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tables/table8.xml" ContentType="application/vnd.openxmlformats-officedocument.spreadsheetml.table+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7.xml" ContentType="application/vnd.openxmlformats-officedocument.spreadsheetml.pivotTable+xml"/>
  <Override PartName="/xl/drawings/drawing2.xml" ContentType="application/vnd.openxmlformats-officedocument.drawing+xml"/>
  <Override PartName="/xl/timelines/timeline2.xml" ContentType="application/vnd.ms-excel.timeline+xml"/>
  <Override PartName="/xl/pivotTables/pivotTable18.xml" ContentType="application/vnd.openxmlformats-officedocument.spreadsheetml.pivotTable+xml"/>
  <Override PartName="/xl/drawings/drawing3.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4.xml" ContentType="application/vnd.openxmlformats-officedocument.drawing+xml"/>
  <Override PartName="/xl/timelines/timeline3.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timelines/timeline4.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hrav\Desktop\"/>
    </mc:Choice>
  </mc:AlternateContent>
  <xr:revisionPtr revIDLastSave="0" documentId="13_ncr:1_{AC10F08B-A3D0-4604-840C-6524C4E7A256}" xr6:coauthVersionLast="47" xr6:coauthVersionMax="47" xr10:uidLastSave="{00000000-0000-0000-0000-000000000000}"/>
  <bookViews>
    <workbookView xWindow="-108" yWindow="-108" windowWidth="23256" windowHeight="12456" tabRatio="729" firstSheet="4" activeTab="10" xr2:uid="{00000000-000D-0000-FFFF-FFFF00000000}"/>
  </bookViews>
  <sheets>
    <sheet name="Dim Client" sheetId="1" r:id="rId1"/>
    <sheet name="Dim Branch" sheetId="2" r:id="rId2"/>
    <sheet name="Dim Product" sheetId="3" r:id="rId3"/>
    <sheet name="Fact Loan" sheetId="4" r:id="rId4"/>
    <sheet name="Fact Repayment" sheetId="5" r:id="rId5"/>
    <sheet name="Calendar Table" sheetId="13" r:id="rId6"/>
    <sheet name="Final Fact" sheetId="6" r:id="rId7"/>
    <sheet name="KPIs" sheetId="11" r:id="rId8"/>
    <sheet name="Sheet1" sheetId="12" r:id="rId9"/>
    <sheet name="Year-wise LoanGrowth" sheetId="14" r:id="rId10"/>
    <sheet name="New CLients" sheetId="15" r:id="rId11"/>
    <sheet name="FINAL DASHBOARD " sheetId="20" r:id="rId12"/>
  </sheets>
  <definedNames>
    <definedName name="_xlcn.WorksheetConnection_Banking_Data2.xlsxTable61" hidden="1">LoanTable[]</definedName>
    <definedName name="Slicer_Repayment_Behavior">#N/A</definedName>
    <definedName name="Slicer_Repayment_Type">#N/A</definedName>
    <definedName name="Timeline_Disbursement_Date1">#N/A</definedName>
    <definedName name="Timeline_Disbursement_Date2">#N/A</definedName>
    <definedName name="Timeline_First_Loan_Date1">#N/A</definedName>
  </definedNames>
  <calcPr calcId="191029"/>
  <pivotCaches>
    <pivotCache cacheId="10" r:id="rId13"/>
    <pivotCache cacheId="31" r:id="rId14"/>
    <pivotCache cacheId="34" r:id="rId15"/>
    <pivotCache cacheId="37" r:id="rId16"/>
    <pivotCache cacheId="40" r:id="rId17"/>
    <pivotCache cacheId="43" r:id="rId18"/>
    <pivotCache cacheId="48" r:id="rId19"/>
    <pivotCache cacheId="51" r:id="rId20"/>
    <pivotCache cacheId="54" r:id="rId21"/>
    <pivotCache cacheId="57" r:id="rId22"/>
    <pivotCache cacheId="60" r:id="rId23"/>
    <pivotCache cacheId="63" r:id="rId24"/>
    <pivotCache cacheId="66" r:id="rId25"/>
    <pivotCache cacheId="69" r:id="rId26"/>
    <pivotCache cacheId="72" r:id="rId27"/>
    <pivotCache cacheId="75" r:id="rId28"/>
    <pivotCache cacheId="78" r:id="rId29"/>
    <pivotCache cacheId="81" r:id="rId30"/>
    <pivotCache cacheId="84" r:id="rId31"/>
    <pivotCache cacheId="87" r:id="rId32"/>
    <pivotCache cacheId="90" r:id="rId33"/>
    <pivotCache cacheId="93" r:id="rId34"/>
    <pivotCache cacheId="96" r:id="rId35"/>
    <pivotCache cacheId="99" r:id="rId36"/>
    <pivotCache cacheId="102" r:id="rId37"/>
  </pivotCaches>
  <extLst>
    <ext xmlns:x14="http://schemas.microsoft.com/office/spreadsheetml/2009/9/main" uri="{876F7934-8845-4945-9796-88D515C7AA90}">
      <x14:pivotCaches>
        <pivotCache cacheId="46" r:id="rId38"/>
      </x14:pivotCaches>
    </ext>
    <ext xmlns:x14="http://schemas.microsoft.com/office/spreadsheetml/2009/9/main" uri="{BBE1A952-AA13-448e-AADC-164F8A28A991}">
      <x14:slicerCaches>
        <x14:slicerCache r:id="rId39"/>
        <x14:slicerCache r:id="rId4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0" r:id="rId41"/>
        <pivotCache cacheId="47" r:id="rId42"/>
      </x15:timelineCachePivotCaches>
    </ext>
    <ext xmlns:x15="http://schemas.microsoft.com/office/spreadsheetml/2010/11/main" uri="{D0CA8CA8-9F24-4464-BF8E-62219DCF47F9}">
      <x15:timelineCacheRefs>
        <x15:timelineCacheRef r:id="rId43"/>
        <x15:timelineCacheRef r:id="rId44"/>
        <x15:timelineCacheRef r:id="rId45"/>
      </x15:timelineCacheRefs>
    </ext>
    <ext xmlns:x15="http://schemas.microsoft.com/office/spreadsheetml/2010/11/main" uri="{FCE2AD5D-F65C-4FA6-A056-5C36A1767C68}">
      <x15:dataModel>
        <x15:modelTables>
          <x15:modelTable id="Table6" name="Table6" connection="WorksheetConnection_Banking_Data2.xlsx!Table6"/>
        </x15:modelTables>
        <x15:extLst>
          <ext xmlns:x16="http://schemas.microsoft.com/office/spreadsheetml/2014/11/main" uri="{9835A34E-60A6-4A7C-AAB8-D5F71C897F49}">
            <x16:modelTimeGroupings>
              <x16:modelTimeGrouping tableName="Table6" columnName="Disbursement Date" columnId="Disbursement Date">
                <x16:calculatedTimeColumn columnName="Disbursement Date (Year)" columnId="Disbursement Date (Year)" contentType="years" isSelected="1"/>
                <x16:calculatedTimeColumn columnName="Disbursement Date (Quarter)" columnId="Disbursement Date (Quarter)" contentType="quarters" isSelected="1"/>
                <x16:calculatedTimeColumn columnName="Disbursement Date (Month Index)" columnId="Disbursement Date (Month Index)" contentType="monthsindex" isSelected="1"/>
                <x16:calculatedTimeColumn columnName="Disbursement Date (Month)" columnId="Disbursement Date (Month)" contentType="months" isSelected="1"/>
              </x16:modelTimeGrouping>
              <x16:modelTimeGrouping tableName="Table6" columnName="First Loan Date" columnId="First Load Date">
                <x16:calculatedTimeColumn columnName="First Loan Date (Year)" columnId="First Loan Date (Year)" contentType="years" isSelected="1"/>
                <x16:calculatedTimeColumn columnName="First Loan Date (Quarter)" columnId="First Loan Date (Quarter)" contentType="quarters" isSelected="1"/>
                <x16:calculatedTimeColumn columnName="First Loan Date (Month Index)" columnId="First Loan Date (Month Index)" contentType="monthsindex" isSelected="1"/>
                <x16:calculatedTimeColumn columnName="First Loan Date (Month)" columnId="First Loan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E2" i="6" l="1"/>
  <c r="BE3" i="6"/>
  <c r="BE4" i="6"/>
  <c r="BE5" i="6"/>
  <c r="BE6" i="6"/>
  <c r="BE7" i="6"/>
  <c r="BE8" i="6"/>
  <c r="BE9" i="6"/>
  <c r="BE10" i="6"/>
  <c r="BE11" i="6"/>
  <c r="BE12" i="6"/>
  <c r="BE13" i="6"/>
  <c r="BE14" i="6"/>
  <c r="BE15" i="6"/>
  <c r="BE16" i="6"/>
  <c r="BE17" i="6"/>
  <c r="BE18" i="6"/>
  <c r="BE19" i="6"/>
  <c r="BE20" i="6"/>
  <c r="BE21" i="6"/>
  <c r="BE22" i="6"/>
  <c r="BE23" i="6"/>
  <c r="BE24" i="6"/>
  <c r="BE25" i="6"/>
  <c r="BE26" i="6"/>
  <c r="BE27" i="6"/>
  <c r="BE28" i="6"/>
  <c r="BE29" i="6"/>
  <c r="BE30" i="6"/>
  <c r="BE31" i="6"/>
  <c r="BE32" i="6"/>
  <c r="BE33" i="6"/>
  <c r="BE34" i="6"/>
  <c r="BE35" i="6"/>
  <c r="BE36" i="6"/>
  <c r="BE37" i="6"/>
  <c r="BE38" i="6"/>
  <c r="BE39" i="6"/>
  <c r="BE40" i="6"/>
  <c r="BE41" i="6"/>
  <c r="BE42" i="6"/>
  <c r="BE43" i="6"/>
  <c r="BE44" i="6"/>
  <c r="BE45" i="6"/>
  <c r="BE46" i="6"/>
  <c r="BE47" i="6"/>
  <c r="BE48" i="6"/>
  <c r="BE49" i="6"/>
  <c r="BE50" i="6"/>
  <c r="BE51" i="6"/>
  <c r="BE52" i="6"/>
  <c r="BE53" i="6"/>
  <c r="BE54" i="6"/>
  <c r="BE55" i="6"/>
  <c r="BE56" i="6"/>
  <c r="BE57" i="6"/>
  <c r="BE58" i="6"/>
  <c r="BE59" i="6"/>
  <c r="BE60" i="6"/>
  <c r="BE61" i="6"/>
  <c r="BE62" i="6"/>
  <c r="BE63" i="6"/>
  <c r="BE64" i="6"/>
  <c r="BE65" i="6"/>
  <c r="BE66" i="6"/>
  <c r="BE67" i="6"/>
  <c r="BE68" i="6"/>
  <c r="BE69" i="6"/>
  <c r="BE70" i="6"/>
  <c r="BE71" i="6"/>
  <c r="BE72" i="6"/>
  <c r="BE73" i="6"/>
  <c r="BE74" i="6"/>
  <c r="BE75" i="6"/>
  <c r="BE76" i="6"/>
  <c r="BE77" i="6"/>
  <c r="BE78" i="6"/>
  <c r="BE79" i="6"/>
  <c r="BE80" i="6"/>
  <c r="BE81" i="6"/>
  <c r="BE82" i="6"/>
  <c r="BE83" i="6"/>
  <c r="BE84" i="6"/>
  <c r="BE85" i="6"/>
  <c r="BE86" i="6"/>
  <c r="BE87" i="6"/>
  <c r="BE88" i="6"/>
  <c r="BE89" i="6"/>
  <c r="BE90" i="6"/>
  <c r="BE91" i="6"/>
  <c r="BE92" i="6"/>
  <c r="BE93" i="6"/>
  <c r="BE94" i="6"/>
  <c r="BE95" i="6"/>
  <c r="BE96" i="6"/>
  <c r="BE97" i="6"/>
  <c r="BE98" i="6"/>
  <c r="BE99" i="6"/>
  <c r="BE100" i="6"/>
  <c r="BE101" i="6"/>
  <c r="BE102" i="6"/>
  <c r="BE103" i="6"/>
  <c r="BE104" i="6"/>
  <c r="BE105" i="6"/>
  <c r="BE106" i="6"/>
  <c r="BE107" i="6"/>
  <c r="BE108" i="6"/>
  <c r="BE109" i="6"/>
  <c r="BE110" i="6"/>
  <c r="BE111" i="6"/>
  <c r="BE112" i="6"/>
  <c r="BE113" i="6"/>
  <c r="BE114" i="6"/>
  <c r="BE115" i="6"/>
  <c r="BE116" i="6"/>
  <c r="BE117" i="6"/>
  <c r="BE118" i="6"/>
  <c r="BE119" i="6"/>
  <c r="BE120" i="6"/>
  <c r="BE121" i="6"/>
  <c r="BE122" i="6"/>
  <c r="BE123" i="6"/>
  <c r="BE124" i="6"/>
  <c r="BE125" i="6"/>
  <c r="BE126" i="6"/>
  <c r="BE127" i="6"/>
  <c r="BE128" i="6"/>
  <c r="BE129" i="6"/>
  <c r="BE130" i="6"/>
  <c r="BE131" i="6"/>
  <c r="BE132" i="6"/>
  <c r="BE133" i="6"/>
  <c r="BE134" i="6"/>
  <c r="BE135" i="6"/>
  <c r="BE136" i="6"/>
  <c r="BE137" i="6"/>
  <c r="BE138" i="6"/>
  <c r="BE139" i="6"/>
  <c r="BE140" i="6"/>
  <c r="BE141" i="6"/>
  <c r="BE142" i="6"/>
  <c r="BE143" i="6"/>
  <c r="BE144" i="6"/>
  <c r="BE145" i="6"/>
  <c r="BE146" i="6"/>
  <c r="BE147" i="6"/>
  <c r="BE148" i="6"/>
  <c r="BE149" i="6"/>
  <c r="BE150" i="6"/>
  <c r="BE151" i="6"/>
  <c r="BE152" i="6"/>
  <c r="BE153" i="6"/>
  <c r="BE154" i="6"/>
  <c r="BE155" i="6"/>
  <c r="BE156" i="6"/>
  <c r="BE157" i="6"/>
  <c r="BE158" i="6"/>
  <c r="BE159" i="6"/>
  <c r="BE160" i="6"/>
  <c r="BE161" i="6"/>
  <c r="BE162" i="6"/>
  <c r="BE163" i="6"/>
  <c r="BE164" i="6"/>
  <c r="BE165" i="6"/>
  <c r="BE166" i="6"/>
  <c r="BE167" i="6"/>
  <c r="BE168" i="6"/>
  <c r="BE169" i="6"/>
  <c r="BE170" i="6"/>
  <c r="BE171" i="6"/>
  <c r="BE172" i="6"/>
  <c r="BE173" i="6"/>
  <c r="BE174" i="6"/>
  <c r="BE175" i="6"/>
  <c r="BE176" i="6"/>
  <c r="BE177" i="6"/>
  <c r="BE178" i="6"/>
  <c r="BE179" i="6"/>
  <c r="BE180" i="6"/>
  <c r="BE181" i="6"/>
  <c r="BE182" i="6"/>
  <c r="BE183" i="6"/>
  <c r="BE184" i="6"/>
  <c r="BE185" i="6"/>
  <c r="BE186" i="6"/>
  <c r="BE187" i="6"/>
  <c r="BE188" i="6"/>
  <c r="BE189" i="6"/>
  <c r="BE190" i="6"/>
  <c r="BE191" i="6"/>
  <c r="BE192" i="6"/>
  <c r="BE193" i="6"/>
  <c r="BE194" i="6"/>
  <c r="BE195" i="6"/>
  <c r="BE196" i="6"/>
  <c r="BE197" i="6"/>
  <c r="BE198" i="6"/>
  <c r="BE199" i="6"/>
  <c r="BE200" i="6"/>
  <c r="BE201" i="6"/>
  <c r="BE202" i="6"/>
  <c r="BE203" i="6"/>
  <c r="BE204" i="6"/>
  <c r="BE205" i="6"/>
  <c r="BE206" i="6"/>
  <c r="BE207" i="6"/>
  <c r="BE208" i="6"/>
  <c r="BE209" i="6"/>
  <c r="BE210" i="6"/>
  <c r="BE211" i="6"/>
  <c r="BE212" i="6"/>
  <c r="BE213" i="6"/>
  <c r="BE214" i="6"/>
  <c r="BE215" i="6"/>
  <c r="BE216" i="6"/>
  <c r="BE217" i="6"/>
  <c r="BE218" i="6"/>
  <c r="BE219" i="6"/>
  <c r="BE220" i="6"/>
  <c r="BE221" i="6"/>
  <c r="BE222" i="6"/>
  <c r="BE223" i="6"/>
  <c r="BE224" i="6"/>
  <c r="BE225" i="6"/>
  <c r="BE226" i="6"/>
  <c r="BE227" i="6"/>
  <c r="BE228" i="6"/>
  <c r="BE229" i="6"/>
  <c r="BE230" i="6"/>
  <c r="BE231" i="6"/>
  <c r="BE232" i="6"/>
  <c r="BE233" i="6"/>
  <c r="BE234" i="6"/>
  <c r="BE235" i="6"/>
  <c r="BE236" i="6"/>
  <c r="BE237" i="6"/>
  <c r="BE238" i="6"/>
  <c r="BE239" i="6"/>
  <c r="BE240" i="6"/>
  <c r="BE241" i="6"/>
  <c r="BE242" i="6"/>
  <c r="BE243" i="6"/>
  <c r="BE244" i="6"/>
  <c r="BE245" i="6"/>
  <c r="BE246" i="6"/>
  <c r="BE247" i="6"/>
  <c r="BE248" i="6"/>
  <c r="BE249" i="6"/>
  <c r="BE250" i="6"/>
  <c r="BE251" i="6"/>
  <c r="BE252" i="6"/>
  <c r="BE253" i="6"/>
  <c r="BE254" i="6"/>
  <c r="BE255" i="6"/>
  <c r="BE256" i="6"/>
  <c r="BE257" i="6"/>
  <c r="BE258" i="6"/>
  <c r="BE259" i="6"/>
  <c r="BE260" i="6"/>
  <c r="BE261" i="6"/>
  <c r="BE262" i="6"/>
  <c r="BE263" i="6"/>
  <c r="BE264" i="6"/>
  <c r="BE265" i="6"/>
  <c r="BE266" i="6"/>
  <c r="BE267" i="6"/>
  <c r="BE268" i="6"/>
  <c r="BE269" i="6"/>
  <c r="BE270" i="6"/>
  <c r="BE271" i="6"/>
  <c r="BE272" i="6"/>
  <c r="BE273" i="6"/>
  <c r="BE274" i="6"/>
  <c r="BE275" i="6"/>
  <c r="BE276" i="6"/>
  <c r="BE277" i="6"/>
  <c r="BE278" i="6"/>
  <c r="BE279" i="6"/>
  <c r="BE280" i="6"/>
  <c r="BE281" i="6"/>
  <c r="BE282" i="6"/>
  <c r="BE283" i="6"/>
  <c r="BE284" i="6"/>
  <c r="BE285" i="6"/>
  <c r="BE286" i="6"/>
  <c r="BE287" i="6"/>
  <c r="BE288" i="6"/>
  <c r="BE289" i="6"/>
  <c r="BE290" i="6"/>
  <c r="BE291" i="6"/>
  <c r="BE292" i="6"/>
  <c r="BE293" i="6"/>
  <c r="BE294" i="6"/>
  <c r="BE295" i="6"/>
  <c r="BE296" i="6"/>
  <c r="BE297" i="6"/>
  <c r="BE298" i="6"/>
  <c r="BE299" i="6"/>
  <c r="BE300" i="6"/>
  <c r="BE301" i="6"/>
  <c r="BE302" i="6"/>
  <c r="BE303" i="6"/>
  <c r="BE304" i="6"/>
  <c r="BE305" i="6"/>
  <c r="BE306" i="6"/>
  <c r="BE307" i="6"/>
  <c r="BE308" i="6"/>
  <c r="BE309" i="6"/>
  <c r="BE310" i="6"/>
  <c r="BE311" i="6"/>
  <c r="BE312" i="6"/>
  <c r="BE313" i="6"/>
  <c r="BE314" i="6"/>
  <c r="BE315" i="6"/>
  <c r="BE316" i="6"/>
  <c r="BE317" i="6"/>
  <c r="BE318" i="6"/>
  <c r="BE319" i="6"/>
  <c r="BE320" i="6"/>
  <c r="BE321" i="6"/>
  <c r="BE322" i="6"/>
  <c r="BE323" i="6"/>
  <c r="BE324" i="6"/>
  <c r="BE325" i="6"/>
  <c r="BE326" i="6"/>
  <c r="BE327" i="6"/>
  <c r="BE328" i="6"/>
  <c r="BE329" i="6"/>
  <c r="BE330" i="6"/>
  <c r="BE331" i="6"/>
  <c r="BE332" i="6"/>
  <c r="BE333" i="6"/>
  <c r="BE334" i="6"/>
  <c r="BE335" i="6"/>
  <c r="BE336" i="6"/>
  <c r="BE337" i="6"/>
  <c r="BE338" i="6"/>
  <c r="BE339" i="6"/>
  <c r="BE340" i="6"/>
  <c r="BE341" i="6"/>
  <c r="BE342" i="6"/>
  <c r="BE343" i="6"/>
  <c r="BE344" i="6"/>
  <c r="BE345" i="6"/>
  <c r="BE346" i="6"/>
  <c r="BE347" i="6"/>
  <c r="BE348" i="6"/>
  <c r="BE349" i="6"/>
  <c r="BE350" i="6"/>
  <c r="BE351" i="6"/>
  <c r="BE352" i="6"/>
  <c r="BE353" i="6"/>
  <c r="BE354" i="6"/>
  <c r="BE355" i="6"/>
  <c r="BE356" i="6"/>
  <c r="BE357" i="6"/>
  <c r="BE358" i="6"/>
  <c r="BE359" i="6"/>
  <c r="BE360" i="6"/>
  <c r="BE361" i="6"/>
  <c r="BE362" i="6"/>
  <c r="BE363" i="6"/>
  <c r="BE364" i="6"/>
  <c r="BE365" i="6"/>
  <c r="BE366" i="6"/>
  <c r="BE367" i="6"/>
  <c r="BE368" i="6"/>
  <c r="BE369" i="6"/>
  <c r="BE370" i="6"/>
  <c r="BE371" i="6"/>
  <c r="BE372" i="6"/>
  <c r="BE373" i="6"/>
  <c r="BE374" i="6"/>
  <c r="BE375" i="6"/>
  <c r="BE376" i="6"/>
  <c r="BE377" i="6"/>
  <c r="BE378" i="6"/>
  <c r="BE379" i="6"/>
  <c r="BE380" i="6"/>
  <c r="BE381" i="6"/>
  <c r="BE382" i="6"/>
  <c r="BE383" i="6"/>
  <c r="BE384" i="6"/>
  <c r="BE385" i="6"/>
  <c r="BE386" i="6"/>
  <c r="BE387" i="6"/>
  <c r="BE388" i="6"/>
  <c r="BE389" i="6"/>
  <c r="BE390" i="6"/>
  <c r="BE391" i="6"/>
  <c r="BE392" i="6"/>
  <c r="BE393" i="6"/>
  <c r="BE394" i="6"/>
  <c r="BE395" i="6"/>
  <c r="BE396" i="6"/>
  <c r="BE397" i="6"/>
  <c r="BE398" i="6"/>
  <c r="BE399" i="6"/>
  <c r="BE400" i="6"/>
  <c r="BE401" i="6"/>
  <c r="BE402" i="6"/>
  <c r="BE403" i="6"/>
  <c r="BE404" i="6"/>
  <c r="BE405" i="6"/>
  <c r="BE406" i="6"/>
  <c r="BE407" i="6"/>
  <c r="BE408" i="6"/>
  <c r="BE409" i="6"/>
  <c r="BE410" i="6"/>
  <c r="BE411" i="6"/>
  <c r="BE412" i="6"/>
  <c r="BE413" i="6"/>
  <c r="BE414" i="6"/>
  <c r="BE415" i="6"/>
  <c r="BE416" i="6"/>
  <c r="BE417" i="6"/>
  <c r="BE418" i="6"/>
  <c r="BE419" i="6"/>
  <c r="BE420" i="6"/>
  <c r="BE421" i="6"/>
  <c r="BE422" i="6"/>
  <c r="BE423" i="6"/>
  <c r="BE424" i="6"/>
  <c r="BE425" i="6"/>
  <c r="BE426" i="6"/>
  <c r="BE427" i="6"/>
  <c r="BE428" i="6"/>
  <c r="BE429" i="6"/>
  <c r="BE430" i="6"/>
  <c r="BE431" i="6"/>
  <c r="BE432" i="6"/>
  <c r="BE433" i="6"/>
  <c r="BE434" i="6"/>
  <c r="BE435" i="6"/>
  <c r="BE436" i="6"/>
  <c r="BE437" i="6"/>
  <c r="BE438" i="6"/>
  <c r="BE439" i="6"/>
  <c r="BE440" i="6"/>
  <c r="BE441" i="6"/>
  <c r="BE442" i="6"/>
  <c r="BE443" i="6"/>
  <c r="BE444" i="6"/>
  <c r="BE445" i="6"/>
  <c r="BE446" i="6"/>
  <c r="BE447" i="6"/>
  <c r="BE448" i="6"/>
  <c r="BE449" i="6"/>
  <c r="BE450" i="6"/>
  <c r="BE451" i="6"/>
  <c r="BE452" i="6"/>
  <c r="BE453" i="6"/>
  <c r="BE454" i="6"/>
  <c r="BE455" i="6"/>
  <c r="BE456" i="6"/>
  <c r="BE457" i="6"/>
  <c r="BE458" i="6"/>
  <c r="BE459" i="6"/>
  <c r="BE460" i="6"/>
  <c r="BE461" i="6"/>
  <c r="BE462" i="6"/>
  <c r="BE463" i="6"/>
  <c r="BE464" i="6"/>
  <c r="BE465" i="6"/>
  <c r="BE466" i="6"/>
  <c r="BE467" i="6"/>
  <c r="BE468" i="6"/>
  <c r="BE469" i="6"/>
  <c r="BE470" i="6"/>
  <c r="BE471" i="6"/>
  <c r="BE472" i="6"/>
  <c r="BE473" i="6"/>
  <c r="BE474" i="6"/>
  <c r="BE475" i="6"/>
  <c r="BE476" i="6"/>
  <c r="BE477" i="6"/>
  <c r="BE478" i="6"/>
  <c r="BE479" i="6"/>
  <c r="BE480" i="6"/>
  <c r="BE481" i="6"/>
  <c r="BE482" i="6"/>
  <c r="BE483" i="6"/>
  <c r="BE484" i="6"/>
  <c r="BE485" i="6"/>
  <c r="BE486" i="6"/>
  <c r="BE487" i="6"/>
  <c r="BE488" i="6"/>
  <c r="BE489" i="6"/>
  <c r="BE490" i="6"/>
  <c r="BE491" i="6"/>
  <c r="BE492" i="6"/>
  <c r="BE493" i="6"/>
  <c r="BE494" i="6"/>
  <c r="BE495" i="6"/>
  <c r="BE496" i="6"/>
  <c r="BE497" i="6"/>
  <c r="BE498" i="6"/>
  <c r="BE499" i="6"/>
  <c r="BE500" i="6"/>
  <c r="BE501" i="6"/>
  <c r="BE502" i="6"/>
  <c r="BE503" i="6"/>
  <c r="BE504" i="6"/>
  <c r="BE505" i="6"/>
  <c r="BE506" i="6"/>
  <c r="BE507" i="6"/>
  <c r="BE508" i="6"/>
  <c r="BE509" i="6"/>
  <c r="BE510" i="6"/>
  <c r="BE511" i="6"/>
  <c r="BE512" i="6"/>
  <c r="BE513" i="6"/>
  <c r="BE514" i="6"/>
  <c r="BE515" i="6"/>
  <c r="BE516" i="6"/>
  <c r="BE517" i="6"/>
  <c r="BE518" i="6"/>
  <c r="BE519" i="6"/>
  <c r="BE520" i="6"/>
  <c r="BE521" i="6"/>
  <c r="BE522" i="6"/>
  <c r="BE523" i="6"/>
  <c r="BE524" i="6"/>
  <c r="BE525" i="6"/>
  <c r="BE526" i="6"/>
  <c r="BE527" i="6"/>
  <c r="BE528" i="6"/>
  <c r="BE529" i="6"/>
  <c r="BE530" i="6"/>
  <c r="BE531" i="6"/>
  <c r="BE532" i="6"/>
  <c r="BE533" i="6"/>
  <c r="BE534" i="6"/>
  <c r="BE535" i="6"/>
  <c r="BE536" i="6"/>
  <c r="BE537" i="6"/>
  <c r="BE538" i="6"/>
  <c r="BE539" i="6"/>
  <c r="BE540" i="6"/>
  <c r="BE541" i="6"/>
  <c r="BE542" i="6"/>
  <c r="BE543" i="6"/>
  <c r="BE544" i="6"/>
  <c r="BE545" i="6"/>
  <c r="BE546" i="6"/>
  <c r="BE547" i="6"/>
  <c r="BE548" i="6"/>
  <c r="BE549" i="6"/>
  <c r="BE550" i="6"/>
  <c r="BE551" i="6"/>
  <c r="BE552" i="6"/>
  <c r="BE553" i="6"/>
  <c r="BE554" i="6"/>
  <c r="BE555" i="6"/>
  <c r="BE556" i="6"/>
  <c r="BE557" i="6"/>
  <c r="BE558" i="6"/>
  <c r="BE559" i="6"/>
  <c r="BE560" i="6"/>
  <c r="BE561" i="6"/>
  <c r="BE562" i="6"/>
  <c r="BE563" i="6"/>
  <c r="BE564" i="6"/>
  <c r="BE565" i="6"/>
  <c r="BE566" i="6"/>
  <c r="BE567" i="6"/>
  <c r="BE568" i="6"/>
  <c r="BE569" i="6"/>
  <c r="BE570" i="6"/>
  <c r="BE571" i="6"/>
  <c r="BE572" i="6"/>
  <c r="BE573" i="6"/>
  <c r="BE574" i="6"/>
  <c r="BE575" i="6"/>
  <c r="BE576" i="6"/>
  <c r="BE577" i="6"/>
  <c r="BE578" i="6"/>
  <c r="BE579" i="6"/>
  <c r="BE580" i="6"/>
  <c r="BE581" i="6"/>
  <c r="BE582" i="6"/>
  <c r="BE583" i="6"/>
  <c r="BE584" i="6"/>
  <c r="BE585" i="6"/>
  <c r="BE586" i="6"/>
  <c r="BE587" i="6"/>
  <c r="BE588" i="6"/>
  <c r="BE589" i="6"/>
  <c r="BE590" i="6"/>
  <c r="BE591" i="6"/>
  <c r="BE592" i="6"/>
  <c r="BE593" i="6"/>
  <c r="BE594" i="6"/>
  <c r="BE595" i="6"/>
  <c r="BE596" i="6"/>
  <c r="BE597" i="6"/>
  <c r="BE598" i="6"/>
  <c r="BE599" i="6"/>
  <c r="BE600" i="6"/>
  <c r="BE601" i="6"/>
  <c r="BE602" i="6"/>
  <c r="BE603" i="6"/>
  <c r="BE604" i="6"/>
  <c r="BE605" i="6"/>
  <c r="BE606" i="6"/>
  <c r="BE607" i="6"/>
  <c r="BE608" i="6"/>
  <c r="BE609" i="6"/>
  <c r="BE610" i="6"/>
  <c r="BE611" i="6"/>
  <c r="BE612" i="6"/>
  <c r="BE613" i="6"/>
  <c r="BE614" i="6"/>
  <c r="BE615" i="6"/>
  <c r="BE616" i="6"/>
  <c r="BE617" i="6"/>
  <c r="BE618" i="6"/>
  <c r="BE619" i="6"/>
  <c r="BE620" i="6"/>
  <c r="BE621" i="6"/>
  <c r="BE622" i="6"/>
  <c r="BE623" i="6"/>
  <c r="BE624" i="6"/>
  <c r="BE625" i="6"/>
  <c r="BE626" i="6"/>
  <c r="BE627" i="6"/>
  <c r="BE628" i="6"/>
  <c r="BE629" i="6"/>
  <c r="BE630" i="6"/>
  <c r="BE631" i="6"/>
  <c r="BE632" i="6"/>
  <c r="BE633" i="6"/>
  <c r="BE634" i="6"/>
  <c r="BE635" i="6"/>
  <c r="BE636" i="6"/>
  <c r="BE637" i="6"/>
  <c r="BE638" i="6"/>
  <c r="BE639" i="6"/>
  <c r="BE640" i="6"/>
  <c r="BE641" i="6"/>
  <c r="BE642" i="6"/>
  <c r="BE643" i="6"/>
  <c r="BE644" i="6"/>
  <c r="BE645" i="6"/>
  <c r="BE646" i="6"/>
  <c r="BE647" i="6"/>
  <c r="BE648" i="6"/>
  <c r="BE649" i="6"/>
  <c r="BE650" i="6"/>
  <c r="BE651" i="6"/>
  <c r="BE652" i="6"/>
  <c r="BE653" i="6"/>
  <c r="BE654" i="6"/>
  <c r="BE655" i="6"/>
  <c r="BE656" i="6"/>
  <c r="BE657" i="6"/>
  <c r="BE658" i="6"/>
  <c r="BE659" i="6"/>
  <c r="BE660" i="6"/>
  <c r="BE661" i="6"/>
  <c r="BE662" i="6"/>
  <c r="BE663" i="6"/>
  <c r="BE664" i="6"/>
  <c r="BE665" i="6"/>
  <c r="BE666" i="6"/>
  <c r="BE667" i="6"/>
  <c r="BE668" i="6"/>
  <c r="BE669" i="6"/>
  <c r="BE670" i="6"/>
  <c r="BE671" i="6"/>
  <c r="BE672" i="6"/>
  <c r="BE673" i="6"/>
  <c r="BE674" i="6"/>
  <c r="BE675" i="6"/>
  <c r="BE676" i="6"/>
  <c r="BE677" i="6"/>
  <c r="BE678" i="6"/>
  <c r="BE679" i="6"/>
  <c r="BE680" i="6"/>
  <c r="BE681" i="6"/>
  <c r="BE682" i="6"/>
  <c r="BE683" i="6"/>
  <c r="BE684" i="6"/>
  <c r="BE685" i="6"/>
  <c r="BE686" i="6"/>
  <c r="BE687" i="6"/>
  <c r="BE688" i="6"/>
  <c r="BE689" i="6"/>
  <c r="BE690" i="6"/>
  <c r="BE691" i="6"/>
  <c r="BE692" i="6"/>
  <c r="BE693" i="6"/>
  <c r="BE694" i="6"/>
  <c r="BE695" i="6"/>
  <c r="BE696" i="6"/>
  <c r="BE697" i="6"/>
  <c r="BE698" i="6"/>
  <c r="BE699" i="6"/>
  <c r="BE700" i="6"/>
  <c r="BE701" i="6"/>
  <c r="BE702" i="6"/>
  <c r="BE703" i="6"/>
  <c r="BE704" i="6"/>
  <c r="BE705" i="6"/>
  <c r="BE706" i="6"/>
  <c r="BE707" i="6"/>
  <c r="BE708" i="6"/>
  <c r="BE709" i="6"/>
  <c r="BE710" i="6"/>
  <c r="BE711" i="6"/>
  <c r="BE712" i="6"/>
  <c r="BE713" i="6"/>
  <c r="BE714" i="6"/>
  <c r="BE715" i="6"/>
  <c r="BE716" i="6"/>
  <c r="BE717" i="6"/>
  <c r="BE718" i="6"/>
  <c r="BE719" i="6"/>
  <c r="BE720" i="6"/>
  <c r="BE721" i="6"/>
  <c r="BE722" i="6"/>
  <c r="BE723" i="6"/>
  <c r="BE724" i="6"/>
  <c r="BE725" i="6"/>
  <c r="BE726" i="6"/>
  <c r="BE727" i="6"/>
  <c r="BE728" i="6"/>
  <c r="BE729" i="6"/>
  <c r="BE730" i="6"/>
  <c r="BE731" i="6"/>
  <c r="BE732" i="6"/>
  <c r="BE733" i="6"/>
  <c r="BE734" i="6"/>
  <c r="BE735" i="6"/>
  <c r="BE736" i="6"/>
  <c r="BE737" i="6"/>
  <c r="BE738" i="6"/>
  <c r="BE739" i="6"/>
  <c r="BE740" i="6"/>
  <c r="BE741" i="6"/>
  <c r="BE742" i="6"/>
  <c r="BE743" i="6"/>
  <c r="BE744" i="6"/>
  <c r="BE745" i="6"/>
  <c r="BE746" i="6"/>
  <c r="BE747" i="6"/>
  <c r="BE748" i="6"/>
  <c r="BE749" i="6"/>
  <c r="BE750" i="6"/>
  <c r="BE751" i="6"/>
  <c r="BE752" i="6"/>
  <c r="BE753" i="6"/>
  <c r="BE754" i="6"/>
  <c r="BE755" i="6"/>
  <c r="BE756" i="6"/>
  <c r="BE757" i="6"/>
  <c r="BE758" i="6"/>
  <c r="BE759" i="6"/>
  <c r="BE760" i="6"/>
  <c r="BE761" i="6"/>
  <c r="BE762" i="6"/>
  <c r="BE763" i="6"/>
  <c r="BE764" i="6"/>
  <c r="BE765" i="6"/>
  <c r="BE766" i="6"/>
  <c r="BE767" i="6"/>
  <c r="BE768" i="6"/>
  <c r="BE769" i="6"/>
  <c r="BE770" i="6"/>
  <c r="BE771" i="6"/>
  <c r="BE772" i="6"/>
  <c r="BE773" i="6"/>
  <c r="BE774" i="6"/>
  <c r="BE775" i="6"/>
  <c r="BE776" i="6"/>
  <c r="BE777" i="6"/>
  <c r="BE778" i="6"/>
  <c r="BE779" i="6"/>
  <c r="BE780" i="6"/>
  <c r="BE781" i="6"/>
  <c r="BE782" i="6"/>
  <c r="BE783" i="6"/>
  <c r="BE784" i="6"/>
  <c r="BE785" i="6"/>
  <c r="BE786" i="6"/>
  <c r="BE787" i="6"/>
  <c r="BE788" i="6"/>
  <c r="BE789" i="6"/>
  <c r="BE790" i="6"/>
  <c r="BE791" i="6"/>
  <c r="BE792" i="6"/>
  <c r="BE793" i="6"/>
  <c r="BE794" i="6"/>
  <c r="BE795" i="6"/>
  <c r="BE796" i="6"/>
  <c r="BE797" i="6"/>
  <c r="BE798" i="6"/>
  <c r="BE799" i="6"/>
  <c r="BE800" i="6"/>
  <c r="BE801" i="6"/>
  <c r="BE802" i="6"/>
  <c r="BE803" i="6"/>
  <c r="BE804" i="6"/>
  <c r="BE805" i="6"/>
  <c r="BE806" i="6"/>
  <c r="BE807" i="6"/>
  <c r="BE808" i="6"/>
  <c r="BE809" i="6"/>
  <c r="BE810" i="6"/>
  <c r="BE811" i="6"/>
  <c r="BE812" i="6"/>
  <c r="BE813" i="6"/>
  <c r="BE814" i="6"/>
  <c r="BE815" i="6"/>
  <c r="BE816" i="6"/>
  <c r="BE817" i="6"/>
  <c r="BE818" i="6"/>
  <c r="BE819" i="6"/>
  <c r="BE820" i="6"/>
  <c r="BE821" i="6"/>
  <c r="BE822" i="6"/>
  <c r="BE823" i="6"/>
  <c r="BE824" i="6"/>
  <c r="BE825" i="6"/>
  <c r="BE826" i="6"/>
  <c r="BE827" i="6"/>
  <c r="BE828" i="6"/>
  <c r="BE829" i="6"/>
  <c r="BE830" i="6"/>
  <c r="BE831" i="6"/>
  <c r="BE832" i="6"/>
  <c r="BE833" i="6"/>
  <c r="BE834" i="6"/>
  <c r="BE835" i="6"/>
  <c r="BE836" i="6"/>
  <c r="BE837" i="6"/>
  <c r="BE838" i="6"/>
  <c r="BE839" i="6"/>
  <c r="BE840" i="6"/>
  <c r="BE841" i="6"/>
  <c r="BE842" i="6"/>
  <c r="BE843" i="6"/>
  <c r="BE844" i="6"/>
  <c r="BE845" i="6"/>
  <c r="BE846" i="6"/>
  <c r="BE847" i="6"/>
  <c r="BE848" i="6"/>
  <c r="BE849" i="6"/>
  <c r="BE850" i="6"/>
  <c r="BE851" i="6"/>
  <c r="BE852" i="6"/>
  <c r="BE853" i="6"/>
  <c r="BE854" i="6"/>
  <c r="BE855" i="6"/>
  <c r="BE856" i="6"/>
  <c r="BE857" i="6"/>
  <c r="BE858" i="6"/>
  <c r="BE859" i="6"/>
  <c r="BE860" i="6"/>
  <c r="BE861" i="6"/>
  <c r="BE862" i="6"/>
  <c r="BE863" i="6"/>
  <c r="BE864" i="6"/>
  <c r="BE865" i="6"/>
  <c r="BE866" i="6"/>
  <c r="BE867" i="6"/>
  <c r="BE868" i="6"/>
  <c r="BE869" i="6"/>
  <c r="BE870" i="6"/>
  <c r="BE871" i="6"/>
  <c r="BE872" i="6"/>
  <c r="BE873" i="6"/>
  <c r="BE874" i="6"/>
  <c r="BE875" i="6"/>
  <c r="BE876" i="6"/>
  <c r="BE877" i="6"/>
  <c r="BE878" i="6"/>
  <c r="BE879" i="6"/>
  <c r="BE880" i="6"/>
  <c r="BE881" i="6"/>
  <c r="BE882" i="6"/>
  <c r="BE883" i="6"/>
  <c r="BE884" i="6"/>
  <c r="BE885" i="6"/>
  <c r="BE886" i="6"/>
  <c r="BE887" i="6"/>
  <c r="BE888" i="6"/>
  <c r="BE889" i="6"/>
  <c r="BE890" i="6"/>
  <c r="BE891" i="6"/>
  <c r="BE892" i="6"/>
  <c r="BE893" i="6"/>
  <c r="BE894" i="6"/>
  <c r="BE895" i="6"/>
  <c r="BE896" i="6"/>
  <c r="BE897" i="6"/>
  <c r="BE898" i="6"/>
  <c r="BE899" i="6"/>
  <c r="BE900" i="6"/>
  <c r="BE901" i="6"/>
  <c r="BE902" i="6"/>
  <c r="BE903" i="6"/>
  <c r="BE904" i="6"/>
  <c r="BE905" i="6"/>
  <c r="BE906" i="6"/>
  <c r="BE907" i="6"/>
  <c r="BE908" i="6"/>
  <c r="BE909" i="6"/>
  <c r="BE910" i="6"/>
  <c r="BE911" i="6"/>
  <c r="BE912" i="6"/>
  <c r="BE913" i="6"/>
  <c r="BE914" i="6"/>
  <c r="BE915" i="6"/>
  <c r="BE916" i="6"/>
  <c r="BE917" i="6"/>
  <c r="BE918" i="6"/>
  <c r="BE919" i="6"/>
  <c r="BE920" i="6"/>
  <c r="BE921" i="6"/>
  <c r="BE922" i="6"/>
  <c r="BE923" i="6"/>
  <c r="BE924" i="6"/>
  <c r="BE925" i="6"/>
  <c r="BE926" i="6"/>
  <c r="BE927" i="6"/>
  <c r="BE928" i="6"/>
  <c r="BE929" i="6"/>
  <c r="BE930" i="6"/>
  <c r="BE931" i="6"/>
  <c r="BE932" i="6"/>
  <c r="BE933" i="6"/>
  <c r="BE934" i="6"/>
  <c r="BE935" i="6"/>
  <c r="BE936" i="6"/>
  <c r="BE937" i="6"/>
  <c r="BE938" i="6"/>
  <c r="BE939" i="6"/>
  <c r="BE940" i="6"/>
  <c r="BE941" i="6"/>
  <c r="BE942" i="6"/>
  <c r="BE943" i="6"/>
  <c r="BE944" i="6"/>
  <c r="BE945" i="6"/>
  <c r="BE946" i="6"/>
  <c r="BE947" i="6"/>
  <c r="BE948" i="6"/>
  <c r="BE949" i="6"/>
  <c r="BE950" i="6"/>
  <c r="BE951" i="6"/>
  <c r="BE952" i="6"/>
  <c r="BE953" i="6"/>
  <c r="BE954" i="6"/>
  <c r="BE955" i="6"/>
  <c r="BE956" i="6"/>
  <c r="BE957" i="6"/>
  <c r="BE958" i="6"/>
  <c r="BE959" i="6"/>
  <c r="BE960" i="6"/>
  <c r="BE961" i="6"/>
  <c r="BE962" i="6"/>
  <c r="BE963" i="6"/>
  <c r="BE964" i="6"/>
  <c r="BE965" i="6"/>
  <c r="BE966" i="6"/>
  <c r="BE967" i="6"/>
  <c r="BE968" i="6"/>
  <c r="BE969" i="6"/>
  <c r="BE970" i="6"/>
  <c r="BE971" i="6"/>
  <c r="BE972" i="6"/>
  <c r="BE973" i="6"/>
  <c r="BE974" i="6"/>
  <c r="BE975" i="6"/>
  <c r="BE976" i="6"/>
  <c r="BE977" i="6"/>
  <c r="BE978" i="6"/>
  <c r="BE979" i="6"/>
  <c r="BE980" i="6"/>
  <c r="BE981" i="6"/>
  <c r="BE982" i="6"/>
  <c r="BE983" i="6"/>
  <c r="BE984" i="6"/>
  <c r="BE985" i="6"/>
  <c r="BE986" i="6"/>
  <c r="BE987" i="6"/>
  <c r="BE988" i="6"/>
  <c r="BE989" i="6"/>
  <c r="BE990" i="6"/>
  <c r="BE991" i="6"/>
  <c r="BE992" i="6"/>
  <c r="BE993" i="6"/>
  <c r="BE994" i="6"/>
  <c r="BE995" i="6"/>
  <c r="BE996" i="6"/>
  <c r="BE997" i="6"/>
  <c r="BE998" i="6"/>
  <c r="BE999" i="6"/>
  <c r="BE1000" i="6"/>
  <c r="BE1001" i="6"/>
  <c r="BE1002" i="6"/>
  <c r="BE1003" i="6"/>
  <c r="BE1004" i="6"/>
  <c r="BE1005" i="6"/>
  <c r="BE1006" i="6"/>
  <c r="BE1007" i="6"/>
  <c r="BE1008" i="6"/>
  <c r="BE1009" i="6"/>
  <c r="BE1010" i="6"/>
  <c r="BE1011" i="6"/>
  <c r="BE1012" i="6"/>
  <c r="BE1013" i="6"/>
  <c r="BE1014" i="6"/>
  <c r="BE1015" i="6"/>
  <c r="BE1016" i="6"/>
  <c r="BE1017" i="6"/>
  <c r="BE1018" i="6"/>
  <c r="BE1019" i="6"/>
  <c r="BE1020" i="6"/>
  <c r="BE1021" i="6"/>
  <c r="BE1022" i="6"/>
  <c r="BE1023" i="6"/>
  <c r="BE1024" i="6"/>
  <c r="BE1025" i="6"/>
  <c r="BE1026" i="6"/>
  <c r="BE1027" i="6"/>
  <c r="BE1028" i="6"/>
  <c r="BE1029" i="6"/>
  <c r="BE1030" i="6"/>
  <c r="BE1031" i="6"/>
  <c r="BE1032" i="6"/>
  <c r="BE1033" i="6"/>
  <c r="BE1034" i="6"/>
  <c r="BE1035" i="6"/>
  <c r="BE1036" i="6"/>
  <c r="BE1037" i="6"/>
  <c r="BE1038" i="6"/>
  <c r="BE1039" i="6"/>
  <c r="BE1040" i="6"/>
  <c r="BE1041" i="6"/>
  <c r="BE1042" i="6"/>
  <c r="BE1043" i="6"/>
  <c r="BE1044" i="6"/>
  <c r="BE1045" i="6"/>
  <c r="BE1046" i="6"/>
  <c r="BE1047" i="6"/>
  <c r="BE1048" i="6"/>
  <c r="BE1049" i="6"/>
  <c r="BE1050" i="6"/>
  <c r="BE1051" i="6"/>
  <c r="BE1052" i="6"/>
  <c r="BE1053" i="6"/>
  <c r="BE1054" i="6"/>
  <c r="BE1055" i="6"/>
  <c r="BE1056" i="6"/>
  <c r="BE1057" i="6"/>
  <c r="BE1058" i="6"/>
  <c r="BE1059" i="6"/>
  <c r="BE1060" i="6"/>
  <c r="BE1061" i="6"/>
  <c r="BE1062" i="6"/>
  <c r="BE1063" i="6"/>
  <c r="BE1064" i="6"/>
  <c r="BE1065" i="6"/>
  <c r="BE1066" i="6"/>
  <c r="BE1067" i="6"/>
  <c r="BE1068" i="6"/>
  <c r="BE1069" i="6"/>
  <c r="BE1070" i="6"/>
  <c r="BE1071" i="6"/>
  <c r="BE1072" i="6"/>
  <c r="BE1073" i="6"/>
  <c r="BE1074" i="6"/>
  <c r="BE1075" i="6"/>
  <c r="BE1076" i="6"/>
  <c r="BE1077" i="6"/>
  <c r="BE1078" i="6"/>
  <c r="BE1079" i="6"/>
  <c r="BE1080" i="6"/>
  <c r="BE1081" i="6"/>
  <c r="BE1082" i="6"/>
  <c r="BE1083" i="6"/>
  <c r="BE1084" i="6"/>
  <c r="BE1085" i="6"/>
  <c r="BE1086" i="6"/>
  <c r="BE1087" i="6"/>
  <c r="BE1088" i="6"/>
  <c r="BE1089" i="6"/>
  <c r="BE1090" i="6"/>
  <c r="BE1091" i="6"/>
  <c r="BE1092" i="6"/>
  <c r="BE1093" i="6"/>
  <c r="BE1094" i="6"/>
  <c r="BE1095" i="6"/>
  <c r="BE1096" i="6"/>
  <c r="BE1097" i="6"/>
  <c r="BE1098" i="6"/>
  <c r="BE1099" i="6"/>
  <c r="BE1100" i="6"/>
  <c r="BE1101" i="6"/>
  <c r="BE1102" i="6"/>
  <c r="BE1103" i="6"/>
  <c r="BE1104" i="6"/>
  <c r="BE1105" i="6"/>
  <c r="BE1106" i="6"/>
  <c r="BE1107" i="6"/>
  <c r="BE1108" i="6"/>
  <c r="BE1109" i="6"/>
  <c r="BE1110" i="6"/>
  <c r="BE1111" i="6"/>
  <c r="BE1112" i="6"/>
  <c r="BE1113" i="6"/>
  <c r="BE1114" i="6"/>
  <c r="BE1115" i="6"/>
  <c r="BE1116" i="6"/>
  <c r="BE1117" i="6"/>
  <c r="BE1118" i="6"/>
  <c r="BE1119" i="6"/>
  <c r="BE1120" i="6"/>
  <c r="BE1121" i="6"/>
  <c r="BE1122" i="6"/>
  <c r="BE1123" i="6"/>
  <c r="BE1124" i="6"/>
  <c r="BE1125" i="6"/>
  <c r="BE1126" i="6"/>
  <c r="BE1127" i="6"/>
  <c r="BE1128" i="6"/>
  <c r="BE1129" i="6"/>
  <c r="BE1130" i="6"/>
  <c r="BE1131" i="6"/>
  <c r="BE1132" i="6"/>
  <c r="BE1133" i="6"/>
  <c r="BE1134" i="6"/>
  <c r="BE1135" i="6"/>
  <c r="BE1136" i="6"/>
  <c r="BE1137" i="6"/>
  <c r="BE1138" i="6"/>
  <c r="BE1139" i="6"/>
  <c r="BE1140" i="6"/>
  <c r="BE1141" i="6"/>
  <c r="BE1142" i="6"/>
  <c r="BE1143" i="6"/>
  <c r="BE1144" i="6"/>
  <c r="BE1145" i="6"/>
  <c r="BE1146" i="6"/>
  <c r="BE1147" i="6"/>
  <c r="BE1148" i="6"/>
  <c r="BE1149" i="6"/>
  <c r="BE1150" i="6"/>
  <c r="BE1151" i="6"/>
  <c r="BE1152" i="6"/>
  <c r="BE1153" i="6"/>
  <c r="BE1154" i="6"/>
  <c r="BE1155" i="6"/>
  <c r="BE1156" i="6"/>
  <c r="BE1157" i="6"/>
  <c r="BE1158" i="6"/>
  <c r="BE1159" i="6"/>
  <c r="BE1160" i="6"/>
  <c r="BE1161" i="6"/>
  <c r="BE1162" i="6"/>
  <c r="BE1163" i="6"/>
  <c r="BE1164" i="6"/>
  <c r="BE1165" i="6"/>
  <c r="BE1166" i="6"/>
  <c r="BE1167" i="6"/>
  <c r="BE1168" i="6"/>
  <c r="BE1169" i="6"/>
  <c r="BE1170" i="6"/>
  <c r="BE1171" i="6"/>
  <c r="BE1172" i="6"/>
  <c r="BE1173" i="6"/>
  <c r="BE1174" i="6"/>
  <c r="BE1175" i="6"/>
  <c r="BE1176" i="6"/>
  <c r="BE1177" i="6"/>
  <c r="BE1178" i="6"/>
  <c r="BE1179" i="6"/>
  <c r="BE1180" i="6"/>
  <c r="BE1181" i="6"/>
  <c r="BE1182" i="6"/>
  <c r="BE1183" i="6"/>
  <c r="BE1184" i="6"/>
  <c r="BE1185" i="6"/>
  <c r="BE1186" i="6"/>
  <c r="BE1187" i="6"/>
  <c r="BE1188" i="6"/>
  <c r="BE1189" i="6"/>
  <c r="BE1190" i="6"/>
  <c r="BE1191" i="6"/>
  <c r="BE1192" i="6"/>
  <c r="BE1193" i="6"/>
  <c r="BE1194" i="6"/>
  <c r="BE1195" i="6"/>
  <c r="BE1196" i="6"/>
  <c r="BE1197" i="6"/>
  <c r="BE1198" i="6"/>
  <c r="BE1199" i="6"/>
  <c r="BE1200" i="6"/>
  <c r="BE1201" i="6"/>
  <c r="BE1202" i="6"/>
  <c r="BE1203" i="6"/>
  <c r="BE1204" i="6"/>
  <c r="BE1205" i="6"/>
  <c r="BE1206" i="6"/>
  <c r="BE1207" i="6"/>
  <c r="BE1208" i="6"/>
  <c r="BE1209" i="6"/>
  <c r="BE1210" i="6"/>
  <c r="BE1211" i="6"/>
  <c r="BE1212" i="6"/>
  <c r="BE1213" i="6"/>
  <c r="BE1214" i="6"/>
  <c r="BE1215" i="6"/>
  <c r="BE1216" i="6"/>
  <c r="BE1217" i="6"/>
  <c r="BE1218" i="6"/>
  <c r="BE1219" i="6"/>
  <c r="BE1220" i="6"/>
  <c r="BE1221" i="6"/>
  <c r="BE1222" i="6"/>
  <c r="BE1223" i="6"/>
  <c r="BE1224" i="6"/>
  <c r="BE1225" i="6"/>
  <c r="BE1226" i="6"/>
  <c r="BE1227" i="6"/>
  <c r="BE1228" i="6"/>
  <c r="BE1229" i="6"/>
  <c r="BE1230" i="6"/>
  <c r="BE1231" i="6"/>
  <c r="BE1232" i="6"/>
  <c r="BE1233" i="6"/>
  <c r="BE1234" i="6"/>
  <c r="BE1235" i="6"/>
  <c r="BE1236" i="6"/>
  <c r="BE1237" i="6"/>
  <c r="BE1238" i="6"/>
  <c r="BE1239" i="6"/>
  <c r="BE1240" i="6"/>
  <c r="BE1241" i="6"/>
  <c r="BE1242" i="6"/>
  <c r="BE1243" i="6"/>
  <c r="BE1244" i="6"/>
  <c r="BE1245" i="6"/>
  <c r="BE1246" i="6"/>
  <c r="BE1247" i="6"/>
  <c r="BE1248" i="6"/>
  <c r="BE1249" i="6"/>
  <c r="BE1250" i="6"/>
  <c r="BE1251" i="6"/>
  <c r="BE1252" i="6"/>
  <c r="BE1253" i="6"/>
  <c r="BE1254" i="6"/>
  <c r="BE1255" i="6"/>
  <c r="BE1256" i="6"/>
  <c r="BE1257" i="6"/>
  <c r="BE1258" i="6"/>
  <c r="BE1259" i="6"/>
  <c r="BE1260" i="6"/>
  <c r="BE1261" i="6"/>
  <c r="BE1262" i="6"/>
  <c r="BE1263" i="6"/>
  <c r="BE1264" i="6"/>
  <c r="BE1265" i="6"/>
  <c r="BE1266" i="6"/>
  <c r="BE1267" i="6"/>
  <c r="BE1268" i="6"/>
  <c r="BE1269" i="6"/>
  <c r="BE1270" i="6"/>
  <c r="BE1271" i="6"/>
  <c r="BE1272" i="6"/>
  <c r="BE1273" i="6"/>
  <c r="BE1274" i="6"/>
  <c r="BE1275" i="6"/>
  <c r="BE1276" i="6"/>
  <c r="BE1277" i="6"/>
  <c r="BE1278" i="6"/>
  <c r="BE1279" i="6"/>
  <c r="BE1280" i="6"/>
  <c r="BE1281" i="6"/>
  <c r="BE1282" i="6"/>
  <c r="BE1283" i="6"/>
  <c r="BE1284" i="6"/>
  <c r="BE1285" i="6"/>
  <c r="BE1286" i="6"/>
  <c r="BE1287" i="6"/>
  <c r="BE1288" i="6"/>
  <c r="BE1289" i="6"/>
  <c r="BE1290" i="6"/>
  <c r="BE1291" i="6"/>
  <c r="BE1292" i="6"/>
  <c r="BE1293" i="6"/>
  <c r="BE1294" i="6"/>
  <c r="BE1295" i="6"/>
  <c r="BE1296" i="6"/>
  <c r="BE1297" i="6"/>
  <c r="BE1298" i="6"/>
  <c r="BE1299" i="6"/>
  <c r="BE1300" i="6"/>
  <c r="BE1301" i="6"/>
  <c r="BE1302" i="6"/>
  <c r="BE1303" i="6"/>
  <c r="BE1304" i="6"/>
  <c r="BE1305" i="6"/>
  <c r="BE1306" i="6"/>
  <c r="BE1307" i="6"/>
  <c r="BE1308" i="6"/>
  <c r="BE1309" i="6"/>
  <c r="BE1310" i="6"/>
  <c r="BE1311" i="6"/>
  <c r="BE1312" i="6"/>
  <c r="BE1313" i="6"/>
  <c r="BE1314" i="6"/>
  <c r="BE1315" i="6"/>
  <c r="BE1316" i="6"/>
  <c r="BE1317" i="6"/>
  <c r="BE1318" i="6"/>
  <c r="BE1319" i="6"/>
  <c r="BE1320" i="6"/>
  <c r="BE1321" i="6"/>
  <c r="BE1322" i="6"/>
  <c r="BE1323" i="6"/>
  <c r="BE1324" i="6"/>
  <c r="BE1325" i="6"/>
  <c r="BE1326" i="6"/>
  <c r="BE1327" i="6"/>
  <c r="BE1328" i="6"/>
  <c r="BE1329" i="6"/>
  <c r="BE1330" i="6"/>
  <c r="BE1331" i="6"/>
  <c r="BE1332" i="6"/>
  <c r="BE1333" i="6"/>
  <c r="BE1334" i="6"/>
  <c r="BE1335" i="6"/>
  <c r="BE1336" i="6"/>
  <c r="BE1337" i="6"/>
  <c r="BE1338" i="6"/>
  <c r="BE1339" i="6"/>
  <c r="BE1340" i="6"/>
  <c r="BE1341" i="6"/>
  <c r="BE1342" i="6"/>
  <c r="BE1343" i="6"/>
  <c r="BE1344" i="6"/>
  <c r="BE1345" i="6"/>
  <c r="BE1346" i="6"/>
  <c r="BE1347" i="6"/>
  <c r="BE1348" i="6"/>
  <c r="BE1349" i="6"/>
  <c r="BE1350" i="6"/>
  <c r="BE1351" i="6"/>
  <c r="BE1352" i="6"/>
  <c r="BE1353" i="6"/>
  <c r="BE1354" i="6"/>
  <c r="BE1355" i="6"/>
  <c r="BE1356" i="6"/>
  <c r="BE1357" i="6"/>
  <c r="BE1358" i="6"/>
  <c r="BE1359" i="6"/>
  <c r="BE1360" i="6"/>
  <c r="BE1361" i="6"/>
  <c r="BE1362" i="6"/>
  <c r="BE1363" i="6"/>
  <c r="BE1364" i="6"/>
  <c r="BE1365" i="6"/>
  <c r="BE1366" i="6"/>
  <c r="BE1367" i="6"/>
  <c r="BE1368" i="6"/>
  <c r="BE1369" i="6"/>
  <c r="BE1370" i="6"/>
  <c r="BE1371" i="6"/>
  <c r="BE1372" i="6"/>
  <c r="BE1373" i="6"/>
  <c r="BE1374" i="6"/>
  <c r="BE1375" i="6"/>
  <c r="BE1376" i="6"/>
  <c r="BE1377" i="6"/>
  <c r="BE1378" i="6"/>
  <c r="BE1379" i="6"/>
  <c r="BE1380" i="6"/>
  <c r="BE1381" i="6"/>
  <c r="BE1382" i="6"/>
  <c r="BE1383" i="6"/>
  <c r="BE1384" i="6"/>
  <c r="BE1385" i="6"/>
  <c r="BE1386" i="6"/>
  <c r="BE1387" i="6"/>
  <c r="BE1388" i="6"/>
  <c r="BE1389" i="6"/>
  <c r="BE1390" i="6"/>
  <c r="BE1391" i="6"/>
  <c r="BE1392" i="6"/>
  <c r="BE1393" i="6"/>
  <c r="BE1394" i="6"/>
  <c r="BE1395" i="6"/>
  <c r="BE1396" i="6"/>
  <c r="BE1397" i="6"/>
  <c r="BE1398" i="6"/>
  <c r="BE1399" i="6"/>
  <c r="BE1400" i="6"/>
  <c r="BE1401" i="6"/>
  <c r="BE1402" i="6"/>
  <c r="BE1403" i="6"/>
  <c r="BE1404" i="6"/>
  <c r="BE1405" i="6"/>
  <c r="BE1406" i="6"/>
  <c r="BE1407" i="6"/>
  <c r="BE1408" i="6"/>
  <c r="BE1409" i="6"/>
  <c r="BE1410" i="6"/>
  <c r="BE1411" i="6"/>
  <c r="BE1412" i="6"/>
  <c r="BE1413" i="6"/>
  <c r="BE1414" i="6"/>
  <c r="BE1415" i="6"/>
  <c r="BE1416" i="6"/>
  <c r="BE1417" i="6"/>
  <c r="BE1418" i="6"/>
  <c r="BE1419" i="6"/>
  <c r="BE1420" i="6"/>
  <c r="BE1421" i="6"/>
  <c r="BE1422" i="6"/>
  <c r="BE1423" i="6"/>
  <c r="BE1424" i="6"/>
  <c r="BE1425" i="6"/>
  <c r="BE1426" i="6"/>
  <c r="BE1427" i="6"/>
  <c r="BE1428" i="6"/>
  <c r="BE1429" i="6"/>
  <c r="BE1430" i="6"/>
  <c r="BE1431" i="6"/>
  <c r="BE1432" i="6"/>
  <c r="BE1433" i="6"/>
  <c r="BE1434" i="6"/>
  <c r="BE1435" i="6"/>
  <c r="BE1436" i="6"/>
  <c r="BE1437" i="6"/>
  <c r="BE1438" i="6"/>
  <c r="BE1439" i="6"/>
  <c r="BE1440" i="6"/>
  <c r="BE1441" i="6"/>
  <c r="BE1442" i="6"/>
  <c r="BE1443" i="6"/>
  <c r="BE1444" i="6"/>
  <c r="BE1445" i="6"/>
  <c r="BE1446" i="6"/>
  <c r="BE1447" i="6"/>
  <c r="BE1448" i="6"/>
  <c r="BE1449" i="6"/>
  <c r="BE1450" i="6"/>
  <c r="BE1451" i="6"/>
  <c r="BE1452" i="6"/>
  <c r="BE1453" i="6"/>
  <c r="BE1454" i="6"/>
  <c r="BE1455" i="6"/>
  <c r="BE1456" i="6"/>
  <c r="BE1457" i="6"/>
  <c r="BE1458" i="6"/>
  <c r="BE1459" i="6"/>
  <c r="BE1460" i="6"/>
  <c r="BE1461" i="6"/>
  <c r="BE1462" i="6"/>
  <c r="BE1463" i="6"/>
  <c r="BE1464" i="6"/>
  <c r="BE1465" i="6"/>
  <c r="BE1466" i="6"/>
  <c r="BE1467" i="6"/>
  <c r="BE1468" i="6"/>
  <c r="BE1469" i="6"/>
  <c r="BE1470" i="6"/>
  <c r="BE1471" i="6"/>
  <c r="BE1472" i="6"/>
  <c r="BE1473" i="6"/>
  <c r="BE1474" i="6"/>
  <c r="BE1475" i="6"/>
  <c r="BE1476" i="6"/>
  <c r="BE1477" i="6"/>
  <c r="BE1478" i="6"/>
  <c r="BE1479" i="6"/>
  <c r="BE1480" i="6"/>
  <c r="BE1481" i="6"/>
  <c r="BE1482" i="6"/>
  <c r="BE1483" i="6"/>
  <c r="BE1484" i="6"/>
  <c r="BE1485" i="6"/>
  <c r="BE1486" i="6"/>
  <c r="BE1487" i="6"/>
  <c r="BE1488" i="6"/>
  <c r="BE1489" i="6"/>
  <c r="BE1490" i="6"/>
  <c r="BE1491" i="6"/>
  <c r="BE1492" i="6"/>
  <c r="BE1493" i="6"/>
  <c r="BE1494" i="6"/>
  <c r="BE1495" i="6"/>
  <c r="BE1496" i="6"/>
  <c r="BE1497" i="6"/>
  <c r="BE1498" i="6"/>
  <c r="BE1499" i="6"/>
  <c r="BE1500" i="6"/>
  <c r="BE1501" i="6"/>
  <c r="BE1502" i="6"/>
  <c r="BE1503" i="6"/>
  <c r="BE1504" i="6"/>
  <c r="BE1505" i="6"/>
  <c r="BE1506" i="6"/>
  <c r="BE1507" i="6"/>
  <c r="BE1508" i="6"/>
  <c r="BE1509" i="6"/>
  <c r="BE1510" i="6"/>
  <c r="BE1511" i="6"/>
  <c r="BE1512" i="6"/>
  <c r="BE1513" i="6"/>
  <c r="BE1514" i="6"/>
  <c r="BE1515" i="6"/>
  <c r="BE1516" i="6"/>
  <c r="BE1517" i="6"/>
  <c r="BE1518" i="6"/>
  <c r="BE1519" i="6"/>
  <c r="BE1520" i="6"/>
  <c r="BE1521" i="6"/>
  <c r="BE1522" i="6"/>
  <c r="BE1523" i="6"/>
  <c r="BE1524" i="6"/>
  <c r="BE1525" i="6"/>
  <c r="BE1526" i="6"/>
  <c r="BE1527" i="6"/>
  <c r="BE1528" i="6"/>
  <c r="BE1529" i="6"/>
  <c r="BE1530" i="6"/>
  <c r="BE1531" i="6"/>
  <c r="BE1532" i="6"/>
  <c r="BE1533" i="6"/>
  <c r="BE1534" i="6"/>
  <c r="BE1535" i="6"/>
  <c r="BE1536" i="6"/>
  <c r="BE1537" i="6"/>
  <c r="BE1538" i="6"/>
  <c r="BE1539" i="6"/>
  <c r="BE1540" i="6"/>
  <c r="BE1541" i="6"/>
  <c r="BE1542" i="6"/>
  <c r="BE1543" i="6"/>
  <c r="BE1544" i="6"/>
  <c r="BE1545" i="6"/>
  <c r="BE1546" i="6"/>
  <c r="BE1547" i="6"/>
  <c r="BE1548" i="6"/>
  <c r="BE1549" i="6"/>
  <c r="BE1550" i="6"/>
  <c r="BE1551" i="6"/>
  <c r="BE1552" i="6"/>
  <c r="BE1553" i="6"/>
  <c r="BE1554" i="6"/>
  <c r="BE1555" i="6"/>
  <c r="BE1556" i="6"/>
  <c r="BE1557" i="6"/>
  <c r="BE1558" i="6"/>
  <c r="BE1559" i="6"/>
  <c r="BE1560" i="6"/>
  <c r="BE1561" i="6"/>
  <c r="BE1562" i="6"/>
  <c r="BE1563" i="6"/>
  <c r="BE1564" i="6"/>
  <c r="BE1565" i="6"/>
  <c r="BE1566" i="6"/>
  <c r="BE1567" i="6"/>
  <c r="BE1568" i="6"/>
  <c r="BE1569" i="6"/>
  <c r="BE1570" i="6"/>
  <c r="BE1571" i="6"/>
  <c r="BE1572" i="6"/>
  <c r="BE1573" i="6"/>
  <c r="BE1574" i="6"/>
  <c r="BE1575" i="6"/>
  <c r="BE1576" i="6"/>
  <c r="BE1577" i="6"/>
  <c r="BE1578" i="6"/>
  <c r="BE1579" i="6"/>
  <c r="BE1580" i="6"/>
  <c r="BE1581" i="6"/>
  <c r="BE1582" i="6"/>
  <c r="BE1583" i="6"/>
  <c r="BE1584" i="6"/>
  <c r="BE1585" i="6"/>
  <c r="BE1586" i="6"/>
  <c r="BE1587" i="6"/>
  <c r="BE1588" i="6"/>
  <c r="BE1589" i="6"/>
  <c r="BE1590" i="6"/>
  <c r="BE1591" i="6"/>
  <c r="BE1592" i="6"/>
  <c r="BE1593" i="6"/>
  <c r="BE1594" i="6"/>
  <c r="BE1595" i="6"/>
  <c r="BE1596" i="6"/>
  <c r="BE1597" i="6"/>
  <c r="BE1598" i="6"/>
  <c r="BE1599" i="6"/>
  <c r="BE1600" i="6"/>
  <c r="BE1601" i="6"/>
  <c r="BE1602" i="6"/>
  <c r="BE1603" i="6"/>
  <c r="BE1604" i="6"/>
  <c r="BE1605" i="6"/>
  <c r="BE1606" i="6"/>
  <c r="BE1607" i="6"/>
  <c r="BE1608" i="6"/>
  <c r="BE1609" i="6"/>
  <c r="BE1610" i="6"/>
  <c r="BE1611" i="6"/>
  <c r="BE1612" i="6"/>
  <c r="BE1613" i="6"/>
  <c r="BE1614" i="6"/>
  <c r="BE1615" i="6"/>
  <c r="BE1616" i="6"/>
  <c r="BE1617" i="6"/>
  <c r="BE1618" i="6"/>
  <c r="BE1619" i="6"/>
  <c r="BE1620" i="6"/>
  <c r="BE1621" i="6"/>
  <c r="BE1622" i="6"/>
  <c r="BE1623" i="6"/>
  <c r="BE1624" i="6"/>
  <c r="BE1625" i="6"/>
  <c r="BE1626" i="6"/>
  <c r="BE1627" i="6"/>
  <c r="BE1628" i="6"/>
  <c r="BE1629" i="6"/>
  <c r="BE1630" i="6"/>
  <c r="BE1631" i="6"/>
  <c r="BE1632" i="6"/>
  <c r="BE1633" i="6"/>
  <c r="BE1634" i="6"/>
  <c r="BE1635" i="6"/>
  <c r="BE1636" i="6"/>
  <c r="BE1637" i="6"/>
  <c r="BE1638" i="6"/>
  <c r="BE1639" i="6"/>
  <c r="BE1640" i="6"/>
  <c r="BE1641" i="6"/>
  <c r="BE1642" i="6"/>
  <c r="BE1643" i="6"/>
  <c r="BE1644" i="6"/>
  <c r="BE1645" i="6"/>
  <c r="BE1646" i="6"/>
  <c r="BE1647" i="6"/>
  <c r="BE1648" i="6"/>
  <c r="BE1649" i="6"/>
  <c r="BE1650" i="6"/>
  <c r="BE1651" i="6"/>
  <c r="BE1652" i="6"/>
  <c r="BE1653" i="6"/>
  <c r="BE1654" i="6"/>
  <c r="BE1655" i="6"/>
  <c r="BE1656" i="6"/>
  <c r="BE1657" i="6"/>
  <c r="BE1658" i="6"/>
  <c r="BE1659" i="6"/>
  <c r="BE1660" i="6"/>
  <c r="BE1661" i="6"/>
  <c r="BE1662" i="6"/>
  <c r="BE1663" i="6"/>
  <c r="BE1664" i="6"/>
  <c r="BE1665" i="6"/>
  <c r="BE1666" i="6"/>
  <c r="BE1667" i="6"/>
  <c r="BE1668" i="6"/>
  <c r="BE1669" i="6"/>
  <c r="BE1670" i="6"/>
  <c r="BE1671" i="6"/>
  <c r="BE1672" i="6"/>
  <c r="BE1673" i="6"/>
  <c r="BE1674" i="6"/>
  <c r="BE1675" i="6"/>
  <c r="BE1676" i="6"/>
  <c r="BE1677" i="6"/>
  <c r="BE1678" i="6"/>
  <c r="BE1679" i="6"/>
  <c r="BE1680" i="6"/>
  <c r="BE1681" i="6"/>
  <c r="BE1682" i="6"/>
  <c r="BE1683" i="6"/>
  <c r="BE1684" i="6"/>
  <c r="BE1685" i="6"/>
  <c r="BE1686" i="6"/>
  <c r="BE1687" i="6"/>
  <c r="BE1688" i="6"/>
  <c r="BE1689" i="6"/>
  <c r="BE1690" i="6"/>
  <c r="BE1691" i="6"/>
  <c r="BE1692" i="6"/>
  <c r="BE1693" i="6"/>
  <c r="BE1694" i="6"/>
  <c r="BE1695" i="6"/>
  <c r="BE1696" i="6"/>
  <c r="BE1697" i="6"/>
  <c r="BE1698" i="6"/>
  <c r="BE1699" i="6"/>
  <c r="BE1700" i="6"/>
  <c r="BE1701" i="6"/>
  <c r="BE1702" i="6"/>
  <c r="BE1703" i="6"/>
  <c r="BE1704" i="6"/>
  <c r="BE1705" i="6"/>
  <c r="BE1706" i="6"/>
  <c r="BE1707" i="6"/>
  <c r="BE1708" i="6"/>
  <c r="BE1709" i="6"/>
  <c r="BE1710" i="6"/>
  <c r="BE1711" i="6"/>
  <c r="BE1712" i="6"/>
  <c r="BE1713" i="6"/>
  <c r="BE1714" i="6"/>
  <c r="BE1715" i="6"/>
  <c r="BE1716" i="6"/>
  <c r="BE1717" i="6"/>
  <c r="BE1718" i="6"/>
  <c r="BE1719" i="6"/>
  <c r="BE1720" i="6"/>
  <c r="BE1721" i="6"/>
  <c r="BE1722" i="6"/>
  <c r="BE1723" i="6"/>
  <c r="BE1724" i="6"/>
  <c r="BE1725" i="6"/>
  <c r="BE1726" i="6"/>
  <c r="BE1727" i="6"/>
  <c r="BE1728" i="6"/>
  <c r="BE1729" i="6"/>
  <c r="BE1730" i="6"/>
  <c r="BE1731" i="6"/>
  <c r="BE1732" i="6"/>
  <c r="BE1733" i="6"/>
  <c r="BE1734" i="6"/>
  <c r="BE1735" i="6"/>
  <c r="BE1736" i="6"/>
  <c r="BE1737" i="6"/>
  <c r="BE1738" i="6"/>
  <c r="BE1739" i="6"/>
  <c r="BE1740" i="6"/>
  <c r="BE1741" i="6"/>
  <c r="BE1742" i="6"/>
  <c r="BE1743" i="6"/>
  <c r="BE1744" i="6"/>
  <c r="BE1745" i="6"/>
  <c r="BE1746" i="6"/>
  <c r="BE1747" i="6"/>
  <c r="BE1748" i="6"/>
  <c r="BE1749" i="6"/>
  <c r="BE1750" i="6"/>
  <c r="BE1751" i="6"/>
  <c r="BE1752" i="6"/>
  <c r="BE1753" i="6"/>
  <c r="BE1754" i="6"/>
  <c r="BE1755" i="6"/>
  <c r="BE1756" i="6"/>
  <c r="BE1757" i="6"/>
  <c r="BE1758" i="6"/>
  <c r="BE1759" i="6"/>
  <c r="BE1760" i="6"/>
  <c r="BE1761" i="6"/>
  <c r="BE1762" i="6"/>
  <c r="BE1763" i="6"/>
  <c r="BE1764" i="6"/>
  <c r="BE1765" i="6"/>
  <c r="BE1766" i="6"/>
  <c r="BE1767" i="6"/>
  <c r="BE1768" i="6"/>
  <c r="BE1769" i="6"/>
  <c r="BE1770" i="6"/>
  <c r="BE1771" i="6"/>
  <c r="BE1772" i="6"/>
  <c r="BE1773" i="6"/>
  <c r="BE1774" i="6"/>
  <c r="BE1775" i="6"/>
  <c r="BE1776" i="6"/>
  <c r="BE1777" i="6"/>
  <c r="BE1778" i="6"/>
  <c r="BE1779" i="6"/>
  <c r="BE1780" i="6"/>
  <c r="BE1781" i="6"/>
  <c r="BE1782" i="6"/>
  <c r="BE1783" i="6"/>
  <c r="BE1784" i="6"/>
  <c r="BE1785" i="6"/>
  <c r="BE1786" i="6"/>
  <c r="BE1787" i="6"/>
  <c r="BE1788" i="6"/>
  <c r="BE1789" i="6"/>
  <c r="BE1790" i="6"/>
  <c r="BE1791" i="6"/>
  <c r="BE1792" i="6"/>
  <c r="BE1793" i="6"/>
  <c r="BE1794" i="6"/>
  <c r="BE1795" i="6"/>
  <c r="BE1796" i="6"/>
  <c r="BE1797" i="6"/>
  <c r="BE1798" i="6"/>
  <c r="BE1799" i="6"/>
  <c r="BE1800" i="6"/>
  <c r="BE1801" i="6"/>
  <c r="BE1802" i="6"/>
  <c r="BE1803" i="6"/>
  <c r="BE1804" i="6"/>
  <c r="BE1805" i="6"/>
  <c r="BE1806" i="6"/>
  <c r="BE1807" i="6"/>
  <c r="BE1808" i="6"/>
  <c r="BE1809" i="6"/>
  <c r="BE1810" i="6"/>
  <c r="BE1811" i="6"/>
  <c r="BE1812" i="6"/>
  <c r="BE1813" i="6"/>
  <c r="BE1814" i="6"/>
  <c r="BE1815" i="6"/>
  <c r="BE1816" i="6"/>
  <c r="BE1817" i="6"/>
  <c r="BE1818" i="6"/>
  <c r="BE1819" i="6"/>
  <c r="BE1820" i="6"/>
  <c r="BE1821" i="6"/>
  <c r="BE1822" i="6"/>
  <c r="BE1823" i="6"/>
  <c r="BE1824" i="6"/>
  <c r="BE1825" i="6"/>
  <c r="BE1826" i="6"/>
  <c r="BE1827" i="6"/>
  <c r="BE1828" i="6"/>
  <c r="BE1829" i="6"/>
  <c r="BE1830" i="6"/>
  <c r="BE1831" i="6"/>
  <c r="BE1832" i="6"/>
  <c r="BE1833" i="6"/>
  <c r="BE1834" i="6"/>
  <c r="BE1835" i="6"/>
  <c r="BE1836" i="6"/>
  <c r="BE1837" i="6"/>
  <c r="BE1838" i="6"/>
  <c r="BE1839" i="6"/>
  <c r="BE1840" i="6"/>
  <c r="BE1841" i="6"/>
  <c r="BE1842" i="6"/>
  <c r="BE1843" i="6"/>
  <c r="BE1844" i="6"/>
  <c r="BE1845" i="6"/>
  <c r="BE1846" i="6"/>
  <c r="BE1847" i="6"/>
  <c r="BE1848" i="6"/>
  <c r="BE1849" i="6"/>
  <c r="BE1850" i="6"/>
  <c r="BE1851" i="6"/>
  <c r="BE1852" i="6"/>
  <c r="BE1853" i="6"/>
  <c r="BE1854" i="6"/>
  <c r="BE1855" i="6"/>
  <c r="BE1856" i="6"/>
  <c r="BE1857" i="6"/>
  <c r="BE1858" i="6"/>
  <c r="BE1859" i="6"/>
  <c r="BE1860" i="6"/>
  <c r="BE1861" i="6"/>
  <c r="BE1862" i="6"/>
  <c r="BE1863" i="6"/>
  <c r="BE1864" i="6"/>
  <c r="BE1865" i="6"/>
  <c r="BE1866" i="6"/>
  <c r="BE1867" i="6"/>
  <c r="BE1868" i="6"/>
  <c r="BE1869" i="6"/>
  <c r="BE1870" i="6"/>
  <c r="BE1871" i="6"/>
  <c r="BE1872" i="6"/>
  <c r="BE1873" i="6"/>
  <c r="BE1874" i="6"/>
  <c r="BE1875" i="6"/>
  <c r="BE1876" i="6"/>
  <c r="BE1877" i="6"/>
  <c r="BE1878" i="6"/>
  <c r="BE1879" i="6"/>
  <c r="BE1880" i="6"/>
  <c r="BE1881" i="6"/>
  <c r="BE1882" i="6"/>
  <c r="BE1883" i="6"/>
  <c r="BE1884" i="6"/>
  <c r="BE1885" i="6"/>
  <c r="BE1886" i="6"/>
  <c r="BE1887" i="6"/>
  <c r="BE1888" i="6"/>
  <c r="BE1889" i="6"/>
  <c r="BE1890" i="6"/>
  <c r="BE1891" i="6"/>
  <c r="BE1892" i="6"/>
  <c r="BE1893" i="6"/>
  <c r="BE1894" i="6"/>
  <c r="BE1895" i="6"/>
  <c r="BE1896" i="6"/>
  <c r="BE1897" i="6"/>
  <c r="BE1898" i="6"/>
  <c r="BE1899" i="6"/>
  <c r="BE1900" i="6"/>
  <c r="BE1901" i="6"/>
  <c r="BE1902" i="6"/>
  <c r="BE1903" i="6"/>
  <c r="BE1904" i="6"/>
  <c r="BE1905" i="6"/>
  <c r="BE1906" i="6"/>
  <c r="BE1907" i="6"/>
  <c r="BE1908" i="6"/>
  <c r="BE1909" i="6"/>
  <c r="BE1910" i="6"/>
  <c r="BE1911" i="6"/>
  <c r="BE1912" i="6"/>
  <c r="BE1913" i="6"/>
  <c r="BE1914" i="6"/>
  <c r="BE1915" i="6"/>
  <c r="BE1916" i="6"/>
  <c r="BE1917" i="6"/>
  <c r="BE1918" i="6"/>
  <c r="BE1919" i="6"/>
  <c r="BE1920" i="6"/>
  <c r="BE1921" i="6"/>
  <c r="BE1922" i="6"/>
  <c r="BE1923" i="6"/>
  <c r="BE1924" i="6"/>
  <c r="BE1925" i="6"/>
  <c r="BE1926" i="6"/>
  <c r="BE1927" i="6"/>
  <c r="BE1928" i="6"/>
  <c r="BE1929" i="6"/>
  <c r="BE1930" i="6"/>
  <c r="BE1931" i="6"/>
  <c r="BE1932" i="6"/>
  <c r="BE1933" i="6"/>
  <c r="BE1934" i="6"/>
  <c r="BE1935" i="6"/>
  <c r="BE1936" i="6"/>
  <c r="BE1937" i="6"/>
  <c r="BE1938" i="6"/>
  <c r="BE1939" i="6"/>
  <c r="BE1940" i="6"/>
  <c r="BE1941" i="6"/>
  <c r="BE1942" i="6"/>
  <c r="BE1943" i="6"/>
  <c r="BE1944" i="6"/>
  <c r="BE1945" i="6"/>
  <c r="BE1946" i="6"/>
  <c r="BE1947" i="6"/>
  <c r="BE1948" i="6"/>
  <c r="BE1949" i="6"/>
  <c r="BE1950" i="6"/>
  <c r="BE1951" i="6"/>
  <c r="BE1952" i="6"/>
  <c r="BE1953" i="6"/>
  <c r="BE1954" i="6"/>
  <c r="BE1955" i="6"/>
  <c r="BE1956" i="6"/>
  <c r="BE1957" i="6"/>
  <c r="BE1958" i="6"/>
  <c r="BE1959" i="6"/>
  <c r="BE1960" i="6"/>
  <c r="BE1961" i="6"/>
  <c r="BE1962" i="6"/>
  <c r="BE1963" i="6"/>
  <c r="BE1964" i="6"/>
  <c r="BE1965" i="6"/>
  <c r="BE1966" i="6"/>
  <c r="BE1967" i="6"/>
  <c r="BE1968" i="6"/>
  <c r="BE1969" i="6"/>
  <c r="BE1970" i="6"/>
  <c r="BE1971" i="6"/>
  <c r="BE1972" i="6"/>
  <c r="BE1973" i="6"/>
  <c r="BE1974" i="6"/>
  <c r="BE1975" i="6"/>
  <c r="BE1976" i="6"/>
  <c r="BE1977" i="6"/>
  <c r="BE1978" i="6"/>
  <c r="BE1979" i="6"/>
  <c r="BE1980" i="6"/>
  <c r="BE1981" i="6"/>
  <c r="BE1982" i="6"/>
  <c r="BE1983" i="6"/>
  <c r="BE1984" i="6"/>
  <c r="BE1985" i="6"/>
  <c r="BE1986" i="6"/>
  <c r="BE1987" i="6"/>
  <c r="BE1988" i="6"/>
  <c r="BE1989" i="6"/>
  <c r="BE1990" i="6"/>
  <c r="BE1991" i="6"/>
  <c r="BE1992" i="6"/>
  <c r="BE1993" i="6"/>
  <c r="BE1994" i="6"/>
  <c r="BE1995" i="6"/>
  <c r="BE1996" i="6"/>
  <c r="BE1997" i="6"/>
  <c r="BE1998" i="6"/>
  <c r="BE1999" i="6"/>
  <c r="BE2000" i="6"/>
  <c r="BE2001" i="6"/>
  <c r="G99" i="11"/>
  <c r="G100" i="11"/>
  <c r="G101" i="11"/>
  <c r="G98" i="11"/>
  <c r="G34" i="11"/>
  <c r="H34" i="11" s="1"/>
  <c r="G31" i="11"/>
  <c r="H31" i="11" s="1"/>
  <c r="G27" i="11"/>
  <c r="H27" i="11" s="1"/>
  <c r="F8" i="11"/>
  <c r="C99" i="14" l="1"/>
  <c r="BD2" i="6"/>
  <c r="BD3" i="6"/>
  <c r="BD4" i="6"/>
  <c r="BD5" i="6"/>
  <c r="BD6" i="6"/>
  <c r="BD7" i="6"/>
  <c r="BD8" i="6"/>
  <c r="BD9" i="6"/>
  <c r="BD10" i="6"/>
  <c r="BD11" i="6"/>
  <c r="BD12" i="6"/>
  <c r="BD13" i="6"/>
  <c r="BD14" i="6"/>
  <c r="BD15" i="6"/>
  <c r="BD16" i="6"/>
  <c r="BD17" i="6"/>
  <c r="BD18" i="6"/>
  <c r="BD19" i="6"/>
  <c r="BD20" i="6"/>
  <c r="BD21" i="6"/>
  <c r="BD22" i="6"/>
  <c r="BD23" i="6"/>
  <c r="BD24" i="6"/>
  <c r="BD25" i="6"/>
  <c r="BD26" i="6"/>
  <c r="BD27" i="6"/>
  <c r="BD28" i="6"/>
  <c r="BD29" i="6"/>
  <c r="BD30" i="6"/>
  <c r="BD31" i="6"/>
  <c r="BD32" i="6"/>
  <c r="BD33" i="6"/>
  <c r="BD34" i="6"/>
  <c r="BD35" i="6"/>
  <c r="BD36" i="6"/>
  <c r="BD37" i="6"/>
  <c r="BD38" i="6"/>
  <c r="BD39" i="6"/>
  <c r="BD40" i="6"/>
  <c r="BD41" i="6"/>
  <c r="BD42" i="6"/>
  <c r="BD43" i="6"/>
  <c r="BD44" i="6"/>
  <c r="BD45" i="6"/>
  <c r="BD46" i="6"/>
  <c r="BD47" i="6"/>
  <c r="BD48" i="6"/>
  <c r="BD49" i="6"/>
  <c r="BD50" i="6"/>
  <c r="BD51" i="6"/>
  <c r="BD52" i="6"/>
  <c r="BD53" i="6"/>
  <c r="BD54" i="6"/>
  <c r="BD55" i="6"/>
  <c r="BD56" i="6"/>
  <c r="BD57" i="6"/>
  <c r="BD58" i="6"/>
  <c r="BD59" i="6"/>
  <c r="BD60" i="6"/>
  <c r="BD61" i="6"/>
  <c r="BD62" i="6"/>
  <c r="BD63" i="6"/>
  <c r="BD64" i="6"/>
  <c r="BD65" i="6"/>
  <c r="BD66" i="6"/>
  <c r="BD67" i="6"/>
  <c r="BD68" i="6"/>
  <c r="BD69" i="6"/>
  <c r="BD70" i="6"/>
  <c r="BD71" i="6"/>
  <c r="BD72" i="6"/>
  <c r="BD73" i="6"/>
  <c r="BD74" i="6"/>
  <c r="BD75" i="6"/>
  <c r="BD76" i="6"/>
  <c r="BD77" i="6"/>
  <c r="BD78" i="6"/>
  <c r="BD79" i="6"/>
  <c r="BD80" i="6"/>
  <c r="BD81" i="6"/>
  <c r="BD82" i="6"/>
  <c r="BD83" i="6"/>
  <c r="BD84" i="6"/>
  <c r="BD85" i="6"/>
  <c r="BD86" i="6"/>
  <c r="BD87" i="6"/>
  <c r="BD88" i="6"/>
  <c r="BD89" i="6"/>
  <c r="BD90" i="6"/>
  <c r="BD91" i="6"/>
  <c r="BD92" i="6"/>
  <c r="BD93" i="6"/>
  <c r="BD94" i="6"/>
  <c r="BD95" i="6"/>
  <c r="BD96" i="6"/>
  <c r="BD97" i="6"/>
  <c r="BD98" i="6"/>
  <c r="BD99" i="6"/>
  <c r="BD100" i="6"/>
  <c r="BD101" i="6"/>
  <c r="BD102" i="6"/>
  <c r="BD103" i="6"/>
  <c r="BD104" i="6"/>
  <c r="BD105" i="6"/>
  <c r="BD106" i="6"/>
  <c r="BD107" i="6"/>
  <c r="BD108" i="6"/>
  <c r="BD109" i="6"/>
  <c r="BD110" i="6"/>
  <c r="BD111" i="6"/>
  <c r="BD112" i="6"/>
  <c r="BD113" i="6"/>
  <c r="BD114" i="6"/>
  <c r="BD115" i="6"/>
  <c r="BD116" i="6"/>
  <c r="BD117" i="6"/>
  <c r="BD118" i="6"/>
  <c r="BD119" i="6"/>
  <c r="BD120" i="6"/>
  <c r="BD121" i="6"/>
  <c r="BD122" i="6"/>
  <c r="BD123" i="6"/>
  <c r="BD124" i="6"/>
  <c r="BD125" i="6"/>
  <c r="BD126" i="6"/>
  <c r="BD127" i="6"/>
  <c r="BD128" i="6"/>
  <c r="BD129" i="6"/>
  <c r="BD130" i="6"/>
  <c r="BD131" i="6"/>
  <c r="BD132" i="6"/>
  <c r="BD133" i="6"/>
  <c r="BD134" i="6"/>
  <c r="BD135" i="6"/>
  <c r="BD136" i="6"/>
  <c r="BD137" i="6"/>
  <c r="BD138" i="6"/>
  <c r="BD139" i="6"/>
  <c r="BD140" i="6"/>
  <c r="BD141" i="6"/>
  <c r="BD142" i="6"/>
  <c r="BD143" i="6"/>
  <c r="BD144" i="6"/>
  <c r="BD145" i="6"/>
  <c r="BD146" i="6"/>
  <c r="BD147" i="6"/>
  <c r="BD148" i="6"/>
  <c r="BD149" i="6"/>
  <c r="BD150" i="6"/>
  <c r="BD151" i="6"/>
  <c r="BD152" i="6"/>
  <c r="BD153" i="6"/>
  <c r="BD154" i="6"/>
  <c r="BD155" i="6"/>
  <c r="BD156" i="6"/>
  <c r="BD157" i="6"/>
  <c r="BD158" i="6"/>
  <c r="BD159" i="6"/>
  <c r="BD160" i="6"/>
  <c r="BD161" i="6"/>
  <c r="BD162" i="6"/>
  <c r="BD163" i="6"/>
  <c r="BD164" i="6"/>
  <c r="BD165" i="6"/>
  <c r="BD166" i="6"/>
  <c r="BD167" i="6"/>
  <c r="BD168" i="6"/>
  <c r="BD169" i="6"/>
  <c r="BD170" i="6"/>
  <c r="BD171" i="6"/>
  <c r="BD172" i="6"/>
  <c r="BD173" i="6"/>
  <c r="BD174" i="6"/>
  <c r="BD175" i="6"/>
  <c r="BD176" i="6"/>
  <c r="BD177" i="6"/>
  <c r="BD178" i="6"/>
  <c r="BD179" i="6"/>
  <c r="BD180" i="6"/>
  <c r="BD181" i="6"/>
  <c r="BD182" i="6"/>
  <c r="BD183" i="6"/>
  <c r="BD184" i="6"/>
  <c r="BD185" i="6"/>
  <c r="BD186" i="6"/>
  <c r="BD187" i="6"/>
  <c r="BD188" i="6"/>
  <c r="BD189" i="6"/>
  <c r="BD190" i="6"/>
  <c r="BD191" i="6"/>
  <c r="BD192" i="6"/>
  <c r="BD193" i="6"/>
  <c r="BD194" i="6"/>
  <c r="BD195" i="6"/>
  <c r="BD196" i="6"/>
  <c r="BD197" i="6"/>
  <c r="BD198" i="6"/>
  <c r="BD199" i="6"/>
  <c r="BD200" i="6"/>
  <c r="BD201" i="6"/>
  <c r="BD202" i="6"/>
  <c r="BD203" i="6"/>
  <c r="BD204" i="6"/>
  <c r="BD205" i="6"/>
  <c r="BD206" i="6"/>
  <c r="BD207" i="6"/>
  <c r="BD208" i="6"/>
  <c r="BD209" i="6"/>
  <c r="BD210" i="6"/>
  <c r="BD211" i="6"/>
  <c r="BD212" i="6"/>
  <c r="BD213" i="6"/>
  <c r="BD214" i="6"/>
  <c r="BD215" i="6"/>
  <c r="BD216" i="6"/>
  <c r="BD217" i="6"/>
  <c r="BD218" i="6"/>
  <c r="BD219" i="6"/>
  <c r="BD220" i="6"/>
  <c r="BD221" i="6"/>
  <c r="BD222" i="6"/>
  <c r="BD223" i="6"/>
  <c r="BD224" i="6"/>
  <c r="BD225" i="6"/>
  <c r="BD226" i="6"/>
  <c r="BD227" i="6"/>
  <c r="BD228" i="6"/>
  <c r="BD229" i="6"/>
  <c r="BD230" i="6"/>
  <c r="BD231" i="6"/>
  <c r="BD232" i="6"/>
  <c r="BD233" i="6"/>
  <c r="BD234" i="6"/>
  <c r="BD235" i="6"/>
  <c r="BD236" i="6"/>
  <c r="BD237" i="6"/>
  <c r="BD238" i="6"/>
  <c r="BD239" i="6"/>
  <c r="BD240" i="6"/>
  <c r="BD241" i="6"/>
  <c r="BD242" i="6"/>
  <c r="BD243" i="6"/>
  <c r="BD244" i="6"/>
  <c r="BD245" i="6"/>
  <c r="BD246" i="6"/>
  <c r="BD247" i="6"/>
  <c r="BD248" i="6"/>
  <c r="BD249" i="6"/>
  <c r="BD250" i="6"/>
  <c r="BD251" i="6"/>
  <c r="BD252" i="6"/>
  <c r="BD253" i="6"/>
  <c r="BD254" i="6"/>
  <c r="BD255" i="6"/>
  <c r="BD256" i="6"/>
  <c r="BD257" i="6"/>
  <c r="BD258" i="6"/>
  <c r="BD259" i="6"/>
  <c r="BD260" i="6"/>
  <c r="BD261" i="6"/>
  <c r="BD262" i="6"/>
  <c r="BD263" i="6"/>
  <c r="BD264" i="6"/>
  <c r="BD265" i="6"/>
  <c r="BD266" i="6"/>
  <c r="BD267" i="6"/>
  <c r="BD268" i="6"/>
  <c r="BD269" i="6"/>
  <c r="BD270" i="6"/>
  <c r="BD271" i="6"/>
  <c r="BD272" i="6"/>
  <c r="BD273" i="6"/>
  <c r="BD274" i="6"/>
  <c r="BD275" i="6"/>
  <c r="BD276" i="6"/>
  <c r="BD277" i="6"/>
  <c r="BD278" i="6"/>
  <c r="BD279" i="6"/>
  <c r="BD280" i="6"/>
  <c r="BD281" i="6"/>
  <c r="BD282" i="6"/>
  <c r="BD283" i="6"/>
  <c r="BD284" i="6"/>
  <c r="BD285" i="6"/>
  <c r="BD286" i="6"/>
  <c r="BD287" i="6"/>
  <c r="BD288" i="6"/>
  <c r="BD289" i="6"/>
  <c r="BD290" i="6"/>
  <c r="BD291" i="6"/>
  <c r="BD292" i="6"/>
  <c r="BD293" i="6"/>
  <c r="BD294" i="6"/>
  <c r="BD295" i="6"/>
  <c r="BD296" i="6"/>
  <c r="BD297" i="6"/>
  <c r="BD298" i="6"/>
  <c r="BD299" i="6"/>
  <c r="BD300" i="6"/>
  <c r="BD301" i="6"/>
  <c r="BD302" i="6"/>
  <c r="BD303" i="6"/>
  <c r="BD304" i="6"/>
  <c r="BD305" i="6"/>
  <c r="BD306" i="6"/>
  <c r="BD307" i="6"/>
  <c r="BD308" i="6"/>
  <c r="BD309" i="6"/>
  <c r="BD310" i="6"/>
  <c r="BD311" i="6"/>
  <c r="BD312" i="6"/>
  <c r="BD313" i="6"/>
  <c r="BD314" i="6"/>
  <c r="BD315" i="6"/>
  <c r="BD316" i="6"/>
  <c r="BD317" i="6"/>
  <c r="BD318" i="6"/>
  <c r="BD319" i="6"/>
  <c r="BD320" i="6"/>
  <c r="BD321" i="6"/>
  <c r="BD322" i="6"/>
  <c r="BD323" i="6"/>
  <c r="BD324" i="6"/>
  <c r="BD325" i="6"/>
  <c r="BD326" i="6"/>
  <c r="BD327" i="6"/>
  <c r="BD328" i="6"/>
  <c r="BD329" i="6"/>
  <c r="BD330" i="6"/>
  <c r="BD331" i="6"/>
  <c r="BD332" i="6"/>
  <c r="BD333" i="6"/>
  <c r="BD334" i="6"/>
  <c r="BD335" i="6"/>
  <c r="BD336" i="6"/>
  <c r="BD337" i="6"/>
  <c r="BD338" i="6"/>
  <c r="BD339" i="6"/>
  <c r="BD340" i="6"/>
  <c r="BD341" i="6"/>
  <c r="BD342" i="6"/>
  <c r="BD343" i="6"/>
  <c r="BD344" i="6"/>
  <c r="BD345" i="6"/>
  <c r="BD346" i="6"/>
  <c r="BD347" i="6"/>
  <c r="BD348" i="6"/>
  <c r="BD349" i="6"/>
  <c r="BD350" i="6"/>
  <c r="BD351" i="6"/>
  <c r="BD352" i="6"/>
  <c r="BD353" i="6"/>
  <c r="BD354" i="6"/>
  <c r="BD355" i="6"/>
  <c r="BD356" i="6"/>
  <c r="BD357" i="6"/>
  <c r="BD358" i="6"/>
  <c r="BD359" i="6"/>
  <c r="BD360" i="6"/>
  <c r="BD361" i="6"/>
  <c r="BD362" i="6"/>
  <c r="BD363" i="6"/>
  <c r="BD364" i="6"/>
  <c r="BD365" i="6"/>
  <c r="BD366" i="6"/>
  <c r="BD367" i="6"/>
  <c r="BD368" i="6"/>
  <c r="BD369" i="6"/>
  <c r="BD370" i="6"/>
  <c r="BD371" i="6"/>
  <c r="BD372" i="6"/>
  <c r="BD373" i="6"/>
  <c r="BD374" i="6"/>
  <c r="BD375" i="6"/>
  <c r="BD376" i="6"/>
  <c r="BD377" i="6"/>
  <c r="BD378" i="6"/>
  <c r="BD379" i="6"/>
  <c r="BD380" i="6"/>
  <c r="BD381" i="6"/>
  <c r="BD382" i="6"/>
  <c r="BD383" i="6"/>
  <c r="BD384" i="6"/>
  <c r="BD385" i="6"/>
  <c r="BD386" i="6"/>
  <c r="BD387" i="6"/>
  <c r="BD388" i="6"/>
  <c r="BD389" i="6"/>
  <c r="BD390" i="6"/>
  <c r="BD391" i="6"/>
  <c r="BD392" i="6"/>
  <c r="BD393" i="6"/>
  <c r="BD394" i="6"/>
  <c r="BD395" i="6"/>
  <c r="BD396" i="6"/>
  <c r="BD397" i="6"/>
  <c r="BD398" i="6"/>
  <c r="BD399" i="6"/>
  <c r="BD400" i="6"/>
  <c r="BD401" i="6"/>
  <c r="BD402" i="6"/>
  <c r="BD403" i="6"/>
  <c r="BD404" i="6"/>
  <c r="BD405" i="6"/>
  <c r="BD406" i="6"/>
  <c r="BD407" i="6"/>
  <c r="BD408" i="6"/>
  <c r="BD409" i="6"/>
  <c r="BD410" i="6"/>
  <c r="BD411" i="6"/>
  <c r="BD412" i="6"/>
  <c r="BD413" i="6"/>
  <c r="BD414" i="6"/>
  <c r="BD415" i="6"/>
  <c r="BD416" i="6"/>
  <c r="BD417" i="6"/>
  <c r="BD418" i="6"/>
  <c r="BD419" i="6"/>
  <c r="BD420" i="6"/>
  <c r="BD421" i="6"/>
  <c r="BD422" i="6"/>
  <c r="BD423" i="6"/>
  <c r="BD424" i="6"/>
  <c r="BD425" i="6"/>
  <c r="BD426" i="6"/>
  <c r="BD427" i="6"/>
  <c r="BD428" i="6"/>
  <c r="BD429" i="6"/>
  <c r="BD430" i="6"/>
  <c r="BD431" i="6"/>
  <c r="BD432" i="6"/>
  <c r="BD433" i="6"/>
  <c r="BD434" i="6"/>
  <c r="BD435" i="6"/>
  <c r="BD436" i="6"/>
  <c r="BD437" i="6"/>
  <c r="BD438" i="6"/>
  <c r="BD439" i="6"/>
  <c r="BD440" i="6"/>
  <c r="BD441" i="6"/>
  <c r="BD442" i="6"/>
  <c r="BD443" i="6"/>
  <c r="BD444" i="6"/>
  <c r="BD445" i="6"/>
  <c r="BD446" i="6"/>
  <c r="BD447" i="6"/>
  <c r="BD448" i="6"/>
  <c r="BD449" i="6"/>
  <c r="BD450" i="6"/>
  <c r="BD451" i="6"/>
  <c r="BD452" i="6"/>
  <c r="BD453" i="6"/>
  <c r="BD454" i="6"/>
  <c r="BD455" i="6"/>
  <c r="BD456" i="6"/>
  <c r="BD457" i="6"/>
  <c r="BD458" i="6"/>
  <c r="BD459" i="6"/>
  <c r="BD460" i="6"/>
  <c r="BD461" i="6"/>
  <c r="BD462" i="6"/>
  <c r="BD463" i="6"/>
  <c r="BD464" i="6"/>
  <c r="BD465" i="6"/>
  <c r="BD466" i="6"/>
  <c r="BD467" i="6"/>
  <c r="BD468" i="6"/>
  <c r="BD469" i="6"/>
  <c r="BD470" i="6"/>
  <c r="BD471" i="6"/>
  <c r="BD472" i="6"/>
  <c r="BD473" i="6"/>
  <c r="BD474" i="6"/>
  <c r="BD475" i="6"/>
  <c r="BD476" i="6"/>
  <c r="BD477" i="6"/>
  <c r="BD478" i="6"/>
  <c r="BD479" i="6"/>
  <c r="BD480" i="6"/>
  <c r="BD481" i="6"/>
  <c r="BD482" i="6"/>
  <c r="BD483" i="6"/>
  <c r="BD484" i="6"/>
  <c r="BD485" i="6"/>
  <c r="BD486" i="6"/>
  <c r="BD487" i="6"/>
  <c r="BD488" i="6"/>
  <c r="BD489" i="6"/>
  <c r="BD490" i="6"/>
  <c r="BD491" i="6"/>
  <c r="BD492" i="6"/>
  <c r="BD493" i="6"/>
  <c r="BD494" i="6"/>
  <c r="BD495" i="6"/>
  <c r="BD496" i="6"/>
  <c r="BD497" i="6"/>
  <c r="BD498" i="6"/>
  <c r="BD499" i="6"/>
  <c r="BD500" i="6"/>
  <c r="BD501" i="6"/>
  <c r="BD502" i="6"/>
  <c r="BD503" i="6"/>
  <c r="BD504" i="6"/>
  <c r="BD505" i="6"/>
  <c r="BD506" i="6"/>
  <c r="BD507" i="6"/>
  <c r="BD508" i="6"/>
  <c r="BD509" i="6"/>
  <c r="BD510" i="6"/>
  <c r="BD511" i="6"/>
  <c r="BD512" i="6"/>
  <c r="BD513" i="6"/>
  <c r="BD514" i="6"/>
  <c r="BD515" i="6"/>
  <c r="BD516" i="6"/>
  <c r="BD517" i="6"/>
  <c r="BD518" i="6"/>
  <c r="BD519" i="6"/>
  <c r="BD520" i="6"/>
  <c r="BD521" i="6"/>
  <c r="BD522" i="6"/>
  <c r="BD523" i="6"/>
  <c r="BD524" i="6"/>
  <c r="BD525" i="6"/>
  <c r="BD526" i="6"/>
  <c r="BD527" i="6"/>
  <c r="BD528" i="6"/>
  <c r="BD529" i="6"/>
  <c r="BD530" i="6"/>
  <c r="BD531" i="6"/>
  <c r="BD532" i="6"/>
  <c r="BD533" i="6"/>
  <c r="BD534" i="6"/>
  <c r="BD535" i="6"/>
  <c r="BD536" i="6"/>
  <c r="BD537" i="6"/>
  <c r="BD538" i="6"/>
  <c r="BD539" i="6"/>
  <c r="BD540" i="6"/>
  <c r="BD541" i="6"/>
  <c r="BD542" i="6"/>
  <c r="BD543" i="6"/>
  <c r="BD544" i="6"/>
  <c r="BD545" i="6"/>
  <c r="BD546" i="6"/>
  <c r="BD547" i="6"/>
  <c r="BD548" i="6"/>
  <c r="BD549" i="6"/>
  <c r="BD550" i="6"/>
  <c r="BD551" i="6"/>
  <c r="BD552" i="6"/>
  <c r="BD553" i="6"/>
  <c r="BD554" i="6"/>
  <c r="BD555" i="6"/>
  <c r="BD556" i="6"/>
  <c r="BD557" i="6"/>
  <c r="BD558" i="6"/>
  <c r="BD559" i="6"/>
  <c r="BD560" i="6"/>
  <c r="BD561" i="6"/>
  <c r="BD562" i="6"/>
  <c r="BD563" i="6"/>
  <c r="BD564" i="6"/>
  <c r="BD565" i="6"/>
  <c r="BD566" i="6"/>
  <c r="BD567" i="6"/>
  <c r="BD568" i="6"/>
  <c r="BD569" i="6"/>
  <c r="BD570" i="6"/>
  <c r="BD571" i="6"/>
  <c r="BD572" i="6"/>
  <c r="BD573" i="6"/>
  <c r="BD574" i="6"/>
  <c r="BD575" i="6"/>
  <c r="BD576" i="6"/>
  <c r="BD577" i="6"/>
  <c r="BD578" i="6"/>
  <c r="BD579" i="6"/>
  <c r="BD580" i="6"/>
  <c r="BD581" i="6"/>
  <c r="BD582" i="6"/>
  <c r="BD583" i="6"/>
  <c r="BD584" i="6"/>
  <c r="BD585" i="6"/>
  <c r="BD586" i="6"/>
  <c r="BD587" i="6"/>
  <c r="BD588" i="6"/>
  <c r="BD589" i="6"/>
  <c r="BD590" i="6"/>
  <c r="BD591" i="6"/>
  <c r="BD592" i="6"/>
  <c r="BD593" i="6"/>
  <c r="BD594" i="6"/>
  <c r="BD595" i="6"/>
  <c r="BD596" i="6"/>
  <c r="BD597" i="6"/>
  <c r="BD598" i="6"/>
  <c r="BD599" i="6"/>
  <c r="BD600" i="6"/>
  <c r="BD601" i="6"/>
  <c r="BD602" i="6"/>
  <c r="BD603" i="6"/>
  <c r="BD604" i="6"/>
  <c r="BD605" i="6"/>
  <c r="BD606" i="6"/>
  <c r="BD607" i="6"/>
  <c r="BD608" i="6"/>
  <c r="BD609" i="6"/>
  <c r="BD610" i="6"/>
  <c r="BD611" i="6"/>
  <c r="BD612" i="6"/>
  <c r="BD613" i="6"/>
  <c r="BD614" i="6"/>
  <c r="BD615" i="6"/>
  <c r="BD616" i="6"/>
  <c r="BD617" i="6"/>
  <c r="BD618" i="6"/>
  <c r="BD619" i="6"/>
  <c r="BD620" i="6"/>
  <c r="BD621" i="6"/>
  <c r="BD622" i="6"/>
  <c r="BD623" i="6"/>
  <c r="BD624" i="6"/>
  <c r="BD625" i="6"/>
  <c r="BD626" i="6"/>
  <c r="BD627" i="6"/>
  <c r="BD628" i="6"/>
  <c r="BD629" i="6"/>
  <c r="BD630" i="6"/>
  <c r="BD631" i="6"/>
  <c r="BD632" i="6"/>
  <c r="BD633" i="6"/>
  <c r="BD634" i="6"/>
  <c r="BD635" i="6"/>
  <c r="BD636" i="6"/>
  <c r="BD637" i="6"/>
  <c r="BD638" i="6"/>
  <c r="BD639" i="6"/>
  <c r="BD640" i="6"/>
  <c r="BD641" i="6"/>
  <c r="BD642" i="6"/>
  <c r="BD643" i="6"/>
  <c r="BD644" i="6"/>
  <c r="BD645" i="6"/>
  <c r="BD646" i="6"/>
  <c r="BD647" i="6"/>
  <c r="BD648" i="6"/>
  <c r="BD649" i="6"/>
  <c r="BD650" i="6"/>
  <c r="BD651" i="6"/>
  <c r="BD652" i="6"/>
  <c r="BD653" i="6"/>
  <c r="BD654" i="6"/>
  <c r="BD655" i="6"/>
  <c r="BD656" i="6"/>
  <c r="BD657" i="6"/>
  <c r="BD658" i="6"/>
  <c r="BD659" i="6"/>
  <c r="BD660" i="6"/>
  <c r="BD661" i="6"/>
  <c r="BD662" i="6"/>
  <c r="BD663" i="6"/>
  <c r="BD664" i="6"/>
  <c r="BD665" i="6"/>
  <c r="BD666" i="6"/>
  <c r="BD667" i="6"/>
  <c r="BD668" i="6"/>
  <c r="BD669" i="6"/>
  <c r="BD670" i="6"/>
  <c r="BD671" i="6"/>
  <c r="BD672" i="6"/>
  <c r="BD673" i="6"/>
  <c r="BD674" i="6"/>
  <c r="BD675" i="6"/>
  <c r="BD676" i="6"/>
  <c r="BD677" i="6"/>
  <c r="BD678" i="6"/>
  <c r="BD679" i="6"/>
  <c r="BD680" i="6"/>
  <c r="BD681" i="6"/>
  <c r="BD682" i="6"/>
  <c r="BD683" i="6"/>
  <c r="BD684" i="6"/>
  <c r="BD685" i="6"/>
  <c r="BD686" i="6"/>
  <c r="BD687" i="6"/>
  <c r="BD688" i="6"/>
  <c r="BD689" i="6"/>
  <c r="BD690" i="6"/>
  <c r="BD691" i="6"/>
  <c r="BD692" i="6"/>
  <c r="BD693" i="6"/>
  <c r="BD694" i="6"/>
  <c r="BD695" i="6"/>
  <c r="BD696" i="6"/>
  <c r="BD697" i="6"/>
  <c r="BD698" i="6"/>
  <c r="BD699" i="6"/>
  <c r="BD700" i="6"/>
  <c r="BD701" i="6"/>
  <c r="BD702" i="6"/>
  <c r="BD703" i="6"/>
  <c r="BD704" i="6"/>
  <c r="BD705" i="6"/>
  <c r="BD706" i="6"/>
  <c r="BD707" i="6"/>
  <c r="BD708" i="6"/>
  <c r="BD709" i="6"/>
  <c r="BD710" i="6"/>
  <c r="BD711" i="6"/>
  <c r="BD712" i="6"/>
  <c r="BD713" i="6"/>
  <c r="BD714" i="6"/>
  <c r="BD715" i="6"/>
  <c r="BD716" i="6"/>
  <c r="BD717" i="6"/>
  <c r="BD718" i="6"/>
  <c r="BD719" i="6"/>
  <c r="BD720" i="6"/>
  <c r="BD721" i="6"/>
  <c r="BD722" i="6"/>
  <c r="BD723" i="6"/>
  <c r="BD724" i="6"/>
  <c r="BD725" i="6"/>
  <c r="BD726" i="6"/>
  <c r="BD727" i="6"/>
  <c r="BD728" i="6"/>
  <c r="BD729" i="6"/>
  <c r="BD730" i="6"/>
  <c r="BD731" i="6"/>
  <c r="BD732" i="6"/>
  <c r="BD733" i="6"/>
  <c r="BD734" i="6"/>
  <c r="BD735" i="6"/>
  <c r="BD736" i="6"/>
  <c r="BD737" i="6"/>
  <c r="BD738" i="6"/>
  <c r="BD739" i="6"/>
  <c r="BD740" i="6"/>
  <c r="BD741" i="6"/>
  <c r="BD742" i="6"/>
  <c r="BD743" i="6"/>
  <c r="BD744" i="6"/>
  <c r="BD745" i="6"/>
  <c r="BD746" i="6"/>
  <c r="BD747" i="6"/>
  <c r="BD748" i="6"/>
  <c r="BD749" i="6"/>
  <c r="BD750" i="6"/>
  <c r="BD751" i="6"/>
  <c r="BD752" i="6"/>
  <c r="BD753" i="6"/>
  <c r="BD754" i="6"/>
  <c r="BD755" i="6"/>
  <c r="BD756" i="6"/>
  <c r="BD757" i="6"/>
  <c r="BD758" i="6"/>
  <c r="BD759" i="6"/>
  <c r="BD760" i="6"/>
  <c r="BD761" i="6"/>
  <c r="BD762" i="6"/>
  <c r="BD763" i="6"/>
  <c r="BD764" i="6"/>
  <c r="BD765" i="6"/>
  <c r="BD766" i="6"/>
  <c r="BD767" i="6"/>
  <c r="BD768" i="6"/>
  <c r="BD769" i="6"/>
  <c r="BD770" i="6"/>
  <c r="BD771" i="6"/>
  <c r="BD772" i="6"/>
  <c r="BD773" i="6"/>
  <c r="BD774" i="6"/>
  <c r="BD775" i="6"/>
  <c r="BD776" i="6"/>
  <c r="BD777" i="6"/>
  <c r="BD778" i="6"/>
  <c r="BD779" i="6"/>
  <c r="BD780" i="6"/>
  <c r="BD781" i="6"/>
  <c r="BD782" i="6"/>
  <c r="BD783" i="6"/>
  <c r="BD784" i="6"/>
  <c r="BD785" i="6"/>
  <c r="BD786" i="6"/>
  <c r="BD787" i="6"/>
  <c r="BD788" i="6"/>
  <c r="BD789" i="6"/>
  <c r="BD790" i="6"/>
  <c r="BD791" i="6"/>
  <c r="BD792" i="6"/>
  <c r="BD793" i="6"/>
  <c r="BD794" i="6"/>
  <c r="BD795" i="6"/>
  <c r="BD796" i="6"/>
  <c r="BD797" i="6"/>
  <c r="BD798" i="6"/>
  <c r="BD799" i="6"/>
  <c r="BD800" i="6"/>
  <c r="BD801" i="6"/>
  <c r="BD802" i="6"/>
  <c r="BD803" i="6"/>
  <c r="BD804" i="6"/>
  <c r="BD805" i="6"/>
  <c r="BD806" i="6"/>
  <c r="BD807" i="6"/>
  <c r="BD808" i="6"/>
  <c r="BD809" i="6"/>
  <c r="BD810" i="6"/>
  <c r="BD811" i="6"/>
  <c r="BD812" i="6"/>
  <c r="BD813" i="6"/>
  <c r="BD814" i="6"/>
  <c r="BD815" i="6"/>
  <c r="BD816" i="6"/>
  <c r="BD817" i="6"/>
  <c r="BD818" i="6"/>
  <c r="BD819" i="6"/>
  <c r="BD820" i="6"/>
  <c r="BD821" i="6"/>
  <c r="BD822" i="6"/>
  <c r="BD823" i="6"/>
  <c r="BD824" i="6"/>
  <c r="BD825" i="6"/>
  <c r="BD826" i="6"/>
  <c r="BD827" i="6"/>
  <c r="BD828" i="6"/>
  <c r="BD829" i="6"/>
  <c r="BD830" i="6"/>
  <c r="BD831" i="6"/>
  <c r="BD832" i="6"/>
  <c r="BD833" i="6"/>
  <c r="BD834" i="6"/>
  <c r="BD835" i="6"/>
  <c r="BD836" i="6"/>
  <c r="BD837" i="6"/>
  <c r="BD838" i="6"/>
  <c r="BD839" i="6"/>
  <c r="BD840" i="6"/>
  <c r="BD841" i="6"/>
  <c r="BD842" i="6"/>
  <c r="BD843" i="6"/>
  <c r="BD844" i="6"/>
  <c r="BD845" i="6"/>
  <c r="BD846" i="6"/>
  <c r="BD847" i="6"/>
  <c r="BD848" i="6"/>
  <c r="BD849" i="6"/>
  <c r="BD850" i="6"/>
  <c r="BD851" i="6"/>
  <c r="BD852" i="6"/>
  <c r="BD853" i="6"/>
  <c r="BD854" i="6"/>
  <c r="BD855" i="6"/>
  <c r="BD856" i="6"/>
  <c r="BD857" i="6"/>
  <c r="BD858" i="6"/>
  <c r="BD859" i="6"/>
  <c r="BD860" i="6"/>
  <c r="BD861" i="6"/>
  <c r="BD862" i="6"/>
  <c r="BD863" i="6"/>
  <c r="BD864" i="6"/>
  <c r="BD865" i="6"/>
  <c r="BD866" i="6"/>
  <c r="BD867" i="6"/>
  <c r="BD868" i="6"/>
  <c r="BD869" i="6"/>
  <c r="BD870" i="6"/>
  <c r="BD871" i="6"/>
  <c r="BD872" i="6"/>
  <c r="BD873" i="6"/>
  <c r="BD874" i="6"/>
  <c r="BD875" i="6"/>
  <c r="BD876" i="6"/>
  <c r="BD877" i="6"/>
  <c r="BD878" i="6"/>
  <c r="BD879" i="6"/>
  <c r="BD880" i="6"/>
  <c r="BD881" i="6"/>
  <c r="BD882" i="6"/>
  <c r="BD883" i="6"/>
  <c r="BD884" i="6"/>
  <c r="BD885" i="6"/>
  <c r="BD886" i="6"/>
  <c r="BD887" i="6"/>
  <c r="BD888" i="6"/>
  <c r="BD889" i="6"/>
  <c r="BD890" i="6"/>
  <c r="BD891" i="6"/>
  <c r="BD892" i="6"/>
  <c r="BD893" i="6"/>
  <c r="BD894" i="6"/>
  <c r="BD895" i="6"/>
  <c r="BD896" i="6"/>
  <c r="BD897" i="6"/>
  <c r="BD898" i="6"/>
  <c r="BD899" i="6"/>
  <c r="BD900" i="6"/>
  <c r="BD901" i="6"/>
  <c r="BD902" i="6"/>
  <c r="BD903" i="6"/>
  <c r="BD904" i="6"/>
  <c r="BD905" i="6"/>
  <c r="BD906" i="6"/>
  <c r="BD907" i="6"/>
  <c r="BD908" i="6"/>
  <c r="BD909" i="6"/>
  <c r="BD910" i="6"/>
  <c r="BD911" i="6"/>
  <c r="BD912" i="6"/>
  <c r="BD913" i="6"/>
  <c r="BD914" i="6"/>
  <c r="BD915" i="6"/>
  <c r="BD916" i="6"/>
  <c r="BD917" i="6"/>
  <c r="BD918" i="6"/>
  <c r="BD919" i="6"/>
  <c r="BD920" i="6"/>
  <c r="BD921" i="6"/>
  <c r="BD922" i="6"/>
  <c r="BD923" i="6"/>
  <c r="BD924" i="6"/>
  <c r="BD925" i="6"/>
  <c r="BD926" i="6"/>
  <c r="BD927" i="6"/>
  <c r="BD928" i="6"/>
  <c r="BD929" i="6"/>
  <c r="BD930" i="6"/>
  <c r="BD931" i="6"/>
  <c r="BD932" i="6"/>
  <c r="BD933" i="6"/>
  <c r="BD934" i="6"/>
  <c r="BD935" i="6"/>
  <c r="BD936" i="6"/>
  <c r="BD937" i="6"/>
  <c r="BD938" i="6"/>
  <c r="BD939" i="6"/>
  <c r="BD940" i="6"/>
  <c r="BD941" i="6"/>
  <c r="BD942" i="6"/>
  <c r="BD943" i="6"/>
  <c r="BD944" i="6"/>
  <c r="BD945" i="6"/>
  <c r="BD946" i="6"/>
  <c r="BD947" i="6"/>
  <c r="BD948" i="6"/>
  <c r="BD949" i="6"/>
  <c r="BD950" i="6"/>
  <c r="BD951" i="6"/>
  <c r="BD952" i="6"/>
  <c r="BD953" i="6"/>
  <c r="BD954" i="6"/>
  <c r="BD955" i="6"/>
  <c r="BD956" i="6"/>
  <c r="BD957" i="6"/>
  <c r="BD958" i="6"/>
  <c r="BD959" i="6"/>
  <c r="BD960" i="6"/>
  <c r="BD961" i="6"/>
  <c r="BD962" i="6"/>
  <c r="BD963" i="6"/>
  <c r="BD964" i="6"/>
  <c r="BD965" i="6"/>
  <c r="BD966" i="6"/>
  <c r="BD967" i="6"/>
  <c r="BD968" i="6"/>
  <c r="BD969" i="6"/>
  <c r="BD970" i="6"/>
  <c r="BD971" i="6"/>
  <c r="BD972" i="6"/>
  <c r="BD973" i="6"/>
  <c r="BD974" i="6"/>
  <c r="BD975" i="6"/>
  <c r="BD976" i="6"/>
  <c r="BD977" i="6"/>
  <c r="BD978" i="6"/>
  <c r="BD979" i="6"/>
  <c r="BD980" i="6"/>
  <c r="BD981" i="6"/>
  <c r="BD982" i="6"/>
  <c r="BD983" i="6"/>
  <c r="BD984" i="6"/>
  <c r="BD985" i="6"/>
  <c r="BD986" i="6"/>
  <c r="BD987" i="6"/>
  <c r="BD988" i="6"/>
  <c r="BD989" i="6"/>
  <c r="BD990" i="6"/>
  <c r="BD991" i="6"/>
  <c r="BD992" i="6"/>
  <c r="BD993" i="6"/>
  <c r="BD994" i="6"/>
  <c r="BD995" i="6"/>
  <c r="BD996" i="6"/>
  <c r="BD997" i="6"/>
  <c r="BD998" i="6"/>
  <c r="BD999" i="6"/>
  <c r="BD1000" i="6"/>
  <c r="BD1001" i="6"/>
  <c r="BD1002" i="6"/>
  <c r="BD1003" i="6"/>
  <c r="BD1004" i="6"/>
  <c r="BD1005" i="6"/>
  <c r="BD1006" i="6"/>
  <c r="BD1007" i="6"/>
  <c r="BD1008" i="6"/>
  <c r="BD1009" i="6"/>
  <c r="BD1010" i="6"/>
  <c r="BD1011" i="6"/>
  <c r="BD1012" i="6"/>
  <c r="BD1013" i="6"/>
  <c r="BD1014" i="6"/>
  <c r="BD1015" i="6"/>
  <c r="BD1016" i="6"/>
  <c r="BD1017" i="6"/>
  <c r="BD1018" i="6"/>
  <c r="BD1019" i="6"/>
  <c r="BD1020" i="6"/>
  <c r="BD1021" i="6"/>
  <c r="BD1022" i="6"/>
  <c r="BD1023" i="6"/>
  <c r="BD1024" i="6"/>
  <c r="BD1025" i="6"/>
  <c r="BD1026" i="6"/>
  <c r="BD1027" i="6"/>
  <c r="BD1028" i="6"/>
  <c r="BD1029" i="6"/>
  <c r="BD1030" i="6"/>
  <c r="BD1031" i="6"/>
  <c r="BD1032" i="6"/>
  <c r="BD1033" i="6"/>
  <c r="BD1034" i="6"/>
  <c r="BD1035" i="6"/>
  <c r="BD1036" i="6"/>
  <c r="BD1037" i="6"/>
  <c r="BD1038" i="6"/>
  <c r="BD1039" i="6"/>
  <c r="BD1040" i="6"/>
  <c r="BD1041" i="6"/>
  <c r="BD1042" i="6"/>
  <c r="BD1043" i="6"/>
  <c r="BD1044" i="6"/>
  <c r="BD1045" i="6"/>
  <c r="BD1046" i="6"/>
  <c r="BD1047" i="6"/>
  <c r="BD1048" i="6"/>
  <c r="BD1049" i="6"/>
  <c r="BD1050" i="6"/>
  <c r="BD1051" i="6"/>
  <c r="BD1052" i="6"/>
  <c r="BD1053" i="6"/>
  <c r="BD1054" i="6"/>
  <c r="BD1055" i="6"/>
  <c r="BD1056" i="6"/>
  <c r="BD1057" i="6"/>
  <c r="BD1058" i="6"/>
  <c r="BD1059" i="6"/>
  <c r="BD1060" i="6"/>
  <c r="BD1061" i="6"/>
  <c r="BD1062" i="6"/>
  <c r="BD1063" i="6"/>
  <c r="BD1064" i="6"/>
  <c r="BD1065" i="6"/>
  <c r="BD1066" i="6"/>
  <c r="BD1067" i="6"/>
  <c r="BD1068" i="6"/>
  <c r="BD1069" i="6"/>
  <c r="BD1070" i="6"/>
  <c r="BD1071" i="6"/>
  <c r="BD1072" i="6"/>
  <c r="BD1073" i="6"/>
  <c r="BD1074" i="6"/>
  <c r="BD1075" i="6"/>
  <c r="BD1076" i="6"/>
  <c r="BD1077" i="6"/>
  <c r="BD1078" i="6"/>
  <c r="BD1079" i="6"/>
  <c r="BD1080" i="6"/>
  <c r="BD1081" i="6"/>
  <c r="BD1082" i="6"/>
  <c r="BD1083" i="6"/>
  <c r="BD1084" i="6"/>
  <c r="BD1085" i="6"/>
  <c r="BD1086" i="6"/>
  <c r="BD1087" i="6"/>
  <c r="BD1088" i="6"/>
  <c r="BD1089" i="6"/>
  <c r="BD1090" i="6"/>
  <c r="BD1091" i="6"/>
  <c r="BD1092" i="6"/>
  <c r="BD1093" i="6"/>
  <c r="BD1094" i="6"/>
  <c r="BD1095" i="6"/>
  <c r="BD1096" i="6"/>
  <c r="BD1097" i="6"/>
  <c r="BD1098" i="6"/>
  <c r="BD1099" i="6"/>
  <c r="BD1100" i="6"/>
  <c r="BD1101" i="6"/>
  <c r="BD1102" i="6"/>
  <c r="BD1103" i="6"/>
  <c r="BD1104" i="6"/>
  <c r="BD1105" i="6"/>
  <c r="BD1106" i="6"/>
  <c r="BD1107" i="6"/>
  <c r="BD1108" i="6"/>
  <c r="BD1109" i="6"/>
  <c r="BD1110" i="6"/>
  <c r="BD1111" i="6"/>
  <c r="BD1112" i="6"/>
  <c r="BD1113" i="6"/>
  <c r="BD1114" i="6"/>
  <c r="BD1115" i="6"/>
  <c r="BD1116" i="6"/>
  <c r="BD1117" i="6"/>
  <c r="BD1118" i="6"/>
  <c r="BD1119" i="6"/>
  <c r="BD1120" i="6"/>
  <c r="BD1121" i="6"/>
  <c r="BD1122" i="6"/>
  <c r="BD1123" i="6"/>
  <c r="BD1124" i="6"/>
  <c r="BD1125" i="6"/>
  <c r="BD1126" i="6"/>
  <c r="BD1127" i="6"/>
  <c r="BD1128" i="6"/>
  <c r="BD1129" i="6"/>
  <c r="BD1130" i="6"/>
  <c r="BD1131" i="6"/>
  <c r="BD1132" i="6"/>
  <c r="BD1133" i="6"/>
  <c r="BD1134" i="6"/>
  <c r="BD1135" i="6"/>
  <c r="BD1136" i="6"/>
  <c r="BD1137" i="6"/>
  <c r="BD1138" i="6"/>
  <c r="BD1139" i="6"/>
  <c r="BD1140" i="6"/>
  <c r="BD1141" i="6"/>
  <c r="BD1142" i="6"/>
  <c r="BD1143" i="6"/>
  <c r="BD1144" i="6"/>
  <c r="BD1145" i="6"/>
  <c r="BD1146" i="6"/>
  <c r="BD1147" i="6"/>
  <c r="BD1148" i="6"/>
  <c r="BD1149" i="6"/>
  <c r="BD1150" i="6"/>
  <c r="BD1151" i="6"/>
  <c r="BD1152" i="6"/>
  <c r="BD1153" i="6"/>
  <c r="BD1154" i="6"/>
  <c r="BD1155" i="6"/>
  <c r="BD1156" i="6"/>
  <c r="BD1157" i="6"/>
  <c r="BD1158" i="6"/>
  <c r="BD1159" i="6"/>
  <c r="BD1160" i="6"/>
  <c r="BD1161" i="6"/>
  <c r="BD1162" i="6"/>
  <c r="BD1163" i="6"/>
  <c r="BD1164" i="6"/>
  <c r="BD1165" i="6"/>
  <c r="BD1166" i="6"/>
  <c r="BD1167" i="6"/>
  <c r="BD1168" i="6"/>
  <c r="BD1169" i="6"/>
  <c r="BD1170" i="6"/>
  <c r="BD1171" i="6"/>
  <c r="BD1172" i="6"/>
  <c r="BD1173" i="6"/>
  <c r="BD1174" i="6"/>
  <c r="BD1175" i="6"/>
  <c r="BD1176" i="6"/>
  <c r="BD1177" i="6"/>
  <c r="BD1178" i="6"/>
  <c r="BD1179" i="6"/>
  <c r="BD1180" i="6"/>
  <c r="BD1181" i="6"/>
  <c r="BD1182" i="6"/>
  <c r="BD1183" i="6"/>
  <c r="BD1184" i="6"/>
  <c r="BD1185" i="6"/>
  <c r="BD1186" i="6"/>
  <c r="BD1187" i="6"/>
  <c r="BD1188" i="6"/>
  <c r="BD1189" i="6"/>
  <c r="BD1190" i="6"/>
  <c r="BD1191" i="6"/>
  <c r="BD1192" i="6"/>
  <c r="BD1193" i="6"/>
  <c r="BD1194" i="6"/>
  <c r="BD1195" i="6"/>
  <c r="BD1196" i="6"/>
  <c r="BD1197" i="6"/>
  <c r="BD1198" i="6"/>
  <c r="BD1199" i="6"/>
  <c r="BD1200" i="6"/>
  <c r="BD1201" i="6"/>
  <c r="BD1202" i="6"/>
  <c r="BD1203" i="6"/>
  <c r="BD1204" i="6"/>
  <c r="BD1205" i="6"/>
  <c r="BD1206" i="6"/>
  <c r="BD1207" i="6"/>
  <c r="BD1208" i="6"/>
  <c r="BD1209" i="6"/>
  <c r="BD1210" i="6"/>
  <c r="BD1211" i="6"/>
  <c r="BD1212" i="6"/>
  <c r="BD1213" i="6"/>
  <c r="BD1214" i="6"/>
  <c r="BD1215" i="6"/>
  <c r="BD1216" i="6"/>
  <c r="BD1217" i="6"/>
  <c r="BD1218" i="6"/>
  <c r="BD1219" i="6"/>
  <c r="BD1220" i="6"/>
  <c r="BD1221" i="6"/>
  <c r="BD1222" i="6"/>
  <c r="BD1223" i="6"/>
  <c r="BD1224" i="6"/>
  <c r="BD1225" i="6"/>
  <c r="BD1226" i="6"/>
  <c r="BD1227" i="6"/>
  <c r="BD1228" i="6"/>
  <c r="BD1229" i="6"/>
  <c r="BD1230" i="6"/>
  <c r="BD1231" i="6"/>
  <c r="BD1232" i="6"/>
  <c r="BD1233" i="6"/>
  <c r="BD1234" i="6"/>
  <c r="BD1235" i="6"/>
  <c r="BD1236" i="6"/>
  <c r="BD1237" i="6"/>
  <c r="BD1238" i="6"/>
  <c r="BD1239" i="6"/>
  <c r="BD1240" i="6"/>
  <c r="BD1241" i="6"/>
  <c r="BD1242" i="6"/>
  <c r="BD1243" i="6"/>
  <c r="BD1244" i="6"/>
  <c r="BD1245" i="6"/>
  <c r="BD1246" i="6"/>
  <c r="BD1247" i="6"/>
  <c r="BD1248" i="6"/>
  <c r="BD1249" i="6"/>
  <c r="BD1250" i="6"/>
  <c r="BD1251" i="6"/>
  <c r="BD1252" i="6"/>
  <c r="BD1253" i="6"/>
  <c r="BD1254" i="6"/>
  <c r="BD1255" i="6"/>
  <c r="BD1256" i="6"/>
  <c r="BD1257" i="6"/>
  <c r="BD1258" i="6"/>
  <c r="BD1259" i="6"/>
  <c r="BD1260" i="6"/>
  <c r="BD1261" i="6"/>
  <c r="BD1262" i="6"/>
  <c r="BD1263" i="6"/>
  <c r="BD1264" i="6"/>
  <c r="BD1265" i="6"/>
  <c r="BD1266" i="6"/>
  <c r="BD1267" i="6"/>
  <c r="BD1268" i="6"/>
  <c r="BD1269" i="6"/>
  <c r="BD1270" i="6"/>
  <c r="BD1271" i="6"/>
  <c r="BD1272" i="6"/>
  <c r="BD1273" i="6"/>
  <c r="BD1274" i="6"/>
  <c r="BD1275" i="6"/>
  <c r="BD1276" i="6"/>
  <c r="BD1277" i="6"/>
  <c r="BD1278" i="6"/>
  <c r="BD1279" i="6"/>
  <c r="BD1280" i="6"/>
  <c r="BD1281" i="6"/>
  <c r="BD1282" i="6"/>
  <c r="BD1283" i="6"/>
  <c r="BD1284" i="6"/>
  <c r="BD1285" i="6"/>
  <c r="BD1286" i="6"/>
  <c r="BD1287" i="6"/>
  <c r="BD1288" i="6"/>
  <c r="BD1289" i="6"/>
  <c r="BD1290" i="6"/>
  <c r="BD1291" i="6"/>
  <c r="BD1292" i="6"/>
  <c r="BD1293" i="6"/>
  <c r="BD1294" i="6"/>
  <c r="BD1295" i="6"/>
  <c r="BD1296" i="6"/>
  <c r="BD1297" i="6"/>
  <c r="BD1298" i="6"/>
  <c r="BD1299" i="6"/>
  <c r="BD1300" i="6"/>
  <c r="BD1301" i="6"/>
  <c r="BD1302" i="6"/>
  <c r="BD1303" i="6"/>
  <c r="BD1304" i="6"/>
  <c r="BD1305" i="6"/>
  <c r="BD1306" i="6"/>
  <c r="BD1307" i="6"/>
  <c r="BD1308" i="6"/>
  <c r="BD1309" i="6"/>
  <c r="BD1310" i="6"/>
  <c r="BD1311" i="6"/>
  <c r="BD1312" i="6"/>
  <c r="BD1313" i="6"/>
  <c r="BD1314" i="6"/>
  <c r="BD1315" i="6"/>
  <c r="BD1316" i="6"/>
  <c r="BD1317" i="6"/>
  <c r="BD1318" i="6"/>
  <c r="BD1319" i="6"/>
  <c r="BD1320" i="6"/>
  <c r="BD1321" i="6"/>
  <c r="BD1322" i="6"/>
  <c r="BD1323" i="6"/>
  <c r="BD1324" i="6"/>
  <c r="BD1325" i="6"/>
  <c r="BD1326" i="6"/>
  <c r="BD1327" i="6"/>
  <c r="BD1328" i="6"/>
  <c r="BD1329" i="6"/>
  <c r="BD1330" i="6"/>
  <c r="BD1331" i="6"/>
  <c r="BD1332" i="6"/>
  <c r="BD1333" i="6"/>
  <c r="BD1334" i="6"/>
  <c r="BD1335" i="6"/>
  <c r="BD1336" i="6"/>
  <c r="BD1337" i="6"/>
  <c r="BD1338" i="6"/>
  <c r="BD1339" i="6"/>
  <c r="BD1340" i="6"/>
  <c r="BD1341" i="6"/>
  <c r="BD1342" i="6"/>
  <c r="BD1343" i="6"/>
  <c r="BD1344" i="6"/>
  <c r="BD1345" i="6"/>
  <c r="BD1346" i="6"/>
  <c r="BD1347" i="6"/>
  <c r="BD1348" i="6"/>
  <c r="BD1349" i="6"/>
  <c r="BD1350" i="6"/>
  <c r="BD1351" i="6"/>
  <c r="BD1352" i="6"/>
  <c r="BD1353" i="6"/>
  <c r="BD1354" i="6"/>
  <c r="BD1355" i="6"/>
  <c r="BD1356" i="6"/>
  <c r="BD1357" i="6"/>
  <c r="BD1358" i="6"/>
  <c r="BD1359" i="6"/>
  <c r="BD1360" i="6"/>
  <c r="BD1361" i="6"/>
  <c r="BD1362" i="6"/>
  <c r="BD1363" i="6"/>
  <c r="BD1364" i="6"/>
  <c r="BD1365" i="6"/>
  <c r="BD1366" i="6"/>
  <c r="BD1367" i="6"/>
  <c r="BD1368" i="6"/>
  <c r="BD1369" i="6"/>
  <c r="BD1370" i="6"/>
  <c r="BD1371" i="6"/>
  <c r="BD1372" i="6"/>
  <c r="BD1373" i="6"/>
  <c r="BD1374" i="6"/>
  <c r="BD1375" i="6"/>
  <c r="BD1376" i="6"/>
  <c r="BD1377" i="6"/>
  <c r="BD1378" i="6"/>
  <c r="BD1379" i="6"/>
  <c r="BD1380" i="6"/>
  <c r="BD1381" i="6"/>
  <c r="BD1382" i="6"/>
  <c r="BD1383" i="6"/>
  <c r="BD1384" i="6"/>
  <c r="BD1385" i="6"/>
  <c r="BD1386" i="6"/>
  <c r="BD1387" i="6"/>
  <c r="BD1388" i="6"/>
  <c r="BD1389" i="6"/>
  <c r="BD1390" i="6"/>
  <c r="BD1391" i="6"/>
  <c r="BD1392" i="6"/>
  <c r="BD1393" i="6"/>
  <c r="BD1394" i="6"/>
  <c r="BD1395" i="6"/>
  <c r="BD1396" i="6"/>
  <c r="BD1397" i="6"/>
  <c r="BD1398" i="6"/>
  <c r="BD1399" i="6"/>
  <c r="BD1400" i="6"/>
  <c r="BD1401" i="6"/>
  <c r="BD1402" i="6"/>
  <c r="BD1403" i="6"/>
  <c r="BD1404" i="6"/>
  <c r="BD1405" i="6"/>
  <c r="BD1406" i="6"/>
  <c r="BD1407" i="6"/>
  <c r="BD1408" i="6"/>
  <c r="BD1409" i="6"/>
  <c r="BD1410" i="6"/>
  <c r="BD1411" i="6"/>
  <c r="BD1412" i="6"/>
  <c r="BD1413" i="6"/>
  <c r="BD1414" i="6"/>
  <c r="BD1415" i="6"/>
  <c r="BD1416" i="6"/>
  <c r="BD1417" i="6"/>
  <c r="BD1418" i="6"/>
  <c r="BD1419" i="6"/>
  <c r="BD1420" i="6"/>
  <c r="BD1421" i="6"/>
  <c r="BD1422" i="6"/>
  <c r="BD1423" i="6"/>
  <c r="BD1424" i="6"/>
  <c r="BD1425" i="6"/>
  <c r="BD1426" i="6"/>
  <c r="BD1427" i="6"/>
  <c r="BD1428" i="6"/>
  <c r="BD1429" i="6"/>
  <c r="BD1430" i="6"/>
  <c r="BD1431" i="6"/>
  <c r="BD1432" i="6"/>
  <c r="BD1433" i="6"/>
  <c r="BD1434" i="6"/>
  <c r="BD1435" i="6"/>
  <c r="BD1436" i="6"/>
  <c r="BD1437" i="6"/>
  <c r="BD1438" i="6"/>
  <c r="BD1439" i="6"/>
  <c r="BD1440" i="6"/>
  <c r="BD1441" i="6"/>
  <c r="BD1442" i="6"/>
  <c r="BD1443" i="6"/>
  <c r="BD1444" i="6"/>
  <c r="BD1445" i="6"/>
  <c r="BD1446" i="6"/>
  <c r="BD1447" i="6"/>
  <c r="BD1448" i="6"/>
  <c r="BD1449" i="6"/>
  <c r="BD1450" i="6"/>
  <c r="BD1451" i="6"/>
  <c r="BD1452" i="6"/>
  <c r="BD1453" i="6"/>
  <c r="BD1454" i="6"/>
  <c r="BD1455" i="6"/>
  <c r="BD1456" i="6"/>
  <c r="BD1457" i="6"/>
  <c r="BD1458" i="6"/>
  <c r="BD1459" i="6"/>
  <c r="BD1460" i="6"/>
  <c r="BD1461" i="6"/>
  <c r="BD1462" i="6"/>
  <c r="BD1463" i="6"/>
  <c r="BD1464" i="6"/>
  <c r="BD1465" i="6"/>
  <c r="BD1466" i="6"/>
  <c r="BD1467" i="6"/>
  <c r="BD1468" i="6"/>
  <c r="BD1469" i="6"/>
  <c r="BD1470" i="6"/>
  <c r="BD1471" i="6"/>
  <c r="BD1472" i="6"/>
  <c r="BD1473" i="6"/>
  <c r="BD1474" i="6"/>
  <c r="BD1475" i="6"/>
  <c r="BD1476" i="6"/>
  <c r="BD1477" i="6"/>
  <c r="BD1478" i="6"/>
  <c r="BD1479" i="6"/>
  <c r="BD1480" i="6"/>
  <c r="BD1481" i="6"/>
  <c r="BD1482" i="6"/>
  <c r="BD1483" i="6"/>
  <c r="BD1484" i="6"/>
  <c r="BD1485" i="6"/>
  <c r="BD1486" i="6"/>
  <c r="BD1487" i="6"/>
  <c r="BD1488" i="6"/>
  <c r="BD1489" i="6"/>
  <c r="BD1490" i="6"/>
  <c r="BD1491" i="6"/>
  <c r="BD1492" i="6"/>
  <c r="BD1493" i="6"/>
  <c r="BD1494" i="6"/>
  <c r="BD1495" i="6"/>
  <c r="BD1496" i="6"/>
  <c r="BD1497" i="6"/>
  <c r="BD1498" i="6"/>
  <c r="BD1499" i="6"/>
  <c r="BD1500" i="6"/>
  <c r="BD1501" i="6"/>
  <c r="BD1502" i="6"/>
  <c r="BD1503" i="6"/>
  <c r="BD1504" i="6"/>
  <c r="BD1505" i="6"/>
  <c r="BD1506" i="6"/>
  <c r="BD1507" i="6"/>
  <c r="BD1508" i="6"/>
  <c r="BD1509" i="6"/>
  <c r="BD1510" i="6"/>
  <c r="BD1511" i="6"/>
  <c r="BD1512" i="6"/>
  <c r="BD1513" i="6"/>
  <c r="BD1514" i="6"/>
  <c r="BD1515" i="6"/>
  <c r="BD1516" i="6"/>
  <c r="BD1517" i="6"/>
  <c r="BD1518" i="6"/>
  <c r="BD1519" i="6"/>
  <c r="BD1520" i="6"/>
  <c r="BD1521" i="6"/>
  <c r="BD1522" i="6"/>
  <c r="BD1523" i="6"/>
  <c r="BD1524" i="6"/>
  <c r="BD1525" i="6"/>
  <c r="BD1526" i="6"/>
  <c r="BD1527" i="6"/>
  <c r="BD1528" i="6"/>
  <c r="BD1529" i="6"/>
  <c r="BD1530" i="6"/>
  <c r="BD1531" i="6"/>
  <c r="BD1532" i="6"/>
  <c r="BD1533" i="6"/>
  <c r="BD1534" i="6"/>
  <c r="BD1535" i="6"/>
  <c r="BD1536" i="6"/>
  <c r="BD1537" i="6"/>
  <c r="BD1538" i="6"/>
  <c r="BD1539" i="6"/>
  <c r="BD1540" i="6"/>
  <c r="BD1541" i="6"/>
  <c r="BD1542" i="6"/>
  <c r="BD1543" i="6"/>
  <c r="BD1544" i="6"/>
  <c r="BD1545" i="6"/>
  <c r="BD1546" i="6"/>
  <c r="BD1547" i="6"/>
  <c r="BD1548" i="6"/>
  <c r="BD1549" i="6"/>
  <c r="BD1550" i="6"/>
  <c r="BD1551" i="6"/>
  <c r="BD1552" i="6"/>
  <c r="BD1553" i="6"/>
  <c r="BD1554" i="6"/>
  <c r="BD1555" i="6"/>
  <c r="BD1556" i="6"/>
  <c r="BD1557" i="6"/>
  <c r="BD1558" i="6"/>
  <c r="BD1559" i="6"/>
  <c r="BD1560" i="6"/>
  <c r="BD1561" i="6"/>
  <c r="BD1562" i="6"/>
  <c r="BD1563" i="6"/>
  <c r="BD1564" i="6"/>
  <c r="BD1565" i="6"/>
  <c r="BD1566" i="6"/>
  <c r="BD1567" i="6"/>
  <c r="BD1568" i="6"/>
  <c r="BD1569" i="6"/>
  <c r="BD1570" i="6"/>
  <c r="BD1571" i="6"/>
  <c r="BD1572" i="6"/>
  <c r="BD1573" i="6"/>
  <c r="BD1574" i="6"/>
  <c r="BD1575" i="6"/>
  <c r="BD1576" i="6"/>
  <c r="BD1577" i="6"/>
  <c r="BD1578" i="6"/>
  <c r="BD1579" i="6"/>
  <c r="BD1580" i="6"/>
  <c r="BD1581" i="6"/>
  <c r="BD1582" i="6"/>
  <c r="BD1583" i="6"/>
  <c r="BD1584" i="6"/>
  <c r="BD1585" i="6"/>
  <c r="BD1586" i="6"/>
  <c r="BD1587" i="6"/>
  <c r="BD1588" i="6"/>
  <c r="BD1589" i="6"/>
  <c r="BD1590" i="6"/>
  <c r="BD1591" i="6"/>
  <c r="BD1592" i="6"/>
  <c r="BD1593" i="6"/>
  <c r="BD1594" i="6"/>
  <c r="BD1595" i="6"/>
  <c r="BD1596" i="6"/>
  <c r="BD1597" i="6"/>
  <c r="BD1598" i="6"/>
  <c r="BD1599" i="6"/>
  <c r="BD1600" i="6"/>
  <c r="BD1601" i="6"/>
  <c r="BD1602" i="6"/>
  <c r="BD1603" i="6"/>
  <c r="BD1604" i="6"/>
  <c r="BD1605" i="6"/>
  <c r="BD1606" i="6"/>
  <c r="BD1607" i="6"/>
  <c r="BD1608" i="6"/>
  <c r="BD1609" i="6"/>
  <c r="BD1610" i="6"/>
  <c r="BD1611" i="6"/>
  <c r="BD1612" i="6"/>
  <c r="BD1613" i="6"/>
  <c r="BD1614" i="6"/>
  <c r="BD1615" i="6"/>
  <c r="BD1616" i="6"/>
  <c r="BD1617" i="6"/>
  <c r="BD1618" i="6"/>
  <c r="BD1619" i="6"/>
  <c r="BD1620" i="6"/>
  <c r="BD1621" i="6"/>
  <c r="BD1622" i="6"/>
  <c r="BD1623" i="6"/>
  <c r="BD1624" i="6"/>
  <c r="BD1625" i="6"/>
  <c r="BD1626" i="6"/>
  <c r="BD1627" i="6"/>
  <c r="BD1628" i="6"/>
  <c r="BD1629" i="6"/>
  <c r="BD1630" i="6"/>
  <c r="BD1631" i="6"/>
  <c r="BD1632" i="6"/>
  <c r="BD1633" i="6"/>
  <c r="BD1634" i="6"/>
  <c r="BD1635" i="6"/>
  <c r="BD1636" i="6"/>
  <c r="BD1637" i="6"/>
  <c r="BD1638" i="6"/>
  <c r="BD1639" i="6"/>
  <c r="BD1640" i="6"/>
  <c r="BD1641" i="6"/>
  <c r="BD1642" i="6"/>
  <c r="BD1643" i="6"/>
  <c r="BD1644" i="6"/>
  <c r="BD1645" i="6"/>
  <c r="BD1646" i="6"/>
  <c r="BD1647" i="6"/>
  <c r="BD1648" i="6"/>
  <c r="BD1649" i="6"/>
  <c r="BD1650" i="6"/>
  <c r="BD1651" i="6"/>
  <c r="BD1652" i="6"/>
  <c r="BD1653" i="6"/>
  <c r="BD1654" i="6"/>
  <c r="BD1655" i="6"/>
  <c r="BD1656" i="6"/>
  <c r="BD1657" i="6"/>
  <c r="BD1658" i="6"/>
  <c r="BD1659" i="6"/>
  <c r="BD1660" i="6"/>
  <c r="BD1661" i="6"/>
  <c r="BD1662" i="6"/>
  <c r="BD1663" i="6"/>
  <c r="BD1664" i="6"/>
  <c r="BD1665" i="6"/>
  <c r="BD1666" i="6"/>
  <c r="BD1667" i="6"/>
  <c r="BD1668" i="6"/>
  <c r="BD1669" i="6"/>
  <c r="BD1670" i="6"/>
  <c r="BD1671" i="6"/>
  <c r="BD1672" i="6"/>
  <c r="BD1673" i="6"/>
  <c r="BD1674" i="6"/>
  <c r="BD1675" i="6"/>
  <c r="BD1676" i="6"/>
  <c r="BD1677" i="6"/>
  <c r="BD1678" i="6"/>
  <c r="BD1679" i="6"/>
  <c r="BD1680" i="6"/>
  <c r="BD1681" i="6"/>
  <c r="BD1682" i="6"/>
  <c r="BD1683" i="6"/>
  <c r="BD1684" i="6"/>
  <c r="BD1685" i="6"/>
  <c r="BD1686" i="6"/>
  <c r="BD1687" i="6"/>
  <c r="BD1688" i="6"/>
  <c r="BD1689" i="6"/>
  <c r="BD1690" i="6"/>
  <c r="BD1691" i="6"/>
  <c r="BD1692" i="6"/>
  <c r="BD1693" i="6"/>
  <c r="BD1694" i="6"/>
  <c r="BD1695" i="6"/>
  <c r="BD1696" i="6"/>
  <c r="BD1697" i="6"/>
  <c r="BD1698" i="6"/>
  <c r="BD1699" i="6"/>
  <c r="BD1700" i="6"/>
  <c r="BD1701" i="6"/>
  <c r="BD1702" i="6"/>
  <c r="BD1703" i="6"/>
  <c r="BD1704" i="6"/>
  <c r="BD1705" i="6"/>
  <c r="BD1706" i="6"/>
  <c r="BD1707" i="6"/>
  <c r="BD1708" i="6"/>
  <c r="BD1709" i="6"/>
  <c r="BD1710" i="6"/>
  <c r="BD1711" i="6"/>
  <c r="BD1712" i="6"/>
  <c r="BD1713" i="6"/>
  <c r="BD1714" i="6"/>
  <c r="BD1715" i="6"/>
  <c r="BD1716" i="6"/>
  <c r="BD1717" i="6"/>
  <c r="BD1718" i="6"/>
  <c r="BD1719" i="6"/>
  <c r="BD1720" i="6"/>
  <c r="BD1721" i="6"/>
  <c r="BD1722" i="6"/>
  <c r="BD1723" i="6"/>
  <c r="BD1724" i="6"/>
  <c r="BD1725" i="6"/>
  <c r="BD1726" i="6"/>
  <c r="BD1727" i="6"/>
  <c r="BD1728" i="6"/>
  <c r="BD1729" i="6"/>
  <c r="BD1730" i="6"/>
  <c r="BD1731" i="6"/>
  <c r="BD1732" i="6"/>
  <c r="BD1733" i="6"/>
  <c r="BD1734" i="6"/>
  <c r="BD1735" i="6"/>
  <c r="BD1736" i="6"/>
  <c r="BD1737" i="6"/>
  <c r="BD1738" i="6"/>
  <c r="BD1739" i="6"/>
  <c r="BD1740" i="6"/>
  <c r="BD1741" i="6"/>
  <c r="BD1742" i="6"/>
  <c r="BD1743" i="6"/>
  <c r="BD1744" i="6"/>
  <c r="BD1745" i="6"/>
  <c r="BD1746" i="6"/>
  <c r="BD1747" i="6"/>
  <c r="BD1748" i="6"/>
  <c r="BD1749" i="6"/>
  <c r="BD1750" i="6"/>
  <c r="BD1751" i="6"/>
  <c r="BD1752" i="6"/>
  <c r="BD1753" i="6"/>
  <c r="BD1754" i="6"/>
  <c r="BD1755" i="6"/>
  <c r="BD1756" i="6"/>
  <c r="BD1757" i="6"/>
  <c r="BD1758" i="6"/>
  <c r="BD1759" i="6"/>
  <c r="BD1760" i="6"/>
  <c r="BD1761" i="6"/>
  <c r="BD1762" i="6"/>
  <c r="BD1763" i="6"/>
  <c r="BD1764" i="6"/>
  <c r="BD1765" i="6"/>
  <c r="BD1766" i="6"/>
  <c r="BD1767" i="6"/>
  <c r="BD1768" i="6"/>
  <c r="BD1769" i="6"/>
  <c r="BD1770" i="6"/>
  <c r="BD1771" i="6"/>
  <c r="BD1772" i="6"/>
  <c r="BD1773" i="6"/>
  <c r="BD1774" i="6"/>
  <c r="BD1775" i="6"/>
  <c r="BD1776" i="6"/>
  <c r="BD1777" i="6"/>
  <c r="BD1778" i="6"/>
  <c r="BD1779" i="6"/>
  <c r="BD1780" i="6"/>
  <c r="BD1781" i="6"/>
  <c r="BD1782" i="6"/>
  <c r="BD1783" i="6"/>
  <c r="BD1784" i="6"/>
  <c r="BD1785" i="6"/>
  <c r="BD1786" i="6"/>
  <c r="BD1787" i="6"/>
  <c r="BD1788" i="6"/>
  <c r="BD1789" i="6"/>
  <c r="BD1790" i="6"/>
  <c r="BD1791" i="6"/>
  <c r="BD1792" i="6"/>
  <c r="BD1793" i="6"/>
  <c r="BD1794" i="6"/>
  <c r="BD1795" i="6"/>
  <c r="BD1796" i="6"/>
  <c r="BD1797" i="6"/>
  <c r="BD1798" i="6"/>
  <c r="BD1799" i="6"/>
  <c r="BD1800" i="6"/>
  <c r="BD1801" i="6"/>
  <c r="BD1802" i="6"/>
  <c r="BD1803" i="6"/>
  <c r="BD1804" i="6"/>
  <c r="BD1805" i="6"/>
  <c r="BD1806" i="6"/>
  <c r="BD1807" i="6"/>
  <c r="BD1808" i="6"/>
  <c r="BD1809" i="6"/>
  <c r="BD1810" i="6"/>
  <c r="BD1811" i="6"/>
  <c r="BD1812" i="6"/>
  <c r="BD1813" i="6"/>
  <c r="BD1814" i="6"/>
  <c r="BD1815" i="6"/>
  <c r="BD1816" i="6"/>
  <c r="BD1817" i="6"/>
  <c r="BD1818" i="6"/>
  <c r="BD1819" i="6"/>
  <c r="BD1820" i="6"/>
  <c r="BD1821" i="6"/>
  <c r="BD1822" i="6"/>
  <c r="BD1823" i="6"/>
  <c r="BD1824" i="6"/>
  <c r="BD1825" i="6"/>
  <c r="BD1826" i="6"/>
  <c r="BD1827" i="6"/>
  <c r="BD1828" i="6"/>
  <c r="BD1829" i="6"/>
  <c r="BD1830" i="6"/>
  <c r="BD1831" i="6"/>
  <c r="BD1832" i="6"/>
  <c r="BD1833" i="6"/>
  <c r="BD1834" i="6"/>
  <c r="BD1835" i="6"/>
  <c r="BD1836" i="6"/>
  <c r="BD1837" i="6"/>
  <c r="BD1838" i="6"/>
  <c r="BD1839" i="6"/>
  <c r="BD1840" i="6"/>
  <c r="BD1841" i="6"/>
  <c r="BD1842" i="6"/>
  <c r="BD1843" i="6"/>
  <c r="BD1844" i="6"/>
  <c r="BD1845" i="6"/>
  <c r="BD1846" i="6"/>
  <c r="BD1847" i="6"/>
  <c r="BD1848" i="6"/>
  <c r="BD1849" i="6"/>
  <c r="BD1850" i="6"/>
  <c r="BD1851" i="6"/>
  <c r="BD1852" i="6"/>
  <c r="BD1853" i="6"/>
  <c r="BD1854" i="6"/>
  <c r="BD1855" i="6"/>
  <c r="BD1856" i="6"/>
  <c r="BD1857" i="6"/>
  <c r="BD1858" i="6"/>
  <c r="BD1859" i="6"/>
  <c r="BD1860" i="6"/>
  <c r="BD1861" i="6"/>
  <c r="BD1862" i="6"/>
  <c r="BD1863" i="6"/>
  <c r="BD1864" i="6"/>
  <c r="BD1865" i="6"/>
  <c r="BD1866" i="6"/>
  <c r="BD1867" i="6"/>
  <c r="BD1868" i="6"/>
  <c r="BD1869" i="6"/>
  <c r="BD1870" i="6"/>
  <c r="BD1871" i="6"/>
  <c r="BD1872" i="6"/>
  <c r="BD1873" i="6"/>
  <c r="BD1874" i="6"/>
  <c r="BD1875" i="6"/>
  <c r="BD1876" i="6"/>
  <c r="BD1877" i="6"/>
  <c r="BD1878" i="6"/>
  <c r="BD1879" i="6"/>
  <c r="BD1880" i="6"/>
  <c r="BD1881" i="6"/>
  <c r="BD1882" i="6"/>
  <c r="BD1883" i="6"/>
  <c r="BD1884" i="6"/>
  <c r="BD1885" i="6"/>
  <c r="BD1886" i="6"/>
  <c r="BD1887" i="6"/>
  <c r="BD1888" i="6"/>
  <c r="BD1889" i="6"/>
  <c r="BD1890" i="6"/>
  <c r="BD1891" i="6"/>
  <c r="BD1892" i="6"/>
  <c r="BD1893" i="6"/>
  <c r="BD1894" i="6"/>
  <c r="BD1895" i="6"/>
  <c r="BD1896" i="6"/>
  <c r="BD1897" i="6"/>
  <c r="BD1898" i="6"/>
  <c r="BD1899" i="6"/>
  <c r="BD1900" i="6"/>
  <c r="BD1901" i="6"/>
  <c r="BD1902" i="6"/>
  <c r="BD1903" i="6"/>
  <c r="BD1904" i="6"/>
  <c r="BD1905" i="6"/>
  <c r="BD1906" i="6"/>
  <c r="BD1907" i="6"/>
  <c r="BD1908" i="6"/>
  <c r="BD1909" i="6"/>
  <c r="BD1910" i="6"/>
  <c r="BD1911" i="6"/>
  <c r="BD1912" i="6"/>
  <c r="BD1913" i="6"/>
  <c r="BD1914" i="6"/>
  <c r="BD1915" i="6"/>
  <c r="BD1916" i="6"/>
  <c r="BD1917" i="6"/>
  <c r="BD1918" i="6"/>
  <c r="BD1919" i="6"/>
  <c r="BD1920" i="6"/>
  <c r="BD1921" i="6"/>
  <c r="BD1922" i="6"/>
  <c r="BD1923" i="6"/>
  <c r="BD1924" i="6"/>
  <c r="BD1925" i="6"/>
  <c r="BD1926" i="6"/>
  <c r="BD1927" i="6"/>
  <c r="BD1928" i="6"/>
  <c r="BD1929" i="6"/>
  <c r="BD1930" i="6"/>
  <c r="BD1931" i="6"/>
  <c r="BD1932" i="6"/>
  <c r="BD1933" i="6"/>
  <c r="BD1934" i="6"/>
  <c r="BD1935" i="6"/>
  <c r="BD1936" i="6"/>
  <c r="BD1937" i="6"/>
  <c r="BD1938" i="6"/>
  <c r="BD1939" i="6"/>
  <c r="BD1940" i="6"/>
  <c r="BD1941" i="6"/>
  <c r="BD1942" i="6"/>
  <c r="BD1943" i="6"/>
  <c r="BD1944" i="6"/>
  <c r="BD1945" i="6"/>
  <c r="BD1946" i="6"/>
  <c r="BD1947" i="6"/>
  <c r="BD1948" i="6"/>
  <c r="BD1949" i="6"/>
  <c r="BD1950" i="6"/>
  <c r="BD1951" i="6"/>
  <c r="BD1952" i="6"/>
  <c r="BD1953" i="6"/>
  <c r="BD1954" i="6"/>
  <c r="BD1955" i="6"/>
  <c r="BD1956" i="6"/>
  <c r="BD1957" i="6"/>
  <c r="BD1958" i="6"/>
  <c r="BD1959" i="6"/>
  <c r="BD1960" i="6"/>
  <c r="BD1961" i="6"/>
  <c r="BD1962" i="6"/>
  <c r="BD1963" i="6"/>
  <c r="BD1964" i="6"/>
  <c r="BD1965" i="6"/>
  <c r="BD1966" i="6"/>
  <c r="BD1967" i="6"/>
  <c r="BD1968" i="6"/>
  <c r="BD1969" i="6"/>
  <c r="BD1970" i="6"/>
  <c r="BD1971" i="6"/>
  <c r="BD1972" i="6"/>
  <c r="BD1973" i="6"/>
  <c r="BD1974" i="6"/>
  <c r="BD1975" i="6"/>
  <c r="BD1976" i="6"/>
  <c r="BD1977" i="6"/>
  <c r="BD1978" i="6"/>
  <c r="BD1979" i="6"/>
  <c r="BD1980" i="6"/>
  <c r="BD1981" i="6"/>
  <c r="BD1982" i="6"/>
  <c r="BD1983" i="6"/>
  <c r="BD1984" i="6"/>
  <c r="BD1985" i="6"/>
  <c r="BD1986" i="6"/>
  <c r="BD1987" i="6"/>
  <c r="BD1988" i="6"/>
  <c r="BD1989" i="6"/>
  <c r="BD1990" i="6"/>
  <c r="BD1991" i="6"/>
  <c r="BD1992" i="6"/>
  <c r="BD1993" i="6"/>
  <c r="BD1994" i="6"/>
  <c r="BD1995" i="6"/>
  <c r="BD1996" i="6"/>
  <c r="BD1997" i="6"/>
  <c r="BD1998" i="6"/>
  <c r="BD1999" i="6"/>
  <c r="BD2000" i="6"/>
  <c r="BD2001" i="6"/>
  <c r="BB3" i="6" a="1"/>
  <c r="BB3" i="6" s="1"/>
  <c r="BC3" i="6" s="1"/>
  <c r="BB4" i="6" a="1"/>
  <c r="BB4" i="6" s="1"/>
  <c r="BC4" i="6" s="1"/>
  <c r="BB5" i="6" a="1"/>
  <c r="BB5" i="6" s="1"/>
  <c r="BC5" i="6" s="1"/>
  <c r="BB6" i="6" a="1"/>
  <c r="BB6" i="6" s="1"/>
  <c r="BC6" i="6" s="1"/>
  <c r="BB7" i="6" a="1"/>
  <c r="BB7" i="6" s="1"/>
  <c r="BC7" i="6" s="1"/>
  <c r="BB8" i="6" a="1"/>
  <c r="BB8" i="6" s="1"/>
  <c r="BC8" i="6" s="1"/>
  <c r="BB9" i="6" a="1"/>
  <c r="BB9" i="6" s="1"/>
  <c r="BC9" i="6" s="1"/>
  <c r="BB10" i="6" a="1"/>
  <c r="BB10" i="6" s="1"/>
  <c r="BC10" i="6" s="1"/>
  <c r="BB11" i="6" a="1"/>
  <c r="BB11" i="6" s="1"/>
  <c r="BC11" i="6" s="1"/>
  <c r="BB12" i="6" a="1"/>
  <c r="BB12" i="6" s="1"/>
  <c r="BC12" i="6" s="1"/>
  <c r="BB13" i="6" a="1"/>
  <c r="BB13" i="6" s="1"/>
  <c r="BC13" i="6" s="1"/>
  <c r="BB14" i="6" a="1"/>
  <c r="BB14" i="6" s="1"/>
  <c r="BC14" i="6" s="1"/>
  <c r="BB15" i="6" a="1"/>
  <c r="BB15" i="6" s="1"/>
  <c r="BC15" i="6" s="1"/>
  <c r="BB16" i="6" a="1"/>
  <c r="BB16" i="6" s="1"/>
  <c r="BC16" i="6" s="1"/>
  <c r="BB17" i="6" a="1"/>
  <c r="BB17" i="6" s="1"/>
  <c r="BC17" i="6" s="1"/>
  <c r="BB18" i="6" a="1"/>
  <c r="BB18" i="6" s="1"/>
  <c r="BC18" i="6" s="1"/>
  <c r="BB19" i="6" a="1"/>
  <c r="BB19" i="6" s="1"/>
  <c r="BC19" i="6" s="1"/>
  <c r="BB20" i="6" a="1"/>
  <c r="BB20" i="6" s="1"/>
  <c r="BC20" i="6" s="1"/>
  <c r="BB21" i="6" a="1"/>
  <c r="BB21" i="6" s="1"/>
  <c r="BC21" i="6" s="1"/>
  <c r="BB22" i="6" a="1"/>
  <c r="BB22" i="6" s="1"/>
  <c r="BC22" i="6" s="1"/>
  <c r="BB23" i="6" a="1"/>
  <c r="BB23" i="6" s="1"/>
  <c r="BC23" i="6" s="1"/>
  <c r="BB24" i="6" a="1"/>
  <c r="BB24" i="6" s="1"/>
  <c r="BC24" i="6" s="1"/>
  <c r="BB25" i="6" a="1"/>
  <c r="BB25" i="6" s="1"/>
  <c r="BC25" i="6" s="1"/>
  <c r="BB26" i="6" a="1"/>
  <c r="BB26" i="6" s="1"/>
  <c r="BC26" i="6" s="1"/>
  <c r="BB27" i="6" a="1"/>
  <c r="BB27" i="6" s="1"/>
  <c r="BC27" i="6" s="1"/>
  <c r="BB28" i="6" a="1"/>
  <c r="BB28" i="6" s="1"/>
  <c r="BC28" i="6" s="1"/>
  <c r="BB29" i="6" a="1"/>
  <c r="BB29" i="6" s="1"/>
  <c r="BC29" i="6" s="1"/>
  <c r="BB30" i="6" a="1"/>
  <c r="BB30" i="6" s="1"/>
  <c r="BC30" i="6" s="1"/>
  <c r="BB31" i="6" a="1"/>
  <c r="BB31" i="6" s="1"/>
  <c r="BC31" i="6" s="1"/>
  <c r="BB32" i="6" a="1"/>
  <c r="BB32" i="6" s="1"/>
  <c r="BC32" i="6" s="1"/>
  <c r="BB33" i="6" a="1"/>
  <c r="BB33" i="6" s="1"/>
  <c r="BC33" i="6" s="1"/>
  <c r="BB34" i="6" a="1"/>
  <c r="BB34" i="6" s="1"/>
  <c r="BC34" i="6" s="1"/>
  <c r="BB35" i="6" a="1"/>
  <c r="BB35" i="6" s="1"/>
  <c r="BC35" i="6" s="1"/>
  <c r="BB36" i="6" a="1"/>
  <c r="BB36" i="6" s="1"/>
  <c r="BC36" i="6" s="1"/>
  <c r="BB37" i="6" a="1"/>
  <c r="BB37" i="6" s="1"/>
  <c r="BC37" i="6" s="1"/>
  <c r="BB38" i="6" a="1"/>
  <c r="BB38" i="6" s="1"/>
  <c r="BC38" i="6" s="1"/>
  <c r="BB39" i="6" a="1"/>
  <c r="BB39" i="6" s="1"/>
  <c r="BC39" i="6" s="1"/>
  <c r="BB40" i="6" a="1"/>
  <c r="BB40" i="6" s="1"/>
  <c r="BC40" i="6" s="1"/>
  <c r="BB41" i="6" a="1"/>
  <c r="BB41" i="6" s="1"/>
  <c r="BC41" i="6" s="1"/>
  <c r="BB42" i="6" a="1"/>
  <c r="BB42" i="6" s="1"/>
  <c r="BC42" i="6" s="1"/>
  <c r="BB43" i="6" a="1"/>
  <c r="BB43" i="6" s="1"/>
  <c r="BC43" i="6" s="1"/>
  <c r="BB44" i="6" a="1"/>
  <c r="BB44" i="6" s="1"/>
  <c r="BC44" i="6" s="1"/>
  <c r="BB45" i="6" a="1"/>
  <c r="BB45" i="6" s="1"/>
  <c r="BC45" i="6" s="1"/>
  <c r="BB46" i="6" a="1"/>
  <c r="BB46" i="6"/>
  <c r="BC46" i="6" s="1"/>
  <c r="BB47" i="6" a="1"/>
  <c r="BB47" i="6" s="1"/>
  <c r="BC47" i="6" s="1"/>
  <c r="BB48" i="6" a="1"/>
  <c r="BB48" i="6" s="1"/>
  <c r="BC48" i="6" s="1"/>
  <c r="BB49" i="6" a="1"/>
  <c r="BB49" i="6" s="1"/>
  <c r="BC49" i="6" s="1"/>
  <c r="BB50" i="6" a="1"/>
  <c r="BB50" i="6" s="1"/>
  <c r="BC50" i="6" s="1"/>
  <c r="BB51" i="6" a="1"/>
  <c r="BB51" i="6" s="1"/>
  <c r="BC51" i="6" s="1"/>
  <c r="BB52" i="6" a="1"/>
  <c r="BB52" i="6" s="1"/>
  <c r="BC52" i="6" s="1"/>
  <c r="BB53" i="6" a="1"/>
  <c r="BB53" i="6" s="1"/>
  <c r="BC53" i="6" s="1"/>
  <c r="BB54" i="6" a="1"/>
  <c r="BB54" i="6" s="1"/>
  <c r="BC54" i="6" s="1"/>
  <c r="BB55" i="6" a="1"/>
  <c r="BB55" i="6" s="1"/>
  <c r="BC55" i="6" s="1"/>
  <c r="BB56" i="6" a="1"/>
  <c r="BB56" i="6" s="1"/>
  <c r="BC56" i="6" s="1"/>
  <c r="BB57" i="6" a="1"/>
  <c r="BB57" i="6" s="1"/>
  <c r="BC57" i="6" s="1"/>
  <c r="BB58" i="6" a="1"/>
  <c r="BB58" i="6" s="1"/>
  <c r="BC58" i="6" s="1"/>
  <c r="BB59" i="6" a="1"/>
  <c r="BB59" i="6" s="1"/>
  <c r="BC59" i="6" s="1"/>
  <c r="BB60" i="6" a="1"/>
  <c r="BB60" i="6" s="1"/>
  <c r="BC60" i="6" s="1"/>
  <c r="BB61" i="6" a="1"/>
  <c r="BB61" i="6" s="1"/>
  <c r="BC61" i="6" s="1"/>
  <c r="BB62" i="6" a="1"/>
  <c r="BB62" i="6" s="1"/>
  <c r="BC62" i="6" s="1"/>
  <c r="BB63" i="6" a="1"/>
  <c r="BB63" i="6" s="1"/>
  <c r="BC63" i="6" s="1"/>
  <c r="BB64" i="6" a="1"/>
  <c r="BB64" i="6" s="1"/>
  <c r="BC64" i="6" s="1"/>
  <c r="BB65" i="6" a="1"/>
  <c r="BB65" i="6" s="1"/>
  <c r="BC65" i="6" s="1"/>
  <c r="BB66" i="6" a="1"/>
  <c r="BB66" i="6" s="1"/>
  <c r="BC66" i="6" s="1"/>
  <c r="BB67" i="6" a="1"/>
  <c r="BB67" i="6" s="1"/>
  <c r="BC67" i="6" s="1"/>
  <c r="BB68" i="6" a="1"/>
  <c r="BB68" i="6" s="1"/>
  <c r="BC68" i="6" s="1"/>
  <c r="BB69" i="6" a="1"/>
  <c r="BB69" i="6" s="1"/>
  <c r="BC69" i="6" s="1"/>
  <c r="BB70" i="6" a="1"/>
  <c r="BB70" i="6"/>
  <c r="BC70" i="6" s="1"/>
  <c r="BB71" i="6" a="1"/>
  <c r="BB71" i="6" s="1"/>
  <c r="BC71" i="6" s="1"/>
  <c r="BB72" i="6" a="1"/>
  <c r="BB72" i="6" s="1"/>
  <c r="BC72" i="6" s="1"/>
  <c r="BB73" i="6" a="1"/>
  <c r="BB73" i="6" s="1"/>
  <c r="BC73" i="6" s="1"/>
  <c r="BB74" i="6" a="1"/>
  <c r="BB74" i="6" s="1"/>
  <c r="BC74" i="6" s="1"/>
  <c r="BB75" i="6" a="1"/>
  <c r="BB75" i="6" s="1"/>
  <c r="BC75" i="6" s="1"/>
  <c r="BB76" i="6" a="1"/>
  <c r="BB76" i="6" s="1"/>
  <c r="BC76" i="6" s="1"/>
  <c r="BB77" i="6" a="1"/>
  <c r="BB77" i="6" s="1"/>
  <c r="BC77" i="6" s="1"/>
  <c r="BB78" i="6" a="1"/>
  <c r="BB78" i="6" s="1"/>
  <c r="BC78" i="6" s="1"/>
  <c r="BB79" i="6" a="1"/>
  <c r="BB79" i="6" s="1"/>
  <c r="BC79" i="6" s="1"/>
  <c r="BB80" i="6" a="1"/>
  <c r="BB80" i="6" s="1"/>
  <c r="BC80" i="6" s="1"/>
  <c r="BB81" i="6" a="1"/>
  <c r="BB81" i="6" s="1"/>
  <c r="BC81" i="6" s="1"/>
  <c r="BB82" i="6" a="1"/>
  <c r="BB82" i="6" s="1"/>
  <c r="BC82" i="6" s="1"/>
  <c r="BB83" i="6" a="1"/>
  <c r="BB83" i="6" s="1"/>
  <c r="BC83" i="6" s="1"/>
  <c r="BB84" i="6" a="1"/>
  <c r="BB84" i="6" s="1"/>
  <c r="BC84" i="6" s="1"/>
  <c r="BB85" i="6" a="1"/>
  <c r="BB85" i="6" s="1"/>
  <c r="BC85" i="6" s="1"/>
  <c r="BB86" i="6" a="1"/>
  <c r="BB86" i="6" s="1"/>
  <c r="BC86" i="6" s="1"/>
  <c r="BB87" i="6" a="1"/>
  <c r="BB87" i="6" s="1"/>
  <c r="BC87" i="6" s="1"/>
  <c r="BB88" i="6" a="1"/>
  <c r="BB88" i="6" s="1"/>
  <c r="BC88" i="6" s="1"/>
  <c r="BB89" i="6" a="1"/>
  <c r="BB89" i="6" s="1"/>
  <c r="BC89" i="6" s="1"/>
  <c r="BB90" i="6" a="1"/>
  <c r="BB90" i="6" s="1"/>
  <c r="BC90" i="6" s="1"/>
  <c r="BB91" i="6" a="1"/>
  <c r="BB91" i="6" s="1"/>
  <c r="BC91" i="6" s="1"/>
  <c r="BB92" i="6" a="1"/>
  <c r="BB92" i="6" s="1"/>
  <c r="BC92" i="6" s="1"/>
  <c r="BB93" i="6" a="1"/>
  <c r="BB93" i="6" s="1"/>
  <c r="BC93" i="6" s="1"/>
  <c r="BB94" i="6" a="1"/>
  <c r="BB94" i="6" s="1"/>
  <c r="BC94" i="6" s="1"/>
  <c r="BB95" i="6" a="1"/>
  <c r="BB95" i="6" s="1"/>
  <c r="BC95" i="6" s="1"/>
  <c r="BB96" i="6" a="1"/>
  <c r="BB96" i="6" s="1"/>
  <c r="BC96" i="6" s="1"/>
  <c r="BB97" i="6" a="1"/>
  <c r="BB97" i="6" s="1"/>
  <c r="BC97" i="6" s="1"/>
  <c r="BB98" i="6" a="1"/>
  <c r="BB98" i="6" s="1"/>
  <c r="BC98" i="6" s="1"/>
  <c r="BB99" i="6" a="1"/>
  <c r="BB99" i="6" s="1"/>
  <c r="BC99" i="6" s="1"/>
  <c r="BB100" i="6" a="1"/>
  <c r="BB100" i="6" s="1"/>
  <c r="BC100" i="6" s="1"/>
  <c r="BB101" i="6" a="1"/>
  <c r="BB101" i="6" s="1"/>
  <c r="BC101" i="6" s="1"/>
  <c r="BB102" i="6" a="1"/>
  <c r="BB102" i="6" s="1"/>
  <c r="BC102" i="6" s="1"/>
  <c r="BB103" i="6" a="1"/>
  <c r="BB103" i="6" s="1"/>
  <c r="BC103" i="6" s="1"/>
  <c r="BB104" i="6" a="1"/>
  <c r="BB104" i="6" s="1"/>
  <c r="BC104" i="6" s="1"/>
  <c r="BB105" i="6" a="1"/>
  <c r="BB105" i="6" s="1"/>
  <c r="BC105" i="6" s="1"/>
  <c r="BB106" i="6" a="1"/>
  <c r="BB106" i="6" s="1"/>
  <c r="BC106" i="6" s="1"/>
  <c r="BB107" i="6" a="1"/>
  <c r="BB107" i="6" s="1"/>
  <c r="BC107" i="6" s="1"/>
  <c r="BB108" i="6" a="1"/>
  <c r="BB108" i="6" s="1"/>
  <c r="BC108" i="6" s="1"/>
  <c r="BB109" i="6" a="1"/>
  <c r="BB109" i="6" s="1"/>
  <c r="BC109" i="6" s="1"/>
  <c r="BB110" i="6" a="1"/>
  <c r="BB110" i="6" s="1"/>
  <c r="BC110" i="6" s="1"/>
  <c r="BB111" i="6" a="1"/>
  <c r="BB111" i="6" s="1"/>
  <c r="BC111" i="6" s="1"/>
  <c r="BB112" i="6" a="1"/>
  <c r="BB112" i="6" s="1"/>
  <c r="BC112" i="6" s="1"/>
  <c r="BB113" i="6" a="1"/>
  <c r="BB113" i="6" s="1"/>
  <c r="BC113" i="6" s="1"/>
  <c r="BB114" i="6" a="1"/>
  <c r="BB114" i="6" s="1"/>
  <c r="BC114" i="6" s="1"/>
  <c r="BB115" i="6" a="1"/>
  <c r="BB115" i="6" s="1"/>
  <c r="BC115" i="6" s="1"/>
  <c r="BB116" i="6" a="1"/>
  <c r="BB116" i="6" s="1"/>
  <c r="BC116" i="6" s="1"/>
  <c r="BB117" i="6" a="1"/>
  <c r="BB117" i="6" s="1"/>
  <c r="BC117" i="6" s="1"/>
  <c r="BB118" i="6" a="1"/>
  <c r="BB118" i="6"/>
  <c r="BC118" i="6" s="1"/>
  <c r="BB119" i="6" a="1"/>
  <c r="BB119" i="6" s="1"/>
  <c r="BC119" i="6" s="1"/>
  <c r="BB120" i="6" a="1"/>
  <c r="BB120" i="6" s="1"/>
  <c r="BC120" i="6" s="1"/>
  <c r="BB121" i="6" a="1"/>
  <c r="BB121" i="6" s="1"/>
  <c r="BC121" i="6" s="1"/>
  <c r="BB122" i="6" a="1"/>
  <c r="BB122" i="6" s="1"/>
  <c r="BC122" i="6" s="1"/>
  <c r="BB123" i="6" a="1"/>
  <c r="BB123" i="6" s="1"/>
  <c r="BC123" i="6" s="1"/>
  <c r="BB124" i="6" a="1"/>
  <c r="BB124" i="6" s="1"/>
  <c r="BC124" i="6" s="1"/>
  <c r="BB125" i="6" a="1"/>
  <c r="BB125" i="6" s="1"/>
  <c r="BC125" i="6" s="1"/>
  <c r="BB126" i="6" a="1"/>
  <c r="BB126" i="6"/>
  <c r="BC126" i="6" s="1"/>
  <c r="BB127" i="6" a="1"/>
  <c r="BB127" i="6" s="1"/>
  <c r="BC127" i="6" s="1"/>
  <c r="BB128" i="6" a="1"/>
  <c r="BB128" i="6" s="1"/>
  <c r="BC128" i="6" s="1"/>
  <c r="BB129" i="6" a="1"/>
  <c r="BB129" i="6" s="1"/>
  <c r="BC129" i="6" s="1"/>
  <c r="BB130" i="6" a="1"/>
  <c r="BB130" i="6" s="1"/>
  <c r="BC130" i="6" s="1"/>
  <c r="BB131" i="6" a="1"/>
  <c r="BB131" i="6" s="1"/>
  <c r="BC131" i="6" s="1"/>
  <c r="BB132" i="6" a="1"/>
  <c r="BB132" i="6" s="1"/>
  <c r="BC132" i="6" s="1"/>
  <c r="BB133" i="6" a="1"/>
  <c r="BB133" i="6" s="1"/>
  <c r="BC133" i="6" s="1"/>
  <c r="BB134" i="6" a="1"/>
  <c r="BB134" i="6" s="1"/>
  <c r="BC134" i="6" s="1"/>
  <c r="BB135" i="6" a="1"/>
  <c r="BB135" i="6" s="1"/>
  <c r="BC135" i="6" s="1"/>
  <c r="BB136" i="6" a="1"/>
  <c r="BB136" i="6" s="1"/>
  <c r="BC136" i="6" s="1"/>
  <c r="BB137" i="6" a="1"/>
  <c r="BB137" i="6" s="1"/>
  <c r="BC137" i="6" s="1"/>
  <c r="BB138" i="6" a="1"/>
  <c r="BB138" i="6" s="1"/>
  <c r="BC138" i="6" s="1"/>
  <c r="BB139" i="6" a="1"/>
  <c r="BB139" i="6" s="1"/>
  <c r="BC139" i="6" s="1"/>
  <c r="BB140" i="6" a="1"/>
  <c r="BB140" i="6" s="1"/>
  <c r="BC140" i="6" s="1"/>
  <c r="BB141" i="6" a="1"/>
  <c r="BB141" i="6" s="1"/>
  <c r="BC141" i="6" s="1"/>
  <c r="BB142" i="6" a="1"/>
  <c r="BB142" i="6" s="1"/>
  <c r="BC142" i="6" s="1"/>
  <c r="BB143" i="6" a="1"/>
  <c r="BB143" i="6" s="1"/>
  <c r="BC143" i="6" s="1"/>
  <c r="BB144" i="6" a="1"/>
  <c r="BB144" i="6" s="1"/>
  <c r="BC144" i="6" s="1"/>
  <c r="BB145" i="6" a="1"/>
  <c r="BB145" i="6" s="1"/>
  <c r="BC145" i="6" s="1"/>
  <c r="BB146" i="6" a="1"/>
  <c r="BB146" i="6" s="1"/>
  <c r="BC146" i="6" s="1"/>
  <c r="BB147" i="6" a="1"/>
  <c r="BB147" i="6" s="1"/>
  <c r="BC147" i="6" s="1"/>
  <c r="BB148" i="6" a="1"/>
  <c r="BB148" i="6" s="1"/>
  <c r="BC148" i="6" s="1"/>
  <c r="BB149" i="6" a="1"/>
  <c r="BB149" i="6" s="1"/>
  <c r="BC149" i="6" s="1"/>
  <c r="BB150" i="6" a="1"/>
  <c r="BB150" i="6" s="1"/>
  <c r="BC150" i="6" s="1"/>
  <c r="BB151" i="6" a="1"/>
  <c r="BB151" i="6" s="1"/>
  <c r="BC151" i="6" s="1"/>
  <c r="BB152" i="6" a="1"/>
  <c r="BB152" i="6" s="1"/>
  <c r="BC152" i="6" s="1"/>
  <c r="BB153" i="6" a="1"/>
  <c r="BB153" i="6" s="1"/>
  <c r="BC153" i="6" s="1"/>
  <c r="BB154" i="6" a="1"/>
  <c r="BB154" i="6" s="1"/>
  <c r="BC154" i="6" s="1"/>
  <c r="BB155" i="6" a="1"/>
  <c r="BB155" i="6" s="1"/>
  <c r="BC155" i="6" s="1"/>
  <c r="BB156" i="6" a="1"/>
  <c r="BB156" i="6" s="1"/>
  <c r="BC156" i="6" s="1"/>
  <c r="BB157" i="6" a="1"/>
  <c r="BB157" i="6" s="1"/>
  <c r="BC157" i="6" s="1"/>
  <c r="BB158" i="6" a="1"/>
  <c r="BB158" i="6" s="1"/>
  <c r="BC158" i="6" s="1"/>
  <c r="BB159" i="6" a="1"/>
  <c r="BB159" i="6" s="1"/>
  <c r="BC159" i="6" s="1"/>
  <c r="BB160" i="6" a="1"/>
  <c r="BB160" i="6" s="1"/>
  <c r="BC160" i="6" s="1"/>
  <c r="BB161" i="6" a="1"/>
  <c r="BB161" i="6" s="1"/>
  <c r="BC161" i="6" s="1"/>
  <c r="BB162" i="6" a="1"/>
  <c r="BB162" i="6" s="1"/>
  <c r="BC162" i="6" s="1"/>
  <c r="BB163" i="6" a="1"/>
  <c r="BB163" i="6" s="1"/>
  <c r="BC163" i="6" s="1"/>
  <c r="BB164" i="6" a="1"/>
  <c r="BB164" i="6" s="1"/>
  <c r="BC164" i="6" s="1"/>
  <c r="BB165" i="6" a="1"/>
  <c r="BB165" i="6" s="1"/>
  <c r="BC165" i="6" s="1"/>
  <c r="BB166" i="6" a="1"/>
  <c r="BB166" i="6"/>
  <c r="BC166" i="6" s="1"/>
  <c r="BB167" i="6" a="1"/>
  <c r="BB167" i="6" s="1"/>
  <c r="BC167" i="6" s="1"/>
  <c r="BB168" i="6" a="1"/>
  <c r="BB168" i="6" s="1"/>
  <c r="BC168" i="6" s="1"/>
  <c r="BB169" i="6" a="1"/>
  <c r="BB169" i="6" s="1"/>
  <c r="BC169" i="6" s="1"/>
  <c r="BB170" i="6" a="1"/>
  <c r="BB170" i="6" s="1"/>
  <c r="BC170" i="6" s="1"/>
  <c r="BB171" i="6" a="1"/>
  <c r="BB171" i="6" s="1"/>
  <c r="BC171" i="6" s="1"/>
  <c r="BB172" i="6" a="1"/>
  <c r="BB172" i="6" s="1"/>
  <c r="BC172" i="6" s="1"/>
  <c r="BB173" i="6" a="1"/>
  <c r="BB173" i="6" s="1"/>
  <c r="BC173" i="6" s="1"/>
  <c r="BB174" i="6" a="1"/>
  <c r="BB174" i="6" s="1"/>
  <c r="BC174" i="6" s="1"/>
  <c r="BB175" i="6" a="1"/>
  <c r="BB175" i="6" s="1"/>
  <c r="BC175" i="6" s="1"/>
  <c r="BB176" i="6" a="1"/>
  <c r="BB176" i="6" s="1"/>
  <c r="BC176" i="6" s="1"/>
  <c r="BB177" i="6" a="1"/>
  <c r="BB177" i="6" s="1"/>
  <c r="BC177" i="6" s="1"/>
  <c r="BB178" i="6" a="1"/>
  <c r="BB178" i="6" s="1"/>
  <c r="BC178" i="6" s="1"/>
  <c r="BB179" i="6" a="1"/>
  <c r="BB179" i="6" s="1"/>
  <c r="BC179" i="6" s="1"/>
  <c r="BB180" i="6" a="1"/>
  <c r="BB180" i="6" s="1"/>
  <c r="BC180" i="6" s="1"/>
  <c r="BB181" i="6" a="1"/>
  <c r="BB181" i="6" s="1"/>
  <c r="BC181" i="6" s="1"/>
  <c r="BB182" i="6" a="1"/>
  <c r="BB182" i="6" s="1"/>
  <c r="BC182" i="6" s="1"/>
  <c r="BB183" i="6" a="1"/>
  <c r="BB183" i="6" s="1"/>
  <c r="BC183" i="6" s="1"/>
  <c r="BB184" i="6" a="1"/>
  <c r="BB184" i="6" s="1"/>
  <c r="BC184" i="6" s="1"/>
  <c r="BB185" i="6" a="1"/>
  <c r="BB185" i="6" s="1"/>
  <c r="BC185" i="6" s="1"/>
  <c r="BB186" i="6" a="1"/>
  <c r="BB186" i="6" s="1"/>
  <c r="BC186" i="6" s="1"/>
  <c r="BB187" i="6" a="1"/>
  <c r="BB187" i="6" s="1"/>
  <c r="BC187" i="6" s="1"/>
  <c r="BB188" i="6" a="1"/>
  <c r="BB188" i="6" s="1"/>
  <c r="BC188" i="6" s="1"/>
  <c r="BB189" i="6" a="1"/>
  <c r="BB189" i="6" s="1"/>
  <c r="BC189" i="6" s="1"/>
  <c r="BB190" i="6" a="1"/>
  <c r="BB190" i="6" s="1"/>
  <c r="BC190" i="6" s="1"/>
  <c r="BB191" i="6" a="1"/>
  <c r="BB191" i="6" s="1"/>
  <c r="BC191" i="6" s="1"/>
  <c r="BB192" i="6" a="1"/>
  <c r="BB192" i="6" s="1"/>
  <c r="BC192" i="6" s="1"/>
  <c r="BB193" i="6" a="1"/>
  <c r="BB193" i="6" s="1"/>
  <c r="BC193" i="6" s="1"/>
  <c r="BB194" i="6" a="1"/>
  <c r="BB194" i="6" s="1"/>
  <c r="BC194" i="6" s="1"/>
  <c r="BB195" i="6" a="1"/>
  <c r="BB195" i="6" s="1"/>
  <c r="BC195" i="6" s="1"/>
  <c r="BB196" i="6" a="1"/>
  <c r="BB196" i="6" s="1"/>
  <c r="BC196" i="6" s="1"/>
  <c r="BB197" i="6" a="1"/>
  <c r="BB197" i="6" s="1"/>
  <c r="BC197" i="6" s="1"/>
  <c r="BB198" i="6" a="1"/>
  <c r="BB198" i="6" s="1"/>
  <c r="BC198" i="6" s="1"/>
  <c r="BB199" i="6" a="1"/>
  <c r="BB199" i="6" s="1"/>
  <c r="BC199" i="6" s="1"/>
  <c r="BB200" i="6" a="1"/>
  <c r="BB200" i="6" s="1"/>
  <c r="BC200" i="6" s="1"/>
  <c r="BB201" i="6" a="1"/>
  <c r="BB201" i="6" s="1"/>
  <c r="BC201" i="6" s="1"/>
  <c r="BB202" i="6" a="1"/>
  <c r="BB202" i="6" s="1"/>
  <c r="BC202" i="6" s="1"/>
  <c r="BB203" i="6" a="1"/>
  <c r="BB203" i="6" s="1"/>
  <c r="BC203" i="6" s="1"/>
  <c r="BB204" i="6" a="1"/>
  <c r="BB204" i="6" s="1"/>
  <c r="BC204" i="6" s="1"/>
  <c r="BB205" i="6" a="1"/>
  <c r="BB205" i="6" s="1"/>
  <c r="BC205" i="6" s="1"/>
  <c r="BB206" i="6" a="1"/>
  <c r="BB206" i="6" s="1"/>
  <c r="BC206" i="6" s="1"/>
  <c r="BB207" i="6" a="1"/>
  <c r="BB207" i="6" s="1"/>
  <c r="BC207" i="6" s="1"/>
  <c r="BB208" i="6" a="1"/>
  <c r="BB208" i="6" s="1"/>
  <c r="BC208" i="6" s="1"/>
  <c r="BB209" i="6" a="1"/>
  <c r="BB209" i="6" s="1"/>
  <c r="BC209" i="6" s="1"/>
  <c r="BB210" i="6" a="1"/>
  <c r="BB210" i="6" s="1"/>
  <c r="BC210" i="6" s="1"/>
  <c r="BB211" i="6" a="1"/>
  <c r="BB211" i="6" s="1"/>
  <c r="BC211" i="6" s="1"/>
  <c r="BB212" i="6" a="1"/>
  <c r="BB212" i="6" s="1"/>
  <c r="BC212" i="6" s="1"/>
  <c r="BB213" i="6" a="1"/>
  <c r="BB213" i="6" s="1"/>
  <c r="BC213" i="6" s="1"/>
  <c r="BB214" i="6" a="1"/>
  <c r="BB214" i="6" s="1"/>
  <c r="BB215" i="6" a="1"/>
  <c r="BB215" i="6" s="1"/>
  <c r="BB216" i="6" a="1"/>
  <c r="BB216" i="6" s="1"/>
  <c r="BB217" i="6" a="1"/>
  <c r="BB217" i="6" s="1"/>
  <c r="BB218" i="6" a="1"/>
  <c r="BB218" i="6" s="1"/>
  <c r="BB219" i="6" a="1"/>
  <c r="BB219" i="6" s="1"/>
  <c r="BB220" i="6" a="1"/>
  <c r="BB220" i="6" s="1"/>
  <c r="BB221" i="6" a="1"/>
  <c r="BB221" i="6" s="1"/>
  <c r="BB222" i="6" a="1"/>
  <c r="BB222" i="6" s="1"/>
  <c r="BB223" i="6" a="1"/>
  <c r="BB223" i="6" s="1"/>
  <c r="BB224" i="6" a="1"/>
  <c r="BB224" i="6"/>
  <c r="BB225" i="6" a="1"/>
  <c r="BB225" i="6" s="1"/>
  <c r="BB226" i="6" a="1"/>
  <c r="BB226" i="6" s="1"/>
  <c r="BB227" i="6" a="1"/>
  <c r="BB227" i="6" s="1"/>
  <c r="BB228" i="6" a="1"/>
  <c r="BB228" i="6" s="1"/>
  <c r="BB229" i="6" a="1"/>
  <c r="BB229" i="6" s="1"/>
  <c r="BB230" i="6" a="1"/>
  <c r="BB230" i="6" s="1"/>
  <c r="BB231" i="6" a="1"/>
  <c r="BB231" i="6" s="1"/>
  <c r="BB232" i="6" a="1"/>
  <c r="BB232" i="6" s="1"/>
  <c r="BB233" i="6" a="1"/>
  <c r="BB233" i="6" s="1"/>
  <c r="BB234" i="6" a="1"/>
  <c r="BB234" i="6" s="1"/>
  <c r="BB235" i="6" a="1"/>
  <c r="BB235" i="6" s="1"/>
  <c r="BB236" i="6" a="1"/>
  <c r="BB236" i="6" s="1"/>
  <c r="BB237" i="6" a="1"/>
  <c r="BB237" i="6" s="1"/>
  <c r="BB238" i="6" a="1"/>
  <c r="BB238" i="6" s="1"/>
  <c r="BB239" i="6" a="1"/>
  <c r="BB239" i="6" s="1"/>
  <c r="BB240" i="6" a="1"/>
  <c r="BB240" i="6" s="1"/>
  <c r="BB241" i="6" a="1"/>
  <c r="BB241" i="6" s="1"/>
  <c r="BB242" i="6" a="1"/>
  <c r="BB242" i="6" s="1"/>
  <c r="BB243" i="6" a="1"/>
  <c r="BB243" i="6" s="1"/>
  <c r="BB244" i="6" a="1"/>
  <c r="BB244" i="6" s="1"/>
  <c r="BB245" i="6" a="1"/>
  <c r="BB245" i="6" s="1"/>
  <c r="BB246" i="6" a="1"/>
  <c r="BB246" i="6" s="1"/>
  <c r="BB247" i="6" a="1"/>
  <c r="BB247" i="6" s="1"/>
  <c r="BB248" i="6" a="1"/>
  <c r="BB248" i="6" s="1"/>
  <c r="BB249" i="6" a="1"/>
  <c r="BB249" i="6" s="1"/>
  <c r="BB250" i="6" a="1"/>
  <c r="BB250" i="6" s="1"/>
  <c r="BB251" i="6" a="1"/>
  <c r="BB251" i="6" s="1"/>
  <c r="BB252" i="6" a="1"/>
  <c r="BB252" i="6" s="1"/>
  <c r="BB253" i="6" a="1"/>
  <c r="BB253" i="6" s="1"/>
  <c r="BB254" i="6" a="1"/>
  <c r="BB254" i="6" s="1"/>
  <c r="BB255" i="6" a="1"/>
  <c r="BB255" i="6" s="1"/>
  <c r="BB256" i="6" a="1"/>
  <c r="BB256" i="6"/>
  <c r="BB257" i="6" a="1"/>
  <c r="BB257" i="6" s="1"/>
  <c r="BB258" i="6" a="1"/>
  <c r="BB258" i="6" s="1"/>
  <c r="BB259" i="6" a="1"/>
  <c r="BB259" i="6" s="1"/>
  <c r="BB260" i="6" a="1"/>
  <c r="BB260" i="6" s="1"/>
  <c r="BB261" i="6" a="1"/>
  <c r="BB261" i="6" s="1"/>
  <c r="BB262" i="6" a="1"/>
  <c r="BB262" i="6" s="1"/>
  <c r="BB263" i="6" a="1"/>
  <c r="BB263" i="6" s="1"/>
  <c r="BB264" i="6" a="1"/>
  <c r="BB264" i="6" s="1"/>
  <c r="BB265" i="6" a="1"/>
  <c r="BB265" i="6" s="1"/>
  <c r="BB266" i="6" a="1"/>
  <c r="BB266" i="6" s="1"/>
  <c r="BB267" i="6" a="1"/>
  <c r="BB267" i="6" s="1"/>
  <c r="BB268" i="6" a="1"/>
  <c r="BB268" i="6" s="1"/>
  <c r="BB269" i="6" a="1"/>
  <c r="BB269" i="6" s="1"/>
  <c r="BB270" i="6" a="1"/>
  <c r="BB270" i="6" s="1"/>
  <c r="BB271" i="6" a="1"/>
  <c r="BB271" i="6" s="1"/>
  <c r="BB272" i="6" a="1"/>
  <c r="BB272" i="6" s="1"/>
  <c r="BB273" i="6" a="1"/>
  <c r="BB273" i="6" s="1"/>
  <c r="BB274" i="6" a="1"/>
  <c r="BB274" i="6" s="1"/>
  <c r="BB275" i="6" a="1"/>
  <c r="BB275" i="6" s="1"/>
  <c r="BB276" i="6" a="1"/>
  <c r="BB276" i="6" s="1"/>
  <c r="BB277" i="6" a="1"/>
  <c r="BB277" i="6" s="1"/>
  <c r="BB278" i="6" a="1"/>
  <c r="BB278" i="6" s="1"/>
  <c r="BB279" i="6" a="1"/>
  <c r="BB279" i="6" s="1"/>
  <c r="BB280" i="6" a="1"/>
  <c r="BB280" i="6" s="1"/>
  <c r="BB281" i="6" a="1"/>
  <c r="BB281" i="6" s="1"/>
  <c r="BB282" i="6" a="1"/>
  <c r="BB282" i="6" s="1"/>
  <c r="BB283" i="6" a="1"/>
  <c r="BB283" i="6" s="1"/>
  <c r="BB284" i="6" a="1"/>
  <c r="BB284" i="6" s="1"/>
  <c r="BB285" i="6" a="1"/>
  <c r="BB285" i="6" s="1"/>
  <c r="BB286" i="6" a="1"/>
  <c r="BB286" i="6" s="1"/>
  <c r="BB287" i="6" a="1"/>
  <c r="BB287" i="6" s="1"/>
  <c r="BB288" i="6" a="1"/>
  <c r="BB288" i="6" s="1"/>
  <c r="BB289" i="6" a="1"/>
  <c r="BB289" i="6" s="1"/>
  <c r="BB290" i="6" a="1"/>
  <c r="BB290" i="6" s="1"/>
  <c r="BB291" i="6" a="1"/>
  <c r="BB291" i="6" s="1"/>
  <c r="BB292" i="6" a="1"/>
  <c r="BB292" i="6" s="1"/>
  <c r="BB293" i="6" a="1"/>
  <c r="BB293" i="6" s="1"/>
  <c r="BB294" i="6" a="1"/>
  <c r="BB294" i="6" s="1"/>
  <c r="BB295" i="6" a="1"/>
  <c r="BB295" i="6" s="1"/>
  <c r="BB296" i="6" a="1"/>
  <c r="BB296" i="6" s="1"/>
  <c r="BB297" i="6" a="1"/>
  <c r="BB297" i="6" s="1"/>
  <c r="BB298" i="6" a="1"/>
  <c r="BB298" i="6" s="1"/>
  <c r="BB299" i="6" a="1"/>
  <c r="BB299" i="6" s="1"/>
  <c r="BB300" i="6" a="1"/>
  <c r="BB300" i="6" s="1"/>
  <c r="BB301" i="6" a="1"/>
  <c r="BB301" i="6" s="1"/>
  <c r="BB302" i="6" a="1"/>
  <c r="BB302" i="6" s="1"/>
  <c r="BB303" i="6" a="1"/>
  <c r="BB303" i="6" s="1"/>
  <c r="BB304" i="6" a="1"/>
  <c r="BB304" i="6" s="1"/>
  <c r="BB305" i="6" a="1"/>
  <c r="BB305" i="6" s="1"/>
  <c r="BB306" i="6" a="1"/>
  <c r="BB306" i="6" s="1"/>
  <c r="BB307" i="6" a="1"/>
  <c r="BB307" i="6" s="1"/>
  <c r="BB308" i="6" a="1"/>
  <c r="BB308" i="6" s="1"/>
  <c r="BB309" i="6" a="1"/>
  <c r="BB309" i="6" s="1"/>
  <c r="BB310" i="6" a="1"/>
  <c r="BB310" i="6" s="1"/>
  <c r="BB311" i="6" a="1"/>
  <c r="BB311" i="6" s="1"/>
  <c r="BB312" i="6" a="1"/>
  <c r="BB312" i="6" s="1"/>
  <c r="BB313" i="6" a="1"/>
  <c r="BB313" i="6" s="1"/>
  <c r="BB314" i="6" a="1"/>
  <c r="BB314" i="6" s="1"/>
  <c r="BB315" i="6" a="1"/>
  <c r="BB315" i="6" s="1"/>
  <c r="BB316" i="6" a="1"/>
  <c r="BB316" i="6" s="1"/>
  <c r="BB317" i="6" a="1"/>
  <c r="BB317" i="6" s="1"/>
  <c r="BB318" i="6" a="1"/>
  <c r="BB318" i="6" s="1"/>
  <c r="BB319" i="6" a="1"/>
  <c r="BB319" i="6" s="1"/>
  <c r="BB320" i="6" a="1"/>
  <c r="BB320" i="6" s="1"/>
  <c r="BB321" i="6" a="1"/>
  <c r="BB321" i="6" s="1"/>
  <c r="BB322" i="6" a="1"/>
  <c r="BB322" i="6" s="1"/>
  <c r="BB323" i="6" a="1"/>
  <c r="BB323" i="6" s="1"/>
  <c r="BB324" i="6" a="1"/>
  <c r="BB324" i="6" s="1"/>
  <c r="BB325" i="6" a="1"/>
  <c r="BB325" i="6" s="1"/>
  <c r="BB326" i="6" a="1"/>
  <c r="BB326" i="6" s="1"/>
  <c r="BB327" i="6" a="1"/>
  <c r="BB327" i="6" s="1"/>
  <c r="BB328" i="6" a="1"/>
  <c r="BB328" i="6" s="1"/>
  <c r="BB329" i="6" a="1"/>
  <c r="BB329" i="6" s="1"/>
  <c r="BB330" i="6" a="1"/>
  <c r="BB330" i="6" s="1"/>
  <c r="BB331" i="6" a="1"/>
  <c r="BB331" i="6" s="1"/>
  <c r="BB332" i="6" a="1"/>
  <c r="BB332" i="6" s="1"/>
  <c r="BB333" i="6" a="1"/>
  <c r="BB333" i="6" s="1"/>
  <c r="BB334" i="6" a="1"/>
  <c r="BB334" i="6" s="1"/>
  <c r="BB335" i="6" a="1"/>
  <c r="BB335" i="6" s="1"/>
  <c r="BB336" i="6" a="1"/>
  <c r="BB336" i="6" s="1"/>
  <c r="BB337" i="6" a="1"/>
  <c r="BB337" i="6" s="1"/>
  <c r="BB338" i="6" a="1"/>
  <c r="BB338" i="6" s="1"/>
  <c r="BB339" i="6" a="1"/>
  <c r="BB339" i="6" s="1"/>
  <c r="BB340" i="6" a="1"/>
  <c r="BB340" i="6" s="1"/>
  <c r="BB341" i="6" a="1"/>
  <c r="BB341" i="6" s="1"/>
  <c r="BB342" i="6" a="1"/>
  <c r="BB342" i="6" s="1"/>
  <c r="BB343" i="6" a="1"/>
  <c r="BB343" i="6" s="1"/>
  <c r="BB344" i="6" a="1"/>
  <c r="BB344" i="6" s="1"/>
  <c r="BB345" i="6" a="1"/>
  <c r="BB345" i="6" s="1"/>
  <c r="BB346" i="6" a="1"/>
  <c r="BB346" i="6" s="1"/>
  <c r="BB347" i="6" a="1"/>
  <c r="BB347" i="6" s="1"/>
  <c r="BB348" i="6" a="1"/>
  <c r="BB348" i="6" s="1"/>
  <c r="BB349" i="6" a="1"/>
  <c r="BB349" i="6" s="1"/>
  <c r="BB350" i="6" a="1"/>
  <c r="BB350" i="6" s="1"/>
  <c r="BB351" i="6" a="1"/>
  <c r="BB351" i="6" s="1"/>
  <c r="BB352" i="6" a="1"/>
  <c r="BB352" i="6" s="1"/>
  <c r="BB353" i="6" a="1"/>
  <c r="BB353" i="6" s="1"/>
  <c r="BB354" i="6" a="1"/>
  <c r="BB354" i="6" s="1"/>
  <c r="BB355" i="6" a="1"/>
  <c r="BB355" i="6" s="1"/>
  <c r="BB356" i="6" a="1"/>
  <c r="BB356" i="6" s="1"/>
  <c r="BB357" i="6" a="1"/>
  <c r="BB357" i="6" s="1"/>
  <c r="BB358" i="6" a="1"/>
  <c r="BB358" i="6" s="1"/>
  <c r="BB359" i="6" a="1"/>
  <c r="BB359" i="6" s="1"/>
  <c r="BB360" i="6" a="1"/>
  <c r="BB360" i="6" s="1"/>
  <c r="BB361" i="6" a="1"/>
  <c r="BB361" i="6" s="1"/>
  <c r="BB362" i="6" a="1"/>
  <c r="BB362" i="6" s="1"/>
  <c r="BB363" i="6" a="1"/>
  <c r="BB363" i="6" s="1"/>
  <c r="BB364" i="6" a="1"/>
  <c r="BB364" i="6" s="1"/>
  <c r="BB365" i="6" a="1"/>
  <c r="BB365" i="6" s="1"/>
  <c r="BB366" i="6" a="1"/>
  <c r="BB366" i="6" s="1"/>
  <c r="BB367" i="6" a="1"/>
  <c r="BB367" i="6" s="1"/>
  <c r="BB368" i="6" a="1"/>
  <c r="BB368" i="6" s="1"/>
  <c r="BB369" i="6" a="1"/>
  <c r="BB369" i="6" s="1"/>
  <c r="BB370" i="6" a="1"/>
  <c r="BB370" i="6" s="1"/>
  <c r="BB371" i="6" a="1"/>
  <c r="BB371" i="6" s="1"/>
  <c r="BB372" i="6" a="1"/>
  <c r="BB372" i="6" s="1"/>
  <c r="BB373" i="6" a="1"/>
  <c r="BB373" i="6" s="1"/>
  <c r="BB374" i="6" a="1"/>
  <c r="BB374" i="6" s="1"/>
  <c r="BB375" i="6" a="1"/>
  <c r="BB375" i="6" s="1"/>
  <c r="BB376" i="6" a="1"/>
  <c r="BB376" i="6" s="1"/>
  <c r="BB377" i="6" a="1"/>
  <c r="BB377" i="6" s="1"/>
  <c r="BB378" i="6" a="1"/>
  <c r="BB378" i="6" s="1"/>
  <c r="BB379" i="6" a="1"/>
  <c r="BB379" i="6" s="1"/>
  <c r="BB380" i="6" a="1"/>
  <c r="BB380" i="6" s="1"/>
  <c r="BB381" i="6" a="1"/>
  <c r="BB381" i="6" s="1"/>
  <c r="BB382" i="6" a="1"/>
  <c r="BB382" i="6" s="1"/>
  <c r="BB383" i="6" a="1"/>
  <c r="BB383" i="6" s="1"/>
  <c r="BB384" i="6" a="1"/>
  <c r="BB384" i="6" s="1"/>
  <c r="BB385" i="6" a="1"/>
  <c r="BB385" i="6" s="1"/>
  <c r="BB386" i="6" a="1"/>
  <c r="BB386" i="6" s="1"/>
  <c r="BB387" i="6" a="1"/>
  <c r="BB387" i="6" s="1"/>
  <c r="BB388" i="6" a="1"/>
  <c r="BB388" i="6" s="1"/>
  <c r="BB389" i="6" a="1"/>
  <c r="BB389" i="6"/>
  <c r="BB390" i="6" a="1"/>
  <c r="BB390" i="6" s="1"/>
  <c r="BB391" i="6" a="1"/>
  <c r="BB391" i="6" s="1"/>
  <c r="BB392" i="6" a="1"/>
  <c r="BB392" i="6" s="1"/>
  <c r="BB393" i="6" a="1"/>
  <c r="BB393" i="6" s="1"/>
  <c r="BB394" i="6" a="1"/>
  <c r="BB394" i="6" s="1"/>
  <c r="BB395" i="6" a="1"/>
  <c r="BB395" i="6" s="1"/>
  <c r="BB396" i="6" a="1"/>
  <c r="BB396" i="6" s="1"/>
  <c r="BB397" i="6" a="1"/>
  <c r="BB397" i="6" s="1"/>
  <c r="BB398" i="6" a="1"/>
  <c r="BB398" i="6" s="1"/>
  <c r="BB399" i="6" a="1"/>
  <c r="BB399" i="6" s="1"/>
  <c r="BB400" i="6" a="1"/>
  <c r="BB400" i="6" s="1"/>
  <c r="BB401" i="6" a="1"/>
  <c r="BB401" i="6" s="1"/>
  <c r="BB402" i="6" a="1"/>
  <c r="BB402" i="6" s="1"/>
  <c r="BB403" i="6" a="1"/>
  <c r="BB403" i="6" s="1"/>
  <c r="BB404" i="6" a="1"/>
  <c r="BB404" i="6" s="1"/>
  <c r="BB405" i="6" a="1"/>
  <c r="BB405" i="6" s="1"/>
  <c r="BB406" i="6" a="1"/>
  <c r="BB406" i="6" s="1"/>
  <c r="BB407" i="6" a="1"/>
  <c r="BB407" i="6" s="1"/>
  <c r="BB408" i="6" a="1"/>
  <c r="BB408" i="6" s="1"/>
  <c r="BB409" i="6" a="1"/>
  <c r="BB409" i="6" s="1"/>
  <c r="BB410" i="6" a="1"/>
  <c r="BB410" i="6" s="1"/>
  <c r="BB411" i="6" a="1"/>
  <c r="BB411" i="6" s="1"/>
  <c r="BB412" i="6" a="1"/>
  <c r="BB412" i="6" s="1"/>
  <c r="BB413" i="6" a="1"/>
  <c r="BB413" i="6" s="1"/>
  <c r="BB414" i="6" a="1"/>
  <c r="BB414" i="6" s="1"/>
  <c r="BB415" i="6" a="1"/>
  <c r="BB415" i="6" s="1"/>
  <c r="BB416" i="6" a="1"/>
  <c r="BB416" i="6" s="1"/>
  <c r="BB417" i="6" a="1"/>
  <c r="BB417" i="6" s="1"/>
  <c r="BB418" i="6" a="1"/>
  <c r="BB418" i="6" s="1"/>
  <c r="BB419" i="6" a="1"/>
  <c r="BB419" i="6" s="1"/>
  <c r="BB420" i="6" a="1"/>
  <c r="BB420" i="6" s="1"/>
  <c r="BB421" i="6" a="1"/>
  <c r="BB421" i="6" s="1"/>
  <c r="BB422" i="6" a="1"/>
  <c r="BB422" i="6" s="1"/>
  <c r="BB423" i="6" a="1"/>
  <c r="BB423" i="6" s="1"/>
  <c r="BB424" i="6" a="1"/>
  <c r="BB424" i="6" s="1"/>
  <c r="BB425" i="6" a="1"/>
  <c r="BB425" i="6" s="1"/>
  <c r="BB426" i="6" a="1"/>
  <c r="BB426" i="6" s="1"/>
  <c r="BB427" i="6" a="1"/>
  <c r="BB427" i="6" s="1"/>
  <c r="BB428" i="6" a="1"/>
  <c r="BB428" i="6" s="1"/>
  <c r="BB429" i="6" a="1"/>
  <c r="BB429" i="6" s="1"/>
  <c r="BB430" i="6" a="1"/>
  <c r="BB430" i="6" s="1"/>
  <c r="BB431" i="6" a="1"/>
  <c r="BB431" i="6" s="1"/>
  <c r="BB432" i="6" a="1"/>
  <c r="BB432" i="6" s="1"/>
  <c r="BB433" i="6" a="1"/>
  <c r="BB433" i="6" s="1"/>
  <c r="BB434" i="6" a="1"/>
  <c r="BB434" i="6" s="1"/>
  <c r="BB435" i="6" a="1"/>
  <c r="BB435" i="6" s="1"/>
  <c r="BB436" i="6" a="1"/>
  <c r="BB436" i="6" s="1"/>
  <c r="BB437" i="6" a="1"/>
  <c r="BB437" i="6" s="1"/>
  <c r="BB438" i="6" a="1"/>
  <c r="BB438" i="6" s="1"/>
  <c r="BB439" i="6" a="1"/>
  <c r="BB439" i="6" s="1"/>
  <c r="BB440" i="6" a="1"/>
  <c r="BB440" i="6" s="1"/>
  <c r="BB441" i="6" a="1"/>
  <c r="BB441" i="6" s="1"/>
  <c r="BB442" i="6" a="1"/>
  <c r="BB442" i="6" s="1"/>
  <c r="BB443" i="6" a="1"/>
  <c r="BB443" i="6" s="1"/>
  <c r="BB444" i="6" a="1"/>
  <c r="BB444" i="6" s="1"/>
  <c r="BB445" i="6" a="1"/>
  <c r="BB445" i="6" s="1"/>
  <c r="BB446" i="6" a="1"/>
  <c r="BB446" i="6" s="1"/>
  <c r="BB447" i="6" a="1"/>
  <c r="BB447" i="6" s="1"/>
  <c r="BB448" i="6" a="1"/>
  <c r="BB448" i="6" s="1"/>
  <c r="BB449" i="6" a="1"/>
  <c r="BB449" i="6" s="1"/>
  <c r="BB450" i="6" a="1"/>
  <c r="BB450" i="6" s="1"/>
  <c r="BB451" i="6" a="1"/>
  <c r="BB451" i="6" s="1"/>
  <c r="BB452" i="6" a="1"/>
  <c r="BB452" i="6" s="1"/>
  <c r="BB453" i="6" a="1"/>
  <c r="BB453" i="6"/>
  <c r="BB454" i="6" a="1"/>
  <c r="BB454" i="6" s="1"/>
  <c r="BB455" i="6" a="1"/>
  <c r="BB455" i="6" s="1"/>
  <c r="BB456" i="6" a="1"/>
  <c r="BB456" i="6" s="1"/>
  <c r="BB457" i="6" a="1"/>
  <c r="BB457" i="6" s="1"/>
  <c r="BB458" i="6" a="1"/>
  <c r="BB458" i="6" s="1"/>
  <c r="BB459" i="6" a="1"/>
  <c r="BB459" i="6" s="1"/>
  <c r="BB460" i="6" a="1"/>
  <c r="BB460" i="6" s="1"/>
  <c r="BB461" i="6" a="1"/>
  <c r="BB461" i="6" s="1"/>
  <c r="BB462" i="6" a="1"/>
  <c r="BB462" i="6" s="1"/>
  <c r="BB463" i="6" a="1"/>
  <c r="BB463" i="6" s="1"/>
  <c r="BB464" i="6" a="1"/>
  <c r="BB464" i="6" s="1"/>
  <c r="BB465" i="6" a="1"/>
  <c r="BB465" i="6" s="1"/>
  <c r="BB466" i="6" a="1"/>
  <c r="BB466" i="6" s="1"/>
  <c r="BB467" i="6" a="1"/>
  <c r="BB467" i="6" s="1"/>
  <c r="BB468" i="6" a="1"/>
  <c r="BB468" i="6" s="1"/>
  <c r="BB469" i="6" a="1"/>
  <c r="BB469" i="6" s="1"/>
  <c r="BB470" i="6" a="1"/>
  <c r="BB470" i="6" s="1"/>
  <c r="BB471" i="6" a="1"/>
  <c r="BB471" i="6" s="1"/>
  <c r="BB472" i="6" a="1"/>
  <c r="BB472" i="6" s="1"/>
  <c r="BB473" i="6" a="1"/>
  <c r="BB473" i="6" s="1"/>
  <c r="BB474" i="6" a="1"/>
  <c r="BB474" i="6" s="1"/>
  <c r="BB475" i="6" a="1"/>
  <c r="BB475" i="6" s="1"/>
  <c r="BB476" i="6" a="1"/>
  <c r="BB476" i="6" s="1"/>
  <c r="BB477" i="6" a="1"/>
  <c r="BB477" i="6" s="1"/>
  <c r="BB478" i="6" a="1"/>
  <c r="BB478" i="6" s="1"/>
  <c r="BB479" i="6" a="1"/>
  <c r="BB479" i="6" s="1"/>
  <c r="BB480" i="6" a="1"/>
  <c r="BB480" i="6" s="1"/>
  <c r="BB481" i="6" a="1"/>
  <c r="BB481" i="6" s="1"/>
  <c r="BB482" i="6" a="1"/>
  <c r="BB482" i="6" s="1"/>
  <c r="BB483" i="6" a="1"/>
  <c r="BB483" i="6" s="1"/>
  <c r="BB484" i="6" a="1"/>
  <c r="BB484" i="6" s="1"/>
  <c r="BB485" i="6" a="1"/>
  <c r="BB485" i="6" s="1"/>
  <c r="BB486" i="6" a="1"/>
  <c r="BB486" i="6" s="1"/>
  <c r="BB487" i="6" a="1"/>
  <c r="BB487" i="6" s="1"/>
  <c r="BB488" i="6" a="1"/>
  <c r="BB488" i="6" s="1"/>
  <c r="BB489" i="6" a="1"/>
  <c r="BB489" i="6" s="1"/>
  <c r="BB490" i="6" a="1"/>
  <c r="BB490" i="6" s="1"/>
  <c r="BB491" i="6" a="1"/>
  <c r="BB491" i="6" s="1"/>
  <c r="BB492" i="6" a="1"/>
  <c r="BB492" i="6" s="1"/>
  <c r="BB493" i="6" a="1"/>
  <c r="BB493" i="6" s="1"/>
  <c r="BB494" i="6" a="1"/>
  <c r="BB494" i="6" s="1"/>
  <c r="BB495" i="6" a="1"/>
  <c r="BB495" i="6" s="1"/>
  <c r="BB496" i="6" a="1"/>
  <c r="BB496" i="6" s="1"/>
  <c r="BB497" i="6" a="1"/>
  <c r="BB497" i="6" s="1"/>
  <c r="BB498" i="6" a="1"/>
  <c r="BB498" i="6" s="1"/>
  <c r="BB499" i="6" a="1"/>
  <c r="BB499" i="6" s="1"/>
  <c r="BB500" i="6" a="1"/>
  <c r="BB500" i="6" s="1"/>
  <c r="BB501" i="6" a="1"/>
  <c r="BB501" i="6" s="1"/>
  <c r="BB502" i="6" a="1"/>
  <c r="BB502" i="6" s="1"/>
  <c r="BB503" i="6" a="1"/>
  <c r="BB503" i="6" s="1"/>
  <c r="BB504" i="6" a="1"/>
  <c r="BB504" i="6" s="1"/>
  <c r="BB505" i="6" a="1"/>
  <c r="BB505" i="6" s="1"/>
  <c r="BB506" i="6" a="1"/>
  <c r="BB506" i="6" s="1"/>
  <c r="BB507" i="6" a="1"/>
  <c r="BB507" i="6" s="1"/>
  <c r="BB508" i="6" a="1"/>
  <c r="BB508" i="6" s="1"/>
  <c r="BB509" i="6" a="1"/>
  <c r="BB509" i="6" s="1"/>
  <c r="BB510" i="6" a="1"/>
  <c r="BB510" i="6" s="1"/>
  <c r="BB511" i="6" a="1"/>
  <c r="BB511" i="6" s="1"/>
  <c r="BB512" i="6" a="1"/>
  <c r="BB512" i="6" s="1"/>
  <c r="BB513" i="6" a="1"/>
  <c r="BB513" i="6" s="1"/>
  <c r="BB514" i="6" a="1"/>
  <c r="BB514" i="6" s="1"/>
  <c r="BB515" i="6" a="1"/>
  <c r="BB515" i="6" s="1"/>
  <c r="BB516" i="6" a="1"/>
  <c r="BB516" i="6" s="1"/>
  <c r="BB517" i="6" a="1"/>
  <c r="BB517" i="6" s="1"/>
  <c r="BB518" i="6" a="1"/>
  <c r="BB518" i="6" s="1"/>
  <c r="BB519" i="6" a="1"/>
  <c r="BB519" i="6" s="1"/>
  <c r="BB520" i="6" a="1"/>
  <c r="BB520" i="6" s="1"/>
  <c r="BB521" i="6" a="1"/>
  <c r="BB521" i="6" s="1"/>
  <c r="BB522" i="6" a="1"/>
  <c r="BB522" i="6" s="1"/>
  <c r="BB523" i="6" a="1"/>
  <c r="BB523" i="6" s="1"/>
  <c r="BB524" i="6" a="1"/>
  <c r="BB524" i="6" s="1"/>
  <c r="BB525" i="6" a="1"/>
  <c r="BB525" i="6" s="1"/>
  <c r="BB526" i="6" a="1"/>
  <c r="BB526" i="6" s="1"/>
  <c r="BB527" i="6" a="1"/>
  <c r="BB527" i="6" s="1"/>
  <c r="BB528" i="6" a="1"/>
  <c r="BB528" i="6" s="1"/>
  <c r="BB529" i="6" a="1"/>
  <c r="BB529" i="6" s="1"/>
  <c r="BB530" i="6" a="1"/>
  <c r="BB530" i="6" s="1"/>
  <c r="BB531" i="6" a="1"/>
  <c r="BB531" i="6" s="1"/>
  <c r="BB532" i="6" a="1"/>
  <c r="BB532" i="6" s="1"/>
  <c r="BB533" i="6" a="1"/>
  <c r="BB533" i="6" s="1"/>
  <c r="BB534" i="6" a="1"/>
  <c r="BB534" i="6" s="1"/>
  <c r="BB535" i="6" a="1"/>
  <c r="BB535" i="6" s="1"/>
  <c r="BB536" i="6" a="1"/>
  <c r="BB536" i="6" s="1"/>
  <c r="BB537" i="6" a="1"/>
  <c r="BB537" i="6" s="1"/>
  <c r="BB538" i="6" a="1"/>
  <c r="BB538" i="6" s="1"/>
  <c r="BB539" i="6" a="1"/>
  <c r="BB539" i="6" s="1"/>
  <c r="BB540" i="6" a="1"/>
  <c r="BB540" i="6" s="1"/>
  <c r="BB541" i="6" a="1"/>
  <c r="BB541" i="6" s="1"/>
  <c r="BB542" i="6" a="1"/>
  <c r="BB542" i="6" s="1"/>
  <c r="BB543" i="6" a="1"/>
  <c r="BB543" i="6" s="1"/>
  <c r="BB544" i="6" a="1"/>
  <c r="BB544" i="6" s="1"/>
  <c r="BB545" i="6" a="1"/>
  <c r="BB545" i="6" s="1"/>
  <c r="BB546" i="6" a="1"/>
  <c r="BB546" i="6" s="1"/>
  <c r="BB547" i="6" a="1"/>
  <c r="BB547" i="6" s="1"/>
  <c r="BB548" i="6" a="1"/>
  <c r="BB548" i="6" s="1"/>
  <c r="BB549" i="6" a="1"/>
  <c r="BB549" i="6" s="1"/>
  <c r="BB550" i="6" a="1"/>
  <c r="BB550" i="6" s="1"/>
  <c r="BB551" i="6" a="1"/>
  <c r="BB551" i="6" s="1"/>
  <c r="BB552" i="6" a="1"/>
  <c r="BB552" i="6" s="1"/>
  <c r="BB553" i="6" a="1"/>
  <c r="BB553" i="6" s="1"/>
  <c r="BB554" i="6" a="1"/>
  <c r="BB554" i="6" s="1"/>
  <c r="BB555" i="6" a="1"/>
  <c r="BB555" i="6" s="1"/>
  <c r="BB556" i="6" a="1"/>
  <c r="BB556" i="6" s="1"/>
  <c r="BB557" i="6" a="1"/>
  <c r="BB557" i="6" s="1"/>
  <c r="BB558" i="6" a="1"/>
  <c r="BB558" i="6" s="1"/>
  <c r="BB559" i="6" a="1"/>
  <c r="BB559" i="6" s="1"/>
  <c r="BB560" i="6" a="1"/>
  <c r="BB560" i="6" s="1"/>
  <c r="BB561" i="6" a="1"/>
  <c r="BB561" i="6" s="1"/>
  <c r="BB562" i="6" a="1"/>
  <c r="BB562" i="6" s="1"/>
  <c r="BB563" i="6" a="1"/>
  <c r="BB563" i="6" s="1"/>
  <c r="BB564" i="6" a="1"/>
  <c r="BB564" i="6" s="1"/>
  <c r="BB565" i="6" a="1"/>
  <c r="BB565" i="6" s="1"/>
  <c r="BB566" i="6" a="1"/>
  <c r="BB566" i="6" s="1"/>
  <c r="BB567" i="6" a="1"/>
  <c r="BB567" i="6" s="1"/>
  <c r="BB568" i="6" a="1"/>
  <c r="BB568" i="6" s="1"/>
  <c r="BB569" i="6" a="1"/>
  <c r="BB569" i="6" s="1"/>
  <c r="BB570" i="6" a="1"/>
  <c r="BB570" i="6" s="1"/>
  <c r="BB571" i="6" a="1"/>
  <c r="BB571" i="6" s="1"/>
  <c r="BB572" i="6" a="1"/>
  <c r="BB572" i="6" s="1"/>
  <c r="BB573" i="6" a="1"/>
  <c r="BB573" i="6" s="1"/>
  <c r="BB574" i="6" a="1"/>
  <c r="BB574" i="6" s="1"/>
  <c r="BB575" i="6" a="1"/>
  <c r="BB575" i="6" s="1"/>
  <c r="BB576" i="6" a="1"/>
  <c r="BB576" i="6" s="1"/>
  <c r="BB577" i="6" a="1"/>
  <c r="BB577" i="6" s="1"/>
  <c r="BB578" i="6" a="1"/>
  <c r="BB578" i="6" s="1"/>
  <c r="BB579" i="6" a="1"/>
  <c r="BB579" i="6" s="1"/>
  <c r="BB580" i="6" a="1"/>
  <c r="BB580" i="6" s="1"/>
  <c r="BB581" i="6" a="1"/>
  <c r="BB581" i="6" s="1"/>
  <c r="BB582" i="6" a="1"/>
  <c r="BB582" i="6" s="1"/>
  <c r="BB583" i="6" a="1"/>
  <c r="BB583" i="6" s="1"/>
  <c r="BB584" i="6" a="1"/>
  <c r="BB584" i="6" s="1"/>
  <c r="BB585" i="6" a="1"/>
  <c r="BB585" i="6" s="1"/>
  <c r="BB586" i="6" a="1"/>
  <c r="BB586" i="6" s="1"/>
  <c r="BB587" i="6" a="1"/>
  <c r="BB587" i="6" s="1"/>
  <c r="BB588" i="6" a="1"/>
  <c r="BB588" i="6" s="1"/>
  <c r="BB589" i="6" a="1"/>
  <c r="BB589" i="6" s="1"/>
  <c r="BB590" i="6" a="1"/>
  <c r="BB590" i="6" s="1"/>
  <c r="BB591" i="6" a="1"/>
  <c r="BB591" i="6" s="1"/>
  <c r="BB592" i="6" a="1"/>
  <c r="BB592" i="6" s="1"/>
  <c r="BB593" i="6" a="1"/>
  <c r="BB593" i="6" s="1"/>
  <c r="BB594" i="6" a="1"/>
  <c r="BB594" i="6" s="1"/>
  <c r="BB595" i="6" a="1"/>
  <c r="BB595" i="6" s="1"/>
  <c r="BB596" i="6" a="1"/>
  <c r="BB596" i="6" s="1"/>
  <c r="BB597" i="6" a="1"/>
  <c r="BB597" i="6"/>
  <c r="BB598" i="6" a="1"/>
  <c r="BB598" i="6" s="1"/>
  <c r="BB599" i="6" a="1"/>
  <c r="BB599" i="6" s="1"/>
  <c r="BB600" i="6" a="1"/>
  <c r="BB600" i="6" s="1"/>
  <c r="BB601" i="6" a="1"/>
  <c r="BB601" i="6" s="1"/>
  <c r="BB602" i="6" a="1"/>
  <c r="BB602" i="6" s="1"/>
  <c r="BB603" i="6" a="1"/>
  <c r="BB603" i="6" s="1"/>
  <c r="BB604" i="6" a="1"/>
  <c r="BB604" i="6" s="1"/>
  <c r="BB605" i="6" a="1"/>
  <c r="BB605" i="6" s="1"/>
  <c r="BB606" i="6" a="1"/>
  <c r="BB606" i="6" s="1"/>
  <c r="BB607" i="6" a="1"/>
  <c r="BB607" i="6" s="1"/>
  <c r="BB608" i="6" a="1"/>
  <c r="BB608" i="6" s="1"/>
  <c r="BB609" i="6" a="1"/>
  <c r="BB609" i="6" s="1"/>
  <c r="BB610" i="6" a="1"/>
  <c r="BB610" i="6" s="1"/>
  <c r="BB611" i="6" a="1"/>
  <c r="BB611" i="6" s="1"/>
  <c r="BB612" i="6" a="1"/>
  <c r="BB612" i="6" s="1"/>
  <c r="BB613" i="6" a="1"/>
  <c r="BB613" i="6" s="1"/>
  <c r="BB614" i="6" a="1"/>
  <c r="BB614" i="6" s="1"/>
  <c r="BB615" i="6" a="1"/>
  <c r="BB615" i="6" s="1"/>
  <c r="BB616" i="6" a="1"/>
  <c r="BB616" i="6" s="1"/>
  <c r="BB617" i="6" a="1"/>
  <c r="BB617" i="6" s="1"/>
  <c r="BB618" i="6" a="1"/>
  <c r="BB618" i="6" s="1"/>
  <c r="BB619" i="6" a="1"/>
  <c r="BB619" i="6" s="1"/>
  <c r="BB620" i="6" a="1"/>
  <c r="BB620" i="6" s="1"/>
  <c r="BB621" i="6" a="1"/>
  <c r="BB621" i="6" s="1"/>
  <c r="BB622" i="6" a="1"/>
  <c r="BB622" i="6" s="1"/>
  <c r="BB623" i="6" a="1"/>
  <c r="BB623" i="6" s="1"/>
  <c r="BB624" i="6" a="1"/>
  <c r="BB624" i="6" s="1"/>
  <c r="BB625" i="6" a="1"/>
  <c r="BB625" i="6" s="1"/>
  <c r="BB626" i="6" a="1"/>
  <c r="BB626" i="6" s="1"/>
  <c r="BB627" i="6" a="1"/>
  <c r="BB627" i="6" s="1"/>
  <c r="BB628" i="6" a="1"/>
  <c r="BB628" i="6" s="1"/>
  <c r="BB629" i="6" a="1"/>
  <c r="BB629" i="6" s="1"/>
  <c r="BB630" i="6" a="1"/>
  <c r="BB630" i="6" s="1"/>
  <c r="BB631" i="6" a="1"/>
  <c r="BB631" i="6" s="1"/>
  <c r="BB632" i="6" a="1"/>
  <c r="BB632" i="6" s="1"/>
  <c r="BB633" i="6" a="1"/>
  <c r="BB633" i="6" s="1"/>
  <c r="BB634" i="6" a="1"/>
  <c r="BB634" i="6" s="1"/>
  <c r="BB635" i="6" a="1"/>
  <c r="BB635" i="6" s="1"/>
  <c r="BB636" i="6" a="1"/>
  <c r="BB636" i="6" s="1"/>
  <c r="BB637" i="6" a="1"/>
  <c r="BB637" i="6" s="1"/>
  <c r="BB638" i="6" a="1"/>
  <c r="BB638" i="6" s="1"/>
  <c r="BB639" i="6" a="1"/>
  <c r="BB639" i="6" s="1"/>
  <c r="BB640" i="6" a="1"/>
  <c r="BB640" i="6" s="1"/>
  <c r="BB641" i="6" a="1"/>
  <c r="BB641" i="6" s="1"/>
  <c r="BB642" i="6" a="1"/>
  <c r="BB642" i="6" s="1"/>
  <c r="BB643" i="6" a="1"/>
  <c r="BB643" i="6" s="1"/>
  <c r="BB644" i="6" a="1"/>
  <c r="BB644" i="6" s="1"/>
  <c r="BB645" i="6" a="1"/>
  <c r="BB645" i="6" s="1"/>
  <c r="BB646" i="6" a="1"/>
  <c r="BB646" i="6" s="1"/>
  <c r="BB647" i="6" a="1"/>
  <c r="BB647" i="6" s="1"/>
  <c r="BB648" i="6" a="1"/>
  <c r="BB648" i="6" s="1"/>
  <c r="BB649" i="6" a="1"/>
  <c r="BB649" i="6" s="1"/>
  <c r="BB650" i="6" a="1"/>
  <c r="BB650" i="6" s="1"/>
  <c r="BB651" i="6" a="1"/>
  <c r="BB651" i="6" s="1"/>
  <c r="BB652" i="6" a="1"/>
  <c r="BB652" i="6" s="1"/>
  <c r="BB653" i="6" a="1"/>
  <c r="BB653" i="6" s="1"/>
  <c r="BB654" i="6" a="1"/>
  <c r="BB654" i="6" s="1"/>
  <c r="BB655" i="6" a="1"/>
  <c r="BB655" i="6" s="1"/>
  <c r="BB656" i="6" a="1"/>
  <c r="BB656" i="6" s="1"/>
  <c r="BB657" i="6" a="1"/>
  <c r="BB657" i="6" s="1"/>
  <c r="BB658" i="6" a="1"/>
  <c r="BB658" i="6" s="1"/>
  <c r="BB659" i="6" a="1"/>
  <c r="BB659" i="6" s="1"/>
  <c r="BB660" i="6" a="1"/>
  <c r="BB660" i="6" s="1"/>
  <c r="BB661" i="6" a="1"/>
  <c r="BB661" i="6" s="1"/>
  <c r="BB662" i="6" a="1"/>
  <c r="BB662" i="6" s="1"/>
  <c r="BB663" i="6" a="1"/>
  <c r="BB663" i="6" s="1"/>
  <c r="BB664" i="6" a="1"/>
  <c r="BB664" i="6" s="1"/>
  <c r="BB665" i="6" a="1"/>
  <c r="BB665" i="6" s="1"/>
  <c r="BB666" i="6" a="1"/>
  <c r="BB666" i="6" s="1"/>
  <c r="BB667" i="6" a="1"/>
  <c r="BB667" i="6" s="1"/>
  <c r="BB668" i="6" a="1"/>
  <c r="BB668" i="6" s="1"/>
  <c r="BB669" i="6" a="1"/>
  <c r="BB669" i="6" s="1"/>
  <c r="BB670" i="6" a="1"/>
  <c r="BB670" i="6" s="1"/>
  <c r="BB671" i="6" a="1"/>
  <c r="BB671" i="6" s="1"/>
  <c r="BB672" i="6" a="1"/>
  <c r="BB672" i="6" s="1"/>
  <c r="BB673" i="6" a="1"/>
  <c r="BB673" i="6" s="1"/>
  <c r="BB674" i="6" a="1"/>
  <c r="BB674" i="6" s="1"/>
  <c r="BB675" i="6" a="1"/>
  <c r="BB675" i="6" s="1"/>
  <c r="BB676" i="6" a="1"/>
  <c r="BB676" i="6" s="1"/>
  <c r="BB677" i="6" a="1"/>
  <c r="BB677" i="6" s="1"/>
  <c r="BB678" i="6" a="1"/>
  <c r="BB678" i="6" s="1"/>
  <c r="BB679" i="6" a="1"/>
  <c r="BB679" i="6" s="1"/>
  <c r="BB680" i="6" a="1"/>
  <c r="BB680" i="6" s="1"/>
  <c r="BB681" i="6" a="1"/>
  <c r="BB681" i="6" s="1"/>
  <c r="BB682" i="6" a="1"/>
  <c r="BB682" i="6" s="1"/>
  <c r="BB683" i="6" a="1"/>
  <c r="BB683" i="6" s="1"/>
  <c r="BB684" i="6" a="1"/>
  <c r="BB684" i="6" s="1"/>
  <c r="BB685" i="6" a="1"/>
  <c r="BB685" i="6" s="1"/>
  <c r="BB686" i="6" a="1"/>
  <c r="BB686" i="6" s="1"/>
  <c r="BB687" i="6" a="1"/>
  <c r="BB687" i="6" s="1"/>
  <c r="BB688" i="6" a="1"/>
  <c r="BB688" i="6" s="1"/>
  <c r="BB689" i="6" a="1"/>
  <c r="BB689" i="6" s="1"/>
  <c r="BB690" i="6" a="1"/>
  <c r="BB690" i="6" s="1"/>
  <c r="BB691" i="6" a="1"/>
  <c r="BB691" i="6" s="1"/>
  <c r="BB692" i="6" a="1"/>
  <c r="BB692" i="6" s="1"/>
  <c r="BB693" i="6" a="1"/>
  <c r="BB693" i="6" s="1"/>
  <c r="BB694" i="6" a="1"/>
  <c r="BB694" i="6" s="1"/>
  <c r="BB695" i="6" a="1"/>
  <c r="BB695" i="6" s="1"/>
  <c r="BB696" i="6" a="1"/>
  <c r="BB696" i="6" s="1"/>
  <c r="BB697" i="6" a="1"/>
  <c r="BB697" i="6" s="1"/>
  <c r="BB698" i="6" a="1"/>
  <c r="BB698" i="6" s="1"/>
  <c r="BB699" i="6" a="1"/>
  <c r="BB699" i="6" s="1"/>
  <c r="BB700" i="6" a="1"/>
  <c r="BB700" i="6" s="1"/>
  <c r="BB701" i="6" a="1"/>
  <c r="BB701" i="6" s="1"/>
  <c r="BB702" i="6" a="1"/>
  <c r="BB702" i="6" s="1"/>
  <c r="BB703" i="6" a="1"/>
  <c r="BB703" i="6" s="1"/>
  <c r="BB704" i="6" a="1"/>
  <c r="BB704" i="6" s="1"/>
  <c r="BB705" i="6" a="1"/>
  <c r="BB705" i="6" s="1"/>
  <c r="BB706" i="6" a="1"/>
  <c r="BB706" i="6" s="1"/>
  <c r="BB707" i="6" a="1"/>
  <c r="BB707" i="6" s="1"/>
  <c r="BB708" i="6" a="1"/>
  <c r="BB708" i="6" s="1"/>
  <c r="BB709" i="6" a="1"/>
  <c r="BB709" i="6" s="1"/>
  <c r="BB710" i="6" a="1"/>
  <c r="BB710" i="6" s="1"/>
  <c r="BB711" i="6" a="1"/>
  <c r="BB711" i="6" s="1"/>
  <c r="BB712" i="6" a="1"/>
  <c r="BB712" i="6" s="1"/>
  <c r="BB713" i="6" a="1"/>
  <c r="BB713" i="6" s="1"/>
  <c r="BB714" i="6" a="1"/>
  <c r="BB714" i="6" s="1"/>
  <c r="BB715" i="6" a="1"/>
  <c r="BB715" i="6" s="1"/>
  <c r="BB716" i="6" a="1"/>
  <c r="BB716" i="6" s="1"/>
  <c r="BB717" i="6" a="1"/>
  <c r="BB717" i="6" s="1"/>
  <c r="BB718" i="6" a="1"/>
  <c r="BB718" i="6" s="1"/>
  <c r="BB719" i="6" a="1"/>
  <c r="BB719" i="6" s="1"/>
  <c r="BB720" i="6" a="1"/>
  <c r="BB720" i="6" s="1"/>
  <c r="BB721" i="6" a="1"/>
  <c r="BB721" i="6" s="1"/>
  <c r="BB722" i="6" a="1"/>
  <c r="BB722" i="6" s="1"/>
  <c r="BB723" i="6" a="1"/>
  <c r="BB723" i="6" s="1"/>
  <c r="BB724" i="6" a="1"/>
  <c r="BB724" i="6"/>
  <c r="BB725" i="6" a="1"/>
  <c r="BB725" i="6" s="1"/>
  <c r="BB726" i="6" a="1"/>
  <c r="BB726" i="6" s="1"/>
  <c r="BB727" i="6" a="1"/>
  <c r="BB727" i="6" s="1"/>
  <c r="BB728" i="6" a="1"/>
  <c r="BB728" i="6" s="1"/>
  <c r="BB729" i="6" a="1"/>
  <c r="BB729" i="6" s="1"/>
  <c r="BB730" i="6" a="1"/>
  <c r="BB730" i="6" s="1"/>
  <c r="BB731" i="6" a="1"/>
  <c r="BB731" i="6" s="1"/>
  <c r="BB732" i="6" a="1"/>
  <c r="BB732" i="6" s="1"/>
  <c r="BB733" i="6" a="1"/>
  <c r="BB733" i="6" s="1"/>
  <c r="BB734" i="6" a="1"/>
  <c r="BB734" i="6" s="1"/>
  <c r="BB735" i="6" a="1"/>
  <c r="BB735" i="6" s="1"/>
  <c r="BB736" i="6" a="1"/>
  <c r="BB736" i="6" s="1"/>
  <c r="BB737" i="6" a="1"/>
  <c r="BB737" i="6" s="1"/>
  <c r="BB738" i="6" a="1"/>
  <c r="BB738" i="6" s="1"/>
  <c r="BB739" i="6" a="1"/>
  <c r="BB739" i="6" s="1"/>
  <c r="BB740" i="6" a="1"/>
  <c r="BB740" i="6" s="1"/>
  <c r="BB741" i="6" a="1"/>
  <c r="BB741" i="6" s="1"/>
  <c r="BB742" i="6" a="1"/>
  <c r="BB742" i="6" s="1"/>
  <c r="BB743" i="6" a="1"/>
  <c r="BB743" i="6" s="1"/>
  <c r="BB744" i="6" a="1"/>
  <c r="BB744" i="6" s="1"/>
  <c r="BB745" i="6" a="1"/>
  <c r="BB745" i="6" s="1"/>
  <c r="BB746" i="6" a="1"/>
  <c r="BB746" i="6" s="1"/>
  <c r="BB747" i="6" a="1"/>
  <c r="BB747" i="6" s="1"/>
  <c r="BB748" i="6" a="1"/>
  <c r="BB748" i="6" s="1"/>
  <c r="BB749" i="6" a="1"/>
  <c r="BB749" i="6" s="1"/>
  <c r="BB750" i="6" a="1"/>
  <c r="BB750" i="6" s="1"/>
  <c r="BB751" i="6" a="1"/>
  <c r="BB751" i="6" s="1"/>
  <c r="BB752" i="6" a="1"/>
  <c r="BB752" i="6" s="1"/>
  <c r="BB753" i="6" a="1"/>
  <c r="BB753" i="6" s="1"/>
  <c r="BB754" i="6" a="1"/>
  <c r="BB754" i="6" s="1"/>
  <c r="BB755" i="6" a="1"/>
  <c r="BB755" i="6" s="1"/>
  <c r="BB756" i="6" a="1"/>
  <c r="BB756" i="6" s="1"/>
  <c r="BB757" i="6" a="1"/>
  <c r="BB757" i="6" s="1"/>
  <c r="BB758" i="6" a="1"/>
  <c r="BB758" i="6" s="1"/>
  <c r="BB759" i="6" a="1"/>
  <c r="BB759" i="6" s="1"/>
  <c r="BB760" i="6" a="1"/>
  <c r="BB760" i="6" s="1"/>
  <c r="BB761" i="6" a="1"/>
  <c r="BB761" i="6" s="1"/>
  <c r="BB762" i="6" a="1"/>
  <c r="BB762" i="6" s="1"/>
  <c r="BB763" i="6" a="1"/>
  <c r="BB763" i="6" s="1"/>
  <c r="BB764" i="6" a="1"/>
  <c r="BB764" i="6" s="1"/>
  <c r="BB765" i="6" a="1"/>
  <c r="BB765" i="6" s="1"/>
  <c r="BB766" i="6" a="1"/>
  <c r="BB766" i="6" s="1"/>
  <c r="BB767" i="6" a="1"/>
  <c r="BB767" i="6" s="1"/>
  <c r="BB768" i="6" a="1"/>
  <c r="BB768" i="6" s="1"/>
  <c r="BB769" i="6" a="1"/>
  <c r="BB769" i="6" s="1"/>
  <c r="BB770" i="6" a="1"/>
  <c r="BB770" i="6" s="1"/>
  <c r="BB771" i="6" a="1"/>
  <c r="BB771" i="6" s="1"/>
  <c r="BB772" i="6" a="1"/>
  <c r="BB772" i="6" s="1"/>
  <c r="BB773" i="6" a="1"/>
  <c r="BB773" i="6" s="1"/>
  <c r="BB774" i="6" a="1"/>
  <c r="BB774" i="6" s="1"/>
  <c r="BB775" i="6" a="1"/>
  <c r="BB775" i="6" s="1"/>
  <c r="BB776" i="6" a="1"/>
  <c r="BB776" i="6"/>
  <c r="BB777" i="6" a="1"/>
  <c r="BB777" i="6" s="1"/>
  <c r="BB778" i="6" a="1"/>
  <c r="BB778" i="6" s="1"/>
  <c r="BB779" i="6" a="1"/>
  <c r="BB779" i="6" s="1"/>
  <c r="BB780" i="6" a="1"/>
  <c r="BB780" i="6" s="1"/>
  <c r="BB781" i="6" a="1"/>
  <c r="BB781" i="6" s="1"/>
  <c r="BB782" i="6" a="1"/>
  <c r="BB782" i="6" s="1"/>
  <c r="BB783" i="6" a="1"/>
  <c r="BB783" i="6" s="1"/>
  <c r="BB784" i="6" a="1"/>
  <c r="BB784" i="6" s="1"/>
  <c r="BB785" i="6" a="1"/>
  <c r="BB785" i="6" s="1"/>
  <c r="BB786" i="6" a="1"/>
  <c r="BB786" i="6" s="1"/>
  <c r="BB787" i="6" a="1"/>
  <c r="BB787" i="6" s="1"/>
  <c r="BB788" i="6" a="1"/>
  <c r="BB788" i="6" s="1"/>
  <c r="BB789" i="6" a="1"/>
  <c r="BB789" i="6" s="1"/>
  <c r="BB790" i="6" a="1"/>
  <c r="BB790" i="6" s="1"/>
  <c r="BB791" i="6" a="1"/>
  <c r="BB791" i="6" s="1"/>
  <c r="BB792" i="6" a="1"/>
  <c r="BB792" i="6" s="1"/>
  <c r="BB793" i="6" a="1"/>
  <c r="BB793" i="6" s="1"/>
  <c r="BB794" i="6" a="1"/>
  <c r="BB794" i="6" s="1"/>
  <c r="BB795" i="6" a="1"/>
  <c r="BB795" i="6" s="1"/>
  <c r="BB796" i="6" a="1"/>
  <c r="BB796" i="6" s="1"/>
  <c r="BB797" i="6" a="1"/>
  <c r="BB797" i="6" s="1"/>
  <c r="BB798" i="6" a="1"/>
  <c r="BB798" i="6" s="1"/>
  <c r="BB799" i="6" a="1"/>
  <c r="BB799" i="6" s="1"/>
  <c r="BB800" i="6" a="1"/>
  <c r="BB800" i="6" s="1"/>
  <c r="BB801" i="6" a="1"/>
  <c r="BB801" i="6" s="1"/>
  <c r="BB802" i="6" a="1"/>
  <c r="BB802" i="6" s="1"/>
  <c r="BB803" i="6" a="1"/>
  <c r="BB803" i="6" s="1"/>
  <c r="BB804" i="6" a="1"/>
  <c r="BB804" i="6" s="1"/>
  <c r="BB805" i="6" a="1"/>
  <c r="BB805" i="6" s="1"/>
  <c r="BB806" i="6" a="1"/>
  <c r="BB806" i="6" s="1"/>
  <c r="BB807" i="6" a="1"/>
  <c r="BB807" i="6" s="1"/>
  <c r="BB808" i="6" a="1"/>
  <c r="BB808" i="6" s="1"/>
  <c r="BB809" i="6" a="1"/>
  <c r="BB809" i="6" s="1"/>
  <c r="BB810" i="6" a="1"/>
  <c r="BB810" i="6" s="1"/>
  <c r="BB811" i="6" a="1"/>
  <c r="BB811" i="6" s="1"/>
  <c r="BB812" i="6" a="1"/>
  <c r="BB812" i="6" s="1"/>
  <c r="BB813" i="6" a="1"/>
  <c r="BB813" i="6" s="1"/>
  <c r="BB814" i="6" a="1"/>
  <c r="BB814" i="6" s="1"/>
  <c r="BB815" i="6" a="1"/>
  <c r="BB815" i="6" s="1"/>
  <c r="BB816" i="6" a="1"/>
  <c r="BB816" i="6" s="1"/>
  <c r="BB817" i="6" a="1"/>
  <c r="BB817" i="6" s="1"/>
  <c r="BB818" i="6" a="1"/>
  <c r="BB818" i="6" s="1"/>
  <c r="BB819" i="6" a="1"/>
  <c r="BB819" i="6" s="1"/>
  <c r="BB820" i="6" a="1"/>
  <c r="BB820" i="6" s="1"/>
  <c r="BB821" i="6" a="1"/>
  <c r="BB821" i="6" s="1"/>
  <c r="BB822" i="6" a="1"/>
  <c r="BB822" i="6" s="1"/>
  <c r="BB823" i="6" a="1"/>
  <c r="BB823" i="6" s="1"/>
  <c r="BB824" i="6" a="1"/>
  <c r="BB824" i="6" s="1"/>
  <c r="BB825" i="6" a="1"/>
  <c r="BB825" i="6" s="1"/>
  <c r="BB826" i="6" a="1"/>
  <c r="BB826" i="6" s="1"/>
  <c r="BB827" i="6" a="1"/>
  <c r="BB827" i="6" s="1"/>
  <c r="BB828" i="6" a="1"/>
  <c r="BB828" i="6" s="1"/>
  <c r="BB829" i="6" a="1"/>
  <c r="BB829" i="6" s="1"/>
  <c r="BB830" i="6" a="1"/>
  <c r="BB830" i="6" s="1"/>
  <c r="BB831" i="6" a="1"/>
  <c r="BB831" i="6" s="1"/>
  <c r="BB832" i="6" a="1"/>
  <c r="BB832" i="6" s="1"/>
  <c r="BB833" i="6" a="1"/>
  <c r="BB833" i="6" s="1"/>
  <c r="BB834" i="6" a="1"/>
  <c r="BB834" i="6" s="1"/>
  <c r="BB835" i="6" a="1"/>
  <c r="BB835" i="6" s="1"/>
  <c r="BB836" i="6" a="1"/>
  <c r="BB836" i="6" s="1"/>
  <c r="BB837" i="6" a="1"/>
  <c r="BB837" i="6" s="1"/>
  <c r="BB838" i="6" a="1"/>
  <c r="BB838" i="6" s="1"/>
  <c r="BB839" i="6" a="1"/>
  <c r="BB839" i="6" s="1"/>
  <c r="BB840" i="6" a="1"/>
  <c r="BB840" i="6" s="1"/>
  <c r="BB841" i="6" a="1"/>
  <c r="BB841" i="6" s="1"/>
  <c r="BB842" i="6" a="1"/>
  <c r="BB842" i="6" s="1"/>
  <c r="BB843" i="6" a="1"/>
  <c r="BB843" i="6" s="1"/>
  <c r="BB844" i="6" a="1"/>
  <c r="BB844" i="6" s="1"/>
  <c r="BB845" i="6" a="1"/>
  <c r="BB845" i="6" s="1"/>
  <c r="BB846" i="6" a="1"/>
  <c r="BB846" i="6" s="1"/>
  <c r="BB847" i="6" a="1"/>
  <c r="BB847" i="6" s="1"/>
  <c r="BB848" i="6" a="1"/>
  <c r="BB848" i="6" s="1"/>
  <c r="BB849" i="6" a="1"/>
  <c r="BB849" i="6" s="1"/>
  <c r="BB850" i="6" a="1"/>
  <c r="BB850" i="6" s="1"/>
  <c r="BB851" i="6" a="1"/>
  <c r="BB851" i="6" s="1"/>
  <c r="BB852" i="6" a="1"/>
  <c r="BB852" i="6" s="1"/>
  <c r="BB853" i="6" a="1"/>
  <c r="BB853" i="6" s="1"/>
  <c r="BB854" i="6" a="1"/>
  <c r="BB854" i="6" s="1"/>
  <c r="BB855" i="6" a="1"/>
  <c r="BB855" i="6" s="1"/>
  <c r="BB856" i="6" a="1"/>
  <c r="BB856" i="6" s="1"/>
  <c r="BB857" i="6" a="1"/>
  <c r="BB857" i="6" s="1"/>
  <c r="BB858" i="6" a="1"/>
  <c r="BB858" i="6" s="1"/>
  <c r="BB859" i="6" a="1"/>
  <c r="BB859" i="6" s="1"/>
  <c r="BB860" i="6" a="1"/>
  <c r="BB860" i="6" s="1"/>
  <c r="BB861" i="6" a="1"/>
  <c r="BB861" i="6" s="1"/>
  <c r="BB862" i="6" a="1"/>
  <c r="BB862" i="6" s="1"/>
  <c r="BB863" i="6" a="1"/>
  <c r="BB863" i="6" s="1"/>
  <c r="BB864" i="6" a="1"/>
  <c r="BB864" i="6" s="1"/>
  <c r="BB865" i="6" a="1"/>
  <c r="BB865" i="6" s="1"/>
  <c r="BB866" i="6" a="1"/>
  <c r="BB866" i="6" s="1"/>
  <c r="BB867" i="6" a="1"/>
  <c r="BB867" i="6" s="1"/>
  <c r="BB868" i="6" a="1"/>
  <c r="BB868" i="6" s="1"/>
  <c r="BB869" i="6" a="1"/>
  <c r="BB869" i="6" s="1"/>
  <c r="BB870" i="6" a="1"/>
  <c r="BB870" i="6" s="1"/>
  <c r="BB871" i="6" a="1"/>
  <c r="BB871" i="6" s="1"/>
  <c r="BB872" i="6" a="1"/>
  <c r="BB872" i="6" s="1"/>
  <c r="BB873" i="6" a="1"/>
  <c r="BB873" i="6" s="1"/>
  <c r="BB874" i="6" a="1"/>
  <c r="BB874" i="6" s="1"/>
  <c r="BB875" i="6" a="1"/>
  <c r="BB875" i="6" s="1"/>
  <c r="BB876" i="6" a="1"/>
  <c r="BB876" i="6" s="1"/>
  <c r="BB877" i="6" a="1"/>
  <c r="BB877" i="6" s="1"/>
  <c r="BB878" i="6" a="1"/>
  <c r="BB878" i="6" s="1"/>
  <c r="BB879" i="6" a="1"/>
  <c r="BB879" i="6" s="1"/>
  <c r="BB880" i="6" a="1"/>
  <c r="BB880" i="6" s="1"/>
  <c r="BB881" i="6" a="1"/>
  <c r="BB881" i="6" s="1"/>
  <c r="BB882" i="6" a="1"/>
  <c r="BB882" i="6" s="1"/>
  <c r="BB883" i="6" a="1"/>
  <c r="BB883" i="6" s="1"/>
  <c r="BB884" i="6" a="1"/>
  <c r="BB884" i="6" s="1"/>
  <c r="BB885" i="6" a="1"/>
  <c r="BB885" i="6" s="1"/>
  <c r="BB886" i="6" a="1"/>
  <c r="BB886" i="6" s="1"/>
  <c r="BB887" i="6" a="1"/>
  <c r="BB887" i="6" s="1"/>
  <c r="BB888" i="6" a="1"/>
  <c r="BB888" i="6" s="1"/>
  <c r="BB889" i="6" a="1"/>
  <c r="BB889" i="6" s="1"/>
  <c r="BB890" i="6" a="1"/>
  <c r="BB890" i="6" s="1"/>
  <c r="BB891" i="6" a="1"/>
  <c r="BB891" i="6" s="1"/>
  <c r="BB892" i="6" a="1"/>
  <c r="BB892" i="6" s="1"/>
  <c r="BB893" i="6" a="1"/>
  <c r="BB893" i="6" s="1"/>
  <c r="BB894" i="6" a="1"/>
  <c r="BB894" i="6" s="1"/>
  <c r="BB895" i="6" a="1"/>
  <c r="BB895" i="6" s="1"/>
  <c r="BB896" i="6" a="1"/>
  <c r="BB896" i="6" s="1"/>
  <c r="BB897" i="6" a="1"/>
  <c r="BB897" i="6" s="1"/>
  <c r="BB898" i="6" a="1"/>
  <c r="BB898" i="6" s="1"/>
  <c r="BB899" i="6" a="1"/>
  <c r="BB899" i="6" s="1"/>
  <c r="BB900" i="6" a="1"/>
  <c r="BB900" i="6" s="1"/>
  <c r="BB901" i="6" a="1"/>
  <c r="BB901" i="6" s="1"/>
  <c r="BB902" i="6" a="1"/>
  <c r="BB902" i="6" s="1"/>
  <c r="BB903" i="6" a="1"/>
  <c r="BB903" i="6" s="1"/>
  <c r="BB904" i="6" a="1"/>
  <c r="BB904" i="6" s="1"/>
  <c r="BB905" i="6" a="1"/>
  <c r="BB905" i="6" s="1"/>
  <c r="BB906" i="6" a="1"/>
  <c r="BB906" i="6" s="1"/>
  <c r="BB907" i="6" a="1"/>
  <c r="BB907" i="6" s="1"/>
  <c r="BB908" i="6" a="1"/>
  <c r="BB908" i="6" s="1"/>
  <c r="BB909" i="6" a="1"/>
  <c r="BB909" i="6" s="1"/>
  <c r="BB910" i="6" a="1"/>
  <c r="BB910" i="6" s="1"/>
  <c r="BB911" i="6" a="1"/>
  <c r="BB911" i="6" s="1"/>
  <c r="BB912" i="6" a="1"/>
  <c r="BB912" i="6" s="1"/>
  <c r="BB913" i="6" a="1"/>
  <c r="BB913" i="6"/>
  <c r="BB914" i="6" a="1"/>
  <c r="BB914" i="6" s="1"/>
  <c r="BB915" i="6" a="1"/>
  <c r="BB915" i="6" s="1"/>
  <c r="BB916" i="6" a="1"/>
  <c r="BB916" i="6" s="1"/>
  <c r="BB917" i="6" a="1"/>
  <c r="BB917" i="6" s="1"/>
  <c r="BB918" i="6" a="1"/>
  <c r="BB918" i="6" s="1"/>
  <c r="BB919" i="6" a="1"/>
  <c r="BB919" i="6" s="1"/>
  <c r="BB920" i="6" a="1"/>
  <c r="BB920" i="6" s="1"/>
  <c r="BB921" i="6" a="1"/>
  <c r="BB921" i="6" s="1"/>
  <c r="BB922" i="6" a="1"/>
  <c r="BB922" i="6" s="1"/>
  <c r="BB923" i="6" a="1"/>
  <c r="BB923" i="6"/>
  <c r="BB924" i="6" a="1"/>
  <c r="BB924" i="6" s="1"/>
  <c r="BB925" i="6" a="1"/>
  <c r="BB925" i="6" s="1"/>
  <c r="BB926" i="6" a="1"/>
  <c r="BB926" i="6" s="1"/>
  <c r="BB927" i="6" a="1"/>
  <c r="BB927" i="6" s="1"/>
  <c r="BB928" i="6" a="1"/>
  <c r="BB928" i="6" s="1"/>
  <c r="BB929" i="6" a="1"/>
  <c r="BB929" i="6" s="1"/>
  <c r="BB930" i="6" a="1"/>
  <c r="BB930" i="6" s="1"/>
  <c r="BB931" i="6" a="1"/>
  <c r="BB931" i="6" s="1"/>
  <c r="BB932" i="6" a="1"/>
  <c r="BB932" i="6" s="1"/>
  <c r="BB933" i="6" a="1"/>
  <c r="BB933" i="6" s="1"/>
  <c r="BB934" i="6" a="1"/>
  <c r="BB934" i="6" s="1"/>
  <c r="BB935" i="6" a="1"/>
  <c r="BB935" i="6"/>
  <c r="BB936" i="6" a="1"/>
  <c r="BB936" i="6" s="1"/>
  <c r="BB937" i="6" a="1"/>
  <c r="BB937" i="6" s="1"/>
  <c r="BB938" i="6" a="1"/>
  <c r="BB938" i="6" s="1"/>
  <c r="BB939" i="6" a="1"/>
  <c r="BB939" i="6" s="1"/>
  <c r="BB940" i="6" a="1"/>
  <c r="BB940" i="6" s="1"/>
  <c r="BB941" i="6" a="1"/>
  <c r="BB941" i="6" s="1"/>
  <c r="BB942" i="6" a="1"/>
  <c r="BB942" i="6" s="1"/>
  <c r="BB943" i="6" a="1"/>
  <c r="BB943" i="6" s="1"/>
  <c r="BB944" i="6" a="1"/>
  <c r="BB944" i="6" s="1"/>
  <c r="BB945" i="6" a="1"/>
  <c r="BB945" i="6"/>
  <c r="BB946" i="6" a="1"/>
  <c r="BB946" i="6" s="1"/>
  <c r="BB947" i="6" a="1"/>
  <c r="BB947" i="6" s="1"/>
  <c r="BB948" i="6" a="1"/>
  <c r="BB948" i="6" s="1"/>
  <c r="BB949" i="6" a="1"/>
  <c r="BB949" i="6" s="1"/>
  <c r="BB950" i="6" a="1"/>
  <c r="BB950" i="6" s="1"/>
  <c r="BB951" i="6" a="1"/>
  <c r="BB951" i="6" s="1"/>
  <c r="BB952" i="6" a="1"/>
  <c r="BB952" i="6" s="1"/>
  <c r="BB953" i="6" a="1"/>
  <c r="BB953" i="6" s="1"/>
  <c r="BB954" i="6" a="1"/>
  <c r="BB954" i="6" s="1"/>
  <c r="BB955" i="6" a="1"/>
  <c r="BB955" i="6" s="1"/>
  <c r="BB956" i="6" a="1"/>
  <c r="BB956" i="6" s="1"/>
  <c r="BB957" i="6" a="1"/>
  <c r="BB957" i="6" s="1"/>
  <c r="BB958" i="6" a="1"/>
  <c r="BB958" i="6" s="1"/>
  <c r="BB959" i="6" a="1"/>
  <c r="BB959" i="6" s="1"/>
  <c r="BB960" i="6" a="1"/>
  <c r="BB960" i="6" s="1"/>
  <c r="BB961" i="6" a="1"/>
  <c r="BB961" i="6" s="1"/>
  <c r="BB962" i="6" a="1"/>
  <c r="BB962" i="6" s="1"/>
  <c r="BB963" i="6" a="1"/>
  <c r="BB963" i="6" s="1"/>
  <c r="BB964" i="6" a="1"/>
  <c r="BB964" i="6" s="1"/>
  <c r="BB965" i="6" a="1"/>
  <c r="BB965" i="6" s="1"/>
  <c r="BB966" i="6" a="1"/>
  <c r="BB966" i="6" s="1"/>
  <c r="BB967" i="6" a="1"/>
  <c r="BB967" i="6" s="1"/>
  <c r="BB968" i="6" a="1"/>
  <c r="BB968" i="6" s="1"/>
  <c r="BB969" i="6" a="1"/>
  <c r="BB969" i="6" s="1"/>
  <c r="BB970" i="6" a="1"/>
  <c r="BB970" i="6" s="1"/>
  <c r="BB971" i="6" a="1"/>
  <c r="BB971" i="6" s="1"/>
  <c r="BB972" i="6" a="1"/>
  <c r="BB972" i="6" s="1"/>
  <c r="BB973" i="6" a="1"/>
  <c r="BB973" i="6" s="1"/>
  <c r="BB974" i="6" a="1"/>
  <c r="BB974" i="6" s="1"/>
  <c r="BB975" i="6" a="1"/>
  <c r="BB975" i="6" s="1"/>
  <c r="BB976" i="6" a="1"/>
  <c r="BB976" i="6" s="1"/>
  <c r="BB977" i="6" a="1"/>
  <c r="BB977" i="6" s="1"/>
  <c r="BB978" i="6" a="1"/>
  <c r="BB978" i="6" s="1"/>
  <c r="BB979" i="6" a="1"/>
  <c r="BB979" i="6" s="1"/>
  <c r="BB980" i="6" a="1"/>
  <c r="BB980" i="6" s="1"/>
  <c r="BB981" i="6" a="1"/>
  <c r="BB981" i="6" s="1"/>
  <c r="BB982" i="6" a="1"/>
  <c r="BB982" i="6" s="1"/>
  <c r="BB983" i="6" a="1"/>
  <c r="BB983" i="6" s="1"/>
  <c r="BB984" i="6" a="1"/>
  <c r="BB984" i="6" s="1"/>
  <c r="BB985" i="6" a="1"/>
  <c r="BB985" i="6" s="1"/>
  <c r="BB986" i="6" a="1"/>
  <c r="BB986" i="6" s="1"/>
  <c r="BB987" i="6" a="1"/>
  <c r="BB987" i="6" s="1"/>
  <c r="BB988" i="6" a="1"/>
  <c r="BB988" i="6" s="1"/>
  <c r="BB989" i="6" a="1"/>
  <c r="BB989" i="6" s="1"/>
  <c r="BB990" i="6" a="1"/>
  <c r="BB990" i="6" s="1"/>
  <c r="BB991" i="6" a="1"/>
  <c r="BB991" i="6" s="1"/>
  <c r="BB992" i="6" a="1"/>
  <c r="BB992" i="6" s="1"/>
  <c r="BB993" i="6" a="1"/>
  <c r="BB993" i="6" s="1"/>
  <c r="BB994" i="6" a="1"/>
  <c r="BB994" i="6" s="1"/>
  <c r="BB995" i="6" a="1"/>
  <c r="BB995" i="6" s="1"/>
  <c r="BB996" i="6" a="1"/>
  <c r="BB996" i="6" s="1"/>
  <c r="BB997" i="6" a="1"/>
  <c r="BB997" i="6" s="1"/>
  <c r="BB998" i="6" a="1"/>
  <c r="BB998" i="6" s="1"/>
  <c r="BB999" i="6" a="1"/>
  <c r="BB999" i="6" s="1"/>
  <c r="BB1000" i="6" a="1"/>
  <c r="BB1000" i="6" s="1"/>
  <c r="BB1001" i="6" a="1"/>
  <c r="BB1001" i="6" s="1"/>
  <c r="BB1002" i="6" a="1"/>
  <c r="BB1002" i="6" s="1"/>
  <c r="BB1003" i="6" a="1"/>
  <c r="BB1003" i="6" s="1"/>
  <c r="BB1004" i="6" a="1"/>
  <c r="BB1004" i="6" s="1"/>
  <c r="BB1005" i="6" a="1"/>
  <c r="BB1005" i="6" s="1"/>
  <c r="BB1006" i="6" a="1"/>
  <c r="BB1006" i="6" s="1"/>
  <c r="BB1007" i="6" a="1"/>
  <c r="BB1007" i="6" s="1"/>
  <c r="BB1008" i="6" a="1"/>
  <c r="BB1008" i="6" s="1"/>
  <c r="BB1009" i="6" a="1"/>
  <c r="BB1009" i="6" s="1"/>
  <c r="BB1010" i="6" a="1"/>
  <c r="BB1010" i="6" s="1"/>
  <c r="BB1011" i="6" a="1"/>
  <c r="BB1011" i="6" s="1"/>
  <c r="BB1012" i="6" a="1"/>
  <c r="BB1012" i="6" s="1"/>
  <c r="BB1013" i="6" a="1"/>
  <c r="BB1013" i="6" s="1"/>
  <c r="BB1014" i="6" a="1"/>
  <c r="BB1014" i="6" s="1"/>
  <c r="BB1015" i="6" a="1"/>
  <c r="BB1015" i="6" s="1"/>
  <c r="BB1016" i="6" a="1"/>
  <c r="BB1016" i="6" s="1"/>
  <c r="BB1017" i="6" a="1"/>
  <c r="BB1017" i="6" s="1"/>
  <c r="BB1018" i="6" a="1"/>
  <c r="BB1018" i="6" s="1"/>
  <c r="BB1019" i="6" a="1"/>
  <c r="BB1019" i="6" s="1"/>
  <c r="BB1020" i="6" a="1"/>
  <c r="BB1020" i="6" s="1"/>
  <c r="BB1021" i="6" a="1"/>
  <c r="BB1021" i="6" s="1"/>
  <c r="BB1022" i="6" a="1"/>
  <c r="BB1022" i="6" s="1"/>
  <c r="BB1023" i="6" a="1"/>
  <c r="BB1023" i="6" s="1"/>
  <c r="BB1024" i="6" a="1"/>
  <c r="BB1024" i="6" s="1"/>
  <c r="BB1025" i="6" a="1"/>
  <c r="BB1025" i="6" s="1"/>
  <c r="BB1026" i="6" a="1"/>
  <c r="BB1026" i="6" s="1"/>
  <c r="BB1027" i="6" a="1"/>
  <c r="BB1027" i="6" s="1"/>
  <c r="BB1028" i="6" a="1"/>
  <c r="BB1028" i="6" s="1"/>
  <c r="BB1029" i="6" a="1"/>
  <c r="BB1029" i="6" s="1"/>
  <c r="BB1030" i="6" a="1"/>
  <c r="BB1030" i="6" s="1"/>
  <c r="BB1031" i="6" a="1"/>
  <c r="BB1031" i="6" s="1"/>
  <c r="BB1032" i="6" a="1"/>
  <c r="BB1032" i="6" s="1"/>
  <c r="BB1033" i="6" a="1"/>
  <c r="BB1033" i="6" s="1"/>
  <c r="BB1034" i="6" a="1"/>
  <c r="BB1034" i="6" s="1"/>
  <c r="BB1035" i="6" a="1"/>
  <c r="BB1035" i="6" s="1"/>
  <c r="BB1036" i="6" a="1"/>
  <c r="BB1036" i="6" s="1"/>
  <c r="BB1037" i="6" a="1"/>
  <c r="BB1037" i="6" s="1"/>
  <c r="BB1038" i="6" a="1"/>
  <c r="BB1038" i="6" s="1"/>
  <c r="BB1039" i="6" a="1"/>
  <c r="BB1039" i="6" s="1"/>
  <c r="BB1040" i="6" a="1"/>
  <c r="BB1040" i="6" s="1"/>
  <c r="BB1041" i="6" a="1"/>
  <c r="BB1041" i="6" s="1"/>
  <c r="BB1042" i="6" a="1"/>
  <c r="BB1042" i="6" s="1"/>
  <c r="BB1043" i="6" a="1"/>
  <c r="BB1043" i="6" s="1"/>
  <c r="BB1044" i="6" a="1"/>
  <c r="BB1044" i="6" s="1"/>
  <c r="BB1045" i="6" a="1"/>
  <c r="BB1045" i="6" s="1"/>
  <c r="BB1046" i="6" a="1"/>
  <c r="BB1046" i="6" s="1"/>
  <c r="BB1047" i="6" a="1"/>
  <c r="BB1047" i="6" s="1"/>
  <c r="BB1048" i="6" a="1"/>
  <c r="BB1048" i="6" s="1"/>
  <c r="BB1049" i="6" a="1"/>
  <c r="BB1049" i="6" s="1"/>
  <c r="BB1050" i="6" a="1"/>
  <c r="BB1050" i="6" s="1"/>
  <c r="BB1051" i="6" a="1"/>
  <c r="BB1051" i="6" s="1"/>
  <c r="BB1052" i="6" a="1"/>
  <c r="BB1052" i="6" s="1"/>
  <c r="BB1053" i="6" a="1"/>
  <c r="BB1053" i="6" s="1"/>
  <c r="BB1054" i="6" a="1"/>
  <c r="BB1054" i="6" s="1"/>
  <c r="BB1055" i="6" a="1"/>
  <c r="BB1055" i="6" s="1"/>
  <c r="BB1056" i="6" a="1"/>
  <c r="BB1056" i="6" s="1"/>
  <c r="BB1057" i="6" a="1"/>
  <c r="BB1057" i="6" s="1"/>
  <c r="BB1058" i="6" a="1"/>
  <c r="BB1058" i="6" s="1"/>
  <c r="BB1059" i="6" a="1"/>
  <c r="BB1059" i="6" s="1"/>
  <c r="BB1060" i="6" a="1"/>
  <c r="BB1060" i="6" s="1"/>
  <c r="BB1061" i="6" a="1"/>
  <c r="BB1061" i="6" s="1"/>
  <c r="BB1062" i="6" a="1"/>
  <c r="BB1062" i="6" s="1"/>
  <c r="BB1063" i="6" a="1"/>
  <c r="BB1063" i="6" s="1"/>
  <c r="BB1064" i="6" a="1"/>
  <c r="BB1064" i="6" s="1"/>
  <c r="BB1065" i="6" a="1"/>
  <c r="BB1065" i="6" s="1"/>
  <c r="BB1066" i="6" a="1"/>
  <c r="BB1066" i="6" s="1"/>
  <c r="BB1067" i="6" a="1"/>
  <c r="BB1067" i="6" s="1"/>
  <c r="BB1068" i="6" a="1"/>
  <c r="BB1068" i="6" s="1"/>
  <c r="BB1069" i="6" a="1"/>
  <c r="BB1069" i="6" s="1"/>
  <c r="BB1070" i="6" a="1"/>
  <c r="BB1070" i="6" s="1"/>
  <c r="BB1071" i="6" a="1"/>
  <c r="BB1071" i="6" s="1"/>
  <c r="BB1072" i="6" a="1"/>
  <c r="BB1072" i="6" s="1"/>
  <c r="BB1073" i="6" a="1"/>
  <c r="BB1073" i="6" s="1"/>
  <c r="BB1074" i="6" a="1"/>
  <c r="BB1074" i="6" s="1"/>
  <c r="BB1075" i="6" a="1"/>
  <c r="BB1075" i="6" s="1"/>
  <c r="BB1076" i="6" a="1"/>
  <c r="BB1076" i="6" s="1"/>
  <c r="BB1077" i="6" a="1"/>
  <c r="BB1077" i="6" s="1"/>
  <c r="BB1078" i="6" a="1"/>
  <c r="BB1078" i="6" s="1"/>
  <c r="BB1079" i="6" a="1"/>
  <c r="BB1079" i="6" s="1"/>
  <c r="BB1080" i="6" a="1"/>
  <c r="BB1080" i="6" s="1"/>
  <c r="BB1081" i="6" a="1"/>
  <c r="BB1081" i="6" s="1"/>
  <c r="BB1082" i="6" a="1"/>
  <c r="BB1082" i="6" s="1"/>
  <c r="BB1083" i="6" a="1"/>
  <c r="BB1083" i="6" s="1"/>
  <c r="BB1084" i="6" a="1"/>
  <c r="BB1084" i="6" s="1"/>
  <c r="BB1085" i="6" a="1"/>
  <c r="BB1085" i="6" s="1"/>
  <c r="BB1086" i="6" a="1"/>
  <c r="BB1086" i="6" s="1"/>
  <c r="BB1087" i="6" a="1"/>
  <c r="BB1087" i="6" s="1"/>
  <c r="BB1088" i="6" a="1"/>
  <c r="BB1088" i="6" s="1"/>
  <c r="BB1089" i="6" a="1"/>
  <c r="BB1089" i="6" s="1"/>
  <c r="BB1090" i="6" a="1"/>
  <c r="BB1090" i="6" s="1"/>
  <c r="BB1091" i="6" a="1"/>
  <c r="BB1091" i="6" s="1"/>
  <c r="BB1092" i="6" a="1"/>
  <c r="BB1092" i="6" s="1"/>
  <c r="BB1093" i="6" a="1"/>
  <c r="BB1093" i="6" s="1"/>
  <c r="BB1094" i="6" a="1"/>
  <c r="BB1094" i="6" s="1"/>
  <c r="BB1095" i="6" a="1"/>
  <c r="BB1095" i="6" s="1"/>
  <c r="BB1096" i="6" a="1"/>
  <c r="BB1096" i="6" s="1"/>
  <c r="BB1097" i="6" a="1"/>
  <c r="BB1097" i="6" s="1"/>
  <c r="BB1098" i="6" a="1"/>
  <c r="BB1098" i="6" s="1"/>
  <c r="BB1099" i="6" a="1"/>
  <c r="BB1099" i="6" s="1"/>
  <c r="BB1100" i="6" a="1"/>
  <c r="BB1100" i="6" s="1"/>
  <c r="BB1101" i="6" a="1"/>
  <c r="BB1101" i="6" s="1"/>
  <c r="BB1102" i="6" a="1"/>
  <c r="BB1102" i="6" s="1"/>
  <c r="BB1103" i="6" a="1"/>
  <c r="BB1103" i="6" s="1"/>
  <c r="BB1104" i="6" a="1"/>
  <c r="BB1104" i="6" s="1"/>
  <c r="BB1105" i="6" a="1"/>
  <c r="BB1105" i="6" s="1"/>
  <c r="BB1106" i="6" a="1"/>
  <c r="BB1106" i="6" s="1"/>
  <c r="BB1107" i="6" a="1"/>
  <c r="BB1107" i="6" s="1"/>
  <c r="BB1108" i="6" a="1"/>
  <c r="BB1108" i="6" s="1"/>
  <c r="BB1109" i="6" a="1"/>
  <c r="BB1109" i="6" s="1"/>
  <c r="BB1110" i="6" a="1"/>
  <c r="BB1110" i="6" s="1"/>
  <c r="BB1111" i="6" a="1"/>
  <c r="BB1111" i="6" s="1"/>
  <c r="BB1112" i="6" a="1"/>
  <c r="BB1112" i="6" s="1"/>
  <c r="BB1113" i="6" a="1"/>
  <c r="BB1113" i="6" s="1"/>
  <c r="BB1114" i="6" a="1"/>
  <c r="BB1114" i="6" s="1"/>
  <c r="BB1115" i="6" a="1"/>
  <c r="BB1115" i="6" s="1"/>
  <c r="BB1116" i="6" a="1"/>
  <c r="BB1116" i="6" s="1"/>
  <c r="BB1117" i="6" a="1"/>
  <c r="BB1117" i="6" s="1"/>
  <c r="BB1118" i="6" a="1"/>
  <c r="BB1118" i="6" s="1"/>
  <c r="BB1119" i="6" a="1"/>
  <c r="BB1119" i="6" s="1"/>
  <c r="BB1120" i="6" a="1"/>
  <c r="BB1120" i="6" s="1"/>
  <c r="BB1121" i="6" a="1"/>
  <c r="BB1121" i="6" s="1"/>
  <c r="BB1122" i="6" a="1"/>
  <c r="BB1122" i="6" s="1"/>
  <c r="BB1123" i="6" a="1"/>
  <c r="BB1123" i="6" s="1"/>
  <c r="BB1124" i="6" a="1"/>
  <c r="BB1124" i="6" s="1"/>
  <c r="BB1125" i="6" a="1"/>
  <c r="BB1125" i="6" s="1"/>
  <c r="BB1126" i="6" a="1"/>
  <c r="BB1126" i="6" s="1"/>
  <c r="BB1127" i="6" a="1"/>
  <c r="BB1127" i="6" s="1"/>
  <c r="BB1128" i="6" a="1"/>
  <c r="BB1128" i="6" s="1"/>
  <c r="BB1129" i="6" a="1"/>
  <c r="BB1129" i="6" s="1"/>
  <c r="BB1130" i="6" a="1"/>
  <c r="BB1130" i="6" s="1"/>
  <c r="BB1131" i="6" a="1"/>
  <c r="BB1131" i="6"/>
  <c r="BB1132" i="6" a="1"/>
  <c r="BB1132" i="6" s="1"/>
  <c r="BB1133" i="6" a="1"/>
  <c r="BB1133" i="6" s="1"/>
  <c r="BB1134" i="6" a="1"/>
  <c r="BB1134" i="6" s="1"/>
  <c r="BB1135" i="6" a="1"/>
  <c r="BB1135" i="6" s="1"/>
  <c r="BB1136" i="6" a="1"/>
  <c r="BB1136" i="6" s="1"/>
  <c r="BB1137" i="6" a="1"/>
  <c r="BB1137" i="6" s="1"/>
  <c r="BB1138" i="6" a="1"/>
  <c r="BB1138" i="6" s="1"/>
  <c r="BB1139" i="6" a="1"/>
  <c r="BB1139" i="6" s="1"/>
  <c r="BB1140" i="6" a="1"/>
  <c r="BB1140" i="6" s="1"/>
  <c r="BB1141" i="6" a="1"/>
  <c r="BB1141" i="6" s="1"/>
  <c r="BB1142" i="6" a="1"/>
  <c r="BB1142" i="6" s="1"/>
  <c r="BB1143" i="6" a="1"/>
  <c r="BB1143" i="6" s="1"/>
  <c r="BB1144" i="6" a="1"/>
  <c r="BB1144" i="6" s="1"/>
  <c r="BB1145" i="6" a="1"/>
  <c r="BB1145" i="6" s="1"/>
  <c r="BB1146" i="6" a="1"/>
  <c r="BB1146" i="6" s="1"/>
  <c r="BB1147" i="6" a="1"/>
  <c r="BB1147" i="6" s="1"/>
  <c r="BB1148" i="6" a="1"/>
  <c r="BB1148" i="6" s="1"/>
  <c r="BB1149" i="6" a="1"/>
  <c r="BB1149" i="6" s="1"/>
  <c r="BB1150" i="6" a="1"/>
  <c r="BB1150" i="6" s="1"/>
  <c r="BB1151" i="6" a="1"/>
  <c r="BB1151" i="6" s="1"/>
  <c r="BB1152" i="6" a="1"/>
  <c r="BB1152" i="6" s="1"/>
  <c r="BB1153" i="6" a="1"/>
  <c r="BB1153" i="6" s="1"/>
  <c r="BB1154" i="6" a="1"/>
  <c r="BB1154" i="6" s="1"/>
  <c r="BB1155" i="6" a="1"/>
  <c r="BB1155" i="6" s="1"/>
  <c r="BB1156" i="6" a="1"/>
  <c r="BB1156" i="6" s="1"/>
  <c r="BB1157" i="6" a="1"/>
  <c r="BB1157" i="6" s="1"/>
  <c r="BB1158" i="6" a="1"/>
  <c r="BB1158" i="6" s="1"/>
  <c r="BB1159" i="6" a="1"/>
  <c r="BB1159" i="6" s="1"/>
  <c r="BB1160" i="6" a="1"/>
  <c r="BB1160" i="6" s="1"/>
  <c r="BB1161" i="6" a="1"/>
  <c r="BB1161" i="6" s="1"/>
  <c r="BB1162" i="6" a="1"/>
  <c r="BB1162" i="6" s="1"/>
  <c r="BB1163" i="6" a="1"/>
  <c r="BB1163" i="6" s="1"/>
  <c r="BB1164" i="6" a="1"/>
  <c r="BB1164" i="6" s="1"/>
  <c r="BB1165" i="6" a="1"/>
  <c r="BB1165" i="6" s="1"/>
  <c r="BB1166" i="6" a="1"/>
  <c r="BB1166" i="6" s="1"/>
  <c r="BB1167" i="6" a="1"/>
  <c r="BB1167" i="6" s="1"/>
  <c r="BB1168" i="6" a="1"/>
  <c r="BB1168" i="6" s="1"/>
  <c r="BB1169" i="6" a="1"/>
  <c r="BB1169" i="6" s="1"/>
  <c r="BB1170" i="6" a="1"/>
  <c r="BB1170" i="6" s="1"/>
  <c r="BB1171" i="6" a="1"/>
  <c r="BB1171" i="6" s="1"/>
  <c r="BB1172" i="6" a="1"/>
  <c r="BB1172" i="6" s="1"/>
  <c r="BB1173" i="6" a="1"/>
  <c r="BB1173" i="6" s="1"/>
  <c r="BB1174" i="6" a="1"/>
  <c r="BB1174" i="6" s="1"/>
  <c r="BB1175" i="6" a="1"/>
  <c r="BB1175" i="6" s="1"/>
  <c r="BB1176" i="6" a="1"/>
  <c r="BB1176" i="6" s="1"/>
  <c r="BB1177" i="6" a="1"/>
  <c r="BB1177" i="6" s="1"/>
  <c r="BB1178" i="6" a="1"/>
  <c r="BB1178" i="6" s="1"/>
  <c r="BB1179" i="6" a="1"/>
  <c r="BB1179" i="6" s="1"/>
  <c r="BB1180" i="6" a="1"/>
  <c r="BB1180" i="6" s="1"/>
  <c r="BB1181" i="6" a="1"/>
  <c r="BB1181" i="6" s="1"/>
  <c r="BB1182" i="6" a="1"/>
  <c r="BB1182" i="6" s="1"/>
  <c r="BB1183" i="6" a="1"/>
  <c r="BB1183" i="6" s="1"/>
  <c r="BB1184" i="6" a="1"/>
  <c r="BB1184" i="6" s="1"/>
  <c r="BB1185" i="6" a="1"/>
  <c r="BB1185" i="6" s="1"/>
  <c r="BB1186" i="6" a="1"/>
  <c r="BB1186" i="6" s="1"/>
  <c r="BB1187" i="6" a="1"/>
  <c r="BB1187" i="6" s="1"/>
  <c r="BB1188" i="6" a="1"/>
  <c r="BB1188" i="6" s="1"/>
  <c r="BB1189" i="6" a="1"/>
  <c r="BB1189" i="6" s="1"/>
  <c r="BB1190" i="6" a="1"/>
  <c r="BB1190" i="6" s="1"/>
  <c r="BB1191" i="6" a="1"/>
  <c r="BB1191" i="6" s="1"/>
  <c r="BB1192" i="6" a="1"/>
  <c r="BB1192" i="6" s="1"/>
  <c r="BB1193" i="6" a="1"/>
  <c r="BB1193" i="6" s="1"/>
  <c r="BB1194" i="6" a="1"/>
  <c r="BB1194" i="6" s="1"/>
  <c r="BB1195" i="6" a="1"/>
  <c r="BB1195" i="6" s="1"/>
  <c r="BB1196" i="6" a="1"/>
  <c r="BB1196" i="6" s="1"/>
  <c r="BB1197" i="6" a="1"/>
  <c r="BB1197" i="6" s="1"/>
  <c r="BB1198" i="6" a="1"/>
  <c r="BB1198" i="6" s="1"/>
  <c r="BB1199" i="6" a="1"/>
  <c r="BB1199" i="6" s="1"/>
  <c r="BB1200" i="6" a="1"/>
  <c r="BB1200" i="6" s="1"/>
  <c r="BB1201" i="6" a="1"/>
  <c r="BB1201" i="6" s="1"/>
  <c r="BB1202" i="6" a="1"/>
  <c r="BB1202" i="6" s="1"/>
  <c r="BB1203" i="6" a="1"/>
  <c r="BB1203" i="6" s="1"/>
  <c r="BB1204" i="6" a="1"/>
  <c r="BB1204" i="6" s="1"/>
  <c r="BB1205" i="6" a="1"/>
  <c r="BB1205" i="6" s="1"/>
  <c r="BB1206" i="6" a="1"/>
  <c r="BB1206" i="6" s="1"/>
  <c r="BB1207" i="6" a="1"/>
  <c r="BB1207" i="6" s="1"/>
  <c r="BB1208" i="6" a="1"/>
  <c r="BB1208" i="6" s="1"/>
  <c r="BB1209" i="6" a="1"/>
  <c r="BB1209" i="6" s="1"/>
  <c r="BB1210" i="6" a="1"/>
  <c r="BB1210" i="6" s="1"/>
  <c r="BB1211" i="6" a="1"/>
  <c r="BB1211" i="6" s="1"/>
  <c r="BB1212" i="6" a="1"/>
  <c r="BB1212" i="6" s="1"/>
  <c r="BB1213" i="6" a="1"/>
  <c r="BB1213" i="6" s="1"/>
  <c r="BB1214" i="6" a="1"/>
  <c r="BB1214" i="6" s="1"/>
  <c r="BB1215" i="6" a="1"/>
  <c r="BB1215" i="6" s="1"/>
  <c r="BB1216" i="6" a="1"/>
  <c r="BB1216" i="6" s="1"/>
  <c r="BB1217" i="6" a="1"/>
  <c r="BB1217" i="6" s="1"/>
  <c r="BB1218" i="6" a="1"/>
  <c r="BB1218" i="6" s="1"/>
  <c r="BB1219" i="6" a="1"/>
  <c r="BB1219" i="6" s="1"/>
  <c r="BB1220" i="6" a="1"/>
  <c r="BB1220" i="6" s="1"/>
  <c r="BB1221" i="6" a="1"/>
  <c r="BB1221" i="6" s="1"/>
  <c r="BB1222" i="6" a="1"/>
  <c r="BB1222" i="6" s="1"/>
  <c r="BB1223" i="6" a="1"/>
  <c r="BB1223" i="6" s="1"/>
  <c r="BB1224" i="6" a="1"/>
  <c r="BB1224" i="6" s="1"/>
  <c r="BB1225" i="6" a="1"/>
  <c r="BB1225" i="6" s="1"/>
  <c r="BB1226" i="6" a="1"/>
  <c r="BB1226" i="6" s="1"/>
  <c r="BB1227" i="6" a="1"/>
  <c r="BB1227" i="6" s="1"/>
  <c r="BB1228" i="6" a="1"/>
  <c r="BB1228" i="6" s="1"/>
  <c r="BB1229" i="6" a="1"/>
  <c r="BB1229" i="6" s="1"/>
  <c r="BB1230" i="6" a="1"/>
  <c r="BB1230" i="6" s="1"/>
  <c r="BB1231" i="6" a="1"/>
  <c r="BB1231" i="6" s="1"/>
  <c r="BB1232" i="6" a="1"/>
  <c r="BB1232" i="6" s="1"/>
  <c r="BB1233" i="6" a="1"/>
  <c r="BB1233" i="6" s="1"/>
  <c r="BB1234" i="6" a="1"/>
  <c r="BB1234" i="6" s="1"/>
  <c r="BB1235" i="6" a="1"/>
  <c r="BB1235" i="6" s="1"/>
  <c r="BB1236" i="6" a="1"/>
  <c r="BB1236" i="6" s="1"/>
  <c r="BB1237" i="6" a="1"/>
  <c r="BB1237" i="6" s="1"/>
  <c r="BB1238" i="6" a="1"/>
  <c r="BB1238" i="6" s="1"/>
  <c r="BB1239" i="6" a="1"/>
  <c r="BB1239" i="6" s="1"/>
  <c r="BB1240" i="6" a="1"/>
  <c r="BB1240" i="6" s="1"/>
  <c r="BB1241" i="6" a="1"/>
  <c r="BB1241" i="6" s="1"/>
  <c r="BB1242" i="6" a="1"/>
  <c r="BB1242" i="6" s="1"/>
  <c r="BB1243" i="6" a="1"/>
  <c r="BB1243" i="6" s="1"/>
  <c r="BB1244" i="6" a="1"/>
  <c r="BB1244" i="6" s="1"/>
  <c r="BB1245" i="6" a="1"/>
  <c r="BB1245" i="6" s="1"/>
  <c r="BB1246" i="6" a="1"/>
  <c r="BB1246" i="6" s="1"/>
  <c r="BB1247" i="6" a="1"/>
  <c r="BB1247" i="6" s="1"/>
  <c r="BB1248" i="6" a="1"/>
  <c r="BB1248" i="6" s="1"/>
  <c r="BB1249" i="6" a="1"/>
  <c r="BB1249" i="6" s="1"/>
  <c r="BB1250" i="6" a="1"/>
  <c r="BB1250" i="6" s="1"/>
  <c r="BB1251" i="6" a="1"/>
  <c r="BB1251" i="6" s="1"/>
  <c r="BB1252" i="6" a="1"/>
  <c r="BB1252" i="6" s="1"/>
  <c r="BB1253" i="6" a="1"/>
  <c r="BB1253" i="6" s="1"/>
  <c r="BB1254" i="6" a="1"/>
  <c r="BB1254" i="6" s="1"/>
  <c r="BB1255" i="6" a="1"/>
  <c r="BB1255" i="6" s="1"/>
  <c r="BB1256" i="6" a="1"/>
  <c r="BB1256" i="6" s="1"/>
  <c r="BB1257" i="6" a="1"/>
  <c r="BB1257" i="6" s="1"/>
  <c r="BB1258" i="6" a="1"/>
  <c r="BB1258" i="6" s="1"/>
  <c r="BB1259" i="6" a="1"/>
  <c r="BB1259" i="6" s="1"/>
  <c r="BB1260" i="6" a="1"/>
  <c r="BB1260" i="6" s="1"/>
  <c r="BB1261" i="6" a="1"/>
  <c r="BB1261" i="6" s="1"/>
  <c r="BB1262" i="6" a="1"/>
  <c r="BB1262" i="6" s="1"/>
  <c r="BB1263" i="6" a="1"/>
  <c r="BB1263" i="6" s="1"/>
  <c r="BB1264" i="6" a="1"/>
  <c r="BB1264" i="6" s="1"/>
  <c r="BB1265" i="6" a="1"/>
  <c r="BB1265" i="6" s="1"/>
  <c r="BB1266" i="6" a="1"/>
  <c r="BB1266" i="6" s="1"/>
  <c r="BB1267" i="6" a="1"/>
  <c r="BB1267" i="6" s="1"/>
  <c r="BB1268" i="6" a="1"/>
  <c r="BB1268" i="6" s="1"/>
  <c r="BB1269" i="6" a="1"/>
  <c r="BB1269" i="6" s="1"/>
  <c r="BB1270" i="6" a="1"/>
  <c r="BB1270" i="6" s="1"/>
  <c r="BB1271" i="6" a="1"/>
  <c r="BB1271" i="6" s="1"/>
  <c r="BB1272" i="6" a="1"/>
  <c r="BB1272" i="6" s="1"/>
  <c r="BB1273" i="6" a="1"/>
  <c r="BB1273" i="6" s="1"/>
  <c r="BB1274" i="6" a="1"/>
  <c r="BB1274" i="6" s="1"/>
  <c r="BB1275" i="6" a="1"/>
  <c r="BB1275" i="6" s="1"/>
  <c r="BB1276" i="6" a="1"/>
  <c r="BB1276" i="6" s="1"/>
  <c r="BB1277" i="6" a="1"/>
  <c r="BB1277" i="6" s="1"/>
  <c r="BB1278" i="6" a="1"/>
  <c r="BB1278" i="6" s="1"/>
  <c r="BB1279" i="6" a="1"/>
  <c r="BB1279" i="6" s="1"/>
  <c r="BB1280" i="6" a="1"/>
  <c r="BB1280" i="6" s="1"/>
  <c r="BB1281" i="6" a="1"/>
  <c r="BB1281" i="6" s="1"/>
  <c r="BB1282" i="6" a="1"/>
  <c r="BB1282" i="6" s="1"/>
  <c r="BB1283" i="6" a="1"/>
  <c r="BB1283" i="6" s="1"/>
  <c r="BB1284" i="6" a="1"/>
  <c r="BB1284" i="6" s="1"/>
  <c r="BB1285" i="6" a="1"/>
  <c r="BB1285" i="6" s="1"/>
  <c r="BB1286" i="6" a="1"/>
  <c r="BB1286" i="6" s="1"/>
  <c r="BB1287" i="6" a="1"/>
  <c r="BB1287" i="6" s="1"/>
  <c r="BB1288" i="6" a="1"/>
  <c r="BB1288" i="6" s="1"/>
  <c r="BB1289" i="6" a="1"/>
  <c r="BB1289" i="6" s="1"/>
  <c r="BB1290" i="6" a="1"/>
  <c r="BB1290" i="6" s="1"/>
  <c r="BB1291" i="6" a="1"/>
  <c r="BB1291" i="6" s="1"/>
  <c r="BB1292" i="6" a="1"/>
  <c r="BB1292" i="6" s="1"/>
  <c r="BB1293" i="6" a="1"/>
  <c r="BB1293" i="6" s="1"/>
  <c r="BB1294" i="6" a="1"/>
  <c r="BB1294" i="6" s="1"/>
  <c r="BB1295" i="6" a="1"/>
  <c r="BB1295" i="6" s="1"/>
  <c r="BB1296" i="6" a="1"/>
  <c r="BB1296" i="6" s="1"/>
  <c r="BB1297" i="6" a="1"/>
  <c r="BB1297" i="6" s="1"/>
  <c r="BB1298" i="6" a="1"/>
  <c r="BB1298" i="6" s="1"/>
  <c r="BB1299" i="6" a="1"/>
  <c r="BB1299" i="6" s="1"/>
  <c r="BB1300" i="6" a="1"/>
  <c r="BB1300" i="6" s="1"/>
  <c r="BB1301" i="6" a="1"/>
  <c r="BB1301" i="6" s="1"/>
  <c r="BB1302" i="6" a="1"/>
  <c r="BB1302" i="6" s="1"/>
  <c r="BB1303" i="6" a="1"/>
  <c r="BB1303" i="6" s="1"/>
  <c r="BB1304" i="6" a="1"/>
  <c r="BB1304" i="6" s="1"/>
  <c r="BB1305" i="6" a="1"/>
  <c r="BB1305" i="6" s="1"/>
  <c r="BB1306" i="6" a="1"/>
  <c r="BB1306" i="6" s="1"/>
  <c r="BB1307" i="6" a="1"/>
  <c r="BB1307" i="6" s="1"/>
  <c r="BB1308" i="6" a="1"/>
  <c r="BB1308" i="6" s="1"/>
  <c r="BB1309" i="6" a="1"/>
  <c r="BB1309" i="6" s="1"/>
  <c r="BB1310" i="6" a="1"/>
  <c r="BB1310" i="6" s="1"/>
  <c r="BB1311" i="6" a="1"/>
  <c r="BB1311" i="6" s="1"/>
  <c r="BB1312" i="6" a="1"/>
  <c r="BB1312" i="6" s="1"/>
  <c r="BB1313" i="6" a="1"/>
  <c r="BB1313" i="6" s="1"/>
  <c r="BB1314" i="6" a="1"/>
  <c r="BB1314" i="6" s="1"/>
  <c r="BB1315" i="6" a="1"/>
  <c r="BB1315" i="6" s="1"/>
  <c r="BB1316" i="6" a="1"/>
  <c r="BB1316" i="6" s="1"/>
  <c r="BB1317" i="6" a="1"/>
  <c r="BB1317" i="6" s="1"/>
  <c r="BB1318" i="6" a="1"/>
  <c r="BB1318" i="6" s="1"/>
  <c r="BB1319" i="6" a="1"/>
  <c r="BB1319" i="6" s="1"/>
  <c r="BB1320" i="6" a="1"/>
  <c r="BB1320" i="6" s="1"/>
  <c r="BB1321" i="6" a="1"/>
  <c r="BB1321" i="6" s="1"/>
  <c r="BB1322" i="6" a="1"/>
  <c r="BB1322" i="6" s="1"/>
  <c r="BB1323" i="6" a="1"/>
  <c r="BB1323" i="6" s="1"/>
  <c r="BB1324" i="6" a="1"/>
  <c r="BB1324" i="6" s="1"/>
  <c r="BB1325" i="6" a="1"/>
  <c r="BB1325" i="6" s="1"/>
  <c r="BB1326" i="6" a="1"/>
  <c r="BB1326" i="6" s="1"/>
  <c r="BB1327" i="6" a="1"/>
  <c r="BB1327" i="6" s="1"/>
  <c r="BB1328" i="6" a="1"/>
  <c r="BB1328" i="6" s="1"/>
  <c r="BB1329" i="6" a="1"/>
  <c r="BB1329" i="6" s="1"/>
  <c r="BB1330" i="6" a="1"/>
  <c r="BB1330" i="6" s="1"/>
  <c r="BB1331" i="6" a="1"/>
  <c r="BB1331" i="6" s="1"/>
  <c r="BB1332" i="6" a="1"/>
  <c r="BB1332" i="6" s="1"/>
  <c r="BB1333" i="6" a="1"/>
  <c r="BB1333" i="6" s="1"/>
  <c r="BB1334" i="6" a="1"/>
  <c r="BB1334" i="6" s="1"/>
  <c r="BB1335" i="6" a="1"/>
  <c r="BB1335" i="6" s="1"/>
  <c r="BB1336" i="6" a="1"/>
  <c r="BB1336" i="6" s="1"/>
  <c r="BB1337" i="6" a="1"/>
  <c r="BB1337" i="6" s="1"/>
  <c r="BB1338" i="6" a="1"/>
  <c r="BB1338" i="6" s="1"/>
  <c r="BB1339" i="6" a="1"/>
  <c r="BB1339" i="6" s="1"/>
  <c r="BB1340" i="6" a="1"/>
  <c r="BB1340" i="6" s="1"/>
  <c r="BB1341" i="6" a="1"/>
  <c r="BB1341" i="6" s="1"/>
  <c r="BB1342" i="6" a="1"/>
  <c r="BB1342" i="6" s="1"/>
  <c r="BB1343" i="6" a="1"/>
  <c r="BB1343" i="6" s="1"/>
  <c r="BB1344" i="6" a="1"/>
  <c r="BB1344" i="6" s="1"/>
  <c r="BB1345" i="6" a="1"/>
  <c r="BB1345" i="6" s="1"/>
  <c r="BB1346" i="6" a="1"/>
  <c r="BB1346" i="6" s="1"/>
  <c r="BB1347" i="6" a="1"/>
  <c r="BB1347" i="6" s="1"/>
  <c r="BB1348" i="6" a="1"/>
  <c r="BB1348" i="6" s="1"/>
  <c r="BB1349" i="6" a="1"/>
  <c r="BB1349" i="6" s="1"/>
  <c r="BB1350" i="6" a="1"/>
  <c r="BB1350" i="6" s="1"/>
  <c r="BB1351" i="6" a="1"/>
  <c r="BB1351" i="6" s="1"/>
  <c r="BB1352" i="6" a="1"/>
  <c r="BB1352" i="6" s="1"/>
  <c r="BB1353" i="6" a="1"/>
  <c r="BB1353" i="6" s="1"/>
  <c r="BB1354" i="6" a="1"/>
  <c r="BB1354" i="6" s="1"/>
  <c r="BB1355" i="6" a="1"/>
  <c r="BB1355" i="6" s="1"/>
  <c r="BB1356" i="6" a="1"/>
  <c r="BB1356" i="6" s="1"/>
  <c r="BB1357" i="6" a="1"/>
  <c r="BB1357" i="6" s="1"/>
  <c r="BB1358" i="6" a="1"/>
  <c r="BB1358" i="6" s="1"/>
  <c r="BB1359" i="6" a="1"/>
  <c r="BB1359" i="6" s="1"/>
  <c r="BB1360" i="6" a="1"/>
  <c r="BB1360" i="6" s="1"/>
  <c r="BB1361" i="6" a="1"/>
  <c r="BB1361" i="6" s="1"/>
  <c r="BB1362" i="6" a="1"/>
  <c r="BB1362" i="6" s="1"/>
  <c r="BB1363" i="6" a="1"/>
  <c r="BB1363" i="6" s="1"/>
  <c r="BB1364" i="6" a="1"/>
  <c r="BB1364" i="6" s="1"/>
  <c r="BB1365" i="6" a="1"/>
  <c r="BB1365" i="6" s="1"/>
  <c r="BB1366" i="6" a="1"/>
  <c r="BB1366" i="6" s="1"/>
  <c r="BB1367" i="6" a="1"/>
  <c r="BB1367" i="6" s="1"/>
  <c r="BB1368" i="6" a="1"/>
  <c r="BB1368" i="6" s="1"/>
  <c r="BB1369" i="6" a="1"/>
  <c r="BB1369" i="6" s="1"/>
  <c r="BB1370" i="6" a="1"/>
  <c r="BB1370" i="6" s="1"/>
  <c r="BB1371" i="6" a="1"/>
  <c r="BB1371" i="6" s="1"/>
  <c r="BB1372" i="6" a="1"/>
  <c r="BB1372" i="6" s="1"/>
  <c r="BB1373" i="6" a="1"/>
  <c r="BB1373" i="6" s="1"/>
  <c r="BB1374" i="6" a="1"/>
  <c r="BB1374" i="6" s="1"/>
  <c r="BB1375" i="6" a="1"/>
  <c r="BB1375" i="6" s="1"/>
  <c r="BB1376" i="6" a="1"/>
  <c r="BB1376" i="6" s="1"/>
  <c r="BB1377" i="6" a="1"/>
  <c r="BB1377" i="6" s="1"/>
  <c r="BB1378" i="6" a="1"/>
  <c r="BB1378" i="6" s="1"/>
  <c r="BB1379" i="6" a="1"/>
  <c r="BB1379" i="6" s="1"/>
  <c r="BB1380" i="6" a="1"/>
  <c r="BB1380" i="6" s="1"/>
  <c r="BB1381" i="6" a="1"/>
  <c r="BB1381" i="6" s="1"/>
  <c r="BB1382" i="6" a="1"/>
  <c r="BB1382" i="6" s="1"/>
  <c r="BB1383" i="6" a="1"/>
  <c r="BB1383" i="6" s="1"/>
  <c r="BB1384" i="6" a="1"/>
  <c r="BB1384" i="6" s="1"/>
  <c r="BB1385" i="6" a="1"/>
  <c r="BB1385" i="6" s="1"/>
  <c r="BB1386" i="6" a="1"/>
  <c r="BB1386" i="6" s="1"/>
  <c r="BB1387" i="6" a="1"/>
  <c r="BB1387" i="6" s="1"/>
  <c r="BB1388" i="6" a="1"/>
  <c r="BB1388" i="6" s="1"/>
  <c r="BB1389" i="6" a="1"/>
  <c r="BB1389" i="6" s="1"/>
  <c r="BB1390" i="6" a="1"/>
  <c r="BB1390" i="6" s="1"/>
  <c r="BB1391" i="6" a="1"/>
  <c r="BB1391" i="6" s="1"/>
  <c r="BB1392" i="6" a="1"/>
  <c r="BB1392" i="6" s="1"/>
  <c r="BB1393" i="6" a="1"/>
  <c r="BB1393" i="6" s="1"/>
  <c r="BB1394" i="6" a="1"/>
  <c r="BB1394" i="6" s="1"/>
  <c r="BB1395" i="6" a="1"/>
  <c r="BB1395" i="6" s="1"/>
  <c r="BB1396" i="6" a="1"/>
  <c r="BB1396" i="6" s="1"/>
  <c r="BB1397" i="6" a="1"/>
  <c r="BB1397" i="6" s="1"/>
  <c r="BB1398" i="6" a="1"/>
  <c r="BB1398" i="6" s="1"/>
  <c r="BB1399" i="6" a="1"/>
  <c r="BB1399" i="6" s="1"/>
  <c r="BB1400" i="6" a="1"/>
  <c r="BB1400" i="6" s="1"/>
  <c r="BB1401" i="6" a="1"/>
  <c r="BB1401" i="6" s="1"/>
  <c r="BB1402" i="6" a="1"/>
  <c r="BB1402" i="6" s="1"/>
  <c r="BB1403" i="6" a="1"/>
  <c r="BB1403" i="6" s="1"/>
  <c r="BB1404" i="6" a="1"/>
  <c r="BB1404" i="6" s="1"/>
  <c r="BB1405" i="6" a="1"/>
  <c r="BB1405" i="6" s="1"/>
  <c r="BB1406" i="6" a="1"/>
  <c r="BB1406" i="6" s="1"/>
  <c r="BB1407" i="6" a="1"/>
  <c r="BB1407" i="6" s="1"/>
  <c r="BB1408" i="6" a="1"/>
  <c r="BB1408" i="6" s="1"/>
  <c r="BB1409" i="6" a="1"/>
  <c r="BB1409" i="6" s="1"/>
  <c r="BB1410" i="6" a="1"/>
  <c r="BB1410" i="6" s="1"/>
  <c r="BB1411" i="6" a="1"/>
  <c r="BB1411" i="6" s="1"/>
  <c r="BB1412" i="6" a="1"/>
  <c r="BB1412" i="6" s="1"/>
  <c r="BB1413" i="6" a="1"/>
  <c r="BB1413" i="6" s="1"/>
  <c r="BB1414" i="6" a="1"/>
  <c r="BB1414" i="6" s="1"/>
  <c r="BB1415" i="6" a="1"/>
  <c r="BB1415" i="6" s="1"/>
  <c r="BB1416" i="6" a="1"/>
  <c r="BB1416" i="6" s="1"/>
  <c r="BB1417" i="6" a="1"/>
  <c r="BB1417" i="6" s="1"/>
  <c r="BB1418" i="6" a="1"/>
  <c r="BB1418" i="6" s="1"/>
  <c r="BB1419" i="6" a="1"/>
  <c r="BB1419" i="6" s="1"/>
  <c r="BB1420" i="6" a="1"/>
  <c r="BB1420" i="6" s="1"/>
  <c r="BB1421" i="6" a="1"/>
  <c r="BB1421" i="6" s="1"/>
  <c r="BB1422" i="6" a="1"/>
  <c r="BB1422" i="6" s="1"/>
  <c r="BB1423" i="6" a="1"/>
  <c r="BB1423" i="6" s="1"/>
  <c r="BB1424" i="6" a="1"/>
  <c r="BB1424" i="6" s="1"/>
  <c r="BB1425" i="6" a="1"/>
  <c r="BB1425" i="6" s="1"/>
  <c r="BB1426" i="6" a="1"/>
  <c r="BB1426" i="6" s="1"/>
  <c r="BB1427" i="6" a="1"/>
  <c r="BB1427" i="6" s="1"/>
  <c r="BB1428" i="6" a="1"/>
  <c r="BB1428" i="6" s="1"/>
  <c r="BB1429" i="6" a="1"/>
  <c r="BB1429" i="6" s="1"/>
  <c r="BB1430" i="6" a="1"/>
  <c r="BB1430" i="6" s="1"/>
  <c r="BB1431" i="6" a="1"/>
  <c r="BB1431" i="6" s="1"/>
  <c r="BB1432" i="6" a="1"/>
  <c r="BB1432" i="6" s="1"/>
  <c r="BB1433" i="6" a="1"/>
  <c r="BB1433" i="6" s="1"/>
  <c r="BB1434" i="6" a="1"/>
  <c r="BB1434" i="6" s="1"/>
  <c r="BB1435" i="6" a="1"/>
  <c r="BB1435" i="6" s="1"/>
  <c r="BB1436" i="6" a="1"/>
  <c r="BB1436" i="6" s="1"/>
  <c r="BB1437" i="6" a="1"/>
  <c r="BB1437" i="6" s="1"/>
  <c r="BB1438" i="6" a="1"/>
  <c r="BB1438" i="6" s="1"/>
  <c r="BB1439" i="6" a="1"/>
  <c r="BB1439" i="6" s="1"/>
  <c r="BB1440" i="6" a="1"/>
  <c r="BB1440" i="6" s="1"/>
  <c r="BB1441" i="6" a="1"/>
  <c r="BB1441" i="6" s="1"/>
  <c r="BB1442" i="6" a="1"/>
  <c r="BB1442" i="6" s="1"/>
  <c r="BB1443" i="6" a="1"/>
  <c r="BB1443" i="6" s="1"/>
  <c r="BB1444" i="6" a="1"/>
  <c r="BB1444" i="6" s="1"/>
  <c r="BB1445" i="6" a="1"/>
  <c r="BB1445" i="6" s="1"/>
  <c r="BB1446" i="6" a="1"/>
  <c r="BB1446" i="6" s="1"/>
  <c r="BB1447" i="6" a="1"/>
  <c r="BB1447" i="6" s="1"/>
  <c r="BB1448" i="6" a="1"/>
  <c r="BB1448" i="6" s="1"/>
  <c r="BB1449" i="6" a="1"/>
  <c r="BB1449" i="6" s="1"/>
  <c r="BB1450" i="6" a="1"/>
  <c r="BB1450" i="6" s="1"/>
  <c r="BB1451" i="6" a="1"/>
  <c r="BB1451" i="6" s="1"/>
  <c r="BB1452" i="6" a="1"/>
  <c r="BB1452" i="6" s="1"/>
  <c r="BB1453" i="6" a="1"/>
  <c r="BB1453" i="6" s="1"/>
  <c r="BB1454" i="6" a="1"/>
  <c r="BB1454" i="6" s="1"/>
  <c r="BB1455" i="6" a="1"/>
  <c r="BB1455" i="6" s="1"/>
  <c r="BB1456" i="6" a="1"/>
  <c r="BB1456" i="6" s="1"/>
  <c r="BB1457" i="6" a="1"/>
  <c r="BB1457" i="6" s="1"/>
  <c r="BB1458" i="6" a="1"/>
  <c r="BB1458" i="6" s="1"/>
  <c r="BB1459" i="6" a="1"/>
  <c r="BB1459" i="6" s="1"/>
  <c r="BB1460" i="6" a="1"/>
  <c r="BB1460" i="6" s="1"/>
  <c r="BB1461" i="6" a="1"/>
  <c r="BB1461" i="6" s="1"/>
  <c r="BB1462" i="6" a="1"/>
  <c r="BB1462" i="6" s="1"/>
  <c r="BB1463" i="6" a="1"/>
  <c r="BB1463" i="6" s="1"/>
  <c r="BB1464" i="6" a="1"/>
  <c r="BB1464" i="6" s="1"/>
  <c r="BB1465" i="6" a="1"/>
  <c r="BB1465" i="6" s="1"/>
  <c r="BB1466" i="6" a="1"/>
  <c r="BB1466" i="6" s="1"/>
  <c r="BB1467" i="6" a="1"/>
  <c r="BB1467" i="6"/>
  <c r="BB1468" i="6" a="1"/>
  <c r="BB1468" i="6" s="1"/>
  <c r="BB1469" i="6" a="1"/>
  <c r="BB1469" i="6" s="1"/>
  <c r="BB1470" i="6" a="1"/>
  <c r="BB1470" i="6" s="1"/>
  <c r="BB1471" i="6" a="1"/>
  <c r="BB1471" i="6" s="1"/>
  <c r="BB1472" i="6" a="1"/>
  <c r="BB1472" i="6" s="1"/>
  <c r="BB1473" i="6" a="1"/>
  <c r="BB1473" i="6" s="1"/>
  <c r="BB1474" i="6" a="1"/>
  <c r="BB1474" i="6" s="1"/>
  <c r="BB1475" i="6" a="1"/>
  <c r="BB1475" i="6" s="1"/>
  <c r="BB1476" i="6" a="1"/>
  <c r="BB1476" i="6" s="1"/>
  <c r="BB1477" i="6" a="1"/>
  <c r="BB1477" i="6" s="1"/>
  <c r="BB1478" i="6" a="1"/>
  <c r="BB1478" i="6" s="1"/>
  <c r="BB1479" i="6" a="1"/>
  <c r="BB1479" i="6" s="1"/>
  <c r="BB1480" i="6" a="1"/>
  <c r="BB1480" i="6" s="1"/>
  <c r="BB1481" i="6" a="1"/>
  <c r="BB1481" i="6" s="1"/>
  <c r="BB1482" i="6" a="1"/>
  <c r="BB1482" i="6" s="1"/>
  <c r="BB1483" i="6" a="1"/>
  <c r="BB1483" i="6" s="1"/>
  <c r="BB1484" i="6" a="1"/>
  <c r="BB1484" i="6" s="1"/>
  <c r="BB1485" i="6" a="1"/>
  <c r="BB1485" i="6" s="1"/>
  <c r="BB1486" i="6" a="1"/>
  <c r="BB1486" i="6" s="1"/>
  <c r="BB1487" i="6" a="1"/>
  <c r="BB1487" i="6" s="1"/>
  <c r="BB1488" i="6" a="1"/>
  <c r="BB1488" i="6" s="1"/>
  <c r="BB1489" i="6" a="1"/>
  <c r="BB1489" i="6" s="1"/>
  <c r="BB1490" i="6" a="1"/>
  <c r="BB1490" i="6" s="1"/>
  <c r="BB1491" i="6" a="1"/>
  <c r="BB1491" i="6" s="1"/>
  <c r="BB1492" i="6" a="1"/>
  <c r="BB1492" i="6" s="1"/>
  <c r="BB1493" i="6" a="1"/>
  <c r="BB1493" i="6" s="1"/>
  <c r="BB1494" i="6" a="1"/>
  <c r="BB1494" i="6" s="1"/>
  <c r="BB1495" i="6" a="1"/>
  <c r="BB1495" i="6" s="1"/>
  <c r="BB1496" i="6" a="1"/>
  <c r="BB1496" i="6" s="1"/>
  <c r="BB1497" i="6" a="1"/>
  <c r="BB1497" i="6" s="1"/>
  <c r="BB1498" i="6" a="1"/>
  <c r="BB1498" i="6" s="1"/>
  <c r="BB1499" i="6" a="1"/>
  <c r="BB1499" i="6" s="1"/>
  <c r="BB1500" i="6" a="1"/>
  <c r="BB1500" i="6" s="1"/>
  <c r="BB1501" i="6" a="1"/>
  <c r="BB1501" i="6" s="1"/>
  <c r="BB1502" i="6" a="1"/>
  <c r="BB1502" i="6" s="1"/>
  <c r="BB1503" i="6" a="1"/>
  <c r="BB1503" i="6" s="1"/>
  <c r="BB1504" i="6" a="1"/>
  <c r="BB1504" i="6" s="1"/>
  <c r="BB1505" i="6" a="1"/>
  <c r="BB1505" i="6" s="1"/>
  <c r="BB1506" i="6" a="1"/>
  <c r="BB1506" i="6" s="1"/>
  <c r="BB1507" i="6" a="1"/>
  <c r="BB1507" i="6" s="1"/>
  <c r="BB1508" i="6" a="1"/>
  <c r="BB1508" i="6" s="1"/>
  <c r="BB1509" i="6" a="1"/>
  <c r="BB1509" i="6" s="1"/>
  <c r="BB1510" i="6" a="1"/>
  <c r="BB1510" i="6" s="1"/>
  <c r="BB1511" i="6" a="1"/>
  <c r="BB1511" i="6" s="1"/>
  <c r="BB1512" i="6" a="1"/>
  <c r="BB1512" i="6" s="1"/>
  <c r="BB1513" i="6" a="1"/>
  <c r="BB1513" i="6" s="1"/>
  <c r="BB1514" i="6" a="1"/>
  <c r="BB1514" i="6" s="1"/>
  <c r="BB1515" i="6" a="1"/>
  <c r="BB1515" i="6" s="1"/>
  <c r="BB1516" i="6" a="1"/>
  <c r="BB1516" i="6" s="1"/>
  <c r="BB1517" i="6" a="1"/>
  <c r="BB1517" i="6" s="1"/>
  <c r="BB1518" i="6" a="1"/>
  <c r="BB1518" i="6" s="1"/>
  <c r="BB1519" i="6" a="1"/>
  <c r="BB1519" i="6" s="1"/>
  <c r="BB1520" i="6" a="1"/>
  <c r="BB1520" i="6" s="1"/>
  <c r="BB1521" i="6" a="1"/>
  <c r="BB1521" i="6" s="1"/>
  <c r="BB1522" i="6" a="1"/>
  <c r="BB1522" i="6" s="1"/>
  <c r="BB1523" i="6" a="1"/>
  <c r="BB1523" i="6" s="1"/>
  <c r="BB1524" i="6" a="1"/>
  <c r="BB1524" i="6" s="1"/>
  <c r="BB1525" i="6" a="1"/>
  <c r="BB1525" i="6" s="1"/>
  <c r="BB1526" i="6" a="1"/>
  <c r="BB1526" i="6" s="1"/>
  <c r="BB1527" i="6" a="1"/>
  <c r="BB1527" i="6" s="1"/>
  <c r="BB1528" i="6" a="1"/>
  <c r="BB1528" i="6" s="1"/>
  <c r="BB1529" i="6" a="1"/>
  <c r="BB1529" i="6" s="1"/>
  <c r="BB1530" i="6" a="1"/>
  <c r="BB1530" i="6" s="1"/>
  <c r="BB1531" i="6" a="1"/>
  <c r="BB1531" i="6" s="1"/>
  <c r="BB1532" i="6" a="1"/>
  <c r="BB1532" i="6" s="1"/>
  <c r="BB1533" i="6" a="1"/>
  <c r="BB1533" i="6" s="1"/>
  <c r="BB1534" i="6" a="1"/>
  <c r="BB1534" i="6" s="1"/>
  <c r="BB1535" i="6" a="1"/>
  <c r="BB1535" i="6" s="1"/>
  <c r="BB1536" i="6" a="1"/>
  <c r="BB1536" i="6" s="1"/>
  <c r="BB1537" i="6" a="1"/>
  <c r="BB1537" i="6" s="1"/>
  <c r="BB1538" i="6" a="1"/>
  <c r="BB1538" i="6" s="1"/>
  <c r="BB1539" i="6" a="1"/>
  <c r="BB1539" i="6" s="1"/>
  <c r="BB1540" i="6" a="1"/>
  <c r="BB1540" i="6" s="1"/>
  <c r="BB1541" i="6" a="1"/>
  <c r="BB1541" i="6" s="1"/>
  <c r="BB1542" i="6" a="1"/>
  <c r="BB1542" i="6" s="1"/>
  <c r="BB1543" i="6" a="1"/>
  <c r="BB1543" i="6" s="1"/>
  <c r="BB1544" i="6" a="1"/>
  <c r="BB1544" i="6" s="1"/>
  <c r="BB1545" i="6" a="1"/>
  <c r="BB1545" i="6" s="1"/>
  <c r="BB1546" i="6" a="1"/>
  <c r="BB1546" i="6" s="1"/>
  <c r="BB1547" i="6" a="1"/>
  <c r="BB1547" i="6" s="1"/>
  <c r="BB1548" i="6" a="1"/>
  <c r="BB1548" i="6" s="1"/>
  <c r="BB1549" i="6" a="1"/>
  <c r="BB1549" i="6" s="1"/>
  <c r="BB1550" i="6" a="1"/>
  <c r="BB1550" i="6" s="1"/>
  <c r="BB1551" i="6" a="1"/>
  <c r="BB1551" i="6" s="1"/>
  <c r="BB1552" i="6" a="1"/>
  <c r="BB1552" i="6" s="1"/>
  <c r="BB1553" i="6" a="1"/>
  <c r="BB1553" i="6" s="1"/>
  <c r="BB1554" i="6" a="1"/>
  <c r="BB1554" i="6" s="1"/>
  <c r="BB1555" i="6" a="1"/>
  <c r="BB1555" i="6" s="1"/>
  <c r="BB1556" i="6" a="1"/>
  <c r="BB1556" i="6" s="1"/>
  <c r="BB1557" i="6" a="1"/>
  <c r="BB1557" i="6" s="1"/>
  <c r="BB1558" i="6" a="1"/>
  <c r="BB1558" i="6" s="1"/>
  <c r="BB1559" i="6" a="1"/>
  <c r="BB1559" i="6" s="1"/>
  <c r="BB1560" i="6" a="1"/>
  <c r="BB1560" i="6" s="1"/>
  <c r="BB1561" i="6" a="1"/>
  <c r="BB1561" i="6" s="1"/>
  <c r="BB1562" i="6" a="1"/>
  <c r="BB1562" i="6" s="1"/>
  <c r="BB1563" i="6" a="1"/>
  <c r="BB1563" i="6" s="1"/>
  <c r="BB1564" i="6" a="1"/>
  <c r="BB1564" i="6" s="1"/>
  <c r="BB1565" i="6" a="1"/>
  <c r="BB1565" i="6" s="1"/>
  <c r="BB1566" i="6" a="1"/>
  <c r="BB1566" i="6" s="1"/>
  <c r="BB1567" i="6" a="1"/>
  <c r="BB1567" i="6" s="1"/>
  <c r="BB1568" i="6" a="1"/>
  <c r="BB1568" i="6" s="1"/>
  <c r="BB1569" i="6" a="1"/>
  <c r="BB1569" i="6" s="1"/>
  <c r="BB1570" i="6" a="1"/>
  <c r="BB1570" i="6" s="1"/>
  <c r="BB1571" i="6" a="1"/>
  <c r="BB1571" i="6" s="1"/>
  <c r="BB1572" i="6" a="1"/>
  <c r="BB1572" i="6" s="1"/>
  <c r="BB1573" i="6" a="1"/>
  <c r="BB1573" i="6" s="1"/>
  <c r="BB1574" i="6" a="1"/>
  <c r="BB1574" i="6" s="1"/>
  <c r="BB1575" i="6" a="1"/>
  <c r="BB1575" i="6" s="1"/>
  <c r="BB1576" i="6" a="1"/>
  <c r="BB1576" i="6" s="1"/>
  <c r="BB1577" i="6" a="1"/>
  <c r="BB1577" i="6" s="1"/>
  <c r="BB1578" i="6" a="1"/>
  <c r="BB1578" i="6" s="1"/>
  <c r="BB1579" i="6" a="1"/>
  <c r="BB1579" i="6" s="1"/>
  <c r="BB1580" i="6" a="1"/>
  <c r="BB1580" i="6" s="1"/>
  <c r="BB1581" i="6" a="1"/>
  <c r="BB1581" i="6" s="1"/>
  <c r="BB1582" i="6" a="1"/>
  <c r="BB1582" i="6" s="1"/>
  <c r="BB1583" i="6" a="1"/>
  <c r="BB1583" i="6" s="1"/>
  <c r="BB1584" i="6" a="1"/>
  <c r="BB1584" i="6" s="1"/>
  <c r="BB1585" i="6" a="1"/>
  <c r="BB1585" i="6" s="1"/>
  <c r="BB1586" i="6" a="1"/>
  <c r="BB1586" i="6" s="1"/>
  <c r="BB1587" i="6" a="1"/>
  <c r="BB1587" i="6" s="1"/>
  <c r="BB1588" i="6" a="1"/>
  <c r="BB1588" i="6" s="1"/>
  <c r="BB1589" i="6" a="1"/>
  <c r="BB1589" i="6" s="1"/>
  <c r="BB1590" i="6" a="1"/>
  <c r="BB1590" i="6" s="1"/>
  <c r="BB1591" i="6" a="1"/>
  <c r="BB1591" i="6" s="1"/>
  <c r="BB1592" i="6" a="1"/>
  <c r="BB1592" i="6" s="1"/>
  <c r="BB1593" i="6" a="1"/>
  <c r="BB1593" i="6" s="1"/>
  <c r="BB1594" i="6" a="1"/>
  <c r="BB1594" i="6" s="1"/>
  <c r="BB1595" i="6" a="1"/>
  <c r="BB1595" i="6" s="1"/>
  <c r="BB1596" i="6" a="1"/>
  <c r="BB1596" i="6" s="1"/>
  <c r="BB1597" i="6" a="1"/>
  <c r="BB1597" i="6" s="1"/>
  <c r="BB1598" i="6" a="1"/>
  <c r="BB1598" i="6" s="1"/>
  <c r="BB1599" i="6" a="1"/>
  <c r="BB1599" i="6" s="1"/>
  <c r="BB1600" i="6" a="1"/>
  <c r="BB1600" i="6" s="1"/>
  <c r="BB1601" i="6" a="1"/>
  <c r="BB1601" i="6" s="1"/>
  <c r="BB1602" i="6" a="1"/>
  <c r="BB1602" i="6" s="1"/>
  <c r="BB1603" i="6" a="1"/>
  <c r="BB1603" i="6" s="1"/>
  <c r="BB1604" i="6" a="1"/>
  <c r="BB1604" i="6" s="1"/>
  <c r="BB1605" i="6" a="1"/>
  <c r="BB1605" i="6" s="1"/>
  <c r="BB1606" i="6" a="1"/>
  <c r="BB1606" i="6" s="1"/>
  <c r="BB1607" i="6" a="1"/>
  <c r="BB1607" i="6" s="1"/>
  <c r="BB1608" i="6" a="1"/>
  <c r="BB1608" i="6" s="1"/>
  <c r="BB1609" i="6" a="1"/>
  <c r="BB1609" i="6" s="1"/>
  <c r="BB1610" i="6" a="1"/>
  <c r="BB1610" i="6" s="1"/>
  <c r="BB1611" i="6" a="1"/>
  <c r="BB1611" i="6" s="1"/>
  <c r="BB1612" i="6" a="1"/>
  <c r="BB1612" i="6" s="1"/>
  <c r="BB1613" i="6" a="1"/>
  <c r="BB1613" i="6" s="1"/>
  <c r="BB1614" i="6" a="1"/>
  <c r="BB1614" i="6" s="1"/>
  <c r="BB1615" i="6" a="1"/>
  <c r="BB1615" i="6" s="1"/>
  <c r="BB1616" i="6" a="1"/>
  <c r="BB1616" i="6" s="1"/>
  <c r="BB1617" i="6" a="1"/>
  <c r="BB1617" i="6" s="1"/>
  <c r="BB1618" i="6" a="1"/>
  <c r="BB1618" i="6" s="1"/>
  <c r="BB1619" i="6" a="1"/>
  <c r="BB1619" i="6" s="1"/>
  <c r="BB1620" i="6" a="1"/>
  <c r="BB1620" i="6" s="1"/>
  <c r="BB1621" i="6" a="1"/>
  <c r="BB1621" i="6" s="1"/>
  <c r="BB1622" i="6" a="1"/>
  <c r="BB1622" i="6" s="1"/>
  <c r="BB1623" i="6" a="1"/>
  <c r="BB1623" i="6" s="1"/>
  <c r="BB1624" i="6" a="1"/>
  <c r="BB1624" i="6" s="1"/>
  <c r="BB1625" i="6" a="1"/>
  <c r="BB1625" i="6" s="1"/>
  <c r="BB1626" i="6" a="1"/>
  <c r="BB1626" i="6" s="1"/>
  <c r="BB1627" i="6" a="1"/>
  <c r="BB1627" i="6" s="1"/>
  <c r="BB1628" i="6" a="1"/>
  <c r="BB1628" i="6" s="1"/>
  <c r="BB1629" i="6" a="1"/>
  <c r="BB1629" i="6" s="1"/>
  <c r="BB1630" i="6" a="1"/>
  <c r="BB1630" i="6" s="1"/>
  <c r="BB1631" i="6" a="1"/>
  <c r="BB1631" i="6" s="1"/>
  <c r="BB1632" i="6" a="1"/>
  <c r="BB1632" i="6" s="1"/>
  <c r="BB1633" i="6" a="1"/>
  <c r="BB1633" i="6" s="1"/>
  <c r="BB1634" i="6" a="1"/>
  <c r="BB1634" i="6" s="1"/>
  <c r="BB1635" i="6" a="1"/>
  <c r="BB1635" i="6" s="1"/>
  <c r="BB1636" i="6" a="1"/>
  <c r="BB1636" i="6" s="1"/>
  <c r="BB1637" i="6" a="1"/>
  <c r="BB1637" i="6" s="1"/>
  <c r="BB1638" i="6" a="1"/>
  <c r="BB1638" i="6" s="1"/>
  <c r="BB1639" i="6" a="1"/>
  <c r="BB1639" i="6" s="1"/>
  <c r="BB1640" i="6" a="1"/>
  <c r="BB1640" i="6" s="1"/>
  <c r="BB1641" i="6" a="1"/>
  <c r="BB1641" i="6" s="1"/>
  <c r="BB1642" i="6" a="1"/>
  <c r="BB1642" i="6" s="1"/>
  <c r="BB1643" i="6" a="1"/>
  <c r="BB1643" i="6" s="1"/>
  <c r="BB1644" i="6" a="1"/>
  <c r="BB1644" i="6" s="1"/>
  <c r="BB1645" i="6" a="1"/>
  <c r="BB1645" i="6" s="1"/>
  <c r="BB1646" i="6" a="1"/>
  <c r="BB1646" i="6" s="1"/>
  <c r="BB1647" i="6" a="1"/>
  <c r="BB1647" i="6" s="1"/>
  <c r="BB1648" i="6" a="1"/>
  <c r="BB1648" i="6" s="1"/>
  <c r="BB1649" i="6" a="1"/>
  <c r="BB1649" i="6" s="1"/>
  <c r="BB1650" i="6" a="1"/>
  <c r="BB1650" i="6" s="1"/>
  <c r="BB1651" i="6" a="1"/>
  <c r="BB1651" i="6" s="1"/>
  <c r="BB1652" i="6" a="1"/>
  <c r="BB1652" i="6" s="1"/>
  <c r="BB1653" i="6" a="1"/>
  <c r="BB1653" i="6" s="1"/>
  <c r="BB1654" i="6" a="1"/>
  <c r="BB1654" i="6" s="1"/>
  <c r="BB1655" i="6" a="1"/>
  <c r="BB1655" i="6" s="1"/>
  <c r="BB1656" i="6" a="1"/>
  <c r="BB1656" i="6" s="1"/>
  <c r="BB1657" i="6" a="1"/>
  <c r="BB1657" i="6" s="1"/>
  <c r="BB1658" i="6" a="1"/>
  <c r="BB1658" i="6" s="1"/>
  <c r="BB1659" i="6" a="1"/>
  <c r="BB1659" i="6" s="1"/>
  <c r="BB1660" i="6" a="1"/>
  <c r="BB1660" i="6" s="1"/>
  <c r="BB1661" i="6" a="1"/>
  <c r="BB1661" i="6" s="1"/>
  <c r="BB1662" i="6" a="1"/>
  <c r="BB1662" i="6" s="1"/>
  <c r="BB1663" i="6" a="1"/>
  <c r="BB1663" i="6" s="1"/>
  <c r="BB1664" i="6" a="1"/>
  <c r="BB1664" i="6" s="1"/>
  <c r="BB1665" i="6" a="1"/>
  <c r="BB1665" i="6" s="1"/>
  <c r="BB1666" i="6" a="1"/>
  <c r="BB1666" i="6" s="1"/>
  <c r="BB1667" i="6" a="1"/>
  <c r="BB1667" i="6" s="1"/>
  <c r="BB1668" i="6" a="1"/>
  <c r="BB1668" i="6" s="1"/>
  <c r="BB1669" i="6" a="1"/>
  <c r="BB1669" i="6" s="1"/>
  <c r="BB1670" i="6" a="1"/>
  <c r="BB1670" i="6" s="1"/>
  <c r="BB1671" i="6" a="1"/>
  <c r="BB1671" i="6" s="1"/>
  <c r="BB1672" i="6" a="1"/>
  <c r="BB1672" i="6" s="1"/>
  <c r="BB1673" i="6" a="1"/>
  <c r="BB1673" i="6" s="1"/>
  <c r="BB1674" i="6" a="1"/>
  <c r="BB1674" i="6" s="1"/>
  <c r="BB1675" i="6" a="1"/>
  <c r="BB1675" i="6" s="1"/>
  <c r="BB1676" i="6" a="1"/>
  <c r="BB1676" i="6" s="1"/>
  <c r="BB1677" i="6" a="1"/>
  <c r="BB1677" i="6" s="1"/>
  <c r="BB1678" i="6" a="1"/>
  <c r="BB1678" i="6" s="1"/>
  <c r="BB1679" i="6" a="1"/>
  <c r="BB1679" i="6" s="1"/>
  <c r="BB1680" i="6" a="1"/>
  <c r="BB1680" i="6" s="1"/>
  <c r="BB1681" i="6" a="1"/>
  <c r="BB1681" i="6" s="1"/>
  <c r="BB1682" i="6" a="1"/>
  <c r="BB1682" i="6" s="1"/>
  <c r="BB1683" i="6" a="1"/>
  <c r="BB1683" i="6" s="1"/>
  <c r="BB1684" i="6" a="1"/>
  <c r="BB1684" i="6" s="1"/>
  <c r="BB1685" i="6" a="1"/>
  <c r="BB1685" i="6" s="1"/>
  <c r="BB1686" i="6" a="1"/>
  <c r="BB1686" i="6" s="1"/>
  <c r="BB1687" i="6" a="1"/>
  <c r="BB1687" i="6" s="1"/>
  <c r="BB1688" i="6" a="1"/>
  <c r="BB1688" i="6" s="1"/>
  <c r="BB1689" i="6" a="1"/>
  <c r="BB1689" i="6" s="1"/>
  <c r="BB1690" i="6" a="1"/>
  <c r="BB1690" i="6" s="1"/>
  <c r="BB1691" i="6" a="1"/>
  <c r="BB1691" i="6" s="1"/>
  <c r="BB1692" i="6" a="1"/>
  <c r="BB1692" i="6" s="1"/>
  <c r="BB1693" i="6" a="1"/>
  <c r="BB1693" i="6" s="1"/>
  <c r="BB1694" i="6" a="1"/>
  <c r="BB1694" i="6" s="1"/>
  <c r="BB1695" i="6" a="1"/>
  <c r="BB1695" i="6" s="1"/>
  <c r="BB1696" i="6" a="1"/>
  <c r="BB1696" i="6" s="1"/>
  <c r="BB1697" i="6" a="1"/>
  <c r="BB1697" i="6" s="1"/>
  <c r="BB1698" i="6" a="1"/>
  <c r="BB1698" i="6" s="1"/>
  <c r="BB1699" i="6" a="1"/>
  <c r="BB1699" i="6" s="1"/>
  <c r="BB1700" i="6" a="1"/>
  <c r="BB1700" i="6" s="1"/>
  <c r="BB1701" i="6" a="1"/>
  <c r="BB1701" i="6" s="1"/>
  <c r="BB1702" i="6" a="1"/>
  <c r="BB1702" i="6" s="1"/>
  <c r="BB1703" i="6" a="1"/>
  <c r="BB1703" i="6" s="1"/>
  <c r="BB1704" i="6" a="1"/>
  <c r="BB1704" i="6" s="1"/>
  <c r="BB1705" i="6" a="1"/>
  <c r="BB1705" i="6" s="1"/>
  <c r="BB1706" i="6" a="1"/>
  <c r="BB1706" i="6" s="1"/>
  <c r="BB1707" i="6" a="1"/>
  <c r="BB1707" i="6" s="1"/>
  <c r="BB1708" i="6" a="1"/>
  <c r="BB1708" i="6" s="1"/>
  <c r="BB1709" i="6" a="1"/>
  <c r="BB1709" i="6" s="1"/>
  <c r="BB1710" i="6" a="1"/>
  <c r="BB1710" i="6" s="1"/>
  <c r="BB1711" i="6" a="1"/>
  <c r="BB1711" i="6" s="1"/>
  <c r="BB1712" i="6" a="1"/>
  <c r="BB1712" i="6" s="1"/>
  <c r="BB1713" i="6" a="1"/>
  <c r="BB1713" i="6" s="1"/>
  <c r="BB1714" i="6" a="1"/>
  <c r="BB1714" i="6" s="1"/>
  <c r="BB1715" i="6" a="1"/>
  <c r="BB1715" i="6" s="1"/>
  <c r="BB1716" i="6" a="1"/>
  <c r="BB1716" i="6" s="1"/>
  <c r="BB1717" i="6" a="1"/>
  <c r="BB1717" i="6" s="1"/>
  <c r="BB1718" i="6" a="1"/>
  <c r="BB1718" i="6" s="1"/>
  <c r="BB1719" i="6" a="1"/>
  <c r="BB1719" i="6" s="1"/>
  <c r="BB1720" i="6" a="1"/>
  <c r="BB1720" i="6" s="1"/>
  <c r="BB1721" i="6" a="1"/>
  <c r="BB1721" i="6" s="1"/>
  <c r="BB1722" i="6" a="1"/>
  <c r="BB1722" i="6" s="1"/>
  <c r="BB1723" i="6" a="1"/>
  <c r="BB1723" i="6" s="1"/>
  <c r="BB1724" i="6" a="1"/>
  <c r="BB1724" i="6" s="1"/>
  <c r="BB1725" i="6" a="1"/>
  <c r="BB1725" i="6" s="1"/>
  <c r="BB1726" i="6" a="1"/>
  <c r="BB1726" i="6" s="1"/>
  <c r="BB1727" i="6" a="1"/>
  <c r="BB1727" i="6" s="1"/>
  <c r="BB1728" i="6" a="1"/>
  <c r="BB1728" i="6" s="1"/>
  <c r="BB1729" i="6" a="1"/>
  <c r="BB1729" i="6" s="1"/>
  <c r="BB1730" i="6" a="1"/>
  <c r="BB1730" i="6" s="1"/>
  <c r="BB1731" i="6" a="1"/>
  <c r="BB1731" i="6" s="1"/>
  <c r="BB1732" i="6" a="1"/>
  <c r="BB1732" i="6" s="1"/>
  <c r="BB1733" i="6" a="1"/>
  <c r="BB1733" i="6" s="1"/>
  <c r="BB1734" i="6" a="1"/>
  <c r="BB1734" i="6" s="1"/>
  <c r="BB1735" i="6" a="1"/>
  <c r="BB1735" i="6" s="1"/>
  <c r="BB1736" i="6" a="1"/>
  <c r="BB1736" i="6" s="1"/>
  <c r="BB1737" i="6" a="1"/>
  <c r="BB1737" i="6" s="1"/>
  <c r="BB1738" i="6" a="1"/>
  <c r="BB1738" i="6" s="1"/>
  <c r="BB1739" i="6" a="1"/>
  <c r="BB1739" i="6" s="1"/>
  <c r="BB1740" i="6" a="1"/>
  <c r="BB1740" i="6" s="1"/>
  <c r="BB1741" i="6" a="1"/>
  <c r="BB1741" i="6" s="1"/>
  <c r="BB1742" i="6" a="1"/>
  <c r="BB1742" i="6" s="1"/>
  <c r="BB1743" i="6" a="1"/>
  <c r="BB1743" i="6" s="1"/>
  <c r="BB1744" i="6" a="1"/>
  <c r="BB1744" i="6" s="1"/>
  <c r="BB1745" i="6" a="1"/>
  <c r="BB1745" i="6" s="1"/>
  <c r="BB1746" i="6" a="1"/>
  <c r="BB1746" i="6" s="1"/>
  <c r="BB1747" i="6" a="1"/>
  <c r="BB1747" i="6" s="1"/>
  <c r="BB1748" i="6" a="1"/>
  <c r="BB1748" i="6" s="1"/>
  <c r="BB1749" i="6" a="1"/>
  <c r="BB1749" i="6" s="1"/>
  <c r="BB1750" i="6" a="1"/>
  <c r="BB1750" i="6" s="1"/>
  <c r="BB1751" i="6" a="1"/>
  <c r="BB1751" i="6" s="1"/>
  <c r="BB1752" i="6" a="1"/>
  <c r="BB1752" i="6" s="1"/>
  <c r="BB1753" i="6" a="1"/>
  <c r="BB1753" i="6" s="1"/>
  <c r="BB1754" i="6" a="1"/>
  <c r="BB1754" i="6" s="1"/>
  <c r="BB1755" i="6" a="1"/>
  <c r="BB1755" i="6" s="1"/>
  <c r="BB1756" i="6" a="1"/>
  <c r="BB1756" i="6" s="1"/>
  <c r="BB1757" i="6" a="1"/>
  <c r="BB1757" i="6" s="1"/>
  <c r="BB1758" i="6" a="1"/>
  <c r="BB1758" i="6" s="1"/>
  <c r="BB1759" i="6" a="1"/>
  <c r="BB1759" i="6" s="1"/>
  <c r="BB1760" i="6" a="1"/>
  <c r="BB1760" i="6" s="1"/>
  <c r="BB1761" i="6" a="1"/>
  <c r="BB1761" i="6" s="1"/>
  <c r="BB1762" i="6" a="1"/>
  <c r="BB1762" i="6" s="1"/>
  <c r="BB1763" i="6" a="1"/>
  <c r="BB1763" i="6" s="1"/>
  <c r="BB1764" i="6" a="1"/>
  <c r="BB1764" i="6" s="1"/>
  <c r="BB1765" i="6" a="1"/>
  <c r="BB1765" i="6" s="1"/>
  <c r="BB1766" i="6" a="1"/>
  <c r="BB1766" i="6" s="1"/>
  <c r="BB1767" i="6" a="1"/>
  <c r="BB1767" i="6" s="1"/>
  <c r="BB1768" i="6" a="1"/>
  <c r="BB1768" i="6" s="1"/>
  <c r="BB1769" i="6" a="1"/>
  <c r="BB1769" i="6" s="1"/>
  <c r="BB1770" i="6" a="1"/>
  <c r="BB1770" i="6" s="1"/>
  <c r="BB1771" i="6" a="1"/>
  <c r="BB1771" i="6" s="1"/>
  <c r="BB1772" i="6" a="1"/>
  <c r="BB1772" i="6" s="1"/>
  <c r="BB1773" i="6" a="1"/>
  <c r="BB1773" i="6" s="1"/>
  <c r="BB1774" i="6" a="1"/>
  <c r="BB1774" i="6" s="1"/>
  <c r="BB1775" i="6" a="1"/>
  <c r="BB1775" i="6" s="1"/>
  <c r="BB1776" i="6" a="1"/>
  <c r="BB1776" i="6" s="1"/>
  <c r="BB1777" i="6" a="1"/>
  <c r="BB1777" i="6" s="1"/>
  <c r="BB1778" i="6" a="1"/>
  <c r="BB1778" i="6" s="1"/>
  <c r="BB1779" i="6" a="1"/>
  <c r="BB1779" i="6" s="1"/>
  <c r="BB1780" i="6" a="1"/>
  <c r="BB1780" i="6" s="1"/>
  <c r="BB1781" i="6" a="1"/>
  <c r="BB1781" i="6" s="1"/>
  <c r="BB1782" i="6" a="1"/>
  <c r="BB1782" i="6" s="1"/>
  <c r="BB1783" i="6" a="1"/>
  <c r="BB1783" i="6" s="1"/>
  <c r="BB1784" i="6" a="1"/>
  <c r="BB1784" i="6" s="1"/>
  <c r="BB1785" i="6" a="1"/>
  <c r="BB1785" i="6" s="1"/>
  <c r="BB1786" i="6" a="1"/>
  <c r="BB1786" i="6" s="1"/>
  <c r="BB1787" i="6" a="1"/>
  <c r="BB1787" i="6" s="1"/>
  <c r="BB1788" i="6" a="1"/>
  <c r="BB1788" i="6" s="1"/>
  <c r="BB1789" i="6" a="1"/>
  <c r="BB1789" i="6" s="1"/>
  <c r="BB1790" i="6" a="1"/>
  <c r="BB1790" i="6" s="1"/>
  <c r="BB1791" i="6" a="1"/>
  <c r="BB1791" i="6" s="1"/>
  <c r="BB1792" i="6" a="1"/>
  <c r="BB1792" i="6" s="1"/>
  <c r="BB1793" i="6" a="1"/>
  <c r="BB1793" i="6" s="1"/>
  <c r="BB1794" i="6" a="1"/>
  <c r="BB1794" i="6" s="1"/>
  <c r="BB1795" i="6" a="1"/>
  <c r="BB1795" i="6" s="1"/>
  <c r="BB1796" i="6" a="1"/>
  <c r="BB1796" i="6" s="1"/>
  <c r="BB1797" i="6" a="1"/>
  <c r="BB1797" i="6" s="1"/>
  <c r="BB1798" i="6" a="1"/>
  <c r="BB1798" i="6" s="1"/>
  <c r="BB1799" i="6" a="1"/>
  <c r="BB1799" i="6" s="1"/>
  <c r="BB1800" i="6" a="1"/>
  <c r="BB1800" i="6" s="1"/>
  <c r="BB1801" i="6" a="1"/>
  <c r="BB1801" i="6" s="1"/>
  <c r="BB1802" i="6" a="1"/>
  <c r="BB1802" i="6" s="1"/>
  <c r="BB1803" i="6" a="1"/>
  <c r="BB1803" i="6" s="1"/>
  <c r="BB1804" i="6" a="1"/>
  <c r="BB1804" i="6" s="1"/>
  <c r="BB1805" i="6" a="1"/>
  <c r="BB1805" i="6" s="1"/>
  <c r="BB1806" i="6" a="1"/>
  <c r="BB1806" i="6" s="1"/>
  <c r="BB1807" i="6" a="1"/>
  <c r="BB1807" i="6" s="1"/>
  <c r="BB1808" i="6" a="1"/>
  <c r="BB1808" i="6" s="1"/>
  <c r="BB1809" i="6" a="1"/>
  <c r="BB1809" i="6" s="1"/>
  <c r="BB1810" i="6" a="1"/>
  <c r="BB1810" i="6" s="1"/>
  <c r="BB1811" i="6" a="1"/>
  <c r="BB1811" i="6" s="1"/>
  <c r="BB1812" i="6" a="1"/>
  <c r="BB1812" i="6" s="1"/>
  <c r="BB1813" i="6" a="1"/>
  <c r="BB1813" i="6" s="1"/>
  <c r="BB1814" i="6" a="1"/>
  <c r="BB1814" i="6" s="1"/>
  <c r="BB1815" i="6" a="1"/>
  <c r="BB1815" i="6" s="1"/>
  <c r="BB1816" i="6" a="1"/>
  <c r="BB1816" i="6" s="1"/>
  <c r="BB1817" i="6" a="1"/>
  <c r="BB1817" i="6" s="1"/>
  <c r="BB1818" i="6" a="1"/>
  <c r="BB1818" i="6" s="1"/>
  <c r="BB1819" i="6" a="1"/>
  <c r="BB1819" i="6" s="1"/>
  <c r="BB1820" i="6" a="1"/>
  <c r="BB1820" i="6" s="1"/>
  <c r="BB1821" i="6" a="1"/>
  <c r="BB1821" i="6" s="1"/>
  <c r="BB1822" i="6" a="1"/>
  <c r="BB1822" i="6" s="1"/>
  <c r="BB1823" i="6" a="1"/>
  <c r="BB1823" i="6" s="1"/>
  <c r="BB1824" i="6" a="1"/>
  <c r="BB1824" i="6" s="1"/>
  <c r="BB1825" i="6" a="1"/>
  <c r="BB1825" i="6" s="1"/>
  <c r="BB1826" i="6" a="1"/>
  <c r="BB1826" i="6" s="1"/>
  <c r="BB1827" i="6" a="1"/>
  <c r="BB1827" i="6" s="1"/>
  <c r="BB1828" i="6" a="1"/>
  <c r="BB1828" i="6" s="1"/>
  <c r="BB1829" i="6" a="1"/>
  <c r="BB1829" i="6" s="1"/>
  <c r="BB1830" i="6" a="1"/>
  <c r="BB1830" i="6" s="1"/>
  <c r="BB1831" i="6" a="1"/>
  <c r="BB1831" i="6" s="1"/>
  <c r="BB1832" i="6" a="1"/>
  <c r="BB1832" i="6" s="1"/>
  <c r="BB1833" i="6" a="1"/>
  <c r="BB1833" i="6" s="1"/>
  <c r="BB1834" i="6" a="1"/>
  <c r="BB1834" i="6" s="1"/>
  <c r="BB1835" i="6" a="1"/>
  <c r="BB1835" i="6" s="1"/>
  <c r="BB1836" i="6" a="1"/>
  <c r="BB1836" i="6" s="1"/>
  <c r="BB1837" i="6" a="1"/>
  <c r="BB1837" i="6" s="1"/>
  <c r="BB1838" i="6" a="1"/>
  <c r="BB1838" i="6" s="1"/>
  <c r="BB1839" i="6" a="1"/>
  <c r="BB1839" i="6" s="1"/>
  <c r="BB1840" i="6" a="1"/>
  <c r="BB1840" i="6" s="1"/>
  <c r="BB1841" i="6" a="1"/>
  <c r="BB1841" i="6" s="1"/>
  <c r="BB1842" i="6" a="1"/>
  <c r="BB1842" i="6" s="1"/>
  <c r="BB1843" i="6" a="1"/>
  <c r="BB1843" i="6" s="1"/>
  <c r="BB1844" i="6" a="1"/>
  <c r="BB1844" i="6" s="1"/>
  <c r="BB1845" i="6" a="1"/>
  <c r="BB1845" i="6" s="1"/>
  <c r="BB1846" i="6" a="1"/>
  <c r="BB1846" i="6" s="1"/>
  <c r="BB1847" i="6" a="1"/>
  <c r="BB1847" i="6" s="1"/>
  <c r="BB1848" i="6" a="1"/>
  <c r="BB1848" i="6" s="1"/>
  <c r="BB1849" i="6" a="1"/>
  <c r="BB1849" i="6" s="1"/>
  <c r="BB1850" i="6" a="1"/>
  <c r="BB1850" i="6" s="1"/>
  <c r="BB1851" i="6" a="1"/>
  <c r="BB1851" i="6" s="1"/>
  <c r="BB1852" i="6" a="1"/>
  <c r="BB1852" i="6" s="1"/>
  <c r="BB1853" i="6" a="1"/>
  <c r="BB1853" i="6" s="1"/>
  <c r="BB1854" i="6" a="1"/>
  <c r="BB1854" i="6" s="1"/>
  <c r="BB1855" i="6" a="1"/>
  <c r="BB1855" i="6" s="1"/>
  <c r="BB1856" i="6" a="1"/>
  <c r="BB1856" i="6" s="1"/>
  <c r="BB1857" i="6" a="1"/>
  <c r="BB1857" i="6" s="1"/>
  <c r="BB1858" i="6" a="1"/>
  <c r="BB1858" i="6" s="1"/>
  <c r="BB1859" i="6" a="1"/>
  <c r="BB1859" i="6" s="1"/>
  <c r="BB1860" i="6" a="1"/>
  <c r="BB1860" i="6" s="1"/>
  <c r="BB1861" i="6" a="1"/>
  <c r="BB1861" i="6" s="1"/>
  <c r="BB1862" i="6" a="1"/>
  <c r="BB1862" i="6" s="1"/>
  <c r="BB1863" i="6" a="1"/>
  <c r="BB1863" i="6" s="1"/>
  <c r="BB1864" i="6" a="1"/>
  <c r="BB1864" i="6" s="1"/>
  <c r="BB1865" i="6" a="1"/>
  <c r="BB1865" i="6" s="1"/>
  <c r="BB1866" i="6" a="1"/>
  <c r="BB1866" i="6" s="1"/>
  <c r="BB1867" i="6" a="1"/>
  <c r="BB1867" i="6" s="1"/>
  <c r="BB1868" i="6" a="1"/>
  <c r="BB1868" i="6" s="1"/>
  <c r="BB1869" i="6" a="1"/>
  <c r="BB1869" i="6" s="1"/>
  <c r="BB1870" i="6" a="1"/>
  <c r="BB1870" i="6" s="1"/>
  <c r="BB1871" i="6" a="1"/>
  <c r="BB1871" i="6" s="1"/>
  <c r="BB1872" i="6" a="1"/>
  <c r="BB1872" i="6" s="1"/>
  <c r="BB1873" i="6" a="1"/>
  <c r="BB1873" i="6" s="1"/>
  <c r="BB1874" i="6" a="1"/>
  <c r="BB1874" i="6" s="1"/>
  <c r="BB1875" i="6" a="1"/>
  <c r="BB1875" i="6" s="1"/>
  <c r="BB1876" i="6" a="1"/>
  <c r="BB1876" i="6" s="1"/>
  <c r="BB1877" i="6" a="1"/>
  <c r="BB1877" i="6" s="1"/>
  <c r="BB1878" i="6" a="1"/>
  <c r="BB1878" i="6" s="1"/>
  <c r="BB1879" i="6" a="1"/>
  <c r="BB1879" i="6" s="1"/>
  <c r="BB1880" i="6" a="1"/>
  <c r="BB1880" i="6" s="1"/>
  <c r="BB1881" i="6" a="1"/>
  <c r="BB1881" i="6" s="1"/>
  <c r="BB1882" i="6" a="1"/>
  <c r="BB1882" i="6" s="1"/>
  <c r="BB1883" i="6" a="1"/>
  <c r="BB1883" i="6" s="1"/>
  <c r="BB1884" i="6" a="1"/>
  <c r="BB1884" i="6" s="1"/>
  <c r="BB1885" i="6" a="1"/>
  <c r="BB1885" i="6" s="1"/>
  <c r="BB1886" i="6" a="1"/>
  <c r="BB1886" i="6" s="1"/>
  <c r="BB1887" i="6" a="1"/>
  <c r="BB1887" i="6" s="1"/>
  <c r="BB1888" i="6" a="1"/>
  <c r="BB1888" i="6" s="1"/>
  <c r="BB1889" i="6" a="1"/>
  <c r="BB1889" i="6" s="1"/>
  <c r="BB1890" i="6" a="1"/>
  <c r="BB1890" i="6" s="1"/>
  <c r="BB1891" i="6" a="1"/>
  <c r="BB1891" i="6" s="1"/>
  <c r="BB1892" i="6" a="1"/>
  <c r="BB1892" i="6" s="1"/>
  <c r="BB1893" i="6" a="1"/>
  <c r="BB1893" i="6" s="1"/>
  <c r="BB1894" i="6" a="1"/>
  <c r="BB1894" i="6" s="1"/>
  <c r="BB1895" i="6" a="1"/>
  <c r="BB1895" i="6" s="1"/>
  <c r="BB1896" i="6" a="1"/>
  <c r="BB1896" i="6" s="1"/>
  <c r="BB1897" i="6" a="1"/>
  <c r="BB1897" i="6" s="1"/>
  <c r="BB1898" i="6" a="1"/>
  <c r="BB1898" i="6" s="1"/>
  <c r="BB1899" i="6" a="1"/>
  <c r="BB1899" i="6"/>
  <c r="BB1900" i="6" a="1"/>
  <c r="BB1900" i="6" s="1"/>
  <c r="BB1901" i="6" a="1"/>
  <c r="BB1901" i="6" s="1"/>
  <c r="BB1902" i="6" a="1"/>
  <c r="BB1902" i="6" s="1"/>
  <c r="BB1903" i="6" a="1"/>
  <c r="BB1903" i="6" s="1"/>
  <c r="BB1904" i="6" a="1"/>
  <c r="BB1904" i="6" s="1"/>
  <c r="BB1905" i="6" a="1"/>
  <c r="BB1905" i="6" s="1"/>
  <c r="BB1906" i="6" a="1"/>
  <c r="BB1906" i="6" s="1"/>
  <c r="BB1907" i="6" a="1"/>
  <c r="BB1907" i="6" s="1"/>
  <c r="BB1908" i="6" a="1"/>
  <c r="BB1908" i="6" s="1"/>
  <c r="BB1909" i="6" a="1"/>
  <c r="BB1909" i="6" s="1"/>
  <c r="BB1910" i="6" a="1"/>
  <c r="BB1910" i="6" s="1"/>
  <c r="BB1911" i="6" a="1"/>
  <c r="BB1911" i="6" s="1"/>
  <c r="BB1912" i="6" a="1"/>
  <c r="BB1912" i="6" s="1"/>
  <c r="BB1913" i="6" a="1"/>
  <c r="BB1913" i="6" s="1"/>
  <c r="BB1914" i="6" a="1"/>
  <c r="BB1914" i="6" s="1"/>
  <c r="BB1915" i="6" a="1"/>
  <c r="BB1915" i="6" s="1"/>
  <c r="BB1916" i="6" a="1"/>
  <c r="BB1916" i="6" s="1"/>
  <c r="BB1917" i="6" a="1"/>
  <c r="BB1917" i="6" s="1"/>
  <c r="BB1918" i="6" a="1"/>
  <c r="BB1918" i="6" s="1"/>
  <c r="BB1919" i="6" a="1"/>
  <c r="BB1919" i="6" s="1"/>
  <c r="BB1920" i="6" a="1"/>
  <c r="BB1920" i="6" s="1"/>
  <c r="BB1921" i="6" a="1"/>
  <c r="BB1921" i="6" s="1"/>
  <c r="BB1922" i="6" a="1"/>
  <c r="BB1922" i="6" s="1"/>
  <c r="BB1923" i="6" a="1"/>
  <c r="BB1923" i="6" s="1"/>
  <c r="BB1924" i="6" a="1"/>
  <c r="BB1924" i="6" s="1"/>
  <c r="BB1925" i="6" a="1"/>
  <c r="BB1925" i="6" s="1"/>
  <c r="BB1926" i="6" a="1"/>
  <c r="BB1926" i="6" s="1"/>
  <c r="BB1927" i="6" a="1"/>
  <c r="BB1927" i="6" s="1"/>
  <c r="BB1928" i="6" a="1"/>
  <c r="BB1928" i="6" s="1"/>
  <c r="BB1929" i="6" a="1"/>
  <c r="BB1929" i="6" s="1"/>
  <c r="BB1930" i="6" a="1"/>
  <c r="BB1930" i="6" s="1"/>
  <c r="BB1931" i="6" a="1"/>
  <c r="BB1931" i="6" s="1"/>
  <c r="BB1932" i="6" a="1"/>
  <c r="BB1932" i="6" s="1"/>
  <c r="BB1933" i="6" a="1"/>
  <c r="BB1933" i="6" s="1"/>
  <c r="BB1934" i="6" a="1"/>
  <c r="BB1934" i="6" s="1"/>
  <c r="BB1935" i="6" a="1"/>
  <c r="BB1935" i="6" s="1"/>
  <c r="BB1936" i="6" a="1"/>
  <c r="BB1936" i="6" s="1"/>
  <c r="BB1937" i="6" a="1"/>
  <c r="BB1937" i="6" s="1"/>
  <c r="BB1938" i="6" a="1"/>
  <c r="BB1938" i="6" s="1"/>
  <c r="BB1939" i="6" a="1"/>
  <c r="BB1939" i="6" s="1"/>
  <c r="BB1940" i="6" a="1"/>
  <c r="BB1940" i="6" s="1"/>
  <c r="BB1941" i="6" a="1"/>
  <c r="BB1941" i="6" s="1"/>
  <c r="BB1942" i="6" a="1"/>
  <c r="BB1942" i="6" s="1"/>
  <c r="BB1943" i="6" a="1"/>
  <c r="BB1943" i="6" s="1"/>
  <c r="BB1944" i="6" a="1"/>
  <c r="BB1944" i="6" s="1"/>
  <c r="BB1945" i="6" a="1"/>
  <c r="BB1945" i="6" s="1"/>
  <c r="BB1946" i="6" a="1"/>
  <c r="BB1946" i="6" s="1"/>
  <c r="BB1947" i="6" a="1"/>
  <c r="BB1947" i="6" s="1"/>
  <c r="BB1948" i="6" a="1"/>
  <c r="BB1948" i="6" s="1"/>
  <c r="BB1949" i="6" a="1"/>
  <c r="BB1949" i="6" s="1"/>
  <c r="BB1950" i="6" a="1"/>
  <c r="BB1950" i="6" s="1"/>
  <c r="BB1951" i="6" a="1"/>
  <c r="BB1951" i="6" s="1"/>
  <c r="BB1952" i="6" a="1"/>
  <c r="BB1952" i="6" s="1"/>
  <c r="BB1953" i="6" a="1"/>
  <c r="BB1953" i="6" s="1"/>
  <c r="BB1954" i="6" a="1"/>
  <c r="BB1954" i="6" s="1"/>
  <c r="BB1955" i="6" a="1"/>
  <c r="BB1955" i="6" s="1"/>
  <c r="BB1956" i="6" a="1"/>
  <c r="BB1956" i="6" s="1"/>
  <c r="BB1957" i="6" a="1"/>
  <c r="BB1957" i="6" s="1"/>
  <c r="BB1958" i="6" a="1"/>
  <c r="BB1958" i="6" s="1"/>
  <c r="BB1959" i="6" a="1"/>
  <c r="BB1959" i="6" s="1"/>
  <c r="BB1960" i="6" a="1"/>
  <c r="BB1960" i="6" s="1"/>
  <c r="BB1961" i="6" a="1"/>
  <c r="BB1961" i="6" s="1"/>
  <c r="BB1962" i="6" a="1"/>
  <c r="BB1962" i="6" s="1"/>
  <c r="BB1963" i="6" a="1"/>
  <c r="BB1963" i="6" s="1"/>
  <c r="BB1964" i="6" a="1"/>
  <c r="BB1964" i="6" s="1"/>
  <c r="BB1965" i="6" a="1"/>
  <c r="BB1965" i="6" s="1"/>
  <c r="BB1966" i="6" a="1"/>
  <c r="BB1966" i="6" s="1"/>
  <c r="BB1967" i="6" a="1"/>
  <c r="BB1967" i="6" s="1"/>
  <c r="BB1968" i="6" a="1"/>
  <c r="BB1968" i="6" s="1"/>
  <c r="BB1969" i="6" a="1"/>
  <c r="BB1969" i="6" s="1"/>
  <c r="BB1970" i="6" a="1"/>
  <c r="BB1970" i="6" s="1"/>
  <c r="BB1971" i="6" a="1"/>
  <c r="BB1971" i="6" s="1"/>
  <c r="BB1972" i="6" a="1"/>
  <c r="BB1972" i="6" s="1"/>
  <c r="BB1973" i="6" a="1"/>
  <c r="BB1973" i="6" s="1"/>
  <c r="BB1974" i="6" a="1"/>
  <c r="BB1974" i="6" s="1"/>
  <c r="BB1975" i="6" a="1"/>
  <c r="BB1975" i="6" s="1"/>
  <c r="BB1976" i="6" a="1"/>
  <c r="BB1976" i="6" s="1"/>
  <c r="BB1977" i="6" a="1"/>
  <c r="BB1977" i="6" s="1"/>
  <c r="BB1978" i="6" a="1"/>
  <c r="BB1978" i="6" s="1"/>
  <c r="BB1979" i="6" a="1"/>
  <c r="BB1979" i="6" s="1"/>
  <c r="BB1980" i="6" a="1"/>
  <c r="BB1980" i="6" s="1"/>
  <c r="BB1981" i="6" a="1"/>
  <c r="BB1981" i="6" s="1"/>
  <c r="BB1982" i="6" a="1"/>
  <c r="BB1982" i="6" s="1"/>
  <c r="BB1983" i="6" a="1"/>
  <c r="BB1983" i="6" s="1"/>
  <c r="BB1984" i="6" a="1"/>
  <c r="BB1984" i="6" s="1"/>
  <c r="BB1985" i="6" a="1"/>
  <c r="BB1985" i="6" s="1"/>
  <c r="BB1986" i="6" a="1"/>
  <c r="BB1986" i="6" s="1"/>
  <c r="BB1987" i="6" a="1"/>
  <c r="BB1987" i="6" s="1"/>
  <c r="BB1988" i="6" a="1"/>
  <c r="BB1988" i="6" s="1"/>
  <c r="BB1989" i="6" a="1"/>
  <c r="BB1989" i="6" s="1"/>
  <c r="BB1990" i="6" a="1"/>
  <c r="BB1990" i="6" s="1"/>
  <c r="BB1991" i="6" a="1"/>
  <c r="BB1991" i="6" s="1"/>
  <c r="BB1992" i="6" a="1"/>
  <c r="BB1992" i="6" s="1"/>
  <c r="BB1993" i="6" a="1"/>
  <c r="BB1993" i="6" s="1"/>
  <c r="BB1994" i="6" a="1"/>
  <c r="BB1994" i="6" s="1"/>
  <c r="BB1995" i="6" a="1"/>
  <c r="BB1995" i="6" s="1"/>
  <c r="BB1996" i="6" a="1"/>
  <c r="BB1996" i="6" s="1"/>
  <c r="BB1997" i="6" a="1"/>
  <c r="BB1997" i="6" s="1"/>
  <c r="BB1998" i="6" a="1"/>
  <c r="BB1998" i="6" s="1"/>
  <c r="BB1999" i="6" a="1"/>
  <c r="BB1999" i="6" s="1"/>
  <c r="BB2000" i="6" a="1"/>
  <c r="BB2000" i="6" s="1"/>
  <c r="BB2001" i="6" a="1"/>
  <c r="BB2001" i="6" s="1"/>
  <c r="BB2" i="6" a="1"/>
  <c r="BB2" i="6" s="1"/>
  <c r="BC2" i="6" s="1"/>
  <c r="BA2" i="6"/>
  <c r="BA3" i="6"/>
  <c r="BA4" i="6"/>
  <c r="BA5" i="6"/>
  <c r="BA6" i="6"/>
  <c r="BA7" i="6"/>
  <c r="BA8" i="6"/>
  <c r="BA9" i="6"/>
  <c r="BA10" i="6"/>
  <c r="BA11" i="6"/>
  <c r="BA12" i="6"/>
  <c r="BA13" i="6"/>
  <c r="BA14" i="6"/>
  <c r="BA15" i="6"/>
  <c r="BA16" i="6"/>
  <c r="BA17" i="6"/>
  <c r="BA18" i="6"/>
  <c r="BA19" i="6"/>
  <c r="BA20" i="6"/>
  <c r="BA21" i="6"/>
  <c r="BA22" i="6"/>
  <c r="BA23" i="6"/>
  <c r="BA24" i="6"/>
  <c r="BA25" i="6"/>
  <c r="BA26" i="6"/>
  <c r="BA27" i="6"/>
  <c r="BA28" i="6"/>
  <c r="BA29" i="6"/>
  <c r="BA30" i="6"/>
  <c r="BA31" i="6"/>
  <c r="BA32" i="6"/>
  <c r="BA33" i="6"/>
  <c r="BA34" i="6"/>
  <c r="BA35" i="6"/>
  <c r="BA36" i="6"/>
  <c r="BA37" i="6"/>
  <c r="BA38" i="6"/>
  <c r="BA39" i="6"/>
  <c r="BA40" i="6"/>
  <c r="BA41" i="6"/>
  <c r="BA42" i="6"/>
  <c r="BA43" i="6"/>
  <c r="BA44" i="6"/>
  <c r="BA45" i="6"/>
  <c r="BA46" i="6"/>
  <c r="BA47" i="6"/>
  <c r="BA48" i="6"/>
  <c r="BA49" i="6"/>
  <c r="BA50" i="6"/>
  <c r="BA51" i="6"/>
  <c r="BA52" i="6"/>
  <c r="BA53" i="6"/>
  <c r="BA54" i="6"/>
  <c r="BA55" i="6"/>
  <c r="BA56" i="6"/>
  <c r="BA57" i="6"/>
  <c r="BA58" i="6"/>
  <c r="BA59" i="6"/>
  <c r="BA60" i="6"/>
  <c r="BA61" i="6"/>
  <c r="BA62" i="6"/>
  <c r="BA63" i="6"/>
  <c r="BA64" i="6"/>
  <c r="BA65" i="6"/>
  <c r="BA66" i="6"/>
  <c r="BA67" i="6"/>
  <c r="BA68" i="6"/>
  <c r="BA69" i="6"/>
  <c r="BA70" i="6"/>
  <c r="BA71" i="6"/>
  <c r="BA72" i="6"/>
  <c r="BA73" i="6"/>
  <c r="BA74" i="6"/>
  <c r="BA75" i="6"/>
  <c r="BA76" i="6"/>
  <c r="BA77" i="6"/>
  <c r="BA78" i="6"/>
  <c r="BA79" i="6"/>
  <c r="BA80" i="6"/>
  <c r="BA81" i="6"/>
  <c r="BA82" i="6"/>
  <c r="BA83" i="6"/>
  <c r="BA84" i="6"/>
  <c r="BA85" i="6"/>
  <c r="BA86" i="6"/>
  <c r="BA87" i="6"/>
  <c r="BA88" i="6"/>
  <c r="BA89" i="6"/>
  <c r="BA90" i="6"/>
  <c r="BA91" i="6"/>
  <c r="BA92" i="6"/>
  <c r="BA93" i="6"/>
  <c r="BA94" i="6"/>
  <c r="BA95" i="6"/>
  <c r="BA96" i="6"/>
  <c r="BA97" i="6"/>
  <c r="BA98" i="6"/>
  <c r="BA99" i="6"/>
  <c r="BA100" i="6"/>
  <c r="BA101" i="6"/>
  <c r="BA102" i="6"/>
  <c r="BA103" i="6"/>
  <c r="BA104" i="6"/>
  <c r="BA105" i="6"/>
  <c r="BA106" i="6"/>
  <c r="BA107" i="6"/>
  <c r="BA108" i="6"/>
  <c r="BA109" i="6"/>
  <c r="BA110" i="6"/>
  <c r="BA111" i="6"/>
  <c r="BA112" i="6"/>
  <c r="BA113" i="6"/>
  <c r="BA114" i="6"/>
  <c r="BA115" i="6"/>
  <c r="BA116" i="6"/>
  <c r="BA117" i="6"/>
  <c r="BA118" i="6"/>
  <c r="BA119" i="6"/>
  <c r="BA120" i="6"/>
  <c r="BA121" i="6"/>
  <c r="BA122" i="6"/>
  <c r="BA123" i="6"/>
  <c r="BA124" i="6"/>
  <c r="BA125" i="6"/>
  <c r="BA126" i="6"/>
  <c r="BA127" i="6"/>
  <c r="BA128" i="6"/>
  <c r="BA129" i="6"/>
  <c r="BA130" i="6"/>
  <c r="BA131" i="6"/>
  <c r="BA132" i="6"/>
  <c r="BA133" i="6"/>
  <c r="BA134" i="6"/>
  <c r="BA135" i="6"/>
  <c r="BA136" i="6"/>
  <c r="BA137" i="6"/>
  <c r="BA138" i="6"/>
  <c r="BA139" i="6"/>
  <c r="BA140" i="6"/>
  <c r="BA141" i="6"/>
  <c r="BA142" i="6"/>
  <c r="BA143" i="6"/>
  <c r="BA144" i="6"/>
  <c r="BA145" i="6"/>
  <c r="BA146" i="6"/>
  <c r="BA147" i="6"/>
  <c r="BA148" i="6"/>
  <c r="BA149" i="6"/>
  <c r="BA150" i="6"/>
  <c r="BA151" i="6"/>
  <c r="BA152" i="6"/>
  <c r="BA153" i="6"/>
  <c r="BA154" i="6"/>
  <c r="BA155" i="6"/>
  <c r="BA156" i="6"/>
  <c r="BA157" i="6"/>
  <c r="BA158" i="6"/>
  <c r="BA159" i="6"/>
  <c r="BA160" i="6"/>
  <c r="BA161" i="6"/>
  <c r="BA162" i="6"/>
  <c r="BA163" i="6"/>
  <c r="BA164" i="6"/>
  <c r="BA165" i="6"/>
  <c r="BA166" i="6"/>
  <c r="BA167" i="6"/>
  <c r="BA168" i="6"/>
  <c r="BA169" i="6"/>
  <c r="BA170" i="6"/>
  <c r="BA171" i="6"/>
  <c r="BA172" i="6"/>
  <c r="BA173" i="6"/>
  <c r="BA174" i="6"/>
  <c r="BA175" i="6"/>
  <c r="BA176" i="6"/>
  <c r="BA177" i="6"/>
  <c r="BA178" i="6"/>
  <c r="BA179" i="6"/>
  <c r="BA180" i="6"/>
  <c r="BA181" i="6"/>
  <c r="BA182" i="6"/>
  <c r="BA183" i="6"/>
  <c r="BA184" i="6"/>
  <c r="BA185" i="6"/>
  <c r="BA186" i="6"/>
  <c r="BA187" i="6"/>
  <c r="BA188" i="6"/>
  <c r="BA189" i="6"/>
  <c r="BA190" i="6"/>
  <c r="BA191" i="6"/>
  <c r="BA192" i="6"/>
  <c r="BA193" i="6"/>
  <c r="BA194" i="6"/>
  <c r="BA195" i="6"/>
  <c r="BA196" i="6"/>
  <c r="BA197" i="6"/>
  <c r="BA198" i="6"/>
  <c r="BA199" i="6"/>
  <c r="BA200" i="6"/>
  <c r="BA201" i="6"/>
  <c r="BA202" i="6"/>
  <c r="BA203" i="6"/>
  <c r="BA204" i="6"/>
  <c r="BA205" i="6"/>
  <c r="BA206" i="6"/>
  <c r="BA207" i="6"/>
  <c r="BA208" i="6"/>
  <c r="BA209" i="6"/>
  <c r="BA210" i="6"/>
  <c r="BA211" i="6"/>
  <c r="BA212" i="6"/>
  <c r="BA213" i="6"/>
  <c r="BA214" i="6"/>
  <c r="BA215" i="6"/>
  <c r="BA216" i="6"/>
  <c r="BA217" i="6"/>
  <c r="BA218" i="6"/>
  <c r="BA219" i="6"/>
  <c r="BA220" i="6"/>
  <c r="BA221" i="6"/>
  <c r="BA222" i="6"/>
  <c r="BA223" i="6"/>
  <c r="BA224" i="6"/>
  <c r="BA225" i="6"/>
  <c r="BA226" i="6"/>
  <c r="BA227" i="6"/>
  <c r="BA228" i="6"/>
  <c r="BA229" i="6"/>
  <c r="BA230" i="6"/>
  <c r="BA231" i="6"/>
  <c r="BA232" i="6"/>
  <c r="BA233" i="6"/>
  <c r="BA234" i="6"/>
  <c r="BA235" i="6"/>
  <c r="BA236" i="6"/>
  <c r="BA237" i="6"/>
  <c r="BA238" i="6"/>
  <c r="BA239" i="6"/>
  <c r="BA240" i="6"/>
  <c r="BA241" i="6"/>
  <c r="BA242" i="6"/>
  <c r="BA243" i="6"/>
  <c r="BA244" i="6"/>
  <c r="BA245" i="6"/>
  <c r="BA246" i="6"/>
  <c r="BA247" i="6"/>
  <c r="BA248" i="6"/>
  <c r="BA249" i="6"/>
  <c r="BA250" i="6"/>
  <c r="BA251" i="6"/>
  <c r="BA252" i="6"/>
  <c r="BA253" i="6"/>
  <c r="BA254" i="6"/>
  <c r="BA255" i="6"/>
  <c r="BA256" i="6"/>
  <c r="BA257" i="6"/>
  <c r="BA258" i="6"/>
  <c r="BA259" i="6"/>
  <c r="BA260" i="6"/>
  <c r="BA261" i="6"/>
  <c r="BA262" i="6"/>
  <c r="BA263" i="6"/>
  <c r="BA264" i="6"/>
  <c r="BA265" i="6"/>
  <c r="BA266" i="6"/>
  <c r="BA267" i="6"/>
  <c r="BA268" i="6"/>
  <c r="BA269" i="6"/>
  <c r="BA270" i="6"/>
  <c r="BA271" i="6"/>
  <c r="BA272" i="6"/>
  <c r="BA273" i="6"/>
  <c r="BA274" i="6"/>
  <c r="BA275" i="6"/>
  <c r="BA276" i="6"/>
  <c r="BA277" i="6"/>
  <c r="BA278" i="6"/>
  <c r="BA279" i="6"/>
  <c r="BA280" i="6"/>
  <c r="BA281" i="6"/>
  <c r="BA282" i="6"/>
  <c r="BA283" i="6"/>
  <c r="BA284" i="6"/>
  <c r="BA285" i="6"/>
  <c r="BA286" i="6"/>
  <c r="BA287" i="6"/>
  <c r="BA288" i="6"/>
  <c r="BA289" i="6"/>
  <c r="BA290" i="6"/>
  <c r="BA291" i="6"/>
  <c r="BA292" i="6"/>
  <c r="BA293" i="6"/>
  <c r="BA294" i="6"/>
  <c r="BA295" i="6"/>
  <c r="BA296" i="6"/>
  <c r="BA297" i="6"/>
  <c r="BA298" i="6"/>
  <c r="BA299" i="6"/>
  <c r="BA300" i="6"/>
  <c r="BA301" i="6"/>
  <c r="BA302" i="6"/>
  <c r="BA303" i="6"/>
  <c r="BA304" i="6"/>
  <c r="BA305" i="6"/>
  <c r="BA306" i="6"/>
  <c r="BA307" i="6"/>
  <c r="BA308" i="6"/>
  <c r="BA309" i="6"/>
  <c r="BA310" i="6"/>
  <c r="BA311" i="6"/>
  <c r="BA312" i="6"/>
  <c r="BA313" i="6"/>
  <c r="BA314" i="6"/>
  <c r="BA315" i="6"/>
  <c r="BA316" i="6"/>
  <c r="BA317" i="6"/>
  <c r="BA318" i="6"/>
  <c r="BA319" i="6"/>
  <c r="BA320" i="6"/>
  <c r="BA321" i="6"/>
  <c r="BA322" i="6"/>
  <c r="BA323" i="6"/>
  <c r="BA324" i="6"/>
  <c r="BA325" i="6"/>
  <c r="BA326" i="6"/>
  <c r="BA327" i="6"/>
  <c r="BA328" i="6"/>
  <c r="BA329" i="6"/>
  <c r="BA330" i="6"/>
  <c r="BA331" i="6"/>
  <c r="BA332" i="6"/>
  <c r="BA333" i="6"/>
  <c r="BA334" i="6"/>
  <c r="BA335" i="6"/>
  <c r="BA336" i="6"/>
  <c r="BA337" i="6"/>
  <c r="BA338" i="6"/>
  <c r="BA339" i="6"/>
  <c r="BA340" i="6"/>
  <c r="BA341" i="6"/>
  <c r="BA342" i="6"/>
  <c r="BA343" i="6"/>
  <c r="BA344" i="6"/>
  <c r="BA345" i="6"/>
  <c r="BA346" i="6"/>
  <c r="BA347" i="6"/>
  <c r="BA348" i="6"/>
  <c r="BA349" i="6"/>
  <c r="BA350" i="6"/>
  <c r="BA351" i="6"/>
  <c r="BA352" i="6"/>
  <c r="BA353" i="6"/>
  <c r="BA354" i="6"/>
  <c r="BA355" i="6"/>
  <c r="BA356" i="6"/>
  <c r="BA357" i="6"/>
  <c r="BA358" i="6"/>
  <c r="BA359" i="6"/>
  <c r="BA360" i="6"/>
  <c r="BA361" i="6"/>
  <c r="BA362" i="6"/>
  <c r="BA363" i="6"/>
  <c r="BA364" i="6"/>
  <c r="BA365" i="6"/>
  <c r="BA366" i="6"/>
  <c r="BA367" i="6"/>
  <c r="BA368" i="6"/>
  <c r="BA369" i="6"/>
  <c r="BA370" i="6"/>
  <c r="BA371" i="6"/>
  <c r="BA372" i="6"/>
  <c r="BA373" i="6"/>
  <c r="BA374" i="6"/>
  <c r="BA375" i="6"/>
  <c r="BA376" i="6"/>
  <c r="BA377" i="6"/>
  <c r="BA378" i="6"/>
  <c r="BA379" i="6"/>
  <c r="BA380" i="6"/>
  <c r="BA381" i="6"/>
  <c r="BA382" i="6"/>
  <c r="BA383" i="6"/>
  <c r="BA384" i="6"/>
  <c r="BA385" i="6"/>
  <c r="BA386" i="6"/>
  <c r="BA387" i="6"/>
  <c r="BA388" i="6"/>
  <c r="BA389" i="6"/>
  <c r="BA390" i="6"/>
  <c r="BA391" i="6"/>
  <c r="BA392" i="6"/>
  <c r="BA393" i="6"/>
  <c r="BA394" i="6"/>
  <c r="BA395" i="6"/>
  <c r="BA396" i="6"/>
  <c r="BA397" i="6"/>
  <c r="BA398" i="6"/>
  <c r="BA399" i="6"/>
  <c r="BA400" i="6"/>
  <c r="BA401" i="6"/>
  <c r="BA402" i="6"/>
  <c r="BA403" i="6"/>
  <c r="BA404" i="6"/>
  <c r="BA405" i="6"/>
  <c r="BA406" i="6"/>
  <c r="BA407" i="6"/>
  <c r="BA408" i="6"/>
  <c r="BA409" i="6"/>
  <c r="BA410" i="6"/>
  <c r="BA411" i="6"/>
  <c r="BA412" i="6"/>
  <c r="BA413" i="6"/>
  <c r="BA414" i="6"/>
  <c r="BA415" i="6"/>
  <c r="BA416" i="6"/>
  <c r="BA417" i="6"/>
  <c r="BA418" i="6"/>
  <c r="BA419" i="6"/>
  <c r="BA420" i="6"/>
  <c r="BA421" i="6"/>
  <c r="BA422" i="6"/>
  <c r="BA423" i="6"/>
  <c r="BA424" i="6"/>
  <c r="BA425" i="6"/>
  <c r="BA426" i="6"/>
  <c r="BA427" i="6"/>
  <c r="BA428" i="6"/>
  <c r="BA429" i="6"/>
  <c r="BA430" i="6"/>
  <c r="BA431" i="6"/>
  <c r="BA432" i="6"/>
  <c r="BA433" i="6"/>
  <c r="BA434" i="6"/>
  <c r="BA435" i="6"/>
  <c r="BA436" i="6"/>
  <c r="BA437" i="6"/>
  <c r="BA438" i="6"/>
  <c r="BA439" i="6"/>
  <c r="BA440" i="6"/>
  <c r="BA441" i="6"/>
  <c r="BA442" i="6"/>
  <c r="BA443" i="6"/>
  <c r="BA444" i="6"/>
  <c r="BA445" i="6"/>
  <c r="BA446" i="6"/>
  <c r="BA447" i="6"/>
  <c r="BA448" i="6"/>
  <c r="BA449" i="6"/>
  <c r="BA450" i="6"/>
  <c r="BA451" i="6"/>
  <c r="BA452" i="6"/>
  <c r="BA453" i="6"/>
  <c r="BA454" i="6"/>
  <c r="BA455" i="6"/>
  <c r="BA456" i="6"/>
  <c r="BA457" i="6"/>
  <c r="BA458" i="6"/>
  <c r="BA459" i="6"/>
  <c r="BA460" i="6"/>
  <c r="BA461" i="6"/>
  <c r="BA462" i="6"/>
  <c r="BA463" i="6"/>
  <c r="BA464" i="6"/>
  <c r="BA465" i="6"/>
  <c r="BA466" i="6"/>
  <c r="BA467" i="6"/>
  <c r="BA468" i="6"/>
  <c r="BA469" i="6"/>
  <c r="BA470" i="6"/>
  <c r="BA471" i="6"/>
  <c r="BA472" i="6"/>
  <c r="BA473" i="6"/>
  <c r="BA474" i="6"/>
  <c r="BA475" i="6"/>
  <c r="BA476" i="6"/>
  <c r="BA477" i="6"/>
  <c r="BA478" i="6"/>
  <c r="BA479" i="6"/>
  <c r="BA480" i="6"/>
  <c r="BA481" i="6"/>
  <c r="BA482" i="6"/>
  <c r="BA483" i="6"/>
  <c r="BA484" i="6"/>
  <c r="BA485" i="6"/>
  <c r="BA486" i="6"/>
  <c r="BA487" i="6"/>
  <c r="BA488" i="6"/>
  <c r="BA489" i="6"/>
  <c r="BA490" i="6"/>
  <c r="BA491" i="6"/>
  <c r="BA492" i="6"/>
  <c r="BA493" i="6"/>
  <c r="BA494" i="6"/>
  <c r="BA495" i="6"/>
  <c r="BA496" i="6"/>
  <c r="BA497" i="6"/>
  <c r="BA498" i="6"/>
  <c r="BA499" i="6"/>
  <c r="BA500" i="6"/>
  <c r="BA501" i="6"/>
  <c r="BA502" i="6"/>
  <c r="BA503" i="6"/>
  <c r="BA504" i="6"/>
  <c r="BA505" i="6"/>
  <c r="BA506" i="6"/>
  <c r="BA507" i="6"/>
  <c r="BA508" i="6"/>
  <c r="BA509" i="6"/>
  <c r="BA510" i="6"/>
  <c r="BA511" i="6"/>
  <c r="BA512" i="6"/>
  <c r="BA513" i="6"/>
  <c r="BA514" i="6"/>
  <c r="BA515" i="6"/>
  <c r="BA516" i="6"/>
  <c r="BA517" i="6"/>
  <c r="BA518" i="6"/>
  <c r="BA519" i="6"/>
  <c r="BA520" i="6"/>
  <c r="BA521" i="6"/>
  <c r="BA522" i="6"/>
  <c r="BA523" i="6"/>
  <c r="BA524" i="6"/>
  <c r="BA525" i="6"/>
  <c r="BA526" i="6"/>
  <c r="BA527" i="6"/>
  <c r="BA528" i="6"/>
  <c r="BA529" i="6"/>
  <c r="BA530" i="6"/>
  <c r="BA531" i="6"/>
  <c r="BA532" i="6"/>
  <c r="BA533" i="6"/>
  <c r="BA534" i="6"/>
  <c r="BA535" i="6"/>
  <c r="BA536" i="6"/>
  <c r="BA537" i="6"/>
  <c r="BA538" i="6"/>
  <c r="BA539" i="6"/>
  <c r="BA540" i="6"/>
  <c r="BA541" i="6"/>
  <c r="BA542" i="6"/>
  <c r="BA543" i="6"/>
  <c r="BA544" i="6"/>
  <c r="BA545" i="6"/>
  <c r="BA546" i="6"/>
  <c r="BA547" i="6"/>
  <c r="BA548" i="6"/>
  <c r="BA549" i="6"/>
  <c r="BA550" i="6"/>
  <c r="BA551" i="6"/>
  <c r="BA552" i="6"/>
  <c r="BA553" i="6"/>
  <c r="BA554" i="6"/>
  <c r="BA555" i="6"/>
  <c r="BA556" i="6"/>
  <c r="BA557" i="6"/>
  <c r="BA558" i="6"/>
  <c r="BA559" i="6"/>
  <c r="BA560" i="6"/>
  <c r="BA561" i="6"/>
  <c r="BA562" i="6"/>
  <c r="BA563" i="6"/>
  <c r="BA564" i="6"/>
  <c r="BA565" i="6"/>
  <c r="BA566" i="6"/>
  <c r="BA567" i="6"/>
  <c r="BA568" i="6"/>
  <c r="BA569" i="6"/>
  <c r="BA570" i="6"/>
  <c r="BA571" i="6"/>
  <c r="BA572" i="6"/>
  <c r="BA573" i="6"/>
  <c r="BA574" i="6"/>
  <c r="BA575" i="6"/>
  <c r="BA576" i="6"/>
  <c r="BA577" i="6"/>
  <c r="BA578" i="6"/>
  <c r="BA579" i="6"/>
  <c r="BA580" i="6"/>
  <c r="BA581" i="6"/>
  <c r="BA582" i="6"/>
  <c r="BA583" i="6"/>
  <c r="BA584" i="6"/>
  <c r="BA585" i="6"/>
  <c r="BA586" i="6"/>
  <c r="BA587" i="6"/>
  <c r="BA588" i="6"/>
  <c r="BA589" i="6"/>
  <c r="BA590" i="6"/>
  <c r="BA591" i="6"/>
  <c r="BA592" i="6"/>
  <c r="BA593" i="6"/>
  <c r="BA594" i="6"/>
  <c r="BA595" i="6"/>
  <c r="BA596" i="6"/>
  <c r="BA597" i="6"/>
  <c r="BA598" i="6"/>
  <c r="BA599" i="6"/>
  <c r="BA600" i="6"/>
  <c r="BA601" i="6"/>
  <c r="BA602" i="6"/>
  <c r="BA603" i="6"/>
  <c r="BA604" i="6"/>
  <c r="BA605" i="6"/>
  <c r="BA606" i="6"/>
  <c r="BA607" i="6"/>
  <c r="BA608" i="6"/>
  <c r="BA609" i="6"/>
  <c r="BA610" i="6"/>
  <c r="BA611" i="6"/>
  <c r="BA612" i="6"/>
  <c r="BA613" i="6"/>
  <c r="BA614" i="6"/>
  <c r="BA615" i="6"/>
  <c r="BA616" i="6"/>
  <c r="BA617" i="6"/>
  <c r="BA618" i="6"/>
  <c r="BA619" i="6"/>
  <c r="BA620" i="6"/>
  <c r="BA621" i="6"/>
  <c r="BA622" i="6"/>
  <c r="BA623" i="6"/>
  <c r="BA624" i="6"/>
  <c r="BA625" i="6"/>
  <c r="BA626" i="6"/>
  <c r="BA627" i="6"/>
  <c r="BA628" i="6"/>
  <c r="BA629" i="6"/>
  <c r="BA630" i="6"/>
  <c r="BA631" i="6"/>
  <c r="BA632" i="6"/>
  <c r="BA633" i="6"/>
  <c r="BA634" i="6"/>
  <c r="BA635" i="6"/>
  <c r="BA636" i="6"/>
  <c r="BA637" i="6"/>
  <c r="BA638" i="6"/>
  <c r="BA639" i="6"/>
  <c r="BA640" i="6"/>
  <c r="BA641" i="6"/>
  <c r="BA642" i="6"/>
  <c r="BA643" i="6"/>
  <c r="BA644" i="6"/>
  <c r="BA645" i="6"/>
  <c r="BA646" i="6"/>
  <c r="BA647" i="6"/>
  <c r="BA648" i="6"/>
  <c r="BA649" i="6"/>
  <c r="BA650" i="6"/>
  <c r="BA651" i="6"/>
  <c r="BA652" i="6"/>
  <c r="BA653" i="6"/>
  <c r="BA654" i="6"/>
  <c r="BA655" i="6"/>
  <c r="BA656" i="6"/>
  <c r="BA657" i="6"/>
  <c r="BA658" i="6"/>
  <c r="BA659" i="6"/>
  <c r="BA660" i="6"/>
  <c r="BA661" i="6"/>
  <c r="BA662" i="6"/>
  <c r="BA663" i="6"/>
  <c r="BA664" i="6"/>
  <c r="BA665" i="6"/>
  <c r="BA666" i="6"/>
  <c r="BA667" i="6"/>
  <c r="BA668" i="6"/>
  <c r="BA669" i="6"/>
  <c r="BA670" i="6"/>
  <c r="BA671" i="6"/>
  <c r="BA672" i="6"/>
  <c r="BA673" i="6"/>
  <c r="BA674" i="6"/>
  <c r="BA675" i="6"/>
  <c r="BA676" i="6"/>
  <c r="BA677" i="6"/>
  <c r="BA678" i="6"/>
  <c r="BA679" i="6"/>
  <c r="BA680" i="6"/>
  <c r="BA681" i="6"/>
  <c r="BA682" i="6"/>
  <c r="BA683" i="6"/>
  <c r="BA684" i="6"/>
  <c r="BA685" i="6"/>
  <c r="BA686" i="6"/>
  <c r="BA687" i="6"/>
  <c r="BA688" i="6"/>
  <c r="BA689" i="6"/>
  <c r="BA690" i="6"/>
  <c r="BA691" i="6"/>
  <c r="BA692" i="6"/>
  <c r="BA693" i="6"/>
  <c r="BA694" i="6"/>
  <c r="BA695" i="6"/>
  <c r="BA696" i="6"/>
  <c r="BA697" i="6"/>
  <c r="BA698" i="6"/>
  <c r="BA699" i="6"/>
  <c r="BA700" i="6"/>
  <c r="BA701" i="6"/>
  <c r="BA702" i="6"/>
  <c r="BA703" i="6"/>
  <c r="BA704" i="6"/>
  <c r="BA705" i="6"/>
  <c r="BA706" i="6"/>
  <c r="BA707" i="6"/>
  <c r="BA708" i="6"/>
  <c r="BA709" i="6"/>
  <c r="BA710" i="6"/>
  <c r="BA711" i="6"/>
  <c r="BA712" i="6"/>
  <c r="BA713" i="6"/>
  <c r="BA714" i="6"/>
  <c r="BA715" i="6"/>
  <c r="BA716" i="6"/>
  <c r="BA717" i="6"/>
  <c r="BA718" i="6"/>
  <c r="BA719" i="6"/>
  <c r="BA720" i="6"/>
  <c r="BA721" i="6"/>
  <c r="BA722" i="6"/>
  <c r="BA723" i="6"/>
  <c r="BA724" i="6"/>
  <c r="BA725" i="6"/>
  <c r="BA726" i="6"/>
  <c r="BA727" i="6"/>
  <c r="BA728" i="6"/>
  <c r="BA729" i="6"/>
  <c r="BA730" i="6"/>
  <c r="BA731" i="6"/>
  <c r="BA732" i="6"/>
  <c r="BA733" i="6"/>
  <c r="BA734" i="6"/>
  <c r="BA735" i="6"/>
  <c r="BA736" i="6"/>
  <c r="BA737" i="6"/>
  <c r="BA738" i="6"/>
  <c r="BA739" i="6"/>
  <c r="BA740" i="6"/>
  <c r="BA741" i="6"/>
  <c r="BA742" i="6"/>
  <c r="BA743" i="6"/>
  <c r="BA744" i="6"/>
  <c r="BA745" i="6"/>
  <c r="BA746" i="6"/>
  <c r="BA747" i="6"/>
  <c r="BA748" i="6"/>
  <c r="BA749" i="6"/>
  <c r="BA750" i="6"/>
  <c r="BA751" i="6"/>
  <c r="BA752" i="6"/>
  <c r="BA753" i="6"/>
  <c r="BA754" i="6"/>
  <c r="BA755" i="6"/>
  <c r="BA756" i="6"/>
  <c r="BA757" i="6"/>
  <c r="BA758" i="6"/>
  <c r="BA759" i="6"/>
  <c r="BA760" i="6"/>
  <c r="BA761" i="6"/>
  <c r="BA762" i="6"/>
  <c r="BA763" i="6"/>
  <c r="BA764" i="6"/>
  <c r="BA765" i="6"/>
  <c r="BA766" i="6"/>
  <c r="BA767" i="6"/>
  <c r="BA768" i="6"/>
  <c r="BA769" i="6"/>
  <c r="BA770" i="6"/>
  <c r="BA771" i="6"/>
  <c r="BA772" i="6"/>
  <c r="BA773" i="6"/>
  <c r="BA774" i="6"/>
  <c r="BA775" i="6"/>
  <c r="BA776" i="6"/>
  <c r="BA777" i="6"/>
  <c r="BA778" i="6"/>
  <c r="BA779" i="6"/>
  <c r="BA780" i="6"/>
  <c r="BA781" i="6"/>
  <c r="BA782" i="6"/>
  <c r="BA783" i="6"/>
  <c r="BA784" i="6"/>
  <c r="BA785" i="6"/>
  <c r="BA786" i="6"/>
  <c r="BA787" i="6"/>
  <c r="BA788" i="6"/>
  <c r="BA789" i="6"/>
  <c r="BA790" i="6"/>
  <c r="BA791" i="6"/>
  <c r="BA792" i="6"/>
  <c r="BA793" i="6"/>
  <c r="BA794" i="6"/>
  <c r="BA795" i="6"/>
  <c r="BA796" i="6"/>
  <c r="BA797" i="6"/>
  <c r="BA798" i="6"/>
  <c r="BA799" i="6"/>
  <c r="BA800" i="6"/>
  <c r="BA801" i="6"/>
  <c r="BA802" i="6"/>
  <c r="BA803" i="6"/>
  <c r="BA804" i="6"/>
  <c r="BA805" i="6"/>
  <c r="BA806" i="6"/>
  <c r="BA807" i="6"/>
  <c r="BA808" i="6"/>
  <c r="BA809" i="6"/>
  <c r="BA810" i="6"/>
  <c r="BA811" i="6"/>
  <c r="BA812" i="6"/>
  <c r="BA813" i="6"/>
  <c r="BA814" i="6"/>
  <c r="BA815" i="6"/>
  <c r="BA816" i="6"/>
  <c r="BA817" i="6"/>
  <c r="BA818" i="6"/>
  <c r="BA819" i="6"/>
  <c r="BA820" i="6"/>
  <c r="BA821" i="6"/>
  <c r="BA822" i="6"/>
  <c r="BA823" i="6"/>
  <c r="BA824" i="6"/>
  <c r="BA825" i="6"/>
  <c r="BA826" i="6"/>
  <c r="BA827" i="6"/>
  <c r="BA828" i="6"/>
  <c r="BA829" i="6"/>
  <c r="BA830" i="6"/>
  <c r="BA831" i="6"/>
  <c r="BA832" i="6"/>
  <c r="BA833" i="6"/>
  <c r="BA834" i="6"/>
  <c r="BA835" i="6"/>
  <c r="BA836" i="6"/>
  <c r="BA837" i="6"/>
  <c r="BA838" i="6"/>
  <c r="BA839" i="6"/>
  <c r="BA840" i="6"/>
  <c r="BA841" i="6"/>
  <c r="BA842" i="6"/>
  <c r="BA843" i="6"/>
  <c r="BA844" i="6"/>
  <c r="BA845" i="6"/>
  <c r="BA846" i="6"/>
  <c r="BA847" i="6"/>
  <c r="BA848" i="6"/>
  <c r="BA849" i="6"/>
  <c r="BA850" i="6"/>
  <c r="BA851" i="6"/>
  <c r="BA852" i="6"/>
  <c r="BA853" i="6"/>
  <c r="BA854" i="6"/>
  <c r="BA855" i="6"/>
  <c r="BA856" i="6"/>
  <c r="BA857" i="6"/>
  <c r="BA858" i="6"/>
  <c r="BA859" i="6"/>
  <c r="BA860" i="6"/>
  <c r="BA861" i="6"/>
  <c r="BA862" i="6"/>
  <c r="BA863" i="6"/>
  <c r="BA864" i="6"/>
  <c r="BA865" i="6"/>
  <c r="BA866" i="6"/>
  <c r="BA867" i="6"/>
  <c r="BA868" i="6"/>
  <c r="BA869" i="6"/>
  <c r="BA870" i="6"/>
  <c r="BA871" i="6"/>
  <c r="BA872" i="6"/>
  <c r="BA873" i="6"/>
  <c r="BA874" i="6"/>
  <c r="BA875" i="6"/>
  <c r="BA876" i="6"/>
  <c r="BA877" i="6"/>
  <c r="BA878" i="6"/>
  <c r="BA879" i="6"/>
  <c r="BA880" i="6"/>
  <c r="BA881" i="6"/>
  <c r="BA882" i="6"/>
  <c r="BA883" i="6"/>
  <c r="BA884" i="6"/>
  <c r="BA885" i="6"/>
  <c r="BA886" i="6"/>
  <c r="BA887" i="6"/>
  <c r="BA888" i="6"/>
  <c r="BA889" i="6"/>
  <c r="BA890" i="6"/>
  <c r="BA891" i="6"/>
  <c r="BA892" i="6"/>
  <c r="BA893" i="6"/>
  <c r="BA894" i="6"/>
  <c r="BA895" i="6"/>
  <c r="BA896" i="6"/>
  <c r="BA897" i="6"/>
  <c r="BA898" i="6"/>
  <c r="BA899" i="6"/>
  <c r="BA900" i="6"/>
  <c r="BA901" i="6"/>
  <c r="BA902" i="6"/>
  <c r="BA903" i="6"/>
  <c r="BA904" i="6"/>
  <c r="BA905" i="6"/>
  <c r="BA906" i="6"/>
  <c r="BA907" i="6"/>
  <c r="BA908" i="6"/>
  <c r="BA909" i="6"/>
  <c r="BA910" i="6"/>
  <c r="BA911" i="6"/>
  <c r="BA912" i="6"/>
  <c r="BA913" i="6"/>
  <c r="BA914" i="6"/>
  <c r="BA915" i="6"/>
  <c r="BA916" i="6"/>
  <c r="BA917" i="6"/>
  <c r="BA918" i="6"/>
  <c r="BA919" i="6"/>
  <c r="BA920" i="6"/>
  <c r="BA921" i="6"/>
  <c r="BA922" i="6"/>
  <c r="BA923" i="6"/>
  <c r="BA924" i="6"/>
  <c r="BA925" i="6"/>
  <c r="BA926" i="6"/>
  <c r="BA927" i="6"/>
  <c r="BA928" i="6"/>
  <c r="BA929" i="6"/>
  <c r="BA930" i="6"/>
  <c r="BA931" i="6"/>
  <c r="BA932" i="6"/>
  <c r="BA933" i="6"/>
  <c r="BA934" i="6"/>
  <c r="BA935" i="6"/>
  <c r="BA936" i="6"/>
  <c r="BA937" i="6"/>
  <c r="BA938" i="6"/>
  <c r="BA939" i="6"/>
  <c r="BA940" i="6"/>
  <c r="BA941" i="6"/>
  <c r="BA942" i="6"/>
  <c r="BA943" i="6"/>
  <c r="BA944" i="6"/>
  <c r="BA945" i="6"/>
  <c r="BA946" i="6"/>
  <c r="BA947" i="6"/>
  <c r="BA948" i="6"/>
  <c r="BA949" i="6"/>
  <c r="BA950" i="6"/>
  <c r="BA951" i="6"/>
  <c r="BA952" i="6"/>
  <c r="BA953" i="6"/>
  <c r="BA954" i="6"/>
  <c r="BA955" i="6"/>
  <c r="BA956" i="6"/>
  <c r="BA957" i="6"/>
  <c r="BA958" i="6"/>
  <c r="BA959" i="6"/>
  <c r="BA960" i="6"/>
  <c r="BA961" i="6"/>
  <c r="BA962" i="6"/>
  <c r="BA963" i="6"/>
  <c r="BA964" i="6"/>
  <c r="BA965" i="6"/>
  <c r="BA966" i="6"/>
  <c r="BA967" i="6"/>
  <c r="BA968" i="6"/>
  <c r="BA969" i="6"/>
  <c r="BA970" i="6"/>
  <c r="BA971" i="6"/>
  <c r="BA972" i="6"/>
  <c r="BA973" i="6"/>
  <c r="BA974" i="6"/>
  <c r="BA975" i="6"/>
  <c r="BA976" i="6"/>
  <c r="BA977" i="6"/>
  <c r="BA978" i="6"/>
  <c r="BA979" i="6"/>
  <c r="BA980" i="6"/>
  <c r="BA981" i="6"/>
  <c r="BA982" i="6"/>
  <c r="BA983" i="6"/>
  <c r="BA984" i="6"/>
  <c r="BA985" i="6"/>
  <c r="BA986" i="6"/>
  <c r="BA987" i="6"/>
  <c r="BA988" i="6"/>
  <c r="BA989" i="6"/>
  <c r="BA990" i="6"/>
  <c r="BA991" i="6"/>
  <c r="BA992" i="6"/>
  <c r="BA993" i="6"/>
  <c r="BA994" i="6"/>
  <c r="BA995" i="6"/>
  <c r="BA996" i="6"/>
  <c r="BA997" i="6"/>
  <c r="BA998" i="6"/>
  <c r="BA999" i="6"/>
  <c r="BA1000" i="6"/>
  <c r="BA1001" i="6"/>
  <c r="BA1002" i="6"/>
  <c r="BA1003" i="6"/>
  <c r="BA1004" i="6"/>
  <c r="BA1005" i="6"/>
  <c r="BA1006" i="6"/>
  <c r="BA1007" i="6"/>
  <c r="BA1008" i="6"/>
  <c r="BA1009" i="6"/>
  <c r="BA1010" i="6"/>
  <c r="BA1011" i="6"/>
  <c r="BA1012" i="6"/>
  <c r="BA1013" i="6"/>
  <c r="BA1014" i="6"/>
  <c r="BA1015" i="6"/>
  <c r="BA1016" i="6"/>
  <c r="BA1017" i="6"/>
  <c r="BA1018" i="6"/>
  <c r="BA1019" i="6"/>
  <c r="BA1020" i="6"/>
  <c r="BA1021" i="6"/>
  <c r="BA1022" i="6"/>
  <c r="BA1023" i="6"/>
  <c r="BA1024" i="6"/>
  <c r="BA1025" i="6"/>
  <c r="BA1026" i="6"/>
  <c r="BA1027" i="6"/>
  <c r="BA1028" i="6"/>
  <c r="BA1029" i="6"/>
  <c r="BA1030" i="6"/>
  <c r="BA1031" i="6"/>
  <c r="BA1032" i="6"/>
  <c r="BA1033" i="6"/>
  <c r="BA1034" i="6"/>
  <c r="BA1035" i="6"/>
  <c r="BA1036" i="6"/>
  <c r="BA1037" i="6"/>
  <c r="BA1038" i="6"/>
  <c r="BA1039" i="6"/>
  <c r="BA1040" i="6"/>
  <c r="BA1041" i="6"/>
  <c r="BA1042" i="6"/>
  <c r="BA1043" i="6"/>
  <c r="BA1044" i="6"/>
  <c r="BA1045" i="6"/>
  <c r="BA1046" i="6"/>
  <c r="BA1047" i="6"/>
  <c r="BA1048" i="6"/>
  <c r="BA1049" i="6"/>
  <c r="BA1050" i="6"/>
  <c r="BA1051" i="6"/>
  <c r="BA1052" i="6"/>
  <c r="BA1053" i="6"/>
  <c r="BA1054" i="6"/>
  <c r="BA1055" i="6"/>
  <c r="BA1056" i="6"/>
  <c r="BA1057" i="6"/>
  <c r="BA1058" i="6"/>
  <c r="BA1059" i="6"/>
  <c r="BA1060" i="6"/>
  <c r="BA1061" i="6"/>
  <c r="BA1062" i="6"/>
  <c r="BA1063" i="6"/>
  <c r="BA1064" i="6"/>
  <c r="BA1065" i="6"/>
  <c r="BA1066" i="6"/>
  <c r="BA1067" i="6"/>
  <c r="BA1068" i="6"/>
  <c r="BA1069" i="6"/>
  <c r="BA1070" i="6"/>
  <c r="BA1071" i="6"/>
  <c r="BA1072" i="6"/>
  <c r="BA1073" i="6"/>
  <c r="BA1074" i="6"/>
  <c r="BA1075" i="6"/>
  <c r="BA1076" i="6"/>
  <c r="BA1077" i="6"/>
  <c r="BA1078" i="6"/>
  <c r="BA1079" i="6"/>
  <c r="BA1080" i="6"/>
  <c r="BA1081" i="6"/>
  <c r="BA1082" i="6"/>
  <c r="BA1083" i="6"/>
  <c r="BA1084" i="6"/>
  <c r="BA1085" i="6"/>
  <c r="BA1086" i="6"/>
  <c r="BA1087" i="6"/>
  <c r="BA1088" i="6"/>
  <c r="BA1089" i="6"/>
  <c r="BA1090" i="6"/>
  <c r="BA1091" i="6"/>
  <c r="BA1092" i="6"/>
  <c r="BA1093" i="6"/>
  <c r="BA1094" i="6"/>
  <c r="BA1095" i="6"/>
  <c r="BA1096" i="6"/>
  <c r="BA1097" i="6"/>
  <c r="BA1098" i="6"/>
  <c r="BA1099" i="6"/>
  <c r="BA1100" i="6"/>
  <c r="BA1101" i="6"/>
  <c r="BA1102" i="6"/>
  <c r="BA1103" i="6"/>
  <c r="BA1104" i="6"/>
  <c r="BA1105" i="6"/>
  <c r="BA1106" i="6"/>
  <c r="BA1107" i="6"/>
  <c r="BA1108" i="6"/>
  <c r="BA1109" i="6"/>
  <c r="BA1110" i="6"/>
  <c r="BA1111" i="6"/>
  <c r="BA1112" i="6"/>
  <c r="BA1113" i="6"/>
  <c r="BA1114" i="6"/>
  <c r="BA1115" i="6"/>
  <c r="BA1116" i="6"/>
  <c r="BA1117" i="6"/>
  <c r="BA1118" i="6"/>
  <c r="BA1119" i="6"/>
  <c r="BA1120" i="6"/>
  <c r="BA1121" i="6"/>
  <c r="BA1122" i="6"/>
  <c r="BA1123" i="6"/>
  <c r="BA1124" i="6"/>
  <c r="BA1125" i="6"/>
  <c r="BA1126" i="6"/>
  <c r="BA1127" i="6"/>
  <c r="BA1128" i="6"/>
  <c r="BA1129" i="6"/>
  <c r="BA1130" i="6"/>
  <c r="BA1131" i="6"/>
  <c r="BA1132" i="6"/>
  <c r="BA1133" i="6"/>
  <c r="BA1134" i="6"/>
  <c r="BA1135" i="6"/>
  <c r="BA1136" i="6"/>
  <c r="BA1137" i="6"/>
  <c r="BA1138" i="6"/>
  <c r="BA1139" i="6"/>
  <c r="BA1140" i="6"/>
  <c r="BA1141" i="6"/>
  <c r="BA1142" i="6"/>
  <c r="BA1143" i="6"/>
  <c r="BA1144" i="6"/>
  <c r="BA1145" i="6"/>
  <c r="BA1146" i="6"/>
  <c r="BA1147" i="6"/>
  <c r="BA1148" i="6"/>
  <c r="BA1149" i="6"/>
  <c r="BA1150" i="6"/>
  <c r="BA1151" i="6"/>
  <c r="BA1152" i="6"/>
  <c r="BA1153" i="6"/>
  <c r="BA1154" i="6"/>
  <c r="BA1155" i="6"/>
  <c r="BA1156" i="6"/>
  <c r="BA1157" i="6"/>
  <c r="BA1158" i="6"/>
  <c r="BA1159" i="6"/>
  <c r="BA1160" i="6"/>
  <c r="BA1161" i="6"/>
  <c r="BA1162" i="6"/>
  <c r="BA1163" i="6"/>
  <c r="BA1164" i="6"/>
  <c r="BA1165" i="6"/>
  <c r="BA1166" i="6"/>
  <c r="BA1167" i="6"/>
  <c r="BA1168" i="6"/>
  <c r="BA1169" i="6"/>
  <c r="BA1170" i="6"/>
  <c r="BA1171" i="6"/>
  <c r="BA1172" i="6"/>
  <c r="BA1173" i="6"/>
  <c r="BA1174" i="6"/>
  <c r="BA1175" i="6"/>
  <c r="BA1176" i="6"/>
  <c r="BA1177" i="6"/>
  <c r="BA1178" i="6"/>
  <c r="BA1179" i="6"/>
  <c r="BA1180" i="6"/>
  <c r="BA1181" i="6"/>
  <c r="BA1182" i="6"/>
  <c r="BA1183" i="6"/>
  <c r="BA1184" i="6"/>
  <c r="BA1185" i="6"/>
  <c r="BA1186" i="6"/>
  <c r="BA1187" i="6"/>
  <c r="BA1188" i="6"/>
  <c r="BA1189" i="6"/>
  <c r="BA1190" i="6"/>
  <c r="BA1191" i="6"/>
  <c r="BA1192" i="6"/>
  <c r="BA1193" i="6"/>
  <c r="BA1194" i="6"/>
  <c r="BA1195" i="6"/>
  <c r="BA1196" i="6"/>
  <c r="BA1197" i="6"/>
  <c r="BA1198" i="6"/>
  <c r="BA1199" i="6"/>
  <c r="BA1200" i="6"/>
  <c r="BA1201" i="6"/>
  <c r="BA1202" i="6"/>
  <c r="BA1203" i="6"/>
  <c r="BA1204" i="6"/>
  <c r="BA1205" i="6"/>
  <c r="BA1206" i="6"/>
  <c r="BA1207" i="6"/>
  <c r="BA1208" i="6"/>
  <c r="BA1209" i="6"/>
  <c r="BA1210" i="6"/>
  <c r="BA1211" i="6"/>
  <c r="BA1212" i="6"/>
  <c r="BA1213" i="6"/>
  <c r="BA1214" i="6"/>
  <c r="BA1215" i="6"/>
  <c r="BA1216" i="6"/>
  <c r="BA1217" i="6"/>
  <c r="BA1218" i="6"/>
  <c r="BA1219" i="6"/>
  <c r="BA1220" i="6"/>
  <c r="BA1221" i="6"/>
  <c r="BA1222" i="6"/>
  <c r="BA1223" i="6"/>
  <c r="BA1224" i="6"/>
  <c r="BA1225" i="6"/>
  <c r="BA1226" i="6"/>
  <c r="BA1227" i="6"/>
  <c r="BA1228" i="6"/>
  <c r="BA1229" i="6"/>
  <c r="BA1230" i="6"/>
  <c r="BA1231" i="6"/>
  <c r="BA1232" i="6"/>
  <c r="BA1233" i="6"/>
  <c r="BA1234" i="6"/>
  <c r="BA1235" i="6"/>
  <c r="BA1236" i="6"/>
  <c r="BA1237" i="6"/>
  <c r="BA1238" i="6"/>
  <c r="BA1239" i="6"/>
  <c r="BA1240" i="6"/>
  <c r="BA1241" i="6"/>
  <c r="BA1242" i="6"/>
  <c r="BA1243" i="6"/>
  <c r="BA1244" i="6"/>
  <c r="BA1245" i="6"/>
  <c r="BA1246" i="6"/>
  <c r="BA1247" i="6"/>
  <c r="BA1248" i="6"/>
  <c r="BA1249" i="6"/>
  <c r="BA1250" i="6"/>
  <c r="BA1251" i="6"/>
  <c r="BA1252" i="6"/>
  <c r="BA1253" i="6"/>
  <c r="BA1254" i="6"/>
  <c r="BA1255" i="6"/>
  <c r="BA1256" i="6"/>
  <c r="BA1257" i="6"/>
  <c r="BA1258" i="6"/>
  <c r="BA1259" i="6"/>
  <c r="BA1260" i="6"/>
  <c r="BA1261" i="6"/>
  <c r="BA1262" i="6"/>
  <c r="BA1263" i="6"/>
  <c r="BA1264" i="6"/>
  <c r="BA1265" i="6"/>
  <c r="BA1266" i="6"/>
  <c r="BA1267" i="6"/>
  <c r="BA1268" i="6"/>
  <c r="BA1269" i="6"/>
  <c r="BA1270" i="6"/>
  <c r="BA1271" i="6"/>
  <c r="BA1272" i="6"/>
  <c r="BA1273" i="6"/>
  <c r="BA1274" i="6"/>
  <c r="BA1275" i="6"/>
  <c r="BA1276" i="6"/>
  <c r="BA1277" i="6"/>
  <c r="BA1278" i="6"/>
  <c r="BA1279" i="6"/>
  <c r="BA1280" i="6"/>
  <c r="BA1281" i="6"/>
  <c r="BA1282" i="6"/>
  <c r="BA1283" i="6"/>
  <c r="BA1284" i="6"/>
  <c r="BA1285" i="6"/>
  <c r="BA1286" i="6"/>
  <c r="BA1287" i="6"/>
  <c r="BA1288" i="6"/>
  <c r="BA1289" i="6"/>
  <c r="BA1290" i="6"/>
  <c r="BA1291" i="6"/>
  <c r="BA1292" i="6"/>
  <c r="BA1293" i="6"/>
  <c r="BA1294" i="6"/>
  <c r="BA1295" i="6"/>
  <c r="BA1296" i="6"/>
  <c r="BA1297" i="6"/>
  <c r="BA1298" i="6"/>
  <c r="BA1299" i="6"/>
  <c r="BA1300" i="6"/>
  <c r="BA1301" i="6"/>
  <c r="BA1302" i="6"/>
  <c r="BA1303" i="6"/>
  <c r="BA1304" i="6"/>
  <c r="BA1305" i="6"/>
  <c r="BA1306" i="6"/>
  <c r="BA1307" i="6"/>
  <c r="BA1308" i="6"/>
  <c r="BA1309" i="6"/>
  <c r="BA1310" i="6"/>
  <c r="BA1311" i="6"/>
  <c r="BA1312" i="6"/>
  <c r="BA1313" i="6"/>
  <c r="BA1314" i="6"/>
  <c r="BA1315" i="6"/>
  <c r="BA1316" i="6"/>
  <c r="BA1317" i="6"/>
  <c r="BA1318" i="6"/>
  <c r="BA1319" i="6"/>
  <c r="BA1320" i="6"/>
  <c r="BA1321" i="6"/>
  <c r="BA1322" i="6"/>
  <c r="BA1323" i="6"/>
  <c r="BA1324" i="6"/>
  <c r="BA1325" i="6"/>
  <c r="BA1326" i="6"/>
  <c r="BA1327" i="6"/>
  <c r="BA1328" i="6"/>
  <c r="BA1329" i="6"/>
  <c r="BA1330" i="6"/>
  <c r="BA1331" i="6"/>
  <c r="BA1332" i="6"/>
  <c r="BA1333" i="6"/>
  <c r="BA1334" i="6"/>
  <c r="BA1335" i="6"/>
  <c r="BA1336" i="6"/>
  <c r="BA1337" i="6"/>
  <c r="BA1338" i="6"/>
  <c r="BA1339" i="6"/>
  <c r="BA1340" i="6"/>
  <c r="BA1341" i="6"/>
  <c r="BA1342" i="6"/>
  <c r="BA1343" i="6"/>
  <c r="BA1344" i="6"/>
  <c r="BA1345" i="6"/>
  <c r="BA1346" i="6"/>
  <c r="BA1347" i="6"/>
  <c r="BA1348" i="6"/>
  <c r="BA1349" i="6"/>
  <c r="BA1350" i="6"/>
  <c r="BA1351" i="6"/>
  <c r="BA1352" i="6"/>
  <c r="BA1353" i="6"/>
  <c r="BA1354" i="6"/>
  <c r="BA1355" i="6"/>
  <c r="BA1356" i="6"/>
  <c r="BA1357" i="6"/>
  <c r="BA1358" i="6"/>
  <c r="BA1359" i="6"/>
  <c r="BA1360" i="6"/>
  <c r="BA1361" i="6"/>
  <c r="BA1362" i="6"/>
  <c r="BA1363" i="6"/>
  <c r="BA1364" i="6"/>
  <c r="BA1365" i="6"/>
  <c r="BA1366" i="6"/>
  <c r="BA1367" i="6"/>
  <c r="BA1368" i="6"/>
  <c r="BA1369" i="6"/>
  <c r="BA1370" i="6"/>
  <c r="BA1371" i="6"/>
  <c r="BA1372" i="6"/>
  <c r="BA1373" i="6"/>
  <c r="BA1374" i="6"/>
  <c r="BA1375" i="6"/>
  <c r="BA1376" i="6"/>
  <c r="BA1377" i="6"/>
  <c r="BA1378" i="6"/>
  <c r="BA1379" i="6"/>
  <c r="BA1380" i="6"/>
  <c r="BA1381" i="6"/>
  <c r="BA1382" i="6"/>
  <c r="BA1383" i="6"/>
  <c r="BA1384" i="6"/>
  <c r="BA1385" i="6"/>
  <c r="BA1386" i="6"/>
  <c r="BA1387" i="6"/>
  <c r="BA1388" i="6"/>
  <c r="BA1389" i="6"/>
  <c r="BA1390" i="6"/>
  <c r="BA1391" i="6"/>
  <c r="BA1392" i="6"/>
  <c r="BA1393" i="6"/>
  <c r="BA1394" i="6"/>
  <c r="BA1395" i="6"/>
  <c r="BA1396" i="6"/>
  <c r="BA1397" i="6"/>
  <c r="BA1398" i="6"/>
  <c r="BA1399" i="6"/>
  <c r="BA1400" i="6"/>
  <c r="BA1401" i="6"/>
  <c r="BA1402" i="6"/>
  <c r="BA1403" i="6"/>
  <c r="BA1404" i="6"/>
  <c r="BA1405" i="6"/>
  <c r="BA1406" i="6"/>
  <c r="BA1407" i="6"/>
  <c r="BA1408" i="6"/>
  <c r="BA1409" i="6"/>
  <c r="BA1410" i="6"/>
  <c r="BA1411" i="6"/>
  <c r="BA1412" i="6"/>
  <c r="BA1413" i="6"/>
  <c r="BA1414" i="6"/>
  <c r="BA1415" i="6"/>
  <c r="BA1416" i="6"/>
  <c r="BA1417" i="6"/>
  <c r="BA1418" i="6"/>
  <c r="BA1419" i="6"/>
  <c r="BA1420" i="6"/>
  <c r="BA1421" i="6"/>
  <c r="BA1422" i="6"/>
  <c r="BA1423" i="6"/>
  <c r="BA1424" i="6"/>
  <c r="BA1425" i="6"/>
  <c r="BA1426" i="6"/>
  <c r="BA1427" i="6"/>
  <c r="BA1428" i="6"/>
  <c r="BA1429" i="6"/>
  <c r="BA1430" i="6"/>
  <c r="BA1431" i="6"/>
  <c r="BA1432" i="6"/>
  <c r="BA1433" i="6"/>
  <c r="BA1434" i="6"/>
  <c r="BA1435" i="6"/>
  <c r="BA1436" i="6"/>
  <c r="BA1437" i="6"/>
  <c r="BA1438" i="6"/>
  <c r="BA1439" i="6"/>
  <c r="BA1440" i="6"/>
  <c r="BA1441" i="6"/>
  <c r="BA1442" i="6"/>
  <c r="BA1443" i="6"/>
  <c r="BA1444" i="6"/>
  <c r="BA1445" i="6"/>
  <c r="BA1446" i="6"/>
  <c r="BA1447" i="6"/>
  <c r="BA1448" i="6"/>
  <c r="BA1449" i="6"/>
  <c r="BA1450" i="6"/>
  <c r="BA1451" i="6"/>
  <c r="BA1452" i="6"/>
  <c r="BA1453" i="6"/>
  <c r="BA1454" i="6"/>
  <c r="BA1455" i="6"/>
  <c r="BA1456" i="6"/>
  <c r="BA1457" i="6"/>
  <c r="BA1458" i="6"/>
  <c r="BA1459" i="6"/>
  <c r="BA1460" i="6"/>
  <c r="BA1461" i="6"/>
  <c r="BA1462" i="6"/>
  <c r="BA1463" i="6"/>
  <c r="BA1464" i="6"/>
  <c r="BA1465" i="6"/>
  <c r="BA1466" i="6"/>
  <c r="BA1467" i="6"/>
  <c r="BA1468" i="6"/>
  <c r="BA1469" i="6"/>
  <c r="BA1470" i="6"/>
  <c r="BA1471" i="6"/>
  <c r="BA1472" i="6"/>
  <c r="BA1473" i="6"/>
  <c r="BA1474" i="6"/>
  <c r="BA1475" i="6"/>
  <c r="BA1476" i="6"/>
  <c r="BA1477" i="6"/>
  <c r="BA1478" i="6"/>
  <c r="BA1479" i="6"/>
  <c r="BA1480" i="6"/>
  <c r="BA1481" i="6"/>
  <c r="BA1482" i="6"/>
  <c r="BA1483" i="6"/>
  <c r="BA1484" i="6"/>
  <c r="BA1485" i="6"/>
  <c r="BA1486" i="6"/>
  <c r="BA1487" i="6"/>
  <c r="BA1488" i="6"/>
  <c r="BA1489" i="6"/>
  <c r="BA1490" i="6"/>
  <c r="BA1491" i="6"/>
  <c r="BA1492" i="6"/>
  <c r="BA1493" i="6"/>
  <c r="BA1494" i="6"/>
  <c r="BA1495" i="6"/>
  <c r="BA1496" i="6"/>
  <c r="BA1497" i="6"/>
  <c r="BA1498" i="6"/>
  <c r="BA1499" i="6"/>
  <c r="BA1500" i="6"/>
  <c r="BA1501" i="6"/>
  <c r="BA1502" i="6"/>
  <c r="BA1503" i="6"/>
  <c r="BA1504" i="6"/>
  <c r="BA1505" i="6"/>
  <c r="BA1506" i="6"/>
  <c r="BA1507" i="6"/>
  <c r="BA1508" i="6"/>
  <c r="BA1509" i="6"/>
  <c r="BA1510" i="6"/>
  <c r="BA1511" i="6"/>
  <c r="BA1512" i="6"/>
  <c r="BA1513" i="6"/>
  <c r="BA1514" i="6"/>
  <c r="BA1515" i="6"/>
  <c r="BA1516" i="6"/>
  <c r="BA1517" i="6"/>
  <c r="BA1518" i="6"/>
  <c r="BA1519" i="6"/>
  <c r="BA1520" i="6"/>
  <c r="BA1521" i="6"/>
  <c r="BA1522" i="6"/>
  <c r="BA1523" i="6"/>
  <c r="BA1524" i="6"/>
  <c r="BA1525" i="6"/>
  <c r="BA1526" i="6"/>
  <c r="BA1527" i="6"/>
  <c r="BA1528" i="6"/>
  <c r="BA1529" i="6"/>
  <c r="BA1530" i="6"/>
  <c r="BA1531" i="6"/>
  <c r="BA1532" i="6"/>
  <c r="BA1533" i="6"/>
  <c r="BA1534" i="6"/>
  <c r="BA1535" i="6"/>
  <c r="BA1536" i="6"/>
  <c r="BA1537" i="6"/>
  <c r="BA1538" i="6"/>
  <c r="BA1539" i="6"/>
  <c r="BA1540" i="6"/>
  <c r="BA1541" i="6"/>
  <c r="BA1542" i="6"/>
  <c r="BA1543" i="6"/>
  <c r="BA1544" i="6"/>
  <c r="BA1545" i="6"/>
  <c r="BA1546" i="6"/>
  <c r="BA1547" i="6"/>
  <c r="BA1548" i="6"/>
  <c r="BA1549" i="6"/>
  <c r="BA1550" i="6"/>
  <c r="BA1551" i="6"/>
  <c r="BA1552" i="6"/>
  <c r="BA1553" i="6"/>
  <c r="BA1554" i="6"/>
  <c r="BA1555" i="6"/>
  <c r="BA1556" i="6"/>
  <c r="BA1557" i="6"/>
  <c r="BA1558" i="6"/>
  <c r="BA1559" i="6"/>
  <c r="BA1560" i="6"/>
  <c r="BA1561" i="6"/>
  <c r="BA1562" i="6"/>
  <c r="BA1563" i="6"/>
  <c r="BA1564" i="6"/>
  <c r="BA1565" i="6"/>
  <c r="BA1566" i="6"/>
  <c r="BA1567" i="6"/>
  <c r="BA1568" i="6"/>
  <c r="BA1569" i="6"/>
  <c r="BA1570" i="6"/>
  <c r="BA1571" i="6"/>
  <c r="BA1572" i="6"/>
  <c r="BA1573" i="6"/>
  <c r="BA1574" i="6"/>
  <c r="BA1575" i="6"/>
  <c r="BA1576" i="6"/>
  <c r="BA1577" i="6"/>
  <c r="BA1578" i="6"/>
  <c r="BA1579" i="6"/>
  <c r="BA1580" i="6"/>
  <c r="BA1581" i="6"/>
  <c r="BA1582" i="6"/>
  <c r="BA1583" i="6"/>
  <c r="BA1584" i="6"/>
  <c r="BA1585" i="6"/>
  <c r="BA1586" i="6"/>
  <c r="BA1587" i="6"/>
  <c r="BA1588" i="6"/>
  <c r="BA1589" i="6"/>
  <c r="BA1590" i="6"/>
  <c r="BA1591" i="6"/>
  <c r="BA1592" i="6"/>
  <c r="BA1593" i="6"/>
  <c r="BA1594" i="6"/>
  <c r="BA1595" i="6"/>
  <c r="BA1596" i="6"/>
  <c r="BA1597" i="6"/>
  <c r="BA1598" i="6"/>
  <c r="BA1599" i="6"/>
  <c r="BA1600" i="6"/>
  <c r="BA1601" i="6"/>
  <c r="BA1602" i="6"/>
  <c r="BA1603" i="6"/>
  <c r="BA1604" i="6"/>
  <c r="BA1605" i="6"/>
  <c r="BA1606" i="6"/>
  <c r="BA1607" i="6"/>
  <c r="BA1608" i="6"/>
  <c r="BA1609" i="6"/>
  <c r="BA1610" i="6"/>
  <c r="BA1611" i="6"/>
  <c r="BA1612" i="6"/>
  <c r="BA1613" i="6"/>
  <c r="BA1614" i="6"/>
  <c r="BA1615" i="6"/>
  <c r="BA1616" i="6"/>
  <c r="BA1617" i="6"/>
  <c r="BA1618" i="6"/>
  <c r="BA1619" i="6"/>
  <c r="BA1620" i="6"/>
  <c r="BA1621" i="6"/>
  <c r="BA1622" i="6"/>
  <c r="BA1623" i="6"/>
  <c r="BA1624" i="6"/>
  <c r="BA1625" i="6"/>
  <c r="BA1626" i="6"/>
  <c r="BA1627" i="6"/>
  <c r="BA1628" i="6"/>
  <c r="BA1629" i="6"/>
  <c r="BA1630" i="6"/>
  <c r="BA1631" i="6"/>
  <c r="BA1632" i="6"/>
  <c r="BA1633" i="6"/>
  <c r="BA1634" i="6"/>
  <c r="BA1635" i="6"/>
  <c r="BA1636" i="6"/>
  <c r="BA1637" i="6"/>
  <c r="BA1638" i="6"/>
  <c r="BA1639" i="6"/>
  <c r="BA1640" i="6"/>
  <c r="BA1641" i="6"/>
  <c r="BA1642" i="6"/>
  <c r="BA1643" i="6"/>
  <c r="BA1644" i="6"/>
  <c r="BA1645" i="6"/>
  <c r="BA1646" i="6"/>
  <c r="BA1647" i="6"/>
  <c r="BA1648" i="6"/>
  <c r="BA1649" i="6"/>
  <c r="BA1650" i="6"/>
  <c r="BA1651" i="6"/>
  <c r="BA1652" i="6"/>
  <c r="BA1653" i="6"/>
  <c r="BA1654" i="6"/>
  <c r="BA1655" i="6"/>
  <c r="BA1656" i="6"/>
  <c r="BA1657" i="6"/>
  <c r="BA1658" i="6"/>
  <c r="BA1659" i="6"/>
  <c r="BA1660" i="6"/>
  <c r="BA1661" i="6"/>
  <c r="BA1662" i="6"/>
  <c r="BA1663" i="6"/>
  <c r="BA1664" i="6"/>
  <c r="BA1665" i="6"/>
  <c r="BA1666" i="6"/>
  <c r="BA1667" i="6"/>
  <c r="BA1668" i="6"/>
  <c r="BA1669" i="6"/>
  <c r="BA1670" i="6"/>
  <c r="BA1671" i="6"/>
  <c r="BA1672" i="6"/>
  <c r="BA1673" i="6"/>
  <c r="BA1674" i="6"/>
  <c r="BA1675" i="6"/>
  <c r="BA1676" i="6"/>
  <c r="BA1677" i="6"/>
  <c r="BA1678" i="6"/>
  <c r="BA1679" i="6"/>
  <c r="BA1680" i="6"/>
  <c r="BA1681" i="6"/>
  <c r="BA1682" i="6"/>
  <c r="BA1683" i="6"/>
  <c r="BA1684" i="6"/>
  <c r="BA1685" i="6"/>
  <c r="BA1686" i="6"/>
  <c r="BA1687" i="6"/>
  <c r="BA1688" i="6"/>
  <c r="BA1689" i="6"/>
  <c r="BA1690" i="6"/>
  <c r="BA1691" i="6"/>
  <c r="BA1692" i="6"/>
  <c r="BA1693" i="6"/>
  <c r="BA1694" i="6"/>
  <c r="BA1695" i="6"/>
  <c r="BA1696" i="6"/>
  <c r="BA1697" i="6"/>
  <c r="BA1698" i="6"/>
  <c r="BA1699" i="6"/>
  <c r="BA1700" i="6"/>
  <c r="BA1701" i="6"/>
  <c r="BA1702" i="6"/>
  <c r="BA1703" i="6"/>
  <c r="BA1704" i="6"/>
  <c r="BA1705" i="6"/>
  <c r="BA1706" i="6"/>
  <c r="BA1707" i="6"/>
  <c r="BA1708" i="6"/>
  <c r="BA1709" i="6"/>
  <c r="BA1710" i="6"/>
  <c r="BA1711" i="6"/>
  <c r="BA1712" i="6"/>
  <c r="BA1713" i="6"/>
  <c r="BA1714" i="6"/>
  <c r="BA1715" i="6"/>
  <c r="BA1716" i="6"/>
  <c r="BA1717" i="6"/>
  <c r="BA1718" i="6"/>
  <c r="BA1719" i="6"/>
  <c r="BA1720" i="6"/>
  <c r="BA1721" i="6"/>
  <c r="BA1722" i="6"/>
  <c r="BA1723" i="6"/>
  <c r="BA1724" i="6"/>
  <c r="BA1725" i="6"/>
  <c r="BA1726" i="6"/>
  <c r="BA1727" i="6"/>
  <c r="BA1728" i="6"/>
  <c r="BA1729" i="6"/>
  <c r="BA1730" i="6"/>
  <c r="BA1731" i="6"/>
  <c r="BA1732" i="6"/>
  <c r="BA1733" i="6"/>
  <c r="BA1734" i="6"/>
  <c r="BA1735" i="6"/>
  <c r="BA1736" i="6"/>
  <c r="BA1737" i="6"/>
  <c r="BA1738" i="6"/>
  <c r="BA1739" i="6"/>
  <c r="BA1740" i="6"/>
  <c r="BA1741" i="6"/>
  <c r="BA1742" i="6"/>
  <c r="BA1743" i="6"/>
  <c r="BA1744" i="6"/>
  <c r="BA1745" i="6"/>
  <c r="BA1746" i="6"/>
  <c r="BA1747" i="6"/>
  <c r="BA1748" i="6"/>
  <c r="BA1749" i="6"/>
  <c r="BA1750" i="6"/>
  <c r="BA1751" i="6"/>
  <c r="BA1752" i="6"/>
  <c r="BA1753" i="6"/>
  <c r="BA1754" i="6"/>
  <c r="BA1755" i="6"/>
  <c r="BA1756" i="6"/>
  <c r="BA1757" i="6"/>
  <c r="BA1758" i="6"/>
  <c r="BA1759" i="6"/>
  <c r="BA1760" i="6"/>
  <c r="BA1761" i="6"/>
  <c r="BA1762" i="6"/>
  <c r="BA1763" i="6"/>
  <c r="BA1764" i="6"/>
  <c r="BA1765" i="6"/>
  <c r="BA1766" i="6"/>
  <c r="BA1767" i="6"/>
  <c r="BA1768" i="6"/>
  <c r="BA1769" i="6"/>
  <c r="BA1770" i="6"/>
  <c r="BA1771" i="6"/>
  <c r="BA1772" i="6"/>
  <c r="BA1773" i="6"/>
  <c r="BA1774" i="6"/>
  <c r="BA1775" i="6"/>
  <c r="BA1776" i="6"/>
  <c r="BA1777" i="6"/>
  <c r="BA1778" i="6"/>
  <c r="BA1779" i="6"/>
  <c r="BA1780" i="6"/>
  <c r="BA1781" i="6"/>
  <c r="BA1782" i="6"/>
  <c r="BA1783" i="6"/>
  <c r="BA1784" i="6"/>
  <c r="BA1785" i="6"/>
  <c r="BA1786" i="6"/>
  <c r="BA1787" i="6"/>
  <c r="BA1788" i="6"/>
  <c r="BA1789" i="6"/>
  <c r="BA1790" i="6"/>
  <c r="BA1791" i="6"/>
  <c r="BA1792" i="6"/>
  <c r="BA1793" i="6"/>
  <c r="BA1794" i="6"/>
  <c r="BA1795" i="6"/>
  <c r="BA1796" i="6"/>
  <c r="BA1797" i="6"/>
  <c r="BA1798" i="6"/>
  <c r="BA1799" i="6"/>
  <c r="BA1800" i="6"/>
  <c r="BA1801" i="6"/>
  <c r="BA1802" i="6"/>
  <c r="BA1803" i="6"/>
  <c r="BA1804" i="6"/>
  <c r="BA1805" i="6"/>
  <c r="BA1806" i="6"/>
  <c r="BA1807" i="6"/>
  <c r="BA1808" i="6"/>
  <c r="BA1809" i="6"/>
  <c r="BA1810" i="6"/>
  <c r="BA1811" i="6"/>
  <c r="BA1812" i="6"/>
  <c r="BA1813" i="6"/>
  <c r="BA1814" i="6"/>
  <c r="BA1815" i="6"/>
  <c r="BA1816" i="6"/>
  <c r="BA1817" i="6"/>
  <c r="BA1818" i="6"/>
  <c r="BA1819" i="6"/>
  <c r="BA1820" i="6"/>
  <c r="BA1821" i="6"/>
  <c r="BA1822" i="6"/>
  <c r="BA1823" i="6"/>
  <c r="BA1824" i="6"/>
  <c r="BA1825" i="6"/>
  <c r="BA1826" i="6"/>
  <c r="BA1827" i="6"/>
  <c r="BA1828" i="6"/>
  <c r="BA1829" i="6"/>
  <c r="BA1830" i="6"/>
  <c r="BA1831" i="6"/>
  <c r="BA1832" i="6"/>
  <c r="BA1833" i="6"/>
  <c r="BA1834" i="6"/>
  <c r="BA1835" i="6"/>
  <c r="BA1836" i="6"/>
  <c r="BA1837" i="6"/>
  <c r="BA1838" i="6"/>
  <c r="BA1839" i="6"/>
  <c r="BA1840" i="6"/>
  <c r="BA1841" i="6"/>
  <c r="BA1842" i="6"/>
  <c r="BA1843" i="6"/>
  <c r="BA1844" i="6"/>
  <c r="BA1845" i="6"/>
  <c r="BA1846" i="6"/>
  <c r="BA1847" i="6"/>
  <c r="BA1848" i="6"/>
  <c r="BA1849" i="6"/>
  <c r="BA1850" i="6"/>
  <c r="BA1851" i="6"/>
  <c r="BA1852" i="6"/>
  <c r="BA1853" i="6"/>
  <c r="BA1854" i="6"/>
  <c r="BA1855" i="6"/>
  <c r="BA1856" i="6"/>
  <c r="BA1857" i="6"/>
  <c r="BA1858" i="6"/>
  <c r="BA1859" i="6"/>
  <c r="BA1860" i="6"/>
  <c r="BA1861" i="6"/>
  <c r="BA1862" i="6"/>
  <c r="BA1863" i="6"/>
  <c r="BA1864" i="6"/>
  <c r="BA1865" i="6"/>
  <c r="BA1866" i="6"/>
  <c r="BA1867" i="6"/>
  <c r="BA1868" i="6"/>
  <c r="BA1869" i="6"/>
  <c r="BA1870" i="6"/>
  <c r="BA1871" i="6"/>
  <c r="BA1872" i="6"/>
  <c r="BA1873" i="6"/>
  <c r="BA1874" i="6"/>
  <c r="BA1875" i="6"/>
  <c r="BA1876" i="6"/>
  <c r="BA1877" i="6"/>
  <c r="BA1878" i="6"/>
  <c r="BA1879" i="6"/>
  <c r="BA1880" i="6"/>
  <c r="BA1881" i="6"/>
  <c r="BA1882" i="6"/>
  <c r="BA1883" i="6"/>
  <c r="BA1884" i="6"/>
  <c r="BA1885" i="6"/>
  <c r="BA1886" i="6"/>
  <c r="BA1887" i="6"/>
  <c r="BA1888" i="6"/>
  <c r="BA1889" i="6"/>
  <c r="BA1890" i="6"/>
  <c r="BA1891" i="6"/>
  <c r="BA1892" i="6"/>
  <c r="BA1893" i="6"/>
  <c r="BA1894" i="6"/>
  <c r="BA1895" i="6"/>
  <c r="BA1896" i="6"/>
  <c r="BA1897" i="6"/>
  <c r="BA1898" i="6"/>
  <c r="BA1899" i="6"/>
  <c r="BA1900" i="6"/>
  <c r="BA1901" i="6"/>
  <c r="BA1902" i="6"/>
  <c r="BA1903" i="6"/>
  <c r="BA1904" i="6"/>
  <c r="BA1905" i="6"/>
  <c r="BA1906" i="6"/>
  <c r="BA1907" i="6"/>
  <c r="BA1908" i="6"/>
  <c r="BA1909" i="6"/>
  <c r="BA1910" i="6"/>
  <c r="BA1911" i="6"/>
  <c r="BA1912" i="6"/>
  <c r="BA1913" i="6"/>
  <c r="BA1914" i="6"/>
  <c r="BA1915" i="6"/>
  <c r="BA1916" i="6"/>
  <c r="BA1917" i="6"/>
  <c r="BA1918" i="6"/>
  <c r="BA1919" i="6"/>
  <c r="BA1920" i="6"/>
  <c r="BA1921" i="6"/>
  <c r="BA1922" i="6"/>
  <c r="BA1923" i="6"/>
  <c r="BA1924" i="6"/>
  <c r="BA1925" i="6"/>
  <c r="BA1926" i="6"/>
  <c r="BA1927" i="6"/>
  <c r="BA1928" i="6"/>
  <c r="BA1929" i="6"/>
  <c r="BA1930" i="6"/>
  <c r="BA1931" i="6"/>
  <c r="BA1932" i="6"/>
  <c r="BA1933" i="6"/>
  <c r="BA1934" i="6"/>
  <c r="BA1935" i="6"/>
  <c r="BA1936" i="6"/>
  <c r="BA1937" i="6"/>
  <c r="BA1938" i="6"/>
  <c r="BA1939" i="6"/>
  <c r="BA1940" i="6"/>
  <c r="BA1941" i="6"/>
  <c r="BA1942" i="6"/>
  <c r="BA1943" i="6"/>
  <c r="BA1944" i="6"/>
  <c r="BA1945" i="6"/>
  <c r="BA1946" i="6"/>
  <c r="BA1947" i="6"/>
  <c r="BA1948" i="6"/>
  <c r="BA1949" i="6"/>
  <c r="BA1950" i="6"/>
  <c r="BA1951" i="6"/>
  <c r="BA1952" i="6"/>
  <c r="BA1953" i="6"/>
  <c r="BA1954" i="6"/>
  <c r="BA1955" i="6"/>
  <c r="BA1956" i="6"/>
  <c r="BA1957" i="6"/>
  <c r="BA1958" i="6"/>
  <c r="BA1959" i="6"/>
  <c r="BA1960" i="6"/>
  <c r="BA1961" i="6"/>
  <c r="BA1962" i="6"/>
  <c r="BA1963" i="6"/>
  <c r="BA1964" i="6"/>
  <c r="BA1965" i="6"/>
  <c r="BA1966" i="6"/>
  <c r="BA1967" i="6"/>
  <c r="BA1968" i="6"/>
  <c r="BA1969" i="6"/>
  <c r="BA1970" i="6"/>
  <c r="BA1971" i="6"/>
  <c r="BA1972" i="6"/>
  <c r="BA1973" i="6"/>
  <c r="BA1974" i="6"/>
  <c r="BA1975" i="6"/>
  <c r="BA1976" i="6"/>
  <c r="BA1977" i="6"/>
  <c r="BA1978" i="6"/>
  <c r="BA1979" i="6"/>
  <c r="BA1980" i="6"/>
  <c r="BA1981" i="6"/>
  <c r="BA1982" i="6"/>
  <c r="BA1983" i="6"/>
  <c r="BA1984" i="6"/>
  <c r="BA1985" i="6"/>
  <c r="BA1986" i="6"/>
  <c r="BA1987" i="6"/>
  <c r="BA1988" i="6"/>
  <c r="BA1989" i="6"/>
  <c r="BA1990" i="6"/>
  <c r="BA1991" i="6"/>
  <c r="BA1992" i="6"/>
  <c r="BA1993" i="6"/>
  <c r="BA1994" i="6"/>
  <c r="BA1995" i="6"/>
  <c r="BA1996" i="6"/>
  <c r="BA1997" i="6"/>
  <c r="BA1998" i="6"/>
  <c r="BA1999" i="6"/>
  <c r="BA2000" i="6"/>
  <c r="BA2001" i="6"/>
  <c r="BF3" i="6" a="1"/>
  <c r="BF3" i="6" s="1"/>
  <c r="F7" i="15"/>
  <c r="F8" i="15"/>
  <c r="F9" i="15"/>
  <c r="F10" i="15"/>
  <c r="F11" i="15"/>
  <c r="F12" i="15"/>
  <c r="F13" i="15"/>
  <c r="F14" i="15"/>
  <c r="F15" i="15"/>
  <c r="F16" i="15"/>
  <c r="F17" i="15"/>
  <c r="F18" i="15"/>
  <c r="F19" i="15"/>
  <c r="F20" i="15"/>
  <c r="F32" i="15"/>
  <c r="F33" i="15"/>
  <c r="F34" i="15"/>
  <c r="F35" i="15"/>
  <c r="F36" i="15"/>
  <c r="F37" i="15"/>
  <c r="F38" i="15"/>
  <c r="F39" i="15"/>
  <c r="F40" i="15"/>
  <c r="F41" i="15"/>
  <c r="F42" i="15"/>
  <c r="F43" i="15"/>
  <c r="F44" i="15"/>
  <c r="F45" i="15"/>
  <c r="F46" i="15"/>
  <c r="F47" i="15"/>
  <c r="F48" i="15"/>
  <c r="F49" i="15"/>
  <c r="F50" i="15"/>
  <c r="F51" i="15"/>
  <c r="F52" i="15"/>
  <c r="F53" i="15"/>
  <c r="F54" i="15"/>
  <c r="F55" i="15"/>
  <c r="F56" i="15"/>
  <c r="F57" i="15"/>
  <c r="F58" i="15"/>
  <c r="F59" i="15"/>
  <c r="F60" i="15"/>
  <c r="F61" i="15"/>
  <c r="F62" i="15"/>
  <c r="F63" i="15"/>
  <c r="F64" i="15"/>
  <c r="F65" i="15"/>
  <c r="F66" i="15"/>
  <c r="F67" i="15"/>
  <c r="F68" i="15"/>
  <c r="F69" i="15"/>
  <c r="F70" i="15"/>
  <c r="F71" i="15"/>
  <c r="F72" i="15"/>
  <c r="F73" i="15"/>
  <c r="F74" i="15"/>
  <c r="F75" i="15"/>
  <c r="F76" i="15"/>
  <c r="F77" i="15"/>
  <c r="F78" i="15"/>
  <c r="F79" i="15"/>
  <c r="F80" i="15"/>
  <c r="F81" i="15"/>
  <c r="F82" i="15"/>
  <c r="F83" i="15"/>
  <c r="F84" i="15"/>
  <c r="F85" i="15"/>
  <c r="F86" i="15"/>
  <c r="F87" i="15"/>
  <c r="F88" i="15"/>
  <c r="F89" i="15"/>
  <c r="F90" i="15"/>
  <c r="F91" i="15"/>
  <c r="F92" i="15"/>
  <c r="F93" i="15"/>
  <c r="F94" i="15"/>
  <c r="F95" i="15"/>
  <c r="F96" i="15"/>
  <c r="F97" i="15"/>
  <c r="F98" i="15"/>
  <c r="F99" i="15"/>
  <c r="F100" i="15"/>
  <c r="F101" i="15"/>
  <c r="F102" i="15"/>
  <c r="F103" i="15"/>
  <c r="F104" i="15"/>
  <c r="F105" i="15"/>
  <c r="F106" i="15"/>
  <c r="F107" i="15"/>
  <c r="F108" i="15"/>
  <c r="F109" i="15"/>
  <c r="F110" i="15"/>
  <c r="F111" i="15"/>
  <c r="F112" i="15"/>
  <c r="F113" i="15"/>
  <c r="F114" i="15"/>
  <c r="F6" i="15"/>
  <c r="AW2" i="6"/>
  <c r="AW3" i="6"/>
  <c r="AW4" i="6"/>
  <c r="AW5" i="6"/>
  <c r="AW6" i="6"/>
  <c r="AW7" i="6"/>
  <c r="AW8" i="6"/>
  <c r="AW9" i="6"/>
  <c r="AW10" i="6"/>
  <c r="AW11" i="6"/>
  <c r="AW12" i="6"/>
  <c r="AW13" i="6"/>
  <c r="AW14" i="6"/>
  <c r="AW15" i="6"/>
  <c r="AW16" i="6"/>
  <c r="AW17" i="6"/>
  <c r="AW18" i="6"/>
  <c r="AW19" i="6"/>
  <c r="AW20" i="6"/>
  <c r="AW21" i="6"/>
  <c r="AW22" i="6"/>
  <c r="AW23" i="6"/>
  <c r="AW24" i="6"/>
  <c r="AW25" i="6"/>
  <c r="AW26" i="6"/>
  <c r="AW27" i="6"/>
  <c r="AW28" i="6"/>
  <c r="AW29" i="6"/>
  <c r="AW30" i="6"/>
  <c r="AW31" i="6"/>
  <c r="AW32" i="6"/>
  <c r="AW33" i="6"/>
  <c r="AW34" i="6"/>
  <c r="AW35" i="6"/>
  <c r="AW36" i="6"/>
  <c r="AW37" i="6"/>
  <c r="AW38" i="6"/>
  <c r="AW39" i="6"/>
  <c r="AW40" i="6"/>
  <c r="AW41" i="6"/>
  <c r="AW42" i="6"/>
  <c r="AW43" i="6"/>
  <c r="AW44" i="6"/>
  <c r="AW45" i="6"/>
  <c r="AW46" i="6"/>
  <c r="AW47" i="6"/>
  <c r="AW48" i="6"/>
  <c r="AW49" i="6"/>
  <c r="AW50" i="6"/>
  <c r="AW51" i="6"/>
  <c r="AW52" i="6"/>
  <c r="AW53" i="6"/>
  <c r="AW54" i="6"/>
  <c r="AW55" i="6"/>
  <c r="AW56" i="6"/>
  <c r="AW57" i="6"/>
  <c r="AW58" i="6"/>
  <c r="AW59" i="6"/>
  <c r="AW60" i="6"/>
  <c r="AW61" i="6"/>
  <c r="AW62" i="6"/>
  <c r="AW63" i="6"/>
  <c r="AW64" i="6"/>
  <c r="AW65" i="6"/>
  <c r="AW66" i="6"/>
  <c r="AW67" i="6"/>
  <c r="AW68" i="6"/>
  <c r="AW69" i="6"/>
  <c r="AW70" i="6"/>
  <c r="AW71" i="6"/>
  <c r="AW72" i="6"/>
  <c r="AW73" i="6"/>
  <c r="AW74" i="6"/>
  <c r="AW75" i="6"/>
  <c r="AW76" i="6"/>
  <c r="AW77" i="6"/>
  <c r="AW78" i="6"/>
  <c r="AW79" i="6"/>
  <c r="AW80" i="6"/>
  <c r="AW81" i="6"/>
  <c r="AW82" i="6"/>
  <c r="AW83" i="6"/>
  <c r="AW84" i="6"/>
  <c r="AW85" i="6"/>
  <c r="AW86" i="6"/>
  <c r="AW87" i="6"/>
  <c r="AW88" i="6"/>
  <c r="AW89" i="6"/>
  <c r="AW90" i="6"/>
  <c r="AW91" i="6"/>
  <c r="AW92" i="6"/>
  <c r="AW93" i="6"/>
  <c r="AW94" i="6"/>
  <c r="AW95" i="6"/>
  <c r="AW96" i="6"/>
  <c r="AW97" i="6"/>
  <c r="AW98" i="6"/>
  <c r="AW99" i="6"/>
  <c r="AW100" i="6"/>
  <c r="AW101" i="6"/>
  <c r="AW102" i="6"/>
  <c r="AW103" i="6"/>
  <c r="AW104" i="6"/>
  <c r="AW105" i="6"/>
  <c r="AW106" i="6"/>
  <c r="AW107" i="6"/>
  <c r="AW108" i="6"/>
  <c r="AW109" i="6"/>
  <c r="AW110" i="6"/>
  <c r="AW111" i="6"/>
  <c r="AW112" i="6"/>
  <c r="AW113" i="6"/>
  <c r="AW114" i="6"/>
  <c r="AW115" i="6"/>
  <c r="AW116" i="6"/>
  <c r="AW117" i="6"/>
  <c r="AW118" i="6"/>
  <c r="AW119" i="6"/>
  <c r="AW120" i="6"/>
  <c r="AW121" i="6"/>
  <c r="AW122" i="6"/>
  <c r="AW123" i="6"/>
  <c r="AW124" i="6"/>
  <c r="AW125" i="6"/>
  <c r="AW126" i="6"/>
  <c r="AW127" i="6"/>
  <c r="AW128" i="6"/>
  <c r="AW129" i="6"/>
  <c r="AW130" i="6"/>
  <c r="AW131" i="6"/>
  <c r="AW132" i="6"/>
  <c r="AW133" i="6"/>
  <c r="AW134" i="6"/>
  <c r="AW135" i="6"/>
  <c r="AW136" i="6"/>
  <c r="AW137" i="6"/>
  <c r="AW138" i="6"/>
  <c r="AW139" i="6"/>
  <c r="AW140" i="6"/>
  <c r="AW141" i="6"/>
  <c r="AW142" i="6"/>
  <c r="AW143" i="6"/>
  <c r="AW144" i="6"/>
  <c r="AW145" i="6"/>
  <c r="AW146" i="6"/>
  <c r="AW147" i="6"/>
  <c r="AW148" i="6"/>
  <c r="AW149" i="6"/>
  <c r="AW150" i="6"/>
  <c r="AW151" i="6"/>
  <c r="AW152" i="6"/>
  <c r="AW153" i="6"/>
  <c r="AW154" i="6"/>
  <c r="AW155" i="6"/>
  <c r="AW156" i="6"/>
  <c r="AW157" i="6"/>
  <c r="AW158" i="6"/>
  <c r="AW159" i="6"/>
  <c r="AW160" i="6"/>
  <c r="AW161" i="6"/>
  <c r="AW162" i="6"/>
  <c r="AW163" i="6"/>
  <c r="AW164" i="6"/>
  <c r="AW165" i="6"/>
  <c r="AW166" i="6"/>
  <c r="AW167" i="6"/>
  <c r="AW168" i="6"/>
  <c r="AW169" i="6"/>
  <c r="AW170" i="6"/>
  <c r="AW171" i="6"/>
  <c r="AW172" i="6"/>
  <c r="AW173" i="6"/>
  <c r="AW174" i="6"/>
  <c r="AW175" i="6"/>
  <c r="AW176" i="6"/>
  <c r="AW177" i="6"/>
  <c r="AW178" i="6"/>
  <c r="AW179" i="6"/>
  <c r="AW180" i="6"/>
  <c r="AW181" i="6"/>
  <c r="AW182" i="6"/>
  <c r="AW183" i="6"/>
  <c r="AW184" i="6"/>
  <c r="AW185" i="6"/>
  <c r="AW186" i="6"/>
  <c r="AW187" i="6"/>
  <c r="AW188" i="6"/>
  <c r="AW189" i="6"/>
  <c r="AW190" i="6"/>
  <c r="AW191" i="6"/>
  <c r="AW192" i="6"/>
  <c r="AW193" i="6"/>
  <c r="AW194" i="6"/>
  <c r="AW195" i="6"/>
  <c r="AW196" i="6"/>
  <c r="AW197" i="6"/>
  <c r="AW198" i="6"/>
  <c r="AW199" i="6"/>
  <c r="AW200" i="6"/>
  <c r="AW201" i="6"/>
  <c r="AW202" i="6"/>
  <c r="AW203" i="6"/>
  <c r="AW204" i="6"/>
  <c r="AW205" i="6"/>
  <c r="AW206" i="6"/>
  <c r="AW207" i="6"/>
  <c r="AW208" i="6"/>
  <c r="AW209" i="6"/>
  <c r="AW210" i="6"/>
  <c r="AW211" i="6"/>
  <c r="AW212" i="6"/>
  <c r="AW213" i="6"/>
  <c r="AW214" i="6"/>
  <c r="AW215" i="6"/>
  <c r="AW216" i="6"/>
  <c r="AW217" i="6"/>
  <c r="AW218" i="6"/>
  <c r="AW219" i="6"/>
  <c r="AW220" i="6"/>
  <c r="AW221" i="6"/>
  <c r="AW222" i="6"/>
  <c r="AW223" i="6"/>
  <c r="AW224" i="6"/>
  <c r="AW225" i="6"/>
  <c r="AW226" i="6"/>
  <c r="AW227" i="6"/>
  <c r="AW228" i="6"/>
  <c r="AW229" i="6"/>
  <c r="AW230" i="6"/>
  <c r="AW231" i="6"/>
  <c r="AW232" i="6"/>
  <c r="AW233" i="6"/>
  <c r="AW234" i="6"/>
  <c r="AW235" i="6"/>
  <c r="AW236" i="6"/>
  <c r="AW237" i="6"/>
  <c r="AW238" i="6"/>
  <c r="AW239" i="6"/>
  <c r="AW240" i="6"/>
  <c r="AW241" i="6"/>
  <c r="AW242" i="6"/>
  <c r="AW243" i="6"/>
  <c r="AW244" i="6"/>
  <c r="AW245" i="6"/>
  <c r="AW246" i="6"/>
  <c r="AW247" i="6"/>
  <c r="AW248" i="6"/>
  <c r="AW249" i="6"/>
  <c r="AW250" i="6"/>
  <c r="AW251" i="6"/>
  <c r="AW252" i="6"/>
  <c r="AW253" i="6"/>
  <c r="AW254" i="6"/>
  <c r="AW255" i="6"/>
  <c r="AW256" i="6"/>
  <c r="AW257" i="6"/>
  <c r="AW258" i="6"/>
  <c r="AW259" i="6"/>
  <c r="AW260" i="6"/>
  <c r="AW261" i="6"/>
  <c r="AW262" i="6"/>
  <c r="AW263" i="6"/>
  <c r="AW264" i="6"/>
  <c r="AW265" i="6"/>
  <c r="AW266" i="6"/>
  <c r="AW267" i="6"/>
  <c r="AW268" i="6"/>
  <c r="AW269" i="6"/>
  <c r="AW270" i="6"/>
  <c r="AW271" i="6"/>
  <c r="AW272" i="6"/>
  <c r="AW273" i="6"/>
  <c r="AW274" i="6"/>
  <c r="AW275" i="6"/>
  <c r="AW276" i="6"/>
  <c r="AW277" i="6"/>
  <c r="AW278" i="6"/>
  <c r="AW279" i="6"/>
  <c r="AW280" i="6"/>
  <c r="AW281" i="6"/>
  <c r="AW282" i="6"/>
  <c r="AW283" i="6"/>
  <c r="AW284" i="6"/>
  <c r="AW285" i="6"/>
  <c r="AW286" i="6"/>
  <c r="AW287" i="6"/>
  <c r="AW288" i="6"/>
  <c r="AW289" i="6"/>
  <c r="AW290" i="6"/>
  <c r="AW291" i="6"/>
  <c r="AW292" i="6"/>
  <c r="AW293" i="6"/>
  <c r="AW294" i="6"/>
  <c r="AW295" i="6"/>
  <c r="AW296" i="6"/>
  <c r="AW297" i="6"/>
  <c r="AW298" i="6"/>
  <c r="AW299" i="6"/>
  <c r="AW300" i="6"/>
  <c r="AW301" i="6"/>
  <c r="AW302" i="6"/>
  <c r="AW303" i="6"/>
  <c r="AW304" i="6"/>
  <c r="AW305" i="6"/>
  <c r="AW306" i="6"/>
  <c r="AW307" i="6"/>
  <c r="AW308" i="6"/>
  <c r="AW309" i="6"/>
  <c r="AW310" i="6"/>
  <c r="AW311" i="6"/>
  <c r="AW312" i="6"/>
  <c r="AW313" i="6"/>
  <c r="AW314" i="6"/>
  <c r="AW315" i="6"/>
  <c r="AW316" i="6"/>
  <c r="AW317" i="6"/>
  <c r="AW318" i="6"/>
  <c r="AW319" i="6"/>
  <c r="AW320" i="6"/>
  <c r="AW321" i="6"/>
  <c r="AW322" i="6"/>
  <c r="AW323" i="6"/>
  <c r="AW324" i="6"/>
  <c r="AW325" i="6"/>
  <c r="AW326" i="6"/>
  <c r="AW327" i="6"/>
  <c r="AW328" i="6"/>
  <c r="AW329" i="6"/>
  <c r="AW330" i="6"/>
  <c r="AW331" i="6"/>
  <c r="AW332" i="6"/>
  <c r="AW333" i="6"/>
  <c r="AW334" i="6"/>
  <c r="AW335" i="6"/>
  <c r="AW336" i="6"/>
  <c r="AW337" i="6"/>
  <c r="AW338" i="6"/>
  <c r="AW339" i="6"/>
  <c r="AW340" i="6"/>
  <c r="AW341" i="6"/>
  <c r="AW342" i="6"/>
  <c r="AW343" i="6"/>
  <c r="AW344" i="6"/>
  <c r="AW345" i="6"/>
  <c r="AW346" i="6"/>
  <c r="AW347" i="6"/>
  <c r="AW348" i="6"/>
  <c r="AW349" i="6"/>
  <c r="AW350" i="6"/>
  <c r="AW351" i="6"/>
  <c r="AW352" i="6"/>
  <c r="AW353" i="6"/>
  <c r="AW354" i="6"/>
  <c r="AW355" i="6"/>
  <c r="AW356" i="6"/>
  <c r="AW357" i="6"/>
  <c r="AW358" i="6"/>
  <c r="AW359" i="6"/>
  <c r="AW360" i="6"/>
  <c r="AW361" i="6"/>
  <c r="AW362" i="6"/>
  <c r="AW363" i="6"/>
  <c r="AW364" i="6"/>
  <c r="AW365" i="6"/>
  <c r="AW366" i="6"/>
  <c r="AW367" i="6"/>
  <c r="AW368" i="6"/>
  <c r="AW369" i="6"/>
  <c r="AW370" i="6"/>
  <c r="AW371" i="6"/>
  <c r="AW372" i="6"/>
  <c r="AW373" i="6"/>
  <c r="AW374" i="6"/>
  <c r="AW375" i="6"/>
  <c r="AW376" i="6"/>
  <c r="AW377" i="6"/>
  <c r="AW378" i="6"/>
  <c r="AW379" i="6"/>
  <c r="AW380" i="6"/>
  <c r="AW381" i="6"/>
  <c r="AW382" i="6"/>
  <c r="AW383" i="6"/>
  <c r="AW384" i="6"/>
  <c r="AW385" i="6"/>
  <c r="AW386" i="6"/>
  <c r="AW387" i="6"/>
  <c r="AW388" i="6"/>
  <c r="AW389" i="6"/>
  <c r="AW390" i="6"/>
  <c r="AW391" i="6"/>
  <c r="AW392" i="6"/>
  <c r="AW393" i="6"/>
  <c r="AW394" i="6"/>
  <c r="AW395" i="6"/>
  <c r="AW396" i="6"/>
  <c r="AW397" i="6"/>
  <c r="AW398" i="6"/>
  <c r="AW399" i="6"/>
  <c r="AW400" i="6"/>
  <c r="AW401" i="6"/>
  <c r="AW402" i="6"/>
  <c r="AW403" i="6"/>
  <c r="AW404" i="6"/>
  <c r="AW405" i="6"/>
  <c r="AW406" i="6"/>
  <c r="AW407" i="6"/>
  <c r="AW408" i="6"/>
  <c r="AW409" i="6"/>
  <c r="AW410" i="6"/>
  <c r="AW411" i="6"/>
  <c r="AW412" i="6"/>
  <c r="AW413" i="6"/>
  <c r="AW414" i="6"/>
  <c r="AW415" i="6"/>
  <c r="AW416" i="6"/>
  <c r="AW417" i="6"/>
  <c r="AW418" i="6"/>
  <c r="AW419" i="6"/>
  <c r="AW420" i="6"/>
  <c r="AW421" i="6"/>
  <c r="AW422" i="6"/>
  <c r="AW423" i="6"/>
  <c r="AW424" i="6"/>
  <c r="AW425" i="6"/>
  <c r="AW426" i="6"/>
  <c r="AW427" i="6"/>
  <c r="AW428" i="6"/>
  <c r="AW429" i="6"/>
  <c r="AW430" i="6"/>
  <c r="AW431" i="6"/>
  <c r="AW432" i="6"/>
  <c r="AW433" i="6"/>
  <c r="AW434" i="6"/>
  <c r="AW435" i="6"/>
  <c r="AW436" i="6"/>
  <c r="AW437" i="6"/>
  <c r="AW438" i="6"/>
  <c r="AW439" i="6"/>
  <c r="AW440" i="6"/>
  <c r="AW441" i="6"/>
  <c r="AW442" i="6"/>
  <c r="AW443" i="6"/>
  <c r="AW444" i="6"/>
  <c r="AW445" i="6"/>
  <c r="AW446" i="6"/>
  <c r="AW447" i="6"/>
  <c r="AW448" i="6"/>
  <c r="AW449" i="6"/>
  <c r="AW450" i="6"/>
  <c r="AW451" i="6"/>
  <c r="AW452" i="6"/>
  <c r="AW453" i="6"/>
  <c r="AW454" i="6"/>
  <c r="AW455" i="6"/>
  <c r="AW456" i="6"/>
  <c r="AW457" i="6"/>
  <c r="AW458" i="6"/>
  <c r="AW459" i="6"/>
  <c r="AW460" i="6"/>
  <c r="AW461" i="6"/>
  <c r="AW462" i="6"/>
  <c r="AW463" i="6"/>
  <c r="AW464" i="6"/>
  <c r="AW465" i="6"/>
  <c r="AW466" i="6"/>
  <c r="AW467" i="6"/>
  <c r="AW468" i="6"/>
  <c r="AW469" i="6"/>
  <c r="AW470" i="6"/>
  <c r="AW471" i="6"/>
  <c r="AW472" i="6"/>
  <c r="AW473" i="6"/>
  <c r="AW474" i="6"/>
  <c r="AW475" i="6"/>
  <c r="AW476" i="6"/>
  <c r="AW477" i="6"/>
  <c r="AW478" i="6"/>
  <c r="AW479" i="6"/>
  <c r="AW480" i="6"/>
  <c r="AW481" i="6"/>
  <c r="AW482" i="6"/>
  <c r="AW483" i="6"/>
  <c r="AW484" i="6"/>
  <c r="AW485" i="6"/>
  <c r="AW486" i="6"/>
  <c r="AW487" i="6"/>
  <c r="AW488" i="6"/>
  <c r="AW489" i="6"/>
  <c r="AW490" i="6"/>
  <c r="AW491" i="6"/>
  <c r="AW492" i="6"/>
  <c r="AW493" i="6"/>
  <c r="AW494" i="6"/>
  <c r="AW495" i="6"/>
  <c r="AW496" i="6"/>
  <c r="AW497" i="6"/>
  <c r="AW498" i="6"/>
  <c r="AW499" i="6"/>
  <c r="AW500" i="6"/>
  <c r="AW501" i="6"/>
  <c r="AW502" i="6"/>
  <c r="AW503" i="6"/>
  <c r="AW504" i="6"/>
  <c r="AW505" i="6"/>
  <c r="AW506" i="6"/>
  <c r="AW507" i="6"/>
  <c r="AW508" i="6"/>
  <c r="AW509" i="6"/>
  <c r="AW510" i="6"/>
  <c r="AW511" i="6"/>
  <c r="AW512" i="6"/>
  <c r="AW513" i="6"/>
  <c r="AW514" i="6"/>
  <c r="AW515" i="6"/>
  <c r="AW516" i="6"/>
  <c r="AW517" i="6"/>
  <c r="AW518" i="6"/>
  <c r="AW519" i="6"/>
  <c r="AW520" i="6"/>
  <c r="AW521" i="6"/>
  <c r="AW522" i="6"/>
  <c r="AW523" i="6"/>
  <c r="AW524" i="6"/>
  <c r="AW525" i="6"/>
  <c r="AW526" i="6"/>
  <c r="AW527" i="6"/>
  <c r="AW528" i="6"/>
  <c r="AW529" i="6"/>
  <c r="AW530" i="6"/>
  <c r="AW531" i="6"/>
  <c r="AW532" i="6"/>
  <c r="AW533" i="6"/>
  <c r="AW534" i="6"/>
  <c r="AW535" i="6"/>
  <c r="AW536" i="6"/>
  <c r="AW537" i="6"/>
  <c r="AW538" i="6"/>
  <c r="AW539" i="6"/>
  <c r="AW540" i="6"/>
  <c r="AW541" i="6"/>
  <c r="AW542" i="6"/>
  <c r="AW543" i="6"/>
  <c r="AW544" i="6"/>
  <c r="AW545" i="6"/>
  <c r="AW546" i="6"/>
  <c r="AW547" i="6"/>
  <c r="AW548" i="6"/>
  <c r="AW549" i="6"/>
  <c r="AW550" i="6"/>
  <c r="AW551" i="6"/>
  <c r="AW552" i="6"/>
  <c r="AW553" i="6"/>
  <c r="AW554" i="6"/>
  <c r="AW555" i="6"/>
  <c r="AW556" i="6"/>
  <c r="AW557" i="6"/>
  <c r="AW558" i="6"/>
  <c r="AW559" i="6"/>
  <c r="AW560" i="6"/>
  <c r="AW561" i="6"/>
  <c r="AW562" i="6"/>
  <c r="AW563" i="6"/>
  <c r="AW564" i="6"/>
  <c r="AW565" i="6"/>
  <c r="AW566" i="6"/>
  <c r="AW567" i="6"/>
  <c r="AW568" i="6"/>
  <c r="AW569" i="6"/>
  <c r="AW570" i="6"/>
  <c r="AW571" i="6"/>
  <c r="AW572" i="6"/>
  <c r="AW573" i="6"/>
  <c r="AW574" i="6"/>
  <c r="AW575" i="6"/>
  <c r="AW576" i="6"/>
  <c r="AW577" i="6"/>
  <c r="AW578" i="6"/>
  <c r="AW579" i="6"/>
  <c r="AW580" i="6"/>
  <c r="AW581" i="6"/>
  <c r="AW582" i="6"/>
  <c r="AW583" i="6"/>
  <c r="AW584" i="6"/>
  <c r="AW585" i="6"/>
  <c r="AW586" i="6"/>
  <c r="AW587" i="6"/>
  <c r="AW588" i="6"/>
  <c r="AW589" i="6"/>
  <c r="AW590" i="6"/>
  <c r="AW591" i="6"/>
  <c r="AW592" i="6"/>
  <c r="AW593" i="6"/>
  <c r="AW594" i="6"/>
  <c r="AW595" i="6"/>
  <c r="AW596" i="6"/>
  <c r="AW597" i="6"/>
  <c r="AW598" i="6"/>
  <c r="AW599" i="6"/>
  <c r="AW600" i="6"/>
  <c r="AW601" i="6"/>
  <c r="AW602" i="6"/>
  <c r="AW603" i="6"/>
  <c r="AW604" i="6"/>
  <c r="AW605" i="6"/>
  <c r="AW606" i="6"/>
  <c r="AW607" i="6"/>
  <c r="AW608" i="6"/>
  <c r="AW609" i="6"/>
  <c r="AW610" i="6"/>
  <c r="AW611" i="6"/>
  <c r="AW612" i="6"/>
  <c r="AW613" i="6"/>
  <c r="AW614" i="6"/>
  <c r="AW615" i="6"/>
  <c r="AW616" i="6"/>
  <c r="AW617" i="6"/>
  <c r="AW618" i="6"/>
  <c r="AW619" i="6"/>
  <c r="AW620" i="6"/>
  <c r="AW621" i="6"/>
  <c r="AW622" i="6"/>
  <c r="AW623" i="6"/>
  <c r="AW624" i="6"/>
  <c r="AW625" i="6"/>
  <c r="AW626" i="6"/>
  <c r="AW627" i="6"/>
  <c r="AW628" i="6"/>
  <c r="AW629" i="6"/>
  <c r="AW630" i="6"/>
  <c r="AW631" i="6"/>
  <c r="AW632" i="6"/>
  <c r="AW633" i="6"/>
  <c r="AW634" i="6"/>
  <c r="AW635" i="6"/>
  <c r="AW636" i="6"/>
  <c r="AW637" i="6"/>
  <c r="AW638" i="6"/>
  <c r="AW639" i="6"/>
  <c r="AW640" i="6"/>
  <c r="AW641" i="6"/>
  <c r="AW642" i="6"/>
  <c r="AW643" i="6"/>
  <c r="AW644" i="6"/>
  <c r="AW645" i="6"/>
  <c r="AW646" i="6"/>
  <c r="AW647" i="6"/>
  <c r="AW648" i="6"/>
  <c r="AW649" i="6"/>
  <c r="AW650" i="6"/>
  <c r="AW651" i="6"/>
  <c r="AW652" i="6"/>
  <c r="AW653" i="6"/>
  <c r="AW654" i="6"/>
  <c r="AW655" i="6"/>
  <c r="AW656" i="6"/>
  <c r="AW657" i="6"/>
  <c r="AW658" i="6"/>
  <c r="AW659" i="6"/>
  <c r="AW660" i="6"/>
  <c r="AW661" i="6"/>
  <c r="AW662" i="6"/>
  <c r="AW663" i="6"/>
  <c r="AW664" i="6"/>
  <c r="AW665" i="6"/>
  <c r="AW666" i="6"/>
  <c r="AW667" i="6"/>
  <c r="AW668" i="6"/>
  <c r="AW669" i="6"/>
  <c r="AW670" i="6"/>
  <c r="AW671" i="6"/>
  <c r="AW672" i="6"/>
  <c r="AW673" i="6"/>
  <c r="AW674" i="6"/>
  <c r="AW675" i="6"/>
  <c r="AW676" i="6"/>
  <c r="AW677" i="6"/>
  <c r="AW678" i="6"/>
  <c r="AW679" i="6"/>
  <c r="AW680" i="6"/>
  <c r="AW681" i="6"/>
  <c r="AW682" i="6"/>
  <c r="AW683" i="6"/>
  <c r="AW684" i="6"/>
  <c r="AW685" i="6"/>
  <c r="AW686" i="6"/>
  <c r="AW687" i="6"/>
  <c r="AW688" i="6"/>
  <c r="AW689" i="6"/>
  <c r="AW690" i="6"/>
  <c r="AW691" i="6"/>
  <c r="AW692" i="6"/>
  <c r="AW693" i="6"/>
  <c r="AW694" i="6"/>
  <c r="AW695" i="6"/>
  <c r="AW696" i="6"/>
  <c r="AW697" i="6"/>
  <c r="AW698" i="6"/>
  <c r="AW699" i="6"/>
  <c r="AW700" i="6"/>
  <c r="AW701" i="6"/>
  <c r="AW702" i="6"/>
  <c r="AW703" i="6"/>
  <c r="AW704" i="6"/>
  <c r="AW705" i="6"/>
  <c r="AW706" i="6"/>
  <c r="AW707" i="6"/>
  <c r="AW708" i="6"/>
  <c r="AW709" i="6"/>
  <c r="AW710" i="6"/>
  <c r="AW711" i="6"/>
  <c r="AW712" i="6"/>
  <c r="AW713" i="6"/>
  <c r="AW714" i="6"/>
  <c r="AW715" i="6"/>
  <c r="AW716" i="6"/>
  <c r="AW717" i="6"/>
  <c r="AW718" i="6"/>
  <c r="AW719" i="6"/>
  <c r="AW720" i="6"/>
  <c r="AW721" i="6"/>
  <c r="AW722" i="6"/>
  <c r="AW723" i="6"/>
  <c r="AW724" i="6"/>
  <c r="AW725" i="6"/>
  <c r="AW726" i="6"/>
  <c r="AW727" i="6"/>
  <c r="AW728" i="6"/>
  <c r="AW729" i="6"/>
  <c r="AW730" i="6"/>
  <c r="AW731" i="6"/>
  <c r="AW732" i="6"/>
  <c r="AW733" i="6"/>
  <c r="AW734" i="6"/>
  <c r="AW735" i="6"/>
  <c r="AW736" i="6"/>
  <c r="AW737" i="6"/>
  <c r="AW738" i="6"/>
  <c r="AW739" i="6"/>
  <c r="AW740" i="6"/>
  <c r="AW741" i="6"/>
  <c r="AW742" i="6"/>
  <c r="AW743" i="6"/>
  <c r="AW744" i="6"/>
  <c r="AW745" i="6"/>
  <c r="AW746" i="6"/>
  <c r="AW747" i="6"/>
  <c r="AW748" i="6"/>
  <c r="AW749" i="6"/>
  <c r="AW750" i="6"/>
  <c r="AW751" i="6"/>
  <c r="AW752" i="6"/>
  <c r="AW753" i="6"/>
  <c r="AW754" i="6"/>
  <c r="AW755" i="6"/>
  <c r="AW756" i="6"/>
  <c r="AW757" i="6"/>
  <c r="AW758" i="6"/>
  <c r="AW759" i="6"/>
  <c r="AW760" i="6"/>
  <c r="AW761" i="6"/>
  <c r="AW762" i="6"/>
  <c r="AW763" i="6"/>
  <c r="AW764" i="6"/>
  <c r="AW765" i="6"/>
  <c r="AW766" i="6"/>
  <c r="AW767" i="6"/>
  <c r="AW768" i="6"/>
  <c r="AW769" i="6"/>
  <c r="AW770" i="6"/>
  <c r="AW771" i="6"/>
  <c r="AW772" i="6"/>
  <c r="AW773" i="6"/>
  <c r="AW774" i="6"/>
  <c r="AW775" i="6"/>
  <c r="AW776" i="6"/>
  <c r="AW777" i="6"/>
  <c r="AW778" i="6"/>
  <c r="AW779" i="6"/>
  <c r="AW780" i="6"/>
  <c r="AW781" i="6"/>
  <c r="AW782" i="6"/>
  <c r="AW783" i="6"/>
  <c r="AW784" i="6"/>
  <c r="AW785" i="6"/>
  <c r="AW786" i="6"/>
  <c r="AW787" i="6"/>
  <c r="AW788" i="6"/>
  <c r="AW789" i="6"/>
  <c r="AW790" i="6"/>
  <c r="AW791" i="6"/>
  <c r="AW792" i="6"/>
  <c r="AW793" i="6"/>
  <c r="AW794" i="6"/>
  <c r="AW795" i="6"/>
  <c r="AW796" i="6"/>
  <c r="AW797" i="6"/>
  <c r="AW798" i="6"/>
  <c r="AW799" i="6"/>
  <c r="AW800" i="6"/>
  <c r="AW801" i="6"/>
  <c r="AW802" i="6"/>
  <c r="AW803" i="6"/>
  <c r="AW804" i="6"/>
  <c r="AW805" i="6"/>
  <c r="AW806" i="6"/>
  <c r="AW807" i="6"/>
  <c r="AW808" i="6"/>
  <c r="AW809" i="6"/>
  <c r="AW810" i="6"/>
  <c r="AW811" i="6"/>
  <c r="AW812" i="6"/>
  <c r="AW813" i="6"/>
  <c r="AW814" i="6"/>
  <c r="AW815" i="6"/>
  <c r="AW816" i="6"/>
  <c r="AW817" i="6"/>
  <c r="AW818" i="6"/>
  <c r="AW819" i="6"/>
  <c r="AW820" i="6"/>
  <c r="AW821" i="6"/>
  <c r="AW822" i="6"/>
  <c r="AW823" i="6"/>
  <c r="AW824" i="6"/>
  <c r="AW825" i="6"/>
  <c r="AW826" i="6"/>
  <c r="AW827" i="6"/>
  <c r="AW828" i="6"/>
  <c r="AW829" i="6"/>
  <c r="AW830" i="6"/>
  <c r="AW831" i="6"/>
  <c r="AW832" i="6"/>
  <c r="AW833" i="6"/>
  <c r="AW834" i="6"/>
  <c r="AW835" i="6"/>
  <c r="AW836" i="6"/>
  <c r="AW837" i="6"/>
  <c r="AW838" i="6"/>
  <c r="AW839" i="6"/>
  <c r="AW840" i="6"/>
  <c r="AW841" i="6"/>
  <c r="AW842" i="6"/>
  <c r="AW843" i="6"/>
  <c r="AW844" i="6"/>
  <c r="AW845" i="6"/>
  <c r="AW846" i="6"/>
  <c r="AW847" i="6"/>
  <c r="AW848" i="6"/>
  <c r="AW849" i="6"/>
  <c r="AW850" i="6"/>
  <c r="AW851" i="6"/>
  <c r="AW852" i="6"/>
  <c r="AW853" i="6"/>
  <c r="AW854" i="6"/>
  <c r="AW855" i="6"/>
  <c r="AW856" i="6"/>
  <c r="AW857" i="6"/>
  <c r="AW858" i="6"/>
  <c r="AW859" i="6"/>
  <c r="AW860" i="6"/>
  <c r="AW861" i="6"/>
  <c r="AW862" i="6"/>
  <c r="AW863" i="6"/>
  <c r="AW864" i="6"/>
  <c r="AW865" i="6"/>
  <c r="AW866" i="6"/>
  <c r="AW867" i="6"/>
  <c r="AW868" i="6"/>
  <c r="AW869" i="6"/>
  <c r="AW870" i="6"/>
  <c r="AW871" i="6"/>
  <c r="AW872" i="6"/>
  <c r="AW873" i="6"/>
  <c r="AW874" i="6"/>
  <c r="AW875" i="6"/>
  <c r="AW876" i="6"/>
  <c r="AW877" i="6"/>
  <c r="AW878" i="6"/>
  <c r="AW879" i="6"/>
  <c r="AW880" i="6"/>
  <c r="AW881" i="6"/>
  <c r="AW882" i="6"/>
  <c r="AW883" i="6"/>
  <c r="AW884" i="6"/>
  <c r="AW885" i="6"/>
  <c r="AW886" i="6"/>
  <c r="AW887" i="6"/>
  <c r="AW888" i="6"/>
  <c r="AW889" i="6"/>
  <c r="AW890" i="6"/>
  <c r="AW891" i="6"/>
  <c r="AW892" i="6"/>
  <c r="AW893" i="6"/>
  <c r="AW894" i="6"/>
  <c r="AW895" i="6"/>
  <c r="AW896" i="6"/>
  <c r="AW897" i="6"/>
  <c r="AW898" i="6"/>
  <c r="AW899" i="6"/>
  <c r="AW900" i="6"/>
  <c r="AW901" i="6"/>
  <c r="AW902" i="6"/>
  <c r="AW903" i="6"/>
  <c r="AW904" i="6"/>
  <c r="AW905" i="6"/>
  <c r="AW906" i="6"/>
  <c r="AW907" i="6"/>
  <c r="AW908" i="6"/>
  <c r="AW909" i="6"/>
  <c r="AW910" i="6"/>
  <c r="AW911" i="6"/>
  <c r="AW912" i="6"/>
  <c r="AW913" i="6"/>
  <c r="AW914" i="6"/>
  <c r="AW915" i="6"/>
  <c r="AW916" i="6"/>
  <c r="AW917" i="6"/>
  <c r="AW918" i="6"/>
  <c r="AW919" i="6"/>
  <c r="AW920" i="6"/>
  <c r="AW921" i="6"/>
  <c r="AW922" i="6"/>
  <c r="AW923" i="6"/>
  <c r="AW924" i="6"/>
  <c r="AW925" i="6"/>
  <c r="AW926" i="6"/>
  <c r="AW927" i="6"/>
  <c r="AW928" i="6"/>
  <c r="AW929" i="6"/>
  <c r="AW930" i="6"/>
  <c r="AW931" i="6"/>
  <c r="AW932" i="6"/>
  <c r="AW933" i="6"/>
  <c r="AW934" i="6"/>
  <c r="AW935" i="6"/>
  <c r="AW936" i="6"/>
  <c r="AW937" i="6"/>
  <c r="AW938" i="6"/>
  <c r="AW939" i="6"/>
  <c r="AW940" i="6"/>
  <c r="AW941" i="6"/>
  <c r="AW942" i="6"/>
  <c r="AW943" i="6"/>
  <c r="AW944" i="6"/>
  <c r="AW945" i="6"/>
  <c r="AW946" i="6"/>
  <c r="AW947" i="6"/>
  <c r="AW948" i="6"/>
  <c r="AW949" i="6"/>
  <c r="AW950" i="6"/>
  <c r="AW951" i="6"/>
  <c r="AW952" i="6"/>
  <c r="AW953" i="6"/>
  <c r="AW954" i="6"/>
  <c r="AW955" i="6"/>
  <c r="AW956" i="6"/>
  <c r="AW957" i="6"/>
  <c r="AW958" i="6"/>
  <c r="AW959" i="6"/>
  <c r="AW960" i="6"/>
  <c r="AW961" i="6"/>
  <c r="AW962" i="6"/>
  <c r="AW963" i="6"/>
  <c r="AW964" i="6"/>
  <c r="AW965" i="6"/>
  <c r="AW966" i="6"/>
  <c r="AW967" i="6"/>
  <c r="AW968" i="6"/>
  <c r="AW969" i="6"/>
  <c r="AW970" i="6"/>
  <c r="AW971" i="6"/>
  <c r="AW972" i="6"/>
  <c r="AW973" i="6"/>
  <c r="AW974" i="6"/>
  <c r="AW975" i="6"/>
  <c r="AW976" i="6"/>
  <c r="AW977" i="6"/>
  <c r="AW978" i="6"/>
  <c r="AW979" i="6"/>
  <c r="AW980" i="6"/>
  <c r="AW981" i="6"/>
  <c r="AW982" i="6"/>
  <c r="AW983" i="6"/>
  <c r="AW984" i="6"/>
  <c r="AW985" i="6"/>
  <c r="AW986" i="6"/>
  <c r="AW987" i="6"/>
  <c r="AW988" i="6"/>
  <c r="AW989" i="6"/>
  <c r="AW990" i="6"/>
  <c r="AW991" i="6"/>
  <c r="AW992" i="6"/>
  <c r="AW993" i="6"/>
  <c r="AW994" i="6"/>
  <c r="AW995" i="6"/>
  <c r="AW996" i="6"/>
  <c r="AW997" i="6"/>
  <c r="AW998" i="6"/>
  <c r="AW999" i="6"/>
  <c r="AW1000" i="6"/>
  <c r="AW1001" i="6"/>
  <c r="AW1002" i="6"/>
  <c r="AW1003" i="6"/>
  <c r="AW1004" i="6"/>
  <c r="AW1005" i="6"/>
  <c r="AW1006" i="6"/>
  <c r="AW1007" i="6"/>
  <c r="AW1008" i="6"/>
  <c r="AW1009" i="6"/>
  <c r="AW1010" i="6"/>
  <c r="AW1011" i="6"/>
  <c r="AW1012" i="6"/>
  <c r="AW1013" i="6"/>
  <c r="AW1014" i="6"/>
  <c r="AW1015" i="6"/>
  <c r="AW1016" i="6"/>
  <c r="AW1017" i="6"/>
  <c r="AW1018" i="6"/>
  <c r="AW1019" i="6"/>
  <c r="AW1020" i="6"/>
  <c r="AW1021" i="6"/>
  <c r="AW1022" i="6"/>
  <c r="AW1023" i="6"/>
  <c r="AW1024" i="6"/>
  <c r="AW1025" i="6"/>
  <c r="AW1026" i="6"/>
  <c r="AW1027" i="6"/>
  <c r="AW1028" i="6"/>
  <c r="AW1029" i="6"/>
  <c r="AW1030" i="6"/>
  <c r="AW1031" i="6"/>
  <c r="AW1032" i="6"/>
  <c r="AW1033" i="6"/>
  <c r="AW1034" i="6"/>
  <c r="AW1035" i="6"/>
  <c r="AW1036" i="6"/>
  <c r="AW1037" i="6"/>
  <c r="AW1038" i="6"/>
  <c r="AW1039" i="6"/>
  <c r="AW1040" i="6"/>
  <c r="AW1041" i="6"/>
  <c r="AW1042" i="6"/>
  <c r="AW1043" i="6"/>
  <c r="AW1044" i="6"/>
  <c r="AW1045" i="6"/>
  <c r="AW1046" i="6"/>
  <c r="AW1047" i="6"/>
  <c r="AW1048" i="6"/>
  <c r="AW1049" i="6"/>
  <c r="AW1050" i="6"/>
  <c r="AW1051" i="6"/>
  <c r="AW1052" i="6"/>
  <c r="AW1053" i="6"/>
  <c r="AW1054" i="6"/>
  <c r="AW1055" i="6"/>
  <c r="AW1056" i="6"/>
  <c r="AW1057" i="6"/>
  <c r="AW1058" i="6"/>
  <c r="AW1059" i="6"/>
  <c r="AW1060" i="6"/>
  <c r="AW1061" i="6"/>
  <c r="AW1062" i="6"/>
  <c r="AW1063" i="6"/>
  <c r="AW1064" i="6"/>
  <c r="AW1065" i="6"/>
  <c r="AW1066" i="6"/>
  <c r="AW1067" i="6"/>
  <c r="AW1068" i="6"/>
  <c r="AW1069" i="6"/>
  <c r="AW1070" i="6"/>
  <c r="AW1071" i="6"/>
  <c r="AW1072" i="6"/>
  <c r="AW1073" i="6"/>
  <c r="AW1074" i="6"/>
  <c r="AW1075" i="6"/>
  <c r="AW1076" i="6"/>
  <c r="AW1077" i="6"/>
  <c r="AW1078" i="6"/>
  <c r="AW1079" i="6"/>
  <c r="AW1080" i="6"/>
  <c r="AW1081" i="6"/>
  <c r="AW1082" i="6"/>
  <c r="AW1083" i="6"/>
  <c r="AW1084" i="6"/>
  <c r="AW1085" i="6"/>
  <c r="AW1086" i="6"/>
  <c r="AW1087" i="6"/>
  <c r="AW1088" i="6"/>
  <c r="AW1089" i="6"/>
  <c r="AW1090" i="6"/>
  <c r="AW1091" i="6"/>
  <c r="AW1092" i="6"/>
  <c r="AW1093" i="6"/>
  <c r="AW1094" i="6"/>
  <c r="AW1095" i="6"/>
  <c r="AW1096" i="6"/>
  <c r="AW1097" i="6"/>
  <c r="AW1098" i="6"/>
  <c r="AW1099" i="6"/>
  <c r="AW1100" i="6"/>
  <c r="AW1101" i="6"/>
  <c r="AW1102" i="6"/>
  <c r="AW1103" i="6"/>
  <c r="AW1104" i="6"/>
  <c r="AW1105" i="6"/>
  <c r="AW1106" i="6"/>
  <c r="AW1107" i="6"/>
  <c r="AW1108" i="6"/>
  <c r="AW1109" i="6"/>
  <c r="AW1110" i="6"/>
  <c r="AW1111" i="6"/>
  <c r="AW1112" i="6"/>
  <c r="AW1113" i="6"/>
  <c r="AW1114" i="6"/>
  <c r="AW1115" i="6"/>
  <c r="AW1116" i="6"/>
  <c r="AW1117" i="6"/>
  <c r="AW1118" i="6"/>
  <c r="AW1119" i="6"/>
  <c r="AW1120" i="6"/>
  <c r="AW1121" i="6"/>
  <c r="AW1122" i="6"/>
  <c r="AW1123" i="6"/>
  <c r="AW1124" i="6"/>
  <c r="AW1125" i="6"/>
  <c r="AW1126" i="6"/>
  <c r="AW1127" i="6"/>
  <c r="AW1128" i="6"/>
  <c r="AW1129" i="6"/>
  <c r="AW1130" i="6"/>
  <c r="AW1131" i="6"/>
  <c r="AW1132" i="6"/>
  <c r="AW1133" i="6"/>
  <c r="AW1134" i="6"/>
  <c r="AW1135" i="6"/>
  <c r="AW1136" i="6"/>
  <c r="AW1137" i="6"/>
  <c r="AW1138" i="6"/>
  <c r="AW1139" i="6"/>
  <c r="AW1140" i="6"/>
  <c r="AW1141" i="6"/>
  <c r="AW1142" i="6"/>
  <c r="AW1143" i="6"/>
  <c r="AW1144" i="6"/>
  <c r="AW1145" i="6"/>
  <c r="AW1146" i="6"/>
  <c r="AW1147" i="6"/>
  <c r="AW1148" i="6"/>
  <c r="AW1149" i="6"/>
  <c r="AW1150" i="6"/>
  <c r="AW1151" i="6"/>
  <c r="AW1152" i="6"/>
  <c r="AW1153" i="6"/>
  <c r="AW1154" i="6"/>
  <c r="AW1155" i="6"/>
  <c r="AW1156" i="6"/>
  <c r="AW1157" i="6"/>
  <c r="AW1158" i="6"/>
  <c r="AW1159" i="6"/>
  <c r="AW1160" i="6"/>
  <c r="AW1161" i="6"/>
  <c r="AW1162" i="6"/>
  <c r="AW1163" i="6"/>
  <c r="AW1164" i="6"/>
  <c r="AW1165" i="6"/>
  <c r="AW1166" i="6"/>
  <c r="AW1167" i="6"/>
  <c r="AW1168" i="6"/>
  <c r="AW1169" i="6"/>
  <c r="AW1170" i="6"/>
  <c r="AW1171" i="6"/>
  <c r="AW1172" i="6"/>
  <c r="AW1173" i="6"/>
  <c r="AW1174" i="6"/>
  <c r="AW1175" i="6"/>
  <c r="AW1176" i="6"/>
  <c r="AW1177" i="6"/>
  <c r="AW1178" i="6"/>
  <c r="AW1179" i="6"/>
  <c r="AW1180" i="6"/>
  <c r="AW1181" i="6"/>
  <c r="AW1182" i="6"/>
  <c r="AW1183" i="6"/>
  <c r="AW1184" i="6"/>
  <c r="AW1185" i="6"/>
  <c r="AW1186" i="6"/>
  <c r="AW1187" i="6"/>
  <c r="AW1188" i="6"/>
  <c r="AW1189" i="6"/>
  <c r="AW1190" i="6"/>
  <c r="AW1191" i="6"/>
  <c r="AW1192" i="6"/>
  <c r="AW1193" i="6"/>
  <c r="AW1194" i="6"/>
  <c r="AW1195" i="6"/>
  <c r="AW1196" i="6"/>
  <c r="AW1197" i="6"/>
  <c r="AW1198" i="6"/>
  <c r="AW1199" i="6"/>
  <c r="AW1200" i="6"/>
  <c r="AW1201" i="6"/>
  <c r="AW1202" i="6"/>
  <c r="AW1203" i="6"/>
  <c r="AW1204" i="6"/>
  <c r="AW1205" i="6"/>
  <c r="AW1206" i="6"/>
  <c r="AW1207" i="6"/>
  <c r="AW1208" i="6"/>
  <c r="AW1209" i="6"/>
  <c r="AW1210" i="6"/>
  <c r="AW1211" i="6"/>
  <c r="AW1212" i="6"/>
  <c r="AW1213" i="6"/>
  <c r="AW1214" i="6"/>
  <c r="AW1215" i="6"/>
  <c r="AW1216" i="6"/>
  <c r="AW1217" i="6"/>
  <c r="AW1218" i="6"/>
  <c r="AW1219" i="6"/>
  <c r="AW1220" i="6"/>
  <c r="AW1221" i="6"/>
  <c r="AW1222" i="6"/>
  <c r="AW1223" i="6"/>
  <c r="AW1224" i="6"/>
  <c r="AW1225" i="6"/>
  <c r="AW1226" i="6"/>
  <c r="AW1227" i="6"/>
  <c r="AW1228" i="6"/>
  <c r="AW1229" i="6"/>
  <c r="AW1230" i="6"/>
  <c r="AW1231" i="6"/>
  <c r="AW1232" i="6"/>
  <c r="AW1233" i="6"/>
  <c r="AW1234" i="6"/>
  <c r="AW1235" i="6"/>
  <c r="AW1236" i="6"/>
  <c r="AW1237" i="6"/>
  <c r="AW1238" i="6"/>
  <c r="AW1239" i="6"/>
  <c r="AW1240" i="6"/>
  <c r="AW1241" i="6"/>
  <c r="AW1242" i="6"/>
  <c r="AW1243" i="6"/>
  <c r="AW1244" i="6"/>
  <c r="AW1245" i="6"/>
  <c r="AW1246" i="6"/>
  <c r="AW1247" i="6"/>
  <c r="AW1248" i="6"/>
  <c r="AW1249" i="6"/>
  <c r="AW1250" i="6"/>
  <c r="AW1251" i="6"/>
  <c r="AW1252" i="6"/>
  <c r="AW1253" i="6"/>
  <c r="AW1254" i="6"/>
  <c r="AW1255" i="6"/>
  <c r="AW1256" i="6"/>
  <c r="AW1257" i="6"/>
  <c r="AW1258" i="6"/>
  <c r="AW1259" i="6"/>
  <c r="AW1260" i="6"/>
  <c r="AW1261" i="6"/>
  <c r="AW1262" i="6"/>
  <c r="AW1263" i="6"/>
  <c r="AW1264" i="6"/>
  <c r="AW1265" i="6"/>
  <c r="AW1266" i="6"/>
  <c r="AW1267" i="6"/>
  <c r="AW1268" i="6"/>
  <c r="AW1269" i="6"/>
  <c r="AW1270" i="6"/>
  <c r="AW1271" i="6"/>
  <c r="AW1272" i="6"/>
  <c r="AW1273" i="6"/>
  <c r="AW1274" i="6"/>
  <c r="AW1275" i="6"/>
  <c r="AW1276" i="6"/>
  <c r="AW1277" i="6"/>
  <c r="AW1278" i="6"/>
  <c r="AW1279" i="6"/>
  <c r="AW1280" i="6"/>
  <c r="AW1281" i="6"/>
  <c r="AW1282" i="6"/>
  <c r="AW1283" i="6"/>
  <c r="AW1284" i="6"/>
  <c r="AW1285" i="6"/>
  <c r="AW1286" i="6"/>
  <c r="AW1287" i="6"/>
  <c r="AW1288" i="6"/>
  <c r="AW1289" i="6"/>
  <c r="AW1290" i="6"/>
  <c r="AW1291" i="6"/>
  <c r="AW1292" i="6"/>
  <c r="AW1293" i="6"/>
  <c r="AW1294" i="6"/>
  <c r="AW1295" i="6"/>
  <c r="AW1296" i="6"/>
  <c r="AW1297" i="6"/>
  <c r="AW1298" i="6"/>
  <c r="AW1299" i="6"/>
  <c r="AW1300" i="6"/>
  <c r="AW1301" i="6"/>
  <c r="AW1302" i="6"/>
  <c r="AW1303" i="6"/>
  <c r="AW1304" i="6"/>
  <c r="AW1305" i="6"/>
  <c r="AW1306" i="6"/>
  <c r="AW1307" i="6"/>
  <c r="AW1308" i="6"/>
  <c r="AW1309" i="6"/>
  <c r="AW1310" i="6"/>
  <c r="AW1311" i="6"/>
  <c r="AW1312" i="6"/>
  <c r="AW1313" i="6"/>
  <c r="AW1314" i="6"/>
  <c r="AW1315" i="6"/>
  <c r="AW1316" i="6"/>
  <c r="AW1317" i="6"/>
  <c r="AW1318" i="6"/>
  <c r="AW1319" i="6"/>
  <c r="AW1320" i="6"/>
  <c r="AW1321" i="6"/>
  <c r="AW1322" i="6"/>
  <c r="AW1323" i="6"/>
  <c r="AW1324" i="6"/>
  <c r="AW1325" i="6"/>
  <c r="AW1326" i="6"/>
  <c r="AW1327" i="6"/>
  <c r="AW1328" i="6"/>
  <c r="AW1329" i="6"/>
  <c r="AW1330" i="6"/>
  <c r="AW1331" i="6"/>
  <c r="AW1332" i="6"/>
  <c r="AW1333" i="6"/>
  <c r="AW1334" i="6"/>
  <c r="AW1335" i="6"/>
  <c r="AW1336" i="6"/>
  <c r="AW1337" i="6"/>
  <c r="AW1338" i="6"/>
  <c r="AW1339" i="6"/>
  <c r="AW1340" i="6"/>
  <c r="AW1341" i="6"/>
  <c r="AW1342" i="6"/>
  <c r="AW1343" i="6"/>
  <c r="AW1344" i="6"/>
  <c r="AW1345" i="6"/>
  <c r="AW1346" i="6"/>
  <c r="AW1347" i="6"/>
  <c r="AW1348" i="6"/>
  <c r="AW1349" i="6"/>
  <c r="AW1350" i="6"/>
  <c r="AW1351" i="6"/>
  <c r="AW1352" i="6"/>
  <c r="AW1353" i="6"/>
  <c r="AW1354" i="6"/>
  <c r="AW1355" i="6"/>
  <c r="AW1356" i="6"/>
  <c r="AW1357" i="6"/>
  <c r="AW1358" i="6"/>
  <c r="AW1359" i="6"/>
  <c r="AW1360" i="6"/>
  <c r="AW1361" i="6"/>
  <c r="AW1362" i="6"/>
  <c r="AW1363" i="6"/>
  <c r="AW1364" i="6"/>
  <c r="AW1365" i="6"/>
  <c r="AW1366" i="6"/>
  <c r="AW1367" i="6"/>
  <c r="AW1368" i="6"/>
  <c r="AW1369" i="6"/>
  <c r="AW1370" i="6"/>
  <c r="AW1371" i="6"/>
  <c r="AW1372" i="6"/>
  <c r="AW1373" i="6"/>
  <c r="AW1374" i="6"/>
  <c r="AW1375" i="6"/>
  <c r="AW1376" i="6"/>
  <c r="AW1377" i="6"/>
  <c r="AW1378" i="6"/>
  <c r="AW1379" i="6"/>
  <c r="AW1380" i="6"/>
  <c r="AW1381" i="6"/>
  <c r="AW1382" i="6"/>
  <c r="AW1383" i="6"/>
  <c r="AW1384" i="6"/>
  <c r="AW1385" i="6"/>
  <c r="AW1386" i="6"/>
  <c r="AW1387" i="6"/>
  <c r="AW1388" i="6"/>
  <c r="AW1389" i="6"/>
  <c r="AW1390" i="6"/>
  <c r="AW1391" i="6"/>
  <c r="AW1392" i="6"/>
  <c r="AW1393" i="6"/>
  <c r="AW1394" i="6"/>
  <c r="AW1395" i="6"/>
  <c r="AW1396" i="6"/>
  <c r="AW1397" i="6"/>
  <c r="AW1398" i="6"/>
  <c r="AW1399" i="6"/>
  <c r="AW1400" i="6"/>
  <c r="AW1401" i="6"/>
  <c r="AW1402" i="6"/>
  <c r="AW1403" i="6"/>
  <c r="AW1404" i="6"/>
  <c r="AW1405" i="6"/>
  <c r="AW1406" i="6"/>
  <c r="AW1407" i="6"/>
  <c r="AW1408" i="6"/>
  <c r="AW1409" i="6"/>
  <c r="AW1410" i="6"/>
  <c r="AW1411" i="6"/>
  <c r="AW1412" i="6"/>
  <c r="AW1413" i="6"/>
  <c r="AW1414" i="6"/>
  <c r="AW1415" i="6"/>
  <c r="AW1416" i="6"/>
  <c r="AW1417" i="6"/>
  <c r="AW1418" i="6"/>
  <c r="AW1419" i="6"/>
  <c r="AW1420" i="6"/>
  <c r="AW1421" i="6"/>
  <c r="AW1422" i="6"/>
  <c r="AW1423" i="6"/>
  <c r="AW1424" i="6"/>
  <c r="AW1425" i="6"/>
  <c r="AW1426" i="6"/>
  <c r="AW1427" i="6"/>
  <c r="AW1428" i="6"/>
  <c r="AW1429" i="6"/>
  <c r="AW1430" i="6"/>
  <c r="AW1431" i="6"/>
  <c r="AW1432" i="6"/>
  <c r="AW1433" i="6"/>
  <c r="AW1434" i="6"/>
  <c r="AW1435" i="6"/>
  <c r="AW1436" i="6"/>
  <c r="AW1437" i="6"/>
  <c r="AW1438" i="6"/>
  <c r="AW1439" i="6"/>
  <c r="AW1440" i="6"/>
  <c r="AW1441" i="6"/>
  <c r="AW1442" i="6"/>
  <c r="AW1443" i="6"/>
  <c r="AW1444" i="6"/>
  <c r="AW1445" i="6"/>
  <c r="AW1446" i="6"/>
  <c r="AW1447" i="6"/>
  <c r="AW1448" i="6"/>
  <c r="AW1449" i="6"/>
  <c r="AW1450" i="6"/>
  <c r="AW1451" i="6"/>
  <c r="AW1452" i="6"/>
  <c r="AW1453" i="6"/>
  <c r="AW1454" i="6"/>
  <c r="AW1455" i="6"/>
  <c r="AW1456" i="6"/>
  <c r="AW1457" i="6"/>
  <c r="AW1458" i="6"/>
  <c r="AW1459" i="6"/>
  <c r="AW1460" i="6"/>
  <c r="AW1461" i="6"/>
  <c r="AW1462" i="6"/>
  <c r="AW1463" i="6"/>
  <c r="AW1464" i="6"/>
  <c r="AW1465" i="6"/>
  <c r="AW1466" i="6"/>
  <c r="AW1467" i="6"/>
  <c r="AW1468" i="6"/>
  <c r="AW1469" i="6"/>
  <c r="AW1470" i="6"/>
  <c r="AW1471" i="6"/>
  <c r="AW1472" i="6"/>
  <c r="AW1473" i="6"/>
  <c r="AW1474" i="6"/>
  <c r="AW1475" i="6"/>
  <c r="AW1476" i="6"/>
  <c r="AW1477" i="6"/>
  <c r="AW1478" i="6"/>
  <c r="AW1479" i="6"/>
  <c r="AW1480" i="6"/>
  <c r="AW1481" i="6"/>
  <c r="AW1482" i="6"/>
  <c r="AW1483" i="6"/>
  <c r="AW1484" i="6"/>
  <c r="AW1485" i="6"/>
  <c r="AW1486" i="6"/>
  <c r="AW1487" i="6"/>
  <c r="AW1488" i="6"/>
  <c r="AW1489" i="6"/>
  <c r="AW1490" i="6"/>
  <c r="AW1491" i="6"/>
  <c r="AW1492" i="6"/>
  <c r="AW1493" i="6"/>
  <c r="AW1494" i="6"/>
  <c r="AW1495" i="6"/>
  <c r="AW1496" i="6"/>
  <c r="AW1497" i="6"/>
  <c r="AW1498" i="6"/>
  <c r="AW1499" i="6"/>
  <c r="AW1500" i="6"/>
  <c r="AW1501" i="6"/>
  <c r="AW1502" i="6"/>
  <c r="AW1503" i="6"/>
  <c r="AW1504" i="6"/>
  <c r="AW1505" i="6"/>
  <c r="AW1506" i="6"/>
  <c r="AW1507" i="6"/>
  <c r="AW1508" i="6"/>
  <c r="AW1509" i="6"/>
  <c r="AW1510" i="6"/>
  <c r="AW1511" i="6"/>
  <c r="AW1512" i="6"/>
  <c r="AW1513" i="6"/>
  <c r="AW1514" i="6"/>
  <c r="AW1515" i="6"/>
  <c r="AW1516" i="6"/>
  <c r="AW1517" i="6"/>
  <c r="AW1518" i="6"/>
  <c r="AW1519" i="6"/>
  <c r="AW1520" i="6"/>
  <c r="AW1521" i="6"/>
  <c r="AW1522" i="6"/>
  <c r="AW1523" i="6"/>
  <c r="AW1524" i="6"/>
  <c r="AW1525" i="6"/>
  <c r="AW1526" i="6"/>
  <c r="AW1527" i="6"/>
  <c r="AW1528" i="6"/>
  <c r="AW1529" i="6"/>
  <c r="AW1530" i="6"/>
  <c r="AW1531" i="6"/>
  <c r="AW1532" i="6"/>
  <c r="AW1533" i="6"/>
  <c r="AW1534" i="6"/>
  <c r="AW1535" i="6"/>
  <c r="AW1536" i="6"/>
  <c r="AW1537" i="6"/>
  <c r="AW1538" i="6"/>
  <c r="AW1539" i="6"/>
  <c r="AW1540" i="6"/>
  <c r="AW1541" i="6"/>
  <c r="AW1542" i="6"/>
  <c r="AW1543" i="6"/>
  <c r="AW1544" i="6"/>
  <c r="AW1545" i="6"/>
  <c r="AW1546" i="6"/>
  <c r="AW1547" i="6"/>
  <c r="AW1548" i="6"/>
  <c r="AW1549" i="6"/>
  <c r="AW1550" i="6"/>
  <c r="AW1551" i="6"/>
  <c r="AW1552" i="6"/>
  <c r="AW1553" i="6"/>
  <c r="AW1554" i="6"/>
  <c r="AW1555" i="6"/>
  <c r="AW1556" i="6"/>
  <c r="AW1557" i="6"/>
  <c r="AW1558" i="6"/>
  <c r="AW1559" i="6"/>
  <c r="AW1560" i="6"/>
  <c r="AW1561" i="6"/>
  <c r="AW1562" i="6"/>
  <c r="AW1563" i="6"/>
  <c r="AW1564" i="6"/>
  <c r="AW1565" i="6"/>
  <c r="AW1566" i="6"/>
  <c r="AW1567" i="6"/>
  <c r="AW1568" i="6"/>
  <c r="AW1569" i="6"/>
  <c r="AW1570" i="6"/>
  <c r="AW1571" i="6"/>
  <c r="AW1572" i="6"/>
  <c r="AW1573" i="6"/>
  <c r="AW1574" i="6"/>
  <c r="AW1575" i="6"/>
  <c r="AW1576" i="6"/>
  <c r="AW1577" i="6"/>
  <c r="AW1578" i="6"/>
  <c r="AW1579" i="6"/>
  <c r="AW1580" i="6"/>
  <c r="AW1581" i="6"/>
  <c r="AW1582" i="6"/>
  <c r="AW1583" i="6"/>
  <c r="AW1584" i="6"/>
  <c r="AW1585" i="6"/>
  <c r="AW1586" i="6"/>
  <c r="AW1587" i="6"/>
  <c r="AW1588" i="6"/>
  <c r="AW1589" i="6"/>
  <c r="AW1590" i="6"/>
  <c r="AW1591" i="6"/>
  <c r="AW1592" i="6"/>
  <c r="AW1593" i="6"/>
  <c r="AW1594" i="6"/>
  <c r="AW1595" i="6"/>
  <c r="AW1596" i="6"/>
  <c r="AW1597" i="6"/>
  <c r="AW1598" i="6"/>
  <c r="AW1599" i="6"/>
  <c r="AW1600" i="6"/>
  <c r="AW1601" i="6"/>
  <c r="AW1602" i="6"/>
  <c r="AW1603" i="6"/>
  <c r="AW1604" i="6"/>
  <c r="AW1605" i="6"/>
  <c r="AW1606" i="6"/>
  <c r="AW1607" i="6"/>
  <c r="AW1608" i="6"/>
  <c r="AW1609" i="6"/>
  <c r="AW1610" i="6"/>
  <c r="AW1611" i="6"/>
  <c r="AW1612" i="6"/>
  <c r="AW1613" i="6"/>
  <c r="AW1614" i="6"/>
  <c r="AW1615" i="6"/>
  <c r="AW1616" i="6"/>
  <c r="AW1617" i="6"/>
  <c r="AW1618" i="6"/>
  <c r="AW1619" i="6"/>
  <c r="AW1620" i="6"/>
  <c r="AW1621" i="6"/>
  <c r="AW1622" i="6"/>
  <c r="AW1623" i="6"/>
  <c r="AW1624" i="6"/>
  <c r="AW1625" i="6"/>
  <c r="AW1626" i="6"/>
  <c r="AW1627" i="6"/>
  <c r="AW1628" i="6"/>
  <c r="AW1629" i="6"/>
  <c r="AW1630" i="6"/>
  <c r="AW1631" i="6"/>
  <c r="AW1632" i="6"/>
  <c r="AW1633" i="6"/>
  <c r="AW1634" i="6"/>
  <c r="AW1635" i="6"/>
  <c r="AW1636" i="6"/>
  <c r="AW1637" i="6"/>
  <c r="AW1638" i="6"/>
  <c r="AW1639" i="6"/>
  <c r="AW1640" i="6"/>
  <c r="AW1641" i="6"/>
  <c r="AW1642" i="6"/>
  <c r="AW1643" i="6"/>
  <c r="AW1644" i="6"/>
  <c r="AW1645" i="6"/>
  <c r="AW1646" i="6"/>
  <c r="AW1647" i="6"/>
  <c r="AW1648" i="6"/>
  <c r="AW1649" i="6"/>
  <c r="AW1650" i="6"/>
  <c r="AW1651" i="6"/>
  <c r="AW1652" i="6"/>
  <c r="AW1653" i="6"/>
  <c r="AW1654" i="6"/>
  <c r="AW1655" i="6"/>
  <c r="AW1656" i="6"/>
  <c r="AW1657" i="6"/>
  <c r="AW1658" i="6"/>
  <c r="AW1659" i="6"/>
  <c r="AW1660" i="6"/>
  <c r="AW1661" i="6"/>
  <c r="AW1662" i="6"/>
  <c r="AW1663" i="6"/>
  <c r="AW1664" i="6"/>
  <c r="AW1665" i="6"/>
  <c r="AW1666" i="6"/>
  <c r="AW1667" i="6"/>
  <c r="AW1668" i="6"/>
  <c r="AW1669" i="6"/>
  <c r="AW1670" i="6"/>
  <c r="AW1671" i="6"/>
  <c r="AW1672" i="6"/>
  <c r="AW1673" i="6"/>
  <c r="AW1674" i="6"/>
  <c r="AW1675" i="6"/>
  <c r="AW1676" i="6"/>
  <c r="AW1677" i="6"/>
  <c r="AW1678" i="6"/>
  <c r="AW1679" i="6"/>
  <c r="AW1680" i="6"/>
  <c r="AW1681" i="6"/>
  <c r="AW1682" i="6"/>
  <c r="AW1683" i="6"/>
  <c r="AW1684" i="6"/>
  <c r="AW1685" i="6"/>
  <c r="AW1686" i="6"/>
  <c r="AW1687" i="6"/>
  <c r="AW1688" i="6"/>
  <c r="AW1689" i="6"/>
  <c r="AW1690" i="6"/>
  <c r="AW1691" i="6"/>
  <c r="AW1692" i="6"/>
  <c r="AW1693" i="6"/>
  <c r="AW1694" i="6"/>
  <c r="AW1695" i="6"/>
  <c r="AW1696" i="6"/>
  <c r="AW1697" i="6"/>
  <c r="AW1698" i="6"/>
  <c r="AW1699" i="6"/>
  <c r="AW1700" i="6"/>
  <c r="AW1701" i="6"/>
  <c r="AW1702" i="6"/>
  <c r="AW1703" i="6"/>
  <c r="AW1704" i="6"/>
  <c r="AW1705" i="6"/>
  <c r="AW1706" i="6"/>
  <c r="AW1707" i="6"/>
  <c r="AW1708" i="6"/>
  <c r="AW1709" i="6"/>
  <c r="AW1710" i="6"/>
  <c r="AW1711" i="6"/>
  <c r="AW1712" i="6"/>
  <c r="AW1713" i="6"/>
  <c r="AW1714" i="6"/>
  <c r="AW1715" i="6"/>
  <c r="AW1716" i="6"/>
  <c r="AW1717" i="6"/>
  <c r="AW1718" i="6"/>
  <c r="AW1719" i="6"/>
  <c r="AW1720" i="6"/>
  <c r="AW1721" i="6"/>
  <c r="AW1722" i="6"/>
  <c r="AW1723" i="6"/>
  <c r="AW1724" i="6"/>
  <c r="AW1725" i="6"/>
  <c r="AW1726" i="6"/>
  <c r="AW1727" i="6"/>
  <c r="AW1728" i="6"/>
  <c r="AW1729" i="6"/>
  <c r="AW1730" i="6"/>
  <c r="AW1731" i="6"/>
  <c r="AW1732" i="6"/>
  <c r="AW1733" i="6"/>
  <c r="AW1734" i="6"/>
  <c r="AW1735" i="6"/>
  <c r="AW1736" i="6"/>
  <c r="AW1737" i="6"/>
  <c r="AW1738" i="6"/>
  <c r="AW1739" i="6"/>
  <c r="AW1740" i="6"/>
  <c r="AW1741" i="6"/>
  <c r="AW1742" i="6"/>
  <c r="AW1743" i="6"/>
  <c r="AW1744" i="6"/>
  <c r="AW1745" i="6"/>
  <c r="AW1746" i="6"/>
  <c r="AW1747" i="6"/>
  <c r="AW1748" i="6"/>
  <c r="AW1749" i="6"/>
  <c r="AW1750" i="6"/>
  <c r="AW1751" i="6"/>
  <c r="AW1752" i="6"/>
  <c r="AW1753" i="6"/>
  <c r="AW1754" i="6"/>
  <c r="AW1755" i="6"/>
  <c r="AW1756" i="6"/>
  <c r="AW1757" i="6"/>
  <c r="AW1758" i="6"/>
  <c r="AW1759" i="6"/>
  <c r="AW1760" i="6"/>
  <c r="AW1761" i="6"/>
  <c r="AW1762" i="6"/>
  <c r="AW1763" i="6"/>
  <c r="AW1764" i="6"/>
  <c r="AW1765" i="6"/>
  <c r="AW1766" i="6"/>
  <c r="AW1767" i="6"/>
  <c r="AW1768" i="6"/>
  <c r="AW1769" i="6"/>
  <c r="AW1770" i="6"/>
  <c r="AW1771" i="6"/>
  <c r="AW1772" i="6"/>
  <c r="AW1773" i="6"/>
  <c r="AW1774" i="6"/>
  <c r="AW1775" i="6"/>
  <c r="AW1776" i="6"/>
  <c r="AW1777" i="6"/>
  <c r="AW1778" i="6"/>
  <c r="AW1779" i="6"/>
  <c r="AW1780" i="6"/>
  <c r="AW1781" i="6"/>
  <c r="AW1782" i="6"/>
  <c r="AW1783" i="6"/>
  <c r="AW1784" i="6"/>
  <c r="AW1785" i="6"/>
  <c r="AW1786" i="6"/>
  <c r="AW1787" i="6"/>
  <c r="AW1788" i="6"/>
  <c r="AW1789" i="6"/>
  <c r="AW1790" i="6"/>
  <c r="AW1791" i="6"/>
  <c r="AW1792" i="6"/>
  <c r="AW1793" i="6"/>
  <c r="AW1794" i="6"/>
  <c r="AW1795" i="6"/>
  <c r="AW1796" i="6"/>
  <c r="AW1797" i="6"/>
  <c r="AW1798" i="6"/>
  <c r="AW1799" i="6"/>
  <c r="AW1800" i="6"/>
  <c r="AW1801" i="6"/>
  <c r="AW1802" i="6"/>
  <c r="AW1803" i="6"/>
  <c r="AW1804" i="6"/>
  <c r="AW1805" i="6"/>
  <c r="AW1806" i="6"/>
  <c r="AW1807" i="6"/>
  <c r="AW1808" i="6"/>
  <c r="AW1809" i="6"/>
  <c r="AW1810" i="6"/>
  <c r="AW1811" i="6"/>
  <c r="AW1812" i="6"/>
  <c r="AW1813" i="6"/>
  <c r="AW1814" i="6"/>
  <c r="AW1815" i="6"/>
  <c r="AW1816" i="6"/>
  <c r="AW1817" i="6"/>
  <c r="AW1818" i="6"/>
  <c r="AW1819" i="6"/>
  <c r="AW1820" i="6"/>
  <c r="AW1821" i="6"/>
  <c r="AW1822" i="6"/>
  <c r="AW1823" i="6"/>
  <c r="AW1824" i="6"/>
  <c r="AW1825" i="6"/>
  <c r="AW1826" i="6"/>
  <c r="AW1827" i="6"/>
  <c r="AW1828" i="6"/>
  <c r="AW1829" i="6"/>
  <c r="AW1830" i="6"/>
  <c r="AW1831" i="6"/>
  <c r="AW1832" i="6"/>
  <c r="AW1833" i="6"/>
  <c r="AW1834" i="6"/>
  <c r="AW1835" i="6"/>
  <c r="AW1836" i="6"/>
  <c r="AW1837" i="6"/>
  <c r="AW1838" i="6"/>
  <c r="AW1839" i="6"/>
  <c r="AW1840" i="6"/>
  <c r="AW1841" i="6"/>
  <c r="AW1842" i="6"/>
  <c r="AW1843" i="6"/>
  <c r="AW1844" i="6"/>
  <c r="AW1845" i="6"/>
  <c r="AW1846" i="6"/>
  <c r="AW1847" i="6"/>
  <c r="AW1848" i="6"/>
  <c r="AW1849" i="6"/>
  <c r="AW1850" i="6"/>
  <c r="AW1851" i="6"/>
  <c r="AW1852" i="6"/>
  <c r="AW1853" i="6"/>
  <c r="AW1854" i="6"/>
  <c r="AW1855" i="6"/>
  <c r="AW1856" i="6"/>
  <c r="AW1857" i="6"/>
  <c r="AW1858" i="6"/>
  <c r="AW1859" i="6"/>
  <c r="AW1860" i="6"/>
  <c r="AW1861" i="6"/>
  <c r="AW1862" i="6"/>
  <c r="AW1863" i="6"/>
  <c r="AW1864" i="6"/>
  <c r="AW1865" i="6"/>
  <c r="AW1866" i="6"/>
  <c r="AW1867" i="6"/>
  <c r="AW1868" i="6"/>
  <c r="AW1869" i="6"/>
  <c r="AW1870" i="6"/>
  <c r="AW1871" i="6"/>
  <c r="AW1872" i="6"/>
  <c r="AW1873" i="6"/>
  <c r="AW1874" i="6"/>
  <c r="AW1875" i="6"/>
  <c r="AW1876" i="6"/>
  <c r="AW1877" i="6"/>
  <c r="AW1878" i="6"/>
  <c r="AW1879" i="6"/>
  <c r="AW1880" i="6"/>
  <c r="AW1881" i="6"/>
  <c r="AW1882" i="6"/>
  <c r="AW1883" i="6"/>
  <c r="AW1884" i="6"/>
  <c r="AW1885" i="6"/>
  <c r="AW1886" i="6"/>
  <c r="AW1887" i="6"/>
  <c r="AW1888" i="6"/>
  <c r="AW1889" i="6"/>
  <c r="AW1890" i="6"/>
  <c r="AW1891" i="6"/>
  <c r="AW1892" i="6"/>
  <c r="AW1893" i="6"/>
  <c r="AW1894" i="6"/>
  <c r="AW1895" i="6"/>
  <c r="AW1896" i="6"/>
  <c r="AW1897" i="6"/>
  <c r="AW1898" i="6"/>
  <c r="AW1899" i="6"/>
  <c r="AW1900" i="6"/>
  <c r="AW1901" i="6"/>
  <c r="AW1902" i="6"/>
  <c r="AW1903" i="6"/>
  <c r="AW1904" i="6"/>
  <c r="AW1905" i="6"/>
  <c r="AW1906" i="6"/>
  <c r="AW1907" i="6"/>
  <c r="AW1908" i="6"/>
  <c r="AW1909" i="6"/>
  <c r="AW1910" i="6"/>
  <c r="AW1911" i="6"/>
  <c r="AW1912" i="6"/>
  <c r="AW1913" i="6"/>
  <c r="AW1914" i="6"/>
  <c r="AW1915" i="6"/>
  <c r="AW1916" i="6"/>
  <c r="AW1917" i="6"/>
  <c r="AW1918" i="6"/>
  <c r="AW1919" i="6"/>
  <c r="AW1920" i="6"/>
  <c r="AW1921" i="6"/>
  <c r="AW1922" i="6"/>
  <c r="AW1923" i="6"/>
  <c r="AW1924" i="6"/>
  <c r="AW1925" i="6"/>
  <c r="AW1926" i="6"/>
  <c r="AW1927" i="6"/>
  <c r="AW1928" i="6"/>
  <c r="AW1929" i="6"/>
  <c r="AW1930" i="6"/>
  <c r="AW1931" i="6"/>
  <c r="AW1932" i="6"/>
  <c r="AW1933" i="6"/>
  <c r="AW1934" i="6"/>
  <c r="AW1935" i="6"/>
  <c r="AW1936" i="6"/>
  <c r="AW1937" i="6"/>
  <c r="AW1938" i="6"/>
  <c r="AW1939" i="6"/>
  <c r="AW1940" i="6"/>
  <c r="AW1941" i="6"/>
  <c r="AW1942" i="6"/>
  <c r="AW1943" i="6"/>
  <c r="AW1944" i="6"/>
  <c r="AW1945" i="6"/>
  <c r="AW1946" i="6"/>
  <c r="AW1947" i="6"/>
  <c r="AW1948" i="6"/>
  <c r="AW1949" i="6"/>
  <c r="AW1950" i="6"/>
  <c r="AW1951" i="6"/>
  <c r="AW1952" i="6"/>
  <c r="AW1953" i="6"/>
  <c r="AW1954" i="6"/>
  <c r="AW1955" i="6"/>
  <c r="AW1956" i="6"/>
  <c r="AW1957" i="6"/>
  <c r="AW1958" i="6"/>
  <c r="AW1959" i="6"/>
  <c r="AW1960" i="6"/>
  <c r="AW1961" i="6"/>
  <c r="AW1962" i="6"/>
  <c r="AW1963" i="6"/>
  <c r="AW1964" i="6"/>
  <c r="AW1965" i="6"/>
  <c r="AW1966" i="6"/>
  <c r="AW1967" i="6"/>
  <c r="AW1968" i="6"/>
  <c r="AW1969" i="6"/>
  <c r="AW1970" i="6"/>
  <c r="AW1971" i="6"/>
  <c r="AW1972" i="6"/>
  <c r="AW1973" i="6"/>
  <c r="AW1974" i="6"/>
  <c r="AW1975" i="6"/>
  <c r="AW1976" i="6"/>
  <c r="AW1977" i="6"/>
  <c r="AW1978" i="6"/>
  <c r="AW1979" i="6"/>
  <c r="AW1980" i="6"/>
  <c r="AW1981" i="6"/>
  <c r="AW1982" i="6"/>
  <c r="AW1983" i="6"/>
  <c r="AW1984" i="6"/>
  <c r="AW1985" i="6"/>
  <c r="AW1986" i="6"/>
  <c r="AW1987" i="6"/>
  <c r="AW1988" i="6"/>
  <c r="AW1989" i="6"/>
  <c r="AW1990" i="6"/>
  <c r="AW1991" i="6"/>
  <c r="AW1992" i="6"/>
  <c r="AW1993" i="6"/>
  <c r="AW1994" i="6"/>
  <c r="AW1995" i="6"/>
  <c r="AW1996" i="6"/>
  <c r="AW1997" i="6"/>
  <c r="AW1998" i="6"/>
  <c r="AW1999" i="6"/>
  <c r="AW2000" i="6"/>
  <c r="AW2001" i="6"/>
  <c r="AX2" i="6"/>
  <c r="AX3" i="6"/>
  <c r="AX4" i="6"/>
  <c r="AX5" i="6"/>
  <c r="AX6" i="6"/>
  <c r="AX7" i="6"/>
  <c r="AX8" i="6"/>
  <c r="AX9" i="6"/>
  <c r="AZ9" i="6" s="1"/>
  <c r="AX10" i="6"/>
  <c r="AX11" i="6"/>
  <c r="AX12" i="6"/>
  <c r="AX13" i="6"/>
  <c r="AX14" i="6"/>
  <c r="AX15" i="6"/>
  <c r="AX16" i="6"/>
  <c r="AX17" i="6"/>
  <c r="AX18" i="6"/>
  <c r="AX19" i="6"/>
  <c r="AZ19" i="6" s="1"/>
  <c r="AX20" i="6"/>
  <c r="AX21" i="6"/>
  <c r="AZ21" i="6" s="1"/>
  <c r="AX22" i="6"/>
  <c r="AX23" i="6"/>
  <c r="AX24" i="6"/>
  <c r="AZ24" i="6" s="1"/>
  <c r="AX25" i="6"/>
  <c r="AX26" i="6"/>
  <c r="AX27" i="6"/>
  <c r="AZ27" i="6" s="1"/>
  <c r="AX28" i="6"/>
  <c r="AX29" i="6"/>
  <c r="AX30" i="6"/>
  <c r="AX31" i="6"/>
  <c r="AX32" i="6"/>
  <c r="AX33" i="6"/>
  <c r="AX34" i="6"/>
  <c r="AX35" i="6"/>
  <c r="AX36" i="6"/>
  <c r="AX37" i="6"/>
  <c r="AX38" i="6"/>
  <c r="AX39" i="6"/>
  <c r="AX40" i="6"/>
  <c r="AX41" i="6"/>
  <c r="AX42" i="6"/>
  <c r="AX43" i="6"/>
  <c r="AX44" i="6"/>
  <c r="AZ44" i="6" s="1"/>
  <c r="AX45" i="6"/>
  <c r="AX46" i="6"/>
  <c r="AZ46" i="6" s="1"/>
  <c r="AX47" i="6"/>
  <c r="AZ47" i="6" s="1"/>
  <c r="AX48" i="6"/>
  <c r="AX49" i="6"/>
  <c r="AZ49" i="6" s="1"/>
  <c r="AX50" i="6"/>
  <c r="AX51" i="6"/>
  <c r="AX52" i="6"/>
  <c r="AX53" i="6"/>
  <c r="AX54" i="6"/>
  <c r="AX55" i="6"/>
  <c r="AX56" i="6"/>
  <c r="AX57" i="6"/>
  <c r="AX58" i="6"/>
  <c r="AX59" i="6"/>
  <c r="AX60" i="6"/>
  <c r="AZ60" i="6" s="1"/>
  <c r="AX61" i="6"/>
  <c r="AZ61" i="6" s="1"/>
  <c r="AX62" i="6"/>
  <c r="AZ62" i="6" s="1"/>
  <c r="AX63" i="6"/>
  <c r="AX64" i="6"/>
  <c r="AX65" i="6"/>
  <c r="AZ65" i="6" s="1"/>
  <c r="AX66" i="6"/>
  <c r="AZ66" i="6" s="1"/>
  <c r="AX67" i="6"/>
  <c r="AZ67" i="6" s="1"/>
  <c r="AX68" i="6"/>
  <c r="AX69" i="6"/>
  <c r="AX70" i="6"/>
  <c r="AZ70" i="6" s="1"/>
  <c r="AX71" i="6"/>
  <c r="AX72" i="6"/>
  <c r="AX73" i="6"/>
  <c r="AX74" i="6"/>
  <c r="AX75" i="6"/>
  <c r="AX76" i="6"/>
  <c r="AZ76" i="6" s="1"/>
  <c r="AX77" i="6"/>
  <c r="AZ77" i="6" s="1"/>
  <c r="AX78" i="6"/>
  <c r="AZ78" i="6" s="1"/>
  <c r="AX79" i="6"/>
  <c r="AX80" i="6"/>
  <c r="AX81" i="6"/>
  <c r="AZ81" i="6" s="1"/>
  <c r="AX82" i="6"/>
  <c r="AX83" i="6"/>
  <c r="AX84" i="6"/>
  <c r="AZ84" i="6" s="1"/>
  <c r="AX85" i="6"/>
  <c r="AX86" i="6"/>
  <c r="AX87" i="6"/>
  <c r="AX88" i="6"/>
  <c r="AX89" i="6"/>
  <c r="AZ89" i="6" s="1"/>
  <c r="AX90" i="6"/>
  <c r="AX91" i="6"/>
  <c r="AX92" i="6"/>
  <c r="AZ92" i="6" s="1"/>
  <c r="AX93" i="6"/>
  <c r="AX94" i="6"/>
  <c r="AX95" i="6"/>
  <c r="AX96" i="6"/>
  <c r="AZ96" i="6" s="1"/>
  <c r="AX97" i="6"/>
  <c r="AX98" i="6"/>
  <c r="AX99" i="6"/>
  <c r="AZ99" i="6" s="1"/>
  <c r="AX100" i="6"/>
  <c r="AZ100" i="6" s="1"/>
  <c r="AX101" i="6"/>
  <c r="AX102" i="6"/>
  <c r="AX103" i="6"/>
  <c r="AX104" i="6"/>
  <c r="AX105" i="6"/>
  <c r="AX106" i="6"/>
  <c r="AX107" i="6"/>
  <c r="AX108" i="6"/>
  <c r="AX109" i="6"/>
  <c r="AX110" i="6"/>
  <c r="AX111" i="6"/>
  <c r="AX112" i="6"/>
  <c r="AZ112" i="6" s="1"/>
  <c r="AX113" i="6"/>
  <c r="AZ113" i="6" s="1"/>
  <c r="AX114" i="6"/>
  <c r="AX115" i="6"/>
  <c r="AZ115" i="6" s="1"/>
  <c r="AX116" i="6"/>
  <c r="AX117" i="6"/>
  <c r="AZ117" i="6" s="1"/>
  <c r="AX118" i="6"/>
  <c r="AX119" i="6"/>
  <c r="AX120" i="6"/>
  <c r="AZ120" i="6" s="1"/>
  <c r="AX121" i="6"/>
  <c r="AX122" i="6"/>
  <c r="AZ122" i="6" s="1"/>
  <c r="AX123" i="6"/>
  <c r="AX124" i="6"/>
  <c r="AZ124" i="6" s="1"/>
  <c r="AX125" i="6"/>
  <c r="AX126" i="6"/>
  <c r="AX127" i="6"/>
  <c r="AZ127" i="6" s="1"/>
  <c r="AX128" i="6"/>
  <c r="AX129" i="6"/>
  <c r="AX130" i="6"/>
  <c r="AX131" i="6"/>
  <c r="AX132" i="6"/>
  <c r="AZ132" i="6" s="1"/>
  <c r="AX133" i="6"/>
  <c r="AZ133" i="6" s="1"/>
  <c r="AX134" i="6"/>
  <c r="AX135" i="6"/>
  <c r="AX136" i="6"/>
  <c r="AX137" i="6"/>
  <c r="AX138" i="6"/>
  <c r="AX139" i="6"/>
  <c r="AZ139" i="6" s="1"/>
  <c r="AX140" i="6"/>
  <c r="AX141" i="6"/>
  <c r="AZ141" i="6" s="1"/>
  <c r="AX142" i="6"/>
  <c r="AX143" i="6"/>
  <c r="AX144" i="6"/>
  <c r="AX145" i="6"/>
  <c r="AX146" i="6"/>
  <c r="AZ146" i="6" s="1"/>
  <c r="AX147" i="6"/>
  <c r="AX148" i="6"/>
  <c r="AZ148" i="6" s="1"/>
  <c r="AX149" i="6"/>
  <c r="AX150" i="6"/>
  <c r="AZ150" i="6" s="1"/>
  <c r="AX151" i="6"/>
  <c r="AX152" i="6"/>
  <c r="AZ152" i="6" s="1"/>
  <c r="AX153" i="6"/>
  <c r="AX154" i="6"/>
  <c r="AX155" i="6"/>
  <c r="AX156" i="6"/>
  <c r="AZ156" i="6" s="1"/>
  <c r="AX157" i="6"/>
  <c r="AX158" i="6"/>
  <c r="AX159" i="6"/>
  <c r="AX160" i="6"/>
  <c r="AX161" i="6"/>
  <c r="AX162" i="6"/>
  <c r="AX163" i="6"/>
  <c r="AX164" i="6"/>
  <c r="AX165" i="6"/>
  <c r="AX166" i="6"/>
  <c r="AX167" i="6"/>
  <c r="AX168" i="6"/>
  <c r="AX169" i="6"/>
  <c r="AX170" i="6"/>
  <c r="AZ170" i="6" s="1"/>
  <c r="AX171" i="6"/>
  <c r="AX172" i="6"/>
  <c r="AX173" i="6"/>
  <c r="AX174" i="6"/>
  <c r="AZ174" i="6" s="1"/>
  <c r="AX175" i="6"/>
  <c r="AX176" i="6"/>
  <c r="AX177" i="6"/>
  <c r="AZ177" i="6" s="1"/>
  <c r="AX178" i="6"/>
  <c r="AX179" i="6"/>
  <c r="AX180" i="6"/>
  <c r="AZ180" i="6" s="1"/>
  <c r="AX181" i="6"/>
  <c r="AX182" i="6"/>
  <c r="AX183" i="6"/>
  <c r="AX184" i="6"/>
  <c r="AZ184" i="6" s="1"/>
  <c r="AX185" i="6"/>
  <c r="AX186" i="6"/>
  <c r="AZ186" i="6" s="1"/>
  <c r="AX187" i="6"/>
  <c r="AX188" i="6"/>
  <c r="AX189" i="6"/>
  <c r="AX190" i="6"/>
  <c r="AX191" i="6"/>
  <c r="AX192" i="6"/>
  <c r="AX193" i="6"/>
  <c r="AX194" i="6"/>
  <c r="AX195" i="6"/>
  <c r="AX196" i="6"/>
  <c r="AX197" i="6"/>
  <c r="AZ197" i="6" s="1"/>
  <c r="AX198" i="6"/>
  <c r="AZ198" i="6" s="1"/>
  <c r="AX199" i="6"/>
  <c r="AX200" i="6"/>
  <c r="AX201" i="6"/>
  <c r="AX202" i="6"/>
  <c r="AZ202" i="6" s="1"/>
  <c r="AX203" i="6"/>
  <c r="AX204" i="6"/>
  <c r="AZ204" i="6" s="1"/>
  <c r="AX205" i="6"/>
  <c r="AX206" i="6"/>
  <c r="AX207" i="6"/>
  <c r="AX208" i="6"/>
  <c r="AX209" i="6"/>
  <c r="AX210" i="6"/>
  <c r="AZ210" i="6" s="1"/>
  <c r="AX211" i="6"/>
  <c r="AZ211" i="6" s="1"/>
  <c r="AX212" i="6"/>
  <c r="AX213" i="6"/>
  <c r="AX214" i="6"/>
  <c r="AX215" i="6"/>
  <c r="AX216" i="6"/>
  <c r="AX217" i="6"/>
  <c r="AX218" i="6"/>
  <c r="AX219" i="6"/>
  <c r="AX220" i="6"/>
  <c r="AX221" i="6"/>
  <c r="AX222" i="6"/>
  <c r="AX223" i="6"/>
  <c r="AX224" i="6"/>
  <c r="AX225" i="6"/>
  <c r="AX226" i="6"/>
  <c r="AX227" i="6"/>
  <c r="AX228" i="6"/>
  <c r="AZ228" i="6" s="1"/>
  <c r="AX229" i="6"/>
  <c r="AX230" i="6"/>
  <c r="AX231" i="6"/>
  <c r="AZ231" i="6" s="1"/>
  <c r="AX232" i="6"/>
  <c r="AX233" i="6"/>
  <c r="AX234" i="6"/>
  <c r="AX235" i="6"/>
  <c r="AZ235" i="6" s="1"/>
  <c r="AX236" i="6"/>
  <c r="AX237" i="6"/>
  <c r="AX238" i="6"/>
  <c r="AZ238" i="6" s="1"/>
  <c r="AX239" i="6"/>
  <c r="AX240" i="6"/>
  <c r="AZ240" i="6" s="1"/>
  <c r="AX241" i="6"/>
  <c r="AX242" i="6"/>
  <c r="AX243" i="6"/>
  <c r="AX244" i="6"/>
  <c r="AX245" i="6"/>
  <c r="AX246" i="6"/>
  <c r="AX247" i="6"/>
  <c r="AX248" i="6"/>
  <c r="AX249" i="6"/>
  <c r="AX250" i="6"/>
  <c r="AX251" i="6"/>
  <c r="AZ251" i="6" s="1"/>
  <c r="AX252" i="6"/>
  <c r="AX253" i="6"/>
  <c r="AZ253" i="6" s="1"/>
  <c r="AX254" i="6"/>
  <c r="AX255" i="6"/>
  <c r="AX256" i="6"/>
  <c r="AX257" i="6"/>
  <c r="AX258" i="6"/>
  <c r="AX259" i="6"/>
  <c r="AX260" i="6"/>
  <c r="AX261" i="6"/>
  <c r="AX262" i="6"/>
  <c r="AX263" i="6"/>
  <c r="AZ263" i="6" s="1"/>
  <c r="AX264" i="6"/>
  <c r="AX265" i="6"/>
  <c r="AZ265" i="6" s="1"/>
  <c r="AX266" i="6"/>
  <c r="AX267" i="6"/>
  <c r="AX268" i="6"/>
  <c r="AX269" i="6"/>
  <c r="AX270" i="6"/>
  <c r="AX271" i="6"/>
  <c r="AX272" i="6"/>
  <c r="AZ272" i="6" s="1"/>
  <c r="AX273" i="6"/>
  <c r="AX274" i="6"/>
  <c r="AX275" i="6"/>
  <c r="AX276" i="6"/>
  <c r="AX277" i="6"/>
  <c r="AX278" i="6"/>
  <c r="AX279" i="6"/>
  <c r="AX280" i="6"/>
  <c r="AX281" i="6"/>
  <c r="AX282" i="6"/>
  <c r="AX283" i="6"/>
  <c r="AX284" i="6"/>
  <c r="AZ284" i="6" s="1"/>
  <c r="AX285" i="6"/>
  <c r="AX286" i="6"/>
  <c r="AX287" i="6"/>
  <c r="AX288" i="6"/>
  <c r="AX289" i="6"/>
  <c r="AX290" i="6"/>
  <c r="AZ290" i="6" s="1"/>
  <c r="AX291" i="6"/>
  <c r="AZ291" i="6" s="1"/>
  <c r="AX292" i="6"/>
  <c r="AX293" i="6"/>
  <c r="AX294" i="6"/>
  <c r="AX295" i="6"/>
  <c r="AZ295" i="6" s="1"/>
  <c r="AX296" i="6"/>
  <c r="AX297" i="6"/>
  <c r="AX298" i="6"/>
  <c r="AX299" i="6"/>
  <c r="AX300" i="6"/>
  <c r="AZ300" i="6" s="1"/>
  <c r="AX301" i="6"/>
  <c r="AX302" i="6"/>
  <c r="AZ302" i="6" s="1"/>
  <c r="AX303" i="6"/>
  <c r="AZ303" i="6" s="1"/>
  <c r="AX304" i="6"/>
  <c r="AX305" i="6"/>
  <c r="AX306" i="6"/>
  <c r="AX307" i="6"/>
  <c r="AX308" i="6"/>
  <c r="AX309" i="6"/>
  <c r="AZ309" i="6" s="1"/>
  <c r="AX310" i="6"/>
  <c r="AZ310" i="6" s="1"/>
  <c r="AX311" i="6"/>
  <c r="AZ311" i="6" s="1"/>
  <c r="AX312" i="6"/>
  <c r="AX313" i="6"/>
  <c r="AX314" i="6"/>
  <c r="AX315" i="6"/>
  <c r="AX316" i="6"/>
  <c r="AZ316" i="6" s="1"/>
  <c r="AX317" i="6"/>
  <c r="AX318" i="6"/>
  <c r="AX319" i="6"/>
  <c r="AX320" i="6"/>
  <c r="AZ320" i="6" s="1"/>
  <c r="AX321" i="6"/>
  <c r="AX322" i="6"/>
  <c r="AZ322" i="6" s="1"/>
  <c r="AX323" i="6"/>
  <c r="AX324" i="6"/>
  <c r="AX325" i="6"/>
  <c r="AX326" i="6"/>
  <c r="AX327" i="6"/>
  <c r="AX328" i="6"/>
  <c r="AZ328" i="6" s="1"/>
  <c r="AX329" i="6"/>
  <c r="AX330" i="6"/>
  <c r="AX331" i="6"/>
  <c r="AX332" i="6"/>
  <c r="AX333" i="6"/>
  <c r="AX334" i="6"/>
  <c r="AX335" i="6"/>
  <c r="AX336" i="6"/>
  <c r="AZ336" i="6" s="1"/>
  <c r="AX337" i="6"/>
  <c r="AZ337" i="6" s="1"/>
  <c r="AX338" i="6"/>
  <c r="AX339" i="6"/>
  <c r="AX340" i="6"/>
  <c r="AX341" i="6"/>
  <c r="AX342" i="6"/>
  <c r="AX343" i="6"/>
  <c r="AX344" i="6"/>
  <c r="AX345" i="6"/>
  <c r="AX346" i="6"/>
  <c r="AX347" i="6"/>
  <c r="AZ347" i="6" s="1"/>
  <c r="AX348" i="6"/>
  <c r="AX349" i="6"/>
  <c r="AZ349" i="6" s="1"/>
  <c r="AX350" i="6"/>
  <c r="AZ350" i="6" s="1"/>
  <c r="AX351" i="6"/>
  <c r="AZ351" i="6" s="1"/>
  <c r="AX352" i="6"/>
  <c r="AX353" i="6"/>
  <c r="AX354" i="6"/>
  <c r="AX355" i="6"/>
  <c r="AX356" i="6"/>
  <c r="AZ356" i="6" s="1"/>
  <c r="AX357" i="6"/>
  <c r="AX358" i="6"/>
  <c r="AZ358" i="6" s="1"/>
  <c r="AX359" i="6"/>
  <c r="AX360" i="6"/>
  <c r="AX361" i="6"/>
  <c r="AX362" i="6"/>
  <c r="AZ362" i="6" s="1"/>
  <c r="AX363" i="6"/>
  <c r="AZ363" i="6" s="1"/>
  <c r="AX364" i="6"/>
  <c r="AX365" i="6"/>
  <c r="AZ365" i="6" s="1"/>
  <c r="AX366" i="6"/>
  <c r="AZ366" i="6" s="1"/>
  <c r="AX367" i="6"/>
  <c r="AZ367" i="6" s="1"/>
  <c r="AX368" i="6"/>
  <c r="AX369" i="6"/>
  <c r="AX370" i="6"/>
  <c r="AZ370" i="6" s="1"/>
  <c r="AX371" i="6"/>
  <c r="AX372" i="6"/>
  <c r="AX373" i="6"/>
  <c r="AX374" i="6"/>
  <c r="AX375" i="6"/>
  <c r="AX376" i="6"/>
  <c r="AX377" i="6"/>
  <c r="AZ377" i="6" s="1"/>
  <c r="AX378" i="6"/>
  <c r="AX379" i="6"/>
  <c r="AZ379" i="6" s="1"/>
  <c r="AX380" i="6"/>
  <c r="AX381" i="6"/>
  <c r="AZ381" i="6" s="1"/>
  <c r="AX382" i="6"/>
  <c r="AX383" i="6"/>
  <c r="AZ383" i="6" s="1"/>
  <c r="AX384" i="6"/>
  <c r="AZ384" i="6" s="1"/>
  <c r="AX385" i="6"/>
  <c r="AZ385" i="6" s="1"/>
  <c r="AX386" i="6"/>
  <c r="AZ386" i="6" s="1"/>
  <c r="AX387" i="6"/>
  <c r="AX388" i="6"/>
  <c r="AX389" i="6"/>
  <c r="AZ389" i="6" s="1"/>
  <c r="AX390" i="6"/>
  <c r="AZ390" i="6" s="1"/>
  <c r="AX391" i="6"/>
  <c r="AX392" i="6"/>
  <c r="AZ392" i="6" s="1"/>
  <c r="AX393" i="6"/>
  <c r="AX394" i="6"/>
  <c r="AX395" i="6"/>
  <c r="AX396" i="6"/>
  <c r="AX397" i="6"/>
  <c r="AZ397" i="6" s="1"/>
  <c r="AX398" i="6"/>
  <c r="AX399" i="6"/>
  <c r="AX400" i="6"/>
  <c r="AX401" i="6"/>
  <c r="AX402" i="6"/>
  <c r="AX403" i="6"/>
  <c r="AX404" i="6"/>
  <c r="AX405" i="6"/>
  <c r="AX406" i="6"/>
  <c r="AX407" i="6"/>
  <c r="AX408" i="6"/>
  <c r="AX409" i="6"/>
  <c r="AX410" i="6"/>
  <c r="AZ410" i="6" s="1"/>
  <c r="AX411" i="6"/>
  <c r="AX412" i="6"/>
  <c r="AX413" i="6"/>
  <c r="AX414" i="6"/>
  <c r="AZ414" i="6" s="1"/>
  <c r="AX415" i="6"/>
  <c r="AX416" i="6"/>
  <c r="AX417" i="6"/>
  <c r="AX418" i="6"/>
  <c r="AX419" i="6"/>
  <c r="AX420" i="6"/>
  <c r="AZ420" i="6" s="1"/>
  <c r="AX421" i="6"/>
  <c r="AX422" i="6"/>
  <c r="AX423" i="6"/>
  <c r="AZ423" i="6" s="1"/>
  <c r="AX424" i="6"/>
  <c r="AX425" i="6"/>
  <c r="AX426" i="6"/>
  <c r="AX427" i="6"/>
  <c r="AX428" i="6"/>
  <c r="AZ428" i="6" s="1"/>
  <c r="AX429" i="6"/>
  <c r="AX430" i="6"/>
  <c r="AX431" i="6"/>
  <c r="AX432" i="6"/>
  <c r="AZ432" i="6" s="1"/>
  <c r="AX433" i="6"/>
  <c r="AX434" i="6"/>
  <c r="AZ434" i="6" s="1"/>
  <c r="AX435" i="6"/>
  <c r="AX436" i="6"/>
  <c r="AX437" i="6"/>
  <c r="AZ437" i="6" s="1"/>
  <c r="AX438" i="6"/>
  <c r="AX439" i="6"/>
  <c r="AX440" i="6"/>
  <c r="AX441" i="6"/>
  <c r="AX442" i="6"/>
  <c r="AX443" i="6"/>
  <c r="AX444" i="6"/>
  <c r="AX445" i="6"/>
  <c r="AX446" i="6"/>
  <c r="AX447" i="6"/>
  <c r="AX448" i="6"/>
  <c r="AZ448" i="6" s="1"/>
  <c r="AX449" i="6"/>
  <c r="AX450" i="6"/>
  <c r="AZ450" i="6" s="1"/>
  <c r="AX451" i="6"/>
  <c r="AX452" i="6"/>
  <c r="AX453" i="6"/>
  <c r="AZ453" i="6" s="1"/>
  <c r="AX454" i="6"/>
  <c r="AZ454" i="6" s="1"/>
  <c r="AX455" i="6"/>
  <c r="AX456" i="6"/>
  <c r="AZ456" i="6" s="1"/>
  <c r="AX457" i="6"/>
  <c r="AZ457" i="6" s="1"/>
  <c r="AX458" i="6"/>
  <c r="AX459" i="6"/>
  <c r="AZ459" i="6" s="1"/>
  <c r="AX460" i="6"/>
  <c r="AX461" i="6"/>
  <c r="AX462" i="6"/>
  <c r="AZ462" i="6" s="1"/>
  <c r="AX463" i="6"/>
  <c r="AX464" i="6"/>
  <c r="AX465" i="6"/>
  <c r="AZ465" i="6" s="1"/>
  <c r="AX466" i="6"/>
  <c r="AX467" i="6"/>
  <c r="AZ467" i="6" s="1"/>
  <c r="AX468" i="6"/>
  <c r="AX469" i="6"/>
  <c r="AX470" i="6"/>
  <c r="AX471" i="6"/>
  <c r="AX472" i="6"/>
  <c r="AX473" i="6"/>
  <c r="AX474" i="6"/>
  <c r="AX475" i="6"/>
  <c r="AX476" i="6"/>
  <c r="AX477" i="6"/>
  <c r="AX478" i="6"/>
  <c r="AZ478" i="6" s="1"/>
  <c r="AX479" i="6"/>
  <c r="AX480" i="6"/>
  <c r="AX481" i="6"/>
  <c r="AX482" i="6"/>
  <c r="AZ482" i="6" s="1"/>
  <c r="AX483" i="6"/>
  <c r="AX484" i="6"/>
  <c r="AX485" i="6"/>
  <c r="AX486" i="6"/>
  <c r="AX487" i="6"/>
  <c r="AX488" i="6"/>
  <c r="AX489" i="6"/>
  <c r="AX490" i="6"/>
  <c r="AX491" i="6"/>
  <c r="AZ491" i="6" s="1"/>
  <c r="AX492" i="6"/>
  <c r="AX493" i="6"/>
  <c r="AX494" i="6"/>
  <c r="AZ494" i="6" s="1"/>
  <c r="AX495" i="6"/>
  <c r="AX496" i="6"/>
  <c r="AX497" i="6"/>
  <c r="AZ497" i="6" s="1"/>
  <c r="AX498" i="6"/>
  <c r="AX499" i="6"/>
  <c r="AX500" i="6"/>
  <c r="AX501" i="6"/>
  <c r="AX502" i="6"/>
  <c r="AX503" i="6"/>
  <c r="AX504" i="6"/>
  <c r="AX505" i="6"/>
  <c r="AX506" i="6"/>
  <c r="AX507" i="6"/>
  <c r="AX508" i="6"/>
  <c r="AX509" i="6"/>
  <c r="AX510" i="6"/>
  <c r="AZ510" i="6" s="1"/>
  <c r="AX511" i="6"/>
  <c r="AX512" i="6"/>
  <c r="AX513" i="6"/>
  <c r="AX514" i="6"/>
  <c r="AX515" i="6"/>
  <c r="AZ515" i="6" s="1"/>
  <c r="AX516" i="6"/>
  <c r="AZ516" i="6" s="1"/>
  <c r="AX517" i="6"/>
  <c r="AX518" i="6"/>
  <c r="AZ518" i="6" s="1"/>
  <c r="AX519" i="6"/>
  <c r="AX520" i="6"/>
  <c r="AX521" i="6"/>
  <c r="AZ521" i="6" s="1"/>
  <c r="AX522" i="6"/>
  <c r="AX523" i="6"/>
  <c r="AX524" i="6"/>
  <c r="AZ524" i="6" s="1"/>
  <c r="AX525" i="6"/>
  <c r="AX526" i="6"/>
  <c r="AX527" i="6"/>
  <c r="AX528" i="6"/>
  <c r="AZ528" i="6" s="1"/>
  <c r="AX529" i="6"/>
  <c r="AX530" i="6"/>
  <c r="AZ530" i="6" s="1"/>
  <c r="AX531" i="6"/>
  <c r="AX532" i="6"/>
  <c r="AX533" i="6"/>
  <c r="AX534" i="6"/>
  <c r="AX535" i="6"/>
  <c r="AX536" i="6"/>
  <c r="AX537" i="6"/>
  <c r="AX538" i="6"/>
  <c r="AX539" i="6"/>
  <c r="AX540" i="6"/>
  <c r="AX541" i="6"/>
  <c r="AX542" i="6"/>
  <c r="AX543" i="6"/>
  <c r="AZ543" i="6" s="1"/>
  <c r="AX544" i="6"/>
  <c r="AX545" i="6"/>
  <c r="AX546" i="6"/>
  <c r="AX547" i="6"/>
  <c r="AX548" i="6"/>
  <c r="AX549" i="6"/>
  <c r="AX550" i="6"/>
  <c r="AX551" i="6"/>
  <c r="AZ551" i="6" s="1"/>
  <c r="AX552" i="6"/>
  <c r="AX553" i="6"/>
  <c r="AX554" i="6"/>
  <c r="AX555" i="6"/>
  <c r="AX556" i="6"/>
  <c r="AZ556" i="6" s="1"/>
  <c r="AX557" i="6"/>
  <c r="AX558" i="6"/>
  <c r="AX559" i="6"/>
  <c r="AX560" i="6"/>
  <c r="AX561" i="6"/>
  <c r="AX562" i="6"/>
  <c r="AX563" i="6"/>
  <c r="AZ563" i="6" s="1"/>
  <c r="AX564" i="6"/>
  <c r="AZ564" i="6" s="1"/>
  <c r="AX565" i="6"/>
  <c r="AX566" i="6"/>
  <c r="AX567" i="6"/>
  <c r="AX568" i="6"/>
  <c r="AX569" i="6"/>
  <c r="AX570" i="6"/>
  <c r="AX571" i="6"/>
  <c r="AZ571" i="6" s="1"/>
  <c r="AX572" i="6"/>
  <c r="AX573" i="6"/>
  <c r="AZ573" i="6" s="1"/>
  <c r="AX574" i="6"/>
  <c r="AX575" i="6"/>
  <c r="AX576" i="6"/>
  <c r="AZ576" i="6" s="1"/>
  <c r="AX577" i="6"/>
  <c r="AX578" i="6"/>
  <c r="AX579" i="6"/>
  <c r="AX580" i="6"/>
  <c r="AX581" i="6"/>
  <c r="AX582" i="6"/>
  <c r="AZ582" i="6" s="1"/>
  <c r="AX583" i="6"/>
  <c r="AX584" i="6"/>
  <c r="AZ584" i="6" s="1"/>
  <c r="AX585" i="6"/>
  <c r="AZ585" i="6" s="1"/>
  <c r="AX586" i="6"/>
  <c r="AZ586" i="6" s="1"/>
  <c r="AX587" i="6"/>
  <c r="AZ587" i="6" s="1"/>
  <c r="AX588" i="6"/>
  <c r="AZ588" i="6" s="1"/>
  <c r="AX589" i="6"/>
  <c r="AX590" i="6"/>
  <c r="AX591" i="6"/>
  <c r="AX592" i="6"/>
  <c r="AX593" i="6"/>
  <c r="AX594" i="6"/>
  <c r="AX595" i="6"/>
  <c r="AZ595" i="6" s="1"/>
  <c r="AX596" i="6"/>
  <c r="AX597" i="6"/>
  <c r="AZ597" i="6" s="1"/>
  <c r="AX598" i="6"/>
  <c r="AZ598" i="6" s="1"/>
  <c r="AX599" i="6"/>
  <c r="AX600" i="6"/>
  <c r="AX601" i="6"/>
  <c r="AX602" i="6"/>
  <c r="AX603" i="6"/>
  <c r="AZ603" i="6" s="1"/>
  <c r="AX604" i="6"/>
  <c r="AZ604" i="6" s="1"/>
  <c r="AX605" i="6"/>
  <c r="AZ605" i="6" s="1"/>
  <c r="AX606" i="6"/>
  <c r="AZ606" i="6" s="1"/>
  <c r="AX607" i="6"/>
  <c r="AX608" i="6"/>
  <c r="AX609" i="6"/>
  <c r="AX610" i="6"/>
  <c r="AX611" i="6"/>
  <c r="AX612" i="6"/>
  <c r="AZ612" i="6" s="1"/>
  <c r="AX613" i="6"/>
  <c r="AX614" i="6"/>
  <c r="AX615" i="6"/>
  <c r="AX616" i="6"/>
  <c r="AZ616" i="6" s="1"/>
  <c r="AX617" i="6"/>
  <c r="AX618" i="6"/>
  <c r="AX619" i="6"/>
  <c r="AZ619" i="6" s="1"/>
  <c r="AX620" i="6"/>
  <c r="AX621" i="6"/>
  <c r="AZ621" i="6" s="1"/>
  <c r="AX622" i="6"/>
  <c r="AZ622" i="6" s="1"/>
  <c r="AX623" i="6"/>
  <c r="AX624" i="6"/>
  <c r="AZ624" i="6" s="1"/>
  <c r="AX625" i="6"/>
  <c r="AX626" i="6"/>
  <c r="AZ626" i="6" s="1"/>
  <c r="AX627" i="6"/>
  <c r="AX628" i="6"/>
  <c r="AX629" i="6"/>
  <c r="AX630" i="6"/>
  <c r="AX631" i="6"/>
  <c r="AZ631" i="6" s="1"/>
  <c r="AX632" i="6"/>
  <c r="AX633" i="6"/>
  <c r="AX634" i="6"/>
  <c r="AZ634" i="6" s="1"/>
  <c r="AX635" i="6"/>
  <c r="AX636" i="6"/>
  <c r="AX637" i="6"/>
  <c r="AX638" i="6"/>
  <c r="AX639" i="6"/>
  <c r="AX640" i="6"/>
  <c r="AX641" i="6"/>
  <c r="AZ641" i="6" s="1"/>
  <c r="AX642" i="6"/>
  <c r="AX643" i="6"/>
  <c r="AX644" i="6"/>
  <c r="AZ644" i="6" s="1"/>
  <c r="AX645" i="6"/>
  <c r="AX646" i="6"/>
  <c r="AX647" i="6"/>
  <c r="AX648" i="6"/>
  <c r="AZ648" i="6" s="1"/>
  <c r="AX649" i="6"/>
  <c r="AZ649" i="6" s="1"/>
  <c r="AX650" i="6"/>
  <c r="AX651" i="6"/>
  <c r="AX652" i="6"/>
  <c r="AX653" i="6"/>
  <c r="AZ653" i="6" s="1"/>
  <c r="AX654" i="6"/>
  <c r="AX655" i="6"/>
  <c r="AX656" i="6"/>
  <c r="AX657" i="6"/>
  <c r="AX658" i="6"/>
  <c r="AX659" i="6"/>
  <c r="AX660" i="6"/>
  <c r="AX661" i="6"/>
  <c r="AX662" i="6"/>
  <c r="AX663" i="6"/>
  <c r="AX664" i="6"/>
  <c r="AZ664" i="6" s="1"/>
  <c r="AX665" i="6"/>
  <c r="AX666" i="6"/>
  <c r="AX667" i="6"/>
  <c r="AX668" i="6"/>
  <c r="AZ668" i="6" s="1"/>
  <c r="AX669" i="6"/>
  <c r="AZ669" i="6" s="1"/>
  <c r="AX670" i="6"/>
  <c r="AZ670" i="6" s="1"/>
  <c r="AX671" i="6"/>
  <c r="AX672" i="6"/>
  <c r="AX673" i="6"/>
  <c r="AX674" i="6"/>
  <c r="AX675" i="6"/>
  <c r="AZ675" i="6" s="1"/>
  <c r="AX676" i="6"/>
  <c r="AX677" i="6"/>
  <c r="AX678" i="6"/>
  <c r="AX679" i="6"/>
  <c r="AZ679" i="6" s="1"/>
  <c r="AX680" i="6"/>
  <c r="AZ680" i="6" s="1"/>
  <c r="AX681" i="6"/>
  <c r="AZ681" i="6" s="1"/>
  <c r="AX682" i="6"/>
  <c r="AX683" i="6"/>
  <c r="AX684" i="6"/>
  <c r="AZ684" i="6" s="1"/>
  <c r="AX685" i="6"/>
  <c r="AX686" i="6"/>
  <c r="AX687" i="6"/>
  <c r="AZ687" i="6" s="1"/>
  <c r="AX688" i="6"/>
  <c r="AZ688" i="6" s="1"/>
  <c r="AX689" i="6"/>
  <c r="AZ689" i="6" s="1"/>
  <c r="AX690" i="6"/>
  <c r="AX691" i="6"/>
  <c r="AZ691" i="6" s="1"/>
  <c r="AX692" i="6"/>
  <c r="AX693" i="6"/>
  <c r="AX694" i="6"/>
  <c r="AX695" i="6"/>
  <c r="AX696" i="6"/>
  <c r="AX697" i="6"/>
  <c r="AX698" i="6"/>
  <c r="AZ698" i="6" s="1"/>
  <c r="AX699" i="6"/>
  <c r="AX700" i="6"/>
  <c r="AX701" i="6"/>
  <c r="AX702" i="6"/>
  <c r="AX703" i="6"/>
  <c r="AX704" i="6"/>
  <c r="AZ704" i="6" s="1"/>
  <c r="AX705" i="6"/>
  <c r="AX706" i="6"/>
  <c r="AX707" i="6"/>
  <c r="AZ707" i="6" s="1"/>
  <c r="AX708" i="6"/>
  <c r="AX709" i="6"/>
  <c r="AX710" i="6"/>
  <c r="AX711" i="6"/>
  <c r="AX712" i="6"/>
  <c r="AX713" i="6"/>
  <c r="AX714" i="6"/>
  <c r="AX715" i="6"/>
  <c r="AX716" i="6"/>
  <c r="AX717" i="6"/>
  <c r="AX718" i="6"/>
  <c r="AX719" i="6"/>
  <c r="AZ719" i="6" s="1"/>
  <c r="AX720" i="6"/>
  <c r="AX721" i="6"/>
  <c r="AZ721" i="6" s="1"/>
  <c r="AX722" i="6"/>
  <c r="AZ722" i="6" s="1"/>
  <c r="AX723" i="6"/>
  <c r="AX724" i="6"/>
  <c r="AZ724" i="6" s="1"/>
  <c r="AX725" i="6"/>
  <c r="AX726" i="6"/>
  <c r="AZ726" i="6" s="1"/>
  <c r="AX727" i="6"/>
  <c r="AZ727" i="6" s="1"/>
  <c r="AX728" i="6"/>
  <c r="AZ728" i="6" s="1"/>
  <c r="AX729" i="6"/>
  <c r="AX730" i="6"/>
  <c r="AX731" i="6"/>
  <c r="AX732" i="6"/>
  <c r="AX733" i="6"/>
  <c r="AX734" i="6"/>
  <c r="AX735" i="6"/>
  <c r="AX736" i="6"/>
  <c r="AZ736" i="6" s="1"/>
  <c r="AX737" i="6"/>
  <c r="AZ737" i="6" s="1"/>
  <c r="AX738" i="6"/>
  <c r="AX739" i="6"/>
  <c r="AX740" i="6"/>
  <c r="AX741" i="6"/>
  <c r="AZ741" i="6" s="1"/>
  <c r="AX742" i="6"/>
  <c r="AX743" i="6"/>
  <c r="AX744" i="6"/>
  <c r="AX745" i="6"/>
  <c r="AZ745" i="6" s="1"/>
  <c r="AX746" i="6"/>
  <c r="AX747" i="6"/>
  <c r="AX748" i="6"/>
  <c r="AX749" i="6"/>
  <c r="AX750" i="6"/>
  <c r="AX751" i="6"/>
  <c r="AX752" i="6"/>
  <c r="AZ752" i="6" s="1"/>
  <c r="AX753" i="6"/>
  <c r="AZ753" i="6" s="1"/>
  <c r="AX754" i="6"/>
  <c r="AX755" i="6"/>
  <c r="AX756" i="6"/>
  <c r="AX757" i="6"/>
  <c r="AX758" i="6"/>
  <c r="AX759" i="6"/>
  <c r="AX760" i="6"/>
  <c r="AX761" i="6"/>
  <c r="AX762" i="6"/>
  <c r="AX763" i="6"/>
  <c r="AX764" i="6"/>
  <c r="AZ764" i="6" s="1"/>
  <c r="AX765" i="6"/>
  <c r="AX766" i="6"/>
  <c r="AX767" i="6"/>
  <c r="AX768" i="6"/>
  <c r="AX769" i="6"/>
  <c r="AX770" i="6"/>
  <c r="AZ770" i="6" s="1"/>
  <c r="AX771" i="6"/>
  <c r="AX772" i="6"/>
  <c r="AZ772" i="6" s="1"/>
  <c r="AX773" i="6"/>
  <c r="AX774" i="6"/>
  <c r="AX775" i="6"/>
  <c r="AX776" i="6"/>
  <c r="AX777" i="6"/>
  <c r="AX778" i="6"/>
  <c r="AX779" i="6"/>
  <c r="AX780" i="6"/>
  <c r="AX781" i="6"/>
  <c r="AX782" i="6"/>
  <c r="AX783" i="6"/>
  <c r="AZ783" i="6" s="1"/>
  <c r="AX784" i="6"/>
  <c r="AX785" i="6"/>
  <c r="AX786" i="6"/>
  <c r="AX787" i="6"/>
  <c r="AX788" i="6"/>
  <c r="AX789" i="6"/>
  <c r="AX790" i="6"/>
  <c r="AX791" i="6"/>
  <c r="AZ791" i="6" s="1"/>
  <c r="AX792" i="6"/>
  <c r="AX793" i="6"/>
  <c r="AX794" i="6"/>
  <c r="AX795" i="6"/>
  <c r="AZ795" i="6" s="1"/>
  <c r="AX796" i="6"/>
  <c r="AX797" i="6"/>
  <c r="AX798" i="6"/>
  <c r="AZ798" i="6" s="1"/>
  <c r="AX799" i="6"/>
  <c r="AZ799" i="6" s="1"/>
  <c r="AX800" i="6"/>
  <c r="AX801" i="6"/>
  <c r="AZ801" i="6" s="1"/>
  <c r="AX802" i="6"/>
  <c r="AX803" i="6"/>
  <c r="AZ803" i="6" s="1"/>
  <c r="AX804" i="6"/>
  <c r="AZ804" i="6" s="1"/>
  <c r="AX805" i="6"/>
  <c r="AX806" i="6"/>
  <c r="AX807" i="6"/>
  <c r="AZ807" i="6" s="1"/>
  <c r="AX808" i="6"/>
  <c r="AX809" i="6"/>
  <c r="AZ809" i="6" s="1"/>
  <c r="AX810" i="6"/>
  <c r="AX811" i="6"/>
  <c r="AZ811" i="6" s="1"/>
  <c r="AX812" i="6"/>
  <c r="AZ812" i="6" s="1"/>
  <c r="AX813" i="6"/>
  <c r="AX814" i="6"/>
  <c r="AX815" i="6"/>
  <c r="AX816" i="6"/>
  <c r="AZ816" i="6" s="1"/>
  <c r="AX817" i="6"/>
  <c r="AX818" i="6"/>
  <c r="AX819" i="6"/>
  <c r="AZ819" i="6" s="1"/>
  <c r="AX820" i="6"/>
  <c r="AZ820" i="6" s="1"/>
  <c r="AX821" i="6"/>
  <c r="AX822" i="6"/>
  <c r="AX823" i="6"/>
  <c r="AX824" i="6"/>
  <c r="AZ824" i="6" s="1"/>
  <c r="AX825" i="6"/>
  <c r="AX826" i="6"/>
  <c r="AZ826" i="6" s="1"/>
  <c r="AX827" i="6"/>
  <c r="AZ827" i="6" s="1"/>
  <c r="AX828" i="6"/>
  <c r="AX829" i="6"/>
  <c r="AZ829" i="6" s="1"/>
  <c r="AX830" i="6"/>
  <c r="AX831" i="6"/>
  <c r="AZ831" i="6" s="1"/>
  <c r="AX832" i="6"/>
  <c r="AZ832" i="6" s="1"/>
  <c r="AX833" i="6"/>
  <c r="AX834" i="6"/>
  <c r="AZ834" i="6" s="1"/>
  <c r="AX835" i="6"/>
  <c r="AZ835" i="6" s="1"/>
  <c r="AX836" i="6"/>
  <c r="AX837" i="6"/>
  <c r="AX838" i="6"/>
  <c r="AX839" i="6"/>
  <c r="AZ839" i="6" s="1"/>
  <c r="AX840" i="6"/>
  <c r="AZ840" i="6" s="1"/>
  <c r="AX841" i="6"/>
  <c r="AX842" i="6"/>
  <c r="AX843" i="6"/>
  <c r="AX844" i="6"/>
  <c r="AZ844" i="6" s="1"/>
  <c r="AX845" i="6"/>
  <c r="AZ845" i="6" s="1"/>
  <c r="AX846" i="6"/>
  <c r="AX847" i="6"/>
  <c r="AX848" i="6"/>
  <c r="AZ848" i="6" s="1"/>
  <c r="AX849" i="6"/>
  <c r="AX850" i="6"/>
  <c r="AX851" i="6"/>
  <c r="AZ851" i="6" s="1"/>
  <c r="AX852" i="6"/>
  <c r="AX853" i="6"/>
  <c r="AX854" i="6"/>
  <c r="AX855" i="6"/>
  <c r="AZ855" i="6" s="1"/>
  <c r="AX856" i="6"/>
  <c r="AX857" i="6"/>
  <c r="AX858" i="6"/>
  <c r="AX859" i="6"/>
  <c r="AX860" i="6"/>
  <c r="AX861" i="6"/>
  <c r="AZ861" i="6" s="1"/>
  <c r="AX862" i="6"/>
  <c r="AZ862" i="6" s="1"/>
  <c r="AX863" i="6"/>
  <c r="AZ863" i="6" s="1"/>
  <c r="AX864" i="6"/>
  <c r="AZ864" i="6" s="1"/>
  <c r="AX865" i="6"/>
  <c r="AX866" i="6"/>
  <c r="AZ866" i="6" s="1"/>
  <c r="AX867" i="6"/>
  <c r="AZ867" i="6" s="1"/>
  <c r="AX868" i="6"/>
  <c r="AZ868" i="6" s="1"/>
  <c r="AX869" i="6"/>
  <c r="AZ869" i="6" s="1"/>
  <c r="AX870" i="6"/>
  <c r="AX871" i="6"/>
  <c r="AZ871" i="6" s="1"/>
  <c r="AX872" i="6"/>
  <c r="AZ872" i="6" s="1"/>
  <c r="AX873" i="6"/>
  <c r="AX874" i="6"/>
  <c r="AZ874" i="6" s="1"/>
  <c r="AX875" i="6"/>
  <c r="AZ875" i="6" s="1"/>
  <c r="AX876" i="6"/>
  <c r="AZ876" i="6" s="1"/>
  <c r="AX877" i="6"/>
  <c r="AZ877" i="6" s="1"/>
  <c r="AX878" i="6"/>
  <c r="AX879" i="6"/>
  <c r="AZ879" i="6" s="1"/>
  <c r="AX880" i="6"/>
  <c r="AZ880" i="6" s="1"/>
  <c r="AX881" i="6"/>
  <c r="AZ881" i="6" s="1"/>
  <c r="AX882" i="6"/>
  <c r="AX883" i="6"/>
  <c r="AX884" i="6"/>
  <c r="AZ884" i="6" s="1"/>
  <c r="AX885" i="6"/>
  <c r="AX886" i="6"/>
  <c r="AZ886" i="6" s="1"/>
  <c r="AX887" i="6"/>
  <c r="AZ887" i="6" s="1"/>
  <c r="AX888" i="6"/>
  <c r="AX889" i="6"/>
  <c r="AX890" i="6"/>
  <c r="AX891" i="6"/>
  <c r="AZ891" i="6" s="1"/>
  <c r="AX892" i="6"/>
  <c r="AZ892" i="6" s="1"/>
  <c r="AX893" i="6"/>
  <c r="AZ893" i="6" s="1"/>
  <c r="AX894" i="6"/>
  <c r="AX895" i="6"/>
  <c r="AZ895" i="6" s="1"/>
  <c r="AX896" i="6"/>
  <c r="AZ896" i="6" s="1"/>
  <c r="AX897" i="6"/>
  <c r="AX898" i="6"/>
  <c r="AX899" i="6"/>
  <c r="AZ899" i="6" s="1"/>
  <c r="AX900" i="6"/>
  <c r="AX901" i="6"/>
  <c r="AX902" i="6"/>
  <c r="AX903" i="6"/>
  <c r="AZ903" i="6" s="1"/>
  <c r="AX904" i="6"/>
  <c r="AX905" i="6"/>
  <c r="AX906" i="6"/>
  <c r="AZ906" i="6" s="1"/>
  <c r="AX907" i="6"/>
  <c r="AX908" i="6"/>
  <c r="AX909" i="6"/>
  <c r="AX910" i="6"/>
  <c r="AX911" i="6"/>
  <c r="AX912" i="6"/>
  <c r="AX913" i="6"/>
  <c r="AZ913" i="6" s="1"/>
  <c r="AX914" i="6"/>
  <c r="AX915" i="6"/>
  <c r="AX916" i="6"/>
  <c r="AX917" i="6"/>
  <c r="AZ917" i="6" s="1"/>
  <c r="AX918" i="6"/>
  <c r="AX919" i="6"/>
  <c r="AX920" i="6"/>
  <c r="AX921" i="6"/>
  <c r="AX922" i="6"/>
  <c r="AZ922" i="6" s="1"/>
  <c r="AX923" i="6"/>
  <c r="AX924" i="6"/>
  <c r="AX925" i="6"/>
  <c r="AX926" i="6"/>
  <c r="AX927" i="6"/>
  <c r="AX928" i="6"/>
  <c r="AX929" i="6"/>
  <c r="AX930" i="6"/>
  <c r="AZ930" i="6" s="1"/>
  <c r="AX931" i="6"/>
  <c r="AZ931" i="6" s="1"/>
  <c r="AX932" i="6"/>
  <c r="AZ932" i="6" s="1"/>
  <c r="AX933" i="6"/>
  <c r="AZ933" i="6" s="1"/>
  <c r="AX934" i="6"/>
  <c r="AX935" i="6"/>
  <c r="AZ935" i="6" s="1"/>
  <c r="AX936" i="6"/>
  <c r="AZ936" i="6" s="1"/>
  <c r="AX937" i="6"/>
  <c r="AX938" i="6"/>
  <c r="AX939" i="6"/>
  <c r="AX940" i="6"/>
  <c r="AX941" i="6"/>
  <c r="AZ941" i="6" s="1"/>
  <c r="AX942" i="6"/>
  <c r="AX943" i="6"/>
  <c r="AX944" i="6"/>
  <c r="AX945" i="6"/>
  <c r="AZ945" i="6" s="1"/>
  <c r="AX946" i="6"/>
  <c r="AX947" i="6"/>
  <c r="AX948" i="6"/>
  <c r="AZ948" i="6" s="1"/>
  <c r="AX949" i="6"/>
  <c r="AZ949" i="6" s="1"/>
  <c r="AX950" i="6"/>
  <c r="AZ950" i="6" s="1"/>
  <c r="AX951" i="6"/>
  <c r="AZ951" i="6" s="1"/>
  <c r="AX952" i="6"/>
  <c r="AX953" i="6"/>
  <c r="AZ953" i="6" s="1"/>
  <c r="AX954" i="6"/>
  <c r="AX955" i="6"/>
  <c r="AZ955" i="6" s="1"/>
  <c r="AX956" i="6"/>
  <c r="AX957" i="6"/>
  <c r="AZ957" i="6" s="1"/>
  <c r="AX958" i="6"/>
  <c r="AX959" i="6"/>
  <c r="AZ959" i="6" s="1"/>
  <c r="AX960" i="6"/>
  <c r="AX961" i="6"/>
  <c r="AX962" i="6"/>
  <c r="AX963" i="6"/>
  <c r="AZ963" i="6" s="1"/>
  <c r="AX964" i="6"/>
  <c r="AX965" i="6"/>
  <c r="AZ965" i="6" s="1"/>
  <c r="AX966" i="6"/>
  <c r="AZ966" i="6" s="1"/>
  <c r="AX967" i="6"/>
  <c r="AZ967" i="6" s="1"/>
  <c r="AX968" i="6"/>
  <c r="AX969" i="6"/>
  <c r="AX970" i="6"/>
  <c r="AX971" i="6"/>
  <c r="AZ971" i="6" s="1"/>
  <c r="AX972" i="6"/>
  <c r="AX973" i="6"/>
  <c r="AX974" i="6"/>
  <c r="AX975" i="6"/>
  <c r="AX976" i="6"/>
  <c r="AX977" i="6"/>
  <c r="AZ977" i="6" s="1"/>
  <c r="AX978" i="6"/>
  <c r="AX979" i="6"/>
  <c r="AZ979" i="6" s="1"/>
  <c r="AX980" i="6"/>
  <c r="AZ980" i="6" s="1"/>
  <c r="AX981" i="6"/>
  <c r="AZ981" i="6" s="1"/>
  <c r="AX982" i="6"/>
  <c r="AX983" i="6"/>
  <c r="AX984" i="6"/>
  <c r="AX985" i="6"/>
  <c r="AZ985" i="6" s="1"/>
  <c r="AX986" i="6"/>
  <c r="AX987" i="6"/>
  <c r="AX988" i="6"/>
  <c r="AX989" i="6"/>
  <c r="AZ989" i="6" s="1"/>
  <c r="AX990" i="6"/>
  <c r="AX991" i="6"/>
  <c r="AZ991" i="6" s="1"/>
  <c r="AX992" i="6"/>
  <c r="AX993" i="6"/>
  <c r="AX994" i="6"/>
  <c r="AX995" i="6"/>
  <c r="AX996" i="6"/>
  <c r="AX997" i="6"/>
  <c r="AZ997" i="6" s="1"/>
  <c r="AX998" i="6"/>
  <c r="AX999" i="6"/>
  <c r="AZ999" i="6" s="1"/>
  <c r="AX1000" i="6"/>
  <c r="AZ1000" i="6" s="1"/>
  <c r="AX1001" i="6"/>
  <c r="AX1002" i="6"/>
  <c r="AZ1002" i="6" s="1"/>
  <c r="AX1003" i="6"/>
  <c r="AX1004" i="6"/>
  <c r="AX1005" i="6"/>
  <c r="AZ1005" i="6" s="1"/>
  <c r="AX1006" i="6"/>
  <c r="AZ1006" i="6" s="1"/>
  <c r="AX1007" i="6"/>
  <c r="AX1008" i="6"/>
  <c r="AX1009" i="6"/>
  <c r="AX1010" i="6"/>
  <c r="AX1011" i="6"/>
  <c r="AZ1011" i="6" s="1"/>
  <c r="AX1012" i="6"/>
  <c r="AZ1012" i="6" s="1"/>
  <c r="AX1013" i="6"/>
  <c r="AX1014" i="6"/>
  <c r="AX1015" i="6"/>
  <c r="AX1016" i="6"/>
  <c r="AZ1016" i="6" s="1"/>
  <c r="AX1017" i="6"/>
  <c r="AZ1017" i="6" s="1"/>
  <c r="AX1018" i="6"/>
  <c r="AX1019" i="6"/>
  <c r="AZ1019" i="6" s="1"/>
  <c r="AX1020" i="6"/>
  <c r="AX1021" i="6"/>
  <c r="AX1022" i="6"/>
  <c r="AX1023" i="6"/>
  <c r="AX1024" i="6"/>
  <c r="AZ1024" i="6" s="1"/>
  <c r="AX1025" i="6"/>
  <c r="AZ1025" i="6" s="1"/>
  <c r="AX1026" i="6"/>
  <c r="AX1027" i="6"/>
  <c r="AZ1027" i="6" s="1"/>
  <c r="AX1028" i="6"/>
  <c r="AX1029" i="6"/>
  <c r="AZ1029" i="6" s="1"/>
  <c r="AX1030" i="6"/>
  <c r="AX1031" i="6"/>
  <c r="AX1032" i="6"/>
  <c r="AX1033" i="6"/>
  <c r="AZ1033" i="6" s="1"/>
  <c r="AX1034" i="6"/>
  <c r="AX1035" i="6"/>
  <c r="AZ1035" i="6" s="1"/>
  <c r="AX1036" i="6"/>
  <c r="AX1037" i="6"/>
  <c r="AZ1037" i="6" s="1"/>
  <c r="AX1038" i="6"/>
  <c r="AZ1038" i="6" s="1"/>
  <c r="AX1039" i="6"/>
  <c r="AZ1039" i="6" s="1"/>
  <c r="AX1040" i="6"/>
  <c r="AX1041" i="6"/>
  <c r="AZ1041" i="6" s="1"/>
  <c r="AX1042" i="6"/>
  <c r="AX1043" i="6"/>
  <c r="AZ1043" i="6" s="1"/>
  <c r="AX1044" i="6"/>
  <c r="AZ1044" i="6" s="1"/>
  <c r="AX1045" i="6"/>
  <c r="AZ1045" i="6" s="1"/>
  <c r="AX1046" i="6"/>
  <c r="AX1047" i="6"/>
  <c r="AX1048" i="6"/>
  <c r="AX1049" i="6"/>
  <c r="AZ1049" i="6" s="1"/>
  <c r="AX1050" i="6"/>
  <c r="AZ1050" i="6" s="1"/>
  <c r="AX1051" i="6"/>
  <c r="AX1052" i="6"/>
  <c r="AX1053" i="6"/>
  <c r="AZ1053" i="6" s="1"/>
  <c r="AX1054" i="6"/>
  <c r="AX1055" i="6"/>
  <c r="AZ1055" i="6" s="1"/>
  <c r="AX1056" i="6"/>
  <c r="AX1057" i="6"/>
  <c r="AZ1057" i="6" s="1"/>
  <c r="AX1058" i="6"/>
  <c r="AX1059" i="6"/>
  <c r="AX1060" i="6"/>
  <c r="AX1061" i="6"/>
  <c r="AZ1061" i="6" s="1"/>
  <c r="AX1062" i="6"/>
  <c r="AX1063" i="6"/>
  <c r="AZ1063" i="6" s="1"/>
  <c r="AX1064" i="6"/>
  <c r="AX1065" i="6"/>
  <c r="AX1066" i="6"/>
  <c r="AX1067" i="6"/>
  <c r="AZ1067" i="6" s="1"/>
  <c r="AX1068" i="6"/>
  <c r="AZ1068" i="6" s="1"/>
  <c r="AX1069" i="6"/>
  <c r="AZ1069" i="6" s="1"/>
  <c r="AX1070" i="6"/>
  <c r="AZ1070" i="6" s="1"/>
  <c r="AX1071" i="6"/>
  <c r="AZ1071" i="6" s="1"/>
  <c r="AX1072" i="6"/>
  <c r="AZ1072" i="6" s="1"/>
  <c r="AX1073" i="6"/>
  <c r="AZ1073" i="6" s="1"/>
  <c r="AX1074" i="6"/>
  <c r="AX1075" i="6"/>
  <c r="AZ1075" i="6" s="1"/>
  <c r="AX1076" i="6"/>
  <c r="AX1077" i="6"/>
  <c r="AX1078" i="6"/>
  <c r="AX1079" i="6"/>
  <c r="AZ1079" i="6" s="1"/>
  <c r="AX1080" i="6"/>
  <c r="AX1081" i="6"/>
  <c r="AX1082" i="6"/>
  <c r="AZ1082" i="6" s="1"/>
  <c r="AX1083" i="6"/>
  <c r="AZ1083" i="6" s="1"/>
  <c r="AX1084" i="6"/>
  <c r="AZ1084" i="6" s="1"/>
  <c r="AX1085" i="6"/>
  <c r="AZ1085" i="6" s="1"/>
  <c r="AX1086" i="6"/>
  <c r="AX1087" i="6"/>
  <c r="AZ1087" i="6" s="1"/>
  <c r="AX1088" i="6"/>
  <c r="AX1089" i="6"/>
  <c r="AX1090" i="6"/>
  <c r="AX1091" i="6"/>
  <c r="AZ1091" i="6" s="1"/>
  <c r="AX1092" i="6"/>
  <c r="AX1093" i="6"/>
  <c r="AZ1093" i="6" s="1"/>
  <c r="AX1094" i="6"/>
  <c r="AX1095" i="6"/>
  <c r="AZ1095" i="6" s="1"/>
  <c r="AX1096" i="6"/>
  <c r="AZ1096" i="6" s="1"/>
  <c r="AX1097" i="6"/>
  <c r="AX1098" i="6"/>
  <c r="AX1099" i="6"/>
  <c r="AZ1099" i="6" s="1"/>
  <c r="AX1100" i="6"/>
  <c r="AX1101" i="6"/>
  <c r="AZ1101" i="6" s="1"/>
  <c r="AX1102" i="6"/>
  <c r="AX1103" i="6"/>
  <c r="AX1104" i="6"/>
  <c r="AX1105" i="6"/>
  <c r="AZ1105" i="6" s="1"/>
  <c r="AX1106" i="6"/>
  <c r="AX1107" i="6"/>
  <c r="AZ1107" i="6" s="1"/>
  <c r="AX1108" i="6"/>
  <c r="AX1109" i="6"/>
  <c r="AZ1109" i="6" s="1"/>
  <c r="AX1110" i="6"/>
  <c r="AZ1110" i="6" s="1"/>
  <c r="AX1111" i="6"/>
  <c r="AZ1111" i="6" s="1"/>
  <c r="AX1112" i="6"/>
  <c r="AX1113" i="6"/>
  <c r="AX1114" i="6"/>
  <c r="AX1115" i="6"/>
  <c r="AZ1115" i="6" s="1"/>
  <c r="AX1116" i="6"/>
  <c r="AZ1116" i="6" s="1"/>
  <c r="AX1117" i="6"/>
  <c r="AZ1117" i="6" s="1"/>
  <c r="AX1118" i="6"/>
  <c r="AX1119" i="6"/>
  <c r="AZ1119" i="6" s="1"/>
  <c r="AX1120" i="6"/>
  <c r="AZ1120" i="6" s="1"/>
  <c r="AX1121" i="6"/>
  <c r="AZ1121" i="6" s="1"/>
  <c r="AX1122" i="6"/>
  <c r="AX1123" i="6"/>
  <c r="AZ1123" i="6" s="1"/>
  <c r="AX1124" i="6"/>
  <c r="AZ1124" i="6" s="1"/>
  <c r="AX1125" i="6"/>
  <c r="AZ1125" i="6" s="1"/>
  <c r="AX1126" i="6"/>
  <c r="AZ1126" i="6" s="1"/>
  <c r="AX1127" i="6"/>
  <c r="AZ1127" i="6" s="1"/>
  <c r="AX1128" i="6"/>
  <c r="AX1129" i="6"/>
  <c r="AX1130" i="6"/>
  <c r="AX1131" i="6"/>
  <c r="AZ1131" i="6" s="1"/>
  <c r="AX1132" i="6"/>
  <c r="AZ1132" i="6" s="1"/>
  <c r="AX1133" i="6"/>
  <c r="AZ1133" i="6" s="1"/>
  <c r="AX1134" i="6"/>
  <c r="AZ1134" i="6" s="1"/>
  <c r="AX1135" i="6"/>
  <c r="AZ1135" i="6" s="1"/>
  <c r="AX1136" i="6"/>
  <c r="AX1137" i="6"/>
  <c r="AZ1137" i="6" s="1"/>
  <c r="AX1138" i="6"/>
  <c r="AX1139" i="6"/>
  <c r="AZ1139" i="6" s="1"/>
  <c r="AX1140" i="6"/>
  <c r="AX1141" i="6"/>
  <c r="AX1142" i="6"/>
  <c r="AX1143" i="6"/>
  <c r="AZ1143" i="6" s="1"/>
  <c r="AX1144" i="6"/>
  <c r="AX1145" i="6"/>
  <c r="AZ1145" i="6" s="1"/>
  <c r="AX1146" i="6"/>
  <c r="AX1147" i="6"/>
  <c r="AX1148" i="6"/>
  <c r="AX1149" i="6"/>
  <c r="AX1150" i="6"/>
  <c r="AX1151" i="6"/>
  <c r="AZ1151" i="6" s="1"/>
  <c r="AX1152" i="6"/>
  <c r="AX1153" i="6"/>
  <c r="AX1154" i="6"/>
  <c r="AZ1154" i="6" s="1"/>
  <c r="AX1155" i="6"/>
  <c r="AZ1155" i="6" s="1"/>
  <c r="AX1156" i="6"/>
  <c r="AZ1156" i="6" s="1"/>
  <c r="AX1157" i="6"/>
  <c r="AX1158" i="6"/>
  <c r="AX1159" i="6"/>
  <c r="AZ1159" i="6" s="1"/>
  <c r="AX1160" i="6"/>
  <c r="AZ1160" i="6" s="1"/>
  <c r="AX1161" i="6"/>
  <c r="AX1162" i="6"/>
  <c r="AX1163" i="6"/>
  <c r="AX1164" i="6"/>
  <c r="AX1165" i="6"/>
  <c r="AX1166" i="6"/>
  <c r="AZ1166" i="6" s="1"/>
  <c r="AX1167" i="6"/>
  <c r="AZ1167" i="6" s="1"/>
  <c r="AX1168" i="6"/>
  <c r="AX1169" i="6"/>
  <c r="AZ1169" i="6" s="1"/>
  <c r="AX1170" i="6"/>
  <c r="AX1171" i="6"/>
  <c r="AZ1171" i="6" s="1"/>
  <c r="AX1172" i="6"/>
  <c r="AZ1172" i="6" s="1"/>
  <c r="AX1173" i="6"/>
  <c r="AZ1173" i="6" s="1"/>
  <c r="AX1174" i="6"/>
  <c r="AX1175" i="6"/>
  <c r="AZ1175" i="6" s="1"/>
  <c r="AX1176" i="6"/>
  <c r="AX1177" i="6"/>
  <c r="AZ1177" i="6" s="1"/>
  <c r="AX1178" i="6"/>
  <c r="AZ1178" i="6" s="1"/>
  <c r="AX1179" i="6"/>
  <c r="AZ1179" i="6" s="1"/>
  <c r="AX1180" i="6"/>
  <c r="AZ1180" i="6" s="1"/>
  <c r="AX1181" i="6"/>
  <c r="AX1182" i="6"/>
  <c r="AX1183" i="6"/>
  <c r="AX1184" i="6"/>
  <c r="AX1185" i="6"/>
  <c r="AZ1185" i="6" s="1"/>
  <c r="AX1186" i="6"/>
  <c r="AX1187" i="6"/>
  <c r="AX1188" i="6"/>
  <c r="AX1189" i="6"/>
  <c r="AX1190" i="6"/>
  <c r="AX1191" i="6"/>
  <c r="AZ1191" i="6" s="1"/>
  <c r="AX1192" i="6"/>
  <c r="AX1193" i="6"/>
  <c r="AX1194" i="6"/>
  <c r="AX1195" i="6"/>
  <c r="AZ1195" i="6" s="1"/>
  <c r="AX1196" i="6"/>
  <c r="AX1197" i="6"/>
  <c r="AZ1197" i="6" s="1"/>
  <c r="AX1198" i="6"/>
  <c r="AZ1198" i="6" s="1"/>
  <c r="AX1199" i="6"/>
  <c r="AZ1199" i="6" s="1"/>
  <c r="AX1200" i="6"/>
  <c r="AX1201" i="6"/>
  <c r="AX1202" i="6"/>
  <c r="AX1203" i="6"/>
  <c r="AX1204" i="6"/>
  <c r="AZ1204" i="6" s="1"/>
  <c r="AX1205" i="6"/>
  <c r="AZ1205" i="6" s="1"/>
  <c r="AX1206" i="6"/>
  <c r="AX1207" i="6"/>
  <c r="AZ1207" i="6" s="1"/>
  <c r="AX1208" i="6"/>
  <c r="AX1209" i="6"/>
  <c r="AZ1209" i="6" s="1"/>
  <c r="AX1210" i="6"/>
  <c r="AX1211" i="6"/>
  <c r="AZ1211" i="6" s="1"/>
  <c r="AX1212" i="6"/>
  <c r="AZ1212" i="6" s="1"/>
  <c r="AX1213" i="6"/>
  <c r="AZ1213" i="6" s="1"/>
  <c r="AX1214" i="6"/>
  <c r="AZ1214" i="6" s="1"/>
  <c r="AX1215" i="6"/>
  <c r="AZ1215" i="6" s="1"/>
  <c r="AX1216" i="6"/>
  <c r="AX1217" i="6"/>
  <c r="AX1218" i="6"/>
  <c r="AX1219" i="6"/>
  <c r="AX1220" i="6"/>
  <c r="AZ1220" i="6" s="1"/>
  <c r="AX1221" i="6"/>
  <c r="AZ1221" i="6" s="1"/>
  <c r="AX1222" i="6"/>
  <c r="AX1223" i="6"/>
  <c r="AZ1223" i="6" s="1"/>
  <c r="AX1224" i="6"/>
  <c r="AX1225" i="6"/>
  <c r="AX1226" i="6"/>
  <c r="AZ1226" i="6" s="1"/>
  <c r="AX1227" i="6"/>
  <c r="AZ1227" i="6" s="1"/>
  <c r="AX1228" i="6"/>
  <c r="AZ1228" i="6" s="1"/>
  <c r="AX1229" i="6"/>
  <c r="AZ1229" i="6" s="1"/>
  <c r="AX1230" i="6"/>
  <c r="AZ1230" i="6" s="1"/>
  <c r="AX1231" i="6"/>
  <c r="AZ1231" i="6" s="1"/>
  <c r="AX1232" i="6"/>
  <c r="AZ1232" i="6" s="1"/>
  <c r="AX1233" i="6"/>
  <c r="AZ1233" i="6" s="1"/>
  <c r="AX1234" i="6"/>
  <c r="AZ1234" i="6" s="1"/>
  <c r="AX1235" i="6"/>
  <c r="AZ1235" i="6" s="1"/>
  <c r="AX1236" i="6"/>
  <c r="AZ1236" i="6" s="1"/>
  <c r="AX1237" i="6"/>
  <c r="AZ1237" i="6" s="1"/>
  <c r="AX1238" i="6"/>
  <c r="AX1239" i="6"/>
  <c r="AX1240" i="6"/>
  <c r="AX1241" i="6"/>
  <c r="AZ1241" i="6" s="1"/>
  <c r="AX1242" i="6"/>
  <c r="AX1243" i="6"/>
  <c r="AZ1243" i="6" s="1"/>
  <c r="AX1244" i="6"/>
  <c r="AX1245" i="6"/>
  <c r="AZ1245" i="6" s="1"/>
  <c r="AX1246" i="6"/>
  <c r="AX1247" i="6"/>
  <c r="AZ1247" i="6" s="1"/>
  <c r="AX1248" i="6"/>
  <c r="AZ1248" i="6" s="1"/>
  <c r="AX1249" i="6"/>
  <c r="AZ1249" i="6" s="1"/>
  <c r="AX1250" i="6"/>
  <c r="AX1251" i="6"/>
  <c r="AZ1251" i="6" s="1"/>
  <c r="AX1252" i="6"/>
  <c r="AZ1252" i="6" s="1"/>
  <c r="AX1253" i="6"/>
  <c r="AZ1253" i="6" s="1"/>
  <c r="AX1254" i="6"/>
  <c r="AZ1254" i="6" s="1"/>
  <c r="AX1255" i="6"/>
  <c r="AZ1255" i="6" s="1"/>
  <c r="AX1256" i="6"/>
  <c r="AZ1256" i="6" s="1"/>
  <c r="AX1257" i="6"/>
  <c r="AZ1257" i="6" s="1"/>
  <c r="AX1258" i="6"/>
  <c r="AX1259" i="6"/>
  <c r="AZ1259" i="6" s="1"/>
  <c r="AX1260" i="6"/>
  <c r="AX1261" i="6"/>
  <c r="AZ1261" i="6" s="1"/>
  <c r="AX1262" i="6"/>
  <c r="AZ1262" i="6" s="1"/>
  <c r="AX1263" i="6"/>
  <c r="AZ1263" i="6" s="1"/>
  <c r="AX1264" i="6"/>
  <c r="AZ1264" i="6" s="1"/>
  <c r="AX1265" i="6"/>
  <c r="AX1266" i="6"/>
  <c r="AZ1266" i="6" s="1"/>
  <c r="AX1267" i="6"/>
  <c r="AZ1267" i="6" s="1"/>
  <c r="AX1268" i="6"/>
  <c r="AX1269" i="6"/>
  <c r="AZ1269" i="6" s="1"/>
  <c r="AX1270" i="6"/>
  <c r="AX1271" i="6"/>
  <c r="AZ1271" i="6" s="1"/>
  <c r="AX1272" i="6"/>
  <c r="AX1273" i="6"/>
  <c r="AX1274" i="6"/>
  <c r="AX1275" i="6"/>
  <c r="AZ1275" i="6" s="1"/>
  <c r="AX1276" i="6"/>
  <c r="AZ1276" i="6" s="1"/>
  <c r="AX1277" i="6"/>
  <c r="AZ1277" i="6" s="1"/>
  <c r="AX1278" i="6"/>
  <c r="AX1279" i="6"/>
  <c r="AZ1279" i="6" s="1"/>
  <c r="AX1280" i="6"/>
  <c r="AZ1280" i="6" s="1"/>
  <c r="AX1281" i="6"/>
  <c r="AZ1281" i="6" s="1"/>
  <c r="AX1282" i="6"/>
  <c r="AZ1282" i="6" s="1"/>
  <c r="AX1283" i="6"/>
  <c r="AZ1283" i="6" s="1"/>
  <c r="AX1284" i="6"/>
  <c r="AX1285" i="6"/>
  <c r="AZ1285" i="6" s="1"/>
  <c r="AX1286" i="6"/>
  <c r="AX1287" i="6"/>
  <c r="AZ1287" i="6" s="1"/>
  <c r="AX1288" i="6"/>
  <c r="AX1289" i="6"/>
  <c r="AZ1289" i="6" s="1"/>
  <c r="AX1290" i="6"/>
  <c r="AX1291" i="6"/>
  <c r="AZ1291" i="6" s="1"/>
  <c r="AX1292" i="6"/>
  <c r="AZ1292" i="6" s="1"/>
  <c r="AX1293" i="6"/>
  <c r="AZ1293" i="6" s="1"/>
  <c r="AX1294" i="6"/>
  <c r="AX1295" i="6"/>
  <c r="AZ1295" i="6" s="1"/>
  <c r="AX1296" i="6"/>
  <c r="AX1297" i="6"/>
  <c r="AZ1297" i="6" s="1"/>
  <c r="AX1298" i="6"/>
  <c r="AX1299" i="6"/>
  <c r="AZ1299" i="6" s="1"/>
  <c r="AX1300" i="6"/>
  <c r="AZ1300" i="6" s="1"/>
  <c r="AX1301" i="6"/>
  <c r="AZ1301" i="6" s="1"/>
  <c r="AX1302" i="6"/>
  <c r="AX1303" i="6"/>
  <c r="AZ1303" i="6" s="1"/>
  <c r="AX1304" i="6"/>
  <c r="AX1305" i="6"/>
  <c r="AZ1305" i="6" s="1"/>
  <c r="AX1306" i="6"/>
  <c r="AX1307" i="6"/>
  <c r="AZ1307" i="6" s="1"/>
  <c r="AX1308" i="6"/>
  <c r="AX1309" i="6"/>
  <c r="AZ1309" i="6" s="1"/>
  <c r="AX1310" i="6"/>
  <c r="AX1311" i="6"/>
  <c r="AZ1311" i="6" s="1"/>
  <c r="AX1312" i="6"/>
  <c r="AX1313" i="6"/>
  <c r="AX1314" i="6"/>
  <c r="AX1315" i="6"/>
  <c r="AZ1315" i="6" s="1"/>
  <c r="AX1316" i="6"/>
  <c r="AX1317" i="6"/>
  <c r="AZ1317" i="6" s="1"/>
  <c r="AX1318" i="6"/>
  <c r="AX1319" i="6"/>
  <c r="AZ1319" i="6" s="1"/>
  <c r="AX1320" i="6"/>
  <c r="AX1321" i="6"/>
  <c r="AX1322" i="6"/>
  <c r="AZ1322" i="6" s="1"/>
  <c r="AX1323" i="6"/>
  <c r="AZ1323" i="6" s="1"/>
  <c r="AX1324" i="6"/>
  <c r="AX1325" i="6"/>
  <c r="AZ1325" i="6" s="1"/>
  <c r="AX1326" i="6"/>
  <c r="AX1327" i="6"/>
  <c r="AZ1327" i="6" s="1"/>
  <c r="AX1328" i="6"/>
  <c r="AZ1328" i="6" s="1"/>
  <c r="AX1329" i="6"/>
  <c r="AZ1329" i="6" s="1"/>
  <c r="AX1330" i="6"/>
  <c r="AX1331" i="6"/>
  <c r="AZ1331" i="6" s="1"/>
  <c r="AX1332" i="6"/>
  <c r="AZ1332" i="6" s="1"/>
  <c r="AX1333" i="6"/>
  <c r="AZ1333" i="6" s="1"/>
  <c r="AX1334" i="6"/>
  <c r="AX1335" i="6"/>
  <c r="AZ1335" i="6" s="1"/>
  <c r="AX1336" i="6"/>
  <c r="AX1337" i="6"/>
  <c r="AX1338" i="6"/>
  <c r="AX1339" i="6"/>
  <c r="AZ1339" i="6" s="1"/>
  <c r="AX1340" i="6"/>
  <c r="AZ1340" i="6" s="1"/>
  <c r="AX1341" i="6"/>
  <c r="AZ1341" i="6" s="1"/>
  <c r="AX1342" i="6"/>
  <c r="AZ1342" i="6" s="1"/>
  <c r="AX1343" i="6"/>
  <c r="AZ1343" i="6" s="1"/>
  <c r="AX1344" i="6"/>
  <c r="AX1345" i="6"/>
  <c r="AX1346" i="6"/>
  <c r="AZ1346" i="6" s="1"/>
  <c r="AX1347" i="6"/>
  <c r="AZ1347" i="6" s="1"/>
  <c r="AX1348" i="6"/>
  <c r="AX1349" i="6"/>
  <c r="AZ1349" i="6" s="1"/>
  <c r="AX1350" i="6"/>
  <c r="AX1351" i="6"/>
  <c r="AZ1351" i="6" s="1"/>
  <c r="AX1352" i="6"/>
  <c r="AZ1352" i="6" s="1"/>
  <c r="AX1353" i="6"/>
  <c r="AZ1353" i="6" s="1"/>
  <c r="AX1354" i="6"/>
  <c r="AX1355" i="6"/>
  <c r="AZ1355" i="6" s="1"/>
  <c r="AX1356" i="6"/>
  <c r="AX1357" i="6"/>
  <c r="AZ1357" i="6" s="1"/>
  <c r="AX1358" i="6"/>
  <c r="AX1359" i="6"/>
  <c r="AZ1359" i="6" s="1"/>
  <c r="AX1360" i="6"/>
  <c r="AX1361" i="6"/>
  <c r="AX1362" i="6"/>
  <c r="AX1363" i="6"/>
  <c r="AZ1363" i="6" s="1"/>
  <c r="AX1364" i="6"/>
  <c r="AZ1364" i="6" s="1"/>
  <c r="AX1365" i="6"/>
  <c r="AZ1365" i="6" s="1"/>
  <c r="AX1366" i="6"/>
  <c r="AX1367" i="6"/>
  <c r="AZ1367" i="6" s="1"/>
  <c r="AX1368" i="6"/>
  <c r="AX1369" i="6"/>
  <c r="AZ1369" i="6" s="1"/>
  <c r="AX1370" i="6"/>
  <c r="AX1371" i="6"/>
  <c r="AZ1371" i="6" s="1"/>
  <c r="AX1372" i="6"/>
  <c r="AX1373" i="6"/>
  <c r="AZ1373" i="6" s="1"/>
  <c r="AX1374" i="6"/>
  <c r="AX1375" i="6"/>
  <c r="AZ1375" i="6" s="1"/>
  <c r="AX1376" i="6"/>
  <c r="AX1377" i="6"/>
  <c r="AZ1377" i="6" s="1"/>
  <c r="AX1378" i="6"/>
  <c r="AX1379" i="6"/>
  <c r="AZ1379" i="6" s="1"/>
  <c r="AX1380" i="6"/>
  <c r="AX1381" i="6"/>
  <c r="AX1382" i="6"/>
  <c r="AX1383" i="6"/>
  <c r="AZ1383" i="6" s="1"/>
  <c r="AX1384" i="6"/>
  <c r="AX1385" i="6"/>
  <c r="AZ1385" i="6" s="1"/>
  <c r="AX1386" i="6"/>
  <c r="AZ1386" i="6" s="1"/>
  <c r="AX1387" i="6"/>
  <c r="AZ1387" i="6" s="1"/>
  <c r="AX1388" i="6"/>
  <c r="AX1389" i="6"/>
  <c r="AX1390" i="6"/>
  <c r="AX1391" i="6"/>
  <c r="AZ1391" i="6" s="1"/>
  <c r="AX1392" i="6"/>
  <c r="AX1393" i="6"/>
  <c r="AZ1393" i="6" s="1"/>
  <c r="AX1394" i="6"/>
  <c r="AX1395" i="6"/>
  <c r="AZ1395" i="6" s="1"/>
  <c r="AX1396" i="6"/>
  <c r="AX1397" i="6"/>
  <c r="AX1398" i="6"/>
  <c r="AX1399" i="6"/>
  <c r="AZ1399" i="6" s="1"/>
  <c r="AX1400" i="6"/>
  <c r="AX1401" i="6"/>
  <c r="AZ1401" i="6" s="1"/>
  <c r="AX1402" i="6"/>
  <c r="AZ1402" i="6" s="1"/>
  <c r="AX1403" i="6"/>
  <c r="AZ1403" i="6" s="1"/>
  <c r="AX1404" i="6"/>
  <c r="AZ1404" i="6" s="1"/>
  <c r="AX1405" i="6"/>
  <c r="AZ1405" i="6" s="1"/>
  <c r="AX1406" i="6"/>
  <c r="AZ1406" i="6" s="1"/>
  <c r="AX1407" i="6"/>
  <c r="AZ1407" i="6" s="1"/>
  <c r="AX1408" i="6"/>
  <c r="AX1409" i="6"/>
  <c r="AZ1409" i="6" s="1"/>
  <c r="AX1410" i="6"/>
  <c r="AX1411" i="6"/>
  <c r="AZ1411" i="6" s="1"/>
  <c r="AX1412" i="6"/>
  <c r="AX1413" i="6"/>
  <c r="AZ1413" i="6" s="1"/>
  <c r="AX1414" i="6"/>
  <c r="AX1415" i="6"/>
  <c r="AZ1415" i="6" s="1"/>
  <c r="AX1416" i="6"/>
  <c r="AX1417" i="6"/>
  <c r="AZ1417" i="6" s="1"/>
  <c r="AX1418" i="6"/>
  <c r="AX1419" i="6"/>
  <c r="AZ1419" i="6" s="1"/>
  <c r="AX1420" i="6"/>
  <c r="AX1421" i="6"/>
  <c r="AZ1421" i="6" s="1"/>
  <c r="AX1422" i="6"/>
  <c r="AZ1422" i="6" s="1"/>
  <c r="AX1423" i="6"/>
  <c r="AZ1423" i="6" s="1"/>
  <c r="AX1424" i="6"/>
  <c r="AX1425" i="6"/>
  <c r="AZ1425" i="6" s="1"/>
  <c r="AX1426" i="6"/>
  <c r="AX1427" i="6"/>
  <c r="AZ1427" i="6" s="1"/>
  <c r="AX1428" i="6"/>
  <c r="AZ1428" i="6" s="1"/>
  <c r="AX1429" i="6"/>
  <c r="AZ1429" i="6" s="1"/>
  <c r="AX1430" i="6"/>
  <c r="AZ1430" i="6" s="1"/>
  <c r="AX1431" i="6"/>
  <c r="AZ1431" i="6" s="1"/>
  <c r="AX1432" i="6"/>
  <c r="AX1433" i="6"/>
  <c r="AZ1433" i="6" s="1"/>
  <c r="AX1434" i="6"/>
  <c r="AX1435" i="6"/>
  <c r="AZ1435" i="6" s="1"/>
  <c r="AX1436" i="6"/>
  <c r="AX1437" i="6"/>
  <c r="AZ1437" i="6" s="1"/>
  <c r="AX1438" i="6"/>
  <c r="AZ1438" i="6" s="1"/>
  <c r="AX1439" i="6"/>
  <c r="AZ1439" i="6" s="1"/>
  <c r="AX1440" i="6"/>
  <c r="AZ1440" i="6" s="1"/>
  <c r="AX1441" i="6"/>
  <c r="AZ1441" i="6" s="1"/>
  <c r="AX1442" i="6"/>
  <c r="AZ1442" i="6" s="1"/>
  <c r="AX1443" i="6"/>
  <c r="AZ1443" i="6" s="1"/>
  <c r="AX1444" i="6"/>
  <c r="AX1445" i="6"/>
  <c r="AX1446" i="6"/>
  <c r="AX1447" i="6"/>
  <c r="AZ1447" i="6" s="1"/>
  <c r="AX1448" i="6"/>
  <c r="AX1449" i="6"/>
  <c r="AX1450" i="6"/>
  <c r="AX1451" i="6"/>
  <c r="AZ1451" i="6" s="1"/>
  <c r="AX1452" i="6"/>
  <c r="AX1453" i="6"/>
  <c r="AZ1453" i="6" s="1"/>
  <c r="AX1454" i="6"/>
  <c r="AX1455" i="6"/>
  <c r="AZ1455" i="6" s="1"/>
  <c r="AX1456" i="6"/>
  <c r="AX1457" i="6"/>
  <c r="AZ1457" i="6" s="1"/>
  <c r="AX1458" i="6"/>
  <c r="AX1459" i="6"/>
  <c r="AZ1459" i="6" s="1"/>
  <c r="AX1460" i="6"/>
  <c r="AZ1460" i="6" s="1"/>
  <c r="AX1461" i="6"/>
  <c r="AZ1461" i="6" s="1"/>
  <c r="AX1462" i="6"/>
  <c r="AX1463" i="6"/>
  <c r="AZ1463" i="6" s="1"/>
  <c r="AX1464" i="6"/>
  <c r="AZ1464" i="6" s="1"/>
  <c r="AX1465" i="6"/>
  <c r="AZ1465" i="6" s="1"/>
  <c r="AX1466" i="6"/>
  <c r="AX1467" i="6"/>
  <c r="AZ1467" i="6" s="1"/>
  <c r="AX1468" i="6"/>
  <c r="AX1469" i="6"/>
  <c r="AZ1469" i="6" s="1"/>
  <c r="AX1470" i="6"/>
  <c r="AZ1470" i="6" s="1"/>
  <c r="AX1471" i="6"/>
  <c r="AZ1471" i="6" s="1"/>
  <c r="AX1472" i="6"/>
  <c r="AX1473" i="6"/>
  <c r="AZ1473" i="6" s="1"/>
  <c r="AX1474" i="6"/>
  <c r="AX1475" i="6"/>
  <c r="AZ1475" i="6" s="1"/>
  <c r="AX1476" i="6"/>
  <c r="AX1477" i="6"/>
  <c r="AZ1477" i="6" s="1"/>
  <c r="AX1478" i="6"/>
  <c r="AX1479" i="6"/>
  <c r="AZ1479" i="6" s="1"/>
  <c r="AX1480" i="6"/>
  <c r="AX1481" i="6"/>
  <c r="AZ1481" i="6" s="1"/>
  <c r="AX1482" i="6"/>
  <c r="AX1483" i="6"/>
  <c r="AZ1483" i="6" s="1"/>
  <c r="AX1484" i="6"/>
  <c r="AX1485" i="6"/>
  <c r="AZ1485" i="6" s="1"/>
  <c r="AX1486" i="6"/>
  <c r="AX1487" i="6"/>
  <c r="AZ1487" i="6" s="1"/>
  <c r="AX1488" i="6"/>
  <c r="AZ1488" i="6" s="1"/>
  <c r="AX1489" i="6"/>
  <c r="AZ1489" i="6" s="1"/>
  <c r="AX1490" i="6"/>
  <c r="AX1491" i="6"/>
  <c r="AZ1491" i="6" s="1"/>
  <c r="AX1492" i="6"/>
  <c r="AX1493" i="6"/>
  <c r="AZ1493" i="6" s="1"/>
  <c r="AX1494" i="6"/>
  <c r="AX1495" i="6"/>
  <c r="AZ1495" i="6" s="1"/>
  <c r="AX1496" i="6"/>
  <c r="AZ1496" i="6" s="1"/>
  <c r="AX1497" i="6"/>
  <c r="AZ1497" i="6" s="1"/>
  <c r="AX1498" i="6"/>
  <c r="AZ1498" i="6" s="1"/>
  <c r="AX1499" i="6"/>
  <c r="AZ1499" i="6" s="1"/>
  <c r="AX1500" i="6"/>
  <c r="AZ1500" i="6" s="1"/>
  <c r="AX1501" i="6"/>
  <c r="AZ1501" i="6" s="1"/>
  <c r="AX1502" i="6"/>
  <c r="AX1503" i="6"/>
  <c r="AZ1503" i="6" s="1"/>
  <c r="AX1504" i="6"/>
  <c r="AX1505" i="6"/>
  <c r="AZ1505" i="6" s="1"/>
  <c r="AX1506" i="6"/>
  <c r="AX1507" i="6"/>
  <c r="AZ1507" i="6" s="1"/>
  <c r="AX1508" i="6"/>
  <c r="AX1509" i="6"/>
  <c r="AZ1509" i="6" s="1"/>
  <c r="AX1510" i="6"/>
  <c r="AX1511" i="6"/>
  <c r="AZ1511" i="6" s="1"/>
  <c r="AX1512" i="6"/>
  <c r="AZ1512" i="6" s="1"/>
  <c r="AX1513" i="6"/>
  <c r="AZ1513" i="6" s="1"/>
  <c r="AX1514" i="6"/>
  <c r="AX1515" i="6"/>
  <c r="AZ1515" i="6" s="1"/>
  <c r="AX1516" i="6"/>
  <c r="AX1517" i="6"/>
  <c r="AZ1517" i="6" s="1"/>
  <c r="AX1518" i="6"/>
  <c r="AX1519" i="6"/>
  <c r="AZ1519" i="6" s="1"/>
  <c r="AX1520" i="6"/>
  <c r="AX1521" i="6"/>
  <c r="AZ1521" i="6" s="1"/>
  <c r="AX1522" i="6"/>
  <c r="AZ1522" i="6" s="1"/>
  <c r="AX1523" i="6"/>
  <c r="AZ1523" i="6" s="1"/>
  <c r="AX1524" i="6"/>
  <c r="AX1525" i="6"/>
  <c r="AZ1525" i="6" s="1"/>
  <c r="AX1526" i="6"/>
  <c r="AZ1526" i="6" s="1"/>
  <c r="AX1527" i="6"/>
  <c r="AZ1527" i="6" s="1"/>
  <c r="AX1528" i="6"/>
  <c r="AZ1528" i="6" s="1"/>
  <c r="AX1529" i="6"/>
  <c r="AZ1529" i="6" s="1"/>
  <c r="AX1530" i="6"/>
  <c r="AX1531" i="6"/>
  <c r="AZ1531" i="6" s="1"/>
  <c r="AX1532" i="6"/>
  <c r="AX1533" i="6"/>
  <c r="AZ1533" i="6" s="1"/>
  <c r="AX1534" i="6"/>
  <c r="AX1535" i="6"/>
  <c r="AZ1535" i="6" s="1"/>
  <c r="AX1536" i="6"/>
  <c r="AX1537" i="6"/>
  <c r="AZ1537" i="6" s="1"/>
  <c r="AX1538" i="6"/>
  <c r="AX1539" i="6"/>
  <c r="AZ1539" i="6" s="1"/>
  <c r="AX1540" i="6"/>
  <c r="AX1541" i="6"/>
  <c r="AZ1541" i="6" s="1"/>
  <c r="AX1542" i="6"/>
  <c r="AX1543" i="6"/>
  <c r="AZ1543" i="6" s="1"/>
  <c r="AX1544" i="6"/>
  <c r="AX1545" i="6"/>
  <c r="AZ1545" i="6" s="1"/>
  <c r="AX1546" i="6"/>
  <c r="AZ1546" i="6" s="1"/>
  <c r="AX1547" i="6"/>
  <c r="AZ1547" i="6" s="1"/>
  <c r="AX1548" i="6"/>
  <c r="AX1549" i="6"/>
  <c r="AZ1549" i="6" s="1"/>
  <c r="AX1550" i="6"/>
  <c r="AX1551" i="6"/>
  <c r="AZ1551" i="6" s="1"/>
  <c r="AX1552" i="6"/>
  <c r="AX1553" i="6"/>
  <c r="AZ1553" i="6" s="1"/>
  <c r="AX1554" i="6"/>
  <c r="AX1555" i="6"/>
  <c r="AZ1555" i="6" s="1"/>
  <c r="AX1556" i="6"/>
  <c r="AX1557" i="6"/>
  <c r="AZ1557" i="6" s="1"/>
  <c r="AX1558" i="6"/>
  <c r="AX1559" i="6"/>
  <c r="AZ1559" i="6" s="1"/>
  <c r="AX1560" i="6"/>
  <c r="AX1561" i="6"/>
  <c r="AZ1561" i="6" s="1"/>
  <c r="AX1562" i="6"/>
  <c r="AX1563" i="6"/>
  <c r="AZ1563" i="6" s="1"/>
  <c r="AX1564" i="6"/>
  <c r="AX1565" i="6"/>
  <c r="AZ1565" i="6" s="1"/>
  <c r="AX1566" i="6"/>
  <c r="AX1567" i="6"/>
  <c r="AZ1567" i="6" s="1"/>
  <c r="AX1568" i="6"/>
  <c r="AX1569" i="6"/>
  <c r="AZ1569" i="6" s="1"/>
  <c r="AX1570" i="6"/>
  <c r="AX1571" i="6"/>
  <c r="AZ1571" i="6" s="1"/>
  <c r="AX1572" i="6"/>
  <c r="AX1573" i="6"/>
  <c r="AZ1573" i="6" s="1"/>
  <c r="AX1574" i="6"/>
  <c r="AX1575" i="6"/>
  <c r="AZ1575" i="6" s="1"/>
  <c r="AX1576" i="6"/>
  <c r="AZ1576" i="6" s="1"/>
  <c r="AX1577" i="6"/>
  <c r="AZ1577" i="6" s="1"/>
  <c r="AX1578" i="6"/>
  <c r="AX1579" i="6"/>
  <c r="AZ1579" i="6" s="1"/>
  <c r="AX1580" i="6"/>
  <c r="AZ1580" i="6" s="1"/>
  <c r="AX1581" i="6"/>
  <c r="AZ1581" i="6" s="1"/>
  <c r="AX1582" i="6"/>
  <c r="AX1583" i="6"/>
  <c r="AZ1583" i="6" s="1"/>
  <c r="AX1584" i="6"/>
  <c r="AZ1584" i="6" s="1"/>
  <c r="AX1585" i="6"/>
  <c r="AZ1585" i="6" s="1"/>
  <c r="AX1586" i="6"/>
  <c r="AX1587" i="6"/>
  <c r="AZ1587" i="6" s="1"/>
  <c r="AX1588" i="6"/>
  <c r="AX1589" i="6"/>
  <c r="AZ1589" i="6" s="1"/>
  <c r="AX1590" i="6"/>
  <c r="AX1591" i="6"/>
  <c r="AZ1591" i="6" s="1"/>
  <c r="AX1592" i="6"/>
  <c r="AZ1592" i="6" s="1"/>
  <c r="AX1593" i="6"/>
  <c r="AZ1593" i="6" s="1"/>
  <c r="AX1594" i="6"/>
  <c r="AX1595" i="6"/>
  <c r="AZ1595" i="6" s="1"/>
  <c r="AX1596" i="6"/>
  <c r="AZ1596" i="6" s="1"/>
  <c r="AX1597" i="6"/>
  <c r="AZ1597" i="6" s="1"/>
  <c r="AX1598" i="6"/>
  <c r="AZ1598" i="6" s="1"/>
  <c r="AX1599" i="6"/>
  <c r="AZ1599" i="6" s="1"/>
  <c r="AX1600" i="6"/>
  <c r="AX1601" i="6"/>
  <c r="AZ1601" i="6" s="1"/>
  <c r="AX1602" i="6"/>
  <c r="AZ1602" i="6" s="1"/>
  <c r="AX1603" i="6"/>
  <c r="AZ1603" i="6" s="1"/>
  <c r="AX1604" i="6"/>
  <c r="AX1605" i="6"/>
  <c r="AZ1605" i="6" s="1"/>
  <c r="AX1606" i="6"/>
  <c r="AX1607" i="6"/>
  <c r="AZ1607" i="6" s="1"/>
  <c r="AX1608" i="6"/>
  <c r="AX1609" i="6"/>
  <c r="AZ1609" i="6" s="1"/>
  <c r="AX1610" i="6"/>
  <c r="AX1611" i="6"/>
  <c r="AZ1611" i="6" s="1"/>
  <c r="AX1612" i="6"/>
  <c r="AX1613" i="6"/>
  <c r="AZ1613" i="6" s="1"/>
  <c r="AX1614" i="6"/>
  <c r="AX1615" i="6"/>
  <c r="AZ1615" i="6" s="1"/>
  <c r="AX1616" i="6"/>
  <c r="AX1617" i="6"/>
  <c r="AZ1617" i="6" s="1"/>
  <c r="AX1618" i="6"/>
  <c r="AZ1618" i="6" s="1"/>
  <c r="AX1619" i="6"/>
  <c r="AZ1619" i="6" s="1"/>
  <c r="AX1620" i="6"/>
  <c r="AX1621" i="6"/>
  <c r="AZ1621" i="6" s="1"/>
  <c r="AX1622" i="6"/>
  <c r="AX1623" i="6"/>
  <c r="AZ1623" i="6" s="1"/>
  <c r="AX1624" i="6"/>
  <c r="AX1625" i="6"/>
  <c r="AZ1625" i="6" s="1"/>
  <c r="AX1626" i="6"/>
  <c r="AX1627" i="6"/>
  <c r="AZ1627" i="6" s="1"/>
  <c r="AX1628" i="6"/>
  <c r="AX1629" i="6"/>
  <c r="AZ1629" i="6" s="1"/>
  <c r="AX1630" i="6"/>
  <c r="AX1631" i="6"/>
  <c r="AZ1631" i="6" s="1"/>
  <c r="AX1632" i="6"/>
  <c r="AX1633" i="6"/>
  <c r="AZ1633" i="6" s="1"/>
  <c r="AX1634" i="6"/>
  <c r="AZ1634" i="6" s="1"/>
  <c r="AX1635" i="6"/>
  <c r="AZ1635" i="6" s="1"/>
  <c r="AX1636" i="6"/>
  <c r="AX1637" i="6"/>
  <c r="AZ1637" i="6" s="1"/>
  <c r="AX1638" i="6"/>
  <c r="AX1639" i="6"/>
  <c r="AZ1639" i="6" s="1"/>
  <c r="AX1640" i="6"/>
  <c r="AX1641" i="6"/>
  <c r="AZ1641" i="6" s="1"/>
  <c r="AX1642" i="6"/>
  <c r="AZ1642" i="6" s="1"/>
  <c r="AX1643" i="6"/>
  <c r="AZ1643" i="6" s="1"/>
  <c r="AX1644" i="6"/>
  <c r="AX1645" i="6"/>
  <c r="AZ1645" i="6" s="1"/>
  <c r="AX1646" i="6"/>
  <c r="AZ1646" i="6" s="1"/>
  <c r="AX1647" i="6"/>
  <c r="AZ1647" i="6" s="1"/>
  <c r="AX1648" i="6"/>
  <c r="AX1649" i="6"/>
  <c r="AZ1649" i="6" s="1"/>
  <c r="AX1650" i="6"/>
  <c r="AX1651" i="6"/>
  <c r="AZ1651" i="6" s="1"/>
  <c r="AX1652" i="6"/>
  <c r="AX1653" i="6"/>
  <c r="AZ1653" i="6" s="1"/>
  <c r="AX1654" i="6"/>
  <c r="AZ1654" i="6" s="1"/>
  <c r="AX1655" i="6"/>
  <c r="AZ1655" i="6" s="1"/>
  <c r="AX1656" i="6"/>
  <c r="AX1657" i="6"/>
  <c r="AZ1657" i="6" s="1"/>
  <c r="AX1658" i="6"/>
  <c r="AZ1658" i="6" s="1"/>
  <c r="AX1659" i="6"/>
  <c r="AZ1659" i="6" s="1"/>
  <c r="AX1660" i="6"/>
  <c r="AX1661" i="6"/>
  <c r="AZ1661" i="6" s="1"/>
  <c r="AX1662" i="6"/>
  <c r="AX1663" i="6"/>
  <c r="AZ1663" i="6" s="1"/>
  <c r="AX1664" i="6"/>
  <c r="AX1665" i="6"/>
  <c r="AZ1665" i="6" s="1"/>
  <c r="AX1666" i="6"/>
  <c r="AX1667" i="6"/>
  <c r="AZ1667" i="6" s="1"/>
  <c r="AX1668" i="6"/>
  <c r="AX1669" i="6"/>
  <c r="AZ1669" i="6" s="1"/>
  <c r="AX1670" i="6"/>
  <c r="AZ1670" i="6" s="1"/>
  <c r="AX1671" i="6"/>
  <c r="AZ1671" i="6" s="1"/>
  <c r="AX1672" i="6"/>
  <c r="AX1673" i="6"/>
  <c r="AZ1673" i="6" s="1"/>
  <c r="AX1674" i="6"/>
  <c r="AZ1674" i="6" s="1"/>
  <c r="AX1675" i="6"/>
  <c r="AZ1675" i="6" s="1"/>
  <c r="AX1676" i="6"/>
  <c r="AZ1676" i="6" s="1"/>
  <c r="AX1677" i="6"/>
  <c r="AZ1677" i="6" s="1"/>
  <c r="AX1678" i="6"/>
  <c r="AX1679" i="6"/>
  <c r="AZ1679" i="6" s="1"/>
  <c r="AX1680" i="6"/>
  <c r="AX1681" i="6"/>
  <c r="AZ1681" i="6" s="1"/>
  <c r="AX1682" i="6"/>
  <c r="AZ1682" i="6" s="1"/>
  <c r="AX1683" i="6"/>
  <c r="AZ1683" i="6" s="1"/>
  <c r="AX1684" i="6"/>
  <c r="AX1685" i="6"/>
  <c r="AZ1685" i="6" s="1"/>
  <c r="AX1686" i="6"/>
  <c r="AX1687" i="6"/>
  <c r="AZ1687" i="6" s="1"/>
  <c r="AX1688" i="6"/>
  <c r="AZ1688" i="6" s="1"/>
  <c r="AX1689" i="6"/>
  <c r="AZ1689" i="6" s="1"/>
  <c r="AX1690" i="6"/>
  <c r="AZ1690" i="6" s="1"/>
  <c r="AX1691" i="6"/>
  <c r="AZ1691" i="6" s="1"/>
  <c r="AX1692" i="6"/>
  <c r="AZ1692" i="6" s="1"/>
  <c r="AX1693" i="6"/>
  <c r="AZ1693" i="6" s="1"/>
  <c r="AX1694" i="6"/>
  <c r="AX1695" i="6"/>
  <c r="AZ1695" i="6" s="1"/>
  <c r="AX1696" i="6"/>
  <c r="AZ1696" i="6" s="1"/>
  <c r="AX1697" i="6"/>
  <c r="AZ1697" i="6" s="1"/>
  <c r="AX1698" i="6"/>
  <c r="AX1699" i="6"/>
  <c r="AZ1699" i="6" s="1"/>
  <c r="AX1700" i="6"/>
  <c r="AZ1700" i="6" s="1"/>
  <c r="AX1701" i="6"/>
  <c r="AZ1701" i="6" s="1"/>
  <c r="AX1702" i="6"/>
  <c r="AZ1702" i="6" s="1"/>
  <c r="AX1703" i="6"/>
  <c r="AZ1703" i="6" s="1"/>
  <c r="AX1704" i="6"/>
  <c r="AZ1704" i="6" s="1"/>
  <c r="AX1705" i="6"/>
  <c r="AZ1705" i="6" s="1"/>
  <c r="AX1706" i="6"/>
  <c r="AX1707" i="6"/>
  <c r="AZ1707" i="6" s="1"/>
  <c r="AX1708" i="6"/>
  <c r="AX1709" i="6"/>
  <c r="AZ1709" i="6" s="1"/>
  <c r="AX1710" i="6"/>
  <c r="AX1711" i="6"/>
  <c r="AZ1711" i="6" s="1"/>
  <c r="AX1712" i="6"/>
  <c r="AZ1712" i="6" s="1"/>
  <c r="AX1713" i="6"/>
  <c r="AZ1713" i="6" s="1"/>
  <c r="AX1714" i="6"/>
  <c r="AX1715" i="6"/>
  <c r="AZ1715" i="6" s="1"/>
  <c r="AX1716" i="6"/>
  <c r="AZ1716" i="6" s="1"/>
  <c r="AX1717" i="6"/>
  <c r="AZ1717" i="6" s="1"/>
  <c r="AX1718" i="6"/>
  <c r="AZ1718" i="6" s="1"/>
  <c r="AX1719" i="6"/>
  <c r="AZ1719" i="6" s="1"/>
  <c r="AX1720" i="6"/>
  <c r="AX1721" i="6"/>
  <c r="AZ1721" i="6" s="1"/>
  <c r="AX1722" i="6"/>
  <c r="AZ1722" i="6" s="1"/>
  <c r="AX1723" i="6"/>
  <c r="AZ1723" i="6" s="1"/>
  <c r="AX1724" i="6"/>
  <c r="AX1725" i="6"/>
  <c r="AZ1725" i="6" s="1"/>
  <c r="AX1726" i="6"/>
  <c r="AX1727" i="6"/>
  <c r="AZ1727" i="6" s="1"/>
  <c r="AX1728" i="6"/>
  <c r="AZ1728" i="6" s="1"/>
  <c r="AX1729" i="6"/>
  <c r="AZ1729" i="6" s="1"/>
  <c r="AX1730" i="6"/>
  <c r="AX1731" i="6"/>
  <c r="AZ1731" i="6" s="1"/>
  <c r="AX1732" i="6"/>
  <c r="AX1733" i="6"/>
  <c r="AZ1733" i="6" s="1"/>
  <c r="AX1734" i="6"/>
  <c r="AX1735" i="6"/>
  <c r="AZ1735" i="6" s="1"/>
  <c r="AX1736" i="6"/>
  <c r="AX1737" i="6"/>
  <c r="AZ1737" i="6" s="1"/>
  <c r="AX1738" i="6"/>
  <c r="AX1739" i="6"/>
  <c r="AZ1739" i="6" s="1"/>
  <c r="AX1740" i="6"/>
  <c r="AX1741" i="6"/>
  <c r="AZ1741" i="6" s="1"/>
  <c r="AX1742" i="6"/>
  <c r="AZ1742" i="6" s="1"/>
  <c r="AX1743" i="6"/>
  <c r="AZ1743" i="6" s="1"/>
  <c r="AX1744" i="6"/>
  <c r="AX1745" i="6"/>
  <c r="AZ1745" i="6" s="1"/>
  <c r="AX1746" i="6"/>
  <c r="AZ1746" i="6" s="1"/>
  <c r="AX1747" i="6"/>
  <c r="AZ1747" i="6" s="1"/>
  <c r="AX1748" i="6"/>
  <c r="AZ1748" i="6" s="1"/>
  <c r="AX1749" i="6"/>
  <c r="AZ1749" i="6" s="1"/>
  <c r="AX1750" i="6"/>
  <c r="AX1751" i="6"/>
  <c r="AZ1751" i="6" s="1"/>
  <c r="AX1752" i="6"/>
  <c r="AZ1752" i="6" s="1"/>
  <c r="AX1753" i="6"/>
  <c r="AZ1753" i="6" s="1"/>
  <c r="AX1754" i="6"/>
  <c r="AX1755" i="6"/>
  <c r="AZ1755" i="6" s="1"/>
  <c r="AX1756" i="6"/>
  <c r="AZ1756" i="6" s="1"/>
  <c r="AX1757" i="6"/>
  <c r="AZ1757" i="6" s="1"/>
  <c r="AX1758" i="6"/>
  <c r="AZ1758" i="6" s="1"/>
  <c r="AX1759" i="6"/>
  <c r="AZ1759" i="6" s="1"/>
  <c r="AX1760" i="6"/>
  <c r="AZ1760" i="6" s="1"/>
  <c r="AX1761" i="6"/>
  <c r="AZ1761" i="6" s="1"/>
  <c r="AX1762" i="6"/>
  <c r="AZ1762" i="6" s="1"/>
  <c r="AX1763" i="6"/>
  <c r="AZ1763" i="6" s="1"/>
  <c r="AX1764" i="6"/>
  <c r="AX1765" i="6"/>
  <c r="AZ1765" i="6" s="1"/>
  <c r="AX1766" i="6"/>
  <c r="AX1767" i="6"/>
  <c r="AZ1767" i="6" s="1"/>
  <c r="AX1768" i="6"/>
  <c r="AX1769" i="6"/>
  <c r="AZ1769" i="6" s="1"/>
  <c r="AX1770" i="6"/>
  <c r="AZ1770" i="6" s="1"/>
  <c r="AX1771" i="6"/>
  <c r="AZ1771" i="6" s="1"/>
  <c r="AX1772" i="6"/>
  <c r="AX1773" i="6"/>
  <c r="AZ1773" i="6" s="1"/>
  <c r="AX1774" i="6"/>
  <c r="AZ1774" i="6" s="1"/>
  <c r="AX1775" i="6"/>
  <c r="AZ1775" i="6" s="1"/>
  <c r="AX1776" i="6"/>
  <c r="AZ1776" i="6" s="1"/>
  <c r="AX1777" i="6"/>
  <c r="AZ1777" i="6" s="1"/>
  <c r="AX1778" i="6"/>
  <c r="AX1779" i="6"/>
  <c r="AZ1779" i="6" s="1"/>
  <c r="AX1780" i="6"/>
  <c r="AZ1780" i="6" s="1"/>
  <c r="AX1781" i="6"/>
  <c r="AZ1781" i="6" s="1"/>
  <c r="AX1782" i="6"/>
  <c r="AX1783" i="6"/>
  <c r="AZ1783" i="6" s="1"/>
  <c r="AX1784" i="6"/>
  <c r="AX1785" i="6"/>
  <c r="AZ1785" i="6" s="1"/>
  <c r="AX1786" i="6"/>
  <c r="AZ1786" i="6" s="1"/>
  <c r="AX1787" i="6"/>
  <c r="AZ1787" i="6" s="1"/>
  <c r="AX1788" i="6"/>
  <c r="AZ1788" i="6" s="1"/>
  <c r="AX1789" i="6"/>
  <c r="AZ1789" i="6" s="1"/>
  <c r="AX1790" i="6"/>
  <c r="AX1791" i="6"/>
  <c r="AZ1791" i="6" s="1"/>
  <c r="AX1792" i="6"/>
  <c r="AZ1792" i="6" s="1"/>
  <c r="AX1793" i="6"/>
  <c r="AZ1793" i="6" s="1"/>
  <c r="AX1794" i="6"/>
  <c r="AZ1794" i="6" s="1"/>
  <c r="AX1795" i="6"/>
  <c r="AZ1795" i="6" s="1"/>
  <c r="AX1796" i="6"/>
  <c r="AX1797" i="6"/>
  <c r="AZ1797" i="6" s="1"/>
  <c r="AX1798" i="6"/>
  <c r="AX1799" i="6"/>
  <c r="AZ1799" i="6" s="1"/>
  <c r="AX1800" i="6"/>
  <c r="AX1801" i="6"/>
  <c r="AZ1801" i="6" s="1"/>
  <c r="AX1802" i="6"/>
  <c r="AX1803" i="6"/>
  <c r="AZ1803" i="6" s="1"/>
  <c r="AX1804" i="6"/>
  <c r="AX1805" i="6"/>
  <c r="AZ1805" i="6" s="1"/>
  <c r="AX1806" i="6"/>
  <c r="AZ1806" i="6" s="1"/>
  <c r="AX1807" i="6"/>
  <c r="AZ1807" i="6" s="1"/>
  <c r="AX1808" i="6"/>
  <c r="AX1809" i="6"/>
  <c r="AZ1809" i="6" s="1"/>
  <c r="AX1810" i="6"/>
  <c r="AX1811" i="6"/>
  <c r="AZ1811" i="6" s="1"/>
  <c r="AX1812" i="6"/>
  <c r="AZ1812" i="6" s="1"/>
  <c r="AX1813" i="6"/>
  <c r="AZ1813" i="6" s="1"/>
  <c r="AX1814" i="6"/>
  <c r="AZ1814" i="6" s="1"/>
  <c r="AX1815" i="6"/>
  <c r="AZ1815" i="6" s="1"/>
  <c r="AX1816" i="6"/>
  <c r="AZ1816" i="6" s="1"/>
  <c r="AX1817" i="6"/>
  <c r="AZ1817" i="6" s="1"/>
  <c r="AX1818" i="6"/>
  <c r="AZ1818" i="6" s="1"/>
  <c r="AX1819" i="6"/>
  <c r="AZ1819" i="6" s="1"/>
  <c r="AX1820" i="6"/>
  <c r="AZ1820" i="6" s="1"/>
  <c r="AX1821" i="6"/>
  <c r="AZ1821" i="6" s="1"/>
  <c r="AX1822" i="6"/>
  <c r="AX1823" i="6"/>
  <c r="AZ1823" i="6" s="1"/>
  <c r="AX1824" i="6"/>
  <c r="AX1825" i="6"/>
  <c r="AZ1825" i="6" s="1"/>
  <c r="AX1826" i="6"/>
  <c r="AX1827" i="6"/>
  <c r="AZ1827" i="6" s="1"/>
  <c r="AX1828" i="6"/>
  <c r="AX1829" i="6"/>
  <c r="AZ1829" i="6" s="1"/>
  <c r="AX1830" i="6"/>
  <c r="AZ1830" i="6" s="1"/>
  <c r="AX1831" i="6"/>
  <c r="AZ1831" i="6" s="1"/>
  <c r="AX1832" i="6"/>
  <c r="AZ1832" i="6" s="1"/>
  <c r="AX1833" i="6"/>
  <c r="AZ1833" i="6" s="1"/>
  <c r="AX1834" i="6"/>
  <c r="AZ1834" i="6" s="1"/>
  <c r="AX1835" i="6"/>
  <c r="AZ1835" i="6" s="1"/>
  <c r="AX1836" i="6"/>
  <c r="AZ1836" i="6" s="1"/>
  <c r="AX1837" i="6"/>
  <c r="AZ1837" i="6" s="1"/>
  <c r="AX1838" i="6"/>
  <c r="AZ1838" i="6" s="1"/>
  <c r="AX1839" i="6"/>
  <c r="AZ1839" i="6" s="1"/>
  <c r="AX1840" i="6"/>
  <c r="AZ1840" i="6" s="1"/>
  <c r="AX1841" i="6"/>
  <c r="AZ1841" i="6" s="1"/>
  <c r="AX1842" i="6"/>
  <c r="AX1843" i="6"/>
  <c r="AZ1843" i="6" s="1"/>
  <c r="AX1844" i="6"/>
  <c r="AZ1844" i="6" s="1"/>
  <c r="AX1845" i="6"/>
  <c r="AZ1845" i="6" s="1"/>
  <c r="AX1846" i="6"/>
  <c r="AX1847" i="6"/>
  <c r="AZ1847" i="6" s="1"/>
  <c r="AX1848" i="6"/>
  <c r="AZ1848" i="6" s="1"/>
  <c r="AX1849" i="6"/>
  <c r="AZ1849" i="6" s="1"/>
  <c r="AX1850" i="6"/>
  <c r="AZ1850" i="6" s="1"/>
  <c r="AX1851" i="6"/>
  <c r="AZ1851" i="6" s="1"/>
  <c r="AX1852" i="6"/>
  <c r="AX1853" i="6"/>
  <c r="AZ1853" i="6" s="1"/>
  <c r="AX1854" i="6"/>
  <c r="AX1855" i="6"/>
  <c r="AZ1855" i="6" s="1"/>
  <c r="AX1856" i="6"/>
  <c r="AX1857" i="6"/>
  <c r="AZ1857" i="6" s="1"/>
  <c r="AX1858" i="6"/>
  <c r="AX1859" i="6"/>
  <c r="AZ1859" i="6" s="1"/>
  <c r="AX1860" i="6"/>
  <c r="AZ1860" i="6" s="1"/>
  <c r="AX1861" i="6"/>
  <c r="AZ1861" i="6" s="1"/>
  <c r="AX1862" i="6"/>
  <c r="AZ1862" i="6" s="1"/>
  <c r="AX1863" i="6"/>
  <c r="AZ1863" i="6" s="1"/>
  <c r="AX1864" i="6"/>
  <c r="AZ1864" i="6" s="1"/>
  <c r="AX1865" i="6"/>
  <c r="AZ1865" i="6" s="1"/>
  <c r="AX1866" i="6"/>
  <c r="AZ1866" i="6" s="1"/>
  <c r="AX1867" i="6"/>
  <c r="AZ1867" i="6" s="1"/>
  <c r="AX1868" i="6"/>
  <c r="AZ1868" i="6" s="1"/>
  <c r="AX1869" i="6"/>
  <c r="AZ1869" i="6" s="1"/>
  <c r="AX1870" i="6"/>
  <c r="AX1871" i="6"/>
  <c r="AZ1871" i="6" s="1"/>
  <c r="AX1872" i="6"/>
  <c r="AX1873" i="6"/>
  <c r="AZ1873" i="6" s="1"/>
  <c r="AX1874" i="6"/>
  <c r="AZ1874" i="6" s="1"/>
  <c r="AX1875" i="6"/>
  <c r="AZ1875" i="6" s="1"/>
  <c r="AX1876" i="6"/>
  <c r="AX1877" i="6"/>
  <c r="AZ1877" i="6" s="1"/>
  <c r="AX1878" i="6"/>
  <c r="AZ1878" i="6" s="1"/>
  <c r="AX1879" i="6"/>
  <c r="AZ1879" i="6" s="1"/>
  <c r="AX1880" i="6"/>
  <c r="AX1881" i="6"/>
  <c r="AZ1881" i="6" s="1"/>
  <c r="AX1882" i="6"/>
  <c r="AZ1882" i="6" s="1"/>
  <c r="AX1883" i="6"/>
  <c r="AZ1883" i="6" s="1"/>
  <c r="AX1884" i="6"/>
  <c r="AX1885" i="6"/>
  <c r="AZ1885" i="6" s="1"/>
  <c r="AX1886" i="6"/>
  <c r="AX1887" i="6"/>
  <c r="AZ1887" i="6" s="1"/>
  <c r="AX1888" i="6"/>
  <c r="AZ1888" i="6" s="1"/>
  <c r="AX1889" i="6"/>
  <c r="AZ1889" i="6" s="1"/>
  <c r="AX1890" i="6"/>
  <c r="AZ1890" i="6" s="1"/>
  <c r="AX1891" i="6"/>
  <c r="AZ1891" i="6" s="1"/>
  <c r="AX1892" i="6"/>
  <c r="AZ1892" i="6" s="1"/>
  <c r="AX1893" i="6"/>
  <c r="AZ1893" i="6" s="1"/>
  <c r="AX1894" i="6"/>
  <c r="AX1895" i="6"/>
  <c r="AZ1895" i="6" s="1"/>
  <c r="AX1896" i="6"/>
  <c r="AX1897" i="6"/>
  <c r="AZ1897" i="6" s="1"/>
  <c r="AX1898" i="6"/>
  <c r="AX1899" i="6"/>
  <c r="AZ1899" i="6" s="1"/>
  <c r="AX1900" i="6"/>
  <c r="AZ1900" i="6" s="1"/>
  <c r="AX1901" i="6"/>
  <c r="AZ1901" i="6" s="1"/>
  <c r="AX1902" i="6"/>
  <c r="AZ1902" i="6" s="1"/>
  <c r="AX1903" i="6"/>
  <c r="AZ1903" i="6" s="1"/>
  <c r="AX1904" i="6"/>
  <c r="AX1905" i="6"/>
  <c r="AZ1905" i="6" s="1"/>
  <c r="AX1906" i="6"/>
  <c r="AZ1906" i="6" s="1"/>
  <c r="AX1907" i="6"/>
  <c r="AZ1907" i="6" s="1"/>
  <c r="AX1908" i="6"/>
  <c r="AZ1908" i="6" s="1"/>
  <c r="AX1909" i="6"/>
  <c r="AZ1909" i="6" s="1"/>
  <c r="AX1910" i="6"/>
  <c r="AZ1910" i="6" s="1"/>
  <c r="AX1911" i="6"/>
  <c r="AZ1911" i="6" s="1"/>
  <c r="AX1912" i="6"/>
  <c r="AX1913" i="6"/>
  <c r="AZ1913" i="6" s="1"/>
  <c r="AX1914" i="6"/>
  <c r="AX1915" i="6"/>
  <c r="AZ1915" i="6" s="1"/>
  <c r="AX1916" i="6"/>
  <c r="AX1917" i="6"/>
  <c r="AZ1917" i="6" s="1"/>
  <c r="AX1918" i="6"/>
  <c r="AX1919" i="6"/>
  <c r="AZ1919" i="6" s="1"/>
  <c r="AX1920" i="6"/>
  <c r="AZ1920" i="6" s="1"/>
  <c r="AX1921" i="6"/>
  <c r="AZ1921" i="6" s="1"/>
  <c r="AX1922" i="6"/>
  <c r="AX1923" i="6"/>
  <c r="AZ1923" i="6" s="1"/>
  <c r="AX1924" i="6"/>
  <c r="AX1925" i="6"/>
  <c r="AZ1925" i="6" s="1"/>
  <c r="AX1926" i="6"/>
  <c r="AX1927" i="6"/>
  <c r="AZ1927" i="6" s="1"/>
  <c r="AX1928" i="6"/>
  <c r="AZ1928" i="6" s="1"/>
  <c r="AX1929" i="6"/>
  <c r="AZ1929" i="6" s="1"/>
  <c r="AX1930" i="6"/>
  <c r="AX1931" i="6"/>
  <c r="AZ1931" i="6" s="1"/>
  <c r="AX1932" i="6"/>
  <c r="AX1933" i="6"/>
  <c r="AZ1933" i="6" s="1"/>
  <c r="AX1934" i="6"/>
  <c r="AX1935" i="6"/>
  <c r="AZ1935" i="6" s="1"/>
  <c r="AX1936" i="6"/>
  <c r="AX1937" i="6"/>
  <c r="AZ1937" i="6" s="1"/>
  <c r="AX1938" i="6"/>
  <c r="AX1939" i="6"/>
  <c r="AZ1939" i="6" s="1"/>
  <c r="AX1940" i="6"/>
  <c r="AX1941" i="6"/>
  <c r="AZ1941" i="6" s="1"/>
  <c r="AX1942" i="6"/>
  <c r="AZ1942" i="6" s="1"/>
  <c r="AX1943" i="6"/>
  <c r="AZ1943" i="6" s="1"/>
  <c r="AX1944" i="6"/>
  <c r="AX1945" i="6"/>
  <c r="AZ1945" i="6" s="1"/>
  <c r="AX1946" i="6"/>
  <c r="AX1947" i="6"/>
  <c r="AZ1947" i="6" s="1"/>
  <c r="AX1948" i="6"/>
  <c r="AZ1948" i="6" s="1"/>
  <c r="AX1949" i="6"/>
  <c r="AZ1949" i="6" s="1"/>
  <c r="AX1950" i="6"/>
  <c r="AX1951" i="6"/>
  <c r="AZ1951" i="6" s="1"/>
  <c r="AX1952" i="6"/>
  <c r="AZ1952" i="6" s="1"/>
  <c r="AX1953" i="6"/>
  <c r="AZ1953" i="6" s="1"/>
  <c r="AX1954" i="6"/>
  <c r="AX1955" i="6"/>
  <c r="AZ1955" i="6" s="1"/>
  <c r="AX1956" i="6"/>
  <c r="AZ1956" i="6" s="1"/>
  <c r="AX1957" i="6"/>
  <c r="AZ1957" i="6" s="1"/>
  <c r="AX1958" i="6"/>
  <c r="AZ1958" i="6" s="1"/>
  <c r="AX1959" i="6"/>
  <c r="AZ1959" i="6" s="1"/>
  <c r="AX1960" i="6"/>
  <c r="AX1961" i="6"/>
  <c r="AZ1961" i="6" s="1"/>
  <c r="AX1962" i="6"/>
  <c r="AX1963" i="6"/>
  <c r="AZ1963" i="6" s="1"/>
  <c r="AX1964" i="6"/>
  <c r="AZ1964" i="6" s="1"/>
  <c r="AX1965" i="6"/>
  <c r="AZ1965" i="6" s="1"/>
  <c r="AX1966" i="6"/>
  <c r="AX1967" i="6"/>
  <c r="AZ1967" i="6" s="1"/>
  <c r="AX1968" i="6"/>
  <c r="AX1969" i="6"/>
  <c r="AZ1969" i="6" s="1"/>
  <c r="AX1970" i="6"/>
  <c r="AX1971" i="6"/>
  <c r="AZ1971" i="6" s="1"/>
  <c r="AX1972" i="6"/>
  <c r="AX1973" i="6"/>
  <c r="AZ1973" i="6" s="1"/>
  <c r="AX1974" i="6"/>
  <c r="AX1975" i="6"/>
  <c r="AZ1975" i="6" s="1"/>
  <c r="AX1976" i="6"/>
  <c r="AZ1976" i="6" s="1"/>
  <c r="AX1977" i="6"/>
  <c r="AZ1977" i="6" s="1"/>
  <c r="AX1978" i="6"/>
  <c r="AZ1978" i="6" s="1"/>
  <c r="AX1979" i="6"/>
  <c r="AZ1979" i="6" s="1"/>
  <c r="AX1980" i="6"/>
  <c r="AZ1980" i="6" s="1"/>
  <c r="AX1981" i="6"/>
  <c r="AZ1981" i="6" s="1"/>
  <c r="AX1982" i="6"/>
  <c r="AX1983" i="6"/>
  <c r="AZ1983" i="6" s="1"/>
  <c r="AX1984" i="6"/>
  <c r="AX1985" i="6"/>
  <c r="AZ1985" i="6" s="1"/>
  <c r="AX1986" i="6"/>
  <c r="AZ1986" i="6" s="1"/>
  <c r="AX1987" i="6"/>
  <c r="AZ1987" i="6" s="1"/>
  <c r="AX1988" i="6"/>
  <c r="AX1989" i="6"/>
  <c r="AZ1989" i="6" s="1"/>
  <c r="AX1990" i="6"/>
  <c r="AX1991" i="6"/>
  <c r="AZ1991" i="6" s="1"/>
  <c r="AX1992" i="6"/>
  <c r="AZ1992" i="6" s="1"/>
  <c r="AX1993" i="6"/>
  <c r="AZ1993" i="6" s="1"/>
  <c r="AX1994" i="6"/>
  <c r="AZ1994" i="6" s="1"/>
  <c r="AX1995" i="6"/>
  <c r="AZ1995" i="6" s="1"/>
  <c r="AX1996" i="6"/>
  <c r="AZ1996" i="6" s="1"/>
  <c r="AX1997" i="6"/>
  <c r="AZ1997" i="6" s="1"/>
  <c r="AX1998" i="6"/>
  <c r="AX1999" i="6"/>
  <c r="AZ1999" i="6" s="1"/>
  <c r="AX2000" i="6"/>
  <c r="AX2001" i="6"/>
  <c r="AZ2001" i="6" s="1"/>
  <c r="C4" i="14"/>
  <c r="C5" i="14"/>
  <c r="C6" i="14"/>
  <c r="C7" i="14"/>
  <c r="C8" i="14"/>
  <c r="C9" i="14"/>
  <c r="C10" i="14"/>
  <c r="C12"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C49" i="14"/>
  <c r="C50" i="14"/>
  <c r="C51" i="14"/>
  <c r="C52" i="14"/>
  <c r="C53" i="14"/>
  <c r="C54" i="14"/>
  <c r="C55" i="14"/>
  <c r="C56" i="14"/>
  <c r="C57" i="14"/>
  <c r="C58" i="14"/>
  <c r="C59" i="14"/>
  <c r="C60" i="14"/>
  <c r="C61" i="14"/>
  <c r="C62" i="14"/>
  <c r="C63" i="14"/>
  <c r="C64" i="14"/>
  <c r="C65" i="14"/>
  <c r="C66" i="14"/>
  <c r="C67" i="14"/>
  <c r="C68" i="14"/>
  <c r="C69" i="14"/>
  <c r="C70" i="14"/>
  <c r="C71" i="14"/>
  <c r="C72" i="14"/>
  <c r="C73" i="14"/>
  <c r="C74" i="14"/>
  <c r="C75" i="14"/>
  <c r="C76" i="14"/>
  <c r="C77" i="14"/>
  <c r="C78" i="14"/>
  <c r="C79" i="14"/>
  <c r="C80" i="14"/>
  <c r="C81" i="14"/>
  <c r="C82" i="14"/>
  <c r="C83" i="14"/>
  <c r="C84" i="14"/>
  <c r="C85" i="14"/>
  <c r="C86" i="14"/>
  <c r="C87" i="14"/>
  <c r="C88" i="14"/>
  <c r="C89" i="14"/>
  <c r="C90" i="14"/>
  <c r="C91" i="14"/>
  <c r="C92" i="14"/>
  <c r="C93" i="14"/>
  <c r="C94" i="14"/>
  <c r="C95" i="14"/>
  <c r="C96" i="14"/>
  <c r="C97" i="14"/>
  <c r="C98" i="14"/>
  <c r="C100" i="14"/>
  <c r="C101" i="14"/>
  <c r="C102" i="14"/>
  <c r="C103" i="14"/>
  <c r="C104" i="14"/>
  <c r="C105" i="14"/>
  <c r="C106" i="14"/>
  <c r="C107" i="14"/>
  <c r="C108" i="14"/>
  <c r="C109" i="14"/>
  <c r="C3" i="14"/>
  <c r="AM32" i="12"/>
  <c r="AN32" i="12"/>
  <c r="AL32" i="12"/>
  <c r="AK32" i="12"/>
  <c r="AI31" i="12"/>
  <c r="AJ31" i="12"/>
  <c r="AK31" i="12"/>
  <c r="AL31" i="12"/>
  <c r="AM31" i="12"/>
  <c r="AN31" i="12"/>
  <c r="AH31" i="12"/>
  <c r="AG31" i="12"/>
  <c r="AE30" i="12"/>
  <c r="AF30" i="12"/>
  <c r="AG30" i="12"/>
  <c r="AH30" i="12"/>
  <c r="AI30" i="12"/>
  <c r="AJ30" i="12"/>
  <c r="AK30" i="12"/>
  <c r="AL30" i="12"/>
  <c r="AM30" i="12"/>
  <c r="AN30" i="12"/>
  <c r="AD30" i="12"/>
  <c r="AC30" i="12"/>
  <c r="AA29" i="12"/>
  <c r="AB29" i="12"/>
  <c r="AC29" i="12"/>
  <c r="AD29" i="12"/>
  <c r="AE29" i="12"/>
  <c r="AF29" i="12"/>
  <c r="AG29" i="12"/>
  <c r="AH29" i="12"/>
  <c r="AI29" i="12"/>
  <c r="AJ29" i="12"/>
  <c r="AK29" i="12"/>
  <c r="AL29" i="12"/>
  <c r="AM29" i="12"/>
  <c r="AN29" i="12"/>
  <c r="Z29" i="12"/>
  <c r="Y29" i="12"/>
  <c r="AN28" i="12"/>
  <c r="W28" i="12"/>
  <c r="X28" i="12"/>
  <c r="Y28" i="12"/>
  <c r="Z28" i="12"/>
  <c r="AA28" i="12"/>
  <c r="AB28" i="12"/>
  <c r="AC28" i="12"/>
  <c r="AD28" i="12"/>
  <c r="AE28" i="12"/>
  <c r="AF28" i="12"/>
  <c r="AG28" i="12"/>
  <c r="AH28" i="12"/>
  <c r="AI28" i="12"/>
  <c r="AJ28" i="12"/>
  <c r="AK28" i="12"/>
  <c r="AL28" i="12"/>
  <c r="AM28" i="12"/>
  <c r="V28" i="12"/>
  <c r="U28" i="12"/>
  <c r="S27" i="12"/>
  <c r="T27" i="12"/>
  <c r="U27" i="12"/>
  <c r="V27" i="12"/>
  <c r="W27" i="12"/>
  <c r="X27" i="12"/>
  <c r="Y27" i="12"/>
  <c r="Z27" i="12"/>
  <c r="AA27" i="12"/>
  <c r="AB27" i="12"/>
  <c r="AC27" i="12"/>
  <c r="AD27" i="12"/>
  <c r="AE27" i="12"/>
  <c r="AF27" i="12"/>
  <c r="AG27" i="12"/>
  <c r="AH27" i="12"/>
  <c r="AI27" i="12"/>
  <c r="AJ27" i="12"/>
  <c r="AK27" i="12"/>
  <c r="AL27" i="12"/>
  <c r="AM27" i="12"/>
  <c r="AN27" i="12"/>
  <c r="R27" i="12"/>
  <c r="Q27" i="12"/>
  <c r="AJ26" i="12"/>
  <c r="AK26" i="12"/>
  <c r="AL26" i="12"/>
  <c r="AM26" i="12"/>
  <c r="AN26" i="12"/>
  <c r="O26" i="12"/>
  <c r="P26" i="12"/>
  <c r="Q26" i="12"/>
  <c r="R26" i="12"/>
  <c r="S26" i="12"/>
  <c r="T26" i="12"/>
  <c r="U26" i="12"/>
  <c r="V26" i="12"/>
  <c r="W26" i="12"/>
  <c r="X26" i="12"/>
  <c r="Y26" i="12"/>
  <c r="Z26" i="12"/>
  <c r="AA26" i="12"/>
  <c r="AB26" i="12"/>
  <c r="AC26" i="12"/>
  <c r="AD26" i="12"/>
  <c r="AE26" i="12"/>
  <c r="AF26" i="12"/>
  <c r="AG26" i="12"/>
  <c r="AH26" i="12"/>
  <c r="AI26" i="12"/>
  <c r="N26" i="12"/>
  <c r="M26" i="12"/>
  <c r="K25" i="12"/>
  <c r="L25" i="12"/>
  <c r="M25" i="12"/>
  <c r="N25" i="12"/>
  <c r="O25" i="12"/>
  <c r="P25" i="12"/>
  <c r="Q25" i="12"/>
  <c r="R25" i="12"/>
  <c r="S25" i="12"/>
  <c r="T25" i="12"/>
  <c r="U25" i="12"/>
  <c r="V25" i="12"/>
  <c r="W25" i="12"/>
  <c r="X25" i="12"/>
  <c r="Y25" i="12"/>
  <c r="Z25" i="12"/>
  <c r="AA25" i="12"/>
  <c r="AB25" i="12"/>
  <c r="AC25" i="12"/>
  <c r="AD25" i="12"/>
  <c r="AE25" i="12"/>
  <c r="AF25" i="12"/>
  <c r="AG25" i="12"/>
  <c r="AH25" i="12"/>
  <c r="AI25" i="12"/>
  <c r="AJ25" i="12"/>
  <c r="AK25" i="12"/>
  <c r="AL25" i="12"/>
  <c r="AM25" i="12"/>
  <c r="AN25" i="12"/>
  <c r="J25" i="12"/>
  <c r="I25" i="12"/>
  <c r="AC24" i="12"/>
  <c r="AD24" i="12"/>
  <c r="AE24" i="12"/>
  <c r="AF24" i="12"/>
  <c r="AG24" i="12"/>
  <c r="AH24" i="12"/>
  <c r="AI24" i="12"/>
  <c r="AJ24" i="12"/>
  <c r="AK24" i="12"/>
  <c r="AL24" i="12"/>
  <c r="AM24" i="12"/>
  <c r="AN24" i="12"/>
  <c r="G24" i="12"/>
  <c r="H24" i="12"/>
  <c r="I24" i="12"/>
  <c r="J24" i="12"/>
  <c r="K24" i="12"/>
  <c r="L24" i="12"/>
  <c r="M24" i="12"/>
  <c r="N24" i="12"/>
  <c r="O24" i="12"/>
  <c r="P24" i="12"/>
  <c r="Q24" i="12"/>
  <c r="R24" i="12"/>
  <c r="S24" i="12"/>
  <c r="T24" i="12"/>
  <c r="U24" i="12"/>
  <c r="V24" i="12"/>
  <c r="W24" i="12"/>
  <c r="X24" i="12"/>
  <c r="Y24" i="12"/>
  <c r="Z24" i="12"/>
  <c r="AA24" i="12"/>
  <c r="AB24" i="12"/>
  <c r="E24" i="12"/>
  <c r="F24" i="12"/>
  <c r="AY778" i="6"/>
  <c r="AY1794" i="6"/>
  <c r="AY1937" i="6"/>
  <c r="AY819" i="6"/>
  <c r="AY845" i="6"/>
  <c r="AY95" i="6"/>
  <c r="AY148" i="6"/>
  <c r="AY98" i="6"/>
  <c r="AY318" i="6"/>
  <c r="AY348" i="6"/>
  <c r="AY307" i="6"/>
  <c r="AY1183" i="6"/>
  <c r="AY1842" i="6"/>
  <c r="AY51" i="6"/>
  <c r="AY990" i="6"/>
  <c r="AY798" i="6"/>
  <c r="AY640" i="6"/>
  <c r="AY1325" i="6"/>
  <c r="AY1502" i="6"/>
  <c r="AY1066" i="6"/>
  <c r="AY1960" i="6"/>
  <c r="AY483" i="6"/>
  <c r="AY718" i="6"/>
  <c r="AY1219" i="6"/>
  <c r="AY1889" i="6"/>
  <c r="AY1974" i="6"/>
  <c r="AY1989" i="6"/>
  <c r="AY621" i="6"/>
  <c r="AY741" i="6"/>
  <c r="AY1844" i="6"/>
  <c r="AY338" i="6"/>
  <c r="AY567" i="6"/>
  <c r="AY1331" i="6"/>
  <c r="AY151" i="6"/>
  <c r="AY594" i="6"/>
  <c r="AY637" i="6"/>
  <c r="AY927" i="6"/>
  <c r="AY1158" i="6"/>
  <c r="AY1288" i="6"/>
  <c r="AY1409" i="6"/>
  <c r="AY1609" i="6"/>
  <c r="AY432" i="6"/>
  <c r="AY1068" i="6"/>
  <c r="AY30" i="6"/>
  <c r="AY192" i="6"/>
  <c r="AY1380" i="6"/>
  <c r="AY1574" i="6"/>
  <c r="AY544" i="6"/>
  <c r="AY1182" i="6"/>
  <c r="AY1295" i="6"/>
  <c r="AY654" i="6"/>
  <c r="AY656" i="6"/>
  <c r="AY806" i="6"/>
  <c r="AY1318" i="6"/>
  <c r="AY1471" i="6"/>
  <c r="AY349" i="6"/>
  <c r="AY1220" i="6"/>
  <c r="AY492" i="6"/>
  <c r="AY757" i="6"/>
  <c r="AY473" i="6"/>
  <c r="AY875" i="6"/>
  <c r="AY1341" i="6"/>
  <c r="AY568" i="6"/>
  <c r="AY1186" i="6"/>
  <c r="AY1564" i="6"/>
  <c r="AY1764" i="6"/>
  <c r="AY283" i="6"/>
  <c r="AY526" i="6"/>
  <c r="AY609" i="6"/>
  <c r="AY773" i="6"/>
  <c r="AY321" i="6"/>
  <c r="AY1532" i="6"/>
  <c r="AY1109" i="6"/>
  <c r="AY1611" i="6"/>
  <c r="AY577" i="6"/>
  <c r="AY951" i="6"/>
  <c r="AY1168" i="6"/>
  <c r="AY288" i="6"/>
  <c r="AY393" i="6"/>
  <c r="AY942" i="6"/>
  <c r="AY1436" i="6"/>
  <c r="AY600" i="6"/>
  <c r="AY1570" i="6"/>
  <c r="AY1612" i="6"/>
  <c r="AY1745" i="6"/>
  <c r="AY180" i="6"/>
  <c r="AY840" i="6"/>
  <c r="AY617" i="6"/>
  <c r="AY830" i="6"/>
  <c r="AY910" i="6"/>
  <c r="AY1113" i="6"/>
  <c r="AY1193" i="6"/>
  <c r="AY1784" i="6"/>
  <c r="AY200" i="6"/>
  <c r="AY268" i="6"/>
  <c r="AY1798" i="6"/>
  <c r="AY896" i="6"/>
  <c r="AY62" i="6"/>
  <c r="AY1785" i="6"/>
  <c r="AY1561" i="6"/>
  <c r="AY1866" i="6"/>
  <c r="AY876" i="6"/>
  <c r="AY40" i="6"/>
  <c r="AY189" i="6"/>
  <c r="AY527" i="6"/>
  <c r="AY774" i="6"/>
  <c r="AY1661" i="6"/>
  <c r="AY63" i="6"/>
  <c r="AY1007" i="6"/>
  <c r="AY1122" i="6"/>
  <c r="AY792" i="6"/>
  <c r="AY1353" i="6"/>
  <c r="AY287" i="6"/>
  <c r="AY858" i="6"/>
  <c r="AY918" i="6"/>
  <c r="AY1274" i="6"/>
  <c r="AY1828" i="6"/>
  <c r="AY314" i="6"/>
  <c r="AY569" i="6"/>
  <c r="AY742" i="6"/>
  <c r="AY317" i="6"/>
  <c r="AY789" i="6"/>
  <c r="AY871" i="6"/>
  <c r="AY1807" i="6"/>
  <c r="AY1955" i="6"/>
  <c r="AY1650" i="6"/>
  <c r="AY1795" i="6"/>
  <c r="AY1943" i="6"/>
  <c r="AY1083" i="6"/>
  <c r="AY262" i="6"/>
  <c r="AY739" i="6"/>
  <c r="AY1669" i="6"/>
  <c r="AY1095" i="6"/>
  <c r="AY1869" i="6"/>
  <c r="AY714" i="6"/>
  <c r="AY1143" i="6"/>
  <c r="AY879" i="6"/>
  <c r="AY749" i="6"/>
  <c r="AY956" i="6"/>
  <c r="AY1917" i="6"/>
  <c r="AY77" i="6"/>
  <c r="AY684" i="6"/>
  <c r="AY373" i="6"/>
  <c r="AY975" i="6"/>
  <c r="AY1242" i="6"/>
  <c r="AY1922" i="6"/>
  <c r="AY1900" i="6"/>
  <c r="AY790" i="6"/>
  <c r="AY924" i="6"/>
  <c r="AY1009" i="6"/>
  <c r="AY828" i="6"/>
  <c r="AY885" i="6"/>
  <c r="AY1133" i="6"/>
  <c r="AY1721" i="6"/>
  <c r="AY255" i="6"/>
  <c r="AY1157" i="6"/>
  <c r="AY1483" i="6"/>
  <c r="AY1706" i="6"/>
  <c r="AY1856" i="6"/>
  <c r="AY935" i="6"/>
  <c r="AY331" i="6"/>
  <c r="AY1993" i="6"/>
  <c r="AY586" i="6"/>
  <c r="AY1116" i="6"/>
  <c r="AY866" i="6"/>
  <c r="AY10" i="6"/>
  <c r="AY1179" i="6"/>
  <c r="AY1303" i="6"/>
  <c r="AY1397" i="6"/>
  <c r="AY1802" i="6"/>
  <c r="AY1926" i="6"/>
  <c r="AY372" i="6"/>
  <c r="AY1730" i="6"/>
  <c r="AY1890" i="6"/>
  <c r="AY430" i="6"/>
  <c r="AY796" i="6"/>
  <c r="AY71" i="6"/>
  <c r="AY781" i="6"/>
  <c r="AY1022" i="6"/>
  <c r="AY1208" i="6"/>
  <c r="AY671" i="6"/>
  <c r="AY1206" i="6"/>
  <c r="AY933" i="6"/>
  <c r="AY477" i="6"/>
  <c r="AY842" i="6"/>
  <c r="AY31" i="6"/>
  <c r="AY1203" i="6"/>
  <c r="AY1948" i="6"/>
  <c r="AY243" i="6"/>
  <c r="AY782" i="6"/>
  <c r="AY860" i="6"/>
  <c r="AY1726" i="6"/>
  <c r="AY1459" i="6"/>
  <c r="AY100" i="6"/>
  <c r="AY1090" i="6"/>
  <c r="AY1972" i="6"/>
  <c r="AY1635" i="6"/>
  <c r="AY1803" i="6"/>
  <c r="AY6" i="6"/>
  <c r="AY1547" i="6"/>
  <c r="AY17" i="6"/>
  <c r="AY657" i="6"/>
  <c r="AY1151" i="6"/>
  <c r="AY1297" i="6"/>
  <c r="AY336" i="6"/>
  <c r="AY622" i="6"/>
  <c r="AY616" i="6"/>
  <c r="AY932" i="6"/>
  <c r="AY169" i="6"/>
  <c r="AY1275" i="6"/>
  <c r="AY462" i="6"/>
  <c r="AY1154" i="6"/>
  <c r="AY493" i="6"/>
  <c r="AY623" i="6"/>
  <c r="AY983" i="6"/>
  <c r="AY1712" i="6"/>
  <c r="AY1933" i="6"/>
  <c r="AY351" i="6"/>
  <c r="AY1535" i="6"/>
  <c r="AY1001" i="6"/>
  <c r="AY1604" i="6"/>
  <c r="AY1047" i="6"/>
  <c r="AY1491" i="6"/>
  <c r="AY1616" i="6"/>
  <c r="AY1754" i="6"/>
  <c r="AY84" i="6"/>
  <c r="AY453" i="6"/>
  <c r="AY1696" i="6"/>
  <c r="AY925" i="6"/>
  <c r="AY1155" i="6"/>
  <c r="AY1290" i="6"/>
  <c r="AY472" i="6"/>
  <c r="AY1420" i="6"/>
  <c r="AY1693" i="6"/>
  <c r="AY1773" i="6"/>
  <c r="AY1617" i="6"/>
  <c r="AY499" i="6"/>
  <c r="AY1583" i="6"/>
  <c r="AY1964" i="6"/>
  <c r="AY1925" i="6"/>
  <c r="AY1610" i="6"/>
  <c r="AY1824" i="6"/>
  <c r="AY847" i="6"/>
  <c r="AY1956" i="6"/>
  <c r="AY698" i="6"/>
  <c r="AY110" i="6"/>
  <c r="AY197" i="6"/>
  <c r="AY122" i="6"/>
  <c r="AY425" i="6"/>
  <c r="AY436" i="6"/>
  <c r="AY952" i="6"/>
  <c r="AY1531" i="6"/>
  <c r="AY900" i="6"/>
  <c r="AY1081" i="6"/>
  <c r="AY1337" i="6"/>
  <c r="AY1804" i="6"/>
  <c r="AY121" i="6"/>
  <c r="AY822" i="6"/>
  <c r="AY1245" i="6"/>
  <c r="AY54" i="6"/>
  <c r="AY1163" i="6"/>
  <c r="AY1534" i="6"/>
  <c r="AY1861" i="6"/>
  <c r="AY1018" i="6"/>
  <c r="AY1649" i="6"/>
  <c r="AY1821" i="6"/>
  <c r="AY52" i="6"/>
  <c r="AY636" i="6"/>
  <c r="AY1265" i="6"/>
  <c r="AY1510" i="6"/>
  <c r="AY727" i="6"/>
  <c r="AY1315" i="6"/>
  <c r="AY1410" i="6"/>
  <c r="AY1514" i="6"/>
  <c r="AY93" i="6"/>
  <c r="AY433" i="6"/>
  <c r="AY1321" i="6"/>
  <c r="AY1656" i="6"/>
  <c r="AY1954" i="6"/>
  <c r="AY670" i="6"/>
  <c r="AY583" i="6"/>
  <c r="AY604" i="6"/>
  <c r="AY832" i="6"/>
  <c r="AY931" i="6"/>
  <c r="AY1332" i="6"/>
  <c r="AY68" i="6"/>
  <c r="AY658" i="6"/>
  <c r="AY995" i="6"/>
  <c r="AY1142" i="6"/>
  <c r="AY967" i="6"/>
  <c r="AY1257" i="6"/>
  <c r="AY234" i="6"/>
  <c r="AY404" i="6"/>
  <c r="AY427" i="6"/>
  <c r="AY901" i="6"/>
  <c r="AY724" i="6"/>
  <c r="AY816" i="6"/>
  <c r="AY1072" i="6"/>
  <c r="AY1571" i="6"/>
  <c r="AY728" i="6"/>
  <c r="AY943" i="6"/>
  <c r="AY1688" i="6"/>
  <c r="AY839" i="6"/>
  <c r="AY1035" i="6"/>
  <c r="AY61" i="6"/>
  <c r="AY342" i="6"/>
  <c r="AY1284" i="6"/>
  <c r="AY1329" i="6"/>
  <c r="AY1039" i="6"/>
  <c r="AY1333" i="6"/>
  <c r="AY459" i="6"/>
  <c r="AY56" i="6"/>
  <c r="AY771" i="6"/>
  <c r="AY1494" i="6"/>
  <c r="AY1388" i="6"/>
  <c r="AY1474" i="6"/>
  <c r="AY407" i="6"/>
  <c r="AY446" i="6"/>
  <c r="AY672" i="6"/>
  <c r="AY1042" i="6"/>
  <c r="AY804" i="6"/>
  <c r="AY1379" i="6"/>
  <c r="AY296" i="6"/>
  <c r="AY1064" i="6"/>
  <c r="AY1681" i="6"/>
  <c r="AY353" i="6"/>
  <c r="AY508" i="6"/>
  <c r="AY709" i="6"/>
  <c r="AY35" i="6"/>
  <c r="AY763" i="6"/>
  <c r="AY1195" i="6"/>
  <c r="AY1769" i="6"/>
  <c r="AY294" i="6"/>
  <c r="AY1209" i="6"/>
  <c r="AY537" i="6"/>
  <c r="AY775" i="6"/>
  <c r="AY1037" i="6"/>
  <c r="AY323" i="6"/>
  <c r="AY642" i="6"/>
  <c r="AY1813" i="6"/>
  <c r="AY753" i="6"/>
  <c r="AY159" i="6"/>
  <c r="AY498" i="6"/>
  <c r="AY977" i="6"/>
  <c r="AY134" i="6"/>
  <c r="AY501" i="6"/>
  <c r="AY580" i="6"/>
  <c r="AY1028" i="6"/>
  <c r="AY620" i="6"/>
  <c r="AY1210" i="6"/>
  <c r="AY1914" i="6"/>
  <c r="AY954" i="6"/>
  <c r="AY1213" i="6"/>
  <c r="AY1212" i="6"/>
  <c r="AY326" i="6"/>
  <c r="AY1319" i="6"/>
  <c r="AY1386" i="6"/>
  <c r="AY1722" i="6"/>
  <c r="AY1910" i="6"/>
  <c r="AY2" i="6"/>
  <c r="AY921" i="6"/>
  <c r="AY1958" i="6"/>
  <c r="AY254" i="6"/>
  <c r="AY1373" i="6"/>
  <c r="AY143" i="6"/>
  <c r="AY226" i="6"/>
  <c r="AY1019" i="6"/>
  <c r="AY92" i="6"/>
  <c r="AY235" i="6"/>
  <c r="AY383" i="6"/>
  <c r="AY1359" i="6"/>
  <c r="AY1980" i="6"/>
  <c r="AY332" i="6"/>
  <c r="AY394" i="6"/>
  <c r="AY632" i="6"/>
  <c r="AY818" i="6"/>
  <c r="AY1087" i="6"/>
  <c r="AY480" i="6"/>
  <c r="AY908" i="6"/>
  <c r="AY1839" i="6"/>
  <c r="AY1894" i="6"/>
  <c r="AY1951" i="6"/>
  <c r="AY668" i="6"/>
  <c r="AY655" i="6"/>
  <c r="AY1263" i="6"/>
  <c r="AY1965" i="6"/>
  <c r="AY415" i="6"/>
  <c r="AY460" i="6"/>
  <c r="AY1749" i="6"/>
  <c r="AY1281" i="6"/>
  <c r="AY119" i="6"/>
  <c r="AY919" i="6"/>
  <c r="AY958" i="6"/>
  <c r="AY1578" i="6"/>
  <c r="AY37" i="6"/>
  <c r="AY90" i="6"/>
  <c r="AY327" i="6"/>
  <c r="AY183" i="6"/>
  <c r="AY449" i="6"/>
  <c r="AY1119" i="6"/>
  <c r="AY1997" i="6"/>
  <c r="AY1017" i="6"/>
  <c r="AY18" i="6"/>
  <c r="AY1437" i="6"/>
  <c r="AY1618" i="6"/>
  <c r="AY732" i="6"/>
  <c r="AY1485" i="6"/>
  <c r="AY210" i="6"/>
  <c r="AY991" i="6"/>
  <c r="AY502" i="6"/>
  <c r="AY1891" i="6"/>
  <c r="AY20" i="6"/>
  <c r="AY1232" i="6"/>
  <c r="AY1407" i="6"/>
  <c r="AY266" i="6"/>
  <c r="AY325" i="6"/>
  <c r="AY1632" i="6"/>
  <c r="AY1134" i="6"/>
  <c r="AY386" i="6"/>
  <c r="AY993" i="6"/>
  <c r="AY1882" i="6"/>
  <c r="AY381" i="6"/>
  <c r="AY708" i="6"/>
  <c r="AY1365" i="6"/>
  <c r="AY1445" i="6"/>
  <c r="AY1978" i="6"/>
  <c r="AY230" i="6"/>
  <c r="AY1056" i="6"/>
  <c r="AY1065" i="6"/>
  <c r="AY1050" i="6"/>
  <c r="AY320" i="6"/>
  <c r="AY384" i="6"/>
  <c r="AY1292" i="6"/>
  <c r="AY913" i="6"/>
  <c r="AY457" i="6"/>
  <c r="AY605" i="6"/>
  <c r="AY1825" i="6"/>
  <c r="AY1058" i="6"/>
  <c r="AY1323" i="6"/>
  <c r="AY1626" i="6"/>
  <c r="AY53" i="6"/>
  <c r="AY1792" i="6"/>
  <c r="AY1677" i="6"/>
  <c r="AY178" i="6"/>
  <c r="AY1336" i="6"/>
  <c r="AY1809" i="6"/>
  <c r="AY198" i="6"/>
  <c r="AY366" i="6"/>
  <c r="AY3" i="6"/>
  <c r="AY72" i="6"/>
  <c r="AY909" i="6"/>
  <c r="AY923" i="6"/>
  <c r="AY1444" i="6"/>
  <c r="AY1981" i="6"/>
  <c r="AY45" i="6"/>
  <c r="AY345" i="6"/>
  <c r="AY1254" i="6"/>
  <c r="AY644" i="6"/>
  <c r="AY1860" i="6"/>
  <c r="AY1236" i="6"/>
  <c r="AY1895" i="6"/>
  <c r="AY375" i="6"/>
  <c r="AY490" i="6"/>
  <c r="AY685" i="6"/>
  <c r="AY7" i="6"/>
  <c r="AY1418" i="6"/>
  <c r="AY1739" i="6"/>
  <c r="AY1770" i="6"/>
  <c r="AY49" i="6"/>
  <c r="AY1067" i="6"/>
  <c r="AY184" i="6"/>
  <c r="AY1096" i="6"/>
  <c r="AY1248" i="6"/>
  <c r="AY1911" i="6"/>
  <c r="AY278" i="6"/>
  <c r="AY337" i="6"/>
  <c r="AY389" i="6"/>
  <c r="AY516" i="6"/>
  <c r="AY1797" i="6"/>
  <c r="AY808" i="6"/>
  <c r="AY1189" i="6"/>
  <c r="AY1582" i="6"/>
  <c r="AY361" i="6"/>
  <c r="AY1468" i="6"/>
  <c r="AY1521" i="6"/>
  <c r="AY168" i="6"/>
  <c r="AY548" i="6"/>
  <c r="AY554" i="6"/>
  <c r="AY998" i="6"/>
  <c r="AY1593" i="6"/>
  <c r="AY1399" i="6"/>
  <c r="AY1805" i="6"/>
  <c r="AY961" i="6"/>
  <c r="AY986" i="6"/>
  <c r="AY1482" i="6"/>
  <c r="AY1620" i="6"/>
  <c r="AY1176" i="6"/>
  <c r="AY1565" i="6"/>
  <c r="AY1180" i="6"/>
  <c r="AY787" i="6"/>
  <c r="AY1261" i="6"/>
  <c r="AY1703" i="6"/>
  <c r="AY545" i="6"/>
  <c r="AY1040" i="6"/>
  <c r="AY1320" i="6"/>
  <c r="AY419" i="6"/>
  <c r="AY1100" i="6"/>
  <c r="AY1462" i="6"/>
  <c r="AY240" i="6"/>
  <c r="AY116" i="6"/>
  <c r="AY735" i="6"/>
  <c r="AY972" i="6"/>
  <c r="AY1426" i="6"/>
  <c r="AY1727" i="6"/>
  <c r="AY1084" i="6"/>
  <c r="AY1728" i="6"/>
  <c r="AY367" i="6"/>
  <c r="AY587" i="6"/>
  <c r="AY464" i="6"/>
  <c r="AY1901" i="6"/>
  <c r="AY1049" i="6"/>
  <c r="AY1572" i="6"/>
  <c r="AY1800" i="6"/>
  <c r="AY1881" i="6"/>
  <c r="AY82" i="6"/>
  <c r="AY641" i="6"/>
  <c r="AY1309" i="6"/>
  <c r="AY861" i="6"/>
  <c r="AY673" i="6"/>
  <c r="AY754" i="6"/>
  <c r="AY1271" i="6"/>
  <c r="AY1361" i="6"/>
  <c r="AY1902" i="6"/>
  <c r="AY120" i="6"/>
  <c r="AY1117" i="6"/>
  <c r="AY726" i="6"/>
  <c r="AY250" i="6"/>
  <c r="AY1312" i="6"/>
  <c r="AY1576" i="6"/>
  <c r="AY47" i="6"/>
  <c r="AY1496" i="6"/>
  <c r="AY1153" i="6"/>
  <c r="AY1872" i="6"/>
  <c r="AY1667" i="6"/>
  <c r="AY1820" i="6"/>
  <c r="AY628" i="6"/>
  <c r="AY1069" i="6"/>
  <c r="AY1871" i="6"/>
  <c r="AY101" i="6"/>
  <c r="AY1774" i="6"/>
  <c r="AY823" i="6"/>
  <c r="AY1985" i="6"/>
  <c r="AY906" i="6"/>
  <c r="AY1282" i="6"/>
  <c r="AY271" i="6"/>
  <c r="AY844" i="6"/>
  <c r="AY980" i="6"/>
  <c r="AY191" i="6"/>
  <c r="AY1228" i="6"/>
  <c r="AY1815" i="6"/>
  <c r="AY915" i="6"/>
  <c r="AY1686" i="6"/>
  <c r="AY248" i="6"/>
  <c r="AY1833" i="6"/>
  <c r="AY140" i="6"/>
  <c r="AY1114" i="6"/>
  <c r="AY224" i="6"/>
  <c r="AY836" i="6"/>
  <c r="AY1489" i="6"/>
  <c r="AY1709" i="6"/>
  <c r="AY1138" i="6"/>
  <c r="AY1713" i="6"/>
  <c r="AY252" i="6"/>
  <c r="AY712" i="6"/>
  <c r="AY1190" i="6"/>
  <c r="AY1690" i="6"/>
  <c r="AY704" i="6"/>
  <c r="AY1639" i="6"/>
  <c r="AY440" i="6"/>
  <c r="AY1278" i="6"/>
  <c r="AY1480" i="6"/>
  <c r="AY1509" i="6"/>
  <c r="AY36" i="6"/>
  <c r="AY1103" i="6"/>
  <c r="AY1378" i="6"/>
  <c r="AY1434" i="6"/>
  <c r="AY217" i="6"/>
  <c r="AY1376" i="6"/>
  <c r="AY1975" i="6"/>
  <c r="AY379" i="6"/>
  <c r="AY1438" i="6"/>
  <c r="AY149" i="6"/>
  <c r="AY1088" i="6"/>
  <c r="AY1537" i="6"/>
  <c r="AY950" i="6"/>
  <c r="AY1129" i="6"/>
  <c r="AY1342" i="6"/>
  <c r="AY764" i="6"/>
  <c r="AY630" i="6"/>
  <c r="AY1181" i="6"/>
  <c r="AY1884" i="6"/>
  <c r="AY91" i="6"/>
  <c r="AY811" i="6"/>
  <c r="AY884" i="6"/>
  <c r="AY869" i="6"/>
  <c r="AY46" i="6"/>
  <c r="AY1198" i="6"/>
  <c r="AY584" i="6"/>
  <c r="AY1123" i="6"/>
  <c r="AY1550" i="6"/>
  <c r="AY1799" i="6"/>
  <c r="AY809" i="6"/>
  <c r="AY1830" i="6"/>
  <c r="AY1475" i="6"/>
  <c r="AY1621" i="6"/>
  <c r="AY1835" i="6"/>
  <c r="AY112" i="6"/>
  <c r="AY204" i="6"/>
  <c r="AY541" i="6"/>
  <c r="AY1079" i="6"/>
  <c r="AY1106" i="6"/>
  <c r="AY1421" i="6"/>
  <c r="AY1679" i="6"/>
  <c r="AY762" i="6"/>
  <c r="AY1808" i="6"/>
  <c r="AY33" i="6"/>
  <c r="AY277" i="6"/>
  <c r="AY481" i="6"/>
  <c r="AY978" i="6"/>
  <c r="AY1456" i="6"/>
  <c r="AY1484" i="6"/>
  <c r="AY665" i="6"/>
  <c r="AY1003" i="6"/>
  <c r="AY1466" i="6"/>
  <c r="AY612" i="6"/>
  <c r="AY772" i="6"/>
  <c r="AY188" i="6"/>
  <c r="AY280" i="6"/>
  <c r="AY285" i="6"/>
  <c r="AY359" i="6"/>
  <c r="AY1241" i="6"/>
  <c r="AY175" i="6"/>
  <c r="AY987" i="6"/>
  <c r="AY1334" i="6"/>
  <c r="AY1536" i="6"/>
  <c r="AY837" i="6"/>
  <c r="AY1740" i="6"/>
  <c r="AY1992" i="6"/>
  <c r="AY575" i="6"/>
  <c r="AY674" i="6"/>
  <c r="AY968" i="6"/>
  <c r="AY1054" i="6"/>
  <c r="AY1710" i="6"/>
  <c r="AY1243" i="6"/>
  <c r="AY1694" i="6"/>
  <c r="AY599" i="6"/>
  <c r="AY1701" i="6"/>
  <c r="AY1596" i="6"/>
  <c r="AY1628" i="6"/>
  <c r="AY1934" i="6"/>
  <c r="AY1118" i="6"/>
  <c r="AY1231" i="6"/>
  <c r="AY1307" i="6"/>
  <c r="AY1630" i="6"/>
  <c r="AY1818" i="6"/>
  <c r="AY582" i="6"/>
  <c r="AY289" i="6"/>
  <c r="AY1062" i="6"/>
  <c r="AY1370" i="6"/>
  <c r="AY1560" i="6"/>
  <c r="AY679" i="6"/>
  <c r="AY1085" i="6"/>
  <c r="AY1102" i="6"/>
  <c r="AY312" i="6"/>
  <c r="AY416" i="6"/>
  <c r="AY769" i="6"/>
  <c r="AY1893" i="6"/>
  <c r="AY1196" i="6"/>
  <c r="AY1837" i="6"/>
  <c r="AY576" i="6"/>
  <c r="AY228" i="6"/>
  <c r="AY1169" i="6"/>
  <c r="AY669" i="6"/>
  <c r="AY1498" i="6"/>
  <c r="AY1262" i="6"/>
  <c r="AY50" i="6"/>
  <c r="AY85" i="6"/>
  <c r="AY1659" i="6"/>
  <c r="AY1750" i="6"/>
  <c r="AY308" i="6"/>
  <c r="AY1074" i="6"/>
  <c r="AY1892" i="6"/>
  <c r="AY649" i="6"/>
  <c r="AY1737" i="6"/>
  <c r="AY856" i="6"/>
  <c r="AY1023" i="6"/>
  <c r="AY1392" i="6"/>
  <c r="AY1419" i="6"/>
  <c r="AY1558" i="6"/>
  <c r="AY588" i="6"/>
  <c r="AY1000" i="6"/>
  <c r="AY1580" i="6"/>
  <c r="AY890" i="6"/>
  <c r="AY941" i="6"/>
  <c r="AY482" i="6"/>
  <c r="AY852" i="6"/>
  <c r="AY1520" i="6"/>
  <c r="AY1949" i="6"/>
  <c r="AY601" i="6"/>
  <c r="AY1164" i="6"/>
  <c r="AY1249" i="6"/>
  <c r="AY1625" i="6"/>
  <c r="AY571" i="6"/>
  <c r="AY1853" i="6"/>
  <c r="AY820" i="6"/>
  <c r="AY851" i="6"/>
  <c r="AY347" i="6"/>
  <c r="AY1107" i="6"/>
  <c r="AY303" i="6"/>
  <c r="AY948" i="6"/>
  <c r="AY13" i="6"/>
  <c r="AY57" i="6"/>
  <c r="AY176" i="6"/>
  <c r="AY207" i="6"/>
  <c r="AY1831" i="6"/>
  <c r="AY1091" i="6"/>
  <c r="AY1836" i="6"/>
  <c r="AY309" i="6"/>
  <c r="AY357" i="6"/>
  <c r="AY843" i="6"/>
  <c r="AY1752" i="6"/>
  <c r="AY1887" i="6"/>
  <c r="AY249" i="6"/>
  <c r="AY315" i="6"/>
  <c r="AY1302" i="6"/>
  <c r="AY1316" i="6"/>
  <c r="AY1663" i="6"/>
  <c r="AY1685" i="6"/>
  <c r="AY547" i="6"/>
  <c r="AY880" i="6"/>
  <c r="AY1267" i="6"/>
  <c r="AY511" i="6"/>
  <c r="AY1898" i="6"/>
  <c r="AY1959" i="6"/>
  <c r="AY27" i="6"/>
  <c r="AY846" i="6"/>
  <c r="AY916" i="6"/>
  <c r="AY1636" i="6"/>
  <c r="AY1760" i="6"/>
  <c r="AY914" i="6"/>
  <c r="AY1217" i="6"/>
  <c r="AY1942" i="6"/>
  <c r="AY484" i="6"/>
  <c r="AY976" i="6"/>
  <c r="AY1289" i="6"/>
  <c r="AY199" i="6"/>
  <c r="AY1008" i="6"/>
  <c r="AY1873" i="6"/>
  <c r="AY1004" i="6"/>
  <c r="AY1013" i="6"/>
  <c r="AY1089" i="6"/>
  <c r="AY1029" i="6"/>
  <c r="AY1641" i="6"/>
  <c r="AY15" i="6"/>
  <c r="AY281" i="6"/>
  <c r="AY1175" i="6"/>
  <c r="AY1207" i="6"/>
  <c r="AY1843" i="6"/>
  <c r="AY1698" i="6"/>
  <c r="AY1883" i="6"/>
  <c r="AY39" i="6"/>
  <c r="AY944" i="6"/>
  <c r="AY1034" i="6"/>
  <c r="AY1704" i="6"/>
  <c r="AY1110" i="6"/>
  <c r="AY177" i="6"/>
  <c r="AY190" i="6"/>
  <c r="AY1849" i="6"/>
  <c r="AY721" i="6"/>
  <c r="AY32" i="6"/>
  <c r="AY953" i="6"/>
  <c r="AY328" i="6"/>
  <c r="AY1092" i="6"/>
  <c r="AY1789" i="6"/>
  <c r="AY1852" i="6"/>
  <c r="AY611" i="6"/>
  <c r="AY1165" i="6"/>
  <c r="AY1504" i="6"/>
  <c r="AY1566" i="6"/>
  <c r="AY1638" i="6"/>
  <c r="AY1783" i="6"/>
  <c r="AY750" i="6"/>
  <c r="AY1215" i="6"/>
  <c r="AY1255" i="6"/>
  <c r="AY817" i="6"/>
  <c r="AY854" i="6"/>
  <c r="AY903" i="6"/>
  <c r="AY144" i="6"/>
  <c r="AY882" i="6"/>
  <c r="AY1322" i="6"/>
  <c r="AY346" i="6"/>
  <c r="AY596" i="6"/>
  <c r="AY696" i="6"/>
  <c r="AY715" i="6"/>
  <c r="AY286" i="6"/>
  <c r="AY1238" i="6"/>
  <c r="AY1383" i="6"/>
  <c r="AY1476" i="6"/>
  <c r="AY1662" i="6"/>
  <c r="AY1148" i="6"/>
  <c r="AY1857" i="6"/>
  <c r="AY1988" i="6"/>
  <c r="AY496" i="6"/>
  <c r="AY1511" i="6"/>
  <c r="AY156" i="6"/>
  <c r="AY435" i="6"/>
  <c r="AY229" i="6"/>
  <c r="AY1908" i="6"/>
  <c r="AY1214" i="6"/>
  <c r="AY363" i="6"/>
  <c r="AY675" i="6"/>
  <c r="AY319" i="6"/>
  <c r="AY1918" i="6"/>
  <c r="AY652" i="6"/>
  <c r="AY1518" i="6"/>
  <c r="AY563" i="6"/>
  <c r="AY1132" i="6"/>
  <c r="AY441" i="6"/>
  <c r="AY1063" i="6"/>
  <c r="AY1144" i="6"/>
  <c r="AY1347" i="6"/>
  <c r="AY883" i="6"/>
  <c r="AY1575" i="6"/>
  <c r="AY1832" i="6"/>
  <c r="AY1906" i="6"/>
  <c r="AY468" i="6"/>
  <c r="AY946" i="6"/>
  <c r="AY358" i="6"/>
  <c r="AY434" i="6"/>
  <c r="AY494" i="6"/>
  <c r="AY467" i="6"/>
  <c r="AY799" i="6"/>
  <c r="AY1551" i="6"/>
  <c r="AY1549" i="6"/>
  <c r="AY1256" i="6"/>
  <c r="AY146" i="6"/>
  <c r="AY166" i="6"/>
  <c r="AY786" i="6"/>
  <c r="AY1005" i="6"/>
  <c r="AY1971" i="6"/>
  <c r="AY1577" i="6"/>
  <c r="AY566" i="6"/>
  <c r="AY1108" i="6"/>
  <c r="AY1244" i="6"/>
  <c r="AY1525" i="6"/>
  <c r="AY1579" i="6"/>
  <c r="AY1864" i="6"/>
  <c r="AY128" i="6"/>
  <c r="AY297" i="6"/>
  <c r="AY1167" i="6"/>
  <c r="AY1293" i="6"/>
  <c r="AY74" i="6"/>
  <c r="AY1188" i="6"/>
  <c r="AY1936" i="6"/>
  <c r="AY1422" i="6"/>
  <c r="AY1682" i="6"/>
  <c r="AY970" i="6"/>
  <c r="AY1492" i="6"/>
  <c r="AY1744" i="6"/>
  <c r="AY1761" i="6"/>
  <c r="AY1967" i="6"/>
  <c r="AY1352" i="6"/>
  <c r="AY34" i="6"/>
  <c r="AY73" i="6"/>
  <c r="AY299" i="6"/>
  <c r="AY470" i="6"/>
  <c r="AY1358" i="6"/>
  <c r="AY1657" i="6"/>
  <c r="AY1927" i="6"/>
  <c r="AY766" i="6"/>
  <c r="AY959" i="6"/>
  <c r="AY1266" i="6"/>
  <c r="AY406" i="6"/>
  <c r="AY893" i="6"/>
  <c r="AY1351" i="6"/>
  <c r="AY1654" i="6"/>
  <c r="AY1793" i="6"/>
  <c r="AY1645" i="6"/>
  <c r="AY1702" i="6"/>
  <c r="AY710" i="6"/>
  <c r="AY1905" i="6"/>
  <c r="AY686" i="6"/>
  <c r="AY1396" i="6"/>
  <c r="AY1672" i="6"/>
  <c r="AY1961" i="6"/>
  <c r="AY396" i="6"/>
  <c r="AY833" i="6"/>
  <c r="AY1384" i="6"/>
  <c r="AY518" i="6"/>
  <c r="AY598" i="6"/>
  <c r="AY1994" i="6"/>
  <c r="AY11" i="6"/>
  <c r="AY531" i="6"/>
  <c r="AY538" i="6"/>
  <c r="AY8" i="6"/>
  <c r="AY694" i="6"/>
  <c r="AY1052" i="6"/>
  <c r="AY760" i="6"/>
  <c r="AY1162" i="6"/>
  <c r="AY214" i="6"/>
  <c r="AY929" i="6"/>
  <c r="AY1768" i="6"/>
  <c r="AY108" i="6"/>
  <c r="AY755" i="6"/>
  <c r="AY1801" i="6"/>
  <c r="AY397" i="6"/>
  <c r="AY1229" i="6"/>
  <c r="AY1699" i="6"/>
  <c r="AY1707" i="6"/>
  <c r="AY692" i="6"/>
  <c r="AY1258" i="6"/>
  <c r="AY1279" i="6"/>
  <c r="AY1073" i="6"/>
  <c r="AY298" i="6"/>
  <c r="AY996" i="6"/>
  <c r="AY233" i="6"/>
  <c r="AY1983" i="6"/>
  <c r="AY186" i="6"/>
  <c r="AY1522" i="6"/>
  <c r="AY213" i="6"/>
  <c r="AY625" i="6"/>
  <c r="AY761" i="6"/>
  <c r="AY1251" i="6"/>
  <c r="AY1366" i="6"/>
  <c r="AY1506" i="6"/>
  <c r="AY1538" i="6"/>
  <c r="AY1991" i="6"/>
  <c r="AY185" i="6"/>
  <c r="AY1272" i="6"/>
  <c r="AY1308" i="6"/>
  <c r="AY1594" i="6"/>
  <c r="AY442" i="6"/>
  <c r="AY1995" i="6"/>
  <c r="AY1304" i="6"/>
  <c r="AY1490" i="6"/>
  <c r="AY1652" i="6"/>
  <c r="AY1601" i="6"/>
  <c r="AY1786" i="6"/>
  <c r="AY423" i="6"/>
  <c r="AY631" i="6"/>
  <c r="AY966" i="6"/>
  <c r="AY1834" i="6"/>
  <c r="AY311" i="6"/>
  <c r="AY1915" i="6"/>
  <c r="AY585" i="6"/>
  <c r="AY1093" i="6"/>
  <c r="AY624" i="6"/>
  <c r="AY1327" i="6"/>
  <c r="AY104" i="6"/>
  <c r="AY1222" i="6"/>
  <c r="AY1126" i="6"/>
  <c r="AY1517" i="6"/>
  <c r="AY1944" i="6"/>
  <c r="AY2001" i="6"/>
  <c r="AY291" i="6"/>
  <c r="AY888" i="6"/>
  <c r="AY1098" i="6"/>
  <c r="AY1413" i="6"/>
  <c r="AY1731" i="6"/>
  <c r="AY1041" i="6"/>
  <c r="AY1343" i="6"/>
  <c r="AY1606" i="6"/>
  <c r="AY1738" i="6"/>
  <c r="AY1252" i="6"/>
  <c r="AY48" i="6"/>
  <c r="AY261" i="6"/>
  <c r="AY448" i="6"/>
  <c r="AY1364" i="6"/>
  <c r="AY171" i="6"/>
  <c r="AY232" i="6"/>
  <c r="AY1458" i="6"/>
  <c r="AY96" i="6"/>
  <c r="AY428" i="6"/>
  <c r="AY736" i="6"/>
  <c r="AY1460" i="6"/>
  <c r="AY398" i="6"/>
  <c r="AY437" i="6"/>
  <c r="AY408" i="6"/>
  <c r="AY711" i="6"/>
  <c r="AY1078" i="6"/>
  <c r="AY1381" i="6"/>
  <c r="AY1984" i="6"/>
  <c r="AY102" i="6"/>
  <c r="AY259" i="6"/>
  <c r="AY1647" i="6"/>
  <c r="AY939" i="6"/>
  <c r="AY1306" i="6"/>
  <c r="AY355" i="6"/>
  <c r="AY1140" i="6"/>
  <c r="AY1542" i="6"/>
  <c r="AY1328" i="6"/>
  <c r="AY1756" i="6"/>
  <c r="AY1607" i="6"/>
  <c r="AY426" i="6"/>
  <c r="AY779" i="6"/>
  <c r="AY1051" i="6"/>
  <c r="AY1640" i="6"/>
  <c r="AY368" i="6"/>
  <c r="AY1767" i="6"/>
  <c r="AY1929" i="6"/>
  <c r="AY1932" i="6"/>
  <c r="AY181" i="6"/>
  <c r="AY201" i="6"/>
  <c r="AY897" i="6"/>
  <c r="AY973" i="6"/>
  <c r="AY1674" i="6"/>
  <c r="AY117" i="6"/>
  <c r="AY276" i="6"/>
  <c r="AY911" i="6"/>
  <c r="AY1350" i="6"/>
  <c r="AY1962" i="6"/>
  <c r="AY663" i="6"/>
  <c r="AY1044" i="6"/>
  <c r="AY1543" i="6"/>
  <c r="AY491" i="6"/>
  <c r="AY24" i="6"/>
  <c r="AY227" i="6"/>
  <c r="AY513" i="6"/>
  <c r="AY559" i="6"/>
  <c r="AY855" i="6"/>
  <c r="AY1036" i="6"/>
  <c r="AY1465" i="6"/>
  <c r="AY1855" i="6"/>
  <c r="AY145" i="6"/>
  <c r="AY165" i="6"/>
  <c r="AY313" i="6"/>
  <c r="AY1135" i="6"/>
  <c r="AY1765" i="6"/>
  <c r="AY634" i="6"/>
  <c r="AY1070" i="6"/>
  <c r="AY1226" i="6"/>
  <c r="AY1697" i="6"/>
  <c r="AY301" i="6"/>
  <c r="AY971" i="6"/>
  <c r="AY1403" i="6"/>
  <c r="AY360" i="6"/>
  <c r="AY1614" i="6"/>
  <c r="AY1528" i="6"/>
  <c r="AY1716" i="6"/>
  <c r="AY105" i="6"/>
  <c r="AY380" i="6"/>
  <c r="AY476" i="6"/>
  <c r="AY4" i="6"/>
  <c r="AY1115" i="6"/>
  <c r="AY1899" i="6"/>
  <c r="AY1780" i="6"/>
  <c r="AY560" i="6"/>
  <c r="AY662" i="6"/>
  <c r="AY1156" i="6"/>
  <c r="AY153" i="6"/>
  <c r="AY1816" i="6"/>
  <c r="AY542" i="6"/>
  <c r="AY1127" i="6"/>
  <c r="AY797" i="6"/>
  <c r="AY1139" i="6"/>
  <c r="AY1377" i="6"/>
  <c r="AY863" i="6"/>
  <c r="AY1519" i="6"/>
  <c r="AY1417" i="6"/>
  <c r="AY1223" i="6"/>
  <c r="AY187" i="6"/>
  <c r="AY509" i="6"/>
  <c r="AY824" i="6"/>
  <c r="AY1776" i="6"/>
  <c r="AY515" i="6"/>
  <c r="AY963" i="6"/>
  <c r="AY1602" i="6"/>
  <c r="AY272" i="6"/>
  <c r="AY1781" i="6"/>
  <c r="AY1146" i="6"/>
  <c r="AY1724" i="6"/>
  <c r="AY690" i="6"/>
  <c r="AY1771" i="6"/>
  <c r="AY1885" i="6"/>
  <c r="AY324" i="6"/>
  <c r="AY333" i="6"/>
  <c r="AY1097" i="6"/>
  <c r="AY1298" i="6"/>
  <c r="AY1507" i="6"/>
  <c r="AY420" i="6"/>
  <c r="AY123" i="6"/>
  <c r="AY558" i="6"/>
  <c r="AY783" i="6"/>
  <c r="AY385" i="6"/>
  <c r="AY87" i="6"/>
  <c r="AY402" i="6"/>
  <c r="AY1235" i="6"/>
  <c r="AY1286" i="6"/>
  <c r="AY80" i="6"/>
  <c r="AY549" i="6"/>
  <c r="AY1868" i="6"/>
  <c r="AY887" i="6"/>
  <c r="AY1425" i="6"/>
  <c r="AY1741" i="6"/>
  <c r="AY154" i="6"/>
  <c r="AY519" i="6"/>
  <c r="AY647" i="6"/>
  <c r="AY1720" i="6"/>
  <c r="AY222" i="6"/>
  <c r="AY487" i="6"/>
  <c r="AY1486" i="6"/>
  <c r="AY293" i="6"/>
  <c r="AY529" i="6"/>
  <c r="AY1205" i="6"/>
  <c r="AY1346" i="6"/>
  <c r="AY55" i="6"/>
  <c r="AY356" i="6"/>
  <c r="AY881" i="6"/>
  <c r="AY475" i="6"/>
  <c r="AY1439" i="6"/>
  <c r="AY1554" i="6"/>
  <c r="AY1363" i="6"/>
  <c r="AY1734" i="6"/>
  <c r="AY1945" i="6"/>
  <c r="AY1300" i="6"/>
  <c r="AY1888" i="6"/>
  <c r="AY1030" i="6"/>
  <c r="AY1227" i="6"/>
  <c r="AY1527" i="6"/>
  <c r="AY456" i="6"/>
  <c r="AY70" i="6"/>
  <c r="AY81" i="6"/>
  <c r="AY1101" i="6"/>
  <c r="AY926" i="6"/>
  <c r="AY1211" i="6"/>
  <c r="AY874" i="6"/>
  <c r="AY1389" i="6"/>
  <c r="AY1996" i="6"/>
  <c r="AY722" i="6"/>
  <c r="AY392" i="6"/>
  <c r="AY895" i="6"/>
  <c r="AY43" i="6"/>
  <c r="AY1280" i="6"/>
  <c r="AY1339" i="6"/>
  <c r="AY1599" i="6"/>
  <c r="AY867" i="6"/>
  <c r="AY1197" i="6"/>
  <c r="AY1529" i="6"/>
  <c r="AY26" i="6"/>
  <c r="AY246" i="6"/>
  <c r="AY904" i="6"/>
  <c r="AY878" i="6"/>
  <c r="AY1664" i="6"/>
  <c r="AY1826" i="6"/>
  <c r="AY800" i="6"/>
  <c r="AY1326" i="6"/>
  <c r="AY1416" i="6"/>
  <c r="AY1859" i="6"/>
  <c r="AY264" i="6"/>
  <c r="AY1394" i="6"/>
  <c r="AY1173" i="6"/>
  <c r="AY1185" i="6"/>
  <c r="AY1477" i="6"/>
  <c r="AY265" i="6"/>
  <c r="AY465" i="6"/>
  <c r="AY1976" i="6"/>
  <c r="AY872" i="6"/>
  <c r="AY539" i="6"/>
  <c r="AY618" i="6"/>
  <c r="AY1759" i="6"/>
  <c r="AY1177" i="6"/>
  <c r="AY329" i="6"/>
  <c r="AY683" i="6"/>
  <c r="AY450" i="6"/>
  <c r="AY1874" i="6"/>
  <c r="AY643" i="6"/>
  <c r="AY1464" i="6"/>
  <c r="AY237" i="6"/>
  <c r="AY659" i="6"/>
  <c r="AY788" i="6"/>
  <c r="AY1414" i="6"/>
  <c r="AY1619" i="6"/>
  <c r="AY524" i="6"/>
  <c r="AY94" i="6"/>
  <c r="AY1354" i="6"/>
  <c r="AY1355" i="6"/>
  <c r="AY512" i="6"/>
  <c r="AY677" i="6"/>
  <c r="AY1708" i="6"/>
  <c r="AY141" i="6"/>
  <c r="AY653" i="6"/>
  <c r="AY561" i="6"/>
  <c r="AY610" i="6"/>
  <c r="AY994" i="6"/>
  <c r="AY1038" i="6"/>
  <c r="AY263" i="6"/>
  <c r="AY713" i="6"/>
  <c r="AY1059" i="6"/>
  <c r="AY1608" i="6"/>
  <c r="AY330" i="6"/>
  <c r="AY1344" i="6"/>
  <c r="AY1912" i="6"/>
  <c r="AY666" i="6"/>
  <c r="AY1903" i="6"/>
  <c r="AY1788" i="6"/>
  <c r="AY1405" i="6"/>
  <c r="AY1916" i="6"/>
  <c r="AY205" i="6"/>
  <c r="AY517" i="6"/>
  <c r="AY1296" i="6"/>
  <c r="AY306" i="6"/>
  <c r="AY965" i="6"/>
  <c r="AY305" i="6"/>
  <c r="AY747" i="6"/>
  <c r="AY1200" i="6"/>
  <c r="AY295" i="6"/>
  <c r="AY455" i="6"/>
  <c r="AY1778" i="6"/>
  <c r="AY152" i="6"/>
  <c r="AY1692" i="6"/>
  <c r="AY172" i="6"/>
  <c r="AY451" i="6"/>
  <c r="AY638" i="6"/>
  <c r="AY988" i="6"/>
  <c r="AY1401" i="6"/>
  <c r="AY1590" i="6"/>
  <c r="AY520" i="6"/>
  <c r="AY1015" i="6"/>
  <c r="AY1094" i="6"/>
  <c r="AY1729" i="6"/>
  <c r="AY1886" i="6"/>
  <c r="AY137" i="6"/>
  <c r="AY992" i="6"/>
  <c r="AY1766" i="6"/>
  <c r="AY1014" i="6"/>
  <c r="AY1057" i="6"/>
  <c r="AY69" i="6"/>
  <c r="AY999" i="6"/>
  <c r="AY1814" i="6"/>
  <c r="AY182" i="6"/>
  <c r="AY751" i="6"/>
  <c r="AY765" i="6"/>
  <c r="AY829" i="6"/>
  <c r="AY66" i="6"/>
  <c r="AY1762" i="6"/>
  <c r="AY97" i="6"/>
  <c r="AY1121" i="6"/>
  <c r="AY1447" i="6"/>
  <c r="AY1268" i="6"/>
  <c r="AY1553" i="6"/>
  <c r="AY1763" i="6"/>
  <c r="AY525" i="6"/>
  <c r="AY1448" i="6"/>
  <c r="AY1515" i="6"/>
  <c r="AY1840" i="6"/>
  <c r="AY350" i="6"/>
  <c r="AY1440" i="6"/>
  <c r="AY1631" i="6"/>
  <c r="AY1870" i="6"/>
  <c r="AY1999" i="6"/>
  <c r="AY1311" i="6"/>
  <c r="AY1526" i="6"/>
  <c r="AY1817" i="6"/>
  <c r="AY553" i="6"/>
  <c r="AY740" i="6"/>
  <c r="AY1287" i="6"/>
  <c r="AY1368" i="6"/>
  <c r="AY1016" i="6"/>
  <c r="AY195" i="6"/>
  <c r="AY1500" i="6"/>
  <c r="AY1947" i="6"/>
  <c r="AY22" i="6"/>
  <c r="AY1026" i="6"/>
  <c r="AY1495" i="6"/>
  <c r="AY344" i="6"/>
  <c r="AY821" i="6"/>
  <c r="AY521" i="6"/>
  <c r="AY418" i="6"/>
  <c r="AY849" i="6"/>
  <c r="AY1810" i="6"/>
  <c r="AY1904" i="6"/>
  <c r="AY251" i="6"/>
  <c r="AY1479" i="6"/>
  <c r="AY300" i="6"/>
  <c r="AY374" i="6"/>
  <c r="AY767" i="6"/>
  <c r="AY1191" i="6"/>
  <c r="AY1557" i="6"/>
  <c r="AY113" i="6"/>
  <c r="AY260" i="6"/>
  <c r="AY371" i="6"/>
  <c r="AY1753" i="6"/>
  <c r="AY532" i="6"/>
  <c r="AY1362" i="6"/>
  <c r="AY1145" i="6"/>
  <c r="AY75" i="6"/>
  <c r="AY1573" i="6"/>
  <c r="AY5" i="6"/>
  <c r="AY572" i="6"/>
  <c r="AY1372" i="6"/>
  <c r="AY1719" i="6"/>
  <c r="AY1782" i="6"/>
  <c r="AY1683" i="6"/>
  <c r="AY495" i="6"/>
  <c r="AY565" i="6"/>
  <c r="AY1541" i="6"/>
  <c r="AY1665" i="6"/>
  <c r="AY1340" i="6"/>
  <c r="AY126" i="6"/>
  <c r="AY236" i="6"/>
  <c r="AY533" i="6"/>
  <c r="AY1540" i="6"/>
  <c r="AY1615" i="6"/>
  <c r="AY920" i="6"/>
  <c r="AY1076" i="6"/>
  <c r="AY1747" i="6"/>
  <c r="AY1957" i="6"/>
  <c r="AY693" i="6"/>
  <c r="AY1077" i="6"/>
  <c r="AY1152" i="6"/>
  <c r="AY466" i="6"/>
  <c r="AY902" i="6"/>
  <c r="AY1224" i="6"/>
  <c r="AY1360" i="6"/>
  <c r="AY1846" i="6"/>
  <c r="AY606" i="6"/>
  <c r="AY103" i="6"/>
  <c r="AY471" i="6"/>
  <c r="AY648" i="6"/>
  <c r="AY88" i="6"/>
  <c r="AY258" i="6"/>
  <c r="AY759" i="6"/>
  <c r="AY891" i="6"/>
  <c r="AY633" i="6"/>
  <c r="AY676" i="6"/>
  <c r="AY1600" i="6"/>
  <c r="AY1790" i="6"/>
  <c r="AY1819" i="6"/>
  <c r="AY111" i="6"/>
  <c r="AY1896" i="6"/>
  <c r="AY1990" i="6"/>
  <c r="AY562" i="6"/>
  <c r="AY1443" i="6"/>
  <c r="AY1732" i="6"/>
  <c r="AY1374" i="6"/>
  <c r="AY1787" i="6"/>
  <c r="AY157" i="6"/>
  <c r="AY1080" i="6"/>
  <c r="AY1128" i="6"/>
  <c r="AY1539" i="6"/>
  <c r="AY86" i="6"/>
  <c r="AY1717" i="6"/>
  <c r="AY1237" i="6"/>
  <c r="AY400" i="6"/>
  <c r="AY1454" i="6"/>
  <c r="AY1398" i="6"/>
  <c r="AY1827" i="6"/>
  <c r="AY247" i="6"/>
  <c r="AY734" i="6"/>
  <c r="AY1240" i="6"/>
  <c r="AY1940" i="6"/>
  <c r="AY414" i="6"/>
  <c r="AY241" i="6"/>
  <c r="AY387" i="6"/>
  <c r="AY602" i="6"/>
  <c r="AY1174" i="6"/>
  <c r="AY850" i="6"/>
  <c r="AY1867" i="6"/>
  <c r="AY1968" i="6"/>
  <c r="AY269" i="6"/>
  <c r="AY1850" i="6"/>
  <c r="AY202" i="6"/>
  <c r="AY1512" i="6"/>
  <c r="AY1718" i="6"/>
  <c r="AY1559" i="6"/>
  <c r="AY1137" i="6"/>
  <c r="AY339" i="6"/>
  <c r="AY469" i="6"/>
  <c r="AY1111" i="6"/>
  <c r="AY1603" i="6"/>
  <c r="AY284" i="6"/>
  <c r="AY1147" i="6"/>
  <c r="AY1408" i="6"/>
  <c r="AY1678" i="6"/>
  <c r="AY745" i="6"/>
  <c r="AY1461" i="6"/>
  <c r="AY1963" i="6"/>
  <c r="AY412" i="6"/>
  <c r="AY857" i="6"/>
  <c r="AY1010" i="6"/>
  <c r="AY1260" i="6"/>
  <c r="AY1588" i="6"/>
  <c r="AY16" i="6"/>
  <c r="AY395" i="6"/>
  <c r="AY730" i="6"/>
  <c r="AY979" i="6"/>
  <c r="AY1060" i="6"/>
  <c r="AY681" i="6"/>
  <c r="AY1385" i="6"/>
  <c r="AY212" i="6"/>
  <c r="AY1253" i="6"/>
  <c r="AY834" i="6"/>
  <c r="AY752" i="6"/>
  <c r="AY1204" i="6"/>
  <c r="AY1592" i="6"/>
  <c r="AY65" i="6"/>
  <c r="AY1429" i="6"/>
  <c r="AY1569" i="6"/>
  <c r="AY691" i="6"/>
  <c r="AY150" i="6"/>
  <c r="AY23" i="6"/>
  <c r="AY695" i="6"/>
  <c r="AY1930" i="6"/>
  <c r="AY173" i="6"/>
  <c r="AY364" i="6"/>
  <c r="AY1349" i="6"/>
  <c r="AY1400" i="6"/>
  <c r="AY682" i="6"/>
  <c r="AY825" i="6"/>
  <c r="AY1246" i="6"/>
  <c r="AY1369" i="6"/>
  <c r="AY1178" i="6"/>
  <c r="AY868" i="6"/>
  <c r="AY1130" i="6"/>
  <c r="AY1897" i="6"/>
  <c r="AY1676" i="6"/>
  <c r="AY405" i="6"/>
  <c r="AY768" i="6"/>
  <c r="AY810" i="6"/>
  <c r="AY1493" i="6"/>
  <c r="AY421" i="6"/>
  <c r="AY667" i="6"/>
  <c r="AY1356" i="6"/>
  <c r="AY1725" i="6"/>
  <c r="AY791" i="6"/>
  <c r="AY1441" i="6"/>
  <c r="AY1430" i="6"/>
  <c r="AY707" i="6"/>
  <c r="AY528" i="6"/>
  <c r="AY1024" i="6"/>
  <c r="AY550" i="6"/>
  <c r="AY985" i="6"/>
  <c r="AY410" i="6"/>
  <c r="AY99" i="6"/>
  <c r="AY1629" i="6"/>
  <c r="AY219" i="6"/>
  <c r="AY304" i="6"/>
  <c r="AY1301" i="6"/>
  <c r="AY1845" i="6"/>
  <c r="AY1923" i="6"/>
  <c r="AY203" i="6"/>
  <c r="AY244" i="6"/>
  <c r="AY591" i="6"/>
  <c r="AY957" i="6"/>
  <c r="AY1605" i="6"/>
  <c r="AY1829" i="6"/>
  <c r="AY352" i="6"/>
  <c r="AY438" i="6"/>
  <c r="AY500" i="6"/>
  <c r="AY1435" i="6"/>
  <c r="AY1556" i="6"/>
  <c r="AY67" i="6"/>
  <c r="AY231" i="6"/>
  <c r="AY208" i="6"/>
  <c r="AY678" i="6"/>
  <c r="AY801" i="6"/>
  <c r="AY41" i="6"/>
  <c r="AY1161" i="6"/>
  <c r="AY1772" i="6"/>
  <c r="AY1061" i="6"/>
  <c r="AY1643" i="6"/>
  <c r="AY1920" i="6"/>
  <c r="AY1742" i="6"/>
  <c r="AY310" i="6"/>
  <c r="AY370" i="6"/>
  <c r="AY60" i="6"/>
  <c r="AY688" i="6"/>
  <c r="AY479" i="6"/>
  <c r="AY1700" i="6"/>
  <c r="AY557" i="6"/>
  <c r="AY570" i="6"/>
  <c r="AY723" i="6"/>
  <c r="AY411" i="6"/>
  <c r="AY1938" i="6"/>
  <c r="AY1027" i="6"/>
  <c r="AY1555" i="6"/>
  <c r="AY573" i="6"/>
  <c r="AY221" i="6"/>
  <c r="AY1758" i="6"/>
  <c r="AY719" i="6"/>
  <c r="AY1259" i="6"/>
  <c r="AY1375" i="6"/>
  <c r="AY1921" i="6"/>
  <c r="AY162" i="6"/>
  <c r="AY1924" i="6"/>
  <c r="AY485" i="6"/>
  <c r="AY784" i="6"/>
  <c r="AY1046" i="6"/>
  <c r="AY1508" i="6"/>
  <c r="AY756" i="6"/>
  <c r="AY1478" i="6"/>
  <c r="AY1546" i="6"/>
  <c r="AY223" i="6"/>
  <c r="AY870" i="6"/>
  <c r="AY1310" i="6"/>
  <c r="AY1348" i="6"/>
  <c r="AY1446" i="6"/>
  <c r="AY1516" i="6"/>
  <c r="AY578" i="6"/>
  <c r="AY940" i="6"/>
  <c r="AY1136" i="6"/>
  <c r="AY1335" i="6"/>
  <c r="AY127" i="6"/>
  <c r="AY354" i="6"/>
  <c r="AY504" i="6"/>
  <c r="AY574" i="6"/>
  <c r="AY894" i="6"/>
  <c r="AY1453" i="6"/>
  <c r="AY1393" i="6"/>
  <c r="AY702" i="6"/>
  <c r="AY1497" i="6"/>
  <c r="AY114" i="6"/>
  <c r="AY552" i="6"/>
  <c r="AY982" i="6"/>
  <c r="AY795" i="6"/>
  <c r="AY341" i="6"/>
  <c r="AY1402" i="6"/>
  <c r="AY619" i="6"/>
  <c r="AY1595" i="6"/>
  <c r="AY1345" i="6"/>
  <c r="AY1986" i="6"/>
  <c r="AY1225" i="6"/>
  <c r="AY1406" i="6"/>
  <c r="AY1395" i="6"/>
  <c r="AY917" i="6"/>
  <c r="AY705" i="6"/>
  <c r="AY1711" i="6"/>
  <c r="AY664" i="6"/>
  <c r="AY59" i="6"/>
  <c r="AY1982" i="6"/>
  <c r="AY377" i="6"/>
  <c r="AY131" i="6"/>
  <c r="AY503" i="6"/>
  <c r="AY1250" i="6"/>
  <c r="AY1382" i="6"/>
  <c r="AY522" i="6"/>
  <c r="AY660" i="6"/>
  <c r="AY1424" i="6"/>
  <c r="AY1503" i="6"/>
  <c r="AY1735" i="6"/>
  <c r="AY1291" i="6"/>
  <c r="AY1748" i="6"/>
  <c r="AY158" i="6"/>
  <c r="AY267" i="6"/>
  <c r="AY534" i="6"/>
  <c r="AY733" i="6"/>
  <c r="AY1112" i="6"/>
  <c r="AY1452" i="6"/>
  <c r="AY58" i="6"/>
  <c r="AY413" i="6"/>
  <c r="AY1552" i="6"/>
  <c r="AY1811" i="6"/>
  <c r="AY1011" i="6"/>
  <c r="AY1025" i="6"/>
  <c r="AY1427" i="6"/>
  <c r="AY106" i="6"/>
  <c r="AY486" i="6"/>
  <c r="AY639" i="6"/>
  <c r="AY9" i="6"/>
  <c r="AY1020" i="6"/>
  <c r="AY1472" i="6"/>
  <c r="AY1585" i="6"/>
  <c r="AY1847" i="6"/>
  <c r="AY1666" i="6"/>
  <c r="AY1823" i="6"/>
  <c r="AY650" i="6"/>
  <c r="AY1273" i="6"/>
  <c r="AY1513" i="6"/>
  <c r="AY1548" i="6"/>
  <c r="AY835" i="6"/>
  <c r="AY1172" i="6"/>
  <c r="AY1387" i="6"/>
  <c r="AY1170" i="6"/>
  <c r="AY1695" i="6"/>
  <c r="AY1428" i="6"/>
  <c r="AY316" i="6"/>
  <c r="AY443" i="6"/>
  <c r="AY635" i="6"/>
  <c r="AY1124" i="6"/>
  <c r="AY1082" i="6"/>
  <c r="AY463" i="6"/>
  <c r="AY997" i="6"/>
  <c r="AY1415" i="6"/>
  <c r="AY461" i="6"/>
  <c r="AY699" i="6"/>
  <c r="AY1634" i="6"/>
  <c r="AY1646" i="6"/>
  <c r="AY1878" i="6"/>
  <c r="AY1806" i="6"/>
  <c r="AY1865" i="6"/>
  <c r="AY365" i="6"/>
  <c r="AY556" i="6"/>
  <c r="AY1488" i="6"/>
  <c r="AY497" i="6"/>
  <c r="AY1633" i="6"/>
  <c r="AY770" i="6"/>
  <c r="AY930" i="6"/>
  <c r="AY422" i="6"/>
  <c r="AY947" i="6"/>
  <c r="AY1218" i="6"/>
  <c r="AY564" i="6"/>
  <c r="AY1597" i="6"/>
  <c r="AY488" i="6"/>
  <c r="AY1998" i="6"/>
  <c r="AY1658" i="6"/>
  <c r="AY1941" i="6"/>
  <c r="AY1481" i="6"/>
  <c r="AY1567" i="6"/>
  <c r="AY399" i="6"/>
  <c r="AY746" i="6"/>
  <c r="AY1048" i="6"/>
  <c r="AY1544" i="6"/>
  <c r="AY1586" i="6"/>
  <c r="AY1149" i="6"/>
  <c r="AY1684" i="6"/>
  <c r="AY1743" i="6"/>
  <c r="AY390" i="6"/>
  <c r="AY107" i="6"/>
  <c r="AY129" i="6"/>
  <c r="AY218" i="6"/>
  <c r="AY257" i="6"/>
  <c r="AY859" i="6"/>
  <c r="AY1854" i="6"/>
  <c r="AY211" i="6"/>
  <c r="AY1487" i="6"/>
  <c r="AY1469" i="6"/>
  <c r="AY275" i="6"/>
  <c r="AY1141" i="6"/>
  <c r="AY1624" i="6"/>
  <c r="AY1644" i="6"/>
  <c r="AY401" i="6"/>
  <c r="AY592" i="6"/>
  <c r="AY614" i="6"/>
  <c r="AY777" i="6"/>
  <c r="AY1201" i="6"/>
  <c r="AY1449" i="6"/>
  <c r="AY1862" i="6"/>
  <c r="AY444" i="6"/>
  <c r="AY645" i="6"/>
  <c r="AY981" i="6"/>
  <c r="AY1099" i="6"/>
  <c r="AY343" i="6"/>
  <c r="AY615" i="6"/>
  <c r="AY1276" i="6"/>
  <c r="AY1499" i="6"/>
  <c r="AY376" i="6"/>
  <c r="AY743" i="6"/>
  <c r="AY1622" i="6"/>
  <c r="AY1131" i="6"/>
  <c r="AY439" i="6"/>
  <c r="AY489" i="6"/>
  <c r="AY1045" i="6"/>
  <c r="AY936" i="6"/>
  <c r="AY1467" i="6"/>
  <c r="AY1848" i="6"/>
  <c r="AY603" i="6"/>
  <c r="AY613" i="6"/>
  <c r="AY1714" i="6"/>
  <c r="AY1775" i="6"/>
  <c r="AY1858" i="6"/>
  <c r="AY19" i="6"/>
  <c r="AY1470" i="6"/>
  <c r="AY1705" i="6"/>
  <c r="AY579" i="6"/>
  <c r="AY758" i="6"/>
  <c r="AY79" i="6"/>
  <c r="AY124" i="6"/>
  <c r="AY1755" i="6"/>
  <c r="AY581" i="6"/>
  <c r="AY593" i="6"/>
  <c r="AY731" i="6"/>
  <c r="AY1879" i="6"/>
  <c r="AY1746" i="6"/>
  <c r="AY1977" i="6"/>
  <c r="AY44" i="6"/>
  <c r="AY132" i="6"/>
  <c r="AY335" i="6"/>
  <c r="AY848" i="6"/>
  <c r="AY716" i="6"/>
  <c r="AY1053" i="6"/>
  <c r="AY898" i="6"/>
  <c r="AY1431" i="6"/>
  <c r="AY536" i="6"/>
  <c r="AY703" i="6"/>
  <c r="AY1338" i="6"/>
  <c r="AY661" i="6"/>
  <c r="AY780" i="6"/>
  <c r="AY1021" i="6"/>
  <c r="AY1533" i="6"/>
  <c r="AY142" i="6"/>
  <c r="AY689" i="6"/>
  <c r="AY530" i="6"/>
  <c r="AY89" i="6"/>
  <c r="AY133" i="6"/>
  <c r="AY138" i="6"/>
  <c r="AY1473" i="6"/>
  <c r="AY1841" i="6"/>
  <c r="AY535" i="6"/>
  <c r="AY785" i="6"/>
  <c r="AY1313" i="6"/>
  <c r="AY1673" i="6"/>
  <c r="AY1736" i="6"/>
  <c r="AY1939" i="6"/>
  <c r="AY812" i="6"/>
  <c r="AY403" i="6"/>
  <c r="AY1523" i="6"/>
  <c r="AY1545" i="6"/>
  <c r="AY220" i="6"/>
  <c r="AY245" i="6"/>
  <c r="AY1450" i="6"/>
  <c r="AY1505" i="6"/>
  <c r="AY1715" i="6"/>
  <c r="AY506" i="6"/>
  <c r="AY877" i="6"/>
  <c r="AY1642" i="6"/>
  <c r="AY14" i="6"/>
  <c r="AY937" i="6"/>
  <c r="AY974" i="6"/>
  <c r="AY1668" i="6"/>
  <c r="AY938" i="6"/>
  <c r="AY1876" i="6"/>
  <c r="AY334" i="6"/>
  <c r="AY1648" i="6"/>
  <c r="AY270" i="6"/>
  <c r="AY589" i="6"/>
  <c r="AY1524" i="6"/>
  <c r="AY1913" i="6"/>
  <c r="AY1637" i="6"/>
  <c r="AY826" i="6"/>
  <c r="AY1002" i="6"/>
  <c r="AY256" i="6"/>
  <c r="AY282" i="6"/>
  <c r="AY1671" i="6"/>
  <c r="AY1935" i="6"/>
  <c r="AY225" i="6"/>
  <c r="AY803" i="6"/>
  <c r="AY776" i="6"/>
  <c r="AY853" i="6"/>
  <c r="AY955" i="6"/>
  <c r="AY1324" i="6"/>
  <c r="AY76" i="6"/>
  <c r="AY135" i="6"/>
  <c r="AY445" i="6"/>
  <c r="AY1433" i="6"/>
  <c r="AY1463" i="6"/>
  <c r="AY136" i="6"/>
  <c r="AY196" i="6"/>
  <c r="AY369" i="6"/>
  <c r="AY362" i="6"/>
  <c r="AY118" i="6"/>
  <c r="AY424" i="6"/>
  <c r="AY1120" i="6"/>
  <c r="AY523" i="6"/>
  <c r="AY607" i="6"/>
  <c r="AY1404" i="6"/>
  <c r="AY680" i="6"/>
  <c r="AY83" i="6"/>
  <c r="AY555" i="6"/>
  <c r="AY793" i="6"/>
  <c r="AY960" i="6"/>
  <c r="AY827" i="6"/>
  <c r="AY1285" i="6"/>
  <c r="AY597" i="6"/>
  <c r="AY1125" i="6"/>
  <c r="AY1230" i="6"/>
  <c r="AY1247" i="6"/>
  <c r="AY1216" i="6"/>
  <c r="AY1822" i="6"/>
  <c r="AY1150" i="6"/>
  <c r="AY1907" i="6"/>
  <c r="AY115" i="6"/>
  <c r="AY64" i="6"/>
  <c r="AY627" i="6"/>
  <c r="AY864" i="6"/>
  <c r="AY1075" i="6"/>
  <c r="AY1411" i="6"/>
  <c r="AY161" i="6"/>
  <c r="AY1031" i="6"/>
  <c r="AY1950" i="6"/>
  <c r="AY209" i="6"/>
  <c r="AY1199" i="6"/>
  <c r="AY1581" i="6"/>
  <c r="AY242" i="6"/>
  <c r="AY1239" i="6"/>
  <c r="AY1966" i="6"/>
  <c r="AY322" i="6"/>
  <c r="AY170" i="6"/>
  <c r="AY302" i="6"/>
  <c r="AY155" i="6"/>
  <c r="AY447" i="6"/>
  <c r="AY1299" i="6"/>
  <c r="AY1330" i="6"/>
  <c r="AY814" i="6"/>
  <c r="AY1159" i="6"/>
  <c r="AY651" i="6"/>
  <c r="AY1294" i="6"/>
  <c r="AY945" i="6"/>
  <c r="AY989" i="6"/>
  <c r="AY1055" i="6"/>
  <c r="AY388" i="6"/>
  <c r="AY962" i="6"/>
  <c r="AY78" i="6"/>
  <c r="AY290" i="6"/>
  <c r="AY25" i="6"/>
  <c r="AY206" i="6"/>
  <c r="AY949" i="6"/>
  <c r="AY253" i="6"/>
  <c r="AY1305" i="6"/>
  <c r="AY969" i="6"/>
  <c r="AY1442" i="6"/>
  <c r="AY1457" i="6"/>
  <c r="AY1931" i="6"/>
  <c r="AY1598" i="6"/>
  <c r="AY239" i="6"/>
  <c r="AY1086" i="6"/>
  <c r="AY1192" i="6"/>
  <c r="AY1689" i="6"/>
  <c r="AY28" i="6"/>
  <c r="AY193" i="6"/>
  <c r="AY744" i="6"/>
  <c r="AY1032" i="6"/>
  <c r="AY1970" i="6"/>
  <c r="AY551" i="6"/>
  <c r="AY687" i="6"/>
  <c r="AY130" i="6"/>
  <c r="AY273" i="6"/>
  <c r="AY1412" i="6"/>
  <c r="AY1791" i="6"/>
  <c r="AY1838" i="6"/>
  <c r="AY706" i="6"/>
  <c r="AY1269" i="6"/>
  <c r="AY1423" i="6"/>
  <c r="AY813" i="6"/>
  <c r="AY1187" i="6"/>
  <c r="AY1812" i="6"/>
  <c r="AY1928" i="6"/>
  <c r="AY543" i="6"/>
  <c r="AY174" i="6"/>
  <c r="AY886" i="6"/>
  <c r="AY391" i="6"/>
  <c r="AY794" i="6"/>
  <c r="AY1919" i="6"/>
  <c r="AY454" i="6"/>
  <c r="AY1670" i="6"/>
  <c r="AY1234" i="6"/>
  <c r="AY608" i="6"/>
  <c r="AY1104" i="6"/>
  <c r="AY1653" i="6"/>
  <c r="AY1777" i="6"/>
  <c r="AY1851" i="6"/>
  <c r="AY697" i="6"/>
  <c r="AY905" i="6"/>
  <c r="AY928" i="6"/>
  <c r="AY1202" i="6"/>
  <c r="AY1371" i="6"/>
  <c r="AY1451" i="6"/>
  <c r="AY2000" i="6"/>
  <c r="AY429" i="6"/>
  <c r="AY1043" i="6"/>
  <c r="AY1589" i="6"/>
  <c r="AY1863" i="6"/>
  <c r="AY717" i="6"/>
  <c r="AY1723" i="6"/>
  <c r="AY838" i="6"/>
  <c r="AY889" i="6"/>
  <c r="AY1314" i="6"/>
  <c r="AY1568" i="6"/>
  <c r="AY1953" i="6"/>
  <c r="AY629" i="6"/>
  <c r="AY701" i="6"/>
  <c r="AY1071" i="6"/>
  <c r="AY1317" i="6"/>
  <c r="AY1171" i="6"/>
  <c r="AY292" i="6"/>
  <c r="AY1613" i="6"/>
  <c r="AY1675" i="6"/>
  <c r="AY1680" i="6"/>
  <c r="AY1973" i="6"/>
  <c r="AY160" i="6"/>
  <c r="AY805" i="6"/>
  <c r="AY540" i="6"/>
  <c r="AY1587" i="6"/>
  <c r="AY1969" i="6"/>
  <c r="AY590" i="6"/>
  <c r="AY802" i="6"/>
  <c r="AY1033" i="6"/>
  <c r="AY179" i="6"/>
  <c r="AY431" i="6"/>
  <c r="AY1012" i="6"/>
  <c r="AY1390" i="6"/>
  <c r="AY1627" i="6"/>
  <c r="AY409" i="6"/>
  <c r="AY474" i="6"/>
  <c r="AY546" i="6"/>
  <c r="AY1184" i="6"/>
  <c r="AY274" i="6"/>
  <c r="AY1796" i="6"/>
  <c r="AY595" i="6"/>
  <c r="AY29" i="6"/>
  <c r="AY646" i="6"/>
  <c r="AY1221" i="6"/>
  <c r="AY1751" i="6"/>
  <c r="AY147" i="6"/>
  <c r="AY194" i="6"/>
  <c r="AY899" i="6"/>
  <c r="AY1591" i="6"/>
  <c r="AY1655" i="6"/>
  <c r="AY1779" i="6"/>
  <c r="AY38" i="6"/>
  <c r="AY505" i="6"/>
  <c r="AY1660" i="6"/>
  <c r="AY1757" i="6"/>
  <c r="AY382" i="6"/>
  <c r="AY964" i="6"/>
  <c r="AY1880" i="6"/>
  <c r="AY12" i="6"/>
  <c r="AY729" i="6"/>
  <c r="AY841" i="6"/>
  <c r="AY1733" i="6"/>
  <c r="AY109" i="6"/>
  <c r="AY507" i="6"/>
  <c r="AY1651" i="6"/>
  <c r="AY984" i="6"/>
  <c r="AY1946" i="6"/>
  <c r="AY1367" i="6"/>
  <c r="AY1501" i="6"/>
  <c r="AY478" i="6"/>
  <c r="AY737" i="6"/>
  <c r="AY1006" i="6"/>
  <c r="AY1562" i="6"/>
  <c r="AY1979" i="6"/>
  <c r="AY163" i="6"/>
  <c r="AY417" i="6"/>
  <c r="AY125" i="6"/>
  <c r="AY167" i="6"/>
  <c r="AY216" i="6"/>
  <c r="AY164" i="6"/>
  <c r="AY452" i="6"/>
  <c r="AY1455" i="6"/>
  <c r="AY1987" i="6"/>
  <c r="AY238" i="6"/>
  <c r="AY1166" i="6"/>
  <c r="AY738" i="6"/>
  <c r="AY1432" i="6"/>
  <c r="AY1563" i="6"/>
  <c r="AY807" i="6"/>
  <c r="AY1391" i="6"/>
  <c r="AY378" i="6"/>
  <c r="AY831" i="6"/>
  <c r="AY1687" i="6"/>
  <c r="AY862" i="6"/>
  <c r="AY458" i="6"/>
  <c r="AY907" i="6"/>
  <c r="AY1530" i="6"/>
  <c r="AY1105" i="6"/>
  <c r="AY42" i="6"/>
  <c r="AY700" i="6"/>
  <c r="AY873" i="6"/>
  <c r="AY1233" i="6"/>
  <c r="AY1357" i="6"/>
  <c r="AY1623" i="6"/>
  <c r="AY1584" i="6"/>
  <c r="AY1875" i="6"/>
  <c r="AY1952" i="6"/>
  <c r="AY865" i="6"/>
  <c r="AY912" i="6"/>
  <c r="AY279" i="6"/>
  <c r="AY1160" i="6"/>
  <c r="AY1283" i="6"/>
  <c r="AY892" i="6"/>
  <c r="AY21" i="6"/>
  <c r="AY626" i="6"/>
  <c r="AY139" i="6"/>
  <c r="AY1691" i="6"/>
  <c r="AY922" i="6"/>
  <c r="AY1264" i="6"/>
  <c r="AY215" i="6"/>
  <c r="AY1877" i="6"/>
  <c r="AY510" i="6"/>
  <c r="AY340" i="6"/>
  <c r="AY514" i="6"/>
  <c r="AY720" i="6"/>
  <c r="AY1277" i="6"/>
  <c r="AY725" i="6"/>
  <c r="AY748" i="6"/>
  <c r="AY815" i="6"/>
  <c r="AY1270" i="6"/>
  <c r="AY934" i="6"/>
  <c r="AY1194" i="6"/>
  <c r="AY1909" i="6"/>
  <c r="AZ1239" i="6" l="1"/>
  <c r="AZ1219" i="6"/>
  <c r="AZ1183" i="6"/>
  <c r="AZ1163" i="6"/>
  <c r="AZ1147" i="6"/>
  <c r="AZ1103" i="6"/>
  <c r="AZ1031" i="6"/>
  <c r="AZ1023" i="6"/>
  <c r="AZ1015" i="6"/>
  <c r="AZ1007" i="6"/>
  <c r="AZ1003" i="6"/>
  <c r="AZ995" i="6"/>
  <c r="AZ975" i="6"/>
  <c r="AZ947" i="6"/>
  <c r="AZ939" i="6"/>
  <c r="AZ927" i="6"/>
  <c r="AZ919" i="6"/>
  <c r="AZ915" i="6"/>
  <c r="AZ911" i="6"/>
  <c r="AZ907" i="6"/>
  <c r="AZ859" i="6"/>
  <c r="AZ815" i="6"/>
  <c r="AZ1449" i="6"/>
  <c r="AZ1361" i="6"/>
  <c r="AZ1345" i="6"/>
  <c r="AZ1265" i="6"/>
  <c r="AZ1225" i="6"/>
  <c r="AZ1217" i="6"/>
  <c r="AZ1129" i="6"/>
  <c r="AZ993" i="6"/>
  <c r="AZ969" i="6"/>
  <c r="AZ925" i="6"/>
  <c r="AZ897" i="6"/>
  <c r="AZ825" i="6"/>
  <c r="AZ561" i="6"/>
  <c r="AZ529" i="6"/>
  <c r="AZ341" i="6"/>
  <c r="AZ293" i="6"/>
  <c r="AZ1445" i="6"/>
  <c r="AZ1397" i="6"/>
  <c r="AZ1201" i="6"/>
  <c r="AZ1189" i="6"/>
  <c r="AZ1097" i="6"/>
  <c r="AZ973" i="6"/>
  <c r="AZ921" i="6"/>
  <c r="AZ817" i="6"/>
  <c r="AZ777" i="6"/>
  <c r="AZ569" i="6"/>
  <c r="AZ477" i="6"/>
  <c r="AZ345" i="6"/>
  <c r="AZ121" i="6"/>
  <c r="AZ25" i="6"/>
  <c r="AZ2000" i="6"/>
  <c r="AZ1988" i="6"/>
  <c r="AZ1984" i="6"/>
  <c r="AZ1972" i="6"/>
  <c r="AZ1968" i="6"/>
  <c r="AZ1960" i="6"/>
  <c r="AZ1944" i="6"/>
  <c r="AZ1940" i="6"/>
  <c r="AZ1936" i="6"/>
  <c r="AZ1932" i="6"/>
  <c r="AZ1924" i="6"/>
  <c r="AZ1916" i="6"/>
  <c r="AZ1912" i="6"/>
  <c r="AZ1904" i="6"/>
  <c r="AZ1896" i="6"/>
  <c r="AZ1884" i="6"/>
  <c r="AZ1880" i="6"/>
  <c r="AZ1876" i="6"/>
  <c r="AZ1872" i="6"/>
  <c r="AZ1856" i="6"/>
  <c r="AZ1852" i="6"/>
  <c r="AZ1828" i="6"/>
  <c r="AZ1824" i="6"/>
  <c r="AZ1808" i="6"/>
  <c r="AZ1804" i="6"/>
  <c r="AZ1800" i="6"/>
  <c r="AZ1796" i="6"/>
  <c r="AZ1784" i="6"/>
  <c r="AZ1772" i="6"/>
  <c r="AZ1768" i="6"/>
  <c r="AZ1764" i="6"/>
  <c r="AZ1744" i="6"/>
  <c r="AZ1740" i="6"/>
  <c r="AZ1736" i="6"/>
  <c r="AZ1732" i="6"/>
  <c r="AZ1724" i="6"/>
  <c r="AZ1720" i="6"/>
  <c r="AZ1708" i="6"/>
  <c r="AZ1684" i="6"/>
  <c r="AZ1680" i="6"/>
  <c r="AZ1672" i="6"/>
  <c r="AZ1668" i="6"/>
  <c r="AZ1664" i="6"/>
  <c r="AZ1660" i="6"/>
  <c r="AZ1656" i="6"/>
  <c r="AZ1652" i="6"/>
  <c r="AZ1648" i="6"/>
  <c r="AZ1644" i="6"/>
  <c r="AZ1640" i="6"/>
  <c r="AZ1636" i="6"/>
  <c r="AZ1632" i="6"/>
  <c r="AZ1628" i="6"/>
  <c r="AZ1624" i="6"/>
  <c r="AZ1620" i="6"/>
  <c r="AZ1616" i="6"/>
  <c r="AZ1612" i="6"/>
  <c r="AZ1608" i="6"/>
  <c r="AZ1604" i="6"/>
  <c r="AZ1600" i="6"/>
  <c r="AZ1588" i="6"/>
  <c r="AZ1572" i="6"/>
  <c r="AZ1568" i="6"/>
  <c r="AZ1564" i="6"/>
  <c r="AZ1560" i="6"/>
  <c r="AZ1556" i="6"/>
  <c r="AZ1552" i="6"/>
  <c r="AZ1548" i="6"/>
  <c r="AZ1544" i="6"/>
  <c r="AZ1540" i="6"/>
  <c r="AZ1536" i="6"/>
  <c r="AZ1532" i="6"/>
  <c r="AZ1524" i="6"/>
  <c r="AZ1520" i="6"/>
  <c r="AZ1516" i="6"/>
  <c r="AZ1508" i="6"/>
  <c r="AZ1504" i="6"/>
  <c r="AZ1492" i="6"/>
  <c r="AZ1484" i="6"/>
  <c r="AZ1480" i="6"/>
  <c r="AZ1476" i="6"/>
  <c r="AZ1472" i="6"/>
  <c r="AZ1468" i="6"/>
  <c r="AZ1456" i="6"/>
  <c r="AZ1452" i="6"/>
  <c r="AZ1448" i="6"/>
  <c r="AZ1444" i="6"/>
  <c r="AZ1436" i="6"/>
  <c r="AZ1432" i="6"/>
  <c r="AZ1424" i="6"/>
  <c r="AZ1420" i="6"/>
  <c r="AZ1416" i="6"/>
  <c r="AZ1412" i="6"/>
  <c r="AZ1408" i="6"/>
  <c r="AZ1400" i="6"/>
  <c r="AZ1396" i="6"/>
  <c r="AZ1392" i="6"/>
  <c r="AZ1388" i="6"/>
  <c r="AZ1384" i="6"/>
  <c r="AZ1380" i="6"/>
  <c r="AZ1376" i="6"/>
  <c r="AZ1372" i="6"/>
  <c r="AZ1368" i="6"/>
  <c r="AZ1360" i="6"/>
  <c r="AZ1356" i="6"/>
  <c r="AZ1348" i="6"/>
  <c r="AZ1344" i="6"/>
  <c r="AZ1336" i="6"/>
  <c r="AZ1324" i="6"/>
  <c r="AZ1320" i="6"/>
  <c r="AZ1316" i="6"/>
  <c r="AZ1312" i="6"/>
  <c r="AZ1308" i="6"/>
  <c r="AZ1304" i="6"/>
  <c r="AZ1296" i="6"/>
  <c r="AZ1288" i="6"/>
  <c r="AZ1284" i="6"/>
  <c r="AZ1272" i="6"/>
  <c r="AZ1268" i="6"/>
  <c r="AZ1260" i="6"/>
  <c r="AZ1244" i="6"/>
  <c r="AZ1240" i="6"/>
  <c r="AZ1224" i="6"/>
  <c r="AZ1216" i="6"/>
  <c r="AZ1208" i="6"/>
  <c r="AZ1200" i="6"/>
  <c r="AZ1188" i="6"/>
  <c r="AZ1184" i="6"/>
  <c r="AZ1168" i="6"/>
  <c r="AZ1152" i="6"/>
  <c r="AZ1144" i="6"/>
  <c r="AZ1140" i="6"/>
  <c r="AZ1136" i="6"/>
  <c r="AZ1128" i="6"/>
  <c r="AZ1112" i="6"/>
  <c r="AZ1100" i="6"/>
  <c r="AZ1080" i="6"/>
  <c r="AZ1060" i="6"/>
  <c r="AZ1056" i="6"/>
  <c r="AZ1052" i="6"/>
  <c r="AZ1048" i="6"/>
  <c r="AZ1040" i="6"/>
  <c r="AZ1036" i="6"/>
  <c r="AZ1032" i="6"/>
  <c r="AZ1028" i="6"/>
  <c r="AZ996" i="6"/>
  <c r="AZ992" i="6"/>
  <c r="AZ984" i="6"/>
  <c r="AZ972" i="6"/>
  <c r="AZ968" i="6"/>
  <c r="AZ964" i="6"/>
  <c r="AZ960" i="6"/>
  <c r="AZ952" i="6"/>
  <c r="AZ944" i="6"/>
  <c r="AZ940" i="6"/>
  <c r="AZ916" i="6"/>
  <c r="AZ908" i="6"/>
  <c r="AZ904" i="6"/>
  <c r="AZ860" i="6"/>
  <c r="AZ856" i="6"/>
  <c r="AZ800" i="6"/>
  <c r="AZ796" i="6"/>
  <c r="AZ788" i="6"/>
  <c r="AZ760" i="6"/>
  <c r="AZ756" i="6"/>
  <c r="AZ744" i="6"/>
  <c r="AZ712" i="6"/>
  <c r="AZ696" i="6"/>
  <c r="AZ692" i="6"/>
  <c r="AZ672" i="6"/>
  <c r="AZ660" i="6"/>
  <c r="AZ656" i="6"/>
  <c r="AZ652" i="6"/>
  <c r="AZ632" i="6"/>
  <c r="AZ620" i="6"/>
  <c r="AZ596" i="6"/>
  <c r="AZ568" i="6"/>
  <c r="AZ560" i="6"/>
  <c r="AZ552" i="6"/>
  <c r="AZ544" i="6"/>
  <c r="AZ536" i="6"/>
  <c r="AZ532" i="6"/>
  <c r="AZ504" i="6"/>
  <c r="AZ500" i="6"/>
  <c r="AZ496" i="6"/>
  <c r="AZ468" i="6"/>
  <c r="AZ452" i="6"/>
  <c r="AZ424" i="6"/>
  <c r="AZ388" i="6"/>
  <c r="AZ352" i="6"/>
  <c r="AZ348" i="6"/>
  <c r="AZ340" i="6"/>
  <c r="AZ332" i="6"/>
  <c r="AZ192" i="6"/>
  <c r="AZ787" i="6"/>
  <c r="AZ775" i="6"/>
  <c r="AZ771" i="6"/>
  <c r="AZ759" i="6"/>
  <c r="AZ751" i="6"/>
  <c r="AZ743" i="6"/>
  <c r="AZ735" i="6"/>
  <c r="AZ731" i="6"/>
  <c r="AZ723" i="6"/>
  <c r="AZ715" i="6"/>
  <c r="AZ703" i="6"/>
  <c r="AZ699" i="6"/>
  <c r="AZ695" i="6"/>
  <c r="AZ683" i="6"/>
  <c r="AZ671" i="6"/>
  <c r="AZ659" i="6"/>
  <c r="AZ651" i="6"/>
  <c r="AZ639" i="6"/>
  <c r="AZ579" i="6"/>
  <c r="AZ567" i="6"/>
  <c r="AZ539" i="6"/>
  <c r="AZ535" i="6"/>
  <c r="AZ531" i="6"/>
  <c r="AZ507" i="6"/>
  <c r="AZ503" i="6"/>
  <c r="AZ439" i="6"/>
  <c r="AZ407" i="6"/>
  <c r="AZ399" i="6"/>
  <c r="AZ391" i="6"/>
  <c r="AZ339" i="6"/>
  <c r="AZ327" i="6"/>
  <c r="AZ259" i="6"/>
  <c r="AZ147" i="6"/>
  <c r="BC1987" i="6"/>
  <c r="AZ1389" i="6"/>
  <c r="AZ1381" i="6"/>
  <c r="AZ1337" i="6"/>
  <c r="AZ1321" i="6"/>
  <c r="AZ1313" i="6"/>
  <c r="AZ1273" i="6"/>
  <c r="AZ1193" i="6"/>
  <c r="AZ1181" i="6"/>
  <c r="AZ1165" i="6"/>
  <c r="AZ1161" i="6"/>
  <c r="AZ1157" i="6"/>
  <c r="AZ1153" i="6"/>
  <c r="AZ1149" i="6"/>
  <c r="AZ1141" i="6"/>
  <c r="AZ1113" i="6"/>
  <c r="AZ1089" i="6"/>
  <c r="AZ1081" i="6"/>
  <c r="AZ1077" i="6"/>
  <c r="AZ1065" i="6"/>
  <c r="AZ1021" i="6"/>
  <c r="AZ1013" i="6"/>
  <c r="AZ1009" i="6"/>
  <c r="AZ1001" i="6"/>
  <c r="AZ961" i="6"/>
  <c r="AZ937" i="6"/>
  <c r="AZ929" i="6"/>
  <c r="AZ909" i="6"/>
  <c r="AZ905" i="6"/>
  <c r="AZ901" i="6"/>
  <c r="AZ889" i="6"/>
  <c r="AZ885" i="6"/>
  <c r="AZ873" i="6"/>
  <c r="AZ865" i="6"/>
  <c r="AZ857" i="6"/>
  <c r="AZ853" i="6"/>
  <c r="AZ849" i="6"/>
  <c r="AZ1203" i="6"/>
  <c r="AZ1187" i="6"/>
  <c r="AZ1059" i="6"/>
  <c r="AZ1051" i="6"/>
  <c r="AZ983" i="6"/>
  <c r="AZ1047" i="6"/>
  <c r="AZ987" i="6"/>
  <c r="AZ943" i="6"/>
  <c r="AZ841" i="6"/>
  <c r="AZ837" i="6"/>
  <c r="AZ833" i="6"/>
  <c r="AZ821" i="6"/>
  <c r="AZ813" i="6"/>
  <c r="AZ805" i="6"/>
  <c r="AZ797" i="6"/>
  <c r="AZ793" i="6"/>
  <c r="AZ789" i="6"/>
  <c r="AZ785" i="6"/>
  <c r="AZ781" i="6"/>
  <c r="AZ773" i="6"/>
  <c r="AZ769" i="6"/>
  <c r="AZ765" i="6"/>
  <c r="AZ761" i="6"/>
  <c r="AZ757" i="6"/>
  <c r="AZ749" i="6"/>
  <c r="AZ733" i="6"/>
  <c r="AZ729" i="6"/>
  <c r="AZ725" i="6"/>
  <c r="AZ717" i="6"/>
  <c r="AZ713" i="6"/>
  <c r="AZ709" i="6"/>
  <c r="AZ705" i="6"/>
  <c r="AZ701" i="6"/>
  <c r="AZ697" i="6"/>
  <c r="AZ693" i="6"/>
  <c r="AZ685" i="6"/>
  <c r="AZ677" i="6"/>
  <c r="AZ673" i="6"/>
  <c r="AZ665" i="6"/>
  <c r="AZ661" i="6"/>
  <c r="AZ657" i="6"/>
  <c r="AZ645" i="6"/>
  <c r="AZ637" i="6"/>
  <c r="AZ633" i="6"/>
  <c r="AZ629" i="6"/>
  <c r="AZ625" i="6"/>
  <c r="AZ617" i="6"/>
  <c r="AZ613" i="6"/>
  <c r="AZ609" i="6"/>
  <c r="AZ601" i="6"/>
  <c r="AZ593" i="6"/>
  <c r="AZ589" i="6"/>
  <c r="AZ581" i="6"/>
  <c r="AZ577" i="6"/>
  <c r="AZ565" i="6"/>
  <c r="AZ557" i="6"/>
  <c r="AZ553" i="6"/>
  <c r="AZ545" i="6"/>
  <c r="AZ541" i="6"/>
  <c r="AZ537" i="6"/>
  <c r="AZ533" i="6"/>
  <c r="AZ517" i="6"/>
  <c r="AZ513" i="6"/>
  <c r="AZ509" i="6"/>
  <c r="AZ501" i="6"/>
  <c r="AZ489" i="6"/>
  <c r="AZ473" i="6"/>
  <c r="AZ469" i="6"/>
  <c r="AZ461" i="6"/>
  <c r="AZ449" i="6"/>
  <c r="AZ445" i="6"/>
  <c r="AZ441" i="6"/>
  <c r="AZ429" i="6"/>
  <c r="AZ425" i="6"/>
  <c r="AZ417" i="6"/>
  <c r="AZ405" i="6"/>
  <c r="AZ401" i="6"/>
  <c r="AZ393" i="6"/>
  <c r="AZ369" i="6"/>
  <c r="AZ353" i="6"/>
  <c r="AZ333" i="6"/>
  <c r="AZ329" i="6"/>
  <c r="AZ317" i="6"/>
  <c r="AZ313" i="6"/>
  <c r="AZ301" i="6"/>
  <c r="AZ297" i="6"/>
  <c r="AZ285" i="6"/>
  <c r="AZ281" i="6"/>
  <c r="AZ261" i="6"/>
  <c r="AZ241" i="6"/>
  <c r="AZ233" i="6"/>
  <c r="AZ225" i="6"/>
  <c r="AZ209" i="6"/>
  <c r="BC1979" i="6"/>
  <c r="AZ1998" i="6"/>
  <c r="AZ1990" i="6"/>
  <c r="AZ1982" i="6"/>
  <c r="AZ1974" i="6"/>
  <c r="AZ1970" i="6"/>
  <c r="AZ1966" i="6"/>
  <c r="AZ1962" i="6"/>
  <c r="AZ1954" i="6"/>
  <c r="AZ1950" i="6"/>
  <c r="AZ1946" i="6"/>
  <c r="AZ1938" i="6"/>
  <c r="AZ1934" i="6"/>
  <c r="AZ1930" i="6"/>
  <c r="AZ1926" i="6"/>
  <c r="AZ1922" i="6"/>
  <c r="AZ1918" i="6"/>
  <c r="AZ1914" i="6"/>
  <c r="AZ1898" i="6"/>
  <c r="AZ1894" i="6"/>
  <c r="AZ1886" i="6"/>
  <c r="AZ1870" i="6"/>
  <c r="AZ1858" i="6"/>
  <c r="AZ1854" i="6"/>
  <c r="AZ1846" i="6"/>
  <c r="AZ1842" i="6"/>
  <c r="AZ1826" i="6"/>
  <c r="AZ1822" i="6"/>
  <c r="AZ1810" i="6"/>
  <c r="AZ1802" i="6"/>
  <c r="AZ1798" i="6"/>
  <c r="AZ1790" i="6"/>
  <c r="AZ1782" i="6"/>
  <c r="AZ1778" i="6"/>
  <c r="AZ1766" i="6"/>
  <c r="AZ1754" i="6"/>
  <c r="AZ1750" i="6"/>
  <c r="AZ1738" i="6"/>
  <c r="AZ1734" i="6"/>
  <c r="AZ1730" i="6"/>
  <c r="AZ1726" i="6"/>
  <c r="AZ1714" i="6"/>
  <c r="AZ1710" i="6"/>
  <c r="AZ1706" i="6"/>
  <c r="AZ1698" i="6"/>
  <c r="AZ1694" i="6"/>
  <c r="AZ1686" i="6"/>
  <c r="AZ1678" i="6"/>
  <c r="AZ1666" i="6"/>
  <c r="AZ1662" i="6"/>
  <c r="AZ1650" i="6"/>
  <c r="AZ1638" i="6"/>
  <c r="AZ1630" i="6"/>
  <c r="AZ1626" i="6"/>
  <c r="AZ1622" i="6"/>
  <c r="AZ1614" i="6"/>
  <c r="AZ1610" i="6"/>
  <c r="AZ1606" i="6"/>
  <c r="AZ1594" i="6"/>
  <c r="AZ189" i="6"/>
  <c r="AZ169" i="6"/>
  <c r="AZ165" i="6"/>
  <c r="AZ145" i="6"/>
  <c r="AZ129" i="6"/>
  <c r="AZ109" i="6"/>
  <c r="AZ97" i="6"/>
  <c r="AZ69" i="6"/>
  <c r="AZ37" i="6"/>
  <c r="AZ17" i="6"/>
  <c r="BC1971" i="6"/>
  <c r="AZ1590" i="6"/>
  <c r="AZ1586" i="6"/>
  <c r="AZ1582" i="6"/>
  <c r="AZ1578" i="6"/>
  <c r="AZ1574" i="6"/>
  <c r="AZ1570" i="6"/>
  <c r="AZ1566" i="6"/>
  <c r="AZ1562" i="6"/>
  <c r="AZ1558" i="6"/>
  <c r="AZ1554" i="6"/>
  <c r="AZ1550" i="6"/>
  <c r="AZ1542" i="6"/>
  <c r="AZ1538" i="6"/>
  <c r="AZ1534" i="6"/>
  <c r="AZ1530" i="6"/>
  <c r="AZ1518" i="6"/>
  <c r="AZ1514" i="6"/>
  <c r="AZ1510" i="6"/>
  <c r="AZ1506" i="6"/>
  <c r="AZ1502" i="6"/>
  <c r="AZ1494" i="6"/>
  <c r="AZ1490" i="6"/>
  <c r="AZ1486" i="6"/>
  <c r="AZ1482" i="6"/>
  <c r="AZ1478" i="6"/>
  <c r="AZ1474" i="6"/>
  <c r="AZ1466" i="6"/>
  <c r="AZ1462" i="6"/>
  <c r="AZ1458" i="6"/>
  <c r="AZ1454" i="6"/>
  <c r="AZ1450" i="6"/>
  <c r="AZ1446" i="6"/>
  <c r="AZ1434" i="6"/>
  <c r="AZ1426" i="6"/>
  <c r="AZ1418" i="6"/>
  <c r="AZ1414" i="6"/>
  <c r="AZ1410" i="6"/>
  <c r="AZ1398" i="6"/>
  <c r="AZ1394" i="6"/>
  <c r="AZ1390" i="6"/>
  <c r="AZ1382" i="6"/>
  <c r="AZ1378" i="6"/>
  <c r="AZ1374" i="6"/>
  <c r="AZ1370" i="6"/>
  <c r="AZ1366" i="6"/>
  <c r="AZ1362" i="6"/>
  <c r="AZ1358" i="6"/>
  <c r="AZ1354" i="6"/>
  <c r="AZ1350" i="6"/>
  <c r="AZ1338" i="6"/>
  <c r="AZ1334" i="6"/>
  <c r="AZ1330" i="6"/>
  <c r="AZ1326" i="6"/>
  <c r="AZ1318" i="6"/>
  <c r="AZ1310" i="6"/>
  <c r="AZ1306" i="6"/>
  <c r="AZ1298" i="6"/>
  <c r="AZ1294" i="6"/>
  <c r="AZ1290" i="6"/>
  <c r="AZ1286" i="6"/>
  <c r="AZ1278" i="6"/>
  <c r="AZ1274" i="6"/>
  <c r="AZ1270" i="6"/>
  <c r="AZ1258" i="6"/>
  <c r="AZ1250" i="6"/>
  <c r="AZ1246" i="6"/>
  <c r="AZ1242" i="6"/>
  <c r="AZ1238" i="6"/>
  <c r="AZ1222" i="6"/>
  <c r="AZ1218" i="6"/>
  <c r="AZ1210" i="6"/>
  <c r="AZ1206" i="6"/>
  <c r="AZ1202" i="6"/>
  <c r="AZ1190" i="6"/>
  <c r="AZ1186" i="6"/>
  <c r="AZ1182" i="6"/>
  <c r="AZ1174" i="6"/>
  <c r="AZ1170" i="6"/>
  <c r="AZ1162" i="6"/>
  <c r="AZ1150" i="6"/>
  <c r="AZ1146" i="6"/>
  <c r="AZ1142" i="6"/>
  <c r="AZ1122" i="6"/>
  <c r="AZ1118" i="6"/>
  <c r="AZ1114" i="6"/>
  <c r="BC1915" i="6"/>
  <c r="BC1765" i="6"/>
  <c r="BC1757" i="6"/>
  <c r="BC1519" i="6"/>
  <c r="AZ1102" i="6"/>
  <c r="AZ1090" i="6"/>
  <c r="AZ1086" i="6"/>
  <c r="AZ1074" i="6"/>
  <c r="AZ1062" i="6"/>
  <c r="AZ1058" i="6"/>
  <c r="AZ1054" i="6"/>
  <c r="AZ1046" i="6"/>
  <c r="AZ1042" i="6"/>
  <c r="AZ1034" i="6"/>
  <c r="AZ1030" i="6"/>
  <c r="AZ1026" i="6"/>
  <c r="AZ1022" i="6"/>
  <c r="AZ1010" i="6"/>
  <c r="AZ994" i="6"/>
  <c r="AZ990" i="6"/>
  <c r="AZ982" i="6"/>
  <c r="AZ978" i="6"/>
  <c r="AZ962" i="6"/>
  <c r="AZ958" i="6"/>
  <c r="AZ946" i="6"/>
  <c r="AZ942" i="6"/>
  <c r="AZ926" i="6"/>
  <c r="AZ902" i="6"/>
  <c r="AZ898" i="6"/>
  <c r="AZ882" i="6"/>
  <c r="AZ870" i="6"/>
  <c r="AZ842" i="6"/>
  <c r="AZ818" i="6"/>
  <c r="AZ814" i="6"/>
  <c r="AZ806" i="6"/>
  <c r="AZ794" i="6"/>
  <c r="AZ782" i="6"/>
  <c r="AZ766" i="6"/>
  <c r="AZ758" i="6"/>
  <c r="AZ750" i="6"/>
  <c r="AZ746" i="6"/>
  <c r="AZ714" i="6"/>
  <c r="AZ678" i="6"/>
  <c r="AZ666" i="6"/>
  <c r="AZ662" i="6"/>
  <c r="AZ658" i="6"/>
  <c r="AZ638" i="6"/>
  <c r="AZ618" i="6"/>
  <c r="AZ558" i="6"/>
  <c r="AZ542" i="6"/>
  <c r="AZ538" i="6"/>
  <c r="AZ486" i="6"/>
  <c r="AZ458" i="6"/>
  <c r="AZ446" i="6"/>
  <c r="AZ422" i="6"/>
  <c r="AZ402" i="6"/>
  <c r="AZ338" i="6"/>
  <c r="AZ326" i="6"/>
  <c r="AZ226" i="6"/>
  <c r="AZ222" i="6"/>
  <c r="AZ106" i="6"/>
  <c r="BC1955" i="6"/>
  <c r="BC1947" i="6"/>
  <c r="BC1939" i="6"/>
  <c r="BC1851" i="6"/>
  <c r="BC1789" i="6"/>
  <c r="BC1733" i="6"/>
  <c r="BC1725" i="6"/>
  <c r="BC1883" i="6"/>
  <c r="AZ549" i="6"/>
  <c r="AZ525" i="6"/>
  <c r="AZ505" i="6"/>
  <c r="AZ493" i="6"/>
  <c r="AZ485" i="6"/>
  <c r="AZ481" i="6"/>
  <c r="AZ433" i="6"/>
  <c r="AZ421" i="6"/>
  <c r="AZ413" i="6"/>
  <c r="AZ409" i="6"/>
  <c r="AZ361" i="6"/>
  <c r="AZ357" i="6"/>
  <c r="AZ325" i="6"/>
  <c r="AZ321" i="6"/>
  <c r="AZ305" i="6"/>
  <c r="AZ289" i="6"/>
  <c r="AZ277" i="6"/>
  <c r="AZ273" i="6"/>
  <c r="AZ249" i="6"/>
  <c r="AZ229" i="6"/>
  <c r="AZ217" i="6"/>
  <c r="AZ205" i="6"/>
  <c r="AZ173" i="6"/>
  <c r="AZ157" i="6"/>
  <c r="AZ153" i="6"/>
  <c r="AZ149" i="6"/>
  <c r="AZ125" i="6"/>
  <c r="AZ105" i="6"/>
  <c r="AZ57" i="6"/>
  <c r="AZ53" i="6"/>
  <c r="AZ41" i="6"/>
  <c r="AZ13" i="6"/>
  <c r="BC2000" i="6"/>
  <c r="BC1996" i="6"/>
  <c r="BC1993" i="6"/>
  <c r="BC1989" i="6"/>
  <c r="BC1986" i="6"/>
  <c r="BC1982" i="6"/>
  <c r="BC1975" i="6"/>
  <c r="BC1968" i="6"/>
  <c r="BC1964" i="6"/>
  <c r="BC1961" i="6"/>
  <c r="BC1957" i="6"/>
  <c r="BC1954" i="6"/>
  <c r="BC1950" i="6"/>
  <c r="BC1943" i="6"/>
  <c r="BC1936" i="6"/>
  <c r="BC1932" i="6"/>
  <c r="BC1929" i="6"/>
  <c r="BC1925" i="6"/>
  <c r="BC1922" i="6"/>
  <c r="BC1918" i="6"/>
  <c r="BC1911" i="6"/>
  <c r="BC1907" i="6"/>
  <c r="BC1904" i="6"/>
  <c r="BC1900" i="6"/>
  <c r="BC1897" i="6"/>
  <c r="BC1893" i="6"/>
  <c r="BC1890" i="6"/>
  <c r="BC1886" i="6"/>
  <c r="BC1879" i="6"/>
  <c r="BC1875" i="6"/>
  <c r="BC1872" i="6"/>
  <c r="BC1868" i="6"/>
  <c r="BC1865" i="6"/>
  <c r="BC1861" i="6"/>
  <c r="BC1858" i="6"/>
  <c r="BC1854" i="6"/>
  <c r="BC1847" i="6"/>
  <c r="BC1843" i="6"/>
  <c r="BC1840" i="6"/>
  <c r="BC1836" i="6"/>
  <c r="BC1833" i="6"/>
  <c r="BC1829" i="6"/>
  <c r="BC1825" i="6"/>
  <c r="BC1821" i="6"/>
  <c r="BC1818" i="6"/>
  <c r="BC1814" i="6"/>
  <c r="BC1811" i="6"/>
  <c r="BC1807" i="6"/>
  <c r="BC1804" i="6"/>
  <c r="BC1801" i="6"/>
  <c r="BC1797" i="6"/>
  <c r="BC1793" i="6"/>
  <c r="BC1786" i="6"/>
  <c r="BC1782" i="6"/>
  <c r="BC1779" i="6"/>
  <c r="BC1775" i="6"/>
  <c r="BC1772" i="6"/>
  <c r="BC1768" i="6"/>
  <c r="BC1761" i="6"/>
  <c r="BC1754" i="6"/>
  <c r="BC1750" i="6"/>
  <c r="BC1747" i="6"/>
  <c r="BC1743" i="6"/>
  <c r="BC1740" i="6"/>
  <c r="BC1736" i="6"/>
  <c r="BC1729" i="6"/>
  <c r="BC1722" i="6"/>
  <c r="BC1718" i="6"/>
  <c r="BC1715" i="6"/>
  <c r="BC1711" i="6"/>
  <c r="BC1707" i="6"/>
  <c r="BC1703" i="6"/>
  <c r="BC1699" i="6"/>
  <c r="BC1695" i="6"/>
  <c r="BC1691" i="6"/>
  <c r="BC1687" i="6"/>
  <c r="BC1683" i="6"/>
  <c r="BC1679" i="6"/>
  <c r="BC1675" i="6"/>
  <c r="BC1671" i="6"/>
  <c r="BC1667" i="6"/>
  <c r="BC1663" i="6"/>
  <c r="BC1659" i="6"/>
  <c r="BC1655" i="6"/>
  <c r="BC1651" i="6"/>
  <c r="BC1647" i="6"/>
  <c r="BC1643" i="6"/>
  <c r="BC1639" i="6"/>
  <c r="BC1635" i="6"/>
  <c r="BC1631" i="6"/>
  <c r="BC1627" i="6"/>
  <c r="BC1623" i="6"/>
  <c r="BC1619" i="6"/>
  <c r="BC1615" i="6"/>
  <c r="BC1611" i="6"/>
  <c r="BC1607" i="6"/>
  <c r="BC1603" i="6"/>
  <c r="BC1599" i="6"/>
  <c r="BC1595" i="6"/>
  <c r="BC1591" i="6"/>
  <c r="BC1587" i="6"/>
  <c r="BC1583" i="6"/>
  <c r="BC1579" i="6"/>
  <c r="BC1575" i="6"/>
  <c r="BC1571" i="6"/>
  <c r="BC1567" i="6"/>
  <c r="BC1563" i="6"/>
  <c r="BC1559" i="6"/>
  <c r="BC1555" i="6"/>
  <c r="BC1551" i="6"/>
  <c r="BC1547" i="6"/>
  <c r="BC1543" i="6"/>
  <c r="BC1540" i="6"/>
  <c r="BC1536" i="6"/>
  <c r="BC1533" i="6"/>
  <c r="BC1529" i="6"/>
  <c r="BC1526" i="6"/>
  <c r="BC1522" i="6"/>
  <c r="BC1515" i="6"/>
  <c r="BC1511" i="6"/>
  <c r="BC1507" i="6"/>
  <c r="BC1503" i="6"/>
  <c r="BC1499" i="6"/>
  <c r="BC1496" i="6"/>
  <c r="BC1492" i="6"/>
  <c r="BC1488" i="6"/>
  <c r="BC1484" i="6"/>
  <c r="BC1480" i="6"/>
  <c r="BC1476" i="6"/>
  <c r="BC1472" i="6"/>
  <c r="BC1468" i="6"/>
  <c r="BC1465" i="6"/>
  <c r="BC1461" i="6"/>
  <c r="BC1457" i="6"/>
  <c r="BC1453" i="6"/>
  <c r="BC1179" i="6"/>
  <c r="BC1067" i="6"/>
  <c r="BC1003" i="6"/>
  <c r="BC919" i="6"/>
  <c r="BC896" i="6"/>
  <c r="BC1999" i="6"/>
  <c r="BC1995" i="6"/>
  <c r="BC1992" i="6"/>
  <c r="BC1988" i="6"/>
  <c r="BC1985" i="6"/>
  <c r="BC1981" i="6"/>
  <c r="BC1978" i="6"/>
  <c r="BC1974" i="6"/>
  <c r="BC1967" i="6"/>
  <c r="BC1963" i="6"/>
  <c r="BC1960" i="6"/>
  <c r="BC1956" i="6"/>
  <c r="BC1953" i="6"/>
  <c r="BC1949" i="6"/>
  <c r="BC1946" i="6"/>
  <c r="BC1942" i="6"/>
  <c r="BC1935" i="6"/>
  <c r="BC1931" i="6"/>
  <c r="BC1928" i="6"/>
  <c r="BC1924" i="6"/>
  <c r="BC1921" i="6"/>
  <c r="BC1917" i="6"/>
  <c r="BC1914" i="6"/>
  <c r="BC1910" i="6"/>
  <c r="BC1903" i="6"/>
  <c r="BC1899" i="6"/>
  <c r="BC1896" i="6"/>
  <c r="BC1892" i="6"/>
  <c r="BC1889" i="6"/>
  <c r="BC1885" i="6"/>
  <c r="BC1882" i="6"/>
  <c r="BC1878" i="6"/>
  <c r="BC1871" i="6"/>
  <c r="BC1867" i="6"/>
  <c r="BC1864" i="6"/>
  <c r="BC1860" i="6"/>
  <c r="BC1857" i="6"/>
  <c r="BC1853" i="6"/>
  <c r="BC1850" i="6"/>
  <c r="BC1846" i="6"/>
  <c r="BC1839" i="6"/>
  <c r="BC1835" i="6"/>
  <c r="BC1832" i="6"/>
  <c r="BC1828" i="6"/>
  <c r="BC1824" i="6"/>
  <c r="BC1817" i="6"/>
  <c r="BC1813" i="6"/>
  <c r="BC1810" i="6"/>
  <c r="BC1806" i="6"/>
  <c r="BC1803" i="6"/>
  <c r="BC1800" i="6"/>
  <c r="BC1796" i="6"/>
  <c r="BC1792" i="6"/>
  <c r="BC1785" i="6"/>
  <c r="BC1781" i="6"/>
  <c r="BC1778" i="6"/>
  <c r="BC1774" i="6"/>
  <c r="BC1771" i="6"/>
  <c r="BC1767" i="6"/>
  <c r="BC1764" i="6"/>
  <c r="BC1760" i="6"/>
  <c r="BC1753" i="6"/>
  <c r="BC1749" i="6"/>
  <c r="BC1746" i="6"/>
  <c r="BC1742" i="6"/>
  <c r="BC1739" i="6"/>
  <c r="BC1735" i="6"/>
  <c r="BC1732" i="6"/>
  <c r="BC1728" i="6"/>
  <c r="BC1721" i="6"/>
  <c r="BC1717" i="6"/>
  <c r="BC1714" i="6"/>
  <c r="BC1710" i="6"/>
  <c r="BC1706" i="6"/>
  <c r="BC1702" i="6"/>
  <c r="BC1698" i="6"/>
  <c r="BC1694" i="6"/>
  <c r="BC1690" i="6"/>
  <c r="BC1686" i="6"/>
  <c r="BC1682" i="6"/>
  <c r="BC1678" i="6"/>
  <c r="BC1674" i="6"/>
  <c r="BC1670" i="6"/>
  <c r="BC1666" i="6"/>
  <c r="BC1662" i="6"/>
  <c r="BC1658" i="6"/>
  <c r="BC1654" i="6"/>
  <c r="BC1650" i="6"/>
  <c r="BC1646" i="6"/>
  <c r="BC1642" i="6"/>
  <c r="BC1638" i="6"/>
  <c r="BC1634" i="6"/>
  <c r="BC1630" i="6"/>
  <c r="BC1626" i="6"/>
  <c r="BC1622" i="6"/>
  <c r="BC1618" i="6"/>
  <c r="BC1614" i="6"/>
  <c r="BC1610" i="6"/>
  <c r="BC1606" i="6"/>
  <c r="BC1602" i="6"/>
  <c r="BC1598" i="6"/>
  <c r="BC1594" i="6"/>
  <c r="BC1590" i="6"/>
  <c r="BC1586" i="6"/>
  <c r="BC1582" i="6"/>
  <c r="BC1578" i="6"/>
  <c r="BC1574" i="6"/>
  <c r="BC1570" i="6"/>
  <c r="BC1566" i="6"/>
  <c r="BC1562" i="6"/>
  <c r="BC1558" i="6"/>
  <c r="BC1554" i="6"/>
  <c r="BC1550" i="6"/>
  <c r="BC1546" i="6"/>
  <c r="BC1539" i="6"/>
  <c r="BC1535" i="6"/>
  <c r="BC1532" i="6"/>
  <c r="BC1528" i="6"/>
  <c r="BC1525" i="6"/>
  <c r="BC1521" i="6"/>
  <c r="BC1518" i="6"/>
  <c r="BC1514" i="6"/>
  <c r="BC1510" i="6"/>
  <c r="BC1506" i="6"/>
  <c r="BC1502" i="6"/>
  <c r="BC1495" i="6"/>
  <c r="BC1491" i="6"/>
  <c r="BC1487" i="6"/>
  <c r="BC1483" i="6"/>
  <c r="BC1479" i="6"/>
  <c r="BC1475" i="6"/>
  <c r="BC1471" i="6"/>
  <c r="BC1147" i="6"/>
  <c r="BC1051" i="6"/>
  <c r="BC951" i="6"/>
  <c r="BC929" i="6"/>
  <c r="BC903" i="6"/>
  <c r="BC880" i="6"/>
  <c r="AZ883" i="6"/>
  <c r="AZ847" i="6"/>
  <c r="AZ843" i="6"/>
  <c r="AZ779" i="6"/>
  <c r="AZ747" i="6"/>
  <c r="AZ663" i="6"/>
  <c r="AZ647" i="6"/>
  <c r="AZ643" i="6"/>
  <c r="AZ635" i="6"/>
  <c r="AZ627" i="6"/>
  <c r="AZ623" i="6"/>
  <c r="AZ615" i="6"/>
  <c r="AZ607" i="6"/>
  <c r="AZ583" i="6"/>
  <c r="AZ575" i="6"/>
  <c r="AZ559" i="6"/>
  <c r="AZ555" i="6"/>
  <c r="AZ547" i="6"/>
  <c r="AZ523" i="6"/>
  <c r="AZ519" i="6"/>
  <c r="AZ499" i="6"/>
  <c r="AZ479" i="6"/>
  <c r="AZ471" i="6"/>
  <c r="AZ451" i="6"/>
  <c r="AZ443" i="6"/>
  <c r="AZ435" i="6"/>
  <c r="AZ431" i="6"/>
  <c r="AZ395" i="6"/>
  <c r="AZ359" i="6"/>
  <c r="AZ343" i="6"/>
  <c r="AZ335" i="6"/>
  <c r="AZ279" i="6"/>
  <c r="AZ271" i="6"/>
  <c r="AZ207" i="6"/>
  <c r="AZ195" i="6"/>
  <c r="AZ191" i="6"/>
  <c r="AZ179" i="6"/>
  <c r="AZ167" i="6"/>
  <c r="AZ103" i="6"/>
  <c r="AZ95" i="6"/>
  <c r="AZ91" i="6"/>
  <c r="AZ79" i="6"/>
  <c r="AZ55" i="6"/>
  <c r="AZ43" i="6"/>
  <c r="BC1998" i="6"/>
  <c r="BC1991" i="6"/>
  <c r="BC1984" i="6"/>
  <c r="BC1980" i="6"/>
  <c r="BC1977" i="6"/>
  <c r="BC1973" i="6"/>
  <c r="BC1970" i="6"/>
  <c r="BC1966" i="6"/>
  <c r="BC1959" i="6"/>
  <c r="BC1952" i="6"/>
  <c r="BC1948" i="6"/>
  <c r="BC1945" i="6"/>
  <c r="BC1941" i="6"/>
  <c r="BC1938" i="6"/>
  <c r="BC1934" i="6"/>
  <c r="BC1927" i="6"/>
  <c r="BC1923" i="6"/>
  <c r="BC1920" i="6"/>
  <c r="BC1916" i="6"/>
  <c r="BC1913" i="6"/>
  <c r="BC1909" i="6"/>
  <c r="BC1906" i="6"/>
  <c r="BC1902" i="6"/>
  <c r="BC1895" i="6"/>
  <c r="BC1891" i="6"/>
  <c r="BC1888" i="6"/>
  <c r="BC1884" i="6"/>
  <c r="BC1881" i="6"/>
  <c r="BC1877" i="6"/>
  <c r="BC1874" i="6"/>
  <c r="BC1870" i="6"/>
  <c r="BC1863" i="6"/>
  <c r="BC1859" i="6"/>
  <c r="BC1856" i="6"/>
  <c r="BC1852" i="6"/>
  <c r="BC1849" i="6"/>
  <c r="BC1845" i="6"/>
  <c r="BC1842" i="6"/>
  <c r="BC1838" i="6"/>
  <c r="BC1831" i="6"/>
  <c r="BC1827" i="6"/>
  <c r="BC1823" i="6"/>
  <c r="BC1820" i="6"/>
  <c r="BC1816" i="6"/>
  <c r="BC1809" i="6"/>
  <c r="BC1805" i="6"/>
  <c r="BC1799" i="6"/>
  <c r="BC1795" i="6"/>
  <c r="BC1791" i="6"/>
  <c r="BC1788" i="6"/>
  <c r="BC1784" i="6"/>
  <c r="BC1777" i="6"/>
  <c r="BC1773" i="6"/>
  <c r="BC1770" i="6"/>
  <c r="BC1766" i="6"/>
  <c r="BC1763" i="6"/>
  <c r="BC1759" i="6"/>
  <c r="BC1756" i="6"/>
  <c r="BC1752" i="6"/>
  <c r="BC1745" i="6"/>
  <c r="BC1741" i="6"/>
  <c r="BC1738" i="6"/>
  <c r="BC1734" i="6"/>
  <c r="BC1731" i="6"/>
  <c r="BC1727" i="6"/>
  <c r="BC1724" i="6"/>
  <c r="BC1720" i="6"/>
  <c r="BC1713" i="6"/>
  <c r="BC1709" i="6"/>
  <c r="BC1705" i="6"/>
  <c r="BC1701" i="6"/>
  <c r="BC1697" i="6"/>
  <c r="BC1693" i="6"/>
  <c r="BC1689" i="6"/>
  <c r="BC1685" i="6"/>
  <c r="BC1681" i="6"/>
  <c r="BC1677" i="6"/>
  <c r="BC1673" i="6"/>
  <c r="BC1669" i="6"/>
  <c r="BC1665" i="6"/>
  <c r="BC1661" i="6"/>
  <c r="BC1657" i="6"/>
  <c r="BC1653" i="6"/>
  <c r="BC1649" i="6"/>
  <c r="BC1645" i="6"/>
  <c r="BC1641" i="6"/>
  <c r="BC1637" i="6"/>
  <c r="BC1633" i="6"/>
  <c r="BC1629" i="6"/>
  <c r="BC1625" i="6"/>
  <c r="BC1621" i="6"/>
  <c r="BC1617" i="6"/>
  <c r="BC1613" i="6"/>
  <c r="BC1609" i="6"/>
  <c r="BC1605" i="6"/>
  <c r="BC1601" i="6"/>
  <c r="BC1597" i="6"/>
  <c r="BC1593" i="6"/>
  <c r="BC1589" i="6"/>
  <c r="BC1585" i="6"/>
  <c r="BC1581" i="6"/>
  <c r="BC1577" i="6"/>
  <c r="BC1573" i="6"/>
  <c r="BC1569" i="6"/>
  <c r="BC1565" i="6"/>
  <c r="BC1561" i="6"/>
  <c r="BC1557" i="6"/>
  <c r="BC1553" i="6"/>
  <c r="BC1549" i="6"/>
  <c r="BC1545" i="6"/>
  <c r="BC1542" i="6"/>
  <c r="BC1538" i="6"/>
  <c r="BC1531" i="6"/>
  <c r="BC1527" i="6"/>
  <c r="BC1524" i="6"/>
  <c r="BC1520" i="6"/>
  <c r="BC1517" i="6"/>
  <c r="BC1513" i="6"/>
  <c r="BC1509" i="6"/>
  <c r="BC1505" i="6"/>
  <c r="BC1501" i="6"/>
  <c r="BC1498" i="6"/>
  <c r="BC1494" i="6"/>
  <c r="BC1490" i="6"/>
  <c r="BC1486" i="6"/>
  <c r="BC1482" i="6"/>
  <c r="BC1275" i="6"/>
  <c r="BC1115" i="6"/>
  <c r="BC1035" i="6"/>
  <c r="BC983" i="6"/>
  <c r="BC961" i="6"/>
  <c r="BC939" i="6"/>
  <c r="BC856" i="6"/>
  <c r="BH20" i="6"/>
  <c r="AZ1066" i="6"/>
  <c r="AZ938" i="6"/>
  <c r="AZ918" i="6"/>
  <c r="AZ878" i="6"/>
  <c r="AZ858" i="6"/>
  <c r="AZ850" i="6"/>
  <c r="AZ846" i="6"/>
  <c r="AZ762" i="6"/>
  <c r="AZ738" i="6"/>
  <c r="AZ734" i="6"/>
  <c r="AZ730" i="6"/>
  <c r="AZ694" i="6"/>
  <c r="AZ674" i="6"/>
  <c r="AZ654" i="6"/>
  <c r="AZ578" i="6"/>
  <c r="AZ562" i="6"/>
  <c r="AZ522" i="6"/>
  <c r="AZ514" i="6"/>
  <c r="AZ466" i="6"/>
  <c r="AZ438" i="6"/>
  <c r="AZ430" i="6"/>
  <c r="AZ426" i="6"/>
  <c r="AZ394" i="6"/>
  <c r="AZ382" i="6"/>
  <c r="AZ354" i="6"/>
  <c r="AZ346" i="6"/>
  <c r="AZ342" i="6"/>
  <c r="AZ334" i="6"/>
  <c r="AZ330" i="6"/>
  <c r="AZ318" i="6"/>
  <c r="AZ298" i="6"/>
  <c r="AZ274" i="6"/>
  <c r="AZ258" i="6"/>
  <c r="AZ250" i="6"/>
  <c r="AZ246" i="6"/>
  <c r="AZ154" i="6"/>
  <c r="AZ118" i="6"/>
  <c r="AZ114" i="6"/>
  <c r="AZ98" i="6"/>
  <c r="AZ30" i="6"/>
  <c r="AZ26" i="6"/>
  <c r="BC2001" i="6"/>
  <c r="BC1997" i="6"/>
  <c r="BC1994" i="6"/>
  <c r="BC1990" i="6"/>
  <c r="BC1983" i="6"/>
  <c r="BC1976" i="6"/>
  <c r="BC1972" i="6"/>
  <c r="BC1969" i="6"/>
  <c r="BC1965" i="6"/>
  <c r="BC1962" i="6"/>
  <c r="BC1958" i="6"/>
  <c r="BC1951" i="6"/>
  <c r="BC1944" i="6"/>
  <c r="BC1940" i="6"/>
  <c r="BC1937" i="6"/>
  <c r="BC1933" i="6"/>
  <c r="BC1930" i="6"/>
  <c r="BC1926" i="6"/>
  <c r="BC1919" i="6"/>
  <c r="BC1912" i="6"/>
  <c r="BC1908" i="6"/>
  <c r="BC1905" i="6"/>
  <c r="BC1901" i="6"/>
  <c r="BC1898" i="6"/>
  <c r="BC1894" i="6"/>
  <c r="BC1887" i="6"/>
  <c r="BC1880" i="6"/>
  <c r="BC1876" i="6"/>
  <c r="BC1873" i="6"/>
  <c r="BC1869" i="6"/>
  <c r="BC1866" i="6"/>
  <c r="BC1862" i="6"/>
  <c r="BC1855" i="6"/>
  <c r="BC1848" i="6"/>
  <c r="BC1844" i="6"/>
  <c r="BC1841" i="6"/>
  <c r="BC1837" i="6"/>
  <c r="BC1834" i="6"/>
  <c r="BC1830" i="6"/>
  <c r="BC1826" i="6"/>
  <c r="BC1822" i="6"/>
  <c r="BC1819" i="6"/>
  <c r="BC1815" i="6"/>
  <c r="BC1812" i="6"/>
  <c r="BC1808" i="6"/>
  <c r="BC1802" i="6"/>
  <c r="BC1798" i="6"/>
  <c r="BC1794" i="6"/>
  <c r="BC1790" i="6"/>
  <c r="BC1787" i="6"/>
  <c r="BC1783" i="6"/>
  <c r="BC1780" i="6"/>
  <c r="BC1776" i="6"/>
  <c r="BC1769" i="6"/>
  <c r="BC1762" i="6"/>
  <c r="BC1758" i="6"/>
  <c r="BC1755" i="6"/>
  <c r="BC1751" i="6"/>
  <c r="BC1748" i="6"/>
  <c r="BC1744" i="6"/>
  <c r="BC1737" i="6"/>
  <c r="BC1730" i="6"/>
  <c r="BC1726" i="6"/>
  <c r="BC1723" i="6"/>
  <c r="BC1719" i="6"/>
  <c r="BC1716" i="6"/>
  <c r="BC1712" i="6"/>
  <c r="BC1708" i="6"/>
  <c r="BC1704" i="6"/>
  <c r="BC1700" i="6"/>
  <c r="BC1696" i="6"/>
  <c r="BC1692" i="6"/>
  <c r="BC1688" i="6"/>
  <c r="BC1684" i="6"/>
  <c r="BC1680" i="6"/>
  <c r="BC1676" i="6"/>
  <c r="BC1672" i="6"/>
  <c r="BC1668" i="6"/>
  <c r="BC1664" i="6"/>
  <c r="BC1660" i="6"/>
  <c r="BC1656" i="6"/>
  <c r="BC1652" i="6"/>
  <c r="BC1648" i="6"/>
  <c r="BC1644" i="6"/>
  <c r="BC1640" i="6"/>
  <c r="BC1636" i="6"/>
  <c r="BC1632" i="6"/>
  <c r="BC1628" i="6"/>
  <c r="BC1624" i="6"/>
  <c r="BC1620" i="6"/>
  <c r="BC1616" i="6"/>
  <c r="BC1612" i="6"/>
  <c r="BC1608" i="6"/>
  <c r="BC1604" i="6"/>
  <c r="BC1600" i="6"/>
  <c r="BC1596" i="6"/>
  <c r="BC1592" i="6"/>
  <c r="BC1588" i="6"/>
  <c r="BC1584" i="6"/>
  <c r="BC1580" i="6"/>
  <c r="BC1576" i="6"/>
  <c r="BC1572" i="6"/>
  <c r="BC1568" i="6"/>
  <c r="BC1564" i="6"/>
  <c r="BC1560" i="6"/>
  <c r="BC1556" i="6"/>
  <c r="BC1552" i="6"/>
  <c r="BC1548" i="6"/>
  <c r="BC1544" i="6"/>
  <c r="BC1541" i="6"/>
  <c r="BC1537" i="6"/>
  <c r="BC1534" i="6"/>
  <c r="BC1530" i="6"/>
  <c r="BC1523" i="6"/>
  <c r="BC1516" i="6"/>
  <c r="BC1512" i="6"/>
  <c r="BC1508" i="6"/>
  <c r="BC1403" i="6"/>
  <c r="BC1211" i="6"/>
  <c r="BC1083" i="6"/>
  <c r="BC1019" i="6"/>
  <c r="BC993" i="6"/>
  <c r="BC971" i="6"/>
  <c r="BC1449" i="6"/>
  <c r="BC1445" i="6"/>
  <c r="BC1441" i="6"/>
  <c r="BC1437" i="6"/>
  <c r="BC1434" i="6"/>
  <c r="BC1430" i="6"/>
  <c r="BC1426" i="6"/>
  <c r="BC1422" i="6"/>
  <c r="BC1418" i="6"/>
  <c r="BC1414" i="6"/>
  <c r="BC1410" i="6"/>
  <c r="BC1406" i="6"/>
  <c r="BC1399" i="6"/>
  <c r="BC1395" i="6"/>
  <c r="BC1391" i="6"/>
  <c r="BC1387" i="6"/>
  <c r="BC1383" i="6"/>
  <c r="BC1379" i="6"/>
  <c r="BC1375" i="6"/>
  <c r="BC1371" i="6"/>
  <c r="BC1368" i="6"/>
  <c r="BC1364" i="6"/>
  <c r="BC1360" i="6"/>
  <c r="BC1356" i="6"/>
  <c r="BC1352" i="6"/>
  <c r="BC1348" i="6"/>
  <c r="BC1344" i="6"/>
  <c r="BC1340" i="6"/>
  <c r="BC1337" i="6"/>
  <c r="BC1333" i="6"/>
  <c r="BC1329" i="6"/>
  <c r="BC1325" i="6"/>
  <c r="BC1321" i="6"/>
  <c r="BC1317" i="6"/>
  <c r="BC1313" i="6"/>
  <c r="BC1309" i="6"/>
  <c r="BC1306" i="6"/>
  <c r="BC1302" i="6"/>
  <c r="BC1298" i="6"/>
  <c r="BC1294" i="6"/>
  <c r="BC1290" i="6"/>
  <c r="BC1286" i="6"/>
  <c r="BC1282" i="6"/>
  <c r="BC1278" i="6"/>
  <c r="BC1271" i="6"/>
  <c r="BC1267" i="6"/>
  <c r="BC1263" i="6"/>
  <c r="BC1259" i="6"/>
  <c r="BC1255" i="6"/>
  <c r="BC1251" i="6"/>
  <c r="BC1247" i="6"/>
  <c r="BC1243" i="6"/>
  <c r="BC1240" i="6"/>
  <c r="BC1236" i="6"/>
  <c r="BC1232" i="6"/>
  <c r="BC1228" i="6"/>
  <c r="BC1224" i="6"/>
  <c r="BC1220" i="6"/>
  <c r="BC1216" i="6"/>
  <c r="BC1212" i="6"/>
  <c r="BC1209" i="6"/>
  <c r="BC1205" i="6"/>
  <c r="BC1201" i="6"/>
  <c r="BC1197" i="6"/>
  <c r="BC1194" i="6"/>
  <c r="BC1190" i="6"/>
  <c r="BC1186" i="6"/>
  <c r="BC1182" i="6"/>
  <c r="BC1175" i="6"/>
  <c r="BC1171" i="6"/>
  <c r="BC1167" i="6"/>
  <c r="BC1163" i="6"/>
  <c r="BC1160" i="6"/>
  <c r="BC1156" i="6"/>
  <c r="BC1152" i="6"/>
  <c r="BC1148" i="6"/>
  <c r="BC1145" i="6"/>
  <c r="BC1141" i="6"/>
  <c r="BC1137" i="6"/>
  <c r="BC1133" i="6"/>
  <c r="BC1130" i="6"/>
  <c r="BC1126" i="6"/>
  <c r="BC1122" i="6"/>
  <c r="BC1118" i="6"/>
  <c r="BC1111" i="6"/>
  <c r="BC1107" i="6"/>
  <c r="BC1103" i="6"/>
  <c r="BC1099" i="6"/>
  <c r="BC1096" i="6"/>
  <c r="BC1092" i="6"/>
  <c r="BC1088" i="6"/>
  <c r="BC1084" i="6"/>
  <c r="BC1081" i="6"/>
  <c r="BC1077" i="6"/>
  <c r="BC1074" i="6"/>
  <c r="BC1070" i="6"/>
  <c r="BC1063" i="6"/>
  <c r="BC1059" i="6"/>
  <c r="BC1056" i="6"/>
  <c r="BC1052" i="6"/>
  <c r="BC1049" i="6"/>
  <c r="BC1045" i="6"/>
  <c r="BC1042" i="6"/>
  <c r="BC1038" i="6"/>
  <c r="BC1031" i="6"/>
  <c r="BC1027" i="6"/>
  <c r="BC1024" i="6"/>
  <c r="BC1020" i="6"/>
  <c r="BC1017" i="6"/>
  <c r="BC1013" i="6"/>
  <c r="BC1010" i="6"/>
  <c r="BC1006" i="6"/>
  <c r="BC999" i="6"/>
  <c r="BC996" i="6"/>
  <c r="BC989" i="6"/>
  <c r="BC986" i="6"/>
  <c r="BC979" i="6"/>
  <c r="BC976" i="6"/>
  <c r="BC972" i="6"/>
  <c r="BC969" i="6"/>
  <c r="BC966" i="6"/>
  <c r="BC962" i="6"/>
  <c r="BC959" i="6"/>
  <c r="BC955" i="6"/>
  <c r="BC952" i="6"/>
  <c r="BC949" i="6"/>
  <c r="BC945" i="6"/>
  <c r="BC942" i="6"/>
  <c r="BC935" i="6"/>
  <c r="BC932" i="6"/>
  <c r="BC925" i="6"/>
  <c r="BC922" i="6"/>
  <c r="BC915" i="6"/>
  <c r="BC912" i="6"/>
  <c r="BC908" i="6"/>
  <c r="BC904" i="6"/>
  <c r="BC901" i="6"/>
  <c r="BC897" i="6"/>
  <c r="BC894" i="6"/>
  <c r="BC890" i="6"/>
  <c r="BC887" i="6"/>
  <c r="BC883" i="6"/>
  <c r="BC876" i="6"/>
  <c r="BC872" i="6"/>
  <c r="BC869" i="6"/>
  <c r="BC865" i="6"/>
  <c r="BC861" i="6"/>
  <c r="BC857" i="6"/>
  <c r="BC854" i="6"/>
  <c r="BC850" i="6"/>
  <c r="BC846" i="6"/>
  <c r="BC808" i="6"/>
  <c r="BC804" i="6"/>
  <c r="BC800" i="6"/>
  <c r="BC796" i="6"/>
  <c r="BC792" i="6"/>
  <c r="BC789" i="6"/>
  <c r="BC785" i="6"/>
  <c r="BC781" i="6"/>
  <c r="BC777" i="6"/>
  <c r="BC774" i="6"/>
  <c r="BC770" i="6"/>
  <c r="BC766" i="6"/>
  <c r="BC762" i="6"/>
  <c r="BC716" i="6"/>
  <c r="BC708" i="6"/>
  <c r="BC652" i="6"/>
  <c r="BC644" i="6"/>
  <c r="BC625" i="6"/>
  <c r="BC621" i="6"/>
  <c r="BC1467" i="6"/>
  <c r="BC1464" i="6"/>
  <c r="BC1460" i="6"/>
  <c r="BC1456" i="6"/>
  <c r="BC1452" i="6"/>
  <c r="BC1448" i="6"/>
  <c r="BC1444" i="6"/>
  <c r="BC1440" i="6"/>
  <c r="BC1436" i="6"/>
  <c r="BC1433" i="6"/>
  <c r="BC1429" i="6"/>
  <c r="BC1425" i="6"/>
  <c r="BC1421" i="6"/>
  <c r="BC1417" i="6"/>
  <c r="BC1413" i="6"/>
  <c r="BC1409" i="6"/>
  <c r="BC1405" i="6"/>
  <c r="BC1402" i="6"/>
  <c r="BC1398" i="6"/>
  <c r="BC1394" i="6"/>
  <c r="BC1390" i="6"/>
  <c r="BC1386" i="6"/>
  <c r="BC1382" i="6"/>
  <c r="BC1378" i="6"/>
  <c r="BC1374" i="6"/>
  <c r="BC1367" i="6"/>
  <c r="BC1363" i="6"/>
  <c r="BC1359" i="6"/>
  <c r="BC1355" i="6"/>
  <c r="BC1351" i="6"/>
  <c r="BC1347" i="6"/>
  <c r="BC1343" i="6"/>
  <c r="BC1339" i="6"/>
  <c r="BC1336" i="6"/>
  <c r="BC1332" i="6"/>
  <c r="BC1328" i="6"/>
  <c r="BC1324" i="6"/>
  <c r="BC1320" i="6"/>
  <c r="BC1316" i="6"/>
  <c r="BC1312" i="6"/>
  <c r="BC1308" i="6"/>
  <c r="BC1305" i="6"/>
  <c r="BC1301" i="6"/>
  <c r="BC1297" i="6"/>
  <c r="BC1293" i="6"/>
  <c r="BC1289" i="6"/>
  <c r="BC1285" i="6"/>
  <c r="BC1281" i="6"/>
  <c r="BC1277" i="6"/>
  <c r="BC1274" i="6"/>
  <c r="BC1270" i="6"/>
  <c r="BC1266" i="6"/>
  <c r="BC1262" i="6"/>
  <c r="BC1258" i="6"/>
  <c r="BC1254" i="6"/>
  <c r="BC1250" i="6"/>
  <c r="BC1246" i="6"/>
  <c r="BC1239" i="6"/>
  <c r="BC1235" i="6"/>
  <c r="BC1231" i="6"/>
  <c r="BC1227" i="6"/>
  <c r="BC1223" i="6"/>
  <c r="BC1219" i="6"/>
  <c r="BC1215" i="6"/>
  <c r="BC1208" i="6"/>
  <c r="BC1204" i="6"/>
  <c r="BC1200" i="6"/>
  <c r="BC1196" i="6"/>
  <c r="BC1193" i="6"/>
  <c r="BC1189" i="6"/>
  <c r="BC1185" i="6"/>
  <c r="BC1181" i="6"/>
  <c r="BC1178" i="6"/>
  <c r="BC1174" i="6"/>
  <c r="BC1170" i="6"/>
  <c r="BC1166" i="6"/>
  <c r="BC1159" i="6"/>
  <c r="BC1155" i="6"/>
  <c r="BC1151" i="6"/>
  <c r="BC1144" i="6"/>
  <c r="BC1140" i="6"/>
  <c r="BC1136" i="6"/>
  <c r="BC1132" i="6"/>
  <c r="BC1129" i="6"/>
  <c r="BC1125" i="6"/>
  <c r="BC1121" i="6"/>
  <c r="BC1117" i="6"/>
  <c r="BC1114" i="6"/>
  <c r="BC1110" i="6"/>
  <c r="BC1106" i="6"/>
  <c r="BC1102" i="6"/>
  <c r="BC1095" i="6"/>
  <c r="BC1091" i="6"/>
  <c r="BC1087" i="6"/>
  <c r="BC1080" i="6"/>
  <c r="BC1076" i="6"/>
  <c r="BC1073" i="6"/>
  <c r="BC1069" i="6"/>
  <c r="BC1066" i="6"/>
  <c r="BC1062" i="6"/>
  <c r="BC1055" i="6"/>
  <c r="BC1048" i="6"/>
  <c r="BC1044" i="6"/>
  <c r="BC1041" i="6"/>
  <c r="BC1037" i="6"/>
  <c r="BC1034" i="6"/>
  <c r="BC1030" i="6"/>
  <c r="BC1023" i="6"/>
  <c r="BC1016" i="6"/>
  <c r="BC1012" i="6"/>
  <c r="BC1009" i="6"/>
  <c r="BC1005" i="6"/>
  <c r="BC1002" i="6"/>
  <c r="BC995" i="6"/>
  <c r="BC992" i="6"/>
  <c r="BC988" i="6"/>
  <c r="BC985" i="6"/>
  <c r="BC982" i="6"/>
  <c r="BC978" i="6"/>
  <c r="BC975" i="6"/>
  <c r="BC968" i="6"/>
  <c r="BC965" i="6"/>
  <c r="BC958" i="6"/>
  <c r="BC948" i="6"/>
  <c r="BC941" i="6"/>
  <c r="BC938" i="6"/>
  <c r="BC931" i="6"/>
  <c r="BC928" i="6"/>
  <c r="BC924" i="6"/>
  <c r="BC921" i="6"/>
  <c r="BC918" i="6"/>
  <c r="BC914" i="6"/>
  <c r="BC911" i="6"/>
  <c r="BC907" i="6"/>
  <c r="BC900" i="6"/>
  <c r="BC893" i="6"/>
  <c r="BC889" i="6"/>
  <c r="BC886" i="6"/>
  <c r="BC882" i="6"/>
  <c r="BC879" i="6"/>
  <c r="BC875" i="6"/>
  <c r="BC868" i="6"/>
  <c r="BC864" i="6"/>
  <c r="BC860" i="6"/>
  <c r="BC853" i="6"/>
  <c r="BC849" i="6"/>
  <c r="BC845" i="6"/>
  <c r="BC841" i="6"/>
  <c r="BC838" i="6"/>
  <c r="BC834" i="6"/>
  <c r="BC830" i="6"/>
  <c r="BC826" i="6"/>
  <c r="BC823" i="6"/>
  <c r="BC819" i="6"/>
  <c r="BC815" i="6"/>
  <c r="BC811" i="6"/>
  <c r="BC609" i="6"/>
  <c r="BC601" i="6"/>
  <c r="BC549" i="6"/>
  <c r="BC533" i="6"/>
  <c r="BC421" i="6"/>
  <c r="BC405" i="6"/>
  <c r="BC282" i="6"/>
  <c r="BC240" i="6"/>
  <c r="BC232" i="6"/>
  <c r="BC1478" i="6"/>
  <c r="BC1474" i="6"/>
  <c r="BC1470" i="6"/>
  <c r="BC1463" i="6"/>
  <c r="BC1459" i="6"/>
  <c r="BC1455" i="6"/>
  <c r="BC1451" i="6"/>
  <c r="BC1447" i="6"/>
  <c r="BC1443" i="6"/>
  <c r="BC1439" i="6"/>
  <c r="BC1435" i="6"/>
  <c r="BC1432" i="6"/>
  <c r="BC1428" i="6"/>
  <c r="BC1424" i="6"/>
  <c r="BC1420" i="6"/>
  <c r="BC1416" i="6"/>
  <c r="BC1412" i="6"/>
  <c r="BC1408" i="6"/>
  <c r="BC1404" i="6"/>
  <c r="BC1401" i="6"/>
  <c r="BC1397" i="6"/>
  <c r="BC1393" i="6"/>
  <c r="BC1389" i="6"/>
  <c r="BC1385" i="6"/>
  <c r="BC1381" i="6"/>
  <c r="BC1377" i="6"/>
  <c r="BC1373" i="6"/>
  <c r="BC1370" i="6"/>
  <c r="BC1366" i="6"/>
  <c r="BC1362" i="6"/>
  <c r="BC1358" i="6"/>
  <c r="BC1354" i="6"/>
  <c r="BC1350" i="6"/>
  <c r="BC1346" i="6"/>
  <c r="BC1342" i="6"/>
  <c r="BC1335" i="6"/>
  <c r="BC1331" i="6"/>
  <c r="BC1327" i="6"/>
  <c r="BC1323" i="6"/>
  <c r="BC1319" i="6"/>
  <c r="BC1315" i="6"/>
  <c r="BC1311" i="6"/>
  <c r="BC1307" i="6"/>
  <c r="BC1304" i="6"/>
  <c r="BC1300" i="6"/>
  <c r="BC1296" i="6"/>
  <c r="BC1292" i="6"/>
  <c r="BC1288" i="6"/>
  <c r="BC1284" i="6"/>
  <c r="BC1280" i="6"/>
  <c r="BC1276" i="6"/>
  <c r="BC1273" i="6"/>
  <c r="BC1269" i="6"/>
  <c r="BC1265" i="6"/>
  <c r="BC1261" i="6"/>
  <c r="BC1257" i="6"/>
  <c r="BC1253" i="6"/>
  <c r="BC1249" i="6"/>
  <c r="BC1245" i="6"/>
  <c r="BC1242" i="6"/>
  <c r="BC1238" i="6"/>
  <c r="BC1234" i="6"/>
  <c r="BC1230" i="6"/>
  <c r="BC1226" i="6"/>
  <c r="BC1222" i="6"/>
  <c r="BC1218" i="6"/>
  <c r="BC1214" i="6"/>
  <c r="BC1207" i="6"/>
  <c r="BC1203" i="6"/>
  <c r="BC1199" i="6"/>
  <c r="BC1195" i="6"/>
  <c r="BC1192" i="6"/>
  <c r="BC1188" i="6"/>
  <c r="BC1184" i="6"/>
  <c r="BC1180" i="6"/>
  <c r="BC1177" i="6"/>
  <c r="BC1173" i="6"/>
  <c r="BC1169" i="6"/>
  <c r="BC1165" i="6"/>
  <c r="BC1162" i="6"/>
  <c r="BC1158" i="6"/>
  <c r="BC1154" i="6"/>
  <c r="BC1150" i="6"/>
  <c r="BC1143" i="6"/>
  <c r="BC1139" i="6"/>
  <c r="BC1135" i="6"/>
  <c r="BC1131" i="6"/>
  <c r="BC1128" i="6"/>
  <c r="BC1124" i="6"/>
  <c r="BC1120" i="6"/>
  <c r="BC1116" i="6"/>
  <c r="BC1113" i="6"/>
  <c r="BC1109" i="6"/>
  <c r="BC1105" i="6"/>
  <c r="BC1101" i="6"/>
  <c r="BC1098" i="6"/>
  <c r="BC1094" i="6"/>
  <c r="BC1090" i="6"/>
  <c r="BC1086" i="6"/>
  <c r="BC1079" i="6"/>
  <c r="BC1075" i="6"/>
  <c r="BC1072" i="6"/>
  <c r="BC1068" i="6"/>
  <c r="BC1065" i="6"/>
  <c r="BC1061" i="6"/>
  <c r="BC1058" i="6"/>
  <c r="BC1054" i="6"/>
  <c r="BC1047" i="6"/>
  <c r="BC1043" i="6"/>
  <c r="BC1040" i="6"/>
  <c r="BC1036" i="6"/>
  <c r="BC1033" i="6"/>
  <c r="BC1029" i="6"/>
  <c r="BC1026" i="6"/>
  <c r="BC1022" i="6"/>
  <c r="BC1015" i="6"/>
  <c r="BC1011" i="6"/>
  <c r="BC1008" i="6"/>
  <c r="BC1004" i="6"/>
  <c r="BC1001" i="6"/>
  <c r="BC998" i="6"/>
  <c r="BC994" i="6"/>
  <c r="BC991" i="6"/>
  <c r="BC987" i="6"/>
  <c r="BC984" i="6"/>
  <c r="BC981" i="6"/>
  <c r="BC977" i="6"/>
  <c r="BC974" i="6"/>
  <c r="BC967" i="6"/>
  <c r="BC964" i="6"/>
  <c r="BC957" i="6"/>
  <c r="BC954" i="6"/>
  <c r="BC947" i="6"/>
  <c r="BC944" i="6"/>
  <c r="BC940" i="6"/>
  <c r="BC937" i="6"/>
  <c r="BC934" i="6"/>
  <c r="BC930" i="6"/>
  <c r="BC927" i="6"/>
  <c r="BC923" i="6"/>
  <c r="BC920" i="6"/>
  <c r="BC917" i="6"/>
  <c r="BC913" i="6"/>
  <c r="BC910" i="6"/>
  <c r="BC906" i="6"/>
  <c r="BC899" i="6"/>
  <c r="BC892" i="6"/>
  <c r="BC888" i="6"/>
  <c r="BC885" i="6"/>
  <c r="BC881" i="6"/>
  <c r="BC878" i="6"/>
  <c r="BC874" i="6"/>
  <c r="BC871" i="6"/>
  <c r="BC867" i="6"/>
  <c r="BC863" i="6"/>
  <c r="BC859" i="6"/>
  <c r="BC852" i="6"/>
  <c r="BC848" i="6"/>
  <c r="BC844" i="6"/>
  <c r="BC840" i="6"/>
  <c r="BC837" i="6"/>
  <c r="BC833" i="6"/>
  <c r="BC829" i="6"/>
  <c r="BC825" i="6"/>
  <c r="BC822" i="6"/>
  <c r="BC818" i="6"/>
  <c r="BC814" i="6"/>
  <c r="BC810" i="6"/>
  <c r="BC760" i="6"/>
  <c r="BC744" i="6"/>
  <c r="BC740" i="6"/>
  <c r="BC736" i="6"/>
  <c r="BC732" i="6"/>
  <c r="BC729" i="6"/>
  <c r="BC725" i="6"/>
  <c r="BC684" i="6"/>
  <c r="BC676" i="6"/>
  <c r="BC631" i="6"/>
  <c r="BC615" i="6"/>
  <c r="BC300" i="6"/>
  <c r="BC1504" i="6"/>
  <c r="BC1500" i="6"/>
  <c r="BC1497" i="6"/>
  <c r="BC1493" i="6"/>
  <c r="BC1489" i="6"/>
  <c r="BC1485" i="6"/>
  <c r="BC1481" i="6"/>
  <c r="BC1477" i="6"/>
  <c r="BC1473" i="6"/>
  <c r="BC1469" i="6"/>
  <c r="BC1466" i="6"/>
  <c r="BC1462" i="6"/>
  <c r="BC1458" i="6"/>
  <c r="BC1454" i="6"/>
  <c r="BC1450" i="6"/>
  <c r="BC1446" i="6"/>
  <c r="BC1442" i="6"/>
  <c r="BC1438" i="6"/>
  <c r="BC1431" i="6"/>
  <c r="BC1427" i="6"/>
  <c r="BC1423" i="6"/>
  <c r="BC1419" i="6"/>
  <c r="BC1415" i="6"/>
  <c r="BC1411" i="6"/>
  <c r="BC1407" i="6"/>
  <c r="BC1400" i="6"/>
  <c r="BC1396" i="6"/>
  <c r="BC1392" i="6"/>
  <c r="BC1388" i="6"/>
  <c r="BC1384" i="6"/>
  <c r="BC1380" i="6"/>
  <c r="BC1376" i="6"/>
  <c r="BC1372" i="6"/>
  <c r="BC1369" i="6"/>
  <c r="BC1365" i="6"/>
  <c r="BC1361" i="6"/>
  <c r="BC1357" i="6"/>
  <c r="BC1353" i="6"/>
  <c r="BC1349" i="6"/>
  <c r="BC1345" i="6"/>
  <c r="BC1341" i="6"/>
  <c r="BC1338" i="6"/>
  <c r="BC1334" i="6"/>
  <c r="BC1330" i="6"/>
  <c r="BC1326" i="6"/>
  <c r="BC1322" i="6"/>
  <c r="BC1318" i="6"/>
  <c r="BC1314" i="6"/>
  <c r="BC1310" i="6"/>
  <c r="BC1303" i="6"/>
  <c r="BC1299" i="6"/>
  <c r="BC1295" i="6"/>
  <c r="BC1291" i="6"/>
  <c r="BC1287" i="6"/>
  <c r="BC1283" i="6"/>
  <c r="BC1279" i="6"/>
  <c r="BC1272" i="6"/>
  <c r="BC1268" i="6"/>
  <c r="BC1264" i="6"/>
  <c r="BC1260" i="6"/>
  <c r="BC1256" i="6"/>
  <c r="BC1252" i="6"/>
  <c r="BC1248" i="6"/>
  <c r="BC1244" i="6"/>
  <c r="BC1241" i="6"/>
  <c r="BC1237" i="6"/>
  <c r="BC1233" i="6"/>
  <c r="BC1229" i="6"/>
  <c r="BC1225" i="6"/>
  <c r="BC1221" i="6"/>
  <c r="BC1217" i="6"/>
  <c r="BC1213" i="6"/>
  <c r="BC1210" i="6"/>
  <c r="BC1206" i="6"/>
  <c r="BC1202" i="6"/>
  <c r="BC1198" i="6"/>
  <c r="BC1191" i="6"/>
  <c r="BC1187" i="6"/>
  <c r="BC1183" i="6"/>
  <c r="BC1176" i="6"/>
  <c r="BC1172" i="6"/>
  <c r="BC1168" i="6"/>
  <c r="BC1164" i="6"/>
  <c r="BC1161" i="6"/>
  <c r="BC1157" i="6"/>
  <c r="BC1153" i="6"/>
  <c r="BC1149" i="6"/>
  <c r="BC1146" i="6"/>
  <c r="BC1142" i="6"/>
  <c r="BC1138" i="6"/>
  <c r="BC1134" i="6"/>
  <c r="BC1127" i="6"/>
  <c r="BC1123" i="6"/>
  <c r="BC1119" i="6"/>
  <c r="BC1112" i="6"/>
  <c r="BC1108" i="6"/>
  <c r="BC1104" i="6"/>
  <c r="BC1100" i="6"/>
  <c r="BC1097" i="6"/>
  <c r="BC1093" i="6"/>
  <c r="BC1089" i="6"/>
  <c r="BC1085" i="6"/>
  <c r="BC1082" i="6"/>
  <c r="BC1078" i="6"/>
  <c r="BC1071" i="6"/>
  <c r="BC1064" i="6"/>
  <c r="BC1060" i="6"/>
  <c r="BC1057" i="6"/>
  <c r="BC1053" i="6"/>
  <c r="BC1050" i="6"/>
  <c r="BC1046" i="6"/>
  <c r="BC1039" i="6"/>
  <c r="BC1032" i="6"/>
  <c r="BC1028" i="6"/>
  <c r="BC1025" i="6"/>
  <c r="BC1021" i="6"/>
  <c r="BC1018" i="6"/>
  <c r="BC1014" i="6"/>
  <c r="BC1007" i="6"/>
  <c r="BC1000" i="6"/>
  <c r="BC997" i="6"/>
  <c r="BC990" i="6"/>
  <c r="BC980" i="6"/>
  <c r="BC973" i="6"/>
  <c r="BC970" i="6"/>
  <c r="BC963" i="6"/>
  <c r="BC960" i="6"/>
  <c r="BC956" i="6"/>
  <c r="BC953" i="6"/>
  <c r="BC950" i="6"/>
  <c r="BC946" i="6"/>
  <c r="BC943" i="6"/>
  <c r="BC936" i="6"/>
  <c r="BC933" i="6"/>
  <c r="BC926" i="6"/>
  <c r="BC916" i="6"/>
  <c r="BC909" i="6"/>
  <c r="BC905" i="6"/>
  <c r="BC902" i="6"/>
  <c r="BC898" i="6"/>
  <c r="BC895" i="6"/>
  <c r="BC891" i="6"/>
  <c r="BC884" i="6"/>
  <c r="BC877" i="6"/>
  <c r="BC873" i="6"/>
  <c r="BC870" i="6"/>
  <c r="BC866" i="6"/>
  <c r="BC862" i="6"/>
  <c r="BC858" i="6"/>
  <c r="BC855" i="6"/>
  <c r="BC851" i="6"/>
  <c r="BC847" i="6"/>
  <c r="BC843" i="6"/>
  <c r="BC759" i="6"/>
  <c r="BC755" i="6"/>
  <c r="BC751" i="6"/>
  <c r="BC747" i="6"/>
  <c r="BC641" i="6"/>
  <c r="BC581" i="6"/>
  <c r="BC577" i="6"/>
  <c r="BC485" i="6"/>
  <c r="BC469" i="6"/>
  <c r="BC357" i="6"/>
  <c r="BC341" i="6"/>
  <c r="BC276" i="6"/>
  <c r="BC260" i="6"/>
  <c r="BC722" i="6"/>
  <c r="BC718" i="6"/>
  <c r="BC715" i="6"/>
  <c r="BC711" i="6"/>
  <c r="BC704" i="6"/>
  <c r="BC700" i="6"/>
  <c r="BC697" i="6"/>
  <c r="BC693" i="6"/>
  <c r="BC690" i="6"/>
  <c r="BC686" i="6"/>
  <c r="BC683" i="6"/>
  <c r="BC679" i="6"/>
  <c r="BC672" i="6"/>
  <c r="BC668" i="6"/>
  <c r="BC665" i="6"/>
  <c r="BC661" i="6"/>
  <c r="BC658" i="6"/>
  <c r="BC654" i="6"/>
  <c r="BC651" i="6"/>
  <c r="BC647" i="6"/>
  <c r="BC637" i="6"/>
  <c r="BC634" i="6"/>
  <c r="BC627" i="6"/>
  <c r="BC624" i="6"/>
  <c r="BC617" i="6"/>
  <c r="BC614" i="6"/>
  <c r="BC611" i="6"/>
  <c r="BC608" i="6"/>
  <c r="BC604" i="6"/>
  <c r="BC597" i="6"/>
  <c r="BC594" i="6"/>
  <c r="BC591" i="6"/>
  <c r="BC587" i="6"/>
  <c r="BC583" i="6"/>
  <c r="BC580" i="6"/>
  <c r="BC573" i="6"/>
  <c r="BC569" i="6"/>
  <c r="BC565" i="6"/>
  <c r="BC562" i="6"/>
  <c r="BC559" i="6"/>
  <c r="BC555" i="6"/>
  <c r="BC551" i="6"/>
  <c r="BC548" i="6"/>
  <c r="BC544" i="6"/>
  <c r="BC540" i="6"/>
  <c r="BC536" i="6"/>
  <c r="BC529" i="6"/>
  <c r="BC525" i="6"/>
  <c r="BC521" i="6"/>
  <c r="BC517" i="6"/>
  <c r="BC514" i="6"/>
  <c r="BC510" i="6"/>
  <c r="BC506" i="6"/>
  <c r="BC502" i="6"/>
  <c r="BC499" i="6"/>
  <c r="BC495" i="6"/>
  <c r="BC491" i="6"/>
  <c r="BC487" i="6"/>
  <c r="BC484" i="6"/>
  <c r="BC480" i="6"/>
  <c r="BC476" i="6"/>
  <c r="BC472" i="6"/>
  <c r="BC465" i="6"/>
  <c r="BC461" i="6"/>
  <c r="BC457" i="6"/>
  <c r="BC453" i="6"/>
  <c r="BC450" i="6"/>
  <c r="BC446" i="6"/>
  <c r="BC442" i="6"/>
  <c r="BC438" i="6"/>
  <c r="BC435" i="6"/>
  <c r="BC431" i="6"/>
  <c r="BC427" i="6"/>
  <c r="BC423" i="6"/>
  <c r="BC420" i="6"/>
  <c r="BC416" i="6"/>
  <c r="BC412" i="6"/>
  <c r="BC408" i="6"/>
  <c r="BC401" i="6"/>
  <c r="BC397" i="6"/>
  <c r="BC393" i="6"/>
  <c r="BC389" i="6"/>
  <c r="BC386" i="6"/>
  <c r="BC382" i="6"/>
  <c r="BC378" i="6"/>
  <c r="BC374" i="6"/>
  <c r="BC371" i="6"/>
  <c r="BC367" i="6"/>
  <c r="BC363" i="6"/>
  <c r="BC359" i="6"/>
  <c r="BC356" i="6"/>
  <c r="BC352" i="6"/>
  <c r="BC348" i="6"/>
  <c r="BC344" i="6"/>
  <c r="BC337" i="6"/>
  <c r="BC333" i="6"/>
  <c r="BC329" i="6"/>
  <c r="BC325" i="6"/>
  <c r="BC322" i="6"/>
  <c r="BC318" i="6"/>
  <c r="BC314" i="6"/>
  <c r="BC310" i="6"/>
  <c r="BC307" i="6"/>
  <c r="BC303" i="6"/>
  <c r="BC296" i="6"/>
  <c r="BC292" i="6"/>
  <c r="BC288" i="6"/>
  <c r="BC285" i="6"/>
  <c r="BC278" i="6"/>
  <c r="BC275" i="6"/>
  <c r="BC271" i="6"/>
  <c r="BC267" i="6"/>
  <c r="BC263" i="6"/>
  <c r="BC256" i="6"/>
  <c r="BC253" i="6"/>
  <c r="BC249" i="6"/>
  <c r="BC246" i="6"/>
  <c r="BC242" i="6"/>
  <c r="BC239" i="6"/>
  <c r="BC235" i="6"/>
  <c r="BC228" i="6"/>
  <c r="BC224" i="6"/>
  <c r="BC221" i="6"/>
  <c r="BC217" i="6"/>
  <c r="BC214" i="6"/>
  <c r="BC807" i="6"/>
  <c r="BC803" i="6"/>
  <c r="BC799" i="6"/>
  <c r="BC795" i="6"/>
  <c r="BC788" i="6"/>
  <c r="BC784" i="6"/>
  <c r="BC780" i="6"/>
  <c r="BC776" i="6"/>
  <c r="BC773" i="6"/>
  <c r="BC769" i="6"/>
  <c r="BC765" i="6"/>
  <c r="BC761" i="6"/>
  <c r="BC758" i="6"/>
  <c r="BC754" i="6"/>
  <c r="BC750" i="6"/>
  <c r="BC746" i="6"/>
  <c r="BC743" i="6"/>
  <c r="BC739" i="6"/>
  <c r="BC735" i="6"/>
  <c r="BC728" i="6"/>
  <c r="BC724" i="6"/>
  <c r="BC721" i="6"/>
  <c r="BC717" i="6"/>
  <c r="BC714" i="6"/>
  <c r="BC710" i="6"/>
  <c r="BC707" i="6"/>
  <c r="BC703" i="6"/>
  <c r="BC696" i="6"/>
  <c r="BC692" i="6"/>
  <c r="BC689" i="6"/>
  <c r="BC685" i="6"/>
  <c r="BC682" i="6"/>
  <c r="BC678" i="6"/>
  <c r="BC675" i="6"/>
  <c r="BC671" i="6"/>
  <c r="BC664" i="6"/>
  <c r="BC660" i="6"/>
  <c r="BC657" i="6"/>
  <c r="BC653" i="6"/>
  <c r="BC650" i="6"/>
  <c r="BC646" i="6"/>
  <c r="BC643" i="6"/>
  <c r="BC640" i="6"/>
  <c r="BC633" i="6"/>
  <c r="BC630" i="6"/>
  <c r="BC626" i="6"/>
  <c r="BC623" i="6"/>
  <c r="BC620" i="6"/>
  <c r="BC616" i="6"/>
  <c r="BC613" i="6"/>
  <c r="BC610" i="6"/>
  <c r="BC607" i="6"/>
  <c r="BC603" i="6"/>
  <c r="BC600" i="6"/>
  <c r="BC593" i="6"/>
  <c r="BC590" i="6"/>
  <c r="BC586" i="6"/>
  <c r="BC582" i="6"/>
  <c r="BC579" i="6"/>
  <c r="BC576" i="6"/>
  <c r="BC572" i="6"/>
  <c r="BC568" i="6"/>
  <c r="BC561" i="6"/>
  <c r="BC558" i="6"/>
  <c r="BC554" i="6"/>
  <c r="BC550" i="6"/>
  <c r="BC547" i="6"/>
  <c r="BC543" i="6"/>
  <c r="BC539" i="6"/>
  <c r="BC535" i="6"/>
  <c r="BC532" i="6"/>
  <c r="BC528" i="6"/>
  <c r="BC524" i="6"/>
  <c r="BC520" i="6"/>
  <c r="BC513" i="6"/>
  <c r="BC509" i="6"/>
  <c r="BC505" i="6"/>
  <c r="BC501" i="6"/>
  <c r="BC498" i="6"/>
  <c r="BC494" i="6"/>
  <c r="BC490" i="6"/>
  <c r="BC486" i="6"/>
  <c r="BC483" i="6"/>
  <c r="BC479" i="6"/>
  <c r="BC475" i="6"/>
  <c r="BC471" i="6"/>
  <c r="BC468" i="6"/>
  <c r="BC464" i="6"/>
  <c r="BC460" i="6"/>
  <c r="BC456" i="6"/>
  <c r="BC449" i="6"/>
  <c r="BC445" i="6"/>
  <c r="BC441" i="6"/>
  <c r="BC437" i="6"/>
  <c r="BC434" i="6"/>
  <c r="BC430" i="6"/>
  <c r="BC426" i="6"/>
  <c r="BC422" i="6"/>
  <c r="BC419" i="6"/>
  <c r="BC415" i="6"/>
  <c r="BC411" i="6"/>
  <c r="BC407" i="6"/>
  <c r="BC404" i="6"/>
  <c r="BC400" i="6"/>
  <c r="BC396" i="6"/>
  <c r="BC392" i="6"/>
  <c r="BC385" i="6"/>
  <c r="BC381" i="6"/>
  <c r="BC377" i="6"/>
  <c r="BC373" i="6"/>
  <c r="BC370" i="6"/>
  <c r="BC366" i="6"/>
  <c r="BC362" i="6"/>
  <c r="BC358" i="6"/>
  <c r="BC355" i="6"/>
  <c r="BC351" i="6"/>
  <c r="BC347" i="6"/>
  <c r="BC343" i="6"/>
  <c r="BC340" i="6"/>
  <c r="BC336" i="6"/>
  <c r="BC332" i="6"/>
  <c r="BC328" i="6"/>
  <c r="BC321" i="6"/>
  <c r="BC317" i="6"/>
  <c r="BC313" i="6"/>
  <c r="BC309" i="6"/>
  <c r="BC306" i="6"/>
  <c r="BC302" i="6"/>
  <c r="BC299" i="6"/>
  <c r="BC295" i="6"/>
  <c r="BC291" i="6"/>
  <c r="BC284" i="6"/>
  <c r="BC281" i="6"/>
  <c r="BC277" i="6"/>
  <c r="BC274" i="6"/>
  <c r="BC270" i="6"/>
  <c r="BC266" i="6"/>
  <c r="BC262" i="6"/>
  <c r="BC259" i="6"/>
  <c r="BC252" i="6"/>
  <c r="BC248" i="6"/>
  <c r="BC245" i="6"/>
  <c r="BC241" i="6"/>
  <c r="BC238" i="6"/>
  <c r="BC234" i="6"/>
  <c r="BC231" i="6"/>
  <c r="BC227" i="6"/>
  <c r="BC220" i="6"/>
  <c r="BC216" i="6"/>
  <c r="BC836" i="6"/>
  <c r="BC832" i="6"/>
  <c r="BC828" i="6"/>
  <c r="BC824" i="6"/>
  <c r="BC821" i="6"/>
  <c r="BC817" i="6"/>
  <c r="BC813" i="6"/>
  <c r="BC809" i="6"/>
  <c r="BC806" i="6"/>
  <c r="BC802" i="6"/>
  <c r="BC798" i="6"/>
  <c r="BC794" i="6"/>
  <c r="BC791" i="6"/>
  <c r="BC787" i="6"/>
  <c r="BC783" i="6"/>
  <c r="BC779" i="6"/>
  <c r="BC772" i="6"/>
  <c r="BC768" i="6"/>
  <c r="BC764" i="6"/>
  <c r="BC757" i="6"/>
  <c r="BC753" i="6"/>
  <c r="BC749" i="6"/>
  <c r="BC745" i="6"/>
  <c r="BC742" i="6"/>
  <c r="BC738" i="6"/>
  <c r="BC734" i="6"/>
  <c r="BC731" i="6"/>
  <c r="BC727" i="6"/>
  <c r="BC720" i="6"/>
  <c r="BC713" i="6"/>
  <c r="BC709" i="6"/>
  <c r="BC706" i="6"/>
  <c r="BC702" i="6"/>
  <c r="BC699" i="6"/>
  <c r="BC695" i="6"/>
  <c r="BC688" i="6"/>
  <c r="BC681" i="6"/>
  <c r="BC677" i="6"/>
  <c r="BC674" i="6"/>
  <c r="BC670" i="6"/>
  <c r="BC667" i="6"/>
  <c r="BC663" i="6"/>
  <c r="BC656" i="6"/>
  <c r="BC649" i="6"/>
  <c r="BC645" i="6"/>
  <c r="BC642" i="6"/>
  <c r="BC639" i="6"/>
  <c r="BC636" i="6"/>
  <c r="BC632" i="6"/>
  <c r="BC629" i="6"/>
  <c r="BC622" i="6"/>
  <c r="BC619" i="6"/>
  <c r="BC606" i="6"/>
  <c r="BC602" i="6"/>
  <c r="BC599" i="6"/>
  <c r="BC596" i="6"/>
  <c r="BC589" i="6"/>
  <c r="BC585" i="6"/>
  <c r="BC578" i="6"/>
  <c r="BC575" i="6"/>
  <c r="BC571" i="6"/>
  <c r="BC567" i="6"/>
  <c r="BC564" i="6"/>
  <c r="BC557" i="6"/>
  <c r="BC553" i="6"/>
  <c r="BC546" i="6"/>
  <c r="BC542" i="6"/>
  <c r="BC538" i="6"/>
  <c r="BC534" i="6"/>
  <c r="BC531" i="6"/>
  <c r="BC527" i="6"/>
  <c r="BC523" i="6"/>
  <c r="BC519" i="6"/>
  <c r="BC516" i="6"/>
  <c r="BC512" i="6"/>
  <c r="BC508" i="6"/>
  <c r="BC504" i="6"/>
  <c r="BC497" i="6"/>
  <c r="BC493" i="6"/>
  <c r="BC489" i="6"/>
  <c r="BC482" i="6"/>
  <c r="BC478" i="6"/>
  <c r="BC474" i="6"/>
  <c r="BC470" i="6"/>
  <c r="BC467" i="6"/>
  <c r="BC463" i="6"/>
  <c r="BC459" i="6"/>
  <c r="BC455" i="6"/>
  <c r="BC452" i="6"/>
  <c r="BC448" i="6"/>
  <c r="BC444" i="6"/>
  <c r="BC440" i="6"/>
  <c r="BC433" i="6"/>
  <c r="BC429" i="6"/>
  <c r="BC425" i="6"/>
  <c r="BC418" i="6"/>
  <c r="BC414" i="6"/>
  <c r="BC410" i="6"/>
  <c r="BC406" i="6"/>
  <c r="BC403" i="6"/>
  <c r="BC399" i="6"/>
  <c r="BC395" i="6"/>
  <c r="BC391" i="6"/>
  <c r="BC388" i="6"/>
  <c r="BC384" i="6"/>
  <c r="BC380" i="6"/>
  <c r="BC376" i="6"/>
  <c r="BC369" i="6"/>
  <c r="BC365" i="6"/>
  <c r="BC361" i="6"/>
  <c r="BC354" i="6"/>
  <c r="BC350" i="6"/>
  <c r="BC346" i="6"/>
  <c r="BC342" i="6"/>
  <c r="BC339" i="6"/>
  <c r="BC335" i="6"/>
  <c r="BC331" i="6"/>
  <c r="BC327" i="6"/>
  <c r="BC324" i="6"/>
  <c r="BC320" i="6"/>
  <c r="BC316" i="6"/>
  <c r="BC312" i="6"/>
  <c r="BC305" i="6"/>
  <c r="BC301" i="6"/>
  <c r="BC298" i="6"/>
  <c r="BC294" i="6"/>
  <c r="BC290" i="6"/>
  <c r="BC287" i="6"/>
  <c r="BC283" i="6"/>
  <c r="BC280" i="6"/>
  <c r="BC273" i="6"/>
  <c r="BC269" i="6"/>
  <c r="BC265" i="6"/>
  <c r="BC261" i="6"/>
  <c r="BC258" i="6"/>
  <c r="BC255" i="6"/>
  <c r="BC251" i="6"/>
  <c r="BC244" i="6"/>
  <c r="BC237" i="6"/>
  <c r="BC233" i="6"/>
  <c r="BC230" i="6"/>
  <c r="BC226" i="6"/>
  <c r="BC223" i="6"/>
  <c r="BC219" i="6"/>
  <c r="BC842" i="6"/>
  <c r="BC839" i="6"/>
  <c r="BC835" i="6"/>
  <c r="BC831" i="6"/>
  <c r="BC827" i="6"/>
  <c r="BC820" i="6"/>
  <c r="BC816" i="6"/>
  <c r="BC812" i="6"/>
  <c r="BC805" i="6"/>
  <c r="BC801" i="6"/>
  <c r="BC797" i="6"/>
  <c r="BC793" i="6"/>
  <c r="BC790" i="6"/>
  <c r="BC786" i="6"/>
  <c r="BC782" i="6"/>
  <c r="BC778" i="6"/>
  <c r="BC775" i="6"/>
  <c r="BC771" i="6"/>
  <c r="BC767" i="6"/>
  <c r="BC763" i="6"/>
  <c r="BC756" i="6"/>
  <c r="BC752" i="6"/>
  <c r="BC748" i="6"/>
  <c r="BC741" i="6"/>
  <c r="BC737" i="6"/>
  <c r="BC733" i="6"/>
  <c r="BC730" i="6"/>
  <c r="BC726" i="6"/>
  <c r="BC723" i="6"/>
  <c r="BC719" i="6"/>
  <c r="BC712" i="6"/>
  <c r="BC705" i="6"/>
  <c r="BC701" i="6"/>
  <c r="BC698" i="6"/>
  <c r="BC694" i="6"/>
  <c r="BC691" i="6"/>
  <c r="BC687" i="6"/>
  <c r="BC680" i="6"/>
  <c r="BC673" i="6"/>
  <c r="BC669" i="6"/>
  <c r="BC666" i="6"/>
  <c r="BC662" i="6"/>
  <c r="BC659" i="6"/>
  <c r="BC655" i="6"/>
  <c r="BC648" i="6"/>
  <c r="BC638" i="6"/>
  <c r="BC635" i="6"/>
  <c r="BC628" i="6"/>
  <c r="BC618" i="6"/>
  <c r="BC612" i="6"/>
  <c r="BC605" i="6"/>
  <c r="BC598" i="6"/>
  <c r="BC595" i="6"/>
  <c r="BC592" i="6"/>
  <c r="BC588" i="6"/>
  <c r="BC584" i="6"/>
  <c r="BC574" i="6"/>
  <c r="BC570" i="6"/>
  <c r="BC566" i="6"/>
  <c r="BC563" i="6"/>
  <c r="BC560" i="6"/>
  <c r="BC556" i="6"/>
  <c r="BC552" i="6"/>
  <c r="BC545" i="6"/>
  <c r="BC541" i="6"/>
  <c r="BC537" i="6"/>
  <c r="BC530" i="6"/>
  <c r="BC526" i="6"/>
  <c r="BC522" i="6"/>
  <c r="BC518" i="6"/>
  <c r="BC515" i="6"/>
  <c r="BC511" i="6"/>
  <c r="BC507" i="6"/>
  <c r="BC503" i="6"/>
  <c r="BC500" i="6"/>
  <c r="BC496" i="6"/>
  <c r="BC492" i="6"/>
  <c r="BC488" i="6"/>
  <c r="BC481" i="6"/>
  <c r="BC477" i="6"/>
  <c r="BC473" i="6"/>
  <c r="BC466" i="6"/>
  <c r="BC462" i="6"/>
  <c r="BC458" i="6"/>
  <c r="BC454" i="6"/>
  <c r="BC451" i="6"/>
  <c r="BC447" i="6"/>
  <c r="BC443" i="6"/>
  <c r="BC439" i="6"/>
  <c r="BC436" i="6"/>
  <c r="BC432" i="6"/>
  <c r="BC428" i="6"/>
  <c r="BC424" i="6"/>
  <c r="BC417" i="6"/>
  <c r="BC413" i="6"/>
  <c r="BC409" i="6"/>
  <c r="BC402" i="6"/>
  <c r="BC398" i="6"/>
  <c r="BC394" i="6"/>
  <c r="BC390" i="6"/>
  <c r="BC387" i="6"/>
  <c r="BC383" i="6"/>
  <c r="BC379" i="6"/>
  <c r="BC375" i="6"/>
  <c r="BC372" i="6"/>
  <c r="BC368" i="6"/>
  <c r="BC364" i="6"/>
  <c r="BC360" i="6"/>
  <c r="BC353" i="6"/>
  <c r="BC349" i="6"/>
  <c r="BC345" i="6"/>
  <c r="BC338" i="6"/>
  <c r="BC334" i="6"/>
  <c r="BC330" i="6"/>
  <c r="BC326" i="6"/>
  <c r="BC323" i="6"/>
  <c r="BC319" i="6"/>
  <c r="BC315" i="6"/>
  <c r="BC311" i="6"/>
  <c r="BC308" i="6"/>
  <c r="BC304" i="6"/>
  <c r="BC297" i="6"/>
  <c r="BC293" i="6"/>
  <c r="BC289" i="6"/>
  <c r="BC286" i="6"/>
  <c r="BC279" i="6"/>
  <c r="BC272" i="6"/>
  <c r="BC268" i="6"/>
  <c r="BC264" i="6"/>
  <c r="BC257" i="6"/>
  <c r="BC254" i="6"/>
  <c r="BC250" i="6"/>
  <c r="BC247" i="6"/>
  <c r="BC243" i="6"/>
  <c r="BC236" i="6"/>
  <c r="BC229" i="6"/>
  <c r="BC225" i="6"/>
  <c r="BC222" i="6"/>
  <c r="BC218" i="6"/>
  <c r="BC215" i="6"/>
  <c r="AZ1196" i="6"/>
  <c r="AZ1192" i="6"/>
  <c r="AZ1176" i="6"/>
  <c r="AZ1164" i="6"/>
  <c r="AZ1148" i="6"/>
  <c r="AZ1108" i="6"/>
  <c r="AZ1104" i="6"/>
  <c r="AZ1092" i="6"/>
  <c r="AZ1088" i="6"/>
  <c r="AZ1076" i="6"/>
  <c r="AZ1064" i="6"/>
  <c r="AZ1020" i="6"/>
  <c r="AZ1008" i="6"/>
  <c r="AZ1004" i="6"/>
  <c r="AZ988" i="6"/>
  <c r="AZ976" i="6"/>
  <c r="AZ956" i="6"/>
  <c r="AZ928" i="6"/>
  <c r="AZ924" i="6"/>
  <c r="AZ920" i="6"/>
  <c r="AZ912" i="6"/>
  <c r="AZ900" i="6"/>
  <c r="AZ888" i="6"/>
  <c r="AZ852" i="6"/>
  <c r="AZ836" i="6"/>
  <c r="AZ828" i="6"/>
  <c r="AZ808" i="6"/>
  <c r="AZ792" i="6"/>
  <c r="AZ784" i="6"/>
  <c r="AZ780" i="6"/>
  <c r="AZ776" i="6"/>
  <c r="AZ768" i="6"/>
  <c r="AZ748" i="6"/>
  <c r="AZ740" i="6"/>
  <c r="AZ732" i="6"/>
  <c r="AZ720" i="6"/>
  <c r="AZ716" i="6"/>
  <c r="AZ708" i="6"/>
  <c r="AZ700" i="6"/>
  <c r="AZ676" i="6"/>
  <c r="AZ640" i="6"/>
  <c r="AZ636" i="6"/>
  <c r="AZ628" i="6"/>
  <c r="AZ608" i="6"/>
  <c r="AZ600" i="6"/>
  <c r="AZ592" i="6"/>
  <c r="AZ580" i="6"/>
  <c r="AZ548" i="6"/>
  <c r="AZ512" i="6"/>
  <c r="AZ508" i="6"/>
  <c r="AZ492" i="6"/>
  <c r="AZ484" i="6"/>
  <c r="AZ476" i="6"/>
  <c r="AZ444" i="6"/>
  <c r="AZ436" i="6"/>
  <c r="AZ412" i="6"/>
  <c r="AZ404" i="6"/>
  <c r="AZ396" i="6"/>
  <c r="AZ380" i="6"/>
  <c r="AZ344" i="6"/>
  <c r="AZ288" i="6"/>
  <c r="AZ280" i="6"/>
  <c r="AZ256" i="6"/>
  <c r="AZ236" i="6"/>
  <c r="AZ216" i="6"/>
  <c r="AZ196" i="6"/>
  <c r="AZ188" i="6"/>
  <c r="AZ176" i="6"/>
  <c r="AZ164" i="6"/>
  <c r="AZ64" i="6"/>
  <c r="AZ20" i="6"/>
  <c r="AZ923" i="6"/>
  <c r="AZ823" i="6"/>
  <c r="AZ767" i="6"/>
  <c r="AZ763" i="6"/>
  <c r="AZ755" i="6"/>
  <c r="AZ739" i="6"/>
  <c r="AZ711" i="6"/>
  <c r="AZ667" i="6"/>
  <c r="AZ655" i="6"/>
  <c r="AZ611" i="6"/>
  <c r="AZ599" i="6"/>
  <c r="AZ591" i="6"/>
  <c r="AZ463" i="6"/>
  <c r="AZ427" i="6"/>
  <c r="AZ375" i="6"/>
  <c r="AZ1314" i="6"/>
  <c r="AZ1302" i="6"/>
  <c r="AZ1194" i="6"/>
  <c r="AZ1158" i="6"/>
  <c r="AZ1138" i="6"/>
  <c r="AZ1130" i="6"/>
  <c r="AZ1106" i="6"/>
  <c r="AZ1098" i="6"/>
  <c r="AZ1094" i="6"/>
  <c r="AZ1078" i="6"/>
  <c r="AZ1018" i="6"/>
  <c r="AZ1014" i="6"/>
  <c r="AZ998" i="6"/>
  <c r="AZ986" i="6"/>
  <c r="AZ974" i="6"/>
  <c r="AZ970" i="6"/>
  <c r="AZ954" i="6"/>
  <c r="AZ934" i="6"/>
  <c r="AZ914" i="6"/>
  <c r="AZ910" i="6"/>
  <c r="AZ894" i="6"/>
  <c r="AZ890" i="6"/>
  <c r="AZ854" i="6"/>
  <c r="AZ838" i="6"/>
  <c r="AZ830" i="6"/>
  <c r="AZ822" i="6"/>
  <c r="AZ810" i="6"/>
  <c r="AZ802" i="6"/>
  <c r="AZ790" i="6"/>
  <c r="AZ786" i="6"/>
  <c r="AZ778" i="6"/>
  <c r="AZ774" i="6"/>
  <c r="AZ754" i="6"/>
  <c r="AZ742" i="6"/>
  <c r="AZ718" i="6"/>
  <c r="AZ710" i="6"/>
  <c r="AZ706" i="6"/>
  <c r="AZ702" i="6"/>
  <c r="AZ690" i="6"/>
  <c r="AZ686" i="6"/>
  <c r="AZ682" i="6"/>
  <c r="AZ650" i="6"/>
  <c r="AZ646" i="6"/>
  <c r="AZ642" i="6"/>
  <c r="AZ630" i="6"/>
  <c r="AZ614" i="6"/>
  <c r="AZ610" i="6"/>
  <c r="AZ602" i="6"/>
  <c r="AZ594" i="6"/>
  <c r="AZ590" i="6"/>
  <c r="AZ574" i="6"/>
  <c r="AZ570" i="6"/>
  <c r="AZ566" i="6"/>
  <c r="AZ554" i="6"/>
  <c r="AZ550" i="6"/>
  <c r="AZ546" i="6"/>
  <c r="AZ534" i="6"/>
  <c r="AZ526" i="6"/>
  <c r="AZ506" i="6"/>
  <c r="AZ502" i="6"/>
  <c r="AZ498" i="6"/>
  <c r="AZ490" i="6"/>
  <c r="AZ474" i="6"/>
  <c r="AZ470" i="6"/>
  <c r="AZ442" i="6"/>
  <c r="AZ418" i="6"/>
  <c r="AZ406" i="6"/>
  <c r="AZ398" i="6"/>
  <c r="AZ378" i="6"/>
  <c r="AZ374" i="6"/>
  <c r="AZ314" i="6"/>
  <c r="AZ306" i="6"/>
  <c r="AZ294" i="6"/>
  <c r="AZ286" i="6"/>
  <c r="AZ282" i="6"/>
  <c r="AZ278" i="6"/>
  <c r="AZ270" i="6"/>
  <c r="AZ266" i="6"/>
  <c r="AZ262" i="6"/>
  <c r="AZ254" i="6"/>
  <c r="AZ242" i="6"/>
  <c r="AZ234" i="6"/>
  <c r="AZ230" i="6"/>
  <c r="AZ218" i="6"/>
  <c r="AZ214" i="6"/>
  <c r="AZ206" i="6"/>
  <c r="AZ194" i="6"/>
  <c r="AZ190" i="6"/>
  <c r="AZ182" i="6"/>
  <c r="AZ178" i="6"/>
  <c r="AZ166" i="6"/>
  <c r="AZ162" i="6"/>
  <c r="AZ158" i="6"/>
  <c r="AZ142" i="6"/>
  <c r="AZ138" i="6"/>
  <c r="AZ134" i="6"/>
  <c r="AZ130" i="6"/>
  <c r="AZ126" i="6"/>
  <c r="AZ110" i="6"/>
  <c r="AZ102" i="6"/>
  <c r="AZ94" i="6"/>
  <c r="AZ90" i="6"/>
  <c r="AZ86" i="6"/>
  <c r="AZ82" i="6"/>
  <c r="AZ74" i="6"/>
  <c r="AZ58" i="6"/>
  <c r="AZ54" i="6"/>
  <c r="AZ50" i="6"/>
  <c r="AZ42" i="6"/>
  <c r="AZ38" i="6"/>
  <c r="AZ34" i="6"/>
  <c r="AZ22" i="6"/>
  <c r="AZ18" i="6"/>
  <c r="AZ14" i="6"/>
  <c r="AZ10" i="6"/>
  <c r="AZ6" i="6"/>
  <c r="AZ2" i="6"/>
  <c r="AZ572" i="6"/>
  <c r="AZ540" i="6"/>
  <c r="AZ472" i="6"/>
  <c r="AZ464" i="6"/>
  <c r="AZ460" i="6"/>
  <c r="AZ440" i="6"/>
  <c r="AZ416" i="6"/>
  <c r="AZ408" i="6"/>
  <c r="AZ368" i="6"/>
  <c r="AZ364" i="6"/>
  <c r="AZ312" i="6"/>
  <c r="AZ304" i="6"/>
  <c r="AZ296" i="6"/>
  <c r="AZ292" i="6"/>
  <c r="AZ260" i="6"/>
  <c r="AZ248" i="6"/>
  <c r="AZ244" i="6"/>
  <c r="AZ224" i="6"/>
  <c r="AZ212" i="6"/>
  <c r="AZ160" i="6"/>
  <c r="AZ136" i="6"/>
  <c r="AZ128" i="6"/>
  <c r="AZ80" i="6"/>
  <c r="AZ48" i="6"/>
  <c r="AZ32" i="6"/>
  <c r="AZ527" i="6"/>
  <c r="AZ511" i="6"/>
  <c r="AZ495" i="6"/>
  <c r="AZ487" i="6"/>
  <c r="AZ475" i="6"/>
  <c r="AZ455" i="6"/>
  <c r="AZ447" i="6"/>
  <c r="AZ419" i="6"/>
  <c r="AZ415" i="6"/>
  <c r="AZ403" i="6"/>
  <c r="AZ387" i="6"/>
  <c r="AZ371" i="6"/>
  <c r="AZ331" i="6"/>
  <c r="AZ323" i="6"/>
  <c r="AZ283" i="6"/>
  <c r="AZ275" i="6"/>
  <c r="AZ267" i="6"/>
  <c r="AZ247" i="6"/>
  <c r="AZ227" i="6"/>
  <c r="AZ223" i="6"/>
  <c r="AZ219" i="6"/>
  <c r="AZ215" i="6"/>
  <c r="AZ203" i="6"/>
  <c r="AZ199" i="6"/>
  <c r="AZ187" i="6"/>
  <c r="AZ183" i="6"/>
  <c r="AZ163" i="6"/>
  <c r="AZ159" i="6"/>
  <c r="AZ143" i="6"/>
  <c r="AZ135" i="6"/>
  <c r="AZ107" i="6"/>
  <c r="AZ83" i="6"/>
  <c r="AZ75" i="6"/>
  <c r="AZ31" i="6"/>
  <c r="AZ15" i="6"/>
  <c r="AZ520" i="6"/>
  <c r="AZ488" i="6"/>
  <c r="AZ480" i="6"/>
  <c r="AZ400" i="6"/>
  <c r="AZ376" i="6"/>
  <c r="AZ372" i="6"/>
  <c r="AZ360" i="6"/>
  <c r="AZ324" i="6"/>
  <c r="AZ308" i="6"/>
  <c r="AZ276" i="6"/>
  <c r="AZ268" i="6"/>
  <c r="AZ264" i="6"/>
  <c r="AZ252" i="6"/>
  <c r="AZ232" i="6"/>
  <c r="AZ220" i="6"/>
  <c r="AZ208" i="6"/>
  <c r="AZ200" i="6"/>
  <c r="AZ172" i="6"/>
  <c r="AZ168" i="6"/>
  <c r="AZ144" i="6"/>
  <c r="AZ140" i="6"/>
  <c r="AZ116" i="6"/>
  <c r="AZ108" i="6"/>
  <c r="AZ104" i="6"/>
  <c r="AZ88" i="6"/>
  <c r="AZ72" i="6"/>
  <c r="AZ68" i="6"/>
  <c r="AZ56" i="6"/>
  <c r="AZ52" i="6"/>
  <c r="AZ483" i="6"/>
  <c r="AZ411" i="6"/>
  <c r="AZ355" i="6"/>
  <c r="AZ319" i="6"/>
  <c r="AZ315" i="6"/>
  <c r="AZ307" i="6"/>
  <c r="AZ299" i="6"/>
  <c r="AZ287" i="6"/>
  <c r="AZ255" i="6"/>
  <c r="AZ243" i="6"/>
  <c r="AZ239" i="6"/>
  <c r="AZ175" i="6"/>
  <c r="AZ171" i="6"/>
  <c r="AZ155" i="6"/>
  <c r="AZ151" i="6"/>
  <c r="AZ131" i="6"/>
  <c r="AZ123" i="6"/>
  <c r="AZ119" i="6"/>
  <c r="AZ111" i="6"/>
  <c r="AZ87" i="6"/>
  <c r="AZ71" i="6"/>
  <c r="AZ63" i="6"/>
  <c r="AZ59" i="6"/>
  <c r="AZ51" i="6"/>
  <c r="AZ39" i="6"/>
  <c r="AZ35" i="6"/>
  <c r="AZ23" i="6"/>
  <c r="AZ11" i="6"/>
  <c r="AZ7" i="6"/>
  <c r="AZ3" i="6"/>
  <c r="AZ373" i="6"/>
  <c r="AZ269" i="6"/>
  <c r="AZ257" i="6"/>
  <c r="AZ245" i="6"/>
  <c r="AZ237" i="6"/>
  <c r="AZ221" i="6"/>
  <c r="AZ213" i="6"/>
  <c r="AZ201" i="6"/>
  <c r="AZ193" i="6"/>
  <c r="AZ185" i="6"/>
  <c r="AZ181" i="6"/>
  <c r="AZ161" i="6"/>
  <c r="AZ137" i="6"/>
  <c r="AZ101" i="6"/>
  <c r="AZ93" i="6"/>
  <c r="AZ85" i="6"/>
  <c r="AZ73" i="6"/>
  <c r="AZ45" i="6"/>
  <c r="AZ33" i="6"/>
  <c r="AZ29" i="6"/>
  <c r="AZ5" i="6"/>
  <c r="AZ40" i="6"/>
  <c r="AZ36" i="6"/>
  <c r="AZ28" i="6"/>
  <c r="AZ16" i="6"/>
  <c r="AZ12" i="6"/>
  <c r="AZ8" i="6"/>
  <c r="AZ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331181F-E450-400B-B5E3-240CB92836F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732493D-8807-4F92-8E1C-35A69CCACEEE}" name="WorksheetConnection_Banking_Data2.xlsx!Table6" type="102" refreshedVersion="8" minRefreshableVersion="5">
    <extLst>
      <ext xmlns:x15="http://schemas.microsoft.com/office/spreadsheetml/2010/11/main" uri="{DE250136-89BD-433C-8126-D09CA5730AF9}">
        <x15:connection id="Table6" autoDelete="1">
          <x15:rangePr sourceName="_xlcn.WorksheetConnection_Banking_Data2.xlsxTable61"/>
        </x15:connection>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2">
    <s v="ThisWorkbookDataModel"/>
    <s v="{[Table6].[Loan Status].&amp;[Active]}"/>
  </metadataStrings>
  <mdxMetadata count="1">
    <mdx n="0" f="s">
      <ms ns="1" c="0"/>
    </mdx>
  </mdxMetadata>
  <futureMetadata name="XLDAPR" count="1">
    <bk>
      <extLst>
        <ext uri="{bdbb8cdc-fa1e-496e-a857-3c3f30c029c3}">
          <xda:dynamicArrayProperties fDynamic="1" fCollapsed="0"/>
        </ext>
      </extLst>
    </bk>
  </futureMetadata>
  <cellMetadata count="1">
    <bk>
      <rc t="1" v="0"/>
    </bk>
  </cellMetadata>
  <valueMetadata count="1">
    <bk>
      <rc t="2" v="0"/>
    </bk>
  </valueMetadata>
</metadata>
</file>

<file path=xl/sharedStrings.xml><?xml version="1.0" encoding="utf-8"?>
<sst xmlns="http://schemas.openxmlformats.org/spreadsheetml/2006/main" count="93184" uniqueCount="2850">
  <si>
    <t>Client id</t>
  </si>
  <si>
    <t>Client Name</t>
  </si>
  <si>
    <t>Gender ID</t>
  </si>
  <si>
    <t>Age</t>
  </si>
  <si>
    <t>Age _T</t>
  </si>
  <si>
    <t>Dateof Birth</t>
  </si>
  <si>
    <t>Caste</t>
  </si>
  <si>
    <t>Religion</t>
  </si>
  <si>
    <t>Home Ownership</t>
  </si>
  <si>
    <t>Client Income Range</t>
  </si>
  <si>
    <t>Employment Type</t>
  </si>
  <si>
    <t>Credit Score</t>
  </si>
  <si>
    <t>Meera Chopra</t>
  </si>
  <si>
    <t>Female</t>
  </si>
  <si>
    <t>36-45</t>
  </si>
  <si>
    <t>1/1/1981</t>
  </si>
  <si>
    <t>OBC</t>
  </si>
  <si>
    <t>Christian</t>
  </si>
  <si>
    <t>RENT</t>
  </si>
  <si>
    <t>75K-100K</t>
  </si>
  <si>
    <t>Self-Employed</t>
  </si>
  <si>
    <t>Laksh Joshi</t>
  </si>
  <si>
    <t>100K+</t>
  </si>
  <si>
    <t>Diya Joshi</t>
  </si>
  <si>
    <t>1/1/1974</t>
  </si>
  <si>
    <t>SC</t>
  </si>
  <si>
    <t>50K-75K</t>
  </si>
  <si>
    <t>Meera Gupta</t>
  </si>
  <si>
    <t>46-55</t>
  </si>
  <si>
    <t>1/1/1962</t>
  </si>
  <si>
    <t>ST</t>
  </si>
  <si>
    <t>Business</t>
  </si>
  <si>
    <t>Ishaan Mehta</t>
  </si>
  <si>
    <t>18-25</t>
  </si>
  <si>
    <t>1/1/1994</t>
  </si>
  <si>
    <t>Hindu</t>
  </si>
  <si>
    <t>Vivaan Reddy</t>
  </si>
  <si>
    <t>1/1/1980</t>
  </si>
  <si>
    <t>25K-50K</t>
  </si>
  <si>
    <t>Salaried</t>
  </si>
  <si>
    <t>Kavya Gupta</t>
  </si>
  <si>
    <t>1/1/1978</t>
  </si>
  <si>
    <t>Aditya Joshi</t>
  </si>
  <si>
    <t>1/1/1963</t>
  </si>
  <si>
    <t>OWN</t>
  </si>
  <si>
    <t>Vivaan Patel</t>
  </si>
  <si>
    <t>26-35</t>
  </si>
  <si>
    <t>1/1/1988</t>
  </si>
  <si>
    <t>Meera Sharma</t>
  </si>
  <si>
    <t>1/1/1972</t>
  </si>
  <si>
    <t>Laksh Reddy</t>
  </si>
  <si>
    <t>10/6/1981</t>
  </si>
  <si>
    <t>Ishaan Gupta</t>
  </si>
  <si>
    <t>1/1/1989</t>
  </si>
  <si>
    <t>Ananya Reddy</t>
  </si>
  <si>
    <t>18-05-1978</t>
  </si>
  <si>
    <t>Vivaan Malhotra</t>
  </si>
  <si>
    <t>1/1/1964</t>
  </si>
  <si>
    <t>Ananya Gupta</t>
  </si>
  <si>
    <t>1/1/1973</t>
  </si>
  <si>
    <t>Meera Verma</t>
  </si>
  <si>
    <t>1/1/1970</t>
  </si>
  <si>
    <t>1/1/1966</t>
  </si>
  <si>
    <t>MORTGAGE</t>
  </si>
  <si>
    <t>Meera Nair</t>
  </si>
  <si>
    <t>&lt;25K</t>
  </si>
  <si>
    <t>Nisha Patel</t>
  </si>
  <si>
    <t>1/1/1983</t>
  </si>
  <si>
    <t>Meera Patel</t>
  </si>
  <si>
    <t>4/12/1989</t>
  </si>
  <si>
    <t>Ananya Sharma</t>
  </si>
  <si>
    <t>1/1/1985</t>
  </si>
  <si>
    <t>Vivaan Chopra</t>
  </si>
  <si>
    <t>12/3/1970</t>
  </si>
  <si>
    <t>General</t>
  </si>
  <si>
    <t>Aarav Sharma</t>
  </si>
  <si>
    <t>18-02-1987</t>
  </si>
  <si>
    <t>14-12-1995</t>
  </si>
  <si>
    <t>Kavya Sharma</t>
  </si>
  <si>
    <t>16-08-1975</t>
  </si>
  <si>
    <t>Diya Nair</t>
  </si>
  <si>
    <t>1/1/1992</t>
  </si>
  <si>
    <t>Kavya Reddy</t>
  </si>
  <si>
    <t>2/2/1994</t>
  </si>
  <si>
    <t>Vivaan Gupta</t>
  </si>
  <si>
    <t>1/1/1979</t>
  </si>
  <si>
    <t>Nisha Joshi</t>
  </si>
  <si>
    <t>1/1/1984</t>
  </si>
  <si>
    <t>1/1/1995</t>
  </si>
  <si>
    <t>Kavya Chopra</t>
  </si>
  <si>
    <t>Nisha Chopra</t>
  </si>
  <si>
    <t>1/1/1982</t>
  </si>
  <si>
    <t>1/1/1965</t>
  </si>
  <si>
    <t>Aditya Sharma</t>
  </si>
  <si>
    <t>1/1/1976</t>
  </si>
  <si>
    <t>Kavya Verma</t>
  </si>
  <si>
    <t>Ishaan Sharma</t>
  </si>
  <si>
    <t>1/1/1991</t>
  </si>
  <si>
    <t>Ananya Malhotra</t>
  </si>
  <si>
    <t>Nisha Reddy</t>
  </si>
  <si>
    <t>1/1/1975</t>
  </si>
  <si>
    <t>11/1/1988</t>
  </si>
  <si>
    <t>Aditya Reddy</t>
  </si>
  <si>
    <t>1/1/1967</t>
  </si>
  <si>
    <t>Minority</t>
  </si>
  <si>
    <t>Muslim</t>
  </si>
  <si>
    <t>Diya Reddy</t>
  </si>
  <si>
    <t>5/4/1973</t>
  </si>
  <si>
    <t>Nisha Mehta</t>
  </si>
  <si>
    <t>1/11/1981</t>
  </si>
  <si>
    <t>Ishaan Malhotra</t>
  </si>
  <si>
    <t>1/1/1997</t>
  </si>
  <si>
    <t>Laksh Patel</t>
  </si>
  <si>
    <t>1/1/1968</t>
  </si>
  <si>
    <t>Diya Chopra</t>
  </si>
  <si>
    <t>20-03-1984</t>
  </si>
  <si>
    <t>Kavya Malhotra</t>
  </si>
  <si>
    <t>30-05-1985</t>
  </si>
  <si>
    <t>25-05-1974</t>
  </si>
  <si>
    <t>Laksh Gupta</t>
  </si>
  <si>
    <t>Aditya Mehta</t>
  </si>
  <si>
    <t>Ananya Chopra</t>
  </si>
  <si>
    <t>Diya Patel</t>
  </si>
  <si>
    <t>8/9/1975</t>
  </si>
  <si>
    <t>Ishaan Nair</t>
  </si>
  <si>
    <t>26-03-1983</t>
  </si>
  <si>
    <t>Meera Mehta</t>
  </si>
  <si>
    <t>Aditya Malhotra</t>
  </si>
  <si>
    <t>Nisha Malhotra</t>
  </si>
  <si>
    <t>1/1/1977</t>
  </si>
  <si>
    <t>Kavya Mehta</t>
  </si>
  <si>
    <t>12/1/1982</t>
  </si>
  <si>
    <t>1/1/1998</t>
  </si>
  <si>
    <t>Nisha Verma</t>
  </si>
  <si>
    <t>Meera Reddy</t>
  </si>
  <si>
    <t>10/11/1990</t>
  </si>
  <si>
    <t>Ishaan Joshi</t>
  </si>
  <si>
    <t>2/4/1976</t>
  </si>
  <si>
    <t>25-03-1980</t>
  </si>
  <si>
    <t>Aarav Gupta</t>
  </si>
  <si>
    <t>12/3/1992</t>
  </si>
  <si>
    <t>10/8/1995</t>
  </si>
  <si>
    <t>1/1/1993</t>
  </si>
  <si>
    <t>Vivaan Joshi</t>
  </si>
  <si>
    <t>15-06-1986</t>
  </si>
  <si>
    <t>Sikh</t>
  </si>
  <si>
    <t>1/1/1990</t>
  </si>
  <si>
    <t>Ishaan Reddy</t>
  </si>
  <si>
    <t>8/2/1986</t>
  </si>
  <si>
    <t>Laksh Nair</t>
  </si>
  <si>
    <t>Aarav Joshi</t>
  </si>
  <si>
    <t>27-10-1997</t>
  </si>
  <si>
    <t>10/11/1970</t>
  </si>
  <si>
    <t>Laksh Mehta</t>
  </si>
  <si>
    <t>Aditya Verma</t>
  </si>
  <si>
    <t>3/7/1970</t>
  </si>
  <si>
    <t>Meera Joshi</t>
  </si>
  <si>
    <t>24-05-1988</t>
  </si>
  <si>
    <t>Vivaan Mehta</t>
  </si>
  <si>
    <t>10/10/1996</t>
  </si>
  <si>
    <t>Aarav Verma</t>
  </si>
  <si>
    <t>2/6/1985</t>
  </si>
  <si>
    <t>Kavya Patel</t>
  </si>
  <si>
    <t>1/1/1986</t>
  </si>
  <si>
    <t>Ananya Mehta</t>
  </si>
  <si>
    <t>Laksh Sharma</t>
  </si>
  <si>
    <t>12/12/1996</t>
  </si>
  <si>
    <t>1/1/1969</t>
  </si>
  <si>
    <t>Diya Sharma</t>
  </si>
  <si>
    <t>Laksh Malhotra</t>
  </si>
  <si>
    <t>29-03-1991</t>
  </si>
  <si>
    <t>Aarav Patel</t>
  </si>
  <si>
    <t>Diya Mehta</t>
  </si>
  <si>
    <t>12/5/1984</t>
  </si>
  <si>
    <t>1/1/1987</t>
  </si>
  <si>
    <t>Vivaan Verma</t>
  </si>
  <si>
    <t>29-09-1985</t>
  </si>
  <si>
    <t>Diya Malhotra</t>
  </si>
  <si>
    <t>3/1/1998</t>
  </si>
  <si>
    <t>Aditya Nair</t>
  </si>
  <si>
    <t>8/8/1991</t>
  </si>
  <si>
    <t>Ananya Nair</t>
  </si>
  <si>
    <t>Nisha Nair</t>
  </si>
  <si>
    <t>8/11/1991</t>
  </si>
  <si>
    <t>28-12-1979</t>
  </si>
  <si>
    <t>5/1/1984</t>
  </si>
  <si>
    <t>Aditya Patel</t>
  </si>
  <si>
    <t>11/4/1992</t>
  </si>
  <si>
    <t>1/3/1994</t>
  </si>
  <si>
    <t>5/7/1966</t>
  </si>
  <si>
    <t>Ishaan Chopra</t>
  </si>
  <si>
    <t>16-10-1997</t>
  </si>
  <si>
    <t>Diya Verma</t>
  </si>
  <si>
    <t>1/3/1974</t>
  </si>
  <si>
    <t>1/10/1967</t>
  </si>
  <si>
    <t>28-07-1975</t>
  </si>
  <si>
    <t>Aarav Reddy</t>
  </si>
  <si>
    <t>56-63</t>
  </si>
  <si>
    <t>11/8/1962</t>
  </si>
  <si>
    <t>Vivaan Nair</t>
  </si>
  <si>
    <t>3/1/1970</t>
  </si>
  <si>
    <t>1/1/1960</t>
  </si>
  <si>
    <t>5/11/1980</t>
  </si>
  <si>
    <t>10/3/1975</t>
  </si>
  <si>
    <t>14-03-1973</t>
  </si>
  <si>
    <t>8/9/1983</t>
  </si>
  <si>
    <t>12/10/1980</t>
  </si>
  <si>
    <t>Meera Malhotra</t>
  </si>
  <si>
    <t>Ishaan Patel</t>
  </si>
  <si>
    <t>Laksh Chopra</t>
  </si>
  <si>
    <t>22-04-1964</t>
  </si>
  <si>
    <t>Aarav Malhotra</t>
  </si>
  <si>
    <t>1/6/1972</t>
  </si>
  <si>
    <t>1/8/1973</t>
  </si>
  <si>
    <t>5/10/1970</t>
  </si>
  <si>
    <t>8/6/1970</t>
  </si>
  <si>
    <t>29-01-1979</t>
  </si>
  <si>
    <t>Ananya Patel</t>
  </si>
  <si>
    <t>1/3/1975</t>
  </si>
  <si>
    <t>Ananya Verma</t>
  </si>
  <si>
    <t>1/6/1967</t>
  </si>
  <si>
    <t>10/10/1965</t>
  </si>
  <si>
    <t>4/9/1971</t>
  </si>
  <si>
    <t>Branch Name</t>
  </si>
  <si>
    <t>Bank Name</t>
  </si>
  <si>
    <t>Region Name</t>
  </si>
  <si>
    <t>State Abbr</t>
  </si>
  <si>
    <t>State Name</t>
  </si>
  <si>
    <t>City</t>
  </si>
  <si>
    <t>Center Id</t>
  </si>
  <si>
    <t>BH Name</t>
  </si>
  <si>
    <t>Branch Performance Category</t>
  </si>
  <si>
    <t>BranchID</t>
  </si>
  <si>
    <t>PATIALA</t>
  </si>
  <si>
    <t>102-DBS</t>
  </si>
  <si>
    <t>LUDHIANA</t>
  </si>
  <si>
    <t>PB</t>
  </si>
  <si>
    <t>PUNJAB</t>
  </si>
  <si>
    <t>10420-MUNENDRA  SINGH</t>
  </si>
  <si>
    <t>Medium</t>
  </si>
  <si>
    <t>PATIALA-100186</t>
  </si>
  <si>
    <t>Low</t>
  </si>
  <si>
    <t>PATIALA-100031</t>
  </si>
  <si>
    <t>JALANDHAR</t>
  </si>
  <si>
    <t>10067-AKSHAY KUMAR</t>
  </si>
  <si>
    <t>JALANDHAR-160051</t>
  </si>
  <si>
    <t>SANGRUR</t>
  </si>
  <si>
    <t>10037-RAJESH PRATAP</t>
  </si>
  <si>
    <t>SANGRUR-110159</t>
  </si>
  <si>
    <t>Mathura</t>
  </si>
  <si>
    <t>176-DBS</t>
  </si>
  <si>
    <t>BULANDSHAHR</t>
  </si>
  <si>
    <t>UP</t>
  </si>
  <si>
    <t>UTTAR PRADESH</t>
  </si>
  <si>
    <t>MATHURA</t>
  </si>
  <si>
    <t>10469-MANISH  PANDEY</t>
  </si>
  <si>
    <t>High</t>
  </si>
  <si>
    <t>Mathura-910182</t>
  </si>
  <si>
    <t>MAHASAMUND</t>
  </si>
  <si>
    <t>207-DBS</t>
  </si>
  <si>
    <t>RAIPUR</t>
  </si>
  <si>
    <t>CG</t>
  </si>
  <si>
    <t>CHATTISGARH</t>
  </si>
  <si>
    <t>11640-NITISH KUMAR</t>
  </si>
  <si>
    <t>MAHASAMUND-250029</t>
  </si>
  <si>
    <t>BEHROR</t>
  </si>
  <si>
    <t>301-DBS</t>
  </si>
  <si>
    <t>JAIPUR</t>
  </si>
  <si>
    <t>RJ</t>
  </si>
  <si>
    <t>RAJASTHAN</t>
  </si>
  <si>
    <t>BEHROD</t>
  </si>
  <si>
    <t>10055-MAHESH KUMAR PATEL</t>
  </si>
  <si>
    <t>BEHROR-30179</t>
  </si>
  <si>
    <t>NEEM KA THANA</t>
  </si>
  <si>
    <t>10043-RAVI MISHRA</t>
  </si>
  <si>
    <t>NEEM KA THANA-80001</t>
  </si>
  <si>
    <t>BEHROR-30216</t>
  </si>
  <si>
    <t>BEHROR-30141</t>
  </si>
  <si>
    <t>PALWAL</t>
  </si>
  <si>
    <t>206-DBS</t>
  </si>
  <si>
    <t>KARNAL</t>
  </si>
  <si>
    <t>HR</t>
  </si>
  <si>
    <t>HARYANA</t>
  </si>
  <si>
    <t>10903-HEMANT SHUKLA</t>
  </si>
  <si>
    <t>PALWAL-20242</t>
  </si>
  <si>
    <t>BILASPUR</t>
  </si>
  <si>
    <t>10886-MANISH KUMAR DWIVEDI</t>
  </si>
  <si>
    <t>BILASPUR-240005</t>
  </si>
  <si>
    <t>Mathura-910016</t>
  </si>
  <si>
    <t>BEHROR-30013</t>
  </si>
  <si>
    <t>BEHROR-30528</t>
  </si>
  <si>
    <t>Mathura-910211</t>
  </si>
  <si>
    <t>Mathura-40229</t>
  </si>
  <si>
    <t>BEHROR-30136</t>
  </si>
  <si>
    <t>PAOTA</t>
  </si>
  <si>
    <t>jaipur</t>
  </si>
  <si>
    <t>PAOTA-90149</t>
  </si>
  <si>
    <t>BEHROR-30234</t>
  </si>
  <si>
    <t>VARANASI</t>
  </si>
  <si>
    <t>10568-RAJU RANJAN RAY</t>
  </si>
  <si>
    <t>VARANASI-1280108</t>
  </si>
  <si>
    <t>Mathura-910154</t>
  </si>
  <si>
    <t>PAOTA-90136</t>
  </si>
  <si>
    <t>PANIPAT</t>
  </si>
  <si>
    <t>10204-SAIF  ALI</t>
  </si>
  <si>
    <t>PANIPAT-60004</t>
  </si>
  <si>
    <t>Mathura-40017</t>
  </si>
  <si>
    <t>Mathura-910292</t>
  </si>
  <si>
    <t>Mathura-40066</t>
  </si>
  <si>
    <t>Mathura-910167</t>
  </si>
  <si>
    <t>AGRA</t>
  </si>
  <si>
    <t>10161-RAM AVTAR</t>
  </si>
  <si>
    <t>AGRA-140056</t>
  </si>
  <si>
    <t>Mathura-910228</t>
  </si>
  <si>
    <t>Mathura-910023</t>
  </si>
  <si>
    <t>AGRA-980284</t>
  </si>
  <si>
    <t>AGRA-980048</t>
  </si>
  <si>
    <t>BULANDSHAHAR</t>
  </si>
  <si>
    <t>10057-NANDI SHANKAR</t>
  </si>
  <si>
    <t>BULANDSHAHR-10068</t>
  </si>
  <si>
    <t>BULANDSHAHR-10073</t>
  </si>
  <si>
    <t>Mathura-40329</t>
  </si>
  <si>
    <t>Mathura-40253</t>
  </si>
  <si>
    <t>Mathura-910137</t>
  </si>
  <si>
    <t>BUXAR</t>
  </si>
  <si>
    <t>209-DBS</t>
  </si>
  <si>
    <t>PATNA</t>
  </si>
  <si>
    <t>BR</t>
  </si>
  <si>
    <t>BIHAR</t>
  </si>
  <si>
    <t>BUXAR-710002</t>
  </si>
  <si>
    <t>ASANSOL</t>
  </si>
  <si>
    <t>201-DBS</t>
  </si>
  <si>
    <t>HOWRAH</t>
  </si>
  <si>
    <t>WB</t>
  </si>
  <si>
    <t>WEST BENGAL</t>
  </si>
  <si>
    <t>PASCHIM BARDHHAMAN</t>
  </si>
  <si>
    <t>10035-ABHAY TOMER</t>
  </si>
  <si>
    <t>ASANSOL-690076</t>
  </si>
  <si>
    <t>BEHROR-30501</t>
  </si>
  <si>
    <t>ASANSOL-690068</t>
  </si>
  <si>
    <t>BUXAR-710012</t>
  </si>
  <si>
    <t>ASANSOL-690090</t>
  </si>
  <si>
    <t>ASANSOL-690098</t>
  </si>
  <si>
    <t>ASANSOL-690144</t>
  </si>
  <si>
    <t>CHHATA</t>
  </si>
  <si>
    <t>10047-ANIL KUMAR</t>
  </si>
  <si>
    <t>CHHATA-910020</t>
  </si>
  <si>
    <t>CHHATA-910011</t>
  </si>
  <si>
    <t>CHHATA-910217</t>
  </si>
  <si>
    <t>CHHATA-910237</t>
  </si>
  <si>
    <t>DURGAPUR</t>
  </si>
  <si>
    <t>DURGAPUR-700013</t>
  </si>
  <si>
    <t>CHHATA-910170</t>
  </si>
  <si>
    <t>DURGAPUR-700009</t>
  </si>
  <si>
    <t>KURUKSHETRA</t>
  </si>
  <si>
    <t>10028-AAYUSH PANDEY</t>
  </si>
  <si>
    <t>KURUKSHETRA-70364</t>
  </si>
  <si>
    <t>BEHROR-30431</t>
  </si>
  <si>
    <t>BEHROR-30241</t>
  </si>
  <si>
    <t>DURGAPUR-700042</t>
  </si>
  <si>
    <t>KURUKSHETRA-70408</t>
  </si>
  <si>
    <t>BUXAR-710054</t>
  </si>
  <si>
    <t>10282-NAIM ALI</t>
  </si>
  <si>
    <t>KARNAL-50678</t>
  </si>
  <si>
    <t>KURUKSHETRA-70525</t>
  </si>
  <si>
    <t>DURGAPUR-700056</t>
  </si>
  <si>
    <t>BEHROR-30281</t>
  </si>
  <si>
    <t>BULANDSHAHR-10356</t>
  </si>
  <si>
    <t>SIWAN</t>
  </si>
  <si>
    <t>10827-AJEET KUMAR PANDEY</t>
  </si>
  <si>
    <t>SIWAN-790102</t>
  </si>
  <si>
    <t>DURGAPUR-700025</t>
  </si>
  <si>
    <t>SANGRUR-110091</t>
  </si>
  <si>
    <t>DURGAPUR-700070</t>
  </si>
  <si>
    <t>UJJAIN</t>
  </si>
  <si>
    <t>200-DBS</t>
  </si>
  <si>
    <t>BHOPAL</t>
  </si>
  <si>
    <t>MP</t>
  </si>
  <si>
    <t>MADHYA PRADESH</t>
  </si>
  <si>
    <t>12915-FAIZAL KHAN</t>
  </si>
  <si>
    <t>UJJAIN-1510002</t>
  </si>
  <si>
    <t>DURGAPUR-700063</t>
  </si>
  <si>
    <t>DURGAPUR-700046</t>
  </si>
  <si>
    <t>Mathura-40715</t>
  </si>
  <si>
    <t>BULANDSHAHR-10249</t>
  </si>
  <si>
    <t>BEHROR-30570</t>
  </si>
  <si>
    <t>MUKTSAR</t>
  </si>
  <si>
    <t>SRI MUKTSAR SAHIB</t>
  </si>
  <si>
    <t>11303-ASHUTOSH KUMAR SUMAN</t>
  </si>
  <si>
    <t>MUKTSAR-1110166</t>
  </si>
  <si>
    <t>BEHROR-30409</t>
  </si>
  <si>
    <t>SIRSA</t>
  </si>
  <si>
    <t>10149-ABHISHEK MAURYA</t>
  </si>
  <si>
    <t>SIRSA-730084</t>
  </si>
  <si>
    <t>DURGAPUR-700097</t>
  </si>
  <si>
    <t>DURGAPUR-700131</t>
  </si>
  <si>
    <t>BEHROR-30415</t>
  </si>
  <si>
    <t>BULANDSHAHR-10521</t>
  </si>
  <si>
    <t>DURGAPUR-700059</t>
  </si>
  <si>
    <t>MADHUBANI</t>
  </si>
  <si>
    <t>10514-MANISH KUMAR MISHRA</t>
  </si>
  <si>
    <t>MADHUBANI-1140044</t>
  </si>
  <si>
    <t>JAMMU</t>
  </si>
  <si>
    <t>JK</t>
  </si>
  <si>
    <t>JAMMU &amp; KASHMIR</t>
  </si>
  <si>
    <t>10588-POONAM DEVI</t>
  </si>
  <si>
    <t>JAMMU-720081</t>
  </si>
  <si>
    <t>MUKTSAR-1110093</t>
  </si>
  <si>
    <t>SANGRUR-110435</t>
  </si>
  <si>
    <t>DHURI</t>
  </si>
  <si>
    <t>12058-DEEPAK KUMAR</t>
  </si>
  <si>
    <t>DHURI-1030063</t>
  </si>
  <si>
    <t>DHURI-1030084</t>
  </si>
  <si>
    <t>DHURI-1030086</t>
  </si>
  <si>
    <t>DHURI-1030108</t>
  </si>
  <si>
    <t>DHURI-1030107</t>
  </si>
  <si>
    <t>DHURI-1030163</t>
  </si>
  <si>
    <t>DHURI-1030224</t>
  </si>
  <si>
    <t>DHURI-1030205</t>
  </si>
  <si>
    <t>DHURI-1030257</t>
  </si>
  <si>
    <t>DHURI-1030260</t>
  </si>
  <si>
    <t>DHURI-1030255</t>
  </si>
  <si>
    <t>FATEHGARH SAHIB</t>
  </si>
  <si>
    <t>FATEHGARH SAHIB-120676</t>
  </si>
  <si>
    <t>FATEHGARH SAHIB-120672</t>
  </si>
  <si>
    <t>MUKTSAR-1110091</t>
  </si>
  <si>
    <t>MUKTSAR-1110134</t>
  </si>
  <si>
    <t>DHURI-1030123</t>
  </si>
  <si>
    <t>DHURI-1030218</t>
  </si>
  <si>
    <t>DHURI-1030216</t>
  </si>
  <si>
    <t>MUKTSAR-1110059</t>
  </si>
  <si>
    <t>SANGRUR-110902</t>
  </si>
  <si>
    <t>SAMRALA</t>
  </si>
  <si>
    <t>10050-GAUTAM SINGH</t>
  </si>
  <si>
    <t>SAMRALA-130067</t>
  </si>
  <si>
    <t>SANGRUR-110927</t>
  </si>
  <si>
    <t>MUKTSAR-1110080</t>
  </si>
  <si>
    <t>MUKTSAR-1110107</t>
  </si>
  <si>
    <t>JALANDHAR-160386</t>
  </si>
  <si>
    <t>SANGRUR-110335</t>
  </si>
  <si>
    <t>PATIALA-100473</t>
  </si>
  <si>
    <t>MUKTSAR-1110054</t>
  </si>
  <si>
    <t>MUKTSAR-1110078</t>
  </si>
  <si>
    <t>SANGRUR-110975</t>
  </si>
  <si>
    <t>MUKTSAR-1110074</t>
  </si>
  <si>
    <t>FATEHGARH SAHIB-120047</t>
  </si>
  <si>
    <t>MUKTSAR-1110026</t>
  </si>
  <si>
    <t>MUKTSAR-1110085</t>
  </si>
  <si>
    <t>SANGRUR-110107</t>
  </si>
  <si>
    <t>SANGRUR-110981</t>
  </si>
  <si>
    <t>SANGRUR-110963</t>
  </si>
  <si>
    <t>MUKTSAR-1110160</t>
  </si>
  <si>
    <t>JALANDHAR-160243</t>
  </si>
  <si>
    <t>JALANDHAR-160235</t>
  </si>
  <si>
    <t>MUKTSAR-1110066</t>
  </si>
  <si>
    <t>FATEHGARH SAHIB-120470</t>
  </si>
  <si>
    <t>FATEHGARH SAHIB-120314</t>
  </si>
  <si>
    <t>MUKTSAR-1110053</t>
  </si>
  <si>
    <t>JALANDHAR-160348</t>
  </si>
  <si>
    <t>SANGRUR-110957</t>
  </si>
  <si>
    <t>FATEHGARH SAHIB-120378</t>
  </si>
  <si>
    <t>NIMAPADA</t>
  </si>
  <si>
    <t>107-DBS</t>
  </si>
  <si>
    <t>BHUBANESWAR</t>
  </si>
  <si>
    <t>OR</t>
  </si>
  <si>
    <t>ODISHA</t>
  </si>
  <si>
    <t>12004-SAMIR RANJAN SUTRADHAR</t>
  </si>
  <si>
    <t>NIMAPADA-440052</t>
  </si>
  <si>
    <t>CUTTACK</t>
  </si>
  <si>
    <t>12061-PINAKAPANI KANUNGO</t>
  </si>
  <si>
    <t>CUTTACK-630081</t>
  </si>
  <si>
    <t>Mangaldoi</t>
  </si>
  <si>
    <t>208-DBS</t>
  </si>
  <si>
    <t>GUWAAHATI</t>
  </si>
  <si>
    <t>AS</t>
  </si>
  <si>
    <t>ASSAM</t>
  </si>
  <si>
    <t>10961-NAYAN JYOTI SARMAH</t>
  </si>
  <si>
    <t>Mangaldoi-570241</t>
  </si>
  <si>
    <t>Mangaldoi-570076</t>
  </si>
  <si>
    <t>Mangaldoi-570205</t>
  </si>
  <si>
    <t>Mangaldoi-570017</t>
  </si>
  <si>
    <t>DIBRUGARH</t>
  </si>
  <si>
    <t>DIBRUGARH-1050013</t>
  </si>
  <si>
    <t>DIBRUGARH-1050025</t>
  </si>
  <si>
    <t>Mangaldoi-570141</t>
  </si>
  <si>
    <t>SIVASAGAR</t>
  </si>
  <si>
    <t>12359-SAMIUR RAHMAN</t>
  </si>
  <si>
    <t>SIVASAGAR-880038</t>
  </si>
  <si>
    <t>BISWANATH CHARIALI</t>
  </si>
  <si>
    <t>BISWANATH</t>
  </si>
  <si>
    <t>13111-SHANTUMONI BORAH</t>
  </si>
  <si>
    <t>BISWANATH CHARIALI-740048</t>
  </si>
  <si>
    <t>DHARMANAGAR</t>
  </si>
  <si>
    <t>303-DBS</t>
  </si>
  <si>
    <t>TR</t>
  </si>
  <si>
    <t>TRIPURA</t>
  </si>
  <si>
    <t>NORTH TRIPURA</t>
  </si>
  <si>
    <t>12526-OKRAM AMOLENDU SINGHA</t>
  </si>
  <si>
    <t>DHARMANAGAR-1230018</t>
  </si>
  <si>
    <t>HABRA</t>
  </si>
  <si>
    <t>12361-RITESH KUMAR SINHA</t>
  </si>
  <si>
    <t>HABRA-650051</t>
  </si>
  <si>
    <t>Bardhaman</t>
  </si>
  <si>
    <t>Barddhaman</t>
  </si>
  <si>
    <t>Bardhaman-610198</t>
  </si>
  <si>
    <t>CHHAPRA</t>
  </si>
  <si>
    <t>11867-VIKRANT KUMAR VICKY</t>
  </si>
  <si>
    <t>CHHAPRA-380112</t>
  </si>
  <si>
    <t>CHHAPRA-380471</t>
  </si>
  <si>
    <t>MOTIHARI</t>
  </si>
  <si>
    <t>Motihari</t>
  </si>
  <si>
    <t>10537-RAGHUVANSH SINGH</t>
  </si>
  <si>
    <t>MOTIHARI-520376</t>
  </si>
  <si>
    <t>10924-DILIP KUMAR</t>
  </si>
  <si>
    <t>RAIPUR-230415</t>
  </si>
  <si>
    <t>BILASPUR-240351</t>
  </si>
  <si>
    <t>KAROND</t>
  </si>
  <si>
    <t>12758-ROHIT KUMAR JAISWAL</t>
  </si>
  <si>
    <t>KAROND-1320004</t>
  </si>
  <si>
    <t>SHAHDOL</t>
  </si>
  <si>
    <t>10021-MAHENDRA PRATAP SINGH</t>
  </si>
  <si>
    <t>SHAHDOL-1550006</t>
  </si>
  <si>
    <t>CUTTACK-630195</t>
  </si>
  <si>
    <t>MAWANA</t>
  </si>
  <si>
    <t>MEERUT</t>
  </si>
  <si>
    <t>11183-ANIL KUMAR</t>
  </si>
  <si>
    <t>MAWANA-800018</t>
  </si>
  <si>
    <t>MAWANA-800130</t>
  </si>
  <si>
    <t>MAWANA-800161</t>
  </si>
  <si>
    <t>HAPUR</t>
  </si>
  <si>
    <t>10183-RISHABH PANT</t>
  </si>
  <si>
    <t>HAPUR-210563</t>
  </si>
  <si>
    <t>MAWANA-800156</t>
  </si>
  <si>
    <t>AGRA-140646</t>
  </si>
  <si>
    <t>MAWANA-800274</t>
  </si>
  <si>
    <t>HAPUR-210397</t>
  </si>
  <si>
    <t>MAWANA-800189</t>
  </si>
  <si>
    <t>MODINAGAR</t>
  </si>
  <si>
    <t>12116-ANIL KUMAR</t>
  </si>
  <si>
    <t>MODINAGAR-410521</t>
  </si>
  <si>
    <t>MAWANA-800261</t>
  </si>
  <si>
    <t>GUWAHATI</t>
  </si>
  <si>
    <t>Guwahati</t>
  </si>
  <si>
    <t>11955-LEKHAN KONWAR</t>
  </si>
  <si>
    <t>GUWAHATI-560090</t>
  </si>
  <si>
    <t>JORHAT</t>
  </si>
  <si>
    <t>JORHAT-850152</t>
  </si>
  <si>
    <t>JORHAT-850088</t>
  </si>
  <si>
    <t>TEZPUR</t>
  </si>
  <si>
    <t>SONITPUR</t>
  </si>
  <si>
    <t>11055-MANAS PROTIM HAZARIKA</t>
  </si>
  <si>
    <t>TEZPUR-680026</t>
  </si>
  <si>
    <t>TEZPUR-680164</t>
  </si>
  <si>
    <t>Mangaldoi-570199</t>
  </si>
  <si>
    <t>TEZPUR-680136</t>
  </si>
  <si>
    <t>Mangaldoi-570145</t>
  </si>
  <si>
    <t>BILASPUR-240048</t>
  </si>
  <si>
    <t>DURGAPUR-700169</t>
  </si>
  <si>
    <t>DURGAPUR-700049</t>
  </si>
  <si>
    <t>FATEHABAD</t>
  </si>
  <si>
    <t>10316-DEEPAK KUMAR</t>
  </si>
  <si>
    <t>FATEHABAD-670106</t>
  </si>
  <si>
    <t>SIRSA-730088</t>
  </si>
  <si>
    <t>SEHORE</t>
  </si>
  <si>
    <t>10063-VIR SINGH</t>
  </si>
  <si>
    <t>SEHORE-1440051</t>
  </si>
  <si>
    <t>Product Id</t>
  </si>
  <si>
    <t>Product Code</t>
  </si>
  <si>
    <t>Purpose Category</t>
  </si>
  <si>
    <t>Term</t>
  </si>
  <si>
    <t>Int Rate</t>
  </si>
  <si>
    <t>Grade</t>
  </si>
  <si>
    <t>Sub Grade</t>
  </si>
  <si>
    <t>JLG30K</t>
  </si>
  <si>
    <t>XLG</t>
  </si>
  <si>
    <t>Services</t>
  </si>
  <si>
    <t xml:space="preserve"> 36 months</t>
  </si>
  <si>
    <t>B</t>
  </si>
  <si>
    <t>B2</t>
  </si>
  <si>
    <t>JLG45K</t>
  </si>
  <si>
    <t>Agriculture</t>
  </si>
  <si>
    <t>A</t>
  </si>
  <si>
    <t>A3</t>
  </si>
  <si>
    <t>JLG46K</t>
  </si>
  <si>
    <t>Home Loan</t>
  </si>
  <si>
    <t>D</t>
  </si>
  <si>
    <t>D5</t>
  </si>
  <si>
    <t>JLG44K</t>
  </si>
  <si>
    <t>A2</t>
  </si>
  <si>
    <t>JLG35K</t>
  </si>
  <si>
    <t>Trade</t>
  </si>
  <si>
    <t>B1</t>
  </si>
  <si>
    <t>JLG50K</t>
  </si>
  <si>
    <t xml:space="preserve"> 60 months</t>
  </si>
  <si>
    <t>E</t>
  </si>
  <si>
    <t>E4</t>
  </si>
  <si>
    <t>JLG29K</t>
  </si>
  <si>
    <t>D3</t>
  </si>
  <si>
    <t>JLG35</t>
  </si>
  <si>
    <t>C</t>
  </si>
  <si>
    <t>C3</t>
  </si>
  <si>
    <t>JLG41K</t>
  </si>
  <si>
    <t>JLG40K</t>
  </si>
  <si>
    <t>JLG39K</t>
  </si>
  <si>
    <t>Account ID</t>
  </si>
  <si>
    <t>Loan Amount</t>
  </si>
  <si>
    <t>Funded Amount</t>
  </si>
  <si>
    <t>Funded Amount Inv</t>
  </si>
  <si>
    <t>Disbursement Date</t>
  </si>
  <si>
    <t>Loan Status</t>
  </si>
  <si>
    <t>Repayment Type</t>
  </si>
  <si>
    <t>ACC000001</t>
  </si>
  <si>
    <t>Fully Paid</t>
  </si>
  <si>
    <t>Quarterly EMI</t>
  </si>
  <si>
    <t>ACC000002</t>
  </si>
  <si>
    <t>Paid Off</t>
  </si>
  <si>
    <t>ACC000003</t>
  </si>
  <si>
    <t>Default</t>
  </si>
  <si>
    <t>ACC000004</t>
  </si>
  <si>
    <t>Monthly EMI</t>
  </si>
  <si>
    <t>ACC000005</t>
  </si>
  <si>
    <t>ACC000006</t>
  </si>
  <si>
    <t>ACC000007</t>
  </si>
  <si>
    <t>ACC000008</t>
  </si>
  <si>
    <t>Active</t>
  </si>
  <si>
    <t>ACC000009</t>
  </si>
  <si>
    <t>ACC000010</t>
  </si>
  <si>
    <t>ACC000011</t>
  </si>
  <si>
    <t>ACC000012</t>
  </si>
  <si>
    <t>ACC000013</t>
  </si>
  <si>
    <t>ACC000014</t>
  </si>
  <si>
    <t>ACC000015</t>
  </si>
  <si>
    <t>ACC000016</t>
  </si>
  <si>
    <t>ACC000017</t>
  </si>
  <si>
    <t>ACC000018</t>
  </si>
  <si>
    <t>ACC000019</t>
  </si>
  <si>
    <t>ACC000020</t>
  </si>
  <si>
    <t>ACC000021</t>
  </si>
  <si>
    <t>ACC000022</t>
  </si>
  <si>
    <t>ACC000023</t>
  </si>
  <si>
    <t>ACC000024</t>
  </si>
  <si>
    <t>ACC000025</t>
  </si>
  <si>
    <t>ACC000026</t>
  </si>
  <si>
    <t>ACC000027</t>
  </si>
  <si>
    <t>ACC000028</t>
  </si>
  <si>
    <t>ACC000029</t>
  </si>
  <si>
    <t>ACC000030</t>
  </si>
  <si>
    <t>ACC000031</t>
  </si>
  <si>
    <t>ACC000032</t>
  </si>
  <si>
    <t>ACC000033</t>
  </si>
  <si>
    <t>ACC000034</t>
  </si>
  <si>
    <t>ACC000035</t>
  </si>
  <si>
    <t>ACC000036</t>
  </si>
  <si>
    <t>ACC000037</t>
  </si>
  <si>
    <t>ACC000038</t>
  </si>
  <si>
    <t>ACC000039</t>
  </si>
  <si>
    <t>ACC000040</t>
  </si>
  <si>
    <t>ACC000041</t>
  </si>
  <si>
    <t>ACC000042</t>
  </si>
  <si>
    <t>ACC000043</t>
  </si>
  <si>
    <t>ACC000044</t>
  </si>
  <si>
    <t>ACC000045</t>
  </si>
  <si>
    <t>ACC000046</t>
  </si>
  <si>
    <t>ACC000047</t>
  </si>
  <si>
    <t>ACC000048</t>
  </si>
  <si>
    <t>ACC000049</t>
  </si>
  <si>
    <t>ACC000050</t>
  </si>
  <si>
    <t>ACC000051</t>
  </si>
  <si>
    <t>ACC000052</t>
  </si>
  <si>
    <t>ACC000053</t>
  </si>
  <si>
    <t>ACC000054</t>
  </si>
  <si>
    <t>ACC000055</t>
  </si>
  <si>
    <t>ACC000056</t>
  </si>
  <si>
    <t>ACC000057</t>
  </si>
  <si>
    <t>ACC000058</t>
  </si>
  <si>
    <t>ACC000059</t>
  </si>
  <si>
    <t>ACC000060</t>
  </si>
  <si>
    <t>ACC000061</t>
  </si>
  <si>
    <t>ACC000062</t>
  </si>
  <si>
    <t>ACC000063</t>
  </si>
  <si>
    <t>ACC000064</t>
  </si>
  <si>
    <t>ACC000065</t>
  </si>
  <si>
    <t>ACC000066</t>
  </si>
  <si>
    <t>ACC000067</t>
  </si>
  <si>
    <t>ACC000068</t>
  </si>
  <si>
    <t>ACC000069</t>
  </si>
  <si>
    <t>ACC000070</t>
  </si>
  <si>
    <t>ACC000071</t>
  </si>
  <si>
    <t>ACC000072</t>
  </si>
  <si>
    <t>ACC000073</t>
  </si>
  <si>
    <t>ACC000074</t>
  </si>
  <si>
    <t>ACC000075</t>
  </si>
  <si>
    <t>ACC000076</t>
  </si>
  <si>
    <t>ACC000077</t>
  </si>
  <si>
    <t>ACC000078</t>
  </si>
  <si>
    <t>ACC000079</t>
  </si>
  <si>
    <t>ACC000080</t>
  </si>
  <si>
    <t>ACC000081</t>
  </si>
  <si>
    <t>ACC000082</t>
  </si>
  <si>
    <t>ACC000083</t>
  </si>
  <si>
    <t>ACC000084</t>
  </si>
  <si>
    <t>ACC000085</t>
  </si>
  <si>
    <t>ACC000086</t>
  </si>
  <si>
    <t>ACC000087</t>
  </si>
  <si>
    <t>ACC000088</t>
  </si>
  <si>
    <t>ACC000089</t>
  </si>
  <si>
    <t>ACC000090</t>
  </si>
  <si>
    <t>ACC000091</t>
  </si>
  <si>
    <t>ACC000092</t>
  </si>
  <si>
    <t>ACC000093</t>
  </si>
  <si>
    <t>ACC000094</t>
  </si>
  <si>
    <t>ACC000095</t>
  </si>
  <si>
    <t>ACC000096</t>
  </si>
  <si>
    <t>ACC000097</t>
  </si>
  <si>
    <t>ACC000098</t>
  </si>
  <si>
    <t>ACC000099</t>
  </si>
  <si>
    <t>ACC000100</t>
  </si>
  <si>
    <t>ACC000101</t>
  </si>
  <si>
    <t>ACC000102</t>
  </si>
  <si>
    <t>ACC000103</t>
  </si>
  <si>
    <t>ACC000104</t>
  </si>
  <si>
    <t>ACC000105</t>
  </si>
  <si>
    <t>ACC000106</t>
  </si>
  <si>
    <t>ACC000107</t>
  </si>
  <si>
    <t>ACC000108</t>
  </si>
  <si>
    <t>ACC000109</t>
  </si>
  <si>
    <t>ACC000110</t>
  </si>
  <si>
    <t>ACC000111</t>
  </si>
  <si>
    <t>ACC000112</t>
  </si>
  <si>
    <t>ACC000113</t>
  </si>
  <si>
    <t>ACC000114</t>
  </si>
  <si>
    <t>ACC000115</t>
  </si>
  <si>
    <t>ACC000116</t>
  </si>
  <si>
    <t>ACC000117</t>
  </si>
  <si>
    <t>ACC000118</t>
  </si>
  <si>
    <t>ACC000119</t>
  </si>
  <si>
    <t>ACC000120</t>
  </si>
  <si>
    <t>ACC000121</t>
  </si>
  <si>
    <t>ACC000122</t>
  </si>
  <si>
    <t>ACC000123</t>
  </si>
  <si>
    <t>ACC000124</t>
  </si>
  <si>
    <t>ACC000125</t>
  </si>
  <si>
    <t>ACC000126</t>
  </si>
  <si>
    <t>ACC000127</t>
  </si>
  <si>
    <t>ACC000128</t>
  </si>
  <si>
    <t>ACC000129</t>
  </si>
  <si>
    <t>ACC000130</t>
  </si>
  <si>
    <t>ACC000131</t>
  </si>
  <si>
    <t>ACC000132</t>
  </si>
  <si>
    <t>ACC000133</t>
  </si>
  <si>
    <t>ACC000134</t>
  </si>
  <si>
    <t>ACC000135</t>
  </si>
  <si>
    <t>ACC000136</t>
  </si>
  <si>
    <t>ACC000137</t>
  </si>
  <si>
    <t>ACC000138</t>
  </si>
  <si>
    <t>ACC000139</t>
  </si>
  <si>
    <t>ACC000140</t>
  </si>
  <si>
    <t>ACC000141</t>
  </si>
  <si>
    <t>ACC000142</t>
  </si>
  <si>
    <t>ACC000143</t>
  </si>
  <si>
    <t>ACC000144</t>
  </si>
  <si>
    <t>ACC000145</t>
  </si>
  <si>
    <t>ACC000146</t>
  </si>
  <si>
    <t>ACC000147</t>
  </si>
  <si>
    <t>ACC000148</t>
  </si>
  <si>
    <t>ACC000149</t>
  </si>
  <si>
    <t>ACC000150</t>
  </si>
  <si>
    <t>ACC000151</t>
  </si>
  <si>
    <t>ACC000152</t>
  </si>
  <si>
    <t>ACC000153</t>
  </si>
  <si>
    <t>ACC000154</t>
  </si>
  <si>
    <t>ACC000155</t>
  </si>
  <si>
    <t>ACC000156</t>
  </si>
  <si>
    <t>ACC000157</t>
  </si>
  <si>
    <t>ACC000158</t>
  </si>
  <si>
    <t>ACC000159</t>
  </si>
  <si>
    <t>ACC000160</t>
  </si>
  <si>
    <t>ACC000161</t>
  </si>
  <si>
    <t>ACC000162</t>
  </si>
  <si>
    <t>ACC000163</t>
  </si>
  <si>
    <t>ACC000164</t>
  </si>
  <si>
    <t>ACC000165</t>
  </si>
  <si>
    <t>ACC000166</t>
  </si>
  <si>
    <t>ACC000167</t>
  </si>
  <si>
    <t>ACC000168</t>
  </si>
  <si>
    <t>ACC000169</t>
  </si>
  <si>
    <t>ACC000170</t>
  </si>
  <si>
    <t>ACC000171</t>
  </si>
  <si>
    <t>ACC000172</t>
  </si>
  <si>
    <t>ACC000173</t>
  </si>
  <si>
    <t>ACC000174</t>
  </si>
  <si>
    <t>ACC000175</t>
  </si>
  <si>
    <t>ACC000176</t>
  </si>
  <si>
    <t>ACC000177</t>
  </si>
  <si>
    <t>ACC000178</t>
  </si>
  <si>
    <t>ACC000179</t>
  </si>
  <si>
    <t>ACC000180</t>
  </si>
  <si>
    <t>ACC000181</t>
  </si>
  <si>
    <t>ACC000182</t>
  </si>
  <si>
    <t>ACC000183</t>
  </si>
  <si>
    <t>ACC000184</t>
  </si>
  <si>
    <t>ACC000185</t>
  </si>
  <si>
    <t>ACC000186</t>
  </si>
  <si>
    <t>ACC000187</t>
  </si>
  <si>
    <t>ACC000188</t>
  </si>
  <si>
    <t>ACC000189</t>
  </si>
  <si>
    <t>ACC000190</t>
  </si>
  <si>
    <t>ACC000191</t>
  </si>
  <si>
    <t>ACC000192</t>
  </si>
  <si>
    <t>ACC000193</t>
  </si>
  <si>
    <t>ACC000194</t>
  </si>
  <si>
    <t>ACC000195</t>
  </si>
  <si>
    <t>ACC000196</t>
  </si>
  <si>
    <t>ACC000197</t>
  </si>
  <si>
    <t>ACC000198</t>
  </si>
  <si>
    <t>ACC000199</t>
  </si>
  <si>
    <t>ACC000200</t>
  </si>
  <si>
    <t>ACC000201</t>
  </si>
  <si>
    <t>ACC000202</t>
  </si>
  <si>
    <t>ACC000203</t>
  </si>
  <si>
    <t>ACC000204</t>
  </si>
  <si>
    <t>ACC000205</t>
  </si>
  <si>
    <t>ACC000206</t>
  </si>
  <si>
    <t>ACC000207</t>
  </si>
  <si>
    <t>ACC000208</t>
  </si>
  <si>
    <t>ACC000209</t>
  </si>
  <si>
    <t>ACC000210</t>
  </si>
  <si>
    <t>ACC000211</t>
  </si>
  <si>
    <t>ACC000212</t>
  </si>
  <si>
    <t>ACC000213</t>
  </si>
  <si>
    <t>ACC000214</t>
  </si>
  <si>
    <t>ACC000215</t>
  </si>
  <si>
    <t>ACC000216</t>
  </si>
  <si>
    <t>ACC000217</t>
  </si>
  <si>
    <t>ACC000218</t>
  </si>
  <si>
    <t>ACC000219</t>
  </si>
  <si>
    <t>ACC000220</t>
  </si>
  <si>
    <t>ACC000221</t>
  </si>
  <si>
    <t>ACC000222</t>
  </si>
  <si>
    <t>ACC000223</t>
  </si>
  <si>
    <t>ACC000224</t>
  </si>
  <si>
    <t>ACC000225</t>
  </si>
  <si>
    <t>ACC000226</t>
  </si>
  <si>
    <t>ACC000227</t>
  </si>
  <si>
    <t>ACC000228</t>
  </si>
  <si>
    <t>ACC000229</t>
  </si>
  <si>
    <t>ACC000230</t>
  </si>
  <si>
    <t>ACC000231</t>
  </si>
  <si>
    <t>ACC000232</t>
  </si>
  <si>
    <t>ACC000233</t>
  </si>
  <si>
    <t>ACC000234</t>
  </si>
  <si>
    <t>ACC000235</t>
  </si>
  <si>
    <t>ACC000236</t>
  </si>
  <si>
    <t>ACC000237</t>
  </si>
  <si>
    <t>ACC000238</t>
  </si>
  <si>
    <t>ACC000239</t>
  </si>
  <si>
    <t>ACC000240</t>
  </si>
  <si>
    <t>ACC000241</t>
  </si>
  <si>
    <t>ACC000242</t>
  </si>
  <si>
    <t>ACC000243</t>
  </si>
  <si>
    <t>ACC000244</t>
  </si>
  <si>
    <t>ACC000245</t>
  </si>
  <si>
    <t>ACC000246</t>
  </si>
  <si>
    <t>ACC000247</t>
  </si>
  <si>
    <t>ACC000248</t>
  </si>
  <si>
    <t>ACC000249</t>
  </si>
  <si>
    <t>ACC000250</t>
  </si>
  <si>
    <t>ACC000251</t>
  </si>
  <si>
    <t>ACC000252</t>
  </si>
  <si>
    <t>ACC000253</t>
  </si>
  <si>
    <t>ACC000254</t>
  </si>
  <si>
    <t>ACC000255</t>
  </si>
  <si>
    <t>ACC000256</t>
  </si>
  <si>
    <t>ACC000257</t>
  </si>
  <si>
    <t>ACC000258</t>
  </si>
  <si>
    <t>ACC000259</t>
  </si>
  <si>
    <t>ACC000260</t>
  </si>
  <si>
    <t>ACC000261</t>
  </si>
  <si>
    <t>ACC000262</t>
  </si>
  <si>
    <t>ACC000263</t>
  </si>
  <si>
    <t>ACC000264</t>
  </si>
  <si>
    <t>ACC000265</t>
  </si>
  <si>
    <t>ACC000266</t>
  </si>
  <si>
    <t>ACC000267</t>
  </si>
  <si>
    <t>ACC000268</t>
  </si>
  <si>
    <t>ACC000269</t>
  </si>
  <si>
    <t>ACC000270</t>
  </si>
  <si>
    <t>ACC000271</t>
  </si>
  <si>
    <t>ACC000272</t>
  </si>
  <si>
    <t>ACC000273</t>
  </si>
  <si>
    <t>ACC000274</t>
  </si>
  <si>
    <t>ACC000275</t>
  </si>
  <si>
    <t>ACC000276</t>
  </si>
  <si>
    <t>ACC000277</t>
  </si>
  <si>
    <t>ACC000278</t>
  </si>
  <si>
    <t>ACC000279</t>
  </si>
  <si>
    <t>ACC000280</t>
  </si>
  <si>
    <t>ACC000281</t>
  </si>
  <si>
    <t>ACC000282</t>
  </si>
  <si>
    <t>ACC000283</t>
  </si>
  <si>
    <t>ACC000284</t>
  </si>
  <si>
    <t>ACC000285</t>
  </si>
  <si>
    <t>ACC000286</t>
  </si>
  <si>
    <t>ACC000287</t>
  </si>
  <si>
    <t>ACC000288</t>
  </si>
  <si>
    <t>ACC000289</t>
  </si>
  <si>
    <t>ACC000290</t>
  </si>
  <si>
    <t>ACC000291</t>
  </si>
  <si>
    <t>ACC000292</t>
  </si>
  <si>
    <t>ACC000293</t>
  </si>
  <si>
    <t>ACC000294</t>
  </si>
  <si>
    <t>ACC000295</t>
  </si>
  <si>
    <t>ACC000296</t>
  </si>
  <si>
    <t>ACC000297</t>
  </si>
  <si>
    <t>ACC000298</t>
  </si>
  <si>
    <t>ACC000299</t>
  </si>
  <si>
    <t>ACC000300</t>
  </si>
  <si>
    <t>ACC000301</t>
  </si>
  <si>
    <t>ACC000302</t>
  </si>
  <si>
    <t>ACC000303</t>
  </si>
  <si>
    <t>ACC000304</t>
  </si>
  <si>
    <t>ACC000305</t>
  </si>
  <si>
    <t>ACC000306</t>
  </si>
  <si>
    <t>ACC000307</t>
  </si>
  <si>
    <t>ACC000308</t>
  </si>
  <si>
    <t>ACC000309</t>
  </si>
  <si>
    <t>ACC000310</t>
  </si>
  <si>
    <t>ACC000311</t>
  </si>
  <si>
    <t>ACC000312</t>
  </si>
  <si>
    <t>ACC000313</t>
  </si>
  <si>
    <t>ACC000314</t>
  </si>
  <si>
    <t>ACC000315</t>
  </si>
  <si>
    <t>ACC000316</t>
  </si>
  <si>
    <t>ACC000317</t>
  </si>
  <si>
    <t>ACC000318</t>
  </si>
  <si>
    <t>ACC000319</t>
  </si>
  <si>
    <t>ACC000320</t>
  </si>
  <si>
    <t>ACC000321</t>
  </si>
  <si>
    <t>ACC000322</t>
  </si>
  <si>
    <t>ACC000323</t>
  </si>
  <si>
    <t>ACC000324</t>
  </si>
  <si>
    <t>ACC000325</t>
  </si>
  <si>
    <t>ACC000326</t>
  </si>
  <si>
    <t>ACC000327</t>
  </si>
  <si>
    <t>ACC000328</t>
  </si>
  <si>
    <t>ACC000329</t>
  </si>
  <si>
    <t>ACC000330</t>
  </si>
  <si>
    <t>ACC000331</t>
  </si>
  <si>
    <t>ACC000332</t>
  </si>
  <si>
    <t>ACC000333</t>
  </si>
  <si>
    <t>ACC000334</t>
  </si>
  <si>
    <t>ACC000335</t>
  </si>
  <si>
    <t>ACC000336</t>
  </si>
  <si>
    <t>ACC000337</t>
  </si>
  <si>
    <t>ACC000338</t>
  </si>
  <si>
    <t>ACC000339</t>
  </si>
  <si>
    <t>ACC000340</t>
  </si>
  <si>
    <t>ACC000341</t>
  </si>
  <si>
    <t>ACC000342</t>
  </si>
  <si>
    <t>ACC000343</t>
  </si>
  <si>
    <t>ACC000344</t>
  </si>
  <si>
    <t>ACC000345</t>
  </si>
  <si>
    <t>ACC000346</t>
  </si>
  <si>
    <t>ACC000347</t>
  </si>
  <si>
    <t>ACC000348</t>
  </si>
  <si>
    <t>ACC000349</t>
  </si>
  <si>
    <t>ACC000350</t>
  </si>
  <si>
    <t>ACC000351</t>
  </si>
  <si>
    <t>ACC000352</t>
  </si>
  <si>
    <t>ACC000353</t>
  </si>
  <si>
    <t>ACC000354</t>
  </si>
  <si>
    <t>ACC000355</t>
  </si>
  <si>
    <t>ACC000356</t>
  </si>
  <si>
    <t>ACC000357</t>
  </si>
  <si>
    <t>ACC000358</t>
  </si>
  <si>
    <t>ACC000359</t>
  </si>
  <si>
    <t>ACC000360</t>
  </si>
  <si>
    <t>ACC000361</t>
  </si>
  <si>
    <t>ACC000362</t>
  </si>
  <si>
    <t>ACC000363</t>
  </si>
  <si>
    <t>ACC000364</t>
  </si>
  <si>
    <t>ACC000365</t>
  </si>
  <si>
    <t>ACC000366</t>
  </si>
  <si>
    <t>ACC000367</t>
  </si>
  <si>
    <t>ACC000368</t>
  </si>
  <si>
    <t>ACC000369</t>
  </si>
  <si>
    <t>ACC000370</t>
  </si>
  <si>
    <t>ACC000371</t>
  </si>
  <si>
    <t>ACC000372</t>
  </si>
  <si>
    <t>ACC000373</t>
  </si>
  <si>
    <t>ACC000374</t>
  </si>
  <si>
    <t>ACC000375</t>
  </si>
  <si>
    <t>ACC000376</t>
  </si>
  <si>
    <t>ACC000377</t>
  </si>
  <si>
    <t>ACC000378</t>
  </si>
  <si>
    <t>ACC000379</t>
  </si>
  <si>
    <t>ACC000380</t>
  </si>
  <si>
    <t>ACC000381</t>
  </si>
  <si>
    <t>ACC000382</t>
  </si>
  <si>
    <t>ACC000383</t>
  </si>
  <si>
    <t>ACC000384</t>
  </si>
  <si>
    <t>ACC000385</t>
  </si>
  <si>
    <t>ACC000386</t>
  </si>
  <si>
    <t>ACC000387</t>
  </si>
  <si>
    <t>ACC000388</t>
  </si>
  <si>
    <t>ACC000389</t>
  </si>
  <si>
    <t>ACC000390</t>
  </si>
  <si>
    <t>ACC000391</t>
  </si>
  <si>
    <t>ACC000392</t>
  </si>
  <si>
    <t>ACC000393</t>
  </si>
  <si>
    <t>ACC000394</t>
  </si>
  <si>
    <t>ACC000395</t>
  </si>
  <si>
    <t>ACC000396</t>
  </si>
  <si>
    <t>ACC000397</t>
  </si>
  <si>
    <t>ACC000398</t>
  </si>
  <si>
    <t>ACC000399</t>
  </si>
  <si>
    <t>ACC000400</t>
  </si>
  <si>
    <t>ACC000401</t>
  </si>
  <si>
    <t>ACC000402</t>
  </si>
  <si>
    <t>ACC000403</t>
  </si>
  <si>
    <t>ACC000404</t>
  </si>
  <si>
    <t>ACC000405</t>
  </si>
  <si>
    <t>ACC000406</t>
  </si>
  <si>
    <t>ACC000407</t>
  </si>
  <si>
    <t>ACC000408</t>
  </si>
  <si>
    <t>ACC000409</t>
  </si>
  <si>
    <t>ACC000410</t>
  </si>
  <si>
    <t>ACC000411</t>
  </si>
  <si>
    <t>ACC000412</t>
  </si>
  <si>
    <t>ACC000413</t>
  </si>
  <si>
    <t>ACC000414</t>
  </si>
  <si>
    <t>ACC000415</t>
  </si>
  <si>
    <t>ACC000416</t>
  </si>
  <si>
    <t>ACC000417</t>
  </si>
  <si>
    <t>ACC000418</t>
  </si>
  <si>
    <t>ACC000419</t>
  </si>
  <si>
    <t>ACC000420</t>
  </si>
  <si>
    <t>ACC000421</t>
  </si>
  <si>
    <t>ACC000422</t>
  </si>
  <si>
    <t>ACC000423</t>
  </si>
  <si>
    <t>ACC000424</t>
  </si>
  <si>
    <t>ACC000425</t>
  </si>
  <si>
    <t>ACC000426</t>
  </si>
  <si>
    <t>ACC000427</t>
  </si>
  <si>
    <t>ACC000428</t>
  </si>
  <si>
    <t>ACC000429</t>
  </si>
  <si>
    <t>ACC000430</t>
  </si>
  <si>
    <t>ACC000431</t>
  </si>
  <si>
    <t>ACC000432</t>
  </si>
  <si>
    <t>ACC000433</t>
  </si>
  <si>
    <t>ACC000434</t>
  </si>
  <si>
    <t>ACC000435</t>
  </si>
  <si>
    <t>ACC000436</t>
  </si>
  <si>
    <t>ACC000437</t>
  </si>
  <si>
    <t>ACC000438</t>
  </si>
  <si>
    <t>ACC000439</t>
  </si>
  <si>
    <t>ACC000440</t>
  </si>
  <si>
    <t>ACC000441</t>
  </si>
  <si>
    <t>ACC000442</t>
  </si>
  <si>
    <t>ACC000443</t>
  </si>
  <si>
    <t>ACC000444</t>
  </si>
  <si>
    <t>ACC000445</t>
  </si>
  <si>
    <t>ACC000446</t>
  </si>
  <si>
    <t>ACC000447</t>
  </si>
  <si>
    <t>ACC000448</t>
  </si>
  <si>
    <t>ACC000449</t>
  </si>
  <si>
    <t>ACC000450</t>
  </si>
  <si>
    <t>ACC000451</t>
  </si>
  <si>
    <t>ACC000452</t>
  </si>
  <si>
    <t>ACC000453</t>
  </si>
  <si>
    <t>ACC000454</t>
  </si>
  <si>
    <t>ACC000455</t>
  </si>
  <si>
    <t>ACC000456</t>
  </si>
  <si>
    <t>ACC000457</t>
  </si>
  <si>
    <t>ACC000458</t>
  </si>
  <si>
    <t>ACC000459</t>
  </si>
  <si>
    <t>ACC000460</t>
  </si>
  <si>
    <t>ACC000461</t>
  </si>
  <si>
    <t>ACC000462</t>
  </si>
  <si>
    <t>ACC000463</t>
  </si>
  <si>
    <t>ACC000464</t>
  </si>
  <si>
    <t>ACC000465</t>
  </si>
  <si>
    <t>ACC000466</t>
  </si>
  <si>
    <t>ACC000467</t>
  </si>
  <si>
    <t>ACC000468</t>
  </si>
  <si>
    <t>ACC000469</t>
  </si>
  <si>
    <t>ACC000470</t>
  </si>
  <si>
    <t>ACC000471</t>
  </si>
  <si>
    <t>ACC000472</t>
  </si>
  <si>
    <t>ACC000473</t>
  </si>
  <si>
    <t>ACC000474</t>
  </si>
  <si>
    <t>ACC000475</t>
  </si>
  <si>
    <t>ACC000476</t>
  </si>
  <si>
    <t>ACC000477</t>
  </si>
  <si>
    <t>ACC000478</t>
  </si>
  <si>
    <t>ACC000479</t>
  </si>
  <si>
    <t>ACC000480</t>
  </si>
  <si>
    <t>ACC000481</t>
  </si>
  <si>
    <t>ACC000482</t>
  </si>
  <si>
    <t>ACC000483</t>
  </si>
  <si>
    <t>ACC000484</t>
  </si>
  <si>
    <t>ACC000485</t>
  </si>
  <si>
    <t>ACC000486</t>
  </si>
  <si>
    <t>ACC000487</t>
  </si>
  <si>
    <t>ACC000488</t>
  </si>
  <si>
    <t>ACC000489</t>
  </si>
  <si>
    <t>ACC000490</t>
  </si>
  <si>
    <t>ACC000491</t>
  </si>
  <si>
    <t>ACC000492</t>
  </si>
  <si>
    <t>ACC000493</t>
  </si>
  <si>
    <t>ACC000494</t>
  </si>
  <si>
    <t>ACC000495</t>
  </si>
  <si>
    <t>ACC000496</t>
  </si>
  <si>
    <t>ACC000497</t>
  </si>
  <si>
    <t>ACC000498</t>
  </si>
  <si>
    <t>ACC000499</t>
  </si>
  <si>
    <t>ACC000500</t>
  </si>
  <si>
    <t>ACC000501</t>
  </si>
  <si>
    <t>ACC000502</t>
  </si>
  <si>
    <t>ACC000503</t>
  </si>
  <si>
    <t>ACC000504</t>
  </si>
  <si>
    <t>ACC000505</t>
  </si>
  <si>
    <t>ACC000506</t>
  </si>
  <si>
    <t>ACC000507</t>
  </si>
  <si>
    <t>ACC000508</t>
  </si>
  <si>
    <t>ACC000509</t>
  </si>
  <si>
    <t>ACC000510</t>
  </si>
  <si>
    <t>ACC000511</t>
  </si>
  <si>
    <t>ACC000512</t>
  </si>
  <si>
    <t>ACC000513</t>
  </si>
  <si>
    <t>ACC000514</t>
  </si>
  <si>
    <t>ACC000515</t>
  </si>
  <si>
    <t>ACC000516</t>
  </si>
  <si>
    <t>ACC000517</t>
  </si>
  <si>
    <t>ACC000518</t>
  </si>
  <si>
    <t>ACC000519</t>
  </si>
  <si>
    <t>ACC000520</t>
  </si>
  <si>
    <t>ACC000521</t>
  </si>
  <si>
    <t>ACC000522</t>
  </si>
  <si>
    <t>ACC000523</t>
  </si>
  <si>
    <t>ACC000524</t>
  </si>
  <si>
    <t>ACC000525</t>
  </si>
  <si>
    <t>ACC000526</t>
  </si>
  <si>
    <t>ACC000527</t>
  </si>
  <si>
    <t>ACC000528</t>
  </si>
  <si>
    <t>ACC000529</t>
  </si>
  <si>
    <t>ACC000530</t>
  </si>
  <si>
    <t>ACC000531</t>
  </si>
  <si>
    <t>ACC000532</t>
  </si>
  <si>
    <t>ACC000533</t>
  </si>
  <si>
    <t>ACC000534</t>
  </si>
  <si>
    <t>ACC000535</t>
  </si>
  <si>
    <t>ACC000536</t>
  </si>
  <si>
    <t>ACC000537</t>
  </si>
  <si>
    <t>ACC000538</t>
  </si>
  <si>
    <t>ACC000539</t>
  </si>
  <si>
    <t>ACC000540</t>
  </si>
  <si>
    <t>ACC000541</t>
  </si>
  <si>
    <t>ACC000542</t>
  </si>
  <si>
    <t>ACC000543</t>
  </si>
  <si>
    <t>ACC000544</t>
  </si>
  <si>
    <t>ACC000545</t>
  </si>
  <si>
    <t>ACC000546</t>
  </si>
  <si>
    <t>ACC000547</t>
  </si>
  <si>
    <t>ACC000548</t>
  </si>
  <si>
    <t>ACC000549</t>
  </si>
  <si>
    <t>ACC000550</t>
  </si>
  <si>
    <t>ACC000551</t>
  </si>
  <si>
    <t>ACC000552</t>
  </si>
  <si>
    <t>ACC000553</t>
  </si>
  <si>
    <t>ACC000554</t>
  </si>
  <si>
    <t>ACC000555</t>
  </si>
  <si>
    <t>ACC000556</t>
  </si>
  <si>
    <t>ACC000557</t>
  </si>
  <si>
    <t>ACC000558</t>
  </si>
  <si>
    <t>ACC000559</t>
  </si>
  <si>
    <t>ACC000560</t>
  </si>
  <si>
    <t>ACC000561</t>
  </si>
  <si>
    <t>ACC000562</t>
  </si>
  <si>
    <t>ACC000563</t>
  </si>
  <si>
    <t>ACC000564</t>
  </si>
  <si>
    <t>ACC000565</t>
  </si>
  <si>
    <t>ACC000566</t>
  </si>
  <si>
    <t>ACC000567</t>
  </si>
  <si>
    <t>ACC000568</t>
  </si>
  <si>
    <t>ACC000569</t>
  </si>
  <si>
    <t>ACC000570</t>
  </si>
  <si>
    <t>ACC000571</t>
  </si>
  <si>
    <t>ACC000572</t>
  </si>
  <si>
    <t>ACC000573</t>
  </si>
  <si>
    <t>ACC000574</t>
  </si>
  <si>
    <t>ACC000575</t>
  </si>
  <si>
    <t>ACC000576</t>
  </si>
  <si>
    <t>ACC000577</t>
  </si>
  <si>
    <t>ACC000578</t>
  </si>
  <si>
    <t>ACC000579</t>
  </si>
  <si>
    <t>ACC000580</t>
  </si>
  <si>
    <t>ACC000581</t>
  </si>
  <si>
    <t>ACC000582</t>
  </si>
  <si>
    <t>ACC000583</t>
  </si>
  <si>
    <t>ACC000584</t>
  </si>
  <si>
    <t>ACC000585</t>
  </si>
  <si>
    <t>ACC000586</t>
  </si>
  <si>
    <t>ACC000587</t>
  </si>
  <si>
    <t>ACC000588</t>
  </si>
  <si>
    <t>ACC000589</t>
  </si>
  <si>
    <t>ACC000590</t>
  </si>
  <si>
    <t>ACC000591</t>
  </si>
  <si>
    <t>ACC000592</t>
  </si>
  <si>
    <t>ACC000593</t>
  </si>
  <si>
    <t>ACC000594</t>
  </si>
  <si>
    <t>ACC000595</t>
  </si>
  <si>
    <t>ACC000596</t>
  </si>
  <si>
    <t>ACC000597</t>
  </si>
  <si>
    <t>ACC000598</t>
  </si>
  <si>
    <t>ACC000599</t>
  </si>
  <si>
    <t>ACC000600</t>
  </si>
  <si>
    <t>ACC000601</t>
  </si>
  <si>
    <t>ACC000602</t>
  </si>
  <si>
    <t>ACC000603</t>
  </si>
  <si>
    <t>ACC000604</t>
  </si>
  <si>
    <t>ACC000605</t>
  </si>
  <si>
    <t>ACC000606</t>
  </si>
  <si>
    <t>ACC000607</t>
  </si>
  <si>
    <t>ACC000608</t>
  </si>
  <si>
    <t>ACC000609</t>
  </si>
  <si>
    <t>ACC000610</t>
  </si>
  <si>
    <t>ACC000611</t>
  </si>
  <si>
    <t>ACC000612</t>
  </si>
  <si>
    <t>ACC000613</t>
  </si>
  <si>
    <t>ACC000614</t>
  </si>
  <si>
    <t>ACC000615</t>
  </si>
  <si>
    <t>ACC000616</t>
  </si>
  <si>
    <t>ACC000617</t>
  </si>
  <si>
    <t>ACC000618</t>
  </si>
  <si>
    <t>ACC000619</t>
  </si>
  <si>
    <t>ACC000620</t>
  </si>
  <si>
    <t>ACC000621</t>
  </si>
  <si>
    <t>ACC000622</t>
  </si>
  <si>
    <t>ACC000623</t>
  </si>
  <si>
    <t>ACC000624</t>
  </si>
  <si>
    <t>ACC000625</t>
  </si>
  <si>
    <t>ACC000626</t>
  </si>
  <si>
    <t>ACC000627</t>
  </si>
  <si>
    <t>ACC000628</t>
  </si>
  <si>
    <t>ACC000629</t>
  </si>
  <si>
    <t>ACC000630</t>
  </si>
  <si>
    <t>ACC000631</t>
  </si>
  <si>
    <t>ACC000632</t>
  </si>
  <si>
    <t>ACC000633</t>
  </si>
  <si>
    <t>ACC000634</t>
  </si>
  <si>
    <t>ACC000635</t>
  </si>
  <si>
    <t>ACC000636</t>
  </si>
  <si>
    <t>ACC000637</t>
  </si>
  <si>
    <t>ACC000638</t>
  </si>
  <si>
    <t>ACC000639</t>
  </si>
  <si>
    <t>ACC000640</t>
  </si>
  <si>
    <t>ACC000641</t>
  </si>
  <si>
    <t>ACC000642</t>
  </si>
  <si>
    <t>ACC000643</t>
  </si>
  <si>
    <t>ACC000644</t>
  </si>
  <si>
    <t>ACC000645</t>
  </si>
  <si>
    <t>ACC000646</t>
  </si>
  <si>
    <t>ACC000647</t>
  </si>
  <si>
    <t>ACC000648</t>
  </si>
  <si>
    <t>ACC000649</t>
  </si>
  <si>
    <t>ACC000650</t>
  </si>
  <si>
    <t>ACC000651</t>
  </si>
  <si>
    <t>ACC000652</t>
  </si>
  <si>
    <t>ACC000653</t>
  </si>
  <si>
    <t>ACC000654</t>
  </si>
  <si>
    <t>ACC000655</t>
  </si>
  <si>
    <t>ACC000656</t>
  </si>
  <si>
    <t>ACC000657</t>
  </si>
  <si>
    <t>ACC000658</t>
  </si>
  <si>
    <t>ACC000659</t>
  </si>
  <si>
    <t>ACC000660</t>
  </si>
  <si>
    <t>ACC000661</t>
  </si>
  <si>
    <t>ACC000662</t>
  </si>
  <si>
    <t>ACC000663</t>
  </si>
  <si>
    <t>ACC000664</t>
  </si>
  <si>
    <t>ACC000665</t>
  </si>
  <si>
    <t>ACC000666</t>
  </si>
  <si>
    <t>ACC000667</t>
  </si>
  <si>
    <t>ACC000668</t>
  </si>
  <si>
    <t>ACC000669</t>
  </si>
  <si>
    <t>ACC000670</t>
  </si>
  <si>
    <t>ACC000671</t>
  </si>
  <si>
    <t>ACC000672</t>
  </si>
  <si>
    <t>ACC000673</t>
  </si>
  <si>
    <t>ACC000674</t>
  </si>
  <si>
    <t>ACC000675</t>
  </si>
  <si>
    <t>ACC000676</t>
  </si>
  <si>
    <t>ACC000677</t>
  </si>
  <si>
    <t>ACC000678</t>
  </si>
  <si>
    <t>ACC000679</t>
  </si>
  <si>
    <t>ACC000680</t>
  </si>
  <si>
    <t>ACC000681</t>
  </si>
  <si>
    <t>ACC000682</t>
  </si>
  <si>
    <t>ACC000683</t>
  </si>
  <si>
    <t>ACC000684</t>
  </si>
  <si>
    <t>ACC000685</t>
  </si>
  <si>
    <t>ACC000686</t>
  </si>
  <si>
    <t>ACC000687</t>
  </si>
  <si>
    <t>ACC000688</t>
  </si>
  <si>
    <t>ACC000689</t>
  </si>
  <si>
    <t>ACC000690</t>
  </si>
  <si>
    <t>ACC000691</t>
  </si>
  <si>
    <t>ACC000692</t>
  </si>
  <si>
    <t>ACC000693</t>
  </si>
  <si>
    <t>ACC000694</t>
  </si>
  <si>
    <t>ACC000695</t>
  </si>
  <si>
    <t>ACC000696</t>
  </si>
  <si>
    <t>ACC000697</t>
  </si>
  <si>
    <t>ACC000698</t>
  </si>
  <si>
    <t>ACC000699</t>
  </si>
  <si>
    <t>ACC000700</t>
  </si>
  <si>
    <t>ACC000701</t>
  </si>
  <si>
    <t>ACC000702</t>
  </si>
  <si>
    <t>ACC000703</t>
  </si>
  <si>
    <t>ACC000704</t>
  </si>
  <si>
    <t>ACC000705</t>
  </si>
  <si>
    <t>ACC000706</t>
  </si>
  <si>
    <t>ACC000707</t>
  </si>
  <si>
    <t>ACC000708</t>
  </si>
  <si>
    <t>ACC000709</t>
  </si>
  <si>
    <t>ACC000710</t>
  </si>
  <si>
    <t>ACC000711</t>
  </si>
  <si>
    <t>ACC000712</t>
  </si>
  <si>
    <t>ACC000713</t>
  </si>
  <si>
    <t>ACC000714</t>
  </si>
  <si>
    <t>ACC000715</t>
  </si>
  <si>
    <t>ACC000716</t>
  </si>
  <si>
    <t>ACC000717</t>
  </si>
  <si>
    <t>ACC000718</t>
  </si>
  <si>
    <t>ACC000719</t>
  </si>
  <si>
    <t>ACC000720</t>
  </si>
  <si>
    <t>ACC000721</t>
  </si>
  <si>
    <t>ACC000722</t>
  </si>
  <si>
    <t>ACC000723</t>
  </si>
  <si>
    <t>ACC000724</t>
  </si>
  <si>
    <t>ACC000725</t>
  </si>
  <si>
    <t>ACC000726</t>
  </si>
  <si>
    <t>ACC000727</t>
  </si>
  <si>
    <t>ACC000728</t>
  </si>
  <si>
    <t>ACC000729</t>
  </si>
  <si>
    <t>ACC000730</t>
  </si>
  <si>
    <t>ACC000731</t>
  </si>
  <si>
    <t>ACC000732</t>
  </si>
  <si>
    <t>ACC000733</t>
  </si>
  <si>
    <t>ACC000734</t>
  </si>
  <si>
    <t>ACC000735</t>
  </si>
  <si>
    <t>ACC000736</t>
  </si>
  <si>
    <t>ACC000737</t>
  </si>
  <si>
    <t>ACC000738</t>
  </si>
  <si>
    <t>ACC000739</t>
  </si>
  <si>
    <t>ACC000740</t>
  </si>
  <si>
    <t>ACC000741</t>
  </si>
  <si>
    <t>ACC000742</t>
  </si>
  <si>
    <t>ACC000743</t>
  </si>
  <si>
    <t>ACC000744</t>
  </si>
  <si>
    <t>ACC000745</t>
  </si>
  <si>
    <t>ACC000746</t>
  </si>
  <si>
    <t>ACC000747</t>
  </si>
  <si>
    <t>ACC000748</t>
  </si>
  <si>
    <t>ACC000749</t>
  </si>
  <si>
    <t>ACC000750</t>
  </si>
  <si>
    <t>ACC000751</t>
  </si>
  <si>
    <t>ACC000752</t>
  </si>
  <si>
    <t>ACC000753</t>
  </si>
  <si>
    <t>ACC000754</t>
  </si>
  <si>
    <t>ACC000755</t>
  </si>
  <si>
    <t>ACC000756</t>
  </si>
  <si>
    <t>ACC000757</t>
  </si>
  <si>
    <t>ACC000758</t>
  </si>
  <si>
    <t>ACC000759</t>
  </si>
  <si>
    <t>ACC000760</t>
  </si>
  <si>
    <t>ACC000761</t>
  </si>
  <si>
    <t>ACC000762</t>
  </si>
  <si>
    <t>ACC000763</t>
  </si>
  <si>
    <t>ACC000764</t>
  </si>
  <si>
    <t>ACC000765</t>
  </si>
  <si>
    <t>ACC000766</t>
  </si>
  <si>
    <t>ACC000767</t>
  </si>
  <si>
    <t>ACC000768</t>
  </si>
  <si>
    <t>ACC000769</t>
  </si>
  <si>
    <t>ACC000770</t>
  </si>
  <si>
    <t>ACC000771</t>
  </si>
  <si>
    <t>ACC000772</t>
  </si>
  <si>
    <t>ACC000773</t>
  </si>
  <si>
    <t>ACC000774</t>
  </si>
  <si>
    <t>ACC000775</t>
  </si>
  <si>
    <t>ACC000776</t>
  </si>
  <si>
    <t>ACC000777</t>
  </si>
  <si>
    <t>ACC000778</t>
  </si>
  <si>
    <t>ACC000779</t>
  </si>
  <si>
    <t>ACC000780</t>
  </si>
  <si>
    <t>ACC000781</t>
  </si>
  <si>
    <t>ACC000782</t>
  </si>
  <si>
    <t>ACC000783</t>
  </si>
  <si>
    <t>ACC000784</t>
  </si>
  <si>
    <t>ACC000785</t>
  </si>
  <si>
    <t>ACC000786</t>
  </si>
  <si>
    <t>ACC000787</t>
  </si>
  <si>
    <t>ACC000788</t>
  </si>
  <si>
    <t>ACC000789</t>
  </si>
  <si>
    <t>ACC000790</t>
  </si>
  <si>
    <t>ACC000791</t>
  </si>
  <si>
    <t>ACC000792</t>
  </si>
  <si>
    <t>ACC000793</t>
  </si>
  <si>
    <t>ACC000794</t>
  </si>
  <si>
    <t>ACC000795</t>
  </si>
  <si>
    <t>ACC000796</t>
  </si>
  <si>
    <t>ACC000797</t>
  </si>
  <si>
    <t>ACC000798</t>
  </si>
  <si>
    <t>ACC000799</t>
  </si>
  <si>
    <t>ACC000800</t>
  </si>
  <si>
    <t>ACC000801</t>
  </si>
  <si>
    <t>ACC000802</t>
  </si>
  <si>
    <t>ACC000803</t>
  </si>
  <si>
    <t>ACC000804</t>
  </si>
  <si>
    <t>ACC000805</t>
  </si>
  <si>
    <t>ACC000806</t>
  </si>
  <si>
    <t>ACC000807</t>
  </si>
  <si>
    <t>ACC000808</t>
  </si>
  <si>
    <t>ACC000809</t>
  </si>
  <si>
    <t>ACC000810</t>
  </si>
  <si>
    <t>ACC000811</t>
  </si>
  <si>
    <t>ACC000812</t>
  </si>
  <si>
    <t>ACC000813</t>
  </si>
  <si>
    <t>ACC000814</t>
  </si>
  <si>
    <t>ACC000815</t>
  </si>
  <si>
    <t>ACC000816</t>
  </si>
  <si>
    <t>ACC000817</t>
  </si>
  <si>
    <t>ACC000818</t>
  </si>
  <si>
    <t>ACC000819</t>
  </si>
  <si>
    <t>ACC000820</t>
  </si>
  <si>
    <t>ACC000821</t>
  </si>
  <si>
    <t>ACC000822</t>
  </si>
  <si>
    <t>ACC000823</t>
  </si>
  <si>
    <t>ACC000824</t>
  </si>
  <si>
    <t>ACC000825</t>
  </si>
  <si>
    <t>ACC000826</t>
  </si>
  <si>
    <t>ACC000827</t>
  </si>
  <si>
    <t>ACC000828</t>
  </si>
  <si>
    <t>ACC000829</t>
  </si>
  <si>
    <t>ACC000830</t>
  </si>
  <si>
    <t>ACC000831</t>
  </si>
  <si>
    <t>ACC000832</t>
  </si>
  <si>
    <t>ACC000833</t>
  </si>
  <si>
    <t>ACC000834</t>
  </si>
  <si>
    <t>ACC000835</t>
  </si>
  <si>
    <t>ACC000836</t>
  </si>
  <si>
    <t>ACC000837</t>
  </si>
  <si>
    <t>ACC000838</t>
  </si>
  <si>
    <t>ACC000839</t>
  </si>
  <si>
    <t>ACC000840</t>
  </si>
  <si>
    <t>ACC000841</t>
  </si>
  <si>
    <t>ACC000842</t>
  </si>
  <si>
    <t>ACC000843</t>
  </si>
  <si>
    <t>ACC000844</t>
  </si>
  <si>
    <t>ACC000845</t>
  </si>
  <si>
    <t>ACC000846</t>
  </si>
  <si>
    <t>ACC000847</t>
  </si>
  <si>
    <t>ACC000848</t>
  </si>
  <si>
    <t>ACC000849</t>
  </si>
  <si>
    <t>ACC000850</t>
  </si>
  <si>
    <t>ACC000851</t>
  </si>
  <si>
    <t>ACC000852</t>
  </si>
  <si>
    <t>ACC000853</t>
  </si>
  <si>
    <t>ACC000854</t>
  </si>
  <si>
    <t>ACC000855</t>
  </si>
  <si>
    <t>ACC000856</t>
  </si>
  <si>
    <t>ACC000857</t>
  </si>
  <si>
    <t>ACC000858</t>
  </si>
  <si>
    <t>ACC000859</t>
  </si>
  <si>
    <t>ACC000860</t>
  </si>
  <si>
    <t>ACC000861</t>
  </si>
  <si>
    <t>ACC000862</t>
  </si>
  <si>
    <t>ACC000863</t>
  </si>
  <si>
    <t>ACC000864</t>
  </si>
  <si>
    <t>ACC000865</t>
  </si>
  <si>
    <t>ACC000866</t>
  </si>
  <si>
    <t>ACC000867</t>
  </si>
  <si>
    <t>ACC000868</t>
  </si>
  <si>
    <t>ACC000869</t>
  </si>
  <si>
    <t>ACC000870</t>
  </si>
  <si>
    <t>ACC000871</t>
  </si>
  <si>
    <t>ACC000872</t>
  </si>
  <si>
    <t>ACC000873</t>
  </si>
  <si>
    <t>ACC000874</t>
  </si>
  <si>
    <t>ACC000875</t>
  </si>
  <si>
    <t>ACC000876</t>
  </si>
  <si>
    <t>ACC000877</t>
  </si>
  <si>
    <t>ACC000878</t>
  </si>
  <si>
    <t>ACC000879</t>
  </si>
  <si>
    <t>ACC000880</t>
  </si>
  <si>
    <t>ACC000881</t>
  </si>
  <si>
    <t>ACC000882</t>
  </si>
  <si>
    <t>ACC000883</t>
  </si>
  <si>
    <t>ACC000884</t>
  </si>
  <si>
    <t>ACC000885</t>
  </si>
  <si>
    <t>ACC000886</t>
  </si>
  <si>
    <t>ACC000887</t>
  </si>
  <si>
    <t>ACC000888</t>
  </si>
  <si>
    <t>ACC000889</t>
  </si>
  <si>
    <t>ACC000890</t>
  </si>
  <si>
    <t>ACC000891</t>
  </si>
  <si>
    <t>ACC000892</t>
  </si>
  <si>
    <t>ACC000893</t>
  </si>
  <si>
    <t>ACC000894</t>
  </si>
  <si>
    <t>ACC000895</t>
  </si>
  <si>
    <t>ACC000896</t>
  </si>
  <si>
    <t>ACC000897</t>
  </si>
  <si>
    <t>ACC000898</t>
  </si>
  <si>
    <t>ACC000899</t>
  </si>
  <si>
    <t>ACC000900</t>
  </si>
  <si>
    <t>ACC000901</t>
  </si>
  <si>
    <t>ACC000902</t>
  </si>
  <si>
    <t>ACC000903</t>
  </si>
  <si>
    <t>ACC000904</t>
  </si>
  <si>
    <t>ACC000905</t>
  </si>
  <si>
    <t>ACC000906</t>
  </si>
  <si>
    <t>ACC000907</t>
  </si>
  <si>
    <t>ACC000908</t>
  </si>
  <si>
    <t>ACC000909</t>
  </si>
  <si>
    <t>ACC000910</t>
  </si>
  <si>
    <t>ACC000911</t>
  </si>
  <si>
    <t>ACC000912</t>
  </si>
  <si>
    <t>ACC000913</t>
  </si>
  <si>
    <t>ACC000914</t>
  </si>
  <si>
    <t>ACC000915</t>
  </si>
  <si>
    <t>ACC000916</t>
  </si>
  <si>
    <t>ACC000917</t>
  </si>
  <si>
    <t>ACC000918</t>
  </si>
  <si>
    <t>ACC000919</t>
  </si>
  <si>
    <t>ACC000920</t>
  </si>
  <si>
    <t>ACC000921</t>
  </si>
  <si>
    <t>ACC000922</t>
  </si>
  <si>
    <t>ACC000923</t>
  </si>
  <si>
    <t>ACC000924</t>
  </si>
  <si>
    <t>ACC000925</t>
  </si>
  <si>
    <t>ACC000926</t>
  </si>
  <si>
    <t>ACC000927</t>
  </si>
  <si>
    <t>ACC000928</t>
  </si>
  <si>
    <t>ACC000929</t>
  </si>
  <si>
    <t>ACC000930</t>
  </si>
  <si>
    <t>ACC000931</t>
  </si>
  <si>
    <t>ACC000932</t>
  </si>
  <si>
    <t>ACC000933</t>
  </si>
  <si>
    <t>ACC000934</t>
  </si>
  <si>
    <t>ACC000935</t>
  </si>
  <si>
    <t>ACC000936</t>
  </si>
  <si>
    <t>ACC000937</t>
  </si>
  <si>
    <t>ACC000938</t>
  </si>
  <si>
    <t>ACC000939</t>
  </si>
  <si>
    <t>ACC000940</t>
  </si>
  <si>
    <t>ACC000941</t>
  </si>
  <si>
    <t>ACC000942</t>
  </si>
  <si>
    <t>ACC000943</t>
  </si>
  <si>
    <t>ACC000944</t>
  </si>
  <si>
    <t>ACC000945</t>
  </si>
  <si>
    <t>ACC000946</t>
  </si>
  <si>
    <t>ACC000947</t>
  </si>
  <si>
    <t>ACC000948</t>
  </si>
  <si>
    <t>ACC000949</t>
  </si>
  <si>
    <t>ACC000950</t>
  </si>
  <si>
    <t>ACC000951</t>
  </si>
  <si>
    <t>ACC000952</t>
  </si>
  <si>
    <t>ACC000953</t>
  </si>
  <si>
    <t>ACC000954</t>
  </si>
  <si>
    <t>ACC000955</t>
  </si>
  <si>
    <t>ACC000956</t>
  </si>
  <si>
    <t>ACC000957</t>
  </si>
  <si>
    <t>ACC000958</t>
  </si>
  <si>
    <t>ACC000959</t>
  </si>
  <si>
    <t>ACC000960</t>
  </si>
  <si>
    <t>ACC000961</t>
  </si>
  <si>
    <t>ACC000962</t>
  </si>
  <si>
    <t>ACC000963</t>
  </si>
  <si>
    <t>ACC000964</t>
  </si>
  <si>
    <t>ACC000965</t>
  </si>
  <si>
    <t>ACC000966</t>
  </si>
  <si>
    <t>ACC000967</t>
  </si>
  <si>
    <t>ACC000968</t>
  </si>
  <si>
    <t>ACC000969</t>
  </si>
  <si>
    <t>ACC000970</t>
  </si>
  <si>
    <t>ACC000971</t>
  </si>
  <si>
    <t>ACC000972</t>
  </si>
  <si>
    <t>ACC000973</t>
  </si>
  <si>
    <t>ACC000974</t>
  </si>
  <si>
    <t>ACC000975</t>
  </si>
  <si>
    <t>ACC000976</t>
  </si>
  <si>
    <t>ACC000977</t>
  </si>
  <si>
    <t>ACC000978</t>
  </si>
  <si>
    <t>ACC000979</t>
  </si>
  <si>
    <t>ACC000980</t>
  </si>
  <si>
    <t>ACC000981</t>
  </si>
  <si>
    <t>ACC000982</t>
  </si>
  <si>
    <t>ACC000983</t>
  </si>
  <si>
    <t>ACC000984</t>
  </si>
  <si>
    <t>ACC000985</t>
  </si>
  <si>
    <t>ACC000986</t>
  </si>
  <si>
    <t>ACC000987</t>
  </si>
  <si>
    <t>ACC000988</t>
  </si>
  <si>
    <t>ACC000989</t>
  </si>
  <si>
    <t>ACC000990</t>
  </si>
  <si>
    <t>ACC000991</t>
  </si>
  <si>
    <t>ACC000992</t>
  </si>
  <si>
    <t>ACC000993</t>
  </si>
  <si>
    <t>ACC000994</t>
  </si>
  <si>
    <t>ACC000995</t>
  </si>
  <si>
    <t>ACC000996</t>
  </si>
  <si>
    <t>ACC000997</t>
  </si>
  <si>
    <t>ACC000998</t>
  </si>
  <si>
    <t>ACC000999</t>
  </si>
  <si>
    <t>ACC001000</t>
  </si>
  <si>
    <t>ACC001001</t>
  </si>
  <si>
    <t>ACC001002</t>
  </si>
  <si>
    <t>ACC001003</t>
  </si>
  <si>
    <t>ACC001004</t>
  </si>
  <si>
    <t>ACC001005</t>
  </si>
  <si>
    <t>ACC001006</t>
  </si>
  <si>
    <t>ACC001007</t>
  </si>
  <si>
    <t>ACC001008</t>
  </si>
  <si>
    <t>ACC001009</t>
  </si>
  <si>
    <t>ACC001010</t>
  </si>
  <si>
    <t>ACC001011</t>
  </si>
  <si>
    <t>ACC001012</t>
  </si>
  <si>
    <t>ACC001013</t>
  </si>
  <si>
    <t>ACC001014</t>
  </si>
  <si>
    <t>ACC001015</t>
  </si>
  <si>
    <t>ACC001016</t>
  </si>
  <si>
    <t>ACC001017</t>
  </si>
  <si>
    <t>ACC001018</t>
  </si>
  <si>
    <t>ACC001019</t>
  </si>
  <si>
    <t>ACC001020</t>
  </si>
  <si>
    <t>ACC001021</t>
  </si>
  <si>
    <t>ACC001022</t>
  </si>
  <si>
    <t>ACC001023</t>
  </si>
  <si>
    <t>ACC001024</t>
  </si>
  <si>
    <t>ACC001025</t>
  </si>
  <si>
    <t>ACC001026</t>
  </si>
  <si>
    <t>ACC001027</t>
  </si>
  <si>
    <t>ACC001028</t>
  </si>
  <si>
    <t>ACC001029</t>
  </si>
  <si>
    <t>ACC001030</t>
  </si>
  <si>
    <t>ACC001031</t>
  </si>
  <si>
    <t>ACC001032</t>
  </si>
  <si>
    <t>ACC001033</t>
  </si>
  <si>
    <t>ACC001034</t>
  </si>
  <si>
    <t>ACC001035</t>
  </si>
  <si>
    <t>ACC001036</t>
  </si>
  <si>
    <t>ACC001037</t>
  </si>
  <si>
    <t>ACC001038</t>
  </si>
  <si>
    <t>ACC001039</t>
  </si>
  <si>
    <t>ACC001040</t>
  </si>
  <si>
    <t>ACC001041</t>
  </si>
  <si>
    <t>ACC001042</t>
  </si>
  <si>
    <t>ACC001043</t>
  </si>
  <si>
    <t>ACC001044</t>
  </si>
  <si>
    <t>ACC001045</t>
  </si>
  <si>
    <t>ACC001046</t>
  </si>
  <si>
    <t>ACC001047</t>
  </si>
  <si>
    <t>ACC001048</t>
  </si>
  <si>
    <t>ACC001049</t>
  </si>
  <si>
    <t>ACC001050</t>
  </si>
  <si>
    <t>ACC001051</t>
  </si>
  <si>
    <t>ACC001052</t>
  </si>
  <si>
    <t>ACC001053</t>
  </si>
  <si>
    <t>ACC001054</t>
  </si>
  <si>
    <t>ACC001055</t>
  </si>
  <si>
    <t>ACC001056</t>
  </si>
  <si>
    <t>ACC001057</t>
  </si>
  <si>
    <t>ACC001058</t>
  </si>
  <si>
    <t>ACC001059</t>
  </si>
  <si>
    <t>ACC001060</t>
  </si>
  <si>
    <t>ACC001061</t>
  </si>
  <si>
    <t>ACC001062</t>
  </si>
  <si>
    <t>ACC001063</t>
  </si>
  <si>
    <t>ACC001064</t>
  </si>
  <si>
    <t>ACC001065</t>
  </si>
  <si>
    <t>ACC001066</t>
  </si>
  <si>
    <t>ACC001067</t>
  </si>
  <si>
    <t>ACC001068</t>
  </si>
  <si>
    <t>ACC001069</t>
  </si>
  <si>
    <t>ACC001070</t>
  </si>
  <si>
    <t>ACC001071</t>
  </si>
  <si>
    <t>ACC001072</t>
  </si>
  <si>
    <t>ACC001073</t>
  </si>
  <si>
    <t>ACC001074</t>
  </si>
  <si>
    <t>ACC001075</t>
  </si>
  <si>
    <t>ACC001076</t>
  </si>
  <si>
    <t>ACC001077</t>
  </si>
  <si>
    <t>ACC001078</t>
  </si>
  <si>
    <t>ACC001079</t>
  </si>
  <si>
    <t>ACC001080</t>
  </si>
  <si>
    <t>ACC001081</t>
  </si>
  <si>
    <t>ACC001082</t>
  </si>
  <si>
    <t>ACC001083</t>
  </si>
  <si>
    <t>ACC001084</t>
  </si>
  <si>
    <t>ACC001085</t>
  </si>
  <si>
    <t>ACC001086</t>
  </si>
  <si>
    <t>ACC001087</t>
  </si>
  <si>
    <t>ACC001088</t>
  </si>
  <si>
    <t>ACC001089</t>
  </si>
  <si>
    <t>ACC001090</t>
  </si>
  <si>
    <t>ACC001091</t>
  </si>
  <si>
    <t>ACC001092</t>
  </si>
  <si>
    <t>ACC001093</t>
  </si>
  <si>
    <t>ACC001094</t>
  </si>
  <si>
    <t>ACC001095</t>
  </si>
  <si>
    <t>ACC001096</t>
  </si>
  <si>
    <t>ACC001097</t>
  </si>
  <si>
    <t>ACC001098</t>
  </si>
  <si>
    <t>ACC001099</t>
  </si>
  <si>
    <t>ACC001100</t>
  </si>
  <si>
    <t>ACC001101</t>
  </si>
  <si>
    <t>ACC001102</t>
  </si>
  <si>
    <t>ACC001103</t>
  </si>
  <si>
    <t>ACC001104</t>
  </si>
  <si>
    <t>ACC001105</t>
  </si>
  <si>
    <t>ACC001106</t>
  </si>
  <si>
    <t>ACC001107</t>
  </si>
  <si>
    <t>ACC001108</t>
  </si>
  <si>
    <t>ACC001109</t>
  </si>
  <si>
    <t>ACC001110</t>
  </si>
  <si>
    <t>ACC001111</t>
  </si>
  <si>
    <t>ACC001112</t>
  </si>
  <si>
    <t>ACC001113</t>
  </si>
  <si>
    <t>ACC001114</t>
  </si>
  <si>
    <t>ACC001115</t>
  </si>
  <si>
    <t>ACC001116</t>
  </si>
  <si>
    <t>ACC001117</t>
  </si>
  <si>
    <t>ACC001118</t>
  </si>
  <si>
    <t>ACC001119</t>
  </si>
  <si>
    <t>ACC001120</t>
  </si>
  <si>
    <t>ACC001121</t>
  </si>
  <si>
    <t>ACC001122</t>
  </si>
  <si>
    <t>ACC001123</t>
  </si>
  <si>
    <t>ACC001124</t>
  </si>
  <si>
    <t>ACC001125</t>
  </si>
  <si>
    <t>ACC001126</t>
  </si>
  <si>
    <t>ACC001127</t>
  </si>
  <si>
    <t>ACC001128</t>
  </si>
  <si>
    <t>ACC001129</t>
  </si>
  <si>
    <t>ACC001130</t>
  </si>
  <si>
    <t>ACC001131</t>
  </si>
  <si>
    <t>ACC001132</t>
  </si>
  <si>
    <t>ACC001133</t>
  </si>
  <si>
    <t>ACC001134</t>
  </si>
  <si>
    <t>ACC001135</t>
  </si>
  <si>
    <t>ACC001136</t>
  </si>
  <si>
    <t>ACC001137</t>
  </si>
  <si>
    <t>ACC001138</t>
  </si>
  <si>
    <t>ACC001139</t>
  </si>
  <si>
    <t>ACC001140</t>
  </si>
  <si>
    <t>ACC001141</t>
  </si>
  <si>
    <t>ACC001142</t>
  </si>
  <si>
    <t>ACC001143</t>
  </si>
  <si>
    <t>ACC001144</t>
  </si>
  <si>
    <t>ACC001145</t>
  </si>
  <si>
    <t>ACC001146</t>
  </si>
  <si>
    <t>ACC001147</t>
  </si>
  <si>
    <t>ACC001148</t>
  </si>
  <si>
    <t>ACC001149</t>
  </si>
  <si>
    <t>ACC001150</t>
  </si>
  <si>
    <t>ACC001151</t>
  </si>
  <si>
    <t>ACC001152</t>
  </si>
  <si>
    <t>ACC001153</t>
  </si>
  <si>
    <t>ACC001154</t>
  </si>
  <si>
    <t>ACC001155</t>
  </si>
  <si>
    <t>ACC001156</t>
  </si>
  <si>
    <t>ACC001157</t>
  </si>
  <si>
    <t>ACC001158</t>
  </si>
  <si>
    <t>ACC001159</t>
  </si>
  <si>
    <t>ACC001160</t>
  </si>
  <si>
    <t>ACC001161</t>
  </si>
  <si>
    <t>ACC001162</t>
  </si>
  <si>
    <t>ACC001163</t>
  </si>
  <si>
    <t>ACC001164</t>
  </si>
  <si>
    <t>ACC001165</t>
  </si>
  <si>
    <t>ACC001166</t>
  </si>
  <si>
    <t>ACC001167</t>
  </si>
  <si>
    <t>ACC001168</t>
  </si>
  <si>
    <t>ACC001169</t>
  </si>
  <si>
    <t>ACC001170</t>
  </si>
  <si>
    <t>ACC001171</t>
  </si>
  <si>
    <t>ACC001172</t>
  </si>
  <si>
    <t>ACC001173</t>
  </si>
  <si>
    <t>ACC001174</t>
  </si>
  <si>
    <t>ACC001175</t>
  </si>
  <si>
    <t>ACC001176</t>
  </si>
  <si>
    <t>ACC001177</t>
  </si>
  <si>
    <t>ACC001178</t>
  </si>
  <si>
    <t>ACC001179</t>
  </si>
  <si>
    <t>ACC001180</t>
  </si>
  <si>
    <t>ACC001181</t>
  </si>
  <si>
    <t>ACC001182</t>
  </si>
  <si>
    <t>ACC001183</t>
  </si>
  <si>
    <t>ACC001184</t>
  </si>
  <si>
    <t>ACC001185</t>
  </si>
  <si>
    <t>ACC001186</t>
  </si>
  <si>
    <t>ACC001187</t>
  </si>
  <si>
    <t>ACC001188</t>
  </si>
  <si>
    <t>ACC001189</t>
  </si>
  <si>
    <t>ACC001190</t>
  </si>
  <si>
    <t>ACC001191</t>
  </si>
  <si>
    <t>ACC001192</t>
  </si>
  <si>
    <t>ACC001193</t>
  </si>
  <si>
    <t>ACC001194</t>
  </si>
  <si>
    <t>ACC001195</t>
  </si>
  <si>
    <t>ACC001196</t>
  </si>
  <si>
    <t>ACC001197</t>
  </si>
  <si>
    <t>ACC001198</t>
  </si>
  <si>
    <t>ACC001199</t>
  </si>
  <si>
    <t>ACC001200</t>
  </si>
  <si>
    <t>ACC001201</t>
  </si>
  <si>
    <t>ACC001202</t>
  </si>
  <si>
    <t>ACC001203</t>
  </si>
  <si>
    <t>ACC001204</t>
  </si>
  <si>
    <t>ACC001205</t>
  </si>
  <si>
    <t>ACC001206</t>
  </si>
  <si>
    <t>ACC001207</t>
  </si>
  <si>
    <t>ACC001208</t>
  </si>
  <si>
    <t>ACC001209</t>
  </si>
  <si>
    <t>ACC001210</t>
  </si>
  <si>
    <t>ACC001211</t>
  </si>
  <si>
    <t>ACC001212</t>
  </si>
  <si>
    <t>ACC001213</t>
  </si>
  <si>
    <t>ACC001214</t>
  </si>
  <si>
    <t>ACC001215</t>
  </si>
  <si>
    <t>ACC001216</t>
  </si>
  <si>
    <t>ACC001217</t>
  </si>
  <si>
    <t>ACC001218</t>
  </si>
  <si>
    <t>ACC001219</t>
  </si>
  <si>
    <t>ACC001220</t>
  </si>
  <si>
    <t>ACC001221</t>
  </si>
  <si>
    <t>ACC001222</t>
  </si>
  <si>
    <t>ACC001223</t>
  </si>
  <si>
    <t>ACC001224</t>
  </si>
  <si>
    <t>ACC001225</t>
  </si>
  <si>
    <t>ACC001226</t>
  </si>
  <si>
    <t>ACC001227</t>
  </si>
  <si>
    <t>ACC001228</t>
  </si>
  <si>
    <t>ACC001229</t>
  </si>
  <si>
    <t>ACC001230</t>
  </si>
  <si>
    <t>ACC001231</t>
  </si>
  <si>
    <t>ACC001232</t>
  </si>
  <si>
    <t>ACC001233</t>
  </si>
  <si>
    <t>ACC001234</t>
  </si>
  <si>
    <t>ACC001235</t>
  </si>
  <si>
    <t>ACC001236</t>
  </si>
  <si>
    <t>ACC001237</t>
  </si>
  <si>
    <t>ACC001238</t>
  </si>
  <si>
    <t>ACC001239</t>
  </si>
  <si>
    <t>ACC001240</t>
  </si>
  <si>
    <t>ACC001241</t>
  </si>
  <si>
    <t>ACC001242</t>
  </si>
  <si>
    <t>ACC001243</t>
  </si>
  <si>
    <t>ACC001244</t>
  </si>
  <si>
    <t>ACC001245</t>
  </si>
  <si>
    <t>ACC001246</t>
  </si>
  <si>
    <t>ACC001247</t>
  </si>
  <si>
    <t>ACC001248</t>
  </si>
  <si>
    <t>ACC001249</t>
  </si>
  <si>
    <t>ACC001250</t>
  </si>
  <si>
    <t>ACC001251</t>
  </si>
  <si>
    <t>ACC001252</t>
  </si>
  <si>
    <t>ACC001253</t>
  </si>
  <si>
    <t>ACC001254</t>
  </si>
  <si>
    <t>ACC001255</t>
  </si>
  <si>
    <t>ACC001256</t>
  </si>
  <si>
    <t>ACC001257</t>
  </si>
  <si>
    <t>ACC001258</t>
  </si>
  <si>
    <t>ACC001259</t>
  </si>
  <si>
    <t>ACC001260</t>
  </si>
  <si>
    <t>ACC001261</t>
  </si>
  <si>
    <t>ACC001262</t>
  </si>
  <si>
    <t>ACC001263</t>
  </si>
  <si>
    <t>ACC001264</t>
  </si>
  <si>
    <t>ACC001265</t>
  </si>
  <si>
    <t>ACC001266</t>
  </si>
  <si>
    <t>ACC001267</t>
  </si>
  <si>
    <t>ACC001268</t>
  </si>
  <si>
    <t>ACC001269</t>
  </si>
  <si>
    <t>ACC001270</t>
  </si>
  <si>
    <t>ACC001271</t>
  </si>
  <si>
    <t>ACC001272</t>
  </si>
  <si>
    <t>ACC001273</t>
  </si>
  <si>
    <t>ACC001274</t>
  </si>
  <si>
    <t>ACC001275</t>
  </si>
  <si>
    <t>ACC001276</t>
  </si>
  <si>
    <t>ACC001277</t>
  </si>
  <si>
    <t>ACC001278</t>
  </si>
  <si>
    <t>ACC001279</t>
  </si>
  <si>
    <t>ACC001280</t>
  </si>
  <si>
    <t>ACC001281</t>
  </si>
  <si>
    <t>ACC001282</t>
  </si>
  <si>
    <t>ACC001283</t>
  </si>
  <si>
    <t>ACC001284</t>
  </si>
  <si>
    <t>ACC001285</t>
  </si>
  <si>
    <t>ACC001286</t>
  </si>
  <si>
    <t>ACC001287</t>
  </si>
  <si>
    <t>ACC001288</t>
  </si>
  <si>
    <t>ACC001289</t>
  </si>
  <si>
    <t>ACC001290</t>
  </si>
  <si>
    <t>ACC001291</t>
  </si>
  <si>
    <t>ACC001292</t>
  </si>
  <si>
    <t>ACC001293</t>
  </si>
  <si>
    <t>ACC001294</t>
  </si>
  <si>
    <t>ACC001295</t>
  </si>
  <si>
    <t>ACC001296</t>
  </si>
  <si>
    <t>ACC001297</t>
  </si>
  <si>
    <t>ACC001298</t>
  </si>
  <si>
    <t>ACC001299</t>
  </si>
  <si>
    <t>ACC001300</t>
  </si>
  <si>
    <t>ACC001301</t>
  </si>
  <si>
    <t>ACC001302</t>
  </si>
  <si>
    <t>ACC001303</t>
  </si>
  <si>
    <t>ACC001304</t>
  </si>
  <si>
    <t>ACC001305</t>
  </si>
  <si>
    <t>ACC001306</t>
  </si>
  <si>
    <t>ACC001307</t>
  </si>
  <si>
    <t>ACC001308</t>
  </si>
  <si>
    <t>ACC001309</t>
  </si>
  <si>
    <t>ACC001310</t>
  </si>
  <si>
    <t>ACC001311</t>
  </si>
  <si>
    <t>ACC001312</t>
  </si>
  <si>
    <t>ACC001313</t>
  </si>
  <si>
    <t>ACC001314</t>
  </si>
  <si>
    <t>ACC001315</t>
  </si>
  <si>
    <t>ACC001316</t>
  </si>
  <si>
    <t>ACC001317</t>
  </si>
  <si>
    <t>ACC001318</t>
  </si>
  <si>
    <t>ACC001319</t>
  </si>
  <si>
    <t>ACC001320</t>
  </si>
  <si>
    <t>ACC001321</t>
  </si>
  <si>
    <t>ACC001322</t>
  </si>
  <si>
    <t>ACC001323</t>
  </si>
  <si>
    <t>ACC001324</t>
  </si>
  <si>
    <t>ACC001325</t>
  </si>
  <si>
    <t>ACC001326</t>
  </si>
  <si>
    <t>ACC001327</t>
  </si>
  <si>
    <t>ACC001328</t>
  </si>
  <si>
    <t>ACC001329</t>
  </si>
  <si>
    <t>ACC001330</t>
  </si>
  <si>
    <t>ACC001331</t>
  </si>
  <si>
    <t>ACC001332</t>
  </si>
  <si>
    <t>ACC001333</t>
  </si>
  <si>
    <t>ACC001334</t>
  </si>
  <si>
    <t>ACC001335</t>
  </si>
  <si>
    <t>ACC001336</t>
  </si>
  <si>
    <t>ACC001337</t>
  </si>
  <si>
    <t>ACC001338</t>
  </si>
  <si>
    <t>ACC001339</t>
  </si>
  <si>
    <t>ACC001340</t>
  </si>
  <si>
    <t>ACC001341</t>
  </si>
  <si>
    <t>ACC001342</t>
  </si>
  <si>
    <t>ACC001343</t>
  </si>
  <si>
    <t>ACC001344</t>
  </si>
  <si>
    <t>ACC001345</t>
  </si>
  <si>
    <t>ACC001346</t>
  </si>
  <si>
    <t>ACC001347</t>
  </si>
  <si>
    <t>ACC001348</t>
  </si>
  <si>
    <t>ACC001349</t>
  </si>
  <si>
    <t>ACC001350</t>
  </si>
  <si>
    <t>ACC001351</t>
  </si>
  <si>
    <t>ACC001352</t>
  </si>
  <si>
    <t>ACC001353</t>
  </si>
  <si>
    <t>ACC001354</t>
  </si>
  <si>
    <t>ACC001355</t>
  </si>
  <si>
    <t>ACC001356</t>
  </si>
  <si>
    <t>ACC001357</t>
  </si>
  <si>
    <t>ACC001358</t>
  </si>
  <si>
    <t>ACC001359</t>
  </si>
  <si>
    <t>ACC001360</t>
  </si>
  <si>
    <t>ACC001361</t>
  </si>
  <si>
    <t>ACC001362</t>
  </si>
  <si>
    <t>ACC001363</t>
  </si>
  <si>
    <t>ACC001364</t>
  </si>
  <si>
    <t>ACC001365</t>
  </si>
  <si>
    <t>ACC001366</t>
  </si>
  <si>
    <t>ACC001367</t>
  </si>
  <si>
    <t>ACC001368</t>
  </si>
  <si>
    <t>ACC001369</t>
  </si>
  <si>
    <t>ACC001370</t>
  </si>
  <si>
    <t>ACC001371</t>
  </si>
  <si>
    <t>ACC001372</t>
  </si>
  <si>
    <t>ACC001373</t>
  </si>
  <si>
    <t>ACC001374</t>
  </si>
  <si>
    <t>ACC001375</t>
  </si>
  <si>
    <t>ACC001376</t>
  </si>
  <si>
    <t>ACC001377</t>
  </si>
  <si>
    <t>ACC001378</t>
  </si>
  <si>
    <t>ACC001379</t>
  </si>
  <si>
    <t>ACC001380</t>
  </si>
  <si>
    <t>ACC001381</t>
  </si>
  <si>
    <t>ACC001382</t>
  </si>
  <si>
    <t>ACC001383</t>
  </si>
  <si>
    <t>ACC001384</t>
  </si>
  <si>
    <t>ACC001385</t>
  </si>
  <si>
    <t>ACC001386</t>
  </si>
  <si>
    <t>ACC001387</t>
  </si>
  <si>
    <t>ACC001388</t>
  </si>
  <si>
    <t>ACC001389</t>
  </si>
  <si>
    <t>ACC001390</t>
  </si>
  <si>
    <t>ACC001391</t>
  </si>
  <si>
    <t>ACC001392</t>
  </si>
  <si>
    <t>ACC001393</t>
  </si>
  <si>
    <t>ACC001394</t>
  </si>
  <si>
    <t>ACC001395</t>
  </si>
  <si>
    <t>ACC001396</t>
  </si>
  <si>
    <t>ACC001397</t>
  </si>
  <si>
    <t>ACC001398</t>
  </si>
  <si>
    <t>ACC001399</t>
  </si>
  <si>
    <t>ACC001400</t>
  </si>
  <si>
    <t>ACC001401</t>
  </si>
  <si>
    <t>ACC001402</t>
  </si>
  <si>
    <t>ACC001403</t>
  </si>
  <si>
    <t>ACC001404</t>
  </si>
  <si>
    <t>ACC001405</t>
  </si>
  <si>
    <t>ACC001406</t>
  </si>
  <si>
    <t>ACC001407</t>
  </si>
  <si>
    <t>ACC001408</t>
  </si>
  <si>
    <t>ACC001409</t>
  </si>
  <si>
    <t>ACC001410</t>
  </si>
  <si>
    <t>ACC001411</t>
  </si>
  <si>
    <t>ACC001412</t>
  </si>
  <si>
    <t>ACC001413</t>
  </si>
  <si>
    <t>ACC001414</t>
  </si>
  <si>
    <t>ACC001415</t>
  </si>
  <si>
    <t>ACC001416</t>
  </si>
  <si>
    <t>ACC001417</t>
  </si>
  <si>
    <t>ACC001418</t>
  </si>
  <si>
    <t>ACC001419</t>
  </si>
  <si>
    <t>ACC001420</t>
  </si>
  <si>
    <t>ACC001421</t>
  </si>
  <si>
    <t>ACC001422</t>
  </si>
  <si>
    <t>ACC001423</t>
  </si>
  <si>
    <t>ACC001424</t>
  </si>
  <si>
    <t>ACC001425</t>
  </si>
  <si>
    <t>ACC001426</t>
  </si>
  <si>
    <t>ACC001427</t>
  </si>
  <si>
    <t>ACC001428</t>
  </si>
  <si>
    <t>ACC001429</t>
  </si>
  <si>
    <t>ACC001430</t>
  </si>
  <si>
    <t>ACC001431</t>
  </si>
  <si>
    <t>ACC001432</t>
  </si>
  <si>
    <t>ACC001433</t>
  </si>
  <si>
    <t>ACC001434</t>
  </si>
  <si>
    <t>ACC001435</t>
  </si>
  <si>
    <t>ACC001436</t>
  </si>
  <si>
    <t>ACC001437</t>
  </si>
  <si>
    <t>ACC001438</t>
  </si>
  <si>
    <t>ACC001439</t>
  </si>
  <si>
    <t>ACC001440</t>
  </si>
  <si>
    <t>ACC001441</t>
  </si>
  <si>
    <t>ACC001442</t>
  </si>
  <si>
    <t>ACC001443</t>
  </si>
  <si>
    <t>ACC001444</t>
  </si>
  <si>
    <t>ACC001445</t>
  </si>
  <si>
    <t>ACC001446</t>
  </si>
  <si>
    <t>ACC001447</t>
  </si>
  <si>
    <t>ACC001448</t>
  </si>
  <si>
    <t>ACC001449</t>
  </si>
  <si>
    <t>ACC001450</t>
  </si>
  <si>
    <t>ACC001451</t>
  </si>
  <si>
    <t>ACC001452</t>
  </si>
  <si>
    <t>ACC001453</t>
  </si>
  <si>
    <t>ACC001454</t>
  </si>
  <si>
    <t>ACC001455</t>
  </si>
  <si>
    <t>ACC001456</t>
  </si>
  <si>
    <t>ACC001457</t>
  </si>
  <si>
    <t>ACC001458</t>
  </si>
  <si>
    <t>ACC001459</t>
  </si>
  <si>
    <t>ACC001460</t>
  </si>
  <si>
    <t>ACC001461</t>
  </si>
  <si>
    <t>ACC001462</t>
  </si>
  <si>
    <t>ACC001463</t>
  </si>
  <si>
    <t>ACC001464</t>
  </si>
  <si>
    <t>ACC001465</t>
  </si>
  <si>
    <t>ACC001466</t>
  </si>
  <si>
    <t>ACC001467</t>
  </si>
  <si>
    <t>ACC001468</t>
  </si>
  <si>
    <t>ACC001469</t>
  </si>
  <si>
    <t>ACC001470</t>
  </si>
  <si>
    <t>ACC001471</t>
  </si>
  <si>
    <t>ACC001472</t>
  </si>
  <si>
    <t>ACC001473</t>
  </si>
  <si>
    <t>ACC001474</t>
  </si>
  <si>
    <t>ACC001475</t>
  </si>
  <si>
    <t>ACC001476</t>
  </si>
  <si>
    <t>ACC001477</t>
  </si>
  <si>
    <t>ACC001478</t>
  </si>
  <si>
    <t>ACC001479</t>
  </si>
  <si>
    <t>ACC001480</t>
  </si>
  <si>
    <t>ACC001481</t>
  </si>
  <si>
    <t>ACC001482</t>
  </si>
  <si>
    <t>ACC001483</t>
  </si>
  <si>
    <t>ACC001484</t>
  </si>
  <si>
    <t>ACC001485</t>
  </si>
  <si>
    <t>ACC001486</t>
  </si>
  <si>
    <t>ACC001487</t>
  </si>
  <si>
    <t>ACC001488</t>
  </si>
  <si>
    <t>ACC001489</t>
  </si>
  <si>
    <t>ACC001490</t>
  </si>
  <si>
    <t>ACC001491</t>
  </si>
  <si>
    <t>ACC001492</t>
  </si>
  <si>
    <t>ACC001493</t>
  </si>
  <si>
    <t>ACC001494</t>
  </si>
  <si>
    <t>ACC001495</t>
  </si>
  <si>
    <t>ACC001496</t>
  </si>
  <si>
    <t>ACC001497</t>
  </si>
  <si>
    <t>ACC001498</t>
  </si>
  <si>
    <t>ACC001499</t>
  </si>
  <si>
    <t>ACC001500</t>
  </si>
  <si>
    <t>ACC001501</t>
  </si>
  <si>
    <t>ACC001502</t>
  </si>
  <si>
    <t>ACC001503</t>
  </si>
  <si>
    <t>ACC001504</t>
  </si>
  <si>
    <t>ACC001505</t>
  </si>
  <si>
    <t>ACC001506</t>
  </si>
  <si>
    <t>ACC001507</t>
  </si>
  <si>
    <t>ACC001508</t>
  </si>
  <si>
    <t>ACC001509</t>
  </si>
  <si>
    <t>ACC001510</t>
  </si>
  <si>
    <t>ACC001511</t>
  </si>
  <si>
    <t>ACC001512</t>
  </si>
  <si>
    <t>ACC001513</t>
  </si>
  <si>
    <t>ACC001514</t>
  </si>
  <si>
    <t>ACC001515</t>
  </si>
  <si>
    <t>ACC001516</t>
  </si>
  <si>
    <t>ACC001517</t>
  </si>
  <si>
    <t>ACC001518</t>
  </si>
  <si>
    <t>ACC001519</t>
  </si>
  <si>
    <t>ACC001520</t>
  </si>
  <si>
    <t>ACC001521</t>
  </si>
  <si>
    <t>ACC001522</t>
  </si>
  <si>
    <t>ACC001523</t>
  </si>
  <si>
    <t>ACC001524</t>
  </si>
  <si>
    <t>ACC001525</t>
  </si>
  <si>
    <t>ACC001526</t>
  </si>
  <si>
    <t>ACC001527</t>
  </si>
  <si>
    <t>ACC001528</t>
  </si>
  <si>
    <t>ACC001529</t>
  </si>
  <si>
    <t>ACC001530</t>
  </si>
  <si>
    <t>ACC001531</t>
  </si>
  <si>
    <t>ACC001532</t>
  </si>
  <si>
    <t>ACC001533</t>
  </si>
  <si>
    <t>ACC001534</t>
  </si>
  <si>
    <t>ACC001535</t>
  </si>
  <si>
    <t>ACC001536</t>
  </si>
  <si>
    <t>ACC001537</t>
  </si>
  <si>
    <t>ACC001538</t>
  </si>
  <si>
    <t>ACC001539</t>
  </si>
  <si>
    <t>ACC001540</t>
  </si>
  <si>
    <t>ACC001541</t>
  </si>
  <si>
    <t>ACC001542</t>
  </si>
  <si>
    <t>ACC001543</t>
  </si>
  <si>
    <t>ACC001544</t>
  </si>
  <si>
    <t>ACC001545</t>
  </si>
  <si>
    <t>ACC001546</t>
  </si>
  <si>
    <t>ACC001547</t>
  </si>
  <si>
    <t>ACC001548</t>
  </si>
  <si>
    <t>ACC001549</t>
  </si>
  <si>
    <t>ACC001550</t>
  </si>
  <si>
    <t>ACC001551</t>
  </si>
  <si>
    <t>ACC001552</t>
  </si>
  <si>
    <t>ACC001553</t>
  </si>
  <si>
    <t>ACC001554</t>
  </si>
  <si>
    <t>ACC001555</t>
  </si>
  <si>
    <t>ACC001556</t>
  </si>
  <si>
    <t>ACC001557</t>
  </si>
  <si>
    <t>ACC001558</t>
  </si>
  <si>
    <t>ACC001559</t>
  </si>
  <si>
    <t>ACC001560</t>
  </si>
  <si>
    <t>ACC001561</t>
  </si>
  <si>
    <t>ACC001562</t>
  </si>
  <si>
    <t>ACC001563</t>
  </si>
  <si>
    <t>ACC001564</t>
  </si>
  <si>
    <t>ACC001565</t>
  </si>
  <si>
    <t>ACC001566</t>
  </si>
  <si>
    <t>ACC001567</t>
  </si>
  <si>
    <t>ACC001568</t>
  </si>
  <si>
    <t>ACC001569</t>
  </si>
  <si>
    <t>ACC001570</t>
  </si>
  <si>
    <t>ACC001571</t>
  </si>
  <si>
    <t>ACC001572</t>
  </si>
  <si>
    <t>ACC001573</t>
  </si>
  <si>
    <t>ACC001574</t>
  </si>
  <si>
    <t>ACC001575</t>
  </si>
  <si>
    <t>ACC001576</t>
  </si>
  <si>
    <t>ACC001577</t>
  </si>
  <si>
    <t>ACC001578</t>
  </si>
  <si>
    <t>ACC001579</t>
  </si>
  <si>
    <t>ACC001580</t>
  </si>
  <si>
    <t>ACC001581</t>
  </si>
  <si>
    <t>ACC001582</t>
  </si>
  <si>
    <t>ACC001583</t>
  </si>
  <si>
    <t>ACC001584</t>
  </si>
  <si>
    <t>ACC001585</t>
  </si>
  <si>
    <t>ACC001586</t>
  </si>
  <si>
    <t>ACC001587</t>
  </si>
  <si>
    <t>ACC001588</t>
  </si>
  <si>
    <t>ACC001589</t>
  </si>
  <si>
    <t>ACC001590</t>
  </si>
  <si>
    <t>ACC001591</t>
  </si>
  <si>
    <t>ACC001592</t>
  </si>
  <si>
    <t>ACC001593</t>
  </si>
  <si>
    <t>ACC001594</t>
  </si>
  <si>
    <t>ACC001595</t>
  </si>
  <si>
    <t>ACC001596</t>
  </si>
  <si>
    <t>ACC001597</t>
  </si>
  <si>
    <t>ACC001598</t>
  </si>
  <si>
    <t>ACC001599</t>
  </si>
  <si>
    <t>ACC001600</t>
  </si>
  <si>
    <t>ACC001601</t>
  </si>
  <si>
    <t>ACC001602</t>
  </si>
  <si>
    <t>ACC001603</t>
  </si>
  <si>
    <t>ACC001604</t>
  </si>
  <si>
    <t>ACC001605</t>
  </si>
  <si>
    <t>ACC001606</t>
  </si>
  <si>
    <t>ACC001607</t>
  </si>
  <si>
    <t>ACC001608</t>
  </si>
  <si>
    <t>ACC001609</t>
  </si>
  <si>
    <t>ACC001610</t>
  </si>
  <si>
    <t>ACC001611</t>
  </si>
  <si>
    <t>ACC001612</t>
  </si>
  <si>
    <t>ACC001613</t>
  </si>
  <si>
    <t>ACC001614</t>
  </si>
  <si>
    <t>ACC001615</t>
  </si>
  <si>
    <t>ACC001616</t>
  </si>
  <si>
    <t>ACC001617</t>
  </si>
  <si>
    <t>ACC001618</t>
  </si>
  <si>
    <t>ACC001619</t>
  </si>
  <si>
    <t>ACC001620</t>
  </si>
  <si>
    <t>ACC001621</t>
  </si>
  <si>
    <t>ACC001622</t>
  </si>
  <si>
    <t>ACC001623</t>
  </si>
  <si>
    <t>ACC001624</t>
  </si>
  <si>
    <t>ACC001625</t>
  </si>
  <si>
    <t>ACC001626</t>
  </si>
  <si>
    <t>ACC001627</t>
  </si>
  <si>
    <t>ACC001628</t>
  </si>
  <si>
    <t>ACC001629</t>
  </si>
  <si>
    <t>ACC001630</t>
  </si>
  <si>
    <t>ACC001631</t>
  </si>
  <si>
    <t>ACC001632</t>
  </si>
  <si>
    <t>ACC001633</t>
  </si>
  <si>
    <t>ACC001634</t>
  </si>
  <si>
    <t>ACC001635</t>
  </si>
  <si>
    <t>ACC001636</t>
  </si>
  <si>
    <t>ACC001637</t>
  </si>
  <si>
    <t>ACC001638</t>
  </si>
  <si>
    <t>ACC001639</t>
  </si>
  <si>
    <t>ACC001640</t>
  </si>
  <si>
    <t>ACC001641</t>
  </si>
  <si>
    <t>ACC001642</t>
  </si>
  <si>
    <t>ACC001643</t>
  </si>
  <si>
    <t>ACC001644</t>
  </si>
  <si>
    <t>ACC001645</t>
  </si>
  <si>
    <t>ACC001646</t>
  </si>
  <si>
    <t>ACC001647</t>
  </si>
  <si>
    <t>ACC001648</t>
  </si>
  <si>
    <t>ACC001649</t>
  </si>
  <si>
    <t>ACC001650</t>
  </si>
  <si>
    <t>ACC001651</t>
  </si>
  <si>
    <t>ACC001652</t>
  </si>
  <si>
    <t>ACC001653</t>
  </si>
  <si>
    <t>ACC001654</t>
  </si>
  <si>
    <t>ACC001655</t>
  </si>
  <si>
    <t>ACC001656</t>
  </si>
  <si>
    <t>ACC001657</t>
  </si>
  <si>
    <t>ACC001658</t>
  </si>
  <si>
    <t>ACC001659</t>
  </si>
  <si>
    <t>ACC001660</t>
  </si>
  <si>
    <t>ACC001661</t>
  </si>
  <si>
    <t>ACC001662</t>
  </si>
  <si>
    <t>ACC001663</t>
  </si>
  <si>
    <t>ACC001664</t>
  </si>
  <si>
    <t>ACC001665</t>
  </si>
  <si>
    <t>ACC001666</t>
  </si>
  <si>
    <t>ACC001667</t>
  </si>
  <si>
    <t>ACC001668</t>
  </si>
  <si>
    <t>ACC001669</t>
  </si>
  <si>
    <t>ACC001670</t>
  </si>
  <si>
    <t>ACC001671</t>
  </si>
  <si>
    <t>ACC001672</t>
  </si>
  <si>
    <t>ACC001673</t>
  </si>
  <si>
    <t>ACC001674</t>
  </si>
  <si>
    <t>ACC001675</t>
  </si>
  <si>
    <t>ACC001676</t>
  </si>
  <si>
    <t>ACC001677</t>
  </si>
  <si>
    <t>ACC001678</t>
  </si>
  <si>
    <t>ACC001679</t>
  </si>
  <si>
    <t>ACC001680</t>
  </si>
  <si>
    <t>ACC001681</t>
  </si>
  <si>
    <t>ACC001682</t>
  </si>
  <si>
    <t>ACC001683</t>
  </si>
  <si>
    <t>ACC001684</t>
  </si>
  <si>
    <t>ACC001685</t>
  </si>
  <si>
    <t>ACC001686</t>
  </si>
  <si>
    <t>ACC001687</t>
  </si>
  <si>
    <t>ACC001688</t>
  </si>
  <si>
    <t>ACC001689</t>
  </si>
  <si>
    <t>ACC001690</t>
  </si>
  <si>
    <t>ACC001691</t>
  </si>
  <si>
    <t>ACC001692</t>
  </si>
  <si>
    <t>ACC001693</t>
  </si>
  <si>
    <t>ACC001694</t>
  </si>
  <si>
    <t>ACC001695</t>
  </si>
  <si>
    <t>ACC001696</t>
  </si>
  <si>
    <t>ACC001697</t>
  </si>
  <si>
    <t>ACC001698</t>
  </si>
  <si>
    <t>ACC001699</t>
  </si>
  <si>
    <t>ACC001700</t>
  </si>
  <si>
    <t>ACC001701</t>
  </si>
  <si>
    <t>ACC001702</t>
  </si>
  <si>
    <t>ACC001703</t>
  </si>
  <si>
    <t>ACC001704</t>
  </si>
  <si>
    <t>ACC001705</t>
  </si>
  <si>
    <t>ACC001706</t>
  </si>
  <si>
    <t>ACC001707</t>
  </si>
  <si>
    <t>ACC001708</t>
  </si>
  <si>
    <t>ACC001709</t>
  </si>
  <si>
    <t>ACC001710</t>
  </si>
  <si>
    <t>ACC001711</t>
  </si>
  <si>
    <t>ACC001712</t>
  </si>
  <si>
    <t>ACC001713</t>
  </si>
  <si>
    <t>ACC001714</t>
  </si>
  <si>
    <t>ACC001715</t>
  </si>
  <si>
    <t>ACC001716</t>
  </si>
  <si>
    <t>ACC001717</t>
  </si>
  <si>
    <t>ACC001718</t>
  </si>
  <si>
    <t>ACC001719</t>
  </si>
  <si>
    <t>ACC001720</t>
  </si>
  <si>
    <t>ACC001721</t>
  </si>
  <si>
    <t>ACC001722</t>
  </si>
  <si>
    <t>ACC001723</t>
  </si>
  <si>
    <t>ACC001724</t>
  </si>
  <si>
    <t>ACC001725</t>
  </si>
  <si>
    <t>ACC001726</t>
  </si>
  <si>
    <t>ACC001727</t>
  </si>
  <si>
    <t>ACC001728</t>
  </si>
  <si>
    <t>ACC001729</t>
  </si>
  <si>
    <t>ACC001730</t>
  </si>
  <si>
    <t>ACC001731</t>
  </si>
  <si>
    <t>ACC001732</t>
  </si>
  <si>
    <t>ACC001733</t>
  </si>
  <si>
    <t>ACC001734</t>
  </si>
  <si>
    <t>ACC001735</t>
  </si>
  <si>
    <t>ACC001736</t>
  </si>
  <si>
    <t>ACC001737</t>
  </si>
  <si>
    <t>ACC001738</t>
  </si>
  <si>
    <t>ACC001739</t>
  </si>
  <si>
    <t>ACC001740</t>
  </si>
  <si>
    <t>ACC001741</t>
  </si>
  <si>
    <t>ACC001742</t>
  </si>
  <si>
    <t>ACC001743</t>
  </si>
  <si>
    <t>ACC001744</t>
  </si>
  <si>
    <t>ACC001745</t>
  </si>
  <si>
    <t>ACC001746</t>
  </si>
  <si>
    <t>ACC001747</t>
  </si>
  <si>
    <t>ACC001748</t>
  </si>
  <si>
    <t>ACC001749</t>
  </si>
  <si>
    <t>ACC001750</t>
  </si>
  <si>
    <t>ACC001751</t>
  </si>
  <si>
    <t>ACC001752</t>
  </si>
  <si>
    <t>ACC001753</t>
  </si>
  <si>
    <t>ACC001754</t>
  </si>
  <si>
    <t>ACC001755</t>
  </si>
  <si>
    <t>ACC001756</t>
  </si>
  <si>
    <t>ACC001757</t>
  </si>
  <si>
    <t>ACC001758</t>
  </si>
  <si>
    <t>ACC001759</t>
  </si>
  <si>
    <t>ACC001760</t>
  </si>
  <si>
    <t>ACC001761</t>
  </si>
  <si>
    <t>ACC001762</t>
  </si>
  <si>
    <t>ACC001763</t>
  </si>
  <si>
    <t>ACC001764</t>
  </si>
  <si>
    <t>ACC001765</t>
  </si>
  <si>
    <t>ACC001766</t>
  </si>
  <si>
    <t>ACC001767</t>
  </si>
  <si>
    <t>ACC001768</t>
  </si>
  <si>
    <t>ACC001769</t>
  </si>
  <si>
    <t>ACC001770</t>
  </si>
  <si>
    <t>ACC001771</t>
  </si>
  <si>
    <t>ACC001772</t>
  </si>
  <si>
    <t>ACC001773</t>
  </si>
  <si>
    <t>ACC001774</t>
  </si>
  <si>
    <t>ACC001775</t>
  </si>
  <si>
    <t>ACC001776</t>
  </si>
  <si>
    <t>ACC001777</t>
  </si>
  <si>
    <t>ACC001778</t>
  </si>
  <si>
    <t>ACC001779</t>
  </si>
  <si>
    <t>ACC001780</t>
  </si>
  <si>
    <t>ACC001781</t>
  </si>
  <si>
    <t>ACC001782</t>
  </si>
  <si>
    <t>ACC001783</t>
  </si>
  <si>
    <t>ACC001784</t>
  </si>
  <si>
    <t>ACC001785</t>
  </si>
  <si>
    <t>ACC001786</t>
  </si>
  <si>
    <t>ACC001787</t>
  </si>
  <si>
    <t>ACC001788</t>
  </si>
  <si>
    <t>ACC001789</t>
  </si>
  <si>
    <t>ACC001790</t>
  </si>
  <si>
    <t>ACC001791</t>
  </si>
  <si>
    <t>ACC001792</t>
  </si>
  <si>
    <t>ACC001793</t>
  </si>
  <si>
    <t>ACC001794</t>
  </si>
  <si>
    <t>ACC001795</t>
  </si>
  <si>
    <t>ACC001796</t>
  </si>
  <si>
    <t>ACC001797</t>
  </si>
  <si>
    <t>ACC001798</t>
  </si>
  <si>
    <t>ACC001799</t>
  </si>
  <si>
    <t>ACC001800</t>
  </si>
  <si>
    <t>ACC001801</t>
  </si>
  <si>
    <t>ACC001802</t>
  </si>
  <si>
    <t>ACC001803</t>
  </si>
  <si>
    <t>ACC001804</t>
  </si>
  <si>
    <t>ACC001805</t>
  </si>
  <si>
    <t>ACC001806</t>
  </si>
  <si>
    <t>ACC001807</t>
  </si>
  <si>
    <t>ACC001808</t>
  </si>
  <si>
    <t>ACC001809</t>
  </si>
  <si>
    <t>ACC001810</t>
  </si>
  <si>
    <t>ACC001811</t>
  </si>
  <si>
    <t>ACC001812</t>
  </si>
  <si>
    <t>ACC001813</t>
  </si>
  <si>
    <t>ACC001814</t>
  </si>
  <si>
    <t>ACC001815</t>
  </si>
  <si>
    <t>ACC001816</t>
  </si>
  <si>
    <t>ACC001817</t>
  </si>
  <si>
    <t>ACC001818</t>
  </si>
  <si>
    <t>ACC001819</t>
  </si>
  <si>
    <t>ACC001820</t>
  </si>
  <si>
    <t>ACC001821</t>
  </si>
  <si>
    <t>ACC001822</t>
  </si>
  <si>
    <t>ACC001823</t>
  </si>
  <si>
    <t>ACC001824</t>
  </si>
  <si>
    <t>ACC001825</t>
  </si>
  <si>
    <t>ACC001826</t>
  </si>
  <si>
    <t>ACC001827</t>
  </si>
  <si>
    <t>ACC001828</t>
  </si>
  <si>
    <t>ACC001829</t>
  </si>
  <si>
    <t>ACC001830</t>
  </si>
  <si>
    <t>ACC001831</t>
  </si>
  <si>
    <t>ACC001832</t>
  </si>
  <si>
    <t>ACC001833</t>
  </si>
  <si>
    <t>ACC001834</t>
  </si>
  <si>
    <t>ACC001835</t>
  </si>
  <si>
    <t>ACC001836</t>
  </si>
  <si>
    <t>ACC001837</t>
  </si>
  <si>
    <t>ACC001838</t>
  </si>
  <si>
    <t>ACC001839</t>
  </si>
  <si>
    <t>ACC001840</t>
  </si>
  <si>
    <t>ACC001841</t>
  </si>
  <si>
    <t>ACC001842</t>
  </si>
  <si>
    <t>ACC001843</t>
  </si>
  <si>
    <t>ACC001844</t>
  </si>
  <si>
    <t>ACC001845</t>
  </si>
  <si>
    <t>ACC001846</t>
  </si>
  <si>
    <t>ACC001847</t>
  </si>
  <si>
    <t>ACC001848</t>
  </si>
  <si>
    <t>ACC001849</t>
  </si>
  <si>
    <t>ACC001850</t>
  </si>
  <si>
    <t>ACC001851</t>
  </si>
  <si>
    <t>ACC001852</t>
  </si>
  <si>
    <t>ACC001853</t>
  </si>
  <si>
    <t>ACC001854</t>
  </si>
  <si>
    <t>ACC001855</t>
  </si>
  <si>
    <t>ACC001856</t>
  </si>
  <si>
    <t>ACC001857</t>
  </si>
  <si>
    <t>ACC001858</t>
  </si>
  <si>
    <t>ACC001859</t>
  </si>
  <si>
    <t>ACC001860</t>
  </si>
  <si>
    <t>ACC001861</t>
  </si>
  <si>
    <t>ACC001862</t>
  </si>
  <si>
    <t>ACC001863</t>
  </si>
  <si>
    <t>ACC001864</t>
  </si>
  <si>
    <t>ACC001865</t>
  </si>
  <si>
    <t>ACC001866</t>
  </si>
  <si>
    <t>ACC001867</t>
  </si>
  <si>
    <t>ACC001868</t>
  </si>
  <si>
    <t>ACC001869</t>
  </si>
  <si>
    <t>ACC001870</t>
  </si>
  <si>
    <t>ACC001871</t>
  </si>
  <si>
    <t>ACC001872</t>
  </si>
  <si>
    <t>ACC001873</t>
  </si>
  <si>
    <t>ACC001874</t>
  </si>
  <si>
    <t>ACC001875</t>
  </si>
  <si>
    <t>ACC001876</t>
  </si>
  <si>
    <t>ACC001877</t>
  </si>
  <si>
    <t>ACC001878</t>
  </si>
  <si>
    <t>ACC001879</t>
  </si>
  <si>
    <t>ACC001880</t>
  </si>
  <si>
    <t>ACC001881</t>
  </si>
  <si>
    <t>ACC001882</t>
  </si>
  <si>
    <t>ACC001883</t>
  </si>
  <si>
    <t>ACC001884</t>
  </si>
  <si>
    <t>ACC001885</t>
  </si>
  <si>
    <t>ACC001886</t>
  </si>
  <si>
    <t>ACC001887</t>
  </si>
  <si>
    <t>ACC001888</t>
  </si>
  <si>
    <t>ACC001889</t>
  </si>
  <si>
    <t>ACC001890</t>
  </si>
  <si>
    <t>ACC001891</t>
  </si>
  <si>
    <t>ACC001892</t>
  </si>
  <si>
    <t>ACC001893</t>
  </si>
  <si>
    <t>ACC001894</t>
  </si>
  <si>
    <t>ACC001895</t>
  </si>
  <si>
    <t>ACC001896</t>
  </si>
  <si>
    <t>ACC001897</t>
  </si>
  <si>
    <t>ACC001898</t>
  </si>
  <si>
    <t>ACC001899</t>
  </si>
  <si>
    <t>ACC001900</t>
  </si>
  <si>
    <t>ACC001901</t>
  </si>
  <si>
    <t>ACC001902</t>
  </si>
  <si>
    <t>ACC001903</t>
  </si>
  <si>
    <t>ACC001904</t>
  </si>
  <si>
    <t>ACC001905</t>
  </si>
  <si>
    <t>ACC001906</t>
  </si>
  <si>
    <t>ACC001907</t>
  </si>
  <si>
    <t>ACC001908</t>
  </si>
  <si>
    <t>ACC001909</t>
  </si>
  <si>
    <t>ACC001910</t>
  </si>
  <si>
    <t>ACC001911</t>
  </si>
  <si>
    <t>ACC001912</t>
  </si>
  <si>
    <t>ACC001913</t>
  </si>
  <si>
    <t>ACC001914</t>
  </si>
  <si>
    <t>ACC001915</t>
  </si>
  <si>
    <t>ACC001916</t>
  </si>
  <si>
    <t>ACC001917</t>
  </si>
  <si>
    <t>ACC001918</t>
  </si>
  <si>
    <t>ACC001919</t>
  </si>
  <si>
    <t>ACC001920</t>
  </si>
  <si>
    <t>ACC001921</t>
  </si>
  <si>
    <t>ACC001922</t>
  </si>
  <si>
    <t>ACC001923</t>
  </si>
  <si>
    <t>ACC001924</t>
  </si>
  <si>
    <t>ACC001925</t>
  </si>
  <si>
    <t>ACC001926</t>
  </si>
  <si>
    <t>ACC001927</t>
  </si>
  <si>
    <t>ACC001928</t>
  </si>
  <si>
    <t>ACC001929</t>
  </si>
  <si>
    <t>ACC001930</t>
  </si>
  <si>
    <t>ACC001931</t>
  </si>
  <si>
    <t>ACC001932</t>
  </si>
  <si>
    <t>ACC001933</t>
  </si>
  <si>
    <t>ACC001934</t>
  </si>
  <si>
    <t>ACC001935</t>
  </si>
  <si>
    <t>ACC001936</t>
  </si>
  <si>
    <t>ACC001937</t>
  </si>
  <si>
    <t>ACC001938</t>
  </si>
  <si>
    <t>ACC001939</t>
  </si>
  <si>
    <t>ACC001940</t>
  </si>
  <si>
    <t>ACC001941</t>
  </si>
  <si>
    <t>ACC001942</t>
  </si>
  <si>
    <t>ACC001943</t>
  </si>
  <si>
    <t>ACC001944</t>
  </si>
  <si>
    <t>ACC001945</t>
  </si>
  <si>
    <t>ACC001946</t>
  </si>
  <si>
    <t>ACC001947</t>
  </si>
  <si>
    <t>ACC001948</t>
  </si>
  <si>
    <t>ACC001949</t>
  </si>
  <si>
    <t>ACC001950</t>
  </si>
  <si>
    <t>ACC001951</t>
  </si>
  <si>
    <t>ACC001952</t>
  </si>
  <si>
    <t>ACC001953</t>
  </si>
  <si>
    <t>ACC001954</t>
  </si>
  <si>
    <t>ACC001955</t>
  </si>
  <si>
    <t>ACC001956</t>
  </si>
  <si>
    <t>ACC001957</t>
  </si>
  <si>
    <t>ACC001958</t>
  </si>
  <si>
    <t>ACC001959</t>
  </si>
  <si>
    <t>ACC001960</t>
  </si>
  <si>
    <t>ACC001961</t>
  </si>
  <si>
    <t>ACC001962</t>
  </si>
  <si>
    <t>ACC001963</t>
  </si>
  <si>
    <t>ACC001964</t>
  </si>
  <si>
    <t>ACC001965</t>
  </si>
  <si>
    <t>ACC001966</t>
  </si>
  <si>
    <t>ACC001967</t>
  </si>
  <si>
    <t>ACC001968</t>
  </si>
  <si>
    <t>ACC001969</t>
  </si>
  <si>
    <t>ACC001970</t>
  </si>
  <si>
    <t>ACC001971</t>
  </si>
  <si>
    <t>ACC001972</t>
  </si>
  <si>
    <t>ACC001973</t>
  </si>
  <si>
    <t>ACC001974</t>
  </si>
  <si>
    <t>ACC001975</t>
  </si>
  <si>
    <t>ACC001976</t>
  </si>
  <si>
    <t>ACC001977</t>
  </si>
  <si>
    <t>ACC001978</t>
  </si>
  <si>
    <t>ACC001979</t>
  </si>
  <si>
    <t>ACC001980</t>
  </si>
  <si>
    <t>ACC001981</t>
  </si>
  <si>
    <t>ACC001982</t>
  </si>
  <si>
    <t>ACC001983</t>
  </si>
  <si>
    <t>ACC001984</t>
  </si>
  <si>
    <t>ACC001985</t>
  </si>
  <si>
    <t>ACC001986</t>
  </si>
  <si>
    <t>ACC001987</t>
  </si>
  <si>
    <t>ACC001988</t>
  </si>
  <si>
    <t>ACC001989</t>
  </si>
  <si>
    <t>ACC001990</t>
  </si>
  <si>
    <t>ACC001991</t>
  </si>
  <si>
    <t>ACC001992</t>
  </si>
  <si>
    <t>ACC001993</t>
  </si>
  <si>
    <t>ACC001994</t>
  </si>
  <si>
    <t>ACC001995</t>
  </si>
  <si>
    <t>ACC001996</t>
  </si>
  <si>
    <t>ACC001997</t>
  </si>
  <si>
    <t>ACC001998</t>
  </si>
  <si>
    <t>ACC001999</t>
  </si>
  <si>
    <t>ACC002000</t>
  </si>
  <si>
    <t>Total Pymnt</t>
  </si>
  <si>
    <t>Total Pymnt inv</t>
  </si>
  <si>
    <t>Total Rec Prncp</t>
  </si>
  <si>
    <t>Total Fees</t>
  </si>
  <si>
    <t>Total Rrec int</t>
  </si>
  <si>
    <t>Is Delinquent Loan</t>
  </si>
  <si>
    <t>Is Default Loan</t>
  </si>
  <si>
    <t>Delinq 2 Yrs</t>
  </si>
  <si>
    <t>Repayment Behavior</t>
  </si>
  <si>
    <t>N</t>
  </si>
  <si>
    <t>Y</t>
  </si>
  <si>
    <t>On-Time</t>
  </si>
  <si>
    <t>Late</t>
  </si>
  <si>
    <t>Very Late</t>
  </si>
  <si>
    <t>Branch Name_x</t>
  </si>
  <si>
    <t>Center Id_x</t>
  </si>
  <si>
    <t>Branch Name_y</t>
  </si>
  <si>
    <t>Center Id_y</t>
  </si>
  <si>
    <t>Education</t>
  </si>
  <si>
    <t>Car Loan</t>
  </si>
  <si>
    <t xml:space="preserve">Fectory </t>
  </si>
  <si>
    <t>Property</t>
  </si>
  <si>
    <t>Date of Birth</t>
  </si>
  <si>
    <t>Count of Account ID</t>
  </si>
  <si>
    <t>Distinct Count of Client id</t>
  </si>
  <si>
    <t>Clients with atleast 1 active loan</t>
  </si>
  <si>
    <t>Row Labels</t>
  </si>
  <si>
    <t>First Loan Date</t>
  </si>
  <si>
    <t>Loan Amount Disbursed</t>
  </si>
  <si>
    <t>Period</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</si>
  <si>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</si>
  <si>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</si>
  <si>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</si>
  <si>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</si>
  <si>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</si>
  <si>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</si>
  <si>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</si>
  <si>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</si>
  <si>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</si>
  <si>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</si>
  <si>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</si>
  <si>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</si>
  <si>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</si>
  <si>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</si>
  <si>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</si>
  <si>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</si>
  <si>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</si>
  <si>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</si>
  <si>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</si>
  <si>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</si>
  <si>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</si>
  <si>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</si>
  <si>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</si>
  <si>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</si>
  <si>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</si>
  <si>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</si>
  <si>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</si>
  <si>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</si>
  <si>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</si>
  <si>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</si>
  <si>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</si>
  <si>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</si>
  <si>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</si>
  <si>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</si>
  <si>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</si>
  <si>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</si>
  <si>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Grand Total</t>
  </si>
  <si>
    <t>2015</t>
  </si>
  <si>
    <t>2016</t>
  </si>
  <si>
    <t>2017</t>
  </si>
  <si>
    <t>2018</t>
  </si>
  <si>
    <t>2019</t>
  </si>
  <si>
    <t>2020</t>
  </si>
  <si>
    <t>2021</t>
  </si>
  <si>
    <t>2022</t>
  </si>
  <si>
    <t>2023</t>
  </si>
  <si>
    <t>Column Labels</t>
  </si>
  <si>
    <t>Date</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</si>
  <si>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</si>
  <si>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</si>
  <si>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</si>
  <si>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</si>
  <si>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</si>
  <si>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</si>
  <si>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</si>
  <si>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</si>
  <si>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</si>
  <si>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</si>
  <si>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</si>
  <si>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</si>
  <si>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</si>
  <si>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</si>
  <si>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</si>
  <si>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</si>
  <si>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</si>
  <si>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</si>
  <si>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</si>
  <si>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</si>
  <si>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</si>
  <si>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</si>
  <si>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</si>
  <si>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</si>
  <si>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</si>
  <si>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</si>
  <si>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</si>
  <si>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</si>
  <si>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</si>
  <si>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</si>
  <si>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</si>
  <si>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</si>
  <si>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</si>
  <si>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</si>
  <si>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</si>
  <si>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</si>
  <si>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</si>
  <si>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</si>
  <si>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</si>
  <si>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</si>
  <si>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</si>
  <si>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</si>
  <si>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</si>
  <si>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</si>
  <si>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</si>
  <si>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</si>
  <si>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</si>
  <si>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</si>
  <si>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</si>
  <si>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</si>
  <si>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</si>
  <si>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</si>
  <si>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</si>
  <si>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</si>
  <si>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</si>
  <si>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</si>
  <si>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</si>
  <si>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</si>
  <si>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</si>
  <si>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</si>
  <si>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</si>
  <si>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</si>
  <si>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</si>
  <si>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</si>
  <si>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</si>
  <si>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</si>
  <si>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</si>
  <si>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</si>
  <si>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</si>
  <si>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</si>
  <si>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</si>
  <si>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</si>
  <si>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</si>
  <si>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</si>
  <si>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</si>
  <si>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</si>
  <si>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</si>
  <si>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</si>
  <si>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</si>
  <si>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</si>
  <si>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</si>
  <si>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</si>
  <si>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</si>
  <si>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</si>
  <si>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</si>
  <si>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</si>
  <si>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</si>
  <si>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</si>
  <si>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</si>
  <si>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</si>
  <si>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</si>
  <si>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</si>
  <si>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</si>
  <si>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</si>
  <si>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</si>
  <si>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</si>
  <si>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</si>
  <si>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</si>
  <si>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</si>
  <si>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</si>
  <si>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</si>
  <si>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</si>
  <si>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</si>
  <si>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</si>
  <si>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</si>
  <si>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</si>
  <si>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</si>
  <si>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</si>
  <si>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Sum of Loan Amount</t>
  </si>
  <si>
    <t>Loan Growth %</t>
  </si>
  <si>
    <t>Year</t>
  </si>
  <si>
    <t>Previous Period</t>
  </si>
  <si>
    <t>Had Loan</t>
  </si>
  <si>
    <t>Sum of Had Loan</t>
  </si>
  <si>
    <t>Previous Year</t>
  </si>
  <si>
    <t>Retained Clients Months</t>
  </si>
  <si>
    <t>Retained Clients Year</t>
  </si>
  <si>
    <t>Retention Rate%</t>
  </si>
  <si>
    <t xml:space="preserve">Year-wise Retained Clients </t>
  </si>
  <si>
    <t>Year/Quarter</t>
  </si>
  <si>
    <t>Average Loan Size</t>
  </si>
  <si>
    <t>Total Funded Amount</t>
  </si>
  <si>
    <t>Total Repayments Collected</t>
  </si>
  <si>
    <t xml:space="preserve">Principal Recovery Rate </t>
  </si>
  <si>
    <t>Is Deliquent Loan</t>
  </si>
  <si>
    <t>Deliquency Rate</t>
  </si>
  <si>
    <t>Default Rate</t>
  </si>
  <si>
    <t>Branch</t>
  </si>
  <si>
    <t>Total Loans</t>
  </si>
  <si>
    <t>Total Repayments</t>
  </si>
  <si>
    <t>Deliquent Loans</t>
  </si>
  <si>
    <t>Default Loans</t>
  </si>
  <si>
    <t>Total Pymnts</t>
  </si>
  <si>
    <t>On-Time Repayment %</t>
  </si>
  <si>
    <t>Total Loan Amount</t>
  </si>
  <si>
    <t>Product ID</t>
  </si>
  <si>
    <t xml:space="preserve">Count of Branch </t>
  </si>
  <si>
    <t>Sum of Total Rrec int</t>
  </si>
  <si>
    <t>Product Category</t>
  </si>
  <si>
    <t>Profitability</t>
  </si>
  <si>
    <t>New Clients</t>
  </si>
  <si>
    <t>Sum of New Clients</t>
  </si>
  <si>
    <t>Qtr1</t>
  </si>
  <si>
    <t>Qtr2</t>
  </si>
  <si>
    <t>Qtr3</t>
  </si>
  <si>
    <t>Qtr4</t>
  </si>
  <si>
    <t>PerformanCategory</t>
  </si>
  <si>
    <t>Total Clients</t>
  </si>
  <si>
    <t>AVG LOAN SIZE</t>
  </si>
  <si>
    <t>ACTIVE CLIENTS</t>
  </si>
  <si>
    <t>TOTAL FUNDED AMT</t>
  </si>
  <si>
    <t>TOTAL REPAYMENST COLLECTED</t>
  </si>
  <si>
    <t>TOTAL REPAYMENTS COLLECTED</t>
  </si>
  <si>
    <t xml:space="preserve"> TOTAL LOAN AMT DISBURSED</t>
  </si>
  <si>
    <t>ON-TIME REPAYMENTS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</si>
</sst>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4009]dd/mm/yyyy;@"/>
    <numFmt numFmtId="165" formatCode="[$-F800]dddd\,\ mmmm\ dd\,\ yyyy"/>
    <numFmt numFmtId="166" formatCode="0.0%"/>
    <numFmt numFmtId="167" formatCode="&quot;₹&quot;\ #,##0"/>
  </numFmts>
  <fonts count="11" x14ac:knownFonts="1">
    <font>
      <sz val="11"/>
      <color theme="1"/>
      <name val="Calibri"/>
      <family val="2"/>
      <scheme val="minor"/>
    </font>
    <font>
      <b/>
      <sz val="11"/>
      <name val="Calibri"/>
      <family val="2"/>
    </font>
    <font>
      <b/>
      <sz val="11"/>
      <name val="Calibri"/>
      <family val="2"/>
    </font>
    <font>
      <b/>
      <sz val="11"/>
      <color theme="0"/>
      <name val="Calibri"/>
      <family val="2"/>
      <scheme val="minor"/>
    </font>
    <font>
      <b/>
      <sz val="11"/>
      <name val="Calibri"/>
    </font>
    <font>
      <b/>
      <sz val="11"/>
      <color theme="1"/>
      <name val="Calibri"/>
      <family val="2"/>
      <scheme val="minor"/>
    </font>
    <font>
      <b/>
      <sz val="11"/>
      <color rgb="FF000000"/>
      <name val="Calibri"/>
      <family val="2"/>
      <scheme val="minor"/>
    </font>
    <font>
      <sz val="12"/>
      <color theme="0"/>
      <name val="Calibri"/>
      <family val="2"/>
      <scheme val="minor"/>
    </font>
    <font>
      <b/>
      <sz val="12"/>
      <color theme="0"/>
      <name val="Calibri"/>
      <family val="2"/>
      <scheme val="minor"/>
    </font>
    <font>
      <b/>
      <sz val="18"/>
      <color theme="0"/>
      <name val="Calibri"/>
      <family val="2"/>
      <scheme val="minor"/>
    </font>
    <font>
      <b/>
      <sz val="20"/>
      <color theme="0"/>
      <name val="Calibri"/>
      <family val="2"/>
      <scheme val="minor"/>
    </font>
  </fonts>
  <fills count="8">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4" tint="0.59999389629810485"/>
        <bgColor theme="4" tint="0.59999389629810485"/>
      </patternFill>
    </fill>
    <fill>
      <patternFill patternType="solid">
        <fgColor theme="2" tint="-0.499984740745262"/>
        <bgColor indexed="64"/>
      </patternFill>
    </fill>
    <fill>
      <patternFill patternType="solid">
        <fgColor theme="2" tint="-0.499984740745262"/>
        <bgColor theme="9" tint="0.39997558519241921"/>
      </patternFill>
    </fill>
    <fill>
      <patternFill patternType="solid">
        <fgColor theme="2" tint="-0.499984740745262"/>
        <bgColor indexed="65"/>
      </patternFill>
    </fill>
  </fills>
  <borders count="7">
    <border>
      <left/>
      <right/>
      <top/>
      <bottom/>
      <diagonal/>
    </border>
    <border>
      <left/>
      <right/>
      <top style="thick">
        <color theme="0"/>
      </top>
      <bottom/>
      <diagonal/>
    </border>
    <border>
      <left/>
      <right/>
      <top style="thin">
        <color theme="0"/>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2">
    <xf numFmtId="0" fontId="0" fillId="0" borderId="0" xfId="0"/>
    <xf numFmtId="0" fontId="1" fillId="0" borderId="0" xfId="0" applyFont="1" applyAlignment="1">
      <alignment horizontal="center" vertical="top"/>
    </xf>
    <xf numFmtId="14" fontId="1" fillId="0" borderId="0" xfId="0" applyNumberFormat="1" applyFont="1" applyAlignment="1">
      <alignment horizontal="center" vertical="top"/>
    </xf>
    <xf numFmtId="14" fontId="0" fillId="0" borderId="0" xfId="0" applyNumberFormat="1"/>
    <xf numFmtId="14" fontId="2" fillId="0" borderId="0" xfId="0" applyNumberFormat="1" applyFont="1" applyAlignment="1">
      <alignment horizontal="center" vertical="top"/>
    </xf>
    <xf numFmtId="164" fontId="0" fillId="0" borderId="0" xfId="0" applyNumberFormat="1"/>
    <xf numFmtId="165" fontId="0" fillId="0" borderId="0" xfId="0" applyNumberFormat="1"/>
    <xf numFmtId="0" fontId="0" fillId="0" borderId="0" xfId="0" pivotButton="1"/>
    <xf numFmtId="164" fontId="1" fillId="0" borderId="0" xfId="0" applyNumberFormat="1" applyFont="1" applyAlignment="1">
      <alignment horizontal="center" vertical="top"/>
    </xf>
    <xf numFmtId="14" fontId="0" fillId="0" borderId="0" xfId="0" applyNumberFormat="1" applyAlignment="1">
      <alignment horizontal="left"/>
    </xf>
    <xf numFmtId="1" fontId="0" fillId="0" borderId="0" xfId="0" applyNumberFormat="1"/>
    <xf numFmtId="0" fontId="0" fillId="0" borderId="0" xfId="0" applyAlignment="1">
      <alignment horizontal="left"/>
    </xf>
    <xf numFmtId="14" fontId="3" fillId="3" borderId="0" xfId="0" applyNumberFormat="1" applyFont="1" applyFill="1"/>
    <xf numFmtId="14" fontId="0" fillId="4" borderId="1" xfId="0" applyNumberFormat="1" applyFill="1" applyBorder="1"/>
    <xf numFmtId="14" fontId="0" fillId="2" borderId="2" xfId="0" applyNumberFormat="1" applyFill="1" applyBorder="1"/>
    <xf numFmtId="14" fontId="0" fillId="4" borderId="2" xfId="0" applyNumberFormat="1" applyFill="1" applyBorder="1"/>
    <xf numFmtId="10" fontId="0" fillId="0" borderId="0" xfId="0" applyNumberFormat="1"/>
    <xf numFmtId="2" fontId="0" fillId="0" borderId="0" xfId="0" applyNumberFormat="1"/>
    <xf numFmtId="2" fontId="1" fillId="0" borderId="0" xfId="0" applyNumberFormat="1" applyFont="1" applyAlignment="1">
      <alignment horizontal="center" vertical="top"/>
    </xf>
    <xf numFmtId="1" fontId="4" fillId="0" borderId="0" xfId="0" applyNumberFormat="1" applyFont="1" applyAlignment="1">
      <alignment horizontal="center" vertical="top"/>
    </xf>
    <xf numFmtId="0" fontId="6" fillId="0" borderId="0" xfId="0" applyFont="1"/>
    <xf numFmtId="0" fontId="5" fillId="2" borderId="3" xfId="0" applyFont="1" applyFill="1" applyBorder="1"/>
    <xf numFmtId="166" fontId="0" fillId="0" borderId="0" xfId="0" applyNumberFormat="1"/>
    <xf numFmtId="3" fontId="0" fillId="0" borderId="0" xfId="0" applyNumberFormat="1"/>
    <xf numFmtId="0" fontId="4" fillId="0" borderId="0" xfId="0" applyFont="1" applyAlignment="1">
      <alignment horizontal="center" vertical="top"/>
    </xf>
    <xf numFmtId="0" fontId="0" fillId="0" borderId="0" xfId="0" applyAlignment="1">
      <alignment horizontal="left" indent="1"/>
    </xf>
    <xf numFmtId="0" fontId="0" fillId="5" borderId="0" xfId="0" applyFill="1"/>
    <xf numFmtId="0" fontId="8" fillId="6" borderId="5" xfId="0" applyFont="1" applyFill="1" applyBorder="1" applyAlignment="1">
      <alignment horizontal="center"/>
    </xf>
    <xf numFmtId="0" fontId="8" fillId="6" borderId="6" xfId="0" applyFont="1" applyFill="1" applyBorder="1" applyAlignment="1">
      <alignment horizontal="center"/>
    </xf>
    <xf numFmtId="0" fontId="9" fillId="6" borderId="6" xfId="0" applyFont="1" applyFill="1" applyBorder="1" applyAlignment="1">
      <alignment horizontal="center" vertical="center"/>
    </xf>
    <xf numFmtId="2" fontId="10" fillId="6" borderId="6" xfId="0" applyNumberFormat="1" applyFont="1" applyFill="1" applyBorder="1" applyAlignment="1">
      <alignment horizontal="center" vertical="center"/>
    </xf>
    <xf numFmtId="1" fontId="10" fillId="7" borderId="5" xfId="0" applyNumberFormat="1" applyFont="1" applyFill="1" applyBorder="1" applyAlignment="1">
      <alignment horizontal="center" vertical="center"/>
    </xf>
    <xf numFmtId="1" fontId="10" fillId="6" borderId="6" xfId="0" applyNumberFormat="1" applyFont="1" applyFill="1" applyBorder="1" applyAlignment="1">
      <alignment horizontal="center" vertical="center"/>
    </xf>
    <xf numFmtId="1" fontId="7" fillId="7" borderId="4" xfId="0" applyNumberFormat="1" applyFont="1" applyFill="1" applyBorder="1" applyAlignment="1">
      <alignment horizontal="center" vertical="center"/>
    </xf>
    <xf numFmtId="10" fontId="10" fillId="6" borderId="4" xfId="0" applyNumberFormat="1" applyFont="1" applyFill="1" applyBorder="1" applyAlignment="1">
      <alignment horizontal="center" vertical="center"/>
    </xf>
    <xf numFmtId="0" fontId="9" fillId="6" borderId="4" xfId="0" applyFont="1" applyFill="1" applyBorder="1" applyAlignment="1">
      <alignment horizontal="center" vertical="center"/>
    </xf>
    <xf numFmtId="0" fontId="9" fillId="7" borderId="4" xfId="0" applyFont="1" applyFill="1" applyBorder="1" applyAlignment="1">
      <alignment horizontal="center" vertical="center"/>
    </xf>
    <xf numFmtId="167" fontId="10" fillId="6" borderId="6" xfId="0" applyNumberFormat="1" applyFont="1" applyFill="1" applyBorder="1" applyAlignment="1">
      <alignment horizontal="center" vertical="center"/>
    </xf>
    <xf numFmtId="0" fontId="0" fillId="0" borderId="0" xfId="0" applyNumberFormat="1"/>
    <xf numFmtId="0" fontId="10" fillId="7" borderId="4" xfId="0" applyNumberFormat="1" applyFont="1" applyFill="1" applyBorder="1" applyAlignment="1">
      <alignment horizontal="center" vertical="center"/>
    </xf>
    <xf numFmtId="0" fontId="10" fillId="6" borderId="6" xfId="0" applyNumberFormat="1" applyFont="1" applyFill="1" applyBorder="1" applyAlignment="1">
      <alignment horizontal="center" vertical="center"/>
    </xf>
    <xf numFmtId="0" fontId="9" fillId="6" borderId="6" xfId="0" applyNumberFormat="1" applyFont="1" applyFill="1" applyBorder="1" applyAlignment="1">
      <alignment horizontal="center" vertical="center"/>
    </xf>
  </cellXfs>
  <cellStyles count="1">
    <cellStyle name="Normal" xfId="0" builtinId="0"/>
  </cellStyles>
  <dxfs count="767">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border>
        <vertical style="thin">
          <color indexed="64"/>
        </vertical>
      </border>
    </dxf>
    <dxf>
      <border>
        <vertical style="thin">
          <color indexed="64"/>
        </vertical>
      </border>
    </dxf>
    <dxf>
      <border>
        <vertical style="thin">
          <color indexed="64"/>
        </vertical>
      </border>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 formatCode="0"/>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numFmt numFmtId="0" formatCode="General"/>
      <fill>
        <patternFill>
          <fgColor theme="9" tint="0.39997558519241921"/>
        </patternFill>
      </fill>
    </dxf>
    <dxf>
      <numFmt numFmtId="0" formatCode="General"/>
      <fill>
        <patternFill>
          <fgColor theme="9" tint="0.39997558519241921"/>
        </patternFill>
      </fill>
    </dxf>
    <dxf>
      <numFmt numFmtId="0" formatCode="General"/>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numFmt numFmtId="1" formatCode="0"/>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167" formatCode="&quot;₹&quot;\ #,##0"/>
    </dxf>
    <dxf>
      <alignment horizontal="center"/>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499984740745262"/>
        </patternFill>
      </fill>
    </dxf>
    <dxf>
      <fill>
        <patternFill>
          <bgColor theme="9" tint="-0.499984740745262"/>
        </patternFill>
      </fill>
    </dxf>
    <dxf>
      <fill>
        <patternFill>
          <bgColor theme="9" tint="-0.499984740745262"/>
        </patternFill>
      </fill>
    </dxf>
    <dxf>
      <font>
        <sz val="18"/>
      </font>
      <fill>
        <patternFill>
          <fgColor theme="9" tint="0.79998168889431442"/>
        </patternFill>
      </fill>
    </dxf>
    <dxf>
      <font>
        <sz val="18"/>
      </font>
      <fill>
        <patternFill>
          <fgColor theme="9" tint="0.79998168889431442"/>
        </patternFill>
      </fill>
    </dxf>
    <dxf>
      <numFmt numFmtId="1" formatCode="0"/>
    </dxf>
    <dxf>
      <fill>
        <patternFill>
          <bgColor theme="9" tint="0.79998168889431442"/>
        </patternFill>
      </fill>
    </dxf>
    <dxf>
      <fill>
        <patternFill>
          <bgColor theme="9" tint="0.79998168889431442"/>
        </patternFill>
      </fill>
    </dxf>
    <dxf>
      <fill>
        <patternFill>
          <bgColor theme="9" tint="0.79998168889431442"/>
        </patternFill>
      </fill>
    </dxf>
    <dxf>
      <numFmt numFmtId="2" formatCode="0.00"/>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ill>
        <patternFill>
          <fgColor theme="9" tint="0.39997558519241921"/>
        </patternFill>
      </fill>
    </dxf>
    <dxf>
      <fill>
        <patternFill>
          <fgColor theme="9" tint="0.39997558519241921"/>
        </patternFill>
      </fill>
    </dxf>
    <dxf>
      <fill>
        <patternFill>
          <f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font>
        <sz val="16"/>
      </font>
    </dxf>
    <dxf>
      <font>
        <sz val="16"/>
      </font>
    </dxf>
    <dxf>
      <font>
        <sz val="16"/>
      </font>
    </dxf>
    <dxf>
      <alignment horizontal="center"/>
    </dxf>
    <dxf>
      <alignment horizontal="center"/>
    </dxf>
    <dxf>
      <alignment horizontal="center"/>
    </dxf>
    <dxf>
      <font>
        <b/>
      </font>
    </dxf>
    <dxf>
      <font>
        <b/>
      </font>
    </dxf>
    <dxf>
      <font>
        <b/>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sz val="18"/>
      </font>
    </dxf>
    <dxf>
      <font>
        <sz val="18"/>
      </font>
    </dxf>
    <dxf>
      <font>
        <sz val="18"/>
      </font>
    </dxf>
    <dxf>
      <fill>
        <patternFill>
          <bgColor theme="9" tint="0.79998168889431442"/>
        </patternFill>
      </fill>
    </dxf>
    <dxf>
      <fill>
        <patternFill>
          <bgColor theme="9" tint="0.79998168889431442"/>
        </patternFill>
      </fill>
    </dxf>
    <dxf>
      <fill>
        <patternFill>
          <bgColor theme="9" tint="0.79998168889431442"/>
        </patternFill>
      </fill>
    </dxf>
    <dxf>
      <border>
        <right style="thin">
          <color indexed="64"/>
        </right>
      </border>
    </dxf>
    <dxf>
      <border>
        <right style="thin">
          <color indexed="64"/>
        </right>
      </border>
    </dxf>
    <dxf>
      <border>
        <right style="thin">
          <color indexed="64"/>
        </right>
      </border>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sz val="12"/>
      </font>
    </dxf>
    <dxf>
      <font>
        <sz val="12"/>
      </font>
    </dxf>
    <dxf>
      <font>
        <sz val="12"/>
      </font>
    </dxf>
    <dxf>
      <font>
        <b/>
      </font>
    </dxf>
    <dxf>
      <alignment vertical="center"/>
    </dxf>
    <dxf>
      <border>
        <bottom style="thin">
          <color indexed="64"/>
        </bottom>
      </border>
    </dxf>
    <dxf>
      <border>
        <bottom style="thin">
          <color indexed="64"/>
        </bottom>
      </border>
    </dxf>
    <dxf>
      <border>
        <bottom style="thin">
          <color indexed="64"/>
        </bottom>
      </border>
    </dxf>
    <dxf>
      <border>
        <left style="thin">
          <color indexed="64"/>
        </left>
      </border>
    </dxf>
    <dxf>
      <border>
        <left style="thin">
          <color indexed="64"/>
        </left>
      </border>
    </dxf>
    <dxf>
      <border>
        <left style="thin">
          <color indexed="64"/>
        </left>
      </border>
    </dxf>
    <dxf>
      <alignment wrapText="0"/>
    </dxf>
    <dxf>
      <fill>
        <patternFill>
          <bgColor theme="2" tint="-0.499984740745262"/>
        </patternFill>
      </fill>
    </dxf>
    <dxf>
      <fill>
        <patternFill>
          <bgColor theme="2" tint="-0.499984740745262"/>
        </patternFill>
      </fill>
    </dxf>
    <dxf>
      <fill>
        <patternFill>
          <bgColor theme="2" tint="-0.499984740745262"/>
        </patternFill>
      </fill>
    </dxf>
    <dxf>
      <alignment vertical="center"/>
    </dxf>
    <dxf>
      <border>
        <top style="thin">
          <color indexed="64"/>
        </top>
      </border>
    </dxf>
    <dxf>
      <border>
        <top style="thin">
          <color indexed="64"/>
        </top>
      </border>
    </dxf>
    <dxf>
      <border>
        <top style="thin">
          <color indexed="64"/>
        </top>
      </border>
    </dxf>
    <dxf>
      <font>
        <color theme="0"/>
      </font>
    </dxf>
    <dxf>
      <font>
        <color theme="0"/>
      </font>
    </dxf>
    <dxf>
      <font>
        <color theme="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sz val="20"/>
      </font>
    </dxf>
    <dxf>
      <fill>
        <patternFill>
          <bgColor theme="2" tint="-0.499984740745262"/>
        </patternFill>
      </fill>
    </dxf>
    <dxf>
      <fill>
        <patternFill>
          <bgColor theme="2" tint="-0.499984740745262"/>
        </patternFill>
      </fill>
    </dxf>
    <dxf>
      <fill>
        <patternFill>
          <bgColor theme="2" tint="-0.499984740745262"/>
        </patternFill>
      </fill>
    </dxf>
    <dxf>
      <font>
        <sz val="18"/>
      </font>
    </dxf>
    <dxf>
      <font>
        <b/>
      </font>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3"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1" formatCode="0"/>
    </dxf>
    <dxf>
      <fill>
        <patternFill>
          <bgColor theme="2" tint="-0.499984740745262"/>
        </patternFill>
      </fill>
    </dxf>
    <dxf>
      <fill>
        <patternFill>
          <bgColor theme="2" tint="-0.499984740745262"/>
        </patternFill>
      </fill>
    </dxf>
    <dxf>
      <fill>
        <patternFill>
          <bgColor theme="2" tint="-0.499984740745262"/>
        </patternFill>
      </fill>
    </dxf>
    <dxf>
      <font>
        <b/>
      </font>
    </dxf>
    <dxf>
      <font>
        <sz val="18"/>
      </font>
    </dxf>
    <dxf>
      <fill>
        <patternFill>
          <bgColor theme="2" tint="-0.499984740745262"/>
        </patternFill>
      </fill>
    </dxf>
    <dxf>
      <fill>
        <patternFill>
          <bgColor theme="2" tint="-0.499984740745262"/>
        </patternFill>
      </fill>
    </dxf>
    <dxf>
      <fill>
        <patternFill>
          <bgColor theme="2" tint="-0.499984740745262"/>
        </patternFill>
      </fill>
    </dxf>
    <dxf>
      <font>
        <sz val="2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color theme="0"/>
      </font>
    </dxf>
    <dxf>
      <font>
        <color theme="0"/>
      </font>
    </dxf>
    <dxf>
      <font>
        <color theme="0"/>
      </font>
    </dxf>
    <dxf>
      <border>
        <top style="thin">
          <color indexed="64"/>
        </top>
      </border>
    </dxf>
    <dxf>
      <border>
        <top style="thin">
          <color indexed="64"/>
        </top>
      </border>
    </dxf>
    <dxf>
      <border>
        <top style="thin">
          <color indexed="64"/>
        </top>
      </border>
    </dxf>
    <dxf>
      <alignment vertical="center"/>
    </dxf>
    <dxf>
      <fill>
        <patternFill>
          <bgColor theme="2" tint="-0.499984740745262"/>
        </patternFill>
      </fill>
    </dxf>
    <dxf>
      <fill>
        <patternFill>
          <bgColor theme="2" tint="-0.499984740745262"/>
        </patternFill>
      </fill>
    </dxf>
    <dxf>
      <fill>
        <patternFill>
          <bgColor theme="2" tint="-0.499984740745262"/>
        </patternFill>
      </fill>
    </dxf>
    <dxf>
      <border>
        <bottom style="thin">
          <color indexed="64"/>
        </bottom>
      </border>
    </dxf>
    <dxf>
      <border>
        <bottom style="thin">
          <color indexed="64"/>
        </bottom>
      </border>
    </dxf>
    <dxf>
      <border>
        <bottom style="thin">
          <color indexed="64"/>
        </bottom>
      </border>
    </dxf>
    <dxf>
      <alignment vertical="center"/>
    </dxf>
    <dxf>
      <font>
        <b/>
      </font>
    </dxf>
    <dxf>
      <font>
        <sz val="12"/>
      </font>
    </dxf>
    <dxf>
      <font>
        <sz val="12"/>
      </font>
    </dxf>
    <dxf>
      <font>
        <sz val="12"/>
      </font>
    </dxf>
    <dxf>
      <fill>
        <patternFill>
          <fgColor theme="9" tint="0.39997558519241921"/>
        </patternFill>
      </fill>
    </dxf>
    <dxf>
      <fill>
        <patternFill>
          <fgColor theme="9" tint="0.39997558519241921"/>
        </patternFill>
      </fill>
    </dxf>
    <dxf>
      <fill>
        <patternFill>
          <fgColor theme="9" tint="0.39997558519241921"/>
        </patternFill>
      </fill>
    </dxf>
    <dxf>
      <border>
        <right style="thin">
          <color indexed="64"/>
        </right>
      </border>
    </dxf>
    <dxf>
      <border>
        <right style="thin">
          <color indexed="64"/>
        </right>
      </border>
    </dxf>
    <dxf>
      <border>
        <right style="thin">
          <color indexed="64"/>
        </right>
      </border>
    </dxf>
    <dxf>
      <fill>
        <patternFill>
          <bgColor theme="9" tint="0.79998168889431442"/>
        </patternFill>
      </fill>
    </dxf>
    <dxf>
      <fill>
        <patternFill>
          <bgColor theme="9" tint="0.79998168889431442"/>
        </patternFill>
      </fill>
    </dxf>
    <dxf>
      <fill>
        <patternFill>
          <bgColor theme="9" tint="0.79998168889431442"/>
        </patternFill>
      </fill>
    </dxf>
    <dxf>
      <font>
        <sz val="18"/>
      </font>
    </dxf>
    <dxf>
      <font>
        <sz val="18"/>
      </font>
    </dxf>
    <dxf>
      <font>
        <sz val="18"/>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b/>
      </font>
    </dxf>
    <dxf>
      <font>
        <b/>
      </font>
    </dxf>
    <dxf>
      <font>
        <b/>
      </font>
    </dxf>
    <dxf>
      <alignment horizontal="center"/>
    </dxf>
    <dxf>
      <alignment horizontal="center"/>
    </dxf>
    <dxf>
      <alignment horizontal="center"/>
    </dxf>
    <dxf>
      <font>
        <sz val="16"/>
      </font>
    </dxf>
    <dxf>
      <font>
        <sz val="16"/>
      </font>
    </dxf>
    <dxf>
      <font>
        <sz val="16"/>
      </font>
    </dxf>
    <dxf>
      <alignment horizontal="center"/>
    </dxf>
    <dxf>
      <numFmt numFmtId="167" formatCode="&quot;₹&quot;\ #,##0"/>
    </dxf>
    <dxf>
      <font>
        <b/>
      </font>
    </dxf>
    <dxf>
      <font>
        <sz val="18"/>
      </font>
    </dxf>
    <dxf>
      <fill>
        <patternFill>
          <bgColor theme="2" tint="-0.499984740745262"/>
        </patternFill>
      </fill>
    </dxf>
    <dxf>
      <fill>
        <patternFill>
          <bgColor theme="2" tint="-0.499984740745262"/>
        </patternFill>
      </fill>
    </dxf>
    <dxf>
      <fill>
        <patternFill>
          <bgColor theme="2" tint="-0.499984740745262"/>
        </patternFill>
      </fill>
    </dxf>
    <dxf>
      <numFmt numFmtId="1" formatCode="0"/>
    </dxf>
    <dxf>
      <font>
        <sz val="2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color theme="0"/>
      </font>
    </dxf>
    <dxf>
      <font>
        <color theme="0"/>
      </font>
    </dxf>
    <dxf>
      <font>
        <color theme="0"/>
      </font>
    </dxf>
    <dxf>
      <border>
        <top style="thin">
          <color indexed="64"/>
        </top>
      </border>
    </dxf>
    <dxf>
      <border>
        <top style="thin">
          <color indexed="64"/>
        </top>
      </border>
    </dxf>
    <dxf>
      <border>
        <top style="thin">
          <color indexed="64"/>
        </top>
      </border>
    </dxf>
    <dxf>
      <alignment vertical="center"/>
    </dxf>
    <dxf>
      <fill>
        <patternFill>
          <bgColor theme="2" tint="-0.499984740745262"/>
        </patternFill>
      </fill>
    </dxf>
    <dxf>
      <fill>
        <patternFill>
          <bgColor theme="2" tint="-0.499984740745262"/>
        </patternFill>
      </fill>
    </dxf>
    <dxf>
      <fill>
        <patternFill>
          <bgColor theme="2" tint="-0.499984740745262"/>
        </patternFill>
      </fill>
    </dxf>
    <dxf>
      <border>
        <bottom style="thin">
          <color indexed="64"/>
        </bottom>
      </border>
    </dxf>
    <dxf>
      <border>
        <bottom style="thin">
          <color indexed="64"/>
        </bottom>
      </border>
    </dxf>
    <dxf>
      <border>
        <bottom style="thin">
          <color indexed="64"/>
        </bottom>
      </border>
    </dxf>
    <dxf>
      <alignment vertical="center"/>
    </dxf>
    <dxf>
      <font>
        <b/>
      </font>
    </dxf>
    <dxf>
      <font>
        <sz val="12"/>
      </font>
    </dxf>
    <dxf>
      <font>
        <sz val="12"/>
      </font>
    </dxf>
    <dxf>
      <font>
        <sz val="12"/>
      </font>
    </dxf>
    <dxf>
      <numFmt numFmtId="0" formatCode="General"/>
      <fill>
        <patternFill>
          <fgColor theme="9" tint="0.39997558519241921"/>
        </patternFill>
      </fill>
    </dxf>
    <dxf>
      <numFmt numFmtId="0" formatCode="General"/>
      <fill>
        <patternFill>
          <fgColor theme="9" tint="0.39997558519241921"/>
        </patternFill>
      </fill>
    </dxf>
    <dxf>
      <numFmt numFmtId="0" formatCode="General"/>
      <fill>
        <patternFill>
          <fgColor theme="9" tint="0.39997558519241921"/>
        </patternFill>
      </fill>
    </dxf>
    <dxf>
      <border>
        <right style="thin">
          <color indexed="64"/>
        </right>
      </border>
    </dxf>
    <dxf>
      <border>
        <right style="thin">
          <color indexed="64"/>
        </right>
      </border>
    </dxf>
    <dxf>
      <border>
        <right style="thin">
          <color indexed="64"/>
        </right>
      </border>
    </dxf>
    <dxf>
      <fill>
        <patternFill>
          <bgColor theme="9" tint="0.79998168889431442"/>
        </patternFill>
      </fill>
    </dxf>
    <dxf>
      <fill>
        <patternFill>
          <bgColor theme="9" tint="0.79998168889431442"/>
        </patternFill>
      </fill>
    </dxf>
    <dxf>
      <fill>
        <patternFill>
          <bgColor theme="9" tint="0.79998168889431442"/>
        </patternFill>
      </fill>
    </dxf>
    <dxf>
      <numFmt numFmtId="1" formatCode="0"/>
    </dxf>
    <dxf>
      <numFmt numFmtId="1" formatCode="0"/>
    </dxf>
    <dxf>
      <font>
        <sz val="18"/>
      </font>
      <fill>
        <patternFill>
          <fgColor theme="9" tint="0.79998168889431442"/>
        </patternFill>
      </fill>
    </dxf>
    <dxf>
      <font>
        <sz val="18"/>
      </font>
      <fill>
        <patternFill>
          <fgColor theme="9" tint="0.79998168889431442"/>
        </patternFill>
      </fill>
    </dxf>
    <dxf>
      <fill>
        <patternFill>
          <bgColor theme="9" tint="-0.499984740745262"/>
        </patternFill>
      </fill>
    </dxf>
    <dxf>
      <fill>
        <patternFill>
          <bgColor theme="9" tint="-0.499984740745262"/>
        </patternFill>
      </fill>
    </dxf>
    <dxf>
      <fill>
        <patternFill>
          <bgColor theme="9" tint="-0.499984740745262"/>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b/>
      </font>
    </dxf>
    <dxf>
      <font>
        <b/>
      </font>
    </dxf>
    <dxf>
      <font>
        <b/>
      </font>
    </dxf>
    <dxf>
      <alignment horizontal="center"/>
    </dxf>
    <dxf>
      <alignment horizontal="center"/>
    </dxf>
    <dxf>
      <alignment horizontal="center"/>
    </dxf>
    <dxf>
      <font>
        <sz val="16"/>
      </font>
    </dxf>
    <dxf>
      <font>
        <sz val="16"/>
      </font>
    </dxf>
    <dxf>
      <font>
        <sz val="16"/>
      </font>
    </dxf>
    <dxf>
      <numFmt numFmtId="167" formatCode="&quot;₹&quot;\ #,##0"/>
    </dxf>
    <dxf>
      <font>
        <b/>
      </font>
    </dxf>
    <dxf>
      <font>
        <sz val="18"/>
      </font>
    </dxf>
    <dxf>
      <fill>
        <patternFill>
          <bgColor theme="2" tint="-0.499984740745262"/>
        </patternFill>
      </fill>
    </dxf>
    <dxf>
      <fill>
        <patternFill>
          <bgColor theme="2" tint="-0.499984740745262"/>
        </patternFill>
      </fill>
    </dxf>
    <dxf>
      <fill>
        <patternFill>
          <bgColor theme="2" tint="-0.499984740745262"/>
        </patternFill>
      </fill>
    </dxf>
    <dxf>
      <font>
        <sz val="2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color theme="0"/>
      </font>
    </dxf>
    <dxf>
      <font>
        <color theme="0"/>
      </font>
    </dxf>
    <dxf>
      <font>
        <color theme="0"/>
      </font>
    </dxf>
    <dxf>
      <border>
        <top style="thin">
          <color indexed="64"/>
        </top>
      </border>
    </dxf>
    <dxf>
      <border>
        <top style="thin">
          <color indexed="64"/>
        </top>
      </border>
    </dxf>
    <dxf>
      <border>
        <top style="thin">
          <color indexed="64"/>
        </top>
      </border>
    </dxf>
    <dxf>
      <alignment vertical="center"/>
    </dxf>
    <dxf>
      <fill>
        <patternFill>
          <bgColor theme="2" tint="-0.499984740745262"/>
        </patternFill>
      </fill>
    </dxf>
    <dxf>
      <fill>
        <patternFill>
          <bgColor theme="2" tint="-0.499984740745262"/>
        </patternFill>
      </fill>
    </dxf>
    <dxf>
      <fill>
        <patternFill>
          <bgColor theme="2" tint="-0.499984740745262"/>
        </patternFill>
      </fill>
    </dxf>
    <dxf>
      <border>
        <bottom style="thin">
          <color indexed="64"/>
        </bottom>
      </border>
    </dxf>
    <dxf>
      <border>
        <bottom style="thin">
          <color indexed="64"/>
        </bottom>
      </border>
    </dxf>
    <dxf>
      <border>
        <bottom style="thin">
          <color indexed="64"/>
        </bottom>
      </border>
    </dxf>
    <dxf>
      <alignment vertical="center"/>
    </dxf>
    <dxf>
      <font>
        <b/>
      </font>
    </dxf>
    <dxf>
      <font>
        <sz val="12"/>
      </font>
    </dxf>
    <dxf>
      <font>
        <sz val="12"/>
      </font>
    </dxf>
    <dxf>
      <font>
        <sz val="12"/>
      </font>
    </dxf>
    <dxf>
      <fill>
        <patternFill>
          <fgColor theme="9" tint="0.39997558519241921"/>
        </patternFill>
      </fill>
    </dxf>
    <dxf>
      <fill>
        <patternFill>
          <fgColor theme="9" tint="0.39997558519241921"/>
        </patternFill>
      </fill>
    </dxf>
    <dxf>
      <fill>
        <patternFill>
          <fgColor theme="9" tint="0.39997558519241921"/>
        </patternFill>
      </fill>
    </dxf>
    <dxf>
      <border>
        <right style="thin">
          <color indexed="64"/>
        </right>
      </border>
    </dxf>
    <dxf>
      <border>
        <right style="thin">
          <color indexed="64"/>
        </right>
      </border>
    </dxf>
    <dxf>
      <border>
        <right style="thin">
          <color indexed="64"/>
        </right>
      </border>
    </dxf>
    <dxf>
      <numFmt numFmtId="2" formatCode="0.00"/>
    </dxf>
    <dxf>
      <fill>
        <patternFill>
          <bgColor theme="9" tint="0.79998168889431442"/>
        </patternFill>
      </fill>
    </dxf>
    <dxf>
      <fill>
        <patternFill>
          <bgColor theme="9" tint="0.79998168889431442"/>
        </patternFill>
      </fill>
    </dxf>
    <dxf>
      <fill>
        <patternFill>
          <bgColor theme="9" tint="0.79998168889431442"/>
        </patternFill>
      </fill>
    </dxf>
    <dxf>
      <numFmt numFmtId="1" formatCode="0"/>
    </dxf>
    <dxf>
      <font>
        <sz val="18"/>
      </font>
      <fill>
        <patternFill>
          <fgColor theme="9" tint="0.79998168889431442"/>
        </patternFill>
      </fill>
    </dxf>
    <dxf>
      <font>
        <sz val="18"/>
      </font>
      <fill>
        <patternFill>
          <fgColor theme="9" tint="0.79998168889431442"/>
        </patternFill>
      </fill>
    </dxf>
    <dxf>
      <fill>
        <patternFill>
          <bgColor theme="9" tint="-0.499984740745262"/>
        </patternFill>
      </fill>
    </dxf>
    <dxf>
      <fill>
        <patternFill>
          <bgColor theme="9" tint="-0.499984740745262"/>
        </patternFill>
      </fill>
    </dxf>
    <dxf>
      <fill>
        <patternFill>
          <bgColor theme="9" tint="-0.499984740745262"/>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b/>
      </font>
    </dxf>
    <dxf>
      <font>
        <b/>
      </font>
    </dxf>
    <dxf>
      <font>
        <b/>
      </font>
    </dxf>
    <dxf>
      <alignment horizontal="center"/>
    </dxf>
    <dxf>
      <alignment horizontal="center"/>
    </dxf>
    <dxf>
      <alignment horizontal="center"/>
    </dxf>
    <dxf>
      <font>
        <sz val="16"/>
      </font>
    </dxf>
    <dxf>
      <font>
        <sz val="16"/>
      </font>
    </dxf>
    <dxf>
      <font>
        <sz val="16"/>
      </font>
    </dxf>
    <dxf>
      <font>
        <b/>
      </font>
    </dxf>
    <dxf>
      <font>
        <sz val="18"/>
      </font>
    </dxf>
    <dxf>
      <fill>
        <patternFill>
          <bgColor theme="2" tint="-0.499984740745262"/>
        </patternFill>
      </fill>
    </dxf>
    <dxf>
      <fill>
        <patternFill>
          <bgColor theme="2" tint="-0.499984740745262"/>
        </patternFill>
      </fill>
    </dxf>
    <dxf>
      <fill>
        <patternFill>
          <bgColor theme="2" tint="-0.499984740745262"/>
        </patternFill>
      </fill>
    </dxf>
    <dxf>
      <font>
        <sz val="2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color theme="0"/>
      </font>
    </dxf>
    <dxf>
      <font>
        <color theme="0"/>
      </font>
    </dxf>
    <dxf>
      <font>
        <color theme="0"/>
      </font>
    </dxf>
    <dxf>
      <border>
        <top style="thin">
          <color indexed="64"/>
        </top>
      </border>
    </dxf>
    <dxf>
      <border>
        <top style="thin">
          <color indexed="64"/>
        </top>
      </border>
    </dxf>
    <dxf>
      <border>
        <top style="thin">
          <color indexed="64"/>
        </top>
      </border>
    </dxf>
    <dxf>
      <alignment vertical="center"/>
    </dxf>
    <dxf>
      <fill>
        <patternFill>
          <bgColor theme="2" tint="-0.499984740745262"/>
        </patternFill>
      </fill>
    </dxf>
    <dxf>
      <fill>
        <patternFill>
          <bgColor theme="2" tint="-0.499984740745262"/>
        </patternFill>
      </fill>
    </dxf>
    <dxf>
      <fill>
        <patternFill>
          <bgColor theme="2" tint="-0.499984740745262"/>
        </patternFill>
      </fill>
    </dxf>
    <dxf>
      <alignment wrapText="0"/>
    </dxf>
    <dxf>
      <border>
        <left style="thin">
          <color indexed="64"/>
        </left>
      </border>
    </dxf>
    <dxf>
      <border>
        <left style="thin">
          <color indexed="64"/>
        </left>
      </border>
    </dxf>
    <dxf>
      <border>
        <left style="thin">
          <color indexed="64"/>
        </left>
      </border>
    </dxf>
    <dxf>
      <border>
        <bottom style="thin">
          <color indexed="64"/>
        </bottom>
      </border>
    </dxf>
    <dxf>
      <border>
        <bottom style="thin">
          <color indexed="64"/>
        </bottom>
      </border>
    </dxf>
    <dxf>
      <border>
        <bottom style="thin">
          <color indexed="64"/>
        </bottom>
      </border>
    </dxf>
    <dxf>
      <alignment vertical="center"/>
    </dxf>
    <dxf>
      <font>
        <b/>
      </font>
    </dxf>
    <dxf>
      <font>
        <sz val="12"/>
      </font>
    </dxf>
    <dxf>
      <font>
        <sz val="12"/>
      </font>
    </dxf>
    <dxf>
      <font>
        <sz val="12"/>
      </font>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border>
        <right style="thin">
          <color indexed="64"/>
        </right>
      </border>
    </dxf>
    <dxf>
      <border>
        <right style="thin">
          <color indexed="64"/>
        </right>
      </border>
    </dxf>
    <dxf>
      <border>
        <right style="thin">
          <color indexed="64"/>
        </right>
      </border>
    </dxf>
    <dxf>
      <fill>
        <patternFill>
          <bgColor theme="9" tint="0.79998168889431442"/>
        </patternFill>
      </fill>
    </dxf>
    <dxf>
      <fill>
        <patternFill>
          <bgColor theme="9" tint="0.79998168889431442"/>
        </patternFill>
      </fill>
    </dxf>
    <dxf>
      <fill>
        <patternFill>
          <bgColor theme="9" tint="0.79998168889431442"/>
        </patternFill>
      </fill>
    </dxf>
    <dxf>
      <font>
        <sz val="18"/>
      </font>
    </dxf>
    <dxf>
      <font>
        <sz val="18"/>
      </font>
    </dxf>
    <dxf>
      <font>
        <sz val="18"/>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b/>
      </font>
    </dxf>
    <dxf>
      <font>
        <b/>
      </font>
    </dxf>
    <dxf>
      <font>
        <b/>
      </font>
    </dxf>
    <dxf>
      <alignment horizontal="center"/>
    </dxf>
    <dxf>
      <alignment horizontal="center"/>
    </dxf>
    <dxf>
      <alignment horizontal="center"/>
    </dxf>
    <dxf>
      <font>
        <sz val="16"/>
      </font>
    </dxf>
    <dxf>
      <font>
        <sz val="16"/>
      </font>
    </dxf>
    <dxf>
      <font>
        <sz val="16"/>
      </font>
    </dxf>
    <dxf>
      <numFmt numFmtId="1" formatCode="0"/>
    </dxf>
    <dxf>
      <font>
        <b/>
      </font>
    </dxf>
    <dxf>
      <font>
        <sz val="18"/>
      </font>
    </dxf>
    <dxf>
      <fill>
        <patternFill>
          <bgColor theme="2" tint="-0.499984740745262"/>
        </patternFill>
      </fill>
    </dxf>
    <dxf>
      <fill>
        <patternFill>
          <bgColor theme="2" tint="-0.499984740745262"/>
        </patternFill>
      </fill>
    </dxf>
    <dxf>
      <fill>
        <patternFill>
          <bgColor theme="2" tint="-0.499984740745262"/>
        </patternFill>
      </fill>
    </dxf>
    <dxf>
      <border>
        <vertical style="thin">
          <color indexed="64"/>
        </vertical>
      </border>
    </dxf>
    <dxf>
      <border>
        <vertical style="thin">
          <color indexed="64"/>
        </vertical>
      </border>
    </dxf>
    <dxf>
      <border>
        <vertical style="thin">
          <color indexed="64"/>
        </vertical>
      </border>
    </dxf>
    <dxf>
      <font>
        <sz val="2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color theme="0"/>
      </font>
    </dxf>
    <dxf>
      <font>
        <color theme="0"/>
      </font>
    </dxf>
    <dxf>
      <font>
        <color theme="0"/>
      </font>
    </dxf>
    <dxf>
      <border>
        <top style="thin">
          <color indexed="64"/>
        </top>
      </border>
    </dxf>
    <dxf>
      <border>
        <top style="thin">
          <color indexed="64"/>
        </top>
      </border>
    </dxf>
    <dxf>
      <border>
        <top style="thin">
          <color indexed="64"/>
        </top>
      </border>
    </dxf>
    <dxf>
      <alignment vertical="center"/>
    </dxf>
    <dxf>
      <fill>
        <patternFill>
          <bgColor theme="2" tint="-0.499984740745262"/>
        </patternFill>
      </fill>
    </dxf>
    <dxf>
      <fill>
        <patternFill>
          <bgColor theme="2" tint="-0.499984740745262"/>
        </patternFill>
      </fill>
    </dxf>
    <dxf>
      <fill>
        <patternFill>
          <bgColor theme="2" tint="-0.499984740745262"/>
        </patternFill>
      </fill>
    </dxf>
    <dxf>
      <border>
        <bottom style="thin">
          <color indexed="64"/>
        </bottom>
      </border>
    </dxf>
    <dxf>
      <border>
        <bottom style="thin">
          <color indexed="64"/>
        </bottom>
      </border>
    </dxf>
    <dxf>
      <border>
        <bottom style="thin">
          <color indexed="64"/>
        </bottom>
      </border>
    </dxf>
    <dxf>
      <alignment vertical="center"/>
    </dxf>
    <dxf>
      <font>
        <b/>
      </font>
    </dxf>
    <dxf>
      <font>
        <sz val="12"/>
      </font>
    </dxf>
    <dxf>
      <font>
        <sz val="12"/>
      </font>
    </dxf>
    <dxf>
      <font>
        <sz val="12"/>
      </font>
    </dxf>
    <dxf>
      <fill>
        <patternFill>
          <fgColor theme="9" tint="0.39997558519241921"/>
        </patternFill>
      </fill>
    </dxf>
    <dxf>
      <fill>
        <patternFill>
          <fgColor theme="9" tint="0.39997558519241921"/>
        </patternFill>
      </fill>
    </dxf>
    <dxf>
      <fill>
        <patternFill>
          <fgColor theme="9" tint="0.39997558519241921"/>
        </patternFill>
      </fill>
    </dxf>
    <dxf>
      <border>
        <right style="thin">
          <color indexed="64"/>
        </right>
      </border>
    </dxf>
    <dxf>
      <border>
        <right style="thin">
          <color indexed="64"/>
        </right>
      </border>
    </dxf>
    <dxf>
      <border>
        <right style="thin">
          <color indexed="64"/>
        </right>
      </border>
    </dxf>
    <dxf>
      <numFmt numFmtId="2" formatCode="0.00"/>
    </dxf>
    <dxf>
      <fill>
        <patternFill>
          <bgColor theme="9" tint="0.79998168889431442"/>
        </patternFill>
      </fill>
    </dxf>
    <dxf>
      <fill>
        <patternFill>
          <bgColor theme="9" tint="0.79998168889431442"/>
        </patternFill>
      </fill>
    </dxf>
    <dxf>
      <fill>
        <patternFill>
          <bgColor theme="9" tint="0.79998168889431442"/>
        </patternFill>
      </fill>
    </dxf>
    <dxf>
      <numFmt numFmtId="1" formatCode="0"/>
    </dxf>
    <dxf>
      <font>
        <sz val="18"/>
      </font>
      <fill>
        <patternFill>
          <fgColor theme="9" tint="0.79998168889431442"/>
        </patternFill>
      </fill>
    </dxf>
    <dxf>
      <font>
        <sz val="18"/>
      </font>
      <fill>
        <patternFill>
          <fgColor theme="9" tint="0.79998168889431442"/>
        </patternFill>
      </fill>
    </dxf>
    <dxf>
      <fill>
        <patternFill>
          <bgColor theme="9" tint="-0.499984740745262"/>
        </patternFill>
      </fill>
    </dxf>
    <dxf>
      <fill>
        <patternFill>
          <bgColor theme="9" tint="-0.499984740745262"/>
        </patternFill>
      </fill>
    </dxf>
    <dxf>
      <fill>
        <patternFill>
          <bgColor theme="9" tint="-0.499984740745262"/>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b/>
      </font>
    </dxf>
    <dxf>
      <font>
        <b/>
      </font>
    </dxf>
    <dxf>
      <font>
        <b/>
      </font>
    </dxf>
    <dxf>
      <alignment horizontal="center"/>
    </dxf>
    <dxf>
      <alignment horizontal="center"/>
    </dxf>
    <dxf>
      <alignment horizontal="center"/>
    </dxf>
    <dxf>
      <font>
        <sz val="16"/>
      </font>
    </dxf>
    <dxf>
      <font>
        <sz val="16"/>
      </font>
    </dxf>
    <dxf>
      <font>
        <sz val="16"/>
      </font>
    </dxf>
    <dxf>
      <fill>
        <patternFill>
          <bgColor theme="2" tint="-0.499984740745262"/>
        </patternFill>
      </fill>
    </dxf>
    <dxf>
      <fill>
        <patternFill>
          <bgColor theme="2" tint="-0.499984740745262"/>
        </patternFill>
      </fill>
    </dxf>
    <dxf>
      <fill>
        <patternFill>
          <bgColor theme="2" tint="-0.499984740745262"/>
        </patternFill>
      </fill>
    </dxf>
    <dxf>
      <border>
        <vertical style="thin">
          <color indexed="64"/>
        </vertical>
        <horizontal style="thin">
          <color indexed="64"/>
        </horizontal>
      </border>
    </dxf>
    <dxf>
      <border>
        <left style="thin">
          <color indexed="64"/>
        </left>
        <vertical style="thin">
          <color indexed="64"/>
        </vertical>
        <horizontal style="thin">
          <color indexed="64"/>
        </horizontal>
      </border>
    </dxf>
    <dxf>
      <numFmt numFmtId="1" formatCode="0"/>
    </dxf>
    <dxf>
      <font>
        <sz val="20"/>
      </font>
    </dxf>
    <dxf>
      <border>
        <bottom style="thin">
          <color indexed="64"/>
        </bottom>
      </border>
    </dxf>
    <dxf>
      <border>
        <bottom style="thin">
          <color indexed="64"/>
        </bottom>
      </border>
    </dxf>
    <dxf>
      <border>
        <bottom style="thin">
          <color indexed="64"/>
        </bottom>
      </border>
    </dxf>
    <dxf>
      <font>
        <color theme="0"/>
      </font>
    </dxf>
    <dxf>
      <font>
        <color theme="0"/>
      </font>
    </dxf>
    <dxf>
      <font>
        <color theme="0"/>
      </font>
    </dxf>
    <dxf>
      <border>
        <top style="thin">
          <color indexed="64"/>
        </top>
      </border>
    </dxf>
    <dxf>
      <border>
        <top style="thin">
          <color indexed="64"/>
        </top>
      </border>
    </dxf>
    <dxf>
      <border>
        <top style="thin">
          <color indexed="64"/>
        </top>
      </border>
    </dxf>
    <dxf>
      <alignment vertical="center"/>
    </dxf>
    <dxf>
      <fill>
        <patternFill>
          <bgColor theme="2" tint="-0.499984740745262"/>
        </patternFill>
      </fill>
    </dxf>
    <dxf>
      <fill>
        <patternFill>
          <bgColor theme="2" tint="-0.499984740745262"/>
        </patternFill>
      </fill>
    </dxf>
    <dxf>
      <fill>
        <patternFill>
          <bgColor theme="2" tint="-0.499984740745262"/>
        </patternFill>
      </fill>
    </dxf>
    <dxf>
      <border>
        <bottom style="thin">
          <color indexed="64"/>
        </bottom>
      </border>
    </dxf>
    <dxf>
      <border>
        <bottom style="thin">
          <color indexed="64"/>
        </bottom>
      </border>
    </dxf>
    <dxf>
      <border>
        <bottom style="thin">
          <color indexed="64"/>
        </bottom>
      </border>
    </dxf>
    <dxf>
      <alignment vertical="center"/>
    </dxf>
    <dxf>
      <font>
        <b/>
      </font>
    </dxf>
    <dxf>
      <font>
        <sz val="12"/>
      </font>
    </dxf>
    <dxf>
      <font>
        <sz val="12"/>
      </font>
    </dxf>
    <dxf>
      <font>
        <sz val="12"/>
      </font>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val="0"/>
        <i val="0"/>
        <strike val="0"/>
        <condense val="0"/>
        <extend val="0"/>
        <outline val="0"/>
        <shadow val="0"/>
        <u val="none"/>
        <vertAlign val="baseline"/>
        <sz val="11"/>
        <color theme="1"/>
        <name val="Calibri"/>
        <family val="2"/>
        <scheme val="minor"/>
      </font>
      <fill>
        <patternFill patternType="solid">
          <fgColor indexed="65"/>
          <bgColor theme="9" tint="0.39997558519241921"/>
        </patternFill>
      </fill>
    </dxf>
    <dxf>
      <font>
        <b/>
        <sz val="18"/>
      </font>
      <numFmt numFmtId="1" formatCode="0"/>
      <fill>
        <patternFill patternType="solid">
          <fgColor theme="9" tint="0.79998168889431442"/>
          <bgColor theme="9" tint="0.79998168889431442"/>
        </patternFill>
      </fill>
      <alignment horizontal="center"/>
    </dxf>
    <dxf>
      <font>
        <b/>
        <sz val="18"/>
      </font>
      <numFmt numFmtId="1" formatCode="0"/>
      <fill>
        <patternFill patternType="solid">
          <fgColor theme="9" tint="0.79998168889431442"/>
          <bgColor theme="9" tint="0.79998168889431442"/>
        </patternFill>
      </fill>
      <alignment horizontal="center"/>
    </dxf>
    <dxf>
      <font>
        <b/>
        <sz val="18"/>
      </font>
      <numFmt numFmtId="1" formatCode="0"/>
      <fill>
        <patternFill patternType="solid">
          <fgColor theme="9" tint="0.79998168889431442"/>
          <bgColor theme="9" tint="0.79998168889431442"/>
        </patternFill>
      </fill>
      <alignment horizontal="center"/>
    </dxf>
    <dxf>
      <fill>
        <patternFill>
          <bgColor theme="2" tint="-0.499984740745262"/>
        </patternFill>
      </fill>
    </dxf>
    <dxf>
      <fill>
        <patternFill>
          <bgColor theme="2" tint="-0.499984740745262"/>
        </patternFill>
      </fill>
    </dxf>
    <dxf>
      <fill>
        <patternFill>
          <bgColor theme="2" tint="-0.499984740745262"/>
        </patternFill>
      </fill>
    </dxf>
    <dxf>
      <font>
        <b/>
      </font>
    </dxf>
    <dxf>
      <font>
        <sz val="18"/>
      </font>
    </dxf>
    <dxf>
      <fill>
        <patternFill>
          <bgColor theme="2" tint="-0.499984740745262"/>
        </patternFill>
      </fill>
    </dxf>
    <dxf>
      <fill>
        <patternFill>
          <bgColor theme="2" tint="-0.499984740745262"/>
        </patternFill>
      </fill>
    </dxf>
    <dxf>
      <fill>
        <patternFill>
          <bgColor theme="2" tint="-0.499984740745262"/>
        </patternFill>
      </fill>
    </dxf>
    <dxf>
      <font>
        <sz val="20"/>
      </font>
    </dxf>
    <dxf>
      <border>
        <bottom style="thin">
          <color indexed="64"/>
        </bottom>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font>
        <color theme="0"/>
      </font>
    </dxf>
    <dxf>
      <font>
        <color theme="0"/>
      </font>
    </dxf>
    <dxf>
      <font>
        <color theme="0"/>
      </font>
    </dxf>
    <dxf>
      <border>
        <top style="thin">
          <color indexed="64"/>
        </top>
      </border>
    </dxf>
    <dxf>
      <border>
        <top style="thin">
          <color indexed="64"/>
        </top>
      </border>
    </dxf>
    <dxf>
      <border>
        <top style="thin">
          <color indexed="64"/>
        </top>
      </border>
    </dxf>
    <dxf>
      <alignment vertical="center"/>
    </dxf>
    <dxf>
      <fill>
        <patternFill>
          <bgColor theme="2" tint="-0.499984740745262"/>
        </patternFill>
      </fill>
    </dxf>
    <dxf>
      <fill>
        <patternFill>
          <bgColor theme="2" tint="-0.499984740745262"/>
        </patternFill>
      </fill>
    </dxf>
    <dxf>
      <fill>
        <patternFill>
          <bgColor theme="2" tint="-0.499984740745262"/>
        </patternFill>
      </fill>
    </dxf>
    <dxf>
      <border>
        <bottom style="thin">
          <color indexed="64"/>
        </bottom>
      </border>
    </dxf>
    <dxf>
      <border>
        <bottom style="thin">
          <color indexed="64"/>
        </bottom>
      </border>
    </dxf>
    <dxf>
      <border>
        <bottom style="thin">
          <color indexed="64"/>
        </bottom>
      </border>
    </dxf>
    <dxf>
      <alignment vertical="center"/>
    </dxf>
    <dxf>
      <font>
        <b/>
      </font>
    </dxf>
    <dxf>
      <font>
        <sz val="12"/>
      </font>
    </dxf>
    <dxf>
      <font>
        <sz val="12"/>
      </font>
    </dxf>
    <dxf>
      <font>
        <sz val="12"/>
      </font>
    </dxf>
    <dxf>
      <fill>
        <patternFill>
          <fgColor theme="9" tint="0.39997558519241921"/>
        </patternFill>
      </fill>
    </dxf>
    <dxf>
      <fill>
        <patternFill>
          <fgColor theme="9" tint="0.39997558519241921"/>
        </patternFill>
      </fill>
    </dxf>
    <dxf>
      <fill>
        <patternFill>
          <fgColor theme="9" tint="0.39997558519241921"/>
        </patternFill>
      </fill>
    </dxf>
    <dxf>
      <border>
        <right style="thin">
          <color indexed="64"/>
        </right>
      </border>
    </dxf>
    <dxf>
      <border>
        <right style="thin">
          <color indexed="64"/>
        </right>
      </border>
    </dxf>
    <dxf>
      <border>
        <right style="thin">
          <color indexed="64"/>
        </right>
      </border>
    </dxf>
    <dxf>
      <numFmt numFmtId="2" formatCode="0.00"/>
    </dxf>
    <dxf>
      <fill>
        <patternFill>
          <bgColor theme="9" tint="0.79998168889431442"/>
        </patternFill>
      </fill>
    </dxf>
    <dxf>
      <fill>
        <patternFill>
          <bgColor theme="9" tint="0.79998168889431442"/>
        </patternFill>
      </fill>
    </dxf>
    <dxf>
      <fill>
        <patternFill>
          <bgColor theme="9" tint="0.79998168889431442"/>
        </patternFill>
      </fill>
    </dxf>
    <dxf>
      <numFmt numFmtId="1" formatCode="0"/>
    </dxf>
    <dxf>
      <font>
        <sz val="18"/>
      </font>
      <fill>
        <patternFill>
          <fgColor theme="9" tint="0.79998168889431442"/>
        </patternFill>
      </fill>
    </dxf>
    <dxf>
      <font>
        <sz val="18"/>
      </font>
      <fill>
        <patternFill>
          <fgColor theme="9" tint="0.79998168889431442"/>
        </patternFill>
      </fill>
    </dxf>
    <dxf>
      <fill>
        <patternFill>
          <bgColor theme="9" tint="-0.499984740745262"/>
        </patternFill>
      </fill>
    </dxf>
    <dxf>
      <fill>
        <patternFill>
          <bgColor theme="9" tint="-0.499984740745262"/>
        </patternFill>
      </fill>
    </dxf>
    <dxf>
      <fill>
        <patternFill>
          <bgColor theme="9" tint="-0.499984740745262"/>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b/>
      </font>
    </dxf>
    <dxf>
      <font>
        <b/>
      </font>
    </dxf>
    <dxf>
      <font>
        <b/>
      </font>
    </dxf>
    <dxf>
      <alignment horizontal="center"/>
    </dxf>
    <dxf>
      <alignment horizontal="center"/>
    </dxf>
    <dxf>
      <alignment horizontal="center"/>
    </dxf>
    <dxf>
      <font>
        <sz val="16"/>
      </font>
    </dxf>
    <dxf>
      <font>
        <sz val="16"/>
      </font>
    </dxf>
    <dxf>
      <font>
        <sz val="16"/>
      </font>
    </dxf>
    <dxf>
      <numFmt numFmtId="14" formatCode="0.0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3" formatCode="#,##0"/>
    </dxf>
    <dxf>
      <numFmt numFmtId="1" formatCode="0"/>
    </dxf>
    <dxf>
      <numFmt numFmtId="2" formatCode="0.00"/>
    </dxf>
    <dxf>
      <numFmt numFmtId="2" formatCode="0.00"/>
    </dxf>
    <dxf>
      <numFmt numFmtId="2" formatCode="0.00"/>
    </dxf>
    <dxf>
      <numFmt numFmtId="0" formatCode="General"/>
    </dxf>
    <dxf>
      <numFmt numFmtId="0" formatCode="General"/>
    </dxf>
    <dxf>
      <numFmt numFmtId="1" formatCode="0"/>
    </dxf>
    <dxf>
      <numFmt numFmtId="1" formatCode="0"/>
    </dxf>
    <dxf>
      <numFmt numFmtId="2" formatCode="0.00"/>
    </dxf>
    <dxf>
      <numFmt numFmtId="0" formatCode="General"/>
    </dxf>
    <dxf>
      <numFmt numFmtId="0" formatCode="General"/>
    </dxf>
    <dxf>
      <numFmt numFmtId="0" formatCode="General"/>
    </dxf>
    <dxf>
      <numFmt numFmtId="19" formatCode="dd/mm/yyyy"/>
    </dxf>
    <dxf>
      <numFmt numFmtId="19" formatCode="dd/mm/yyyy"/>
    </dxf>
    <dxf>
      <numFmt numFmtId="164" formatCode="[$-14009]dd/mm/yyyy;@"/>
    </dxf>
    <dxf>
      <numFmt numFmtId="164" formatCode="[$-14009]dd/mm/yyyy;@"/>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9" formatCode="dd/mm/yyyy"/>
      <fill>
        <patternFill patternType="solid">
          <fgColor theme="4" tint="0.79998168889431442"/>
          <bgColor theme="4" tint="0.79998168889431442"/>
        </patternFill>
      </fill>
      <border diagonalUp="0" diagonalDown="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numFmt numFmtId="19" formatCode="dd/mm/yyyy"/>
      <fill>
        <patternFill patternType="solid">
          <fgColor theme="4"/>
          <bgColor theme="4"/>
        </patternFill>
      </fill>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numFmt numFmtId="19" formatCode="dd/mm/yyyy"/>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numFmt numFmtId="164" formatCode="[$-14009]dd/mm/yyyy;@"/>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4.xml"/><Relationship Id="rId21" Type="http://schemas.openxmlformats.org/officeDocument/2006/relationships/pivotCacheDefinition" Target="pivotCache/pivotCacheDefinition9.xml"/><Relationship Id="rId42" Type="http://schemas.openxmlformats.org/officeDocument/2006/relationships/pivotCacheDefinition" Target="pivotCache/pivotCacheDefinition28.xml"/><Relationship Id="rId47" Type="http://schemas.openxmlformats.org/officeDocument/2006/relationships/connections" Target="connections.xml"/><Relationship Id="rId63" Type="http://schemas.openxmlformats.org/officeDocument/2006/relationships/customXml" Target="../customXml/item11.xml"/><Relationship Id="rId68" Type="http://schemas.openxmlformats.org/officeDocument/2006/relationships/customXml" Target="../customXml/item16.xml"/><Relationship Id="rId84" Type="http://schemas.openxmlformats.org/officeDocument/2006/relationships/customXml" Target="../customXml/item32.xml"/><Relationship Id="rId16" Type="http://schemas.openxmlformats.org/officeDocument/2006/relationships/pivotCacheDefinition" Target="pivotCache/pivotCacheDefinition4.xml"/><Relationship Id="rId11" Type="http://schemas.openxmlformats.org/officeDocument/2006/relationships/worksheet" Target="worksheets/sheet11.xml"/><Relationship Id="rId32" Type="http://schemas.openxmlformats.org/officeDocument/2006/relationships/pivotCacheDefinition" Target="pivotCache/pivotCacheDefinition20.xml"/><Relationship Id="rId37" Type="http://schemas.openxmlformats.org/officeDocument/2006/relationships/pivotCacheDefinition" Target="pivotCache/pivotCacheDefinition25.xml"/><Relationship Id="rId53" Type="http://schemas.openxmlformats.org/officeDocument/2006/relationships/customXml" Target="../customXml/item1.xml"/><Relationship Id="rId58" Type="http://schemas.openxmlformats.org/officeDocument/2006/relationships/customXml" Target="../customXml/item6.xml"/><Relationship Id="rId74" Type="http://schemas.openxmlformats.org/officeDocument/2006/relationships/customXml" Target="../customXml/item22.xml"/><Relationship Id="rId79" Type="http://schemas.openxmlformats.org/officeDocument/2006/relationships/customXml" Target="../customXml/item27.xml"/><Relationship Id="rId5" Type="http://schemas.openxmlformats.org/officeDocument/2006/relationships/worksheet" Target="worksheets/sheet5.xml"/><Relationship Id="rId19" Type="http://schemas.openxmlformats.org/officeDocument/2006/relationships/pivotCacheDefinition" Target="pivotCache/pivotCacheDefinition7.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openxmlformats.org/officeDocument/2006/relationships/pivotCacheDefinition" Target="pivotCache/pivotCacheDefinition15.xml"/><Relationship Id="rId30" Type="http://schemas.openxmlformats.org/officeDocument/2006/relationships/pivotCacheDefinition" Target="pivotCache/pivotCacheDefinition18.xml"/><Relationship Id="rId35" Type="http://schemas.openxmlformats.org/officeDocument/2006/relationships/pivotCacheDefinition" Target="pivotCache/pivotCacheDefinition23.xml"/><Relationship Id="rId43" Type="http://schemas.microsoft.com/office/2011/relationships/timelineCache" Target="timelineCaches/timelineCache1.xml"/><Relationship Id="rId48" Type="http://schemas.openxmlformats.org/officeDocument/2006/relationships/styles" Target="styles.xml"/><Relationship Id="rId56" Type="http://schemas.openxmlformats.org/officeDocument/2006/relationships/customXml" Target="../customXml/item4.xml"/><Relationship Id="rId64" Type="http://schemas.openxmlformats.org/officeDocument/2006/relationships/customXml" Target="../customXml/item12.xml"/><Relationship Id="rId69" Type="http://schemas.openxmlformats.org/officeDocument/2006/relationships/customXml" Target="../customXml/item17.xml"/><Relationship Id="rId77" Type="http://schemas.openxmlformats.org/officeDocument/2006/relationships/customXml" Target="../customXml/item25.xml"/><Relationship Id="rId8" Type="http://schemas.openxmlformats.org/officeDocument/2006/relationships/worksheet" Target="worksheets/sheet8.xml"/><Relationship Id="rId51" Type="http://schemas.openxmlformats.org/officeDocument/2006/relationships/powerPivotData" Target="model/item.data"/><Relationship Id="rId72" Type="http://schemas.openxmlformats.org/officeDocument/2006/relationships/customXml" Target="../customXml/item20.xml"/><Relationship Id="rId80" Type="http://schemas.openxmlformats.org/officeDocument/2006/relationships/customXml" Target="../customXml/item28.xml"/><Relationship Id="rId85" Type="http://schemas.openxmlformats.org/officeDocument/2006/relationships/customXml" Target="../customXml/item3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pivotCacheDefinition" Target="pivotCache/pivotCacheDefinition13.xml"/><Relationship Id="rId33" Type="http://schemas.openxmlformats.org/officeDocument/2006/relationships/pivotCacheDefinition" Target="pivotCache/pivotCacheDefinition21.xml"/><Relationship Id="rId38" Type="http://schemas.openxmlformats.org/officeDocument/2006/relationships/pivotCacheDefinition" Target="pivotCache/pivotCacheDefinition26.xml"/><Relationship Id="rId46" Type="http://schemas.openxmlformats.org/officeDocument/2006/relationships/theme" Target="theme/theme1.xml"/><Relationship Id="rId59" Type="http://schemas.openxmlformats.org/officeDocument/2006/relationships/customXml" Target="../customXml/item7.xml"/><Relationship Id="rId67" Type="http://schemas.openxmlformats.org/officeDocument/2006/relationships/customXml" Target="../customXml/item15.xml"/><Relationship Id="rId20" Type="http://schemas.openxmlformats.org/officeDocument/2006/relationships/pivotCacheDefinition" Target="pivotCache/pivotCacheDefinition8.xml"/><Relationship Id="rId41" Type="http://schemas.openxmlformats.org/officeDocument/2006/relationships/pivotCacheDefinition" Target="pivotCache/pivotCacheDefinition27.xml"/><Relationship Id="rId54" Type="http://schemas.openxmlformats.org/officeDocument/2006/relationships/customXml" Target="../customXml/item2.xml"/><Relationship Id="rId62" Type="http://schemas.openxmlformats.org/officeDocument/2006/relationships/customXml" Target="../customXml/item10.xml"/><Relationship Id="rId70" Type="http://schemas.openxmlformats.org/officeDocument/2006/relationships/customXml" Target="../customXml/item18.xml"/><Relationship Id="rId75" Type="http://schemas.openxmlformats.org/officeDocument/2006/relationships/customXml" Target="../customXml/item23.xml"/><Relationship Id="rId83"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openxmlformats.org/officeDocument/2006/relationships/pivotCacheDefinition" Target="pivotCache/pivotCacheDefinition16.xml"/><Relationship Id="rId36" Type="http://schemas.openxmlformats.org/officeDocument/2006/relationships/pivotCacheDefinition" Target="pivotCache/pivotCacheDefinition24.xml"/><Relationship Id="rId49" Type="http://schemas.openxmlformats.org/officeDocument/2006/relationships/sharedStrings" Target="sharedStrings.xml"/><Relationship Id="rId57" Type="http://schemas.openxmlformats.org/officeDocument/2006/relationships/customXml" Target="../customXml/item5.xml"/><Relationship Id="rId10" Type="http://schemas.openxmlformats.org/officeDocument/2006/relationships/worksheet" Target="worksheets/sheet10.xml"/><Relationship Id="rId31" Type="http://schemas.openxmlformats.org/officeDocument/2006/relationships/pivotCacheDefinition" Target="pivotCache/pivotCacheDefinition19.xml"/><Relationship Id="rId44" Type="http://schemas.microsoft.com/office/2011/relationships/timelineCache" Target="timelineCaches/timelineCache2.xml"/><Relationship Id="rId52" Type="http://schemas.openxmlformats.org/officeDocument/2006/relationships/calcChain" Target="calcChain.xml"/><Relationship Id="rId60" Type="http://schemas.openxmlformats.org/officeDocument/2006/relationships/customXml" Target="../customXml/item8.xml"/><Relationship Id="rId65" Type="http://schemas.openxmlformats.org/officeDocument/2006/relationships/customXml" Target="../customXml/item13.xml"/><Relationship Id="rId73" Type="http://schemas.openxmlformats.org/officeDocument/2006/relationships/customXml" Target="../customXml/item21.xml"/><Relationship Id="rId78" Type="http://schemas.openxmlformats.org/officeDocument/2006/relationships/customXml" Target="../customXml/item26.xml"/><Relationship Id="rId81" Type="http://schemas.openxmlformats.org/officeDocument/2006/relationships/customXml" Target="../customXml/item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39" Type="http://schemas.microsoft.com/office/2007/relationships/slicerCache" Target="slicerCaches/slicerCache1.xml"/><Relationship Id="rId34" Type="http://schemas.openxmlformats.org/officeDocument/2006/relationships/pivotCacheDefinition" Target="pivotCache/pivotCacheDefinition22.xml"/><Relationship Id="rId50" Type="http://schemas.openxmlformats.org/officeDocument/2006/relationships/sheetMetadata" Target="metadata.xml"/><Relationship Id="rId55" Type="http://schemas.openxmlformats.org/officeDocument/2006/relationships/customXml" Target="../customXml/item3.xml"/><Relationship Id="rId76" Type="http://schemas.openxmlformats.org/officeDocument/2006/relationships/customXml" Target="../customXml/item24.xml"/><Relationship Id="rId7" Type="http://schemas.openxmlformats.org/officeDocument/2006/relationships/worksheet" Target="worksheets/sheet7.xml"/><Relationship Id="rId71" Type="http://schemas.openxmlformats.org/officeDocument/2006/relationships/customXml" Target="../customXml/item19.xml"/><Relationship Id="rId2" Type="http://schemas.openxmlformats.org/officeDocument/2006/relationships/worksheet" Target="worksheets/sheet2.xml"/><Relationship Id="rId29" Type="http://schemas.openxmlformats.org/officeDocument/2006/relationships/pivotCacheDefinition" Target="pivotCache/pivotCacheDefinition17.xml"/><Relationship Id="rId24" Type="http://schemas.openxmlformats.org/officeDocument/2006/relationships/pivotCacheDefinition" Target="pivotCache/pivotCacheDefinition12.xml"/><Relationship Id="rId40" Type="http://schemas.microsoft.com/office/2007/relationships/slicerCache" Target="slicerCaches/slicerCache2.xml"/><Relationship Id="rId45" Type="http://schemas.microsoft.com/office/2011/relationships/timelineCache" Target="timelineCaches/timelineCache3.xml"/><Relationship Id="rId66" Type="http://schemas.openxmlformats.org/officeDocument/2006/relationships/customXml" Target="../customXml/item14.xml"/><Relationship Id="rId61" Type="http://schemas.openxmlformats.org/officeDocument/2006/relationships/customXml" Target="../customXml/item9.xml"/><Relationship Id="rId82" Type="http://schemas.openxmlformats.org/officeDocument/2006/relationships/customXml" Target="../customXml/item3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[DBS_BANK_LOAN_DATA-ANALYSIS.xlsx]KPIs!Prod_Loan</c:name>
    <c:fmtId val="6"/>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PRODUCT</a:t>
            </a:r>
            <a:r>
              <a:rPr lang="en-US" baseline="0"/>
              <a:t>-WISE LOAN VOLUME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8.596347331583549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10455643044619423"/>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6.6322178477690286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8.656561679790025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26031014873140856"/>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41192935258092739"/>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6.522965879265091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6.631342957130358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KPIs!$F$112</c:f>
              <c:strCache>
                <c:ptCount val="1"/>
                <c:pt idx="0">
                  <c:v>Total</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dPt>
            <c:idx val="0"/>
            <c:invertIfNegative val="0"/>
            <c:bubble3D val="0"/>
            <c:extLst>
              <c:ext xmlns:c16="http://schemas.microsoft.com/office/drawing/2014/chart" uri="{C3380CC4-5D6E-409C-BE32-E72D297353CC}">
                <c16:uniqueId val="{00000008-CF18-4714-ABA8-074E79E88A68}"/>
              </c:ext>
            </c:extLst>
          </c:dPt>
          <c:dPt>
            <c:idx val="1"/>
            <c:invertIfNegative val="0"/>
            <c:bubble3D val="0"/>
            <c:extLst>
              <c:ext xmlns:c16="http://schemas.microsoft.com/office/drawing/2014/chart" uri="{C3380CC4-5D6E-409C-BE32-E72D297353CC}">
                <c16:uniqueId val="{00000007-CF18-4714-ABA8-074E79E88A68}"/>
              </c:ext>
            </c:extLst>
          </c:dPt>
          <c:dPt>
            <c:idx val="3"/>
            <c:invertIfNegative val="0"/>
            <c:bubble3D val="0"/>
            <c:extLst>
              <c:ext xmlns:c16="http://schemas.microsoft.com/office/drawing/2014/chart" uri="{C3380CC4-5D6E-409C-BE32-E72D297353CC}">
                <c16:uniqueId val="{00000006-CF18-4714-ABA8-074E79E88A68}"/>
              </c:ext>
            </c:extLst>
          </c:dPt>
          <c:dPt>
            <c:idx val="5"/>
            <c:invertIfNegative val="0"/>
            <c:bubble3D val="0"/>
            <c:extLst>
              <c:ext xmlns:c16="http://schemas.microsoft.com/office/drawing/2014/chart" uri="{C3380CC4-5D6E-409C-BE32-E72D297353CC}">
                <c16:uniqueId val="{00000009-CF18-4714-ABA8-074E79E88A68}"/>
              </c:ext>
            </c:extLst>
          </c:dPt>
          <c:dPt>
            <c:idx val="7"/>
            <c:invertIfNegative val="0"/>
            <c:bubble3D val="0"/>
            <c:extLst>
              <c:ext xmlns:c16="http://schemas.microsoft.com/office/drawing/2014/chart" uri="{C3380CC4-5D6E-409C-BE32-E72D297353CC}">
                <c16:uniqueId val="{00000005-CF18-4714-ABA8-074E79E88A68}"/>
              </c:ext>
            </c:extLst>
          </c:dPt>
          <c:dPt>
            <c:idx val="8"/>
            <c:invertIfNegative val="0"/>
            <c:bubble3D val="0"/>
            <c:extLst>
              <c:ext xmlns:c16="http://schemas.microsoft.com/office/drawing/2014/chart" uri="{C3380CC4-5D6E-409C-BE32-E72D297353CC}">
                <c16:uniqueId val="{00000004-CF18-4714-ABA8-074E79E88A68}"/>
              </c:ext>
            </c:extLst>
          </c:dPt>
          <c:dPt>
            <c:idx val="9"/>
            <c:invertIfNegative val="0"/>
            <c:bubble3D val="0"/>
            <c:extLst>
              <c:ext xmlns:c16="http://schemas.microsoft.com/office/drawing/2014/chart" uri="{C3380CC4-5D6E-409C-BE32-E72D297353CC}">
                <c16:uniqueId val="{00000003-CF18-4714-ABA8-074E79E88A68}"/>
              </c:ext>
            </c:extLst>
          </c:dPt>
          <c:dPt>
            <c:idx val="10"/>
            <c:invertIfNegative val="0"/>
            <c:bubble3D val="0"/>
            <c:extLst>
              <c:ext xmlns:c16="http://schemas.microsoft.com/office/drawing/2014/chart" uri="{C3380CC4-5D6E-409C-BE32-E72D297353CC}">
                <c16:uniqueId val="{00000002-CF18-4714-ABA8-074E79E88A68}"/>
              </c:ext>
            </c:extLst>
          </c:dPt>
          <c:dLbls>
            <c:dLbl>
              <c:idx val="0"/>
              <c:layout>
                <c:manualLayout>
                  <c:x val="6.5229658792650913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F18-4714-ABA8-074E79E88A68}"/>
                </c:ext>
              </c:extLst>
            </c:dLbl>
            <c:dLbl>
              <c:idx val="1"/>
              <c:layout>
                <c:manualLayout>
                  <c:x val="0.41192935258092739"/>
                  <c:y val="8.4875562720133283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F18-4714-ABA8-074E79E88A68}"/>
                </c:ext>
              </c:extLst>
            </c:dLbl>
            <c:dLbl>
              <c:idx val="3"/>
              <c:layout>
                <c:manualLayout>
                  <c:x val="0.26031014873140856"/>
                  <c:y val="-8.4875562720133283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F18-4714-ABA8-074E79E88A68}"/>
                </c:ext>
              </c:extLst>
            </c:dLbl>
            <c:dLbl>
              <c:idx val="5"/>
              <c:layout>
                <c:manualLayout>
                  <c:x val="6.6313429571303581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F18-4714-ABA8-074E79E88A68}"/>
                </c:ext>
              </c:extLst>
            </c:dLbl>
            <c:dLbl>
              <c:idx val="7"/>
              <c:layout>
                <c:manualLayout>
                  <c:x val="8.6565616797900258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F18-4714-ABA8-074E79E88A68}"/>
                </c:ext>
              </c:extLst>
            </c:dLbl>
            <c:dLbl>
              <c:idx val="8"/>
              <c:layout>
                <c:manualLayout>
                  <c:x val="6.6322178477690286E-2"/>
                  <c:y val="-4.243778136006664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F18-4714-ABA8-074E79E88A68}"/>
                </c:ext>
              </c:extLst>
            </c:dLbl>
            <c:dLbl>
              <c:idx val="9"/>
              <c:layout>
                <c:manualLayout>
                  <c:x val="0.10455643044619423"/>
                  <c:y val="-4.243778136006664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F18-4714-ABA8-074E79E88A68}"/>
                </c:ext>
              </c:extLst>
            </c:dLbl>
            <c:dLbl>
              <c:idx val="10"/>
              <c:layout>
                <c:manualLayout>
                  <c:x val="8.5963473315835495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F18-4714-ABA8-074E79E88A6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KPIs!$E$113:$E$123</c:f>
              <c:strCache>
                <c:ptCount val="11"/>
                <c:pt idx="0">
                  <c:v>JLG29K</c:v>
                </c:pt>
                <c:pt idx="1">
                  <c:v>JLG30K</c:v>
                </c:pt>
                <c:pt idx="2">
                  <c:v>JLG35</c:v>
                </c:pt>
                <c:pt idx="3">
                  <c:v>JLG35K</c:v>
                </c:pt>
                <c:pt idx="4">
                  <c:v>JLG39K</c:v>
                </c:pt>
                <c:pt idx="5">
                  <c:v>JLG40K</c:v>
                </c:pt>
                <c:pt idx="6">
                  <c:v>JLG41K</c:v>
                </c:pt>
                <c:pt idx="7">
                  <c:v>JLG44K</c:v>
                </c:pt>
                <c:pt idx="8">
                  <c:v>JLG45K</c:v>
                </c:pt>
                <c:pt idx="9">
                  <c:v>JLG46K</c:v>
                </c:pt>
                <c:pt idx="10">
                  <c:v>JLG50K</c:v>
                </c:pt>
              </c:strCache>
            </c:strRef>
          </c:cat>
          <c:val>
            <c:numRef>
              <c:f>KPIs!$F$113:$F$123</c:f>
              <c:numCache>
                <c:formatCode>General</c:formatCode>
                <c:ptCount val="11"/>
                <c:pt idx="0">
                  <c:v>831532</c:v>
                </c:pt>
                <c:pt idx="1">
                  <c:v>28821461</c:v>
                </c:pt>
                <c:pt idx="2">
                  <c:v>464538</c:v>
                </c:pt>
                <c:pt idx="3">
                  <c:v>15193245</c:v>
                </c:pt>
                <c:pt idx="4">
                  <c:v>318642</c:v>
                </c:pt>
                <c:pt idx="5">
                  <c:v>737301</c:v>
                </c:pt>
                <c:pt idx="6">
                  <c:v>459435</c:v>
                </c:pt>
                <c:pt idx="7">
                  <c:v>1459372</c:v>
                </c:pt>
                <c:pt idx="8">
                  <c:v>494962</c:v>
                </c:pt>
                <c:pt idx="9">
                  <c:v>2310467</c:v>
                </c:pt>
                <c:pt idx="10">
                  <c:v>1270166</c:v>
                </c:pt>
              </c:numCache>
            </c:numRef>
          </c:val>
          <c:extLst>
            <c:ext xmlns:c16="http://schemas.microsoft.com/office/drawing/2014/chart" uri="{C3380CC4-5D6E-409C-BE32-E72D297353CC}">
              <c16:uniqueId val="{00000000-CF18-4714-ABA8-074E79E88A68}"/>
            </c:ext>
          </c:extLst>
        </c:ser>
        <c:dLbls>
          <c:dLblPos val="inBase"/>
          <c:showLegendKey val="0"/>
          <c:showVal val="1"/>
          <c:showCatName val="0"/>
          <c:showSerName val="0"/>
          <c:showPercent val="0"/>
          <c:showBubbleSize val="0"/>
        </c:dLbls>
        <c:gapWidth val="150"/>
        <c:overlap val="100"/>
        <c:axId val="1328834719"/>
        <c:axId val="1328830399"/>
      </c:barChart>
      <c:catAx>
        <c:axId val="1328834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328830399"/>
        <c:crosses val="autoZero"/>
        <c:auto val="1"/>
        <c:lblAlgn val="ctr"/>
        <c:lblOffset val="100"/>
        <c:noMultiLvlLbl val="0"/>
      </c:catAx>
      <c:valAx>
        <c:axId val="13288303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328834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00">
          <a:srgbClr val="EC8B3B"/>
        </a:gs>
        <a:gs pos="94000">
          <a:srgbClr val="EC8B3B"/>
        </a:gs>
        <a:gs pos="72000">
          <a:srgbClr val="EB8A3A"/>
        </a:gs>
        <a:gs pos="34000">
          <a:schemeClr val="accent6">
            <a:lumMod val="67000"/>
          </a:schemeClr>
        </a:gs>
        <a:gs pos="100000">
          <a:schemeClr val="accent6">
            <a:lumMod val="97000"/>
            <a:lumOff val="3000"/>
          </a:schemeClr>
        </a:gs>
        <a:gs pos="100000">
          <a:schemeClr val="accent6">
            <a:lumMod val="60000"/>
            <a:lumOff val="40000"/>
          </a:schemeClr>
        </a:gs>
      </a:gsLst>
      <a:lin ang="16200000" scaled="1"/>
    </a:gra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Year</a:t>
            </a:r>
            <a:r>
              <a:rPr lang="en-IN" baseline="0"/>
              <a:t>-wise Loan Growth%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'Year-wise LoanGrowth'!$B$13</c:f>
              <c:strCache>
                <c:ptCount val="1"/>
                <c:pt idx="0">
                  <c:v>Sum of Loan 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'Year-wise LoanGrowth'!$A$14:$A$22</c:f>
              <c:strCache>
                <c:ptCount val="9"/>
                <c:pt idx="0">
                  <c:v>2015</c:v>
                </c:pt>
                <c:pt idx="1">
                  <c:v>2016</c:v>
                </c:pt>
                <c:pt idx="2">
                  <c:v>2017</c:v>
                </c:pt>
                <c:pt idx="3">
                  <c:v>2018</c:v>
                </c:pt>
                <c:pt idx="4">
                  <c:v>2019</c:v>
                </c:pt>
                <c:pt idx="5">
                  <c:v>2020</c:v>
                </c:pt>
                <c:pt idx="6">
                  <c:v>2021</c:v>
                </c:pt>
                <c:pt idx="7">
                  <c:v>2022</c:v>
                </c:pt>
                <c:pt idx="8">
                  <c:v>2023</c:v>
                </c:pt>
              </c:strCache>
            </c:strRef>
          </c:cat>
          <c:val>
            <c:numRef>
              <c:f>'Year-wise LoanGrowth'!$B$14:$B$22</c:f>
              <c:numCache>
                <c:formatCode>General</c:formatCode>
                <c:ptCount val="9"/>
                <c:pt idx="0">
                  <c:v>5361033</c:v>
                </c:pt>
                <c:pt idx="1">
                  <c:v>5654529</c:v>
                </c:pt>
                <c:pt idx="2">
                  <c:v>5619619</c:v>
                </c:pt>
                <c:pt idx="3">
                  <c:v>5746263</c:v>
                </c:pt>
                <c:pt idx="4">
                  <c:v>5759916</c:v>
                </c:pt>
                <c:pt idx="5">
                  <c:v>5790094</c:v>
                </c:pt>
                <c:pt idx="6">
                  <c:v>6675710</c:v>
                </c:pt>
                <c:pt idx="7">
                  <c:v>5437012</c:v>
                </c:pt>
                <c:pt idx="8">
                  <c:v>6316945</c:v>
                </c:pt>
              </c:numCache>
            </c:numRef>
          </c:val>
          <c:extLst>
            <c:ext xmlns:c16="http://schemas.microsoft.com/office/drawing/2014/chart" uri="{C3380CC4-5D6E-409C-BE32-E72D297353CC}">
              <c16:uniqueId val="{00000000-4FD8-4B18-8090-02C0B86D9090}"/>
            </c:ext>
          </c:extLst>
        </c:ser>
        <c:dLbls>
          <c:showLegendKey val="0"/>
          <c:showVal val="0"/>
          <c:showCatName val="0"/>
          <c:showSerName val="0"/>
          <c:showPercent val="0"/>
          <c:showBubbleSize val="0"/>
        </c:dLbls>
        <c:gapWidth val="150"/>
        <c:axId val="541664784"/>
        <c:axId val="541673904"/>
      </c:barChart>
      <c:lineChart>
        <c:grouping val="standard"/>
        <c:varyColors val="0"/>
        <c:ser>
          <c:idx val="1"/>
          <c:order val="1"/>
          <c:tx>
            <c:strRef>
              <c:f>'Year-wise LoanGrowth'!$C$13</c:f>
              <c:strCache>
                <c:ptCount val="1"/>
                <c:pt idx="0">
                  <c:v>Loan Growth %</c:v>
                </c:pt>
              </c:strCache>
            </c:strRef>
          </c:tx>
          <c:spPr>
            <a:ln w="34925" cap="rnd">
              <a:solidFill>
                <a:schemeClr val="accent2"/>
              </a:solidFill>
              <a:round/>
            </a:ln>
            <a:effectLst>
              <a:outerShdw blurRad="40000" dist="23000" dir="5400000" rotWithShape="0">
                <a:srgbClr val="000000">
                  <a:alpha val="35000"/>
                </a:srgbClr>
              </a:outerShdw>
            </a:effectLst>
          </c:spPr>
          <c:marker>
            <c:symbol val="none"/>
          </c:marker>
          <c:cat>
            <c:strRef>
              <c:f>'Year-wise LoanGrowth'!$A$14:$A$22</c:f>
              <c:strCache>
                <c:ptCount val="9"/>
                <c:pt idx="0">
                  <c:v>2015</c:v>
                </c:pt>
                <c:pt idx="1">
                  <c:v>2016</c:v>
                </c:pt>
                <c:pt idx="2">
                  <c:v>2017</c:v>
                </c:pt>
                <c:pt idx="3">
                  <c:v>2018</c:v>
                </c:pt>
                <c:pt idx="4">
                  <c:v>2019</c:v>
                </c:pt>
                <c:pt idx="5">
                  <c:v>2020</c:v>
                </c:pt>
                <c:pt idx="6">
                  <c:v>2021</c:v>
                </c:pt>
                <c:pt idx="7">
                  <c:v>2022</c:v>
                </c:pt>
                <c:pt idx="8">
                  <c:v>2023</c:v>
                </c:pt>
              </c:strCache>
            </c:strRef>
          </c:cat>
          <c:val>
            <c:numRef>
              <c:f>'Year-wise LoanGrowth'!$C$14:$C$22</c:f>
              <c:numCache>
                <c:formatCode>0.00%</c:formatCode>
                <c:ptCount val="9"/>
                <c:pt idx="1">
                  <c:v>5.4746165524442773E-2</c:v>
                </c:pt>
                <c:pt idx="2">
                  <c:v>-6.1738121778135719E-3</c:v>
                </c:pt>
                <c:pt idx="3">
                  <c:v>2.2536047372606578E-2</c:v>
                </c:pt>
                <c:pt idx="4">
                  <c:v>2.3759789623273423E-3</c:v>
                </c:pt>
                <c:pt idx="5">
                  <c:v>5.2393125177519952E-3</c:v>
                </c:pt>
                <c:pt idx="6">
                  <c:v>0.15295364807548892</c:v>
                </c:pt>
                <c:pt idx="7">
                  <c:v>-0.1855529973590824</c:v>
                </c:pt>
                <c:pt idx="8">
                  <c:v>0.16184128341081461</c:v>
                </c:pt>
              </c:numCache>
            </c:numRef>
          </c:val>
          <c:smooth val="0"/>
          <c:extLst>
            <c:ext xmlns:c16="http://schemas.microsoft.com/office/drawing/2014/chart" uri="{C3380CC4-5D6E-409C-BE32-E72D297353CC}">
              <c16:uniqueId val="{00000001-4FD8-4B18-8090-02C0B86D9090}"/>
            </c:ext>
          </c:extLst>
        </c:ser>
        <c:dLbls>
          <c:showLegendKey val="0"/>
          <c:showVal val="0"/>
          <c:showCatName val="0"/>
          <c:showSerName val="0"/>
          <c:showPercent val="0"/>
          <c:showBubbleSize val="0"/>
        </c:dLbls>
        <c:marker val="1"/>
        <c:smooth val="0"/>
        <c:axId val="1481540640"/>
        <c:axId val="1481540160"/>
      </c:lineChart>
      <c:catAx>
        <c:axId val="5416647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1673904"/>
        <c:crosses val="autoZero"/>
        <c:auto val="1"/>
        <c:lblAlgn val="ctr"/>
        <c:lblOffset val="100"/>
        <c:noMultiLvlLbl val="0"/>
      </c:catAx>
      <c:valAx>
        <c:axId val="5416739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1664784"/>
        <c:crosses val="autoZero"/>
        <c:crossBetween val="between"/>
      </c:valAx>
      <c:valAx>
        <c:axId val="1481540160"/>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1540640"/>
        <c:crosses val="max"/>
        <c:crossBetween val="between"/>
      </c:valAx>
      <c:catAx>
        <c:axId val="1481540640"/>
        <c:scaling>
          <c:orientation val="minMax"/>
        </c:scaling>
        <c:delete val="1"/>
        <c:axPos val="b"/>
        <c:numFmt formatCode="General" sourceLinked="1"/>
        <c:majorTickMark val="none"/>
        <c:minorTickMark val="none"/>
        <c:tickLblPos val="nextTo"/>
        <c:crossAx val="148154016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[DBS_BANK_LOAN_DATA-ANALYSIS.xlsx]New CLients!PivotTable16</c:name>
    <c:fmtId val="14"/>
  </c:pivotSource>
  <c:chart>
    <c:title>
      <c:tx>
        <c:rich>
          <a:bodyPr rot="0" spcFirstLastPara="1" vertOverflow="ellipsis" vert="horz" wrap="square" anchor="ctr" anchorCtr="1"/>
          <a:lstStyle/>
          <a:p>
            <a:pPr>
              <a:defRPr lang="en-US" sz="1600" b="1" i="0" u="none" strike="noStrike" kern="1200" cap="none" spc="100" baseline="0">
                <a:solidFill>
                  <a:sysClr val="windowText" lastClr="000000">
                    <a:lumMod val="95000"/>
                    <a:lumOff val="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cap="none" spc="100" baseline="0">
                <a:solidFill>
                  <a:sysClr val="windowText" lastClr="000000">
                    <a:lumMod val="95000"/>
                    <a:lumOff val="5000"/>
                  </a:sysClr>
                </a:solidFill>
                <a:effectLst>
                  <a:outerShdw blurRad="50800" dist="38100" dir="5400000" algn="t" rotWithShape="0">
                    <a:prstClr val="black">
                      <a:alpha val="40000"/>
                    </a:prstClr>
                  </a:outerShdw>
                </a:effectLst>
                <a:latin typeface="+mn-lt"/>
                <a:ea typeface="+mn-ea"/>
                <a:cs typeface="+mn-cs"/>
              </a:rPr>
              <a:t>New Clients</a:t>
            </a:r>
          </a:p>
        </c:rich>
      </c:tx>
      <c:layout>
        <c:manualLayout>
          <c:xMode val="edge"/>
          <c:yMode val="edge"/>
          <c:x val="0.36416666666666669"/>
          <c:y val="4.6296296296296294E-3"/>
        </c:manualLayout>
      </c:layout>
      <c:overlay val="0"/>
      <c:spPr>
        <a:noFill/>
        <a:ln>
          <a:noFill/>
        </a:ln>
        <a:effectLst/>
      </c:spPr>
      <c:txPr>
        <a:bodyPr rot="0" spcFirstLastPara="1" vertOverflow="ellipsis" vert="horz" wrap="square" anchor="ctr" anchorCtr="1"/>
        <a:lstStyle/>
        <a:p>
          <a:pPr>
            <a:defRPr lang="en-US" sz="1600" b="1" i="0" u="none" strike="noStrike" kern="1200" cap="none" spc="100" baseline="0">
              <a:solidFill>
                <a:sysClr val="windowText" lastClr="000000">
                  <a:lumMod val="95000"/>
                  <a:lumOff val="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80927384076991E-2"/>
          <c:y val="0.10430555555555555"/>
          <c:w val="0.8930748031496063"/>
          <c:h val="0.61941637503645386"/>
        </c:manualLayout>
      </c:layout>
      <c:lineChart>
        <c:grouping val="standard"/>
        <c:varyColors val="0"/>
        <c:ser>
          <c:idx val="0"/>
          <c:order val="0"/>
          <c:tx>
            <c:strRef>
              <c:f>'New CLients'!$D$20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'New CLients'!$C$21:$C$66</c:f>
              <c:multiLvlStrCache>
                <c:ptCount val="3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pt idx="20">
                    <c:v>Qtr1</c:v>
                  </c:pt>
                  <c:pt idx="21">
                    <c:v>Qtr2</c:v>
                  </c:pt>
                  <c:pt idx="22">
                    <c:v>Qtr3</c:v>
                  </c:pt>
                  <c:pt idx="23">
                    <c:v>Qtr4</c:v>
                  </c:pt>
                  <c:pt idx="24">
                    <c:v>Qtr1</c:v>
                  </c:pt>
                  <c:pt idx="25">
                    <c:v>Qtr2</c:v>
                  </c:pt>
                  <c:pt idx="26">
                    <c:v>Qtr3</c:v>
                  </c:pt>
                  <c:pt idx="27">
                    <c:v>Qtr4</c:v>
                  </c:pt>
                  <c:pt idx="28">
                    <c:v>Qtr1</c:v>
                  </c:pt>
                  <c:pt idx="29">
                    <c:v>Qtr2</c:v>
                  </c:pt>
                  <c:pt idx="30">
                    <c:v>Qtr3</c:v>
                  </c:pt>
                  <c:pt idx="31">
                    <c:v>Qtr4</c:v>
                  </c:pt>
                  <c:pt idx="32">
                    <c:v>Qtr1</c:v>
                  </c:pt>
                  <c:pt idx="33">
                    <c:v>Qtr2</c:v>
                  </c:pt>
                  <c:pt idx="34">
                    <c:v>Qtr3</c:v>
                  </c:pt>
                  <c:pt idx="35">
                    <c:v>Qtr4</c:v>
                  </c:pt>
                </c:lvl>
                <c:lvl>
                  <c:pt idx="0">
                    <c:v>2015</c:v>
                  </c:pt>
                  <c:pt idx="4">
                    <c:v>2016</c:v>
                  </c:pt>
                  <c:pt idx="8">
                    <c:v>2017</c:v>
                  </c:pt>
                  <c:pt idx="12">
                    <c:v>2018</c:v>
                  </c:pt>
                  <c:pt idx="16">
                    <c:v>2019</c:v>
                  </c:pt>
                  <c:pt idx="20">
                    <c:v>2020</c:v>
                  </c:pt>
                  <c:pt idx="24">
                    <c:v>2021</c:v>
                  </c:pt>
                  <c:pt idx="28">
                    <c:v>2022</c:v>
                  </c:pt>
                  <c:pt idx="32">
                    <c:v>2023</c:v>
                  </c:pt>
                </c:lvl>
              </c:multiLvlStrCache>
            </c:multiLvlStrRef>
          </c:cat>
          <c:val>
            <c:numRef>
              <c:f>'New CLients'!$D$21:$D$66</c:f>
              <c:numCache>
                <c:formatCode>General</c:formatCode>
                <c:ptCount val="36"/>
                <c:pt idx="0">
                  <c:v>62</c:v>
                </c:pt>
                <c:pt idx="1">
                  <c:v>45</c:v>
                </c:pt>
                <c:pt idx="2">
                  <c:v>42</c:v>
                </c:pt>
                <c:pt idx="3">
                  <c:v>40</c:v>
                </c:pt>
                <c:pt idx="4">
                  <c:v>35</c:v>
                </c:pt>
                <c:pt idx="5">
                  <c:v>31</c:v>
                </c:pt>
                <c:pt idx="6">
                  <c:v>43</c:v>
                </c:pt>
                <c:pt idx="7">
                  <c:v>49</c:v>
                </c:pt>
                <c:pt idx="8">
                  <c:v>28</c:v>
                </c:pt>
                <c:pt idx="9">
                  <c:v>34</c:v>
                </c:pt>
                <c:pt idx="10">
                  <c:v>33</c:v>
                </c:pt>
                <c:pt idx="11">
                  <c:v>32</c:v>
                </c:pt>
                <c:pt idx="12">
                  <c:v>32</c:v>
                </c:pt>
                <c:pt idx="13">
                  <c:v>25</c:v>
                </c:pt>
                <c:pt idx="14">
                  <c:v>23</c:v>
                </c:pt>
                <c:pt idx="15">
                  <c:v>24</c:v>
                </c:pt>
                <c:pt idx="16">
                  <c:v>25</c:v>
                </c:pt>
                <c:pt idx="17">
                  <c:v>19</c:v>
                </c:pt>
                <c:pt idx="18">
                  <c:v>14</c:v>
                </c:pt>
                <c:pt idx="19">
                  <c:v>22</c:v>
                </c:pt>
                <c:pt idx="20">
                  <c:v>17</c:v>
                </c:pt>
                <c:pt idx="21">
                  <c:v>18</c:v>
                </c:pt>
                <c:pt idx="22">
                  <c:v>16</c:v>
                </c:pt>
                <c:pt idx="23">
                  <c:v>15</c:v>
                </c:pt>
                <c:pt idx="24">
                  <c:v>18</c:v>
                </c:pt>
                <c:pt idx="25">
                  <c:v>19</c:v>
                </c:pt>
                <c:pt idx="26">
                  <c:v>15</c:v>
                </c:pt>
                <c:pt idx="27">
                  <c:v>11</c:v>
                </c:pt>
                <c:pt idx="28">
                  <c:v>15</c:v>
                </c:pt>
                <c:pt idx="29">
                  <c:v>15</c:v>
                </c:pt>
                <c:pt idx="30">
                  <c:v>13</c:v>
                </c:pt>
                <c:pt idx="31">
                  <c:v>6</c:v>
                </c:pt>
                <c:pt idx="32">
                  <c:v>12</c:v>
                </c:pt>
                <c:pt idx="33">
                  <c:v>6</c:v>
                </c:pt>
                <c:pt idx="34">
                  <c:v>10</c:v>
                </c:pt>
                <c:pt idx="35">
                  <c:v>6</c:v>
                </c:pt>
              </c:numCache>
            </c:numRef>
          </c:val>
          <c:smooth val="0"/>
          <c:extLst>
            <c:ext xmlns:c16="http://schemas.microsoft.com/office/drawing/2014/chart" uri="{C3380CC4-5D6E-409C-BE32-E72D297353CC}">
              <c16:uniqueId val="{00000000-F2CB-4B3F-98F8-57AD973FA3D5}"/>
            </c:ext>
          </c:extLst>
        </c:ser>
        <c:dLbls>
          <c:dLblPos val="t"/>
          <c:showLegendKey val="0"/>
          <c:showVal val="1"/>
          <c:showCatName val="0"/>
          <c:showSerName val="0"/>
          <c:showPercent val="0"/>
          <c:showBubbleSize val="0"/>
        </c:dLbls>
        <c:marker val="1"/>
        <c:smooth val="0"/>
        <c:axId val="1074948959"/>
        <c:axId val="2081480047"/>
      </c:lineChart>
      <c:catAx>
        <c:axId val="107494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081480047"/>
        <c:crosses val="autoZero"/>
        <c:auto val="1"/>
        <c:lblAlgn val="ctr"/>
        <c:lblOffset val="100"/>
        <c:noMultiLvlLbl val="0"/>
      </c:catAx>
      <c:valAx>
        <c:axId val="20814800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074948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Text" lastClr="000000">
                    <a:lumMod val="95000"/>
                    <a:lumOff val="5000"/>
                  </a:sysClr>
                </a:solidFill>
                <a:effectLst>
                  <a:outerShdw blurRad="50800" dist="38100" dir="5400000" algn="t" rotWithShape="0">
                    <a:prstClr val="black">
                      <a:alpha val="40000"/>
                    </a:prstClr>
                  </a:outerShdw>
                </a:effectLst>
                <a:latin typeface="+mn-lt"/>
                <a:ea typeface="+mn-ea"/>
                <a:cs typeface="+mn-cs"/>
              </a:rPr>
              <a:t>Year-wise</a:t>
            </a:r>
            <a:r>
              <a:rPr lang="en-IN"/>
              <a:t> Loan Growth%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'Year-wise LoanGrowth'!$B$13</c:f>
              <c:strCache>
                <c:ptCount val="1"/>
                <c:pt idx="0">
                  <c:v>Sum of Loan 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8"/>
              <c:layout>
                <c:manualLayout>
                  <c:x val="-1.7471413259867188E-3"/>
                  <c:y val="-8.10158100019775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9D7-45D7-9F4C-A6FE50472AF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'Year-wise LoanGrowth'!$A$14:$A$22</c:f>
              <c:strCache>
                <c:ptCount val="9"/>
                <c:pt idx="0">
                  <c:v>2015</c:v>
                </c:pt>
                <c:pt idx="1">
                  <c:v>2016</c:v>
                </c:pt>
                <c:pt idx="2">
                  <c:v>2017</c:v>
                </c:pt>
                <c:pt idx="3">
                  <c:v>2018</c:v>
                </c:pt>
                <c:pt idx="4">
                  <c:v>2019</c:v>
                </c:pt>
                <c:pt idx="5">
                  <c:v>2020</c:v>
                </c:pt>
                <c:pt idx="6">
                  <c:v>2021</c:v>
                </c:pt>
                <c:pt idx="7">
                  <c:v>2022</c:v>
                </c:pt>
                <c:pt idx="8">
                  <c:v>2023</c:v>
                </c:pt>
              </c:strCache>
            </c:strRef>
          </c:cat>
          <c:val>
            <c:numRef>
              <c:f>'Year-wise LoanGrowth'!$B$14:$B$22</c:f>
              <c:numCache>
                <c:formatCode>General</c:formatCode>
                <c:ptCount val="9"/>
                <c:pt idx="0">
                  <c:v>5361033</c:v>
                </c:pt>
                <c:pt idx="1">
                  <c:v>5654529</c:v>
                </c:pt>
                <c:pt idx="2">
                  <c:v>5619619</c:v>
                </c:pt>
                <c:pt idx="3">
                  <c:v>5746263</c:v>
                </c:pt>
                <c:pt idx="4">
                  <c:v>5759916</c:v>
                </c:pt>
                <c:pt idx="5">
                  <c:v>5790094</c:v>
                </c:pt>
                <c:pt idx="6">
                  <c:v>6675710</c:v>
                </c:pt>
                <c:pt idx="7">
                  <c:v>5437012</c:v>
                </c:pt>
                <c:pt idx="8">
                  <c:v>6316945</c:v>
                </c:pt>
              </c:numCache>
            </c:numRef>
          </c:val>
          <c:extLst>
            <c:ext xmlns:c16="http://schemas.microsoft.com/office/drawing/2014/chart" uri="{C3380CC4-5D6E-409C-BE32-E72D297353CC}">
              <c16:uniqueId val="{00000000-59D7-45D7-9F4C-A6FE50472AF3}"/>
            </c:ext>
          </c:extLst>
        </c:ser>
        <c:dLbls>
          <c:showLegendKey val="0"/>
          <c:showVal val="0"/>
          <c:showCatName val="0"/>
          <c:showSerName val="0"/>
          <c:showPercent val="0"/>
          <c:showBubbleSize val="0"/>
        </c:dLbls>
        <c:gapWidth val="150"/>
        <c:axId val="541664784"/>
        <c:axId val="541673904"/>
      </c:barChart>
      <c:lineChart>
        <c:grouping val="standard"/>
        <c:varyColors val="0"/>
        <c:ser>
          <c:idx val="1"/>
          <c:order val="1"/>
          <c:tx>
            <c:strRef>
              <c:f>'Year-wise LoanGrowth'!$C$13</c:f>
              <c:strCache>
                <c:ptCount val="1"/>
                <c:pt idx="0">
                  <c:v>Loan Growth %</c:v>
                </c:pt>
              </c:strCache>
            </c:strRef>
          </c:tx>
          <c:spPr>
            <a:ln w="34925" cap="rnd">
              <a:solidFill>
                <a:schemeClr val="accent2"/>
              </a:solidFill>
              <a:round/>
            </a:ln>
            <a:effectLst>
              <a:outerShdw blurRad="40000" dist="23000" dir="5400000" rotWithShape="0">
                <a:srgbClr val="000000">
                  <a:alpha val="35000"/>
                </a:srgbClr>
              </a:outerShdw>
            </a:effectLst>
          </c:spPr>
          <c:marker>
            <c:symbol val="diamond"/>
            <c:size val="3"/>
            <c:spPr>
              <a:solidFill>
                <a:schemeClr val="tx1">
                  <a:lumMod val="95000"/>
                  <a:lumOff val="5000"/>
                  <a:alpha val="11000"/>
                </a:schemeClr>
              </a:solidFill>
              <a:ln w="9525">
                <a:solidFill>
                  <a:schemeClr val="tx1">
                    <a:lumMod val="95000"/>
                    <a:lumOff val="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'Year-wise LoanGrowth'!$A$14:$A$22</c:f>
              <c:strCache>
                <c:ptCount val="9"/>
                <c:pt idx="0">
                  <c:v>2015</c:v>
                </c:pt>
                <c:pt idx="1">
                  <c:v>2016</c:v>
                </c:pt>
                <c:pt idx="2">
                  <c:v>2017</c:v>
                </c:pt>
                <c:pt idx="3">
                  <c:v>2018</c:v>
                </c:pt>
                <c:pt idx="4">
                  <c:v>2019</c:v>
                </c:pt>
                <c:pt idx="5">
                  <c:v>2020</c:v>
                </c:pt>
                <c:pt idx="6">
                  <c:v>2021</c:v>
                </c:pt>
                <c:pt idx="7">
                  <c:v>2022</c:v>
                </c:pt>
                <c:pt idx="8">
                  <c:v>2023</c:v>
                </c:pt>
              </c:strCache>
            </c:strRef>
          </c:cat>
          <c:val>
            <c:numRef>
              <c:f>'Year-wise LoanGrowth'!$C$14:$C$22</c:f>
              <c:numCache>
                <c:formatCode>0.00%</c:formatCode>
                <c:ptCount val="9"/>
                <c:pt idx="1">
                  <c:v>5.4746165524442773E-2</c:v>
                </c:pt>
                <c:pt idx="2">
                  <c:v>-6.1738121778135719E-3</c:v>
                </c:pt>
                <c:pt idx="3">
                  <c:v>2.2536047372606578E-2</c:v>
                </c:pt>
                <c:pt idx="4">
                  <c:v>2.3759789623273423E-3</c:v>
                </c:pt>
                <c:pt idx="5">
                  <c:v>5.2393125177519952E-3</c:v>
                </c:pt>
                <c:pt idx="6">
                  <c:v>0.15295364807548892</c:v>
                </c:pt>
                <c:pt idx="7">
                  <c:v>-0.1855529973590824</c:v>
                </c:pt>
                <c:pt idx="8">
                  <c:v>0.16184128341081461</c:v>
                </c:pt>
              </c:numCache>
            </c:numRef>
          </c:val>
          <c:smooth val="0"/>
          <c:extLst>
            <c:ext xmlns:c16="http://schemas.microsoft.com/office/drawing/2014/chart" uri="{C3380CC4-5D6E-409C-BE32-E72D297353CC}">
              <c16:uniqueId val="{00000001-59D7-45D7-9F4C-A6FE50472AF3}"/>
            </c:ext>
          </c:extLst>
        </c:ser>
        <c:dLbls>
          <c:showLegendKey val="0"/>
          <c:showVal val="0"/>
          <c:showCatName val="0"/>
          <c:showSerName val="0"/>
          <c:showPercent val="0"/>
          <c:showBubbleSize val="0"/>
        </c:dLbls>
        <c:marker val="1"/>
        <c:smooth val="0"/>
        <c:axId val="1481540640"/>
        <c:axId val="1481540160"/>
      </c:lineChart>
      <c:catAx>
        <c:axId val="5416647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41673904"/>
        <c:crosses val="autoZero"/>
        <c:auto val="1"/>
        <c:lblAlgn val="ctr"/>
        <c:lblOffset val="100"/>
        <c:noMultiLvlLbl val="0"/>
      </c:catAx>
      <c:valAx>
        <c:axId val="541673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41664784"/>
        <c:crosses val="autoZero"/>
        <c:crossBetween val="between"/>
      </c:valAx>
      <c:valAx>
        <c:axId val="1481540160"/>
        <c:scaling>
          <c:orientation val="minMax"/>
        </c:scaling>
        <c:delete val="0"/>
        <c:axPos val="r"/>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481540640"/>
        <c:crosses val="max"/>
        <c:crossBetween val="between"/>
      </c:valAx>
      <c:catAx>
        <c:axId val="1481540640"/>
        <c:scaling>
          <c:orientation val="minMax"/>
        </c:scaling>
        <c:delete val="1"/>
        <c:axPos val="b"/>
        <c:numFmt formatCode="General" sourceLinked="1"/>
        <c:majorTickMark val="none"/>
        <c:minorTickMark val="none"/>
        <c:tickLblPos val="nextTo"/>
        <c:crossAx val="148154016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60000">
          <a:srgbClr val="EC8B3B"/>
        </a:gs>
        <a:gs pos="0">
          <a:schemeClr val="accent6">
            <a:lumMod val="67000"/>
          </a:schemeClr>
        </a:gs>
        <a:gs pos="73000">
          <a:schemeClr val="accent6">
            <a:lumMod val="97000"/>
            <a:lumOff val="3000"/>
          </a:schemeClr>
        </a:gs>
        <a:gs pos="100000">
          <a:schemeClr val="accent6">
            <a:lumMod val="60000"/>
            <a:lumOff val="40000"/>
          </a:schemeClr>
        </a:gs>
      </a:gsLst>
      <a:lin ang="16200000" scaled="1"/>
      <a:tileRect/>
    </a:gradFill>
    <a:ln>
      <a:solidFill>
        <a:schemeClr val="tx2"/>
      </a:solidFill>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r>
              <a:rPr lang="en-US" sz="1400">
                <a:solidFill>
                  <a:schemeClr val="tx1">
                    <a:lumMod val="95000"/>
                    <a:lumOff val="5000"/>
                  </a:schemeClr>
                </a:solidFill>
              </a:rPr>
              <a:t>Deliquency</a:t>
            </a:r>
            <a:r>
              <a:rPr lang="en-US" sz="1400" baseline="0">
                <a:solidFill>
                  <a:schemeClr val="tx1">
                    <a:lumMod val="95000"/>
                    <a:lumOff val="5000"/>
                  </a:schemeClr>
                </a:solidFill>
              </a:rPr>
              <a:t> Rate</a:t>
            </a:r>
            <a:endParaRPr lang="en-US" sz="1400">
              <a:solidFill>
                <a:schemeClr val="tx1">
                  <a:lumMod val="95000"/>
                  <a:lumOff val="5000"/>
                </a:schemeClr>
              </a:solidFill>
            </a:endParaRPr>
          </a:p>
        </c:rich>
      </c:tx>
      <c:layout>
        <c:manualLayout>
          <c:xMode val="edge"/>
          <c:yMode val="edge"/>
          <c:x val="0.21543815666026706"/>
          <c:y val="0"/>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21566146411225484"/>
          <c:y val="0.31389695513992066"/>
          <c:w val="0.32688504101235072"/>
          <c:h val="0.68320296278655068"/>
        </c:manualLayout>
      </c:layout>
      <c:doughnutChart>
        <c:varyColors val="1"/>
        <c:ser>
          <c:idx val="0"/>
          <c:order val="0"/>
          <c:tx>
            <c:strRef>
              <c:f>KPIs!$E$21</c:f>
              <c:strCache>
                <c:ptCount val="1"/>
                <c:pt idx="0">
                  <c:v>Y</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136-4F3E-8F2C-379023904F0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136-4F3E-8F2C-379023904F0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D136-4F3E-8F2C-379023904F0B}"/>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136-4F3E-8F2C-379023904F0B}"/>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136-4F3E-8F2C-379023904F0B}"/>
                </c:ext>
              </c:extLst>
            </c:dLbl>
            <c:dLbl>
              <c:idx val="2"/>
              <c:layout>
                <c:manualLayout>
                  <c:x val="8.8888888888888781E-2"/>
                  <c:y val="-0.10648148148148148"/>
                </c:manualLayout>
              </c:layout>
              <c:spPr>
                <a:solidFill>
                  <a:srgbClr val="92D050"/>
                </a:solid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136-4F3E-8F2C-379023904F0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KPIs!$F$20:$H$20</c:f>
              <c:strCache>
                <c:ptCount val="3"/>
                <c:pt idx="0">
                  <c:v>Deliquent Loans</c:v>
                </c:pt>
                <c:pt idx="1">
                  <c:v>Total Loans</c:v>
                </c:pt>
                <c:pt idx="2">
                  <c:v>Deliquency Rate</c:v>
                </c:pt>
              </c:strCache>
            </c:strRef>
          </c:cat>
          <c:val>
            <c:numRef>
              <c:f>KPIs!$F$21:$H$21</c:f>
              <c:numCache>
                <c:formatCode>0</c:formatCode>
                <c:ptCount val="3"/>
                <c:pt idx="0">
                  <c:v>207</c:v>
                </c:pt>
                <c:pt idx="1">
                  <c:v>2000</c:v>
                </c:pt>
                <c:pt idx="2" formatCode="0.00%">
                  <c:v>0.10349999999999999</c:v>
                </c:pt>
              </c:numCache>
            </c:numRef>
          </c:val>
          <c:extLst>
            <c:ext xmlns:c16="http://schemas.microsoft.com/office/drawing/2014/chart" uri="{C3380CC4-5D6E-409C-BE32-E72D297353CC}">
              <c16:uniqueId val="{00000006-D136-4F3E-8F2C-379023904F0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3106286541532317"/>
          <c:y val="0.26560696907762399"/>
          <c:w val="0.23934664827551927"/>
          <c:h val="0.682755213731510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7000">
          <a:schemeClr val="accent6">
            <a:lumMod val="67000"/>
          </a:schemeClr>
        </a:gs>
        <a:gs pos="70000">
          <a:schemeClr val="accent6">
            <a:lumMod val="97000"/>
            <a:lumOff val="3000"/>
          </a:schemeClr>
        </a:gs>
        <a:gs pos="100000">
          <a:schemeClr val="accent6">
            <a:lumMod val="60000"/>
            <a:lumOff val="40000"/>
          </a:schemeClr>
        </a:gs>
      </a:gsLst>
      <a:lin ang="16200000" scaled="1"/>
      <a:tileRect/>
    </a:gradFill>
    <a:ln>
      <a:solidFill>
        <a:schemeClr val="tx2"/>
      </a:solid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r>
              <a:rPr lang="en-IN" sz="14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rPr>
              <a:t>Default Rate</a:t>
            </a:r>
          </a:p>
        </c:rich>
      </c:tx>
      <c:layout>
        <c:manualLayout>
          <c:xMode val="edge"/>
          <c:yMode val="edge"/>
          <c:x val="0.27797010313511855"/>
          <c:y val="0"/>
        </c:manualLayout>
      </c:layout>
      <c:overlay val="0"/>
      <c:spPr>
        <a:noFill/>
        <a:ln>
          <a:noFill/>
        </a:ln>
        <a:effectLst/>
      </c:spPr>
      <c:txPr>
        <a:bodyPr rot="0" spcFirstLastPara="1" vertOverflow="ellipsis" vert="horz" wrap="square" anchor="ctr" anchorCtr="1"/>
        <a:lstStyle/>
        <a:p>
          <a:pPr algn="ctr" rtl="0">
            <a:defRPr lang="en-IN" sz="14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9471485484087298"/>
          <c:y val="0.29646073502083936"/>
          <c:w val="0.33456712835305541"/>
          <c:h val="0.69550515019046355"/>
        </c:manualLayout>
      </c:layout>
      <c:doughnutChart>
        <c:varyColors val="1"/>
        <c:ser>
          <c:idx val="0"/>
          <c:order val="0"/>
          <c:tx>
            <c:strRef>
              <c:f>KPIs!$E$23</c:f>
              <c:strCache>
                <c:ptCount val="1"/>
                <c:pt idx="0">
                  <c:v>Y</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64C-48A7-810F-652D69167FB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64C-48A7-810F-652D69167FBA}"/>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64C-48A7-810F-652D69167FBA}"/>
              </c:ext>
            </c:extLst>
          </c:dPt>
          <c:dLbls>
            <c:dLbl>
              <c:idx val="2"/>
              <c:layout>
                <c:manualLayout>
                  <c:x val="9.539824205399175E-2"/>
                  <c:y val="-9.8423501775584107E-2"/>
                </c:manualLayout>
              </c:layout>
              <c:spPr>
                <a:solidFill>
                  <a:srgbClr val="92D050"/>
                </a:solidFill>
                <a:ln>
                  <a:noFill/>
                </a:ln>
                <a:effectLst/>
              </c:spPr>
              <c:txPr>
                <a:bodyPr rot="0" spcFirstLastPara="1" vertOverflow="ellipsis" vert="horz" wrap="square" anchor="ctr" anchorCtr="1"/>
                <a:lstStyle/>
                <a:p>
                  <a:pPr>
                    <a:defRPr lang="en-US" sz="1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64C-48A7-810F-652D69167FBA}"/>
                </c:ext>
              </c:extLst>
            </c:dLbl>
            <c:spPr>
              <a:noFill/>
              <a:ln>
                <a:noFill/>
              </a:ln>
              <a:effectLst/>
            </c:spPr>
            <c:txPr>
              <a:bodyPr rot="0" spcFirstLastPara="1" vertOverflow="ellipsis" vert="horz" wrap="square" anchor="ctr" anchorCtr="1"/>
              <a:lstStyle/>
              <a:p>
                <a:pPr>
                  <a:defRPr lang="en-US" sz="10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KPIs!$F$22:$H$22</c:f>
              <c:strCache>
                <c:ptCount val="3"/>
                <c:pt idx="0">
                  <c:v>Default Loans</c:v>
                </c:pt>
                <c:pt idx="1">
                  <c:v>Total Loans</c:v>
                </c:pt>
                <c:pt idx="2">
                  <c:v>Default Rate</c:v>
                </c:pt>
              </c:strCache>
            </c:strRef>
          </c:cat>
          <c:val>
            <c:numRef>
              <c:f>KPIs!$F$23:$H$23</c:f>
              <c:numCache>
                <c:formatCode>0</c:formatCode>
                <c:ptCount val="3"/>
                <c:pt idx="0">
                  <c:v>100</c:v>
                </c:pt>
                <c:pt idx="1">
                  <c:v>2000</c:v>
                </c:pt>
                <c:pt idx="2" formatCode="0.0%">
                  <c:v>0.05</c:v>
                </c:pt>
              </c:numCache>
            </c:numRef>
          </c:val>
          <c:extLst>
            <c:ext xmlns:c16="http://schemas.microsoft.com/office/drawing/2014/chart" uri="{C3380CC4-5D6E-409C-BE32-E72D297353CC}">
              <c16:uniqueId val="{00000006-464C-48A7-810F-652D69167FB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32000">
          <a:schemeClr val="accent6">
            <a:lumMod val="67000"/>
          </a:schemeClr>
        </a:gs>
        <a:gs pos="63000">
          <a:schemeClr val="accent6">
            <a:lumMod val="97000"/>
            <a:lumOff val="3000"/>
          </a:schemeClr>
        </a:gs>
        <a:gs pos="100000">
          <a:schemeClr val="accent6">
            <a:lumMod val="60000"/>
            <a:lumOff val="40000"/>
          </a:schemeClr>
        </a:gs>
      </a:gsLst>
      <a:lin ang="16200000" scaled="1"/>
      <a:tileRect/>
    </a:gradFill>
    <a:ln>
      <a:solidFill>
        <a:schemeClr val="tx2"/>
      </a:solidFill>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[DBS_BANK_LOAN_DATA-ANALYSIS.xlsx]KPIs!Branch_Loan</c:name>
    <c:fmtId val="7"/>
  </c:pivotSource>
  <c:chart>
    <c:title>
      <c:tx>
        <c:rich>
          <a:bodyPr rot="0" spcFirstLastPara="1" vertOverflow="ellipsis" vert="horz" wrap="square" anchor="ctr" anchorCtr="1"/>
          <a:lstStyle/>
          <a:p>
            <a:pPr algn="ctr" rtl="0">
              <a:defRPr lang="en-IN" sz="1600" b="1" i="0" u="none" strike="noStrike" kern="1200" cap="none" spc="100" baseline="0">
                <a:ln w="0"/>
                <a:solidFill>
                  <a:sysClr val="windowText" lastClr="000000">
                    <a:lumMod val="95000"/>
                    <a:lumOff val="5000"/>
                  </a:sys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Text" lastClr="000000">
                    <a:lumMod val="95000"/>
                    <a:lumOff val="5000"/>
                  </a:sysClr>
                </a:solidFill>
                <a:effectLst>
                  <a:outerShdw blurRad="50800" dist="38100" dir="5400000" algn="t" rotWithShape="0">
                    <a:prstClr val="black">
                      <a:alpha val="40000"/>
                    </a:prstClr>
                  </a:outerShdw>
                </a:effectLst>
                <a:latin typeface="+mn-lt"/>
                <a:ea typeface="+mn-ea"/>
                <a:cs typeface="+mn-cs"/>
              </a:rPr>
              <a:t>Loan Distribution by Branch</a:t>
            </a:r>
          </a:p>
        </c:rich>
      </c:tx>
      <c:overlay val="0"/>
      <c:spPr>
        <a:noFill/>
        <a:ln>
          <a:noFill/>
        </a:ln>
        <a:effectLst/>
      </c:spPr>
      <c:txPr>
        <a:bodyPr rot="0" spcFirstLastPara="1" vertOverflow="ellipsis" vert="horz" wrap="square" anchor="ctr" anchorCtr="1"/>
        <a:lstStyle/>
        <a:p>
          <a:pPr algn="ctr" rtl="0">
            <a:defRPr lang="en-IN" sz="1600" b="1" i="0" u="none" strike="noStrike" kern="1200" cap="none" spc="100" baseline="0">
              <a:ln w="0"/>
              <a:solidFill>
                <a:sysClr val="windowText" lastClr="000000">
                  <a:lumMod val="95000"/>
                  <a:lumOff val="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2"/>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2"/>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lang="en-US" sz="700" b="0" i="0" u="none" strike="noStrike" kern="1200" cap="none" spc="0" baseline="0">
                  <a:ln>
                    <a:no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lang="en-US" sz="700" b="0" i="0" u="none" strike="noStrike" kern="1200" cap="none" spc="0" baseline="0">
                  <a:ln>
                    <a:no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lang="en-US" sz="700" b="0" i="0" u="none" strike="noStrike" kern="1200" cap="none" spc="0" baseline="0">
                  <a:ln>
                    <a:no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manualLayout>
          <c:layoutTarget val="inner"/>
          <c:xMode val="edge"/>
          <c:yMode val="edge"/>
          <c:x val="0.35724204990868097"/>
          <c:y val="6.6442405600479856E-2"/>
          <c:w val="0.56542154107498832"/>
          <c:h val="0.88116564555275856"/>
        </c:manualLayout>
      </c:layout>
      <c:barChart>
        <c:barDir val="bar"/>
        <c:grouping val="clustered"/>
        <c:varyColors val="0"/>
        <c:ser>
          <c:idx val="0"/>
          <c:order val="0"/>
          <c:tx>
            <c:strRef>
              <c:f>KPIs!$F$36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lang="en-US" sz="700" b="0" i="0" u="none" strike="noStrike" kern="1200" cap="none" spc="0" baseline="0">
                    <a:ln>
                      <a:no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KPIs!$E$37:$E$87</c:f>
              <c:strCache>
                <c:ptCount val="51"/>
                <c:pt idx="0">
                  <c:v>AGRA-140056</c:v>
                </c:pt>
                <c:pt idx="1">
                  <c:v>ASANSOL-690076</c:v>
                </c:pt>
                <c:pt idx="2">
                  <c:v>Bardhaman-610198</c:v>
                </c:pt>
                <c:pt idx="3">
                  <c:v>BEHROR-30179</c:v>
                </c:pt>
                <c:pt idx="4">
                  <c:v>BILASPUR-240005</c:v>
                </c:pt>
                <c:pt idx="5">
                  <c:v>BISWANATH CHARIALI-740048</c:v>
                </c:pt>
                <c:pt idx="6">
                  <c:v>BULANDSHAHR-10068</c:v>
                </c:pt>
                <c:pt idx="7">
                  <c:v>BUXAR-710002</c:v>
                </c:pt>
                <c:pt idx="8">
                  <c:v>CHHAPRA-380112</c:v>
                </c:pt>
                <c:pt idx="9">
                  <c:v>CHHATA-910020</c:v>
                </c:pt>
                <c:pt idx="10">
                  <c:v>CUTTACK-630081</c:v>
                </c:pt>
                <c:pt idx="11">
                  <c:v>DHARMANAGAR-1230018</c:v>
                </c:pt>
                <c:pt idx="12">
                  <c:v>DHURI-1030063</c:v>
                </c:pt>
                <c:pt idx="13">
                  <c:v>DIBRUGARH-1050013</c:v>
                </c:pt>
                <c:pt idx="14">
                  <c:v>DURGAPUR-700013</c:v>
                </c:pt>
                <c:pt idx="15">
                  <c:v>FATEHABAD-670106</c:v>
                </c:pt>
                <c:pt idx="16">
                  <c:v>FATEHGARH SAHIB-120676</c:v>
                </c:pt>
                <c:pt idx="17">
                  <c:v>GUWAHATI-560090</c:v>
                </c:pt>
                <c:pt idx="18">
                  <c:v>HABRA-650051</c:v>
                </c:pt>
                <c:pt idx="19">
                  <c:v>HAPUR-210563</c:v>
                </c:pt>
                <c:pt idx="20">
                  <c:v>JALANDHAR-160051</c:v>
                </c:pt>
                <c:pt idx="21">
                  <c:v>JAMMU-720081</c:v>
                </c:pt>
                <c:pt idx="22">
                  <c:v>JORHAT-850152</c:v>
                </c:pt>
                <c:pt idx="23">
                  <c:v>KARNAL-50678</c:v>
                </c:pt>
                <c:pt idx="24">
                  <c:v>KAROND-1320004</c:v>
                </c:pt>
                <c:pt idx="25">
                  <c:v>KURUKSHETRA-70364</c:v>
                </c:pt>
                <c:pt idx="26">
                  <c:v>MADHUBANI-1140044</c:v>
                </c:pt>
                <c:pt idx="27">
                  <c:v>MAHASAMUND-250029</c:v>
                </c:pt>
                <c:pt idx="28">
                  <c:v>Mangaldoi-570241</c:v>
                </c:pt>
                <c:pt idx="29">
                  <c:v>Mathura-910182</c:v>
                </c:pt>
                <c:pt idx="30">
                  <c:v>MAWANA-800018</c:v>
                </c:pt>
                <c:pt idx="31">
                  <c:v>MODINAGAR-410521</c:v>
                </c:pt>
                <c:pt idx="32">
                  <c:v>MOTIHARI-520376</c:v>
                </c:pt>
                <c:pt idx="33">
                  <c:v>MUKTSAR-1110166</c:v>
                </c:pt>
                <c:pt idx="34">
                  <c:v>NEEM KA THANA-80001</c:v>
                </c:pt>
                <c:pt idx="35">
                  <c:v>NIMAPADA-440052</c:v>
                </c:pt>
                <c:pt idx="36">
                  <c:v>PALWAL-20242</c:v>
                </c:pt>
                <c:pt idx="37">
                  <c:v>PANIPAT-60004</c:v>
                </c:pt>
                <c:pt idx="38">
                  <c:v>PAOTA-90149</c:v>
                </c:pt>
                <c:pt idx="39">
                  <c:v>PATIALA-100186</c:v>
                </c:pt>
                <c:pt idx="40">
                  <c:v>RAIPUR-230415</c:v>
                </c:pt>
                <c:pt idx="41">
                  <c:v>SAMRALA-130067</c:v>
                </c:pt>
                <c:pt idx="42">
                  <c:v>SANGRUR-110159</c:v>
                </c:pt>
                <c:pt idx="43">
                  <c:v>SEHORE-1440051</c:v>
                </c:pt>
                <c:pt idx="44">
                  <c:v>SHAHDOL-1550006</c:v>
                </c:pt>
                <c:pt idx="45">
                  <c:v>SIRSA-730084</c:v>
                </c:pt>
                <c:pt idx="46">
                  <c:v>SIVASAGAR-880038</c:v>
                </c:pt>
                <c:pt idx="47">
                  <c:v>SIWAN-790102</c:v>
                </c:pt>
                <c:pt idx="48">
                  <c:v>TEZPUR-680026</c:v>
                </c:pt>
                <c:pt idx="49">
                  <c:v>UJJAIN-1510002</c:v>
                </c:pt>
                <c:pt idx="50">
                  <c:v>VARANASI-1280108</c:v>
                </c:pt>
              </c:strCache>
            </c:strRef>
          </c:cat>
          <c:val>
            <c:numRef>
              <c:f>KPIs!$F$37:$F$87</c:f>
              <c:numCache>
                <c:formatCode>#,##0</c:formatCode>
                <c:ptCount val="51"/>
                <c:pt idx="0">
                  <c:v>1083406</c:v>
                </c:pt>
                <c:pt idx="1">
                  <c:v>1269213</c:v>
                </c:pt>
                <c:pt idx="2">
                  <c:v>304633</c:v>
                </c:pt>
                <c:pt idx="3">
                  <c:v>4221496</c:v>
                </c:pt>
                <c:pt idx="4">
                  <c:v>709613</c:v>
                </c:pt>
                <c:pt idx="5">
                  <c:v>236182</c:v>
                </c:pt>
                <c:pt idx="6">
                  <c:v>1508233</c:v>
                </c:pt>
                <c:pt idx="7">
                  <c:v>769521</c:v>
                </c:pt>
                <c:pt idx="8">
                  <c:v>641353</c:v>
                </c:pt>
                <c:pt idx="9">
                  <c:v>1491996</c:v>
                </c:pt>
                <c:pt idx="10">
                  <c:v>510500</c:v>
                </c:pt>
                <c:pt idx="11">
                  <c:v>235672</c:v>
                </c:pt>
                <c:pt idx="12">
                  <c:v>4789591</c:v>
                </c:pt>
                <c:pt idx="13">
                  <c:v>457280</c:v>
                </c:pt>
                <c:pt idx="14">
                  <c:v>3634487</c:v>
                </c:pt>
                <c:pt idx="15">
                  <c:v>243798</c:v>
                </c:pt>
                <c:pt idx="16">
                  <c:v>1833701</c:v>
                </c:pt>
                <c:pt idx="17">
                  <c:v>298389</c:v>
                </c:pt>
                <c:pt idx="18">
                  <c:v>342725</c:v>
                </c:pt>
                <c:pt idx="19">
                  <c:v>576612</c:v>
                </c:pt>
                <c:pt idx="20">
                  <c:v>1464539</c:v>
                </c:pt>
                <c:pt idx="21">
                  <c:v>350650</c:v>
                </c:pt>
                <c:pt idx="22">
                  <c:v>554419</c:v>
                </c:pt>
                <c:pt idx="23">
                  <c:v>307328</c:v>
                </c:pt>
                <c:pt idx="24">
                  <c:v>362709</c:v>
                </c:pt>
                <c:pt idx="25">
                  <c:v>711051</c:v>
                </c:pt>
                <c:pt idx="26">
                  <c:v>341452</c:v>
                </c:pt>
                <c:pt idx="27">
                  <c:v>386399</c:v>
                </c:pt>
                <c:pt idx="28">
                  <c:v>2003485</c:v>
                </c:pt>
                <c:pt idx="29">
                  <c:v>4114850</c:v>
                </c:pt>
                <c:pt idx="30">
                  <c:v>2005232</c:v>
                </c:pt>
                <c:pt idx="31">
                  <c:v>152537</c:v>
                </c:pt>
                <c:pt idx="32">
                  <c:v>221140</c:v>
                </c:pt>
                <c:pt idx="33">
                  <c:v>4412498</c:v>
                </c:pt>
                <c:pt idx="34">
                  <c:v>279205</c:v>
                </c:pt>
                <c:pt idx="35">
                  <c:v>183600</c:v>
                </c:pt>
                <c:pt idx="36">
                  <c:v>306480</c:v>
                </c:pt>
                <c:pt idx="37">
                  <c:v>301259</c:v>
                </c:pt>
                <c:pt idx="38">
                  <c:v>606912</c:v>
                </c:pt>
                <c:pt idx="39">
                  <c:v>917846</c:v>
                </c:pt>
                <c:pt idx="40">
                  <c:v>195970</c:v>
                </c:pt>
                <c:pt idx="41">
                  <c:v>242173</c:v>
                </c:pt>
                <c:pt idx="42">
                  <c:v>3433286</c:v>
                </c:pt>
                <c:pt idx="43">
                  <c:v>307003</c:v>
                </c:pt>
                <c:pt idx="44">
                  <c:v>424251</c:v>
                </c:pt>
                <c:pt idx="45">
                  <c:v>636832</c:v>
                </c:pt>
                <c:pt idx="46">
                  <c:v>321898</c:v>
                </c:pt>
                <c:pt idx="47">
                  <c:v>225441</c:v>
                </c:pt>
                <c:pt idx="48">
                  <c:v>829363</c:v>
                </c:pt>
                <c:pt idx="49">
                  <c:v>356077</c:v>
                </c:pt>
                <c:pt idx="50">
                  <c:v>246835</c:v>
                </c:pt>
              </c:numCache>
            </c:numRef>
          </c:val>
          <c:extLst>
            <c:ext xmlns:c16="http://schemas.microsoft.com/office/drawing/2014/chart" uri="{C3380CC4-5D6E-409C-BE32-E72D297353CC}">
              <c16:uniqueId val="{00000000-C82F-498C-86DB-01DE63664B93}"/>
            </c:ext>
          </c:extLst>
        </c:ser>
        <c:dLbls>
          <c:dLblPos val="outEnd"/>
          <c:showLegendKey val="0"/>
          <c:showVal val="1"/>
          <c:showCatName val="0"/>
          <c:showSerName val="0"/>
          <c:showPercent val="0"/>
          <c:showBubbleSize val="0"/>
        </c:dLbls>
        <c:gapWidth val="100"/>
        <c:axId val="395223152"/>
        <c:axId val="832313104"/>
      </c:barChart>
      <c:catAx>
        <c:axId val="39522315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832313104"/>
        <c:crosses val="autoZero"/>
        <c:auto val="1"/>
        <c:lblAlgn val="ctr"/>
        <c:lblOffset val="100"/>
        <c:noMultiLvlLbl val="0"/>
      </c:catAx>
      <c:valAx>
        <c:axId val="83231310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395223152"/>
        <c:crosses val="autoZero"/>
        <c:crossBetween val="between"/>
      </c:valAx>
      <c:spPr>
        <a:noFill/>
        <a:ln w="25400">
          <a:noFill/>
        </a:ln>
        <a:effectLst>
          <a:outerShdw blurRad="50800" dist="50800" dir="5400000" sx="5000" sy="5000" algn="ctr" rotWithShape="0">
            <a:srgbClr val="000000">
              <a:alpha val="43137"/>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EC8B3B"/>
        </a:gs>
        <a:gs pos="0">
          <a:schemeClr val="accent6">
            <a:lumMod val="67000"/>
          </a:schemeClr>
        </a:gs>
        <a:gs pos="73000">
          <a:schemeClr val="accent6">
            <a:lumMod val="97000"/>
            <a:lumOff val="3000"/>
          </a:schemeClr>
        </a:gs>
        <a:gs pos="100000">
          <a:schemeClr val="accent6">
            <a:lumMod val="60000"/>
            <a:lumOff val="40000"/>
          </a:schemeClr>
        </a:gs>
      </a:gsLst>
      <a:lin ang="16200000" scaled="1"/>
    </a:gradFill>
    <a:ln w="9525" cap="flat" cmpd="sng" algn="ctr">
      <a:solidFill>
        <a:schemeClr val="tx2"/>
      </a:solidFill>
      <a:round/>
    </a:ln>
    <a:effectLst/>
  </c:spPr>
  <c:txPr>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[DBS_BANK_LOAN_DATA-ANALYSIS.xlsx]KPIs!Performance_Cat</c:name>
    <c:fmtId val="8"/>
  </c:pivotSource>
  <c:chart>
    <c:title>
      <c:tx>
        <c:rich>
          <a:bodyPr rot="0" spcFirstLastPara="1" vertOverflow="ellipsis" vert="horz" wrap="square" anchor="ctr" anchorCtr="1"/>
          <a:lstStyle/>
          <a:p>
            <a:pPr algn="ctr" rtl="0">
              <a:defRPr lang="en-US" sz="1600" b="1" i="0" u="none" strike="noStrike" kern="1200" cap="none" spc="100" baseline="0" dirty="0">
                <a:solidFill>
                  <a:sysClr val="windowText" lastClr="000000">
                    <a:lumMod val="95000"/>
                    <a:lumOff val="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dirty="0">
                <a:solidFill>
                  <a:sysClr val="windowText" lastClr="000000">
                    <a:lumMod val="95000"/>
                    <a:lumOff val="5000"/>
                  </a:sysClr>
                </a:solidFill>
                <a:effectLst>
                  <a:outerShdw blurRad="50800" dist="38100" dir="5400000" algn="t" rotWithShape="0">
                    <a:prstClr val="black">
                      <a:alpha val="40000"/>
                    </a:prstClr>
                  </a:outerShdw>
                </a:effectLst>
                <a:latin typeface="+mn-lt"/>
                <a:ea typeface="+mn-ea"/>
                <a:cs typeface="+mn-cs"/>
              </a:rPr>
              <a:t>Branch Performance Category Split </a:t>
            </a:r>
          </a:p>
        </c:rich>
      </c:tx>
      <c:layout>
        <c:manualLayout>
          <c:xMode val="edge"/>
          <c:yMode val="edge"/>
          <c:x val="0.11606151814107621"/>
          <c:y val="2.9957010712372611E-2"/>
        </c:manualLayout>
      </c:layout>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spPr>
          <a:solidFill>
            <a:schemeClr val="accent2"/>
          </a:solidFill>
          <a:ln w="9525" cap="flat" cmpd="sng" algn="ctr">
            <a:solidFill>
              <a:schemeClr val="accent2">
                <a:lumMod val="50000"/>
              </a:schemeClr>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9525" cap="flat" cmpd="sng" algn="ctr">
            <a:solidFill>
              <a:schemeClr val="accent2">
                <a:lumMod val="50000"/>
              </a:schemeClr>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9525" cap="flat" cmpd="sng" algn="ctr">
            <a:solidFill>
              <a:schemeClr val="accent2">
                <a:lumMod val="50000"/>
              </a:schemeClr>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solidFill>
            <a:schemeClr val="accent2"/>
          </a:solidFill>
          <a:ln w="9525" cap="flat" cmpd="sng" algn="ctr">
            <a:solidFill>
              <a:schemeClr val="accent2">
                <a:lumMod val="50000"/>
              </a:schemeClr>
            </a:solidFill>
            <a:miter lim="800000"/>
          </a:ln>
          <a:effectLst>
            <a:glow rad="63500">
              <a:schemeClr val="accent1">
                <a:satMod val="175000"/>
                <a:alpha val="25000"/>
              </a:schemeClr>
            </a:glow>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chemeClr val="accent2"/>
          </a:solidFill>
          <a:ln w="9525" cap="flat" cmpd="sng" algn="ctr">
            <a:solidFill>
              <a:schemeClr val="accent2">
                <a:lumMod val="50000"/>
              </a:schemeClr>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2"/>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3"/>
        <c:spPr>
          <a:solidFill>
            <a:schemeClr val="accent2"/>
          </a:solidFill>
          <a:ln w="9525" cap="flat" cmpd="sng" algn="ctr">
            <a:solidFill>
              <a:schemeClr val="accent2">
                <a:lumMod val="50000"/>
              </a:schemeClr>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6"/>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12912832725177645"/>
          <c:y val="0.26230002404556457"/>
          <c:w val="0.82794484347993091"/>
          <c:h val="0.63213356732897652"/>
        </c:manualLayout>
      </c:layout>
      <c:barChart>
        <c:barDir val="col"/>
        <c:grouping val="clustered"/>
        <c:varyColors val="0"/>
        <c:ser>
          <c:idx val="0"/>
          <c:order val="0"/>
          <c:tx>
            <c:strRef>
              <c:f>KPIs!$F$91</c:f>
              <c:strCache>
                <c:ptCount val="1"/>
                <c:pt idx="0">
                  <c:v>Total</c:v>
                </c:pt>
              </c:strCache>
            </c:strRef>
          </c:tx>
          <c:spPr>
            <a:solidFill>
              <a:schemeClr val="accent2"/>
            </a:solidFill>
            <a:ln w="9525" cap="flat" cmpd="sng" algn="ctr">
              <a:solidFill>
                <a:schemeClr val="accent2">
                  <a:lumMod val="50000"/>
                </a:schemeClr>
              </a:solidFill>
              <a:miter lim="800000"/>
            </a:ln>
            <a:effectLst>
              <a:glow rad="63500">
                <a:schemeClr val="accent1">
                  <a:satMod val="175000"/>
                  <a:alpha val="25000"/>
                </a:schemeClr>
              </a:glow>
            </a:effectLst>
          </c:spPr>
          <c:invertIfNegative val="0"/>
          <c:dPt>
            <c:idx val="0"/>
            <c:invertIfNegative val="0"/>
            <c:bubble3D val="0"/>
            <c:extLst>
              <c:ext xmlns:c16="http://schemas.microsoft.com/office/drawing/2014/chart" uri="{C3380CC4-5D6E-409C-BE32-E72D297353CC}">
                <c16:uniqueId val="{00000000-0486-44A1-B030-0E60EC7119ED}"/>
              </c:ext>
            </c:extLst>
          </c:dPt>
          <c:dPt>
            <c:idx val="1"/>
            <c:invertIfNegative val="0"/>
            <c:bubble3D val="0"/>
            <c:extLst>
              <c:ext xmlns:c16="http://schemas.microsoft.com/office/drawing/2014/chart" uri="{C3380CC4-5D6E-409C-BE32-E72D297353CC}">
                <c16:uniqueId val="{00000001-0486-44A1-B030-0E60EC7119ED}"/>
              </c:ext>
            </c:extLst>
          </c:dPt>
          <c:dPt>
            <c:idx val="2"/>
            <c:invertIfNegative val="0"/>
            <c:bubble3D val="0"/>
            <c:extLst>
              <c:ext xmlns:c16="http://schemas.microsoft.com/office/drawing/2014/chart" uri="{C3380CC4-5D6E-409C-BE32-E72D297353CC}">
                <c16:uniqueId val="{00000002-0486-44A1-B030-0E60EC7119ED}"/>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0-0486-44A1-B030-0E60EC7119ED}"/>
                </c:ext>
              </c:extLst>
            </c:dLbl>
            <c:dLbl>
              <c:idx val="1"/>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0486-44A1-B030-0E60EC7119ED}"/>
                </c:ext>
              </c:extLst>
            </c:dLbl>
            <c:dLbl>
              <c:idx val="2"/>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2-0486-44A1-B030-0E60EC7119E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KPIs!$E$92:$E$94</c:f>
              <c:strCache>
                <c:ptCount val="3"/>
                <c:pt idx="0">
                  <c:v>High</c:v>
                </c:pt>
                <c:pt idx="1">
                  <c:v>Low</c:v>
                </c:pt>
                <c:pt idx="2">
                  <c:v>Medium</c:v>
                </c:pt>
              </c:strCache>
            </c:strRef>
          </c:cat>
          <c:val>
            <c:numRef>
              <c:f>KPIs!$F$92:$F$94</c:f>
              <c:numCache>
                <c:formatCode>General</c:formatCode>
                <c:ptCount val="3"/>
                <c:pt idx="0">
                  <c:v>447</c:v>
                </c:pt>
                <c:pt idx="1">
                  <c:v>865</c:v>
                </c:pt>
                <c:pt idx="2">
                  <c:v>688</c:v>
                </c:pt>
              </c:numCache>
            </c:numRef>
          </c:val>
          <c:extLst>
            <c:ext xmlns:c16="http://schemas.microsoft.com/office/drawing/2014/chart" uri="{C3380CC4-5D6E-409C-BE32-E72D297353CC}">
              <c16:uniqueId val="{00000003-0486-44A1-B030-0E60EC7119ED}"/>
            </c:ext>
          </c:extLst>
        </c:ser>
        <c:dLbls>
          <c:showLegendKey val="0"/>
          <c:showVal val="0"/>
          <c:showCatName val="0"/>
          <c:showSerName val="0"/>
          <c:showPercent val="0"/>
          <c:showBubbleSize val="0"/>
        </c:dLbls>
        <c:gapWidth val="315"/>
        <c:overlap val="-40"/>
        <c:axId val="1794853152"/>
        <c:axId val="1794853632"/>
      </c:barChart>
      <c:catAx>
        <c:axId val="1794853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794853632"/>
        <c:crosses val="autoZero"/>
        <c:auto val="1"/>
        <c:lblAlgn val="ctr"/>
        <c:lblOffset val="100"/>
        <c:noMultiLvlLbl val="0"/>
      </c:catAx>
      <c:valAx>
        <c:axId val="1794853632"/>
        <c:scaling>
          <c:orientation val="minMax"/>
        </c:scaling>
        <c:delete val="0"/>
        <c:axPos val="l"/>
        <c:numFmt formatCode="General" sourceLinked="1"/>
        <c:majorTickMark val="none"/>
        <c:minorTickMark val="none"/>
        <c:tickLblPos val="nextTo"/>
        <c:spPr>
          <a:noFill/>
          <a:ln>
            <a:solidFill>
              <a:schemeClr val="accent2">
                <a:lumMod val="50000"/>
              </a:schemeClr>
            </a:solid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794853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59644">
          <a:srgbClr val="EC8B3B"/>
        </a:gs>
        <a:gs pos="0">
          <a:schemeClr val="accent6">
            <a:lumMod val="67000"/>
          </a:schemeClr>
        </a:gs>
        <a:gs pos="73000">
          <a:schemeClr val="accent6">
            <a:lumMod val="97000"/>
            <a:lumOff val="3000"/>
          </a:schemeClr>
        </a:gs>
        <a:gs pos="100000">
          <a:schemeClr val="accent6">
            <a:lumMod val="60000"/>
            <a:lumOff val="40000"/>
          </a:schemeClr>
        </a:gs>
      </a:gsLst>
      <a:lin ang="16200000" scaled="1"/>
    </a:gra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r>
              <a:rPr lang="en-US" sz="14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rPr>
              <a:t>Product Profitability</a:t>
            </a:r>
          </a:p>
        </c:rich>
      </c:tx>
      <c:layout>
        <c:manualLayout>
          <c:xMode val="edge"/>
          <c:yMode val="edge"/>
          <c:x val="0.17234992125984253"/>
          <c:y val="9.0225585276321185E-3"/>
        </c:manualLayout>
      </c:layout>
      <c:overlay val="0"/>
      <c:spPr>
        <a:noFill/>
        <a:ln>
          <a:noFill/>
        </a:ln>
        <a:effectLst/>
      </c:spPr>
      <c:txPr>
        <a:bodyPr rot="0" spcFirstLastPara="1" vertOverflow="ellipsis" vert="horz" wrap="square" anchor="ctr" anchorCtr="1"/>
        <a:lstStyle/>
        <a:p>
          <a:pPr algn="ctr" rtl="0">
            <a:defRPr lang="en-US" sz="14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6478941203150338"/>
          <c:y val="0.19057864965863691"/>
          <c:w val="0.44768990038050882"/>
          <c:h val="0.78756866402107395"/>
        </c:manualLayout>
      </c:layout>
      <c:pieChart>
        <c:varyColors val="1"/>
        <c:ser>
          <c:idx val="0"/>
          <c:order val="0"/>
          <c:tx>
            <c:strRef>
              <c:f>KPIs!$F$104</c:f>
              <c:strCache>
                <c:ptCount val="1"/>
                <c:pt idx="0">
                  <c:v>Sum of Total Rrec int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A84-44BB-86F8-B3A5BEB29BB7}"/>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A84-44BB-86F8-B3A5BEB29BB7}"/>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A84-44BB-86F8-B3A5BEB29BB7}"/>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EA84-44BB-86F8-B3A5BEB29B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KPIs!$E$105:$E$108</c:f>
              <c:strCache>
                <c:ptCount val="4"/>
                <c:pt idx="0">
                  <c:v>Agriculture</c:v>
                </c:pt>
                <c:pt idx="1">
                  <c:v>Home Loan</c:v>
                </c:pt>
                <c:pt idx="2">
                  <c:v>Services</c:v>
                </c:pt>
                <c:pt idx="3">
                  <c:v>Trade</c:v>
                </c:pt>
              </c:strCache>
            </c:strRef>
          </c:cat>
          <c:val>
            <c:numRef>
              <c:f>KPIs!$F$105:$F$108</c:f>
              <c:numCache>
                <c:formatCode>General</c:formatCode>
                <c:ptCount val="4"/>
                <c:pt idx="0">
                  <c:v>74594.41</c:v>
                </c:pt>
                <c:pt idx="1">
                  <c:v>552359.14</c:v>
                </c:pt>
                <c:pt idx="2">
                  <c:v>2914955.04</c:v>
                </c:pt>
                <c:pt idx="3">
                  <c:v>1513314.87</c:v>
                </c:pt>
              </c:numCache>
            </c:numRef>
          </c:val>
          <c:extLst>
            <c:ext xmlns:c16="http://schemas.microsoft.com/office/drawing/2014/chart" uri="{C3380CC4-5D6E-409C-BE32-E72D297353CC}">
              <c16:uniqueId val="{00000008-EA84-44BB-86F8-B3A5BEB29BB7}"/>
            </c:ext>
          </c:extLst>
        </c:ser>
        <c:ser>
          <c:idx val="1"/>
          <c:order val="1"/>
          <c:tx>
            <c:strRef>
              <c:f>KPIs!$G$104</c:f>
              <c:strCache>
                <c:ptCount val="1"/>
                <c:pt idx="0">
                  <c:v>Profitability</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A-EA84-44BB-86F8-B3A5BEB29BB7}"/>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C-EA84-44BB-86F8-B3A5BEB29BB7}"/>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E-EA84-44BB-86F8-B3A5BEB29BB7}"/>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0-EA84-44BB-86F8-B3A5BEB29B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KPIs!$E$105:$E$108</c:f>
              <c:strCache>
                <c:ptCount val="4"/>
                <c:pt idx="0">
                  <c:v>Agriculture</c:v>
                </c:pt>
                <c:pt idx="1">
                  <c:v>Home Loan</c:v>
                </c:pt>
                <c:pt idx="2">
                  <c:v>Services</c:v>
                </c:pt>
                <c:pt idx="3">
                  <c:v>Trade</c:v>
                </c:pt>
              </c:strCache>
            </c:strRef>
          </c:cat>
          <c:val>
            <c:numRef>
              <c:f>KPIs!$G$105:$G$108</c:f>
              <c:numCache>
                <c:formatCode>0.00%</c:formatCode>
                <c:ptCount val="4"/>
                <c:pt idx="0">
                  <c:v>1.475590754597424E-2</c:v>
                </c:pt>
                <c:pt idx="1">
                  <c:v>0.10926502940386339</c:v>
                </c:pt>
                <c:pt idx="2">
                  <c:v>0.57662239128792148</c:v>
                </c:pt>
                <c:pt idx="3">
                  <c:v>0.29935667176224096</c:v>
                </c:pt>
              </c:numCache>
            </c:numRef>
          </c:val>
          <c:extLst>
            <c:ext xmlns:c16="http://schemas.microsoft.com/office/drawing/2014/chart" uri="{C3380CC4-5D6E-409C-BE32-E72D297353CC}">
              <c16:uniqueId val="{00000011-EA84-44BB-86F8-B3A5BEB29BB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rgbClr val="EC8B3B"/>
        </a:gs>
        <a:gs pos="16000">
          <a:schemeClr val="accent6">
            <a:lumMod val="67000"/>
          </a:schemeClr>
        </a:gs>
        <a:gs pos="73000">
          <a:schemeClr val="accent6">
            <a:lumMod val="97000"/>
            <a:lumOff val="3000"/>
          </a:schemeClr>
        </a:gs>
        <a:gs pos="99000">
          <a:schemeClr val="accent6">
            <a:lumMod val="60000"/>
            <a:lumOff val="40000"/>
          </a:schemeClr>
        </a:gs>
      </a:gsLst>
      <a:lin ang="16200000" scaled="1"/>
      <a:tileRect/>
    </a:gradFill>
    <a:ln>
      <a:solidFill>
        <a:schemeClr val="tx2"/>
      </a:solid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[DBS_BANK_LOAN_DATA-ANALYSIS.xlsx]New CLients!PivotTable16</c:name>
    <c:fmtId val="23"/>
  </c:pivotSource>
  <c:chart>
    <c:title>
      <c:tx>
        <c:rich>
          <a:bodyPr rot="0" spcFirstLastPara="1" vertOverflow="ellipsis" vert="horz" wrap="square" anchor="ctr" anchorCtr="1"/>
          <a:lstStyle/>
          <a:p>
            <a:pPr>
              <a:defRPr lang="en-US" sz="1600" b="1" i="0" u="none" strike="noStrike" kern="1200" cap="none" spc="100" baseline="0">
                <a:solidFill>
                  <a:sysClr val="windowText" lastClr="000000">
                    <a:lumMod val="95000"/>
                    <a:lumOff val="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cap="none" spc="100" baseline="0">
                <a:solidFill>
                  <a:sysClr val="windowText" lastClr="000000">
                    <a:lumMod val="95000"/>
                    <a:lumOff val="5000"/>
                  </a:sysClr>
                </a:solidFill>
                <a:effectLst>
                  <a:outerShdw blurRad="50800" dist="38100" dir="5400000" algn="t" rotWithShape="0">
                    <a:prstClr val="black">
                      <a:alpha val="40000"/>
                    </a:prstClr>
                  </a:outerShdw>
                </a:effectLst>
                <a:latin typeface="+mn-lt"/>
                <a:ea typeface="+mn-ea"/>
                <a:cs typeface="+mn-cs"/>
              </a:rPr>
              <a:t>New Clients</a:t>
            </a:r>
          </a:p>
        </c:rich>
      </c:tx>
      <c:layout>
        <c:manualLayout>
          <c:xMode val="edge"/>
          <c:yMode val="edge"/>
          <c:x val="0.36416666666666669"/>
          <c:y val="4.6296296296296294E-3"/>
        </c:manualLayout>
      </c:layout>
      <c:overlay val="0"/>
      <c:spPr>
        <a:noFill/>
        <a:ln>
          <a:noFill/>
        </a:ln>
        <a:effectLst/>
      </c:spPr>
      <c:txPr>
        <a:bodyPr rot="0" spcFirstLastPara="1" vertOverflow="ellipsis" vert="horz" wrap="square" anchor="ctr" anchorCtr="1"/>
        <a:lstStyle/>
        <a:p>
          <a:pPr>
            <a:defRPr lang="en-US" sz="1600" b="1" i="0" u="none" strike="noStrike" kern="1200" cap="none" spc="100" baseline="0">
              <a:solidFill>
                <a:sysClr val="windowText" lastClr="000000">
                  <a:lumMod val="95000"/>
                  <a:lumOff val="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80927384076991E-2"/>
          <c:y val="0.10430555555555555"/>
          <c:w val="0.8930748031496063"/>
          <c:h val="0.68934235212661554"/>
        </c:manualLayout>
      </c:layout>
      <c:lineChart>
        <c:grouping val="standard"/>
        <c:varyColors val="0"/>
        <c:ser>
          <c:idx val="0"/>
          <c:order val="0"/>
          <c:tx>
            <c:strRef>
              <c:f>'New CLients'!$D$20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'New CLients'!$C$21:$C$66</c:f>
              <c:multiLvlStrCache>
                <c:ptCount val="3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pt idx="20">
                    <c:v>Qtr1</c:v>
                  </c:pt>
                  <c:pt idx="21">
                    <c:v>Qtr2</c:v>
                  </c:pt>
                  <c:pt idx="22">
                    <c:v>Qtr3</c:v>
                  </c:pt>
                  <c:pt idx="23">
                    <c:v>Qtr4</c:v>
                  </c:pt>
                  <c:pt idx="24">
                    <c:v>Qtr1</c:v>
                  </c:pt>
                  <c:pt idx="25">
                    <c:v>Qtr2</c:v>
                  </c:pt>
                  <c:pt idx="26">
                    <c:v>Qtr3</c:v>
                  </c:pt>
                  <c:pt idx="27">
                    <c:v>Qtr4</c:v>
                  </c:pt>
                  <c:pt idx="28">
                    <c:v>Qtr1</c:v>
                  </c:pt>
                  <c:pt idx="29">
                    <c:v>Qtr2</c:v>
                  </c:pt>
                  <c:pt idx="30">
                    <c:v>Qtr3</c:v>
                  </c:pt>
                  <c:pt idx="31">
                    <c:v>Qtr4</c:v>
                  </c:pt>
                  <c:pt idx="32">
                    <c:v>Qtr1</c:v>
                  </c:pt>
                  <c:pt idx="33">
                    <c:v>Qtr2</c:v>
                  </c:pt>
                  <c:pt idx="34">
                    <c:v>Qtr3</c:v>
                  </c:pt>
                  <c:pt idx="35">
                    <c:v>Qtr4</c:v>
                  </c:pt>
                </c:lvl>
                <c:lvl>
                  <c:pt idx="0">
                    <c:v>2015</c:v>
                  </c:pt>
                  <c:pt idx="4">
                    <c:v>2016</c:v>
                  </c:pt>
                  <c:pt idx="8">
                    <c:v>2017</c:v>
                  </c:pt>
                  <c:pt idx="12">
                    <c:v>2018</c:v>
                  </c:pt>
                  <c:pt idx="16">
                    <c:v>2019</c:v>
                  </c:pt>
                  <c:pt idx="20">
                    <c:v>2020</c:v>
                  </c:pt>
                  <c:pt idx="24">
                    <c:v>2021</c:v>
                  </c:pt>
                  <c:pt idx="28">
                    <c:v>2022</c:v>
                  </c:pt>
                  <c:pt idx="32">
                    <c:v>2023</c:v>
                  </c:pt>
                </c:lvl>
              </c:multiLvlStrCache>
            </c:multiLvlStrRef>
          </c:cat>
          <c:val>
            <c:numRef>
              <c:f>'New CLients'!$D$21:$D$66</c:f>
              <c:numCache>
                <c:formatCode>General</c:formatCode>
                <c:ptCount val="36"/>
                <c:pt idx="0">
                  <c:v>62</c:v>
                </c:pt>
                <c:pt idx="1">
                  <c:v>45</c:v>
                </c:pt>
                <c:pt idx="2">
                  <c:v>42</c:v>
                </c:pt>
                <c:pt idx="3">
                  <c:v>40</c:v>
                </c:pt>
                <c:pt idx="4">
                  <c:v>35</c:v>
                </c:pt>
                <c:pt idx="5">
                  <c:v>31</c:v>
                </c:pt>
                <c:pt idx="6">
                  <c:v>43</c:v>
                </c:pt>
                <c:pt idx="7">
                  <c:v>49</c:v>
                </c:pt>
                <c:pt idx="8">
                  <c:v>28</c:v>
                </c:pt>
                <c:pt idx="9">
                  <c:v>34</c:v>
                </c:pt>
                <c:pt idx="10">
                  <c:v>33</c:v>
                </c:pt>
                <c:pt idx="11">
                  <c:v>32</c:v>
                </c:pt>
                <c:pt idx="12">
                  <c:v>32</c:v>
                </c:pt>
                <c:pt idx="13">
                  <c:v>25</c:v>
                </c:pt>
                <c:pt idx="14">
                  <c:v>23</c:v>
                </c:pt>
                <c:pt idx="15">
                  <c:v>24</c:v>
                </c:pt>
                <c:pt idx="16">
                  <c:v>25</c:v>
                </c:pt>
                <c:pt idx="17">
                  <c:v>19</c:v>
                </c:pt>
                <c:pt idx="18">
                  <c:v>14</c:v>
                </c:pt>
                <c:pt idx="19">
                  <c:v>22</c:v>
                </c:pt>
                <c:pt idx="20">
                  <c:v>17</c:v>
                </c:pt>
                <c:pt idx="21">
                  <c:v>18</c:v>
                </c:pt>
                <c:pt idx="22">
                  <c:v>16</c:v>
                </c:pt>
                <c:pt idx="23">
                  <c:v>15</c:v>
                </c:pt>
                <c:pt idx="24">
                  <c:v>18</c:v>
                </c:pt>
                <c:pt idx="25">
                  <c:v>19</c:v>
                </c:pt>
                <c:pt idx="26">
                  <c:v>15</c:v>
                </c:pt>
                <c:pt idx="27">
                  <c:v>11</c:v>
                </c:pt>
                <c:pt idx="28">
                  <c:v>15</c:v>
                </c:pt>
                <c:pt idx="29">
                  <c:v>15</c:v>
                </c:pt>
                <c:pt idx="30">
                  <c:v>13</c:v>
                </c:pt>
                <c:pt idx="31">
                  <c:v>6</c:v>
                </c:pt>
                <c:pt idx="32">
                  <c:v>12</c:v>
                </c:pt>
                <c:pt idx="33">
                  <c:v>6</c:v>
                </c:pt>
                <c:pt idx="34">
                  <c:v>10</c:v>
                </c:pt>
                <c:pt idx="35">
                  <c:v>6</c:v>
                </c:pt>
              </c:numCache>
            </c:numRef>
          </c:val>
          <c:smooth val="0"/>
          <c:extLst>
            <c:ext xmlns:c16="http://schemas.microsoft.com/office/drawing/2014/chart" uri="{C3380CC4-5D6E-409C-BE32-E72D297353CC}">
              <c16:uniqueId val="{00000000-2723-4102-A504-03ECCEE13A65}"/>
            </c:ext>
          </c:extLst>
        </c:ser>
        <c:dLbls>
          <c:dLblPos val="t"/>
          <c:showLegendKey val="0"/>
          <c:showVal val="1"/>
          <c:showCatName val="0"/>
          <c:showSerName val="0"/>
          <c:showPercent val="0"/>
          <c:showBubbleSize val="0"/>
        </c:dLbls>
        <c:marker val="1"/>
        <c:smooth val="0"/>
        <c:axId val="1074948959"/>
        <c:axId val="2081480047"/>
      </c:lineChart>
      <c:catAx>
        <c:axId val="107494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081480047"/>
        <c:crosses val="autoZero"/>
        <c:auto val="1"/>
        <c:lblAlgn val="ctr"/>
        <c:lblOffset val="100"/>
        <c:noMultiLvlLbl val="0"/>
      </c:catAx>
      <c:valAx>
        <c:axId val="20814800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074948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[DBS_BANK_LOAN_DATA-ANALYSIS.xlsx]KPIs!Prod_Loan</c:name>
    <c:fmtId val="9"/>
  </c:pivotSource>
  <c:chart>
    <c:title>
      <c:tx>
        <c:rich>
          <a:bodyPr rot="0" spcFirstLastPara="1" vertOverflow="ellipsis" vert="horz" wrap="square" anchor="ctr" anchorCtr="1"/>
          <a:lstStyle/>
          <a:p>
            <a:pPr algn="ctr" rtl="0">
              <a:defRPr lang="en-US" sz="1600" b="1" i="0" u="none" strike="noStrike" kern="1200" cap="none" spc="100" baseline="0">
                <a:solidFill>
                  <a:sysClr val="windowText" lastClr="000000">
                    <a:lumMod val="95000"/>
                    <a:lumOff val="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cap="none" spc="100" baseline="0">
                <a:solidFill>
                  <a:sysClr val="windowText" lastClr="000000">
                    <a:lumMod val="95000"/>
                    <a:lumOff val="5000"/>
                  </a:sysClr>
                </a:solidFill>
                <a:effectLst>
                  <a:outerShdw blurRad="50800" dist="38100" dir="5400000" algn="t" rotWithShape="0">
                    <a:prstClr val="black">
                      <a:alpha val="40000"/>
                    </a:prstClr>
                  </a:outerShdw>
                </a:effectLst>
                <a:latin typeface="+mn-lt"/>
                <a:ea typeface="+mn-ea"/>
                <a:cs typeface="+mn-cs"/>
              </a:rPr>
              <a:t>PRODUCT-WISE LOAN VOLUME</a:t>
            </a:r>
          </a:p>
        </c:rich>
      </c:tx>
      <c:overlay val="0"/>
      <c:spPr>
        <a:noFill/>
        <a:ln>
          <a:noFill/>
        </a:ln>
        <a:effectLst/>
      </c:spPr>
      <c:txPr>
        <a:bodyPr rot="0" spcFirstLastPara="1" vertOverflow="ellipsis" vert="horz" wrap="square" anchor="ctr" anchorCtr="1"/>
        <a:lstStyle/>
        <a:p>
          <a:pPr algn="ctr" rtl="0">
            <a:defRPr lang="en-US" sz="1600" b="1" i="0" u="none" strike="noStrike" kern="1200" cap="none" spc="100" baseline="0">
              <a:solidFill>
                <a:sysClr val="windowText" lastClr="000000">
                  <a:lumMod val="95000"/>
                  <a:lumOff val="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8.5963473315835495E-2"/>
              <c:y val="0"/>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10455643044619423"/>
              <c:y val="-4.2437781360066642E-1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6.6322178477690286E-2"/>
              <c:y val="-4.2437781360066642E-1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8.6565616797900258E-2"/>
              <c:y val="0"/>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26031014873140856"/>
              <c:y val="-8.4875562720133283E-1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41192935258092739"/>
              <c:y val="8.4875562720133283E-1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6.5229658792650913E-2"/>
              <c:y val="0"/>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6.6313429571303581E-2"/>
              <c:y val="0"/>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6.5229658792650913E-2"/>
              <c:y val="0"/>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41192935258092739"/>
              <c:y val="8.4875562720133283E-1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26031014873140856"/>
              <c:y val="-8.4875562720133283E-1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6.6313429571303581E-2"/>
              <c:y val="0"/>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8.6565616797900258E-2"/>
              <c:y val="0"/>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6.6322178477690286E-2"/>
              <c:y val="-4.2437781360066642E-1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10455643044619423"/>
              <c:y val="-4.2437781360066642E-1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8.5963473315835495E-2"/>
              <c:y val="0"/>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6.5229658792650913E-2"/>
              <c:y val="0"/>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41192935258092739"/>
              <c:y val="8.4875562720133283E-1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26031014873140856"/>
              <c:y val="-8.4875562720133283E-1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6.6313429571303581E-2"/>
              <c:y val="0"/>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8.6565616797900258E-2"/>
              <c:y val="0"/>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6.6322178477690286E-2"/>
              <c:y val="-4.2437781360066642E-1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0.10455643044619423"/>
              <c:y val="-4.2437781360066642E-1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8.5963473315835495E-2"/>
              <c:y val="0"/>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KPIs!$F$112</c:f>
              <c:strCache>
                <c:ptCount val="1"/>
                <c:pt idx="0">
                  <c:v>Total</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dPt>
            <c:idx val="0"/>
            <c:invertIfNegative val="0"/>
            <c:bubble3D val="0"/>
            <c:extLst>
              <c:ext xmlns:c16="http://schemas.microsoft.com/office/drawing/2014/chart" uri="{C3380CC4-5D6E-409C-BE32-E72D297353CC}">
                <c16:uniqueId val="{00000000-6042-4CB1-8387-6CF4453F27BC}"/>
              </c:ext>
            </c:extLst>
          </c:dPt>
          <c:dPt>
            <c:idx val="1"/>
            <c:invertIfNegative val="0"/>
            <c:bubble3D val="0"/>
            <c:extLst>
              <c:ext xmlns:c16="http://schemas.microsoft.com/office/drawing/2014/chart" uri="{C3380CC4-5D6E-409C-BE32-E72D297353CC}">
                <c16:uniqueId val="{00000001-6042-4CB1-8387-6CF4453F27BC}"/>
              </c:ext>
            </c:extLst>
          </c:dPt>
          <c:dPt>
            <c:idx val="3"/>
            <c:invertIfNegative val="0"/>
            <c:bubble3D val="0"/>
            <c:extLst>
              <c:ext xmlns:c16="http://schemas.microsoft.com/office/drawing/2014/chart" uri="{C3380CC4-5D6E-409C-BE32-E72D297353CC}">
                <c16:uniqueId val="{00000002-6042-4CB1-8387-6CF4453F27BC}"/>
              </c:ext>
            </c:extLst>
          </c:dPt>
          <c:dPt>
            <c:idx val="5"/>
            <c:invertIfNegative val="0"/>
            <c:bubble3D val="0"/>
            <c:extLst>
              <c:ext xmlns:c16="http://schemas.microsoft.com/office/drawing/2014/chart" uri="{C3380CC4-5D6E-409C-BE32-E72D297353CC}">
                <c16:uniqueId val="{00000003-6042-4CB1-8387-6CF4453F27BC}"/>
              </c:ext>
            </c:extLst>
          </c:dPt>
          <c:dPt>
            <c:idx val="7"/>
            <c:invertIfNegative val="0"/>
            <c:bubble3D val="0"/>
            <c:extLst>
              <c:ext xmlns:c16="http://schemas.microsoft.com/office/drawing/2014/chart" uri="{C3380CC4-5D6E-409C-BE32-E72D297353CC}">
                <c16:uniqueId val="{00000004-6042-4CB1-8387-6CF4453F27BC}"/>
              </c:ext>
            </c:extLst>
          </c:dPt>
          <c:dPt>
            <c:idx val="8"/>
            <c:invertIfNegative val="0"/>
            <c:bubble3D val="0"/>
            <c:extLst>
              <c:ext xmlns:c16="http://schemas.microsoft.com/office/drawing/2014/chart" uri="{C3380CC4-5D6E-409C-BE32-E72D297353CC}">
                <c16:uniqueId val="{00000005-6042-4CB1-8387-6CF4453F27BC}"/>
              </c:ext>
            </c:extLst>
          </c:dPt>
          <c:dPt>
            <c:idx val="9"/>
            <c:invertIfNegative val="0"/>
            <c:bubble3D val="0"/>
            <c:extLst>
              <c:ext xmlns:c16="http://schemas.microsoft.com/office/drawing/2014/chart" uri="{C3380CC4-5D6E-409C-BE32-E72D297353CC}">
                <c16:uniqueId val="{00000006-6042-4CB1-8387-6CF4453F27BC}"/>
              </c:ext>
            </c:extLst>
          </c:dPt>
          <c:dPt>
            <c:idx val="10"/>
            <c:invertIfNegative val="0"/>
            <c:bubble3D val="0"/>
            <c:extLst>
              <c:ext xmlns:c16="http://schemas.microsoft.com/office/drawing/2014/chart" uri="{C3380CC4-5D6E-409C-BE32-E72D297353CC}">
                <c16:uniqueId val="{00000007-6042-4CB1-8387-6CF4453F27BC}"/>
              </c:ext>
            </c:extLst>
          </c:dPt>
          <c:dLbls>
            <c:dLbl>
              <c:idx val="0"/>
              <c:layout>
                <c:manualLayout>
                  <c:x val="6.5229658792650913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042-4CB1-8387-6CF4453F27BC}"/>
                </c:ext>
              </c:extLst>
            </c:dLbl>
            <c:dLbl>
              <c:idx val="1"/>
              <c:layout>
                <c:manualLayout>
                  <c:x val="0.41192935258092739"/>
                  <c:y val="8.4875562720133283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042-4CB1-8387-6CF4453F27BC}"/>
                </c:ext>
              </c:extLst>
            </c:dLbl>
            <c:dLbl>
              <c:idx val="3"/>
              <c:layout>
                <c:manualLayout>
                  <c:x val="0.26031014873140856"/>
                  <c:y val="-8.4875562720133283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042-4CB1-8387-6CF4453F27BC}"/>
                </c:ext>
              </c:extLst>
            </c:dLbl>
            <c:dLbl>
              <c:idx val="5"/>
              <c:layout>
                <c:manualLayout>
                  <c:x val="6.6313429571303581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042-4CB1-8387-6CF4453F27BC}"/>
                </c:ext>
              </c:extLst>
            </c:dLbl>
            <c:dLbl>
              <c:idx val="7"/>
              <c:layout>
                <c:manualLayout>
                  <c:x val="8.6565616797900258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042-4CB1-8387-6CF4453F27BC}"/>
                </c:ext>
              </c:extLst>
            </c:dLbl>
            <c:dLbl>
              <c:idx val="8"/>
              <c:layout>
                <c:manualLayout>
                  <c:x val="6.6322178477690286E-2"/>
                  <c:y val="-4.243778136006664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042-4CB1-8387-6CF4453F27BC}"/>
                </c:ext>
              </c:extLst>
            </c:dLbl>
            <c:dLbl>
              <c:idx val="9"/>
              <c:layout>
                <c:manualLayout>
                  <c:x val="0.10455643044619423"/>
                  <c:y val="-4.243778136006664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042-4CB1-8387-6CF4453F27BC}"/>
                </c:ext>
              </c:extLst>
            </c:dLbl>
            <c:dLbl>
              <c:idx val="10"/>
              <c:layout>
                <c:manualLayout>
                  <c:x val="8.5963473315835495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042-4CB1-8387-6CF4453F27BC}"/>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KPIs!$E$113:$E$123</c:f>
              <c:strCache>
                <c:ptCount val="11"/>
                <c:pt idx="0">
                  <c:v>JLG29K</c:v>
                </c:pt>
                <c:pt idx="1">
                  <c:v>JLG30K</c:v>
                </c:pt>
                <c:pt idx="2">
                  <c:v>JLG35</c:v>
                </c:pt>
                <c:pt idx="3">
                  <c:v>JLG35K</c:v>
                </c:pt>
                <c:pt idx="4">
                  <c:v>JLG39K</c:v>
                </c:pt>
                <c:pt idx="5">
                  <c:v>JLG40K</c:v>
                </c:pt>
                <c:pt idx="6">
                  <c:v>JLG41K</c:v>
                </c:pt>
                <c:pt idx="7">
                  <c:v>JLG44K</c:v>
                </c:pt>
                <c:pt idx="8">
                  <c:v>JLG45K</c:v>
                </c:pt>
                <c:pt idx="9">
                  <c:v>JLG46K</c:v>
                </c:pt>
                <c:pt idx="10">
                  <c:v>JLG50K</c:v>
                </c:pt>
              </c:strCache>
            </c:strRef>
          </c:cat>
          <c:val>
            <c:numRef>
              <c:f>KPIs!$F$113:$F$123</c:f>
              <c:numCache>
                <c:formatCode>General</c:formatCode>
                <c:ptCount val="11"/>
                <c:pt idx="0">
                  <c:v>831532</c:v>
                </c:pt>
                <c:pt idx="1">
                  <c:v>28821461</c:v>
                </c:pt>
                <c:pt idx="2">
                  <c:v>464538</c:v>
                </c:pt>
                <c:pt idx="3">
                  <c:v>15193245</c:v>
                </c:pt>
                <c:pt idx="4">
                  <c:v>318642</c:v>
                </c:pt>
                <c:pt idx="5">
                  <c:v>737301</c:v>
                </c:pt>
                <c:pt idx="6">
                  <c:v>459435</c:v>
                </c:pt>
                <c:pt idx="7">
                  <c:v>1459372</c:v>
                </c:pt>
                <c:pt idx="8">
                  <c:v>494962</c:v>
                </c:pt>
                <c:pt idx="9">
                  <c:v>2310467</c:v>
                </c:pt>
                <c:pt idx="10">
                  <c:v>1270166</c:v>
                </c:pt>
              </c:numCache>
            </c:numRef>
          </c:val>
          <c:extLst>
            <c:ext xmlns:c16="http://schemas.microsoft.com/office/drawing/2014/chart" uri="{C3380CC4-5D6E-409C-BE32-E72D297353CC}">
              <c16:uniqueId val="{00000008-6042-4CB1-8387-6CF4453F27BC}"/>
            </c:ext>
          </c:extLst>
        </c:ser>
        <c:dLbls>
          <c:dLblPos val="inBase"/>
          <c:showLegendKey val="0"/>
          <c:showVal val="1"/>
          <c:showCatName val="0"/>
          <c:showSerName val="0"/>
          <c:showPercent val="0"/>
          <c:showBubbleSize val="0"/>
        </c:dLbls>
        <c:gapWidth val="150"/>
        <c:overlap val="100"/>
        <c:axId val="1328834719"/>
        <c:axId val="1328830399"/>
      </c:barChart>
      <c:catAx>
        <c:axId val="1328834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328830399"/>
        <c:crosses val="autoZero"/>
        <c:auto val="1"/>
        <c:lblAlgn val="ctr"/>
        <c:lblOffset val="100"/>
        <c:noMultiLvlLbl val="0"/>
      </c:catAx>
      <c:valAx>
        <c:axId val="13288303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328834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00">
          <a:srgbClr val="EC8B3B"/>
        </a:gs>
        <a:gs pos="94000">
          <a:srgbClr val="EC8B3B"/>
        </a:gs>
        <a:gs pos="72000">
          <a:srgbClr val="EB8A3A"/>
        </a:gs>
        <a:gs pos="34000">
          <a:schemeClr val="accent6">
            <a:lumMod val="67000"/>
          </a:schemeClr>
        </a:gs>
        <a:gs pos="100000">
          <a:schemeClr val="accent6">
            <a:lumMod val="97000"/>
            <a:lumOff val="3000"/>
          </a:schemeClr>
        </a:gs>
        <a:gs pos="100000">
          <a:schemeClr val="accent6">
            <a:lumMod val="60000"/>
            <a:lumOff val="40000"/>
          </a:schemeClr>
        </a:gs>
      </a:gsLst>
      <a:lin ang="16200000" scaled="1"/>
    </a:gra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18" Type="http://schemas.openxmlformats.org/officeDocument/2006/relationships/image" Target="../media/image11.png"/><Relationship Id="rId3" Type="http://schemas.openxmlformats.org/officeDocument/2006/relationships/chart" Target="../charts/chart6.xml"/><Relationship Id="rId7" Type="http://schemas.openxmlformats.org/officeDocument/2006/relationships/chart" Target="../charts/chart10.xml"/><Relationship Id="rId12" Type="http://schemas.openxmlformats.org/officeDocument/2006/relationships/image" Target="../media/image5.png"/><Relationship Id="rId17" Type="http://schemas.openxmlformats.org/officeDocument/2006/relationships/image" Target="../media/image10.svg"/><Relationship Id="rId2" Type="http://schemas.openxmlformats.org/officeDocument/2006/relationships/chart" Target="../charts/chart5.xml"/><Relationship Id="rId16" Type="http://schemas.openxmlformats.org/officeDocument/2006/relationships/image" Target="../media/image9.png"/><Relationship Id="rId20" Type="http://schemas.openxmlformats.org/officeDocument/2006/relationships/chart" Target="../charts/chart11.xml"/><Relationship Id="rId1" Type="http://schemas.openxmlformats.org/officeDocument/2006/relationships/chart" Target="../charts/chart4.xml"/><Relationship Id="rId6" Type="http://schemas.openxmlformats.org/officeDocument/2006/relationships/chart" Target="../charts/chart9.xml"/><Relationship Id="rId11" Type="http://schemas.openxmlformats.org/officeDocument/2006/relationships/image" Target="../media/image4.svg"/><Relationship Id="rId5" Type="http://schemas.openxmlformats.org/officeDocument/2006/relationships/chart" Target="../charts/chart8.xml"/><Relationship Id="rId15" Type="http://schemas.openxmlformats.org/officeDocument/2006/relationships/image" Target="../media/image8.svg"/><Relationship Id="rId10" Type="http://schemas.openxmlformats.org/officeDocument/2006/relationships/image" Target="../media/image3.png"/><Relationship Id="rId19" Type="http://schemas.openxmlformats.org/officeDocument/2006/relationships/image" Target="../media/image12.svg"/><Relationship Id="rId4" Type="http://schemas.openxmlformats.org/officeDocument/2006/relationships/chart" Target="../charts/chart7.xml"/><Relationship Id="rId9" Type="http://schemas.openxmlformats.org/officeDocument/2006/relationships/image" Target="../media/image2.svg"/><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3</xdr:col>
      <xdr:colOff>533400</xdr:colOff>
      <xdr:row>10</xdr:row>
      <xdr:rowOff>76199</xdr:rowOff>
    </xdr:from>
    <xdr:to>
      <xdr:col>5</xdr:col>
      <xdr:colOff>386715</xdr:colOff>
      <xdr:row>15</xdr:row>
      <xdr:rowOff>85724</xdr:rowOff>
    </xdr:to>
    <mc:AlternateContent xmlns:mc="http://schemas.openxmlformats.org/markup-compatibility/2006" xmlns:tsle="http://schemas.microsoft.com/office/drawing/2012/timeslicer">
      <mc:Choice Requires="tsle">
        <xdr:graphicFrame macro="">
          <xdr:nvGraphicFramePr>
            <xdr:cNvPr id="4" name="First Loan Date">
              <a:extLst>
                <a:ext uri="{FF2B5EF4-FFF2-40B4-BE49-F238E27FC236}">
                  <a16:creationId xmlns:a16="http://schemas.microsoft.com/office/drawing/2014/main" id="{7DA3B582-5B6A-89B0-B799-E5116612C807}"/>
                </a:ext>
              </a:extLst>
            </xdr:cNvPr>
            <xdr:cNvGraphicFramePr/>
          </xdr:nvGraphicFramePr>
          <xdr:xfrm>
            <a:off x="0" y="0"/>
            <a:ext cx="0" cy="0"/>
          </xdr:xfrm>
          <a:graphic>
            <a:graphicData uri="http://schemas.microsoft.com/office/drawing/2012/timeslicer">
              <tsle:timeslicer name="First Loan Date"/>
            </a:graphicData>
          </a:graphic>
        </xdr:graphicFrame>
      </mc:Choice>
      <mc:Fallback xmlns="">
        <xdr:sp macro="" textlink="">
          <xdr:nvSpPr>
            <xdr:cNvPr id="0" name=""/>
            <xdr:cNvSpPr>
              <a:spLocks noTextEdit="1"/>
            </xdr:cNvSpPr>
          </xdr:nvSpPr>
          <xdr:spPr>
            <a:xfrm>
              <a:off x="3848100" y="1981199"/>
              <a:ext cx="2352675" cy="9620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5</xdr:col>
      <xdr:colOff>704850</xdr:colOff>
      <xdr:row>11</xdr:row>
      <xdr:rowOff>152400</xdr:rowOff>
    </xdr:from>
    <xdr:to>
      <xdr:col>9</xdr:col>
      <xdr:colOff>457200</xdr:colOff>
      <xdr:row>19</xdr:row>
      <xdr:rowOff>0</xdr:rowOff>
    </xdr:to>
    <mc:AlternateContent xmlns:mc="http://schemas.openxmlformats.org/markup-compatibility/2006" xmlns:tsle="http://schemas.microsoft.com/office/drawing/2012/timeslicer">
      <mc:Choice Requires="tsle">
        <xdr:graphicFrame macro="">
          <xdr:nvGraphicFramePr>
            <xdr:cNvPr id="2" name="Disbursement Date">
              <a:extLst>
                <a:ext uri="{FF2B5EF4-FFF2-40B4-BE49-F238E27FC236}">
                  <a16:creationId xmlns:a16="http://schemas.microsoft.com/office/drawing/2014/main" id="{DA4DCB82-B7C8-EF27-90CA-6CD958FAB699}"/>
                </a:ext>
              </a:extLst>
            </xdr:cNvPr>
            <xdr:cNvGraphicFramePr/>
          </xdr:nvGraphicFramePr>
          <xdr:xfrm>
            <a:off x="0" y="0"/>
            <a:ext cx="0" cy="0"/>
          </xdr:xfrm>
          <a:graphic>
            <a:graphicData uri="http://schemas.microsoft.com/office/drawing/2012/timeslicer">
              <tsle:timeslicer name="Disbursement Date"/>
            </a:graphicData>
          </a:graphic>
        </xdr:graphicFrame>
      </mc:Choice>
      <mc:Fallback xmlns="">
        <xdr:sp macro="" textlink="">
          <xdr:nvSpPr>
            <xdr:cNvPr id="0" name=""/>
            <xdr:cNvSpPr>
              <a:spLocks noTextEdit="1"/>
            </xdr:cNvSpPr>
          </xdr:nvSpPr>
          <xdr:spPr>
            <a:xfrm>
              <a:off x="7696200" y="224790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xdr:col>
      <xdr:colOff>904875</xdr:colOff>
      <xdr:row>109</xdr:row>
      <xdr:rowOff>90487</xdr:rowOff>
    </xdr:from>
    <xdr:to>
      <xdr:col>10</xdr:col>
      <xdr:colOff>962025</xdr:colOff>
      <xdr:row>123</xdr:row>
      <xdr:rowOff>166687</xdr:rowOff>
    </xdr:to>
    <xdr:graphicFrame macro="">
      <xdr:nvGraphicFramePr>
        <xdr:cNvPr id="3" name="Chart 2">
          <a:extLst>
            <a:ext uri="{FF2B5EF4-FFF2-40B4-BE49-F238E27FC236}">
              <a16:creationId xmlns:a16="http://schemas.microsoft.com/office/drawing/2014/main" id="{AC984276-BB5E-2A6C-74D2-7ADAD92D07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70363</xdr:colOff>
      <xdr:row>6</xdr:row>
      <xdr:rowOff>153629</xdr:rowOff>
    </xdr:from>
    <xdr:to>
      <xdr:col>2</xdr:col>
      <xdr:colOff>553065</xdr:colOff>
      <xdr:row>14</xdr:row>
      <xdr:rowOff>27038</xdr:rowOff>
    </xdr:to>
    <mc:AlternateContent xmlns:mc="http://schemas.openxmlformats.org/markup-compatibility/2006" xmlns:tsle="http://schemas.microsoft.com/office/drawing/2012/timeslicer">
      <mc:Choice Requires="tsle">
        <xdr:graphicFrame macro="">
          <xdr:nvGraphicFramePr>
            <xdr:cNvPr id="2" name="Disbursement Date 1">
              <a:extLst>
                <a:ext uri="{FF2B5EF4-FFF2-40B4-BE49-F238E27FC236}">
                  <a16:creationId xmlns:a16="http://schemas.microsoft.com/office/drawing/2014/main" id="{072F6A31-3C13-019F-C466-91C7FF396AAD}"/>
                </a:ext>
              </a:extLst>
            </xdr:cNvPr>
            <xdr:cNvGraphicFramePr/>
          </xdr:nvGraphicFramePr>
          <xdr:xfrm>
            <a:off x="0" y="0"/>
            <a:ext cx="0" cy="0"/>
          </xdr:xfrm>
          <a:graphic>
            <a:graphicData uri="http://schemas.microsoft.com/office/drawing/2012/timeslicer">
              <tsle:timeslicer name="Disbursement Date 1"/>
            </a:graphicData>
          </a:graphic>
        </xdr:graphicFrame>
      </mc:Choice>
      <mc:Fallback xmlns="">
        <xdr:sp macro="" textlink="">
          <xdr:nvSpPr>
            <xdr:cNvPr id="0" name=""/>
            <xdr:cNvSpPr>
              <a:spLocks noTextEdit="1"/>
            </xdr:cNvSpPr>
          </xdr:nvSpPr>
          <xdr:spPr>
            <a:xfrm>
              <a:off x="70363" y="1259758"/>
              <a:ext cx="2510605" cy="134824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914400</xdr:colOff>
      <xdr:row>2</xdr:row>
      <xdr:rowOff>133350</xdr:rowOff>
    </xdr:from>
    <xdr:to>
      <xdr:col>4</xdr:col>
      <xdr:colOff>28575</xdr:colOff>
      <xdr:row>14</xdr:row>
      <xdr:rowOff>80962</xdr:rowOff>
    </xdr:to>
    <xdr:graphicFrame macro="">
      <xdr:nvGraphicFramePr>
        <xdr:cNvPr id="4" name="Chart 3">
          <a:extLst>
            <a:ext uri="{FF2B5EF4-FFF2-40B4-BE49-F238E27FC236}">
              <a16:creationId xmlns:a16="http://schemas.microsoft.com/office/drawing/2014/main" id="{754FC7A7-8F84-3515-A231-46EA1538CE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838200</xdr:colOff>
      <xdr:row>15</xdr:row>
      <xdr:rowOff>100012</xdr:rowOff>
    </xdr:from>
    <xdr:to>
      <xdr:col>10</xdr:col>
      <xdr:colOff>180975</xdr:colOff>
      <xdr:row>29</xdr:row>
      <xdr:rowOff>176212</xdr:rowOff>
    </xdr:to>
    <xdr:graphicFrame macro="">
      <xdr:nvGraphicFramePr>
        <xdr:cNvPr id="4" name="Chart 3">
          <a:extLst>
            <a:ext uri="{FF2B5EF4-FFF2-40B4-BE49-F238E27FC236}">
              <a16:creationId xmlns:a16="http://schemas.microsoft.com/office/drawing/2014/main" id="{47E53973-9BDC-D6EB-E28C-F0264AEF3A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23</xdr:row>
      <xdr:rowOff>0</xdr:rowOff>
    </xdr:from>
    <xdr:to>
      <xdr:col>6</xdr:col>
      <xdr:colOff>542925</xdr:colOff>
      <xdr:row>30</xdr:row>
      <xdr:rowOff>38100</xdr:rowOff>
    </xdr:to>
    <mc:AlternateContent xmlns:mc="http://schemas.openxmlformats.org/markup-compatibility/2006" xmlns:tsle="http://schemas.microsoft.com/office/drawing/2012/timeslicer">
      <mc:Choice Requires="tsle">
        <xdr:graphicFrame macro="">
          <xdr:nvGraphicFramePr>
            <xdr:cNvPr id="7" name="First Loan Date 2">
              <a:extLst>
                <a:ext uri="{FF2B5EF4-FFF2-40B4-BE49-F238E27FC236}">
                  <a16:creationId xmlns:a16="http://schemas.microsoft.com/office/drawing/2014/main" id="{65A2C914-AD96-4FAA-89BF-0BB233B57F4F}"/>
                </a:ext>
              </a:extLst>
            </xdr:cNvPr>
            <xdr:cNvGraphicFramePr/>
          </xdr:nvGraphicFramePr>
          <xdr:xfrm>
            <a:off x="0" y="0"/>
            <a:ext cx="0" cy="0"/>
          </xdr:xfrm>
          <a:graphic>
            <a:graphicData uri="http://schemas.microsoft.com/office/drawing/2012/timeslicer">
              <tsle:timeslicer name="First Loan Date 2"/>
            </a:graphicData>
          </a:graphic>
        </xdr:graphicFrame>
      </mc:Choice>
      <mc:Fallback xmlns="">
        <xdr:sp macro="" textlink="">
          <xdr:nvSpPr>
            <xdr:cNvPr id="0" name=""/>
            <xdr:cNvSpPr>
              <a:spLocks noTextEdit="1"/>
            </xdr:cNvSpPr>
          </xdr:nvSpPr>
          <xdr:spPr>
            <a:xfrm>
              <a:off x="3209925" y="438150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490077</xdr:colOff>
      <xdr:row>1</xdr:row>
      <xdr:rowOff>0</xdr:rowOff>
    </xdr:from>
    <xdr:to>
      <xdr:col>12</xdr:col>
      <xdr:colOff>127000</xdr:colOff>
      <xdr:row>3</xdr:row>
      <xdr:rowOff>128768</xdr:rowOff>
    </xdr:to>
    <xdr:sp macro="" textlink="">
      <xdr:nvSpPr>
        <xdr:cNvPr id="2" name="Rectangle 1">
          <a:extLst>
            <a:ext uri="{FF2B5EF4-FFF2-40B4-BE49-F238E27FC236}">
              <a16:creationId xmlns:a16="http://schemas.microsoft.com/office/drawing/2014/main" id="{E26B71CC-E55E-416E-BC35-D43EE11010ED}"/>
            </a:ext>
          </a:extLst>
        </xdr:cNvPr>
        <xdr:cNvSpPr/>
      </xdr:nvSpPr>
      <xdr:spPr>
        <a:xfrm>
          <a:off x="2903077" y="190500"/>
          <a:ext cx="15067423" cy="620893"/>
        </a:xfrm>
        <a:prstGeom prst="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t>DBS BANK LOAN DATA ANALYSIS</a:t>
          </a:r>
        </a:p>
      </xdr:txBody>
    </xdr:sp>
    <xdr:clientData/>
  </xdr:twoCellAnchor>
  <xdr:twoCellAnchor>
    <xdr:from>
      <xdr:col>4</xdr:col>
      <xdr:colOff>490589</xdr:colOff>
      <xdr:row>3</xdr:row>
      <xdr:rowOff>184355</xdr:rowOff>
    </xdr:from>
    <xdr:to>
      <xdr:col>12</xdr:col>
      <xdr:colOff>95250</xdr:colOff>
      <xdr:row>33</xdr:row>
      <xdr:rowOff>112059</xdr:rowOff>
    </xdr:to>
    <xdr:sp macro="" textlink="">
      <xdr:nvSpPr>
        <xdr:cNvPr id="3" name="Rectangle 2">
          <a:extLst>
            <a:ext uri="{FF2B5EF4-FFF2-40B4-BE49-F238E27FC236}">
              <a16:creationId xmlns:a16="http://schemas.microsoft.com/office/drawing/2014/main" id="{4CB2AB13-A58A-4A82-8768-FA1175E149E4}"/>
            </a:ext>
          </a:extLst>
        </xdr:cNvPr>
        <xdr:cNvSpPr/>
      </xdr:nvSpPr>
      <xdr:spPr>
        <a:xfrm>
          <a:off x="2903589" y="866980"/>
          <a:ext cx="15035161" cy="8357329"/>
        </a:xfrm>
        <a:prstGeom prst="rect">
          <a:avLst/>
        </a:prstGeom>
        <a:no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2571844</xdr:colOff>
      <xdr:row>22</xdr:row>
      <xdr:rowOff>274449</xdr:rowOff>
    </xdr:from>
    <xdr:to>
      <xdr:col>12</xdr:col>
      <xdr:colOff>16143</xdr:colOff>
      <xdr:row>33</xdr:row>
      <xdr:rowOff>48402</xdr:rowOff>
    </xdr:to>
    <xdr:graphicFrame macro="">
      <xdr:nvGraphicFramePr>
        <xdr:cNvPr id="8" name="Chart 7">
          <a:extLst>
            <a:ext uri="{FF2B5EF4-FFF2-40B4-BE49-F238E27FC236}">
              <a16:creationId xmlns:a16="http://schemas.microsoft.com/office/drawing/2014/main" id="{2C2E8AA3-1948-445F-B7D9-435F79E76E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344893</xdr:colOff>
      <xdr:row>6</xdr:row>
      <xdr:rowOff>64578</xdr:rowOff>
    </xdr:from>
    <xdr:to>
      <xdr:col>11</xdr:col>
      <xdr:colOff>32288</xdr:colOff>
      <xdr:row>13</xdr:row>
      <xdr:rowOff>64578</xdr:rowOff>
    </xdr:to>
    <xdr:graphicFrame macro="">
      <xdr:nvGraphicFramePr>
        <xdr:cNvPr id="10" name="Chart 9">
          <a:extLst>
            <a:ext uri="{FF2B5EF4-FFF2-40B4-BE49-F238E27FC236}">
              <a16:creationId xmlns:a16="http://schemas.microsoft.com/office/drawing/2014/main" id="{7523A632-F6B7-4AE6-9CE3-B83A926E58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661907</xdr:colOff>
      <xdr:row>6</xdr:row>
      <xdr:rowOff>64577</xdr:rowOff>
    </xdr:from>
    <xdr:to>
      <xdr:col>10</xdr:col>
      <xdr:colOff>258305</xdr:colOff>
      <xdr:row>13</xdr:row>
      <xdr:rowOff>64577</xdr:rowOff>
    </xdr:to>
    <xdr:graphicFrame macro="">
      <xdr:nvGraphicFramePr>
        <xdr:cNvPr id="11" name="Chart 10">
          <a:extLst>
            <a:ext uri="{FF2B5EF4-FFF2-40B4-BE49-F238E27FC236}">
              <a16:creationId xmlns:a16="http://schemas.microsoft.com/office/drawing/2014/main" id="{D142D4A2-510C-4002-B7F1-1E1F852D57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555626</xdr:colOff>
      <xdr:row>6</xdr:row>
      <xdr:rowOff>32288</xdr:rowOff>
    </xdr:from>
    <xdr:to>
      <xdr:col>7</xdr:col>
      <xdr:colOff>1397000</xdr:colOff>
      <xdr:row>33</xdr:row>
      <xdr:rowOff>15362</xdr:rowOff>
    </xdr:to>
    <xdr:graphicFrame macro="">
      <xdr:nvGraphicFramePr>
        <xdr:cNvPr id="13" name="Chart 12">
          <a:extLst>
            <a:ext uri="{FF2B5EF4-FFF2-40B4-BE49-F238E27FC236}">
              <a16:creationId xmlns:a16="http://schemas.microsoft.com/office/drawing/2014/main" id="{94D90EF2-8648-49B2-AAA7-60B5A3324F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2593595</xdr:colOff>
      <xdr:row>13</xdr:row>
      <xdr:rowOff>113010</xdr:rowOff>
    </xdr:from>
    <xdr:to>
      <xdr:col>10</xdr:col>
      <xdr:colOff>3325680</xdr:colOff>
      <xdr:row>22</xdr:row>
      <xdr:rowOff>203731</xdr:rowOff>
    </xdr:to>
    <xdr:graphicFrame macro="">
      <xdr:nvGraphicFramePr>
        <xdr:cNvPr id="14" name="Chart 13">
          <a:extLst>
            <a:ext uri="{FF2B5EF4-FFF2-40B4-BE49-F238E27FC236}">
              <a16:creationId xmlns:a16="http://schemas.microsoft.com/office/drawing/2014/main" id="{F2E46D75-5B2D-45E6-AD3F-F07CCE738A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1451584</xdr:colOff>
      <xdr:row>6</xdr:row>
      <xdr:rowOff>32287</xdr:rowOff>
    </xdr:from>
    <xdr:to>
      <xdr:col>9</xdr:col>
      <xdr:colOff>597330</xdr:colOff>
      <xdr:row>13</xdr:row>
      <xdr:rowOff>48432</xdr:rowOff>
    </xdr:to>
    <xdr:graphicFrame macro="">
      <xdr:nvGraphicFramePr>
        <xdr:cNvPr id="15" name="Chart 14">
          <a:extLst>
            <a:ext uri="{FF2B5EF4-FFF2-40B4-BE49-F238E27FC236}">
              <a16:creationId xmlns:a16="http://schemas.microsoft.com/office/drawing/2014/main" id="{C1AAF1AF-A998-4678-AA20-32A1F37779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1485255</xdr:colOff>
      <xdr:row>13</xdr:row>
      <xdr:rowOff>96864</xdr:rowOff>
    </xdr:from>
    <xdr:to>
      <xdr:col>9</xdr:col>
      <xdr:colOff>2518475</xdr:colOff>
      <xdr:row>22</xdr:row>
      <xdr:rowOff>193729</xdr:rowOff>
    </xdr:to>
    <xdr:graphicFrame macro="">
      <xdr:nvGraphicFramePr>
        <xdr:cNvPr id="16" name="Chart 15">
          <a:extLst>
            <a:ext uri="{FF2B5EF4-FFF2-40B4-BE49-F238E27FC236}">
              <a16:creationId xmlns:a16="http://schemas.microsoft.com/office/drawing/2014/main" id="{5FB29A4A-7A6B-44E7-B9C1-7FD971F251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1200868</xdr:colOff>
      <xdr:row>0</xdr:row>
      <xdr:rowOff>132939</xdr:rowOff>
    </xdr:from>
    <xdr:to>
      <xdr:col>8</xdr:col>
      <xdr:colOff>243411</xdr:colOff>
      <xdr:row>3</xdr:row>
      <xdr:rowOff>136012</xdr:rowOff>
    </xdr:to>
    <xdr:pic>
      <xdr:nvPicPr>
        <xdr:cNvPr id="20" name="Graphic 19" descr="Bank with solid fill">
          <a:extLst>
            <a:ext uri="{FF2B5EF4-FFF2-40B4-BE49-F238E27FC236}">
              <a16:creationId xmlns:a16="http://schemas.microsoft.com/office/drawing/2014/main" id="{177ACA2E-C61B-96DC-6BC8-E6DC423F7D6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100223" y="132939"/>
          <a:ext cx="582254" cy="571500"/>
        </a:xfrm>
        <a:prstGeom prst="rect">
          <a:avLst/>
        </a:prstGeom>
      </xdr:spPr>
    </xdr:pic>
    <xdr:clientData/>
  </xdr:twoCellAnchor>
  <xdr:twoCellAnchor editAs="oneCell">
    <xdr:from>
      <xdr:col>9</xdr:col>
      <xdr:colOff>390731</xdr:colOff>
      <xdr:row>5</xdr:row>
      <xdr:rowOff>14544</xdr:rowOff>
    </xdr:from>
    <xdr:to>
      <xdr:col>9</xdr:col>
      <xdr:colOff>717755</xdr:colOff>
      <xdr:row>6</xdr:row>
      <xdr:rowOff>1024</xdr:rowOff>
    </xdr:to>
    <xdr:pic>
      <xdr:nvPicPr>
        <xdr:cNvPr id="22" name="Graphic 21" descr="Coins with solid fill">
          <a:extLst>
            <a:ext uri="{FF2B5EF4-FFF2-40B4-BE49-F238E27FC236}">
              <a16:creationId xmlns:a16="http://schemas.microsoft.com/office/drawing/2014/main" id="{E4ADDBD5-17C2-03E9-367F-CA1A3E2FD21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9823554" y="1166762"/>
          <a:ext cx="327024" cy="324464"/>
        </a:xfrm>
        <a:prstGeom prst="rect">
          <a:avLst/>
        </a:prstGeom>
      </xdr:spPr>
    </xdr:pic>
    <xdr:clientData/>
  </xdr:twoCellAnchor>
  <xdr:twoCellAnchor editAs="oneCell">
    <xdr:from>
      <xdr:col>8</xdr:col>
      <xdr:colOff>57458</xdr:colOff>
      <xdr:row>5</xdr:row>
      <xdr:rowOff>27243</xdr:rowOff>
    </xdr:from>
    <xdr:to>
      <xdr:col>8</xdr:col>
      <xdr:colOff>384482</xdr:colOff>
      <xdr:row>6</xdr:row>
      <xdr:rowOff>13723</xdr:rowOff>
    </xdr:to>
    <xdr:pic>
      <xdr:nvPicPr>
        <xdr:cNvPr id="24" name="Graphic 23" descr="Coins with solid fill">
          <a:extLst>
            <a:ext uri="{FF2B5EF4-FFF2-40B4-BE49-F238E27FC236}">
              <a16:creationId xmlns:a16="http://schemas.microsoft.com/office/drawing/2014/main" id="{3BAD22CA-669D-4B33-8DDE-6E320CF8BFE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554555" y="1179461"/>
          <a:ext cx="327024" cy="324464"/>
        </a:xfrm>
        <a:prstGeom prst="rect">
          <a:avLst/>
        </a:prstGeom>
      </xdr:spPr>
    </xdr:pic>
    <xdr:clientData/>
  </xdr:twoCellAnchor>
  <xdr:twoCellAnchor editAs="oneCell">
    <xdr:from>
      <xdr:col>25</xdr:col>
      <xdr:colOff>553121</xdr:colOff>
      <xdr:row>12</xdr:row>
      <xdr:rowOff>23741</xdr:rowOff>
    </xdr:from>
    <xdr:to>
      <xdr:col>25</xdr:col>
      <xdr:colOff>880145</xdr:colOff>
      <xdr:row>13</xdr:row>
      <xdr:rowOff>10221</xdr:rowOff>
    </xdr:to>
    <xdr:pic>
      <xdr:nvPicPr>
        <xdr:cNvPr id="25" name="Graphic 24" descr="Coins with solid fill">
          <a:extLst>
            <a:ext uri="{FF2B5EF4-FFF2-40B4-BE49-F238E27FC236}">
              <a16:creationId xmlns:a16="http://schemas.microsoft.com/office/drawing/2014/main" id="{D02C4986-6803-4FD9-B790-324D1612F51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2874169" y="1175959"/>
          <a:ext cx="327024" cy="324464"/>
        </a:xfrm>
        <a:prstGeom prst="rect">
          <a:avLst/>
        </a:prstGeom>
      </xdr:spPr>
    </xdr:pic>
    <xdr:clientData/>
  </xdr:twoCellAnchor>
  <xdr:twoCellAnchor editAs="oneCell">
    <xdr:from>
      <xdr:col>5</xdr:col>
      <xdr:colOff>46090</xdr:colOff>
      <xdr:row>5</xdr:row>
      <xdr:rowOff>7988</xdr:rowOff>
    </xdr:from>
    <xdr:to>
      <xdr:col>5</xdr:col>
      <xdr:colOff>353348</xdr:colOff>
      <xdr:row>5</xdr:row>
      <xdr:rowOff>315246</xdr:rowOff>
    </xdr:to>
    <xdr:pic>
      <xdr:nvPicPr>
        <xdr:cNvPr id="27" name="Graphic 26" descr="Group with solid fill">
          <a:extLst>
            <a:ext uri="{FF2B5EF4-FFF2-40B4-BE49-F238E27FC236}">
              <a16:creationId xmlns:a16="http://schemas.microsoft.com/office/drawing/2014/main" id="{1E8E7EDF-DAE0-86A2-957D-77489399700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072582" y="1160206"/>
          <a:ext cx="307258" cy="307258"/>
        </a:xfrm>
        <a:prstGeom prst="rect">
          <a:avLst/>
        </a:prstGeom>
      </xdr:spPr>
    </xdr:pic>
    <xdr:clientData/>
  </xdr:twoCellAnchor>
  <xdr:twoCellAnchor editAs="oneCell">
    <xdr:from>
      <xdr:col>6</xdr:col>
      <xdr:colOff>30727</xdr:colOff>
      <xdr:row>4</xdr:row>
      <xdr:rowOff>337983</xdr:rowOff>
    </xdr:from>
    <xdr:to>
      <xdr:col>6</xdr:col>
      <xdr:colOff>449826</xdr:colOff>
      <xdr:row>6</xdr:row>
      <xdr:rowOff>83265</xdr:rowOff>
    </xdr:to>
    <xdr:pic>
      <xdr:nvPicPr>
        <xdr:cNvPr id="31" name="Graphic 30" descr="Target Audience with solid fill">
          <a:extLst>
            <a:ext uri="{FF2B5EF4-FFF2-40B4-BE49-F238E27FC236}">
              <a16:creationId xmlns:a16="http://schemas.microsoft.com/office/drawing/2014/main" id="{96D1CAA0-2C97-069D-F66E-8F453B44A88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270888" y="1136854"/>
          <a:ext cx="419099" cy="419099"/>
        </a:xfrm>
        <a:prstGeom prst="rect">
          <a:avLst/>
        </a:prstGeom>
      </xdr:spPr>
    </xdr:pic>
    <xdr:clientData/>
  </xdr:twoCellAnchor>
  <xdr:twoCellAnchor editAs="oneCell">
    <xdr:from>
      <xdr:col>7</xdr:col>
      <xdr:colOff>15363</xdr:colOff>
      <xdr:row>5</xdr:row>
      <xdr:rowOff>30726</xdr:rowOff>
    </xdr:from>
    <xdr:to>
      <xdr:col>7</xdr:col>
      <xdr:colOff>299883</xdr:colOff>
      <xdr:row>5</xdr:row>
      <xdr:rowOff>315246</xdr:rowOff>
    </xdr:to>
    <xdr:pic>
      <xdr:nvPicPr>
        <xdr:cNvPr id="33" name="Graphic 32" descr="Checklist with solid fill">
          <a:extLst>
            <a:ext uri="{FF2B5EF4-FFF2-40B4-BE49-F238E27FC236}">
              <a16:creationId xmlns:a16="http://schemas.microsoft.com/office/drawing/2014/main" id="{07B6E930-F98C-CA29-58D9-1FC47F32397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5837903" y="1182944"/>
          <a:ext cx="284520" cy="284520"/>
        </a:xfrm>
        <a:prstGeom prst="rect">
          <a:avLst/>
        </a:prstGeom>
      </xdr:spPr>
    </xdr:pic>
    <xdr:clientData/>
  </xdr:twoCellAnchor>
  <xdr:twoCellAnchor editAs="oneCell">
    <xdr:from>
      <xdr:col>11</xdr:col>
      <xdr:colOff>307258</xdr:colOff>
      <xdr:row>4</xdr:row>
      <xdr:rowOff>322621</xdr:rowOff>
    </xdr:from>
    <xdr:to>
      <xdr:col>11</xdr:col>
      <xdr:colOff>668594</xdr:colOff>
      <xdr:row>6</xdr:row>
      <xdr:rowOff>19665</xdr:rowOff>
    </xdr:to>
    <xdr:pic>
      <xdr:nvPicPr>
        <xdr:cNvPr id="35" name="Graphic 34" descr="Daily calendar with solid fill">
          <a:extLst>
            <a:ext uri="{FF2B5EF4-FFF2-40B4-BE49-F238E27FC236}">
              <a16:creationId xmlns:a16="http://schemas.microsoft.com/office/drawing/2014/main" id="{121B6DC3-524C-0A3C-F39C-F98E79ECC9C7}"/>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5700887" y="1121492"/>
          <a:ext cx="361336" cy="361336"/>
        </a:xfrm>
        <a:prstGeom prst="rect">
          <a:avLst/>
        </a:prstGeom>
      </xdr:spPr>
    </xdr:pic>
    <xdr:clientData/>
  </xdr:twoCellAnchor>
  <xdr:twoCellAnchor editAs="oneCell">
    <xdr:from>
      <xdr:col>11</xdr:col>
      <xdr:colOff>96864</xdr:colOff>
      <xdr:row>6</xdr:row>
      <xdr:rowOff>142172</xdr:rowOff>
    </xdr:from>
    <xdr:to>
      <xdr:col>12</xdr:col>
      <xdr:colOff>55051</xdr:colOff>
      <xdr:row>13</xdr:row>
      <xdr:rowOff>64576</xdr:rowOff>
    </xdr:to>
    <mc:AlternateContent xmlns:mc="http://schemas.openxmlformats.org/markup-compatibility/2006" xmlns:tsle="http://schemas.microsoft.com/office/drawing/2012/timeslicer">
      <mc:Choice Requires="tsle">
        <xdr:graphicFrame macro="">
          <xdr:nvGraphicFramePr>
            <xdr:cNvPr id="36" name="Disbursement Date 2">
              <a:extLst>
                <a:ext uri="{FF2B5EF4-FFF2-40B4-BE49-F238E27FC236}">
                  <a16:creationId xmlns:a16="http://schemas.microsoft.com/office/drawing/2014/main" id="{0E4133E8-9613-EC85-3108-31CEED495CF7}"/>
                </a:ext>
              </a:extLst>
            </xdr:cNvPr>
            <xdr:cNvGraphicFramePr/>
          </xdr:nvGraphicFramePr>
          <xdr:xfrm>
            <a:off x="0" y="0"/>
            <a:ext cx="0" cy="0"/>
          </xdr:xfrm>
          <a:graphic>
            <a:graphicData uri="http://schemas.microsoft.com/office/drawing/2012/timeslicer">
              <tsle:timeslicer name="Disbursement Date 2"/>
            </a:graphicData>
          </a:graphic>
        </xdr:graphicFrame>
      </mc:Choice>
      <mc:Fallback xmlns="">
        <xdr:sp macro="" textlink="">
          <xdr:nvSpPr>
            <xdr:cNvPr id="0" name=""/>
            <xdr:cNvSpPr>
              <a:spLocks noTextEdit="1"/>
            </xdr:cNvSpPr>
          </xdr:nvSpPr>
          <xdr:spPr>
            <a:xfrm>
              <a:off x="16358386" y="1564020"/>
              <a:ext cx="2498187" cy="141327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360006</xdr:colOff>
      <xdr:row>4</xdr:row>
      <xdr:rowOff>337165</xdr:rowOff>
    </xdr:from>
    <xdr:to>
      <xdr:col>10</xdr:col>
      <xdr:colOff>687030</xdr:colOff>
      <xdr:row>5</xdr:row>
      <xdr:rowOff>325796</xdr:rowOff>
    </xdr:to>
    <xdr:pic>
      <xdr:nvPicPr>
        <xdr:cNvPr id="38" name="Graphic 37" descr="Coins with solid fill">
          <a:extLst>
            <a:ext uri="{FF2B5EF4-FFF2-40B4-BE49-F238E27FC236}">
              <a16:creationId xmlns:a16="http://schemas.microsoft.com/office/drawing/2014/main" id="{2EF8C3B2-F4B1-4882-8959-54AD26FA0D8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2542788" y="1120673"/>
          <a:ext cx="327024" cy="324464"/>
        </a:xfrm>
        <a:prstGeom prst="rect">
          <a:avLst/>
        </a:prstGeom>
      </xdr:spPr>
    </xdr:pic>
    <xdr:clientData/>
  </xdr:twoCellAnchor>
  <xdr:twoCellAnchor>
    <xdr:from>
      <xdr:col>7</xdr:col>
      <xdr:colOff>1469299</xdr:colOff>
      <xdr:row>22</xdr:row>
      <xdr:rowOff>258304</xdr:rowOff>
    </xdr:from>
    <xdr:to>
      <xdr:col>9</xdr:col>
      <xdr:colOff>2486186</xdr:colOff>
      <xdr:row>33</xdr:row>
      <xdr:rowOff>17924</xdr:rowOff>
    </xdr:to>
    <xdr:graphicFrame macro="">
      <xdr:nvGraphicFramePr>
        <xdr:cNvPr id="41" name="Chart 40">
          <a:extLst>
            <a:ext uri="{FF2B5EF4-FFF2-40B4-BE49-F238E27FC236}">
              <a16:creationId xmlns:a16="http://schemas.microsoft.com/office/drawing/2014/main" id="{CBEC3CE2-7CEE-4AC8-A70D-39826CA7DE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11</xdr:col>
      <xdr:colOff>62902</xdr:colOff>
      <xdr:row>14</xdr:row>
      <xdr:rowOff>6913</xdr:rowOff>
    </xdr:from>
    <xdr:to>
      <xdr:col>12</xdr:col>
      <xdr:colOff>50781</xdr:colOff>
      <xdr:row>19</xdr:row>
      <xdr:rowOff>97598</xdr:rowOff>
    </xdr:to>
    <mc:AlternateContent xmlns:mc="http://schemas.openxmlformats.org/markup-compatibility/2006" xmlns:a14="http://schemas.microsoft.com/office/drawing/2010/main">
      <mc:Choice Requires="a14">
        <xdr:graphicFrame macro="">
          <xdr:nvGraphicFramePr>
            <xdr:cNvPr id="42" name="Repayment Behavior">
              <a:extLst>
                <a:ext uri="{FF2B5EF4-FFF2-40B4-BE49-F238E27FC236}">
                  <a16:creationId xmlns:a16="http://schemas.microsoft.com/office/drawing/2014/main" id="{220148BF-C126-4901-FFF2-991D0238B935}"/>
                </a:ext>
              </a:extLst>
            </xdr:cNvPr>
            <xdr:cNvGraphicFramePr/>
          </xdr:nvGraphicFramePr>
          <xdr:xfrm>
            <a:off x="0" y="0"/>
            <a:ext cx="0" cy="0"/>
          </xdr:xfrm>
          <a:graphic>
            <a:graphicData uri="http://schemas.microsoft.com/office/drawing/2010/slicer">
              <sle:slicer xmlns:sle="http://schemas.microsoft.com/office/drawing/2010/slicer" name="Repayment Behavior"/>
            </a:graphicData>
          </a:graphic>
        </xdr:graphicFrame>
      </mc:Choice>
      <mc:Fallback xmlns="">
        <xdr:sp macro="" textlink="">
          <xdr:nvSpPr>
            <xdr:cNvPr id="0" name=""/>
            <xdr:cNvSpPr>
              <a:spLocks noTextEdit="1"/>
            </xdr:cNvSpPr>
          </xdr:nvSpPr>
          <xdr:spPr>
            <a:xfrm>
              <a:off x="16324424" y="3112891"/>
              <a:ext cx="2527879" cy="11950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57149</xdr:colOff>
      <xdr:row>19</xdr:row>
      <xdr:rowOff>183322</xdr:rowOff>
    </xdr:from>
    <xdr:to>
      <xdr:col>12</xdr:col>
      <xdr:colOff>51954</xdr:colOff>
      <xdr:row>22</xdr:row>
      <xdr:rowOff>175530</xdr:rowOff>
    </xdr:to>
    <mc:AlternateContent xmlns:mc="http://schemas.openxmlformats.org/markup-compatibility/2006" xmlns:a14="http://schemas.microsoft.com/office/drawing/2010/main">
      <mc:Choice Requires="a14">
        <xdr:graphicFrame macro="">
          <xdr:nvGraphicFramePr>
            <xdr:cNvPr id="44" name="Repayment Type">
              <a:extLst>
                <a:ext uri="{FF2B5EF4-FFF2-40B4-BE49-F238E27FC236}">
                  <a16:creationId xmlns:a16="http://schemas.microsoft.com/office/drawing/2014/main" id="{CC61FEC5-59C2-069D-72E8-FE870F15FCE9}"/>
                </a:ext>
              </a:extLst>
            </xdr:cNvPr>
            <xdr:cNvGraphicFramePr/>
          </xdr:nvGraphicFramePr>
          <xdr:xfrm>
            <a:off x="0" y="0"/>
            <a:ext cx="0" cy="0"/>
          </xdr:xfrm>
          <a:graphic>
            <a:graphicData uri="http://schemas.microsoft.com/office/drawing/2010/slicer">
              <sle:slicer xmlns:sle="http://schemas.microsoft.com/office/drawing/2010/slicer" name="Repayment Type"/>
            </a:graphicData>
          </a:graphic>
        </xdr:graphicFrame>
      </mc:Choice>
      <mc:Fallback xmlns="">
        <xdr:sp macro="" textlink="">
          <xdr:nvSpPr>
            <xdr:cNvPr id="0" name=""/>
            <xdr:cNvSpPr>
              <a:spLocks noTextEdit="1"/>
            </xdr:cNvSpPr>
          </xdr:nvSpPr>
          <xdr:spPr>
            <a:xfrm>
              <a:off x="16318671" y="4393648"/>
              <a:ext cx="2534805" cy="9861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ba Attar" refreshedDate="45927.68765266204" createdVersion="8" refreshedVersion="8" minRefreshableVersion="3" recordCount="2000" xr:uid="{E300D1D3-C9F0-4926-B723-C6B5D64075BB}">
  <cacheSource type="worksheet">
    <worksheetSource name="LoanTable"/>
  </cacheSource>
  <cacheFields count="60">
    <cacheField name="Account ID" numFmtId="0">
      <sharedItems/>
    </cacheField>
    <cacheField name="Client id" numFmtId="0">
      <sharedItems containsSemiMixedTypes="0" containsString="0" containsNumber="1" containsInteger="1" minValue="2" maxValue="1001"/>
    </cacheField>
    <cacheField name="Branch Name_x" numFmtId="0">
      <sharedItems/>
    </cacheField>
    <cacheField name="Product Id" numFmtId="0">
      <sharedItems/>
    </cacheField>
    <cacheField name="Loan Amount" numFmtId="0">
      <sharedItems containsSemiMixedTypes="0" containsString="0" containsNumber="1" containsInteger="1" minValue="2024" maxValue="49995"/>
    </cacheField>
    <cacheField name="Funded Amount" numFmtId="0">
      <sharedItems containsSemiMixedTypes="0" containsString="0" containsNumber="1" containsInteger="1" minValue="2013" maxValue="49906"/>
    </cacheField>
    <cacheField name="Funded Amount Inv" numFmtId="0">
      <sharedItems containsSemiMixedTypes="0" containsString="0" containsNumber="1" containsInteger="1" minValue="1504" maxValue="44994"/>
    </cacheField>
    <cacheField name="Disbursement Date" numFmtId="164">
      <sharedItems containsSemiMixedTypes="0" containsNonDate="0" containsDate="1" containsString="0" minDate="2015-01-03T00:00:00" maxDate="2023-12-31T00:00:00"/>
    </cacheField>
    <cacheField name="Loan Status" numFmtId="0">
      <sharedItems/>
    </cacheField>
    <cacheField name="Repayment Type" numFmtId="0">
      <sharedItems/>
    </cacheField>
    <cacheField name="Center Id_x" numFmtId="0">
      <sharedItems containsSemiMixedTypes="0" containsString="0" containsNumber="1" containsInteger="1" minValue="10068" maxValue="1550006"/>
    </cacheField>
    <cacheField name="BranchID" numFmtId="0">
      <sharedItems/>
    </cacheField>
    <cacheField name="Client Name" numFmtId="0">
      <sharedItems/>
    </cacheField>
    <cacheField name="Gender ID" numFmtId="0">
      <sharedItems/>
    </cacheField>
    <cacheField name="Age" numFmtId="0">
      <sharedItems/>
    </cacheField>
    <cacheField name="Age _T" numFmtId="0">
      <sharedItems containsString="0" containsBlank="1" containsNumber="1" containsInteger="1" minValue="21" maxValue="59"/>
    </cacheField>
    <cacheField name="Date of Birth" numFmtId="0">
      <sharedItems containsBlank="1"/>
    </cacheField>
    <cacheField name="Caste" numFmtId="0">
      <sharedItems/>
    </cacheField>
    <cacheField name="Religion" numFmtId="0">
      <sharedItems/>
    </cacheField>
    <cacheField name="Home Ownership" numFmtId="0">
      <sharedItems/>
    </cacheField>
    <cacheField name="Client Income Range" numFmtId="0">
      <sharedItems/>
    </cacheField>
    <cacheField name="Employment Type" numFmtId="0">
      <sharedItems/>
    </cacheField>
    <cacheField name="Credit Score" numFmtId="0">
      <sharedItems containsSemiMixedTypes="0" containsString="0" containsNumber="1" containsInteger="1" minValue="300" maxValue="847"/>
    </cacheField>
    <cacheField name="Product Code" numFmtId="0">
      <sharedItems/>
    </cacheField>
    <cacheField name="Purpose Category" numFmtId="0">
      <sharedItems/>
    </cacheField>
    <cacheField name="Term" numFmtId="0">
      <sharedItems/>
    </cacheField>
    <cacheField name="Int Rate" numFmtId="0">
      <sharedItems containsSemiMixedTypes="0" containsString="0" containsNumber="1" minValue="6.6199999999999995E-2" maxValue="0.1991"/>
    </cacheField>
    <cacheField name="Grade" numFmtId="0">
      <sharedItems/>
    </cacheField>
    <cacheField name="Sub Grade" numFmtId="0">
      <sharedItems/>
    </cacheField>
    <cacheField name="Branch Name_y" numFmtId="0">
      <sharedItems/>
    </cacheField>
    <cacheField name="Bank Name" numFmtId="0">
      <sharedItems/>
    </cacheField>
    <cacheField name="Region Name" numFmtId="0">
      <sharedItems/>
    </cacheField>
    <cacheField name="State Abbr" numFmtId="0">
      <sharedItems/>
    </cacheField>
    <cacheField name="State Name" numFmtId="0">
      <sharedItems/>
    </cacheField>
    <cacheField name="City" numFmtId="0">
      <sharedItems/>
    </cacheField>
    <cacheField name="Center Id_y" numFmtId="0">
      <sharedItems containsSemiMixedTypes="0" containsString="0" containsNumber="1" containsInteger="1" minValue="10068" maxValue="1550006"/>
    </cacheField>
    <cacheField name="BH Name" numFmtId="0">
      <sharedItems/>
    </cacheField>
    <cacheField name="Branch Performance Category" numFmtId="0">
      <sharedItems/>
    </cacheField>
    <cacheField name="Total Pymnt" numFmtId="0">
      <sharedItems containsSemiMixedTypes="0" containsString="0" containsNumber="1" containsInteger="1" minValue="1731" maxValue="51738"/>
    </cacheField>
    <cacheField name="Total Pymnt inv" numFmtId="0">
      <sharedItems containsSemiMixedTypes="0" containsString="0" containsNumber="1" containsInteger="1" minValue="1946" maxValue="51660"/>
    </cacheField>
    <cacheField name="Total Rec Prncp" numFmtId="0">
      <sharedItems containsSemiMixedTypes="0" containsString="0" containsNumber="1" containsInteger="1" minValue="1703" maxValue="49886"/>
    </cacheField>
    <cacheField name="Total Fees" numFmtId="0">
      <sharedItems containsSemiMixedTypes="0" containsString="0" containsNumber="1" minValue="0.01" maxValue="50"/>
    </cacheField>
    <cacheField name="Total Rrec int" numFmtId="0">
      <sharedItems containsSemiMixedTypes="0" containsString="0" containsNumber="1" minValue="101.46" maxValue="4995.8100000000004"/>
    </cacheField>
    <cacheField name="Is Delinquent Loan" numFmtId="0">
      <sharedItems/>
    </cacheField>
    <cacheField name="Is Default Loan" numFmtId="0">
      <sharedItems/>
    </cacheField>
    <cacheField name="Delinq 2 Yrs" numFmtId="0">
      <sharedItems containsSemiMixedTypes="0" containsString="0" containsNumber="1" containsInteger="1" minValue="0" maxValue="2"/>
    </cacheField>
    <cacheField name="Repayment Behavior" numFmtId="0">
      <sharedItems/>
    </cacheField>
    <cacheField name="First Loan Date" numFmtId="14">
      <sharedItems containsSemiMixedTypes="0" containsNonDate="0" containsDate="1" containsString="0" minDate="2015-01-03T00:00:00" maxDate="2023-12-04T00:00:00" count="738">
        <d v="2015-01-03T00:00:00"/>
        <d v="2015-01-11T00:00:00"/>
        <d v="2015-01-13T00:00:00"/>
        <d v="2015-01-14T00:00:00"/>
        <d v="2015-01-15T00:00:00"/>
        <d v="2015-01-16T00:00:00"/>
        <d v="2015-01-17T00:00:00"/>
        <d v="2015-01-19T00:00:00"/>
        <d v="2015-01-20T00:00:00"/>
        <d v="2015-01-22T00:00:00"/>
        <d v="2015-01-24T00:00:00"/>
        <d v="2015-01-27T00:00:00"/>
        <d v="2015-01-29T00:00:00"/>
        <d v="2015-02-01T00:00:00"/>
        <d v="2015-02-02T00:00:00"/>
        <d v="2015-02-05T00:00:00"/>
        <d v="2015-02-07T00:00:00"/>
        <d v="2015-02-08T00:00:00"/>
        <d v="2015-02-10T00:00:00"/>
        <d v="2015-02-11T00:00:00"/>
        <d v="2015-02-16T00:00:00"/>
        <d v="2015-02-17T00:00:00"/>
        <d v="2015-02-20T00:00:00"/>
        <d v="2015-02-21T00:00:00"/>
        <d v="2015-02-22T00:00:00"/>
        <d v="2015-02-23T00:00:00"/>
        <d v="2015-02-26T00:00:00"/>
        <d v="2015-02-28T00:00:00"/>
        <d v="2015-03-01T00:00:00"/>
        <d v="2015-03-04T00:00:00"/>
        <d v="2015-03-09T00:00:00"/>
        <d v="2015-03-10T00:00:00"/>
        <d v="2015-03-12T00:00:00"/>
        <d v="2015-03-14T00:00:00"/>
        <d v="2015-03-15T00:00:00"/>
        <d v="2015-03-16T00:00:00"/>
        <d v="2015-03-22T00:00:00"/>
        <d v="2015-03-24T00:00:00"/>
        <d v="2015-03-25T00:00:00"/>
        <d v="2015-03-26T00:00:00"/>
        <d v="2015-03-27T00:00:00"/>
        <d v="2015-03-30T00:00:00"/>
        <d v="2015-03-31T00:00:00"/>
        <d v="2015-04-02T00:00:00"/>
        <d v="2015-04-03T00:00:00"/>
        <d v="2015-04-10T00:00:00"/>
        <d v="2015-04-12T00:00:00"/>
        <d v="2015-04-13T00:00:00"/>
        <d v="2015-04-20T00:00:00"/>
        <d v="2015-04-24T00:00:00"/>
        <d v="2015-04-27T00:00:00"/>
        <d v="2015-04-28T00:00:00"/>
        <d v="2015-04-29T00:00:00"/>
        <d v="2015-05-03T00:00:00"/>
        <d v="2015-05-05T00:00:00"/>
        <d v="2015-05-09T00:00:00"/>
        <d v="2015-05-11T00:00:00"/>
        <d v="2015-05-13T00:00:00"/>
        <d v="2015-05-16T00:00:00"/>
        <d v="2015-05-17T00:00:00"/>
        <d v="2015-05-19T00:00:00"/>
        <d v="2015-05-21T00:00:00"/>
        <d v="2015-05-25T00:00:00"/>
        <d v="2015-05-26T00:00:00"/>
        <d v="2015-05-28T00:00:00"/>
        <d v="2015-05-29T00:00:00"/>
        <d v="2015-05-30T00:00:00"/>
        <d v="2015-06-02T00:00:00"/>
        <d v="2015-06-04T00:00:00"/>
        <d v="2015-06-05T00:00:00"/>
        <d v="2015-06-10T00:00:00"/>
        <d v="2015-06-11T00:00:00"/>
        <d v="2015-06-13T00:00:00"/>
        <d v="2015-06-15T00:00:00"/>
        <d v="2015-06-17T00:00:00"/>
        <d v="2015-06-21T00:00:00"/>
        <d v="2015-06-22T00:00:00"/>
        <d v="2015-06-23T00:00:00"/>
        <d v="2015-06-26T00:00:00"/>
        <d v="2015-06-27T00:00:00"/>
        <d v="2015-06-29T00:00:00"/>
        <d v="2015-07-05T00:00:00"/>
        <d v="2015-07-06T00:00:00"/>
        <d v="2015-07-07T00:00:00"/>
        <d v="2015-07-08T00:00:00"/>
        <d v="2015-07-10T00:00:00"/>
        <d v="2015-07-11T00:00:00"/>
        <d v="2015-07-29T00:00:00"/>
        <d v="2015-08-02T00:00:00"/>
        <d v="2015-08-10T00:00:00"/>
        <d v="2015-08-13T00:00:00"/>
        <d v="2015-08-16T00:00:00"/>
        <d v="2015-08-18T00:00:00"/>
        <d v="2015-08-20T00:00:00"/>
        <d v="2015-08-24T00:00:00"/>
        <d v="2015-08-26T00:00:00"/>
        <d v="2015-08-27T00:00:00"/>
        <d v="2015-08-29T00:00:00"/>
        <d v="2015-08-30T00:00:00"/>
        <d v="2015-08-31T00:00:00"/>
        <d v="2015-09-01T00:00:00"/>
        <d v="2015-09-02T00:00:00"/>
        <d v="2015-09-04T00:00:00"/>
        <d v="2015-09-05T00:00:00"/>
        <d v="2015-09-07T00:00:00"/>
        <d v="2015-09-11T00:00:00"/>
        <d v="2015-09-12T00:00:00"/>
        <d v="2015-09-15T00:00:00"/>
        <d v="2015-09-18T00:00:00"/>
        <d v="2015-09-23T00:00:00"/>
        <d v="2015-09-25T00:00:00"/>
        <d v="2015-09-30T00:00:00"/>
        <d v="2015-10-02T00:00:00"/>
        <d v="2015-10-05T00:00:00"/>
        <d v="2015-10-06T00:00:00"/>
        <d v="2015-10-07T00:00:00"/>
        <d v="2015-10-10T00:00:00"/>
        <d v="2015-10-15T00:00:00"/>
        <d v="2015-10-16T00:00:00"/>
        <d v="2015-10-17T00:00:00"/>
        <d v="2015-10-21T00:00:00"/>
        <d v="2015-10-25T00:00:00"/>
        <d v="2015-10-28T00:00:00"/>
        <d v="2015-10-31T00:00:00"/>
        <d v="2015-11-02T00:00:00"/>
        <d v="2015-11-04T00:00:00"/>
        <d v="2015-11-05T00:00:00"/>
        <d v="2015-11-07T00:00:00"/>
        <d v="2015-11-08T00:00:00"/>
        <d v="2015-11-10T00:00:00"/>
        <d v="2015-11-11T00:00:00"/>
        <d v="2015-11-15T00:00:00"/>
        <d v="2015-11-18T00:00:00"/>
        <d v="2015-11-19T00:00:00"/>
        <d v="2015-11-22T00:00:00"/>
        <d v="2015-11-29T00:00:00"/>
        <d v="2015-12-14T00:00:00"/>
        <d v="2015-12-15T00:00:00"/>
        <d v="2015-12-16T00:00:00"/>
        <d v="2015-12-19T00:00:00"/>
        <d v="2015-12-21T00:00:00"/>
        <d v="2015-12-23T00:00:00"/>
        <d v="2015-12-25T00:00:00"/>
        <d v="2015-12-26T00:00:00"/>
        <d v="2015-12-27T00:00:00"/>
        <d v="2015-12-31T00:00:00"/>
        <d v="2016-01-02T00:00:00"/>
        <d v="2016-01-04T00:00:00"/>
        <d v="2016-01-07T00:00:00"/>
        <d v="2016-01-08T00:00:00"/>
        <d v="2016-01-15T00:00:00"/>
        <d v="2016-01-16T00:00:00"/>
        <d v="2016-01-18T00:00:00"/>
        <d v="2016-01-21T00:00:00"/>
        <d v="2016-01-23T00:00:00"/>
        <d v="2016-01-27T00:00:00"/>
        <d v="2016-01-29T00:00:00"/>
        <d v="2016-01-30T00:00:00"/>
        <d v="2016-01-31T00:00:00"/>
        <d v="2016-02-03T00:00:00"/>
        <d v="2016-02-05T00:00:00"/>
        <d v="2016-02-06T00:00:00"/>
        <d v="2016-02-14T00:00:00"/>
        <d v="2016-02-15T00:00:00"/>
        <d v="2016-02-25T00:00:00"/>
        <d v="2016-02-27T00:00:00"/>
        <d v="2016-02-29T00:00:00"/>
        <d v="2016-03-09T00:00:00"/>
        <d v="2016-03-14T00:00:00"/>
        <d v="2016-03-16T00:00:00"/>
        <d v="2016-03-18T00:00:00"/>
        <d v="2016-03-20T00:00:00"/>
        <d v="2016-03-21T00:00:00"/>
        <d v="2016-03-23T00:00:00"/>
        <d v="2016-03-27T00:00:00"/>
        <d v="2016-03-28T00:00:00"/>
        <d v="2016-04-02T00:00:00"/>
        <d v="2016-04-06T00:00:00"/>
        <d v="2016-04-07T00:00:00"/>
        <d v="2016-04-08T00:00:00"/>
        <d v="2016-04-10T00:00:00"/>
        <d v="2016-04-13T00:00:00"/>
        <d v="2016-04-21T00:00:00"/>
        <d v="2016-04-24T00:00:00"/>
        <d v="2016-04-25T00:00:00"/>
        <d v="2016-04-29T00:00:00"/>
        <d v="2016-05-01T00:00:00"/>
        <d v="2016-05-04T00:00:00"/>
        <d v="2016-05-06T00:00:00"/>
        <d v="2016-05-16T00:00:00"/>
        <d v="2016-05-17T00:00:00"/>
        <d v="2016-05-18T00:00:00"/>
        <d v="2016-05-23T00:00:00"/>
        <d v="2016-05-30T00:00:00"/>
        <d v="2016-05-31T00:00:00"/>
        <d v="2016-06-04T00:00:00"/>
        <d v="2016-06-06T00:00:00"/>
        <d v="2016-06-09T00:00:00"/>
        <d v="2016-06-10T00:00:00"/>
        <d v="2016-06-12T00:00:00"/>
        <d v="2016-06-15T00:00:00"/>
        <d v="2016-06-19T00:00:00"/>
        <d v="2016-07-02T00:00:00"/>
        <d v="2016-07-03T00:00:00"/>
        <d v="2016-07-05T00:00:00"/>
        <d v="2016-07-08T00:00:00"/>
        <d v="2016-07-09T00:00:00"/>
        <d v="2016-07-10T00:00:00"/>
        <d v="2016-07-13T00:00:00"/>
        <d v="2016-07-19T00:00:00"/>
        <d v="2016-07-24T00:00:00"/>
        <d v="2016-07-27T00:00:00"/>
        <d v="2016-07-29T00:00:00"/>
        <d v="2016-08-01T00:00:00"/>
        <d v="2016-08-06T00:00:00"/>
        <d v="2016-08-07T00:00:00"/>
        <d v="2016-08-09T00:00:00"/>
        <d v="2016-08-11T00:00:00"/>
        <d v="2016-08-13T00:00:00"/>
        <d v="2016-08-15T00:00:00"/>
        <d v="2016-08-21T00:00:00"/>
        <d v="2016-08-23T00:00:00"/>
        <d v="2016-08-25T00:00:00"/>
        <d v="2016-08-27T00:00:00"/>
        <d v="2016-08-29T00:00:00"/>
        <d v="2016-08-30T00:00:00"/>
        <d v="2016-09-01T00:00:00"/>
        <d v="2016-09-03T00:00:00"/>
        <d v="2016-09-04T00:00:00"/>
        <d v="2016-09-05T00:00:00"/>
        <d v="2016-09-08T00:00:00"/>
        <d v="2016-09-12T00:00:00"/>
        <d v="2016-09-16T00:00:00"/>
        <d v="2016-09-18T00:00:00"/>
        <d v="2016-09-22T00:00:00"/>
        <d v="2016-09-26T00:00:00"/>
        <d v="2016-09-27T00:00:00"/>
        <d v="2016-09-28T00:00:00"/>
        <d v="2016-10-04T00:00:00"/>
        <d v="2016-10-05T00:00:00"/>
        <d v="2016-10-06T00:00:00"/>
        <d v="2016-10-07T00:00:00"/>
        <d v="2016-10-09T00:00:00"/>
        <d v="2016-10-10T00:00:00"/>
        <d v="2016-10-16T00:00:00"/>
        <d v="2016-10-18T00:00:00"/>
        <d v="2016-10-19T00:00:00"/>
        <d v="2016-10-20T00:00:00"/>
        <d v="2016-10-21T00:00:00"/>
        <d v="2016-10-23T00:00:00"/>
        <d v="2016-10-24T00:00:00"/>
        <d v="2016-10-26T00:00:00"/>
        <d v="2016-10-28T00:00:00"/>
        <d v="2016-10-29T00:00:00"/>
        <d v="2016-10-30T00:00:00"/>
        <d v="2016-11-03T00:00:00"/>
        <d v="2016-11-04T00:00:00"/>
        <d v="2016-11-07T00:00:00"/>
        <d v="2016-11-09T00:00:00"/>
        <d v="2016-11-12T00:00:00"/>
        <d v="2016-11-15T00:00:00"/>
        <d v="2016-11-16T00:00:00"/>
        <d v="2016-11-22T00:00:00"/>
        <d v="2016-11-23T00:00:00"/>
        <d v="2016-11-24T00:00:00"/>
        <d v="2016-11-26T00:00:00"/>
        <d v="2016-11-27T00:00:00"/>
        <d v="2016-11-28T00:00:00"/>
        <d v="2016-11-29T00:00:00"/>
        <d v="2016-12-15T00:00:00"/>
        <d v="2016-12-17T00:00:00"/>
        <d v="2016-12-18T00:00:00"/>
        <d v="2016-12-20T00:00:00"/>
        <d v="2016-12-21T00:00:00"/>
        <d v="2016-12-23T00:00:00"/>
        <d v="2016-12-26T00:00:00"/>
        <d v="2016-12-30T00:00:00"/>
        <d v="2017-01-03T00:00:00"/>
        <d v="2017-01-05T00:00:00"/>
        <d v="2017-01-08T00:00:00"/>
        <d v="2017-01-09T00:00:00"/>
        <d v="2017-01-11T00:00:00"/>
        <d v="2017-01-14T00:00:00"/>
        <d v="2017-01-18T00:00:00"/>
        <d v="2017-01-20T00:00:00"/>
        <d v="2017-01-22T00:00:00"/>
        <d v="2017-01-27T00:00:00"/>
        <d v="2017-02-01T00:00:00"/>
        <d v="2017-02-04T00:00:00"/>
        <d v="2017-02-12T00:00:00"/>
        <d v="2017-02-13T00:00:00"/>
        <d v="2017-02-14T00:00:00"/>
        <d v="2017-02-15T00:00:00"/>
        <d v="2017-02-17T00:00:00"/>
        <d v="2017-02-19T00:00:00"/>
        <d v="2017-02-22T00:00:00"/>
        <d v="2017-02-25T00:00:00"/>
        <d v="2017-03-02T00:00:00"/>
        <d v="2017-03-05T00:00:00"/>
        <d v="2017-03-11T00:00:00"/>
        <d v="2017-03-18T00:00:00"/>
        <d v="2017-03-21T00:00:00"/>
        <d v="2017-03-25T00:00:00"/>
        <d v="2017-03-28T00:00:00"/>
        <d v="2017-04-02T00:00:00"/>
        <d v="2017-04-14T00:00:00"/>
        <d v="2017-04-16T00:00:00"/>
        <d v="2017-04-17T00:00:00"/>
        <d v="2017-04-18T00:00:00"/>
        <d v="2017-04-21T00:00:00"/>
        <d v="2017-04-22T00:00:00"/>
        <d v="2017-04-23T00:00:00"/>
        <d v="2017-04-29T00:00:00"/>
        <d v="2017-05-02T00:00:00"/>
        <d v="2017-05-03T00:00:00"/>
        <d v="2017-05-05T00:00:00"/>
        <d v="2017-05-06T00:00:00"/>
        <d v="2017-05-09T00:00:00"/>
        <d v="2017-05-11T00:00:00"/>
        <d v="2017-05-20T00:00:00"/>
        <d v="2017-05-22T00:00:00"/>
        <d v="2017-06-01T00:00:00"/>
        <d v="2017-06-04T00:00:00"/>
        <d v="2017-06-07T00:00:00"/>
        <d v="2017-06-10T00:00:00"/>
        <d v="2017-06-13T00:00:00"/>
        <d v="2017-06-14T00:00:00"/>
        <d v="2017-06-15T00:00:00"/>
        <d v="2017-06-17T00:00:00"/>
        <d v="2017-06-18T00:00:00"/>
        <d v="2017-06-19T00:00:00"/>
        <d v="2017-06-26T00:00:00"/>
        <d v="2017-06-30T00:00:00"/>
        <d v="2017-07-08T00:00:00"/>
        <d v="2017-07-13T00:00:00"/>
        <d v="2017-07-14T00:00:00"/>
        <d v="2017-07-16T00:00:00"/>
        <d v="2017-07-19T00:00:00"/>
        <d v="2017-07-21T00:00:00"/>
        <d v="2017-07-23T00:00:00"/>
        <d v="2017-07-28T00:00:00"/>
        <d v="2017-07-29T00:00:00"/>
        <d v="2017-08-01T00:00:00"/>
        <d v="2017-08-09T00:00:00"/>
        <d v="2017-08-10T00:00:00"/>
        <d v="2017-08-13T00:00:00"/>
        <d v="2017-08-16T00:00:00"/>
        <d v="2017-08-25T00:00:00"/>
        <d v="2017-09-03T00:00:00"/>
        <d v="2017-09-05T00:00:00"/>
        <d v="2017-09-06T00:00:00"/>
        <d v="2017-09-09T00:00:00"/>
        <d v="2017-09-10T00:00:00"/>
        <d v="2017-09-14T00:00:00"/>
        <d v="2017-09-17T00:00:00"/>
        <d v="2017-09-21T00:00:00"/>
        <d v="2017-09-23T00:00:00"/>
        <d v="2017-09-24T00:00:00"/>
        <d v="2017-09-25T00:00:00"/>
        <d v="2017-09-26T00:00:00"/>
        <d v="2017-09-30T00:00:00"/>
        <d v="2017-10-01T00:00:00"/>
        <d v="2017-10-03T00:00:00"/>
        <d v="2017-10-04T00:00:00"/>
        <d v="2017-10-05T00:00:00"/>
        <d v="2017-10-09T00:00:00"/>
        <d v="2017-10-23T00:00:00"/>
        <d v="2017-10-29T00:00:00"/>
        <d v="2017-11-06T00:00:00"/>
        <d v="2017-11-07T00:00:00"/>
        <d v="2017-11-09T00:00:00"/>
        <d v="2017-11-11T00:00:00"/>
        <d v="2017-11-14T00:00:00"/>
        <d v="2017-11-16T00:00:00"/>
        <d v="2017-11-17T00:00:00"/>
        <d v="2017-11-18T00:00:00"/>
        <d v="2017-11-19T00:00:00"/>
        <d v="2017-11-21T00:00:00"/>
        <d v="2017-11-27T00:00:00"/>
        <d v="2017-11-28T00:00:00"/>
        <d v="2017-12-01T00:00:00"/>
        <d v="2017-12-04T00:00:00"/>
        <d v="2017-12-07T00:00:00"/>
        <d v="2017-12-08T00:00:00"/>
        <d v="2017-12-12T00:00:00"/>
        <d v="2017-12-13T00:00:00"/>
        <d v="2017-12-14T00:00:00"/>
        <d v="2017-12-24T00:00:00"/>
        <d v="2017-12-25T00:00:00"/>
        <d v="2018-01-06T00:00:00"/>
        <d v="2018-01-13T00:00:00"/>
        <d v="2018-01-14T00:00:00"/>
        <d v="2018-01-17T00:00:00"/>
        <d v="2018-01-18T00:00:00"/>
        <d v="2018-01-23T00:00:00"/>
        <d v="2018-01-24T00:00:00"/>
        <d v="2018-02-07T00:00:00"/>
        <d v="2018-02-12T00:00:00"/>
        <d v="2018-02-14T00:00:00"/>
        <d v="2018-02-15T00:00:00"/>
        <d v="2018-02-19T00:00:00"/>
        <d v="2018-02-21T00:00:00"/>
        <d v="2018-02-22T00:00:00"/>
        <d v="2018-02-23T00:00:00"/>
        <d v="2018-02-24T00:00:00"/>
        <d v="2018-03-01T00:00:00"/>
        <d v="2018-03-06T00:00:00"/>
        <d v="2018-03-15T00:00:00"/>
        <d v="2018-03-19T00:00:00"/>
        <d v="2018-03-21T00:00:00"/>
        <d v="2018-03-22T00:00:00"/>
        <d v="2018-03-28T00:00:00"/>
        <d v="2018-03-29T00:00:00"/>
        <d v="2018-04-01T00:00:00"/>
        <d v="2018-04-02T00:00:00"/>
        <d v="2018-04-05T00:00:00"/>
        <d v="2018-04-06T00:00:00"/>
        <d v="2018-04-13T00:00:00"/>
        <d v="2018-04-17T00:00:00"/>
        <d v="2018-04-19T00:00:00"/>
        <d v="2018-04-21T00:00:00"/>
        <d v="2018-04-22T00:00:00"/>
        <d v="2018-04-25T00:00:00"/>
        <d v="2018-04-29T00:00:00"/>
        <d v="2018-05-05T00:00:00"/>
        <d v="2018-05-09T00:00:00"/>
        <d v="2018-05-10T00:00:00"/>
        <d v="2018-05-12T00:00:00"/>
        <d v="2018-05-13T00:00:00"/>
        <d v="2018-05-21T00:00:00"/>
        <d v="2018-05-31T00:00:00"/>
        <d v="2018-06-03T00:00:00"/>
        <d v="2018-06-18T00:00:00"/>
        <d v="2018-06-29T00:00:00"/>
        <d v="2018-07-01T00:00:00"/>
        <d v="2018-07-04T00:00:00"/>
        <d v="2018-07-05T00:00:00"/>
        <d v="2018-07-12T00:00:00"/>
        <d v="2018-07-24T00:00:00"/>
        <d v="2018-07-26T00:00:00"/>
        <d v="2018-07-30T00:00:00"/>
        <d v="2018-08-06T00:00:00"/>
        <d v="2018-08-12T00:00:00"/>
        <d v="2018-08-16T00:00:00"/>
        <d v="2018-08-20T00:00:00"/>
        <d v="2018-08-30T00:00:00"/>
        <d v="2018-09-03T00:00:00"/>
        <d v="2018-09-04T00:00:00"/>
        <d v="2018-09-07T00:00:00"/>
        <d v="2018-09-12T00:00:00"/>
        <d v="2018-09-13T00:00:00"/>
        <d v="2018-09-14T00:00:00"/>
        <d v="2018-09-18T00:00:00"/>
        <d v="2018-09-23T00:00:00"/>
        <d v="2018-09-29T00:00:00"/>
        <d v="2018-10-03T00:00:00"/>
        <d v="2018-10-04T00:00:00"/>
        <d v="2018-10-08T00:00:00"/>
        <d v="2018-10-11T00:00:00"/>
        <d v="2018-10-19T00:00:00"/>
        <d v="2018-10-27T00:00:00"/>
        <d v="2018-11-01T00:00:00"/>
        <d v="2018-11-04T00:00:00"/>
        <d v="2018-11-07T00:00:00"/>
        <d v="2018-11-09T00:00:00"/>
        <d v="2018-11-19T00:00:00"/>
        <d v="2018-11-26T00:00:00"/>
        <d v="2018-11-27T00:00:00"/>
        <d v="2018-11-29T00:00:00"/>
        <d v="2018-12-11T00:00:00"/>
        <d v="2018-12-14T00:00:00"/>
        <d v="2018-12-21T00:00:00"/>
        <d v="2018-12-24T00:00:00"/>
        <d v="2018-12-26T00:00:00"/>
        <d v="2019-01-01T00:00:00"/>
        <d v="2019-01-03T00:00:00"/>
        <d v="2019-01-04T00:00:00"/>
        <d v="2019-01-06T00:00:00"/>
        <d v="2019-01-08T00:00:00"/>
        <d v="2019-01-10T00:00:00"/>
        <d v="2019-01-12T00:00:00"/>
        <d v="2019-01-19T00:00:00"/>
        <d v="2019-01-21T00:00:00"/>
        <d v="2019-01-25T00:00:00"/>
        <d v="2019-01-28T00:00:00"/>
        <d v="2019-01-31T00:00:00"/>
        <d v="2019-02-02T00:00:00"/>
        <d v="2019-02-11T00:00:00"/>
        <d v="2019-02-20T00:00:00"/>
        <d v="2019-02-21T00:00:00"/>
        <d v="2019-02-23T00:00:00"/>
        <d v="2019-02-25T00:00:00"/>
        <d v="2019-03-05T00:00:00"/>
        <d v="2019-03-08T00:00:00"/>
        <d v="2019-03-13T00:00:00"/>
        <d v="2019-03-16T00:00:00"/>
        <d v="2019-03-24T00:00:00"/>
        <d v="2019-03-31T00:00:00"/>
        <d v="2019-04-02T00:00:00"/>
        <d v="2019-04-04T00:00:00"/>
        <d v="2019-04-08T00:00:00"/>
        <d v="2019-04-09T00:00:00"/>
        <d v="2019-04-15T00:00:00"/>
        <d v="2019-04-21T00:00:00"/>
        <d v="2019-04-22T00:00:00"/>
        <d v="2019-04-29T00:00:00"/>
        <d v="2019-05-05T00:00:00"/>
        <d v="2019-05-06T00:00:00"/>
        <d v="2019-05-12T00:00:00"/>
        <d v="2019-05-13T00:00:00"/>
        <d v="2019-05-14T00:00:00"/>
        <d v="2019-05-15T00:00:00"/>
        <d v="2019-05-27T00:00:00"/>
        <d v="2019-05-28T00:00:00"/>
        <d v="2019-06-03T00:00:00"/>
        <d v="2019-06-06T00:00:00"/>
        <d v="2019-06-18T00:00:00"/>
        <d v="2019-07-04T00:00:00"/>
        <d v="2019-07-11T00:00:00"/>
        <d v="2019-07-15T00:00:00"/>
        <d v="2019-07-19T00:00:00"/>
        <d v="2019-07-26T00:00:00"/>
        <d v="2019-07-31T00:00:00"/>
        <d v="2019-08-15T00:00:00"/>
        <d v="2019-08-17T00:00:00"/>
        <d v="2019-08-26T00:00:00"/>
        <d v="2019-08-28T00:00:00"/>
        <d v="2019-09-05T00:00:00"/>
        <d v="2019-09-14T00:00:00"/>
        <d v="2019-09-20T00:00:00"/>
        <d v="2019-09-22T00:00:00"/>
        <d v="2019-10-01T00:00:00"/>
        <d v="2019-10-06T00:00:00"/>
        <d v="2019-10-09T00:00:00"/>
        <d v="2019-10-11T00:00:00"/>
        <d v="2019-10-13T00:00:00"/>
        <d v="2019-10-14T00:00:00"/>
        <d v="2019-10-20T00:00:00"/>
        <d v="2019-10-24T00:00:00"/>
        <d v="2019-11-05T00:00:00"/>
        <d v="2019-11-07T00:00:00"/>
        <d v="2019-11-10T00:00:00"/>
        <d v="2019-11-16T00:00:00"/>
        <d v="2019-11-20T00:00:00"/>
        <d v="2019-11-22T00:00:00"/>
        <d v="2019-12-11T00:00:00"/>
        <d v="2019-12-13T00:00:00"/>
        <d v="2019-12-21T00:00:00"/>
        <d v="2019-12-22T00:00:00"/>
        <d v="2019-12-29T00:00:00"/>
        <d v="2020-01-01T00:00:00"/>
        <d v="2020-01-12T00:00:00"/>
        <d v="2020-01-13T00:00:00"/>
        <d v="2020-01-17T00:00:00"/>
        <d v="2020-01-25T00:00:00"/>
        <d v="2020-01-26T00:00:00"/>
        <d v="2020-01-30T00:00:00"/>
        <d v="2020-02-16T00:00:00"/>
        <d v="2020-02-27T00:00:00"/>
        <d v="2020-03-06T00:00:00"/>
        <d v="2020-03-12T00:00:00"/>
        <d v="2020-03-20T00:00:00"/>
        <d v="2020-03-25T00:00:00"/>
        <d v="2020-04-02T00:00:00"/>
        <d v="2020-04-04T00:00:00"/>
        <d v="2020-04-08T00:00:00"/>
        <d v="2020-04-10T00:00:00"/>
        <d v="2020-04-13T00:00:00"/>
        <d v="2020-04-16T00:00:00"/>
        <d v="2020-05-07T00:00:00"/>
        <d v="2020-05-08T00:00:00"/>
        <d v="2020-05-23T00:00:00"/>
        <d v="2020-05-25T00:00:00"/>
        <d v="2020-05-28T00:00:00"/>
        <d v="2020-05-29T00:00:00"/>
        <d v="2020-05-31T00:00:00"/>
        <d v="2020-06-03T00:00:00"/>
        <d v="2020-06-05T00:00:00"/>
        <d v="2020-07-04T00:00:00"/>
        <d v="2020-07-07T00:00:00"/>
        <d v="2020-07-11T00:00:00"/>
        <d v="2020-07-14T00:00:00"/>
        <d v="2020-07-16T00:00:00"/>
        <d v="2020-08-09T00:00:00"/>
        <d v="2020-08-13T00:00:00"/>
        <d v="2020-08-26T00:00:00"/>
        <d v="2020-08-27T00:00:00"/>
        <d v="2020-09-02T00:00:00"/>
        <d v="2020-09-09T00:00:00"/>
        <d v="2020-09-11T00:00:00"/>
        <d v="2020-09-15T00:00:00"/>
        <d v="2020-10-07T00:00:00"/>
        <d v="2020-10-12T00:00:00"/>
        <d v="2020-10-17T00:00:00"/>
        <d v="2020-10-19T00:00:00"/>
        <d v="2020-10-21T00:00:00"/>
        <d v="2020-10-23T00:00:00"/>
        <d v="2020-10-27T00:00:00"/>
        <d v="2020-10-29T00:00:00"/>
        <d v="2020-11-04T00:00:00"/>
        <d v="2020-11-08T00:00:00"/>
        <d v="2020-11-15T00:00:00"/>
        <d v="2020-11-18T00:00:00"/>
        <d v="2020-11-20T00:00:00"/>
        <d v="2020-12-17T00:00:00"/>
        <d v="2021-01-03T00:00:00"/>
        <d v="2021-01-04T00:00:00"/>
        <d v="2021-01-11T00:00:00"/>
        <d v="2021-01-15T00:00:00"/>
        <d v="2021-01-21T00:00:00"/>
        <d v="2021-01-23T00:00:00"/>
        <d v="2021-01-25T00:00:00"/>
        <d v="2021-01-28T00:00:00"/>
        <d v="2021-01-31T00:00:00"/>
        <d v="2021-02-05T00:00:00"/>
        <d v="2021-02-06T00:00:00"/>
        <d v="2021-02-08T00:00:00"/>
        <d v="2021-02-21T00:00:00"/>
        <d v="2021-02-25T00:00:00"/>
        <d v="2021-03-06T00:00:00"/>
        <d v="2021-03-27T00:00:00"/>
        <d v="2021-04-08T00:00:00"/>
        <d v="2021-04-10T00:00:00"/>
        <d v="2021-04-12T00:00:00"/>
        <d v="2021-04-13T00:00:00"/>
        <d v="2021-04-16T00:00:00"/>
        <d v="2021-04-23T00:00:00"/>
        <d v="2021-04-29T00:00:00"/>
        <d v="2021-05-04T00:00:00"/>
        <d v="2021-05-07T00:00:00"/>
        <d v="2021-05-16T00:00:00"/>
        <d v="2021-05-17T00:00:00"/>
        <d v="2021-05-20T00:00:00"/>
        <d v="2021-05-21T00:00:00"/>
        <d v="2021-05-28T00:00:00"/>
        <d v="2021-06-20T00:00:00"/>
        <d v="2021-06-30T00:00:00"/>
        <d v="2021-07-03T00:00:00"/>
        <d v="2021-07-10T00:00:00"/>
        <d v="2021-07-12T00:00:00"/>
        <d v="2021-07-27T00:00:00"/>
        <d v="2021-07-28T00:00:00"/>
        <d v="2021-07-31T00:00:00"/>
        <d v="2021-08-08T00:00:00"/>
        <d v="2021-08-21T00:00:00"/>
        <d v="2021-08-26T00:00:00"/>
        <d v="2021-08-30T00:00:00"/>
        <d v="2021-09-08T00:00:00"/>
        <d v="2021-09-19T00:00:00"/>
        <d v="2021-09-29T00:00:00"/>
        <d v="2021-10-05T00:00:00"/>
        <d v="2021-10-18T00:00:00"/>
        <d v="2021-10-30T00:00:00"/>
        <d v="2021-11-02T00:00:00"/>
        <d v="2021-11-15T00:00:00"/>
        <d v="2021-11-21T00:00:00"/>
        <d v="2021-12-02T00:00:00"/>
        <d v="2021-12-06T00:00:00"/>
        <d v="2021-12-07T00:00:00"/>
        <d v="2021-12-29T00:00:00"/>
        <d v="2022-01-04T00:00:00"/>
        <d v="2022-01-05T00:00:00"/>
        <d v="2022-01-19T00:00:00"/>
        <d v="2022-01-21T00:00:00"/>
        <d v="2022-01-30T00:00:00"/>
        <d v="2022-02-02T00:00:00"/>
        <d v="2022-02-13T00:00:00"/>
        <d v="2022-02-19T00:00:00"/>
        <d v="2022-02-20T00:00:00"/>
        <d v="2022-02-28T00:00:00"/>
        <d v="2022-03-02T00:00:00"/>
        <d v="2022-03-07T00:00:00"/>
        <d v="2022-03-26T00:00:00"/>
        <d v="2022-03-28T00:00:00"/>
        <d v="2022-03-30T00:00:00"/>
        <d v="2022-04-06T00:00:00"/>
        <d v="2022-04-07T00:00:00"/>
        <d v="2022-04-12T00:00:00"/>
        <d v="2022-04-16T00:00:00"/>
        <d v="2022-04-17T00:00:00"/>
        <d v="2022-04-21T00:00:00"/>
        <d v="2022-04-24T00:00:00"/>
        <d v="2022-05-21T00:00:00"/>
        <d v="2022-05-24T00:00:00"/>
        <d v="2022-05-27T00:00:00"/>
        <d v="2022-06-02T00:00:00"/>
        <d v="2022-06-04T00:00:00"/>
        <d v="2022-06-06T00:00:00"/>
        <d v="2022-06-15T00:00:00"/>
        <d v="2022-06-22T00:00:00"/>
        <d v="2022-07-11T00:00:00"/>
        <d v="2022-07-17T00:00:00"/>
        <d v="2022-07-21T00:00:00"/>
        <d v="2022-07-30T00:00:00"/>
        <d v="2022-08-05T00:00:00"/>
        <d v="2022-08-23T00:00:00"/>
        <d v="2022-08-24T00:00:00"/>
        <d v="2022-09-02T00:00:00"/>
        <d v="2022-09-10T00:00:00"/>
        <d v="2022-09-19T00:00:00"/>
        <d v="2022-09-24T00:00:00"/>
        <d v="2022-10-05T00:00:00"/>
        <d v="2022-11-07T00:00:00"/>
        <d v="2022-12-08T00:00:00"/>
        <d v="2022-12-18T00:00:00"/>
        <d v="2022-12-28T00:00:00"/>
        <d v="2023-01-03T00:00:00"/>
        <d v="2023-01-07T00:00:00"/>
        <d v="2023-01-22T00:00:00"/>
        <d v="2023-02-08T00:00:00"/>
        <d v="2023-02-11T00:00:00"/>
        <d v="2023-02-18T00:00:00"/>
        <d v="2023-03-02T00:00:00"/>
        <d v="2023-03-08T00:00:00"/>
        <d v="2023-03-13T00:00:00"/>
        <d v="2023-03-24T00:00:00"/>
        <d v="2023-03-30T00:00:00"/>
        <d v="2023-04-24T00:00:00"/>
        <d v="2023-05-04T00:00:00"/>
        <d v="2023-05-05T00:00:00"/>
        <d v="2023-05-07T00:00:00"/>
        <d v="2023-05-18T00:00:00"/>
        <d v="2023-05-31T00:00:00"/>
        <d v="2023-07-04T00:00:00"/>
        <d v="2023-07-28T00:00:00"/>
        <d v="2023-08-11T00:00:00"/>
        <d v="2023-08-18T00:00:00"/>
        <d v="2023-08-25T00:00:00"/>
        <d v="2023-09-01T00:00:00"/>
        <d v="2023-09-14T00:00:00"/>
        <d v="2023-09-15T00:00:00"/>
        <d v="2023-09-20T00:00:00"/>
        <d v="2023-09-30T00:00:00"/>
        <d v="2023-10-21T00:00:00"/>
        <d v="2023-10-24T00:00:00"/>
        <d v="2023-11-21T00:00:00"/>
        <d v="2023-11-30T00:00:00"/>
        <d v="2023-12-03T00:00:00"/>
      </sharedItems>
      <fieldGroup par="59"/>
    </cacheField>
    <cacheField name="Period" numFmtId="14">
      <sharedItems/>
    </cacheField>
    <cacheField name="Previous Period" numFmtId="0">
      <sharedItems/>
    </cacheField>
    <cacheField name="Had Loan" numFmtId="0">
      <sharedItems containsSemiMixedTypes="0" containsString="0" containsNumber="1" containsInteger="1" minValue="0" maxValue="1"/>
    </cacheField>
    <cacheField name="Retained Clients Months" numFmtId="0">
      <sharedItems containsSemiMixedTypes="0" containsString="0" containsNumber="1" containsInteger="1" minValue="0" maxValue="1"/>
    </cacheField>
    <cacheField name="Year" numFmtId="2">
      <sharedItems count="9">
        <s v="2015"/>
        <s v="2016"/>
        <s v="2017"/>
        <s v="2018"/>
        <s v="2019"/>
        <s v="2020"/>
        <s v="2021"/>
        <s v="2022"/>
        <s v="2023"/>
      </sharedItems>
    </cacheField>
    <cacheField name="Previous Year" numFmtId="1">
      <sharedItems containsMixedTypes="1" containsNumber="1" containsInteger="1" minValue="2015" maxValue="2022"/>
    </cacheField>
    <cacheField name="Retained Clients Year" numFmtId="1">
      <sharedItems containsSemiMixedTypes="0" containsString="0" containsNumber="1" containsInteger="1" minValue="0" maxValue="1"/>
    </cacheField>
    <cacheField name="Year/Quarter" numFmtId="0">
      <sharedItems/>
    </cacheField>
    <cacheField name="New Clients" numFmtId="0">
      <sharedItems containsSemiMixedTypes="0" containsString="0" containsNumber="1" containsInteger="1" minValue="0" maxValue="1"/>
    </cacheField>
    <cacheField name="Months (First Loan Date)" numFmtId="0" databaseField="0">
      <fieldGroup base="47">
        <rangePr groupBy="months" startDate="2015-01-03T00:00:00" endDate="2023-12-04T00:00:00"/>
        <groupItems count="14">
          <s v="&lt;03-01-2015"/>
          <s v="Jan"/>
          <s v="Feb"/>
          <s v="Mar"/>
          <s v="Apr"/>
          <s v="May"/>
          <s v="Jun"/>
          <s v="Jul"/>
          <s v="Aug"/>
          <s v="Sep"/>
          <s v="Oct"/>
          <s v="Nov"/>
          <s v="Dec"/>
          <s v="&gt;04-12-2023"/>
        </groupItems>
      </fieldGroup>
    </cacheField>
    <cacheField name="Quarters (First Loan Date)" numFmtId="0" databaseField="0">
      <fieldGroup base="47">
        <rangePr groupBy="quarters" startDate="2015-01-03T00:00:00" endDate="2023-12-04T00:00:00"/>
        <groupItems count="6">
          <s v="&lt;03-01-2015"/>
          <s v="Qtr1"/>
          <s v="Qtr2"/>
          <s v="Qtr3"/>
          <s v="Qtr4"/>
          <s v="&gt;04-12-2023"/>
        </groupItems>
      </fieldGroup>
    </cacheField>
    <cacheField name="Years (First Loan Date)" numFmtId="0" databaseField="0">
      <fieldGroup base="47">
        <rangePr groupBy="years" startDate="2015-01-03T00:00:00" endDate="2023-12-04T00:00:00"/>
        <groupItems count="11">
          <s v="&lt;03-01-2015"/>
          <s v="2015"/>
          <s v="2016"/>
          <s v="2017"/>
          <s v="2018"/>
          <s v="2019"/>
          <s v="2020"/>
          <s v="2021"/>
          <s v="2022"/>
          <s v="2023"/>
          <s v="&gt;04-12-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AVANI DHURI" refreshedDate="45931.973269097223" backgroundQuery="1" createdVersion="8" refreshedVersion="8" minRefreshableVersion="3" recordCount="0" supportSubquery="1" supportAdvancedDrill="1" xr:uid="{638070E3-1342-4801-9249-3002A569B0CD}">
  <cacheSource type="external" connectionId="1"/>
  <cacheFields count="6">
    <cacheField name="[Table6].[First Loan Date].[First Loan Date]" caption="First Loan Date" numFmtId="0" hierarchy="50" level="1">
      <sharedItems containsSemiMixedTypes="0" containsNonDate="0" containsDate="1" containsString="0" minDate="2015-01-03T00:00:00" maxDate="2023-12-04T00:00:00" count="738">
        <d v="2015-01-03T00:00:00"/>
        <d v="2015-01-11T00:00:00"/>
        <d v="2015-01-13T00:00:00"/>
        <d v="2015-01-14T00:00:00"/>
        <d v="2015-01-15T00:00:00"/>
        <d v="2015-01-16T00:00:00"/>
        <d v="2015-01-17T00:00:00"/>
        <d v="2015-01-19T00:00:00"/>
        <d v="2015-01-20T00:00:00"/>
        <d v="2015-01-22T00:00:00"/>
        <d v="2015-01-24T00:00:00"/>
        <d v="2015-01-27T00:00:00"/>
        <d v="2015-01-29T00:00:00"/>
        <d v="2015-02-01T00:00:00"/>
        <d v="2015-02-02T00:00:00"/>
        <d v="2015-02-05T00:00:00"/>
        <d v="2015-02-07T00:00:00"/>
        <d v="2015-02-08T00:00:00"/>
        <d v="2015-02-10T00:00:00"/>
        <d v="2015-02-11T00:00:00"/>
        <d v="2015-02-16T00:00:00"/>
        <d v="2015-02-17T00:00:00"/>
        <d v="2015-02-20T00:00:00"/>
        <d v="2015-02-21T00:00:00"/>
        <d v="2015-02-22T00:00:00"/>
        <d v="2015-02-23T00:00:00"/>
        <d v="2015-02-26T00:00:00"/>
        <d v="2015-02-28T00:00:00"/>
        <d v="2015-03-01T00:00:00"/>
        <d v="2015-03-04T00:00:00"/>
        <d v="2015-03-09T00:00:00"/>
        <d v="2015-03-10T00:00:00"/>
        <d v="2015-03-12T00:00:00"/>
        <d v="2015-03-14T00:00:00"/>
        <d v="2015-03-15T00:00:00"/>
        <d v="2015-03-16T00:00:00"/>
        <d v="2015-03-22T00:00:00"/>
        <d v="2015-03-24T00:00:00"/>
        <d v="2015-03-25T00:00:00"/>
        <d v="2015-03-26T00:00:00"/>
        <d v="2015-03-27T00:00:00"/>
        <d v="2015-03-30T00:00:00"/>
        <d v="2015-03-31T00:00:00"/>
        <d v="2015-04-02T00:00:00"/>
        <d v="2015-04-03T00:00:00"/>
        <d v="2015-04-10T00:00:00"/>
        <d v="2015-04-12T00:00:00"/>
        <d v="2015-04-13T00:00:00"/>
        <d v="2015-04-20T00:00:00"/>
        <d v="2015-04-24T00:00:00"/>
        <d v="2015-04-27T00:00:00"/>
        <d v="2015-04-28T00:00:00"/>
        <d v="2015-04-29T00:00:00"/>
        <d v="2015-05-03T00:00:00"/>
        <d v="2015-05-05T00:00:00"/>
        <d v="2015-05-09T00:00:00"/>
        <d v="2015-05-11T00:00:00"/>
        <d v="2015-05-13T00:00:00"/>
        <d v="2015-05-16T00:00:00"/>
        <d v="2015-05-17T00:00:00"/>
        <d v="2015-05-19T00:00:00"/>
        <d v="2015-05-21T00:00:00"/>
        <d v="2015-05-25T00:00:00"/>
        <d v="2015-05-26T00:00:00"/>
        <d v="2015-05-28T00:00:00"/>
        <d v="2015-05-29T00:00:00"/>
        <d v="2015-05-30T00:00:00"/>
        <d v="2015-06-02T00:00:00"/>
        <d v="2015-06-04T00:00:00"/>
        <d v="2015-06-05T00:00:00"/>
        <d v="2015-06-10T00:00:00"/>
        <d v="2015-06-11T00:00:00"/>
        <d v="2015-06-13T00:00:00"/>
        <d v="2015-06-15T00:00:00"/>
        <d v="2015-06-17T00:00:00"/>
        <d v="2015-06-21T00:00:00"/>
        <d v="2015-06-22T00:00:00"/>
        <d v="2015-06-23T00:00:00"/>
        <d v="2015-06-26T00:00:00"/>
        <d v="2015-06-27T00:00:00"/>
        <d v="2015-06-29T00:00:00"/>
        <d v="2015-07-05T00:00:00"/>
        <d v="2015-07-06T00:00:00"/>
        <d v="2015-07-07T00:00:00"/>
        <d v="2015-07-08T00:00:00"/>
        <d v="2015-07-10T00:00:00"/>
        <d v="2015-07-11T00:00:00"/>
        <d v="2015-07-29T00:00:00"/>
        <d v="2015-08-02T00:00:00"/>
        <d v="2015-08-10T00:00:00"/>
        <d v="2015-08-13T00:00:00"/>
        <d v="2015-08-16T00:00:00"/>
        <d v="2015-08-18T00:00:00"/>
        <d v="2015-08-20T00:00:00"/>
        <d v="2015-08-24T00:00:00"/>
        <d v="2015-08-26T00:00:00"/>
        <d v="2015-08-27T00:00:00"/>
        <d v="2015-08-29T00:00:00"/>
        <d v="2015-08-30T00:00:00"/>
        <d v="2015-08-31T00:00:00"/>
        <d v="2015-09-01T00:00:00"/>
        <d v="2015-09-02T00:00:00"/>
        <d v="2015-09-04T00:00:00"/>
        <d v="2015-09-05T00:00:00"/>
        <d v="2015-09-07T00:00:00"/>
        <d v="2015-09-11T00:00:00"/>
        <d v="2015-09-12T00:00:00"/>
        <d v="2015-09-15T00:00:00"/>
        <d v="2015-09-18T00:00:00"/>
        <d v="2015-09-23T00:00:00"/>
        <d v="2015-09-25T00:00:00"/>
        <d v="2015-09-30T00:00:00"/>
        <d v="2015-10-02T00:00:00"/>
        <d v="2015-10-05T00:00:00"/>
        <d v="2015-10-06T00:00:00"/>
        <d v="2015-10-07T00:00:00"/>
        <d v="2015-10-10T00:00:00"/>
        <d v="2015-10-15T00:00:00"/>
        <d v="2015-10-16T00:00:00"/>
        <d v="2015-10-17T00:00:00"/>
        <d v="2015-10-21T00:00:00"/>
        <d v="2015-10-25T00:00:00"/>
        <d v="2015-10-28T00:00:00"/>
        <d v="2015-10-31T00:00:00"/>
        <d v="2015-11-02T00:00:00"/>
        <d v="2015-11-04T00:00:00"/>
        <d v="2015-11-05T00:00:00"/>
        <d v="2015-11-07T00:00:00"/>
        <d v="2015-11-08T00:00:00"/>
        <d v="2015-11-10T00:00:00"/>
        <d v="2015-11-11T00:00:00"/>
        <d v="2015-11-15T00:00:00"/>
        <d v="2015-11-18T00:00:00"/>
        <d v="2015-11-19T00:00:00"/>
        <d v="2015-11-22T00:00:00"/>
        <d v="2015-11-29T00:00:00"/>
        <d v="2015-12-14T00:00:00"/>
        <d v="2015-12-15T00:00:00"/>
        <d v="2015-12-16T00:00:00"/>
        <d v="2015-12-19T00:00:00"/>
        <d v="2015-12-21T00:00:00"/>
        <d v="2015-12-23T00:00:00"/>
        <d v="2015-12-25T00:00:00"/>
        <d v="2015-12-26T00:00:00"/>
        <d v="2015-12-27T00:00:00"/>
        <d v="2015-12-31T00:00:00"/>
        <d v="2016-01-02T00:00:00"/>
        <d v="2016-01-04T00:00:00"/>
        <d v="2016-01-07T00:00:00"/>
        <d v="2016-01-08T00:00:00"/>
        <d v="2016-01-15T00:00:00"/>
        <d v="2016-01-16T00:00:00"/>
        <d v="2016-01-18T00:00:00"/>
        <d v="2016-01-21T00:00:00"/>
        <d v="2016-01-23T00:00:00"/>
        <d v="2016-01-27T00:00:00"/>
        <d v="2016-01-29T00:00:00"/>
        <d v="2016-01-30T00:00:00"/>
        <d v="2016-01-31T00:00:00"/>
        <d v="2016-02-03T00:00:00"/>
        <d v="2016-02-05T00:00:00"/>
        <d v="2016-02-06T00:00:00"/>
        <d v="2016-02-14T00:00:00"/>
        <d v="2016-02-15T00:00:00"/>
        <d v="2016-02-25T00:00:00"/>
        <d v="2016-02-27T00:00:00"/>
        <d v="2016-02-29T00:00:00"/>
        <d v="2016-03-09T00:00:00"/>
        <d v="2016-03-14T00:00:00"/>
        <d v="2016-03-16T00:00:00"/>
        <d v="2016-03-18T00:00:00"/>
        <d v="2016-03-20T00:00:00"/>
        <d v="2016-03-21T00:00:00"/>
        <d v="2016-03-23T00:00:00"/>
        <d v="2016-03-27T00:00:00"/>
        <d v="2016-03-28T00:00:00"/>
        <d v="2016-04-02T00:00:00"/>
        <d v="2016-04-06T00:00:00"/>
        <d v="2016-04-07T00:00:00"/>
        <d v="2016-04-08T00:00:00"/>
        <d v="2016-04-10T00:00:00"/>
        <d v="2016-04-13T00:00:00"/>
        <d v="2016-04-21T00:00:00"/>
        <d v="2016-04-24T00:00:00"/>
        <d v="2016-04-25T00:00:00"/>
        <d v="2016-04-29T00:00:00"/>
        <d v="2016-05-01T00:00:00"/>
        <d v="2016-05-04T00:00:00"/>
        <d v="2016-05-06T00:00:00"/>
        <d v="2016-05-16T00:00:00"/>
        <d v="2016-05-17T00:00:00"/>
        <d v="2016-05-18T00:00:00"/>
        <d v="2016-05-23T00:00:00"/>
        <d v="2016-05-30T00:00:00"/>
        <d v="2016-05-31T00:00:00"/>
        <d v="2016-06-04T00:00:00"/>
        <d v="2016-06-06T00:00:00"/>
        <d v="2016-06-09T00:00:00"/>
        <d v="2016-06-10T00:00:00"/>
        <d v="2016-06-12T00:00:00"/>
        <d v="2016-06-15T00:00:00"/>
        <d v="2016-06-19T00:00:00"/>
        <d v="2016-07-02T00:00:00"/>
        <d v="2016-07-03T00:00:00"/>
        <d v="2016-07-05T00:00:00"/>
        <d v="2016-07-08T00:00:00"/>
        <d v="2016-07-09T00:00:00"/>
        <d v="2016-07-10T00:00:00"/>
        <d v="2016-07-13T00:00:00"/>
        <d v="2016-07-19T00:00:00"/>
        <d v="2016-07-24T00:00:00"/>
        <d v="2016-07-27T00:00:00"/>
        <d v="2016-07-29T00:00:00"/>
        <d v="2016-08-01T00:00:00"/>
        <d v="2016-08-06T00:00:00"/>
        <d v="2016-08-07T00:00:00"/>
        <d v="2016-08-09T00:00:00"/>
        <d v="2016-08-11T00:00:00"/>
        <d v="2016-08-13T00:00:00"/>
        <d v="2016-08-15T00:00:00"/>
        <d v="2016-08-21T00:00:00"/>
        <d v="2016-08-23T00:00:00"/>
        <d v="2016-08-25T00:00:00"/>
        <d v="2016-08-27T00:00:00"/>
        <d v="2016-08-29T00:00:00"/>
        <d v="2016-08-30T00:00:00"/>
        <d v="2016-09-01T00:00:00"/>
        <d v="2016-09-03T00:00:00"/>
        <d v="2016-09-04T00:00:00"/>
        <d v="2016-09-05T00:00:00"/>
        <d v="2016-09-08T00:00:00"/>
        <d v="2016-09-12T00:00:00"/>
        <d v="2016-09-16T00:00:00"/>
        <d v="2016-09-18T00:00:00"/>
        <d v="2016-09-22T00:00:00"/>
        <d v="2016-09-26T00:00:00"/>
        <d v="2016-09-27T00:00:00"/>
        <d v="2016-09-28T00:00:00"/>
        <d v="2016-10-04T00:00:00"/>
        <d v="2016-10-05T00:00:00"/>
        <d v="2016-10-06T00:00:00"/>
        <d v="2016-10-07T00:00:00"/>
        <d v="2016-10-09T00:00:00"/>
        <d v="2016-10-10T00:00:00"/>
        <d v="2016-10-16T00:00:00"/>
        <d v="2016-10-18T00:00:00"/>
        <d v="2016-10-19T00:00:00"/>
        <d v="2016-10-20T00:00:00"/>
        <d v="2016-10-21T00:00:00"/>
        <d v="2016-10-23T00:00:00"/>
        <d v="2016-10-24T00:00:00"/>
        <d v="2016-10-26T00:00:00"/>
        <d v="2016-10-28T00:00:00"/>
        <d v="2016-10-29T00:00:00"/>
        <d v="2016-10-30T00:00:00"/>
        <d v="2016-11-03T00:00:00"/>
        <d v="2016-11-04T00:00:00"/>
        <d v="2016-11-07T00:00:00"/>
        <d v="2016-11-09T00:00:00"/>
        <d v="2016-11-12T00:00:00"/>
        <d v="2016-11-15T00:00:00"/>
        <d v="2016-11-16T00:00:00"/>
        <d v="2016-11-22T00:00:00"/>
        <d v="2016-11-23T00:00:00"/>
        <d v="2016-11-24T00:00:00"/>
        <d v="2016-11-26T00:00:00"/>
        <d v="2016-11-27T00:00:00"/>
        <d v="2016-11-28T00:00:00"/>
        <d v="2016-11-29T00:00:00"/>
        <d v="2016-12-15T00:00:00"/>
        <d v="2016-12-17T00:00:00"/>
        <d v="2016-12-18T00:00:00"/>
        <d v="2016-12-20T00:00:00"/>
        <d v="2016-12-21T00:00:00"/>
        <d v="2016-12-23T00:00:00"/>
        <d v="2016-12-26T00:00:00"/>
        <d v="2016-12-30T00:00:00"/>
        <d v="2017-01-03T00:00:00"/>
        <d v="2017-01-05T00:00:00"/>
        <d v="2017-01-08T00:00:00"/>
        <d v="2017-01-09T00:00:00"/>
        <d v="2017-01-11T00:00:00"/>
        <d v="2017-01-14T00:00:00"/>
        <d v="2017-01-18T00:00:00"/>
        <d v="2017-01-20T00:00:00"/>
        <d v="2017-01-22T00:00:00"/>
        <d v="2017-01-27T00:00:00"/>
        <d v="2017-02-01T00:00:00"/>
        <d v="2017-02-04T00:00:00"/>
        <d v="2017-02-12T00:00:00"/>
        <d v="2017-02-13T00:00:00"/>
        <d v="2017-02-14T00:00:00"/>
        <d v="2017-02-15T00:00:00"/>
        <d v="2017-02-17T00:00:00"/>
        <d v="2017-02-19T00:00:00"/>
        <d v="2017-02-22T00:00:00"/>
        <d v="2017-02-25T00:00:00"/>
        <d v="2017-03-02T00:00:00"/>
        <d v="2017-03-05T00:00:00"/>
        <d v="2017-03-11T00:00:00"/>
        <d v="2017-03-18T00:00:00"/>
        <d v="2017-03-21T00:00:00"/>
        <d v="2017-03-25T00:00:00"/>
        <d v="2017-03-28T00:00:00"/>
        <d v="2017-04-02T00:00:00"/>
        <d v="2017-04-14T00:00:00"/>
        <d v="2017-04-16T00:00:00"/>
        <d v="2017-04-17T00:00:00"/>
        <d v="2017-04-18T00:00:00"/>
        <d v="2017-04-21T00:00:00"/>
        <d v="2017-04-22T00:00:00"/>
        <d v="2017-04-23T00:00:00"/>
        <d v="2017-04-29T00:00:00"/>
        <d v="2017-05-02T00:00:00"/>
        <d v="2017-05-03T00:00:00"/>
        <d v="2017-05-05T00:00:00"/>
        <d v="2017-05-06T00:00:00"/>
        <d v="2017-05-09T00:00:00"/>
        <d v="2017-05-11T00:00:00"/>
        <d v="2017-05-20T00:00:00"/>
        <d v="2017-05-22T00:00:00"/>
        <d v="2017-06-01T00:00:00"/>
        <d v="2017-06-04T00:00:00"/>
        <d v="2017-06-07T00:00:00"/>
        <d v="2017-06-10T00:00:00"/>
        <d v="2017-06-13T00:00:00"/>
        <d v="2017-06-14T00:00:00"/>
        <d v="2017-06-15T00:00:00"/>
        <d v="2017-06-17T00:00:00"/>
        <d v="2017-06-18T00:00:00"/>
        <d v="2017-06-19T00:00:00"/>
        <d v="2017-06-26T00:00:00"/>
        <d v="2017-06-30T00:00:00"/>
        <d v="2017-07-08T00:00:00"/>
        <d v="2017-07-13T00:00:00"/>
        <d v="2017-07-14T00:00:00"/>
        <d v="2017-07-16T00:00:00"/>
        <d v="2017-07-19T00:00:00"/>
        <d v="2017-07-21T00:00:00"/>
        <d v="2017-07-23T00:00:00"/>
        <d v="2017-07-28T00:00:00"/>
        <d v="2017-07-29T00:00:00"/>
        <d v="2017-08-01T00:00:00"/>
        <d v="2017-08-09T00:00:00"/>
        <d v="2017-08-10T00:00:00"/>
        <d v="2017-08-13T00:00:00"/>
        <d v="2017-08-16T00:00:00"/>
        <d v="2017-08-25T00:00:00"/>
        <d v="2017-09-03T00:00:00"/>
        <d v="2017-09-05T00:00:00"/>
        <d v="2017-09-06T00:00:00"/>
        <d v="2017-09-09T00:00:00"/>
        <d v="2017-09-10T00:00:00"/>
        <d v="2017-09-14T00:00:00"/>
        <d v="2017-09-17T00:00:00"/>
        <d v="2017-09-21T00:00:00"/>
        <d v="2017-09-23T00:00:00"/>
        <d v="2017-09-24T00:00:00"/>
        <d v="2017-09-25T00:00:00"/>
        <d v="2017-09-26T00:00:00"/>
        <d v="2017-09-30T00:00:00"/>
        <d v="2017-10-01T00:00:00"/>
        <d v="2017-10-03T00:00:00"/>
        <d v="2017-10-04T00:00:00"/>
        <d v="2017-10-05T00:00:00"/>
        <d v="2017-10-09T00:00:00"/>
        <d v="2017-10-23T00:00:00"/>
        <d v="2017-10-29T00:00:00"/>
        <d v="2017-11-06T00:00:00"/>
        <d v="2017-11-07T00:00:00"/>
        <d v="2017-11-09T00:00:00"/>
        <d v="2017-11-11T00:00:00"/>
        <d v="2017-11-14T00:00:00"/>
        <d v="2017-11-16T00:00:00"/>
        <d v="2017-11-17T00:00:00"/>
        <d v="2017-11-18T00:00:00"/>
        <d v="2017-11-19T00:00:00"/>
        <d v="2017-11-21T00:00:00"/>
        <d v="2017-11-27T00:00:00"/>
        <d v="2017-11-28T00:00:00"/>
        <d v="2017-12-01T00:00:00"/>
        <d v="2017-12-04T00:00:00"/>
        <d v="2017-12-07T00:00:00"/>
        <d v="2017-12-08T00:00:00"/>
        <d v="2017-12-12T00:00:00"/>
        <d v="2017-12-13T00:00:00"/>
        <d v="2017-12-14T00:00:00"/>
        <d v="2017-12-24T00:00:00"/>
        <d v="2017-12-25T00:00:00"/>
        <d v="2018-01-06T00:00:00"/>
        <d v="2018-01-13T00:00:00"/>
        <d v="2018-01-14T00:00:00"/>
        <d v="2018-01-17T00:00:00"/>
        <d v="2018-01-18T00:00:00"/>
        <d v="2018-01-23T00:00:00"/>
        <d v="2018-01-24T00:00:00"/>
        <d v="2018-02-07T00:00:00"/>
        <d v="2018-02-12T00:00:00"/>
        <d v="2018-02-14T00:00:00"/>
        <d v="2018-02-15T00:00:00"/>
        <d v="2018-02-19T00:00:00"/>
        <d v="2018-02-21T00:00:00"/>
        <d v="2018-02-22T00:00:00"/>
        <d v="2018-02-23T00:00:00"/>
        <d v="2018-02-24T00:00:00"/>
        <d v="2018-03-01T00:00:00"/>
        <d v="2018-03-06T00:00:00"/>
        <d v="2018-03-15T00:00:00"/>
        <d v="2018-03-19T00:00:00"/>
        <d v="2018-03-21T00:00:00"/>
        <d v="2018-03-22T00:00:00"/>
        <d v="2018-03-28T00:00:00"/>
        <d v="2018-03-29T00:00:00"/>
        <d v="2018-04-01T00:00:00"/>
        <d v="2018-04-02T00:00:00"/>
        <d v="2018-04-05T00:00:00"/>
        <d v="2018-04-06T00:00:00"/>
        <d v="2018-04-13T00:00:00"/>
        <d v="2018-04-17T00:00:00"/>
        <d v="2018-04-19T00:00:00"/>
        <d v="2018-04-21T00:00:00"/>
        <d v="2018-04-22T00:00:00"/>
        <d v="2018-04-25T00:00:00"/>
        <d v="2018-04-29T00:00:00"/>
        <d v="2018-05-05T00:00:00"/>
        <d v="2018-05-09T00:00:00"/>
        <d v="2018-05-10T00:00:00"/>
        <d v="2018-05-12T00:00:00"/>
        <d v="2018-05-13T00:00:00"/>
        <d v="2018-05-21T00:00:00"/>
        <d v="2018-05-31T00:00:00"/>
        <d v="2018-06-03T00:00:00"/>
        <d v="2018-06-18T00:00:00"/>
        <d v="2018-06-29T00:00:00"/>
        <d v="2018-07-01T00:00:00"/>
        <d v="2018-07-04T00:00:00"/>
        <d v="2018-07-05T00:00:00"/>
        <d v="2018-07-12T00:00:00"/>
        <d v="2018-07-24T00:00:00"/>
        <d v="2018-07-26T00:00:00"/>
        <d v="2018-07-30T00:00:00"/>
        <d v="2018-08-06T00:00:00"/>
        <d v="2018-08-12T00:00:00"/>
        <d v="2018-08-16T00:00:00"/>
        <d v="2018-08-20T00:00:00"/>
        <d v="2018-08-30T00:00:00"/>
        <d v="2018-09-03T00:00:00"/>
        <d v="2018-09-04T00:00:00"/>
        <d v="2018-09-07T00:00:00"/>
        <d v="2018-09-12T00:00:00"/>
        <d v="2018-09-13T00:00:00"/>
        <d v="2018-09-14T00:00:00"/>
        <d v="2018-09-18T00:00:00"/>
        <d v="2018-09-23T00:00:00"/>
        <d v="2018-09-29T00:00:00"/>
        <d v="2018-10-03T00:00:00"/>
        <d v="2018-10-04T00:00:00"/>
        <d v="2018-10-08T00:00:00"/>
        <d v="2018-10-11T00:00:00"/>
        <d v="2018-10-19T00:00:00"/>
        <d v="2018-10-27T00:00:00"/>
        <d v="2018-11-01T00:00:00"/>
        <d v="2018-11-04T00:00:00"/>
        <d v="2018-11-07T00:00:00"/>
        <d v="2018-11-09T00:00:00"/>
        <d v="2018-11-19T00:00:00"/>
        <d v="2018-11-26T00:00:00"/>
        <d v="2018-11-27T00:00:00"/>
        <d v="2018-11-29T00:00:00"/>
        <d v="2018-12-11T00:00:00"/>
        <d v="2018-12-14T00:00:00"/>
        <d v="2018-12-21T00:00:00"/>
        <d v="2018-12-24T00:00:00"/>
        <d v="2018-12-26T00:00:00"/>
        <d v="2019-01-01T00:00:00"/>
        <d v="2019-01-03T00:00:00"/>
        <d v="2019-01-04T00:00:00"/>
        <d v="2019-01-06T00:00:00"/>
        <d v="2019-01-08T00:00:00"/>
        <d v="2019-01-10T00:00:00"/>
        <d v="2019-01-12T00:00:00"/>
        <d v="2019-01-19T00:00:00"/>
        <d v="2019-01-21T00:00:00"/>
        <d v="2019-01-25T00:00:00"/>
        <d v="2019-01-28T00:00:00"/>
        <d v="2019-01-31T00:00:00"/>
        <d v="2019-02-02T00:00:00"/>
        <d v="2019-02-11T00:00:00"/>
        <d v="2019-02-20T00:00:00"/>
        <d v="2019-02-21T00:00:00"/>
        <d v="2019-02-23T00:00:00"/>
        <d v="2019-02-25T00:00:00"/>
        <d v="2019-03-05T00:00:00"/>
        <d v="2019-03-08T00:00:00"/>
        <d v="2019-03-13T00:00:00"/>
        <d v="2019-03-16T00:00:00"/>
        <d v="2019-03-24T00:00:00"/>
        <d v="2019-03-31T00:00:00"/>
        <d v="2019-04-02T00:00:00"/>
        <d v="2019-04-04T00:00:00"/>
        <d v="2019-04-08T00:00:00"/>
        <d v="2019-04-09T00:00:00"/>
        <d v="2019-04-15T00:00:00"/>
        <d v="2019-04-21T00:00:00"/>
        <d v="2019-04-22T00:00:00"/>
        <d v="2019-04-29T00:00:00"/>
        <d v="2019-05-05T00:00:00"/>
        <d v="2019-05-06T00:00:00"/>
        <d v="2019-05-12T00:00:00"/>
        <d v="2019-05-13T00:00:00"/>
        <d v="2019-05-14T00:00:00"/>
        <d v="2019-05-15T00:00:00"/>
        <d v="2019-05-27T00:00:00"/>
        <d v="2019-05-28T00:00:00"/>
        <d v="2019-06-03T00:00:00"/>
        <d v="2019-06-06T00:00:00"/>
        <d v="2019-06-18T00:00:00"/>
        <d v="2019-07-04T00:00:00"/>
        <d v="2019-07-11T00:00:00"/>
        <d v="2019-07-15T00:00:00"/>
        <d v="2019-07-19T00:00:00"/>
        <d v="2019-07-26T00:00:00"/>
        <d v="2019-07-31T00:00:00"/>
        <d v="2019-08-15T00:00:00"/>
        <d v="2019-08-17T00:00:00"/>
        <d v="2019-08-26T00:00:00"/>
        <d v="2019-08-28T00:00:00"/>
        <d v="2019-09-05T00:00:00"/>
        <d v="2019-09-14T00:00:00"/>
        <d v="2019-09-20T00:00:00"/>
        <d v="2019-09-22T00:00:00"/>
        <d v="2019-10-01T00:00:00"/>
        <d v="2019-10-06T00:00:00"/>
        <d v="2019-10-09T00:00:00"/>
        <d v="2019-10-11T00:00:00"/>
        <d v="2019-10-13T00:00:00"/>
        <d v="2019-10-14T00:00:00"/>
        <d v="2019-10-20T00:00:00"/>
        <d v="2019-10-24T00:00:00"/>
        <d v="2019-11-05T00:00:00"/>
        <d v="2019-11-07T00:00:00"/>
        <d v="2019-11-10T00:00:00"/>
        <d v="2019-11-16T00:00:00"/>
        <d v="2019-11-20T00:00:00"/>
        <d v="2019-11-22T00:00:00"/>
        <d v="2019-12-11T00:00:00"/>
        <d v="2019-12-13T00:00:00"/>
        <d v="2019-12-21T00:00:00"/>
        <d v="2019-12-22T00:00:00"/>
        <d v="2019-12-29T00:00:00"/>
        <d v="2020-01-01T00:00:00"/>
        <d v="2020-01-12T00:00:00"/>
        <d v="2020-01-13T00:00:00"/>
        <d v="2020-01-17T00:00:00"/>
        <d v="2020-01-25T00:00:00"/>
        <d v="2020-01-26T00:00:00"/>
        <d v="2020-01-30T00:00:00"/>
        <d v="2020-02-16T00:00:00"/>
        <d v="2020-02-27T00:00:00"/>
        <d v="2020-03-06T00:00:00"/>
        <d v="2020-03-12T00:00:00"/>
        <d v="2020-03-20T00:00:00"/>
        <d v="2020-03-25T00:00:00"/>
        <d v="2020-04-02T00:00:00"/>
        <d v="2020-04-04T00:00:00"/>
        <d v="2020-04-08T00:00:00"/>
        <d v="2020-04-10T00:00:00"/>
        <d v="2020-04-13T00:00:00"/>
        <d v="2020-04-16T00:00:00"/>
        <d v="2020-05-07T00:00:00"/>
        <d v="2020-05-08T00:00:00"/>
        <d v="2020-05-23T00:00:00"/>
        <d v="2020-05-25T00:00:00"/>
        <d v="2020-05-28T00:00:00"/>
        <d v="2020-05-29T00:00:00"/>
        <d v="2020-05-31T00:00:00"/>
        <d v="2020-06-03T00:00:00"/>
        <d v="2020-06-05T00:00:00"/>
        <d v="2020-07-04T00:00:00"/>
        <d v="2020-07-07T00:00:00"/>
        <d v="2020-07-11T00:00:00"/>
        <d v="2020-07-14T00:00:00"/>
        <d v="2020-07-16T00:00:00"/>
        <d v="2020-08-09T00:00:00"/>
        <d v="2020-08-13T00:00:00"/>
        <d v="2020-08-26T00:00:00"/>
        <d v="2020-08-27T00:00:00"/>
        <d v="2020-09-02T00:00:00"/>
        <d v="2020-09-09T00:00:00"/>
        <d v="2020-09-11T00:00:00"/>
        <d v="2020-09-15T00:00:00"/>
        <d v="2020-10-07T00:00:00"/>
        <d v="2020-10-12T00:00:00"/>
        <d v="2020-10-17T00:00:00"/>
        <d v="2020-10-19T00:00:00"/>
        <d v="2020-10-21T00:00:00"/>
        <d v="2020-10-23T00:00:00"/>
        <d v="2020-10-27T00:00:00"/>
        <d v="2020-10-29T00:00:00"/>
        <d v="2020-11-04T00:00:00"/>
        <d v="2020-11-08T00:00:00"/>
        <d v="2020-11-15T00:00:00"/>
        <d v="2020-11-18T00:00:00"/>
        <d v="2020-11-20T00:00:00"/>
        <d v="2020-12-17T00:00:00"/>
        <d v="2021-01-03T00:00:00"/>
        <d v="2021-01-04T00:00:00"/>
        <d v="2021-01-11T00:00:00"/>
        <d v="2021-01-15T00:00:00"/>
        <d v="2021-01-21T00:00:00"/>
        <d v="2021-01-23T00:00:00"/>
        <d v="2021-01-25T00:00:00"/>
        <d v="2021-01-28T00:00:00"/>
        <d v="2021-01-31T00:00:00"/>
        <d v="2021-02-05T00:00:00"/>
        <d v="2021-02-06T00:00:00"/>
        <d v="2021-02-08T00:00:00"/>
        <d v="2021-02-21T00:00:00"/>
        <d v="2021-02-25T00:00:00"/>
        <d v="2021-03-06T00:00:00"/>
        <d v="2021-03-27T00:00:00"/>
        <d v="2021-04-08T00:00:00"/>
        <d v="2021-04-10T00:00:00"/>
        <d v="2021-04-12T00:00:00"/>
        <d v="2021-04-13T00:00:00"/>
        <d v="2021-04-16T00:00:00"/>
        <d v="2021-04-23T00:00:00"/>
        <d v="2021-04-29T00:00:00"/>
        <d v="2021-05-04T00:00:00"/>
        <d v="2021-05-07T00:00:00"/>
        <d v="2021-05-16T00:00:00"/>
        <d v="2021-05-17T00:00:00"/>
        <d v="2021-05-20T00:00:00"/>
        <d v="2021-05-21T00:00:00"/>
        <d v="2021-05-28T00:00:00"/>
        <d v="2021-06-20T00:00:00"/>
        <d v="2021-06-30T00:00:00"/>
        <d v="2021-07-03T00:00:00"/>
        <d v="2021-07-10T00:00:00"/>
        <d v="2021-07-12T00:00:00"/>
        <d v="2021-07-27T00:00:00"/>
        <d v="2021-07-28T00:00:00"/>
        <d v="2021-07-31T00:00:00"/>
        <d v="2021-08-08T00:00:00"/>
        <d v="2021-08-21T00:00:00"/>
        <d v="2021-08-26T00:00:00"/>
        <d v="2021-08-30T00:00:00"/>
        <d v="2021-09-08T00:00:00"/>
        <d v="2021-09-19T00:00:00"/>
        <d v="2021-09-29T00:00:00"/>
        <d v="2021-10-05T00:00:00"/>
        <d v="2021-10-18T00:00:00"/>
        <d v="2021-10-30T00:00:00"/>
        <d v="2021-11-02T00:00:00"/>
        <d v="2021-11-15T00:00:00"/>
        <d v="2021-11-21T00:00:00"/>
        <d v="2021-12-02T00:00:00"/>
        <d v="2021-12-06T00:00:00"/>
        <d v="2021-12-07T00:00:00"/>
        <d v="2021-12-29T00:00:00"/>
        <d v="2022-01-04T00:00:00"/>
        <d v="2022-01-05T00:00:00"/>
        <d v="2022-01-19T00:00:00"/>
        <d v="2022-01-21T00:00:00"/>
        <d v="2022-01-30T00:00:00"/>
        <d v="2022-02-02T00:00:00"/>
        <d v="2022-02-13T00:00:00"/>
        <d v="2022-02-19T00:00:00"/>
        <d v="2022-02-20T00:00:00"/>
        <d v="2022-02-28T00:00:00"/>
        <d v="2022-03-02T00:00:00"/>
        <d v="2022-03-07T00:00:00"/>
        <d v="2022-03-26T00:00:00"/>
        <d v="2022-03-28T00:00:00"/>
        <d v="2022-03-30T00:00:00"/>
        <d v="2022-04-06T00:00:00"/>
        <d v="2022-04-07T00:00:00"/>
        <d v="2022-04-12T00:00:00"/>
        <d v="2022-04-16T00:00:00"/>
        <d v="2022-04-17T00:00:00"/>
        <d v="2022-04-21T00:00:00"/>
        <d v="2022-04-24T00:00:00"/>
        <d v="2022-05-21T00:00:00"/>
        <d v="2022-05-24T00:00:00"/>
        <d v="2022-05-27T00:00:00"/>
        <d v="2022-06-02T00:00:00"/>
        <d v="2022-06-04T00:00:00"/>
        <d v="2022-06-06T00:00:00"/>
        <d v="2022-06-15T00:00:00"/>
        <d v="2022-06-22T00:00:00"/>
        <d v="2022-07-11T00:00:00"/>
        <d v="2022-07-17T00:00:00"/>
        <d v="2022-07-21T00:00:00"/>
        <d v="2022-07-30T00:00:00"/>
        <d v="2022-08-05T00:00:00"/>
        <d v="2022-08-23T00:00:00"/>
        <d v="2022-08-24T00:00:00"/>
        <d v="2022-09-02T00:00:00"/>
        <d v="2022-09-10T00:00:00"/>
        <d v="2022-09-19T00:00:00"/>
        <d v="2022-09-24T00:00:00"/>
        <d v="2022-10-05T00:00:00"/>
        <d v="2022-11-07T00:00:00"/>
        <d v="2022-12-08T00:00:00"/>
        <d v="2022-12-18T00:00:00"/>
        <d v="2022-12-28T00:00:00"/>
        <d v="2023-01-03T00:00:00"/>
        <d v="2023-01-07T00:00:00"/>
        <d v="2023-01-22T00:00:00"/>
        <d v="2023-02-08T00:00:00"/>
        <d v="2023-02-11T00:00:00"/>
        <d v="2023-02-18T00:00:00"/>
        <d v="2023-03-02T00:00:00"/>
        <d v="2023-03-08T00:00:00"/>
        <d v="2023-03-13T00:00:00"/>
        <d v="2023-03-24T00:00:00"/>
        <d v="2023-03-30T00:00:00"/>
        <d v="2023-04-24T00:00:00"/>
        <d v="2023-05-04T00:00:00"/>
        <d v="2023-05-05T00:00:00"/>
        <d v="2023-05-07T00:00:00"/>
        <d v="2023-05-18T00:00:00"/>
        <d v="2023-05-31T00:00:00"/>
        <d v="2023-07-04T00:00:00"/>
        <d v="2023-07-28T00:00:00"/>
        <d v="2023-08-11T00:00:00"/>
        <d v="2023-08-18T00:00:00"/>
        <d v="2023-08-25T00:00:00"/>
        <d v="2023-09-01T00:00:00"/>
        <d v="2023-09-14T00:00:00"/>
        <d v="2023-09-15T00:00:00"/>
        <d v="2023-09-20T00:00:00"/>
        <d v="2023-09-30T00:00:00"/>
        <d v="2023-10-21T00:00:00"/>
        <d v="2023-10-24T00:00:00"/>
        <d v="2023-11-21T00:00:00"/>
        <d v="2023-11-30T00:00:00"/>
        <d v="2023-12-03T00:00:00"/>
      </sharedItems>
    </cacheField>
    <cacheField name="[Table6].[First Loan Date (Month)].[First Loan Date (Month)]" caption="First Loan Date (Month)" numFmtId="0" hierarchy="51" level="1">
      <sharedItems count="12">
        <s v="Jan"/>
        <s v="Feb"/>
        <s v="Mar"/>
        <s v="Apr"/>
        <s v="May"/>
        <s v="Jun"/>
        <s v="Jul"/>
        <s v="Aug"/>
        <s v="Sep"/>
        <s v="Oct"/>
        <s v="Nov"/>
        <s v="Dec"/>
      </sharedItems>
    </cacheField>
    <cacheField name="[Table6].[First Loan Date (Quarter)].[First Loan Date (Quarter)]" caption="First Loan Date (Quarter)" numFmtId="0" hierarchy="53" level="1">
      <sharedItems count="4">
        <s v="Qtr1"/>
        <s v="Qtr2"/>
        <s v="Qtr3"/>
        <s v="Qtr4"/>
      </sharedItems>
    </cacheField>
    <cacheField name="[Table6].[First Loan Date (Year)].[First Loan Date (Year)]" caption="First Loan Date (Year)" numFmtId="0" hierarchy="52" level="1">
      <sharedItems count="9">
        <s v="2015"/>
        <s v="2016"/>
        <s v="2017"/>
        <s v="2018"/>
        <s v="2019"/>
        <s v="2020"/>
        <s v="2021"/>
        <s v="2022"/>
        <s v="2023"/>
      </sharedItems>
    </cacheField>
    <cacheField name="[Measures].[Distinct Count of Client id]" caption="Distinct Count of Client id" numFmtId="0" hierarchy="72" level="32767"/>
    <cacheField name="[Table6].[Year/Quarter].[Year/Quarter]" caption="Year/Quarter" numFmtId="0" hierarchy="61" level="1">
      <sharedItems count="36">
        <s v="2015-Q1"/>
        <s v="2015-Q2"/>
        <s v="2015-Q3"/>
        <s v="2015-Q4"/>
        <s v="2016-Q1"/>
        <s v="2016-Q2"/>
        <s v="2016-Q3"/>
        <s v="2016-Q4"/>
        <s v="2017-Q1"/>
        <s v="2017-Q2"/>
        <s v="2017-Q3"/>
        <s v="2017-Q4"/>
        <s v="2018-Q1"/>
        <s v="2018-Q2"/>
        <s v="2018-Q3"/>
        <s v="2018-Q4"/>
        <s v="2019-Q1"/>
        <s v="2019-Q2"/>
        <s v="2019-Q3"/>
        <s v="2019-Q4"/>
        <s v="2020-Q1"/>
        <s v="2020-Q2"/>
        <s v="2020-Q3"/>
        <s v="2020-Q4"/>
        <s v="2021-Q1"/>
        <s v="2021-Q2"/>
        <s v="2021-Q3"/>
        <s v="2021-Q4"/>
        <s v="2022-Q1"/>
        <s v="2022-Q2"/>
        <s v="2022-Q3"/>
        <s v="2022-Q4"/>
        <s v="2023-Q1"/>
        <s v="2023-Q2"/>
        <s v="2023-Q3"/>
        <s v="2023-Q4"/>
      </sharedItems>
    </cacheField>
  </cacheFields>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2" memberValueDatatype="7" unbalanced="0"/>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0" memberValueDatatype="130" unbalanced="0"/>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0" memberValueDatatype="130" unbalanced="0"/>
    <cacheHierarchy uniqueName="[Table6].[Is Default Loan]" caption="Is Default Loan" attribute="1" defaultMemberUniqueName="[Table6].[Is Default Loan].[All]" allUniqueName="[Table6].[Is Default Loan].[All]" dimensionUniqueName="[Table6]" displayFolder="" count="0" memberValueDatatype="130" unbalanced="0"/>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0" memberValueDatatype="130" unbalanced="0"/>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2" memberValueDatatype="7" unbalanced="0">
      <fieldsUsage count="2">
        <fieldUsage x="-1"/>
        <fieldUsage x="0"/>
      </fieldsUsage>
    </cacheHierarchy>
    <cacheHierarchy uniqueName="[Table6].[First Loan Date (Month)]" caption="First Loan Date (Month)" attribute="1" defaultMemberUniqueName="[Table6].[First Loan Date (Month)].[All]" allUniqueName="[Table6].[First Loan Date (Month)].[All]" dimensionUniqueName="[Table6]" displayFolder="" count="2" memberValueDatatype="130" unbalanced="0">
      <fieldsUsage count="2">
        <fieldUsage x="-1"/>
        <fieldUsage x="1"/>
      </fieldsUsage>
    </cacheHierarchy>
    <cacheHierarchy uniqueName="[Table6].[First Loan Date (Year)]" caption="First Loan Date (Year)" attribute="1" defaultMemberUniqueName="[Table6].[First Loan Date (Year)].[All]" allUniqueName="[Table6].[First Loan Date (Year)].[All]" dimensionUniqueName="[Table6]" displayFolder="" count="2" memberValueDatatype="130" unbalanced="0">
      <fieldsUsage count="2">
        <fieldUsage x="-1"/>
        <fieldUsage x="3"/>
      </fieldsUsage>
    </cacheHierarchy>
    <cacheHierarchy uniqueName="[Table6].[First Loan Date (Quarter)]" caption="First Loan Date (Quarter)" attribute="1" defaultMemberUniqueName="[Table6].[First Loan Date (Quarter)].[All]" allUniqueName="[Table6].[First Loan Date (Quarter)].[All]" dimensionUniqueName="[Table6]" displayFolder="" count="2" memberValueDatatype="130" unbalanced="0">
      <fieldsUsage count="2">
        <fieldUsage x="-1"/>
        <fieldUsage x="2"/>
      </fieldsUsage>
    </cacheHierarchy>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2" memberValueDatatype="130" unbalanced="0">
      <fieldsUsage count="2">
        <fieldUsage x="-1"/>
        <fieldUsage x="5"/>
      </fieldsUsage>
    </cacheHierarchy>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oneField="1" hidden="1">
      <fieldsUsage count="1">
        <fieldUsage x="4"/>
      </fieldsUsage>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AVANI DHURI" refreshedDate="45931.973270254632" backgroundQuery="1" createdVersion="8" refreshedVersion="8" minRefreshableVersion="3" recordCount="0" supportSubquery="1" supportAdvancedDrill="1" xr:uid="{A2F0F480-71B1-41F7-99FE-0DDDED15381F}">
  <cacheSource type="external" connectionId="1"/>
  <cacheFields count="2">
    <cacheField name="[Measures].[Average of Loan Amount]" caption="Average of Loan Amount" numFmtId="0" hierarchy="80" level="32767"/>
    <cacheField name="[Measures].[Sum of Total Pymnt]" caption="Sum of Total Pymnt" numFmtId="0" hierarchy="81" level="32767"/>
  </cacheFields>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0" memberValueDatatype="7" unbalanced="0"/>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0" memberValueDatatype="130" unbalanced="0"/>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0" memberValueDatatype="130" unbalanced="0"/>
    <cacheHierarchy uniqueName="[Table6].[Is Default Loan]" caption="Is Default Loan" attribute="1" defaultMemberUniqueName="[Table6].[Is Default Loan].[All]" allUniqueName="[Table6].[Is Default Loan].[All]" dimensionUniqueName="[Table6]" displayFolder="" count="0" memberValueDatatype="130" unbalanced="0"/>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0" memberValueDatatype="130" unbalanced="0"/>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0"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oneField="1" hidden="1">
      <fieldsUsage count="1">
        <fieldUsage x="1"/>
      </fieldsUsage>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AVANI DHURI" refreshedDate="45931.973271643517" backgroundQuery="1" createdVersion="8" refreshedVersion="8" minRefreshableVersion="3" recordCount="0" supportSubquery="1" supportAdvancedDrill="1" xr:uid="{E2FA33C6-52BF-4AE3-A3B8-718F7734E7DA}">
  <cacheSource type="external" connectionId="1"/>
  <cacheFields count="4">
    <cacheField name="[Table6].[Is Delinquent Loan].[Is Delinquent Loan]" caption="Is Delinquent Loan" numFmtId="0" hierarchy="43" level="1">
      <sharedItems count="1">
        <s v="Y"/>
      </sharedItems>
    </cacheField>
    <cacheField name="[Table6].[Is Default Loan].[Is Default Loan]" caption="Is Default Loan" numFmtId="0" hierarchy="44" level="1">
      <sharedItems count="1">
        <s v="Y"/>
      </sharedItems>
    </cacheField>
    <cacheField name="[Table6].[Repayment Behavior].[Repayment Behavior]" caption="Repayment Behavior" numFmtId="0" hierarchy="46" level="1">
      <sharedItems count="1">
        <s v="On-Time"/>
      </sharedItems>
    </cacheField>
    <cacheField name="[Measures].[Count of Total Pymnt]" caption="Count of Total Pymnt" numFmtId="0" hierarchy="85" level="32767"/>
  </cacheFields>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0" memberValueDatatype="7" unbalanced="0"/>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0" memberValueDatatype="130" unbalanced="0"/>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2" memberValueDatatype="130" unbalanced="0">
      <fieldsUsage count="2">
        <fieldUsage x="-1"/>
        <fieldUsage x="0"/>
      </fieldsUsage>
    </cacheHierarchy>
    <cacheHierarchy uniqueName="[Table6].[Is Default Loan]" caption="Is Default Loan" attribute="1" defaultMemberUniqueName="[Table6].[Is Default Loan].[All]" allUniqueName="[Table6].[Is Default Loan].[All]" dimensionUniqueName="[Table6]" displayFolder="" count="2" memberValueDatatype="130" unbalanced="0">
      <fieldsUsage count="2">
        <fieldUsage x="-1"/>
        <fieldUsage x="1"/>
      </fieldsUsage>
    </cacheHierarchy>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2" memberValueDatatype="130" unbalanced="0">
      <fieldsUsage count="2">
        <fieldUsage x="-1"/>
        <fieldUsage x="2"/>
      </fieldsUsage>
    </cacheHierarchy>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0"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oneField="1" hidden="1">
      <fieldsUsage count="1">
        <fieldUsage x="3"/>
      </fieldsUsage>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AVANI DHURI" refreshedDate="45931.973272453703" backgroundQuery="1" createdVersion="8" refreshedVersion="8" minRefreshableVersion="3" recordCount="0" supportSubquery="1" supportAdvancedDrill="1" xr:uid="{9A63EB13-9E6D-4E6E-AF1F-F3D6316FC49E}">
  <cacheSource type="external" connectionId="1"/>
  <cacheFields count="1">
    <cacheField name="[Measures].[Sum of Total Rec Prncp]" caption="Sum of Total Rec Prncp" numFmtId="0" hierarchy="82" level="32767"/>
  </cacheFields>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0" memberValueDatatype="7" unbalanced="0"/>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0" memberValueDatatype="130" unbalanced="0"/>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0" memberValueDatatype="130" unbalanced="0"/>
    <cacheHierarchy uniqueName="[Table6].[Is Default Loan]" caption="Is Default Loan" attribute="1" defaultMemberUniqueName="[Table6].[Is Default Loan].[All]" allUniqueName="[Table6].[Is Default Loan].[All]" dimensionUniqueName="[Table6]" displayFolder="" count="0" memberValueDatatype="130" unbalanced="0"/>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0" memberValueDatatype="130" unbalanced="0"/>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0"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oneField="1" hidden="1">
      <fieldsUsage count="1">
        <fieldUsage x="0"/>
      </fieldsUsage>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AVANI DHURI" refreshedDate="45931.97327303241" backgroundQuery="1" createdVersion="8" refreshedVersion="8" minRefreshableVersion="3" recordCount="0" supportSubquery="1" supportAdvancedDrill="1" xr:uid="{66CFBFF1-89F6-4860-8002-BB17DB2852AC}">
  <cacheSource type="external" connectionId="1"/>
  <cacheFields count="1">
    <cacheField name="[Measures].[Sum of Total Rrec int]" caption="Sum of Total Rrec int" numFmtId="0" hierarchy="83" level="32767"/>
  </cacheFields>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0" memberValueDatatype="7" unbalanced="0"/>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0" memberValueDatatype="130" unbalanced="0"/>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0" memberValueDatatype="130" unbalanced="0"/>
    <cacheHierarchy uniqueName="[Table6].[Is Default Loan]" caption="Is Default Loan" attribute="1" defaultMemberUniqueName="[Table6].[Is Default Loan].[All]" allUniqueName="[Table6].[Is Default Loan].[All]" dimensionUniqueName="[Table6]" displayFolder="" count="0" memberValueDatatype="130" unbalanced="0"/>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0" memberValueDatatype="130" unbalanced="0"/>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0"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oneField="1" hidden="1">
      <fieldsUsage count="1">
        <fieldUsage x="0"/>
      </fieldsUsage>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AVANI DHURI" refreshedDate="45931.973277430552" backgroundQuery="1" createdVersion="8" refreshedVersion="8" minRefreshableVersion="3" recordCount="0" supportSubquery="1" supportAdvancedDrill="1" xr:uid="{B329642E-1E3C-4CA0-B720-58535D75AE0B}">
  <cacheSource type="external" connectionId="1"/>
  <cacheFields count="5">
    <cacheField name="[Measures].[Sum of New Clients]" caption="Sum of New Clients" numFmtId="0" hierarchy="88" level="32767"/>
    <cacheField name="[Table6].[First Loan Date (Year)].[First Loan Date (Year)]" caption="First Loan Date (Year)" numFmtId="0" hierarchy="52" level="1">
      <sharedItems count="9">
        <s v="2015"/>
        <s v="2016"/>
        <s v="2017"/>
        <s v="2018"/>
        <s v="2019"/>
        <s v="2020"/>
        <s v="2021"/>
        <s v="2022"/>
        <s v="2023"/>
      </sharedItems>
    </cacheField>
    <cacheField name="[Table6].[First Loan Date (Quarter)].[First Loan Date (Quarter)]" caption="First Loan Date (Quarter)" numFmtId="0" hierarchy="53" level="1">
      <sharedItems count="4">
        <s v="Qtr1"/>
        <s v="Qtr2"/>
        <s v="Qtr3"/>
        <s v="Qtr4"/>
      </sharedItems>
    </cacheField>
    <cacheField name="[Table6].[Repayment Behavior].[Repayment Behavior]" caption="Repayment Behavior" numFmtId="0" hierarchy="46" level="1">
      <sharedItems containsSemiMixedTypes="0" containsNonDate="0" containsString="0"/>
    </cacheField>
    <cacheField name="[Table6].[Repayment Type].[Repayment Type]" caption="Repayment Type" numFmtId="0" hierarchy="9" level="1">
      <sharedItems containsSemiMixedTypes="0" containsNonDate="0" containsString="0"/>
    </cacheField>
  </cacheFields>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2" memberValueDatatype="7" unbalanced="0"/>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2" memberValueDatatype="130" unbalanced="0">
      <fieldsUsage count="2">
        <fieldUsage x="-1"/>
        <fieldUsage x="4"/>
      </fieldsUsage>
    </cacheHierarchy>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0" memberValueDatatype="130" unbalanced="0"/>
    <cacheHierarchy uniqueName="[Table6].[Is Default Loan]" caption="Is Default Loan" attribute="1" defaultMemberUniqueName="[Table6].[Is Default Loan].[All]" allUniqueName="[Table6].[Is Default Loan].[All]" dimensionUniqueName="[Table6]" displayFolder="" count="0" memberValueDatatype="130" unbalanced="0"/>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2" memberValueDatatype="130" unbalanced="0">
      <fieldsUsage count="2">
        <fieldUsage x="-1"/>
        <fieldUsage x="3"/>
      </fieldsUsage>
    </cacheHierarchy>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2"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2" memberValueDatatype="130" unbalanced="0">
      <fieldsUsage count="2">
        <fieldUsage x="-1"/>
        <fieldUsage x="1"/>
      </fieldsUsage>
    </cacheHierarchy>
    <cacheHierarchy uniqueName="[Table6].[First Loan Date (Quarter)]" caption="First Loan Date (Quarter)" attribute="1" defaultMemberUniqueName="[Table6].[First Loan Date (Quarter)].[All]" allUniqueName="[Table6].[First Loan Date (Quarter)].[All]" dimensionUniqueName="[Table6]" displayFolder="" count="2" memberValueDatatype="130" unbalanced="0">
      <fieldsUsage count="2">
        <fieldUsage x="-1"/>
        <fieldUsage x="2"/>
      </fieldsUsage>
    </cacheHierarchy>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oneField="1" hidden="1">
      <fieldsUsage count="1">
        <fieldUsage x="0"/>
      </fieldsUsage>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AVANI DHURI" refreshedDate="45931.973279513892" backgroundQuery="1" createdVersion="8" refreshedVersion="8" minRefreshableVersion="3" recordCount="0" supportSubquery="1" supportAdvancedDrill="1" xr:uid="{554E166D-C89E-4EAE-9499-EB8E5494F6AA}">
  <cacheSource type="external" connectionId="1"/>
  <cacheFields count="6">
    <cacheField name="[Table6].[Is Delinquent Loan].[Is Delinquent Loan]" caption="Is Delinquent Loan" numFmtId="0" hierarchy="43" level="1">
      <sharedItems count="1">
        <s v="Y"/>
      </sharedItems>
    </cacheField>
    <cacheField name="[Table6].[Is Default Loan].[Is Default Loan]" caption="Is Default Loan" numFmtId="0" hierarchy="44" level="1">
      <sharedItems count="1">
        <s v="Y"/>
      </sharedItems>
    </cacheField>
    <cacheField name="[Table6].[Repayment Behavior].[Repayment Behavior]" caption="Repayment Behavior" numFmtId="0" hierarchy="46" level="1">
      <sharedItems count="1">
        <s v="On-Time"/>
      </sharedItems>
    </cacheField>
    <cacheField name="[Measures].[Sum of Loan Amount]" caption="Sum of Loan Amount" numFmtId="0" hierarchy="77" level="32767"/>
    <cacheField name="[Table6].[BranchID].[BranchID]" caption="BranchID" numFmtId="0" hierarchy="11" level="1">
      <sharedItems count="51">
        <s v="AGRA-140056"/>
        <s v="ASANSOL-690076"/>
        <s v="Bardhaman-610198"/>
        <s v="BEHROR-30179"/>
        <s v="BILASPUR-240005"/>
        <s v="BISWANATH CHARIALI-740048"/>
        <s v="BULANDSHAHR-10068"/>
        <s v="BUXAR-710002"/>
        <s v="CHHAPRA-380112"/>
        <s v="CHHATA-910020"/>
        <s v="CUTTACK-630081"/>
        <s v="DHARMANAGAR-1230018"/>
        <s v="DHURI-1030063"/>
        <s v="DIBRUGARH-1050013"/>
        <s v="DURGAPUR-700013"/>
        <s v="FATEHABAD-670106"/>
        <s v="FATEHGARH SAHIB-120676"/>
        <s v="GUWAHATI-560090"/>
        <s v="HABRA-650051"/>
        <s v="HAPUR-210563"/>
        <s v="JALANDHAR-160051"/>
        <s v="JAMMU-720081"/>
        <s v="JORHAT-850152"/>
        <s v="KARNAL-50678"/>
        <s v="KAROND-1320004"/>
        <s v="KURUKSHETRA-70364"/>
        <s v="MADHUBANI-1140044"/>
        <s v="MAHASAMUND-250029"/>
        <s v="Mangaldoi-570241"/>
        <s v="Mathura-910182"/>
        <s v="MAWANA-800018"/>
        <s v="MODINAGAR-410521"/>
        <s v="MOTIHARI-520376"/>
        <s v="MUKTSAR-1110166"/>
        <s v="NEEM KA THANA-80001"/>
        <s v="NIMAPADA-440052"/>
        <s v="PALWAL-20242"/>
        <s v="PANIPAT-60004"/>
        <s v="PAOTA-90149"/>
        <s v="PATIALA-100186"/>
        <s v="RAIPUR-230415"/>
        <s v="SAMRALA-130067"/>
        <s v="SANGRUR-110159"/>
        <s v="SEHORE-1440051"/>
        <s v="SHAHDOL-1550006"/>
        <s v="SIRSA-730084"/>
        <s v="SIVASAGAR-880038"/>
        <s v="SIWAN-790102"/>
        <s v="TEZPUR-680026"/>
        <s v="UJJAIN-1510002"/>
        <s v="VARANASI-1280108"/>
      </sharedItems>
    </cacheField>
    <cacheField name="[Table6].[Repayment Type].[Repayment Type]" caption="Repayment Type" numFmtId="0" hierarchy="9" level="1">
      <sharedItems containsSemiMixedTypes="0" containsNonDate="0" containsString="0"/>
    </cacheField>
  </cacheFields>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2" memberValueDatatype="7" unbalanced="0"/>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2" memberValueDatatype="130" unbalanced="0">
      <fieldsUsage count="2">
        <fieldUsage x="-1"/>
        <fieldUsage x="5"/>
      </fieldsUsage>
    </cacheHierarchy>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2" memberValueDatatype="130" unbalanced="0">
      <fieldsUsage count="2">
        <fieldUsage x="-1"/>
        <fieldUsage x="4"/>
      </fieldsUsage>
    </cacheHierarchy>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2" memberValueDatatype="130" unbalanced="0">
      <fieldsUsage count="2">
        <fieldUsage x="-1"/>
        <fieldUsage x="0"/>
      </fieldsUsage>
    </cacheHierarchy>
    <cacheHierarchy uniqueName="[Table6].[Is Default Loan]" caption="Is Default Loan" attribute="1" defaultMemberUniqueName="[Table6].[Is Default Loan].[All]" allUniqueName="[Table6].[Is Default Loan].[All]" dimensionUniqueName="[Table6]" displayFolder="" count="2" memberValueDatatype="130" unbalanced="0">
      <fieldsUsage count="2">
        <fieldUsage x="-1"/>
        <fieldUsage x="1"/>
      </fieldsUsage>
    </cacheHierarchy>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2" memberValueDatatype="130" unbalanced="0">
      <fieldsUsage count="2">
        <fieldUsage x="-1"/>
        <fieldUsage x="2"/>
      </fieldsUsage>
    </cacheHierarchy>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2"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oneField="1" hidden="1">
      <fieldsUsage count="1">
        <fieldUsage x="3"/>
      </fieldsUsage>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AVANI DHURI" refreshedDate="45931.973281597224" backgroundQuery="1" createdVersion="8" refreshedVersion="8" minRefreshableVersion="3" recordCount="0" supportSubquery="1" supportAdvancedDrill="1" xr:uid="{74CC92B2-D016-438D-910F-529EC2ECDB42}">
  <cacheSource type="external" connectionId="1"/>
  <cacheFields count="2">
    <cacheField name="[Measures].[Distinct Count of Client id]" caption="Distinct Count of Client id" numFmtId="0" hierarchy="72" level="32767"/>
    <cacheField name="[Table6].[Loan Status].[Loan Status]" caption="Loan Status" numFmtId="0" hierarchy="8" level="1">
      <sharedItems containsSemiMixedTypes="0" containsNonDate="0" containsString="0"/>
    </cacheField>
  </cacheFields>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2" memberValueDatatype="7" unbalanced="0"/>
    <cacheHierarchy uniqueName="[Table6].[Loan Status]" caption="Loan Status" attribute="1" defaultMemberUniqueName="[Table6].[Loan Status].[All]" allUniqueName="[Table6].[Loan Status].[All]" dimensionUniqueName="[Table6]" displayFolder="" count="2" memberValueDatatype="130" unbalanced="0">
      <fieldsUsage count="2">
        <fieldUsage x="-1"/>
        <fieldUsage x="1"/>
      </fieldsUsage>
    </cacheHierarchy>
    <cacheHierarchy uniqueName="[Table6].[Repayment Type]" caption="Repayment Type" attribute="1" defaultMemberUniqueName="[Table6].[Repayment Type].[All]" allUniqueName="[Table6].[Repayment Type].[All]" dimensionUniqueName="[Table6]" displayFolder="" count="0" memberValueDatatype="130" unbalanced="0"/>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0" memberValueDatatype="130" unbalanced="0"/>
    <cacheHierarchy uniqueName="[Table6].[Is Default Loan]" caption="Is Default Loan" attribute="1" defaultMemberUniqueName="[Table6].[Is Default Loan].[All]" allUniqueName="[Table6].[Is Default Loan].[All]" dimensionUniqueName="[Table6]" displayFolder="" count="0" memberValueDatatype="130" unbalanced="0"/>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0" memberValueDatatype="130" unbalanced="0"/>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2"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AVANI DHURI" refreshedDate="45931.973283449071" backgroundQuery="1" createdVersion="8" refreshedVersion="8" minRefreshableVersion="3" recordCount="0" supportSubquery="1" supportAdvancedDrill="1" xr:uid="{3EA63A86-42F3-4E77-8AEE-76369B86C82A}">
  <cacheSource type="external" connectionId="1"/>
  <cacheFields count="2">
    <cacheField name="[Table6].[Is Delinquent Loan].[Is Delinquent Loan]" caption="Is Delinquent Loan" numFmtId="0" hierarchy="43" level="1">
      <sharedItems count="1">
        <s v="Y"/>
      </sharedItems>
    </cacheField>
    <cacheField name="[Measures].[Count of Loan Amount]" caption="Count of Loan Amount" numFmtId="0" hierarchy="78" level="32767"/>
  </cacheFields>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0" memberValueDatatype="7" unbalanced="0"/>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0" memberValueDatatype="130" unbalanced="0"/>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2" memberValueDatatype="130" unbalanced="0">
      <fieldsUsage count="2">
        <fieldUsage x="-1"/>
        <fieldUsage x="0"/>
      </fieldsUsage>
    </cacheHierarchy>
    <cacheHierarchy uniqueName="[Table6].[Is Default Loan]" caption="Is Default Loan" attribute="1" defaultMemberUniqueName="[Table6].[Is Default Loan].[All]" allUniqueName="[Table6].[Is Default Loan].[All]" dimensionUniqueName="[Table6]" displayFolder="" count="0" memberValueDatatype="130" unbalanced="0"/>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0" memberValueDatatype="130" unbalanced="0"/>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2"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AVANI DHURI" refreshedDate="45931.973285069442" backgroundQuery="1" createdVersion="8" refreshedVersion="8" minRefreshableVersion="3" recordCount="0" supportSubquery="1" supportAdvancedDrill="1" xr:uid="{1083FB33-E6D8-4D6B-B60D-A92D142E2084}">
  <cacheSource type="external" connectionId="1"/>
  <cacheFields count="2">
    <cacheField name="[Measures].[Sum of Funded Amount]" caption="Sum of Funded Amount" numFmtId="0" hierarchy="79" level="32767"/>
    <cacheField name="[Table6].[Disbursement Date].[Disbursement Date]" caption="Disbursement Date" numFmtId="0" hierarchy="7" level="1">
      <sharedItems containsSemiMixedTypes="0" containsNonDate="0" containsString="0"/>
    </cacheField>
  </cacheFields>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2" memberValueDatatype="7" unbalanced="0">
      <fieldsUsage count="2">
        <fieldUsage x="-1"/>
        <fieldUsage x="1"/>
      </fieldsUsage>
    </cacheHierarchy>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0" memberValueDatatype="130" unbalanced="0"/>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0" memberValueDatatype="130" unbalanced="0"/>
    <cacheHierarchy uniqueName="[Table6].[Is Default Loan]" caption="Is Default Loan" attribute="1" defaultMemberUniqueName="[Table6].[Is Default Loan].[All]" allUniqueName="[Table6].[Is Default Loan].[All]" dimensionUniqueName="[Table6]" displayFolder="" count="0" memberValueDatatype="130" unbalanced="0"/>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0" memberValueDatatype="130" unbalanced="0"/>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2"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oneField="1" hidden="1">
      <fieldsUsage count="1">
        <fieldUsage x="0"/>
      </fieldsUsage>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AVANI DHURI" refreshedDate="45931.97328622685" backgroundQuery="1" createdVersion="8" refreshedVersion="8" minRefreshableVersion="3" recordCount="0" supportSubquery="1" supportAdvancedDrill="1" xr:uid="{B3C5575B-17BA-4691-95B4-679AE7BDE2EF}">
  <cacheSource type="external" connectionId="1"/>
  <cacheFields count="2">
    <cacheField name="[Measures].[Average of Loan Amount]" caption="Average of Loan Amount" numFmtId="0" hierarchy="80" level="32767"/>
    <cacheField name="[Table6].[Disbursement Date].[Disbursement Date]" caption="Disbursement Date" numFmtId="0" hierarchy="7" level="1">
      <sharedItems containsSemiMixedTypes="0" containsNonDate="0" containsString="0"/>
    </cacheField>
  </cacheFields>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2" memberValueDatatype="7" unbalanced="0">
      <fieldsUsage count="2">
        <fieldUsage x="-1"/>
        <fieldUsage x="1"/>
      </fieldsUsage>
    </cacheHierarchy>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0" memberValueDatatype="130" unbalanced="0"/>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0" memberValueDatatype="130" unbalanced="0"/>
    <cacheHierarchy uniqueName="[Table6].[Is Default Loan]" caption="Is Default Loan" attribute="1" defaultMemberUniqueName="[Table6].[Is Default Loan].[All]" allUniqueName="[Table6].[Is Default Loan].[All]" dimensionUniqueName="[Table6]" displayFolder="" count="0" memberValueDatatype="130" unbalanced="0"/>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0" memberValueDatatype="130" unbalanced="0"/>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2"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AVANI DHURI" refreshedDate="45931.973287384259" backgroundQuery="1" createdVersion="8" refreshedVersion="8" minRefreshableVersion="3" recordCount="0" supportSubquery="1" supportAdvancedDrill="1" xr:uid="{77E9EF6D-844A-4574-BAFD-E72A7919641C}">
  <cacheSource type="external" connectionId="1"/>
  <cacheFields count="2">
    <cacheField name="[Measures].[Sum of Loan Amount]" caption="Sum of Loan Amount" numFmtId="0" hierarchy="77" level="32767"/>
    <cacheField name="[Table6].[Disbursement Date].[Disbursement Date]" caption="Disbursement Date" numFmtId="0" hierarchy="7" level="1">
      <sharedItems containsSemiMixedTypes="0" containsNonDate="0" containsString="0"/>
    </cacheField>
  </cacheFields>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2" memberValueDatatype="7" unbalanced="0">
      <fieldsUsage count="2">
        <fieldUsage x="-1"/>
        <fieldUsage x="1"/>
      </fieldsUsage>
    </cacheHierarchy>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0" memberValueDatatype="130" unbalanced="0"/>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0" memberValueDatatype="130" unbalanced="0"/>
    <cacheHierarchy uniqueName="[Table6].[Is Default Loan]" caption="Is Default Loan" attribute="1" defaultMemberUniqueName="[Table6].[Is Default Loan].[All]" allUniqueName="[Table6].[Is Default Loan].[All]" dimensionUniqueName="[Table6]" displayFolder="" count="0" memberValueDatatype="130" unbalanced="0"/>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0" memberValueDatatype="130" unbalanced="0"/>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2"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AVANI DHURI" refreshedDate="45931.973289004629" backgroundQuery="1" createdVersion="8" refreshedVersion="8" minRefreshableVersion="3" recordCount="0" supportSubquery="1" supportAdvancedDrill="1" xr:uid="{2AB286FE-75BE-46FF-99AC-8AF8C852BE9D}">
  <cacheSource type="external" connectionId="1"/>
  <cacheFields count="1">
    <cacheField name="[Measures].[Count of Account ID]" caption="Count of Account ID" numFmtId="0" hierarchy="70" level="32767"/>
  </cacheFields>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2" memberValueDatatype="7" unbalanced="0"/>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0" memberValueDatatype="130" unbalanced="0"/>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0" memberValueDatatype="130" unbalanced="0"/>
    <cacheHierarchy uniqueName="[Table6].[Is Default Loan]" caption="Is Default Loan" attribute="1" defaultMemberUniqueName="[Table6].[Is Default Loan].[All]" allUniqueName="[Table6].[Is Default Loan].[All]" dimensionUniqueName="[Table6]" displayFolder="" count="0" memberValueDatatype="130" unbalanced="0"/>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0" memberValueDatatype="130" unbalanced="0"/>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2"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AVANI DHURI" refreshedDate="45931.973290740738" backgroundQuery="1" createdVersion="8" refreshedVersion="8" minRefreshableVersion="3" recordCount="0" supportSubquery="1" supportAdvancedDrill="1" xr:uid="{B11FBDCD-12A7-4DE3-8031-30EFE307F481}">
  <cacheSource type="external" connectionId="1"/>
  <cacheFields count="2">
    <cacheField name="[Table6].[First Loan Date].[First Loan Date]" caption="First Loan Date" numFmtId="0" hierarchy="50" level="1">
      <sharedItems containsSemiMixedTypes="0" containsNonDate="0" containsDate="1" containsString="0" minDate="2015-01-03T00:00:00" maxDate="2023-12-04T00:00:00" count="738">
        <d v="2015-01-03T00:00:00"/>
        <d v="2015-01-11T00:00:00"/>
        <d v="2015-01-13T00:00:00"/>
        <d v="2015-01-14T00:00:00"/>
        <d v="2015-01-15T00:00:00"/>
        <d v="2015-01-16T00:00:00"/>
        <d v="2015-01-17T00:00:00"/>
        <d v="2015-01-19T00:00:00"/>
        <d v="2015-01-20T00:00:00"/>
        <d v="2015-01-22T00:00:00"/>
        <d v="2015-01-24T00:00:00"/>
        <d v="2015-01-27T00:00:00"/>
        <d v="2015-01-29T00:00:00"/>
        <d v="2015-02-01T00:00:00"/>
        <d v="2015-02-02T00:00:00"/>
        <d v="2015-02-05T00:00:00"/>
        <d v="2015-02-07T00:00:00"/>
        <d v="2015-02-08T00:00:00"/>
        <d v="2015-02-10T00:00:00"/>
        <d v="2015-02-11T00:00:00"/>
        <d v="2015-02-16T00:00:00"/>
        <d v="2015-02-17T00:00:00"/>
        <d v="2015-02-20T00:00:00"/>
        <d v="2015-02-21T00:00:00"/>
        <d v="2015-02-22T00:00:00"/>
        <d v="2015-02-23T00:00:00"/>
        <d v="2015-02-26T00:00:00"/>
        <d v="2015-02-28T00:00:00"/>
        <d v="2015-03-01T00:00:00"/>
        <d v="2015-03-04T00:00:00"/>
        <d v="2015-03-09T00:00:00"/>
        <d v="2015-03-10T00:00:00"/>
        <d v="2015-03-12T00:00:00"/>
        <d v="2015-03-14T00:00:00"/>
        <d v="2015-03-15T00:00:00"/>
        <d v="2015-03-16T00:00:00"/>
        <d v="2015-03-22T00:00:00"/>
        <d v="2015-03-24T00:00:00"/>
        <d v="2015-03-25T00:00:00"/>
        <d v="2015-03-26T00:00:00"/>
        <d v="2015-03-27T00:00:00"/>
        <d v="2015-03-30T00:00:00"/>
        <d v="2015-03-31T00:00:00"/>
        <d v="2015-04-02T00:00:00"/>
        <d v="2015-04-03T00:00:00"/>
        <d v="2015-04-10T00:00:00"/>
        <d v="2015-04-12T00:00:00"/>
        <d v="2015-04-13T00:00:00"/>
        <d v="2015-04-20T00:00:00"/>
        <d v="2015-04-24T00:00:00"/>
        <d v="2015-04-27T00:00:00"/>
        <d v="2015-04-28T00:00:00"/>
        <d v="2015-04-29T00:00:00"/>
        <d v="2015-05-03T00:00:00"/>
        <d v="2015-05-05T00:00:00"/>
        <d v="2015-05-09T00:00:00"/>
        <d v="2015-05-11T00:00:00"/>
        <d v="2015-05-13T00:00:00"/>
        <d v="2015-05-16T00:00:00"/>
        <d v="2015-05-17T00:00:00"/>
        <d v="2015-05-19T00:00:00"/>
        <d v="2015-05-21T00:00:00"/>
        <d v="2015-05-25T00:00:00"/>
        <d v="2015-05-26T00:00:00"/>
        <d v="2015-05-28T00:00:00"/>
        <d v="2015-05-29T00:00:00"/>
        <d v="2015-05-30T00:00:00"/>
        <d v="2015-06-02T00:00:00"/>
        <d v="2015-06-04T00:00:00"/>
        <d v="2015-06-05T00:00:00"/>
        <d v="2015-06-10T00:00:00"/>
        <d v="2015-06-11T00:00:00"/>
        <d v="2015-06-13T00:00:00"/>
        <d v="2015-06-15T00:00:00"/>
        <d v="2015-06-17T00:00:00"/>
        <d v="2015-06-21T00:00:00"/>
        <d v="2015-06-22T00:00:00"/>
        <d v="2015-06-23T00:00:00"/>
        <d v="2015-06-26T00:00:00"/>
        <d v="2015-06-27T00:00:00"/>
        <d v="2015-06-29T00:00:00"/>
        <d v="2015-07-05T00:00:00"/>
        <d v="2015-07-06T00:00:00"/>
        <d v="2015-07-07T00:00:00"/>
        <d v="2015-07-08T00:00:00"/>
        <d v="2015-07-10T00:00:00"/>
        <d v="2015-07-11T00:00:00"/>
        <d v="2015-07-29T00:00:00"/>
        <d v="2015-08-02T00:00:00"/>
        <d v="2015-08-10T00:00:00"/>
        <d v="2015-08-13T00:00:00"/>
        <d v="2015-08-16T00:00:00"/>
        <d v="2015-08-18T00:00:00"/>
        <d v="2015-08-20T00:00:00"/>
        <d v="2015-08-24T00:00:00"/>
        <d v="2015-08-26T00:00:00"/>
        <d v="2015-08-27T00:00:00"/>
        <d v="2015-08-29T00:00:00"/>
        <d v="2015-08-30T00:00:00"/>
        <d v="2015-08-31T00:00:00"/>
        <d v="2015-09-01T00:00:00"/>
        <d v="2015-09-02T00:00:00"/>
        <d v="2015-09-04T00:00:00"/>
        <d v="2015-09-05T00:00:00"/>
        <d v="2015-09-07T00:00:00"/>
        <d v="2015-09-11T00:00:00"/>
        <d v="2015-09-12T00:00:00"/>
        <d v="2015-09-15T00:00:00"/>
        <d v="2015-09-18T00:00:00"/>
        <d v="2015-09-23T00:00:00"/>
        <d v="2015-09-25T00:00:00"/>
        <d v="2015-09-30T00:00:00"/>
        <d v="2015-10-02T00:00:00"/>
        <d v="2015-10-05T00:00:00"/>
        <d v="2015-10-06T00:00:00"/>
        <d v="2015-10-07T00:00:00"/>
        <d v="2015-10-10T00:00:00"/>
        <d v="2015-10-15T00:00:00"/>
        <d v="2015-10-16T00:00:00"/>
        <d v="2015-10-17T00:00:00"/>
        <d v="2015-10-21T00:00:00"/>
        <d v="2015-10-25T00:00:00"/>
        <d v="2015-10-28T00:00:00"/>
        <d v="2015-10-31T00:00:00"/>
        <d v="2015-11-02T00:00:00"/>
        <d v="2015-11-04T00:00:00"/>
        <d v="2015-11-05T00:00:00"/>
        <d v="2015-11-07T00:00:00"/>
        <d v="2015-11-08T00:00:00"/>
        <d v="2015-11-10T00:00:00"/>
        <d v="2015-11-11T00:00:00"/>
        <d v="2015-11-15T00:00:00"/>
        <d v="2015-11-18T00:00:00"/>
        <d v="2015-11-19T00:00:00"/>
        <d v="2015-11-22T00:00:00"/>
        <d v="2015-11-29T00:00:00"/>
        <d v="2015-12-14T00:00:00"/>
        <d v="2015-12-15T00:00:00"/>
        <d v="2015-12-16T00:00:00"/>
        <d v="2015-12-19T00:00:00"/>
        <d v="2015-12-21T00:00:00"/>
        <d v="2015-12-23T00:00:00"/>
        <d v="2015-12-25T00:00:00"/>
        <d v="2015-12-26T00:00:00"/>
        <d v="2015-12-27T00:00:00"/>
        <d v="2015-12-31T00:00:00"/>
        <d v="2016-01-02T00:00:00"/>
        <d v="2016-01-04T00:00:00"/>
        <d v="2016-01-07T00:00:00"/>
        <d v="2016-01-08T00:00:00"/>
        <d v="2016-01-15T00:00:00"/>
        <d v="2016-01-16T00:00:00"/>
        <d v="2016-01-18T00:00:00"/>
        <d v="2016-01-21T00:00:00"/>
        <d v="2016-01-23T00:00:00"/>
        <d v="2016-01-27T00:00:00"/>
        <d v="2016-01-29T00:00:00"/>
        <d v="2016-01-30T00:00:00"/>
        <d v="2016-01-31T00:00:00"/>
        <d v="2016-02-03T00:00:00"/>
        <d v="2016-02-05T00:00:00"/>
        <d v="2016-02-06T00:00:00"/>
        <d v="2016-02-14T00:00:00"/>
        <d v="2016-02-15T00:00:00"/>
        <d v="2016-02-25T00:00:00"/>
        <d v="2016-02-27T00:00:00"/>
        <d v="2016-02-29T00:00:00"/>
        <d v="2016-03-09T00:00:00"/>
        <d v="2016-03-14T00:00:00"/>
        <d v="2016-03-16T00:00:00"/>
        <d v="2016-03-18T00:00:00"/>
        <d v="2016-03-20T00:00:00"/>
        <d v="2016-03-21T00:00:00"/>
        <d v="2016-03-23T00:00:00"/>
        <d v="2016-03-27T00:00:00"/>
        <d v="2016-03-28T00:00:00"/>
        <d v="2016-04-02T00:00:00"/>
        <d v="2016-04-06T00:00:00"/>
        <d v="2016-04-07T00:00:00"/>
        <d v="2016-04-08T00:00:00"/>
        <d v="2016-04-10T00:00:00"/>
        <d v="2016-04-13T00:00:00"/>
        <d v="2016-04-21T00:00:00"/>
        <d v="2016-04-24T00:00:00"/>
        <d v="2016-04-25T00:00:00"/>
        <d v="2016-04-29T00:00:00"/>
        <d v="2016-05-01T00:00:00"/>
        <d v="2016-05-04T00:00:00"/>
        <d v="2016-05-06T00:00:00"/>
        <d v="2016-05-16T00:00:00"/>
        <d v="2016-05-17T00:00:00"/>
        <d v="2016-05-18T00:00:00"/>
        <d v="2016-05-23T00:00:00"/>
        <d v="2016-05-30T00:00:00"/>
        <d v="2016-05-31T00:00:00"/>
        <d v="2016-06-04T00:00:00"/>
        <d v="2016-06-06T00:00:00"/>
        <d v="2016-06-09T00:00:00"/>
        <d v="2016-06-10T00:00:00"/>
        <d v="2016-06-12T00:00:00"/>
        <d v="2016-06-15T00:00:00"/>
        <d v="2016-06-19T00:00:00"/>
        <d v="2016-07-02T00:00:00"/>
        <d v="2016-07-03T00:00:00"/>
        <d v="2016-07-05T00:00:00"/>
        <d v="2016-07-08T00:00:00"/>
        <d v="2016-07-09T00:00:00"/>
        <d v="2016-07-10T00:00:00"/>
        <d v="2016-07-13T00:00:00"/>
        <d v="2016-07-19T00:00:00"/>
        <d v="2016-07-24T00:00:00"/>
        <d v="2016-07-27T00:00:00"/>
        <d v="2016-07-29T00:00:00"/>
        <d v="2016-08-01T00:00:00"/>
        <d v="2016-08-06T00:00:00"/>
        <d v="2016-08-07T00:00:00"/>
        <d v="2016-08-09T00:00:00"/>
        <d v="2016-08-11T00:00:00"/>
        <d v="2016-08-13T00:00:00"/>
        <d v="2016-08-15T00:00:00"/>
        <d v="2016-08-21T00:00:00"/>
        <d v="2016-08-23T00:00:00"/>
        <d v="2016-08-25T00:00:00"/>
        <d v="2016-08-27T00:00:00"/>
        <d v="2016-08-29T00:00:00"/>
        <d v="2016-08-30T00:00:00"/>
        <d v="2016-09-01T00:00:00"/>
        <d v="2016-09-03T00:00:00"/>
        <d v="2016-09-04T00:00:00"/>
        <d v="2016-09-05T00:00:00"/>
        <d v="2016-09-08T00:00:00"/>
        <d v="2016-09-12T00:00:00"/>
        <d v="2016-09-16T00:00:00"/>
        <d v="2016-09-18T00:00:00"/>
        <d v="2016-09-22T00:00:00"/>
        <d v="2016-09-26T00:00:00"/>
        <d v="2016-09-27T00:00:00"/>
        <d v="2016-09-28T00:00:00"/>
        <d v="2016-10-04T00:00:00"/>
        <d v="2016-10-05T00:00:00"/>
        <d v="2016-10-06T00:00:00"/>
        <d v="2016-10-07T00:00:00"/>
        <d v="2016-10-09T00:00:00"/>
        <d v="2016-10-10T00:00:00"/>
        <d v="2016-10-16T00:00:00"/>
        <d v="2016-10-18T00:00:00"/>
        <d v="2016-10-19T00:00:00"/>
        <d v="2016-10-20T00:00:00"/>
        <d v="2016-10-21T00:00:00"/>
        <d v="2016-10-23T00:00:00"/>
        <d v="2016-10-24T00:00:00"/>
        <d v="2016-10-26T00:00:00"/>
        <d v="2016-10-28T00:00:00"/>
        <d v="2016-10-29T00:00:00"/>
        <d v="2016-10-30T00:00:00"/>
        <d v="2016-11-03T00:00:00"/>
        <d v="2016-11-04T00:00:00"/>
        <d v="2016-11-07T00:00:00"/>
        <d v="2016-11-09T00:00:00"/>
        <d v="2016-11-12T00:00:00"/>
        <d v="2016-11-15T00:00:00"/>
        <d v="2016-11-16T00:00:00"/>
        <d v="2016-11-22T00:00:00"/>
        <d v="2016-11-23T00:00:00"/>
        <d v="2016-11-24T00:00:00"/>
        <d v="2016-11-26T00:00:00"/>
        <d v="2016-11-27T00:00:00"/>
        <d v="2016-11-28T00:00:00"/>
        <d v="2016-11-29T00:00:00"/>
        <d v="2016-12-15T00:00:00"/>
        <d v="2016-12-17T00:00:00"/>
        <d v="2016-12-18T00:00:00"/>
        <d v="2016-12-20T00:00:00"/>
        <d v="2016-12-21T00:00:00"/>
        <d v="2016-12-23T00:00:00"/>
        <d v="2016-12-26T00:00:00"/>
        <d v="2016-12-30T00:00:00"/>
        <d v="2017-01-03T00:00:00"/>
        <d v="2017-01-05T00:00:00"/>
        <d v="2017-01-08T00:00:00"/>
        <d v="2017-01-09T00:00:00"/>
        <d v="2017-01-11T00:00:00"/>
        <d v="2017-01-14T00:00:00"/>
        <d v="2017-01-18T00:00:00"/>
        <d v="2017-01-20T00:00:00"/>
        <d v="2017-01-22T00:00:00"/>
        <d v="2017-01-27T00:00:00"/>
        <d v="2017-02-01T00:00:00"/>
        <d v="2017-02-04T00:00:00"/>
        <d v="2017-02-12T00:00:00"/>
        <d v="2017-02-13T00:00:00"/>
        <d v="2017-02-14T00:00:00"/>
        <d v="2017-02-15T00:00:00"/>
        <d v="2017-02-17T00:00:00"/>
        <d v="2017-02-19T00:00:00"/>
        <d v="2017-02-22T00:00:00"/>
        <d v="2017-02-25T00:00:00"/>
        <d v="2017-03-02T00:00:00"/>
        <d v="2017-03-05T00:00:00"/>
        <d v="2017-03-11T00:00:00"/>
        <d v="2017-03-18T00:00:00"/>
        <d v="2017-03-21T00:00:00"/>
        <d v="2017-03-25T00:00:00"/>
        <d v="2017-03-28T00:00:00"/>
        <d v="2017-04-02T00:00:00"/>
        <d v="2017-04-14T00:00:00"/>
        <d v="2017-04-16T00:00:00"/>
        <d v="2017-04-17T00:00:00"/>
        <d v="2017-04-18T00:00:00"/>
        <d v="2017-04-21T00:00:00"/>
        <d v="2017-04-22T00:00:00"/>
        <d v="2017-04-23T00:00:00"/>
        <d v="2017-04-29T00:00:00"/>
        <d v="2017-05-02T00:00:00"/>
        <d v="2017-05-03T00:00:00"/>
        <d v="2017-05-05T00:00:00"/>
        <d v="2017-05-06T00:00:00"/>
        <d v="2017-05-09T00:00:00"/>
        <d v="2017-05-11T00:00:00"/>
        <d v="2017-05-20T00:00:00"/>
        <d v="2017-05-22T00:00:00"/>
        <d v="2017-06-01T00:00:00"/>
        <d v="2017-06-04T00:00:00"/>
        <d v="2017-06-07T00:00:00"/>
        <d v="2017-06-10T00:00:00"/>
        <d v="2017-06-13T00:00:00"/>
        <d v="2017-06-14T00:00:00"/>
        <d v="2017-06-15T00:00:00"/>
        <d v="2017-06-17T00:00:00"/>
        <d v="2017-06-18T00:00:00"/>
        <d v="2017-06-19T00:00:00"/>
        <d v="2017-06-26T00:00:00"/>
        <d v="2017-06-30T00:00:00"/>
        <d v="2017-07-08T00:00:00"/>
        <d v="2017-07-13T00:00:00"/>
        <d v="2017-07-14T00:00:00"/>
        <d v="2017-07-16T00:00:00"/>
        <d v="2017-07-19T00:00:00"/>
        <d v="2017-07-21T00:00:00"/>
        <d v="2017-07-23T00:00:00"/>
        <d v="2017-07-28T00:00:00"/>
        <d v="2017-07-29T00:00:00"/>
        <d v="2017-08-01T00:00:00"/>
        <d v="2017-08-09T00:00:00"/>
        <d v="2017-08-10T00:00:00"/>
        <d v="2017-08-13T00:00:00"/>
        <d v="2017-08-16T00:00:00"/>
        <d v="2017-08-25T00:00:00"/>
        <d v="2017-09-03T00:00:00"/>
        <d v="2017-09-05T00:00:00"/>
        <d v="2017-09-06T00:00:00"/>
        <d v="2017-09-09T00:00:00"/>
        <d v="2017-09-10T00:00:00"/>
        <d v="2017-09-14T00:00:00"/>
        <d v="2017-09-17T00:00:00"/>
        <d v="2017-09-21T00:00:00"/>
        <d v="2017-09-23T00:00:00"/>
        <d v="2017-09-24T00:00:00"/>
        <d v="2017-09-25T00:00:00"/>
        <d v="2017-09-26T00:00:00"/>
        <d v="2017-09-30T00:00:00"/>
        <d v="2017-10-01T00:00:00"/>
        <d v="2017-10-03T00:00:00"/>
        <d v="2017-10-04T00:00:00"/>
        <d v="2017-10-05T00:00:00"/>
        <d v="2017-10-09T00:00:00"/>
        <d v="2017-10-23T00:00:00"/>
        <d v="2017-10-29T00:00:00"/>
        <d v="2017-11-06T00:00:00"/>
        <d v="2017-11-07T00:00:00"/>
        <d v="2017-11-09T00:00:00"/>
        <d v="2017-11-11T00:00:00"/>
        <d v="2017-11-14T00:00:00"/>
        <d v="2017-11-16T00:00:00"/>
        <d v="2017-11-17T00:00:00"/>
        <d v="2017-11-18T00:00:00"/>
        <d v="2017-11-19T00:00:00"/>
        <d v="2017-11-21T00:00:00"/>
        <d v="2017-11-27T00:00:00"/>
        <d v="2017-11-28T00:00:00"/>
        <d v="2017-12-01T00:00:00"/>
        <d v="2017-12-04T00:00:00"/>
        <d v="2017-12-07T00:00:00"/>
        <d v="2017-12-08T00:00:00"/>
        <d v="2017-12-12T00:00:00"/>
        <d v="2017-12-13T00:00:00"/>
        <d v="2017-12-14T00:00:00"/>
        <d v="2017-12-24T00:00:00"/>
        <d v="2017-12-25T00:00:00"/>
        <d v="2018-01-06T00:00:00"/>
        <d v="2018-01-13T00:00:00"/>
        <d v="2018-01-14T00:00:00"/>
        <d v="2018-01-17T00:00:00"/>
        <d v="2018-01-18T00:00:00"/>
        <d v="2018-01-23T00:00:00"/>
        <d v="2018-01-24T00:00:00"/>
        <d v="2018-02-07T00:00:00"/>
        <d v="2018-02-12T00:00:00"/>
        <d v="2018-02-14T00:00:00"/>
        <d v="2018-02-15T00:00:00"/>
        <d v="2018-02-19T00:00:00"/>
        <d v="2018-02-21T00:00:00"/>
        <d v="2018-02-22T00:00:00"/>
        <d v="2018-02-23T00:00:00"/>
        <d v="2018-02-24T00:00:00"/>
        <d v="2018-03-01T00:00:00"/>
        <d v="2018-03-06T00:00:00"/>
        <d v="2018-03-15T00:00:00"/>
        <d v="2018-03-19T00:00:00"/>
        <d v="2018-03-21T00:00:00"/>
        <d v="2018-03-22T00:00:00"/>
        <d v="2018-03-28T00:00:00"/>
        <d v="2018-03-29T00:00:00"/>
        <d v="2018-04-01T00:00:00"/>
        <d v="2018-04-02T00:00:00"/>
        <d v="2018-04-05T00:00:00"/>
        <d v="2018-04-06T00:00:00"/>
        <d v="2018-04-13T00:00:00"/>
        <d v="2018-04-17T00:00:00"/>
        <d v="2018-04-19T00:00:00"/>
        <d v="2018-04-21T00:00:00"/>
        <d v="2018-04-22T00:00:00"/>
        <d v="2018-04-25T00:00:00"/>
        <d v="2018-04-29T00:00:00"/>
        <d v="2018-05-05T00:00:00"/>
        <d v="2018-05-09T00:00:00"/>
        <d v="2018-05-10T00:00:00"/>
        <d v="2018-05-12T00:00:00"/>
        <d v="2018-05-13T00:00:00"/>
        <d v="2018-05-21T00:00:00"/>
        <d v="2018-05-31T00:00:00"/>
        <d v="2018-06-03T00:00:00"/>
        <d v="2018-06-18T00:00:00"/>
        <d v="2018-06-29T00:00:00"/>
        <d v="2018-07-01T00:00:00"/>
        <d v="2018-07-04T00:00:00"/>
        <d v="2018-07-05T00:00:00"/>
        <d v="2018-07-12T00:00:00"/>
        <d v="2018-07-24T00:00:00"/>
        <d v="2018-07-26T00:00:00"/>
        <d v="2018-07-30T00:00:00"/>
        <d v="2018-08-06T00:00:00"/>
        <d v="2018-08-12T00:00:00"/>
        <d v="2018-08-16T00:00:00"/>
        <d v="2018-08-20T00:00:00"/>
        <d v="2018-08-30T00:00:00"/>
        <d v="2018-09-03T00:00:00"/>
        <d v="2018-09-04T00:00:00"/>
        <d v="2018-09-07T00:00:00"/>
        <d v="2018-09-12T00:00:00"/>
        <d v="2018-09-13T00:00:00"/>
        <d v="2018-09-14T00:00:00"/>
        <d v="2018-09-18T00:00:00"/>
        <d v="2018-09-23T00:00:00"/>
        <d v="2018-09-29T00:00:00"/>
        <d v="2018-10-03T00:00:00"/>
        <d v="2018-10-04T00:00:00"/>
        <d v="2018-10-08T00:00:00"/>
        <d v="2018-10-11T00:00:00"/>
        <d v="2018-10-19T00:00:00"/>
        <d v="2018-10-27T00:00:00"/>
        <d v="2018-11-01T00:00:00"/>
        <d v="2018-11-04T00:00:00"/>
        <d v="2018-11-07T00:00:00"/>
        <d v="2018-11-09T00:00:00"/>
        <d v="2018-11-19T00:00:00"/>
        <d v="2018-11-26T00:00:00"/>
        <d v="2018-11-27T00:00:00"/>
        <d v="2018-11-29T00:00:00"/>
        <d v="2018-12-11T00:00:00"/>
        <d v="2018-12-14T00:00:00"/>
        <d v="2018-12-21T00:00:00"/>
        <d v="2018-12-24T00:00:00"/>
        <d v="2018-12-26T00:00:00"/>
        <d v="2019-01-01T00:00:00"/>
        <d v="2019-01-03T00:00:00"/>
        <d v="2019-01-04T00:00:00"/>
        <d v="2019-01-06T00:00:00"/>
        <d v="2019-01-08T00:00:00"/>
        <d v="2019-01-10T00:00:00"/>
        <d v="2019-01-12T00:00:00"/>
        <d v="2019-01-19T00:00:00"/>
        <d v="2019-01-21T00:00:00"/>
        <d v="2019-01-25T00:00:00"/>
        <d v="2019-01-28T00:00:00"/>
        <d v="2019-01-31T00:00:00"/>
        <d v="2019-02-02T00:00:00"/>
        <d v="2019-02-11T00:00:00"/>
        <d v="2019-02-20T00:00:00"/>
        <d v="2019-02-21T00:00:00"/>
        <d v="2019-02-23T00:00:00"/>
        <d v="2019-02-25T00:00:00"/>
        <d v="2019-03-05T00:00:00"/>
        <d v="2019-03-08T00:00:00"/>
        <d v="2019-03-13T00:00:00"/>
        <d v="2019-03-16T00:00:00"/>
        <d v="2019-03-24T00:00:00"/>
        <d v="2019-03-31T00:00:00"/>
        <d v="2019-04-02T00:00:00"/>
        <d v="2019-04-04T00:00:00"/>
        <d v="2019-04-08T00:00:00"/>
        <d v="2019-04-09T00:00:00"/>
        <d v="2019-04-15T00:00:00"/>
        <d v="2019-04-21T00:00:00"/>
        <d v="2019-04-22T00:00:00"/>
        <d v="2019-04-29T00:00:00"/>
        <d v="2019-05-05T00:00:00"/>
        <d v="2019-05-06T00:00:00"/>
        <d v="2019-05-12T00:00:00"/>
        <d v="2019-05-13T00:00:00"/>
        <d v="2019-05-14T00:00:00"/>
        <d v="2019-05-15T00:00:00"/>
        <d v="2019-05-27T00:00:00"/>
        <d v="2019-05-28T00:00:00"/>
        <d v="2019-06-03T00:00:00"/>
        <d v="2019-06-06T00:00:00"/>
        <d v="2019-06-18T00:00:00"/>
        <d v="2019-07-04T00:00:00"/>
        <d v="2019-07-11T00:00:00"/>
        <d v="2019-07-15T00:00:00"/>
        <d v="2019-07-19T00:00:00"/>
        <d v="2019-07-26T00:00:00"/>
        <d v="2019-07-31T00:00:00"/>
        <d v="2019-08-15T00:00:00"/>
        <d v="2019-08-17T00:00:00"/>
        <d v="2019-08-26T00:00:00"/>
        <d v="2019-08-28T00:00:00"/>
        <d v="2019-09-05T00:00:00"/>
        <d v="2019-09-14T00:00:00"/>
        <d v="2019-09-20T00:00:00"/>
        <d v="2019-09-22T00:00:00"/>
        <d v="2019-10-01T00:00:00"/>
        <d v="2019-10-06T00:00:00"/>
        <d v="2019-10-09T00:00:00"/>
        <d v="2019-10-11T00:00:00"/>
        <d v="2019-10-13T00:00:00"/>
        <d v="2019-10-14T00:00:00"/>
        <d v="2019-10-20T00:00:00"/>
        <d v="2019-10-24T00:00:00"/>
        <d v="2019-11-05T00:00:00"/>
        <d v="2019-11-07T00:00:00"/>
        <d v="2019-11-10T00:00:00"/>
        <d v="2019-11-16T00:00:00"/>
        <d v="2019-11-20T00:00:00"/>
        <d v="2019-11-22T00:00:00"/>
        <d v="2019-12-11T00:00:00"/>
        <d v="2019-12-13T00:00:00"/>
        <d v="2019-12-21T00:00:00"/>
        <d v="2019-12-22T00:00:00"/>
        <d v="2019-12-29T00:00:00"/>
        <d v="2020-01-01T00:00:00"/>
        <d v="2020-01-12T00:00:00"/>
        <d v="2020-01-13T00:00:00"/>
        <d v="2020-01-17T00:00:00"/>
        <d v="2020-01-25T00:00:00"/>
        <d v="2020-01-26T00:00:00"/>
        <d v="2020-01-30T00:00:00"/>
        <d v="2020-02-16T00:00:00"/>
        <d v="2020-02-27T00:00:00"/>
        <d v="2020-03-06T00:00:00"/>
        <d v="2020-03-12T00:00:00"/>
        <d v="2020-03-20T00:00:00"/>
        <d v="2020-03-25T00:00:00"/>
        <d v="2020-04-02T00:00:00"/>
        <d v="2020-04-04T00:00:00"/>
        <d v="2020-04-08T00:00:00"/>
        <d v="2020-04-10T00:00:00"/>
        <d v="2020-04-13T00:00:00"/>
        <d v="2020-04-16T00:00:00"/>
        <d v="2020-05-07T00:00:00"/>
        <d v="2020-05-08T00:00:00"/>
        <d v="2020-05-23T00:00:00"/>
        <d v="2020-05-25T00:00:00"/>
        <d v="2020-05-28T00:00:00"/>
        <d v="2020-05-29T00:00:00"/>
        <d v="2020-05-31T00:00:00"/>
        <d v="2020-06-03T00:00:00"/>
        <d v="2020-06-05T00:00:00"/>
        <d v="2020-07-04T00:00:00"/>
        <d v="2020-07-07T00:00:00"/>
        <d v="2020-07-11T00:00:00"/>
        <d v="2020-07-14T00:00:00"/>
        <d v="2020-07-16T00:00:00"/>
        <d v="2020-08-09T00:00:00"/>
        <d v="2020-08-13T00:00:00"/>
        <d v="2020-08-26T00:00:00"/>
        <d v="2020-08-27T00:00:00"/>
        <d v="2020-09-02T00:00:00"/>
        <d v="2020-09-09T00:00:00"/>
        <d v="2020-09-11T00:00:00"/>
        <d v="2020-09-15T00:00:00"/>
        <d v="2020-10-07T00:00:00"/>
        <d v="2020-10-12T00:00:00"/>
        <d v="2020-10-17T00:00:00"/>
        <d v="2020-10-19T00:00:00"/>
        <d v="2020-10-21T00:00:00"/>
        <d v="2020-10-23T00:00:00"/>
        <d v="2020-10-27T00:00:00"/>
        <d v="2020-10-29T00:00:00"/>
        <d v="2020-11-04T00:00:00"/>
        <d v="2020-11-08T00:00:00"/>
        <d v="2020-11-15T00:00:00"/>
        <d v="2020-11-18T00:00:00"/>
        <d v="2020-11-20T00:00:00"/>
        <d v="2020-12-17T00:00:00"/>
        <d v="2021-01-03T00:00:00"/>
        <d v="2021-01-04T00:00:00"/>
        <d v="2021-01-11T00:00:00"/>
        <d v="2021-01-15T00:00:00"/>
        <d v="2021-01-21T00:00:00"/>
        <d v="2021-01-23T00:00:00"/>
        <d v="2021-01-25T00:00:00"/>
        <d v="2021-01-28T00:00:00"/>
        <d v="2021-01-31T00:00:00"/>
        <d v="2021-02-05T00:00:00"/>
        <d v="2021-02-06T00:00:00"/>
        <d v="2021-02-08T00:00:00"/>
        <d v="2021-02-21T00:00:00"/>
        <d v="2021-02-25T00:00:00"/>
        <d v="2021-03-06T00:00:00"/>
        <d v="2021-03-27T00:00:00"/>
        <d v="2021-04-08T00:00:00"/>
        <d v="2021-04-10T00:00:00"/>
        <d v="2021-04-12T00:00:00"/>
        <d v="2021-04-13T00:00:00"/>
        <d v="2021-04-16T00:00:00"/>
        <d v="2021-04-23T00:00:00"/>
        <d v="2021-04-29T00:00:00"/>
        <d v="2021-05-04T00:00:00"/>
        <d v="2021-05-07T00:00:00"/>
        <d v="2021-05-16T00:00:00"/>
        <d v="2021-05-17T00:00:00"/>
        <d v="2021-05-20T00:00:00"/>
        <d v="2021-05-21T00:00:00"/>
        <d v="2021-05-28T00:00:00"/>
        <d v="2021-06-20T00:00:00"/>
        <d v="2021-06-30T00:00:00"/>
        <d v="2021-07-03T00:00:00"/>
        <d v="2021-07-10T00:00:00"/>
        <d v="2021-07-12T00:00:00"/>
        <d v="2021-07-27T00:00:00"/>
        <d v="2021-07-28T00:00:00"/>
        <d v="2021-07-31T00:00:00"/>
        <d v="2021-08-08T00:00:00"/>
        <d v="2021-08-21T00:00:00"/>
        <d v="2021-08-26T00:00:00"/>
        <d v="2021-08-30T00:00:00"/>
        <d v="2021-09-08T00:00:00"/>
        <d v="2021-09-19T00:00:00"/>
        <d v="2021-09-29T00:00:00"/>
        <d v="2021-10-05T00:00:00"/>
        <d v="2021-10-18T00:00:00"/>
        <d v="2021-10-30T00:00:00"/>
        <d v="2021-11-02T00:00:00"/>
        <d v="2021-11-15T00:00:00"/>
        <d v="2021-11-21T00:00:00"/>
        <d v="2021-12-02T00:00:00"/>
        <d v="2021-12-06T00:00:00"/>
        <d v="2021-12-07T00:00:00"/>
        <d v="2021-12-29T00:00:00"/>
        <d v="2022-01-04T00:00:00"/>
        <d v="2022-01-05T00:00:00"/>
        <d v="2022-01-19T00:00:00"/>
        <d v="2022-01-21T00:00:00"/>
        <d v="2022-01-30T00:00:00"/>
        <d v="2022-02-02T00:00:00"/>
        <d v="2022-02-13T00:00:00"/>
        <d v="2022-02-19T00:00:00"/>
        <d v="2022-02-20T00:00:00"/>
        <d v="2022-02-28T00:00:00"/>
        <d v="2022-03-02T00:00:00"/>
        <d v="2022-03-07T00:00:00"/>
        <d v="2022-03-26T00:00:00"/>
        <d v="2022-03-28T00:00:00"/>
        <d v="2022-03-30T00:00:00"/>
        <d v="2022-04-06T00:00:00"/>
        <d v="2022-04-07T00:00:00"/>
        <d v="2022-04-12T00:00:00"/>
        <d v="2022-04-16T00:00:00"/>
        <d v="2022-04-17T00:00:00"/>
        <d v="2022-04-21T00:00:00"/>
        <d v="2022-04-24T00:00:00"/>
        <d v="2022-05-21T00:00:00"/>
        <d v="2022-05-24T00:00:00"/>
        <d v="2022-05-27T00:00:00"/>
        <d v="2022-06-02T00:00:00"/>
        <d v="2022-06-04T00:00:00"/>
        <d v="2022-06-06T00:00:00"/>
        <d v="2022-06-15T00:00:00"/>
        <d v="2022-06-22T00:00:00"/>
        <d v="2022-07-11T00:00:00"/>
        <d v="2022-07-17T00:00:00"/>
        <d v="2022-07-21T00:00:00"/>
        <d v="2022-07-30T00:00:00"/>
        <d v="2022-08-05T00:00:00"/>
        <d v="2022-08-23T00:00:00"/>
        <d v="2022-08-24T00:00:00"/>
        <d v="2022-09-02T00:00:00"/>
        <d v="2022-09-10T00:00:00"/>
        <d v="2022-09-19T00:00:00"/>
        <d v="2022-09-24T00:00:00"/>
        <d v="2022-10-05T00:00:00"/>
        <d v="2022-11-07T00:00:00"/>
        <d v="2022-12-08T00:00:00"/>
        <d v="2022-12-18T00:00:00"/>
        <d v="2022-12-28T00:00:00"/>
        <d v="2023-01-03T00:00:00"/>
        <d v="2023-01-07T00:00:00"/>
        <d v="2023-01-22T00:00:00"/>
        <d v="2023-02-08T00:00:00"/>
        <d v="2023-02-11T00:00:00"/>
        <d v="2023-02-18T00:00:00"/>
        <d v="2023-03-02T00:00:00"/>
        <d v="2023-03-08T00:00:00"/>
        <d v="2023-03-13T00:00:00"/>
        <d v="2023-03-24T00:00:00"/>
        <d v="2023-03-30T00:00:00"/>
        <d v="2023-04-24T00:00:00"/>
        <d v="2023-05-04T00:00:00"/>
        <d v="2023-05-05T00:00:00"/>
        <d v="2023-05-07T00:00:00"/>
        <d v="2023-05-18T00:00:00"/>
        <d v="2023-05-31T00:00:00"/>
        <d v="2023-07-04T00:00:00"/>
        <d v="2023-07-28T00:00:00"/>
        <d v="2023-08-11T00:00:00"/>
        <d v="2023-08-18T00:00:00"/>
        <d v="2023-08-25T00:00:00"/>
        <d v="2023-09-01T00:00:00"/>
        <d v="2023-09-14T00:00:00"/>
        <d v="2023-09-15T00:00:00"/>
        <d v="2023-09-20T00:00:00"/>
        <d v="2023-09-30T00:00:00"/>
        <d v="2023-10-21T00:00:00"/>
        <d v="2023-10-24T00:00:00"/>
        <d v="2023-11-21T00:00:00"/>
        <d v="2023-11-30T00:00:00"/>
        <d v="2023-12-03T00:00:00"/>
      </sharedItems>
    </cacheField>
    <cacheField name="[Measures].[Distinct Count of Client id]" caption="Distinct Count of Client id" numFmtId="0" hierarchy="72" level="32767"/>
  </cacheFields>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2" memberValueDatatype="7" unbalanced="0"/>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0" memberValueDatatype="130" unbalanced="0"/>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0" memberValueDatatype="130" unbalanced="0"/>
    <cacheHierarchy uniqueName="[Table6].[Is Default Loan]" caption="Is Default Loan" attribute="1" defaultMemberUniqueName="[Table6].[Is Default Loan].[All]" allUniqueName="[Table6].[Is Default Loan].[All]" dimensionUniqueName="[Table6]" displayFolder="" count="0" memberValueDatatype="130" unbalanced="0"/>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0" memberValueDatatype="130" unbalanced="0"/>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2" memberValueDatatype="7" unbalanced="0">
      <fieldsUsage count="2">
        <fieldUsage x="-1"/>
        <fieldUsage x="0"/>
      </fieldsUsage>
    </cacheHierarchy>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AVANI DHURI" refreshedDate="45931.973293055555" backgroundQuery="1" createdVersion="8" refreshedVersion="8" minRefreshableVersion="3" recordCount="0" supportSubquery="1" supportAdvancedDrill="1" xr:uid="{E17DFC75-BF6F-4C35-A87C-1F8655403FBA}">
  <cacheSource type="external" connectionId="1"/>
  <cacheFields count="4">
    <cacheField name="[Measures].[Count of Branch Performance Category]" caption="Count of Branch Performance Category" numFmtId="0" hierarchy="86" level="32767"/>
    <cacheField name="[Table6].[Branch Performance Category].[Branch Performance Category]" caption="Branch Performance Category" numFmtId="0" hierarchy="37" level="1">
      <sharedItems count="3">
        <s v="High"/>
        <s v="Low"/>
        <s v="Medium"/>
      </sharedItems>
    </cacheField>
    <cacheField name="[Table6].[Repayment Behavior].[Repayment Behavior]" caption="Repayment Behavior" numFmtId="0" hierarchy="46" level="1">
      <sharedItems containsSemiMixedTypes="0" containsNonDate="0" containsString="0"/>
    </cacheField>
    <cacheField name="[Table6].[Repayment Type].[Repayment Type]" caption="Repayment Type" numFmtId="0" hierarchy="9" level="1">
      <sharedItems containsSemiMixedTypes="0" containsNonDate="0" containsString="0"/>
    </cacheField>
  </cacheFields>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2" memberValueDatatype="7" unbalanced="0"/>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2" memberValueDatatype="130" unbalanced="0">
      <fieldsUsage count="2">
        <fieldUsage x="-1"/>
        <fieldUsage x="3"/>
      </fieldsUsage>
    </cacheHierarchy>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2" memberValueDatatype="130" unbalanced="0">
      <fieldsUsage count="2">
        <fieldUsage x="-1"/>
        <fieldUsage x="1"/>
      </fieldsUsage>
    </cacheHierarchy>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0" memberValueDatatype="130" unbalanced="0"/>
    <cacheHierarchy uniqueName="[Table6].[Is Default Loan]" caption="Is Default Loan" attribute="1" defaultMemberUniqueName="[Table6].[Is Default Loan].[All]" allUniqueName="[Table6].[Is Default Loan].[All]" dimensionUniqueName="[Table6]" displayFolder="" count="0" memberValueDatatype="130" unbalanced="0"/>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2" memberValueDatatype="130" unbalanced="0">
      <fieldsUsage count="2">
        <fieldUsage x="-1"/>
        <fieldUsage x="2"/>
      </fieldsUsage>
    </cacheHierarchy>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2"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oneField="1" hidden="1">
      <fieldsUsage count="1">
        <fieldUsage x="0"/>
      </fieldsUsage>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AVANI DHURI" refreshedDate="45931.973295254633" backgroundQuery="1" createdVersion="8" refreshedVersion="8" minRefreshableVersion="3" recordCount="0" supportSubquery="1" supportAdvancedDrill="1" xr:uid="{A81906BB-D645-422A-9397-7A472A2EFF1F}">
  <cacheSource type="external" connectionId="1"/>
  <cacheFields count="3">
    <cacheField name="[Measures].[Sum of Total Rrec int]" caption="Sum of Total Rrec int" numFmtId="0" hierarchy="83" level="32767"/>
    <cacheField name="[Table6].[Purpose Category].[Purpose Category]" caption="Purpose Category" numFmtId="0" hierarchy="24" level="1">
      <sharedItems count="4">
        <s v="Agriculture"/>
        <s v="Home Loan"/>
        <s v="Services"/>
        <s v="Trade"/>
      </sharedItems>
    </cacheField>
    <cacheField name="[Table6].[Repayment Type].[Repayment Type]" caption="Repayment Type" numFmtId="0" hierarchy="9" level="1">
      <sharedItems containsSemiMixedTypes="0" containsNonDate="0" containsString="0"/>
    </cacheField>
  </cacheFields>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2" memberValueDatatype="7" unbalanced="0"/>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2" memberValueDatatype="130" unbalanced="0">
      <fieldsUsage count="2">
        <fieldUsage x="-1"/>
        <fieldUsage x="2"/>
      </fieldsUsage>
    </cacheHierarchy>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2" memberValueDatatype="130" unbalanced="0">
      <fieldsUsage count="2">
        <fieldUsage x="-1"/>
        <fieldUsage x="1"/>
      </fieldsUsage>
    </cacheHierarchy>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0" memberValueDatatype="130" unbalanced="0"/>
    <cacheHierarchy uniqueName="[Table6].[Is Default Loan]" caption="Is Default Loan" attribute="1" defaultMemberUniqueName="[Table6].[Is Default Loan].[All]" allUniqueName="[Table6].[Is Default Loan].[All]" dimensionUniqueName="[Table6]" displayFolder="" count="0" memberValueDatatype="130" unbalanced="0"/>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0" memberValueDatatype="130" unbalanced="0"/>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2"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oneField="1" hidden="1">
      <fieldsUsage count="1">
        <fieldUsage x="0"/>
      </fieldsUsage>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AVANI DHURI" refreshedDate="45931.973297337965" backgroundQuery="1" createdVersion="8" refreshedVersion="8" minRefreshableVersion="3" recordCount="0" supportSubquery="1" supportAdvancedDrill="1" xr:uid="{5B2F55B8-60FC-41BE-B967-D244E8DC96FC}">
  <cacheSource type="external" connectionId="1"/>
  <cacheFields count="3">
    <cacheField name="[Measures].[Sum of Loan Amount]" caption="Sum of Loan Amount" numFmtId="0" hierarchy="77" level="32767"/>
    <cacheField name="[Table6].[Product Id].[Product Id]" caption="Product Id" numFmtId="0" hierarchy="3" level="1">
      <sharedItems count="11">
        <s v="JLG29K"/>
        <s v="JLG30K"/>
        <s v="JLG35"/>
        <s v="JLG35K"/>
        <s v="JLG39K"/>
        <s v="JLG40K"/>
        <s v="JLG41K"/>
        <s v="JLG44K"/>
        <s v="JLG45K"/>
        <s v="JLG46K"/>
        <s v="JLG50K"/>
      </sharedItems>
    </cacheField>
    <cacheField name="[Table6].[Repayment Type].[Repayment Type]" caption="Repayment Type" numFmtId="0" hierarchy="9" level="1">
      <sharedItems containsSemiMixedTypes="0" containsNonDate="0" containsString="0"/>
    </cacheField>
  </cacheFields>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2" memberValueDatatype="130" unbalanced="0">
      <fieldsUsage count="2">
        <fieldUsage x="-1"/>
        <fieldUsage x="1"/>
      </fieldsUsage>
    </cacheHierarchy>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2" memberValueDatatype="7" unbalanced="0"/>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2" memberValueDatatype="130" unbalanced="0">
      <fieldsUsage count="2">
        <fieldUsage x="-1"/>
        <fieldUsage x="2"/>
      </fieldsUsage>
    </cacheHierarchy>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0" memberValueDatatype="130" unbalanced="0"/>
    <cacheHierarchy uniqueName="[Table6].[Is Default Loan]" caption="Is Default Loan" attribute="1" defaultMemberUniqueName="[Table6].[Is Default Loan].[All]" allUniqueName="[Table6].[Is Default Loan].[All]" dimensionUniqueName="[Table6]" displayFolder="" count="0" memberValueDatatype="130" unbalanced="0"/>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0" memberValueDatatype="130" unbalanced="0"/>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2"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AVANI DHURI" refreshedDate="45931.973299305559" backgroundQuery="1" createdVersion="8" refreshedVersion="8" minRefreshableVersion="3" recordCount="0" supportSubquery="1" supportAdvancedDrill="1" xr:uid="{A4EB4352-A69C-4088-99CA-22E28C5C3591}">
  <cacheSource type="external" connectionId="1"/>
  <cacheFields count="3">
    <cacheField name="[Measures].[Count of Client id]" caption="Count of Client id" numFmtId="0" hierarchy="74" level="32767"/>
    <cacheField name="[Table6].[Repayment Behavior].[Repayment Behavior]" caption="Repayment Behavior" numFmtId="0" hierarchy="46" level="1">
      <sharedItems containsSemiMixedTypes="0" containsNonDate="0" containsString="0"/>
    </cacheField>
    <cacheField name="[Table6].[Repayment Type].[Repayment Type]" caption="Repayment Type" numFmtId="0" hierarchy="9" level="1">
      <sharedItems containsSemiMixedTypes="0" containsNonDate="0" containsString="0"/>
    </cacheField>
  </cacheFields>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2" memberValueDatatype="7" unbalanced="0"/>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2" memberValueDatatype="130" unbalanced="0">
      <fieldsUsage count="2">
        <fieldUsage x="-1"/>
        <fieldUsage x="2"/>
      </fieldsUsage>
    </cacheHierarchy>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0" memberValueDatatype="130" unbalanced="0"/>
    <cacheHierarchy uniqueName="[Table6].[Is Default Loan]" caption="Is Default Loan" attribute="1" defaultMemberUniqueName="[Table6].[Is Default Loan].[All]" allUniqueName="[Table6].[Is Default Loan].[All]" dimensionUniqueName="[Table6]" displayFolder="" count="0" memberValueDatatype="130" unbalanced="0"/>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2" memberValueDatatype="130" unbalanced="0">
      <fieldsUsage count="2">
        <fieldUsage x="-1"/>
        <fieldUsage x="1"/>
      </fieldsUsage>
    </cacheHierarchy>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0"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AVANI DHURI" refreshedDate="45931.973301041668" backgroundQuery="1" createdVersion="8" refreshedVersion="8" minRefreshableVersion="3" recordCount="0" supportSubquery="1" supportAdvancedDrill="1" xr:uid="{509DDB3D-C870-43FD-AE2D-876B1173925C}">
  <cacheSource type="external" connectionId="1"/>
  <cacheFields count="4">
    <cacheField name="[Table6].[Loan Status].[Loan Status]" caption="Loan Status" numFmtId="0" hierarchy="8" level="1">
      <sharedItems containsSemiMixedTypes="0" containsNonDate="0" containsString="0"/>
    </cacheField>
    <cacheField name="[Measures].[Distinct Count of Client id]" caption="Distinct Count of Client id" numFmtId="0" hierarchy="72" level="32767"/>
    <cacheField name="[Table6].[Repayment Behavior].[Repayment Behavior]" caption="Repayment Behavior" numFmtId="0" hierarchy="46" level="1">
      <sharedItems containsSemiMixedTypes="0" containsNonDate="0" containsString="0"/>
    </cacheField>
    <cacheField name="[Table6].[Repayment Type].[Repayment Type]" caption="Repayment Type" numFmtId="0" hierarchy="9" level="1">
      <sharedItems containsSemiMixedTypes="0" containsNonDate="0" containsString="0"/>
    </cacheField>
  </cacheFields>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2" memberValueDatatype="7" unbalanced="0"/>
    <cacheHierarchy uniqueName="[Table6].[Loan Status]" caption="Loan Status" attribute="1" defaultMemberUniqueName="[Table6].[Loan Status].[All]" allUniqueName="[Table6].[Loan Status].[All]" dimensionUniqueName="[Table6]" displayFolder="" count="2" memberValueDatatype="130" unbalanced="0">
      <fieldsUsage count="2">
        <fieldUsage x="-1"/>
        <fieldUsage x="0"/>
      </fieldsUsage>
    </cacheHierarchy>
    <cacheHierarchy uniqueName="[Table6].[Repayment Type]" caption="Repayment Type" attribute="1" defaultMemberUniqueName="[Table6].[Repayment Type].[All]" allUniqueName="[Table6].[Repayment Type].[All]" dimensionUniqueName="[Table6]" displayFolder="" count="2" memberValueDatatype="130" unbalanced="0">
      <fieldsUsage count="2">
        <fieldUsage x="-1"/>
        <fieldUsage x="3"/>
      </fieldsUsage>
    </cacheHierarchy>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0" memberValueDatatype="130" unbalanced="0"/>
    <cacheHierarchy uniqueName="[Table6].[Is Default Loan]" caption="Is Default Loan" attribute="1" defaultMemberUniqueName="[Table6].[Is Default Loan].[All]" allUniqueName="[Table6].[Is Default Loan].[All]" dimensionUniqueName="[Table6]" displayFolder="" count="0" memberValueDatatype="130" unbalanced="0"/>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2" memberValueDatatype="130" unbalanced="0">
      <fieldsUsage count="2">
        <fieldUsage x="-1"/>
        <fieldUsage x="2"/>
      </fieldsUsage>
    </cacheHierarchy>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0"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AVANI DHURI" refreshedDate="45931.973302430553" backgroundQuery="1" createdVersion="8" refreshedVersion="8" minRefreshableVersion="3" recordCount="0" supportSubquery="1" supportAdvancedDrill="1" xr:uid="{91FB7DFA-97B5-4BE5-8B55-344EF4B3B318}">
  <cacheSource type="external" connectionId="1"/>
  <cacheFields count="3">
    <cacheField name="[Measures].[Average of Loan Amount]" caption="Average of Loan Amount" numFmtId="0" hierarchy="80" level="32767"/>
    <cacheField name="[Table6].[Repayment Behavior].[Repayment Behavior]" caption="Repayment Behavior" numFmtId="0" hierarchy="46" level="1">
      <sharedItems containsSemiMixedTypes="0" containsNonDate="0" containsString="0"/>
    </cacheField>
    <cacheField name="[Table6].[Repayment Type].[Repayment Type]" caption="Repayment Type" numFmtId="0" hierarchy="9" level="1">
      <sharedItems containsSemiMixedTypes="0" containsNonDate="0" containsString="0"/>
    </cacheField>
  </cacheFields>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2" memberValueDatatype="7" unbalanced="0"/>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2" memberValueDatatype="130" unbalanced="0">
      <fieldsUsage count="2">
        <fieldUsage x="-1"/>
        <fieldUsage x="2"/>
      </fieldsUsage>
    </cacheHierarchy>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0" memberValueDatatype="130" unbalanced="0"/>
    <cacheHierarchy uniqueName="[Table6].[Is Default Loan]" caption="Is Default Loan" attribute="1" defaultMemberUniqueName="[Table6].[Is Default Loan].[All]" allUniqueName="[Table6].[Is Default Loan].[All]" dimensionUniqueName="[Table6]" displayFolder="" count="0" memberValueDatatype="130" unbalanced="0"/>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2" memberValueDatatype="130" unbalanced="0">
      <fieldsUsage count="2">
        <fieldUsage x="-1"/>
        <fieldUsage x="1"/>
      </fieldsUsage>
    </cacheHierarchy>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0"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AVANI DHURI" refreshedDate="45931.97330416667" backgroundQuery="1" createdVersion="8" refreshedVersion="8" minRefreshableVersion="3" recordCount="0" supportSubquery="1" supportAdvancedDrill="1" xr:uid="{9E346F24-ECC0-410B-9644-235020614725}">
  <cacheSource type="external" connectionId="1"/>
  <cacheFields count="3">
    <cacheField name="[Measures].[Sum of Funded Amount]" caption="Sum of Funded Amount" numFmtId="0" hierarchy="79" level="32767"/>
    <cacheField name="[Table6].[Repayment Behavior].[Repayment Behavior]" caption="Repayment Behavior" numFmtId="0" hierarchy="46" level="1">
      <sharedItems containsSemiMixedTypes="0" containsNonDate="0" containsString="0"/>
    </cacheField>
    <cacheField name="[Table6].[Repayment Type].[Repayment Type]" caption="Repayment Type" numFmtId="0" hierarchy="9" level="1">
      <sharedItems containsSemiMixedTypes="0" containsNonDate="0" containsString="0"/>
    </cacheField>
  </cacheFields>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2" memberValueDatatype="7" unbalanced="0"/>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2" memberValueDatatype="130" unbalanced="0">
      <fieldsUsage count="2">
        <fieldUsage x="-1"/>
        <fieldUsage x="2"/>
      </fieldsUsage>
    </cacheHierarchy>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0" memberValueDatatype="130" unbalanced="0"/>
    <cacheHierarchy uniqueName="[Table6].[Is Default Loan]" caption="Is Default Loan" attribute="1" defaultMemberUniqueName="[Table6].[Is Default Loan].[All]" allUniqueName="[Table6].[Is Default Loan].[All]" dimensionUniqueName="[Table6]" displayFolder="" count="0" memberValueDatatype="130" unbalanced="0"/>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2" memberValueDatatype="130" unbalanced="0">
      <fieldsUsage count="2">
        <fieldUsage x="-1"/>
        <fieldUsage x="1"/>
      </fieldsUsage>
    </cacheHierarchy>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0"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oneField="1" hidden="1">
      <fieldsUsage count="1">
        <fieldUsage x="0"/>
      </fieldsUsage>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AVANI DHURI" refreshedDate="45931.973305439817" backgroundQuery="1" createdVersion="8" refreshedVersion="8" minRefreshableVersion="3" recordCount="0" supportSubquery="1" supportAdvancedDrill="1" xr:uid="{F76EDEDD-C010-40CF-9D92-F56026F22A9C}">
  <cacheSource type="external" connectionId="1"/>
  <cacheFields count="3">
    <cacheField name="[Measures].[Sum of Total Pymnt]" caption="Sum of Total Pymnt" numFmtId="0" hierarchy="81" level="32767"/>
    <cacheField name="[Table6].[Repayment Behavior].[Repayment Behavior]" caption="Repayment Behavior" numFmtId="0" hierarchy="46" level="1">
      <sharedItems containsSemiMixedTypes="0" containsNonDate="0" containsString="0"/>
    </cacheField>
    <cacheField name="[Table6].[Repayment Type].[Repayment Type]" caption="Repayment Type" numFmtId="0" hierarchy="9" level="1">
      <sharedItems containsSemiMixedTypes="0" containsNonDate="0" containsString="0"/>
    </cacheField>
  </cacheFields>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2" memberValueDatatype="7" unbalanced="0"/>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2" memberValueDatatype="130" unbalanced="0">
      <fieldsUsage count="2">
        <fieldUsage x="-1"/>
        <fieldUsage x="2"/>
      </fieldsUsage>
    </cacheHierarchy>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0" memberValueDatatype="130" unbalanced="0"/>
    <cacheHierarchy uniqueName="[Table6].[Is Default Loan]" caption="Is Default Loan" attribute="1" defaultMemberUniqueName="[Table6].[Is Default Loan].[All]" allUniqueName="[Table6].[Is Default Loan].[All]" dimensionUniqueName="[Table6]" displayFolder="" count="0" memberValueDatatype="130" unbalanced="0"/>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2" memberValueDatatype="130" unbalanced="0">
      <fieldsUsage count="2">
        <fieldUsage x="-1"/>
        <fieldUsage x="1"/>
      </fieldsUsage>
    </cacheHierarchy>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0"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oneField="1" hidden="1">
      <fieldsUsage count="1">
        <fieldUsage x="0"/>
      </fieldsUsage>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AVANI DHURI" refreshedDate="45931.973307060187" backgroundQuery="1" createdVersion="8" refreshedVersion="8" minRefreshableVersion="3" recordCount="0" supportSubquery="1" supportAdvancedDrill="1" xr:uid="{F07774B0-9ACA-4D29-BCF3-E9DC20FECE22}">
  <cacheSource type="external" connectionId="1"/>
  <cacheFields count="3">
    <cacheField name="[Measures].[Sum of Loan Amount]" caption="Sum of Loan Amount" numFmtId="0" hierarchy="77" level="32767"/>
    <cacheField name="[Table6].[Repayment Behavior].[Repayment Behavior]" caption="Repayment Behavior" numFmtId="0" hierarchy="46" level="1">
      <sharedItems containsSemiMixedTypes="0" containsNonDate="0" containsString="0"/>
    </cacheField>
    <cacheField name="[Table6].[Repayment Type].[Repayment Type]" caption="Repayment Type" numFmtId="0" hierarchy="9" level="1">
      <sharedItems containsSemiMixedTypes="0" containsNonDate="0" containsString="0"/>
    </cacheField>
  </cacheFields>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2" memberValueDatatype="7" unbalanced="0"/>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2" memberValueDatatype="130" unbalanced="0">
      <fieldsUsage count="2">
        <fieldUsage x="-1"/>
        <fieldUsage x="2"/>
      </fieldsUsage>
    </cacheHierarchy>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0" memberValueDatatype="130" unbalanced="0"/>
    <cacheHierarchy uniqueName="[Table6].[Is Default Loan]" caption="Is Default Loan" attribute="1" defaultMemberUniqueName="[Table6].[Is Default Loan].[All]" allUniqueName="[Table6].[Is Default Loan].[All]" dimensionUniqueName="[Table6]" displayFolder="" count="0" memberValueDatatype="130" unbalanced="0"/>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2" memberValueDatatype="130" unbalanced="0">
      <fieldsUsage count="2">
        <fieldUsage x="-1"/>
        <fieldUsage x="1"/>
      </fieldsUsage>
    </cacheHierarchy>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0"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AVANI DHURI" refreshedDate="45931.973308449073" backgroundQuery="1" createdVersion="8" refreshedVersion="8" minRefreshableVersion="3" recordCount="0" supportSubquery="1" supportAdvancedDrill="1" xr:uid="{F4050460-B3BC-4532-98A9-ADC16125443B}">
  <cacheSource type="external" connectionId="1"/>
  <cacheFields count="3">
    <cacheField name="[Table6].[Is Delinquent Loan].[Is Delinquent Loan]" caption="Is Delinquent Loan" numFmtId="0" hierarchy="43" level="1">
      <sharedItems count="1">
        <s v="Y"/>
      </sharedItems>
    </cacheField>
    <cacheField name="[Table6].[Is Default Loan].[Is Default Loan]" caption="Is Default Loan" numFmtId="0" hierarchy="44" level="1">
      <sharedItems count="1">
        <s v="Y"/>
      </sharedItems>
    </cacheField>
    <cacheField name="[Measures].[Count of Loan Amount]" caption="Count of Loan Amount" numFmtId="0" hierarchy="78" level="32767"/>
  </cacheFields>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0" memberValueDatatype="7" unbalanced="0"/>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0" memberValueDatatype="130" unbalanced="0"/>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2" memberValueDatatype="130" unbalanced="0">
      <fieldsUsage count="2">
        <fieldUsage x="-1"/>
        <fieldUsage x="0"/>
      </fieldsUsage>
    </cacheHierarchy>
    <cacheHierarchy uniqueName="[Table6].[Is Default Loan]" caption="Is Default Loan" attribute="1" defaultMemberUniqueName="[Table6].[Is Default Loan].[All]" allUniqueName="[Table6].[Is Default Loan].[All]" dimensionUniqueName="[Table6]" displayFolder="" count="2" memberValueDatatype="130" unbalanced="0">
      <fieldsUsage count="2">
        <fieldUsage x="-1"/>
        <fieldUsage x="1"/>
      </fieldsUsage>
    </cacheHierarchy>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0" memberValueDatatype="130" unbalanced="0"/>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2"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AVANI DHURI" refreshedDate="45931.97327372685" backgroundQuery="1" createdVersion="3" refreshedVersion="8" minRefreshableVersion="3" recordCount="0" supportSubquery="1" supportAdvancedDrill="1" xr:uid="{8F364F57-70DB-417F-9B88-A8176370F66B}">
  <cacheSource type="external" connectionId="1">
    <extLst>
      <ext xmlns:x14="http://schemas.microsoft.com/office/spreadsheetml/2009/9/main" uri="{F057638F-6D5F-4e77-A914-E7F072B9BCA8}">
        <x14:sourceConnection name="ThisWorkbookDataModel"/>
      </ext>
    </extLst>
  </cacheSource>
  <cacheFields count="0"/>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0" memberValueDatatype="7" unbalanced="0"/>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2" memberValueDatatype="130" unbalanced="0"/>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0" memberValueDatatype="130" unbalanced="0"/>
    <cacheHierarchy uniqueName="[Table6].[Is Default Loan]" caption="Is Default Loan" attribute="1" defaultMemberUniqueName="[Table6].[Is Default Loan].[All]" allUniqueName="[Table6].[Is Default Loan].[All]" dimensionUniqueName="[Table6]" displayFolder="" count="0" memberValueDatatype="130" unbalanced="0"/>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2" memberValueDatatype="130" unbalanced="0"/>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0"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extLst>
    <ext xmlns:x14="http://schemas.microsoft.com/office/spreadsheetml/2009/9/main" uri="{725AE2AE-9491-48be-B2B4-4EB974FC3084}">
      <x14:pivotCacheDefinition slicerData="1" pivotCacheId="650954950"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AVANI DHURI" refreshedDate="45931.973264699074" backgroundQuery="1" createdVersion="3" refreshedVersion="8" minRefreshableVersion="3" recordCount="0" supportSubquery="1" supportAdvancedDrill="1" xr:uid="{3EE25FBC-664D-4304-81CE-9918A10BC29F}">
  <cacheSource type="external" connectionId="1">
    <extLst>
      <ext xmlns:x14="http://schemas.microsoft.com/office/spreadsheetml/2009/9/main" uri="{F057638F-6D5F-4e77-A914-E7F072B9BCA8}">
        <x14:sourceConnection name="ThisWorkbookDataModel"/>
      </ext>
    </extLst>
  </cacheSource>
  <cacheFields count="0"/>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2" memberValueDatatype="7" unbalanced="0"/>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0" memberValueDatatype="130" unbalanced="0"/>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0" memberValueDatatype="130" unbalanced="0"/>
    <cacheHierarchy uniqueName="[Table6].[Is Default Loan]" caption="Is Default Loan" attribute="1" defaultMemberUniqueName="[Table6].[Is Default Loan].[All]" allUniqueName="[Table6].[Is Default Loan].[All]" dimensionUniqueName="[Table6]" displayFolder="" count="0" memberValueDatatype="130" unbalanced="0"/>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0" memberValueDatatype="130" unbalanced="0"/>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0"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extLst>
    <ext xmlns:x14="http://schemas.microsoft.com/office/spreadsheetml/2009/9/main" uri="{725AE2AE-9491-48be-B2B4-4EB974FC3084}">
      <x14:pivotCacheDefinition pivotCacheId="183927297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AVANI DHURI" refreshedDate="45931.973274305557" backgroundQuery="1" createdVersion="3" refreshedVersion="8" minRefreshableVersion="3" recordCount="0" supportSubquery="1" supportAdvancedDrill="1" xr:uid="{1085190A-DB80-4E90-BB49-5D6D80A73F94}">
  <cacheSource type="external" connectionId="1">
    <extLst>
      <ext xmlns:x14="http://schemas.microsoft.com/office/spreadsheetml/2009/9/main" uri="{F057638F-6D5F-4e77-A914-E7F072B9BCA8}">
        <x14:sourceConnection name="ThisWorkbookDataModel"/>
      </ext>
    </extLst>
  </cacheSource>
  <cacheFields count="0"/>
  <cacheHierarchies count="90">
    <cacheHierarchy uniqueName="[Table6].[Account ID]" caption="Account ID" attribute="1" defaultMemberUniqueName="[Table6].[Account ID].[All]" allUniqueName="[Table6].[Account ID].[All]" dimensionUniqueName="[Table6]" displayFolder="" count="0" memberValueDatatype="130" unbalanced="0"/>
    <cacheHierarchy uniqueName="[Table6].[Client id]" caption="Client id" attribute="1" defaultMemberUniqueName="[Table6].[Client id].[All]" allUniqueName="[Table6].[Client id].[All]" dimensionUniqueName="[Table6]" displayFolder="" count="0" memberValueDatatype="20" unbalanced="0"/>
    <cacheHierarchy uniqueName="[Table6].[Branch Name_x]" caption="Branch Name_x" attribute="1" defaultMemberUniqueName="[Table6].[Branch Name_x].[All]" allUniqueName="[Table6].[Branch Name_x].[All]" dimensionUniqueName="[Table6]" displayFolder="" count="0" memberValueDatatype="130" unbalanced="0"/>
    <cacheHierarchy uniqueName="[Table6].[Product Id]" caption="Product Id" attribute="1" defaultMemberUniqueName="[Table6].[Product Id].[All]" allUniqueName="[Table6].[Product Id].[All]" dimensionUniqueName="[Table6]" displayFolder="" count="0" memberValueDatatype="130" unbalanced="0"/>
    <cacheHierarchy uniqueName="[Table6].[Loan Amount]" caption="Loan Amount" attribute="1" defaultMemberUniqueName="[Table6].[Loan Amount].[All]" allUniqueName="[Table6].[Loan Amount].[All]" dimensionUniqueName="[Table6]" displayFolder="" count="0" memberValueDatatype="20" unbalanced="0"/>
    <cacheHierarchy uniqueName="[Table6].[Funded Amount]" caption="Funded Amount" attribute="1" defaultMemberUniqueName="[Table6].[Funded Amount].[All]" allUniqueName="[Table6].[Funded Amount].[All]" dimensionUniqueName="[Table6]" displayFolder="" count="0" memberValueDatatype="20" unbalanced="0"/>
    <cacheHierarchy uniqueName="[Table6].[Funded Amount Inv]" caption="Funded Amount Inv" attribute="1" defaultMemberUniqueName="[Table6].[Funded Amount Inv].[All]" allUniqueName="[Table6].[Funded Amount Inv].[All]" dimensionUniqueName="[Table6]" displayFolder="" count="0" memberValueDatatype="20" unbalanced="0"/>
    <cacheHierarchy uniqueName="[Table6].[Disbursement Date]" caption="Disbursement Date" attribute="1" time="1" defaultMemberUniqueName="[Table6].[Disbursement Date].[All]" allUniqueName="[Table6].[Disbursement Date].[All]" dimensionUniqueName="[Table6]" displayFolder="" count="2" memberValueDatatype="7" unbalanced="0"/>
    <cacheHierarchy uniqueName="[Table6].[Loan Status]" caption="Loan Status" attribute="1" defaultMemberUniqueName="[Table6].[Loan Status].[All]" allUniqueName="[Table6].[Loan Status].[All]" dimensionUniqueName="[Table6]" displayFolder="" count="0" memberValueDatatype="130" unbalanced="0"/>
    <cacheHierarchy uniqueName="[Table6].[Repayment Type]" caption="Repayment Type" attribute="1" defaultMemberUniqueName="[Table6].[Repayment Type].[All]" allUniqueName="[Table6].[Repayment Type].[All]" dimensionUniqueName="[Table6]" displayFolder="" count="0" memberValueDatatype="130" unbalanced="0"/>
    <cacheHierarchy uniqueName="[Table6].[Center Id_x]" caption="Center Id_x" attribute="1" defaultMemberUniqueName="[Table6].[Center Id_x].[All]" allUniqueName="[Table6].[Center Id_x].[All]" dimensionUniqueName="[Table6]" displayFolder="" count="0" memberValueDatatype="20" unbalanced="0"/>
    <cacheHierarchy uniqueName="[Table6].[BranchID]" caption="BranchID" attribute="1" defaultMemberUniqueName="[Table6].[BranchID].[All]" allUniqueName="[Table6].[BranchID].[All]" dimensionUniqueName="[Table6]" displayFolder="" count="0" memberValueDatatype="130" unbalanced="0"/>
    <cacheHierarchy uniqueName="[Table6].[Client Name]" caption="Client Name" attribute="1" defaultMemberUniqueName="[Table6].[Client Name].[All]" allUniqueName="[Table6].[Client Name].[All]" dimensionUniqueName="[Table6]" displayFolder="" count="0" memberValueDatatype="130" unbalanced="0"/>
    <cacheHierarchy uniqueName="[Table6].[Gender ID]" caption="Gender ID" attribute="1" defaultMemberUniqueName="[Table6].[Gender ID].[All]" allUniqueName="[Table6].[Gender ID].[All]" dimensionUniqueName="[Table6]" displayFolder="" count="0" memberValueDatatype="130" unbalanced="0"/>
    <cacheHierarchy uniqueName="[Table6].[Age]" caption="Age" attribute="1" defaultMemberUniqueName="[Table6].[Age].[All]" allUniqueName="[Table6].[Age].[All]" dimensionUniqueName="[Table6]" displayFolder="" count="0" memberValueDatatype="130" unbalanced="0"/>
    <cacheHierarchy uniqueName="[Table6].[Age _T]" caption="Age _T" attribute="1" defaultMemberUniqueName="[Table6].[Age _T].[All]" allUniqueName="[Table6].[Age _T].[All]" dimensionUniqueName="[Table6]" displayFolder="" count="0" memberValueDatatype="2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aste]" caption="Caste" attribute="1" defaultMemberUniqueName="[Table6].[Caste].[All]" allUniqueName="[Table6].[Caste].[All]" dimensionUniqueName="[Table6]" displayFolder="" count="0" memberValueDatatype="130" unbalanced="0"/>
    <cacheHierarchy uniqueName="[Table6].[Religion]" caption="Religion" attribute="1" defaultMemberUniqueName="[Table6].[Religion].[All]" allUniqueName="[Table6].[Religion].[All]" dimensionUniqueName="[Table6]" displayFolder="" count="0" memberValueDatatype="130" unbalanced="0"/>
    <cacheHierarchy uniqueName="[Table6].[Home Ownership]" caption="Home Ownership" attribute="1" defaultMemberUniqueName="[Table6].[Home Ownership].[All]" allUniqueName="[Table6].[Home Ownership].[All]" dimensionUniqueName="[Table6]" displayFolder="" count="0" memberValueDatatype="130" unbalanced="0"/>
    <cacheHierarchy uniqueName="[Table6].[Client Income Range]" caption="Client Income Range" attribute="1" defaultMemberUniqueName="[Table6].[Client Income Range].[All]" allUniqueName="[Table6].[Client Income Range].[All]" dimensionUniqueName="[Table6]" displayFolder="" count="0" memberValueDatatype="130" unbalanced="0"/>
    <cacheHierarchy uniqueName="[Table6].[Employment Type]" caption="Employment Type" attribute="1" defaultMemberUniqueName="[Table6].[Employment Type].[All]" allUniqueName="[Table6].[Employment Type].[All]" dimensionUniqueName="[Table6]" displayFolder="" count="0" memberValueDatatype="130" unbalanced="0"/>
    <cacheHierarchy uniqueName="[Table6].[Credit Score]" caption="Credit Score" attribute="1" defaultMemberUniqueName="[Table6].[Credit Score].[All]" allUniqueName="[Table6].[Credit Score].[All]" dimensionUniqueName="[Table6]" displayFolder="" count="0" memberValueDatatype="20" unbalanced="0"/>
    <cacheHierarchy uniqueName="[Table6].[Product Code]" caption="Product Code" attribute="1" defaultMemberUniqueName="[Table6].[Product Code].[All]" allUniqueName="[Table6].[Product Code].[All]" dimensionUniqueName="[Table6]" displayFolder="" count="0" memberValueDatatype="130" unbalanced="0"/>
    <cacheHierarchy uniqueName="[Table6].[Purpose Category]" caption="Purpose Category" attribute="1" defaultMemberUniqueName="[Table6].[Purpose Category].[All]" allUniqueName="[Table6].[Purpose Category].[All]" dimensionUniqueName="[Table6]" displayFolder="" count="0" memberValueDatatype="130" unbalanced="0"/>
    <cacheHierarchy uniqueName="[Table6].[Term]" caption="Term" attribute="1" defaultMemberUniqueName="[Table6].[Term].[All]" allUniqueName="[Table6].[Term].[All]" dimensionUniqueName="[Table6]" displayFolder="" count="0" memberValueDatatype="130" unbalanced="0"/>
    <cacheHierarchy uniqueName="[Table6].[Int Rate]" caption="Int Rate" attribute="1" defaultMemberUniqueName="[Table6].[Int Rate].[All]" allUniqueName="[Table6].[Int Rate].[All]" dimensionUniqueName="[Table6]" displayFolder="" count="0" memberValueDatatype="5" unbalanced="0"/>
    <cacheHierarchy uniqueName="[Table6].[Grade]" caption="Grade" attribute="1" defaultMemberUniqueName="[Table6].[Grade].[All]" allUniqueName="[Table6].[Grade].[All]" dimensionUniqueName="[Table6]" displayFolder="" count="0" memberValueDatatype="130" unbalanced="0"/>
    <cacheHierarchy uniqueName="[Table6].[Sub Grade]" caption="Sub Grade" attribute="1" defaultMemberUniqueName="[Table6].[Sub Grade].[All]" allUniqueName="[Table6].[Sub Grade].[All]" dimensionUniqueName="[Table6]" displayFolder="" count="0" memberValueDatatype="130" unbalanced="0"/>
    <cacheHierarchy uniqueName="[Table6].[Branch Name_y]" caption="Branch Name_y" attribute="1" defaultMemberUniqueName="[Table6].[Branch Name_y].[All]" allUniqueName="[Table6].[Branch Name_y].[All]" dimensionUniqueName="[Table6]" displayFolder="" count="0" memberValueDatatype="130" unbalanced="0"/>
    <cacheHierarchy uniqueName="[Table6].[Bank Name]" caption="Bank Name" attribute="1" defaultMemberUniqueName="[Table6].[Bank Name].[All]" allUniqueName="[Table6].[Bank Name].[All]" dimensionUniqueName="[Table6]" displayFolder="" count="0" memberValueDatatype="130" unbalanced="0"/>
    <cacheHierarchy uniqueName="[Table6].[Region Name]" caption="Region Name" attribute="1" defaultMemberUniqueName="[Table6].[Region Name].[All]" allUniqueName="[Table6].[Region Name].[All]" dimensionUniqueName="[Table6]" displayFolder="" count="0" memberValueDatatype="130" unbalanced="0"/>
    <cacheHierarchy uniqueName="[Table6].[State Abbr]" caption="State Abbr" attribute="1" defaultMemberUniqueName="[Table6].[State Abbr].[All]" allUniqueName="[Table6].[State Abbr].[All]" dimensionUniqueName="[Table6]" displayFolder="" count="0" memberValueDatatype="130" unbalanced="0"/>
    <cacheHierarchy uniqueName="[Table6].[State Name]" caption="State Name" attribute="1" defaultMemberUniqueName="[Table6].[State Name].[All]" allUniqueName="[Table6].[State Name].[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Center Id_y]" caption="Center Id_y" attribute="1" defaultMemberUniqueName="[Table6].[Center Id_y].[All]" allUniqueName="[Table6].[Center Id_y].[All]" dimensionUniqueName="[Table6]" displayFolder="" count="0" memberValueDatatype="20" unbalanced="0"/>
    <cacheHierarchy uniqueName="[Table6].[BH Name]" caption="BH Name" attribute="1" defaultMemberUniqueName="[Table6].[BH Name].[All]" allUniqueName="[Table6].[BH Name].[All]" dimensionUniqueName="[Table6]" displayFolder="" count="0" memberValueDatatype="130" unbalanced="0"/>
    <cacheHierarchy uniqueName="[Table6].[Branch Performance Category]" caption="Branch Performance Category" attribute="1" defaultMemberUniqueName="[Table6].[Branch Performance Category].[All]" allUniqueName="[Table6].[Branch Performance Category].[All]" dimensionUniqueName="[Table6]" displayFolder="" count="0" memberValueDatatype="130" unbalanced="0"/>
    <cacheHierarchy uniqueName="[Table6].[Total Pymnt]" caption="Total Pymnt" attribute="1" defaultMemberUniqueName="[Table6].[Total Pymnt].[All]" allUniqueName="[Table6].[Total Pymnt].[All]" dimensionUniqueName="[Table6]" displayFolder="" count="0" memberValueDatatype="20" unbalanced="0"/>
    <cacheHierarchy uniqueName="[Table6].[Total Pymnt inv]" caption="Total Pymnt inv" attribute="1" defaultMemberUniqueName="[Table6].[Total Pymnt inv].[All]" allUniqueName="[Table6].[Total Pymnt inv].[All]" dimensionUniqueName="[Table6]" displayFolder="" count="0" memberValueDatatype="20" unbalanced="0"/>
    <cacheHierarchy uniqueName="[Table6].[Total Rec Prncp]" caption="Total Rec Prncp" attribute="1" defaultMemberUniqueName="[Table6].[Total Rec Prncp].[All]" allUniqueName="[Table6].[Total Rec Prncp].[All]" dimensionUniqueName="[Table6]" displayFolder="" count="0" memberValueDatatype="20" unbalanced="0"/>
    <cacheHierarchy uniqueName="[Table6].[Total Fees]" caption="Total Fees" attribute="1" defaultMemberUniqueName="[Table6].[Total Fees].[All]" allUniqueName="[Table6].[Total Fees].[All]" dimensionUniqueName="[Table6]" displayFolder="" count="0" memberValueDatatype="5" unbalanced="0"/>
    <cacheHierarchy uniqueName="[Table6].[Total Rrec int]" caption="Total Rrec int" attribute="1" defaultMemberUniqueName="[Table6].[Total Rrec int].[All]" allUniqueName="[Table6].[Total Rrec int].[All]" dimensionUniqueName="[Table6]" displayFolder="" count="0" memberValueDatatype="5" unbalanced="0"/>
    <cacheHierarchy uniqueName="[Table6].[Is Delinquent Loan]" caption="Is Delinquent Loan" attribute="1" defaultMemberUniqueName="[Table6].[Is Delinquent Loan].[All]" allUniqueName="[Table6].[Is Delinquent Loan].[All]" dimensionUniqueName="[Table6]" displayFolder="" count="0" memberValueDatatype="130" unbalanced="0"/>
    <cacheHierarchy uniqueName="[Table6].[Is Default Loan]" caption="Is Default Loan" attribute="1" defaultMemberUniqueName="[Table6].[Is Default Loan].[All]" allUniqueName="[Table6].[Is Default Loan].[All]" dimensionUniqueName="[Table6]" displayFolder="" count="0" memberValueDatatype="130" unbalanced="0"/>
    <cacheHierarchy uniqueName="[Table6].[Delinq 2 Yrs]" caption="Delinq 2 Yrs" attribute="1" defaultMemberUniqueName="[Table6].[Delinq 2 Yrs].[All]" allUniqueName="[Table6].[Delinq 2 Yrs].[All]" dimensionUniqueName="[Table6]" displayFolder="" count="0" memberValueDatatype="20" unbalanced="0"/>
    <cacheHierarchy uniqueName="[Table6].[Repayment Behavior]" caption="Repayment Behavior" attribute="1" defaultMemberUniqueName="[Table6].[Repayment Behavior].[All]" allUniqueName="[Table6].[Repayment Behavior].[All]" dimensionUniqueName="[Table6]" displayFolder="" count="0" memberValueDatatype="130" unbalanced="0"/>
    <cacheHierarchy uniqueName="[Table6].[Disbursement Date (Year)]" caption="Disbursement Date (Year)" attribute="1" defaultMemberUniqueName="[Table6].[Disbursement Date (Year)].[All]" allUniqueName="[Table6].[Disbursement Date (Year)].[All]" dimensionUniqueName="[Table6]" displayFolder="" count="0" memberValueDatatype="130" unbalanced="0"/>
    <cacheHierarchy uniqueName="[Table6].[Disbursement Date (Quarter)]" caption="Disbursement Date (Quarter)" attribute="1" defaultMemberUniqueName="[Table6].[Disbursement Date (Quarter)].[All]" allUniqueName="[Table6].[Disbursement Date (Quarter)].[All]" dimensionUniqueName="[Table6]" displayFolder="" count="0" memberValueDatatype="130" unbalanced="0"/>
    <cacheHierarchy uniqueName="[Table6].[Disbursement Date (Month)]" caption="Disbursement Date (Month)" attribute="1" defaultMemberUniqueName="[Table6].[Disbursement Date (Month)].[All]" allUniqueName="[Table6].[Disbursement Date (Month)].[All]" dimensionUniqueName="[Table6]" displayFolder="" count="0" memberValueDatatype="130" unbalanced="0"/>
    <cacheHierarchy uniqueName="[Table6].[First Loan Date]" caption="First Loan Date" attribute="1" time="1" defaultMemberUniqueName="[Table6].[First Loan Date].[All]" allUniqueName="[Table6].[First Loan Date].[All]" dimensionUniqueName="[Table6]" displayFolder="" count="2" memberValueDatatype="7" unbalanced="0"/>
    <cacheHierarchy uniqueName="[Table6].[First Loan Date (Month)]" caption="First Loan Date (Month)" attribute="1" defaultMemberUniqueName="[Table6].[First Loan Date (Month)].[All]" allUniqueName="[Table6].[First Loan Date (Month)].[All]" dimensionUniqueName="[Table6]" displayFolder="" count="0" memberValueDatatype="130" unbalanced="0"/>
    <cacheHierarchy uniqueName="[Table6].[First Loan Date (Year)]" caption="First Loan Date (Year)" attribute="1" defaultMemberUniqueName="[Table6].[First Loan Date (Year)].[All]" allUniqueName="[Table6].[First Loan Date (Year)].[All]" dimensionUniqueName="[Table6]" displayFolder="" count="0" memberValueDatatype="130" unbalanced="0"/>
    <cacheHierarchy uniqueName="[Table6].[First Loan Date (Quarter)]" caption="First Loan Date (Quarter)" attribute="1" defaultMemberUniqueName="[Table6].[First Loan Date (Quarter)].[All]" allUniqueName="[Table6].[First Loan Date (Quarter)].[All]" dimensionUniqueName="[Table6]" displayFolder="" count="0" memberValueDatatype="130" unbalanced="0"/>
    <cacheHierarchy uniqueName="[Table6].[Period]" caption="Period" attribute="1" defaultMemberUniqueName="[Table6].[Period].[All]" allUniqueName="[Table6].[Period].[All]" dimensionUniqueName="[Table6]" displayFolder="" count="0" memberValueDatatype="130" unbalanced="0"/>
    <cacheHierarchy uniqueName="[Table6].[Previous Period]" caption="Previous Period" attribute="1" defaultMemberUniqueName="[Table6].[Previous Period].[All]" allUniqueName="[Table6].[Previous Period].[All]" dimensionUniqueName="[Table6]" displayFolder="" count="0" memberValueDatatype="130" unbalanced="0"/>
    <cacheHierarchy uniqueName="[Table6].[Had Loan]" caption="Had Loan" attribute="1" defaultMemberUniqueName="[Table6].[Had Loan].[All]" allUniqueName="[Table6].[Had Loan].[All]" dimensionUniqueName="[Table6]" displayFolder="" count="0" memberValueDatatype="20" unbalanced="0"/>
    <cacheHierarchy uniqueName="[Table6].[Retained Clients Months]" caption="Retained Clients Months" attribute="1" defaultMemberUniqueName="[Table6].[Retained Clients Months].[All]" allUniqueName="[Table6].[Retained Clients Months].[All]" dimensionUniqueName="[Table6]" displayFolder="" count="0" memberValueDatatype="20" unbalanced="0"/>
    <cacheHierarchy uniqueName="[Table6].[Year]" caption="Year" attribute="1" defaultMemberUniqueName="[Table6].[Year].[All]" allUniqueName="[Table6].[Year].[All]" dimensionUniqueName="[Table6]" displayFolder="" count="0" memberValueDatatype="130" unbalanced="0"/>
    <cacheHierarchy uniqueName="[Table6].[Previous Year]" caption="Previous Year" attribute="1" defaultMemberUniqueName="[Table6].[Previous Year].[All]" allUniqueName="[Table6].[Previous Year].[All]" dimensionUniqueName="[Table6]" displayFolder="" count="0" memberValueDatatype="130" unbalanced="0"/>
    <cacheHierarchy uniqueName="[Table6].[Retained Clients Year]" caption="Retained Clients Year" attribute="1" defaultMemberUniqueName="[Table6].[Retained Clients Year].[All]" allUniqueName="[Table6].[Retained Clients Year].[All]" dimensionUniqueName="[Table6]" displayFolder="" count="0" memberValueDatatype="20" unbalanced="0"/>
    <cacheHierarchy uniqueName="[Table6].[Year/Quarter]" caption="Year/Quarter" attribute="1" defaultMemberUniqueName="[Table6].[Year/Quarter].[All]" allUniqueName="[Table6].[Year/Quarter].[All]" dimensionUniqueName="[Table6]" displayFolder="" count="0" memberValueDatatype="130" unbalanced="0"/>
    <cacheHierarchy uniqueName="[Table6].[New Clients]" caption="New Clients" attribute="1" defaultMemberUniqueName="[Table6].[New Clients].[All]" allUniqueName="[Table6].[New Clients].[All]" dimensionUniqueName="[Table6]" displayFolder="" count="0" memberValueDatatype="20" unbalanced="0"/>
    <cacheHierarchy uniqueName="[Table6].[Disbursement Date (Month Index)]" caption="Disbursement Date (Month Index)" attribute="1" defaultMemberUniqueName="[Table6].[Disbursement Date (Month Index)].[All]" allUniqueName="[Table6].[Disbursement Date (Month Index)].[All]" dimensionUniqueName="[Table6]" displayFolder="" count="0" memberValueDatatype="20" unbalanced="0" hidden="1"/>
    <cacheHierarchy uniqueName="[Table6].[First Loan Date (Month Index)]" caption="First Loan Date (Month Index)" attribute="1" defaultMemberUniqueName="[Table6].[First Loan Date (Month Index)].[All]" allUniqueName="[Table6].[First Loan Date (Month Index)].[All]" dimensionUniqueName="[Table6]" displayFolder="" count="0" memberValueDatatype="20" unbalanced="0" hidden="1"/>
    <cacheHierarchy uniqueName="[Measures].[Total_Loan_Amount]" caption="Total_Loan_Amount" measure="1" displayFolder="" measureGroup="Table6" count="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_Loan_Amount Goal]" caption="_Total_Loan_Amount Goal" measure="1" displayFolder="" measureGroup="Table6" count="0" hidden="1"/>
    <cacheHierarchy uniqueName="[Measures].[_Total_Loan_Amount Status]" caption="_Total_Loan_Amount Status" measure="1" iconSet="6" displayFolder="" measureGroup="Table6" count="0" hidden="1"/>
    <cacheHierarchy uniqueName="[Measures].[Count of Account ID]" caption="Count of Account ID" measure="1" displayFolder="" measureGroup="Table6" count="0" hidden="1">
      <extLst>
        <ext xmlns:x15="http://schemas.microsoft.com/office/spreadsheetml/2010/11/main" uri="{B97F6D7D-B522-45F9-BDA1-12C45D357490}">
          <x15:cacheHierarchy aggregatedColumn="0"/>
        </ext>
      </extLst>
    </cacheHierarchy>
    <cacheHierarchy uniqueName="[Measures].[Sum of Client id]" caption="Sum of Client id" measure="1" displayFolder="" measureGroup="Table6" count="0" hidden="1">
      <extLst>
        <ext xmlns:x15="http://schemas.microsoft.com/office/spreadsheetml/2010/11/main" uri="{B97F6D7D-B522-45F9-BDA1-12C45D357490}">
          <x15:cacheHierarchy aggregatedColumn="1"/>
        </ext>
      </extLst>
    </cacheHierarchy>
    <cacheHierarchy uniqueName="[Measures].[Distinct Count of Client id]" caption="Distinct 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caption="Count of Disbursement Date" measure="1" displayFolder="" measureGroup="Table6" count="0" hidden="1">
      <extLst>
        <ext xmlns:x15="http://schemas.microsoft.com/office/spreadsheetml/2010/11/main" uri="{B97F6D7D-B522-45F9-BDA1-12C45D357490}">
          <x15:cacheHierarchy aggregatedColumn="7"/>
        </ext>
      </extLst>
    </cacheHierarchy>
    <cacheHierarchy uniqueName="[Measures].[Count of Client id]" caption="Count of Client id" measure="1" displayFolder="" measureGroup="Table6" count="0" hidden="1">
      <extLst>
        <ext xmlns:x15="http://schemas.microsoft.com/office/spreadsheetml/2010/11/main" uri="{B97F6D7D-B522-45F9-BDA1-12C45D357490}">
          <x15:cacheHierarchy aggregatedColumn="1"/>
        </ext>
      </extLst>
    </cacheHierarchy>
    <cacheHierarchy uniqueName="[Measures].[Count of Disbursement Date (Year)]" caption="Count of Disbursement Date (Year)" measure="1" displayFolder="" measureGroup="Table6" count="0" hidden="1">
      <extLst>
        <ext xmlns:x15="http://schemas.microsoft.com/office/spreadsheetml/2010/11/main" uri="{B97F6D7D-B522-45F9-BDA1-12C45D357490}">
          <x15:cacheHierarchy aggregatedColumn="47"/>
        </ext>
      </extLst>
    </cacheHierarchy>
    <cacheHierarchy uniqueName="[Measures].[Count of First Loan Date]" caption="Count of First Loan Date" measure="1" displayFolder="" measureGroup="Table6" count="0" hidden="1">
      <extLst>
        <ext xmlns:x15="http://schemas.microsoft.com/office/spreadsheetml/2010/11/main" uri="{B97F6D7D-B522-45F9-BDA1-12C45D357490}">
          <x15:cacheHierarchy aggregatedColumn="50"/>
        </ext>
      </extLst>
    </cacheHierarchy>
    <cacheHierarchy uniqueName="[Measures].[Sum of Loan Amount]" caption="Sum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Loan Amount]" caption="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Funded Amount]" caption="Sum of Funded Amount" measure="1" displayFolder="" measureGroup="Table6" count="0" hidden="1">
      <extLst>
        <ext xmlns:x15="http://schemas.microsoft.com/office/spreadsheetml/2010/11/main" uri="{B97F6D7D-B522-45F9-BDA1-12C45D357490}">
          <x15:cacheHierarchy aggregatedColumn="5"/>
        </ext>
      </extLst>
    </cacheHierarchy>
    <cacheHierarchy uniqueName="[Measures].[Average of Loan Amount]" caption="Average of Loan Amount" measure="1" displayFolder="" measureGroup="Table6" count="0" hidden="1">
      <extLst>
        <ext xmlns:x15="http://schemas.microsoft.com/office/spreadsheetml/2010/11/main" uri="{B97F6D7D-B522-45F9-BDA1-12C45D357490}">
          <x15:cacheHierarchy aggregatedColumn="4"/>
        </ext>
      </extLst>
    </cacheHierarchy>
    <cacheHierarchy uniqueName="[Measures].[Sum of Total Pymnt]" caption="Sum of Total Pymnt" measure="1" displayFolder="" measureGroup="Table6" count="0" hidden="1">
      <extLst>
        <ext xmlns:x15="http://schemas.microsoft.com/office/spreadsheetml/2010/11/main" uri="{B97F6D7D-B522-45F9-BDA1-12C45D357490}">
          <x15:cacheHierarchy aggregatedColumn="38"/>
        </ext>
      </extLst>
    </cacheHierarchy>
    <cacheHierarchy uniqueName="[Measures].[Sum of Total Rec Prncp]" caption="Sum of Total Rec Prncp" measure="1" displayFolder="" measureGroup="Table6" count="0" hidden="1">
      <extLst>
        <ext xmlns:x15="http://schemas.microsoft.com/office/spreadsheetml/2010/11/main" uri="{B97F6D7D-B522-45F9-BDA1-12C45D357490}">
          <x15:cacheHierarchy aggregatedColumn="40"/>
        </ext>
      </extLst>
    </cacheHierarchy>
    <cacheHierarchy uniqueName="[Measures].[Sum of Total Rrec int]" caption="Sum of Total Rrec int" measure="1" displayFolder="" measureGroup="Table6" count="0" hidden="1">
      <extLst>
        <ext xmlns:x15="http://schemas.microsoft.com/office/spreadsheetml/2010/11/main" uri="{B97F6D7D-B522-45F9-BDA1-12C45D357490}">
          <x15:cacheHierarchy aggregatedColumn="42"/>
        </ext>
      </extLst>
    </cacheHierarchy>
    <cacheHierarchy uniqueName="[Measures].[Distinct Count of Loan Amount]" caption="Distinct Count of Loan Amount" measure="1" displayFolder="" measureGroup="Table6" count="0" hidden="1">
      <extLst>
        <ext xmlns:x15="http://schemas.microsoft.com/office/spreadsheetml/2010/11/main" uri="{B97F6D7D-B522-45F9-BDA1-12C45D357490}">
          <x15:cacheHierarchy aggregatedColumn="4"/>
        </ext>
      </extLst>
    </cacheHierarchy>
    <cacheHierarchy uniqueName="[Measures].[Count of Total Pymnt]" caption="Count of Total Pymnt" measure="1" displayFolder="" measureGroup="Table6" count="0" hidden="1">
      <extLst>
        <ext xmlns:x15="http://schemas.microsoft.com/office/spreadsheetml/2010/11/main" uri="{B97F6D7D-B522-45F9-BDA1-12C45D357490}">
          <x15:cacheHierarchy aggregatedColumn="38"/>
        </ext>
      </extLst>
    </cacheHierarchy>
    <cacheHierarchy uniqueName="[Measures].[Count of Branch Performance Category]" caption="Count of Branch Performance Category" measure="1" displayFolder="" measureGroup="Table6" count="0" hidden="1">
      <extLst>
        <ext xmlns:x15="http://schemas.microsoft.com/office/spreadsheetml/2010/11/main" uri="{B97F6D7D-B522-45F9-BDA1-12C45D357490}">
          <x15:cacheHierarchy aggregatedColumn="37"/>
        </ext>
      </extLst>
    </cacheHierarchy>
    <cacheHierarchy uniqueName="[Measures].[Sum of Int Rate]" caption="Sum of Int Rate" measure="1" displayFolder="" measureGroup="Table6" count="0" hidden="1">
      <extLst>
        <ext xmlns:x15="http://schemas.microsoft.com/office/spreadsheetml/2010/11/main" uri="{B97F6D7D-B522-45F9-BDA1-12C45D357490}">
          <x15:cacheHierarchy aggregatedColumn="26"/>
        </ext>
      </extLst>
    </cacheHierarchy>
    <cacheHierarchy uniqueName="[Measures].[Sum of New Clients]" caption="Sum of New Clients" measure="1" displayFolder="" measureGroup="Table6" count="0" hidden="1">
      <extLst>
        <ext xmlns:x15="http://schemas.microsoft.com/office/spreadsheetml/2010/11/main" uri="{B97F6D7D-B522-45F9-BDA1-12C45D357490}">
          <x15:cacheHierarchy aggregatedColumn="62"/>
        </ext>
      </extLst>
    </cacheHierarchy>
    <cacheHierarchy uniqueName="[Measures].[Count of New Clients]" caption="Count of New Clients" measure="1" displayFolder="" measureGroup="Table6" count="0" hidden="1">
      <extLst>
        <ext xmlns:x15="http://schemas.microsoft.com/office/spreadsheetml/2010/11/main" uri="{B97F6D7D-B522-45F9-BDA1-12C45D357490}">
          <x15:cacheHierarchy aggregatedColumn="62"/>
        </ext>
      </extLst>
    </cacheHierarchy>
  </cacheHierarchies>
  <kpis count="1">
    <kpi uniqueName="Total_Loan_Amount" caption="Total_Loan_Amount" displayFolder="" measureGroup="Table6" parent="" value="[Measures].[Total_Loan_Amount]" goal="[Measures].[_Total_Loan_Amount Goal]" status="[Measures].[_Total_Loan_Amount Status]" trend="" weight=""/>
  </kpis>
  <extLst>
    <ext xmlns:x14="http://schemas.microsoft.com/office/spreadsheetml/2009/9/main" uri="{725AE2AE-9491-48be-B2B4-4EB974FC3084}">
      <x14:pivotCacheDefinition pivotCacheId="176048112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ACC001187"/>
    <n v="175"/>
    <s v="Mangaldoi"/>
    <s v="JLG30K"/>
    <n v="10823"/>
    <n v="32195"/>
    <n v="25234"/>
    <d v="2015-01-03T00:00:00"/>
    <s v="Paid Off"/>
    <s v="Monthly EMI"/>
    <n v="570241"/>
    <s v="Mangaldoi-570241"/>
    <s v="Meera Mehta"/>
    <s v="Female"/>
    <s v="36-45"/>
    <n v="45"/>
    <s v="1/1/1974"/>
    <s v="Minority"/>
    <s v="Muslim"/>
    <s v="RENT"/>
    <s v="75K-100K"/>
    <s v="Business"/>
    <n v="357"/>
    <s v="XLG"/>
    <s v="Services"/>
    <s v=" 36 months"/>
    <n v="0.1065"/>
    <s v="B"/>
    <s v="B2"/>
    <s v="Mangaldoi"/>
    <s v="208-DBS"/>
    <s v="GUWAAHATI"/>
    <s v="AS"/>
    <s v="ASSAM"/>
    <s v="Mangaldoi"/>
    <n v="570241"/>
    <s v="10961-NAYAN JYOTI SARMAH"/>
    <s v="Low"/>
    <n v="12822"/>
    <n v="33763"/>
    <n v="10660"/>
    <n v="47.51"/>
    <n v="2379.11"/>
    <s v="N"/>
    <s v="N"/>
    <n v="0"/>
    <s v="On-Time"/>
    <x v="0"/>
    <s v="2015-01"/>
    <s v="2014-12"/>
    <n v="0"/>
    <n v="0"/>
    <x v="0"/>
    <s v=""/>
    <n v="1"/>
    <s v="2015-Q1"/>
    <n v="1"/>
  </r>
  <r>
    <s v="ACC001715"/>
    <n v="220"/>
    <s v="DURGAPUR"/>
    <s v="JLG35K"/>
    <n v="46426"/>
    <n v="37695"/>
    <n v="31728"/>
    <d v="2015-01-03T00:00:00"/>
    <s v="Fully Paid"/>
    <s v="Quarterly EMI"/>
    <n v="700013"/>
    <s v="DURGAPUR-700013"/>
    <s v="Diya Nair"/>
    <s v="Female"/>
    <s v="18-25"/>
    <n v="25"/>
    <s v="1/1/1992"/>
    <s v="General"/>
    <s v="Hindu"/>
    <s v="RENT"/>
    <s v="50K-75K"/>
    <s v="Self-Employed"/>
    <n v="752"/>
    <s v="XLG"/>
    <s v="Trade"/>
    <s v=" 36 months"/>
    <n v="9.9099999999999994E-2"/>
    <s v="B"/>
    <s v="B1"/>
    <s v="DURGAPUR"/>
    <s v="201-DBS"/>
    <s v="HOWRAH"/>
    <s v="WB"/>
    <s v="WEST BENGAL"/>
    <s v="PASCHIM BARDHHAMAN"/>
    <n v="700013"/>
    <s v="10037-RAJESH PRATAP"/>
    <s v="Low"/>
    <n v="47619"/>
    <n v="38313"/>
    <n v="46104"/>
    <n v="10.08"/>
    <n v="1996.77"/>
    <s v="N"/>
    <s v="N"/>
    <n v="2"/>
    <s v="On-Time"/>
    <x v="0"/>
    <s v="2015-01"/>
    <s v="2014-12"/>
    <n v="0"/>
    <n v="0"/>
    <x v="0"/>
    <s v=""/>
    <n v="1"/>
    <s v="2015-Q1"/>
    <n v="1"/>
  </r>
  <r>
    <s v="ACC001013"/>
    <n v="525"/>
    <s v="MAWANA"/>
    <s v="JLG35K"/>
    <n v="21875"/>
    <n v="6041"/>
    <n v="26499"/>
    <d v="2015-01-11T00:00:00"/>
    <s v="Paid Off"/>
    <s v="Monthly EMI"/>
    <n v="800018"/>
    <s v="MAWANA-800018"/>
    <s v="Kavya Gupta"/>
    <s v="Female"/>
    <s v="26-35"/>
    <n v="35"/>
    <s v="1/1/1984"/>
    <s v="ST"/>
    <s v="Sikh"/>
    <s v="RENT"/>
    <s v="50K-75K"/>
    <s v="Business"/>
    <n v="721"/>
    <s v="XLG"/>
    <s v="Trade"/>
    <s v=" 36 months"/>
    <n v="9.9099999999999994E-2"/>
    <s v="B"/>
    <s v="B1"/>
    <s v="MAWANA"/>
    <s v="176-DBS"/>
    <s v="BULANDSHAHR"/>
    <s v="UP"/>
    <s v="UTTAR PRADESH"/>
    <s v="MEERUT"/>
    <n v="800018"/>
    <s v="11183-ANIL KUMAR"/>
    <s v="Medium"/>
    <n v="22758"/>
    <n v="6659"/>
    <n v="21484"/>
    <n v="27.93"/>
    <n v="1544.37"/>
    <s v="N"/>
    <s v="N"/>
    <n v="2"/>
    <s v="On-Time"/>
    <x v="1"/>
    <s v="2015-01"/>
    <s v="2014-12"/>
    <n v="0"/>
    <n v="0"/>
    <x v="0"/>
    <s v=""/>
    <n v="1"/>
    <s v="2015-Q1"/>
    <n v="1"/>
  </r>
  <r>
    <s v="ACC000121"/>
    <n v="657"/>
    <s v="BULANDSHAHR"/>
    <s v="JLG35K"/>
    <n v="39663"/>
    <n v="21498"/>
    <n v="7443"/>
    <d v="2015-01-13T00:00:00"/>
    <s v="Fully Paid"/>
    <s v="Quarterly EMI"/>
    <n v="10068"/>
    <s v="BULANDSHAHR-10068"/>
    <s v="Meera Verma"/>
    <s v="Female"/>
    <s v="46-55"/>
    <n v="47"/>
    <s v="1/1/1970"/>
    <s v="SC"/>
    <s v="Hindu"/>
    <s v="RENT"/>
    <s v="75K-100K"/>
    <s v="Business"/>
    <n v="546"/>
    <s v="XLG"/>
    <s v="Trade"/>
    <s v=" 36 months"/>
    <n v="9.9099999999999994E-2"/>
    <s v="B"/>
    <s v="B1"/>
    <s v="BULANDSHAHR"/>
    <s v="176-DBS"/>
    <s v="BULANDSHAHR"/>
    <s v="UP"/>
    <s v="UTTAR PRADESH"/>
    <s v="BULANDSHAHAR"/>
    <n v="10068"/>
    <s v="10057-NANDI SHANKAR"/>
    <s v="High"/>
    <n v="39913"/>
    <n v="21532"/>
    <n v="39254"/>
    <n v="11.35"/>
    <n v="2243.98"/>
    <s v="N"/>
    <s v="N"/>
    <n v="1"/>
    <s v="On-Time"/>
    <x v="2"/>
    <s v="2015-01"/>
    <s v="2014-12"/>
    <n v="0"/>
    <n v="0"/>
    <x v="0"/>
    <s v=""/>
    <n v="1"/>
    <s v="2015-Q1"/>
    <n v="1"/>
  </r>
  <r>
    <s v="ACC000007"/>
    <n v="95"/>
    <s v="BEHROR"/>
    <s v="JLG30K"/>
    <n v="42300"/>
    <n v="30522"/>
    <n v="15197"/>
    <d v="2015-01-14T00:00:00"/>
    <s v="Default"/>
    <s v="Monthly EMI"/>
    <n v="30179"/>
    <s v="BEHROR-30179"/>
    <s v="Aarav Joshi"/>
    <s v="Female"/>
    <s v="36-45"/>
    <n v="38"/>
    <s v="1/1/1981"/>
    <s v="ST"/>
    <s v="Sikh"/>
    <s v="RENT"/>
    <s v="50K-75K"/>
    <s v="Salaried"/>
    <n v="744"/>
    <s v="XLG"/>
    <s v="Services"/>
    <s v=" 36 months"/>
    <n v="0.1065"/>
    <s v="B"/>
    <s v="B2"/>
    <s v="BEHROR"/>
    <s v="301-DBS"/>
    <s v="JAIPUR"/>
    <s v="RJ"/>
    <s v="RAJASTHAN"/>
    <s v="BEHROD"/>
    <n v="30179"/>
    <s v="10055-MAHESH KUMAR PATEL"/>
    <s v="Low"/>
    <n v="44239"/>
    <n v="31244"/>
    <n v="41890"/>
    <n v="4.7699999999999996"/>
    <n v="1585.53"/>
    <s v="N"/>
    <s v="N"/>
    <n v="0"/>
    <s v="On-Time"/>
    <x v="3"/>
    <s v="2015-01"/>
    <s v="2014-12"/>
    <n v="0"/>
    <n v="0"/>
    <x v="0"/>
    <s v=""/>
    <n v="1"/>
    <s v="2015-Q1"/>
    <n v="1"/>
  </r>
  <r>
    <s v="ACC000705"/>
    <n v="225"/>
    <s v="JALANDHAR"/>
    <s v="JLG29K"/>
    <n v="20132"/>
    <n v="40935"/>
    <n v="19109"/>
    <d v="2015-01-15T00:00:00"/>
    <s v="Default"/>
    <s v="Quarterly EMI"/>
    <n v="160051"/>
    <s v="JALANDHAR-160051"/>
    <s v="Meera Verma"/>
    <s v="Female"/>
    <s v="26-35"/>
    <n v="34"/>
    <s v="1/1/1984"/>
    <s v="ST"/>
    <s v="Sikh"/>
    <s v="RENT"/>
    <s v="100K+"/>
    <s v="Self-Employed"/>
    <n v="464"/>
    <s v="XLG"/>
    <s v="Trade"/>
    <s v=" 60 months"/>
    <n v="0.17269999999999999"/>
    <s v="D"/>
    <s v="D3"/>
    <s v="JALANDHAR"/>
    <s v="102-DBS"/>
    <s v="LUDHIANA"/>
    <s v="PB"/>
    <s v="PUNJAB"/>
    <s v="JALANDHAR"/>
    <n v="160051"/>
    <s v="10067-AKSHAY KUMAR"/>
    <s v="Low"/>
    <n v="19913"/>
    <n v="42405"/>
    <n v="19874"/>
    <n v="42.31"/>
    <n v="4533.5"/>
    <s v="N"/>
    <s v="N"/>
    <n v="1"/>
    <s v="On-Time"/>
    <x v="4"/>
    <s v="2015-01"/>
    <s v="2014-12"/>
    <n v="0"/>
    <n v="0"/>
    <x v="0"/>
    <s v=""/>
    <n v="1"/>
    <s v="2015-Q1"/>
    <n v="1"/>
  </r>
  <r>
    <s v="ACC000283"/>
    <n v="451"/>
    <s v="TEZPUR"/>
    <s v="JLG35K"/>
    <n v="6308"/>
    <n v="41628"/>
    <n v="4075"/>
    <d v="2015-01-16T00:00:00"/>
    <s v="Default"/>
    <s v="Quarterly EMI"/>
    <n v="680026"/>
    <s v="TEZPUR-680026"/>
    <s v="Kavya Mehta"/>
    <s v="Female"/>
    <s v="36-45"/>
    <n v="45"/>
    <s v="14-03-1973"/>
    <s v="General"/>
    <s v="Muslim"/>
    <s v="OWN"/>
    <s v="50K-75K"/>
    <s v="Business"/>
    <n v="490"/>
    <s v="XLG"/>
    <s v="Trade"/>
    <s v=" 36 months"/>
    <n v="9.9099999999999994E-2"/>
    <s v="B"/>
    <s v="B1"/>
    <s v="TEZPUR"/>
    <s v="208-DBS"/>
    <s v="GUWAAHATI"/>
    <s v="AS"/>
    <s v="ASSAM"/>
    <s v="SONITPUR"/>
    <n v="680026"/>
    <s v="11055-MANAS PROTIM HAZARIKA"/>
    <s v="Medium"/>
    <n v="6702"/>
    <n v="42636"/>
    <n v="6308"/>
    <n v="11.72"/>
    <n v="4453.88"/>
    <s v="N"/>
    <s v="N"/>
    <n v="2"/>
    <s v="On-Time"/>
    <x v="5"/>
    <s v="2015-01"/>
    <s v="2014-12"/>
    <n v="0"/>
    <n v="0"/>
    <x v="0"/>
    <s v=""/>
    <n v="1"/>
    <s v="2015-Q1"/>
    <n v="1"/>
  </r>
  <r>
    <s v="ACC001948"/>
    <n v="789"/>
    <s v="MAHASAMUND"/>
    <s v="JLG35K"/>
    <n v="13980"/>
    <n v="21703"/>
    <n v="36775"/>
    <d v="2015-01-17T00:00:00"/>
    <s v="Paid Off"/>
    <s v="Monthly EMI"/>
    <n v="250029"/>
    <s v="MAHASAMUND-250029"/>
    <s v="Meera Chopra"/>
    <s v="Female"/>
    <s v="36-45"/>
    <n v="36"/>
    <s v="1/1/1981"/>
    <s v="OBC"/>
    <s v="Christian"/>
    <s v="RENT"/>
    <s v="75K-100K"/>
    <s v="Self-Employed"/>
    <n v="419"/>
    <s v="XLG"/>
    <s v="Trade"/>
    <s v=" 36 months"/>
    <n v="9.9099999999999994E-2"/>
    <s v="B"/>
    <s v="B1"/>
    <s v="MAHASAMUND"/>
    <s v="207-DBS"/>
    <s v="RAIPUR"/>
    <s v="CG"/>
    <s v="CHATTISGARH"/>
    <s v="MAHASAMUND"/>
    <n v="250029"/>
    <s v="11640-NITISH KUMAR"/>
    <s v="High"/>
    <n v="14776"/>
    <n v="22948"/>
    <n v="13750"/>
    <n v="33.119999999999997"/>
    <n v="1693.35"/>
    <s v="N"/>
    <s v="N"/>
    <n v="0"/>
    <s v="On-Time"/>
    <x v="6"/>
    <s v="2015-01"/>
    <s v="2014-12"/>
    <n v="0"/>
    <n v="0"/>
    <x v="0"/>
    <s v=""/>
    <n v="1"/>
    <s v="2015-Q1"/>
    <n v="1"/>
  </r>
  <r>
    <s v="ACC001693"/>
    <n v="76"/>
    <s v="DHURI"/>
    <s v="JLG30K"/>
    <n v="2183"/>
    <n v="23000"/>
    <n v="5060"/>
    <d v="2015-01-19T00:00:00"/>
    <s v="Default"/>
    <s v="Quarterly EMI"/>
    <n v="1030063"/>
    <s v="DHURI-1030063"/>
    <s v="Aarav Gupta"/>
    <s v="Female"/>
    <s v="26-35"/>
    <n v="27"/>
    <s v="12/3/1992"/>
    <s v="SC"/>
    <s v="Hindu"/>
    <s v="OWN"/>
    <s v="100K+"/>
    <s v="Salaried"/>
    <n v="693"/>
    <s v="XLG"/>
    <s v="Services"/>
    <s v=" 36 months"/>
    <n v="0.1065"/>
    <s v="B"/>
    <s v="B2"/>
    <s v="DHURI"/>
    <s v="102-DBS"/>
    <s v="LUDHIANA"/>
    <s v="PB"/>
    <s v="PUNJAB"/>
    <s v="SANGRUR"/>
    <n v="1030063"/>
    <s v="12058-DEEPAK KUMAR"/>
    <s v="Low"/>
    <n v="1910"/>
    <n v="23250"/>
    <n v="1733"/>
    <n v="27.38"/>
    <n v="3797.79"/>
    <s v="N"/>
    <s v="N"/>
    <n v="0"/>
    <s v="On-Time"/>
    <x v="7"/>
    <s v="2015-01"/>
    <s v="2014-12"/>
    <n v="0"/>
    <n v="0"/>
    <x v="0"/>
    <s v=""/>
    <n v="1"/>
    <s v="2015-Q1"/>
    <n v="1"/>
  </r>
  <r>
    <s v="ACC001942"/>
    <n v="450"/>
    <s v="SANGRUR"/>
    <s v="JLG30K"/>
    <n v="47370"/>
    <n v="26388"/>
    <n v="2013"/>
    <d v="2015-01-20T00:00:00"/>
    <s v="Paid Off"/>
    <s v="Quarterly EMI"/>
    <n v="110159"/>
    <s v="SANGRUR-110159"/>
    <s v="Laksh Sharma"/>
    <s v="Female"/>
    <s v="36-45"/>
    <n v="37"/>
    <s v="1/1/1982"/>
    <s v="Minority"/>
    <s v="Muslim"/>
    <s v="RENT"/>
    <s v="&lt;25K"/>
    <s v="Self-Employed"/>
    <n v="740"/>
    <s v="XLG"/>
    <s v="Services"/>
    <s v=" 36 months"/>
    <n v="0.1065"/>
    <s v="B"/>
    <s v="B2"/>
    <s v="SANGRUR"/>
    <s v="102-DBS"/>
    <s v="LUDHIANA"/>
    <s v="PB"/>
    <s v="PUNJAB"/>
    <s v="SANGRUR"/>
    <n v="110159"/>
    <s v="10037-RAJESH PRATAP"/>
    <s v="Low"/>
    <n v="49362"/>
    <n v="27726"/>
    <n v="47158"/>
    <n v="41.79"/>
    <n v="2692.81"/>
    <s v="N"/>
    <s v="N"/>
    <n v="1"/>
    <s v="On-Time"/>
    <x v="8"/>
    <s v="2015-01"/>
    <s v="2014-12"/>
    <n v="0"/>
    <n v="0"/>
    <x v="0"/>
    <s v=""/>
    <n v="1"/>
    <s v="2015-Q1"/>
    <n v="1"/>
  </r>
  <r>
    <s v="ACC001207"/>
    <n v="959"/>
    <s v="TEZPUR"/>
    <s v="JLG30K"/>
    <n v="10242"/>
    <n v="45413"/>
    <n v="20271"/>
    <d v="2015-01-20T00:00:00"/>
    <s v="Paid Off"/>
    <s v="Quarterly EMI"/>
    <n v="680026"/>
    <s v="TEZPUR-680026"/>
    <s v="Nisha Reddy"/>
    <s v="Female"/>
    <s v="36-45"/>
    <n v="42"/>
    <s v="1/1/1977"/>
    <s v="SC"/>
    <s v="Hindu"/>
    <s v="RENT"/>
    <s v="100K+"/>
    <s v="Self-Employed"/>
    <n v="668"/>
    <s v="XLG"/>
    <s v="Services"/>
    <s v=" 36 months"/>
    <n v="0.1065"/>
    <s v="B"/>
    <s v="B2"/>
    <s v="TEZPUR"/>
    <s v="208-DBS"/>
    <s v="GUWAAHATI"/>
    <s v="AS"/>
    <s v="ASSAM"/>
    <s v="SONITPUR"/>
    <n v="680026"/>
    <s v="11055-MANAS PROTIM HAZARIKA"/>
    <s v="Medium"/>
    <n v="11105"/>
    <n v="47002"/>
    <n v="10116"/>
    <n v="13.89"/>
    <n v="1566.81"/>
    <s v="N"/>
    <s v="N"/>
    <n v="2"/>
    <s v="On-Time"/>
    <x v="8"/>
    <s v="2015-01"/>
    <s v="2014-12"/>
    <n v="0"/>
    <n v="0"/>
    <x v="0"/>
    <s v=""/>
    <n v="1"/>
    <s v="2015-Q1"/>
    <n v="1"/>
  </r>
  <r>
    <s v="ACC001023"/>
    <n v="368"/>
    <s v="BEHROR"/>
    <s v="JLG35K"/>
    <n v="41365"/>
    <n v="41454"/>
    <n v="24851"/>
    <d v="2015-01-22T00:00:00"/>
    <s v="Fully Paid"/>
    <s v="Quarterly EMI"/>
    <n v="30179"/>
    <s v="BEHROR-30179"/>
    <s v="Nisha Chopra"/>
    <s v="Female"/>
    <s v="26-35"/>
    <n v="28"/>
    <s v="1/1/1989"/>
    <s v="General"/>
    <s v="Hindu"/>
    <s v="RENT"/>
    <s v="&lt;25K"/>
    <s v="Self-Employed"/>
    <n v="553"/>
    <s v="XLG"/>
    <s v="Trade"/>
    <s v=" 36 months"/>
    <n v="9.9099999999999994E-2"/>
    <s v="B"/>
    <s v="B1"/>
    <s v="BEHROR"/>
    <s v="301-DBS"/>
    <s v="JAIPUR"/>
    <s v="RJ"/>
    <s v="RAJASTHAN"/>
    <s v="BEHROD"/>
    <n v="30179"/>
    <s v="10055-MAHESH KUMAR PATEL"/>
    <s v="Low"/>
    <n v="41674"/>
    <n v="41808"/>
    <n v="40979"/>
    <n v="8.7799999999999994"/>
    <n v="1984.74"/>
    <s v="N"/>
    <s v="N"/>
    <n v="1"/>
    <s v="On-Time"/>
    <x v="9"/>
    <s v="2015-01"/>
    <s v="2014-12"/>
    <n v="0"/>
    <n v="0"/>
    <x v="0"/>
    <s v=""/>
    <n v="1"/>
    <s v="2015-Q1"/>
    <n v="1"/>
  </r>
  <r>
    <s v="ACC000638"/>
    <n v="867"/>
    <s v="Mathura"/>
    <s v="JLG35K"/>
    <n v="49659"/>
    <n v="43579"/>
    <n v="26387"/>
    <d v="2015-01-22T00:00:00"/>
    <s v="Fully Paid"/>
    <s v="Monthly EMI"/>
    <n v="910182"/>
    <s v="Mathura-910182"/>
    <s v="Vivaan Gupta"/>
    <s v="Female"/>
    <s v="46-55"/>
    <n v="50"/>
    <s v="1/1/1968"/>
    <s v="ST"/>
    <s v="Sikh"/>
    <s v="RENT"/>
    <s v="50K-75K"/>
    <s v="Self-Employed"/>
    <n v="768"/>
    <s v="XLG"/>
    <s v="Trade"/>
    <s v=" 36 months"/>
    <n v="9.9099999999999994E-2"/>
    <s v="B"/>
    <s v="B1"/>
    <s v="Mathura"/>
    <s v="176-DBS"/>
    <s v="BULANDSHAHR"/>
    <s v="UP"/>
    <s v="UTTAR PRADESH"/>
    <s v="MATHURA"/>
    <n v="910182"/>
    <s v="10469-MANISH  PANDEY"/>
    <s v="High"/>
    <n v="50928"/>
    <n v="43390"/>
    <n v="49177"/>
    <n v="40.32"/>
    <n v="658.02"/>
    <s v="N"/>
    <s v="N"/>
    <n v="2"/>
    <s v="Late"/>
    <x v="9"/>
    <s v="2015-01"/>
    <s v="2014-12"/>
    <n v="0"/>
    <n v="0"/>
    <x v="0"/>
    <s v=""/>
    <n v="1"/>
    <s v="2015-Q1"/>
    <n v="1"/>
  </r>
  <r>
    <s v="ACC000279"/>
    <n v="384"/>
    <s v="DHURI"/>
    <s v="JLG30K"/>
    <n v="43562"/>
    <n v="15660"/>
    <n v="29138"/>
    <d v="2015-01-24T00:00:00"/>
    <s v="Paid Off"/>
    <s v="Quarterly EMI"/>
    <n v="1030063"/>
    <s v="DHURI-1030063"/>
    <s v="Laksh Mehta"/>
    <s v="Female"/>
    <s v="36-45"/>
    <n v="40"/>
    <s v="1/1/1979"/>
    <s v="ST"/>
    <s v="Sikh"/>
    <s v="RENT"/>
    <s v="50K-75K"/>
    <s v="Self-Employed"/>
    <n v="318"/>
    <s v="XLG"/>
    <s v="Services"/>
    <s v=" 36 months"/>
    <n v="0.1065"/>
    <s v="B"/>
    <s v="B2"/>
    <s v="DHURI"/>
    <s v="102-DBS"/>
    <s v="LUDHIANA"/>
    <s v="PB"/>
    <s v="PUNJAB"/>
    <s v="SANGRUR"/>
    <n v="1030063"/>
    <s v="12058-DEEPAK KUMAR"/>
    <s v="Low"/>
    <n v="43072"/>
    <n v="16698"/>
    <n v="43125"/>
    <n v="12.55"/>
    <n v="1604.79"/>
    <s v="Y"/>
    <s v="N"/>
    <n v="0"/>
    <s v="On-Time"/>
    <x v="10"/>
    <s v="2015-01"/>
    <s v="2014-12"/>
    <n v="0"/>
    <n v="0"/>
    <x v="0"/>
    <s v=""/>
    <n v="1"/>
    <s v="2015-Q1"/>
    <n v="1"/>
  </r>
  <r>
    <s v="ACC000192"/>
    <n v="699"/>
    <s v="CHHATA"/>
    <s v="JLG30K"/>
    <n v="40804"/>
    <n v="37493"/>
    <n v="11861"/>
    <d v="2015-01-24T00:00:00"/>
    <s v="Paid Off"/>
    <s v="Monthly EMI"/>
    <n v="910020"/>
    <s v="CHHATA-910020"/>
    <s v="Nisha Chopra"/>
    <s v="Female"/>
    <s v="26-35"/>
    <n v="28"/>
    <s v="1/1/1989"/>
    <s v="General"/>
    <s v="Hindu"/>
    <s v="RENT"/>
    <s v="&lt;25K"/>
    <s v="Self-Employed"/>
    <n v="553"/>
    <s v="XLG"/>
    <s v="Services"/>
    <s v=" 36 months"/>
    <n v="0.1065"/>
    <s v="B"/>
    <s v="B2"/>
    <s v="CHHATA"/>
    <s v="176-DBS"/>
    <s v="BULANDSHAHR"/>
    <s v="UP"/>
    <s v="UTTAR PRADESH"/>
    <s v="MATHURA"/>
    <n v="910020"/>
    <s v="10047-ANIL KUMAR"/>
    <s v="High"/>
    <n v="40714"/>
    <n v="39326"/>
    <n v="40536"/>
    <n v="42.9"/>
    <n v="3805.7"/>
    <s v="N"/>
    <s v="N"/>
    <n v="2"/>
    <s v="On-Time"/>
    <x v="10"/>
    <s v="2015-01"/>
    <s v="2014-12"/>
    <n v="0"/>
    <n v="0"/>
    <x v="0"/>
    <s v=""/>
    <n v="1"/>
    <s v="2015-Q1"/>
    <n v="1"/>
  </r>
  <r>
    <s v="ACC001315"/>
    <n v="96"/>
    <s v="BEHROR"/>
    <s v="JLG30K"/>
    <n v="18755"/>
    <n v="14337"/>
    <n v="23281"/>
    <d v="2015-01-27T00:00:00"/>
    <s v="Default"/>
    <s v="Quarterly EMI"/>
    <n v="30179"/>
    <s v="BEHROR-30179"/>
    <s v="Meera Joshi"/>
    <s v="Female"/>
    <s v="26-35"/>
    <n v="31"/>
    <s v="24-05-1988"/>
    <s v="ST"/>
    <s v="Sikh"/>
    <s v="OWN"/>
    <s v="&lt;25K"/>
    <s v="Business"/>
    <n v="532"/>
    <s v="XLG"/>
    <s v="Services"/>
    <s v=" 36 months"/>
    <n v="0.1065"/>
    <s v="B"/>
    <s v="B2"/>
    <s v="BEHROR"/>
    <s v="301-DBS"/>
    <s v="JAIPUR"/>
    <s v="RJ"/>
    <s v="RAJASTHAN"/>
    <s v="BEHROD"/>
    <n v="30179"/>
    <s v="10055-MAHESH KUMAR PATEL"/>
    <s v="Low"/>
    <n v="18954"/>
    <n v="15760"/>
    <n v="18689"/>
    <n v="44.12"/>
    <n v="970.46"/>
    <s v="Y"/>
    <s v="N"/>
    <n v="0"/>
    <s v="Late"/>
    <x v="11"/>
    <s v="2015-01"/>
    <s v="2014-12"/>
    <n v="0"/>
    <n v="0"/>
    <x v="0"/>
    <s v=""/>
    <n v="1"/>
    <s v="2015-Q1"/>
    <n v="1"/>
  </r>
  <r>
    <s v="ACC000679"/>
    <n v="195"/>
    <s v="BEHROR"/>
    <s v="JLG30K"/>
    <n v="5257"/>
    <n v="43277"/>
    <n v="7793"/>
    <d v="2015-01-29T00:00:00"/>
    <s v="Active"/>
    <s v="Quarterly EMI"/>
    <n v="30179"/>
    <s v="BEHROR-30179"/>
    <s v="Ananya Verma"/>
    <s v="Female"/>
    <s v="46-55"/>
    <n v="51"/>
    <s v="1/6/1967"/>
    <s v="OBC"/>
    <s v="Hindu"/>
    <s v="MORTGAGE"/>
    <s v="25K-50K"/>
    <s v="Self-Employed"/>
    <n v="770"/>
    <s v="XLG"/>
    <s v="Services"/>
    <s v=" 36 months"/>
    <n v="0.1065"/>
    <s v="B"/>
    <s v="B2"/>
    <s v="BEHROR"/>
    <s v="301-DBS"/>
    <s v="JAIPUR"/>
    <s v="RJ"/>
    <s v="RAJASTHAN"/>
    <s v="BEHROD"/>
    <n v="30179"/>
    <s v="10055-MAHESH KUMAR PATEL"/>
    <s v="Low"/>
    <n v="6141"/>
    <n v="43362"/>
    <n v="4911"/>
    <n v="32.840000000000003"/>
    <n v="3476.71"/>
    <s v="N"/>
    <s v="N"/>
    <n v="0"/>
    <s v="On-Time"/>
    <x v="12"/>
    <s v="2015-01"/>
    <s v="2014-12"/>
    <n v="1"/>
    <n v="0"/>
    <x v="0"/>
    <s v=""/>
    <n v="1"/>
    <s v="2015-Q1"/>
    <n v="1"/>
  </r>
  <r>
    <s v="ACC000809"/>
    <n v="840"/>
    <s v="MUKTSAR"/>
    <s v="JLG30K"/>
    <n v="46870"/>
    <n v="10576"/>
    <n v="41236"/>
    <d v="2015-01-29T00:00:00"/>
    <s v="Active"/>
    <s v="Monthly EMI"/>
    <n v="1110166"/>
    <s v="MUKTSAR-1110166"/>
    <s v="Diya Reddy"/>
    <s v="Female"/>
    <s v="36-45"/>
    <n v="36"/>
    <s v="1/1/1983"/>
    <s v="SC"/>
    <s v="Hindu"/>
    <s v="MORTGAGE"/>
    <s v="25K-50K"/>
    <s v="Business"/>
    <n v="796"/>
    <s v="XLG"/>
    <s v="Services"/>
    <s v=" 36 months"/>
    <n v="0.1065"/>
    <s v="B"/>
    <s v="B2"/>
    <s v="MUKTSAR"/>
    <s v="102-DBS"/>
    <s v="LUDHIANA"/>
    <s v="PB"/>
    <s v="PUNJAB"/>
    <s v="SRI MUKTSAR SAHIB"/>
    <n v="1110166"/>
    <s v="11303-ASHUTOSH KUMAR SUMAN"/>
    <s v="Medium"/>
    <n v="46451"/>
    <n v="10243"/>
    <n v="46399"/>
    <n v="26"/>
    <n v="3919.72"/>
    <s v="N"/>
    <s v="N"/>
    <n v="2"/>
    <s v="Very Late"/>
    <x v="12"/>
    <s v="2015-01"/>
    <s v="2014-12"/>
    <n v="1"/>
    <n v="0"/>
    <x v="0"/>
    <s v=""/>
    <n v="1"/>
    <s v="2015-Q1"/>
    <n v="1"/>
  </r>
  <r>
    <s v="ACC000235"/>
    <n v="200"/>
    <s v="DHURI"/>
    <s v="JLG35K"/>
    <n v="46145"/>
    <n v="36755"/>
    <n v="15571"/>
    <d v="2015-02-01T00:00:00"/>
    <s v="Fully Paid"/>
    <s v="Monthly EMI"/>
    <n v="1030063"/>
    <s v="DHURI-1030063"/>
    <s v="Laksh Sharma"/>
    <s v="Female"/>
    <s v="26-35"/>
    <n v="31"/>
    <s v="1/1/1988"/>
    <s v="SC"/>
    <s v="Hindu"/>
    <s v="RENT"/>
    <s v="100K+"/>
    <s v="Self-Employed"/>
    <n v="672"/>
    <s v="XLG"/>
    <s v="Trade"/>
    <s v=" 36 months"/>
    <n v="9.9099999999999994E-2"/>
    <s v="B"/>
    <s v="B1"/>
    <s v="DHURI"/>
    <s v="102-DBS"/>
    <s v="LUDHIANA"/>
    <s v="PB"/>
    <s v="PUNJAB"/>
    <s v="SANGRUR"/>
    <n v="1030063"/>
    <s v="12058-DEEPAK KUMAR"/>
    <s v="Low"/>
    <n v="47195"/>
    <n v="37832"/>
    <n v="46096"/>
    <n v="23.68"/>
    <n v="1012.61"/>
    <s v="N"/>
    <s v="N"/>
    <n v="0"/>
    <s v="On-Time"/>
    <x v="13"/>
    <s v="2015-02"/>
    <s v="2015-01"/>
    <n v="0"/>
    <n v="0"/>
    <x v="0"/>
    <s v=""/>
    <n v="1"/>
    <s v="2015-Q1"/>
    <n v="1"/>
  </r>
  <r>
    <s v="ACC001934"/>
    <n v="990"/>
    <s v="TEZPUR"/>
    <s v="JLG30K"/>
    <n v="3062"/>
    <n v="33032"/>
    <n v="44044"/>
    <d v="2015-02-01T00:00:00"/>
    <s v="Paid Off"/>
    <s v="Quarterly EMI"/>
    <n v="680026"/>
    <s v="TEZPUR-680026"/>
    <s v="Diya Malhotra"/>
    <s v="Female"/>
    <s v="18-25"/>
    <n v="21"/>
    <s v="3/1/1998"/>
    <s v="ST"/>
    <s v="Sikh"/>
    <s v="RENT"/>
    <s v="50K-75K"/>
    <s v="Self-Employed"/>
    <n v="493"/>
    <s v="XLG"/>
    <s v="Services"/>
    <s v=" 36 months"/>
    <n v="0.1065"/>
    <s v="B"/>
    <s v="B2"/>
    <s v="TEZPUR"/>
    <s v="208-DBS"/>
    <s v="GUWAAHATI"/>
    <s v="AS"/>
    <s v="ASSAM"/>
    <s v="SONITPUR"/>
    <n v="680026"/>
    <s v="11055-MANAS PROTIM HAZARIKA"/>
    <s v="Medium"/>
    <n v="4126"/>
    <n v="33973"/>
    <n v="2899"/>
    <n v="43.88"/>
    <n v="2509.2199999999998"/>
    <s v="N"/>
    <s v="N"/>
    <n v="0"/>
    <s v="On-Time"/>
    <x v="13"/>
    <s v="2015-02"/>
    <s v="2015-01"/>
    <n v="0"/>
    <n v="0"/>
    <x v="0"/>
    <s v=""/>
    <n v="1"/>
    <s v="2015-Q1"/>
    <n v="1"/>
  </r>
  <r>
    <s v="ACC000483"/>
    <n v="643"/>
    <s v="BULANDSHAHR"/>
    <s v="JLG30K"/>
    <n v="33152"/>
    <n v="44599"/>
    <n v="17909"/>
    <d v="2015-02-02T00:00:00"/>
    <s v="Paid Off"/>
    <s v="Quarterly EMI"/>
    <n v="10068"/>
    <s v="BULANDSHAHR-10068"/>
    <s v="Ananya Sharma"/>
    <s v="Female"/>
    <s v="46-55"/>
    <n v="52"/>
    <s v="1/1/1967"/>
    <s v="Minority"/>
    <s v="Muslim"/>
    <s v="RENT"/>
    <s v="&lt;25K"/>
    <s v="Business"/>
    <n v="557"/>
    <s v="XLG"/>
    <s v="Services"/>
    <s v=" 36 months"/>
    <n v="0.1065"/>
    <s v="B"/>
    <s v="B2"/>
    <s v="BULANDSHAHR"/>
    <s v="176-DBS"/>
    <s v="BULANDSHAHR"/>
    <s v="UP"/>
    <s v="UTTAR PRADESH"/>
    <s v="BULANDSHAHAR"/>
    <n v="10068"/>
    <s v="10057-NANDI SHANKAR"/>
    <s v="High"/>
    <n v="33661"/>
    <n v="45799"/>
    <n v="33060"/>
    <n v="38.49"/>
    <n v="2621.2600000000002"/>
    <s v="N"/>
    <s v="N"/>
    <n v="2"/>
    <s v="Very Late"/>
    <x v="14"/>
    <s v="2015-02"/>
    <s v="2015-01"/>
    <n v="0"/>
    <n v="0"/>
    <x v="0"/>
    <s v=""/>
    <n v="1"/>
    <s v="2015-Q1"/>
    <n v="1"/>
  </r>
  <r>
    <s v="ACC001868"/>
    <n v="708"/>
    <s v="DHURI"/>
    <s v="JLG35K"/>
    <n v="9798"/>
    <n v="11192"/>
    <n v="28844"/>
    <d v="2015-02-02T00:00:00"/>
    <s v="Fully Paid"/>
    <s v="Quarterly EMI"/>
    <n v="1030063"/>
    <s v="DHURI-1030063"/>
    <s v="Nisha Reddy"/>
    <s v="Female"/>
    <s v="36-45"/>
    <n v="38"/>
    <s v="5/11/1980"/>
    <s v="General"/>
    <s v="Muslim"/>
    <s v="RENT"/>
    <s v="50K-75K"/>
    <s v="Self-Employed"/>
    <n v="755"/>
    <s v="XLG"/>
    <s v="Trade"/>
    <s v=" 36 months"/>
    <n v="9.9099999999999994E-2"/>
    <s v="B"/>
    <s v="B1"/>
    <s v="DHURI"/>
    <s v="102-DBS"/>
    <s v="LUDHIANA"/>
    <s v="PB"/>
    <s v="PUNJAB"/>
    <s v="SANGRUR"/>
    <n v="1030063"/>
    <s v="12058-DEEPAK KUMAR"/>
    <s v="Low"/>
    <n v="11309"/>
    <n v="10777"/>
    <n v="9452"/>
    <n v="6.11"/>
    <n v="584.35"/>
    <s v="N"/>
    <s v="N"/>
    <n v="2"/>
    <s v="On-Time"/>
    <x v="14"/>
    <s v="2015-02"/>
    <s v="2015-01"/>
    <n v="0"/>
    <n v="0"/>
    <x v="0"/>
    <s v=""/>
    <n v="1"/>
    <s v="2015-Q1"/>
    <n v="1"/>
  </r>
  <r>
    <s v="ACC000574"/>
    <n v="514"/>
    <s v="BUXAR"/>
    <s v="JLG30K"/>
    <n v="7146"/>
    <n v="36577"/>
    <n v="32004"/>
    <d v="2015-02-05T00:00:00"/>
    <s v="Default"/>
    <s v="Quarterly EMI"/>
    <n v="710002"/>
    <s v="BUXAR-710002"/>
    <s v="Ananya Reddy"/>
    <s v="Female"/>
    <s v="26-35"/>
    <n v="29"/>
    <s v="1/1/1989"/>
    <s v="ST"/>
    <s v="Sikh"/>
    <s v="RENT"/>
    <s v="100K+"/>
    <s v="Salaried"/>
    <n v="324"/>
    <s v="XLG"/>
    <s v="Services"/>
    <s v=" 36 months"/>
    <n v="0.1065"/>
    <s v="B"/>
    <s v="B2"/>
    <s v="BUXAR"/>
    <s v="209-DBS"/>
    <s v="PATNA"/>
    <s v="BR"/>
    <s v="BIHAR"/>
    <s v="BUXAR"/>
    <n v="710002"/>
    <s v="10055-MAHESH KUMAR PATEL"/>
    <s v="Medium"/>
    <n v="8487"/>
    <n v="37377"/>
    <n v="6959"/>
    <n v="26.34"/>
    <n v="3642.52"/>
    <s v="N"/>
    <s v="N"/>
    <n v="2"/>
    <s v="Very Late"/>
    <x v="15"/>
    <s v="2015-02"/>
    <s v="2015-01"/>
    <n v="0"/>
    <n v="0"/>
    <x v="0"/>
    <s v=""/>
    <n v="1"/>
    <s v="2015-Q1"/>
    <n v="1"/>
  </r>
  <r>
    <s v="ACC000821"/>
    <n v="913"/>
    <s v="BULANDSHAHR"/>
    <s v="JLG35K"/>
    <n v="38162"/>
    <n v="11795"/>
    <n v="23903"/>
    <d v="2015-02-05T00:00:00"/>
    <s v="Paid Off"/>
    <s v="Quarterly EMI"/>
    <n v="10068"/>
    <s v="BULANDSHAHR-10068"/>
    <s v="Laksh Nair"/>
    <s v="Female"/>
    <s v="46-55"/>
    <n v="51"/>
    <s v="1/10/1967"/>
    <s v="General"/>
    <s v="Muslim"/>
    <s v="RENT"/>
    <s v="&lt;25K"/>
    <s v="Salaried"/>
    <n v="338"/>
    <s v="XLG"/>
    <s v="Trade"/>
    <s v=" 36 months"/>
    <n v="9.9099999999999994E-2"/>
    <s v="B"/>
    <s v="B1"/>
    <s v="BULANDSHAHR"/>
    <s v="176-DBS"/>
    <s v="BULANDSHAHR"/>
    <s v="UP"/>
    <s v="UTTAR PRADESH"/>
    <s v="BULANDSHAHAR"/>
    <n v="10068"/>
    <s v="10057-NANDI SHANKAR"/>
    <s v="High"/>
    <n v="37781"/>
    <n v="12444"/>
    <n v="38071"/>
    <n v="47.01"/>
    <n v="529.26"/>
    <s v="N"/>
    <s v="N"/>
    <n v="1"/>
    <s v="On-Time"/>
    <x v="15"/>
    <s v="2015-02"/>
    <s v="2015-01"/>
    <n v="0"/>
    <n v="0"/>
    <x v="0"/>
    <s v=""/>
    <n v="1"/>
    <s v="2015-Q1"/>
    <n v="1"/>
  </r>
  <r>
    <s v="ACC001133"/>
    <n v="579"/>
    <s v="SEHORE"/>
    <s v="JLG44K"/>
    <n v="17670"/>
    <n v="3454"/>
    <n v="13207"/>
    <d v="2015-02-07T00:00:00"/>
    <s v="Paid Off"/>
    <s v="Quarterly EMI"/>
    <n v="1440051"/>
    <s v="SEHORE-1440051"/>
    <s v="Nisha Joshi"/>
    <s v="Female"/>
    <s v="26-35"/>
    <n v="33"/>
    <s v="1/1/1984"/>
    <s v="General"/>
    <s v="Hindu"/>
    <s v="MORTGAGE"/>
    <s v="50K-75K"/>
    <s v="Self-Employed"/>
    <n v="731"/>
    <s v="XLG"/>
    <s v="Home Loan"/>
    <s v=" 36 months"/>
    <n v="6.6199999999999995E-2"/>
    <s v="A"/>
    <s v="A2"/>
    <s v="SEHORE"/>
    <s v="200-DBS"/>
    <s v="BHOPAL"/>
    <s v="MP"/>
    <s v="MADHYA PRADESH"/>
    <s v="SEHORE"/>
    <n v="1440051"/>
    <s v="10063-VIR SINGH"/>
    <s v="High"/>
    <n v="17931"/>
    <n v="5277"/>
    <n v="17649"/>
    <n v="31.45"/>
    <n v="1389.99"/>
    <s v="N"/>
    <s v="N"/>
    <n v="0"/>
    <s v="On-Time"/>
    <x v="16"/>
    <s v="2015-02"/>
    <s v="2015-01"/>
    <n v="0"/>
    <n v="0"/>
    <x v="0"/>
    <s v=""/>
    <n v="1"/>
    <s v="2015-Q1"/>
    <n v="1"/>
  </r>
  <r>
    <s v="ACC000020"/>
    <n v="376"/>
    <s v="CHHATA"/>
    <s v="JLG50K"/>
    <n v="14558"/>
    <n v="38183"/>
    <n v="32441"/>
    <d v="2015-02-08T00:00:00"/>
    <s v="Fully Paid"/>
    <s v="Quarterly EMI"/>
    <n v="910020"/>
    <s v="CHHATA-910020"/>
    <s v="Ananya Verma"/>
    <s v="Female"/>
    <s v="46-55"/>
    <n v="51"/>
    <s v="1/6/1967"/>
    <s v="OBC"/>
    <s v="Hindu"/>
    <s v="MORTGAGE"/>
    <s v="25K-50K"/>
    <s v="Self-Employed"/>
    <n v="770"/>
    <s v="XLG"/>
    <s v="Home Loan"/>
    <s v=" 60 months"/>
    <n v="0.1991"/>
    <s v="E"/>
    <s v="E4"/>
    <s v="CHHATA"/>
    <s v="176-DBS"/>
    <s v="BULANDSHAHR"/>
    <s v="UP"/>
    <s v="UTTAR PRADESH"/>
    <s v="MATHURA"/>
    <n v="910020"/>
    <s v="10047-ANIL KUMAR"/>
    <s v="High"/>
    <n v="14578"/>
    <n v="39199"/>
    <n v="14510"/>
    <n v="33.590000000000003"/>
    <n v="4545.8"/>
    <s v="N"/>
    <s v="N"/>
    <n v="1"/>
    <s v="On-Time"/>
    <x v="17"/>
    <s v="2015-02"/>
    <s v="2015-01"/>
    <n v="0"/>
    <n v="0"/>
    <x v="0"/>
    <s v=""/>
    <n v="1"/>
    <s v="2015-Q1"/>
    <n v="1"/>
  </r>
  <r>
    <s v="ACC000565"/>
    <n v="922"/>
    <s v="DURGAPUR"/>
    <s v="JLG35K"/>
    <n v="2680"/>
    <n v="22441"/>
    <n v="9816"/>
    <d v="2015-02-10T00:00:00"/>
    <s v="Fully Paid"/>
    <s v="Monthly EMI"/>
    <n v="700013"/>
    <s v="DURGAPUR-700013"/>
    <s v="Nisha Joshi"/>
    <s v="Female"/>
    <s v="46-55"/>
    <n v="48"/>
    <s v="4/9/1971"/>
    <s v="General"/>
    <s v="Hindu"/>
    <s v="MORTGAGE"/>
    <s v="50K-75K"/>
    <s v="Business"/>
    <n v="657"/>
    <s v="XLG"/>
    <s v="Trade"/>
    <s v=" 36 months"/>
    <n v="9.9099999999999994E-2"/>
    <s v="B"/>
    <s v="B1"/>
    <s v="DURGAPUR"/>
    <s v="201-DBS"/>
    <s v="HOWRAH"/>
    <s v="WB"/>
    <s v="WEST BENGAL"/>
    <s v="PASCHIM BARDHHAMAN"/>
    <n v="700013"/>
    <s v="10037-RAJESH PRATAP"/>
    <s v="Low"/>
    <n v="3498"/>
    <n v="23016"/>
    <n v="2236"/>
    <n v="39.549999999999997"/>
    <n v="2120.4899999999998"/>
    <s v="N"/>
    <s v="N"/>
    <n v="1"/>
    <s v="On-Time"/>
    <x v="18"/>
    <s v="2015-02"/>
    <s v="2015-01"/>
    <n v="0"/>
    <n v="0"/>
    <x v="0"/>
    <s v=""/>
    <n v="1"/>
    <s v="2015-Q1"/>
    <n v="1"/>
  </r>
  <r>
    <s v="ACC001305"/>
    <n v="955"/>
    <s v="DHURI"/>
    <s v="JLG35K"/>
    <n v="36622"/>
    <n v="48787"/>
    <n v="34553"/>
    <d v="2015-02-10T00:00:00"/>
    <s v="Active"/>
    <s v="Monthly EMI"/>
    <n v="1030063"/>
    <s v="DHURI-1030063"/>
    <s v="Laksh Reddy"/>
    <s v="Female"/>
    <s v="36-45"/>
    <n v="36"/>
    <s v="10/6/1981"/>
    <s v="OBC"/>
    <s v="Hindu"/>
    <s v="OWN"/>
    <s v="50K-75K"/>
    <s v="Business"/>
    <n v="787"/>
    <s v="XLG"/>
    <s v="Trade"/>
    <s v=" 36 months"/>
    <n v="9.9099999999999994E-2"/>
    <s v="B"/>
    <s v="B1"/>
    <s v="DHURI"/>
    <s v="102-DBS"/>
    <s v="LUDHIANA"/>
    <s v="PB"/>
    <s v="PUNJAB"/>
    <s v="SANGRUR"/>
    <n v="1030063"/>
    <s v="12058-DEEPAK KUMAR"/>
    <s v="Low"/>
    <n v="36933"/>
    <n v="50036"/>
    <n v="36178"/>
    <n v="35.51"/>
    <n v="3444.08"/>
    <s v="N"/>
    <s v="N"/>
    <n v="1"/>
    <s v="On-Time"/>
    <x v="18"/>
    <s v="2015-02"/>
    <s v="2015-01"/>
    <n v="1"/>
    <n v="0"/>
    <x v="0"/>
    <s v=""/>
    <n v="1"/>
    <s v="2015-Q1"/>
    <n v="1"/>
  </r>
  <r>
    <s v="ACC000387"/>
    <n v="20"/>
    <s v="Mangaldoi"/>
    <s v="JLG30K"/>
    <n v="26694"/>
    <n v="18212"/>
    <n v="36594"/>
    <d v="2015-02-11T00:00:00"/>
    <s v="Fully Paid"/>
    <s v="Monthly EMI"/>
    <n v="570241"/>
    <s v="Mangaldoi-570241"/>
    <s v="Meera Nair"/>
    <s v="Female"/>
    <s v="36-45"/>
    <n v="43"/>
    <s v="1/1/1974"/>
    <s v="SC"/>
    <s v="Hindu"/>
    <s v="MORTGAGE"/>
    <s v="&lt;25K"/>
    <s v="Salaried"/>
    <n v="453"/>
    <s v="XLG"/>
    <s v="Services"/>
    <s v=" 36 months"/>
    <n v="0.1065"/>
    <s v="B"/>
    <s v="B2"/>
    <s v="Mangaldoi"/>
    <s v="208-DBS"/>
    <s v="GUWAAHATI"/>
    <s v="AS"/>
    <s v="ASSAM"/>
    <s v="Mangaldoi"/>
    <n v="570241"/>
    <s v="10961-NAYAN JYOTI SARMAH"/>
    <s v="Low"/>
    <n v="28026"/>
    <n v="18498"/>
    <n v="26226"/>
    <n v="32.619999999999997"/>
    <n v="4892.82"/>
    <s v="N"/>
    <s v="N"/>
    <n v="1"/>
    <s v="On-Time"/>
    <x v="19"/>
    <s v="2015-02"/>
    <s v="2015-01"/>
    <n v="0"/>
    <n v="0"/>
    <x v="0"/>
    <s v=""/>
    <n v="1"/>
    <s v="2015-Q1"/>
    <n v="1"/>
  </r>
  <r>
    <s v="ACC000384"/>
    <n v="87"/>
    <s v="DHURI"/>
    <s v="JLG30K"/>
    <n v="32773"/>
    <n v="10619"/>
    <n v="10736"/>
    <d v="2015-02-11T00:00:00"/>
    <s v="Active"/>
    <s v="Quarterly EMI"/>
    <n v="1030063"/>
    <s v="DHURI-1030063"/>
    <s v="Aarav Joshi"/>
    <s v="Female"/>
    <s v="18-25"/>
    <n v="22"/>
    <s v="27-10-1997"/>
    <s v="General"/>
    <s v="Hindu"/>
    <s v="RENT"/>
    <s v="&lt;25K"/>
    <s v="Salaried"/>
    <n v="516"/>
    <s v="XLG"/>
    <s v="Services"/>
    <s v=" 36 months"/>
    <n v="0.1065"/>
    <s v="B"/>
    <s v="B2"/>
    <s v="DHURI"/>
    <s v="102-DBS"/>
    <s v="LUDHIANA"/>
    <s v="PB"/>
    <s v="PUNJAB"/>
    <s v="SANGRUR"/>
    <n v="1030063"/>
    <s v="12058-DEEPAK KUMAR"/>
    <s v="Low"/>
    <n v="32402"/>
    <n v="12384"/>
    <n v="32390"/>
    <n v="0.14000000000000001"/>
    <n v="3089.52"/>
    <s v="N"/>
    <s v="N"/>
    <n v="0"/>
    <s v="On-Time"/>
    <x v="19"/>
    <s v="2015-02"/>
    <s v="2015-01"/>
    <n v="1"/>
    <n v="0"/>
    <x v="0"/>
    <s v=""/>
    <n v="1"/>
    <s v="2015-Q1"/>
    <n v="1"/>
  </r>
  <r>
    <s v="ACC001714"/>
    <n v="393"/>
    <s v="ASANSOL"/>
    <s v="JLG30K"/>
    <n v="45760"/>
    <n v="13425"/>
    <n v="44994"/>
    <d v="2015-02-16T00:00:00"/>
    <s v="Paid Off"/>
    <s v="Quarterly EMI"/>
    <n v="690076"/>
    <s v="ASANSOL-690076"/>
    <s v="Nisha Patel"/>
    <s v="Female"/>
    <s v="36-45"/>
    <n v="41"/>
    <s v="1/1/1976"/>
    <s v="General"/>
    <s v="Hindu"/>
    <s v="RENT"/>
    <s v="100K+"/>
    <s v="Salaried"/>
    <n v="399"/>
    <s v="XLG"/>
    <s v="Services"/>
    <s v=" 36 months"/>
    <n v="0.1065"/>
    <s v="B"/>
    <s v="B2"/>
    <s v="ASANSOL"/>
    <s v="201-DBS"/>
    <s v="HOWRAH"/>
    <s v="WB"/>
    <s v="WEST BENGAL"/>
    <s v="PASCHIM BARDHHAMAN"/>
    <n v="690076"/>
    <s v="10035-ABHAY TOMER"/>
    <s v="Medium"/>
    <n v="46866"/>
    <n v="15342"/>
    <n v="45331"/>
    <n v="10.46"/>
    <n v="1505.93"/>
    <s v="N"/>
    <s v="N"/>
    <n v="2"/>
    <s v="On-Time"/>
    <x v="20"/>
    <s v="2015-02"/>
    <s v="2015-01"/>
    <n v="0"/>
    <n v="0"/>
    <x v="0"/>
    <s v=""/>
    <n v="1"/>
    <s v="2015-Q1"/>
    <n v="1"/>
  </r>
  <r>
    <s v="ACC000240"/>
    <n v="318"/>
    <s v="DHURI"/>
    <s v="JLG35K"/>
    <n v="22806"/>
    <n v="48500"/>
    <n v="25598"/>
    <d v="2015-02-17T00:00:00"/>
    <s v="Active"/>
    <s v="Monthly EMI"/>
    <n v="1030063"/>
    <s v="DHURI-1030063"/>
    <s v="Laksh Sharma"/>
    <s v="Female"/>
    <s v="26-35"/>
    <n v="31"/>
    <s v="1/1/1988"/>
    <s v="SC"/>
    <s v="Hindu"/>
    <s v="RENT"/>
    <s v="100K+"/>
    <s v="Self-Employed"/>
    <n v="672"/>
    <s v="XLG"/>
    <s v="Trade"/>
    <s v=" 36 months"/>
    <n v="9.9099999999999994E-2"/>
    <s v="B"/>
    <s v="B1"/>
    <s v="DHURI"/>
    <s v="102-DBS"/>
    <s v="LUDHIANA"/>
    <s v="PB"/>
    <s v="PUNJAB"/>
    <s v="SANGRUR"/>
    <n v="1030063"/>
    <s v="12058-DEEPAK KUMAR"/>
    <s v="Low"/>
    <n v="22998"/>
    <n v="49377"/>
    <n v="22707"/>
    <n v="30.14"/>
    <n v="2874.52"/>
    <s v="N"/>
    <s v="N"/>
    <n v="1"/>
    <s v="On-Time"/>
    <x v="21"/>
    <s v="2015-02"/>
    <s v="2015-01"/>
    <n v="1"/>
    <n v="0"/>
    <x v="0"/>
    <s v=""/>
    <n v="1"/>
    <s v="2015-Q1"/>
    <n v="1"/>
  </r>
  <r>
    <s v="ACC001706"/>
    <n v="438"/>
    <s v="JORHAT"/>
    <s v="JLG30K"/>
    <n v="24044"/>
    <n v="30498"/>
    <n v="18974"/>
    <d v="2015-02-20T00:00:00"/>
    <s v="Active"/>
    <s v="Quarterly EMI"/>
    <n v="850152"/>
    <s v="JORHAT-850152"/>
    <s v="Laksh Mehta"/>
    <s v="Female"/>
    <s v="36-45"/>
    <n v="44"/>
    <s v="28-07-1975"/>
    <s v="General"/>
    <s v="Muslim"/>
    <s v="RENT"/>
    <s v="50K-75K"/>
    <s v="Salaried"/>
    <n v="425"/>
    <s v="XLG"/>
    <s v="Services"/>
    <s v=" 36 months"/>
    <n v="0.1065"/>
    <s v="B"/>
    <s v="B2"/>
    <s v="JORHAT"/>
    <s v="208-DBS"/>
    <s v="GUWAAHATI"/>
    <s v="AS"/>
    <s v="ASSAM"/>
    <s v="JORHAT"/>
    <n v="850152"/>
    <s v="10961-NAYAN JYOTI SARMAH"/>
    <s v="High"/>
    <n v="24585"/>
    <n v="32278"/>
    <n v="23561"/>
    <n v="19.46"/>
    <n v="3994.97"/>
    <s v="N"/>
    <s v="N"/>
    <n v="0"/>
    <s v="Late"/>
    <x v="22"/>
    <s v="2015-02"/>
    <s v="2015-01"/>
    <n v="1"/>
    <n v="0"/>
    <x v="0"/>
    <s v=""/>
    <n v="1"/>
    <s v="2015-Q1"/>
    <n v="1"/>
  </r>
  <r>
    <s v="ACC000701"/>
    <n v="161"/>
    <s v="DURGAPUR"/>
    <s v="JLG30K"/>
    <n v="39308"/>
    <n v="41636"/>
    <n v="21414"/>
    <d v="2015-02-21T00:00:00"/>
    <s v="Paid Off"/>
    <s v="Monthly EMI"/>
    <n v="700013"/>
    <s v="DURGAPUR-700013"/>
    <s v="Kavya Reddy"/>
    <s v="Female"/>
    <s v="56-63"/>
    <n v="59"/>
    <s v="1/1/1960"/>
    <s v="General"/>
    <s v="Muslim"/>
    <s v="RENT"/>
    <s v="50K-75K"/>
    <s v="Salaried"/>
    <n v="775"/>
    <s v="XLG"/>
    <s v="Services"/>
    <s v=" 36 months"/>
    <n v="0.1065"/>
    <s v="B"/>
    <s v="B2"/>
    <s v="DURGAPUR"/>
    <s v="201-DBS"/>
    <s v="HOWRAH"/>
    <s v="WB"/>
    <s v="WEST BENGAL"/>
    <s v="PASCHIM BARDHHAMAN"/>
    <n v="700013"/>
    <s v="10037-RAJESH PRATAP"/>
    <s v="Low"/>
    <n v="40166"/>
    <n v="41777"/>
    <n v="39082"/>
    <n v="34.42"/>
    <n v="3010.06"/>
    <s v="N"/>
    <s v="N"/>
    <n v="1"/>
    <s v="Very Late"/>
    <x v="23"/>
    <s v="2015-02"/>
    <s v="2015-01"/>
    <n v="0"/>
    <n v="0"/>
    <x v="0"/>
    <s v=""/>
    <n v="1"/>
    <s v="2015-Q1"/>
    <n v="1"/>
  </r>
  <r>
    <s v="ACC001380"/>
    <n v="294"/>
    <s v="Mathura"/>
    <s v="JLG30K"/>
    <n v="44600"/>
    <n v="43711"/>
    <n v="42389"/>
    <d v="2015-02-21T00:00:00"/>
    <s v="Default"/>
    <s v="Quarterly EMI"/>
    <n v="910182"/>
    <s v="Mathura-910182"/>
    <s v="Kavya Chopra"/>
    <s v="Female"/>
    <s v="18-25"/>
    <n v="23"/>
    <s v="1/1/1994"/>
    <s v="General"/>
    <s v="Hindu"/>
    <s v="RENT"/>
    <s v="75K-100K"/>
    <s v="Business"/>
    <n v="588"/>
    <s v="XLG"/>
    <s v="Services"/>
    <s v=" 36 months"/>
    <n v="0.1065"/>
    <s v="B"/>
    <s v="B2"/>
    <s v="Mathura"/>
    <s v="176-DBS"/>
    <s v="BULANDSHAHR"/>
    <s v="UP"/>
    <s v="UTTAR PRADESH"/>
    <s v="MATHURA"/>
    <n v="910182"/>
    <s v="10469-MANISH  PANDEY"/>
    <s v="High"/>
    <n v="45337"/>
    <n v="45105"/>
    <n v="44332"/>
    <n v="24.06"/>
    <n v="1532.01"/>
    <s v="N"/>
    <s v="N"/>
    <n v="2"/>
    <s v="On-Time"/>
    <x v="23"/>
    <s v="2015-02"/>
    <s v="2015-01"/>
    <n v="0"/>
    <n v="0"/>
    <x v="0"/>
    <s v=""/>
    <n v="1"/>
    <s v="2015-Q1"/>
    <n v="1"/>
  </r>
  <r>
    <s v="ACC001242"/>
    <n v="192"/>
    <s v="MUKTSAR"/>
    <s v="JLG30K"/>
    <n v="2258"/>
    <n v="49238"/>
    <n v="13580"/>
    <d v="2015-02-22T00:00:00"/>
    <s v="Paid Off"/>
    <s v="Quarterly EMI"/>
    <n v="1110166"/>
    <s v="MUKTSAR-1110166"/>
    <s v="Aarav Malhotra"/>
    <s v="Female"/>
    <s v="46-55"/>
    <n v="53"/>
    <s v="1/1/1966"/>
    <s v="Minority"/>
    <s v="Muslim"/>
    <s v="RENT"/>
    <s v="25K-50K"/>
    <s v="Business"/>
    <n v="812"/>
    <s v="XLG"/>
    <s v="Services"/>
    <s v=" 36 months"/>
    <n v="0.1065"/>
    <s v="B"/>
    <s v="B2"/>
    <s v="MUKTSAR"/>
    <s v="102-DBS"/>
    <s v="LUDHIANA"/>
    <s v="PB"/>
    <s v="PUNJAB"/>
    <s v="SRI MUKTSAR SAHIB"/>
    <n v="1110166"/>
    <s v="11303-ASHUTOSH KUMAR SUMAN"/>
    <s v="Medium"/>
    <n v="4188"/>
    <n v="48875"/>
    <n v="1944"/>
    <n v="1.43"/>
    <n v="3649.87"/>
    <s v="Y"/>
    <s v="N"/>
    <n v="0"/>
    <s v="Late"/>
    <x v="24"/>
    <s v="2015-02"/>
    <s v="2015-01"/>
    <n v="0"/>
    <n v="0"/>
    <x v="0"/>
    <s v=""/>
    <n v="1"/>
    <s v="2015-Q1"/>
    <n v="1"/>
  </r>
  <r>
    <s v="ACC000930"/>
    <n v="957"/>
    <s v="BILASPUR"/>
    <s v="JLG35K"/>
    <n v="23564"/>
    <n v="30646"/>
    <n v="32846"/>
    <d v="2015-02-22T00:00:00"/>
    <s v="Active"/>
    <s v="Monthly EMI"/>
    <n v="240005"/>
    <s v="BILASPUR-240005"/>
    <s v="Diya Chopra"/>
    <s v="Female"/>
    <s v="26-35"/>
    <n v="35"/>
    <s v="20-03-1984"/>
    <s v="SC"/>
    <s v="Hindu"/>
    <s v="RENT"/>
    <s v="75K-100K"/>
    <s v="Self-Employed"/>
    <n v="567"/>
    <s v="XLG"/>
    <s v="Trade"/>
    <s v=" 36 months"/>
    <n v="9.9099999999999994E-2"/>
    <s v="B"/>
    <s v="B1"/>
    <s v="BILASPUR"/>
    <s v="207-DBS"/>
    <s v="RAIPUR"/>
    <s v="CG"/>
    <s v="CHATTISGARH"/>
    <s v="BILASPUR"/>
    <n v="240005"/>
    <s v="10886-MANISH KUMAR DWIVEDI"/>
    <s v="Low"/>
    <n v="25486"/>
    <n v="31931"/>
    <n v="23160"/>
    <n v="47.1"/>
    <n v="1078.71"/>
    <s v="N"/>
    <s v="N"/>
    <n v="1"/>
    <s v="On-Time"/>
    <x v="24"/>
    <s v="2015-02"/>
    <s v="2015-01"/>
    <n v="1"/>
    <n v="0"/>
    <x v="0"/>
    <s v=""/>
    <n v="1"/>
    <s v="2015-Q1"/>
    <n v="1"/>
  </r>
  <r>
    <s v="ACC000494"/>
    <n v="386"/>
    <s v="DURGAPUR"/>
    <s v="JLG46K"/>
    <n v="41445"/>
    <n v="5426"/>
    <n v="21252"/>
    <d v="2015-02-23T00:00:00"/>
    <s v="Paid Off"/>
    <s v="Monthly EMI"/>
    <n v="700013"/>
    <s v="DURGAPUR-700013"/>
    <s v="Nisha Verma"/>
    <s v="Female"/>
    <s v="18-25"/>
    <n v="22"/>
    <s v="10/10/1996"/>
    <s v="ST"/>
    <s v="Sikh"/>
    <s v="MORTGAGE"/>
    <s v="100K+"/>
    <s v="Salaried"/>
    <n v="564"/>
    <s v="XLG"/>
    <s v="Home Loan"/>
    <s v=" 36 months"/>
    <n v="0.1825"/>
    <s v="D"/>
    <s v="D5"/>
    <s v="DURGAPUR"/>
    <s v="201-DBS"/>
    <s v="HOWRAH"/>
    <s v="WB"/>
    <s v="WEST BENGAL"/>
    <s v="PASCHIM BARDHHAMAN"/>
    <n v="700013"/>
    <s v="10037-RAJESH PRATAP"/>
    <s v="Low"/>
    <n v="43298"/>
    <n v="6523"/>
    <n v="40947"/>
    <n v="36.15"/>
    <n v="427.58"/>
    <s v="N"/>
    <s v="N"/>
    <n v="2"/>
    <s v="On-Time"/>
    <x v="25"/>
    <s v="2015-02"/>
    <s v="2015-01"/>
    <n v="0"/>
    <n v="0"/>
    <x v="0"/>
    <s v=""/>
    <n v="1"/>
    <s v="2015-Q1"/>
    <n v="1"/>
  </r>
  <r>
    <s v="ACC001973"/>
    <n v="49"/>
    <s v="MAWANA"/>
    <s v="JLG35K"/>
    <n v="22714"/>
    <n v="24166"/>
    <n v="4265"/>
    <d v="2015-02-26T00:00:00"/>
    <s v="Paid Off"/>
    <s v="Quarterly EMI"/>
    <n v="800018"/>
    <s v="MAWANA-800018"/>
    <s v="Aarav Sharma"/>
    <s v="Female"/>
    <s v="46-55"/>
    <n v="46"/>
    <s v="5/4/1973"/>
    <s v="SC"/>
    <s v="Hindu"/>
    <s v="RENT"/>
    <s v="100K+"/>
    <s v="Business"/>
    <n v="459"/>
    <s v="XLG"/>
    <s v="Trade"/>
    <s v=" 36 months"/>
    <n v="9.9099999999999994E-2"/>
    <s v="B"/>
    <s v="B1"/>
    <s v="MAWANA"/>
    <s v="176-DBS"/>
    <s v="BULANDSHAHR"/>
    <s v="UP"/>
    <s v="UTTAR PRADESH"/>
    <s v="MEERUT"/>
    <n v="800018"/>
    <s v="11183-ANIL KUMAR"/>
    <s v="Medium"/>
    <n v="24568"/>
    <n v="24172"/>
    <n v="22528"/>
    <n v="15.06"/>
    <n v="581.83000000000004"/>
    <s v="Y"/>
    <s v="N"/>
    <n v="1"/>
    <s v="On-Time"/>
    <x v="26"/>
    <s v="2015-02"/>
    <s v="2015-01"/>
    <n v="0"/>
    <n v="0"/>
    <x v="0"/>
    <s v=""/>
    <n v="1"/>
    <s v="2015-Q1"/>
    <n v="1"/>
  </r>
  <r>
    <s v="ACC001363"/>
    <n v="737"/>
    <s v="Mangaldoi"/>
    <s v="JLG30K"/>
    <n v="18585"/>
    <n v="9590"/>
    <n v="42241"/>
    <d v="2015-02-28T00:00:00"/>
    <s v="Paid Off"/>
    <s v="Quarterly EMI"/>
    <n v="570241"/>
    <s v="Mangaldoi-570241"/>
    <s v="Ananya Sharma"/>
    <s v="Female"/>
    <s v="46-55"/>
    <n v="52"/>
    <s v="1/1/1967"/>
    <s v="Minority"/>
    <s v="Muslim"/>
    <s v="RENT"/>
    <s v="&lt;25K"/>
    <s v="Business"/>
    <n v="557"/>
    <s v="XLG"/>
    <s v="Services"/>
    <s v=" 36 months"/>
    <n v="0.1065"/>
    <s v="B"/>
    <s v="B2"/>
    <s v="Mangaldoi"/>
    <s v="208-DBS"/>
    <s v="GUWAAHATI"/>
    <s v="AS"/>
    <s v="ASSAM"/>
    <s v="Mangaldoi"/>
    <n v="570241"/>
    <s v="10961-NAYAN JYOTI SARMAH"/>
    <s v="Low"/>
    <n v="20522"/>
    <n v="9107"/>
    <n v="18578"/>
    <n v="41.53"/>
    <n v="1029.02"/>
    <s v="N"/>
    <s v="N"/>
    <n v="1"/>
    <s v="On-Time"/>
    <x v="27"/>
    <s v="2015-02"/>
    <s v="2015-01"/>
    <n v="0"/>
    <n v="0"/>
    <x v="0"/>
    <s v=""/>
    <n v="1"/>
    <s v="2015-Q1"/>
    <n v="1"/>
  </r>
  <r>
    <s v="ACC001099"/>
    <n v="983"/>
    <s v="JORHAT"/>
    <s v="JLG46K"/>
    <n v="30562"/>
    <n v="18062"/>
    <n v="23033"/>
    <d v="2015-02-28T00:00:00"/>
    <s v="Active"/>
    <s v="Quarterly EMI"/>
    <n v="850152"/>
    <s v="JORHAT-850152"/>
    <s v="Nisha Verma"/>
    <s v="Female"/>
    <s v="18-25"/>
    <n v="22"/>
    <s v="10/10/1996"/>
    <s v="ST"/>
    <s v="Sikh"/>
    <s v="MORTGAGE"/>
    <s v="100K+"/>
    <s v="Salaried"/>
    <n v="564"/>
    <s v="XLG"/>
    <s v="Home Loan"/>
    <s v=" 36 months"/>
    <n v="0.1825"/>
    <s v="D"/>
    <s v="D5"/>
    <s v="JORHAT"/>
    <s v="208-DBS"/>
    <s v="GUWAAHATI"/>
    <s v="AS"/>
    <s v="ASSAM"/>
    <s v="JORHAT"/>
    <n v="850152"/>
    <s v="10961-NAYAN JYOTI SARMAH"/>
    <s v="High"/>
    <n v="31197"/>
    <n v="19239"/>
    <n v="30519"/>
    <n v="17.8"/>
    <n v="3144.41"/>
    <s v="N"/>
    <s v="N"/>
    <n v="2"/>
    <s v="Late"/>
    <x v="27"/>
    <s v="2015-02"/>
    <s v="2015-01"/>
    <n v="1"/>
    <n v="0"/>
    <x v="0"/>
    <s v=""/>
    <n v="1"/>
    <s v="2015-Q1"/>
    <n v="1"/>
  </r>
  <r>
    <s v="ACC000982"/>
    <n v="576"/>
    <s v="ASANSOL"/>
    <s v="JLG35K"/>
    <n v="12844"/>
    <n v="16990"/>
    <n v="31101"/>
    <d v="2015-03-01T00:00:00"/>
    <s v="Active"/>
    <s v="Quarterly EMI"/>
    <n v="690076"/>
    <s v="ASANSOL-690076"/>
    <s v="Kavya Chopra"/>
    <s v="Female"/>
    <s v="18-25"/>
    <n v="23"/>
    <s v="1/1/1994"/>
    <s v="General"/>
    <s v="Hindu"/>
    <s v="RENT"/>
    <s v="75K-100K"/>
    <s v="Business"/>
    <n v="588"/>
    <s v="XLG"/>
    <s v="Trade"/>
    <s v=" 36 months"/>
    <n v="9.9099999999999994E-2"/>
    <s v="B"/>
    <s v="B1"/>
    <s v="ASANSOL"/>
    <s v="201-DBS"/>
    <s v="HOWRAH"/>
    <s v="WB"/>
    <s v="WEST BENGAL"/>
    <s v="PASCHIM BARDHHAMAN"/>
    <n v="690076"/>
    <s v="10035-ABHAY TOMER"/>
    <s v="Medium"/>
    <n v="13830"/>
    <n v="17998"/>
    <n v="12806"/>
    <n v="41.7"/>
    <n v="3528.72"/>
    <s v="N"/>
    <s v="N"/>
    <n v="0"/>
    <s v="On-Time"/>
    <x v="28"/>
    <s v="2015-03"/>
    <s v="2015-02"/>
    <n v="1"/>
    <n v="0"/>
    <x v="0"/>
    <s v=""/>
    <n v="1"/>
    <s v="2015-Q1"/>
    <n v="1"/>
  </r>
  <r>
    <s v="ACC001639"/>
    <n v="847"/>
    <s v="BUXAR"/>
    <s v="JLG30K"/>
    <n v="21855"/>
    <n v="37129"/>
    <n v="10668"/>
    <d v="2015-03-01T00:00:00"/>
    <s v="Paid Off"/>
    <s v="Monthly EMI"/>
    <n v="710002"/>
    <s v="BUXAR-710002"/>
    <s v="Kavya Gupta"/>
    <s v="Female"/>
    <s v="36-45"/>
    <n v="39"/>
    <s v="1/1/1978"/>
    <s v="OBC"/>
    <s v="Hindu"/>
    <s v="RENT"/>
    <s v="50K-75K"/>
    <s v="Salaried"/>
    <n v="692"/>
    <s v="XLG"/>
    <s v="Services"/>
    <s v=" 36 months"/>
    <n v="0.1065"/>
    <s v="B"/>
    <s v="B2"/>
    <s v="BUXAR"/>
    <s v="209-DBS"/>
    <s v="PATNA"/>
    <s v="BR"/>
    <s v="BIHAR"/>
    <s v="BUXAR"/>
    <n v="710002"/>
    <s v="10055-MAHESH KUMAR PATEL"/>
    <s v="Medium"/>
    <n v="23495"/>
    <n v="38920"/>
    <n v="21807"/>
    <n v="17.940000000000001"/>
    <n v="4636.1899999999996"/>
    <s v="N"/>
    <s v="Y"/>
    <n v="0"/>
    <s v="On-Time"/>
    <x v="28"/>
    <s v="2015-03"/>
    <s v="2015-02"/>
    <n v="0"/>
    <n v="0"/>
    <x v="0"/>
    <s v=""/>
    <n v="1"/>
    <s v="2015-Q1"/>
    <n v="1"/>
  </r>
  <r>
    <s v="ACC001426"/>
    <n v="221"/>
    <s v="Mangaldoi"/>
    <s v="JLG35K"/>
    <n v="18313"/>
    <n v="13092"/>
    <n v="19577"/>
    <d v="2015-03-04T00:00:00"/>
    <s v="Fully Paid"/>
    <s v="Quarterly EMI"/>
    <n v="570241"/>
    <s v="Mangaldoi-570241"/>
    <s v="Aarav Verma"/>
    <s v="Female"/>
    <s v="26-35"/>
    <n v="33"/>
    <s v="2/6/1985"/>
    <s v="ST"/>
    <s v="Sikh"/>
    <s v="MORTGAGE"/>
    <s v="25K-50K"/>
    <s v="Salaried"/>
    <n v="754"/>
    <s v="XLG"/>
    <s v="Trade"/>
    <s v=" 36 months"/>
    <n v="9.9099999999999994E-2"/>
    <s v="B"/>
    <s v="B1"/>
    <s v="Mangaldoi"/>
    <s v="208-DBS"/>
    <s v="GUWAAHATI"/>
    <s v="AS"/>
    <s v="ASSAM"/>
    <s v="Mangaldoi"/>
    <n v="570241"/>
    <s v="10961-NAYAN JYOTI SARMAH"/>
    <s v="Low"/>
    <n v="17882"/>
    <n v="14164"/>
    <n v="18261"/>
    <n v="4.47"/>
    <n v="2109.79"/>
    <s v="N"/>
    <s v="N"/>
    <n v="2"/>
    <s v="Late"/>
    <x v="29"/>
    <s v="2015-03"/>
    <s v="2015-02"/>
    <n v="0"/>
    <n v="0"/>
    <x v="0"/>
    <s v=""/>
    <n v="1"/>
    <s v="2015-Q1"/>
    <n v="1"/>
  </r>
  <r>
    <s v="ACC001344"/>
    <n v="307"/>
    <s v="SHAHDOL"/>
    <s v="JLG30K"/>
    <n v="27202"/>
    <n v="23548"/>
    <n v="36331"/>
    <d v="2015-03-09T00:00:00"/>
    <s v="Paid Off"/>
    <s v="Quarterly EMI"/>
    <n v="1550006"/>
    <s v="SHAHDOL-1550006"/>
    <s v="Aditya Nair"/>
    <s v="Female"/>
    <s v="26-35"/>
    <n v="28"/>
    <s v="8/8/1991"/>
    <s v="ST"/>
    <s v="Sikh"/>
    <s v="MORTGAGE"/>
    <s v="100K+"/>
    <s v="Self-Employed"/>
    <n v="816"/>
    <s v="XLG"/>
    <s v="Services"/>
    <s v=" 36 months"/>
    <n v="0.1065"/>
    <s v="B"/>
    <s v="B2"/>
    <s v="SHAHDOL"/>
    <s v="200-DBS"/>
    <s v="BHOPAL"/>
    <s v="MP"/>
    <s v="MADHYA PRADESH"/>
    <s v="SHAHDOL"/>
    <n v="1550006"/>
    <s v="10021-MAHENDRA PRATAP SINGH"/>
    <s v="Medium"/>
    <n v="27753"/>
    <n v="23269"/>
    <n v="26738"/>
    <n v="30.31"/>
    <n v="2121.31"/>
    <s v="N"/>
    <s v="N"/>
    <n v="2"/>
    <s v="On-Time"/>
    <x v="30"/>
    <s v="2015-03"/>
    <s v="2015-02"/>
    <n v="0"/>
    <n v="0"/>
    <x v="0"/>
    <s v=""/>
    <n v="1"/>
    <s v="2015-Q1"/>
    <n v="1"/>
  </r>
  <r>
    <s v="ACC000753"/>
    <n v="271"/>
    <s v="BUXAR"/>
    <s v="JLG35K"/>
    <n v="14312"/>
    <n v="27122"/>
    <n v="9182"/>
    <d v="2015-03-10T00:00:00"/>
    <s v="Fully Paid"/>
    <s v="Monthly EMI"/>
    <n v="710002"/>
    <s v="BUXAR-710002"/>
    <s v="Meera Mehta"/>
    <s v="Female"/>
    <s v="36-45"/>
    <n v="45"/>
    <s v="1/1/1974"/>
    <s v="Minority"/>
    <s v="Muslim"/>
    <s v="RENT"/>
    <s v="75K-100K"/>
    <s v="Business"/>
    <n v="357"/>
    <s v="XLG"/>
    <s v="Trade"/>
    <s v=" 36 months"/>
    <n v="9.9099999999999994E-2"/>
    <s v="B"/>
    <s v="B1"/>
    <s v="BUXAR"/>
    <s v="209-DBS"/>
    <s v="PATNA"/>
    <s v="BR"/>
    <s v="BIHAR"/>
    <s v="BUXAR"/>
    <n v="710002"/>
    <s v="10055-MAHESH KUMAR PATEL"/>
    <s v="Medium"/>
    <n v="14870"/>
    <n v="28651"/>
    <n v="14133"/>
    <n v="3.62"/>
    <n v="4349.57"/>
    <s v="Y"/>
    <s v="N"/>
    <n v="1"/>
    <s v="On-Time"/>
    <x v="31"/>
    <s v="2015-03"/>
    <s v="2015-02"/>
    <n v="0"/>
    <n v="0"/>
    <x v="0"/>
    <s v=""/>
    <n v="1"/>
    <s v="2015-Q1"/>
    <n v="1"/>
  </r>
  <r>
    <s v="ACC001200"/>
    <n v="489"/>
    <s v="MUKTSAR"/>
    <s v="JLG30K"/>
    <n v="43081"/>
    <n v="34342"/>
    <n v="23039"/>
    <d v="2015-03-10T00:00:00"/>
    <s v="Fully Paid"/>
    <s v="Quarterly EMI"/>
    <n v="1110166"/>
    <s v="MUKTSAR-1110166"/>
    <s v="Vivaan Reddy"/>
    <s v="Female"/>
    <s v="36-45"/>
    <n v="37"/>
    <s v="1/1/1980"/>
    <s v="OBC"/>
    <s v="Hindu"/>
    <s v="RENT"/>
    <s v="25K-50K"/>
    <s v="Salaried"/>
    <n v="426"/>
    <s v="XLG"/>
    <s v="Services"/>
    <s v=" 36 months"/>
    <n v="0.1065"/>
    <s v="B"/>
    <s v="B2"/>
    <s v="MUKTSAR"/>
    <s v="102-DBS"/>
    <s v="LUDHIANA"/>
    <s v="PB"/>
    <s v="PUNJAB"/>
    <s v="SRI MUKTSAR SAHIB"/>
    <n v="1110166"/>
    <s v="11303-ASHUTOSH KUMAR SUMAN"/>
    <s v="Medium"/>
    <n v="43826"/>
    <n v="36029"/>
    <n v="42989"/>
    <n v="16.39"/>
    <n v="2942.92"/>
    <s v="N"/>
    <s v="N"/>
    <n v="1"/>
    <s v="On-Time"/>
    <x v="31"/>
    <s v="2015-03"/>
    <s v="2015-02"/>
    <n v="0"/>
    <n v="0"/>
    <x v="0"/>
    <s v=""/>
    <n v="1"/>
    <s v="2015-Q1"/>
    <n v="1"/>
  </r>
  <r>
    <s v="ACC001047"/>
    <n v="228"/>
    <s v="SIRSA"/>
    <s v="JLG35K"/>
    <n v="20731"/>
    <n v="33342"/>
    <n v="23508"/>
    <d v="2015-03-12T00:00:00"/>
    <s v="Fully Paid"/>
    <s v="Monthly EMI"/>
    <n v="730084"/>
    <s v="SIRSA-730084"/>
    <s v="Kavya Gupta"/>
    <s v="Female"/>
    <s v="36-45"/>
    <n v="39"/>
    <s v="1/1/1978"/>
    <s v="OBC"/>
    <s v="Hindu"/>
    <s v="RENT"/>
    <s v="50K-75K"/>
    <s v="Salaried"/>
    <n v="692"/>
    <s v="XLG"/>
    <s v="Trade"/>
    <s v=" 36 months"/>
    <n v="9.9099999999999994E-2"/>
    <s v="B"/>
    <s v="B1"/>
    <s v="SIRSA"/>
    <s v="206-DBS"/>
    <s v="KARNAL"/>
    <s v="HR"/>
    <s v="HARYANA"/>
    <s v="SIRSA"/>
    <n v="730084"/>
    <s v="10149-ABHISHEK MAURYA"/>
    <s v="Medium"/>
    <n v="21034"/>
    <n v="33630"/>
    <n v="20656"/>
    <n v="29.1"/>
    <n v="2461.39"/>
    <s v="N"/>
    <s v="N"/>
    <n v="1"/>
    <s v="On-Time"/>
    <x v="32"/>
    <s v="2015-03"/>
    <s v="2015-02"/>
    <n v="0"/>
    <n v="0"/>
    <x v="0"/>
    <s v=""/>
    <n v="1"/>
    <s v="2015-Q1"/>
    <n v="1"/>
  </r>
  <r>
    <s v="ACC001926"/>
    <n v="349"/>
    <s v="SANGRUR"/>
    <s v="JLG35K"/>
    <n v="14955"/>
    <n v="15631"/>
    <n v="36050"/>
    <d v="2015-03-14T00:00:00"/>
    <s v="Fully Paid"/>
    <s v="Quarterly EMI"/>
    <n v="110159"/>
    <s v="SANGRUR-110159"/>
    <s v="Kavya Reddy"/>
    <s v="Female"/>
    <s v="18-25"/>
    <n v="23"/>
    <s v="2/2/1994"/>
    <s v="General"/>
    <s v="Hindu"/>
    <s v="RENT"/>
    <s v="25K-50K"/>
    <s v="Business"/>
    <n v="503"/>
    <s v="XLG"/>
    <s v="Trade"/>
    <s v=" 36 months"/>
    <n v="9.9099999999999994E-2"/>
    <s v="B"/>
    <s v="B1"/>
    <s v="SANGRUR"/>
    <s v="102-DBS"/>
    <s v="LUDHIANA"/>
    <s v="PB"/>
    <s v="PUNJAB"/>
    <s v="SANGRUR"/>
    <n v="110159"/>
    <s v="10037-RAJESH PRATAP"/>
    <s v="Low"/>
    <n v="16490"/>
    <n v="15563"/>
    <n v="14865"/>
    <n v="16.73"/>
    <n v="1814.47"/>
    <s v="N"/>
    <s v="N"/>
    <n v="0"/>
    <s v="On-Time"/>
    <x v="33"/>
    <s v="2015-03"/>
    <s v="2015-02"/>
    <n v="0"/>
    <n v="0"/>
    <x v="0"/>
    <s v=""/>
    <n v="1"/>
    <s v="2015-Q1"/>
    <n v="1"/>
  </r>
  <r>
    <s v="ACC000201"/>
    <n v="8"/>
    <s v="PANIPAT"/>
    <s v="JLG30K"/>
    <n v="47335"/>
    <n v="33723"/>
    <n v="4468"/>
    <d v="2015-03-15T00:00:00"/>
    <s v="Fully Paid"/>
    <s v="Quarterly EMI"/>
    <n v="60004"/>
    <s v="PANIPAT-60004"/>
    <s v="Kavya Gupta"/>
    <s v="Female"/>
    <s v="36-45"/>
    <n v="39"/>
    <s v="1/1/1978"/>
    <s v="OBC"/>
    <s v="Hindu"/>
    <s v="RENT"/>
    <s v="50K-75K"/>
    <s v="Salaried"/>
    <n v="692"/>
    <s v="XLG"/>
    <s v="Services"/>
    <s v=" 36 months"/>
    <n v="0.1065"/>
    <s v="B"/>
    <s v="B2"/>
    <s v="PANIPAT"/>
    <s v="206-DBS"/>
    <s v="KARNAL"/>
    <s v="HR"/>
    <s v="HARYANA"/>
    <s v="PANIPAT"/>
    <n v="60004"/>
    <s v="10204-SAIF  ALI"/>
    <s v="Medium"/>
    <n v="48201"/>
    <n v="33363"/>
    <n v="47235"/>
    <n v="36.71"/>
    <n v="4549.66"/>
    <s v="N"/>
    <s v="N"/>
    <n v="2"/>
    <s v="On-Time"/>
    <x v="34"/>
    <s v="2015-03"/>
    <s v="2015-02"/>
    <n v="0"/>
    <n v="0"/>
    <x v="0"/>
    <s v=""/>
    <n v="1"/>
    <s v="2015-Q1"/>
    <n v="1"/>
  </r>
  <r>
    <s v="ACC001908"/>
    <n v="132"/>
    <s v="GUWAHATI"/>
    <s v="JLG35K"/>
    <n v="22472"/>
    <n v="38490"/>
    <n v="26081"/>
    <d v="2015-03-15T00:00:00"/>
    <s v="Paid Off"/>
    <s v="Monthly EMI"/>
    <n v="560090"/>
    <s v="GUWAHATI-560090"/>
    <s v="Diya Malhotra"/>
    <s v="Female"/>
    <s v="18-25"/>
    <n v="21"/>
    <s v="3/1/1998"/>
    <s v="ST"/>
    <s v="Sikh"/>
    <s v="RENT"/>
    <s v="50K-75K"/>
    <s v="Self-Employed"/>
    <n v="493"/>
    <s v="XLG"/>
    <s v="Trade"/>
    <s v=" 36 months"/>
    <n v="9.9099999999999994E-2"/>
    <s v="B"/>
    <s v="B1"/>
    <s v="GUWAHATI"/>
    <s v="208-DBS"/>
    <s v="GUWAAHATI"/>
    <s v="AS"/>
    <s v="ASSAM"/>
    <s v="Guwahati"/>
    <n v="560090"/>
    <s v="11955-LEKHAN KONWAR"/>
    <s v="Medium"/>
    <n v="22531"/>
    <n v="38203"/>
    <n v="21991"/>
    <n v="18.91"/>
    <n v="101.46"/>
    <s v="N"/>
    <s v="N"/>
    <n v="1"/>
    <s v="Late"/>
    <x v="34"/>
    <s v="2015-03"/>
    <s v="2015-02"/>
    <n v="0"/>
    <n v="0"/>
    <x v="0"/>
    <s v=""/>
    <n v="1"/>
    <s v="2015-Q1"/>
    <n v="1"/>
  </r>
  <r>
    <s v="ACC001756"/>
    <n v="216"/>
    <s v="CHHATA"/>
    <s v="JLG45K"/>
    <n v="40902"/>
    <n v="45997"/>
    <n v="43828"/>
    <d v="2015-03-15T00:00:00"/>
    <s v="Fully Paid"/>
    <s v="Monthly EMI"/>
    <n v="910020"/>
    <s v="CHHATA-910020"/>
    <s v="Kavya Reddy"/>
    <s v="Female"/>
    <s v="46-55"/>
    <n v="49"/>
    <s v="8/6/1970"/>
    <s v="Minority"/>
    <s v="Muslim"/>
    <s v="RENT"/>
    <s v="&lt;25K"/>
    <s v="Salaried"/>
    <n v="442"/>
    <s v="XLG"/>
    <s v="Agriculture"/>
    <s v=" 36 months"/>
    <n v="7.51E-2"/>
    <s v="A"/>
    <s v="A3"/>
    <s v="CHHATA"/>
    <s v="176-DBS"/>
    <s v="BULANDSHAHR"/>
    <s v="UP"/>
    <s v="UTTAR PRADESH"/>
    <s v="MATHURA"/>
    <n v="910020"/>
    <s v="10047-ANIL KUMAR"/>
    <s v="High"/>
    <n v="40584"/>
    <n v="46525"/>
    <n v="40418"/>
    <n v="2.2799999999999998"/>
    <n v="3054.07"/>
    <s v="N"/>
    <s v="N"/>
    <n v="2"/>
    <s v="On-Time"/>
    <x v="34"/>
    <s v="2015-03"/>
    <s v="2015-02"/>
    <n v="0"/>
    <n v="0"/>
    <x v="0"/>
    <s v=""/>
    <n v="1"/>
    <s v="2015-Q1"/>
    <n v="1"/>
  </r>
  <r>
    <s v="ACC001304"/>
    <n v="130"/>
    <s v="NEEM KA THANA"/>
    <s v="JLG30K"/>
    <n v="30482"/>
    <n v="36475"/>
    <n v="22259"/>
    <d v="2015-03-16T00:00:00"/>
    <s v="Paid Off"/>
    <s v="Monthly EMI"/>
    <n v="80001"/>
    <s v="NEEM KA THANA-80001"/>
    <s v="Vivaan Verma"/>
    <s v="Female"/>
    <s v="26-35"/>
    <n v="34"/>
    <s v="29-09-1985"/>
    <s v="ST"/>
    <s v="Sikh"/>
    <s v="MORTGAGE"/>
    <s v="100K+"/>
    <s v="Self-Employed"/>
    <n v="469"/>
    <s v="XLG"/>
    <s v="Services"/>
    <s v=" 36 months"/>
    <n v="0.1065"/>
    <s v="B"/>
    <s v="B2"/>
    <s v="NEEM KA THANA"/>
    <s v="301-DBS"/>
    <s v="JAIPUR"/>
    <s v="RJ"/>
    <s v="RAJASTHAN"/>
    <s v="NEEM KA THANA"/>
    <n v="80001"/>
    <s v="10043-RAVI MISHRA"/>
    <s v="High"/>
    <n v="32017"/>
    <n v="36751"/>
    <n v="30449"/>
    <n v="44.03"/>
    <n v="138.04"/>
    <s v="Y"/>
    <s v="N"/>
    <n v="2"/>
    <s v="On-Time"/>
    <x v="35"/>
    <s v="2015-03"/>
    <s v="2015-02"/>
    <n v="0"/>
    <n v="0"/>
    <x v="0"/>
    <s v=""/>
    <n v="1"/>
    <s v="2015-Q1"/>
    <n v="1"/>
  </r>
  <r>
    <s v="ACC000292"/>
    <n v="560"/>
    <s v="MAWANA"/>
    <s v="JLG30K"/>
    <n v="13776"/>
    <n v="27133"/>
    <n v="28584"/>
    <d v="2015-03-16T00:00:00"/>
    <s v="Paid Off"/>
    <s v="Quarterly EMI"/>
    <n v="800018"/>
    <s v="MAWANA-800018"/>
    <s v="Ananya Gupta"/>
    <s v="Female"/>
    <s v="36-45"/>
    <n v="38"/>
    <s v="1/1/1981"/>
    <s v="ST"/>
    <s v="Sikh"/>
    <s v="RENT"/>
    <s v="50K-75K"/>
    <s v="Salaried"/>
    <n v="450"/>
    <s v="XLG"/>
    <s v="Services"/>
    <s v=" 36 months"/>
    <n v="0.1065"/>
    <s v="B"/>
    <s v="B2"/>
    <s v="MAWANA"/>
    <s v="176-DBS"/>
    <s v="BULANDSHAHR"/>
    <s v="UP"/>
    <s v="UTTAR PRADESH"/>
    <s v="MEERUT"/>
    <n v="800018"/>
    <s v="11183-ANIL KUMAR"/>
    <s v="Medium"/>
    <n v="15573"/>
    <n v="28432"/>
    <n v="13395"/>
    <n v="41.74"/>
    <n v="4506.22"/>
    <s v="Y"/>
    <s v="N"/>
    <n v="2"/>
    <s v="On-Time"/>
    <x v="35"/>
    <s v="2015-03"/>
    <s v="2015-02"/>
    <n v="0"/>
    <n v="0"/>
    <x v="0"/>
    <s v=""/>
    <n v="1"/>
    <s v="2015-Q1"/>
    <n v="1"/>
  </r>
  <r>
    <s v="ACC001452"/>
    <n v="154"/>
    <s v="JORHAT"/>
    <s v="JLG35K"/>
    <n v="47442"/>
    <n v="3276"/>
    <n v="26033"/>
    <d v="2015-03-22T00:00:00"/>
    <s v="Fully Paid"/>
    <s v="Quarterly EMI"/>
    <n v="850152"/>
    <s v="JORHAT-850152"/>
    <s v="Meera Reddy"/>
    <s v="Female"/>
    <s v="36-45"/>
    <n v="45"/>
    <s v="1/3/1974"/>
    <s v="General"/>
    <s v="Muslim"/>
    <s v="MORTGAGE"/>
    <s v="&lt;25K"/>
    <s v="Self-Employed"/>
    <n v="830"/>
    <s v="XLG"/>
    <s v="Trade"/>
    <s v=" 36 months"/>
    <n v="9.9099999999999994E-2"/>
    <s v="B"/>
    <s v="B1"/>
    <s v="JORHAT"/>
    <s v="208-DBS"/>
    <s v="GUWAAHATI"/>
    <s v="AS"/>
    <s v="ASSAM"/>
    <s v="JORHAT"/>
    <n v="850152"/>
    <s v="10961-NAYAN JYOTI SARMAH"/>
    <s v="High"/>
    <n v="48080"/>
    <n v="5098"/>
    <n v="47415"/>
    <n v="9.84"/>
    <n v="2572.89"/>
    <s v="N"/>
    <s v="N"/>
    <n v="2"/>
    <s v="On-Time"/>
    <x v="36"/>
    <s v="2015-03"/>
    <s v="2015-02"/>
    <n v="0"/>
    <n v="0"/>
    <x v="0"/>
    <s v=""/>
    <n v="1"/>
    <s v="2015-Q1"/>
    <n v="1"/>
  </r>
  <r>
    <s v="ACC000248"/>
    <n v="368"/>
    <s v="DHURI"/>
    <s v="JLG35K"/>
    <n v="11344"/>
    <n v="11177"/>
    <n v="27334"/>
    <d v="2015-03-22T00:00:00"/>
    <s v="Paid Off"/>
    <s v="Quarterly EMI"/>
    <n v="1030063"/>
    <s v="DHURI-1030063"/>
    <s v="Nisha Chopra"/>
    <s v="Female"/>
    <s v="26-35"/>
    <n v="28"/>
    <s v="1/1/1989"/>
    <s v="General"/>
    <s v="Hindu"/>
    <s v="RENT"/>
    <s v="&lt;25K"/>
    <s v="Self-Employed"/>
    <n v="553"/>
    <s v="XLG"/>
    <s v="Trade"/>
    <s v=" 36 months"/>
    <n v="9.9099999999999994E-2"/>
    <s v="B"/>
    <s v="B1"/>
    <s v="DHURI"/>
    <s v="102-DBS"/>
    <s v="LUDHIANA"/>
    <s v="PB"/>
    <s v="PUNJAB"/>
    <s v="SANGRUR"/>
    <n v="1030063"/>
    <s v="12058-DEEPAK KUMAR"/>
    <s v="Low"/>
    <n v="12007"/>
    <n v="12767"/>
    <n v="11170"/>
    <n v="11.26"/>
    <n v="4228.22"/>
    <s v="N"/>
    <s v="N"/>
    <n v="2"/>
    <s v="Late"/>
    <x v="9"/>
    <s v="2015-03"/>
    <s v="2015-02"/>
    <n v="0"/>
    <n v="0"/>
    <x v="0"/>
    <s v=""/>
    <n v="1"/>
    <s v="2015-Q1"/>
    <n v="0"/>
  </r>
  <r>
    <s v="ACC000159"/>
    <n v="785"/>
    <s v="HABRA"/>
    <s v="JLG30K"/>
    <n v="39335"/>
    <n v="48063"/>
    <n v="24404"/>
    <d v="2015-03-24T00:00:00"/>
    <s v="Active"/>
    <s v="Quarterly EMI"/>
    <n v="650051"/>
    <s v="HABRA-650051"/>
    <s v="Diya Sharma"/>
    <s v="Female"/>
    <s v="26-35"/>
    <n v="34"/>
    <s v="1/1/1984"/>
    <s v="ST"/>
    <s v="Sikh"/>
    <s v="MORTGAGE"/>
    <s v="100K+"/>
    <s v="Self-Employed"/>
    <n v="341"/>
    <s v="XLG"/>
    <s v="Services"/>
    <s v=" 36 months"/>
    <n v="0.1065"/>
    <s v="B"/>
    <s v="B2"/>
    <s v="HABRA"/>
    <s v="201-DBS"/>
    <s v="HOWRAH"/>
    <s v="WB"/>
    <s v="WEST BENGAL"/>
    <s v="HABRA"/>
    <n v="650051"/>
    <s v="12361-RITESH KUMAR SINHA"/>
    <s v="Low"/>
    <n v="39603"/>
    <n v="49307"/>
    <n v="39152"/>
    <n v="37.75"/>
    <n v="1575.11"/>
    <s v="N"/>
    <s v="N"/>
    <n v="2"/>
    <s v="On-Time"/>
    <x v="37"/>
    <s v="2015-03"/>
    <s v="2015-02"/>
    <n v="1"/>
    <n v="0"/>
    <x v="0"/>
    <s v=""/>
    <n v="1"/>
    <s v="2015-Q1"/>
    <n v="1"/>
  </r>
  <r>
    <s v="ACC001447"/>
    <n v="779"/>
    <s v="DHURI"/>
    <s v="JLG35K"/>
    <n v="26707"/>
    <n v="42101"/>
    <n v="32186"/>
    <d v="2015-03-25T00:00:00"/>
    <s v="Fully Paid"/>
    <s v="Quarterly EMI"/>
    <n v="1030063"/>
    <s v="DHURI-1030063"/>
    <s v="Meera Gupta"/>
    <s v="Female"/>
    <s v="46-55"/>
    <n v="55"/>
    <s v="1/1/1962"/>
    <s v="ST"/>
    <s v="Christian"/>
    <s v="RENT"/>
    <s v="100K+"/>
    <s v="Business"/>
    <n v="773"/>
    <s v="XLG"/>
    <s v="Trade"/>
    <s v=" 36 months"/>
    <n v="9.9099999999999994E-2"/>
    <s v="B"/>
    <s v="B1"/>
    <s v="DHURI"/>
    <s v="102-DBS"/>
    <s v="LUDHIANA"/>
    <s v="PB"/>
    <s v="PUNJAB"/>
    <s v="SANGRUR"/>
    <n v="1030063"/>
    <s v="12058-DEEPAK KUMAR"/>
    <s v="Low"/>
    <n v="28028"/>
    <n v="43834"/>
    <n v="26383"/>
    <n v="32.36"/>
    <n v="4871.33"/>
    <s v="N"/>
    <s v="N"/>
    <n v="1"/>
    <s v="On-Time"/>
    <x v="38"/>
    <s v="2015-03"/>
    <s v="2015-02"/>
    <n v="0"/>
    <n v="0"/>
    <x v="0"/>
    <s v=""/>
    <n v="1"/>
    <s v="2015-Q1"/>
    <n v="1"/>
  </r>
  <r>
    <s v="ACC001751"/>
    <n v="743"/>
    <s v="Mathura"/>
    <s v="JLG30K"/>
    <n v="27492"/>
    <n v="47175"/>
    <n v="17918"/>
    <d v="2015-03-26T00:00:00"/>
    <s v="Fully Paid"/>
    <s v="Quarterly EMI"/>
    <n v="910182"/>
    <s v="Mathura-910182"/>
    <s v="Nisha Malhotra"/>
    <s v="Female"/>
    <s v="26-35"/>
    <n v="29"/>
    <s v="1/1/1991"/>
    <s v="ST"/>
    <s v="Sikh"/>
    <s v="MORTGAGE"/>
    <s v="100K+"/>
    <s v="Self-Employed"/>
    <n v="799"/>
    <s v="XLG"/>
    <s v="Services"/>
    <s v=" 36 months"/>
    <n v="0.1065"/>
    <s v="B"/>
    <s v="B2"/>
    <s v="Mathura"/>
    <s v="176-DBS"/>
    <s v="BULANDSHAHR"/>
    <s v="UP"/>
    <s v="UTTAR PRADESH"/>
    <s v="MATHURA"/>
    <n v="910182"/>
    <s v="10469-MANISH  PANDEY"/>
    <s v="High"/>
    <n v="27262"/>
    <n v="48736"/>
    <n v="27151"/>
    <n v="44.89"/>
    <n v="3222.76"/>
    <s v="N"/>
    <s v="N"/>
    <n v="0"/>
    <s v="Late"/>
    <x v="39"/>
    <s v="2015-03"/>
    <s v="2015-02"/>
    <n v="0"/>
    <n v="0"/>
    <x v="0"/>
    <s v=""/>
    <n v="1"/>
    <s v="2015-Q1"/>
    <n v="1"/>
  </r>
  <r>
    <s v="ACC000831"/>
    <n v="149"/>
    <s v="BEHROR"/>
    <s v="JLG30K"/>
    <n v="7444"/>
    <n v="7970"/>
    <n v="27953"/>
    <d v="2015-03-27T00:00:00"/>
    <s v="Fully Paid"/>
    <s v="Monthly EMI"/>
    <n v="30179"/>
    <s v="BEHROR-30179"/>
    <s v="Ishaan Chopra"/>
    <s v="Female"/>
    <s v="18-25"/>
    <n v="22"/>
    <s v="16-10-1997"/>
    <s v="ST"/>
    <s v="Sikh"/>
    <s v="MORTGAGE"/>
    <s v="50K-75K"/>
    <s v="Salaried"/>
    <n v="714"/>
    <s v="XLG"/>
    <s v="Services"/>
    <s v=" 36 months"/>
    <n v="0.1065"/>
    <s v="B"/>
    <s v="B2"/>
    <s v="BEHROR"/>
    <s v="301-DBS"/>
    <s v="JAIPUR"/>
    <s v="RJ"/>
    <s v="RAJASTHAN"/>
    <s v="BEHROD"/>
    <n v="30179"/>
    <s v="10055-MAHESH KUMAR PATEL"/>
    <s v="Low"/>
    <n v="7174"/>
    <n v="9504"/>
    <n v="7131"/>
    <n v="9.09"/>
    <n v="4144.4799999999996"/>
    <s v="N"/>
    <s v="N"/>
    <n v="0"/>
    <s v="On-Time"/>
    <x v="40"/>
    <s v="2015-03"/>
    <s v="2015-02"/>
    <n v="0"/>
    <n v="0"/>
    <x v="0"/>
    <s v=""/>
    <n v="1"/>
    <s v="2015-Q1"/>
    <n v="1"/>
  </r>
  <r>
    <s v="ACC001375"/>
    <n v="44"/>
    <s v="FATEHGARH SAHIB"/>
    <s v="JLG30K"/>
    <n v="12223"/>
    <n v="30633"/>
    <n v="39523"/>
    <d v="2015-03-30T00:00:00"/>
    <s v="Default"/>
    <s v="Quarterly EMI"/>
    <n v="120676"/>
    <s v="FATEHGARH SAHIB-120676"/>
    <s v="Nisha Reddy"/>
    <s v="Female"/>
    <s v="36-45"/>
    <n v="44"/>
    <s v="1/1/1975"/>
    <s v="OBC"/>
    <s v="Hindu"/>
    <s v="MORTGAGE"/>
    <s v="75K-100K"/>
    <s v="Business"/>
    <n v="815"/>
    <s v="XLG"/>
    <s v="Services"/>
    <s v=" 36 months"/>
    <n v="0.1065"/>
    <s v="B"/>
    <s v="B2"/>
    <s v="FATEHGARH SAHIB"/>
    <s v="102-DBS"/>
    <s v="LUDHIANA"/>
    <s v="PB"/>
    <s v="PUNJAB"/>
    <s v="FATEHGARH SAHIB"/>
    <n v="120676"/>
    <s v="10037-RAJESH PRATAP"/>
    <s v="Medium"/>
    <n v="11902"/>
    <n v="30959"/>
    <n v="11969"/>
    <n v="49.45"/>
    <n v="2815.35"/>
    <s v="N"/>
    <s v="N"/>
    <n v="2"/>
    <s v="On-Time"/>
    <x v="41"/>
    <s v="2015-03"/>
    <s v="2015-02"/>
    <n v="0"/>
    <n v="0"/>
    <x v="0"/>
    <s v=""/>
    <n v="1"/>
    <s v="2015-Q1"/>
    <n v="1"/>
  </r>
  <r>
    <s v="ACC000484"/>
    <n v="50"/>
    <s v="SIWAN"/>
    <s v="JLG44K"/>
    <n v="13321"/>
    <n v="12316"/>
    <n v="40433"/>
    <d v="2015-03-30T00:00:00"/>
    <s v="Active"/>
    <s v="Monthly EMI"/>
    <n v="790102"/>
    <s v="SIWAN-790102"/>
    <s v="Nisha Mehta"/>
    <s v="Female"/>
    <s v="36-45"/>
    <n v="38"/>
    <s v="1/11/1981"/>
    <s v="SC"/>
    <s v="Muslim"/>
    <s v="RENT"/>
    <s v="25K-50K"/>
    <s v="Self-Employed"/>
    <n v="774"/>
    <s v="XLG"/>
    <s v="Home Loan"/>
    <s v=" 36 months"/>
    <n v="6.6199999999999995E-2"/>
    <s v="A"/>
    <s v="A2"/>
    <s v="SIWAN"/>
    <s v="209-DBS"/>
    <s v="PATNA"/>
    <s v="BR"/>
    <s v="BIHAR"/>
    <s v="SIWAN"/>
    <n v="790102"/>
    <s v="10827-AJEET KUMAR PANDEY"/>
    <s v="Medium"/>
    <n v="14425"/>
    <n v="13819"/>
    <n v="13194"/>
    <n v="44.94"/>
    <n v="637.66999999999996"/>
    <s v="N"/>
    <s v="N"/>
    <n v="1"/>
    <s v="On-Time"/>
    <x v="41"/>
    <s v="2015-03"/>
    <s v="2015-02"/>
    <n v="1"/>
    <n v="0"/>
    <x v="0"/>
    <s v=""/>
    <n v="1"/>
    <s v="2015-Q1"/>
    <n v="1"/>
  </r>
  <r>
    <s v="ACC000851"/>
    <n v="898"/>
    <s v="MUKTSAR"/>
    <s v="JLG30K"/>
    <n v="39059"/>
    <n v="40130"/>
    <n v="40765"/>
    <d v="2015-03-31T00:00:00"/>
    <s v="Paid Off"/>
    <s v="Monthly EMI"/>
    <n v="1110166"/>
    <s v="MUKTSAR-1110166"/>
    <s v="Nisha Malhotra"/>
    <s v="Female"/>
    <s v="36-45"/>
    <n v="36"/>
    <s v="1/1/1983"/>
    <s v="SC"/>
    <s v="Hindu"/>
    <s v="MORTGAGE"/>
    <s v="100K+"/>
    <s v="Self-Employed"/>
    <n v="489"/>
    <s v="XLG"/>
    <s v="Services"/>
    <s v=" 36 months"/>
    <n v="0.1065"/>
    <s v="B"/>
    <s v="B2"/>
    <s v="MUKTSAR"/>
    <s v="102-DBS"/>
    <s v="LUDHIANA"/>
    <s v="PB"/>
    <s v="PUNJAB"/>
    <s v="SRI MUKTSAR SAHIB"/>
    <n v="1110166"/>
    <s v="11303-ASHUTOSH KUMAR SUMAN"/>
    <s v="Medium"/>
    <n v="38685"/>
    <n v="40892"/>
    <n v="38684"/>
    <n v="29.67"/>
    <n v="4170.8900000000003"/>
    <s v="N"/>
    <s v="N"/>
    <n v="1"/>
    <s v="Late"/>
    <x v="42"/>
    <s v="2015-03"/>
    <s v="2015-02"/>
    <n v="0"/>
    <n v="0"/>
    <x v="0"/>
    <s v=""/>
    <n v="1"/>
    <s v="2015-Q1"/>
    <n v="1"/>
  </r>
  <r>
    <s v="ACC001616"/>
    <n v="704"/>
    <s v="MAWANA"/>
    <s v="JLG30K"/>
    <n v="44933"/>
    <n v="4467"/>
    <n v="17013"/>
    <d v="2015-04-02T00:00:00"/>
    <s v="Default"/>
    <s v="Quarterly EMI"/>
    <n v="800018"/>
    <s v="MAWANA-800018"/>
    <s v="Aarav Malhotra"/>
    <s v="Female"/>
    <s v="46-55"/>
    <n v="53"/>
    <s v="1/1/1966"/>
    <s v="Minority"/>
    <s v="Muslim"/>
    <s v="RENT"/>
    <s v="25K-50K"/>
    <s v="Business"/>
    <n v="812"/>
    <s v="XLG"/>
    <s v="Services"/>
    <s v=" 36 months"/>
    <n v="0.1065"/>
    <s v="B"/>
    <s v="B2"/>
    <s v="MAWANA"/>
    <s v="176-DBS"/>
    <s v="BULANDSHAHR"/>
    <s v="UP"/>
    <s v="UTTAR PRADESH"/>
    <s v="MEERUT"/>
    <n v="800018"/>
    <s v="11183-ANIL KUMAR"/>
    <s v="Medium"/>
    <n v="44640"/>
    <n v="5753"/>
    <n v="44589"/>
    <n v="49.68"/>
    <n v="3019.27"/>
    <s v="N"/>
    <s v="N"/>
    <n v="0"/>
    <s v="On-Time"/>
    <x v="43"/>
    <s v="2015-04"/>
    <s v="2015-03"/>
    <n v="0"/>
    <n v="0"/>
    <x v="0"/>
    <s v=""/>
    <n v="1"/>
    <s v="2015-Q2"/>
    <n v="1"/>
  </r>
  <r>
    <s v="ACC001372"/>
    <n v="623"/>
    <s v="CUTTACK"/>
    <s v="JLG30K"/>
    <n v="5657"/>
    <n v="37332"/>
    <n v="11386"/>
    <d v="2015-04-03T00:00:00"/>
    <s v="Active"/>
    <s v="Monthly EMI"/>
    <n v="630081"/>
    <s v="CUTTACK-630081"/>
    <s v="Vivaan Verma"/>
    <s v="Female"/>
    <s v="46-55"/>
    <n v="52"/>
    <s v="1/1/1967"/>
    <s v="ST"/>
    <s v="Sikh"/>
    <s v="RENT"/>
    <s v="100K+"/>
    <s v="Salaried"/>
    <n v="626"/>
    <s v="XLG"/>
    <s v="Services"/>
    <s v=" 36 months"/>
    <n v="0.1065"/>
    <s v="B"/>
    <s v="B2"/>
    <s v="CUTTACK"/>
    <s v="107-DBS"/>
    <s v="BHUBANESWAR"/>
    <s v="OR"/>
    <s v="ODISHA"/>
    <s v="CUTTACK"/>
    <n v="630081"/>
    <s v="12061-PINAKAPANI KANUNGO"/>
    <s v="High"/>
    <n v="5433"/>
    <n v="38183"/>
    <n v="5228"/>
    <n v="43.96"/>
    <n v="831.13"/>
    <s v="N"/>
    <s v="N"/>
    <n v="0"/>
    <s v="On-Time"/>
    <x v="44"/>
    <s v="2015-04"/>
    <s v="2015-03"/>
    <n v="1"/>
    <n v="0"/>
    <x v="0"/>
    <s v=""/>
    <n v="1"/>
    <s v="2015-Q2"/>
    <n v="1"/>
  </r>
  <r>
    <s v="ACC001599"/>
    <n v="732"/>
    <s v="BILASPUR"/>
    <s v="JLG35K"/>
    <n v="48158"/>
    <n v="21358"/>
    <n v="18760"/>
    <d v="2015-04-10T00:00:00"/>
    <s v="Active"/>
    <s v="Quarterly EMI"/>
    <n v="240005"/>
    <s v="BILASPUR-240005"/>
    <s v="Aditya Sharma"/>
    <s v="Female"/>
    <s v="26-35"/>
    <n v="32"/>
    <s v="1/1/1985"/>
    <s v="General"/>
    <s v="Hindu"/>
    <s v="RENT"/>
    <s v="50K-75K"/>
    <s v="Self-Employed"/>
    <n v="821"/>
    <s v="XLG"/>
    <s v="Trade"/>
    <s v=" 36 months"/>
    <n v="9.9099999999999994E-2"/>
    <s v="B"/>
    <s v="B1"/>
    <s v="BILASPUR"/>
    <s v="207-DBS"/>
    <s v="RAIPUR"/>
    <s v="CG"/>
    <s v="CHATTISGARH"/>
    <s v="BILASPUR"/>
    <n v="240005"/>
    <s v="10886-MANISH KUMAR DWIVEDI"/>
    <s v="Low"/>
    <n v="47823"/>
    <n v="21949"/>
    <n v="47764"/>
    <n v="25.26"/>
    <n v="4645.42"/>
    <s v="N"/>
    <s v="N"/>
    <n v="2"/>
    <s v="On-Time"/>
    <x v="45"/>
    <s v="2015-04"/>
    <s v="2015-03"/>
    <n v="1"/>
    <n v="0"/>
    <x v="0"/>
    <s v=""/>
    <n v="1"/>
    <s v="2015-Q2"/>
    <n v="1"/>
  </r>
  <r>
    <s v="ACC000273"/>
    <n v="138"/>
    <s v="BEHROR"/>
    <s v="JLG35K"/>
    <n v="21285"/>
    <n v="20648"/>
    <n v="44780"/>
    <d v="2015-04-12T00:00:00"/>
    <s v="Default"/>
    <s v="Quarterly EMI"/>
    <n v="30179"/>
    <s v="BEHROR-30179"/>
    <s v="Ananya Nair"/>
    <s v="Female"/>
    <s v="36-45"/>
    <n v="39"/>
    <s v="1/1/1981"/>
    <s v="ST"/>
    <s v="Sikh"/>
    <s v="RENT"/>
    <s v="75K-100K"/>
    <s v="Business"/>
    <n v="795"/>
    <s v="XLG"/>
    <s v="Trade"/>
    <s v=" 36 months"/>
    <n v="9.9099999999999994E-2"/>
    <s v="B"/>
    <s v="B1"/>
    <s v="BEHROR"/>
    <s v="301-DBS"/>
    <s v="JAIPUR"/>
    <s v="RJ"/>
    <s v="RAJASTHAN"/>
    <s v="BEHROD"/>
    <n v="30179"/>
    <s v="10055-MAHESH KUMAR PATEL"/>
    <s v="Low"/>
    <n v="22286"/>
    <n v="22010"/>
    <n v="20999"/>
    <n v="8.14"/>
    <n v="2445.41"/>
    <s v="N"/>
    <s v="N"/>
    <n v="1"/>
    <s v="On-Time"/>
    <x v="46"/>
    <s v="2015-04"/>
    <s v="2015-03"/>
    <n v="0"/>
    <n v="0"/>
    <x v="0"/>
    <s v=""/>
    <n v="1"/>
    <s v="2015-Q2"/>
    <n v="1"/>
  </r>
  <r>
    <s v="ACC001963"/>
    <n v="618"/>
    <s v="Mathura"/>
    <s v="JLG44K"/>
    <n v="21864"/>
    <n v="49294"/>
    <n v="26162"/>
    <d v="2015-04-12T00:00:00"/>
    <s v="Fully Paid"/>
    <s v="Quarterly EMI"/>
    <n v="910182"/>
    <s v="Mathura-910182"/>
    <s v="Laksh Sharma"/>
    <s v="Female"/>
    <s v="26-35"/>
    <n v="31"/>
    <s v="1/1/1988"/>
    <s v="SC"/>
    <s v="Hindu"/>
    <s v="RENT"/>
    <s v="100K+"/>
    <s v="Self-Employed"/>
    <n v="672"/>
    <s v="XLG"/>
    <s v="Home Loan"/>
    <s v=" 36 months"/>
    <n v="6.6199999999999995E-2"/>
    <s v="A"/>
    <s v="A2"/>
    <s v="Mathura"/>
    <s v="176-DBS"/>
    <s v="BULANDSHAHR"/>
    <s v="UP"/>
    <s v="UTTAR PRADESH"/>
    <s v="MATHURA"/>
    <n v="910182"/>
    <s v="10469-MANISH  PANDEY"/>
    <s v="High"/>
    <n v="21819"/>
    <n v="50490"/>
    <n v="21820"/>
    <n v="38.93"/>
    <n v="2273.11"/>
    <s v="N"/>
    <s v="N"/>
    <n v="1"/>
    <s v="Very Late"/>
    <x v="46"/>
    <s v="2015-04"/>
    <s v="2015-03"/>
    <n v="0"/>
    <n v="0"/>
    <x v="0"/>
    <s v=""/>
    <n v="1"/>
    <s v="2015-Q2"/>
    <n v="1"/>
  </r>
  <r>
    <s v="ACC000774"/>
    <n v="567"/>
    <s v="DIBRUGARH"/>
    <s v="JLG30K"/>
    <n v="32618"/>
    <n v="48699"/>
    <n v="5300"/>
    <d v="2015-04-13T00:00:00"/>
    <s v="Paid Off"/>
    <s v="Monthly EMI"/>
    <n v="1050013"/>
    <s v="DIBRUGARH-1050013"/>
    <s v="Laksh Patel"/>
    <s v="Female"/>
    <s v="36-45"/>
    <n v="44"/>
    <s v="25-05-1974"/>
    <s v="ST"/>
    <s v="Hindu"/>
    <s v="RENT"/>
    <s v="&lt;25K"/>
    <s v="Self-Employed"/>
    <n v="342"/>
    <s v="XLG"/>
    <s v="Services"/>
    <s v=" 36 months"/>
    <n v="0.1065"/>
    <s v="B"/>
    <s v="B2"/>
    <s v="DIBRUGARH"/>
    <s v="208-DBS"/>
    <s v="GUWAAHATI"/>
    <s v="AS"/>
    <s v="ASSAM"/>
    <s v="DIBRUGARH"/>
    <n v="1050013"/>
    <s v="10961-NAYAN JYOTI SARMAH"/>
    <s v="Low"/>
    <n v="32788"/>
    <n v="50129"/>
    <n v="32554"/>
    <n v="48.89"/>
    <n v="2435.08"/>
    <s v="N"/>
    <s v="N"/>
    <n v="0"/>
    <s v="On-Time"/>
    <x v="47"/>
    <s v="2015-04"/>
    <s v="2015-03"/>
    <n v="0"/>
    <n v="0"/>
    <x v="0"/>
    <s v=""/>
    <n v="1"/>
    <s v="2015-Q2"/>
    <n v="1"/>
  </r>
  <r>
    <s v="ACC001234"/>
    <n v="83"/>
    <s v="DHURI"/>
    <s v="JLG30K"/>
    <n v="43414"/>
    <n v="49507"/>
    <n v="40740"/>
    <d v="2015-04-20T00:00:00"/>
    <s v="Fully Paid"/>
    <s v="Quarterly EMI"/>
    <n v="1030063"/>
    <s v="DHURI-1030063"/>
    <s v="Ishaan Reddy"/>
    <s v="Female"/>
    <s v="26-35"/>
    <n v="33"/>
    <s v="8/2/1986"/>
    <s v="General"/>
    <s v="Muslim"/>
    <s v="RENT"/>
    <s v="&lt;25K"/>
    <s v="Self-Employed"/>
    <n v="336"/>
    <s v="XLG"/>
    <s v="Services"/>
    <s v=" 36 months"/>
    <n v="0.1065"/>
    <s v="B"/>
    <s v="B2"/>
    <s v="DHURI"/>
    <s v="102-DBS"/>
    <s v="LUDHIANA"/>
    <s v="PB"/>
    <s v="PUNJAB"/>
    <s v="SANGRUR"/>
    <n v="1030063"/>
    <s v="12058-DEEPAK KUMAR"/>
    <s v="Low"/>
    <n v="43899"/>
    <n v="49500"/>
    <n v="42984"/>
    <n v="14.4"/>
    <n v="4605.2700000000004"/>
    <s v="Y"/>
    <s v="N"/>
    <n v="1"/>
    <s v="On-Time"/>
    <x v="48"/>
    <s v="2015-04"/>
    <s v="2015-03"/>
    <n v="0"/>
    <n v="0"/>
    <x v="0"/>
    <s v=""/>
    <n v="1"/>
    <s v="2015-Q2"/>
    <n v="1"/>
  </r>
  <r>
    <s v="ACC001477"/>
    <n v="220"/>
    <s v="MAWANA"/>
    <s v="JLG35K"/>
    <n v="21331"/>
    <n v="2023"/>
    <n v="31521"/>
    <d v="2015-04-21T00:00:00"/>
    <s v="Active"/>
    <s v="Quarterly EMI"/>
    <n v="800018"/>
    <s v="MAWANA-800018"/>
    <s v="Diya Nair"/>
    <s v="Female"/>
    <s v="18-25"/>
    <n v="25"/>
    <s v="1/1/1992"/>
    <s v="General"/>
    <s v="Hindu"/>
    <s v="RENT"/>
    <s v="50K-75K"/>
    <s v="Self-Employed"/>
    <n v="752"/>
    <s v="XLG"/>
    <s v="Trade"/>
    <s v=" 36 months"/>
    <n v="9.9099999999999994E-2"/>
    <s v="B"/>
    <s v="B1"/>
    <s v="MAWANA"/>
    <s v="176-DBS"/>
    <s v="BULANDSHAHR"/>
    <s v="UP"/>
    <s v="UTTAR PRADESH"/>
    <s v="MEERUT"/>
    <n v="800018"/>
    <s v="11183-ANIL KUMAR"/>
    <s v="Medium"/>
    <n v="21188"/>
    <n v="2213"/>
    <n v="20936"/>
    <n v="6.14"/>
    <n v="3757.1"/>
    <s v="N"/>
    <s v="N"/>
    <n v="0"/>
    <s v="Late"/>
    <x v="0"/>
    <s v="2015-04"/>
    <s v="2015-03"/>
    <n v="1"/>
    <n v="0"/>
    <x v="0"/>
    <s v=""/>
    <n v="1"/>
    <s v="2015-Q2"/>
    <n v="0"/>
  </r>
  <r>
    <s v="ACC001366"/>
    <n v="438"/>
    <s v="SANGRUR"/>
    <s v="JLG46K"/>
    <n v="44167"/>
    <n v="42599"/>
    <n v="16287"/>
    <d v="2015-04-22T00:00:00"/>
    <s v="Fully Paid"/>
    <s v="Quarterly EMI"/>
    <n v="110159"/>
    <s v="SANGRUR-110159"/>
    <s v="Laksh Mehta"/>
    <s v="Female"/>
    <s v="36-45"/>
    <n v="44"/>
    <s v="28-07-1975"/>
    <s v="General"/>
    <s v="Muslim"/>
    <s v="RENT"/>
    <s v="50K-75K"/>
    <s v="Salaried"/>
    <n v="425"/>
    <s v="XLG"/>
    <s v="Home Loan"/>
    <s v=" 36 months"/>
    <n v="0.1825"/>
    <s v="D"/>
    <s v="D5"/>
    <s v="SANGRUR"/>
    <s v="102-DBS"/>
    <s v="LUDHIANA"/>
    <s v="PB"/>
    <s v="PUNJAB"/>
    <s v="SANGRUR"/>
    <n v="110159"/>
    <s v="10037-RAJESH PRATAP"/>
    <s v="Low"/>
    <n v="44001"/>
    <n v="42674"/>
    <n v="43861"/>
    <n v="34.67"/>
    <n v="4916.7700000000004"/>
    <s v="N"/>
    <s v="N"/>
    <n v="1"/>
    <s v="On-Time"/>
    <x v="22"/>
    <s v="2015-04"/>
    <s v="2015-03"/>
    <n v="0"/>
    <n v="0"/>
    <x v="0"/>
    <s v=""/>
    <n v="1"/>
    <s v="2015-Q2"/>
    <n v="0"/>
  </r>
  <r>
    <s v="ACC001752"/>
    <n v="434"/>
    <s v="PALWAL"/>
    <s v="JLG30K"/>
    <n v="15448"/>
    <n v="39919"/>
    <n v="44615"/>
    <d v="2015-04-24T00:00:00"/>
    <s v="Fully Paid"/>
    <s v="Monthly EMI"/>
    <n v="20242"/>
    <s v="PALWAL-20242"/>
    <s v="Ananya Verma"/>
    <s v="Female"/>
    <s v="46-55"/>
    <n v="51"/>
    <s v="1/6/1967"/>
    <s v="OBC"/>
    <s v="Hindu"/>
    <s v="MORTGAGE"/>
    <s v="25K-50K"/>
    <s v="Self-Employed"/>
    <n v="770"/>
    <s v="XLG"/>
    <s v="Services"/>
    <s v=" 36 months"/>
    <n v="0.1065"/>
    <s v="B"/>
    <s v="B2"/>
    <s v="PALWAL"/>
    <s v="206-DBS"/>
    <s v="KARNAL"/>
    <s v="HR"/>
    <s v="HARYANA"/>
    <s v="PALWAL"/>
    <n v="20242"/>
    <s v="10903-HEMANT SHUKLA"/>
    <s v="Medium"/>
    <n v="17435"/>
    <n v="40287"/>
    <n v="14966"/>
    <n v="48.04"/>
    <n v="3692.95"/>
    <s v="N"/>
    <s v="N"/>
    <n v="2"/>
    <s v="Very Late"/>
    <x v="49"/>
    <s v="2015-04"/>
    <s v="2015-03"/>
    <n v="0"/>
    <n v="0"/>
    <x v="0"/>
    <s v=""/>
    <n v="1"/>
    <s v="2015-Q2"/>
    <n v="1"/>
  </r>
  <r>
    <s v="ACC001146"/>
    <n v="656"/>
    <s v="SANGRUR"/>
    <s v="JLG30K"/>
    <n v="36952"/>
    <n v="39075"/>
    <n v="2954"/>
    <d v="2015-04-27T00:00:00"/>
    <s v="Active"/>
    <s v="Monthly EMI"/>
    <n v="110159"/>
    <s v="SANGRUR-110159"/>
    <s v="Kavya Chopra"/>
    <s v="Female"/>
    <s v="36-45"/>
    <n v="43"/>
    <s v="10/3/1975"/>
    <s v="General"/>
    <s v="Muslim"/>
    <s v="OWN"/>
    <s v="100K+"/>
    <s v="Business"/>
    <n v="300"/>
    <s v="XLG"/>
    <s v="Services"/>
    <s v=" 36 months"/>
    <n v="0.1065"/>
    <s v="B"/>
    <s v="B2"/>
    <s v="SANGRUR"/>
    <s v="102-DBS"/>
    <s v="LUDHIANA"/>
    <s v="PB"/>
    <s v="PUNJAB"/>
    <s v="SANGRUR"/>
    <n v="110159"/>
    <s v="10037-RAJESH PRATAP"/>
    <s v="Low"/>
    <n v="37624"/>
    <n v="39446"/>
    <n v="36663"/>
    <n v="38.86"/>
    <n v="4480.2700000000004"/>
    <s v="N"/>
    <s v="N"/>
    <n v="1"/>
    <s v="Late"/>
    <x v="50"/>
    <s v="2015-04"/>
    <s v="2015-03"/>
    <n v="1"/>
    <n v="0"/>
    <x v="0"/>
    <s v=""/>
    <n v="1"/>
    <s v="2015-Q2"/>
    <n v="1"/>
  </r>
  <r>
    <s v="ACC000796"/>
    <n v="880"/>
    <s v="BEHROR"/>
    <s v="JLG35K"/>
    <n v="27151"/>
    <n v="28750"/>
    <n v="40482"/>
    <d v="2015-04-27T00:00:00"/>
    <s v="Fully Paid"/>
    <s v="Monthly EMI"/>
    <n v="30179"/>
    <s v="BEHROR-30179"/>
    <s v="Laksh Sharma"/>
    <s v="Female"/>
    <s v="56-63"/>
    <n v="56"/>
    <s v="1/1/1962"/>
    <s v="Minority"/>
    <s v="Muslim"/>
    <s v="MORTGAGE"/>
    <s v="75K-100K"/>
    <s v="Business"/>
    <n v="532"/>
    <s v="XLG"/>
    <s v="Trade"/>
    <s v=" 36 months"/>
    <n v="9.9099999999999994E-2"/>
    <s v="B"/>
    <s v="B1"/>
    <s v="BEHROR"/>
    <s v="301-DBS"/>
    <s v="JAIPUR"/>
    <s v="RJ"/>
    <s v="RAJASTHAN"/>
    <s v="BEHROD"/>
    <n v="30179"/>
    <s v="10055-MAHESH KUMAR PATEL"/>
    <s v="Low"/>
    <n v="28382"/>
    <n v="28768"/>
    <n v="26852"/>
    <n v="11.08"/>
    <n v="1380.1"/>
    <s v="N"/>
    <s v="N"/>
    <n v="1"/>
    <s v="On-Time"/>
    <x v="50"/>
    <s v="2015-04"/>
    <s v="2015-03"/>
    <n v="0"/>
    <n v="0"/>
    <x v="0"/>
    <s v=""/>
    <n v="1"/>
    <s v="2015-Q2"/>
    <n v="1"/>
  </r>
  <r>
    <s v="ACC000534"/>
    <n v="63"/>
    <s v="Mathura"/>
    <s v="JLG30K"/>
    <n v="45641"/>
    <n v="21554"/>
    <n v="25903"/>
    <d v="2015-04-28T00:00:00"/>
    <s v="Active"/>
    <s v="Monthly EMI"/>
    <n v="910182"/>
    <s v="Mathura-910182"/>
    <s v="Nisha Patel"/>
    <s v="Female"/>
    <s v="36-45"/>
    <n v="43"/>
    <s v="1/1/1976"/>
    <s v="OBC"/>
    <s v="Hindu"/>
    <s v="RENT"/>
    <s v="75K-100K"/>
    <s v="Self-Employed"/>
    <n v="798"/>
    <s v="XLG"/>
    <s v="Services"/>
    <s v=" 36 months"/>
    <n v="0.1065"/>
    <s v="B"/>
    <s v="B2"/>
    <s v="Mathura"/>
    <s v="176-DBS"/>
    <s v="BULANDSHAHR"/>
    <s v="UP"/>
    <s v="UTTAR PRADESH"/>
    <s v="MATHURA"/>
    <n v="910182"/>
    <s v="10469-MANISH  PANDEY"/>
    <s v="High"/>
    <n v="46015"/>
    <n v="21699"/>
    <n v="45591"/>
    <n v="1.08"/>
    <n v="1269.3800000000001"/>
    <s v="N"/>
    <s v="N"/>
    <n v="0"/>
    <s v="On-Time"/>
    <x v="51"/>
    <s v="2015-04"/>
    <s v="2015-03"/>
    <n v="1"/>
    <n v="0"/>
    <x v="0"/>
    <s v=""/>
    <n v="1"/>
    <s v="2015-Q2"/>
    <n v="1"/>
  </r>
  <r>
    <s v="ACC000366"/>
    <n v="912"/>
    <s v="DHURI"/>
    <s v="JLG30K"/>
    <n v="24020"/>
    <n v="42071"/>
    <n v="10366"/>
    <d v="2015-04-29T00:00:00"/>
    <s v="Active"/>
    <s v="Quarterly EMI"/>
    <n v="1030063"/>
    <s v="DHURI-1030063"/>
    <s v="Nisha Patel"/>
    <s v="Female"/>
    <s v="26-35"/>
    <n v="34"/>
    <s v="1/1/1983"/>
    <s v="SC"/>
    <s v="Hindu"/>
    <s v="RENT"/>
    <s v="75K-100K"/>
    <s v="Salaried"/>
    <n v="734"/>
    <s v="XLG"/>
    <s v="Services"/>
    <s v=" 36 months"/>
    <n v="0.1065"/>
    <s v="B"/>
    <s v="B2"/>
    <s v="DHURI"/>
    <s v="102-DBS"/>
    <s v="LUDHIANA"/>
    <s v="PB"/>
    <s v="PUNJAB"/>
    <s v="SANGRUR"/>
    <n v="1030063"/>
    <s v="12058-DEEPAK KUMAR"/>
    <s v="Low"/>
    <n v="24713"/>
    <n v="42149"/>
    <n v="23625"/>
    <n v="47.87"/>
    <n v="4553.75"/>
    <s v="Y"/>
    <s v="N"/>
    <n v="1"/>
    <s v="On-Time"/>
    <x v="52"/>
    <s v="2015-04"/>
    <s v="2015-03"/>
    <n v="1"/>
    <n v="0"/>
    <x v="0"/>
    <s v=""/>
    <n v="1"/>
    <s v="2015-Q2"/>
    <n v="1"/>
  </r>
  <r>
    <s v="ACC001489"/>
    <n v="843"/>
    <s v="CHHATA"/>
    <s v="JLG30K"/>
    <n v="31225"/>
    <n v="24136"/>
    <n v="39518"/>
    <d v="2015-05-03T00:00:00"/>
    <s v="Paid Off"/>
    <s v="Monthly EMI"/>
    <n v="910020"/>
    <s v="CHHATA-910020"/>
    <s v="Ishaan Mehta"/>
    <s v="Female"/>
    <s v="26-35"/>
    <n v="31"/>
    <s v="1/1/1988"/>
    <s v="ST"/>
    <s v="Sikh"/>
    <s v="RENT"/>
    <s v="50K-75K"/>
    <s v="Business"/>
    <n v="696"/>
    <s v="XLG"/>
    <s v="Services"/>
    <s v=" 36 months"/>
    <n v="0.1065"/>
    <s v="B"/>
    <s v="B2"/>
    <s v="CHHATA"/>
    <s v="176-DBS"/>
    <s v="BULANDSHAHR"/>
    <s v="UP"/>
    <s v="UTTAR PRADESH"/>
    <s v="MATHURA"/>
    <n v="910020"/>
    <s v="10047-ANIL KUMAR"/>
    <s v="High"/>
    <n v="31194"/>
    <n v="24503"/>
    <n v="30976"/>
    <n v="32.409999999999997"/>
    <n v="3908.16"/>
    <s v="N"/>
    <s v="N"/>
    <n v="2"/>
    <s v="Late"/>
    <x v="53"/>
    <s v="2015-05"/>
    <s v="2015-04"/>
    <n v="0"/>
    <n v="0"/>
    <x v="0"/>
    <s v=""/>
    <n v="1"/>
    <s v="2015-Q2"/>
    <n v="1"/>
  </r>
  <r>
    <s v="ACC001009"/>
    <n v="552"/>
    <s v="MAWANA"/>
    <s v="JLG35K"/>
    <n v="26627"/>
    <n v="47974"/>
    <n v="8803"/>
    <d v="2015-05-05T00:00:00"/>
    <s v="Paid Off"/>
    <s v="Quarterly EMI"/>
    <n v="800018"/>
    <s v="MAWANA-800018"/>
    <s v="Aarav Joshi"/>
    <s v="Female"/>
    <s v="18-25"/>
    <n v="22"/>
    <s v="27-10-1997"/>
    <s v="General"/>
    <s v="Hindu"/>
    <s v="RENT"/>
    <s v="&lt;25K"/>
    <s v="Salaried"/>
    <n v="516"/>
    <s v="XLG"/>
    <s v="Trade"/>
    <s v=" 36 months"/>
    <n v="9.9099999999999994E-2"/>
    <s v="B"/>
    <s v="B1"/>
    <s v="MAWANA"/>
    <s v="176-DBS"/>
    <s v="BULANDSHAHR"/>
    <s v="UP"/>
    <s v="UTTAR PRADESH"/>
    <s v="MEERUT"/>
    <n v="800018"/>
    <s v="11183-ANIL KUMAR"/>
    <s v="Medium"/>
    <n v="27401"/>
    <n v="47789"/>
    <n v="26623"/>
    <n v="0.66"/>
    <n v="4962.78"/>
    <s v="N"/>
    <s v="N"/>
    <n v="1"/>
    <s v="On-Time"/>
    <x v="54"/>
    <s v="2015-05"/>
    <s v="2015-04"/>
    <n v="0"/>
    <n v="0"/>
    <x v="0"/>
    <s v=""/>
    <n v="1"/>
    <s v="2015-Q2"/>
    <n v="1"/>
  </r>
  <r>
    <s v="ACC000993"/>
    <n v="568"/>
    <s v="DIBRUGARH"/>
    <s v="JLG44K"/>
    <n v="18997"/>
    <n v="46997"/>
    <n v="6082"/>
    <d v="2015-05-05T00:00:00"/>
    <s v="Fully Paid"/>
    <s v="Monthly EMI"/>
    <n v="1050013"/>
    <s v="DIBRUGARH-1050013"/>
    <s v="Nisha Joshi"/>
    <s v="Female"/>
    <s v="46-55"/>
    <n v="48"/>
    <s v="4/9/1971"/>
    <s v="General"/>
    <s v="Hindu"/>
    <s v="MORTGAGE"/>
    <s v="50K-75K"/>
    <s v="Business"/>
    <n v="657"/>
    <s v="XLG"/>
    <s v="Home Loan"/>
    <s v=" 36 months"/>
    <n v="6.6199999999999995E-2"/>
    <s v="A"/>
    <s v="A2"/>
    <s v="DIBRUGARH"/>
    <s v="208-DBS"/>
    <s v="GUWAAHATI"/>
    <s v="AS"/>
    <s v="ASSAM"/>
    <s v="DIBRUGARH"/>
    <n v="1050013"/>
    <s v="10961-NAYAN JYOTI SARMAH"/>
    <s v="Low"/>
    <n v="20487"/>
    <n v="47107"/>
    <n v="18697"/>
    <n v="28.26"/>
    <n v="4052.66"/>
    <s v="Y"/>
    <s v="N"/>
    <n v="0"/>
    <s v="On-Time"/>
    <x v="54"/>
    <s v="2015-05"/>
    <s v="2015-04"/>
    <n v="0"/>
    <n v="0"/>
    <x v="0"/>
    <s v=""/>
    <n v="1"/>
    <s v="2015-Q2"/>
    <n v="1"/>
  </r>
  <r>
    <s v="ACC001856"/>
    <n v="260"/>
    <s v="ASANSOL"/>
    <s v="JLG30K"/>
    <n v="31129"/>
    <n v="8722"/>
    <n v="6360"/>
    <d v="2015-05-09T00:00:00"/>
    <s v="Fully Paid"/>
    <s v="Quarterly EMI"/>
    <n v="690076"/>
    <s v="ASANSOL-690076"/>
    <s v="Nisha Reddy"/>
    <s v="Female"/>
    <s v="36-45"/>
    <n v="38"/>
    <s v="1/1/1981"/>
    <s v="ST"/>
    <s v="Sikh"/>
    <s v="RENT"/>
    <s v="50K-75K"/>
    <s v="Self-Employed"/>
    <n v="552"/>
    <s v="XLG"/>
    <s v="Services"/>
    <s v=" 36 months"/>
    <n v="0.1065"/>
    <s v="B"/>
    <s v="B2"/>
    <s v="ASANSOL"/>
    <s v="201-DBS"/>
    <s v="HOWRAH"/>
    <s v="WB"/>
    <s v="WEST BENGAL"/>
    <s v="PASCHIM BARDHHAMAN"/>
    <n v="690076"/>
    <s v="10035-ABHAY TOMER"/>
    <s v="Medium"/>
    <n v="30768"/>
    <n v="8501"/>
    <n v="30694"/>
    <n v="21.57"/>
    <n v="1827.16"/>
    <s v="N"/>
    <s v="N"/>
    <n v="2"/>
    <s v="On-Time"/>
    <x v="55"/>
    <s v="2015-05"/>
    <s v="2015-04"/>
    <n v="0"/>
    <n v="0"/>
    <x v="0"/>
    <s v=""/>
    <n v="1"/>
    <s v="2015-Q2"/>
    <n v="1"/>
  </r>
  <r>
    <s v="ACC000709"/>
    <n v="889"/>
    <s v="SANGRUR"/>
    <s v="JLG35K"/>
    <n v="40911"/>
    <n v="16818"/>
    <n v="39015"/>
    <d v="2015-05-11T00:00:00"/>
    <s v="Active"/>
    <s v="Monthly EMI"/>
    <n v="110159"/>
    <s v="SANGRUR-110159"/>
    <s v="Ishaan Gupta"/>
    <s v="Female"/>
    <s v="26-35"/>
    <n v="28"/>
    <s v="1/1/1989"/>
    <s v="SC"/>
    <s v="Hindu"/>
    <s v="RENT"/>
    <s v="100K+"/>
    <s v="Business"/>
    <n v="536"/>
    <s v="XLG"/>
    <s v="Trade"/>
    <s v=" 36 months"/>
    <n v="9.9099999999999994E-2"/>
    <s v="B"/>
    <s v="B1"/>
    <s v="SANGRUR"/>
    <s v="102-DBS"/>
    <s v="LUDHIANA"/>
    <s v="PB"/>
    <s v="PUNJAB"/>
    <s v="SANGRUR"/>
    <n v="110159"/>
    <s v="10037-RAJESH PRATAP"/>
    <s v="Low"/>
    <n v="42228"/>
    <n v="16820"/>
    <n v="40651"/>
    <n v="0.79"/>
    <n v="4105.62"/>
    <s v="N"/>
    <s v="N"/>
    <n v="2"/>
    <s v="On-Time"/>
    <x v="56"/>
    <s v="2015-05"/>
    <s v="2015-04"/>
    <n v="1"/>
    <n v="0"/>
    <x v="0"/>
    <s v=""/>
    <n v="1"/>
    <s v="2015-Q2"/>
    <n v="1"/>
  </r>
  <r>
    <s v="ACC000695"/>
    <n v="111"/>
    <s v="MUKTSAR"/>
    <s v="JLG39K"/>
    <n v="29173"/>
    <n v="37504"/>
    <n v="8223"/>
    <d v="2015-05-13T00:00:00"/>
    <s v="Paid Off"/>
    <s v="Quarterly EMI"/>
    <n v="1110166"/>
    <s v="MUKTSAR-1110166"/>
    <s v="Kavya Mehta"/>
    <s v="Female"/>
    <s v="18-25"/>
    <n v="23"/>
    <s v="12/12/1996"/>
    <s v="ST"/>
    <s v="Sikh"/>
    <s v="MORTGAGE"/>
    <s v="50K-75K"/>
    <s v="Salaried"/>
    <n v="443"/>
    <s v="XLG"/>
    <s v="Agriculture"/>
    <s v=" 36 months"/>
    <n v="6.6199999999999995E-2"/>
    <s v="A"/>
    <s v="A2"/>
    <s v="MUKTSAR"/>
    <s v="102-DBS"/>
    <s v="LUDHIANA"/>
    <s v="PB"/>
    <s v="PUNJAB"/>
    <s v="SRI MUKTSAR SAHIB"/>
    <n v="1110166"/>
    <s v="11303-ASHUTOSH KUMAR SUMAN"/>
    <s v="Medium"/>
    <n v="30623"/>
    <n v="39350"/>
    <n v="29054"/>
    <n v="15.76"/>
    <n v="2182.75"/>
    <s v="N"/>
    <s v="N"/>
    <n v="2"/>
    <s v="On-Time"/>
    <x v="57"/>
    <s v="2015-05"/>
    <s v="2015-04"/>
    <n v="0"/>
    <n v="0"/>
    <x v="0"/>
    <s v=""/>
    <n v="1"/>
    <s v="2015-Q2"/>
    <n v="1"/>
  </r>
  <r>
    <s v="ACC000907"/>
    <n v="349"/>
    <s v="CHHAPRA"/>
    <s v="JLG35K"/>
    <n v="6729"/>
    <n v="45618"/>
    <n v="14359"/>
    <d v="2015-05-13T00:00:00"/>
    <s v="Default"/>
    <s v="Quarterly EMI"/>
    <n v="380112"/>
    <s v="CHHAPRA-380112"/>
    <s v="Kavya Reddy"/>
    <s v="Female"/>
    <s v="18-25"/>
    <n v="23"/>
    <s v="2/2/1994"/>
    <s v="General"/>
    <s v="Hindu"/>
    <s v="RENT"/>
    <s v="25K-50K"/>
    <s v="Business"/>
    <n v="503"/>
    <s v="XLG"/>
    <s v="Trade"/>
    <s v=" 36 months"/>
    <n v="9.9099999999999994E-2"/>
    <s v="B"/>
    <s v="B1"/>
    <s v="CHHAPRA"/>
    <s v="209-DBS"/>
    <s v="PATNA"/>
    <s v="BR"/>
    <s v="BIHAR"/>
    <s v="CHHAPRA"/>
    <n v="380112"/>
    <s v="11867-VIKRANT KUMAR VICKY"/>
    <s v="High"/>
    <n v="8441"/>
    <n v="47021"/>
    <n v="6424"/>
    <n v="34.840000000000003"/>
    <n v="3066.33"/>
    <s v="N"/>
    <s v="N"/>
    <n v="0"/>
    <s v="On-Time"/>
    <x v="33"/>
    <s v="2015-05"/>
    <s v="2015-04"/>
    <n v="0"/>
    <n v="0"/>
    <x v="0"/>
    <s v=""/>
    <n v="1"/>
    <s v="2015-Q2"/>
    <n v="0"/>
  </r>
  <r>
    <s v="ACC000576"/>
    <n v="677"/>
    <s v="FATEHABAD"/>
    <s v="JLG30K"/>
    <n v="10184"/>
    <n v="42103"/>
    <n v="13022"/>
    <d v="2015-05-16T00:00:00"/>
    <s v="Paid Off"/>
    <s v="Quarterly EMI"/>
    <n v="670106"/>
    <s v="FATEHABAD-670106"/>
    <s v="Laksh Patel"/>
    <s v="Female"/>
    <s v="26-35"/>
    <n v="28"/>
    <s v="1/1/1991"/>
    <s v="SC"/>
    <s v="Hindu"/>
    <s v="MORTGAGE"/>
    <s v="75K-100K"/>
    <s v="Business"/>
    <n v="844"/>
    <s v="XLG"/>
    <s v="Services"/>
    <s v=" 36 months"/>
    <n v="0.1065"/>
    <s v="B"/>
    <s v="B2"/>
    <s v="FATEHABAD"/>
    <s v="206-DBS"/>
    <s v="KARNAL"/>
    <s v="HR"/>
    <s v="HARYANA"/>
    <s v="FATEHABAD"/>
    <n v="670106"/>
    <s v="10316-DEEPAK KUMAR"/>
    <s v="Medium"/>
    <n v="11339"/>
    <n v="41617"/>
    <n v="10001"/>
    <n v="23.74"/>
    <n v="1605.62"/>
    <s v="N"/>
    <s v="N"/>
    <n v="1"/>
    <s v="On-Time"/>
    <x v="58"/>
    <s v="2015-05"/>
    <s v="2015-04"/>
    <n v="0"/>
    <n v="0"/>
    <x v="0"/>
    <s v=""/>
    <n v="1"/>
    <s v="2015-Q2"/>
    <n v="1"/>
  </r>
  <r>
    <s v="ACC001495"/>
    <n v="551"/>
    <s v="DURGAPUR"/>
    <s v="JLG30K"/>
    <n v="25308"/>
    <n v="24597"/>
    <n v="29344"/>
    <d v="2015-05-17T00:00:00"/>
    <s v="Fully Paid"/>
    <s v="Monthly EMI"/>
    <n v="700013"/>
    <s v="DURGAPUR-700013"/>
    <s v="Nisha Chopra"/>
    <s v="Female"/>
    <s v="46-55"/>
    <n v="49"/>
    <s v="10/11/1970"/>
    <s v="SC"/>
    <s v="Hindu"/>
    <s v="RENT"/>
    <s v="75K-100K"/>
    <s v="Business"/>
    <n v="641"/>
    <s v="XLG"/>
    <s v="Services"/>
    <s v=" 36 months"/>
    <n v="0.1065"/>
    <s v="B"/>
    <s v="B2"/>
    <s v="DURGAPUR"/>
    <s v="201-DBS"/>
    <s v="HOWRAH"/>
    <s v="WB"/>
    <s v="WEST BENGAL"/>
    <s v="PASCHIM BARDHHAMAN"/>
    <n v="700013"/>
    <s v="10037-RAJESH PRATAP"/>
    <s v="Low"/>
    <n v="24899"/>
    <n v="25773"/>
    <n v="25105"/>
    <n v="35.93"/>
    <n v="1892.33"/>
    <s v="Y"/>
    <s v="N"/>
    <n v="0"/>
    <s v="On-Time"/>
    <x v="59"/>
    <s v="2015-05"/>
    <s v="2015-04"/>
    <n v="0"/>
    <n v="0"/>
    <x v="0"/>
    <s v=""/>
    <n v="1"/>
    <s v="2015-Q2"/>
    <n v="1"/>
  </r>
  <r>
    <s v="ACC000219"/>
    <n v="670"/>
    <s v="BULANDSHAHR"/>
    <s v="JLG30K"/>
    <n v="11458"/>
    <n v="43073"/>
    <n v="34544"/>
    <d v="2015-05-19T00:00:00"/>
    <s v="Fully Paid"/>
    <s v="Monthly EMI"/>
    <n v="10068"/>
    <s v="BULANDSHAHR-10068"/>
    <s v="Laksh Patel"/>
    <s v="Female"/>
    <s v="36-45"/>
    <n v="44"/>
    <s v="25-05-1974"/>
    <s v="ST"/>
    <s v="Hindu"/>
    <s v="RENT"/>
    <s v="&lt;25K"/>
    <s v="Self-Employed"/>
    <n v="342"/>
    <s v="XLG"/>
    <s v="Services"/>
    <s v=" 36 months"/>
    <n v="0.1065"/>
    <s v="B"/>
    <s v="B2"/>
    <s v="BULANDSHAHR"/>
    <s v="176-DBS"/>
    <s v="BULANDSHAHR"/>
    <s v="UP"/>
    <s v="UTTAR PRADESH"/>
    <s v="BULANDSHAHAR"/>
    <n v="10068"/>
    <s v="10057-NANDI SHANKAR"/>
    <s v="High"/>
    <n v="11287"/>
    <n v="44212"/>
    <n v="11256"/>
    <n v="29.32"/>
    <n v="4976.51"/>
    <s v="N"/>
    <s v="N"/>
    <n v="2"/>
    <s v="On-Time"/>
    <x v="60"/>
    <s v="2015-05"/>
    <s v="2015-04"/>
    <n v="0"/>
    <n v="0"/>
    <x v="0"/>
    <s v=""/>
    <n v="1"/>
    <s v="2015-Q2"/>
    <n v="1"/>
  </r>
  <r>
    <s v="ACC000666"/>
    <n v="858"/>
    <s v="PATIALA"/>
    <s v="JLG30K"/>
    <n v="2498"/>
    <n v="33243"/>
    <n v="36620"/>
    <d v="2015-05-21T00:00:00"/>
    <s v="Paid Off"/>
    <s v="Quarterly EMI"/>
    <n v="100186"/>
    <s v="PATIALA-100186"/>
    <s v="Diya Mehta"/>
    <s v="Female"/>
    <s v="36-45"/>
    <n v="38"/>
    <s v="1/1/1981"/>
    <s v="ST"/>
    <s v="Sikh"/>
    <s v="MORTGAGE"/>
    <s v="25K-50K"/>
    <s v="Business"/>
    <n v="308"/>
    <s v="XLG"/>
    <s v="Services"/>
    <s v=" 36 months"/>
    <n v="0.1065"/>
    <s v="B"/>
    <s v="B2"/>
    <s v="PATIALA"/>
    <s v="102-DBS"/>
    <s v="LUDHIANA"/>
    <s v="PB"/>
    <s v="PUNJAB"/>
    <s v="PATIALA"/>
    <n v="100186"/>
    <s v="10420-MUNENDRA  SINGH"/>
    <s v="Medium"/>
    <n v="3145"/>
    <n v="34587"/>
    <n v="2242"/>
    <n v="1.58"/>
    <n v="3372.79"/>
    <s v="N"/>
    <s v="N"/>
    <n v="1"/>
    <s v="Very Late"/>
    <x v="61"/>
    <s v="2015-05"/>
    <s v="2015-04"/>
    <n v="0"/>
    <n v="0"/>
    <x v="0"/>
    <s v=""/>
    <n v="1"/>
    <s v="2015-Q2"/>
    <n v="1"/>
  </r>
  <r>
    <s v="ACC001075"/>
    <n v="192"/>
    <s v="Mathura"/>
    <s v="JLG35K"/>
    <n v="26392"/>
    <n v="45311"/>
    <n v="6638"/>
    <d v="2015-05-25T00:00:00"/>
    <s v="Paid Off"/>
    <s v="Monthly EMI"/>
    <n v="910182"/>
    <s v="Mathura-910182"/>
    <s v="Aarav Malhotra"/>
    <s v="Female"/>
    <s v="46-55"/>
    <n v="53"/>
    <s v="1/1/1966"/>
    <s v="Minority"/>
    <s v="Muslim"/>
    <s v="RENT"/>
    <s v="25K-50K"/>
    <s v="Business"/>
    <n v="812"/>
    <s v="XLG"/>
    <s v="Trade"/>
    <s v=" 36 months"/>
    <n v="9.9099999999999994E-2"/>
    <s v="B"/>
    <s v="B1"/>
    <s v="Mathura"/>
    <s v="176-DBS"/>
    <s v="BULANDSHAHR"/>
    <s v="UP"/>
    <s v="UTTAR PRADESH"/>
    <s v="MATHURA"/>
    <n v="910182"/>
    <s v="10469-MANISH  PANDEY"/>
    <s v="High"/>
    <n v="27985"/>
    <n v="46102"/>
    <n v="25983"/>
    <n v="45.52"/>
    <n v="2716.16"/>
    <s v="N"/>
    <s v="N"/>
    <n v="1"/>
    <s v="Late"/>
    <x v="24"/>
    <s v="2015-05"/>
    <s v="2015-04"/>
    <n v="0"/>
    <n v="0"/>
    <x v="0"/>
    <s v=""/>
    <n v="1"/>
    <s v="2015-Q2"/>
    <n v="0"/>
  </r>
  <r>
    <s v="ACC000559"/>
    <n v="305"/>
    <s v="FATEHGARH SAHIB"/>
    <s v="JLG35K"/>
    <n v="40269"/>
    <n v="10985"/>
    <n v="31255"/>
    <d v="2015-05-25T00:00:00"/>
    <s v="Active"/>
    <s v="Monthly EMI"/>
    <n v="120676"/>
    <s v="FATEHGARH SAHIB-120676"/>
    <s v="Aditya Mehta"/>
    <s v="Female"/>
    <s v="26-35"/>
    <n v="32"/>
    <s v="1/1/1986"/>
    <s v="ST"/>
    <s v="Sikh"/>
    <s v="RENT"/>
    <s v="75K-100K"/>
    <s v="Salaried"/>
    <n v="666"/>
    <s v="XLG"/>
    <s v="Trade"/>
    <s v=" 36 months"/>
    <n v="9.9099999999999994E-2"/>
    <s v="B"/>
    <s v="B1"/>
    <s v="FATEHGARH SAHIB"/>
    <s v="102-DBS"/>
    <s v="LUDHIANA"/>
    <s v="PB"/>
    <s v="PUNJAB"/>
    <s v="FATEHGARH SAHIB"/>
    <n v="120676"/>
    <s v="10037-RAJESH PRATAP"/>
    <s v="Medium"/>
    <n v="42026"/>
    <n v="12772"/>
    <n v="40034"/>
    <n v="41.27"/>
    <n v="1749.21"/>
    <s v="N"/>
    <s v="N"/>
    <n v="0"/>
    <s v="On-Time"/>
    <x v="62"/>
    <s v="2015-05"/>
    <s v="2015-04"/>
    <n v="1"/>
    <n v="0"/>
    <x v="0"/>
    <s v=""/>
    <n v="1"/>
    <s v="2015-Q2"/>
    <n v="1"/>
  </r>
  <r>
    <s v="ACC000348"/>
    <n v="178"/>
    <s v="DHURI"/>
    <s v="JLG35K"/>
    <n v="11850"/>
    <n v="29623"/>
    <n v="8214"/>
    <d v="2015-05-26T00:00:00"/>
    <s v="Default"/>
    <s v="Quarterly EMI"/>
    <n v="1030063"/>
    <s v="DHURI-1030063"/>
    <s v="Vivaan Nair"/>
    <s v="Female"/>
    <s v="46-55"/>
    <n v="50"/>
    <s v="1/1/1969"/>
    <s v="Minority"/>
    <s v="Muslim"/>
    <s v="RENT"/>
    <s v="50K-75K"/>
    <s v="Self-Employed"/>
    <n v="379"/>
    <s v="XLG"/>
    <s v="Trade"/>
    <s v=" 36 months"/>
    <n v="9.9099999999999994E-2"/>
    <s v="B"/>
    <s v="B1"/>
    <s v="DHURI"/>
    <s v="102-DBS"/>
    <s v="LUDHIANA"/>
    <s v="PB"/>
    <s v="PUNJAB"/>
    <s v="SANGRUR"/>
    <n v="1030063"/>
    <s v="12058-DEEPAK KUMAR"/>
    <s v="Low"/>
    <n v="12289"/>
    <n v="31408"/>
    <n v="11456"/>
    <n v="27.4"/>
    <n v="630.55999999999995"/>
    <s v="N"/>
    <s v="N"/>
    <n v="2"/>
    <s v="On-Time"/>
    <x v="63"/>
    <s v="2015-05"/>
    <s v="2015-04"/>
    <n v="0"/>
    <n v="0"/>
    <x v="0"/>
    <s v=""/>
    <n v="1"/>
    <s v="2015-Q2"/>
    <n v="1"/>
  </r>
  <r>
    <s v="ACC000561"/>
    <n v="135"/>
    <s v="Mathura"/>
    <s v="JLG35K"/>
    <n v="45692"/>
    <n v="5172"/>
    <n v="3659"/>
    <d v="2015-05-28T00:00:00"/>
    <s v="Default"/>
    <s v="Quarterly EMI"/>
    <n v="910182"/>
    <s v="Mathura-910182"/>
    <s v="Meera Verma"/>
    <s v="Female"/>
    <s v="26-35"/>
    <n v="34"/>
    <s v="1/1/1984"/>
    <s v="ST"/>
    <s v="Sikh"/>
    <s v="RENT"/>
    <s v="100K+"/>
    <s v="Self-Employed"/>
    <n v="464"/>
    <s v="XLG"/>
    <s v="Trade"/>
    <s v=" 36 months"/>
    <n v="9.9099999999999994E-2"/>
    <s v="B"/>
    <s v="B1"/>
    <s v="Mathura"/>
    <s v="176-DBS"/>
    <s v="BULANDSHAHR"/>
    <s v="UP"/>
    <s v="UTTAR PRADESH"/>
    <s v="MATHURA"/>
    <n v="910182"/>
    <s v="10469-MANISH  PANDEY"/>
    <s v="High"/>
    <n v="45577"/>
    <n v="6556"/>
    <n v="45314"/>
    <n v="42.79"/>
    <n v="1209.18"/>
    <s v="Y"/>
    <s v="N"/>
    <n v="2"/>
    <s v="On-Time"/>
    <x v="64"/>
    <s v="2015-05"/>
    <s v="2015-04"/>
    <n v="0"/>
    <n v="0"/>
    <x v="0"/>
    <s v=""/>
    <n v="1"/>
    <s v="2015-Q2"/>
    <n v="1"/>
  </r>
  <r>
    <s v="ACC000480"/>
    <n v="595"/>
    <s v="DURGAPUR"/>
    <s v="JLG35K"/>
    <n v="19095"/>
    <n v="31689"/>
    <n v="17028"/>
    <d v="2015-05-29T00:00:00"/>
    <s v="Fully Paid"/>
    <s v="Monthly EMI"/>
    <n v="700013"/>
    <s v="DURGAPUR-700013"/>
    <s v="Kavya Malhotra"/>
    <s v="Female"/>
    <s v="36-45"/>
    <n v="41"/>
    <s v="1/1/1978"/>
    <s v="OBC"/>
    <s v="Hindu"/>
    <s v="RENT"/>
    <s v="25K-50K"/>
    <s v="Salaried"/>
    <n v="495"/>
    <s v="XLG"/>
    <s v="Trade"/>
    <s v=" 36 months"/>
    <n v="9.9099999999999994E-2"/>
    <s v="B"/>
    <s v="B1"/>
    <s v="DURGAPUR"/>
    <s v="201-DBS"/>
    <s v="HOWRAH"/>
    <s v="WB"/>
    <s v="WEST BENGAL"/>
    <s v="PASCHIM BARDHHAMAN"/>
    <n v="700013"/>
    <s v="10037-RAJESH PRATAP"/>
    <s v="Low"/>
    <n v="19028"/>
    <n v="33548"/>
    <n v="18925"/>
    <n v="47.61"/>
    <n v="247.84"/>
    <s v="N"/>
    <s v="N"/>
    <n v="0"/>
    <s v="On-Time"/>
    <x v="65"/>
    <s v="2015-05"/>
    <s v="2015-04"/>
    <n v="0"/>
    <n v="0"/>
    <x v="0"/>
    <s v=""/>
    <n v="1"/>
    <s v="2015-Q2"/>
    <n v="1"/>
  </r>
  <r>
    <s v="ACC001271"/>
    <n v="4"/>
    <s v="DHURI"/>
    <s v="JLG30K"/>
    <n v="42101"/>
    <n v="5876"/>
    <n v="26566"/>
    <d v="2015-05-30T00:00:00"/>
    <s v="Default"/>
    <s v="Quarterly EMI"/>
    <n v="1030063"/>
    <s v="DHURI-1030063"/>
    <s v="Diya Joshi"/>
    <s v="Female"/>
    <s v="36-45"/>
    <n v="43"/>
    <s v="1/1/1974"/>
    <s v="SC"/>
    <s v="Christian"/>
    <s v="RENT"/>
    <s v="50K-75K"/>
    <s v="Self-Employed"/>
    <n v="645"/>
    <s v="XLG"/>
    <s v="Services"/>
    <s v=" 36 months"/>
    <n v="0.1065"/>
    <s v="B"/>
    <s v="B2"/>
    <s v="DHURI"/>
    <s v="102-DBS"/>
    <s v="LUDHIANA"/>
    <s v="PB"/>
    <s v="PUNJAB"/>
    <s v="SANGRUR"/>
    <n v="1030063"/>
    <s v="12058-DEEPAK KUMAR"/>
    <s v="Low"/>
    <n v="42659"/>
    <n v="6835"/>
    <n v="41832"/>
    <n v="18.63"/>
    <n v="2004.76"/>
    <s v="N"/>
    <s v="N"/>
    <n v="1"/>
    <s v="On-Time"/>
    <x v="66"/>
    <s v="2015-05"/>
    <s v="2015-04"/>
    <n v="0"/>
    <n v="0"/>
    <x v="0"/>
    <s v=""/>
    <n v="1"/>
    <s v="2015-Q2"/>
    <n v="1"/>
  </r>
  <r>
    <s v="ACC000321"/>
    <n v="494"/>
    <s v="JALANDHAR"/>
    <s v="JLG30K"/>
    <n v="8551"/>
    <n v="25822"/>
    <n v="6976"/>
    <d v="2015-05-30T00:00:00"/>
    <s v="Fully Paid"/>
    <s v="Quarterly EMI"/>
    <n v="160051"/>
    <s v="JALANDHAR-160051"/>
    <s v="Ananya Malhotra"/>
    <s v="Female"/>
    <s v="46-55"/>
    <n v="54"/>
    <s v="1/1/1965"/>
    <s v="Minority"/>
    <s v="Muslim"/>
    <s v="RENT"/>
    <s v="25K-50K"/>
    <s v="Self-Employed"/>
    <n v="433"/>
    <s v="XLG"/>
    <s v="Services"/>
    <s v=" 36 months"/>
    <n v="0.1065"/>
    <s v="B"/>
    <s v="B2"/>
    <s v="JALANDHAR"/>
    <s v="102-DBS"/>
    <s v="LUDHIANA"/>
    <s v="PB"/>
    <s v="PUNJAB"/>
    <s v="JALANDHAR"/>
    <n v="160051"/>
    <s v="10067-AKSHAY KUMAR"/>
    <s v="Low"/>
    <n v="9429"/>
    <n v="26534"/>
    <n v="8285"/>
    <n v="40.799999999999997"/>
    <n v="1255.25"/>
    <s v="N"/>
    <s v="N"/>
    <n v="2"/>
    <s v="On-Time"/>
    <x v="66"/>
    <s v="2015-05"/>
    <s v="2015-04"/>
    <n v="0"/>
    <n v="0"/>
    <x v="0"/>
    <s v=""/>
    <n v="1"/>
    <s v="2015-Q2"/>
    <n v="1"/>
  </r>
  <r>
    <s v="ACC000872"/>
    <n v="624"/>
    <s v="SANGRUR"/>
    <s v="JLG30K"/>
    <n v="35363"/>
    <n v="13687"/>
    <n v="27351"/>
    <d v="2015-06-02T00:00:00"/>
    <s v="Paid Off"/>
    <s v="Quarterly EMI"/>
    <n v="110159"/>
    <s v="SANGRUR-110159"/>
    <s v="Laksh Reddy"/>
    <s v="Female"/>
    <s v="26-35"/>
    <n v="29"/>
    <s v="1/1/1990"/>
    <s v="OBC"/>
    <s v="Hindu"/>
    <s v="RENT"/>
    <s v="75K-100K"/>
    <s v="Business"/>
    <n v="311"/>
    <s v="XLG"/>
    <s v="Services"/>
    <s v=" 36 months"/>
    <n v="0.1065"/>
    <s v="B"/>
    <s v="B2"/>
    <s v="SANGRUR"/>
    <s v="102-DBS"/>
    <s v="LUDHIANA"/>
    <s v="PB"/>
    <s v="PUNJAB"/>
    <s v="SANGRUR"/>
    <n v="110159"/>
    <s v="10037-RAJESH PRATAP"/>
    <s v="Low"/>
    <n v="35515"/>
    <n v="14220"/>
    <n v="35284"/>
    <n v="32.32"/>
    <n v="4310.99"/>
    <s v="N"/>
    <s v="Y"/>
    <n v="0"/>
    <s v="On-Time"/>
    <x v="67"/>
    <s v="2015-06"/>
    <s v="2015-05"/>
    <n v="0"/>
    <n v="0"/>
    <x v="0"/>
    <s v=""/>
    <n v="1"/>
    <s v="2015-Q2"/>
    <n v="1"/>
  </r>
  <r>
    <s v="ACC000936"/>
    <n v="5"/>
    <s v="FATEHGARH SAHIB"/>
    <s v="JLG35K"/>
    <n v="25979"/>
    <n v="15651"/>
    <n v="11581"/>
    <d v="2015-06-04T00:00:00"/>
    <s v="Paid Off"/>
    <s v="Quarterly EMI"/>
    <n v="120676"/>
    <s v="FATEHGARH SAHIB-120676"/>
    <s v="Meera Gupta"/>
    <s v="Female"/>
    <s v="46-55"/>
    <n v="55"/>
    <s v="1/1/1962"/>
    <s v="ST"/>
    <s v="Christian"/>
    <s v="RENT"/>
    <s v="100K+"/>
    <s v="Business"/>
    <n v="773"/>
    <s v="XLG"/>
    <s v="Trade"/>
    <s v=" 36 months"/>
    <n v="9.9099999999999994E-2"/>
    <s v="B"/>
    <s v="B1"/>
    <s v="FATEHGARH SAHIB"/>
    <s v="102-DBS"/>
    <s v="LUDHIANA"/>
    <s v="PB"/>
    <s v="PUNJAB"/>
    <s v="FATEHGARH SAHIB"/>
    <n v="120676"/>
    <s v="10037-RAJESH PRATAP"/>
    <s v="Medium"/>
    <n v="26653"/>
    <n v="16630"/>
    <n v="25896"/>
    <n v="12.86"/>
    <n v="3732.4"/>
    <s v="N"/>
    <s v="N"/>
    <n v="1"/>
    <s v="On-Time"/>
    <x v="68"/>
    <s v="2015-06"/>
    <s v="2015-05"/>
    <n v="0"/>
    <n v="0"/>
    <x v="0"/>
    <s v=""/>
    <n v="1"/>
    <s v="2015-Q2"/>
    <n v="1"/>
  </r>
  <r>
    <s v="ACC000308"/>
    <n v="727"/>
    <s v="BULANDSHAHR"/>
    <s v="JLG30K"/>
    <n v="18228"/>
    <n v="19139"/>
    <n v="37345"/>
    <d v="2015-06-05T00:00:00"/>
    <s v="Fully Paid"/>
    <s v="Monthly EMI"/>
    <n v="10068"/>
    <s v="BULANDSHAHR-10068"/>
    <s v="Kavya Chopra"/>
    <s v="Female"/>
    <s v="18-25"/>
    <n v="23"/>
    <s v="1/1/1994"/>
    <s v="General"/>
    <s v="Hindu"/>
    <s v="RENT"/>
    <s v="75K-100K"/>
    <s v="Business"/>
    <n v="588"/>
    <s v="XLG"/>
    <s v="Services"/>
    <s v=" 36 months"/>
    <n v="0.1065"/>
    <s v="B"/>
    <s v="B2"/>
    <s v="BULANDSHAHR"/>
    <s v="176-DBS"/>
    <s v="BULANDSHAHR"/>
    <s v="UP"/>
    <s v="UTTAR PRADESH"/>
    <s v="BULANDSHAHAR"/>
    <n v="10068"/>
    <s v="10057-NANDI SHANKAR"/>
    <s v="High"/>
    <n v="17837"/>
    <n v="20415"/>
    <n v="18156"/>
    <n v="34.54"/>
    <n v="1205.8699999999999"/>
    <s v="N"/>
    <s v="N"/>
    <n v="0"/>
    <s v="On-Time"/>
    <x v="69"/>
    <s v="2015-06"/>
    <s v="2015-05"/>
    <n v="0"/>
    <n v="0"/>
    <x v="0"/>
    <s v=""/>
    <n v="1"/>
    <s v="2015-Q2"/>
    <n v="1"/>
  </r>
  <r>
    <s v="ACC001675"/>
    <n v="90"/>
    <s v="Mathura"/>
    <s v="JLG30K"/>
    <n v="14215"/>
    <n v="19500"/>
    <n v="35463"/>
    <d v="2015-06-10T00:00:00"/>
    <s v="Paid Off"/>
    <s v="Monthly EMI"/>
    <n v="910182"/>
    <s v="Mathura-910182"/>
    <s v="Nisha Chopra"/>
    <s v="Female"/>
    <s v="46-55"/>
    <n v="49"/>
    <s v="10/11/1970"/>
    <s v="SC"/>
    <s v="Hindu"/>
    <s v="RENT"/>
    <s v="75K-100K"/>
    <s v="Business"/>
    <n v="641"/>
    <s v="XLG"/>
    <s v="Services"/>
    <s v=" 36 months"/>
    <n v="0.1065"/>
    <s v="B"/>
    <s v="B2"/>
    <s v="Mathura"/>
    <s v="176-DBS"/>
    <s v="BULANDSHAHR"/>
    <s v="UP"/>
    <s v="UTTAR PRADESH"/>
    <s v="MATHURA"/>
    <n v="910182"/>
    <s v="10469-MANISH  PANDEY"/>
    <s v="High"/>
    <n v="15569"/>
    <n v="20425"/>
    <n v="14034"/>
    <n v="0.14000000000000001"/>
    <n v="2331.9299999999998"/>
    <s v="N"/>
    <s v="N"/>
    <n v="1"/>
    <s v="Late"/>
    <x v="70"/>
    <s v="2015-06"/>
    <s v="2015-05"/>
    <n v="0"/>
    <n v="0"/>
    <x v="0"/>
    <s v=""/>
    <n v="1"/>
    <s v="2015-Q2"/>
    <n v="1"/>
  </r>
  <r>
    <s v="ACC000972"/>
    <n v="276"/>
    <s v="MUKTSAR"/>
    <s v="JLG35K"/>
    <n v="20763"/>
    <n v="45375"/>
    <n v="35013"/>
    <d v="2015-06-11T00:00:00"/>
    <s v="Fully Paid"/>
    <s v="Quarterly EMI"/>
    <n v="1110166"/>
    <s v="MUKTSAR-1110166"/>
    <s v="Laksh Patel"/>
    <s v="Female"/>
    <s v="26-35"/>
    <n v="28"/>
    <s v="1/1/1991"/>
    <s v="SC"/>
    <s v="Hindu"/>
    <s v="MORTGAGE"/>
    <s v="75K-100K"/>
    <s v="Business"/>
    <n v="844"/>
    <s v="XLG"/>
    <s v="Trade"/>
    <s v=" 36 months"/>
    <n v="9.9099999999999994E-2"/>
    <s v="B"/>
    <s v="B1"/>
    <s v="MUKTSAR"/>
    <s v="102-DBS"/>
    <s v="LUDHIANA"/>
    <s v="PB"/>
    <s v="PUNJAB"/>
    <s v="SRI MUKTSAR SAHIB"/>
    <n v="1110166"/>
    <s v="11303-ASHUTOSH KUMAR SUMAN"/>
    <s v="Medium"/>
    <n v="20300"/>
    <n v="45295"/>
    <n v="20687"/>
    <n v="32.46"/>
    <n v="2795.2"/>
    <s v="N"/>
    <s v="Y"/>
    <n v="2"/>
    <s v="On-Time"/>
    <x v="71"/>
    <s v="2015-06"/>
    <s v="2015-05"/>
    <n v="0"/>
    <n v="0"/>
    <x v="0"/>
    <s v=""/>
    <n v="1"/>
    <s v="2015-Q2"/>
    <n v="1"/>
  </r>
  <r>
    <s v="ACC001101"/>
    <n v="498"/>
    <s v="DHURI"/>
    <s v="JLG35K"/>
    <n v="20471"/>
    <n v="18171"/>
    <n v="12445"/>
    <d v="2015-06-13T00:00:00"/>
    <s v="Default"/>
    <s v="Quarterly EMI"/>
    <n v="1030063"/>
    <s v="DHURI-1030063"/>
    <s v="Meera Patel"/>
    <s v="Female"/>
    <s v="26-35"/>
    <n v="28"/>
    <s v="4/12/1989"/>
    <s v="SC"/>
    <s v="Hindu"/>
    <s v="RENT"/>
    <s v="25K-50K"/>
    <s v="Business"/>
    <n v="385"/>
    <s v="XLG"/>
    <s v="Trade"/>
    <s v=" 36 months"/>
    <n v="9.9099999999999994E-2"/>
    <s v="B"/>
    <s v="B1"/>
    <s v="DHURI"/>
    <s v="102-DBS"/>
    <s v="LUDHIANA"/>
    <s v="PB"/>
    <s v="PUNJAB"/>
    <s v="SANGRUR"/>
    <n v="1030063"/>
    <s v="12058-DEEPAK KUMAR"/>
    <s v="Low"/>
    <n v="22222"/>
    <n v="20099"/>
    <n v="20166"/>
    <n v="10.57"/>
    <n v="3295.78"/>
    <s v="N"/>
    <s v="N"/>
    <n v="2"/>
    <s v="On-Time"/>
    <x v="72"/>
    <s v="2015-06"/>
    <s v="2015-05"/>
    <n v="0"/>
    <n v="0"/>
    <x v="0"/>
    <s v=""/>
    <n v="1"/>
    <s v="2015-Q2"/>
    <n v="1"/>
  </r>
  <r>
    <s v="ACC000237"/>
    <n v="668"/>
    <s v="Mathura"/>
    <s v="JLG30K"/>
    <n v="35141"/>
    <n v="35911"/>
    <n v="24277"/>
    <d v="2015-06-15T00:00:00"/>
    <s v="Fully Paid"/>
    <s v="Monthly EMI"/>
    <n v="910182"/>
    <s v="Mathura-910182"/>
    <s v="Ananya Chopra"/>
    <s v="Female"/>
    <s v="36-45"/>
    <n v="45"/>
    <s v="1/1/1974"/>
    <s v="SC"/>
    <s v="Hindu"/>
    <s v="RENT"/>
    <s v="75K-100K"/>
    <s v="Salaried"/>
    <n v="311"/>
    <s v="XLG"/>
    <s v="Services"/>
    <s v=" 36 months"/>
    <n v="0.1065"/>
    <s v="B"/>
    <s v="B2"/>
    <s v="Mathura"/>
    <s v="176-DBS"/>
    <s v="BULANDSHAHR"/>
    <s v="UP"/>
    <s v="UTTAR PRADESH"/>
    <s v="MATHURA"/>
    <n v="910182"/>
    <s v="10469-MANISH  PANDEY"/>
    <s v="High"/>
    <n v="35438"/>
    <n v="35949"/>
    <n v="35070"/>
    <n v="28.51"/>
    <n v="3710.46"/>
    <s v="N"/>
    <s v="N"/>
    <n v="0"/>
    <s v="On-Time"/>
    <x v="73"/>
    <s v="2015-06"/>
    <s v="2015-05"/>
    <n v="0"/>
    <n v="0"/>
    <x v="0"/>
    <s v=""/>
    <n v="1"/>
    <s v="2015-Q2"/>
    <n v="1"/>
  </r>
  <r>
    <s v="ACC001394"/>
    <n v="481"/>
    <s v="ASANSOL"/>
    <s v="JLG30K"/>
    <n v="33254"/>
    <n v="38502"/>
    <n v="15820"/>
    <d v="2015-06-17T00:00:00"/>
    <s v="Default"/>
    <s v="Monthly EMI"/>
    <n v="690076"/>
    <s v="ASANSOL-690076"/>
    <s v="Vivaan Joshi"/>
    <s v="Female"/>
    <s v="26-35"/>
    <n v="29"/>
    <s v="1/1/1990"/>
    <s v="Minority"/>
    <s v="Hindu"/>
    <s v="MORTGAGE"/>
    <s v="75K-100K"/>
    <s v="Business"/>
    <n v="395"/>
    <s v="XLG"/>
    <s v="Services"/>
    <s v=" 36 months"/>
    <n v="0.1065"/>
    <s v="B"/>
    <s v="B2"/>
    <s v="ASANSOL"/>
    <s v="201-DBS"/>
    <s v="HOWRAH"/>
    <s v="WB"/>
    <s v="WEST BENGAL"/>
    <s v="PASCHIM BARDHHAMAN"/>
    <n v="690076"/>
    <s v="10035-ABHAY TOMER"/>
    <s v="Medium"/>
    <n v="35043"/>
    <n v="38730"/>
    <n v="32949"/>
    <n v="37.01"/>
    <n v="1779.57"/>
    <s v="N"/>
    <s v="N"/>
    <n v="1"/>
    <s v="On-Time"/>
    <x v="74"/>
    <s v="2015-06"/>
    <s v="2015-05"/>
    <n v="0"/>
    <n v="0"/>
    <x v="0"/>
    <s v=""/>
    <n v="1"/>
    <s v="2015-Q2"/>
    <n v="1"/>
  </r>
  <r>
    <s v="ACC000411"/>
    <n v="524"/>
    <s v="PATIALA"/>
    <s v="JLG46K"/>
    <n v="19274"/>
    <n v="14425"/>
    <n v="43618"/>
    <d v="2015-06-17T00:00:00"/>
    <s v="Fully Paid"/>
    <s v="Monthly EMI"/>
    <n v="100186"/>
    <s v="PATIALA-100186"/>
    <s v="Meera Sharma"/>
    <s v="Female"/>
    <s v="18-25"/>
    <n v="22"/>
    <s v="14-12-1995"/>
    <s v="General"/>
    <s v="Hindu"/>
    <s v="RENT"/>
    <s v="&lt;25K"/>
    <s v="Salaried"/>
    <n v="346"/>
    <s v="XLG"/>
    <s v="Home Loan"/>
    <s v=" 36 months"/>
    <n v="0.1825"/>
    <s v="D"/>
    <s v="D5"/>
    <s v="PATIALA"/>
    <s v="102-DBS"/>
    <s v="LUDHIANA"/>
    <s v="PB"/>
    <s v="PUNJAB"/>
    <s v="PATIALA"/>
    <n v="100186"/>
    <s v="10420-MUNENDRA  SINGH"/>
    <s v="Medium"/>
    <n v="18872"/>
    <n v="14876"/>
    <n v="19099"/>
    <n v="8.5399999999999991"/>
    <n v="4286.8599999999997"/>
    <s v="N"/>
    <s v="N"/>
    <n v="2"/>
    <s v="On-Time"/>
    <x v="74"/>
    <s v="2015-06"/>
    <s v="2015-05"/>
    <n v="0"/>
    <n v="0"/>
    <x v="0"/>
    <s v=""/>
    <n v="1"/>
    <s v="2015-Q2"/>
    <n v="1"/>
  </r>
  <r>
    <s v="ACC001596"/>
    <n v="788"/>
    <s v="Mathura"/>
    <s v="JLG30K"/>
    <n v="18827"/>
    <n v="16201"/>
    <n v="35664"/>
    <d v="2015-06-17T00:00:00"/>
    <s v="Fully Paid"/>
    <s v="Monthly EMI"/>
    <n v="910182"/>
    <s v="Mathura-910182"/>
    <s v="Ishaan Joshi"/>
    <s v="Female"/>
    <s v="36-45"/>
    <n v="43"/>
    <s v="2/4/1976"/>
    <s v="General"/>
    <s v="Hindu"/>
    <s v="RENT"/>
    <s v="100K+"/>
    <s v="Salaried"/>
    <n v="675"/>
    <s v="XLG"/>
    <s v="Services"/>
    <s v=" 36 months"/>
    <n v="0.1065"/>
    <s v="B"/>
    <s v="B2"/>
    <s v="Mathura"/>
    <s v="176-DBS"/>
    <s v="BULANDSHAHR"/>
    <s v="UP"/>
    <s v="UTTAR PRADESH"/>
    <s v="MATHURA"/>
    <n v="910182"/>
    <s v="10469-MANISH  PANDEY"/>
    <s v="High"/>
    <n v="20267"/>
    <n v="15835"/>
    <n v="18527"/>
    <n v="14.13"/>
    <n v="1983.54"/>
    <s v="N"/>
    <s v="N"/>
    <n v="2"/>
    <s v="Late"/>
    <x v="74"/>
    <s v="2015-06"/>
    <s v="2015-05"/>
    <n v="0"/>
    <n v="0"/>
    <x v="0"/>
    <s v=""/>
    <n v="1"/>
    <s v="2015-Q2"/>
    <n v="1"/>
  </r>
  <r>
    <s v="ACC000700"/>
    <n v="822"/>
    <s v="MAWANA"/>
    <s v="JLG35K"/>
    <n v="43809"/>
    <n v="9417"/>
    <n v="25562"/>
    <d v="2015-06-21T00:00:00"/>
    <s v="Paid Off"/>
    <s v="Monthly EMI"/>
    <n v="800018"/>
    <s v="MAWANA-800018"/>
    <s v="Laksh Reddy"/>
    <s v="Female"/>
    <s v="26-35"/>
    <n v="29"/>
    <s v="1/1/1990"/>
    <s v="OBC"/>
    <s v="Hindu"/>
    <s v="RENT"/>
    <s v="75K-100K"/>
    <s v="Business"/>
    <n v="311"/>
    <s v="XLG"/>
    <s v="Trade"/>
    <s v=" 36 months"/>
    <n v="9.9099999999999994E-2"/>
    <s v="B"/>
    <s v="B1"/>
    <s v="MAWANA"/>
    <s v="176-DBS"/>
    <s v="BULANDSHAHR"/>
    <s v="UP"/>
    <s v="UTTAR PRADESH"/>
    <s v="MEERUT"/>
    <n v="800018"/>
    <s v="11183-ANIL KUMAR"/>
    <s v="Medium"/>
    <n v="45145"/>
    <n v="9450"/>
    <n v="43473"/>
    <n v="7.33"/>
    <n v="4714.6000000000004"/>
    <s v="N"/>
    <s v="N"/>
    <n v="0"/>
    <s v="On-Time"/>
    <x v="75"/>
    <s v="2015-06"/>
    <s v="2015-05"/>
    <n v="0"/>
    <n v="0"/>
    <x v="0"/>
    <s v=""/>
    <n v="1"/>
    <s v="2015-Q2"/>
    <n v="1"/>
  </r>
  <r>
    <s v="ACC000118"/>
    <n v="456"/>
    <s v="MODINAGAR"/>
    <s v="JLG30K"/>
    <n v="40976"/>
    <n v="13672"/>
    <n v="26721"/>
    <d v="2015-06-22T00:00:00"/>
    <s v="Paid Off"/>
    <s v="Monthly EMI"/>
    <n v="410521"/>
    <s v="MODINAGAR-410521"/>
    <s v="Kavya Malhotra"/>
    <s v="Female"/>
    <s v="36-45"/>
    <n v="41"/>
    <s v="1/1/1978"/>
    <s v="OBC"/>
    <s v="Hindu"/>
    <s v="RENT"/>
    <s v="25K-50K"/>
    <s v="Salaried"/>
    <n v="495"/>
    <s v="XLG"/>
    <s v="Services"/>
    <s v=" 36 months"/>
    <n v="0.1065"/>
    <s v="B"/>
    <s v="B2"/>
    <s v="MODINAGAR"/>
    <s v="176-DBS"/>
    <s v="BULANDSHAHR"/>
    <s v="UP"/>
    <s v="UTTAR PRADESH"/>
    <s v="MODINAGAR"/>
    <n v="410521"/>
    <s v="12116-ANIL KUMAR"/>
    <s v="Low"/>
    <n v="41574"/>
    <n v="15649"/>
    <n v="40973"/>
    <n v="16.88"/>
    <n v="3810.98"/>
    <s v="N"/>
    <s v="N"/>
    <n v="1"/>
    <s v="On-Time"/>
    <x v="76"/>
    <s v="2015-06"/>
    <s v="2015-05"/>
    <n v="0"/>
    <n v="0"/>
    <x v="0"/>
    <s v=""/>
    <n v="1"/>
    <s v="2015-Q2"/>
    <n v="1"/>
  </r>
  <r>
    <s v="ACC001049"/>
    <n v="961"/>
    <s v="FATEHGARH SAHIB"/>
    <s v="JLG40K"/>
    <n v="20315"/>
    <n v="37859"/>
    <n v="31028"/>
    <d v="2015-06-22T00:00:00"/>
    <s v="Active"/>
    <s v="Quarterly EMI"/>
    <n v="120676"/>
    <s v="FATEHGARH SAHIB-120676"/>
    <s v="Ananya Reddy"/>
    <s v="Female"/>
    <s v="26-35"/>
    <n v="29"/>
    <s v="1/1/1989"/>
    <s v="ST"/>
    <s v="Sikh"/>
    <s v="RENT"/>
    <s v="100K+"/>
    <s v="Salaried"/>
    <n v="324"/>
    <s v="XLG"/>
    <s v="Services"/>
    <s v=" 36 months"/>
    <n v="0.17269999999999999"/>
    <s v="D"/>
    <s v="D3"/>
    <s v="FATEHGARH SAHIB"/>
    <s v="102-DBS"/>
    <s v="LUDHIANA"/>
    <s v="PB"/>
    <s v="PUNJAB"/>
    <s v="FATEHGARH SAHIB"/>
    <n v="120676"/>
    <s v="10037-RAJESH PRATAP"/>
    <s v="Medium"/>
    <n v="21689"/>
    <n v="39036"/>
    <n v="19896"/>
    <n v="47.47"/>
    <n v="1538.85"/>
    <s v="N"/>
    <s v="N"/>
    <n v="2"/>
    <s v="On-Time"/>
    <x v="76"/>
    <s v="2015-06"/>
    <s v="2015-05"/>
    <n v="1"/>
    <n v="0"/>
    <x v="0"/>
    <s v=""/>
    <n v="1"/>
    <s v="2015-Q2"/>
    <n v="1"/>
  </r>
  <r>
    <s v="ACC001577"/>
    <n v="123"/>
    <s v="PALWAL"/>
    <s v="JLG35K"/>
    <n v="8314"/>
    <n v="48224"/>
    <n v="40079"/>
    <d v="2015-06-23T00:00:00"/>
    <s v="Active"/>
    <s v="Monthly EMI"/>
    <n v="20242"/>
    <s v="PALWAL-20242"/>
    <s v="Meera Chopra"/>
    <s v="Female"/>
    <s v="36-45"/>
    <n v="37"/>
    <s v="1/1/1983"/>
    <s v="ST"/>
    <s v="Sikh"/>
    <s v="RENT"/>
    <s v="75K-100K"/>
    <s v="Salaried"/>
    <n v="373"/>
    <s v="XLG"/>
    <s v="Trade"/>
    <s v=" 36 months"/>
    <n v="9.9099999999999994E-2"/>
    <s v="B"/>
    <s v="B1"/>
    <s v="PALWAL"/>
    <s v="206-DBS"/>
    <s v="KARNAL"/>
    <s v="HR"/>
    <s v="HARYANA"/>
    <s v="PALWAL"/>
    <n v="20242"/>
    <s v="10903-HEMANT SHUKLA"/>
    <s v="Medium"/>
    <n v="8449"/>
    <n v="49843"/>
    <n v="7908"/>
    <n v="41.31"/>
    <n v="520.75"/>
    <s v="N"/>
    <s v="Y"/>
    <n v="1"/>
    <s v="Very Late"/>
    <x v="77"/>
    <s v="2015-06"/>
    <s v="2015-05"/>
    <n v="1"/>
    <n v="0"/>
    <x v="0"/>
    <s v=""/>
    <n v="1"/>
    <s v="2015-Q2"/>
    <n v="1"/>
  </r>
  <r>
    <s v="ACC000841"/>
    <n v="672"/>
    <s v="BULANDSHAHR"/>
    <s v="JLG30K"/>
    <n v="14072"/>
    <n v="5081"/>
    <n v="38358"/>
    <d v="2015-06-26T00:00:00"/>
    <s v="Paid Off"/>
    <s v="Monthly EMI"/>
    <n v="10068"/>
    <s v="BULANDSHAHR-10068"/>
    <s v="Laksh Mehta"/>
    <s v="Female"/>
    <s v="36-45"/>
    <n v="40"/>
    <s v="1/1/1979"/>
    <s v="ST"/>
    <s v="Sikh"/>
    <s v="RENT"/>
    <s v="50K-75K"/>
    <s v="Self-Employed"/>
    <n v="318"/>
    <s v="XLG"/>
    <s v="Services"/>
    <s v=" 36 months"/>
    <n v="0.1065"/>
    <s v="B"/>
    <s v="B2"/>
    <s v="BULANDSHAHR"/>
    <s v="176-DBS"/>
    <s v="BULANDSHAHR"/>
    <s v="UP"/>
    <s v="UTTAR PRADESH"/>
    <s v="BULANDSHAHAR"/>
    <n v="10068"/>
    <s v="10057-NANDI SHANKAR"/>
    <s v="High"/>
    <n v="14765"/>
    <n v="6365"/>
    <n v="13578"/>
    <n v="49.83"/>
    <n v="4319.95"/>
    <s v="N"/>
    <s v="N"/>
    <n v="1"/>
    <s v="On-Time"/>
    <x v="78"/>
    <s v="2015-06"/>
    <s v="2015-05"/>
    <n v="0"/>
    <n v="0"/>
    <x v="0"/>
    <s v=""/>
    <n v="1"/>
    <s v="2015-Q2"/>
    <n v="1"/>
  </r>
  <r>
    <s v="ACC001910"/>
    <n v="315"/>
    <s v="MUKTSAR"/>
    <s v="JLG30K"/>
    <n v="44378"/>
    <n v="20404"/>
    <n v="21024"/>
    <d v="2015-06-27T00:00:00"/>
    <s v="Active"/>
    <s v="Monthly EMI"/>
    <n v="1110166"/>
    <s v="MUKTSAR-1110166"/>
    <s v="Aarav Reddy"/>
    <s v="Female"/>
    <s v="46-55"/>
    <n v="55"/>
    <s v="1/1/1963"/>
    <s v="General"/>
    <s v="Muslim"/>
    <s v="MORTGAGE"/>
    <s v="&lt;25K"/>
    <s v="Self-Employed"/>
    <n v="750"/>
    <s v="XLG"/>
    <s v="Services"/>
    <s v=" 36 months"/>
    <n v="0.1065"/>
    <s v="B"/>
    <s v="B2"/>
    <s v="MUKTSAR"/>
    <s v="102-DBS"/>
    <s v="LUDHIANA"/>
    <s v="PB"/>
    <s v="PUNJAB"/>
    <s v="SRI MUKTSAR SAHIB"/>
    <n v="1110166"/>
    <s v="11303-ASHUTOSH KUMAR SUMAN"/>
    <s v="Medium"/>
    <n v="46351"/>
    <n v="21169"/>
    <n v="44319"/>
    <n v="41.56"/>
    <n v="4513.18"/>
    <s v="N"/>
    <s v="N"/>
    <n v="2"/>
    <s v="Late"/>
    <x v="79"/>
    <s v="2015-06"/>
    <s v="2015-05"/>
    <n v="1"/>
    <n v="0"/>
    <x v="0"/>
    <s v=""/>
    <n v="1"/>
    <s v="2015-Q2"/>
    <n v="1"/>
  </r>
  <r>
    <s v="ACC000964"/>
    <n v="651"/>
    <s v="DHURI"/>
    <s v="JLG30K"/>
    <n v="40484"/>
    <n v="29014"/>
    <n v="43116"/>
    <d v="2015-06-29T00:00:00"/>
    <s v="Fully Paid"/>
    <s v="Quarterly EMI"/>
    <n v="1030063"/>
    <s v="DHURI-1030063"/>
    <s v="Aditya Mehta"/>
    <s v="Female"/>
    <s v="36-45"/>
    <n v="38"/>
    <s v="1/1/1980"/>
    <s v="SC"/>
    <s v="Hindu"/>
    <s v="OWN"/>
    <s v="25K-50K"/>
    <s v="Business"/>
    <n v="696"/>
    <s v="XLG"/>
    <s v="Services"/>
    <s v=" 36 months"/>
    <n v="0.1065"/>
    <s v="B"/>
    <s v="B2"/>
    <s v="DHURI"/>
    <s v="102-DBS"/>
    <s v="LUDHIANA"/>
    <s v="PB"/>
    <s v="PUNJAB"/>
    <s v="SANGRUR"/>
    <n v="1030063"/>
    <s v="12058-DEEPAK KUMAR"/>
    <s v="Low"/>
    <n v="40048"/>
    <n v="28561"/>
    <n v="40084"/>
    <n v="23.03"/>
    <n v="3070.7"/>
    <s v="Y"/>
    <s v="N"/>
    <n v="0"/>
    <s v="On-Time"/>
    <x v="80"/>
    <s v="2015-06"/>
    <s v="2015-05"/>
    <n v="0"/>
    <n v="0"/>
    <x v="0"/>
    <s v=""/>
    <n v="1"/>
    <s v="2015-Q2"/>
    <n v="1"/>
  </r>
  <r>
    <s v="ACC001018"/>
    <n v="769"/>
    <s v="JALANDHAR"/>
    <s v="JLG30K"/>
    <n v="34927"/>
    <n v="24286"/>
    <n v="3586"/>
    <d v="2015-07-05T00:00:00"/>
    <s v="Active"/>
    <s v="Monthly EMI"/>
    <n v="160051"/>
    <s v="JALANDHAR-160051"/>
    <s v="Meera Chopra"/>
    <s v="Female"/>
    <s v="46-55"/>
    <n v="53"/>
    <s v="5/7/1966"/>
    <s v="ST"/>
    <s v="Sikh"/>
    <s v="RENT"/>
    <s v="75K-100K"/>
    <s v="Business"/>
    <n v="551"/>
    <s v="XLG"/>
    <s v="Services"/>
    <s v=" 36 months"/>
    <n v="0.1065"/>
    <s v="B"/>
    <s v="B2"/>
    <s v="JALANDHAR"/>
    <s v="102-DBS"/>
    <s v="LUDHIANA"/>
    <s v="PB"/>
    <s v="PUNJAB"/>
    <s v="JALANDHAR"/>
    <n v="160051"/>
    <s v="10067-AKSHAY KUMAR"/>
    <s v="Low"/>
    <n v="36153"/>
    <n v="25203"/>
    <n v="34630"/>
    <n v="24.09"/>
    <n v="515.69000000000005"/>
    <s v="N"/>
    <s v="N"/>
    <n v="2"/>
    <s v="On-Time"/>
    <x v="81"/>
    <s v="2015-07"/>
    <s v="2015-06"/>
    <n v="1"/>
    <n v="0"/>
    <x v="0"/>
    <s v=""/>
    <n v="1"/>
    <s v="2015-Q3"/>
    <n v="1"/>
  </r>
  <r>
    <s v="ACC000362"/>
    <n v="897"/>
    <s v="PALWAL"/>
    <s v="JLG35K"/>
    <n v="30166"/>
    <n v="24828"/>
    <n v="7628"/>
    <d v="2015-07-06T00:00:00"/>
    <s v="Fully Paid"/>
    <s v="Monthly EMI"/>
    <n v="20242"/>
    <s v="PALWAL-20242"/>
    <s v="Kavya Mehta"/>
    <s v="Female"/>
    <s v="36-45"/>
    <n v="45"/>
    <s v="14-03-1973"/>
    <s v="General"/>
    <s v="Muslim"/>
    <s v="OWN"/>
    <s v="50K-75K"/>
    <s v="Business"/>
    <n v="490"/>
    <s v="XLG"/>
    <s v="Trade"/>
    <s v=" 36 months"/>
    <n v="9.9099999999999994E-2"/>
    <s v="B"/>
    <s v="B1"/>
    <s v="PALWAL"/>
    <s v="206-DBS"/>
    <s v="KARNAL"/>
    <s v="HR"/>
    <s v="HARYANA"/>
    <s v="PALWAL"/>
    <n v="20242"/>
    <s v="10903-HEMANT SHUKLA"/>
    <s v="Medium"/>
    <n v="29994"/>
    <n v="24496"/>
    <n v="29800"/>
    <n v="9.09"/>
    <n v="1768.11"/>
    <s v="N"/>
    <s v="N"/>
    <n v="1"/>
    <s v="On-Time"/>
    <x v="82"/>
    <s v="2015-07"/>
    <s v="2015-06"/>
    <n v="0"/>
    <n v="0"/>
    <x v="0"/>
    <s v=""/>
    <n v="1"/>
    <s v="2015-Q3"/>
    <n v="1"/>
  </r>
  <r>
    <s v="ACC000124"/>
    <n v="254"/>
    <s v="JAMMU"/>
    <s v="JLG46K"/>
    <n v="15471"/>
    <n v="15637"/>
    <n v="3883"/>
    <d v="2015-07-07T00:00:00"/>
    <s v="Fully Paid"/>
    <s v="Monthly EMI"/>
    <n v="720081"/>
    <s v="JAMMU-720081"/>
    <s v="Laksh Patel"/>
    <s v="Female"/>
    <s v="26-35"/>
    <n v="28"/>
    <s v="1/1/1991"/>
    <s v="SC"/>
    <s v="Hindu"/>
    <s v="MORTGAGE"/>
    <s v="75K-100K"/>
    <s v="Business"/>
    <n v="844"/>
    <s v="XLG"/>
    <s v="Home Loan"/>
    <s v=" 36 months"/>
    <n v="0.1825"/>
    <s v="D"/>
    <s v="D5"/>
    <s v="JAMMU"/>
    <s v="201-DBS"/>
    <s v="LUDHIANA"/>
    <s v="JK"/>
    <s v="JAMMU &amp; KASHMIR"/>
    <s v="JAMMU"/>
    <n v="720081"/>
    <s v="10588-POONAM DEVI"/>
    <s v="High"/>
    <n v="15591"/>
    <n v="16847"/>
    <n v="15252"/>
    <n v="34.950000000000003"/>
    <n v="1531.97"/>
    <s v="N"/>
    <s v="N"/>
    <n v="2"/>
    <s v="On-Time"/>
    <x v="83"/>
    <s v="2015-07"/>
    <s v="2015-06"/>
    <n v="0"/>
    <n v="0"/>
    <x v="0"/>
    <s v=""/>
    <n v="1"/>
    <s v="2015-Q3"/>
    <n v="1"/>
  </r>
  <r>
    <s v="ACC000655"/>
    <n v="509"/>
    <s v="PAOTA"/>
    <s v="JLG30K"/>
    <n v="29752"/>
    <n v="16215"/>
    <n v="16482"/>
    <d v="2015-07-08T00:00:00"/>
    <s v="Paid Off"/>
    <s v="Quarterly EMI"/>
    <n v="90149"/>
    <s v="PAOTA-90149"/>
    <s v="Vivaan Gupta"/>
    <s v="Female"/>
    <s v="56-63"/>
    <n v="57"/>
    <s v="11/8/1962"/>
    <s v="General"/>
    <s v="Muslim"/>
    <s v="RENT"/>
    <s v="75K-100K"/>
    <s v="Business"/>
    <n v="472"/>
    <s v="XLG"/>
    <s v="Services"/>
    <s v=" 36 months"/>
    <n v="0.1065"/>
    <s v="B"/>
    <s v="B2"/>
    <s v="PAOTA"/>
    <s v="301-DBS"/>
    <s v="JAIPUR"/>
    <s v="RJ"/>
    <s v="RAJASTHAN"/>
    <s v="jaipur"/>
    <n v="90149"/>
    <s v="10043-RAVI MISHRA"/>
    <s v="Low"/>
    <n v="29766"/>
    <n v="17355"/>
    <n v="29712"/>
    <n v="24.23"/>
    <n v="833.77"/>
    <s v="N"/>
    <s v="N"/>
    <n v="2"/>
    <s v="On-Time"/>
    <x v="84"/>
    <s v="2015-07"/>
    <s v="2015-06"/>
    <n v="0"/>
    <n v="0"/>
    <x v="0"/>
    <s v=""/>
    <n v="1"/>
    <s v="2015-Q3"/>
    <n v="1"/>
  </r>
  <r>
    <s v="ACC000093"/>
    <n v="885"/>
    <s v="KAROND"/>
    <s v="JLG35K"/>
    <n v="23461"/>
    <n v="38512"/>
    <n v="7783"/>
    <d v="2015-07-10T00:00:00"/>
    <s v="Active"/>
    <s v="Quarterly EMI"/>
    <n v="1320004"/>
    <s v="KAROND-1320004"/>
    <s v="Diya Reddy"/>
    <s v="Female"/>
    <s v="36-45"/>
    <n v="36"/>
    <s v="1/1/1983"/>
    <s v="SC"/>
    <s v="Hindu"/>
    <s v="MORTGAGE"/>
    <s v="25K-50K"/>
    <s v="Business"/>
    <n v="796"/>
    <s v="XLG"/>
    <s v="Trade"/>
    <s v=" 36 months"/>
    <n v="9.9099999999999994E-2"/>
    <s v="B"/>
    <s v="B1"/>
    <s v="KAROND"/>
    <s v="200-DBS"/>
    <s v="BHOPAL"/>
    <s v="MP"/>
    <s v="MADHYA PRADESH"/>
    <s v="BHOPAL"/>
    <n v="1320004"/>
    <s v="12758-ROHIT KUMAR JAISWAL"/>
    <s v="Medium"/>
    <n v="24893"/>
    <n v="39147"/>
    <n v="23214"/>
    <n v="46.63"/>
    <n v="2088.59"/>
    <s v="N"/>
    <s v="N"/>
    <n v="1"/>
    <s v="Very Late"/>
    <x v="85"/>
    <s v="2015-07"/>
    <s v="2015-06"/>
    <n v="1"/>
    <n v="0"/>
    <x v="0"/>
    <s v=""/>
    <n v="1"/>
    <s v="2015-Q3"/>
    <n v="1"/>
  </r>
  <r>
    <s v="ACC000812"/>
    <n v="191"/>
    <s v="BEHROR"/>
    <s v="JLG35K"/>
    <n v="46653"/>
    <n v="44115"/>
    <n v="10825"/>
    <d v="2015-07-11T00:00:00"/>
    <s v="Active"/>
    <s v="Monthly EMI"/>
    <n v="30179"/>
    <s v="BEHROR-30179"/>
    <s v="Aditya Verma"/>
    <s v="Female"/>
    <s v="36-45"/>
    <n v="40"/>
    <s v="29-01-1979"/>
    <s v="Minority"/>
    <s v="Muslim"/>
    <s v="RENT"/>
    <s v="50K-75K"/>
    <s v="Salaried"/>
    <n v="714"/>
    <s v="XLG"/>
    <s v="Trade"/>
    <s v=" 36 months"/>
    <n v="9.9099999999999994E-2"/>
    <s v="B"/>
    <s v="B1"/>
    <s v="BEHROR"/>
    <s v="301-DBS"/>
    <s v="JAIPUR"/>
    <s v="RJ"/>
    <s v="RAJASTHAN"/>
    <s v="BEHROD"/>
    <n v="30179"/>
    <s v="10055-MAHESH KUMAR PATEL"/>
    <s v="Low"/>
    <n v="48420"/>
    <n v="44479"/>
    <n v="46269"/>
    <n v="43.95"/>
    <n v="3945.23"/>
    <s v="N"/>
    <s v="N"/>
    <n v="1"/>
    <s v="On-Time"/>
    <x v="86"/>
    <s v="2015-07"/>
    <s v="2015-06"/>
    <n v="1"/>
    <n v="0"/>
    <x v="0"/>
    <s v=""/>
    <n v="1"/>
    <s v="2015-Q3"/>
    <n v="1"/>
  </r>
  <r>
    <s v="ACC001407"/>
    <n v="265"/>
    <s v="BEHROR"/>
    <s v="JLG35K"/>
    <n v="35982"/>
    <n v="3646"/>
    <n v="27632"/>
    <d v="2015-07-11T00:00:00"/>
    <s v="Fully Paid"/>
    <s v="Quarterly EMI"/>
    <n v="30179"/>
    <s v="BEHROR-30179"/>
    <s v="Meera Joshi"/>
    <s v="Female"/>
    <s v="46-55"/>
    <n v="53"/>
    <s v="1/1/1966"/>
    <s v="ST"/>
    <s v="Sikh"/>
    <s v="RENT"/>
    <s v="&lt;25K"/>
    <s v="Salaried"/>
    <n v="529"/>
    <s v="XLG"/>
    <s v="Trade"/>
    <s v=" 36 months"/>
    <n v="9.9099999999999994E-2"/>
    <s v="B"/>
    <s v="B1"/>
    <s v="BEHROR"/>
    <s v="301-DBS"/>
    <s v="JAIPUR"/>
    <s v="RJ"/>
    <s v="RAJASTHAN"/>
    <s v="BEHROD"/>
    <n v="30179"/>
    <s v="10055-MAHESH KUMAR PATEL"/>
    <s v="Low"/>
    <n v="35825"/>
    <n v="4275"/>
    <n v="35940"/>
    <n v="29.54"/>
    <n v="4779.2"/>
    <s v="Y"/>
    <s v="N"/>
    <n v="1"/>
    <s v="Late"/>
    <x v="86"/>
    <s v="2015-07"/>
    <s v="2015-06"/>
    <n v="0"/>
    <n v="0"/>
    <x v="0"/>
    <s v=""/>
    <n v="1"/>
    <s v="2015-Q3"/>
    <n v="1"/>
  </r>
  <r>
    <s v="ACC001115"/>
    <n v="129"/>
    <s v="MAWANA"/>
    <s v="JLG29K"/>
    <n v="44330"/>
    <n v="9355"/>
    <n v="27167"/>
    <d v="2015-07-29T00:00:00"/>
    <s v="Paid Off"/>
    <s v="Monthly EMI"/>
    <n v="800018"/>
    <s v="MAWANA-800018"/>
    <s v="Aditya Reddy"/>
    <s v="Female"/>
    <s v="36-45"/>
    <n v="38"/>
    <s v="1/1/1982"/>
    <s v="ST"/>
    <s v="Sikh"/>
    <s v="RENT"/>
    <s v="75K-100K"/>
    <s v="Self-Employed"/>
    <n v="467"/>
    <s v="XLG"/>
    <s v="Trade"/>
    <s v=" 60 months"/>
    <n v="0.17269999999999999"/>
    <s v="D"/>
    <s v="D3"/>
    <s v="MAWANA"/>
    <s v="176-DBS"/>
    <s v="BULANDSHAHR"/>
    <s v="UP"/>
    <s v="UTTAR PRADESH"/>
    <s v="MEERUT"/>
    <n v="800018"/>
    <s v="11183-ANIL KUMAR"/>
    <s v="Medium"/>
    <n v="45158"/>
    <n v="9182"/>
    <n v="44176"/>
    <n v="33.68"/>
    <n v="3679.32"/>
    <s v="Y"/>
    <s v="N"/>
    <n v="0"/>
    <s v="On-Time"/>
    <x v="87"/>
    <s v="2015-07"/>
    <s v="2015-06"/>
    <n v="0"/>
    <n v="0"/>
    <x v="0"/>
    <s v=""/>
    <n v="1"/>
    <s v="2015-Q3"/>
    <n v="1"/>
  </r>
  <r>
    <s v="ACC000307"/>
    <n v="124"/>
    <s v="DHURI"/>
    <s v="JLG30K"/>
    <n v="35394"/>
    <n v="32123"/>
    <n v="37748"/>
    <d v="2015-08-02T00:00:00"/>
    <s v="Paid Off"/>
    <s v="Quarterly EMI"/>
    <n v="1030063"/>
    <s v="DHURI-1030063"/>
    <s v="Kavya Verma"/>
    <s v="Female"/>
    <s v="36-45"/>
    <n v="39"/>
    <s v="1/1/1980"/>
    <s v="ST"/>
    <s v="Sikh"/>
    <s v="RENT"/>
    <s v="100K+"/>
    <s v="Business"/>
    <n v="791"/>
    <s v="XLG"/>
    <s v="Services"/>
    <s v=" 36 months"/>
    <n v="0.1065"/>
    <s v="B"/>
    <s v="B2"/>
    <s v="DHURI"/>
    <s v="102-DBS"/>
    <s v="LUDHIANA"/>
    <s v="PB"/>
    <s v="PUNJAB"/>
    <s v="SANGRUR"/>
    <n v="1030063"/>
    <s v="12058-DEEPAK KUMAR"/>
    <s v="Low"/>
    <n v="36854"/>
    <n v="32265"/>
    <n v="35246"/>
    <n v="19.68"/>
    <n v="3983.67"/>
    <s v="N"/>
    <s v="N"/>
    <n v="1"/>
    <s v="Late"/>
    <x v="88"/>
    <s v="2015-08"/>
    <s v="2015-07"/>
    <n v="0"/>
    <n v="0"/>
    <x v="0"/>
    <s v=""/>
    <n v="1"/>
    <s v="2015-Q3"/>
    <n v="1"/>
  </r>
  <r>
    <s v="ACC001083"/>
    <n v="548"/>
    <s v="Mangaldoi"/>
    <s v="JLG30K"/>
    <n v="34509"/>
    <n v="34357"/>
    <n v="4662"/>
    <d v="2015-08-10T00:00:00"/>
    <s v="Fully Paid"/>
    <s v="Quarterly EMI"/>
    <n v="570241"/>
    <s v="Mangaldoi-570241"/>
    <s v="Nisha Reddy"/>
    <s v="Female"/>
    <s v="36-45"/>
    <n v="42"/>
    <s v="1/1/1977"/>
    <s v="SC"/>
    <s v="Hindu"/>
    <s v="RENT"/>
    <s v="100K+"/>
    <s v="Self-Employed"/>
    <n v="668"/>
    <s v="XLG"/>
    <s v="Services"/>
    <s v=" 36 months"/>
    <n v="0.1065"/>
    <s v="B"/>
    <s v="B2"/>
    <s v="Mangaldoi"/>
    <s v="208-DBS"/>
    <s v="GUWAAHATI"/>
    <s v="AS"/>
    <s v="ASSAM"/>
    <s v="Mangaldoi"/>
    <n v="570241"/>
    <s v="10961-NAYAN JYOTI SARMAH"/>
    <s v="Low"/>
    <n v="34158"/>
    <n v="34352"/>
    <n v="34059"/>
    <n v="22.17"/>
    <n v="1007.09"/>
    <s v="N"/>
    <s v="Y"/>
    <n v="1"/>
    <s v="On-Time"/>
    <x v="89"/>
    <s v="2015-08"/>
    <s v="2015-07"/>
    <n v="0"/>
    <n v="0"/>
    <x v="0"/>
    <s v=""/>
    <n v="1"/>
    <s v="2015-Q3"/>
    <n v="1"/>
  </r>
  <r>
    <s v="ACC001245"/>
    <n v="843"/>
    <s v="DURGAPUR"/>
    <s v="JLG35K"/>
    <n v="11767"/>
    <n v="15579"/>
    <n v="24690"/>
    <d v="2015-08-10T00:00:00"/>
    <s v="Default"/>
    <s v="Quarterly EMI"/>
    <n v="700013"/>
    <s v="DURGAPUR-700013"/>
    <s v="Ishaan Mehta"/>
    <s v="Female"/>
    <s v="26-35"/>
    <n v="31"/>
    <s v="1/1/1988"/>
    <s v="ST"/>
    <s v="Sikh"/>
    <s v="RENT"/>
    <s v="50K-75K"/>
    <s v="Business"/>
    <n v="696"/>
    <s v="XLG"/>
    <s v="Trade"/>
    <s v=" 36 months"/>
    <n v="9.9099999999999994E-2"/>
    <s v="B"/>
    <s v="B1"/>
    <s v="DURGAPUR"/>
    <s v="201-DBS"/>
    <s v="HOWRAH"/>
    <s v="WB"/>
    <s v="WEST BENGAL"/>
    <s v="PASCHIM BARDHHAMAN"/>
    <n v="700013"/>
    <s v="10037-RAJESH PRATAP"/>
    <s v="Low"/>
    <n v="12716"/>
    <n v="16871"/>
    <n v="11520"/>
    <n v="14.2"/>
    <n v="3223.39"/>
    <s v="N"/>
    <s v="N"/>
    <n v="0"/>
    <s v="On-Time"/>
    <x v="53"/>
    <s v="2015-08"/>
    <s v="2015-07"/>
    <n v="0"/>
    <n v="0"/>
    <x v="0"/>
    <s v=""/>
    <n v="1"/>
    <s v="2015-Q3"/>
    <n v="0"/>
  </r>
  <r>
    <s v="ACC000199"/>
    <n v="971"/>
    <s v="Mathura"/>
    <s v="JLG30K"/>
    <n v="19741"/>
    <n v="11883"/>
    <n v="6569"/>
    <d v="2015-08-13T00:00:00"/>
    <s v="Active"/>
    <s v="Quarterly EMI"/>
    <n v="910182"/>
    <s v="Mathura-910182"/>
    <s v="Ishaan Mehta"/>
    <s v="Female"/>
    <s v="26-35"/>
    <n v="31"/>
    <s v="1/1/1988"/>
    <s v="ST"/>
    <s v="Sikh"/>
    <s v="RENT"/>
    <s v="50K-75K"/>
    <s v="Business"/>
    <n v="696"/>
    <s v="XLG"/>
    <s v="Services"/>
    <s v=" 36 months"/>
    <n v="0.1065"/>
    <s v="B"/>
    <s v="B2"/>
    <s v="Mathura"/>
    <s v="176-DBS"/>
    <s v="BULANDSHAHR"/>
    <s v="UP"/>
    <s v="UTTAR PRADESH"/>
    <s v="MATHURA"/>
    <n v="910182"/>
    <s v="10469-MANISH  PANDEY"/>
    <s v="High"/>
    <n v="21057"/>
    <n v="11742"/>
    <n v="19292"/>
    <n v="19.98"/>
    <n v="3845.09"/>
    <s v="N"/>
    <s v="N"/>
    <n v="0"/>
    <s v="On-Time"/>
    <x v="90"/>
    <s v="2015-08"/>
    <s v="2015-07"/>
    <n v="1"/>
    <n v="0"/>
    <x v="0"/>
    <s v=""/>
    <n v="1"/>
    <s v="2015-Q3"/>
    <n v="1"/>
  </r>
  <r>
    <s v="ACC001141"/>
    <n v="663"/>
    <s v="DURGAPUR"/>
    <s v="JLG30K"/>
    <n v="17329"/>
    <n v="34518"/>
    <n v="44835"/>
    <d v="2015-08-16T00:00:00"/>
    <s v="Fully Paid"/>
    <s v="Monthly EMI"/>
    <n v="700013"/>
    <s v="DURGAPUR-700013"/>
    <s v="Ananya Reddy"/>
    <s v="Female"/>
    <s v="18-25"/>
    <m/>
    <m/>
    <s v="General"/>
    <s v="Muslim"/>
    <s v="MORTGAGE"/>
    <s v="&lt;25K"/>
    <s v="Self-Employed"/>
    <n v="660"/>
    <s v="XLG"/>
    <s v="Services"/>
    <s v=" 36 months"/>
    <n v="0.1065"/>
    <s v="B"/>
    <s v="B2"/>
    <s v="DURGAPUR"/>
    <s v="201-DBS"/>
    <s v="HOWRAH"/>
    <s v="WB"/>
    <s v="WEST BENGAL"/>
    <s v="PASCHIM BARDHHAMAN"/>
    <n v="700013"/>
    <s v="10037-RAJESH PRATAP"/>
    <s v="Low"/>
    <n v="19107"/>
    <n v="36508"/>
    <n v="16970"/>
    <n v="16.52"/>
    <n v="1408.57"/>
    <s v="Y"/>
    <s v="N"/>
    <n v="1"/>
    <s v="On-Time"/>
    <x v="91"/>
    <s v="2015-08"/>
    <s v="2015-07"/>
    <n v="0"/>
    <n v="0"/>
    <x v="0"/>
    <s v=""/>
    <n v="1"/>
    <s v="2015-Q3"/>
    <n v="1"/>
  </r>
  <r>
    <s v="ACC000050"/>
    <n v="763"/>
    <s v="MUKTSAR"/>
    <s v="JLG46K"/>
    <n v="31115"/>
    <n v="13467"/>
    <n v="39122"/>
    <d v="2015-08-16T00:00:00"/>
    <s v="Fully Paid"/>
    <s v="Quarterly EMI"/>
    <n v="1110166"/>
    <s v="MUKTSAR-1110166"/>
    <s v="Kavya Patel"/>
    <s v="Female"/>
    <s v="36-45"/>
    <n v="38"/>
    <s v="1/1/1980"/>
    <s v="ST"/>
    <s v="Sikh"/>
    <s v="MORTGAGE"/>
    <s v="25K-50K"/>
    <s v="Business"/>
    <n v="683"/>
    <s v="XLG"/>
    <s v="Home Loan"/>
    <s v=" 36 months"/>
    <n v="0.1825"/>
    <s v="D"/>
    <s v="D5"/>
    <s v="MUKTSAR"/>
    <s v="102-DBS"/>
    <s v="LUDHIANA"/>
    <s v="PB"/>
    <s v="PUNJAB"/>
    <s v="SRI MUKTSAR SAHIB"/>
    <n v="1110166"/>
    <s v="11303-ASHUTOSH KUMAR SUMAN"/>
    <s v="Medium"/>
    <n v="31460"/>
    <n v="14125"/>
    <n v="31071"/>
    <n v="18.07"/>
    <n v="2250.87"/>
    <s v="N"/>
    <s v="N"/>
    <n v="1"/>
    <s v="On-Time"/>
    <x v="91"/>
    <s v="2015-08"/>
    <s v="2015-07"/>
    <n v="0"/>
    <n v="0"/>
    <x v="0"/>
    <s v=""/>
    <n v="1"/>
    <s v="2015-Q3"/>
    <n v="1"/>
  </r>
  <r>
    <s v="ACC001761"/>
    <n v="433"/>
    <s v="CUTTACK"/>
    <s v="JLG30K"/>
    <n v="37291"/>
    <n v="48327"/>
    <n v="13370"/>
    <d v="2015-08-18T00:00:00"/>
    <s v="Fully Paid"/>
    <s v="Quarterly EMI"/>
    <n v="630081"/>
    <s v="CUTTACK-630081"/>
    <s v="Vivaan Reddy"/>
    <s v="Female"/>
    <s v="36-45"/>
    <n v="37"/>
    <s v="1/1/1980"/>
    <s v="OBC"/>
    <s v="Hindu"/>
    <s v="RENT"/>
    <s v="25K-50K"/>
    <s v="Salaried"/>
    <n v="426"/>
    <s v="XLG"/>
    <s v="Services"/>
    <s v=" 36 months"/>
    <n v="0.1065"/>
    <s v="B"/>
    <s v="B2"/>
    <s v="CUTTACK"/>
    <s v="107-DBS"/>
    <s v="BHUBANESWAR"/>
    <s v="OR"/>
    <s v="ODISHA"/>
    <s v="CUTTACK"/>
    <n v="630081"/>
    <s v="12061-PINAKAPANI KANUNGO"/>
    <s v="High"/>
    <n v="38171"/>
    <n v="50251"/>
    <n v="37028"/>
    <n v="40.14"/>
    <n v="1581.75"/>
    <s v="N"/>
    <s v="N"/>
    <n v="1"/>
    <s v="On-Time"/>
    <x v="92"/>
    <s v="2015-08"/>
    <s v="2015-07"/>
    <n v="0"/>
    <n v="0"/>
    <x v="0"/>
    <s v=""/>
    <n v="1"/>
    <s v="2015-Q3"/>
    <n v="1"/>
  </r>
  <r>
    <s v="ACC000056"/>
    <n v="822"/>
    <s v="MAWANA"/>
    <s v="JLG35K"/>
    <n v="30017"/>
    <n v="5948"/>
    <n v="4398"/>
    <d v="2015-08-18T00:00:00"/>
    <s v="Fully Paid"/>
    <s v="Quarterly EMI"/>
    <n v="800018"/>
    <s v="MAWANA-800018"/>
    <s v="Laksh Reddy"/>
    <s v="Female"/>
    <s v="26-35"/>
    <n v="29"/>
    <s v="1/1/1990"/>
    <s v="OBC"/>
    <s v="Hindu"/>
    <s v="RENT"/>
    <s v="75K-100K"/>
    <s v="Business"/>
    <n v="311"/>
    <s v="XLG"/>
    <s v="Trade"/>
    <s v=" 36 months"/>
    <n v="9.9099999999999994E-2"/>
    <s v="B"/>
    <s v="B1"/>
    <s v="MAWANA"/>
    <s v="176-DBS"/>
    <s v="BULANDSHAHR"/>
    <s v="UP"/>
    <s v="UTTAR PRADESH"/>
    <s v="MEERUT"/>
    <n v="800018"/>
    <s v="11183-ANIL KUMAR"/>
    <s v="Medium"/>
    <n v="30367"/>
    <n v="6420"/>
    <n v="29763"/>
    <n v="46.98"/>
    <n v="3725.35"/>
    <s v="N"/>
    <s v="N"/>
    <n v="0"/>
    <s v="On-Time"/>
    <x v="75"/>
    <s v="2015-08"/>
    <s v="2015-07"/>
    <n v="0"/>
    <n v="0"/>
    <x v="0"/>
    <s v=""/>
    <n v="1"/>
    <s v="2015-Q3"/>
    <n v="0"/>
  </r>
  <r>
    <s v="ACC001969"/>
    <n v="924"/>
    <s v="BULANDSHAHR"/>
    <s v="JLG46K"/>
    <n v="36775"/>
    <n v="32087"/>
    <n v="13802"/>
    <d v="2015-08-20T00:00:00"/>
    <s v="Paid Off"/>
    <s v="Quarterly EMI"/>
    <n v="10068"/>
    <s v="BULANDSHAHR-10068"/>
    <s v="Diya Chopra"/>
    <s v="Female"/>
    <s v="26-35"/>
    <n v="35"/>
    <s v="20-03-1984"/>
    <s v="SC"/>
    <s v="Hindu"/>
    <s v="RENT"/>
    <s v="75K-100K"/>
    <s v="Self-Employed"/>
    <n v="567"/>
    <s v="XLG"/>
    <s v="Home Loan"/>
    <s v=" 36 months"/>
    <n v="0.1825"/>
    <s v="D"/>
    <s v="D5"/>
    <s v="BULANDSHAHR"/>
    <s v="176-DBS"/>
    <s v="BULANDSHAHR"/>
    <s v="UP"/>
    <s v="UTTAR PRADESH"/>
    <s v="BULANDSHAHAR"/>
    <n v="10068"/>
    <s v="10057-NANDI SHANKAR"/>
    <s v="High"/>
    <n v="37737"/>
    <n v="33861"/>
    <n v="36373"/>
    <n v="19.690000000000001"/>
    <n v="1633.47"/>
    <s v="N"/>
    <s v="N"/>
    <n v="0"/>
    <s v="On-Time"/>
    <x v="93"/>
    <s v="2015-08"/>
    <s v="2015-07"/>
    <n v="0"/>
    <n v="0"/>
    <x v="0"/>
    <s v=""/>
    <n v="1"/>
    <s v="2015-Q3"/>
    <n v="1"/>
  </r>
  <r>
    <s v="ACC000330"/>
    <n v="781"/>
    <s v="JALANDHAR"/>
    <s v="JLG35K"/>
    <n v="32630"/>
    <n v="38028"/>
    <n v="23180"/>
    <d v="2015-08-24T00:00:00"/>
    <s v="Paid Off"/>
    <s v="Quarterly EMI"/>
    <n v="160051"/>
    <s v="JALANDHAR-160051"/>
    <s v="Ananya Sharma"/>
    <s v="Female"/>
    <s v="26-35"/>
    <n v="32"/>
    <s v="1/1/1985"/>
    <s v="OBC"/>
    <s v="Hindu"/>
    <s v="RENT"/>
    <s v="100K+"/>
    <s v="Self-Employed"/>
    <n v="584"/>
    <s v="XLG"/>
    <s v="Trade"/>
    <s v=" 36 months"/>
    <n v="9.9099999999999994E-2"/>
    <s v="B"/>
    <s v="B1"/>
    <s v="JALANDHAR"/>
    <s v="102-DBS"/>
    <s v="LUDHIANA"/>
    <s v="PB"/>
    <s v="PUNJAB"/>
    <s v="JALANDHAR"/>
    <n v="160051"/>
    <s v="10067-AKSHAY KUMAR"/>
    <s v="Low"/>
    <n v="33393"/>
    <n v="39124"/>
    <n v="32368"/>
    <n v="45.48"/>
    <n v="4145.7299999999996"/>
    <s v="N"/>
    <s v="N"/>
    <n v="0"/>
    <s v="Late"/>
    <x v="94"/>
    <s v="2015-08"/>
    <s v="2015-07"/>
    <n v="0"/>
    <n v="0"/>
    <x v="0"/>
    <s v=""/>
    <n v="1"/>
    <s v="2015-Q3"/>
    <n v="1"/>
  </r>
  <r>
    <s v="ACC000147"/>
    <n v="848"/>
    <s v="BULANDSHAHR"/>
    <s v="JLG35K"/>
    <n v="40850"/>
    <n v="10284"/>
    <n v="34745"/>
    <d v="2015-08-26T00:00:00"/>
    <s v="Active"/>
    <s v="Quarterly EMI"/>
    <n v="10068"/>
    <s v="BULANDSHAHR-10068"/>
    <s v="Nisha Reddy"/>
    <s v="Female"/>
    <s v="36-45"/>
    <n v="38"/>
    <s v="5/11/1980"/>
    <s v="General"/>
    <s v="Muslim"/>
    <s v="RENT"/>
    <s v="50K-75K"/>
    <s v="Self-Employed"/>
    <n v="755"/>
    <s v="XLG"/>
    <s v="Trade"/>
    <s v=" 36 months"/>
    <n v="9.9099999999999994E-2"/>
    <s v="B"/>
    <s v="B1"/>
    <s v="BULANDSHAHR"/>
    <s v="176-DBS"/>
    <s v="BULANDSHAHR"/>
    <s v="UP"/>
    <s v="UTTAR PRADESH"/>
    <s v="BULANDSHAHAR"/>
    <n v="10068"/>
    <s v="10057-NANDI SHANKAR"/>
    <s v="High"/>
    <n v="41385"/>
    <n v="10055"/>
    <n v="40776"/>
    <n v="33.21"/>
    <n v="511.11"/>
    <s v="N"/>
    <s v="N"/>
    <n v="0"/>
    <s v="On-Time"/>
    <x v="95"/>
    <s v="2015-08"/>
    <s v="2015-07"/>
    <n v="1"/>
    <n v="0"/>
    <x v="0"/>
    <s v=""/>
    <n v="1"/>
    <s v="2015-Q3"/>
    <n v="1"/>
  </r>
  <r>
    <s v="ACC001433"/>
    <n v="858"/>
    <s v="JORHAT"/>
    <s v="JLG30K"/>
    <n v="46179"/>
    <n v="22367"/>
    <n v="30041"/>
    <d v="2015-08-26T00:00:00"/>
    <s v="Active"/>
    <s v="Monthly EMI"/>
    <n v="850152"/>
    <s v="JORHAT-850152"/>
    <s v="Diya Mehta"/>
    <s v="Female"/>
    <s v="36-45"/>
    <n v="38"/>
    <s v="1/1/1981"/>
    <s v="ST"/>
    <s v="Sikh"/>
    <s v="MORTGAGE"/>
    <s v="25K-50K"/>
    <s v="Business"/>
    <n v="308"/>
    <s v="XLG"/>
    <s v="Services"/>
    <s v=" 36 months"/>
    <n v="0.1065"/>
    <s v="B"/>
    <s v="B2"/>
    <s v="JORHAT"/>
    <s v="208-DBS"/>
    <s v="GUWAAHATI"/>
    <s v="AS"/>
    <s v="ASSAM"/>
    <s v="JORHAT"/>
    <n v="850152"/>
    <s v="10961-NAYAN JYOTI SARMAH"/>
    <s v="High"/>
    <n v="47721"/>
    <n v="22011"/>
    <n v="45807"/>
    <n v="37.51"/>
    <n v="262.23"/>
    <s v="N"/>
    <s v="N"/>
    <n v="2"/>
    <s v="On-Time"/>
    <x v="61"/>
    <s v="2015-08"/>
    <s v="2015-07"/>
    <n v="1"/>
    <n v="0"/>
    <x v="0"/>
    <s v=""/>
    <n v="1"/>
    <s v="2015-Q3"/>
    <n v="0"/>
  </r>
  <r>
    <s v="ACC000428"/>
    <n v="169"/>
    <s v="SANGRUR"/>
    <s v="JLG30K"/>
    <n v="10860"/>
    <n v="31361"/>
    <n v="44406"/>
    <d v="2015-08-27T00:00:00"/>
    <s v="Paid Off"/>
    <s v="Quarterly EMI"/>
    <n v="110159"/>
    <s v="SANGRUR-110159"/>
    <s v="Kavya Mehta"/>
    <s v="Female"/>
    <s v="36-45"/>
    <n v="45"/>
    <s v="14-03-1973"/>
    <s v="General"/>
    <s v="Muslim"/>
    <s v="OWN"/>
    <s v="50K-75K"/>
    <s v="Business"/>
    <n v="490"/>
    <s v="XLG"/>
    <s v="Services"/>
    <s v=" 36 months"/>
    <n v="0.1065"/>
    <s v="B"/>
    <s v="B2"/>
    <s v="SANGRUR"/>
    <s v="102-DBS"/>
    <s v="LUDHIANA"/>
    <s v="PB"/>
    <s v="PUNJAB"/>
    <s v="SANGRUR"/>
    <n v="110159"/>
    <s v="10037-RAJESH PRATAP"/>
    <s v="Low"/>
    <n v="11066"/>
    <n v="32110"/>
    <n v="10703"/>
    <n v="20.99"/>
    <n v="2183.29"/>
    <s v="N"/>
    <s v="N"/>
    <n v="0"/>
    <s v="On-Time"/>
    <x v="96"/>
    <s v="2015-08"/>
    <s v="2015-07"/>
    <n v="0"/>
    <n v="0"/>
    <x v="0"/>
    <s v=""/>
    <n v="1"/>
    <s v="2015-Q3"/>
    <n v="1"/>
  </r>
  <r>
    <s v="ACC000533"/>
    <n v="881"/>
    <s v="DHURI"/>
    <s v="JLG35K"/>
    <n v="8872"/>
    <n v="41243"/>
    <n v="38909"/>
    <d v="2015-08-27T00:00:00"/>
    <s v="Active"/>
    <s v="Monthly EMI"/>
    <n v="1030063"/>
    <s v="DHURI-1030063"/>
    <s v="Nisha Chopra"/>
    <s v="Female"/>
    <s v="46-55"/>
    <n v="52"/>
    <s v="1/1/1965"/>
    <s v="General"/>
    <s v="Hindu"/>
    <s v="RENT"/>
    <s v="100K+"/>
    <s v="Salaried"/>
    <n v="322"/>
    <s v="XLG"/>
    <s v="Trade"/>
    <s v=" 36 months"/>
    <n v="9.9099999999999994E-2"/>
    <s v="B"/>
    <s v="B1"/>
    <s v="DHURI"/>
    <s v="102-DBS"/>
    <s v="LUDHIANA"/>
    <s v="PB"/>
    <s v="PUNJAB"/>
    <s v="SANGRUR"/>
    <n v="1030063"/>
    <s v="12058-DEEPAK KUMAR"/>
    <s v="Low"/>
    <n v="9457"/>
    <n v="41573"/>
    <n v="8446"/>
    <n v="3.16"/>
    <n v="916.35"/>
    <s v="N"/>
    <s v="N"/>
    <n v="1"/>
    <s v="On-Time"/>
    <x v="96"/>
    <s v="2015-08"/>
    <s v="2015-07"/>
    <n v="1"/>
    <n v="0"/>
    <x v="0"/>
    <s v=""/>
    <n v="1"/>
    <s v="2015-Q3"/>
    <n v="1"/>
  </r>
  <r>
    <s v="ACC001416"/>
    <n v="883"/>
    <s v="MUKTSAR"/>
    <s v="JLG35K"/>
    <n v="46039"/>
    <n v="30258"/>
    <n v="20151"/>
    <d v="2015-08-29T00:00:00"/>
    <s v="Active"/>
    <s v="Monthly EMI"/>
    <n v="1110166"/>
    <s v="MUKTSAR-1110166"/>
    <s v="Laksh Sharma"/>
    <s v="Female"/>
    <s v="26-35"/>
    <n v="31"/>
    <s v="1/1/1988"/>
    <s v="SC"/>
    <s v="Hindu"/>
    <s v="RENT"/>
    <s v="100K+"/>
    <s v="Self-Employed"/>
    <n v="672"/>
    <s v="XLG"/>
    <s v="Trade"/>
    <s v=" 36 months"/>
    <n v="9.9099999999999994E-2"/>
    <s v="B"/>
    <s v="B1"/>
    <s v="MUKTSAR"/>
    <s v="102-DBS"/>
    <s v="LUDHIANA"/>
    <s v="PB"/>
    <s v="PUNJAB"/>
    <s v="SRI MUKTSAR SAHIB"/>
    <n v="1110166"/>
    <s v="11303-ASHUTOSH KUMAR SUMAN"/>
    <s v="Medium"/>
    <n v="47433"/>
    <n v="30249"/>
    <n v="45925"/>
    <n v="1.68"/>
    <n v="4475.13"/>
    <s v="N"/>
    <s v="N"/>
    <n v="0"/>
    <s v="On-Time"/>
    <x v="97"/>
    <s v="2015-08"/>
    <s v="2015-07"/>
    <n v="1"/>
    <n v="0"/>
    <x v="0"/>
    <s v=""/>
    <n v="1"/>
    <s v="2015-Q3"/>
    <n v="1"/>
  </r>
  <r>
    <s v="ACC000562"/>
    <n v="616"/>
    <s v="TEZPUR"/>
    <s v="JLG30K"/>
    <n v="40489"/>
    <n v="40301"/>
    <n v="14468"/>
    <d v="2015-08-30T00:00:00"/>
    <s v="Fully Paid"/>
    <s v="Monthly EMI"/>
    <n v="680026"/>
    <s v="TEZPUR-680026"/>
    <s v="Nisha Joshi"/>
    <s v="Female"/>
    <s v="26-35"/>
    <n v="33"/>
    <s v="1/1/1984"/>
    <s v="General"/>
    <s v="Hindu"/>
    <s v="MORTGAGE"/>
    <s v="50K-75K"/>
    <s v="Self-Employed"/>
    <n v="731"/>
    <s v="XLG"/>
    <s v="Services"/>
    <s v=" 36 months"/>
    <n v="0.1065"/>
    <s v="B"/>
    <s v="B2"/>
    <s v="TEZPUR"/>
    <s v="208-DBS"/>
    <s v="GUWAAHATI"/>
    <s v="AS"/>
    <s v="ASSAM"/>
    <s v="SONITPUR"/>
    <n v="680026"/>
    <s v="11055-MANAS PROTIM HAZARIKA"/>
    <s v="Medium"/>
    <n v="41933"/>
    <n v="40849"/>
    <n v="40071"/>
    <n v="9.73"/>
    <n v="161.88999999999999"/>
    <s v="N"/>
    <s v="N"/>
    <n v="2"/>
    <s v="On-Time"/>
    <x v="98"/>
    <s v="2015-08"/>
    <s v="2015-07"/>
    <n v="0"/>
    <n v="0"/>
    <x v="0"/>
    <s v=""/>
    <n v="1"/>
    <s v="2015-Q3"/>
    <n v="1"/>
  </r>
  <r>
    <s v="ACC000976"/>
    <n v="859"/>
    <s v="SANGRUR"/>
    <s v="JLG50K"/>
    <n v="6469"/>
    <n v="28091"/>
    <n v="22737"/>
    <d v="2015-08-31T00:00:00"/>
    <s v="Active"/>
    <s v="Monthly EMI"/>
    <n v="110159"/>
    <s v="SANGRUR-110159"/>
    <s v="Kavya Malhotra"/>
    <s v="Female"/>
    <s v="26-35"/>
    <n v="33"/>
    <s v="30-05-1985"/>
    <s v="General"/>
    <s v="Hindu"/>
    <s v="RENT"/>
    <s v="100K+"/>
    <s v="Self-Employed"/>
    <n v="716"/>
    <s v="XLG"/>
    <s v="Home Loan"/>
    <s v=" 60 months"/>
    <n v="0.1991"/>
    <s v="E"/>
    <s v="E4"/>
    <s v="SANGRUR"/>
    <s v="102-DBS"/>
    <s v="LUDHIANA"/>
    <s v="PB"/>
    <s v="PUNJAB"/>
    <s v="SANGRUR"/>
    <n v="110159"/>
    <s v="10037-RAJESH PRATAP"/>
    <s v="Low"/>
    <n v="6106"/>
    <n v="28545"/>
    <n v="6229"/>
    <n v="38.5"/>
    <n v="1062.77"/>
    <s v="N"/>
    <s v="N"/>
    <n v="1"/>
    <s v="On-Time"/>
    <x v="99"/>
    <s v="2015-08"/>
    <s v="2015-07"/>
    <n v="1"/>
    <n v="0"/>
    <x v="0"/>
    <s v=""/>
    <n v="1"/>
    <s v="2015-Q3"/>
    <n v="1"/>
  </r>
  <r>
    <s v="ACC001180"/>
    <n v="992"/>
    <s v="DHURI"/>
    <s v="JLG30K"/>
    <n v="42045"/>
    <n v="13492"/>
    <n v="22359"/>
    <d v="2015-08-31T00:00:00"/>
    <s v="Paid Off"/>
    <s v="Quarterly EMI"/>
    <n v="1030063"/>
    <s v="DHURI-1030063"/>
    <s v="Ishaan Joshi"/>
    <s v="Female"/>
    <s v="36-45"/>
    <n v="43"/>
    <s v="2/4/1976"/>
    <s v="General"/>
    <s v="Hindu"/>
    <s v="RENT"/>
    <s v="100K+"/>
    <s v="Salaried"/>
    <n v="675"/>
    <s v="XLG"/>
    <s v="Services"/>
    <s v=" 36 months"/>
    <n v="0.1065"/>
    <s v="B"/>
    <s v="B2"/>
    <s v="DHURI"/>
    <s v="102-DBS"/>
    <s v="LUDHIANA"/>
    <s v="PB"/>
    <s v="PUNJAB"/>
    <s v="SANGRUR"/>
    <n v="1030063"/>
    <s v="12058-DEEPAK KUMAR"/>
    <s v="Low"/>
    <n v="42740"/>
    <n v="13511"/>
    <n v="41988"/>
    <n v="1.61"/>
    <n v="2377"/>
    <s v="N"/>
    <s v="N"/>
    <n v="1"/>
    <s v="On-Time"/>
    <x v="99"/>
    <s v="2015-08"/>
    <s v="2015-07"/>
    <n v="0"/>
    <n v="0"/>
    <x v="0"/>
    <s v=""/>
    <n v="1"/>
    <s v="2015-Q3"/>
    <n v="1"/>
  </r>
  <r>
    <s v="ACC001962"/>
    <n v="286"/>
    <s v="PANIPAT"/>
    <s v="JLG30K"/>
    <n v="21900"/>
    <n v="9733"/>
    <n v="24067"/>
    <d v="2015-09-01T00:00:00"/>
    <s v="Fully Paid"/>
    <s v="Monthly EMI"/>
    <n v="60004"/>
    <s v="PANIPAT-60004"/>
    <s v="Kavya Verma"/>
    <s v="Female"/>
    <s v="36-45"/>
    <n v="37"/>
    <s v="1/1/1980"/>
    <s v="General"/>
    <s v="Hindu"/>
    <s v="RENT"/>
    <s v="&lt;25K"/>
    <s v="Self-Employed"/>
    <n v="479"/>
    <s v="XLG"/>
    <s v="Services"/>
    <s v=" 36 months"/>
    <n v="0.1065"/>
    <s v="B"/>
    <s v="B2"/>
    <s v="PANIPAT"/>
    <s v="206-DBS"/>
    <s v="KARNAL"/>
    <s v="HR"/>
    <s v="HARYANA"/>
    <s v="PANIPAT"/>
    <n v="60004"/>
    <s v="10204-SAIF  ALI"/>
    <s v="Medium"/>
    <n v="23468"/>
    <n v="11708"/>
    <n v="21835"/>
    <n v="15.05"/>
    <n v="3525.81"/>
    <s v="N"/>
    <s v="N"/>
    <n v="0"/>
    <s v="Late"/>
    <x v="100"/>
    <s v="2015-09"/>
    <s v="2015-08"/>
    <n v="0"/>
    <n v="0"/>
    <x v="0"/>
    <s v=""/>
    <n v="1"/>
    <s v="2015-Q3"/>
    <n v="1"/>
  </r>
  <r>
    <s v="ACC000729"/>
    <n v="597"/>
    <s v="DHURI"/>
    <s v="JLG35K"/>
    <n v="13737"/>
    <n v="11495"/>
    <n v="34236"/>
    <d v="2015-09-02T00:00:00"/>
    <s v="Paid Off"/>
    <s v="Monthly EMI"/>
    <n v="1030063"/>
    <s v="DHURI-1030063"/>
    <s v="Meera Mehta"/>
    <s v="Female"/>
    <s v="46-55"/>
    <n v="49"/>
    <s v="5/10/1970"/>
    <s v="Minority"/>
    <s v="Muslim"/>
    <s v="MORTGAGE"/>
    <s v="&lt;25K"/>
    <s v="Salaried"/>
    <n v="825"/>
    <s v="XLG"/>
    <s v="Trade"/>
    <s v=" 36 months"/>
    <n v="9.9099999999999994E-2"/>
    <s v="B"/>
    <s v="B1"/>
    <s v="DHURI"/>
    <s v="102-DBS"/>
    <s v="LUDHIANA"/>
    <s v="PB"/>
    <s v="PUNJAB"/>
    <s v="SANGRUR"/>
    <n v="1030063"/>
    <s v="12058-DEEPAK KUMAR"/>
    <s v="Low"/>
    <n v="13877"/>
    <n v="11608"/>
    <n v="13378"/>
    <n v="2.2000000000000002"/>
    <n v="707.03"/>
    <s v="N"/>
    <s v="N"/>
    <n v="2"/>
    <s v="On-Time"/>
    <x v="101"/>
    <s v="2015-09"/>
    <s v="2015-08"/>
    <n v="0"/>
    <n v="0"/>
    <x v="0"/>
    <s v=""/>
    <n v="1"/>
    <s v="2015-Q3"/>
    <n v="1"/>
  </r>
  <r>
    <s v="ACC000656"/>
    <n v="856"/>
    <s v="BEHROR"/>
    <s v="JLG46K"/>
    <n v="6649"/>
    <n v="30883"/>
    <n v="8834"/>
    <d v="2015-09-04T00:00:00"/>
    <s v="Fully Paid"/>
    <s v="Quarterly EMI"/>
    <n v="30179"/>
    <s v="BEHROR-30179"/>
    <s v="Aarav Sharma"/>
    <s v="Female"/>
    <s v="46-55"/>
    <n v="46"/>
    <s v="5/4/1973"/>
    <s v="SC"/>
    <s v="Hindu"/>
    <s v="RENT"/>
    <s v="100K+"/>
    <s v="Business"/>
    <n v="459"/>
    <s v="XLG"/>
    <s v="Home Loan"/>
    <s v=" 36 months"/>
    <n v="0.1825"/>
    <s v="D"/>
    <s v="D5"/>
    <s v="BEHROR"/>
    <s v="301-DBS"/>
    <s v="JAIPUR"/>
    <s v="RJ"/>
    <s v="RAJASTHAN"/>
    <s v="BEHROD"/>
    <n v="30179"/>
    <s v="10055-MAHESH KUMAR PATEL"/>
    <s v="Low"/>
    <n v="7065"/>
    <n v="31701"/>
    <n v="6334"/>
    <n v="11.49"/>
    <n v="4464.54"/>
    <s v="N"/>
    <s v="N"/>
    <n v="1"/>
    <s v="On-Time"/>
    <x v="102"/>
    <s v="2015-09"/>
    <s v="2015-08"/>
    <n v="0"/>
    <n v="0"/>
    <x v="0"/>
    <s v=""/>
    <n v="1"/>
    <s v="2015-Q3"/>
    <n v="1"/>
  </r>
  <r>
    <s v="ACC000180"/>
    <n v="177"/>
    <s v="BEHROR"/>
    <s v="JLG30K"/>
    <n v="2024"/>
    <n v="3841"/>
    <n v="21283"/>
    <d v="2015-09-05T00:00:00"/>
    <s v="Active"/>
    <s v="Quarterly EMI"/>
    <n v="30179"/>
    <s v="BEHROR-30179"/>
    <s v="Meera Malhotra"/>
    <s v="Female"/>
    <s v="36-45"/>
    <n v="44"/>
    <s v="1/1/1975"/>
    <s v="Minority"/>
    <s v="Muslim"/>
    <s v="RENT"/>
    <s v="25K-50K"/>
    <s v="Salaried"/>
    <n v="448"/>
    <s v="XLG"/>
    <s v="Services"/>
    <s v=" 36 months"/>
    <n v="0.1065"/>
    <s v="B"/>
    <s v="B2"/>
    <s v="BEHROR"/>
    <s v="301-DBS"/>
    <s v="JAIPUR"/>
    <s v="RJ"/>
    <s v="RAJASTHAN"/>
    <s v="BEHROD"/>
    <n v="30179"/>
    <s v="10055-MAHESH KUMAR PATEL"/>
    <s v="Low"/>
    <n v="2881"/>
    <n v="4136"/>
    <n v="1743"/>
    <n v="37.85"/>
    <n v="1625"/>
    <s v="N"/>
    <s v="N"/>
    <n v="2"/>
    <s v="On-Time"/>
    <x v="103"/>
    <s v="2015-09"/>
    <s v="2015-08"/>
    <n v="1"/>
    <n v="0"/>
    <x v="0"/>
    <s v=""/>
    <n v="1"/>
    <s v="2015-Q3"/>
    <n v="1"/>
  </r>
  <r>
    <s v="ACC000305"/>
    <n v="401"/>
    <s v="MADHUBANI"/>
    <s v="JLG45K"/>
    <n v="31117"/>
    <n v="25700"/>
    <n v="23121"/>
    <d v="2015-09-05T00:00:00"/>
    <s v="Paid Off"/>
    <s v="Monthly EMI"/>
    <n v="1140044"/>
    <s v="MADHUBANI-1140044"/>
    <s v="Laksh Patel"/>
    <s v="Female"/>
    <s v="46-55"/>
    <n v="46"/>
    <s v="1/1/1973"/>
    <s v="General"/>
    <s v="Hindu"/>
    <s v="RENT"/>
    <s v="50K-75K"/>
    <s v="Business"/>
    <n v="467"/>
    <s v="XLG"/>
    <s v="Agriculture"/>
    <s v=" 36 months"/>
    <n v="7.51E-2"/>
    <s v="A"/>
    <s v="A3"/>
    <s v="MADHUBANI"/>
    <s v="209-DBS"/>
    <s v="PATNA"/>
    <s v="BR"/>
    <s v="BIHAR"/>
    <s v="MADHUBANI"/>
    <n v="1140044"/>
    <s v="10514-MANISH KUMAR MISHRA"/>
    <s v="Medium"/>
    <n v="31843"/>
    <n v="26949"/>
    <n v="30764"/>
    <n v="11.52"/>
    <n v="1092.19"/>
    <s v="N"/>
    <s v="N"/>
    <n v="2"/>
    <s v="On-Time"/>
    <x v="103"/>
    <s v="2015-09"/>
    <s v="2015-08"/>
    <n v="0"/>
    <n v="0"/>
    <x v="0"/>
    <s v=""/>
    <n v="1"/>
    <s v="2015-Q3"/>
    <n v="1"/>
  </r>
  <r>
    <s v="ACC000001"/>
    <n v="518"/>
    <s v="Mathura"/>
    <s v="JLG35K"/>
    <n v="17689"/>
    <n v="18209"/>
    <n v="14736"/>
    <d v="2015-09-05T00:00:00"/>
    <s v="Fully Paid"/>
    <s v="Quarterly EMI"/>
    <n v="910182"/>
    <s v="Mathura-910182"/>
    <s v="Vivaan Verma"/>
    <s v="Female"/>
    <s v="26-35"/>
    <n v="34"/>
    <s v="29-09-1985"/>
    <s v="ST"/>
    <s v="Sikh"/>
    <s v="MORTGAGE"/>
    <s v="100K+"/>
    <s v="Self-Employed"/>
    <n v="469"/>
    <s v="XLG"/>
    <s v="Trade"/>
    <s v=" 36 months"/>
    <n v="9.9099999999999994E-2"/>
    <s v="B"/>
    <s v="B1"/>
    <s v="Mathura"/>
    <s v="176-DBS"/>
    <s v="BULANDSHAHR"/>
    <s v="UP"/>
    <s v="UTTAR PRADESH"/>
    <s v="MATHURA"/>
    <n v="910182"/>
    <s v="10469-MANISH  PANDEY"/>
    <s v="High"/>
    <n v="19673"/>
    <n v="19066"/>
    <n v="17492"/>
    <n v="16.16"/>
    <n v="3467.06"/>
    <s v="N"/>
    <s v="Y"/>
    <n v="0"/>
    <s v="On-Time"/>
    <x v="103"/>
    <s v="2015-09"/>
    <s v="2015-08"/>
    <n v="0"/>
    <n v="0"/>
    <x v="0"/>
    <s v=""/>
    <n v="1"/>
    <s v="2015-Q3"/>
    <n v="1"/>
  </r>
  <r>
    <s v="ACC001183"/>
    <n v="426"/>
    <s v="BILASPUR"/>
    <s v="JLG30K"/>
    <n v="8662"/>
    <n v="7692"/>
    <n v="44569"/>
    <d v="2015-09-07T00:00:00"/>
    <s v="Active"/>
    <s v="Quarterly EMI"/>
    <n v="240005"/>
    <s v="BILASPUR-240005"/>
    <s v="Aarav Malhotra"/>
    <s v="Female"/>
    <s v="46-55"/>
    <n v="53"/>
    <s v="1/1/1966"/>
    <s v="Minority"/>
    <s v="Muslim"/>
    <s v="RENT"/>
    <s v="25K-50K"/>
    <s v="Business"/>
    <n v="812"/>
    <s v="XLG"/>
    <s v="Services"/>
    <s v=" 36 months"/>
    <n v="0.1065"/>
    <s v="B"/>
    <s v="B2"/>
    <s v="BILASPUR"/>
    <s v="207-DBS"/>
    <s v="RAIPUR"/>
    <s v="CG"/>
    <s v="CHATTISGARH"/>
    <s v="BILASPUR"/>
    <n v="240005"/>
    <s v="10886-MANISH KUMAR DWIVEDI"/>
    <s v="Low"/>
    <n v="9413"/>
    <n v="8168"/>
    <n v="8273"/>
    <n v="8.94"/>
    <n v="4064.83"/>
    <s v="Y"/>
    <s v="N"/>
    <n v="1"/>
    <s v="On-Time"/>
    <x v="104"/>
    <s v="2015-09"/>
    <s v="2015-08"/>
    <n v="1"/>
    <n v="0"/>
    <x v="0"/>
    <s v=""/>
    <n v="1"/>
    <s v="2015-Q3"/>
    <n v="1"/>
  </r>
  <r>
    <s v="ACC001148"/>
    <n v="956"/>
    <s v="Mangaldoi"/>
    <s v="JLG35K"/>
    <n v="41134"/>
    <n v="8667"/>
    <n v="16210"/>
    <d v="2015-09-11T00:00:00"/>
    <s v="Paid Off"/>
    <s v="Monthly EMI"/>
    <n v="570241"/>
    <s v="Mangaldoi-570241"/>
    <s v="Kavya Mehta"/>
    <s v="Female"/>
    <s v="26-35"/>
    <n v="31"/>
    <s v="1/1/1987"/>
    <s v="ST"/>
    <s v="Muslim"/>
    <s v="RENT"/>
    <s v="&lt;25K"/>
    <s v="Self-Employed"/>
    <n v="466"/>
    <s v="XLG"/>
    <s v="Trade"/>
    <s v=" 36 months"/>
    <n v="9.9099999999999994E-2"/>
    <s v="B"/>
    <s v="B1"/>
    <s v="Mangaldoi"/>
    <s v="208-DBS"/>
    <s v="GUWAAHATI"/>
    <s v="AS"/>
    <s v="ASSAM"/>
    <s v="Mangaldoi"/>
    <n v="570241"/>
    <s v="10961-NAYAN JYOTI SARMAH"/>
    <s v="Low"/>
    <n v="41171"/>
    <n v="10587"/>
    <n v="41134"/>
    <n v="1.02"/>
    <n v="3860.66"/>
    <s v="N"/>
    <s v="N"/>
    <n v="2"/>
    <s v="On-Time"/>
    <x v="105"/>
    <s v="2015-09"/>
    <s v="2015-08"/>
    <n v="0"/>
    <n v="0"/>
    <x v="0"/>
    <s v=""/>
    <n v="1"/>
    <s v="2015-Q3"/>
    <n v="1"/>
  </r>
  <r>
    <s v="ACC001983"/>
    <n v="4"/>
    <s v="CHHATA"/>
    <s v="JLG35K"/>
    <n v="44029"/>
    <n v="14008"/>
    <n v="44297"/>
    <d v="2015-09-12T00:00:00"/>
    <s v="Default"/>
    <s v="Quarterly EMI"/>
    <n v="910020"/>
    <s v="CHHATA-910020"/>
    <s v="Diya Joshi"/>
    <s v="Female"/>
    <s v="36-45"/>
    <n v="43"/>
    <s v="1/1/1974"/>
    <s v="SC"/>
    <s v="Christian"/>
    <s v="RENT"/>
    <s v="50K-75K"/>
    <s v="Self-Employed"/>
    <n v="645"/>
    <s v="XLG"/>
    <s v="Trade"/>
    <s v=" 36 months"/>
    <n v="9.9099999999999994E-2"/>
    <s v="B"/>
    <s v="B1"/>
    <s v="CHHATA"/>
    <s v="176-DBS"/>
    <s v="BULANDSHAHR"/>
    <s v="UP"/>
    <s v="UTTAR PRADESH"/>
    <s v="MATHURA"/>
    <n v="910020"/>
    <s v="10047-ANIL KUMAR"/>
    <s v="High"/>
    <n v="45695"/>
    <n v="13734"/>
    <n v="43684"/>
    <n v="14.5"/>
    <n v="3242.73"/>
    <s v="N"/>
    <s v="N"/>
    <n v="2"/>
    <s v="On-Time"/>
    <x v="66"/>
    <s v="2015-09"/>
    <s v="2015-08"/>
    <n v="0"/>
    <n v="0"/>
    <x v="0"/>
    <s v=""/>
    <n v="1"/>
    <s v="2015-Q3"/>
    <n v="0"/>
  </r>
  <r>
    <s v="ACC001485"/>
    <n v="299"/>
    <s v="Mathura"/>
    <s v="JLG35"/>
    <n v="9564"/>
    <n v="25889"/>
    <n v="30221"/>
    <d v="2015-09-12T00:00:00"/>
    <s v="Paid Off"/>
    <s v="Quarterly EMI"/>
    <n v="910182"/>
    <s v="Mathura-910182"/>
    <s v="Meera Verma"/>
    <s v="Female"/>
    <s v="46-55"/>
    <n v="47"/>
    <s v="1/1/1970"/>
    <s v="SC"/>
    <s v="Hindu"/>
    <s v="RENT"/>
    <s v="75K-100K"/>
    <s v="Business"/>
    <n v="546"/>
    <s v="XLG"/>
    <s v="Home Loan"/>
    <s v=" 60 months"/>
    <n v="0.14649999999999999"/>
    <s v="C"/>
    <s v="C3"/>
    <s v="Mathura"/>
    <s v="176-DBS"/>
    <s v="BULANDSHAHR"/>
    <s v="UP"/>
    <s v="UTTAR PRADESH"/>
    <s v="MATHURA"/>
    <n v="910182"/>
    <s v="10469-MANISH  PANDEY"/>
    <s v="High"/>
    <n v="9077"/>
    <n v="26873"/>
    <n v="9383"/>
    <n v="1.62"/>
    <n v="1727.62"/>
    <s v="N"/>
    <s v="N"/>
    <n v="0"/>
    <s v="Late"/>
    <x v="106"/>
    <s v="2015-09"/>
    <s v="2015-08"/>
    <n v="0"/>
    <n v="0"/>
    <x v="0"/>
    <s v=""/>
    <n v="1"/>
    <s v="2015-Q3"/>
    <n v="1"/>
  </r>
  <r>
    <s v="ACC000274"/>
    <n v="707"/>
    <s v="CHHATA"/>
    <s v="JLG30K"/>
    <n v="12327"/>
    <n v="3559"/>
    <n v="24902"/>
    <d v="2015-09-12T00:00:00"/>
    <s v="Paid Off"/>
    <s v="Quarterly EMI"/>
    <n v="910020"/>
    <s v="CHHATA-910020"/>
    <s v="Vivaan Reddy"/>
    <s v="Female"/>
    <s v="36-45"/>
    <n v="37"/>
    <s v="1/1/1980"/>
    <s v="OBC"/>
    <s v="Hindu"/>
    <s v="RENT"/>
    <s v="25K-50K"/>
    <s v="Salaried"/>
    <n v="426"/>
    <s v="XLG"/>
    <s v="Services"/>
    <s v=" 36 months"/>
    <n v="0.1065"/>
    <s v="B"/>
    <s v="B2"/>
    <s v="CHHATA"/>
    <s v="176-DBS"/>
    <s v="BULANDSHAHR"/>
    <s v="UP"/>
    <s v="UTTAR PRADESH"/>
    <s v="MATHURA"/>
    <n v="910020"/>
    <s v="10047-ANIL KUMAR"/>
    <s v="High"/>
    <n v="11909"/>
    <n v="4446"/>
    <n v="11883"/>
    <n v="14.72"/>
    <n v="1349.09"/>
    <s v="N"/>
    <s v="N"/>
    <n v="0"/>
    <s v="On-Time"/>
    <x v="106"/>
    <s v="2015-09"/>
    <s v="2015-08"/>
    <n v="0"/>
    <n v="0"/>
    <x v="0"/>
    <s v=""/>
    <n v="1"/>
    <s v="2015-Q3"/>
    <n v="1"/>
  </r>
  <r>
    <s v="ACC001659"/>
    <n v="16"/>
    <s v="MUKTSAR"/>
    <s v="JLG30K"/>
    <n v="3835"/>
    <n v="37806"/>
    <n v="32115"/>
    <d v="2015-09-15T00:00:00"/>
    <s v="Paid Off"/>
    <s v="Quarterly EMI"/>
    <n v="1110166"/>
    <s v="MUKTSAR-1110166"/>
    <s v="Vivaan Malhotra"/>
    <s v="Female"/>
    <s v="46-55"/>
    <n v="53"/>
    <s v="1/1/1964"/>
    <s v="SC"/>
    <s v="Hindu"/>
    <s v="RENT"/>
    <s v="75K-100K"/>
    <s v="Business"/>
    <n v="488"/>
    <s v="XLG"/>
    <s v="Services"/>
    <s v=" 36 months"/>
    <n v="0.1065"/>
    <s v="B"/>
    <s v="B2"/>
    <s v="MUKTSAR"/>
    <s v="102-DBS"/>
    <s v="LUDHIANA"/>
    <s v="PB"/>
    <s v="PUNJAB"/>
    <s v="SRI MUKTSAR SAHIB"/>
    <n v="1110166"/>
    <s v="11303-ASHUTOSH KUMAR SUMAN"/>
    <s v="Medium"/>
    <n v="3355"/>
    <n v="39462"/>
    <n v="3738"/>
    <n v="32"/>
    <n v="3346.8"/>
    <s v="N"/>
    <s v="N"/>
    <n v="2"/>
    <s v="Late"/>
    <x v="107"/>
    <s v="2015-09"/>
    <s v="2015-08"/>
    <n v="0"/>
    <n v="0"/>
    <x v="0"/>
    <s v=""/>
    <n v="1"/>
    <s v="2015-Q3"/>
    <n v="1"/>
  </r>
  <r>
    <s v="ACC001587"/>
    <n v="612"/>
    <s v="SAMRALA"/>
    <s v="JLG35K"/>
    <n v="11986"/>
    <n v="42686"/>
    <n v="37162"/>
    <d v="2015-09-15T00:00:00"/>
    <s v="Paid Off"/>
    <s v="Quarterly EMI"/>
    <n v="130067"/>
    <s v="SAMRALA-130067"/>
    <s v="Meera Verma"/>
    <s v="Female"/>
    <s v="26-35"/>
    <n v="34"/>
    <s v="1/1/1984"/>
    <s v="ST"/>
    <s v="Sikh"/>
    <s v="RENT"/>
    <s v="100K+"/>
    <s v="Self-Employed"/>
    <n v="464"/>
    <s v="XLG"/>
    <s v="Trade"/>
    <s v=" 36 months"/>
    <n v="9.9099999999999994E-2"/>
    <s v="B"/>
    <s v="B1"/>
    <s v="SAMRALA"/>
    <s v="102-DBS"/>
    <s v="LUDHIANA"/>
    <s v="PB"/>
    <s v="PUNJAB"/>
    <s v="SAMRALA"/>
    <n v="130067"/>
    <s v="10050-GAUTAM SINGH"/>
    <s v="Low"/>
    <n v="12073"/>
    <n v="44439"/>
    <n v="11833"/>
    <n v="28.67"/>
    <n v="1692.96"/>
    <s v="N"/>
    <s v="N"/>
    <n v="0"/>
    <s v="On-Time"/>
    <x v="107"/>
    <s v="2015-09"/>
    <s v="2015-08"/>
    <n v="0"/>
    <n v="0"/>
    <x v="0"/>
    <s v=""/>
    <n v="1"/>
    <s v="2015-Q3"/>
    <n v="1"/>
  </r>
  <r>
    <s v="ACC000798"/>
    <n v="529"/>
    <s v="SHAHDOL"/>
    <s v="JLG35K"/>
    <n v="10240"/>
    <n v="11118"/>
    <n v="40663"/>
    <d v="2015-09-18T00:00:00"/>
    <s v="Active"/>
    <s v="Quarterly EMI"/>
    <n v="1550006"/>
    <s v="SHAHDOL-1550006"/>
    <s v="Ananya Sharma"/>
    <s v="Female"/>
    <s v="46-55"/>
    <n v="52"/>
    <s v="1/1/1967"/>
    <s v="Minority"/>
    <s v="Muslim"/>
    <s v="RENT"/>
    <s v="&lt;25K"/>
    <s v="Business"/>
    <n v="557"/>
    <s v="XLG"/>
    <s v="Trade"/>
    <s v=" 36 months"/>
    <n v="9.9099999999999994E-2"/>
    <s v="B"/>
    <s v="B1"/>
    <s v="SHAHDOL"/>
    <s v="200-DBS"/>
    <s v="BHOPAL"/>
    <s v="MP"/>
    <s v="MADHYA PRADESH"/>
    <s v="SHAHDOL"/>
    <n v="1550006"/>
    <s v="10021-MAHENDRA PRATAP SINGH"/>
    <s v="Medium"/>
    <n v="11478"/>
    <n v="11066"/>
    <n v="9834"/>
    <n v="41.3"/>
    <n v="2601.89"/>
    <s v="N"/>
    <s v="N"/>
    <n v="0"/>
    <s v="On-Time"/>
    <x v="108"/>
    <s v="2015-09"/>
    <s v="2015-08"/>
    <n v="1"/>
    <n v="0"/>
    <x v="0"/>
    <s v=""/>
    <n v="1"/>
    <s v="2015-Q3"/>
    <n v="1"/>
  </r>
  <r>
    <s v="ACC000252"/>
    <n v="557"/>
    <s v="PATIALA"/>
    <s v="JLG35K"/>
    <n v="7173"/>
    <n v="27549"/>
    <n v="16251"/>
    <d v="2015-09-18T00:00:00"/>
    <s v="Fully Paid"/>
    <s v="Monthly EMI"/>
    <n v="100186"/>
    <s v="PATIALA-100186"/>
    <s v="Diya Malhotra"/>
    <s v="Female"/>
    <s v="18-25"/>
    <n v="21"/>
    <s v="3/1/1998"/>
    <s v="ST"/>
    <s v="Sikh"/>
    <s v="RENT"/>
    <s v="50K-75K"/>
    <s v="Self-Employed"/>
    <n v="493"/>
    <s v="XLG"/>
    <s v="Trade"/>
    <s v=" 36 months"/>
    <n v="9.9099999999999994E-2"/>
    <s v="B"/>
    <s v="B1"/>
    <s v="PATIALA"/>
    <s v="102-DBS"/>
    <s v="LUDHIANA"/>
    <s v="PB"/>
    <s v="PUNJAB"/>
    <s v="PATIALA"/>
    <n v="100186"/>
    <s v="10420-MUNENDRA  SINGH"/>
    <s v="Medium"/>
    <n v="8303"/>
    <n v="27104"/>
    <n v="7036"/>
    <n v="44.52"/>
    <n v="4485.18"/>
    <s v="N"/>
    <s v="N"/>
    <n v="1"/>
    <s v="On-Time"/>
    <x v="108"/>
    <s v="2015-09"/>
    <s v="2015-08"/>
    <n v="0"/>
    <n v="0"/>
    <x v="0"/>
    <s v=""/>
    <n v="1"/>
    <s v="2015-Q3"/>
    <n v="1"/>
  </r>
  <r>
    <s v="ACC000173"/>
    <n v="906"/>
    <s v="Mathura"/>
    <s v="JLG35K"/>
    <n v="29610"/>
    <n v="15245"/>
    <n v="26132"/>
    <d v="2015-09-18T00:00:00"/>
    <s v="Paid Off"/>
    <s v="Quarterly EMI"/>
    <n v="910182"/>
    <s v="Mathura-910182"/>
    <s v="Vivaan Verma"/>
    <s v="Female"/>
    <s v="46-55"/>
    <n v="52"/>
    <s v="1/1/1967"/>
    <s v="ST"/>
    <s v="Sikh"/>
    <s v="RENT"/>
    <s v="100K+"/>
    <s v="Salaried"/>
    <n v="626"/>
    <s v="XLG"/>
    <s v="Trade"/>
    <s v=" 36 months"/>
    <n v="9.9099999999999994E-2"/>
    <s v="B"/>
    <s v="B1"/>
    <s v="Mathura"/>
    <s v="176-DBS"/>
    <s v="BULANDSHAHR"/>
    <s v="UP"/>
    <s v="UTTAR PRADESH"/>
    <s v="MATHURA"/>
    <n v="910182"/>
    <s v="10469-MANISH  PANDEY"/>
    <s v="High"/>
    <n v="30096"/>
    <n v="16287"/>
    <n v="29304"/>
    <n v="38.39"/>
    <n v="2416.86"/>
    <s v="Y"/>
    <s v="N"/>
    <n v="0"/>
    <s v="On-Time"/>
    <x v="108"/>
    <s v="2015-09"/>
    <s v="2015-08"/>
    <n v="0"/>
    <n v="0"/>
    <x v="0"/>
    <s v=""/>
    <n v="1"/>
    <s v="2015-Q3"/>
    <n v="1"/>
  </r>
  <r>
    <s v="ACC000071"/>
    <n v="407"/>
    <s v="BULANDSHAHR"/>
    <s v="JLG35"/>
    <n v="27028"/>
    <n v="18539"/>
    <n v="24898"/>
    <d v="2015-09-23T00:00:00"/>
    <s v="Active"/>
    <s v="Monthly EMI"/>
    <n v="10068"/>
    <s v="BULANDSHAHR-10068"/>
    <s v="Ishaan Mehta"/>
    <s v="Female"/>
    <s v="18-25"/>
    <n v="23"/>
    <s v="1/1/1994"/>
    <s v="OBC"/>
    <s v="Hindu"/>
    <s v="RENT"/>
    <s v="100K+"/>
    <s v="Business"/>
    <n v="416"/>
    <s v="XLG"/>
    <s v="Home Loan"/>
    <s v=" 60 months"/>
    <n v="0.14649999999999999"/>
    <s v="C"/>
    <s v="C3"/>
    <s v="BULANDSHAHR"/>
    <s v="176-DBS"/>
    <s v="BULANDSHAHR"/>
    <s v="UP"/>
    <s v="UTTAR PRADESH"/>
    <s v="BULANDSHAHAR"/>
    <n v="10068"/>
    <s v="10057-NANDI SHANKAR"/>
    <s v="High"/>
    <n v="28135"/>
    <n v="19643"/>
    <n v="26662"/>
    <n v="44.58"/>
    <n v="1009.06"/>
    <s v="N"/>
    <s v="N"/>
    <n v="1"/>
    <s v="On-Time"/>
    <x v="109"/>
    <s v="2015-09"/>
    <s v="2015-08"/>
    <n v="1"/>
    <n v="0"/>
    <x v="0"/>
    <s v=""/>
    <n v="1"/>
    <s v="2015-Q3"/>
    <n v="1"/>
  </r>
  <r>
    <s v="ACC000588"/>
    <n v="676"/>
    <s v="SANGRUR"/>
    <s v="JLG30K"/>
    <n v="24954"/>
    <n v="28690"/>
    <n v="43344"/>
    <d v="2015-09-25T00:00:00"/>
    <s v="Fully Paid"/>
    <s v="Quarterly EMI"/>
    <n v="110159"/>
    <s v="SANGRUR-110159"/>
    <s v="Meera Gupta"/>
    <s v="Female"/>
    <s v="46-55"/>
    <n v="47"/>
    <s v="1/6/1972"/>
    <s v="Minority"/>
    <s v="Muslim"/>
    <s v="MORTGAGE"/>
    <s v="25K-50K"/>
    <s v="Self-Employed"/>
    <n v="346"/>
    <s v="XLG"/>
    <s v="Services"/>
    <s v=" 36 months"/>
    <n v="0.1065"/>
    <s v="B"/>
    <s v="B2"/>
    <s v="SANGRUR"/>
    <s v="102-DBS"/>
    <s v="LUDHIANA"/>
    <s v="PB"/>
    <s v="PUNJAB"/>
    <s v="SANGRUR"/>
    <n v="110159"/>
    <s v="10037-RAJESH PRATAP"/>
    <s v="Low"/>
    <n v="25052"/>
    <n v="28856"/>
    <n v="24881"/>
    <n v="48.83"/>
    <n v="181.31"/>
    <s v="Y"/>
    <s v="N"/>
    <n v="2"/>
    <s v="On-Time"/>
    <x v="110"/>
    <s v="2015-09"/>
    <s v="2015-08"/>
    <n v="0"/>
    <n v="0"/>
    <x v="0"/>
    <s v=""/>
    <n v="1"/>
    <s v="2015-Q3"/>
    <n v="1"/>
  </r>
  <r>
    <s v="ACC001522"/>
    <n v="784"/>
    <s v="KAROND"/>
    <s v="JLG30K"/>
    <n v="38137"/>
    <n v="33996"/>
    <n v="22410"/>
    <d v="2015-09-25T00:00:00"/>
    <s v="Fully Paid"/>
    <s v="Monthly EMI"/>
    <n v="1320004"/>
    <s v="KAROND-1320004"/>
    <s v="Ananya Patel"/>
    <s v="Female"/>
    <s v="36-45"/>
    <n v="43"/>
    <s v="1/3/1975"/>
    <s v="Minority"/>
    <s v="Muslim"/>
    <s v="RENT"/>
    <s v="75K-100K"/>
    <s v="Salaried"/>
    <n v="558"/>
    <s v="XLG"/>
    <s v="Services"/>
    <s v=" 36 months"/>
    <n v="0.1065"/>
    <s v="B"/>
    <s v="B2"/>
    <s v="KAROND"/>
    <s v="200-DBS"/>
    <s v="BHOPAL"/>
    <s v="MP"/>
    <s v="MADHYA PRADESH"/>
    <s v="BHOPAL"/>
    <n v="1320004"/>
    <s v="12758-ROHIT KUMAR JAISWAL"/>
    <s v="Medium"/>
    <n v="38325"/>
    <n v="34390"/>
    <n v="37875"/>
    <n v="11.57"/>
    <n v="1505.93"/>
    <s v="N"/>
    <s v="N"/>
    <n v="0"/>
    <s v="Very Late"/>
    <x v="110"/>
    <s v="2015-09"/>
    <s v="2015-08"/>
    <n v="0"/>
    <n v="0"/>
    <x v="0"/>
    <s v=""/>
    <n v="1"/>
    <s v="2015-Q3"/>
    <n v="1"/>
  </r>
  <r>
    <s v="ACC000548"/>
    <n v="168"/>
    <s v="ASANSOL"/>
    <s v="JLG30K"/>
    <n v="27404"/>
    <n v="28070"/>
    <n v="27525"/>
    <d v="2015-09-30T00:00:00"/>
    <s v="Active"/>
    <s v="Monthly EMI"/>
    <n v="690076"/>
    <s v="ASANSOL-690076"/>
    <s v="Laksh Malhotra"/>
    <s v="Female"/>
    <s v="46-55"/>
    <n v="51"/>
    <s v="1/1/1968"/>
    <s v="General"/>
    <s v="Muslim"/>
    <s v="MORTGAGE"/>
    <s v="75K-100K"/>
    <s v="Self-Employed"/>
    <n v="804"/>
    <s v="XLG"/>
    <s v="Services"/>
    <s v=" 36 months"/>
    <n v="0.1065"/>
    <s v="B"/>
    <s v="B2"/>
    <s v="ASANSOL"/>
    <s v="201-DBS"/>
    <s v="HOWRAH"/>
    <s v="WB"/>
    <s v="WEST BENGAL"/>
    <s v="PASCHIM BARDHHAMAN"/>
    <n v="690076"/>
    <s v="10035-ABHAY TOMER"/>
    <s v="Medium"/>
    <n v="28779"/>
    <n v="29248"/>
    <n v="27281"/>
    <n v="49.09"/>
    <n v="4909.6899999999996"/>
    <s v="N"/>
    <s v="N"/>
    <n v="2"/>
    <s v="Very Late"/>
    <x v="111"/>
    <s v="2015-09"/>
    <s v="2015-08"/>
    <n v="1"/>
    <n v="0"/>
    <x v="0"/>
    <s v=""/>
    <n v="1"/>
    <s v="2015-Q3"/>
    <n v="1"/>
  </r>
  <r>
    <s v="ACC001578"/>
    <n v="945"/>
    <s v="SIRSA"/>
    <s v="JLG30K"/>
    <n v="21752"/>
    <n v="2869"/>
    <n v="28920"/>
    <d v="2015-10-02T00:00:00"/>
    <s v="Fully Paid"/>
    <s v="Quarterly EMI"/>
    <n v="730084"/>
    <s v="SIRSA-730084"/>
    <s v="Meera Patel"/>
    <s v="Female"/>
    <s v="26-35"/>
    <n v="28"/>
    <s v="4/12/1989"/>
    <s v="SC"/>
    <s v="Hindu"/>
    <s v="RENT"/>
    <s v="25K-50K"/>
    <s v="Business"/>
    <n v="385"/>
    <s v="XLG"/>
    <s v="Services"/>
    <s v=" 36 months"/>
    <n v="0.1065"/>
    <s v="B"/>
    <s v="B2"/>
    <s v="SIRSA"/>
    <s v="206-DBS"/>
    <s v="KARNAL"/>
    <s v="HR"/>
    <s v="HARYANA"/>
    <s v="SIRSA"/>
    <n v="730084"/>
    <s v="10149-ABHISHEK MAURYA"/>
    <s v="Medium"/>
    <n v="23725"/>
    <n v="4309"/>
    <n v="21408"/>
    <n v="42.01"/>
    <n v="2391.17"/>
    <s v="N"/>
    <s v="N"/>
    <n v="2"/>
    <s v="On-Time"/>
    <x v="112"/>
    <s v="2015-10"/>
    <s v="2015-09"/>
    <n v="0"/>
    <n v="0"/>
    <x v="0"/>
    <s v=""/>
    <n v="1"/>
    <s v="2015-Q4"/>
    <n v="1"/>
  </r>
  <r>
    <s v="ACC001571"/>
    <n v="899"/>
    <s v="UJJAIN"/>
    <s v="JLG30K"/>
    <n v="32281"/>
    <n v="23455"/>
    <n v="26733"/>
    <d v="2015-10-05T00:00:00"/>
    <s v="Fully Paid"/>
    <s v="Monthly EMI"/>
    <n v="1510002"/>
    <s v="UJJAIN-1510002"/>
    <s v="Laksh Sharma"/>
    <s v="Female"/>
    <s v="36-45"/>
    <n v="37"/>
    <s v="1/1/1982"/>
    <s v="Minority"/>
    <s v="Muslim"/>
    <s v="RENT"/>
    <s v="&lt;25K"/>
    <s v="Self-Employed"/>
    <n v="740"/>
    <s v="XLG"/>
    <s v="Services"/>
    <s v=" 36 months"/>
    <n v="0.1065"/>
    <s v="B"/>
    <s v="B2"/>
    <s v="UJJAIN"/>
    <s v="200-DBS"/>
    <s v="BHOPAL"/>
    <s v="MP"/>
    <s v="MADHYA PRADESH"/>
    <s v="UJJAIN"/>
    <n v="1510002"/>
    <s v="12915-FAIZAL KHAN"/>
    <s v="High"/>
    <n v="32761"/>
    <n v="24794"/>
    <n v="32269"/>
    <n v="45.36"/>
    <n v="1634.21"/>
    <s v="Y"/>
    <s v="N"/>
    <n v="1"/>
    <s v="On-Time"/>
    <x v="113"/>
    <s v="2015-10"/>
    <s v="2015-09"/>
    <n v="0"/>
    <n v="0"/>
    <x v="0"/>
    <s v=""/>
    <n v="1"/>
    <s v="2015-Q4"/>
    <n v="1"/>
  </r>
  <r>
    <s v="ACC000999"/>
    <n v="753"/>
    <s v="MOTIHARI"/>
    <s v="JLG30K"/>
    <n v="3327"/>
    <n v="16924"/>
    <n v="26640"/>
    <d v="2015-10-06T00:00:00"/>
    <s v="Default"/>
    <s v="Quarterly EMI"/>
    <n v="520376"/>
    <s v="MOTIHARI-520376"/>
    <s v="Meera Gupta"/>
    <s v="Female"/>
    <s v="46-55"/>
    <n v="52"/>
    <s v="1/1/1967"/>
    <s v="ST"/>
    <s v="Sikh"/>
    <s v="RENT"/>
    <s v="&lt;25K"/>
    <s v="Business"/>
    <n v="805"/>
    <s v="XLG"/>
    <s v="Services"/>
    <s v=" 36 months"/>
    <n v="0.1065"/>
    <s v="B"/>
    <s v="B2"/>
    <s v="MOTIHARI"/>
    <s v="209-DBS"/>
    <s v="PATNA"/>
    <s v="BR"/>
    <s v="BIHAR"/>
    <s v="Motihari"/>
    <n v="520376"/>
    <s v="10537-RAGHUVANSH SINGH"/>
    <s v="Medium"/>
    <n v="4418"/>
    <n v="16429"/>
    <n v="2874"/>
    <n v="45.23"/>
    <n v="333.7"/>
    <s v="N"/>
    <s v="N"/>
    <n v="0"/>
    <s v="On-Time"/>
    <x v="114"/>
    <s v="2015-10"/>
    <s v="2015-09"/>
    <n v="0"/>
    <n v="0"/>
    <x v="0"/>
    <s v=""/>
    <n v="1"/>
    <s v="2015-Q4"/>
    <n v="1"/>
  </r>
  <r>
    <s v="ACC000410"/>
    <n v="970"/>
    <s v="Mathura"/>
    <s v="JLG35K"/>
    <n v="43321"/>
    <n v="5098"/>
    <n v="39128"/>
    <d v="2015-10-07T00:00:00"/>
    <s v="Default"/>
    <s v="Quarterly EMI"/>
    <n v="910182"/>
    <s v="Mathura-910182"/>
    <s v="Diya Sharma"/>
    <s v="Female"/>
    <s v="26-35"/>
    <n v="34"/>
    <s v="1/1/1984"/>
    <s v="ST"/>
    <s v="Sikh"/>
    <s v="MORTGAGE"/>
    <s v="100K+"/>
    <s v="Self-Employed"/>
    <n v="341"/>
    <s v="XLG"/>
    <s v="Trade"/>
    <s v=" 36 months"/>
    <n v="9.9099999999999994E-2"/>
    <s v="B"/>
    <s v="B1"/>
    <s v="Mathura"/>
    <s v="176-DBS"/>
    <s v="BULANDSHAHR"/>
    <s v="UP"/>
    <s v="UTTAR PRADESH"/>
    <s v="MATHURA"/>
    <n v="910182"/>
    <s v="10469-MANISH  PANDEY"/>
    <s v="High"/>
    <n v="43295"/>
    <n v="5955"/>
    <n v="43134"/>
    <n v="32.590000000000003"/>
    <n v="2726.2"/>
    <s v="N"/>
    <s v="N"/>
    <n v="0"/>
    <s v="On-Time"/>
    <x v="115"/>
    <s v="2015-10"/>
    <s v="2015-09"/>
    <n v="0"/>
    <n v="0"/>
    <x v="0"/>
    <s v=""/>
    <n v="1"/>
    <s v="2015-Q4"/>
    <n v="1"/>
  </r>
  <r>
    <s v="ACC000636"/>
    <n v="972"/>
    <s v="MUKTSAR"/>
    <s v="JLG50K"/>
    <n v="19743"/>
    <n v="4503"/>
    <n v="9567"/>
    <d v="2015-10-07T00:00:00"/>
    <s v="Fully Paid"/>
    <s v="Monthly EMI"/>
    <n v="1110166"/>
    <s v="MUKTSAR-1110166"/>
    <s v="Aarav Malhotra"/>
    <s v="Female"/>
    <s v="46-55"/>
    <n v="47"/>
    <s v="1/1/1972"/>
    <s v="Minority"/>
    <s v="Muslim"/>
    <s v="RENT"/>
    <s v="&lt;25K"/>
    <s v="Salaried"/>
    <n v="526"/>
    <s v="XLG"/>
    <s v="Home Loan"/>
    <s v=" 60 months"/>
    <n v="0.1991"/>
    <s v="E"/>
    <s v="E4"/>
    <s v="MUKTSAR"/>
    <s v="102-DBS"/>
    <s v="LUDHIANA"/>
    <s v="PB"/>
    <s v="PUNJAB"/>
    <s v="SRI MUKTSAR SAHIB"/>
    <n v="1110166"/>
    <s v="11303-ASHUTOSH KUMAR SUMAN"/>
    <s v="Medium"/>
    <n v="19268"/>
    <n v="5257"/>
    <n v="19734"/>
    <n v="12.12"/>
    <n v="4785.07"/>
    <s v="N"/>
    <s v="N"/>
    <n v="1"/>
    <s v="Late"/>
    <x v="115"/>
    <s v="2015-10"/>
    <s v="2015-09"/>
    <n v="0"/>
    <n v="0"/>
    <x v="0"/>
    <s v=""/>
    <n v="1"/>
    <s v="2015-Q4"/>
    <n v="1"/>
  </r>
  <r>
    <s v="ACC001833"/>
    <n v="518"/>
    <s v="PATIALA"/>
    <s v="JLG30K"/>
    <n v="2150"/>
    <n v="19119"/>
    <n v="33016"/>
    <d v="2015-10-09T00:00:00"/>
    <s v="Fully Paid"/>
    <s v="Monthly EMI"/>
    <n v="100186"/>
    <s v="PATIALA-100186"/>
    <s v="Vivaan Verma"/>
    <s v="Female"/>
    <s v="26-35"/>
    <n v="34"/>
    <s v="29-09-1985"/>
    <s v="ST"/>
    <s v="Sikh"/>
    <s v="MORTGAGE"/>
    <s v="100K+"/>
    <s v="Self-Employed"/>
    <n v="469"/>
    <s v="XLG"/>
    <s v="Services"/>
    <s v=" 36 months"/>
    <n v="0.1065"/>
    <s v="B"/>
    <s v="B2"/>
    <s v="PATIALA"/>
    <s v="102-DBS"/>
    <s v="LUDHIANA"/>
    <s v="PB"/>
    <s v="PUNJAB"/>
    <s v="PATIALA"/>
    <n v="100186"/>
    <s v="10420-MUNENDRA  SINGH"/>
    <s v="Medium"/>
    <n v="3428"/>
    <n v="20394"/>
    <n v="2126"/>
    <n v="18.37"/>
    <n v="2517.6999999999998"/>
    <s v="N"/>
    <s v="N"/>
    <n v="0"/>
    <s v="On-Time"/>
    <x v="103"/>
    <s v="2015-10"/>
    <s v="2015-09"/>
    <n v="0"/>
    <n v="1"/>
    <x v="0"/>
    <s v=""/>
    <n v="1"/>
    <s v="2015-Q4"/>
    <n v="0"/>
  </r>
  <r>
    <s v="ACC001253"/>
    <n v="427"/>
    <s v="HABRA"/>
    <s v="JLG30K"/>
    <n v="36072"/>
    <n v="4752"/>
    <n v="40611"/>
    <d v="2015-10-10T00:00:00"/>
    <s v="Fully Paid"/>
    <s v="Quarterly EMI"/>
    <n v="650051"/>
    <s v="HABRA-650051"/>
    <s v="Ishaan Sharma"/>
    <s v="Female"/>
    <s v="46-55"/>
    <n v="46"/>
    <s v="1/1/1973"/>
    <s v="ST"/>
    <s v="Sikh"/>
    <s v="MORTGAGE"/>
    <s v="100K+"/>
    <s v="Business"/>
    <n v="522"/>
    <s v="XLG"/>
    <s v="Services"/>
    <s v=" 36 months"/>
    <n v="0.1065"/>
    <s v="B"/>
    <s v="B2"/>
    <s v="HABRA"/>
    <s v="201-DBS"/>
    <s v="HOWRAH"/>
    <s v="WB"/>
    <s v="WEST BENGAL"/>
    <s v="HABRA"/>
    <n v="650051"/>
    <s v="12361-RITESH KUMAR SINHA"/>
    <s v="Low"/>
    <n v="37232"/>
    <n v="4657"/>
    <n v="35940"/>
    <n v="10.66"/>
    <n v="2228.19"/>
    <s v="N"/>
    <s v="N"/>
    <n v="2"/>
    <s v="On-Time"/>
    <x v="116"/>
    <s v="2015-10"/>
    <s v="2015-09"/>
    <n v="0"/>
    <n v="0"/>
    <x v="0"/>
    <s v=""/>
    <n v="1"/>
    <s v="2015-Q4"/>
    <n v="1"/>
  </r>
  <r>
    <s v="ACC000236"/>
    <n v="971"/>
    <s v="JALANDHAR"/>
    <s v="JLG30K"/>
    <n v="27434"/>
    <n v="26000"/>
    <n v="16676"/>
    <d v="2015-10-10T00:00:00"/>
    <s v="Active"/>
    <s v="Quarterly EMI"/>
    <n v="160051"/>
    <s v="JALANDHAR-160051"/>
    <s v="Ishaan Mehta"/>
    <s v="Female"/>
    <s v="26-35"/>
    <n v="31"/>
    <s v="1/1/1988"/>
    <s v="ST"/>
    <s v="Sikh"/>
    <s v="RENT"/>
    <s v="50K-75K"/>
    <s v="Business"/>
    <n v="696"/>
    <s v="XLG"/>
    <s v="Services"/>
    <s v=" 36 months"/>
    <n v="0.1065"/>
    <s v="B"/>
    <s v="B2"/>
    <s v="JALANDHAR"/>
    <s v="102-DBS"/>
    <s v="LUDHIANA"/>
    <s v="PB"/>
    <s v="PUNJAB"/>
    <s v="JALANDHAR"/>
    <n v="160051"/>
    <s v="10067-AKSHAY KUMAR"/>
    <s v="Low"/>
    <n v="28387"/>
    <n v="27139"/>
    <n v="27197"/>
    <n v="28.39"/>
    <n v="366.83"/>
    <s v="Y"/>
    <s v="N"/>
    <n v="2"/>
    <s v="Very Late"/>
    <x v="90"/>
    <s v="2015-10"/>
    <s v="2015-09"/>
    <n v="1"/>
    <n v="0"/>
    <x v="0"/>
    <s v=""/>
    <n v="1"/>
    <s v="2015-Q4"/>
    <n v="0"/>
  </r>
  <r>
    <s v="ACC000940"/>
    <n v="242"/>
    <s v="Mangaldoi"/>
    <s v="JLG30K"/>
    <n v="8966"/>
    <n v="17105"/>
    <n v="19128"/>
    <d v="2015-10-15T00:00:00"/>
    <s v="Fully Paid"/>
    <s v="Monthly EMI"/>
    <n v="570241"/>
    <s v="Mangaldoi-570241"/>
    <s v="Kavya Verma"/>
    <s v="Female"/>
    <s v="36-45"/>
    <n v="37"/>
    <s v="1/1/1980"/>
    <s v="General"/>
    <s v="Hindu"/>
    <s v="RENT"/>
    <s v="&lt;25K"/>
    <s v="Self-Employed"/>
    <n v="479"/>
    <s v="XLG"/>
    <s v="Services"/>
    <s v=" 36 months"/>
    <n v="0.1065"/>
    <s v="B"/>
    <s v="B2"/>
    <s v="Mangaldoi"/>
    <s v="208-DBS"/>
    <s v="GUWAAHATI"/>
    <s v="AS"/>
    <s v="ASSAM"/>
    <s v="Mangaldoi"/>
    <n v="570241"/>
    <s v="10961-NAYAN JYOTI SARMAH"/>
    <s v="Low"/>
    <n v="9778"/>
    <n v="18896"/>
    <n v="8631"/>
    <n v="10.6"/>
    <n v="2083.06"/>
    <s v="N"/>
    <s v="N"/>
    <n v="2"/>
    <s v="On-Time"/>
    <x v="117"/>
    <s v="2015-10"/>
    <s v="2015-09"/>
    <n v="0"/>
    <n v="0"/>
    <x v="0"/>
    <s v=""/>
    <n v="1"/>
    <s v="2015-Q4"/>
    <n v="1"/>
  </r>
  <r>
    <s v="ACC000152"/>
    <n v="102"/>
    <s v="Mathura"/>
    <s v="JLG30K"/>
    <n v="3534"/>
    <n v="7896"/>
    <n v="20211"/>
    <d v="2015-10-16T00:00:00"/>
    <s v="Fully Paid"/>
    <s v="Monthly EMI"/>
    <n v="910182"/>
    <s v="Mathura-910182"/>
    <s v="Aditya Mehta"/>
    <s v="Female"/>
    <s v="26-35"/>
    <n v="32"/>
    <s v="1/1/1986"/>
    <s v="ST"/>
    <s v="Sikh"/>
    <s v="RENT"/>
    <s v="75K-100K"/>
    <s v="Salaried"/>
    <n v="666"/>
    <s v="XLG"/>
    <s v="Services"/>
    <s v=" 36 months"/>
    <n v="0.1065"/>
    <s v="B"/>
    <s v="B2"/>
    <s v="Mathura"/>
    <s v="176-DBS"/>
    <s v="BULANDSHAHR"/>
    <s v="UP"/>
    <s v="UTTAR PRADESH"/>
    <s v="MATHURA"/>
    <n v="910182"/>
    <s v="10469-MANISH  PANDEY"/>
    <s v="High"/>
    <n v="3774"/>
    <n v="9408"/>
    <n v="3090"/>
    <n v="24.56"/>
    <n v="2996.8"/>
    <s v="Y"/>
    <s v="N"/>
    <n v="0"/>
    <s v="On-Time"/>
    <x v="118"/>
    <s v="2015-10"/>
    <s v="2015-09"/>
    <n v="0"/>
    <n v="0"/>
    <x v="0"/>
    <s v=""/>
    <n v="1"/>
    <s v="2015-Q4"/>
    <n v="1"/>
  </r>
  <r>
    <s v="ACC000577"/>
    <n v="905"/>
    <s v="DHURI"/>
    <s v="JLG30K"/>
    <n v="42359"/>
    <n v="16411"/>
    <n v="19563"/>
    <d v="2015-10-17T00:00:00"/>
    <s v="Fully Paid"/>
    <s v="Quarterly EMI"/>
    <n v="1030063"/>
    <s v="DHURI-1030063"/>
    <s v="Ishaan Mehta"/>
    <s v="Female"/>
    <s v="36-45"/>
    <n v="39"/>
    <s v="1/1/1978"/>
    <s v="OBC"/>
    <s v="Hindu"/>
    <s v="OWN"/>
    <s v="50K-75K"/>
    <s v="Self-Employed"/>
    <n v="812"/>
    <s v="XLG"/>
    <s v="Services"/>
    <s v=" 36 months"/>
    <n v="0.1065"/>
    <s v="B"/>
    <s v="B2"/>
    <s v="DHURI"/>
    <s v="102-DBS"/>
    <s v="LUDHIANA"/>
    <s v="PB"/>
    <s v="PUNJAB"/>
    <s v="SANGRUR"/>
    <n v="1030063"/>
    <s v="12058-DEEPAK KUMAR"/>
    <s v="Low"/>
    <n v="42823"/>
    <n v="15992"/>
    <n v="42201"/>
    <n v="27.66"/>
    <n v="4628.7"/>
    <s v="N"/>
    <s v="N"/>
    <n v="0"/>
    <s v="Very Late"/>
    <x v="119"/>
    <s v="2015-10"/>
    <s v="2015-09"/>
    <n v="0"/>
    <n v="0"/>
    <x v="0"/>
    <s v=""/>
    <n v="1"/>
    <s v="2015-Q4"/>
    <n v="1"/>
  </r>
  <r>
    <s v="ACC001630"/>
    <n v="493"/>
    <s v="MUKTSAR"/>
    <s v="JLG30K"/>
    <n v="4851"/>
    <n v="38529"/>
    <n v="16691"/>
    <d v="2015-10-21T00:00:00"/>
    <s v="Paid Off"/>
    <s v="Quarterly EMI"/>
    <n v="1110166"/>
    <s v="MUKTSAR-1110166"/>
    <s v="Vivaan Mehta"/>
    <s v="Female"/>
    <s v="26-35"/>
    <n v="28"/>
    <s v="1/1/1990"/>
    <s v="ST"/>
    <s v="Sikh"/>
    <s v="RENT"/>
    <s v="50K-75K"/>
    <s v="Salaried"/>
    <n v="375"/>
    <s v="XLG"/>
    <s v="Services"/>
    <s v=" 36 months"/>
    <n v="0.1065"/>
    <s v="B"/>
    <s v="B2"/>
    <s v="MUKTSAR"/>
    <s v="102-DBS"/>
    <s v="LUDHIANA"/>
    <s v="PB"/>
    <s v="PUNJAB"/>
    <s v="SRI MUKTSAR SAHIB"/>
    <n v="1110166"/>
    <s v="11303-ASHUTOSH KUMAR SUMAN"/>
    <s v="Medium"/>
    <n v="6300"/>
    <n v="39587"/>
    <n v="4628"/>
    <n v="17.72"/>
    <n v="564.98"/>
    <s v="N"/>
    <s v="N"/>
    <n v="2"/>
    <s v="On-Time"/>
    <x v="120"/>
    <s v="2015-10"/>
    <s v="2015-09"/>
    <n v="0"/>
    <n v="0"/>
    <x v="0"/>
    <s v=""/>
    <n v="1"/>
    <s v="2015-Q4"/>
    <n v="1"/>
  </r>
  <r>
    <s v="ACC001316"/>
    <n v="613"/>
    <s v="MAWANA"/>
    <s v="JLG41K"/>
    <n v="30928"/>
    <n v="45585"/>
    <n v="4983"/>
    <d v="2015-10-21T00:00:00"/>
    <s v="Fully Paid"/>
    <s v="Quarterly EMI"/>
    <n v="800018"/>
    <s v="MAWANA-800018"/>
    <s v="Nisha Patel"/>
    <s v="Female"/>
    <s v="36-45"/>
    <n v="41"/>
    <s v="1/1/1976"/>
    <s v="General"/>
    <s v="Hindu"/>
    <s v="RENT"/>
    <s v="100K+"/>
    <s v="Salaried"/>
    <n v="399"/>
    <s v="XLG"/>
    <s v="Services"/>
    <s v=" 36 months"/>
    <n v="0.14649999999999999"/>
    <s v="C"/>
    <s v="C3"/>
    <s v="MAWANA"/>
    <s v="176-DBS"/>
    <s v="BULANDSHAHR"/>
    <s v="UP"/>
    <s v="UTTAR PRADESH"/>
    <s v="MEERUT"/>
    <n v="800018"/>
    <s v="11183-ANIL KUMAR"/>
    <s v="Medium"/>
    <n v="30436"/>
    <n v="45359"/>
    <n v="30638"/>
    <n v="23.74"/>
    <n v="4604.07"/>
    <s v="N"/>
    <s v="N"/>
    <n v="0"/>
    <s v="On-Time"/>
    <x v="120"/>
    <s v="2015-10"/>
    <s v="2015-09"/>
    <n v="0"/>
    <n v="0"/>
    <x v="0"/>
    <s v=""/>
    <n v="1"/>
    <s v="2015-Q4"/>
    <n v="1"/>
  </r>
  <r>
    <s v="ACC000885"/>
    <n v="709"/>
    <s v="Mangaldoi"/>
    <s v="JLG44K"/>
    <n v="22153"/>
    <n v="38029"/>
    <n v="34726"/>
    <d v="2015-10-21T00:00:00"/>
    <s v="Active"/>
    <s v="Monthly EMI"/>
    <n v="570241"/>
    <s v="Mangaldoi-570241"/>
    <s v="Nisha Reddy"/>
    <s v="Female"/>
    <s v="36-45"/>
    <n v="42"/>
    <s v="1/1/1977"/>
    <s v="SC"/>
    <s v="Hindu"/>
    <s v="RENT"/>
    <s v="100K+"/>
    <s v="Self-Employed"/>
    <n v="668"/>
    <s v="XLG"/>
    <s v="Home Loan"/>
    <s v=" 36 months"/>
    <n v="6.6199999999999995E-2"/>
    <s v="A"/>
    <s v="A2"/>
    <s v="Mangaldoi"/>
    <s v="208-DBS"/>
    <s v="GUWAAHATI"/>
    <s v="AS"/>
    <s v="ASSAM"/>
    <s v="Mangaldoi"/>
    <n v="570241"/>
    <s v="10961-NAYAN JYOTI SARMAH"/>
    <s v="Low"/>
    <n v="24136"/>
    <n v="39051"/>
    <n v="22024"/>
    <n v="46.19"/>
    <n v="1260.3800000000001"/>
    <s v="N"/>
    <s v="N"/>
    <n v="0"/>
    <s v="On-Time"/>
    <x v="120"/>
    <s v="2015-10"/>
    <s v="2015-09"/>
    <n v="1"/>
    <n v="0"/>
    <x v="0"/>
    <s v=""/>
    <n v="1"/>
    <s v="2015-Q4"/>
    <n v="1"/>
  </r>
  <r>
    <s v="ACC001953"/>
    <n v="930"/>
    <s v="Mathura"/>
    <s v="JLG30K"/>
    <n v="42223"/>
    <n v="33629"/>
    <n v="40257"/>
    <d v="2015-10-25T00:00:00"/>
    <s v="Active"/>
    <s v="Quarterly EMI"/>
    <n v="910182"/>
    <s v="Mathura-910182"/>
    <s v="Vivaan Gupta"/>
    <s v="Female"/>
    <s v="46-55"/>
    <n v="46"/>
    <s v="1/1/1973"/>
    <s v="ST"/>
    <s v="Sikh"/>
    <s v="OWN"/>
    <s v="75K-100K"/>
    <s v="Business"/>
    <n v="481"/>
    <s v="XLG"/>
    <s v="Services"/>
    <s v=" 36 months"/>
    <n v="0.1065"/>
    <s v="B"/>
    <s v="B2"/>
    <s v="Mathura"/>
    <s v="176-DBS"/>
    <s v="BULANDSHAHR"/>
    <s v="UP"/>
    <s v="UTTAR PRADESH"/>
    <s v="MATHURA"/>
    <n v="910182"/>
    <s v="10469-MANISH  PANDEY"/>
    <s v="High"/>
    <n v="42586"/>
    <n v="34389"/>
    <n v="42145"/>
    <n v="16.98"/>
    <n v="218.9"/>
    <s v="N"/>
    <s v="N"/>
    <n v="0"/>
    <s v="Very Late"/>
    <x v="121"/>
    <s v="2015-10"/>
    <s v="2015-09"/>
    <n v="1"/>
    <n v="0"/>
    <x v="0"/>
    <s v=""/>
    <n v="1"/>
    <s v="2015-Q4"/>
    <n v="1"/>
  </r>
  <r>
    <s v="ACC000755"/>
    <n v="323"/>
    <s v="DIBRUGARH"/>
    <s v="JLG30K"/>
    <n v="11600"/>
    <n v="7766"/>
    <n v="5528"/>
    <d v="2015-10-28T00:00:00"/>
    <s v="Active"/>
    <s v="Quarterly EMI"/>
    <n v="1050013"/>
    <s v="DIBRUGARH-1050013"/>
    <s v="Nisha Patel"/>
    <s v="Female"/>
    <s v="36-45"/>
    <n v="41"/>
    <s v="1/1/1976"/>
    <s v="General"/>
    <s v="Hindu"/>
    <s v="RENT"/>
    <s v="100K+"/>
    <s v="Salaried"/>
    <n v="399"/>
    <s v="XLG"/>
    <s v="Services"/>
    <s v=" 36 months"/>
    <n v="0.1065"/>
    <s v="B"/>
    <s v="B2"/>
    <s v="DIBRUGARH"/>
    <s v="208-DBS"/>
    <s v="GUWAAHATI"/>
    <s v="AS"/>
    <s v="ASSAM"/>
    <s v="DIBRUGARH"/>
    <n v="1050013"/>
    <s v="10961-NAYAN JYOTI SARMAH"/>
    <s v="Low"/>
    <n v="12923"/>
    <n v="9580"/>
    <n v="11449"/>
    <n v="37.03"/>
    <n v="4040.77"/>
    <s v="N"/>
    <s v="N"/>
    <n v="1"/>
    <s v="On-Time"/>
    <x v="122"/>
    <s v="2015-10"/>
    <s v="2015-09"/>
    <n v="1"/>
    <n v="0"/>
    <x v="0"/>
    <s v=""/>
    <n v="1"/>
    <s v="2015-Q4"/>
    <n v="1"/>
  </r>
  <r>
    <s v="ACC001459"/>
    <n v="368"/>
    <s v="BEHROR"/>
    <s v="JLG35K"/>
    <n v="30760"/>
    <n v="16760"/>
    <n v="30850"/>
    <d v="2015-10-29T00:00:00"/>
    <s v="Paid Off"/>
    <s v="Monthly EMI"/>
    <n v="30179"/>
    <s v="BEHROR-30179"/>
    <s v="Nisha Chopra"/>
    <s v="Female"/>
    <s v="26-35"/>
    <n v="28"/>
    <s v="1/1/1989"/>
    <s v="General"/>
    <s v="Hindu"/>
    <s v="RENT"/>
    <s v="&lt;25K"/>
    <s v="Self-Employed"/>
    <n v="553"/>
    <s v="XLG"/>
    <s v="Trade"/>
    <s v=" 36 months"/>
    <n v="9.9099999999999994E-2"/>
    <s v="B"/>
    <s v="B1"/>
    <s v="BEHROR"/>
    <s v="301-DBS"/>
    <s v="JAIPUR"/>
    <s v="RJ"/>
    <s v="RAJASTHAN"/>
    <s v="BEHROD"/>
    <n v="30179"/>
    <s v="10055-MAHESH KUMAR PATEL"/>
    <s v="Low"/>
    <n v="32527"/>
    <n v="17586"/>
    <n v="30433"/>
    <n v="43.45"/>
    <n v="997.2"/>
    <s v="N"/>
    <s v="N"/>
    <n v="0"/>
    <s v="On-Time"/>
    <x v="9"/>
    <s v="2015-10"/>
    <s v="2015-09"/>
    <n v="0"/>
    <n v="0"/>
    <x v="0"/>
    <s v=""/>
    <n v="1"/>
    <s v="2015-Q4"/>
    <n v="0"/>
  </r>
  <r>
    <s v="ACC001037"/>
    <n v="389"/>
    <s v="PATIALA"/>
    <s v="JLG35K"/>
    <n v="5020"/>
    <n v="29254"/>
    <n v="32304"/>
    <d v="2015-10-31T00:00:00"/>
    <s v="Fully Paid"/>
    <s v="Quarterly EMI"/>
    <n v="100186"/>
    <s v="PATIALA-100186"/>
    <s v="Laksh Patel"/>
    <s v="Female"/>
    <s v="26-35"/>
    <n v="28"/>
    <s v="1/1/1991"/>
    <s v="SC"/>
    <s v="Hindu"/>
    <s v="MORTGAGE"/>
    <s v="75K-100K"/>
    <s v="Business"/>
    <n v="844"/>
    <s v="XLG"/>
    <s v="Trade"/>
    <s v=" 36 months"/>
    <n v="9.9099999999999994E-2"/>
    <s v="B"/>
    <s v="B1"/>
    <s v="PATIALA"/>
    <s v="102-DBS"/>
    <s v="LUDHIANA"/>
    <s v="PB"/>
    <s v="PUNJAB"/>
    <s v="PATIALA"/>
    <n v="100186"/>
    <s v="10420-MUNENDRA  SINGH"/>
    <s v="Medium"/>
    <n v="5066"/>
    <n v="29684"/>
    <n v="4527"/>
    <n v="1.58"/>
    <n v="2473.83"/>
    <s v="N"/>
    <s v="N"/>
    <n v="0"/>
    <s v="On-Time"/>
    <x v="123"/>
    <s v="2015-10"/>
    <s v="2015-09"/>
    <n v="0"/>
    <n v="0"/>
    <x v="0"/>
    <s v=""/>
    <n v="1"/>
    <s v="2015-Q4"/>
    <n v="1"/>
  </r>
  <r>
    <s v="ACC000464"/>
    <n v="218"/>
    <s v="PATIALA"/>
    <s v="JLG30K"/>
    <n v="24675"/>
    <n v="32500"/>
    <n v="18841"/>
    <d v="2015-11-02T00:00:00"/>
    <s v="Paid Off"/>
    <s v="Monthly EMI"/>
    <n v="100186"/>
    <s v="PATIALA-100186"/>
    <s v="Meera Reddy"/>
    <s v="Female"/>
    <s v="46-55"/>
    <n v="49"/>
    <s v="1/1/1970"/>
    <s v="ST"/>
    <s v="Hindu"/>
    <s v="OWN"/>
    <s v="75K-100K"/>
    <s v="Salaried"/>
    <n v="374"/>
    <s v="XLG"/>
    <s v="Services"/>
    <s v=" 36 months"/>
    <n v="0.1065"/>
    <s v="B"/>
    <s v="B2"/>
    <s v="PATIALA"/>
    <s v="102-DBS"/>
    <s v="LUDHIANA"/>
    <s v="PB"/>
    <s v="PUNJAB"/>
    <s v="PATIALA"/>
    <n v="100186"/>
    <s v="10420-MUNENDRA  SINGH"/>
    <s v="Medium"/>
    <n v="25437"/>
    <n v="32134"/>
    <n v="24385"/>
    <n v="42.34"/>
    <n v="240.81"/>
    <s v="N"/>
    <s v="N"/>
    <n v="1"/>
    <s v="On-Time"/>
    <x v="124"/>
    <s v="2015-11"/>
    <s v="2015-10"/>
    <n v="0"/>
    <n v="0"/>
    <x v="0"/>
    <s v=""/>
    <n v="1"/>
    <s v="2015-Q4"/>
    <n v="1"/>
  </r>
  <r>
    <s v="ACC000414"/>
    <n v="948"/>
    <s v="Mathura"/>
    <s v="JLG35K"/>
    <n v="8342"/>
    <n v="12978"/>
    <n v="17816"/>
    <d v="2015-11-04T00:00:00"/>
    <s v="Fully Paid"/>
    <s v="Quarterly EMI"/>
    <n v="910182"/>
    <s v="Mathura-910182"/>
    <s v="Meera Sharma"/>
    <s v="Female"/>
    <s v="36-45"/>
    <n v="45"/>
    <s v="1/1/1972"/>
    <s v="OBC"/>
    <s v="Hindu"/>
    <s v="OWN"/>
    <s v="75K-100K"/>
    <s v="Business"/>
    <n v="417"/>
    <s v="XLG"/>
    <s v="Trade"/>
    <s v=" 36 months"/>
    <n v="9.9099999999999994E-2"/>
    <s v="B"/>
    <s v="B1"/>
    <s v="Mathura"/>
    <s v="176-DBS"/>
    <s v="BULANDSHAHR"/>
    <s v="UP"/>
    <s v="UTTAR PRADESH"/>
    <s v="MATHURA"/>
    <n v="910182"/>
    <s v="10469-MANISH  PANDEY"/>
    <s v="High"/>
    <n v="10056"/>
    <n v="12922"/>
    <n v="8127"/>
    <n v="21.55"/>
    <n v="1263.67"/>
    <s v="N"/>
    <s v="N"/>
    <n v="0"/>
    <s v="On-Time"/>
    <x v="125"/>
    <s v="2015-11"/>
    <s v="2015-10"/>
    <n v="0"/>
    <n v="0"/>
    <x v="0"/>
    <s v=""/>
    <n v="1"/>
    <s v="2015-Q4"/>
    <n v="1"/>
  </r>
  <r>
    <s v="ACC001221"/>
    <n v="40"/>
    <s v="Mangaldoi"/>
    <s v="JLG30K"/>
    <n v="46403"/>
    <n v="44400"/>
    <n v="33417"/>
    <d v="2015-11-05T00:00:00"/>
    <s v="Paid Off"/>
    <s v="Monthly EMI"/>
    <n v="570241"/>
    <s v="Mangaldoi-570241"/>
    <s v="Kavya Verma"/>
    <s v="Female"/>
    <s v="36-45"/>
    <n v="37"/>
    <s v="1/1/1980"/>
    <s v="General"/>
    <s v="Hindu"/>
    <s v="RENT"/>
    <s v="&lt;25K"/>
    <s v="Self-Employed"/>
    <n v="479"/>
    <s v="XLG"/>
    <s v="Services"/>
    <s v=" 36 months"/>
    <n v="0.1065"/>
    <s v="B"/>
    <s v="B2"/>
    <s v="Mangaldoi"/>
    <s v="208-DBS"/>
    <s v="GUWAAHATI"/>
    <s v="AS"/>
    <s v="ASSAM"/>
    <s v="Mangaldoi"/>
    <n v="570241"/>
    <s v="10961-NAYAN JYOTI SARMAH"/>
    <s v="Low"/>
    <n v="47495"/>
    <n v="44760"/>
    <n v="46397"/>
    <n v="24.34"/>
    <n v="3526.88"/>
    <s v="N"/>
    <s v="N"/>
    <n v="0"/>
    <s v="On-Time"/>
    <x v="126"/>
    <s v="2015-11"/>
    <s v="2015-10"/>
    <n v="0"/>
    <n v="0"/>
    <x v="0"/>
    <s v=""/>
    <n v="1"/>
    <s v="2015-Q4"/>
    <n v="1"/>
  </r>
  <r>
    <s v="ACC001065"/>
    <n v="508"/>
    <s v="MUKTSAR"/>
    <s v="JLG40K"/>
    <n v="32948"/>
    <n v="44125"/>
    <n v="32675"/>
    <d v="2015-11-07T00:00:00"/>
    <s v="Active"/>
    <s v="Quarterly EMI"/>
    <n v="1110166"/>
    <s v="MUKTSAR-1110166"/>
    <s v="Aditya Verma"/>
    <s v="Female"/>
    <s v="46-55"/>
    <n v="49"/>
    <s v="3/7/1970"/>
    <s v="ST"/>
    <s v="Sikh"/>
    <s v="RENT"/>
    <s v="50K-75K"/>
    <s v="Self-Employed"/>
    <n v="695"/>
    <s v="XLG"/>
    <s v="Services"/>
    <s v=" 36 months"/>
    <n v="0.17269999999999999"/>
    <s v="D"/>
    <s v="D3"/>
    <s v="MUKTSAR"/>
    <s v="102-DBS"/>
    <s v="LUDHIANA"/>
    <s v="PB"/>
    <s v="PUNJAB"/>
    <s v="SRI MUKTSAR SAHIB"/>
    <n v="1110166"/>
    <s v="11303-ASHUTOSH KUMAR SUMAN"/>
    <s v="Medium"/>
    <n v="33707"/>
    <n v="46015"/>
    <n v="32740"/>
    <n v="16.170000000000002"/>
    <n v="3626.69"/>
    <s v="Y"/>
    <s v="N"/>
    <n v="1"/>
    <s v="On-Time"/>
    <x v="127"/>
    <s v="2015-11"/>
    <s v="2015-10"/>
    <n v="1"/>
    <n v="0"/>
    <x v="0"/>
    <s v=""/>
    <n v="1"/>
    <s v="2015-Q4"/>
    <n v="1"/>
  </r>
  <r>
    <s v="ACC001588"/>
    <n v="620"/>
    <s v="Mathura"/>
    <s v="JLG35K"/>
    <n v="28375"/>
    <n v="44141"/>
    <n v="31140"/>
    <d v="2015-11-08T00:00:00"/>
    <s v="Paid Off"/>
    <s v="Monthly EMI"/>
    <n v="910182"/>
    <s v="Mathura-910182"/>
    <s v="Aditya Joshi"/>
    <s v="Female"/>
    <s v="26-35"/>
    <n v="35"/>
    <s v="1/1/1984"/>
    <s v="General"/>
    <s v="Hindu"/>
    <s v="RENT"/>
    <s v="&lt;25K"/>
    <s v="Business"/>
    <n v="624"/>
    <s v="XLG"/>
    <s v="Trade"/>
    <s v=" 36 months"/>
    <n v="9.9099999999999994E-2"/>
    <s v="B"/>
    <s v="B1"/>
    <s v="Mathura"/>
    <s v="176-DBS"/>
    <s v="BULANDSHAHR"/>
    <s v="UP"/>
    <s v="UTTAR PRADESH"/>
    <s v="MATHURA"/>
    <n v="910182"/>
    <s v="10469-MANISH  PANDEY"/>
    <s v="High"/>
    <n v="30096"/>
    <n v="44617"/>
    <n v="28164"/>
    <n v="35.090000000000003"/>
    <n v="4896.3599999999997"/>
    <s v="N"/>
    <s v="N"/>
    <n v="0"/>
    <s v="On-Time"/>
    <x v="128"/>
    <s v="2015-11"/>
    <s v="2015-10"/>
    <n v="0"/>
    <n v="0"/>
    <x v="0"/>
    <s v=""/>
    <n v="1"/>
    <s v="2015-Q4"/>
    <n v="1"/>
  </r>
  <r>
    <s v="ACC001930"/>
    <n v="193"/>
    <s v="Mangaldoi"/>
    <s v="JLG35K"/>
    <n v="25124"/>
    <n v="17189"/>
    <n v="2341"/>
    <d v="2015-11-10T00:00:00"/>
    <s v="Fully Paid"/>
    <s v="Quarterly EMI"/>
    <n v="570241"/>
    <s v="Mangaldoi-570241"/>
    <s v="Meera Sharma"/>
    <s v="Female"/>
    <s v="36-45"/>
    <n v="43"/>
    <s v="1/1/1976"/>
    <s v="Minority"/>
    <s v="Muslim"/>
    <s v="RENT"/>
    <s v="100K+"/>
    <s v="Self-Employed"/>
    <n v="672"/>
    <s v="XLG"/>
    <s v="Trade"/>
    <s v=" 36 months"/>
    <n v="9.9099999999999994E-2"/>
    <s v="B"/>
    <s v="B1"/>
    <s v="Mangaldoi"/>
    <s v="208-DBS"/>
    <s v="GUWAAHATI"/>
    <s v="AS"/>
    <s v="ASSAM"/>
    <s v="Mangaldoi"/>
    <n v="570241"/>
    <s v="10961-NAYAN JYOTI SARMAH"/>
    <s v="Low"/>
    <n v="24682"/>
    <n v="18398"/>
    <n v="24772"/>
    <n v="4.08"/>
    <n v="2652.04"/>
    <s v="N"/>
    <s v="N"/>
    <n v="0"/>
    <s v="Late"/>
    <x v="129"/>
    <s v="2015-11"/>
    <s v="2015-10"/>
    <n v="0"/>
    <n v="0"/>
    <x v="0"/>
    <s v=""/>
    <n v="1"/>
    <s v="2015-Q4"/>
    <n v="1"/>
  </r>
  <r>
    <s v="ACC000912"/>
    <n v="230"/>
    <s v="SANGRUR"/>
    <s v="JLG35K"/>
    <n v="3495"/>
    <n v="22144"/>
    <n v="19250"/>
    <d v="2015-11-11T00:00:00"/>
    <s v="Paid Off"/>
    <s v="Monthly EMI"/>
    <n v="110159"/>
    <s v="SANGRUR-110159"/>
    <s v="Meera Chopra"/>
    <s v="Female"/>
    <s v="46-55"/>
    <n v="53"/>
    <s v="5/7/1966"/>
    <s v="ST"/>
    <s v="Sikh"/>
    <s v="RENT"/>
    <s v="75K-100K"/>
    <s v="Business"/>
    <n v="551"/>
    <s v="XLG"/>
    <s v="Trade"/>
    <s v=" 36 months"/>
    <n v="9.9099999999999994E-2"/>
    <s v="B"/>
    <s v="B1"/>
    <s v="SANGRUR"/>
    <s v="102-DBS"/>
    <s v="LUDHIANA"/>
    <s v="PB"/>
    <s v="PUNJAB"/>
    <s v="SANGRUR"/>
    <n v="110159"/>
    <s v="10037-RAJESH PRATAP"/>
    <s v="Low"/>
    <n v="5019"/>
    <n v="22525"/>
    <n v="3184"/>
    <n v="27.67"/>
    <n v="1665.88"/>
    <s v="N"/>
    <s v="N"/>
    <n v="1"/>
    <s v="On-Time"/>
    <x v="130"/>
    <s v="2015-11"/>
    <s v="2015-10"/>
    <n v="0"/>
    <n v="0"/>
    <x v="0"/>
    <s v=""/>
    <n v="1"/>
    <s v="2015-Q4"/>
    <n v="1"/>
  </r>
  <r>
    <s v="ACC000117"/>
    <n v="468"/>
    <s v="MUKTSAR"/>
    <s v="JLG35K"/>
    <n v="13516"/>
    <n v="19847"/>
    <n v="31820"/>
    <d v="2015-11-15T00:00:00"/>
    <s v="Paid Off"/>
    <s v="Quarterly EMI"/>
    <n v="1110166"/>
    <s v="MUKTSAR-1110166"/>
    <s v="Laksh Mehta"/>
    <s v="Female"/>
    <s v="36-45"/>
    <n v="44"/>
    <s v="28-07-1975"/>
    <s v="General"/>
    <s v="Muslim"/>
    <s v="RENT"/>
    <s v="50K-75K"/>
    <s v="Salaried"/>
    <n v="425"/>
    <s v="XLG"/>
    <s v="Trade"/>
    <s v=" 36 months"/>
    <n v="9.9099999999999994E-2"/>
    <s v="B"/>
    <s v="B1"/>
    <s v="MUKTSAR"/>
    <s v="102-DBS"/>
    <s v="LUDHIANA"/>
    <s v="PB"/>
    <s v="PUNJAB"/>
    <s v="SRI MUKTSAR SAHIB"/>
    <n v="1110166"/>
    <s v="11303-ASHUTOSH KUMAR SUMAN"/>
    <s v="Medium"/>
    <n v="13789"/>
    <n v="21216"/>
    <n v="13391"/>
    <n v="35.57"/>
    <n v="4050.23"/>
    <s v="N"/>
    <s v="N"/>
    <n v="2"/>
    <s v="Very Late"/>
    <x v="131"/>
    <s v="2015-11"/>
    <s v="2015-10"/>
    <n v="0"/>
    <n v="0"/>
    <x v="0"/>
    <s v=""/>
    <n v="1"/>
    <s v="2015-Q4"/>
    <n v="1"/>
  </r>
  <r>
    <s v="ACC000763"/>
    <n v="466"/>
    <s v="BULANDSHAHR"/>
    <s v="JLG30K"/>
    <n v="7490"/>
    <n v="38275"/>
    <n v="12303"/>
    <d v="2015-11-18T00:00:00"/>
    <s v="Fully Paid"/>
    <s v="Quarterly EMI"/>
    <n v="10068"/>
    <s v="BULANDSHAHR-10068"/>
    <s v="Laksh Patel"/>
    <s v="Female"/>
    <s v="46-55"/>
    <n v="46"/>
    <s v="1/1/1973"/>
    <s v="General"/>
    <s v="Hindu"/>
    <s v="RENT"/>
    <s v="50K-75K"/>
    <s v="Business"/>
    <n v="467"/>
    <s v="XLG"/>
    <s v="Services"/>
    <s v=" 36 months"/>
    <n v="0.1065"/>
    <s v="B"/>
    <s v="B2"/>
    <s v="BULANDSHAHR"/>
    <s v="176-DBS"/>
    <s v="BULANDSHAHR"/>
    <s v="UP"/>
    <s v="UTTAR PRADESH"/>
    <s v="BULANDSHAHAR"/>
    <n v="10068"/>
    <s v="10057-NANDI SHANKAR"/>
    <s v="High"/>
    <n v="7964"/>
    <n v="40076"/>
    <n v="7303"/>
    <n v="5.0599999999999996"/>
    <n v="1700.52"/>
    <s v="Y"/>
    <s v="N"/>
    <n v="0"/>
    <s v="On-Time"/>
    <x v="132"/>
    <s v="2015-11"/>
    <s v="2015-10"/>
    <n v="0"/>
    <n v="0"/>
    <x v="0"/>
    <s v=""/>
    <n v="1"/>
    <s v="2015-Q4"/>
    <n v="1"/>
  </r>
  <r>
    <s v="ACC000662"/>
    <n v="536"/>
    <s v="FATEHGARH SAHIB"/>
    <s v="JLG30K"/>
    <n v="36027"/>
    <n v="49616"/>
    <n v="5715"/>
    <d v="2015-11-18T00:00:00"/>
    <s v="Paid Off"/>
    <s v="Quarterly EMI"/>
    <n v="120676"/>
    <s v="FATEHGARH SAHIB-120676"/>
    <s v="Meera Nair"/>
    <s v="Female"/>
    <s v="36-45"/>
    <n v="38"/>
    <s v="1/1/1980"/>
    <s v="ST"/>
    <s v="Sikh"/>
    <s v="OWN"/>
    <s v="75K-100K"/>
    <s v="Self-Employed"/>
    <n v="368"/>
    <s v="XLG"/>
    <s v="Services"/>
    <s v=" 36 months"/>
    <n v="0.1065"/>
    <s v="B"/>
    <s v="B2"/>
    <s v="FATEHGARH SAHIB"/>
    <s v="102-DBS"/>
    <s v="LUDHIANA"/>
    <s v="PB"/>
    <s v="PUNJAB"/>
    <s v="FATEHGARH SAHIB"/>
    <n v="120676"/>
    <s v="10037-RAJESH PRATAP"/>
    <s v="Medium"/>
    <n v="36458"/>
    <n v="49550"/>
    <n v="35629"/>
    <n v="1.33"/>
    <n v="518.47"/>
    <s v="N"/>
    <s v="N"/>
    <n v="1"/>
    <s v="On-Time"/>
    <x v="132"/>
    <s v="2015-11"/>
    <s v="2015-10"/>
    <n v="0"/>
    <n v="0"/>
    <x v="0"/>
    <s v=""/>
    <n v="1"/>
    <s v="2015-Q4"/>
    <n v="1"/>
  </r>
  <r>
    <s v="ACC001672"/>
    <n v="321"/>
    <s v="TEZPUR"/>
    <s v="JLG30K"/>
    <n v="32686"/>
    <n v="8403"/>
    <n v="4536"/>
    <d v="2015-11-19T00:00:00"/>
    <s v="Active"/>
    <s v="Monthly EMI"/>
    <n v="680026"/>
    <s v="TEZPUR-680026"/>
    <s v="Kavya Chopra"/>
    <s v="Female"/>
    <s v="18-25"/>
    <n v="23"/>
    <s v="1/1/1994"/>
    <s v="General"/>
    <s v="Hindu"/>
    <s v="RENT"/>
    <s v="75K-100K"/>
    <s v="Business"/>
    <n v="588"/>
    <s v="XLG"/>
    <s v="Services"/>
    <s v=" 36 months"/>
    <n v="0.1065"/>
    <s v="B"/>
    <s v="B2"/>
    <s v="TEZPUR"/>
    <s v="208-DBS"/>
    <s v="GUWAAHATI"/>
    <s v="AS"/>
    <s v="ASSAM"/>
    <s v="SONITPUR"/>
    <n v="680026"/>
    <s v="11055-MANAS PROTIM HAZARIKA"/>
    <s v="Medium"/>
    <n v="32597"/>
    <n v="10071"/>
    <n v="32434"/>
    <n v="43.63"/>
    <n v="4076.11"/>
    <s v="N"/>
    <s v="N"/>
    <n v="0"/>
    <s v="Very Late"/>
    <x v="133"/>
    <s v="2015-11"/>
    <s v="2015-10"/>
    <n v="1"/>
    <n v="0"/>
    <x v="0"/>
    <s v=""/>
    <n v="1"/>
    <s v="2015-Q4"/>
    <n v="1"/>
  </r>
  <r>
    <s v="ACC000678"/>
    <n v="49"/>
    <s v="KAROND"/>
    <s v="JLG35K"/>
    <n v="13219"/>
    <n v="25645"/>
    <n v="1704"/>
    <d v="2015-11-20T00:00:00"/>
    <s v="Fully Paid"/>
    <s v="Monthly EMI"/>
    <n v="1320004"/>
    <s v="KAROND-1320004"/>
    <s v="Aarav Sharma"/>
    <s v="Female"/>
    <s v="46-55"/>
    <n v="46"/>
    <s v="5/4/1973"/>
    <s v="SC"/>
    <s v="Hindu"/>
    <s v="RENT"/>
    <s v="100K+"/>
    <s v="Business"/>
    <n v="459"/>
    <s v="XLG"/>
    <s v="Trade"/>
    <s v=" 36 months"/>
    <n v="9.9099999999999994E-2"/>
    <s v="B"/>
    <s v="B1"/>
    <s v="KAROND"/>
    <s v="200-DBS"/>
    <s v="BHOPAL"/>
    <s v="MP"/>
    <s v="MADHYA PRADESH"/>
    <s v="BHOPAL"/>
    <n v="1320004"/>
    <s v="12758-ROHIT KUMAR JAISWAL"/>
    <s v="Medium"/>
    <n v="13138"/>
    <n v="27446"/>
    <n v="13219"/>
    <n v="40.18"/>
    <n v="1069.75"/>
    <s v="N"/>
    <s v="N"/>
    <n v="1"/>
    <s v="Late"/>
    <x v="26"/>
    <s v="2015-11"/>
    <s v="2015-10"/>
    <n v="0"/>
    <n v="0"/>
    <x v="0"/>
    <s v=""/>
    <n v="1"/>
    <s v="2015-Q4"/>
    <n v="0"/>
  </r>
  <r>
    <s v="ACC001815"/>
    <n v="389"/>
    <s v="DHURI"/>
    <s v="JLG35K"/>
    <n v="18764"/>
    <n v="22065"/>
    <n v="7955"/>
    <d v="2015-11-21T00:00:00"/>
    <s v="Default"/>
    <s v="Quarterly EMI"/>
    <n v="1030063"/>
    <s v="DHURI-1030063"/>
    <s v="Laksh Patel"/>
    <s v="Female"/>
    <s v="26-35"/>
    <n v="28"/>
    <s v="1/1/1991"/>
    <s v="SC"/>
    <s v="Hindu"/>
    <s v="MORTGAGE"/>
    <s v="75K-100K"/>
    <s v="Business"/>
    <n v="844"/>
    <s v="XLG"/>
    <s v="Trade"/>
    <s v=" 36 months"/>
    <n v="9.9099999999999994E-2"/>
    <s v="B"/>
    <s v="B1"/>
    <s v="DHURI"/>
    <s v="102-DBS"/>
    <s v="LUDHIANA"/>
    <s v="PB"/>
    <s v="PUNJAB"/>
    <s v="SANGRUR"/>
    <n v="1030063"/>
    <s v="12058-DEEPAK KUMAR"/>
    <s v="Low"/>
    <n v="18351"/>
    <n v="23289"/>
    <n v="18716"/>
    <n v="39.229999999999997"/>
    <n v="2480.81"/>
    <s v="Y"/>
    <s v="N"/>
    <n v="0"/>
    <s v="Late"/>
    <x v="123"/>
    <s v="2015-11"/>
    <s v="2015-10"/>
    <n v="0"/>
    <n v="1"/>
    <x v="0"/>
    <s v=""/>
    <n v="1"/>
    <s v="2015-Q4"/>
    <n v="0"/>
  </r>
  <r>
    <s v="ACC001097"/>
    <n v="282"/>
    <s v="Mathura"/>
    <s v="JLG35K"/>
    <n v="23761"/>
    <n v="45501"/>
    <n v="25314"/>
    <d v="2015-11-22T00:00:00"/>
    <s v="Default"/>
    <s v="Monthly EMI"/>
    <n v="910182"/>
    <s v="Mathura-910182"/>
    <s v="Aditya Joshi"/>
    <s v="Female"/>
    <s v="26-35"/>
    <n v="35"/>
    <s v="1/1/1984"/>
    <s v="General"/>
    <s v="Hindu"/>
    <s v="RENT"/>
    <s v="&lt;25K"/>
    <s v="Business"/>
    <n v="624"/>
    <s v="XLG"/>
    <s v="Trade"/>
    <s v=" 36 months"/>
    <n v="9.9099999999999994E-2"/>
    <s v="B"/>
    <s v="B1"/>
    <s v="Mathura"/>
    <s v="176-DBS"/>
    <s v="BULANDSHAHR"/>
    <s v="UP"/>
    <s v="UTTAR PRADESH"/>
    <s v="MATHURA"/>
    <n v="910182"/>
    <s v="10469-MANISH  PANDEY"/>
    <s v="High"/>
    <n v="24969"/>
    <n v="45216"/>
    <n v="23424"/>
    <n v="14.71"/>
    <n v="1859.67"/>
    <s v="N"/>
    <s v="Y"/>
    <n v="0"/>
    <s v="On-Time"/>
    <x v="134"/>
    <s v="2015-11"/>
    <s v="2015-10"/>
    <n v="0"/>
    <n v="0"/>
    <x v="0"/>
    <s v=""/>
    <n v="1"/>
    <s v="2015-Q4"/>
    <n v="1"/>
  </r>
  <r>
    <s v="ACC000019"/>
    <n v="20"/>
    <s v="HAPUR"/>
    <s v="JLG40K"/>
    <n v="30337"/>
    <n v="44578"/>
    <n v="33723"/>
    <d v="2015-11-24T00:00:00"/>
    <s v="Paid Off"/>
    <s v="Quarterly EMI"/>
    <n v="210563"/>
    <s v="HAPUR-210563"/>
    <s v="Meera Nair"/>
    <s v="Female"/>
    <s v="36-45"/>
    <n v="43"/>
    <s v="1/1/1974"/>
    <s v="SC"/>
    <s v="Hindu"/>
    <s v="MORTGAGE"/>
    <s v="&lt;25K"/>
    <s v="Salaried"/>
    <n v="453"/>
    <s v="XLG"/>
    <s v="Services"/>
    <s v=" 36 months"/>
    <n v="0.17269999999999999"/>
    <s v="D"/>
    <s v="D3"/>
    <s v="HAPUR"/>
    <s v="176-DBS"/>
    <s v="BULANDSHAHR"/>
    <s v="UP"/>
    <s v="UTTAR PRADESH"/>
    <s v="HAPUR"/>
    <n v="210563"/>
    <s v="10183-RISHABH PANT"/>
    <s v="Low"/>
    <n v="31367"/>
    <n v="46274"/>
    <n v="30153"/>
    <n v="46.4"/>
    <n v="2251.14"/>
    <s v="N"/>
    <s v="N"/>
    <n v="2"/>
    <s v="Late"/>
    <x v="19"/>
    <s v="2015-11"/>
    <s v="2015-10"/>
    <n v="0"/>
    <n v="0"/>
    <x v="0"/>
    <s v=""/>
    <n v="1"/>
    <s v="2015-Q4"/>
    <n v="0"/>
  </r>
  <r>
    <s v="ACC000341"/>
    <n v="922"/>
    <s v="ASANSOL"/>
    <s v="JLG30K"/>
    <n v="3956"/>
    <n v="25798"/>
    <n v="6822"/>
    <d v="2015-11-24T00:00:00"/>
    <s v="Fully Paid"/>
    <s v="Quarterly EMI"/>
    <n v="690076"/>
    <s v="ASANSOL-690076"/>
    <s v="Nisha Joshi"/>
    <s v="Female"/>
    <s v="46-55"/>
    <n v="48"/>
    <s v="4/9/1971"/>
    <s v="General"/>
    <s v="Hindu"/>
    <s v="MORTGAGE"/>
    <s v="50K-75K"/>
    <s v="Business"/>
    <n v="657"/>
    <s v="XLG"/>
    <s v="Services"/>
    <s v=" 36 months"/>
    <n v="0.1065"/>
    <s v="B"/>
    <s v="B2"/>
    <s v="ASANSOL"/>
    <s v="201-DBS"/>
    <s v="HOWRAH"/>
    <s v="WB"/>
    <s v="WEST BENGAL"/>
    <s v="PASCHIM BARDHHAMAN"/>
    <n v="690076"/>
    <s v="10035-ABHAY TOMER"/>
    <s v="Medium"/>
    <n v="3463"/>
    <n v="27497"/>
    <n v="3756"/>
    <n v="48.04"/>
    <n v="747.99"/>
    <s v="N"/>
    <s v="N"/>
    <n v="1"/>
    <s v="Late"/>
    <x v="18"/>
    <s v="2015-11"/>
    <s v="2015-10"/>
    <n v="0"/>
    <n v="0"/>
    <x v="0"/>
    <s v=""/>
    <n v="1"/>
    <s v="2015-Q4"/>
    <n v="0"/>
  </r>
  <r>
    <s v="ACC000457"/>
    <n v="956"/>
    <s v="KARNAL"/>
    <s v="JLG30K"/>
    <n v="19141"/>
    <n v="42780"/>
    <n v="3447"/>
    <d v="2015-11-26T00:00:00"/>
    <s v="Fully Paid"/>
    <s v="Quarterly EMI"/>
    <n v="50678"/>
    <s v="KARNAL-50678"/>
    <s v="Kavya Mehta"/>
    <s v="Female"/>
    <s v="26-35"/>
    <n v="31"/>
    <s v="1/1/1987"/>
    <s v="ST"/>
    <s v="Muslim"/>
    <s v="RENT"/>
    <s v="&lt;25K"/>
    <s v="Self-Employed"/>
    <n v="466"/>
    <s v="XLG"/>
    <s v="Services"/>
    <s v=" 36 months"/>
    <n v="0.1065"/>
    <s v="B"/>
    <s v="B2"/>
    <s v="KARNAL"/>
    <s v="206-DBS"/>
    <s v="KARNAL"/>
    <s v="HR"/>
    <s v="HARYANA"/>
    <s v="KARNAL"/>
    <n v="50678"/>
    <s v="10282-NAIM ALI"/>
    <s v="Medium"/>
    <n v="20893"/>
    <n v="43937"/>
    <n v="19068"/>
    <n v="8.9499999999999993"/>
    <n v="3880.61"/>
    <s v="N"/>
    <s v="N"/>
    <n v="2"/>
    <s v="Late"/>
    <x v="105"/>
    <s v="2015-11"/>
    <s v="2015-10"/>
    <n v="0"/>
    <n v="0"/>
    <x v="0"/>
    <s v=""/>
    <n v="1"/>
    <s v="2015-Q4"/>
    <n v="0"/>
  </r>
  <r>
    <s v="ACC000682"/>
    <n v="640"/>
    <s v="BEHROR"/>
    <s v="JLG35K"/>
    <n v="40242"/>
    <n v="4530"/>
    <n v="38415"/>
    <d v="2015-11-29T00:00:00"/>
    <s v="Fully Paid"/>
    <s v="Quarterly EMI"/>
    <n v="30179"/>
    <s v="BEHROR-30179"/>
    <s v="Ishaan Sharma"/>
    <s v="Female"/>
    <s v="26-35"/>
    <n v="26"/>
    <s v="1/1/1991"/>
    <s v="General"/>
    <s v="Hindu"/>
    <s v="RENT"/>
    <s v="25K-50K"/>
    <s v="Salaried"/>
    <n v="522"/>
    <s v="XLG"/>
    <s v="Trade"/>
    <s v=" 36 months"/>
    <n v="9.9099999999999994E-2"/>
    <s v="B"/>
    <s v="B1"/>
    <s v="BEHROR"/>
    <s v="301-DBS"/>
    <s v="JAIPUR"/>
    <s v="RJ"/>
    <s v="RAJASTHAN"/>
    <s v="BEHROD"/>
    <n v="30179"/>
    <s v="10055-MAHESH KUMAR PATEL"/>
    <s v="Low"/>
    <n v="40975"/>
    <n v="5524"/>
    <n v="39890"/>
    <n v="44.54"/>
    <n v="828.16"/>
    <s v="N"/>
    <s v="N"/>
    <n v="2"/>
    <s v="On-Time"/>
    <x v="135"/>
    <s v="2015-11"/>
    <s v="2015-10"/>
    <n v="0"/>
    <n v="0"/>
    <x v="0"/>
    <s v=""/>
    <n v="1"/>
    <s v="2015-Q4"/>
    <n v="1"/>
  </r>
  <r>
    <s v="ACC001624"/>
    <n v="883"/>
    <s v="TEZPUR"/>
    <s v="JLG30K"/>
    <n v="40627"/>
    <n v="10647"/>
    <n v="18874"/>
    <d v="2015-11-29T00:00:00"/>
    <s v="Default"/>
    <s v="Monthly EMI"/>
    <n v="680026"/>
    <s v="TEZPUR-680026"/>
    <s v="Laksh Sharma"/>
    <s v="Female"/>
    <s v="26-35"/>
    <n v="31"/>
    <s v="1/1/1988"/>
    <s v="SC"/>
    <s v="Hindu"/>
    <s v="RENT"/>
    <s v="100K+"/>
    <s v="Self-Employed"/>
    <n v="672"/>
    <s v="XLG"/>
    <s v="Services"/>
    <s v=" 36 months"/>
    <n v="0.1065"/>
    <s v="B"/>
    <s v="B2"/>
    <s v="TEZPUR"/>
    <s v="208-DBS"/>
    <s v="GUWAAHATI"/>
    <s v="AS"/>
    <s v="ASSAM"/>
    <s v="SONITPUR"/>
    <n v="680026"/>
    <s v="11055-MANAS PROTIM HAZARIKA"/>
    <s v="Medium"/>
    <n v="40427"/>
    <n v="11244"/>
    <n v="40482"/>
    <n v="10.1"/>
    <n v="1883.13"/>
    <s v="N"/>
    <s v="N"/>
    <n v="1"/>
    <s v="On-Time"/>
    <x v="97"/>
    <s v="2015-11"/>
    <s v="2015-10"/>
    <n v="0"/>
    <n v="0"/>
    <x v="0"/>
    <s v=""/>
    <n v="1"/>
    <s v="2015-Q4"/>
    <n v="0"/>
  </r>
  <r>
    <s v="ACC000579"/>
    <n v="123"/>
    <s v="DHURI"/>
    <s v="JLG35K"/>
    <n v="21906"/>
    <n v="27824"/>
    <n v="33779"/>
    <d v="2015-12-04T00:00:00"/>
    <s v="Default"/>
    <s v="Quarterly EMI"/>
    <n v="1030063"/>
    <s v="DHURI-1030063"/>
    <s v="Meera Chopra"/>
    <s v="Female"/>
    <s v="36-45"/>
    <n v="37"/>
    <s v="1/1/1983"/>
    <s v="ST"/>
    <s v="Sikh"/>
    <s v="RENT"/>
    <s v="75K-100K"/>
    <s v="Salaried"/>
    <n v="373"/>
    <s v="XLG"/>
    <s v="Trade"/>
    <s v=" 36 months"/>
    <n v="9.9099999999999994E-2"/>
    <s v="B"/>
    <s v="B1"/>
    <s v="DHURI"/>
    <s v="102-DBS"/>
    <s v="LUDHIANA"/>
    <s v="PB"/>
    <s v="PUNJAB"/>
    <s v="SANGRUR"/>
    <n v="1030063"/>
    <s v="12058-DEEPAK KUMAR"/>
    <s v="Low"/>
    <n v="21707"/>
    <n v="29301"/>
    <n v="21756"/>
    <n v="1.43"/>
    <n v="1565.53"/>
    <s v="N"/>
    <s v="N"/>
    <n v="1"/>
    <s v="On-Time"/>
    <x v="77"/>
    <s v="2015-12"/>
    <s v="2015-11"/>
    <n v="0"/>
    <n v="0"/>
    <x v="0"/>
    <s v=""/>
    <n v="1"/>
    <s v="2015-Q4"/>
    <n v="0"/>
  </r>
  <r>
    <s v="ACC001076"/>
    <n v="219"/>
    <s v="MUKTSAR"/>
    <s v="JLG30K"/>
    <n v="19384"/>
    <n v="41524"/>
    <n v="12271"/>
    <d v="2015-12-14T00:00:00"/>
    <s v="Paid Off"/>
    <s v="Monthly EMI"/>
    <n v="1110166"/>
    <s v="MUKTSAR-1110166"/>
    <s v="Vivaan Patel"/>
    <s v="Female"/>
    <s v="46-55"/>
    <n v="51"/>
    <s v="1/1/1966"/>
    <s v="SC"/>
    <s v="Hindu"/>
    <s v="MORTGAGE"/>
    <s v="100K+"/>
    <s v="Business"/>
    <n v="375"/>
    <s v="XLG"/>
    <s v="Services"/>
    <s v=" 36 months"/>
    <n v="0.1065"/>
    <s v="B"/>
    <s v="B2"/>
    <s v="MUKTSAR"/>
    <s v="102-DBS"/>
    <s v="LUDHIANA"/>
    <s v="PB"/>
    <s v="PUNJAB"/>
    <s v="SRI MUKTSAR SAHIB"/>
    <n v="1110166"/>
    <s v="11303-ASHUTOSH KUMAR SUMAN"/>
    <s v="Medium"/>
    <n v="19994"/>
    <n v="43134"/>
    <n v="19209"/>
    <n v="26.42"/>
    <n v="2270.9899999999998"/>
    <s v="N"/>
    <s v="N"/>
    <n v="2"/>
    <s v="Late"/>
    <x v="136"/>
    <s v="2015-12"/>
    <s v="2015-11"/>
    <n v="0"/>
    <n v="0"/>
    <x v="0"/>
    <s v=""/>
    <n v="1"/>
    <s v="2015-Q4"/>
    <n v="1"/>
  </r>
  <r>
    <s v="ACC000294"/>
    <n v="381"/>
    <s v="HAPUR"/>
    <s v="JLG30K"/>
    <n v="44925"/>
    <n v="47493"/>
    <n v="37609"/>
    <d v="2015-12-15T00:00:00"/>
    <s v="Paid Off"/>
    <s v="Monthly EMI"/>
    <n v="210563"/>
    <s v="HAPUR-210563"/>
    <s v="Aditya Verma"/>
    <s v="Female"/>
    <s v="36-45"/>
    <n v="40"/>
    <s v="29-01-1979"/>
    <s v="Minority"/>
    <s v="Muslim"/>
    <s v="RENT"/>
    <s v="50K-75K"/>
    <s v="Salaried"/>
    <n v="714"/>
    <s v="XLG"/>
    <s v="Services"/>
    <s v=" 36 months"/>
    <n v="0.1065"/>
    <s v="B"/>
    <s v="B2"/>
    <s v="HAPUR"/>
    <s v="176-DBS"/>
    <s v="BULANDSHAHR"/>
    <s v="UP"/>
    <s v="UTTAR PRADESH"/>
    <s v="HAPUR"/>
    <n v="210563"/>
    <s v="10183-RISHABH PANT"/>
    <s v="Low"/>
    <n v="45304"/>
    <n v="47429"/>
    <n v="44632"/>
    <n v="13.79"/>
    <n v="1879.7"/>
    <s v="N"/>
    <s v="Y"/>
    <n v="0"/>
    <s v="On-Time"/>
    <x v="137"/>
    <s v="2015-12"/>
    <s v="2015-11"/>
    <n v="0"/>
    <n v="0"/>
    <x v="0"/>
    <s v=""/>
    <n v="1"/>
    <s v="2015-Q4"/>
    <n v="1"/>
  </r>
  <r>
    <s v="ACC001879"/>
    <n v="42"/>
    <s v="MUKTSAR"/>
    <s v="JLG30K"/>
    <n v="13673"/>
    <n v="32810"/>
    <n v="38678"/>
    <d v="2015-12-16T00:00:00"/>
    <s v="Fully Paid"/>
    <s v="Monthly EMI"/>
    <n v="1110166"/>
    <s v="MUKTSAR-1110166"/>
    <s v="Ananya Malhotra"/>
    <s v="Female"/>
    <s v="46-55"/>
    <n v="47"/>
    <s v="1/1/1973"/>
    <s v="OBC"/>
    <s v="Hindu"/>
    <s v="RENT"/>
    <s v="75K-100K"/>
    <s v="Salaried"/>
    <n v="741"/>
    <s v="XLG"/>
    <s v="Services"/>
    <s v=" 36 months"/>
    <n v="0.1065"/>
    <s v="B"/>
    <s v="B2"/>
    <s v="MUKTSAR"/>
    <s v="102-DBS"/>
    <s v="LUDHIANA"/>
    <s v="PB"/>
    <s v="PUNJAB"/>
    <s v="SRI MUKTSAR SAHIB"/>
    <n v="1110166"/>
    <s v="11303-ASHUTOSH KUMAR SUMAN"/>
    <s v="Medium"/>
    <n v="14549"/>
    <n v="32732"/>
    <n v="13304"/>
    <n v="16.989999999999998"/>
    <n v="4461.8500000000004"/>
    <s v="N"/>
    <s v="N"/>
    <n v="0"/>
    <s v="Late"/>
    <x v="138"/>
    <s v="2015-12"/>
    <s v="2015-11"/>
    <n v="0"/>
    <n v="0"/>
    <x v="0"/>
    <s v=""/>
    <n v="1"/>
    <s v="2015-Q4"/>
    <n v="1"/>
  </r>
  <r>
    <s v="ACC001295"/>
    <n v="508"/>
    <s v="CHHAPRA"/>
    <s v="JLG35K"/>
    <n v="19930"/>
    <n v="27951"/>
    <n v="28116"/>
    <d v="2015-12-16T00:00:00"/>
    <s v="Fully Paid"/>
    <s v="Monthly EMI"/>
    <n v="380112"/>
    <s v="CHHAPRA-380112"/>
    <s v="Aditya Verma"/>
    <s v="Female"/>
    <s v="46-55"/>
    <n v="49"/>
    <s v="3/7/1970"/>
    <s v="ST"/>
    <s v="Sikh"/>
    <s v="RENT"/>
    <s v="50K-75K"/>
    <s v="Self-Employed"/>
    <n v="695"/>
    <s v="XLG"/>
    <s v="Trade"/>
    <s v=" 36 months"/>
    <n v="9.9099999999999994E-2"/>
    <s v="B"/>
    <s v="B1"/>
    <s v="CHHAPRA"/>
    <s v="209-DBS"/>
    <s v="PATNA"/>
    <s v="BR"/>
    <s v="BIHAR"/>
    <s v="CHHAPRA"/>
    <n v="380112"/>
    <s v="11867-VIKRANT KUMAR VICKY"/>
    <s v="High"/>
    <n v="20194"/>
    <n v="28556"/>
    <n v="19557"/>
    <n v="39.799999999999997"/>
    <n v="3251.6"/>
    <s v="N"/>
    <s v="N"/>
    <n v="2"/>
    <s v="On-Time"/>
    <x v="127"/>
    <s v="2015-12"/>
    <s v="2015-11"/>
    <n v="0"/>
    <n v="1"/>
    <x v="0"/>
    <s v=""/>
    <n v="1"/>
    <s v="2015-Q4"/>
    <n v="0"/>
  </r>
  <r>
    <s v="ACC001831"/>
    <n v="686"/>
    <s v="Mathura"/>
    <s v="JLG30K"/>
    <n v="9653"/>
    <n v="2674"/>
    <n v="12578"/>
    <d v="2015-12-19T00:00:00"/>
    <s v="Fully Paid"/>
    <s v="Monthly EMI"/>
    <n v="910182"/>
    <s v="Mathura-910182"/>
    <s v="Nisha Reddy"/>
    <s v="Female"/>
    <s v="26-35"/>
    <n v="33"/>
    <s v="1/1/1987"/>
    <s v="ST"/>
    <s v="Sikh"/>
    <s v="RENT"/>
    <s v="100K+"/>
    <s v="Business"/>
    <n v="473"/>
    <s v="XLG"/>
    <s v="Services"/>
    <s v=" 36 months"/>
    <n v="0.1065"/>
    <s v="B"/>
    <s v="B2"/>
    <s v="Mathura"/>
    <s v="176-DBS"/>
    <s v="BULANDSHAHR"/>
    <s v="UP"/>
    <s v="UTTAR PRADESH"/>
    <s v="MATHURA"/>
    <n v="910182"/>
    <s v="10469-MANISH  PANDEY"/>
    <s v="High"/>
    <n v="9430"/>
    <n v="3628"/>
    <n v="9547"/>
    <n v="13.52"/>
    <n v="1475.12"/>
    <s v="N"/>
    <s v="N"/>
    <n v="1"/>
    <s v="Late"/>
    <x v="139"/>
    <s v="2015-12"/>
    <s v="2015-11"/>
    <n v="0"/>
    <n v="0"/>
    <x v="0"/>
    <s v=""/>
    <n v="1"/>
    <s v="2015-Q4"/>
    <n v="1"/>
  </r>
  <r>
    <s v="ACC001140"/>
    <n v="730"/>
    <s v="SANGRUR"/>
    <s v="JLG35K"/>
    <n v="8007"/>
    <n v="37714"/>
    <n v="5727"/>
    <d v="2015-12-21T00:00:00"/>
    <s v="Fully Paid"/>
    <s v="Monthly EMI"/>
    <n v="110159"/>
    <s v="SANGRUR-110159"/>
    <s v="Aarav Verma"/>
    <s v="Female"/>
    <s v="26-35"/>
    <n v="33"/>
    <s v="2/6/1985"/>
    <s v="ST"/>
    <s v="Sikh"/>
    <s v="MORTGAGE"/>
    <s v="25K-50K"/>
    <s v="Salaried"/>
    <n v="754"/>
    <s v="XLG"/>
    <s v="Trade"/>
    <s v=" 36 months"/>
    <n v="9.9099999999999994E-2"/>
    <s v="B"/>
    <s v="B1"/>
    <s v="SANGRUR"/>
    <s v="102-DBS"/>
    <s v="LUDHIANA"/>
    <s v="PB"/>
    <s v="PUNJAB"/>
    <s v="SANGRUR"/>
    <n v="110159"/>
    <s v="10037-RAJESH PRATAP"/>
    <s v="Low"/>
    <n v="7822"/>
    <n v="38836"/>
    <n v="7611"/>
    <n v="19.760000000000002"/>
    <n v="1232.83"/>
    <s v="N"/>
    <s v="N"/>
    <n v="0"/>
    <s v="On-Time"/>
    <x v="140"/>
    <s v="2015-12"/>
    <s v="2015-11"/>
    <n v="0"/>
    <n v="0"/>
    <x v="0"/>
    <s v=""/>
    <n v="1"/>
    <s v="2015-Q4"/>
    <n v="1"/>
  </r>
  <r>
    <s v="ACC000512"/>
    <n v="315"/>
    <s v="ASANSOL"/>
    <s v="JLG30K"/>
    <n v="17052"/>
    <n v="4785"/>
    <n v="16532"/>
    <d v="2015-12-23T00:00:00"/>
    <s v="Paid Off"/>
    <s v="Quarterly EMI"/>
    <n v="690076"/>
    <s v="ASANSOL-690076"/>
    <s v="Aarav Reddy"/>
    <s v="Female"/>
    <s v="46-55"/>
    <n v="55"/>
    <s v="1/1/1963"/>
    <s v="General"/>
    <s v="Muslim"/>
    <s v="MORTGAGE"/>
    <s v="&lt;25K"/>
    <s v="Self-Employed"/>
    <n v="750"/>
    <s v="XLG"/>
    <s v="Services"/>
    <s v=" 36 months"/>
    <n v="0.1065"/>
    <s v="B"/>
    <s v="B2"/>
    <s v="ASANSOL"/>
    <s v="201-DBS"/>
    <s v="HOWRAH"/>
    <s v="WB"/>
    <s v="WEST BENGAL"/>
    <s v="PASCHIM BARDHHAMAN"/>
    <n v="690076"/>
    <s v="10035-ABHAY TOMER"/>
    <s v="Medium"/>
    <n v="18937"/>
    <n v="6553"/>
    <n v="17005"/>
    <n v="2.86"/>
    <n v="1002.74"/>
    <s v="N"/>
    <s v="N"/>
    <n v="0"/>
    <s v="On-Time"/>
    <x v="79"/>
    <s v="2015-12"/>
    <s v="2015-11"/>
    <n v="0"/>
    <n v="0"/>
    <x v="0"/>
    <s v=""/>
    <n v="1"/>
    <s v="2015-Q4"/>
    <n v="0"/>
  </r>
  <r>
    <s v="ACC000920"/>
    <n v="606"/>
    <s v="Mathura"/>
    <s v="JLG30K"/>
    <n v="42374"/>
    <n v="29522"/>
    <n v="29015"/>
    <d v="2015-12-23T00:00:00"/>
    <s v="Paid Off"/>
    <s v="Quarterly EMI"/>
    <n v="910182"/>
    <s v="Mathura-910182"/>
    <s v="Diya Reddy"/>
    <s v="Female"/>
    <s v="36-45"/>
    <n v="40"/>
    <s v="28-12-1979"/>
    <s v="ST"/>
    <s v="Sikh"/>
    <s v="RENT"/>
    <s v="&lt;25K"/>
    <s v="Self-Employed"/>
    <n v="810"/>
    <s v="XLG"/>
    <s v="Services"/>
    <s v=" 36 months"/>
    <n v="0.1065"/>
    <s v="B"/>
    <s v="B2"/>
    <s v="Mathura"/>
    <s v="176-DBS"/>
    <s v="BULANDSHAHR"/>
    <s v="UP"/>
    <s v="UTTAR PRADESH"/>
    <s v="MATHURA"/>
    <n v="910182"/>
    <s v="10469-MANISH  PANDEY"/>
    <s v="High"/>
    <n v="42411"/>
    <n v="30563"/>
    <n v="41896"/>
    <n v="33.49"/>
    <n v="2830.03"/>
    <s v="N"/>
    <s v="N"/>
    <n v="1"/>
    <s v="On-Time"/>
    <x v="141"/>
    <s v="2015-12"/>
    <s v="2015-11"/>
    <n v="0"/>
    <n v="0"/>
    <x v="0"/>
    <s v=""/>
    <n v="1"/>
    <s v="2015-Q4"/>
    <n v="1"/>
  </r>
  <r>
    <s v="ACC000198"/>
    <n v="913"/>
    <s v="BEHROR"/>
    <s v="JLG35K"/>
    <n v="12655"/>
    <n v="43204"/>
    <n v="18635"/>
    <d v="2015-12-24T00:00:00"/>
    <s v="Fully Paid"/>
    <s v="Quarterly EMI"/>
    <n v="30179"/>
    <s v="BEHROR-30179"/>
    <s v="Laksh Nair"/>
    <s v="Female"/>
    <s v="46-55"/>
    <n v="51"/>
    <s v="1/10/1967"/>
    <s v="General"/>
    <s v="Muslim"/>
    <s v="RENT"/>
    <s v="&lt;25K"/>
    <s v="Salaried"/>
    <n v="338"/>
    <s v="XLG"/>
    <s v="Trade"/>
    <s v=" 36 months"/>
    <n v="9.9099999999999994E-2"/>
    <s v="B"/>
    <s v="B1"/>
    <s v="BEHROR"/>
    <s v="301-DBS"/>
    <s v="JAIPUR"/>
    <s v="RJ"/>
    <s v="RAJASTHAN"/>
    <s v="BEHROD"/>
    <n v="30179"/>
    <s v="10055-MAHESH KUMAR PATEL"/>
    <s v="Low"/>
    <n v="14634"/>
    <n v="45163"/>
    <n v="12621"/>
    <n v="11.8"/>
    <n v="3476.13"/>
    <s v="Y"/>
    <s v="Y"/>
    <n v="0"/>
    <s v="On-Time"/>
    <x v="15"/>
    <s v="2015-12"/>
    <s v="2015-11"/>
    <n v="0"/>
    <n v="0"/>
    <x v="0"/>
    <s v=""/>
    <n v="1"/>
    <s v="2015-Q4"/>
    <n v="0"/>
  </r>
  <r>
    <s v="ACC000408"/>
    <n v="368"/>
    <s v="MUKTSAR"/>
    <s v="JLG30K"/>
    <n v="47983"/>
    <n v="25401"/>
    <n v="23390"/>
    <d v="2015-12-25T00:00:00"/>
    <s v="Default"/>
    <s v="Monthly EMI"/>
    <n v="1110166"/>
    <s v="MUKTSAR-1110166"/>
    <s v="Nisha Chopra"/>
    <s v="Female"/>
    <s v="26-35"/>
    <n v="28"/>
    <s v="1/1/1989"/>
    <s v="General"/>
    <s v="Hindu"/>
    <s v="RENT"/>
    <s v="&lt;25K"/>
    <s v="Self-Employed"/>
    <n v="553"/>
    <s v="XLG"/>
    <s v="Services"/>
    <s v=" 36 months"/>
    <n v="0.1065"/>
    <s v="B"/>
    <s v="B2"/>
    <s v="MUKTSAR"/>
    <s v="102-DBS"/>
    <s v="LUDHIANA"/>
    <s v="PB"/>
    <s v="PUNJAB"/>
    <s v="SRI MUKTSAR SAHIB"/>
    <n v="1110166"/>
    <s v="11303-ASHUTOSH KUMAR SUMAN"/>
    <s v="Medium"/>
    <n v="48153"/>
    <n v="26247"/>
    <n v="47805"/>
    <n v="4.72"/>
    <n v="285.33"/>
    <s v="N"/>
    <s v="N"/>
    <n v="1"/>
    <s v="Late"/>
    <x v="9"/>
    <s v="2015-12"/>
    <s v="2015-11"/>
    <n v="0"/>
    <n v="0"/>
    <x v="0"/>
    <s v=""/>
    <n v="1"/>
    <s v="2015-Q4"/>
    <n v="0"/>
  </r>
  <r>
    <s v="ACC001488"/>
    <n v="735"/>
    <s v="MUKTSAR"/>
    <s v="JLG30K"/>
    <n v="45724"/>
    <n v="20963"/>
    <n v="17491"/>
    <d v="2015-12-25T00:00:00"/>
    <s v="Paid Off"/>
    <s v="Monthly EMI"/>
    <n v="1110166"/>
    <s v="MUKTSAR-1110166"/>
    <s v="Kavya Gupta"/>
    <s v="Female"/>
    <s v="36-45"/>
    <n v="43"/>
    <s v="1/1/1976"/>
    <s v="Minority"/>
    <s v="Muslim"/>
    <s v="RENT"/>
    <s v="&lt;25K"/>
    <s v="Self-Employed"/>
    <n v="528"/>
    <s v="XLG"/>
    <s v="Services"/>
    <s v=" 36 months"/>
    <n v="0.1065"/>
    <s v="B"/>
    <s v="B2"/>
    <s v="MUKTSAR"/>
    <s v="102-DBS"/>
    <s v="LUDHIANA"/>
    <s v="PB"/>
    <s v="PUNJAB"/>
    <s v="SRI MUKTSAR SAHIB"/>
    <n v="1110166"/>
    <s v="11303-ASHUTOSH KUMAR SUMAN"/>
    <s v="Medium"/>
    <n v="46547"/>
    <n v="22603"/>
    <n v="45441"/>
    <n v="21.25"/>
    <n v="4910.5600000000004"/>
    <s v="N"/>
    <s v="N"/>
    <n v="0"/>
    <s v="Late"/>
    <x v="142"/>
    <s v="2015-12"/>
    <s v="2015-11"/>
    <n v="0"/>
    <n v="0"/>
    <x v="0"/>
    <s v=""/>
    <n v="1"/>
    <s v="2015-Q4"/>
    <n v="1"/>
  </r>
  <r>
    <s v="ACC001781"/>
    <n v="900"/>
    <s v="MAWANA"/>
    <s v="JLG30K"/>
    <n v="7327"/>
    <n v="2470"/>
    <n v="4266"/>
    <d v="2015-12-25T00:00:00"/>
    <s v="Default"/>
    <s v="Monthly EMI"/>
    <n v="800018"/>
    <s v="MAWANA-800018"/>
    <s v="Nisha Reddy"/>
    <s v="Female"/>
    <s v="36-45"/>
    <n v="42"/>
    <s v="1/1/1977"/>
    <s v="SC"/>
    <s v="Hindu"/>
    <s v="RENT"/>
    <s v="100K+"/>
    <s v="Self-Employed"/>
    <n v="668"/>
    <s v="XLG"/>
    <s v="Services"/>
    <s v=" 36 months"/>
    <n v="0.1065"/>
    <s v="B"/>
    <s v="B2"/>
    <s v="MAWANA"/>
    <s v="176-DBS"/>
    <s v="BULANDSHAHR"/>
    <s v="UP"/>
    <s v="UTTAR PRADESH"/>
    <s v="MEERUT"/>
    <n v="800018"/>
    <s v="11183-ANIL KUMAR"/>
    <s v="Medium"/>
    <n v="7828"/>
    <n v="4120"/>
    <n v="7182"/>
    <n v="46.23"/>
    <n v="1204.51"/>
    <s v="N"/>
    <s v="N"/>
    <n v="0"/>
    <s v="On-Time"/>
    <x v="142"/>
    <s v="2015-12"/>
    <s v="2015-11"/>
    <n v="0"/>
    <n v="0"/>
    <x v="0"/>
    <s v=""/>
    <n v="1"/>
    <s v="2015-Q4"/>
    <n v="1"/>
  </r>
  <r>
    <s v="ACC000661"/>
    <n v="197"/>
    <s v="FATEHGARH SAHIB"/>
    <s v="JLG35K"/>
    <n v="6026"/>
    <n v="46553"/>
    <n v="8046"/>
    <d v="2015-12-26T00:00:00"/>
    <s v="Default"/>
    <s v="Monthly EMI"/>
    <n v="120676"/>
    <s v="FATEHGARH SAHIB-120676"/>
    <s v="Ishaan Mehta"/>
    <s v="Female"/>
    <s v="46-55"/>
    <n v="54"/>
    <s v="10/10/1965"/>
    <s v="General"/>
    <s v="Hindu"/>
    <s v="MORTGAGE"/>
    <s v="50K-75K"/>
    <s v="Business"/>
    <n v="629"/>
    <s v="XLG"/>
    <s v="Trade"/>
    <s v=" 36 months"/>
    <n v="9.9099999999999994E-2"/>
    <s v="B"/>
    <s v="B1"/>
    <s v="FATEHGARH SAHIB"/>
    <s v="102-DBS"/>
    <s v="LUDHIANA"/>
    <s v="PB"/>
    <s v="PUNJAB"/>
    <s v="FATEHGARH SAHIB"/>
    <n v="120676"/>
    <s v="10037-RAJESH PRATAP"/>
    <s v="Medium"/>
    <n v="7713"/>
    <n v="46365"/>
    <n v="5700"/>
    <n v="33.619999999999997"/>
    <n v="4613.66"/>
    <s v="Y"/>
    <s v="N"/>
    <n v="1"/>
    <s v="Very Late"/>
    <x v="143"/>
    <s v="2015-12"/>
    <s v="2015-11"/>
    <n v="0"/>
    <n v="0"/>
    <x v="0"/>
    <s v=""/>
    <n v="1"/>
    <s v="2015-Q4"/>
    <n v="1"/>
  </r>
  <r>
    <s v="ACC001309"/>
    <n v="825"/>
    <s v="BEHROR"/>
    <s v="JLG30K"/>
    <n v="20260"/>
    <n v="43663"/>
    <n v="35972"/>
    <d v="2015-12-26T00:00:00"/>
    <s v="Paid Off"/>
    <s v="Quarterly EMI"/>
    <n v="30179"/>
    <s v="BEHROR-30179"/>
    <s v="Aditya Joshi"/>
    <s v="Female"/>
    <s v="46-55"/>
    <n v="54"/>
    <s v="1/1/1963"/>
    <s v="OBC"/>
    <s v="Hindu"/>
    <s v="RENT"/>
    <s v="50K-75K"/>
    <s v="Business"/>
    <n v="357"/>
    <s v="XLG"/>
    <s v="Services"/>
    <s v=" 36 months"/>
    <n v="0.1065"/>
    <s v="B"/>
    <s v="B2"/>
    <s v="BEHROR"/>
    <s v="301-DBS"/>
    <s v="JAIPUR"/>
    <s v="RJ"/>
    <s v="RAJASTHAN"/>
    <s v="BEHROD"/>
    <n v="30179"/>
    <s v="10055-MAHESH KUMAR PATEL"/>
    <s v="Low"/>
    <n v="21550"/>
    <n v="43348"/>
    <n v="20049"/>
    <n v="24.01"/>
    <n v="2280.94"/>
    <s v="Y"/>
    <s v="N"/>
    <n v="1"/>
    <s v="On-Time"/>
    <x v="143"/>
    <s v="2015-12"/>
    <s v="2015-11"/>
    <n v="0"/>
    <n v="0"/>
    <x v="0"/>
    <s v=""/>
    <n v="1"/>
    <s v="2015-Q4"/>
    <n v="1"/>
  </r>
  <r>
    <s v="ACC000172"/>
    <n v="701"/>
    <s v="CHHATA"/>
    <s v="JLG35"/>
    <n v="25833"/>
    <n v="11743"/>
    <n v="8429"/>
    <d v="2015-12-27T00:00:00"/>
    <s v="Active"/>
    <s v="Monthly EMI"/>
    <n v="910020"/>
    <s v="CHHATA-910020"/>
    <s v="Ananya Malhotra"/>
    <s v="Female"/>
    <s v="36-45"/>
    <n v="44"/>
    <s v="1/1/1975"/>
    <s v="SC"/>
    <s v="Hindu"/>
    <s v="MORTGAGE"/>
    <s v="&lt;25K"/>
    <s v="Self-Employed"/>
    <n v="361"/>
    <s v="XLG"/>
    <s v="Home Loan"/>
    <s v=" 60 months"/>
    <n v="0.14649999999999999"/>
    <s v="C"/>
    <s v="C3"/>
    <s v="CHHATA"/>
    <s v="176-DBS"/>
    <s v="BULANDSHAHR"/>
    <s v="UP"/>
    <s v="UTTAR PRADESH"/>
    <s v="MATHURA"/>
    <n v="910020"/>
    <s v="10047-ANIL KUMAR"/>
    <s v="High"/>
    <n v="27316"/>
    <n v="12930"/>
    <n v="25412"/>
    <n v="7.77"/>
    <n v="364.31"/>
    <s v="N"/>
    <s v="N"/>
    <n v="1"/>
    <s v="On-Time"/>
    <x v="144"/>
    <s v="2015-12"/>
    <s v="2015-11"/>
    <n v="1"/>
    <n v="0"/>
    <x v="0"/>
    <s v=""/>
    <n v="1"/>
    <s v="2015-Q4"/>
    <n v="1"/>
  </r>
  <r>
    <s v="ACC000288"/>
    <n v="467"/>
    <s v="CHHATA"/>
    <s v="JLG35K"/>
    <n v="23407"/>
    <n v="13551"/>
    <n v="20012"/>
    <d v="2015-12-31T00:00:00"/>
    <s v="Default"/>
    <s v="Monthly EMI"/>
    <n v="910020"/>
    <s v="CHHATA-910020"/>
    <s v="Nisha Verma"/>
    <s v="Female"/>
    <s v="18-25"/>
    <n v="24"/>
    <s v="1/1/1994"/>
    <s v="ST"/>
    <s v="Sikh"/>
    <s v="RENT"/>
    <s v="&lt;25K"/>
    <s v="Salaried"/>
    <n v="443"/>
    <s v="XLG"/>
    <s v="Trade"/>
    <s v=" 36 months"/>
    <n v="9.9099999999999994E-2"/>
    <s v="B"/>
    <s v="B1"/>
    <s v="CHHATA"/>
    <s v="176-DBS"/>
    <s v="BULANDSHAHR"/>
    <s v="UP"/>
    <s v="UTTAR PRADESH"/>
    <s v="MATHURA"/>
    <n v="910020"/>
    <s v="10047-ANIL KUMAR"/>
    <s v="High"/>
    <n v="23172"/>
    <n v="15317"/>
    <n v="23147"/>
    <n v="27.21"/>
    <n v="1367.97"/>
    <s v="N"/>
    <s v="N"/>
    <n v="2"/>
    <s v="Late"/>
    <x v="145"/>
    <s v="2015-12"/>
    <s v="2015-11"/>
    <n v="0"/>
    <n v="0"/>
    <x v="0"/>
    <s v=""/>
    <n v="1"/>
    <s v="2015-Q4"/>
    <n v="1"/>
  </r>
  <r>
    <s v="ACC000091"/>
    <n v="455"/>
    <s v="MADHUBANI"/>
    <s v="JLG46K"/>
    <n v="38086"/>
    <n v="47958"/>
    <n v="30455"/>
    <d v="2016-01-02T00:00:00"/>
    <s v="Default"/>
    <s v="Monthly EMI"/>
    <n v="1140044"/>
    <s v="MADHUBANI-1140044"/>
    <s v="Aditya Mehta"/>
    <s v="Female"/>
    <s v="46-55"/>
    <n v="46"/>
    <s v="1/1/1974"/>
    <s v="Minority"/>
    <s v="Muslim"/>
    <s v="RENT"/>
    <s v="&lt;25K"/>
    <s v="Business"/>
    <n v="708"/>
    <s v="XLG"/>
    <s v="Home Loan"/>
    <s v=" 36 months"/>
    <n v="0.1825"/>
    <s v="D"/>
    <s v="D5"/>
    <s v="MADHUBANI"/>
    <s v="209-DBS"/>
    <s v="PATNA"/>
    <s v="BR"/>
    <s v="BIHAR"/>
    <s v="MADHUBANI"/>
    <n v="1140044"/>
    <s v="10514-MANISH KUMAR MISHRA"/>
    <s v="Medium"/>
    <n v="38241"/>
    <n v="48514"/>
    <n v="37657"/>
    <n v="11.74"/>
    <n v="564.87"/>
    <s v="N"/>
    <s v="N"/>
    <n v="0"/>
    <s v="On-Time"/>
    <x v="146"/>
    <s v="2016-01"/>
    <s v="2015-12"/>
    <n v="0"/>
    <n v="0"/>
    <x v="1"/>
    <n v="2015"/>
    <n v="0"/>
    <s v="2016-Q1"/>
    <n v="1"/>
  </r>
  <r>
    <s v="ACC000131"/>
    <n v="995"/>
    <s v="FATEHGARH SAHIB"/>
    <s v="JLG35K"/>
    <n v="37790"/>
    <n v="10941"/>
    <n v="6165"/>
    <d v="2016-01-04T00:00:00"/>
    <s v="Paid Off"/>
    <s v="Quarterly EMI"/>
    <n v="120676"/>
    <s v="FATEHGARH SAHIB-120676"/>
    <s v="Ananya Reddy"/>
    <s v="Female"/>
    <s v="26-35"/>
    <n v="29"/>
    <s v="1/1/1989"/>
    <s v="ST"/>
    <s v="Sikh"/>
    <s v="RENT"/>
    <s v="100K+"/>
    <s v="Salaried"/>
    <n v="324"/>
    <s v="XLG"/>
    <s v="Trade"/>
    <s v=" 36 months"/>
    <n v="9.9099999999999994E-2"/>
    <s v="B"/>
    <s v="B1"/>
    <s v="FATEHGARH SAHIB"/>
    <s v="102-DBS"/>
    <s v="LUDHIANA"/>
    <s v="PB"/>
    <s v="PUNJAB"/>
    <s v="FATEHGARH SAHIB"/>
    <n v="120676"/>
    <s v="10037-RAJESH PRATAP"/>
    <s v="Medium"/>
    <n v="38492"/>
    <n v="11634"/>
    <n v="37424"/>
    <n v="23.33"/>
    <n v="2627.79"/>
    <s v="N"/>
    <s v="N"/>
    <n v="2"/>
    <s v="On-Time"/>
    <x v="147"/>
    <s v="2016-01"/>
    <s v="2015-12"/>
    <n v="0"/>
    <n v="0"/>
    <x v="1"/>
    <n v="2015"/>
    <n v="0"/>
    <s v="2016-Q1"/>
    <n v="1"/>
  </r>
  <r>
    <s v="ACC000116"/>
    <n v="971"/>
    <s v="BEHROR"/>
    <s v="JLG46K"/>
    <n v="27156"/>
    <n v="35606"/>
    <n v="44860"/>
    <d v="2016-01-05T00:00:00"/>
    <s v="Paid Off"/>
    <s v="Monthly EMI"/>
    <n v="30179"/>
    <s v="BEHROR-30179"/>
    <s v="Ishaan Mehta"/>
    <s v="Female"/>
    <s v="26-35"/>
    <n v="31"/>
    <s v="1/1/1988"/>
    <s v="ST"/>
    <s v="Sikh"/>
    <s v="RENT"/>
    <s v="50K-75K"/>
    <s v="Business"/>
    <n v="696"/>
    <s v="XLG"/>
    <s v="Home Loan"/>
    <s v=" 36 months"/>
    <n v="0.1825"/>
    <s v="D"/>
    <s v="D5"/>
    <s v="BEHROR"/>
    <s v="301-DBS"/>
    <s v="JAIPUR"/>
    <s v="RJ"/>
    <s v="RAJASTHAN"/>
    <s v="BEHROD"/>
    <n v="30179"/>
    <s v="10055-MAHESH KUMAR PATEL"/>
    <s v="Low"/>
    <n v="28293"/>
    <n v="36969"/>
    <n v="27103"/>
    <n v="3.88"/>
    <n v="2362.56"/>
    <s v="N"/>
    <s v="N"/>
    <n v="0"/>
    <s v="On-Time"/>
    <x v="90"/>
    <s v="2016-01"/>
    <s v="2015-12"/>
    <n v="0"/>
    <n v="0"/>
    <x v="1"/>
    <n v="2015"/>
    <n v="1"/>
    <s v="2016-Q1"/>
    <n v="0"/>
  </r>
  <r>
    <s v="ACC001422"/>
    <n v="295"/>
    <s v="CHHATA"/>
    <s v="JLG30K"/>
    <n v="44978"/>
    <n v="28650"/>
    <n v="8872"/>
    <d v="2016-01-07T00:00:00"/>
    <s v="Fully Paid"/>
    <s v="Quarterly EMI"/>
    <n v="910020"/>
    <s v="CHHATA-910020"/>
    <s v="Vivaan Joshi"/>
    <s v="Female"/>
    <s v="26-35"/>
    <n v="29"/>
    <s v="1/1/1990"/>
    <s v="Minority"/>
    <s v="Hindu"/>
    <s v="MORTGAGE"/>
    <s v="75K-100K"/>
    <s v="Business"/>
    <n v="395"/>
    <s v="XLG"/>
    <s v="Services"/>
    <s v=" 36 months"/>
    <n v="0.1065"/>
    <s v="B"/>
    <s v="B2"/>
    <s v="CHHATA"/>
    <s v="176-DBS"/>
    <s v="BULANDSHAHR"/>
    <s v="UP"/>
    <s v="UTTAR PRADESH"/>
    <s v="MATHURA"/>
    <n v="910020"/>
    <s v="10047-ANIL KUMAR"/>
    <s v="High"/>
    <n v="45962"/>
    <n v="30217"/>
    <n v="44611"/>
    <n v="45.09"/>
    <n v="1870"/>
    <s v="N"/>
    <s v="N"/>
    <n v="1"/>
    <s v="On-Time"/>
    <x v="148"/>
    <s v="2016-01"/>
    <s v="2015-12"/>
    <n v="0"/>
    <n v="0"/>
    <x v="1"/>
    <n v="2015"/>
    <n v="0"/>
    <s v="2016-Q1"/>
    <n v="1"/>
  </r>
  <r>
    <s v="ACC001947"/>
    <n v="822"/>
    <s v="DIBRUGARH"/>
    <s v="JLG30K"/>
    <n v="36872"/>
    <n v="42797"/>
    <n v="15787"/>
    <d v="2016-01-07T00:00:00"/>
    <s v="Active"/>
    <s v="Quarterly EMI"/>
    <n v="1050013"/>
    <s v="DIBRUGARH-1050013"/>
    <s v="Laksh Reddy"/>
    <s v="Female"/>
    <s v="26-35"/>
    <n v="29"/>
    <s v="1/1/1990"/>
    <s v="OBC"/>
    <s v="Hindu"/>
    <s v="RENT"/>
    <s v="75K-100K"/>
    <s v="Business"/>
    <n v="311"/>
    <s v="XLG"/>
    <s v="Services"/>
    <s v=" 36 months"/>
    <n v="0.1065"/>
    <s v="B"/>
    <s v="B2"/>
    <s v="DIBRUGARH"/>
    <s v="208-DBS"/>
    <s v="GUWAAHATI"/>
    <s v="AS"/>
    <s v="ASSAM"/>
    <s v="DIBRUGARH"/>
    <n v="1050013"/>
    <s v="10961-NAYAN JYOTI SARMAH"/>
    <s v="Low"/>
    <n v="37652"/>
    <n v="44780"/>
    <n v="36780"/>
    <n v="37.51"/>
    <n v="2066.1"/>
    <s v="N"/>
    <s v="N"/>
    <n v="2"/>
    <s v="On-Time"/>
    <x v="75"/>
    <s v="2016-01"/>
    <s v="2015-12"/>
    <n v="1"/>
    <n v="0"/>
    <x v="1"/>
    <n v="2015"/>
    <n v="1"/>
    <s v="2016-Q1"/>
    <n v="0"/>
  </r>
  <r>
    <s v="ACC001378"/>
    <n v="729"/>
    <s v="CHHATA"/>
    <s v="JLG30K"/>
    <n v="15297"/>
    <n v="35713"/>
    <n v="6724"/>
    <d v="2016-01-08T00:00:00"/>
    <s v="Fully Paid"/>
    <s v="Monthly EMI"/>
    <n v="910020"/>
    <s v="CHHATA-910020"/>
    <s v="Kavya Mehta"/>
    <s v="Female"/>
    <s v="36-45"/>
    <n v="45"/>
    <s v="14-03-1973"/>
    <s v="General"/>
    <s v="Muslim"/>
    <s v="OWN"/>
    <s v="50K-75K"/>
    <s v="Business"/>
    <n v="490"/>
    <s v="XLG"/>
    <s v="Services"/>
    <s v=" 36 months"/>
    <n v="0.1065"/>
    <s v="B"/>
    <s v="B2"/>
    <s v="CHHATA"/>
    <s v="176-DBS"/>
    <s v="BULANDSHAHR"/>
    <s v="UP"/>
    <s v="UTTAR PRADESH"/>
    <s v="MATHURA"/>
    <n v="910020"/>
    <s v="10047-ANIL KUMAR"/>
    <s v="High"/>
    <n v="15634"/>
    <n v="36789"/>
    <n v="15156"/>
    <n v="34.21"/>
    <n v="756.75"/>
    <s v="N"/>
    <s v="N"/>
    <n v="2"/>
    <s v="On-Time"/>
    <x v="149"/>
    <s v="2016-01"/>
    <s v="2015-12"/>
    <n v="0"/>
    <n v="0"/>
    <x v="1"/>
    <n v="2015"/>
    <n v="0"/>
    <s v="2016-Q1"/>
    <n v="1"/>
  </r>
  <r>
    <s v="ACC001398"/>
    <n v="864"/>
    <s v="BEHROR"/>
    <s v="JLG30K"/>
    <n v="27213"/>
    <n v="32951"/>
    <n v="13735"/>
    <d v="2016-01-15T00:00:00"/>
    <s v="Fully Paid"/>
    <s v="Quarterly EMI"/>
    <n v="30179"/>
    <s v="BEHROR-30179"/>
    <s v="Aditya Patel"/>
    <s v="Female"/>
    <s v="26-35"/>
    <n v="27"/>
    <s v="11/4/1992"/>
    <s v="ST"/>
    <s v="Sikh"/>
    <s v="MORTGAGE"/>
    <s v="75K-100K"/>
    <s v="Salaried"/>
    <n v="600"/>
    <s v="XLG"/>
    <s v="Services"/>
    <s v=" 36 months"/>
    <n v="0.1065"/>
    <s v="B"/>
    <s v="B2"/>
    <s v="BEHROR"/>
    <s v="301-DBS"/>
    <s v="JAIPUR"/>
    <s v="RJ"/>
    <s v="RAJASTHAN"/>
    <s v="BEHROD"/>
    <n v="30179"/>
    <s v="10055-MAHESH KUMAR PATEL"/>
    <s v="Low"/>
    <n v="27270"/>
    <n v="34556"/>
    <n v="27190"/>
    <n v="0.79"/>
    <n v="4607.38"/>
    <s v="N"/>
    <s v="N"/>
    <n v="2"/>
    <s v="On-Time"/>
    <x v="150"/>
    <s v="2016-01"/>
    <s v="2015-12"/>
    <n v="0"/>
    <n v="0"/>
    <x v="1"/>
    <n v="2015"/>
    <n v="0"/>
    <s v="2016-Q1"/>
    <n v="1"/>
  </r>
  <r>
    <s v="ACC000291"/>
    <n v="750"/>
    <s v="DHURI"/>
    <s v="JLG30K"/>
    <n v="19908"/>
    <n v="33340"/>
    <n v="22264"/>
    <d v="2016-01-16T00:00:00"/>
    <s v="Default"/>
    <s v="Monthly EMI"/>
    <n v="1030063"/>
    <s v="DHURI-1030063"/>
    <s v="Ishaan Patel"/>
    <s v="Female"/>
    <s v="36-45"/>
    <n v="39"/>
    <s v="1/1/1980"/>
    <s v="Minority"/>
    <s v="Muslim"/>
    <s v="RENT"/>
    <s v="75K-100K"/>
    <s v="Self-Employed"/>
    <n v="472"/>
    <s v="XLG"/>
    <s v="Services"/>
    <s v=" 36 months"/>
    <n v="0.1065"/>
    <s v="B"/>
    <s v="B2"/>
    <s v="DHURI"/>
    <s v="102-DBS"/>
    <s v="LUDHIANA"/>
    <s v="PB"/>
    <s v="PUNJAB"/>
    <s v="SANGRUR"/>
    <n v="1030063"/>
    <s v="12058-DEEPAK KUMAR"/>
    <s v="Low"/>
    <n v="19628"/>
    <n v="34103"/>
    <n v="19429"/>
    <n v="11.56"/>
    <n v="3890.54"/>
    <s v="N"/>
    <s v="N"/>
    <n v="1"/>
    <s v="On-Time"/>
    <x v="151"/>
    <s v="2016-01"/>
    <s v="2015-12"/>
    <n v="0"/>
    <n v="0"/>
    <x v="1"/>
    <n v="2015"/>
    <n v="0"/>
    <s v="2016-Q1"/>
    <n v="1"/>
  </r>
  <r>
    <s v="ACC001802"/>
    <n v="558"/>
    <s v="BUXAR"/>
    <s v="JLG35K"/>
    <n v="44899"/>
    <n v="6203"/>
    <n v="41832"/>
    <d v="2016-01-18T00:00:00"/>
    <s v="Active"/>
    <s v="Monthly EMI"/>
    <n v="710002"/>
    <s v="BUXAR-710002"/>
    <s v="Aditya Mehta"/>
    <s v="Female"/>
    <s v="46-55"/>
    <n v="46"/>
    <s v="1/1/1974"/>
    <s v="Minority"/>
    <s v="Muslim"/>
    <s v="RENT"/>
    <s v="&lt;25K"/>
    <s v="Business"/>
    <n v="708"/>
    <s v="XLG"/>
    <s v="Trade"/>
    <s v=" 36 months"/>
    <n v="9.9099999999999994E-2"/>
    <s v="B"/>
    <s v="B1"/>
    <s v="BUXAR"/>
    <s v="209-DBS"/>
    <s v="PATNA"/>
    <s v="BR"/>
    <s v="BIHAR"/>
    <s v="BUXAR"/>
    <n v="710002"/>
    <s v="10055-MAHESH KUMAR PATEL"/>
    <s v="Medium"/>
    <n v="46782"/>
    <n v="7205"/>
    <n v="44866"/>
    <n v="4.03"/>
    <n v="2158.1"/>
    <s v="N"/>
    <s v="N"/>
    <n v="2"/>
    <s v="On-Time"/>
    <x v="152"/>
    <s v="2016-01"/>
    <s v="2015-12"/>
    <n v="1"/>
    <n v="0"/>
    <x v="1"/>
    <n v="2015"/>
    <n v="0"/>
    <s v="2016-Q1"/>
    <n v="1"/>
  </r>
  <r>
    <s v="ACC001272"/>
    <n v="759"/>
    <s v="BULANDSHAHR"/>
    <s v="JLG30K"/>
    <n v="18457"/>
    <n v="37850"/>
    <n v="25034"/>
    <d v="2016-01-21T00:00:00"/>
    <s v="Fully Paid"/>
    <s v="Quarterly EMI"/>
    <n v="10068"/>
    <s v="BULANDSHAHR-10068"/>
    <s v="Kavya Verma"/>
    <s v="Female"/>
    <s v="36-45"/>
    <n v="39"/>
    <s v="1/1/1980"/>
    <s v="ST"/>
    <s v="Sikh"/>
    <s v="RENT"/>
    <s v="100K+"/>
    <s v="Business"/>
    <n v="791"/>
    <s v="XLG"/>
    <s v="Services"/>
    <s v=" 36 months"/>
    <n v="0.1065"/>
    <s v="B"/>
    <s v="B2"/>
    <s v="BULANDSHAHR"/>
    <s v="176-DBS"/>
    <s v="BULANDSHAHR"/>
    <s v="UP"/>
    <s v="UTTAR PRADESH"/>
    <s v="BULANDSHAHAR"/>
    <n v="10068"/>
    <s v="10057-NANDI SHANKAR"/>
    <s v="High"/>
    <n v="18972"/>
    <n v="38707"/>
    <n v="18158"/>
    <n v="40.9"/>
    <n v="2528.44"/>
    <s v="N"/>
    <s v="N"/>
    <n v="1"/>
    <s v="On-Time"/>
    <x v="153"/>
    <s v="2016-01"/>
    <s v="2015-12"/>
    <n v="0"/>
    <n v="0"/>
    <x v="1"/>
    <n v="2015"/>
    <n v="0"/>
    <s v="2016-Q1"/>
    <n v="1"/>
  </r>
  <r>
    <s v="ACC001496"/>
    <n v="287"/>
    <s v="Bardhaman"/>
    <s v="JLG30K"/>
    <n v="40334"/>
    <n v="20925"/>
    <n v="4835"/>
    <d v="2016-01-23T00:00:00"/>
    <s v="Paid Off"/>
    <s v="Monthly EMI"/>
    <n v="610198"/>
    <s v="Bardhaman-610198"/>
    <s v="Kavya Reddy"/>
    <s v="Female"/>
    <s v="56-63"/>
    <n v="59"/>
    <s v="1/1/1960"/>
    <s v="General"/>
    <s v="Muslim"/>
    <s v="RENT"/>
    <s v="50K-75K"/>
    <s v="Salaried"/>
    <n v="775"/>
    <s v="XLG"/>
    <s v="Services"/>
    <s v=" 36 months"/>
    <n v="0.1065"/>
    <s v="B"/>
    <s v="B2"/>
    <s v="Bardhaman"/>
    <s v="201-DBS"/>
    <s v="HOWRAH"/>
    <s v="WB"/>
    <s v="WEST BENGAL"/>
    <s v="Barddhaman"/>
    <n v="610198"/>
    <s v="10035-ABHAY TOMER"/>
    <s v="Medium"/>
    <n v="41390"/>
    <n v="20693"/>
    <n v="39870"/>
    <n v="9.0500000000000007"/>
    <n v="740.82"/>
    <s v="N"/>
    <s v="N"/>
    <n v="1"/>
    <s v="On-Time"/>
    <x v="154"/>
    <s v="2016-01"/>
    <s v="2015-12"/>
    <n v="0"/>
    <n v="0"/>
    <x v="1"/>
    <n v="2015"/>
    <n v="0"/>
    <s v="2016-Q1"/>
    <n v="1"/>
  </r>
  <r>
    <s v="ACC000439"/>
    <n v="878"/>
    <s v="Mathura"/>
    <s v="JLG46K"/>
    <n v="25598"/>
    <n v="12990"/>
    <n v="41334"/>
    <d v="2016-01-27T00:00:00"/>
    <s v="Fully Paid"/>
    <s v="Monthly EMI"/>
    <n v="910182"/>
    <s v="Mathura-910182"/>
    <s v="Ishaan Sharma"/>
    <s v="Female"/>
    <s v="46-55"/>
    <n v="46"/>
    <s v="1/1/1973"/>
    <s v="ST"/>
    <s v="Sikh"/>
    <s v="MORTGAGE"/>
    <s v="100K+"/>
    <s v="Business"/>
    <n v="522"/>
    <s v="XLG"/>
    <s v="Home Loan"/>
    <s v=" 36 months"/>
    <n v="0.1825"/>
    <s v="D"/>
    <s v="D5"/>
    <s v="Mathura"/>
    <s v="176-DBS"/>
    <s v="BULANDSHAHR"/>
    <s v="UP"/>
    <s v="UTTAR PRADESH"/>
    <s v="MATHURA"/>
    <n v="910182"/>
    <s v="10469-MANISH  PANDEY"/>
    <s v="High"/>
    <n v="25875"/>
    <n v="14231"/>
    <n v="25235"/>
    <n v="9.23"/>
    <n v="4768.28"/>
    <s v="N"/>
    <s v="N"/>
    <n v="0"/>
    <s v="On-Time"/>
    <x v="155"/>
    <s v="2016-01"/>
    <s v="2015-12"/>
    <n v="0"/>
    <n v="0"/>
    <x v="1"/>
    <n v="2015"/>
    <n v="0"/>
    <s v="2016-Q1"/>
    <n v="1"/>
  </r>
  <r>
    <s v="ACC000466"/>
    <n v="177"/>
    <s v="BUXAR"/>
    <s v="JLG35K"/>
    <n v="6122"/>
    <n v="23307"/>
    <n v="41404"/>
    <d v="2016-01-29T00:00:00"/>
    <s v="Active"/>
    <s v="Quarterly EMI"/>
    <n v="710002"/>
    <s v="BUXAR-710002"/>
    <s v="Meera Malhotra"/>
    <s v="Female"/>
    <s v="36-45"/>
    <n v="44"/>
    <s v="1/1/1975"/>
    <s v="Minority"/>
    <s v="Muslim"/>
    <s v="RENT"/>
    <s v="25K-50K"/>
    <s v="Salaried"/>
    <n v="448"/>
    <s v="XLG"/>
    <s v="Trade"/>
    <s v=" 36 months"/>
    <n v="9.9099999999999994E-2"/>
    <s v="B"/>
    <s v="B1"/>
    <s v="BUXAR"/>
    <s v="209-DBS"/>
    <s v="PATNA"/>
    <s v="BR"/>
    <s v="BIHAR"/>
    <s v="BUXAR"/>
    <n v="710002"/>
    <s v="10055-MAHESH KUMAR PATEL"/>
    <s v="Medium"/>
    <n v="6546"/>
    <n v="24575"/>
    <n v="6108"/>
    <n v="42.35"/>
    <n v="4065.86"/>
    <s v="N"/>
    <s v="N"/>
    <n v="1"/>
    <s v="On-Time"/>
    <x v="103"/>
    <s v="2016-01"/>
    <s v="2015-12"/>
    <n v="1"/>
    <n v="0"/>
    <x v="1"/>
    <n v="2015"/>
    <n v="1"/>
    <s v="2016-Q1"/>
    <n v="0"/>
  </r>
  <r>
    <s v="ACC001811"/>
    <n v="516"/>
    <s v="DHURI"/>
    <s v="JLG30K"/>
    <n v="7297"/>
    <n v="37355"/>
    <n v="5373"/>
    <d v="2016-01-29T00:00:00"/>
    <s v="Active"/>
    <s v="Monthly EMI"/>
    <n v="1030063"/>
    <s v="DHURI-1030063"/>
    <s v="Kavya Sharma"/>
    <s v="Female"/>
    <s v="26-35"/>
    <n v="26"/>
    <s v="1/1/1993"/>
    <s v="SC"/>
    <s v="Hindu"/>
    <s v="RENT"/>
    <s v="75K-100K"/>
    <s v="Business"/>
    <n v="398"/>
    <s v="XLG"/>
    <s v="Services"/>
    <s v=" 36 months"/>
    <n v="0.1065"/>
    <s v="B"/>
    <s v="B2"/>
    <s v="DHURI"/>
    <s v="102-DBS"/>
    <s v="LUDHIANA"/>
    <s v="PB"/>
    <s v="PUNJAB"/>
    <s v="SANGRUR"/>
    <n v="1030063"/>
    <s v="12058-DEEPAK KUMAR"/>
    <s v="Low"/>
    <n v="9202"/>
    <n v="39105"/>
    <n v="7029"/>
    <n v="28.75"/>
    <n v="1675.11"/>
    <s v="N"/>
    <s v="N"/>
    <n v="2"/>
    <s v="On-Time"/>
    <x v="156"/>
    <s v="2016-01"/>
    <s v="2015-12"/>
    <n v="1"/>
    <n v="0"/>
    <x v="1"/>
    <n v="2015"/>
    <n v="0"/>
    <s v="2016-Q1"/>
    <n v="1"/>
  </r>
  <r>
    <s v="ACC001356"/>
    <n v="342"/>
    <s v="BEHROR"/>
    <s v="JLG30K"/>
    <n v="28755"/>
    <n v="7105"/>
    <n v="10031"/>
    <d v="2016-01-30T00:00:00"/>
    <s v="Fully Paid"/>
    <s v="Monthly EMI"/>
    <n v="30179"/>
    <s v="BEHROR-30179"/>
    <s v="Diya Patel"/>
    <s v="Female"/>
    <s v="18-25"/>
    <m/>
    <m/>
    <s v="ST"/>
    <s v="Sikh"/>
    <s v="MORTGAGE"/>
    <s v="&lt;25K"/>
    <s v="Salaried"/>
    <n v="476"/>
    <s v="XLG"/>
    <s v="Services"/>
    <s v=" 36 months"/>
    <n v="0.1065"/>
    <s v="B"/>
    <s v="B2"/>
    <s v="BEHROR"/>
    <s v="301-DBS"/>
    <s v="JAIPUR"/>
    <s v="RJ"/>
    <s v="RAJASTHAN"/>
    <s v="BEHROD"/>
    <n v="30179"/>
    <s v="10055-MAHESH KUMAR PATEL"/>
    <s v="Low"/>
    <n v="29222"/>
    <n v="7539"/>
    <n v="28714"/>
    <n v="48.36"/>
    <n v="4905.76"/>
    <s v="N"/>
    <s v="N"/>
    <n v="1"/>
    <s v="On-Time"/>
    <x v="157"/>
    <s v="2016-01"/>
    <s v="2015-12"/>
    <n v="0"/>
    <n v="0"/>
    <x v="1"/>
    <n v="2015"/>
    <n v="0"/>
    <s v="2016-Q1"/>
    <n v="1"/>
  </r>
  <r>
    <s v="ACC000824"/>
    <n v="408"/>
    <s v="MUKTSAR"/>
    <s v="JLG30K"/>
    <n v="49240"/>
    <n v="40502"/>
    <n v="33946"/>
    <d v="2016-01-30T00:00:00"/>
    <s v="Default"/>
    <s v="Monthly EMI"/>
    <n v="1110166"/>
    <s v="MUKTSAR-1110166"/>
    <s v="Kavya Malhotra"/>
    <s v="Female"/>
    <s v="36-45"/>
    <n v="36"/>
    <s v="1/1/1983"/>
    <s v="ST"/>
    <s v="Sikh"/>
    <s v="RENT"/>
    <s v="&lt;25K"/>
    <s v="Salaried"/>
    <n v="514"/>
    <s v="XLG"/>
    <s v="Services"/>
    <s v=" 36 months"/>
    <n v="0.1065"/>
    <s v="B"/>
    <s v="B2"/>
    <s v="MUKTSAR"/>
    <s v="102-DBS"/>
    <s v="LUDHIANA"/>
    <s v="PB"/>
    <s v="PUNJAB"/>
    <s v="SRI MUKTSAR SAHIB"/>
    <n v="1110166"/>
    <s v="11303-ASHUTOSH KUMAR SUMAN"/>
    <s v="Medium"/>
    <n v="50071"/>
    <n v="40545"/>
    <n v="48830"/>
    <n v="49.91"/>
    <n v="4281"/>
    <s v="N"/>
    <s v="N"/>
    <n v="1"/>
    <s v="On-Time"/>
    <x v="157"/>
    <s v="2016-01"/>
    <s v="2015-12"/>
    <n v="0"/>
    <n v="0"/>
    <x v="1"/>
    <n v="2015"/>
    <n v="0"/>
    <s v="2016-Q1"/>
    <n v="1"/>
  </r>
  <r>
    <s v="ACC000270"/>
    <n v="208"/>
    <s v="CHHATA"/>
    <s v="JLG30K"/>
    <n v="29951"/>
    <n v="47983"/>
    <n v="25921"/>
    <d v="2016-01-31T00:00:00"/>
    <s v="Fully Paid"/>
    <s v="Monthly EMI"/>
    <n v="910020"/>
    <s v="CHHATA-910020"/>
    <s v="Nisha Joshi"/>
    <s v="Female"/>
    <s v="26-35"/>
    <n v="33"/>
    <s v="1/1/1984"/>
    <s v="General"/>
    <s v="Hindu"/>
    <s v="MORTGAGE"/>
    <s v="50K-75K"/>
    <s v="Self-Employed"/>
    <n v="731"/>
    <s v="XLG"/>
    <s v="Services"/>
    <s v=" 36 months"/>
    <n v="0.1065"/>
    <s v="B"/>
    <s v="B2"/>
    <s v="CHHATA"/>
    <s v="176-DBS"/>
    <s v="BULANDSHAHR"/>
    <s v="UP"/>
    <s v="UTTAR PRADESH"/>
    <s v="MATHURA"/>
    <n v="910020"/>
    <s v="10047-ANIL KUMAR"/>
    <s v="High"/>
    <n v="31539"/>
    <n v="49728"/>
    <n v="29617"/>
    <n v="41.39"/>
    <n v="2125.09"/>
    <s v="N"/>
    <s v="N"/>
    <n v="1"/>
    <s v="On-Time"/>
    <x v="158"/>
    <s v="2016-01"/>
    <s v="2015-12"/>
    <n v="0"/>
    <n v="0"/>
    <x v="1"/>
    <n v="2015"/>
    <n v="0"/>
    <s v="2016-Q1"/>
    <n v="1"/>
  </r>
  <r>
    <s v="ACC001966"/>
    <n v="732"/>
    <s v="CUTTACK"/>
    <s v="JLG30K"/>
    <n v="19937"/>
    <n v="40110"/>
    <n v="36940"/>
    <d v="2016-01-31T00:00:00"/>
    <s v="Fully Paid"/>
    <s v="Monthly EMI"/>
    <n v="630081"/>
    <s v="CUTTACK-630081"/>
    <s v="Aditya Sharma"/>
    <s v="Female"/>
    <s v="26-35"/>
    <n v="32"/>
    <s v="1/1/1985"/>
    <s v="General"/>
    <s v="Hindu"/>
    <s v="RENT"/>
    <s v="50K-75K"/>
    <s v="Self-Employed"/>
    <n v="821"/>
    <s v="XLG"/>
    <s v="Services"/>
    <s v=" 36 months"/>
    <n v="0.1065"/>
    <s v="B"/>
    <s v="B2"/>
    <s v="CUTTACK"/>
    <s v="107-DBS"/>
    <s v="BHUBANESWAR"/>
    <s v="OR"/>
    <s v="ODISHA"/>
    <s v="CUTTACK"/>
    <n v="630081"/>
    <s v="12061-PINAKAPANI KANUNGO"/>
    <s v="High"/>
    <n v="20147"/>
    <n v="41933"/>
    <n v="19515"/>
    <n v="13.41"/>
    <n v="3641.41"/>
    <s v="Y"/>
    <s v="N"/>
    <n v="1"/>
    <s v="On-Time"/>
    <x v="45"/>
    <s v="2016-01"/>
    <s v="2015-12"/>
    <n v="0"/>
    <n v="0"/>
    <x v="1"/>
    <n v="2015"/>
    <n v="1"/>
    <s v="2016-Q1"/>
    <n v="0"/>
  </r>
  <r>
    <s v="ACC000660"/>
    <n v="493"/>
    <s v="DURGAPUR"/>
    <s v="JLG30K"/>
    <n v="20374"/>
    <n v="48637"/>
    <n v="27986"/>
    <d v="2016-02-01T00:00:00"/>
    <s v="Paid Off"/>
    <s v="Quarterly EMI"/>
    <n v="700013"/>
    <s v="DURGAPUR-700013"/>
    <s v="Vivaan Mehta"/>
    <s v="Female"/>
    <s v="26-35"/>
    <n v="28"/>
    <s v="1/1/1990"/>
    <s v="ST"/>
    <s v="Sikh"/>
    <s v="RENT"/>
    <s v="50K-75K"/>
    <s v="Salaried"/>
    <n v="375"/>
    <s v="XLG"/>
    <s v="Services"/>
    <s v=" 36 months"/>
    <n v="0.1065"/>
    <s v="B"/>
    <s v="B2"/>
    <s v="DURGAPUR"/>
    <s v="201-DBS"/>
    <s v="HOWRAH"/>
    <s v="WB"/>
    <s v="WEST BENGAL"/>
    <s v="PASCHIM BARDHHAMAN"/>
    <n v="700013"/>
    <s v="10037-RAJESH PRATAP"/>
    <s v="Low"/>
    <n v="21378"/>
    <n v="49647"/>
    <n v="20268"/>
    <n v="33.32"/>
    <n v="3857.82"/>
    <s v="N"/>
    <s v="N"/>
    <n v="1"/>
    <s v="On-Time"/>
    <x v="120"/>
    <s v="2016-02"/>
    <s v="2016-01"/>
    <n v="0"/>
    <n v="0"/>
    <x v="1"/>
    <n v="2015"/>
    <n v="1"/>
    <s v="2016-Q1"/>
    <n v="0"/>
  </r>
  <r>
    <s v="ACC001857"/>
    <n v="465"/>
    <s v="DURGAPUR"/>
    <s v="JLG35K"/>
    <n v="38577"/>
    <n v="48870"/>
    <n v="25451"/>
    <d v="2016-02-03T00:00:00"/>
    <s v="Paid Off"/>
    <s v="Quarterly EMI"/>
    <n v="700013"/>
    <s v="DURGAPUR-700013"/>
    <s v="Meera Joshi"/>
    <s v="Female"/>
    <s v="36-45"/>
    <n v="42"/>
    <s v="1/1/1977"/>
    <s v="ST"/>
    <s v="Sikh"/>
    <s v="RENT"/>
    <s v="25K-50K"/>
    <s v="Salaried"/>
    <n v="534"/>
    <s v="XLG"/>
    <s v="Trade"/>
    <s v=" 36 months"/>
    <n v="9.9099999999999994E-2"/>
    <s v="B"/>
    <s v="B1"/>
    <s v="DURGAPUR"/>
    <s v="201-DBS"/>
    <s v="HOWRAH"/>
    <s v="WB"/>
    <s v="WEST BENGAL"/>
    <s v="PASCHIM BARDHHAMAN"/>
    <n v="700013"/>
    <s v="10037-RAJESH PRATAP"/>
    <s v="Low"/>
    <n v="39804"/>
    <n v="50081"/>
    <n v="38170"/>
    <n v="10.45"/>
    <n v="3220.04"/>
    <s v="N"/>
    <s v="N"/>
    <n v="2"/>
    <s v="On-Time"/>
    <x v="159"/>
    <s v="2016-02"/>
    <s v="2016-01"/>
    <n v="0"/>
    <n v="0"/>
    <x v="1"/>
    <n v="2015"/>
    <n v="0"/>
    <s v="2016-Q1"/>
    <n v="1"/>
  </r>
  <r>
    <s v="ACC001977"/>
    <n v="140"/>
    <s v="PAOTA"/>
    <s v="JLG35"/>
    <n v="42066"/>
    <n v="16100"/>
    <n v="32996"/>
    <d v="2016-02-05T00:00:00"/>
    <s v="Active"/>
    <s v="Monthly EMI"/>
    <n v="90149"/>
    <s v="PAOTA-90149"/>
    <s v="Nisha Nair"/>
    <s v="Female"/>
    <s v="26-35"/>
    <n v="28"/>
    <s v="8/11/1991"/>
    <s v="ST"/>
    <s v="Sikh"/>
    <s v="MORTGAGE"/>
    <s v="25K-50K"/>
    <s v="Self-Employed"/>
    <n v="641"/>
    <s v="XLG"/>
    <s v="Home Loan"/>
    <s v=" 60 months"/>
    <n v="0.14649999999999999"/>
    <s v="C"/>
    <s v="C3"/>
    <s v="PAOTA"/>
    <s v="301-DBS"/>
    <s v="JAIPUR"/>
    <s v="RJ"/>
    <s v="RAJASTHAN"/>
    <s v="jaipur"/>
    <n v="90149"/>
    <s v="10043-RAVI MISHRA"/>
    <s v="Low"/>
    <n v="41571"/>
    <n v="16125"/>
    <n v="41757"/>
    <n v="37.880000000000003"/>
    <n v="119.41"/>
    <s v="N"/>
    <s v="N"/>
    <n v="1"/>
    <s v="On-Time"/>
    <x v="160"/>
    <s v="2016-02"/>
    <s v="2016-01"/>
    <n v="1"/>
    <n v="0"/>
    <x v="1"/>
    <n v="2015"/>
    <n v="0"/>
    <s v="2016-Q1"/>
    <n v="1"/>
  </r>
  <r>
    <s v="ACC000485"/>
    <n v="179"/>
    <s v="VARANASI"/>
    <s v="JLG35K"/>
    <n v="30188"/>
    <n v="11828"/>
    <n v="42353"/>
    <d v="2016-02-06T00:00:00"/>
    <s v="Default"/>
    <s v="Monthly EMI"/>
    <n v="1280108"/>
    <s v="VARANASI-1280108"/>
    <s v="Laksh Sharma"/>
    <s v="Female"/>
    <s v="46-55"/>
    <n v="46"/>
    <s v="1/1/1973"/>
    <s v="Minority"/>
    <s v="Muslim"/>
    <s v="RENT"/>
    <s v="&lt;25K"/>
    <s v="Self-Employed"/>
    <n v="512"/>
    <s v="XLG"/>
    <s v="Trade"/>
    <s v=" 36 months"/>
    <n v="9.9099999999999994E-2"/>
    <s v="B"/>
    <s v="B1"/>
    <s v="VARANASI"/>
    <s v="176-DBS"/>
    <s v="VARANASI"/>
    <s v="UP"/>
    <s v="UTTAR PRADESH"/>
    <s v="VARANASI"/>
    <n v="1280108"/>
    <s v="10568-RAJU RANJAN RAY"/>
    <s v="Medium"/>
    <n v="30325"/>
    <n v="11935"/>
    <n v="29852"/>
    <n v="9.5500000000000007"/>
    <n v="4354.68"/>
    <s v="N"/>
    <s v="N"/>
    <n v="0"/>
    <s v="Very Late"/>
    <x v="161"/>
    <s v="2016-02"/>
    <s v="2016-01"/>
    <n v="0"/>
    <n v="0"/>
    <x v="1"/>
    <n v="2015"/>
    <n v="0"/>
    <s v="2016-Q1"/>
    <n v="1"/>
  </r>
  <r>
    <s v="ACC000587"/>
    <n v="663"/>
    <s v="DHURI"/>
    <s v="JLG35K"/>
    <n v="41172"/>
    <n v="38186"/>
    <n v="15437"/>
    <d v="2016-02-07T00:00:00"/>
    <s v="Default"/>
    <s v="Monthly EMI"/>
    <n v="1030063"/>
    <s v="DHURI-1030063"/>
    <s v="Ananya Reddy"/>
    <s v="Female"/>
    <s v="18-25"/>
    <m/>
    <m/>
    <s v="General"/>
    <s v="Muslim"/>
    <s v="MORTGAGE"/>
    <s v="&lt;25K"/>
    <s v="Self-Employed"/>
    <n v="660"/>
    <s v="XLG"/>
    <s v="Trade"/>
    <s v=" 36 months"/>
    <n v="9.9099999999999994E-2"/>
    <s v="B"/>
    <s v="B1"/>
    <s v="DHURI"/>
    <s v="102-DBS"/>
    <s v="LUDHIANA"/>
    <s v="PB"/>
    <s v="PUNJAB"/>
    <s v="SANGRUR"/>
    <n v="1030063"/>
    <s v="12058-DEEPAK KUMAR"/>
    <s v="Low"/>
    <n v="41636"/>
    <n v="39743"/>
    <n v="41158"/>
    <n v="44.09"/>
    <n v="4762.1899999999996"/>
    <s v="Y"/>
    <s v="N"/>
    <n v="2"/>
    <s v="On-Time"/>
    <x v="91"/>
    <s v="2016-02"/>
    <s v="2016-01"/>
    <n v="0"/>
    <n v="0"/>
    <x v="1"/>
    <n v="2015"/>
    <n v="1"/>
    <s v="2016-Q1"/>
    <n v="0"/>
  </r>
  <r>
    <s v="ACC000177"/>
    <n v="593"/>
    <s v="MOTIHARI"/>
    <s v="JLG30K"/>
    <n v="42234"/>
    <n v="46536"/>
    <n v="41107"/>
    <d v="2016-02-14T00:00:00"/>
    <s v="Default"/>
    <s v="Quarterly EMI"/>
    <n v="520376"/>
    <s v="MOTIHARI-520376"/>
    <s v="Vivaan Gupta"/>
    <s v="Female"/>
    <s v="56-63"/>
    <n v="57"/>
    <s v="11/8/1962"/>
    <s v="General"/>
    <s v="Muslim"/>
    <s v="RENT"/>
    <s v="75K-100K"/>
    <s v="Business"/>
    <n v="472"/>
    <s v="XLG"/>
    <s v="Services"/>
    <s v=" 36 months"/>
    <n v="0.1065"/>
    <s v="B"/>
    <s v="B2"/>
    <s v="MOTIHARI"/>
    <s v="209-DBS"/>
    <s v="PATNA"/>
    <s v="BR"/>
    <s v="BIHAR"/>
    <s v="Motihari"/>
    <n v="520376"/>
    <s v="10537-RAGHUVANSH SINGH"/>
    <s v="Medium"/>
    <n v="43587"/>
    <n v="46676"/>
    <n v="41800"/>
    <n v="34.090000000000003"/>
    <n v="1356.53"/>
    <s v="N"/>
    <s v="N"/>
    <n v="2"/>
    <s v="On-Time"/>
    <x v="162"/>
    <s v="2016-02"/>
    <s v="2016-01"/>
    <n v="0"/>
    <n v="0"/>
    <x v="1"/>
    <n v="2015"/>
    <n v="0"/>
    <s v="2016-Q1"/>
    <n v="1"/>
  </r>
  <r>
    <s v="ACC001924"/>
    <n v="974"/>
    <s v="AGRA"/>
    <s v="JLG50K"/>
    <n v="31487"/>
    <n v="40675"/>
    <n v="24560"/>
    <d v="2016-02-14T00:00:00"/>
    <s v="Active"/>
    <s v="Monthly EMI"/>
    <n v="140056"/>
    <s v="AGRA-140056"/>
    <s v="Meera Chopra"/>
    <s v="Female"/>
    <s v="46-55"/>
    <n v="53"/>
    <s v="5/7/1966"/>
    <s v="ST"/>
    <s v="Sikh"/>
    <s v="RENT"/>
    <s v="75K-100K"/>
    <s v="Business"/>
    <n v="551"/>
    <s v="XLG"/>
    <s v="Home Loan"/>
    <s v=" 60 months"/>
    <n v="0.1991"/>
    <s v="E"/>
    <s v="E4"/>
    <s v="AGRA"/>
    <s v="176-DBS"/>
    <s v="BULANDSHAHR"/>
    <s v="UP"/>
    <s v="UTTAR PRADESH"/>
    <s v="AGRA"/>
    <n v="140056"/>
    <s v="10161-RAM AVTAR"/>
    <s v="Medium"/>
    <n v="30991"/>
    <n v="40691"/>
    <n v="31261"/>
    <n v="20.91"/>
    <n v="3260.43"/>
    <s v="N"/>
    <s v="N"/>
    <n v="2"/>
    <s v="On-Time"/>
    <x v="162"/>
    <s v="2016-02"/>
    <s v="2016-01"/>
    <n v="1"/>
    <n v="0"/>
    <x v="1"/>
    <n v="2015"/>
    <n v="0"/>
    <s v="2016-Q1"/>
    <n v="1"/>
  </r>
  <r>
    <s v="ACC001564"/>
    <n v="920"/>
    <s v="BEHROR"/>
    <s v="JLG35K"/>
    <n v="33215"/>
    <n v="18503"/>
    <n v="8556"/>
    <d v="2016-02-15T00:00:00"/>
    <s v="Active"/>
    <s v="Quarterly EMI"/>
    <n v="30179"/>
    <s v="BEHROR-30179"/>
    <s v="Kavya Chopra"/>
    <s v="Female"/>
    <s v="18-25"/>
    <n v="23"/>
    <s v="1/1/1994"/>
    <s v="General"/>
    <s v="Hindu"/>
    <s v="RENT"/>
    <s v="75K-100K"/>
    <s v="Business"/>
    <n v="588"/>
    <s v="XLG"/>
    <s v="Trade"/>
    <s v=" 36 months"/>
    <n v="9.9099999999999994E-2"/>
    <s v="B"/>
    <s v="B1"/>
    <s v="BEHROR"/>
    <s v="301-DBS"/>
    <s v="JAIPUR"/>
    <s v="RJ"/>
    <s v="RAJASTHAN"/>
    <s v="BEHROD"/>
    <n v="30179"/>
    <s v="10055-MAHESH KUMAR PATEL"/>
    <s v="Low"/>
    <n v="34756"/>
    <n v="18328"/>
    <n v="33165"/>
    <n v="18.68"/>
    <n v="3535.36"/>
    <s v="N"/>
    <s v="N"/>
    <n v="2"/>
    <s v="On-Time"/>
    <x v="163"/>
    <s v="2016-02"/>
    <s v="2016-01"/>
    <n v="1"/>
    <n v="0"/>
    <x v="1"/>
    <n v="2015"/>
    <n v="0"/>
    <s v="2016-Q1"/>
    <n v="1"/>
  </r>
  <r>
    <s v="ACC001471"/>
    <n v="253"/>
    <s v="Mangaldoi"/>
    <s v="JLG30K"/>
    <n v="29081"/>
    <n v="13631"/>
    <n v="43099"/>
    <d v="2016-02-25T00:00:00"/>
    <s v="Fully Paid"/>
    <s v="Quarterly EMI"/>
    <n v="570241"/>
    <s v="Mangaldoi-570241"/>
    <s v="Laksh Nair"/>
    <s v="Female"/>
    <s v="46-55"/>
    <n v="51"/>
    <s v="1/10/1967"/>
    <s v="General"/>
    <s v="Muslim"/>
    <s v="RENT"/>
    <s v="&lt;25K"/>
    <s v="Salaried"/>
    <n v="338"/>
    <s v="XLG"/>
    <s v="Services"/>
    <s v=" 36 months"/>
    <n v="0.1065"/>
    <s v="B"/>
    <s v="B2"/>
    <s v="Mangaldoi"/>
    <s v="208-DBS"/>
    <s v="GUWAAHATI"/>
    <s v="AS"/>
    <s v="ASSAM"/>
    <s v="Mangaldoi"/>
    <n v="570241"/>
    <s v="10961-NAYAN JYOTI SARMAH"/>
    <s v="Low"/>
    <n v="29580"/>
    <n v="15459"/>
    <n v="28958"/>
    <n v="47.36"/>
    <n v="1685.06"/>
    <s v="N"/>
    <s v="N"/>
    <n v="2"/>
    <s v="On-Time"/>
    <x v="164"/>
    <s v="2016-02"/>
    <s v="2016-01"/>
    <n v="0"/>
    <n v="0"/>
    <x v="1"/>
    <n v="2015"/>
    <n v="0"/>
    <s v="2016-Q1"/>
    <n v="1"/>
  </r>
  <r>
    <s v="ACC000664"/>
    <n v="683"/>
    <s v="Mathura"/>
    <s v="JLG35K"/>
    <n v="24044"/>
    <n v="3159"/>
    <n v="9087"/>
    <d v="2016-02-27T00:00:00"/>
    <s v="Fully Paid"/>
    <s v="Quarterly EMI"/>
    <n v="910182"/>
    <s v="Mathura-910182"/>
    <s v="Ananya Reddy"/>
    <s v="Female"/>
    <s v="26-35"/>
    <n v="29"/>
    <s v="1/1/1989"/>
    <s v="ST"/>
    <s v="Sikh"/>
    <s v="RENT"/>
    <s v="100K+"/>
    <s v="Salaried"/>
    <n v="324"/>
    <s v="XLG"/>
    <s v="Trade"/>
    <s v=" 36 months"/>
    <n v="9.9099999999999994E-2"/>
    <s v="B"/>
    <s v="B1"/>
    <s v="Mathura"/>
    <s v="176-DBS"/>
    <s v="BULANDSHAHR"/>
    <s v="UP"/>
    <s v="UTTAR PRADESH"/>
    <s v="MATHURA"/>
    <n v="910182"/>
    <s v="10469-MANISH  PANDEY"/>
    <s v="High"/>
    <n v="23794"/>
    <n v="4537"/>
    <n v="23986"/>
    <n v="39"/>
    <n v="665.65"/>
    <s v="N"/>
    <s v="N"/>
    <n v="2"/>
    <s v="Late"/>
    <x v="165"/>
    <s v="2016-02"/>
    <s v="2016-01"/>
    <n v="0"/>
    <n v="0"/>
    <x v="1"/>
    <n v="2015"/>
    <n v="0"/>
    <s v="2016-Q1"/>
    <n v="1"/>
  </r>
  <r>
    <s v="ACC000571"/>
    <n v="903"/>
    <s v="BEHROR"/>
    <s v="JLG50K"/>
    <n v="29432"/>
    <n v="30661"/>
    <n v="35023"/>
    <d v="2016-02-27T00:00:00"/>
    <s v="Paid Off"/>
    <s v="Monthly EMI"/>
    <n v="30179"/>
    <s v="BEHROR-30179"/>
    <s v="Kavya Reddy"/>
    <s v="Female"/>
    <s v="46-55"/>
    <n v="49"/>
    <s v="8/6/1970"/>
    <s v="Minority"/>
    <s v="Muslim"/>
    <s v="RENT"/>
    <s v="&lt;25K"/>
    <s v="Salaried"/>
    <n v="442"/>
    <s v="XLG"/>
    <s v="Home Loan"/>
    <s v=" 60 months"/>
    <n v="0.1991"/>
    <s v="E"/>
    <s v="E4"/>
    <s v="BEHROR"/>
    <s v="301-DBS"/>
    <s v="JAIPUR"/>
    <s v="RJ"/>
    <s v="RAJASTHAN"/>
    <s v="BEHROD"/>
    <n v="30179"/>
    <s v="10055-MAHESH KUMAR PATEL"/>
    <s v="Low"/>
    <n v="31114"/>
    <n v="32315"/>
    <n v="29306"/>
    <n v="0.82"/>
    <n v="3961.43"/>
    <s v="N"/>
    <s v="N"/>
    <n v="0"/>
    <s v="On-Time"/>
    <x v="165"/>
    <s v="2016-02"/>
    <s v="2016-01"/>
    <n v="0"/>
    <n v="0"/>
    <x v="1"/>
    <n v="2015"/>
    <n v="0"/>
    <s v="2016-Q1"/>
    <n v="1"/>
  </r>
  <r>
    <s v="ACC001362"/>
    <n v="88"/>
    <s v="SEHORE"/>
    <s v="JLG30K"/>
    <n v="3275"/>
    <n v="33633"/>
    <n v="10858"/>
    <d v="2016-02-29T00:00:00"/>
    <s v="Paid Off"/>
    <s v="Monthly EMI"/>
    <n v="1440051"/>
    <s v="SEHORE-1440051"/>
    <s v="Diya Chopra"/>
    <s v="Female"/>
    <s v="46-55"/>
    <n v="49"/>
    <s v="1/1/1970"/>
    <s v="General"/>
    <s v="Hindu"/>
    <s v="RENT"/>
    <s v="&lt;25K"/>
    <s v="Business"/>
    <n v="572"/>
    <s v="XLG"/>
    <s v="Services"/>
    <s v=" 36 months"/>
    <n v="0.1065"/>
    <s v="B"/>
    <s v="B2"/>
    <s v="SEHORE"/>
    <s v="200-DBS"/>
    <s v="BHOPAL"/>
    <s v="MP"/>
    <s v="MADHYA PRADESH"/>
    <s v="SEHORE"/>
    <n v="1440051"/>
    <s v="10063-VIR SINGH"/>
    <s v="High"/>
    <n v="5177"/>
    <n v="33730"/>
    <n v="2781"/>
    <n v="17.34"/>
    <n v="3700.24"/>
    <s v="Y"/>
    <s v="N"/>
    <n v="2"/>
    <s v="On-Time"/>
    <x v="166"/>
    <s v="2016-02"/>
    <s v="2016-01"/>
    <n v="0"/>
    <n v="0"/>
    <x v="1"/>
    <n v="2015"/>
    <n v="0"/>
    <s v="2016-Q1"/>
    <n v="1"/>
  </r>
  <r>
    <s v="ACC001251"/>
    <n v="730"/>
    <s v="DHURI"/>
    <s v="JLG30K"/>
    <n v="33515"/>
    <n v="30901"/>
    <n v="36471"/>
    <d v="2016-03-04T00:00:00"/>
    <s v="Default"/>
    <s v="Quarterly EMI"/>
    <n v="1030063"/>
    <s v="DHURI-1030063"/>
    <s v="Aarav Verma"/>
    <s v="Female"/>
    <s v="26-35"/>
    <n v="33"/>
    <s v="2/6/1985"/>
    <s v="ST"/>
    <s v="Sikh"/>
    <s v="MORTGAGE"/>
    <s v="25K-50K"/>
    <s v="Salaried"/>
    <n v="754"/>
    <s v="XLG"/>
    <s v="Services"/>
    <s v=" 36 months"/>
    <n v="0.1065"/>
    <s v="B"/>
    <s v="B2"/>
    <s v="DHURI"/>
    <s v="102-DBS"/>
    <s v="LUDHIANA"/>
    <s v="PB"/>
    <s v="PUNJAB"/>
    <s v="SANGRUR"/>
    <n v="1030063"/>
    <s v="12058-DEEPAK KUMAR"/>
    <s v="Low"/>
    <n v="34111"/>
    <n v="31536"/>
    <n v="33166"/>
    <n v="47.87"/>
    <n v="1761.49"/>
    <s v="N"/>
    <s v="N"/>
    <n v="0"/>
    <s v="Very Late"/>
    <x v="140"/>
    <s v="2016-03"/>
    <s v="2016-02"/>
    <n v="0"/>
    <n v="0"/>
    <x v="1"/>
    <n v="2015"/>
    <n v="1"/>
    <s v="2016-Q1"/>
    <n v="0"/>
  </r>
  <r>
    <s v="ACC001225"/>
    <n v="864"/>
    <s v="BEHROR"/>
    <s v="JLG35K"/>
    <n v="4351"/>
    <n v="12672"/>
    <n v="17075"/>
    <d v="2016-03-05T00:00:00"/>
    <s v="Active"/>
    <s v="Quarterly EMI"/>
    <n v="30179"/>
    <s v="BEHROR-30179"/>
    <s v="Aditya Patel"/>
    <s v="Female"/>
    <s v="26-35"/>
    <n v="27"/>
    <s v="11/4/1992"/>
    <s v="ST"/>
    <s v="Sikh"/>
    <s v="MORTGAGE"/>
    <s v="75K-100K"/>
    <s v="Salaried"/>
    <n v="600"/>
    <s v="XLG"/>
    <s v="Trade"/>
    <s v=" 36 months"/>
    <n v="9.9099999999999994E-2"/>
    <s v="B"/>
    <s v="B1"/>
    <s v="BEHROR"/>
    <s v="301-DBS"/>
    <s v="JAIPUR"/>
    <s v="RJ"/>
    <s v="RAJASTHAN"/>
    <s v="BEHROD"/>
    <n v="30179"/>
    <s v="10055-MAHESH KUMAR PATEL"/>
    <s v="Low"/>
    <n v="5284"/>
    <n v="12899"/>
    <n v="3980"/>
    <n v="48.62"/>
    <n v="2906.87"/>
    <s v="N"/>
    <s v="N"/>
    <n v="2"/>
    <s v="Late"/>
    <x v="150"/>
    <s v="2016-03"/>
    <s v="2016-02"/>
    <n v="1"/>
    <n v="0"/>
    <x v="1"/>
    <n v="2015"/>
    <n v="0"/>
    <s v="2016-Q1"/>
    <n v="0"/>
  </r>
  <r>
    <s v="ACC000544"/>
    <n v="579"/>
    <s v="BULANDSHAHR"/>
    <s v="JLG30K"/>
    <n v="3226"/>
    <n v="14101"/>
    <n v="23592"/>
    <d v="2016-03-08T00:00:00"/>
    <s v="Active"/>
    <s v="Monthly EMI"/>
    <n v="10068"/>
    <s v="BULANDSHAHR-10068"/>
    <s v="Nisha Joshi"/>
    <s v="Female"/>
    <s v="26-35"/>
    <n v="33"/>
    <s v="1/1/1984"/>
    <s v="General"/>
    <s v="Hindu"/>
    <s v="MORTGAGE"/>
    <s v="50K-75K"/>
    <s v="Self-Employed"/>
    <n v="731"/>
    <s v="XLG"/>
    <s v="Services"/>
    <s v=" 36 months"/>
    <n v="0.1065"/>
    <s v="B"/>
    <s v="B2"/>
    <s v="BULANDSHAHR"/>
    <s v="176-DBS"/>
    <s v="BULANDSHAHR"/>
    <s v="UP"/>
    <s v="UTTAR PRADESH"/>
    <s v="BULANDSHAHAR"/>
    <n v="10068"/>
    <s v="10057-NANDI SHANKAR"/>
    <s v="High"/>
    <n v="3426"/>
    <n v="14735"/>
    <n v="2816"/>
    <n v="25.2"/>
    <n v="4166.68"/>
    <s v="N"/>
    <s v="N"/>
    <n v="1"/>
    <s v="Very Late"/>
    <x v="16"/>
    <s v="2016-03"/>
    <s v="2016-02"/>
    <n v="1"/>
    <n v="0"/>
    <x v="1"/>
    <n v="2015"/>
    <n v="1"/>
    <s v="2016-Q1"/>
    <n v="0"/>
  </r>
  <r>
    <s v="ACC001506"/>
    <n v="681"/>
    <s v="MUKTSAR"/>
    <s v="JLG30K"/>
    <n v="44764"/>
    <n v="38731"/>
    <n v="40082"/>
    <d v="2016-03-09T00:00:00"/>
    <s v="Default"/>
    <s v="Quarterly EMI"/>
    <n v="1110166"/>
    <s v="MUKTSAR-1110166"/>
    <s v="Kavya Malhotra"/>
    <s v="Female"/>
    <s v="26-35"/>
    <n v="34"/>
    <s v="1/1/1985"/>
    <s v="ST"/>
    <s v="Sikh"/>
    <s v="MORTGAGE"/>
    <s v="75K-100K"/>
    <s v="Business"/>
    <n v="328"/>
    <s v="XLG"/>
    <s v="Services"/>
    <s v=" 36 months"/>
    <n v="0.1065"/>
    <s v="B"/>
    <s v="B2"/>
    <s v="MUKTSAR"/>
    <s v="102-DBS"/>
    <s v="LUDHIANA"/>
    <s v="PB"/>
    <s v="PUNJAB"/>
    <s v="SRI MUKTSAR SAHIB"/>
    <n v="1110166"/>
    <s v="11303-ASHUTOSH KUMAR SUMAN"/>
    <s v="Medium"/>
    <n v="46031"/>
    <n v="38613"/>
    <n v="44557"/>
    <n v="44.32"/>
    <n v="1363.92"/>
    <s v="N"/>
    <s v="N"/>
    <n v="0"/>
    <s v="Very Late"/>
    <x v="167"/>
    <s v="2016-03"/>
    <s v="2016-02"/>
    <n v="0"/>
    <n v="0"/>
    <x v="1"/>
    <n v="2015"/>
    <n v="0"/>
    <s v="2016-Q1"/>
    <n v="1"/>
  </r>
  <r>
    <s v="ACC000450"/>
    <n v="284"/>
    <s v="ASANSOL"/>
    <s v="JLG30K"/>
    <n v="9155"/>
    <n v="4603"/>
    <n v="8796"/>
    <d v="2016-03-14T00:00:00"/>
    <s v="Paid Off"/>
    <s v="Monthly EMI"/>
    <n v="690076"/>
    <s v="ASANSOL-690076"/>
    <s v="Meera Verma"/>
    <s v="Female"/>
    <s v="26-35"/>
    <n v="34"/>
    <s v="1/1/1984"/>
    <s v="ST"/>
    <s v="Sikh"/>
    <s v="RENT"/>
    <s v="100K+"/>
    <s v="Self-Employed"/>
    <n v="464"/>
    <s v="XLG"/>
    <s v="Services"/>
    <s v=" 36 months"/>
    <n v="0.1065"/>
    <s v="B"/>
    <s v="B2"/>
    <s v="ASANSOL"/>
    <s v="201-DBS"/>
    <s v="HOWRAH"/>
    <s v="WB"/>
    <s v="WEST BENGAL"/>
    <s v="PASCHIM BARDHHAMAN"/>
    <n v="690076"/>
    <s v="10035-ABHAY TOMER"/>
    <s v="Medium"/>
    <n v="9933"/>
    <n v="5158"/>
    <n v="9029"/>
    <n v="32.44"/>
    <n v="4447.12"/>
    <s v="N"/>
    <s v="N"/>
    <n v="2"/>
    <s v="Late"/>
    <x v="168"/>
    <s v="2016-03"/>
    <s v="2016-02"/>
    <n v="0"/>
    <n v="0"/>
    <x v="1"/>
    <n v="2015"/>
    <n v="0"/>
    <s v="2016-Q1"/>
    <n v="1"/>
  </r>
  <r>
    <s v="ACC001899"/>
    <n v="373"/>
    <s v="SAMRALA"/>
    <s v="JLG30K"/>
    <n v="23453"/>
    <n v="31771"/>
    <n v="11823"/>
    <d v="2016-03-16T00:00:00"/>
    <s v="Paid Off"/>
    <s v="Quarterly EMI"/>
    <n v="130067"/>
    <s v="SAMRALA-130067"/>
    <s v="Meera Gupta"/>
    <s v="Female"/>
    <s v="26-35"/>
    <n v="29"/>
    <s v="1/1/1989"/>
    <s v="ST"/>
    <s v="Sikh"/>
    <s v="RENT"/>
    <s v="75K-100K"/>
    <s v="Self-Employed"/>
    <n v="369"/>
    <s v="XLG"/>
    <s v="Services"/>
    <s v=" 36 months"/>
    <n v="0.1065"/>
    <s v="B"/>
    <s v="B2"/>
    <s v="SAMRALA"/>
    <s v="102-DBS"/>
    <s v="LUDHIANA"/>
    <s v="PB"/>
    <s v="PUNJAB"/>
    <s v="SAMRALA"/>
    <n v="130067"/>
    <s v="10050-GAUTAM SINGH"/>
    <s v="Low"/>
    <n v="23489"/>
    <n v="32074"/>
    <n v="23161"/>
    <n v="37.92"/>
    <n v="4522.96"/>
    <s v="N"/>
    <s v="N"/>
    <n v="0"/>
    <s v="Late"/>
    <x v="169"/>
    <s v="2016-03"/>
    <s v="2016-02"/>
    <n v="0"/>
    <n v="0"/>
    <x v="1"/>
    <n v="2015"/>
    <n v="0"/>
    <s v="2016-Q1"/>
    <n v="1"/>
  </r>
  <r>
    <s v="ACC000002"/>
    <n v="269"/>
    <s v="FATEHGARH SAHIB"/>
    <s v="JLG50K"/>
    <n v="28028"/>
    <n v="44825"/>
    <n v="25666"/>
    <d v="2016-03-18T00:00:00"/>
    <s v="Paid Off"/>
    <s v="Quarterly EMI"/>
    <n v="120676"/>
    <s v="FATEHGARH SAHIB-120676"/>
    <s v="Vivaan Patel"/>
    <s v="Female"/>
    <s v="46-55"/>
    <n v="51"/>
    <s v="1/1/1966"/>
    <s v="SC"/>
    <s v="Hindu"/>
    <s v="MORTGAGE"/>
    <s v="100K+"/>
    <s v="Business"/>
    <n v="375"/>
    <s v="XLG"/>
    <s v="Home Loan"/>
    <s v=" 60 months"/>
    <n v="0.1991"/>
    <s v="E"/>
    <s v="E4"/>
    <s v="FATEHGARH SAHIB"/>
    <s v="102-DBS"/>
    <s v="LUDHIANA"/>
    <s v="PB"/>
    <s v="PUNJAB"/>
    <s v="FATEHGARH SAHIB"/>
    <n v="120676"/>
    <s v="10037-RAJESH PRATAP"/>
    <s v="Medium"/>
    <n v="28883"/>
    <n v="46726"/>
    <n v="27578"/>
    <n v="30.14"/>
    <n v="2750.34"/>
    <s v="N"/>
    <s v="N"/>
    <n v="1"/>
    <s v="Late"/>
    <x v="170"/>
    <s v="2016-03"/>
    <s v="2016-02"/>
    <n v="0"/>
    <n v="0"/>
    <x v="1"/>
    <n v="2015"/>
    <n v="0"/>
    <s v="2016-Q1"/>
    <n v="1"/>
  </r>
  <r>
    <s v="ACC000943"/>
    <n v="647"/>
    <s v="DHURI"/>
    <s v="JLG46K"/>
    <n v="47018"/>
    <n v="13245"/>
    <n v="31815"/>
    <d v="2016-03-18T00:00:00"/>
    <s v="Paid Off"/>
    <s v="Monthly EMI"/>
    <n v="1030063"/>
    <s v="DHURI-1030063"/>
    <s v="Ananya Reddy"/>
    <s v="Female"/>
    <s v="18-25"/>
    <m/>
    <m/>
    <s v="General"/>
    <s v="Muslim"/>
    <s v="MORTGAGE"/>
    <s v="&lt;25K"/>
    <s v="Self-Employed"/>
    <n v="660"/>
    <s v="XLG"/>
    <s v="Home Loan"/>
    <s v=" 36 months"/>
    <n v="0.1825"/>
    <s v="D"/>
    <s v="D5"/>
    <s v="DHURI"/>
    <s v="102-DBS"/>
    <s v="LUDHIANA"/>
    <s v="PB"/>
    <s v="PUNJAB"/>
    <s v="SANGRUR"/>
    <n v="1030063"/>
    <s v="12058-DEEPAK KUMAR"/>
    <s v="Low"/>
    <n v="47310"/>
    <n v="14611"/>
    <n v="46895"/>
    <n v="14.33"/>
    <n v="2084.75"/>
    <s v="N"/>
    <s v="N"/>
    <n v="1"/>
    <s v="On-Time"/>
    <x v="170"/>
    <s v="2016-03"/>
    <s v="2016-02"/>
    <n v="0"/>
    <n v="0"/>
    <x v="1"/>
    <n v="2015"/>
    <n v="0"/>
    <s v="2016-Q1"/>
    <n v="1"/>
  </r>
  <r>
    <s v="ACC000194"/>
    <n v="289"/>
    <s v="BEHROR"/>
    <s v="JLG30K"/>
    <n v="45157"/>
    <n v="24280"/>
    <n v="43973"/>
    <d v="2016-03-20T00:00:00"/>
    <s v="Paid Off"/>
    <s v="Monthly EMI"/>
    <n v="30179"/>
    <s v="BEHROR-30179"/>
    <s v="Diya Sharma"/>
    <s v="Female"/>
    <s v="26-35"/>
    <n v="34"/>
    <s v="1/1/1984"/>
    <s v="ST"/>
    <s v="Sikh"/>
    <s v="MORTGAGE"/>
    <s v="100K+"/>
    <s v="Self-Employed"/>
    <n v="341"/>
    <s v="XLG"/>
    <s v="Services"/>
    <s v=" 36 months"/>
    <n v="0.1065"/>
    <s v="B"/>
    <s v="B2"/>
    <s v="BEHROR"/>
    <s v="301-DBS"/>
    <s v="JAIPUR"/>
    <s v="RJ"/>
    <s v="RAJASTHAN"/>
    <s v="BEHROD"/>
    <n v="30179"/>
    <s v="10055-MAHESH KUMAR PATEL"/>
    <s v="Low"/>
    <n v="45705"/>
    <n v="24858"/>
    <n v="44702"/>
    <n v="32.520000000000003"/>
    <n v="3009.31"/>
    <s v="N"/>
    <s v="N"/>
    <n v="1"/>
    <s v="On-Time"/>
    <x v="171"/>
    <s v="2016-03"/>
    <s v="2016-02"/>
    <n v="0"/>
    <n v="0"/>
    <x v="1"/>
    <n v="2015"/>
    <n v="0"/>
    <s v="2016-Q1"/>
    <n v="1"/>
  </r>
  <r>
    <s v="ACC000149"/>
    <n v="915"/>
    <s v="BEHROR"/>
    <s v="JLG30K"/>
    <n v="37349"/>
    <n v="33057"/>
    <n v="38285"/>
    <d v="2016-03-21T00:00:00"/>
    <s v="Fully Paid"/>
    <s v="Monthly EMI"/>
    <n v="30179"/>
    <s v="BEHROR-30179"/>
    <s v="Ishaan Mehta"/>
    <s v="Female"/>
    <s v="46-55"/>
    <n v="54"/>
    <s v="10/10/1965"/>
    <s v="General"/>
    <s v="Hindu"/>
    <s v="MORTGAGE"/>
    <s v="50K-75K"/>
    <s v="Business"/>
    <n v="629"/>
    <s v="XLG"/>
    <s v="Services"/>
    <s v=" 36 months"/>
    <n v="0.1065"/>
    <s v="B"/>
    <s v="B2"/>
    <s v="BEHROR"/>
    <s v="301-DBS"/>
    <s v="JAIPUR"/>
    <s v="RJ"/>
    <s v="RAJASTHAN"/>
    <s v="BEHROD"/>
    <n v="30179"/>
    <s v="10055-MAHESH KUMAR PATEL"/>
    <s v="Low"/>
    <n v="38231"/>
    <n v="32802"/>
    <n v="36951"/>
    <n v="18.510000000000002"/>
    <n v="3027.92"/>
    <s v="N"/>
    <s v="N"/>
    <n v="1"/>
    <s v="Very Late"/>
    <x v="172"/>
    <s v="2016-03"/>
    <s v="2016-02"/>
    <n v="0"/>
    <n v="0"/>
    <x v="1"/>
    <n v="2015"/>
    <n v="0"/>
    <s v="2016-Q1"/>
    <n v="1"/>
  </r>
  <r>
    <s v="ACC000289"/>
    <n v="176"/>
    <s v="SEHORE"/>
    <s v="JLG30K"/>
    <n v="11336"/>
    <n v="41383"/>
    <n v="23507"/>
    <d v="2016-03-23T00:00:00"/>
    <s v="Paid Off"/>
    <s v="Quarterly EMI"/>
    <n v="1440051"/>
    <s v="SEHORE-1440051"/>
    <s v="Ishaan Patel"/>
    <s v="Female"/>
    <s v="36-45"/>
    <n v="39"/>
    <s v="1/1/1980"/>
    <s v="Minority"/>
    <s v="Muslim"/>
    <s v="RENT"/>
    <s v="75K-100K"/>
    <s v="Self-Employed"/>
    <n v="472"/>
    <s v="XLG"/>
    <s v="Services"/>
    <s v=" 36 months"/>
    <n v="0.1065"/>
    <s v="B"/>
    <s v="B2"/>
    <s v="SEHORE"/>
    <s v="200-DBS"/>
    <s v="BHOPAL"/>
    <s v="MP"/>
    <s v="MADHYA PRADESH"/>
    <s v="SEHORE"/>
    <n v="1440051"/>
    <s v="10063-VIR SINGH"/>
    <s v="High"/>
    <n v="13225"/>
    <n v="41860"/>
    <n v="10952"/>
    <n v="13.64"/>
    <n v="2046.77"/>
    <s v="N"/>
    <s v="N"/>
    <n v="0"/>
    <s v="Very Late"/>
    <x v="173"/>
    <s v="2016-03"/>
    <s v="2016-02"/>
    <n v="0"/>
    <n v="0"/>
    <x v="1"/>
    <n v="2015"/>
    <n v="0"/>
    <s v="2016-Q1"/>
    <n v="1"/>
  </r>
  <r>
    <s v="ACC001255"/>
    <n v="69"/>
    <s v="BEHROR"/>
    <s v="JLG30K"/>
    <n v="41195"/>
    <n v="47210"/>
    <n v="4129"/>
    <d v="2016-03-27T00:00:00"/>
    <s v="Fully Paid"/>
    <s v="Monthly EMI"/>
    <n v="30179"/>
    <s v="BEHROR-30179"/>
    <s v="Nisha Patel"/>
    <s v="Female"/>
    <s v="18-25"/>
    <n v="21"/>
    <s v="1/1/1998"/>
    <s v="General"/>
    <s v="Hindu"/>
    <s v="RENT"/>
    <s v="25K-50K"/>
    <s v="Salaried"/>
    <n v="800"/>
    <s v="XLG"/>
    <s v="Services"/>
    <s v=" 36 months"/>
    <n v="0.1065"/>
    <s v="B"/>
    <s v="B2"/>
    <s v="BEHROR"/>
    <s v="301-DBS"/>
    <s v="JAIPUR"/>
    <s v="RJ"/>
    <s v="RAJASTHAN"/>
    <s v="BEHROD"/>
    <n v="30179"/>
    <s v="10055-MAHESH KUMAR PATEL"/>
    <s v="Low"/>
    <n v="42770"/>
    <n v="48947"/>
    <n v="41049"/>
    <n v="49.12"/>
    <n v="3072.15"/>
    <s v="N"/>
    <s v="N"/>
    <n v="0"/>
    <s v="On-Time"/>
    <x v="174"/>
    <s v="2016-03"/>
    <s v="2016-02"/>
    <n v="0"/>
    <n v="0"/>
    <x v="1"/>
    <n v="2015"/>
    <n v="0"/>
    <s v="2016-Q1"/>
    <n v="1"/>
  </r>
  <r>
    <s v="ACC001648"/>
    <n v="877"/>
    <s v="DHARMANAGAR"/>
    <s v="JLG30K"/>
    <n v="27858"/>
    <n v="34739"/>
    <n v="20894"/>
    <d v="2016-03-27T00:00:00"/>
    <s v="Active"/>
    <s v="Quarterly EMI"/>
    <n v="1230018"/>
    <s v="DHARMANAGAR-1230018"/>
    <s v="Vivaan Joshi"/>
    <s v="Female"/>
    <s v="26-35"/>
    <n v="29"/>
    <s v="1/1/1990"/>
    <s v="Minority"/>
    <s v="Hindu"/>
    <s v="MORTGAGE"/>
    <s v="75K-100K"/>
    <s v="Business"/>
    <n v="395"/>
    <s v="XLG"/>
    <s v="Services"/>
    <s v=" 36 months"/>
    <n v="0.1065"/>
    <s v="B"/>
    <s v="B2"/>
    <s v="DHARMANAGAR"/>
    <s v="303-DBS"/>
    <s v="GUWAAHATI"/>
    <s v="TR"/>
    <s v="TRIPURA"/>
    <s v="NORTH TRIPURA"/>
    <n v="1230018"/>
    <s v="12526-OKRAM AMOLENDU SINGHA"/>
    <s v="High"/>
    <n v="29720"/>
    <n v="35567"/>
    <n v="27822"/>
    <n v="47.96"/>
    <n v="4051.69"/>
    <s v="N"/>
    <s v="N"/>
    <n v="2"/>
    <s v="On-Time"/>
    <x v="174"/>
    <s v="2016-03"/>
    <s v="2016-02"/>
    <n v="1"/>
    <n v="0"/>
    <x v="1"/>
    <n v="2015"/>
    <n v="0"/>
    <s v="2016-Q1"/>
    <n v="1"/>
  </r>
  <r>
    <s v="ACC001837"/>
    <n v="824"/>
    <s v="MAWANA"/>
    <s v="JLG30K"/>
    <n v="37082"/>
    <n v="43729"/>
    <n v="17002"/>
    <d v="2016-03-28T00:00:00"/>
    <s v="Active"/>
    <s v="Quarterly EMI"/>
    <n v="800018"/>
    <s v="MAWANA-800018"/>
    <s v="Laksh Reddy"/>
    <s v="Female"/>
    <s v="26-35"/>
    <n v="31"/>
    <s v="11/1/1988"/>
    <s v="SC"/>
    <s v="Hindu"/>
    <s v="RENT"/>
    <s v="25K-50K"/>
    <s v="Salaried"/>
    <n v="315"/>
    <s v="XLG"/>
    <s v="Services"/>
    <s v=" 36 months"/>
    <n v="0.1065"/>
    <s v="B"/>
    <s v="B2"/>
    <s v="MAWANA"/>
    <s v="176-DBS"/>
    <s v="BULANDSHAHR"/>
    <s v="UP"/>
    <s v="UTTAR PRADESH"/>
    <s v="MEERUT"/>
    <n v="800018"/>
    <s v="11183-ANIL KUMAR"/>
    <s v="Medium"/>
    <n v="37827"/>
    <n v="43408"/>
    <n v="36747"/>
    <n v="32.01"/>
    <n v="1930.06"/>
    <s v="N"/>
    <s v="N"/>
    <n v="0"/>
    <s v="Very Late"/>
    <x v="175"/>
    <s v="2016-03"/>
    <s v="2016-02"/>
    <n v="1"/>
    <n v="0"/>
    <x v="1"/>
    <n v="2015"/>
    <n v="0"/>
    <s v="2016-Q1"/>
    <n v="1"/>
  </r>
  <r>
    <s v="ACC001022"/>
    <n v="670"/>
    <s v="DHURI"/>
    <s v="JLG35K"/>
    <n v="32630"/>
    <n v="47407"/>
    <n v="4589"/>
    <d v="2016-04-01T00:00:00"/>
    <s v="Paid Off"/>
    <s v="Monthly EMI"/>
    <n v="1030063"/>
    <s v="DHURI-1030063"/>
    <s v="Laksh Patel"/>
    <s v="Female"/>
    <s v="36-45"/>
    <n v="44"/>
    <s v="25-05-1974"/>
    <s v="ST"/>
    <s v="Hindu"/>
    <s v="RENT"/>
    <s v="&lt;25K"/>
    <s v="Self-Employed"/>
    <n v="342"/>
    <s v="XLG"/>
    <s v="Trade"/>
    <s v=" 36 months"/>
    <n v="9.9099999999999994E-2"/>
    <s v="B"/>
    <s v="B1"/>
    <s v="DHURI"/>
    <s v="102-DBS"/>
    <s v="LUDHIANA"/>
    <s v="PB"/>
    <s v="PUNJAB"/>
    <s v="SANGRUR"/>
    <n v="1030063"/>
    <s v="12058-DEEPAK KUMAR"/>
    <s v="Low"/>
    <n v="34426"/>
    <n v="49281"/>
    <n v="32559"/>
    <n v="12.64"/>
    <n v="2489.38"/>
    <s v="N"/>
    <s v="N"/>
    <n v="2"/>
    <s v="On-Time"/>
    <x v="60"/>
    <s v="2016-04"/>
    <s v="2016-03"/>
    <n v="0"/>
    <n v="0"/>
    <x v="1"/>
    <n v="2015"/>
    <n v="1"/>
    <s v="2016-Q2"/>
    <n v="0"/>
  </r>
  <r>
    <s v="ACC000424"/>
    <n v="498"/>
    <s v="Mathura"/>
    <s v="JLG30K"/>
    <n v="27580"/>
    <n v="39661"/>
    <n v="27019"/>
    <d v="2016-04-02T00:00:00"/>
    <s v="Paid Off"/>
    <s v="Quarterly EMI"/>
    <n v="910182"/>
    <s v="Mathura-910182"/>
    <s v="Meera Patel"/>
    <s v="Female"/>
    <s v="26-35"/>
    <n v="28"/>
    <s v="4/12/1989"/>
    <s v="SC"/>
    <s v="Hindu"/>
    <s v="RENT"/>
    <s v="25K-50K"/>
    <s v="Business"/>
    <n v="385"/>
    <s v="XLG"/>
    <s v="Services"/>
    <s v=" 36 months"/>
    <n v="0.1065"/>
    <s v="B"/>
    <s v="B2"/>
    <s v="Mathura"/>
    <s v="176-DBS"/>
    <s v="BULANDSHAHR"/>
    <s v="UP"/>
    <s v="UTTAR PRADESH"/>
    <s v="MATHURA"/>
    <n v="910182"/>
    <s v="10469-MANISH  PANDEY"/>
    <s v="High"/>
    <n v="29565"/>
    <n v="41606"/>
    <n v="27483"/>
    <n v="13.83"/>
    <n v="716.33"/>
    <s v="N"/>
    <s v="N"/>
    <n v="0"/>
    <s v="On-Time"/>
    <x v="72"/>
    <s v="2016-04"/>
    <s v="2016-03"/>
    <n v="0"/>
    <n v="0"/>
    <x v="1"/>
    <n v="2015"/>
    <n v="1"/>
    <s v="2016-Q2"/>
    <n v="0"/>
  </r>
  <r>
    <s v="ACC001903"/>
    <n v="652"/>
    <s v="PAOTA"/>
    <s v="JLG30K"/>
    <n v="19337"/>
    <n v="8457"/>
    <n v="20319"/>
    <d v="2016-04-02T00:00:00"/>
    <s v="Fully Paid"/>
    <s v="Monthly EMI"/>
    <n v="90149"/>
    <s v="PAOTA-90149"/>
    <s v="Vivaan Gupta"/>
    <s v="Female"/>
    <s v="46-55"/>
    <n v="46"/>
    <s v="1/1/1973"/>
    <s v="ST"/>
    <s v="Sikh"/>
    <s v="OWN"/>
    <s v="75K-100K"/>
    <s v="Business"/>
    <n v="481"/>
    <s v="XLG"/>
    <s v="Services"/>
    <s v=" 36 months"/>
    <n v="0.1065"/>
    <s v="B"/>
    <s v="B2"/>
    <s v="PAOTA"/>
    <s v="301-DBS"/>
    <s v="JAIPUR"/>
    <s v="RJ"/>
    <s v="RAJASTHAN"/>
    <s v="jaipur"/>
    <n v="90149"/>
    <s v="10043-RAVI MISHRA"/>
    <s v="Low"/>
    <n v="20724"/>
    <n v="9604"/>
    <n v="19101"/>
    <n v="29.18"/>
    <n v="1752.03"/>
    <s v="N"/>
    <s v="N"/>
    <n v="0"/>
    <s v="On-Time"/>
    <x v="176"/>
    <s v="2016-04"/>
    <s v="2016-03"/>
    <n v="0"/>
    <n v="0"/>
    <x v="1"/>
    <n v="2015"/>
    <n v="0"/>
    <s v="2016-Q2"/>
    <n v="1"/>
  </r>
  <r>
    <s v="ACC001479"/>
    <n v="489"/>
    <s v="PATIALA"/>
    <s v="JLG35K"/>
    <n v="43304"/>
    <n v="7292"/>
    <n v="31389"/>
    <d v="2016-04-05T00:00:00"/>
    <s v="Fully Paid"/>
    <s v="Monthly EMI"/>
    <n v="100186"/>
    <s v="PATIALA-100186"/>
    <s v="Vivaan Reddy"/>
    <s v="Female"/>
    <s v="36-45"/>
    <n v="37"/>
    <s v="1/1/1980"/>
    <s v="OBC"/>
    <s v="Hindu"/>
    <s v="RENT"/>
    <s v="25K-50K"/>
    <s v="Salaried"/>
    <n v="426"/>
    <s v="XLG"/>
    <s v="Trade"/>
    <s v=" 36 months"/>
    <n v="9.9099999999999994E-2"/>
    <s v="B"/>
    <s v="B1"/>
    <s v="PATIALA"/>
    <s v="102-DBS"/>
    <s v="LUDHIANA"/>
    <s v="PB"/>
    <s v="PUNJAB"/>
    <s v="PATIALA"/>
    <n v="100186"/>
    <s v="10420-MUNENDRA  SINGH"/>
    <s v="Medium"/>
    <n v="43342"/>
    <n v="7275"/>
    <n v="42835"/>
    <n v="26.29"/>
    <n v="3422"/>
    <s v="Y"/>
    <s v="N"/>
    <n v="0"/>
    <s v="On-Time"/>
    <x v="31"/>
    <s v="2016-04"/>
    <s v="2016-03"/>
    <n v="0"/>
    <n v="0"/>
    <x v="1"/>
    <n v="2015"/>
    <n v="1"/>
    <s v="2016-Q2"/>
    <n v="0"/>
  </r>
  <r>
    <s v="ACC001967"/>
    <n v="58"/>
    <s v="BULANDSHAHR"/>
    <s v="JLG35"/>
    <n v="30214"/>
    <n v="15555"/>
    <n v="27032"/>
    <d v="2016-04-06T00:00:00"/>
    <s v="Paid Off"/>
    <s v="Monthly EMI"/>
    <n v="10068"/>
    <s v="BULANDSHAHR-10068"/>
    <s v="Laksh Gupta"/>
    <s v="Female"/>
    <s v="46-55"/>
    <n v="52"/>
    <s v="1/1/1968"/>
    <s v="SC"/>
    <s v="Hindu"/>
    <s v="RENT"/>
    <s v="75K-100K"/>
    <s v="Salaried"/>
    <n v="584"/>
    <s v="XLG"/>
    <s v="Home Loan"/>
    <s v=" 60 months"/>
    <n v="0.14649999999999999"/>
    <s v="C"/>
    <s v="C3"/>
    <s v="BULANDSHAHR"/>
    <s v="176-DBS"/>
    <s v="BULANDSHAHR"/>
    <s v="UP"/>
    <s v="UTTAR PRADESH"/>
    <s v="BULANDSHAHAR"/>
    <n v="10068"/>
    <s v="10057-NANDI SHANKAR"/>
    <s v="High"/>
    <n v="31939"/>
    <n v="15936"/>
    <n v="29912"/>
    <n v="43.72"/>
    <n v="4126.1000000000004"/>
    <s v="Y"/>
    <s v="N"/>
    <n v="1"/>
    <s v="Very Late"/>
    <x v="177"/>
    <s v="2016-04"/>
    <s v="2016-03"/>
    <n v="0"/>
    <n v="0"/>
    <x v="1"/>
    <n v="2015"/>
    <n v="0"/>
    <s v="2016-Q2"/>
    <n v="1"/>
  </r>
  <r>
    <s v="ACC000062"/>
    <n v="599"/>
    <s v="DURGAPUR"/>
    <s v="JLG30K"/>
    <n v="19117"/>
    <n v="37933"/>
    <n v="10250"/>
    <d v="2016-04-07T00:00:00"/>
    <s v="Active"/>
    <s v="Monthly EMI"/>
    <n v="700013"/>
    <s v="DURGAPUR-700013"/>
    <s v="Meera Joshi"/>
    <s v="Female"/>
    <s v="46-55"/>
    <n v="53"/>
    <s v="1/1/1966"/>
    <s v="ST"/>
    <s v="Sikh"/>
    <s v="RENT"/>
    <s v="&lt;25K"/>
    <s v="Salaried"/>
    <n v="529"/>
    <s v="XLG"/>
    <s v="Services"/>
    <s v=" 36 months"/>
    <n v="0.1065"/>
    <s v="B"/>
    <s v="B2"/>
    <s v="DURGAPUR"/>
    <s v="201-DBS"/>
    <s v="HOWRAH"/>
    <s v="WB"/>
    <s v="WEST BENGAL"/>
    <s v="PASCHIM BARDHHAMAN"/>
    <n v="700013"/>
    <s v="10037-RAJESH PRATAP"/>
    <s v="Low"/>
    <n v="19361"/>
    <n v="39469"/>
    <n v="19105"/>
    <n v="47.44"/>
    <n v="609.37"/>
    <s v="N"/>
    <s v="N"/>
    <n v="1"/>
    <s v="On-Time"/>
    <x v="178"/>
    <s v="2016-04"/>
    <s v="2016-03"/>
    <n v="1"/>
    <n v="0"/>
    <x v="1"/>
    <n v="2015"/>
    <n v="0"/>
    <s v="2016-Q2"/>
    <n v="1"/>
  </r>
  <r>
    <s v="ACC000459"/>
    <n v="582"/>
    <s v="Mangaldoi"/>
    <s v="JLG30K"/>
    <n v="9130"/>
    <n v="41455"/>
    <n v="39015"/>
    <d v="2016-04-08T00:00:00"/>
    <s v="Paid Off"/>
    <s v="Quarterly EMI"/>
    <n v="570241"/>
    <s v="Mangaldoi-570241"/>
    <s v="Kavya Gupta"/>
    <s v="Female"/>
    <s v="36-45"/>
    <n v="39"/>
    <s v="1/1/1978"/>
    <s v="OBC"/>
    <s v="Hindu"/>
    <s v="RENT"/>
    <s v="50K-75K"/>
    <s v="Salaried"/>
    <n v="692"/>
    <s v="XLG"/>
    <s v="Services"/>
    <s v=" 36 months"/>
    <n v="0.1065"/>
    <s v="B"/>
    <s v="B2"/>
    <s v="Mangaldoi"/>
    <s v="208-DBS"/>
    <s v="GUWAAHATI"/>
    <s v="AS"/>
    <s v="ASSAM"/>
    <s v="Mangaldoi"/>
    <n v="570241"/>
    <s v="10961-NAYAN JYOTI SARMAH"/>
    <s v="Low"/>
    <n v="9005"/>
    <n v="42158"/>
    <n v="8653"/>
    <n v="12.53"/>
    <n v="4459.84"/>
    <s v="N"/>
    <s v="N"/>
    <n v="2"/>
    <s v="On-Time"/>
    <x v="179"/>
    <s v="2016-04"/>
    <s v="2016-03"/>
    <n v="0"/>
    <n v="0"/>
    <x v="1"/>
    <n v="2015"/>
    <n v="0"/>
    <s v="2016-Q2"/>
    <n v="1"/>
  </r>
  <r>
    <s v="ACC001816"/>
    <n v="584"/>
    <s v="MUKTSAR"/>
    <s v="JLG30K"/>
    <n v="40943"/>
    <n v="33191"/>
    <n v="29267"/>
    <d v="2016-04-08T00:00:00"/>
    <s v="Fully Paid"/>
    <s v="Quarterly EMI"/>
    <n v="1110166"/>
    <s v="MUKTSAR-1110166"/>
    <s v="Ishaan Mehta"/>
    <s v="Female"/>
    <s v="18-25"/>
    <n v="23"/>
    <s v="1/1/1994"/>
    <s v="OBC"/>
    <s v="Hindu"/>
    <s v="RENT"/>
    <s v="100K+"/>
    <s v="Business"/>
    <n v="416"/>
    <s v="XLG"/>
    <s v="Services"/>
    <s v=" 36 months"/>
    <n v="0.1065"/>
    <s v="B"/>
    <s v="B2"/>
    <s v="MUKTSAR"/>
    <s v="102-DBS"/>
    <s v="LUDHIANA"/>
    <s v="PB"/>
    <s v="PUNJAB"/>
    <s v="SRI MUKTSAR SAHIB"/>
    <n v="1110166"/>
    <s v="11303-ASHUTOSH KUMAR SUMAN"/>
    <s v="Medium"/>
    <n v="41778"/>
    <n v="32796"/>
    <n v="40506"/>
    <n v="9.25"/>
    <n v="4555.22"/>
    <s v="N"/>
    <s v="Y"/>
    <n v="1"/>
    <s v="On-Time"/>
    <x v="179"/>
    <s v="2016-04"/>
    <s v="2016-03"/>
    <n v="0"/>
    <n v="0"/>
    <x v="1"/>
    <n v="2015"/>
    <n v="0"/>
    <s v="2016-Q2"/>
    <n v="1"/>
  </r>
  <r>
    <s v="ACC001748"/>
    <n v="201"/>
    <s v="MUKTSAR"/>
    <s v="JLG35K"/>
    <n v="18608"/>
    <n v="17574"/>
    <n v="40650"/>
    <d v="2016-04-10T00:00:00"/>
    <s v="Paid Off"/>
    <s v="Monthly EMI"/>
    <n v="1110166"/>
    <s v="MUKTSAR-1110166"/>
    <s v="Kavya Chopra"/>
    <s v="Female"/>
    <s v="36-45"/>
    <n v="36"/>
    <s v="1/1/1984"/>
    <s v="Minority"/>
    <s v="Muslim"/>
    <s v="RENT"/>
    <s v="75K-100K"/>
    <s v="Self-Employed"/>
    <n v="307"/>
    <s v="XLG"/>
    <s v="Trade"/>
    <s v=" 36 months"/>
    <n v="9.9099999999999994E-2"/>
    <s v="B"/>
    <s v="B1"/>
    <s v="MUKTSAR"/>
    <s v="102-DBS"/>
    <s v="LUDHIANA"/>
    <s v="PB"/>
    <s v="PUNJAB"/>
    <s v="SRI MUKTSAR SAHIB"/>
    <n v="1110166"/>
    <s v="11303-ASHUTOSH KUMAR SUMAN"/>
    <s v="Medium"/>
    <n v="18423"/>
    <n v="17993"/>
    <n v="18121"/>
    <n v="11.85"/>
    <n v="2315.73"/>
    <s v="N"/>
    <s v="N"/>
    <n v="0"/>
    <s v="On-Time"/>
    <x v="180"/>
    <s v="2016-04"/>
    <s v="2016-03"/>
    <n v="0"/>
    <n v="0"/>
    <x v="1"/>
    <n v="2015"/>
    <n v="0"/>
    <s v="2016-Q2"/>
    <n v="1"/>
  </r>
  <r>
    <s v="ACC001650"/>
    <n v="784"/>
    <s v="DHURI"/>
    <s v="JLG45K"/>
    <n v="43190"/>
    <n v="37289"/>
    <n v="16727"/>
    <d v="2016-04-10T00:00:00"/>
    <s v="Fully Paid"/>
    <s v="Quarterly EMI"/>
    <n v="1030063"/>
    <s v="DHURI-1030063"/>
    <s v="Ananya Patel"/>
    <s v="Female"/>
    <s v="36-45"/>
    <n v="43"/>
    <s v="1/3/1975"/>
    <s v="Minority"/>
    <s v="Muslim"/>
    <s v="RENT"/>
    <s v="75K-100K"/>
    <s v="Salaried"/>
    <n v="558"/>
    <s v="XLG"/>
    <s v="Agriculture"/>
    <s v=" 36 months"/>
    <n v="7.51E-2"/>
    <s v="A"/>
    <s v="A3"/>
    <s v="DHURI"/>
    <s v="102-DBS"/>
    <s v="LUDHIANA"/>
    <s v="PB"/>
    <s v="PUNJAB"/>
    <s v="SANGRUR"/>
    <n v="1030063"/>
    <s v="12058-DEEPAK KUMAR"/>
    <s v="Low"/>
    <n v="44136"/>
    <n v="38177"/>
    <n v="43087"/>
    <n v="12.36"/>
    <n v="2075.0700000000002"/>
    <s v="N"/>
    <s v="N"/>
    <n v="2"/>
    <s v="On-Time"/>
    <x v="110"/>
    <s v="2016-04"/>
    <s v="2016-03"/>
    <n v="0"/>
    <n v="0"/>
    <x v="1"/>
    <n v="2015"/>
    <n v="1"/>
    <s v="2016-Q2"/>
    <n v="0"/>
  </r>
  <r>
    <s v="ACC000521"/>
    <n v="42"/>
    <s v="CUTTACK"/>
    <s v="JLG30K"/>
    <n v="25011"/>
    <n v="46400"/>
    <n v="41863"/>
    <d v="2016-04-12T00:00:00"/>
    <s v="Fully Paid"/>
    <s v="Quarterly EMI"/>
    <n v="630081"/>
    <s v="CUTTACK-630081"/>
    <s v="Ananya Malhotra"/>
    <s v="Female"/>
    <s v="46-55"/>
    <n v="47"/>
    <s v="1/1/1973"/>
    <s v="OBC"/>
    <s v="Hindu"/>
    <s v="RENT"/>
    <s v="75K-100K"/>
    <s v="Salaried"/>
    <n v="741"/>
    <s v="XLG"/>
    <s v="Services"/>
    <s v=" 36 months"/>
    <n v="0.1065"/>
    <s v="B"/>
    <s v="B2"/>
    <s v="CUTTACK"/>
    <s v="107-DBS"/>
    <s v="BHUBANESWAR"/>
    <s v="OR"/>
    <s v="ODISHA"/>
    <s v="CUTTACK"/>
    <n v="630081"/>
    <s v="12061-PINAKAPANI KANUNGO"/>
    <s v="High"/>
    <n v="25817"/>
    <n v="47491"/>
    <n v="24858"/>
    <n v="3.93"/>
    <n v="2378.6"/>
    <s v="Y"/>
    <s v="N"/>
    <n v="1"/>
    <s v="On-Time"/>
    <x v="138"/>
    <s v="2016-04"/>
    <s v="2016-03"/>
    <n v="0"/>
    <n v="0"/>
    <x v="1"/>
    <n v="2015"/>
    <n v="1"/>
    <s v="2016-Q2"/>
    <n v="0"/>
  </r>
  <r>
    <s v="ACC001229"/>
    <n v="685"/>
    <s v="CHHATA"/>
    <s v="JLG30K"/>
    <n v="31084"/>
    <n v="4952"/>
    <n v="17800"/>
    <d v="2016-04-13T00:00:00"/>
    <s v="Fully Paid"/>
    <s v="Quarterly EMI"/>
    <n v="910020"/>
    <s v="CHHATA-910020"/>
    <s v="Meera Sharma"/>
    <s v="Female"/>
    <s v="36-45"/>
    <n v="43"/>
    <s v="1/1/1976"/>
    <s v="Minority"/>
    <s v="Muslim"/>
    <s v="RENT"/>
    <s v="100K+"/>
    <s v="Self-Employed"/>
    <n v="672"/>
    <s v="XLG"/>
    <s v="Services"/>
    <s v=" 36 months"/>
    <n v="0.1065"/>
    <s v="B"/>
    <s v="B2"/>
    <s v="CHHATA"/>
    <s v="176-DBS"/>
    <s v="BULANDSHAHR"/>
    <s v="UP"/>
    <s v="UTTAR PRADESH"/>
    <s v="MATHURA"/>
    <n v="910020"/>
    <s v="10047-ANIL KUMAR"/>
    <s v="High"/>
    <n v="31335"/>
    <n v="6516"/>
    <n v="30912"/>
    <n v="33.33"/>
    <n v="3712.56"/>
    <s v="N"/>
    <s v="Y"/>
    <n v="1"/>
    <s v="On-Time"/>
    <x v="181"/>
    <s v="2016-04"/>
    <s v="2016-03"/>
    <n v="0"/>
    <n v="0"/>
    <x v="1"/>
    <n v="2015"/>
    <n v="0"/>
    <s v="2016-Q2"/>
    <n v="1"/>
  </r>
  <r>
    <s v="ACC001883"/>
    <n v="872"/>
    <s v="Mathura"/>
    <s v="JLG30K"/>
    <n v="28047"/>
    <n v="49844"/>
    <n v="5501"/>
    <d v="2016-04-13T00:00:00"/>
    <s v="Fully Paid"/>
    <s v="Monthly EMI"/>
    <n v="910182"/>
    <s v="Mathura-910182"/>
    <s v="Aarav Sharma"/>
    <s v="Female"/>
    <s v="26-35"/>
    <n v="30"/>
    <s v="18-02-1987"/>
    <s v="SC"/>
    <s v="Hindu"/>
    <s v="RENT"/>
    <s v="&lt;25K"/>
    <s v="Business"/>
    <n v="368"/>
    <s v="XLG"/>
    <s v="Services"/>
    <s v=" 36 months"/>
    <n v="0.1065"/>
    <s v="B"/>
    <s v="B2"/>
    <s v="Mathura"/>
    <s v="176-DBS"/>
    <s v="BULANDSHAHR"/>
    <s v="UP"/>
    <s v="UTTAR PRADESH"/>
    <s v="MATHURA"/>
    <n v="910182"/>
    <s v="10469-MANISH  PANDEY"/>
    <s v="High"/>
    <n v="29619"/>
    <n v="49938"/>
    <n v="27938"/>
    <n v="8.24"/>
    <n v="4566.18"/>
    <s v="N"/>
    <s v="N"/>
    <n v="1"/>
    <s v="Late"/>
    <x v="181"/>
    <s v="2016-04"/>
    <s v="2016-03"/>
    <n v="0"/>
    <n v="0"/>
    <x v="1"/>
    <n v="2015"/>
    <n v="0"/>
    <s v="2016-Q2"/>
    <n v="1"/>
  </r>
  <r>
    <s v="ACC001451"/>
    <n v="279"/>
    <s v="DURGAPUR"/>
    <s v="JLG30K"/>
    <n v="19849"/>
    <n v="32185"/>
    <n v="9371"/>
    <d v="2016-04-21T00:00:00"/>
    <s v="Active"/>
    <s v="Monthly EMI"/>
    <n v="700013"/>
    <s v="DURGAPUR-700013"/>
    <s v="Aditya Joshi"/>
    <s v="Female"/>
    <s v="46-55"/>
    <n v="54"/>
    <s v="1/1/1963"/>
    <s v="OBC"/>
    <s v="Hindu"/>
    <s v="RENT"/>
    <s v="50K-75K"/>
    <s v="Business"/>
    <n v="357"/>
    <s v="XLG"/>
    <s v="Services"/>
    <s v=" 36 months"/>
    <n v="0.1065"/>
    <s v="B"/>
    <s v="B2"/>
    <s v="DURGAPUR"/>
    <s v="201-DBS"/>
    <s v="HOWRAH"/>
    <s v="WB"/>
    <s v="WEST BENGAL"/>
    <s v="PASCHIM BARDHHAMAN"/>
    <n v="700013"/>
    <s v="10037-RAJESH PRATAP"/>
    <s v="Low"/>
    <n v="21120"/>
    <n v="32378"/>
    <n v="19633"/>
    <n v="7.75"/>
    <n v="2869.51"/>
    <s v="Y"/>
    <s v="N"/>
    <n v="2"/>
    <s v="On-Time"/>
    <x v="182"/>
    <s v="2016-04"/>
    <s v="2016-03"/>
    <n v="1"/>
    <n v="0"/>
    <x v="1"/>
    <n v="2015"/>
    <n v="0"/>
    <s v="2016-Q2"/>
    <n v="1"/>
  </r>
  <r>
    <s v="ACC000848"/>
    <n v="542"/>
    <s v="CUTTACK"/>
    <s v="JLG35K"/>
    <n v="49807"/>
    <n v="40440"/>
    <n v="14601"/>
    <d v="2016-04-21T00:00:00"/>
    <s v="Paid Off"/>
    <s v="Monthly EMI"/>
    <n v="630081"/>
    <s v="CUTTACK-630081"/>
    <s v="Aditya Verma"/>
    <s v="Female"/>
    <s v="36-45"/>
    <n v="40"/>
    <s v="29-01-1979"/>
    <s v="Minority"/>
    <s v="Muslim"/>
    <s v="RENT"/>
    <s v="50K-75K"/>
    <s v="Salaried"/>
    <n v="714"/>
    <s v="XLG"/>
    <s v="Trade"/>
    <s v=" 36 months"/>
    <n v="9.9099999999999994E-2"/>
    <s v="B"/>
    <s v="B1"/>
    <s v="CUTTACK"/>
    <s v="107-DBS"/>
    <s v="BHUBANESWAR"/>
    <s v="OR"/>
    <s v="ODISHA"/>
    <s v="CUTTACK"/>
    <n v="630081"/>
    <s v="12061-PINAKAPANI KANUNGO"/>
    <s v="High"/>
    <n v="50272"/>
    <n v="41000"/>
    <n v="49486"/>
    <n v="46.73"/>
    <n v="1052.31"/>
    <s v="N"/>
    <s v="Y"/>
    <n v="0"/>
    <s v="On-Time"/>
    <x v="182"/>
    <s v="2016-04"/>
    <s v="2016-03"/>
    <n v="0"/>
    <n v="0"/>
    <x v="1"/>
    <n v="2015"/>
    <n v="0"/>
    <s v="2016-Q2"/>
    <n v="1"/>
  </r>
  <r>
    <s v="ACC000986"/>
    <n v="924"/>
    <s v="SANGRUR"/>
    <s v="JLG30K"/>
    <n v="22515"/>
    <n v="37161"/>
    <n v="33765"/>
    <d v="2016-04-21T00:00:00"/>
    <s v="Fully Paid"/>
    <s v="Monthly EMI"/>
    <n v="110159"/>
    <s v="SANGRUR-110159"/>
    <s v="Diya Chopra"/>
    <s v="Female"/>
    <s v="26-35"/>
    <n v="35"/>
    <s v="20-03-1984"/>
    <s v="SC"/>
    <s v="Hindu"/>
    <s v="RENT"/>
    <s v="75K-100K"/>
    <s v="Self-Employed"/>
    <n v="567"/>
    <s v="XLG"/>
    <s v="Services"/>
    <s v=" 36 months"/>
    <n v="0.1065"/>
    <s v="B"/>
    <s v="B2"/>
    <s v="SANGRUR"/>
    <s v="102-DBS"/>
    <s v="LUDHIANA"/>
    <s v="PB"/>
    <s v="PUNJAB"/>
    <s v="SANGRUR"/>
    <n v="110159"/>
    <s v="10037-RAJESH PRATAP"/>
    <s v="Low"/>
    <n v="23432"/>
    <n v="36684"/>
    <n v="22379"/>
    <n v="42.61"/>
    <n v="4537.25"/>
    <s v="N"/>
    <s v="N"/>
    <n v="0"/>
    <s v="On-Time"/>
    <x v="93"/>
    <s v="2016-04"/>
    <s v="2016-03"/>
    <n v="0"/>
    <n v="0"/>
    <x v="1"/>
    <n v="2015"/>
    <n v="1"/>
    <s v="2016-Q2"/>
    <n v="0"/>
  </r>
  <r>
    <s v="ACC001791"/>
    <n v="953"/>
    <s v="MAHASAMUND"/>
    <s v="JLG30K"/>
    <n v="24857"/>
    <n v="8208"/>
    <n v="13858"/>
    <d v="2016-04-21T00:00:00"/>
    <s v="Active"/>
    <s v="Quarterly EMI"/>
    <n v="250029"/>
    <s v="MAHASAMUND-250029"/>
    <s v="Nisha Reddy"/>
    <s v="Female"/>
    <s v="26-35"/>
    <n v="33"/>
    <s v="1/1/1987"/>
    <s v="ST"/>
    <s v="Sikh"/>
    <s v="RENT"/>
    <s v="100K+"/>
    <s v="Business"/>
    <n v="473"/>
    <s v="XLG"/>
    <s v="Services"/>
    <s v=" 36 months"/>
    <n v="0.1065"/>
    <s v="B"/>
    <s v="B2"/>
    <s v="MAHASAMUND"/>
    <s v="207-DBS"/>
    <s v="RAIPUR"/>
    <s v="CG"/>
    <s v="CHATTISGARH"/>
    <s v="MAHASAMUND"/>
    <n v="250029"/>
    <s v="11640-NITISH KUMAR"/>
    <s v="High"/>
    <n v="26121"/>
    <n v="9786"/>
    <n v="24708"/>
    <n v="0.59"/>
    <n v="2059"/>
    <s v="N"/>
    <s v="N"/>
    <n v="0"/>
    <s v="On-Time"/>
    <x v="182"/>
    <s v="2016-04"/>
    <s v="2016-03"/>
    <n v="1"/>
    <n v="0"/>
    <x v="1"/>
    <n v="2015"/>
    <n v="0"/>
    <s v="2016-Q2"/>
    <n v="1"/>
  </r>
  <r>
    <s v="ACC001276"/>
    <n v="828"/>
    <s v="TEZPUR"/>
    <s v="JLG35K"/>
    <n v="44352"/>
    <n v="22824"/>
    <n v="40649"/>
    <d v="2016-04-24T00:00:00"/>
    <s v="Paid Off"/>
    <s v="Monthly EMI"/>
    <n v="680026"/>
    <s v="TEZPUR-680026"/>
    <s v="Kavya Mehta"/>
    <s v="Female"/>
    <s v="46-55"/>
    <n v="52"/>
    <s v="1/1/1967"/>
    <s v="General"/>
    <s v="Muslim"/>
    <s v="RENT"/>
    <s v="&lt;25K"/>
    <s v="Business"/>
    <n v="390"/>
    <s v="XLG"/>
    <s v="Trade"/>
    <s v=" 36 months"/>
    <n v="9.9099999999999994E-2"/>
    <s v="B"/>
    <s v="B1"/>
    <s v="TEZPUR"/>
    <s v="208-DBS"/>
    <s v="GUWAAHATI"/>
    <s v="AS"/>
    <s v="ASSAM"/>
    <s v="SONITPUR"/>
    <n v="680026"/>
    <s v="11055-MANAS PROTIM HAZARIKA"/>
    <s v="Medium"/>
    <n v="44481"/>
    <n v="23125"/>
    <n v="43970"/>
    <n v="8.2100000000000009"/>
    <n v="2129.88"/>
    <s v="Y"/>
    <s v="N"/>
    <n v="1"/>
    <s v="Very Late"/>
    <x v="183"/>
    <s v="2016-04"/>
    <s v="2016-03"/>
    <n v="0"/>
    <n v="0"/>
    <x v="1"/>
    <n v="2015"/>
    <n v="0"/>
    <s v="2016-Q2"/>
    <n v="1"/>
  </r>
  <r>
    <s v="ACC001695"/>
    <n v="510"/>
    <s v="MOTIHARI"/>
    <s v="JLG35K"/>
    <n v="33270"/>
    <n v="2472"/>
    <n v="44840"/>
    <d v="2016-04-25T00:00:00"/>
    <s v="Fully Paid"/>
    <s v="Monthly EMI"/>
    <n v="520376"/>
    <s v="MOTIHARI-520376"/>
    <s v="Diya Sharma"/>
    <s v="Female"/>
    <s v="26-35"/>
    <n v="34"/>
    <s v="1/1/1984"/>
    <s v="ST"/>
    <s v="Sikh"/>
    <s v="MORTGAGE"/>
    <s v="100K+"/>
    <s v="Self-Employed"/>
    <n v="341"/>
    <s v="XLG"/>
    <s v="Trade"/>
    <s v=" 36 months"/>
    <n v="9.9099999999999994E-2"/>
    <s v="B"/>
    <s v="B1"/>
    <s v="MOTIHARI"/>
    <s v="209-DBS"/>
    <s v="PATNA"/>
    <s v="BR"/>
    <s v="BIHAR"/>
    <s v="Motihari"/>
    <n v="520376"/>
    <s v="10537-RAGHUVANSH SINGH"/>
    <s v="Medium"/>
    <n v="34683"/>
    <n v="3148"/>
    <n v="33203"/>
    <n v="9.6999999999999993"/>
    <n v="2214.21"/>
    <s v="Y"/>
    <s v="N"/>
    <n v="2"/>
    <s v="On-Time"/>
    <x v="184"/>
    <s v="2016-04"/>
    <s v="2016-03"/>
    <n v="0"/>
    <n v="0"/>
    <x v="1"/>
    <n v="2015"/>
    <n v="0"/>
    <s v="2016-Q2"/>
    <n v="1"/>
  </r>
  <r>
    <s v="ACC000108"/>
    <n v="318"/>
    <s v="MUKTSAR"/>
    <s v="JLG44K"/>
    <n v="14845"/>
    <n v="25785"/>
    <n v="4584"/>
    <d v="2016-04-27T00:00:00"/>
    <s v="Fully Paid"/>
    <s v="Monthly EMI"/>
    <n v="1110166"/>
    <s v="MUKTSAR-1110166"/>
    <s v="Laksh Sharma"/>
    <s v="Female"/>
    <s v="26-35"/>
    <n v="31"/>
    <s v="1/1/1988"/>
    <s v="SC"/>
    <s v="Hindu"/>
    <s v="RENT"/>
    <s v="100K+"/>
    <s v="Self-Employed"/>
    <n v="672"/>
    <s v="XLG"/>
    <s v="Home Loan"/>
    <s v=" 36 months"/>
    <n v="6.6199999999999995E-2"/>
    <s v="A"/>
    <s v="A2"/>
    <s v="MUKTSAR"/>
    <s v="102-DBS"/>
    <s v="LUDHIANA"/>
    <s v="PB"/>
    <s v="PUNJAB"/>
    <s v="SRI MUKTSAR SAHIB"/>
    <n v="1110166"/>
    <s v="11303-ASHUTOSH KUMAR SUMAN"/>
    <s v="Medium"/>
    <n v="14780"/>
    <n v="26389"/>
    <n v="14837"/>
    <n v="32.270000000000003"/>
    <n v="1529.72"/>
    <s v="N"/>
    <s v="N"/>
    <n v="1"/>
    <s v="Very Late"/>
    <x v="21"/>
    <s v="2016-04"/>
    <s v="2016-03"/>
    <n v="0"/>
    <n v="0"/>
    <x v="1"/>
    <n v="2015"/>
    <n v="1"/>
    <s v="2016-Q2"/>
    <n v="0"/>
  </r>
  <r>
    <s v="ACC001662"/>
    <n v="235"/>
    <s v="SANGRUR"/>
    <s v="JLG35K"/>
    <n v="36501"/>
    <n v="45171"/>
    <n v="9212"/>
    <d v="2016-04-29T00:00:00"/>
    <s v="Fully Paid"/>
    <s v="Quarterly EMI"/>
    <n v="110159"/>
    <s v="SANGRUR-110159"/>
    <s v="Meera Nair"/>
    <s v="Female"/>
    <s v="36-45"/>
    <n v="38"/>
    <s v="1/1/1980"/>
    <s v="ST"/>
    <s v="Sikh"/>
    <s v="OWN"/>
    <s v="75K-100K"/>
    <s v="Self-Employed"/>
    <n v="368"/>
    <s v="XLG"/>
    <s v="Trade"/>
    <s v=" 36 months"/>
    <n v="9.9099999999999994E-2"/>
    <s v="B"/>
    <s v="B1"/>
    <s v="SANGRUR"/>
    <s v="102-DBS"/>
    <s v="LUDHIANA"/>
    <s v="PB"/>
    <s v="PUNJAB"/>
    <s v="SANGRUR"/>
    <n v="110159"/>
    <s v="10037-RAJESH PRATAP"/>
    <s v="Low"/>
    <n v="38249"/>
    <n v="45028"/>
    <n v="36008"/>
    <n v="7.43"/>
    <n v="209.2"/>
    <s v="N"/>
    <s v="N"/>
    <n v="0"/>
    <s v="On-Time"/>
    <x v="185"/>
    <s v="2016-04"/>
    <s v="2016-03"/>
    <n v="0"/>
    <n v="0"/>
    <x v="1"/>
    <n v="2015"/>
    <n v="0"/>
    <s v="2016-Q2"/>
    <n v="1"/>
  </r>
  <r>
    <s v="ACC000505"/>
    <n v="988"/>
    <s v="TEZPUR"/>
    <s v="JLG30K"/>
    <n v="41106"/>
    <n v="5458"/>
    <n v="29518"/>
    <d v="2016-05-01T00:00:00"/>
    <s v="Fully Paid"/>
    <s v="Monthly EMI"/>
    <n v="680026"/>
    <s v="TEZPUR-680026"/>
    <s v="Meera Mehta"/>
    <s v="Female"/>
    <s v="36-45"/>
    <n v="45"/>
    <s v="1/1/1974"/>
    <s v="Minority"/>
    <s v="Muslim"/>
    <s v="RENT"/>
    <s v="75K-100K"/>
    <s v="Business"/>
    <n v="357"/>
    <s v="XLG"/>
    <s v="Services"/>
    <s v=" 36 months"/>
    <n v="0.1065"/>
    <s v="B"/>
    <s v="B2"/>
    <s v="TEZPUR"/>
    <s v="208-DBS"/>
    <s v="GUWAAHATI"/>
    <s v="AS"/>
    <s v="ASSAM"/>
    <s v="SONITPUR"/>
    <n v="680026"/>
    <s v="11055-MANAS PROTIM HAZARIKA"/>
    <s v="Medium"/>
    <n v="41687"/>
    <n v="6670"/>
    <n v="40990"/>
    <n v="31.51"/>
    <n v="863.64"/>
    <s v="N"/>
    <s v="Y"/>
    <n v="1"/>
    <s v="On-Time"/>
    <x v="186"/>
    <s v="2016-05"/>
    <s v="2016-04"/>
    <n v="0"/>
    <n v="0"/>
    <x v="1"/>
    <n v="2015"/>
    <n v="0"/>
    <s v="2016-Q2"/>
    <n v="1"/>
  </r>
  <r>
    <s v="ACC001230"/>
    <n v="321"/>
    <s v="DURGAPUR"/>
    <s v="JLG30K"/>
    <n v="34184"/>
    <n v="35847"/>
    <n v="12617"/>
    <d v="2016-05-02T00:00:00"/>
    <s v="Paid Off"/>
    <s v="Quarterly EMI"/>
    <n v="700013"/>
    <s v="DURGAPUR-700013"/>
    <s v="Kavya Chopra"/>
    <s v="Female"/>
    <s v="18-25"/>
    <n v="23"/>
    <s v="1/1/1994"/>
    <s v="General"/>
    <s v="Hindu"/>
    <s v="RENT"/>
    <s v="75K-100K"/>
    <s v="Business"/>
    <n v="588"/>
    <s v="XLG"/>
    <s v="Services"/>
    <s v=" 36 months"/>
    <n v="0.1065"/>
    <s v="B"/>
    <s v="B2"/>
    <s v="DURGAPUR"/>
    <s v="201-DBS"/>
    <s v="HOWRAH"/>
    <s v="WB"/>
    <s v="WEST BENGAL"/>
    <s v="PASCHIM BARDHHAMAN"/>
    <n v="700013"/>
    <s v="10037-RAJESH PRATAP"/>
    <s v="Low"/>
    <n v="34915"/>
    <n v="37659"/>
    <n v="34145"/>
    <n v="2.52"/>
    <n v="4331.6499999999996"/>
    <s v="N"/>
    <s v="N"/>
    <n v="1"/>
    <s v="On-Time"/>
    <x v="133"/>
    <s v="2016-05"/>
    <s v="2016-04"/>
    <n v="0"/>
    <n v="0"/>
    <x v="1"/>
    <n v="2015"/>
    <n v="1"/>
    <s v="2016-Q2"/>
    <n v="0"/>
  </r>
  <r>
    <s v="ACC000399"/>
    <n v="384"/>
    <s v="BULANDSHAHR"/>
    <s v="JLG35K"/>
    <n v="41148"/>
    <n v="47488"/>
    <n v="10658"/>
    <d v="2016-05-03T00:00:00"/>
    <s v="Fully Paid"/>
    <s v="Monthly EMI"/>
    <n v="10068"/>
    <s v="BULANDSHAHR-10068"/>
    <s v="Laksh Mehta"/>
    <s v="Female"/>
    <s v="36-45"/>
    <n v="40"/>
    <s v="1/1/1979"/>
    <s v="ST"/>
    <s v="Sikh"/>
    <s v="RENT"/>
    <s v="50K-75K"/>
    <s v="Self-Employed"/>
    <n v="318"/>
    <s v="XLG"/>
    <s v="Trade"/>
    <s v=" 36 months"/>
    <n v="9.9099999999999994E-2"/>
    <s v="B"/>
    <s v="B1"/>
    <s v="BULANDSHAHR"/>
    <s v="176-DBS"/>
    <s v="BULANDSHAHR"/>
    <s v="UP"/>
    <s v="UTTAR PRADESH"/>
    <s v="BULANDSHAHAR"/>
    <n v="10068"/>
    <s v="10057-NANDI SHANKAR"/>
    <s v="High"/>
    <n v="40979"/>
    <n v="47811"/>
    <n v="40657"/>
    <n v="23.79"/>
    <n v="244.85"/>
    <s v="N"/>
    <s v="N"/>
    <n v="0"/>
    <s v="On-Time"/>
    <x v="10"/>
    <s v="2016-05"/>
    <s v="2016-04"/>
    <n v="0"/>
    <n v="0"/>
    <x v="1"/>
    <n v="2015"/>
    <n v="1"/>
    <s v="2016-Q2"/>
    <n v="0"/>
  </r>
  <r>
    <s v="ACC001208"/>
    <n v="877"/>
    <s v="DHURI"/>
    <s v="JLG35K"/>
    <n v="12180"/>
    <n v="39739"/>
    <n v="21574"/>
    <d v="2016-05-03T00:00:00"/>
    <s v="Active"/>
    <s v="Quarterly EMI"/>
    <n v="1030063"/>
    <s v="DHURI-1030063"/>
    <s v="Vivaan Joshi"/>
    <s v="Female"/>
    <s v="26-35"/>
    <n v="29"/>
    <s v="1/1/1990"/>
    <s v="Minority"/>
    <s v="Hindu"/>
    <s v="MORTGAGE"/>
    <s v="75K-100K"/>
    <s v="Business"/>
    <n v="395"/>
    <s v="XLG"/>
    <s v="Trade"/>
    <s v=" 36 months"/>
    <n v="9.9099999999999994E-2"/>
    <s v="B"/>
    <s v="B1"/>
    <s v="DHURI"/>
    <s v="102-DBS"/>
    <s v="LUDHIANA"/>
    <s v="PB"/>
    <s v="PUNJAB"/>
    <s v="SANGRUR"/>
    <n v="1030063"/>
    <s v="12058-DEEPAK KUMAR"/>
    <s v="Low"/>
    <n v="13491"/>
    <n v="41169"/>
    <n v="11761"/>
    <n v="36.65"/>
    <n v="282.22000000000003"/>
    <s v="N"/>
    <s v="N"/>
    <n v="1"/>
    <s v="On-Time"/>
    <x v="174"/>
    <s v="2016-05"/>
    <s v="2016-04"/>
    <n v="1"/>
    <n v="0"/>
    <x v="1"/>
    <n v="2015"/>
    <n v="0"/>
    <s v="2016-Q2"/>
    <n v="0"/>
  </r>
  <r>
    <s v="ACC000737"/>
    <n v="30"/>
    <s v="MAHASAMUND"/>
    <s v="JLG30K"/>
    <n v="7623"/>
    <n v="9909"/>
    <n v="12123"/>
    <d v="2016-05-04T00:00:00"/>
    <s v="Fully Paid"/>
    <s v="Quarterly EMI"/>
    <n v="250029"/>
    <s v="MAHASAMUND-250029"/>
    <s v="Vivaan Gupta"/>
    <s v="Female"/>
    <s v="36-45"/>
    <n v="38"/>
    <s v="1/1/1979"/>
    <s v="General"/>
    <s v="Hindu"/>
    <s v="MORTGAGE"/>
    <s v="75K-100K"/>
    <s v="Business"/>
    <n v="517"/>
    <s v="XLG"/>
    <s v="Services"/>
    <s v=" 36 months"/>
    <n v="0.1065"/>
    <s v="B"/>
    <s v="B2"/>
    <s v="MAHASAMUND"/>
    <s v="207-DBS"/>
    <s v="RAIPUR"/>
    <s v="CG"/>
    <s v="CHATTISGARH"/>
    <s v="MAHASAMUND"/>
    <n v="250029"/>
    <s v="11640-NITISH KUMAR"/>
    <s v="High"/>
    <n v="9284"/>
    <n v="11395"/>
    <n v="7575"/>
    <n v="9.81"/>
    <n v="4791.0600000000004"/>
    <s v="N"/>
    <s v="N"/>
    <n v="1"/>
    <s v="On-Time"/>
    <x v="187"/>
    <s v="2016-05"/>
    <s v="2016-04"/>
    <n v="0"/>
    <n v="0"/>
    <x v="1"/>
    <n v="2015"/>
    <n v="0"/>
    <s v="2016-Q2"/>
    <n v="1"/>
  </r>
  <r>
    <s v="ACC001192"/>
    <n v="694"/>
    <s v="DHURI"/>
    <s v="JLG46K"/>
    <n v="2880"/>
    <n v="22575"/>
    <n v="28014"/>
    <d v="2016-05-06T00:00:00"/>
    <s v="Paid Off"/>
    <s v="Monthly EMI"/>
    <n v="1030063"/>
    <s v="DHURI-1030063"/>
    <s v="Meera Gupta"/>
    <s v="Female"/>
    <s v="26-35"/>
    <n v="29"/>
    <s v="1/1/1989"/>
    <s v="ST"/>
    <s v="Sikh"/>
    <s v="RENT"/>
    <s v="75K-100K"/>
    <s v="Self-Employed"/>
    <n v="369"/>
    <s v="XLG"/>
    <s v="Home Loan"/>
    <s v=" 36 months"/>
    <n v="0.1825"/>
    <s v="D"/>
    <s v="D5"/>
    <s v="DHURI"/>
    <s v="102-DBS"/>
    <s v="LUDHIANA"/>
    <s v="PB"/>
    <s v="PUNJAB"/>
    <s v="SANGRUR"/>
    <n v="1030063"/>
    <s v="12058-DEEPAK KUMAR"/>
    <s v="Low"/>
    <n v="3138"/>
    <n v="23846"/>
    <n v="2858"/>
    <n v="26.44"/>
    <n v="4972.84"/>
    <s v="N"/>
    <s v="N"/>
    <n v="2"/>
    <s v="On-Time"/>
    <x v="188"/>
    <s v="2016-05"/>
    <s v="2016-04"/>
    <n v="0"/>
    <n v="0"/>
    <x v="1"/>
    <n v="2015"/>
    <n v="0"/>
    <s v="2016-Q2"/>
    <n v="1"/>
  </r>
  <r>
    <s v="ACC000833"/>
    <n v="321"/>
    <s v="Mathura"/>
    <s v="JLG30K"/>
    <n v="25055"/>
    <n v="48322"/>
    <n v="6297"/>
    <d v="2016-05-15T00:00:00"/>
    <s v="Paid Off"/>
    <s v="Quarterly EMI"/>
    <n v="910182"/>
    <s v="Mathura-910182"/>
    <s v="Kavya Chopra"/>
    <s v="Female"/>
    <s v="18-25"/>
    <n v="23"/>
    <s v="1/1/1994"/>
    <s v="General"/>
    <s v="Hindu"/>
    <s v="RENT"/>
    <s v="75K-100K"/>
    <s v="Business"/>
    <n v="588"/>
    <s v="XLG"/>
    <s v="Services"/>
    <s v=" 36 months"/>
    <n v="0.1065"/>
    <s v="B"/>
    <s v="B2"/>
    <s v="Mathura"/>
    <s v="176-DBS"/>
    <s v="BULANDSHAHR"/>
    <s v="UP"/>
    <s v="UTTAR PRADESH"/>
    <s v="MATHURA"/>
    <n v="910182"/>
    <s v="10469-MANISH  PANDEY"/>
    <s v="High"/>
    <n v="26428"/>
    <n v="48553"/>
    <n v="24584"/>
    <n v="5.69"/>
    <n v="1002.15"/>
    <s v="N"/>
    <s v="N"/>
    <n v="1"/>
    <s v="Very Late"/>
    <x v="133"/>
    <s v="2016-05"/>
    <s v="2016-04"/>
    <n v="0"/>
    <n v="0"/>
    <x v="1"/>
    <n v="2015"/>
    <n v="1"/>
    <s v="2016-Q2"/>
    <n v="0"/>
  </r>
  <r>
    <s v="ACC001243"/>
    <n v="404"/>
    <s v="SANGRUR"/>
    <s v="JLG30K"/>
    <n v="35544"/>
    <n v="49017"/>
    <n v="44067"/>
    <d v="2016-05-16T00:00:00"/>
    <s v="Paid Off"/>
    <s v="Monthly EMI"/>
    <n v="110159"/>
    <s v="SANGRUR-110159"/>
    <s v="Vivaan Joshi"/>
    <s v="Female"/>
    <s v="26-35"/>
    <n v="29"/>
    <s v="1/1/1990"/>
    <s v="Minority"/>
    <s v="Hindu"/>
    <s v="MORTGAGE"/>
    <s v="75K-100K"/>
    <s v="Business"/>
    <n v="395"/>
    <s v="XLG"/>
    <s v="Services"/>
    <s v=" 36 months"/>
    <n v="0.1065"/>
    <s v="B"/>
    <s v="B2"/>
    <s v="SANGRUR"/>
    <s v="102-DBS"/>
    <s v="LUDHIANA"/>
    <s v="PB"/>
    <s v="PUNJAB"/>
    <s v="SANGRUR"/>
    <n v="110159"/>
    <s v="10037-RAJESH PRATAP"/>
    <s v="Low"/>
    <n v="35138"/>
    <n v="48746"/>
    <n v="35125"/>
    <n v="14.61"/>
    <n v="3252.41"/>
    <s v="N"/>
    <s v="N"/>
    <n v="0"/>
    <s v="On-Time"/>
    <x v="189"/>
    <s v="2016-05"/>
    <s v="2016-04"/>
    <n v="0"/>
    <n v="0"/>
    <x v="1"/>
    <n v="2015"/>
    <n v="0"/>
    <s v="2016-Q2"/>
    <n v="1"/>
  </r>
  <r>
    <s v="ACC001647"/>
    <n v="53"/>
    <s v="MUKTSAR"/>
    <s v="JLG30K"/>
    <n v="29889"/>
    <n v="45408"/>
    <n v="21776"/>
    <d v="2016-05-17T00:00:00"/>
    <s v="Active"/>
    <s v="Quarterly EMI"/>
    <n v="1110166"/>
    <s v="MUKTSAR-1110166"/>
    <s v="Meera Chopra"/>
    <s v="Female"/>
    <s v="46-55"/>
    <n v="50"/>
    <s v="1/1/1968"/>
    <s v="SC"/>
    <s v="Hindu"/>
    <s v="RENT"/>
    <s v="75K-100K"/>
    <s v="Salaried"/>
    <n v="726"/>
    <s v="XLG"/>
    <s v="Services"/>
    <s v=" 36 months"/>
    <n v="0.1065"/>
    <s v="B"/>
    <s v="B2"/>
    <s v="MUKTSAR"/>
    <s v="102-DBS"/>
    <s v="LUDHIANA"/>
    <s v="PB"/>
    <s v="PUNJAB"/>
    <s v="SRI MUKTSAR SAHIB"/>
    <n v="1110166"/>
    <s v="11303-ASHUTOSH KUMAR SUMAN"/>
    <s v="Medium"/>
    <n v="31829"/>
    <n v="45054"/>
    <n v="29747"/>
    <n v="31.38"/>
    <n v="4379.8900000000003"/>
    <s v="N"/>
    <s v="N"/>
    <n v="2"/>
    <s v="On-Time"/>
    <x v="190"/>
    <s v="2016-05"/>
    <s v="2016-04"/>
    <n v="1"/>
    <n v="0"/>
    <x v="1"/>
    <n v="2015"/>
    <n v="0"/>
    <s v="2016-Q2"/>
    <n v="1"/>
  </r>
  <r>
    <s v="ACC000322"/>
    <n v="37"/>
    <s v="MAHASAMUND"/>
    <s v="JLG30K"/>
    <n v="36152"/>
    <n v="49205"/>
    <n v="14043"/>
    <d v="2016-05-18T00:00:00"/>
    <s v="Paid Off"/>
    <s v="Quarterly EMI"/>
    <n v="250029"/>
    <s v="MAHASAMUND-250029"/>
    <s v="Nisha Chopra"/>
    <s v="Female"/>
    <s v="46-55"/>
    <n v="52"/>
    <s v="1/1/1965"/>
    <s v="General"/>
    <s v="Hindu"/>
    <s v="RENT"/>
    <s v="100K+"/>
    <s v="Salaried"/>
    <n v="322"/>
    <s v="XLG"/>
    <s v="Services"/>
    <s v=" 36 months"/>
    <n v="0.1065"/>
    <s v="B"/>
    <s v="B2"/>
    <s v="MAHASAMUND"/>
    <s v="207-DBS"/>
    <s v="RAIPUR"/>
    <s v="CG"/>
    <s v="CHATTISGARH"/>
    <s v="MAHASAMUND"/>
    <n v="250029"/>
    <s v="11640-NITISH KUMAR"/>
    <s v="High"/>
    <n v="37071"/>
    <n v="48971"/>
    <n v="35714"/>
    <n v="32.42"/>
    <n v="2456.83"/>
    <s v="N"/>
    <s v="N"/>
    <n v="0"/>
    <s v="On-Time"/>
    <x v="191"/>
    <s v="2016-05"/>
    <s v="2016-04"/>
    <n v="0"/>
    <n v="0"/>
    <x v="1"/>
    <n v="2015"/>
    <n v="0"/>
    <s v="2016-Q2"/>
    <n v="1"/>
  </r>
  <r>
    <s v="ACC000881"/>
    <n v="336"/>
    <s v="DURGAPUR"/>
    <s v="JLG30K"/>
    <n v="21971"/>
    <n v="43693"/>
    <n v="31152"/>
    <d v="2016-05-18T00:00:00"/>
    <s v="Fully Paid"/>
    <s v="Quarterly EMI"/>
    <n v="700013"/>
    <s v="DURGAPUR-700013"/>
    <s v="Laksh Mehta"/>
    <s v="Female"/>
    <s v="36-45"/>
    <n v="44"/>
    <s v="1/1/1975"/>
    <s v="General"/>
    <s v="Muslim"/>
    <s v="MORTGAGE"/>
    <s v="&lt;25K"/>
    <s v="Business"/>
    <n v="686"/>
    <s v="XLG"/>
    <s v="Services"/>
    <s v=" 36 months"/>
    <n v="0.1065"/>
    <s v="B"/>
    <s v="B2"/>
    <s v="DURGAPUR"/>
    <s v="201-DBS"/>
    <s v="HOWRAH"/>
    <s v="WB"/>
    <s v="WEST BENGAL"/>
    <s v="PASCHIM BARDHHAMAN"/>
    <n v="700013"/>
    <s v="10037-RAJESH PRATAP"/>
    <s v="Low"/>
    <n v="22960"/>
    <n v="44389"/>
    <n v="21743"/>
    <n v="40.11"/>
    <n v="2252.5700000000002"/>
    <s v="N"/>
    <s v="N"/>
    <n v="0"/>
    <s v="On-Time"/>
    <x v="191"/>
    <s v="2016-05"/>
    <s v="2016-04"/>
    <n v="0"/>
    <n v="0"/>
    <x v="1"/>
    <n v="2015"/>
    <n v="0"/>
    <s v="2016-Q2"/>
    <n v="1"/>
  </r>
  <r>
    <s v="ACC000973"/>
    <n v="912"/>
    <s v="DURGAPUR"/>
    <s v="JLG30K"/>
    <n v="33600"/>
    <n v="41895"/>
    <n v="20405"/>
    <d v="2016-05-20T00:00:00"/>
    <s v="Paid Off"/>
    <s v="Monthly EMI"/>
    <n v="700013"/>
    <s v="DURGAPUR-700013"/>
    <s v="Nisha Patel"/>
    <s v="Female"/>
    <s v="26-35"/>
    <n v="34"/>
    <s v="1/1/1983"/>
    <s v="SC"/>
    <s v="Hindu"/>
    <s v="RENT"/>
    <s v="75K-100K"/>
    <s v="Salaried"/>
    <n v="734"/>
    <s v="XLG"/>
    <s v="Services"/>
    <s v=" 36 months"/>
    <n v="0.1065"/>
    <s v="B"/>
    <s v="B2"/>
    <s v="DURGAPUR"/>
    <s v="201-DBS"/>
    <s v="HOWRAH"/>
    <s v="WB"/>
    <s v="WEST BENGAL"/>
    <s v="PASCHIM BARDHHAMAN"/>
    <n v="700013"/>
    <s v="10037-RAJESH PRATAP"/>
    <s v="Low"/>
    <n v="34362"/>
    <n v="41989"/>
    <n v="33197"/>
    <n v="34.72"/>
    <n v="4897.57"/>
    <s v="N"/>
    <s v="N"/>
    <n v="1"/>
    <s v="Late"/>
    <x v="52"/>
    <s v="2016-05"/>
    <s v="2016-04"/>
    <n v="0"/>
    <n v="0"/>
    <x v="1"/>
    <n v="2015"/>
    <n v="1"/>
    <s v="2016-Q2"/>
    <n v="0"/>
  </r>
  <r>
    <s v="ACC000609"/>
    <n v="484"/>
    <s v="MAWANA"/>
    <s v="JLG35K"/>
    <n v="18204"/>
    <n v="8345"/>
    <n v="28490"/>
    <d v="2016-05-23T00:00:00"/>
    <s v="Active"/>
    <s v="Monthly EMI"/>
    <n v="800018"/>
    <s v="MAWANA-800018"/>
    <s v="Laksh Mehta"/>
    <s v="Female"/>
    <s v="36-45"/>
    <n v="44"/>
    <s v="1/1/1975"/>
    <s v="General"/>
    <s v="Muslim"/>
    <s v="MORTGAGE"/>
    <s v="&lt;25K"/>
    <s v="Business"/>
    <n v="686"/>
    <s v="XLG"/>
    <s v="Trade"/>
    <s v=" 36 months"/>
    <n v="9.9099999999999994E-2"/>
    <s v="B"/>
    <s v="B1"/>
    <s v="MAWANA"/>
    <s v="176-DBS"/>
    <s v="BULANDSHAHR"/>
    <s v="UP"/>
    <s v="UTTAR PRADESH"/>
    <s v="MEERUT"/>
    <n v="800018"/>
    <s v="11183-ANIL KUMAR"/>
    <s v="Medium"/>
    <n v="18290"/>
    <n v="9260"/>
    <n v="17940"/>
    <n v="26.15"/>
    <n v="4176.2"/>
    <s v="N"/>
    <s v="N"/>
    <n v="1"/>
    <s v="On-Time"/>
    <x v="192"/>
    <s v="2016-05"/>
    <s v="2016-04"/>
    <n v="1"/>
    <n v="0"/>
    <x v="1"/>
    <n v="2015"/>
    <n v="0"/>
    <s v="2016-Q2"/>
    <n v="1"/>
  </r>
  <r>
    <s v="ACC001690"/>
    <n v="944"/>
    <s v="PANIPAT"/>
    <s v="JLG35K"/>
    <n v="18424"/>
    <n v="26717"/>
    <n v="25232"/>
    <d v="2016-05-30T00:00:00"/>
    <s v="Paid Off"/>
    <s v="Quarterly EMI"/>
    <n v="60004"/>
    <s v="PANIPAT-60004"/>
    <s v="Aarav Malhotra"/>
    <s v="Female"/>
    <s v="46-55"/>
    <n v="46"/>
    <s v="1/8/1973"/>
    <s v="Minority"/>
    <s v="Muslim"/>
    <s v="MORTGAGE"/>
    <s v="100K+"/>
    <s v="Salaried"/>
    <n v="604"/>
    <s v="XLG"/>
    <s v="Trade"/>
    <s v=" 36 months"/>
    <n v="9.9099999999999994E-2"/>
    <s v="B"/>
    <s v="B1"/>
    <s v="PANIPAT"/>
    <s v="206-DBS"/>
    <s v="KARNAL"/>
    <s v="HR"/>
    <s v="HARYANA"/>
    <s v="PANIPAT"/>
    <n v="60004"/>
    <s v="10204-SAIF  ALI"/>
    <s v="Medium"/>
    <n v="18379"/>
    <n v="27029"/>
    <n v="18067"/>
    <n v="13.84"/>
    <n v="876.39"/>
    <s v="N"/>
    <s v="N"/>
    <n v="1"/>
    <s v="On-Time"/>
    <x v="193"/>
    <s v="2016-05"/>
    <s v="2016-04"/>
    <n v="0"/>
    <n v="0"/>
    <x v="1"/>
    <n v="2015"/>
    <n v="0"/>
    <s v="2016-Q2"/>
    <n v="1"/>
  </r>
  <r>
    <s v="ACC000673"/>
    <n v="559"/>
    <s v="DHURI"/>
    <s v="JLG35K"/>
    <n v="35462"/>
    <n v="32663"/>
    <n v="11382"/>
    <d v="2016-05-31T00:00:00"/>
    <s v="Fully Paid"/>
    <s v="Monthly EMI"/>
    <n v="1030063"/>
    <s v="DHURI-1030063"/>
    <s v="Ishaan Joshi"/>
    <s v="Female"/>
    <s v="36-45"/>
    <n v="43"/>
    <s v="2/4/1976"/>
    <s v="General"/>
    <s v="Hindu"/>
    <s v="RENT"/>
    <s v="100K+"/>
    <s v="Salaried"/>
    <n v="675"/>
    <s v="XLG"/>
    <s v="Trade"/>
    <s v=" 36 months"/>
    <n v="9.9099999999999994E-2"/>
    <s v="B"/>
    <s v="B1"/>
    <s v="DHURI"/>
    <s v="102-DBS"/>
    <s v="LUDHIANA"/>
    <s v="PB"/>
    <s v="PUNJAB"/>
    <s v="SANGRUR"/>
    <n v="1030063"/>
    <s v="12058-DEEPAK KUMAR"/>
    <s v="Low"/>
    <n v="35881"/>
    <n v="33483"/>
    <n v="35328"/>
    <n v="18.68"/>
    <n v="2225.6799999999998"/>
    <s v="N"/>
    <s v="N"/>
    <n v="0"/>
    <s v="On-Time"/>
    <x v="194"/>
    <s v="2016-05"/>
    <s v="2016-04"/>
    <n v="0"/>
    <n v="0"/>
    <x v="1"/>
    <n v="2015"/>
    <n v="0"/>
    <s v="2016-Q2"/>
    <n v="1"/>
  </r>
  <r>
    <s v="ACC000517"/>
    <n v="163"/>
    <s v="DURGAPUR"/>
    <s v="JLG46K"/>
    <n v="3321"/>
    <n v="38519"/>
    <n v="28995"/>
    <d v="2016-06-04T00:00:00"/>
    <s v="Fully Paid"/>
    <s v="Monthly EMI"/>
    <n v="700013"/>
    <s v="DURGAPUR-700013"/>
    <s v="Ananya Reddy"/>
    <s v="Female"/>
    <s v="18-25"/>
    <m/>
    <m/>
    <s v="General"/>
    <s v="Muslim"/>
    <s v="MORTGAGE"/>
    <s v="&lt;25K"/>
    <s v="Self-Employed"/>
    <n v="660"/>
    <s v="XLG"/>
    <s v="Home Loan"/>
    <s v=" 36 months"/>
    <n v="0.1825"/>
    <s v="D"/>
    <s v="D5"/>
    <s v="DURGAPUR"/>
    <s v="201-DBS"/>
    <s v="HOWRAH"/>
    <s v="WB"/>
    <s v="WEST BENGAL"/>
    <s v="PASCHIM BARDHHAMAN"/>
    <n v="700013"/>
    <s v="10037-RAJESH PRATAP"/>
    <s v="Low"/>
    <n v="3975"/>
    <n v="38728"/>
    <n v="3060"/>
    <n v="1.89"/>
    <n v="1503.9"/>
    <s v="Y"/>
    <s v="N"/>
    <n v="0"/>
    <s v="On-Time"/>
    <x v="195"/>
    <s v="2016-06"/>
    <s v="2016-05"/>
    <n v="0"/>
    <n v="0"/>
    <x v="1"/>
    <n v="2015"/>
    <n v="0"/>
    <s v="2016-Q2"/>
    <n v="1"/>
  </r>
  <r>
    <s v="ACC000046"/>
    <n v="610"/>
    <s v="ASANSOL"/>
    <s v="JLG30K"/>
    <n v="16050"/>
    <n v="25227"/>
    <n v="10159"/>
    <d v="2016-06-06T00:00:00"/>
    <s v="Active"/>
    <s v="Quarterly EMI"/>
    <n v="690076"/>
    <s v="ASANSOL-690076"/>
    <s v="Vivaan Gupta"/>
    <s v="Female"/>
    <s v="56-63"/>
    <n v="57"/>
    <s v="11/8/1962"/>
    <s v="General"/>
    <s v="Muslim"/>
    <s v="RENT"/>
    <s v="75K-100K"/>
    <s v="Business"/>
    <n v="472"/>
    <s v="XLG"/>
    <s v="Services"/>
    <s v=" 36 months"/>
    <n v="0.1065"/>
    <s v="B"/>
    <s v="B2"/>
    <s v="ASANSOL"/>
    <s v="201-DBS"/>
    <s v="HOWRAH"/>
    <s v="WB"/>
    <s v="WEST BENGAL"/>
    <s v="PASCHIM BARDHHAMAN"/>
    <n v="690076"/>
    <s v="10035-ABHAY TOMER"/>
    <s v="Medium"/>
    <n v="16452"/>
    <n v="26365"/>
    <n v="15974"/>
    <n v="13.83"/>
    <n v="4688.38"/>
    <s v="N"/>
    <s v="N"/>
    <n v="0"/>
    <s v="On-Time"/>
    <x v="196"/>
    <s v="2016-06"/>
    <s v="2016-05"/>
    <n v="1"/>
    <n v="0"/>
    <x v="1"/>
    <n v="2015"/>
    <n v="0"/>
    <s v="2016-Q2"/>
    <n v="1"/>
  </r>
  <r>
    <s v="ACC000605"/>
    <n v="159"/>
    <s v="DHURI"/>
    <s v="JLG46K"/>
    <n v="21007"/>
    <n v="28264"/>
    <n v="8844"/>
    <d v="2016-06-09T00:00:00"/>
    <s v="Active"/>
    <s v="Monthly EMI"/>
    <n v="1030063"/>
    <s v="DHURI-1030063"/>
    <s v="Vivaan Nair"/>
    <s v="Female"/>
    <s v="46-55"/>
    <n v="49"/>
    <s v="3/1/1970"/>
    <s v="General"/>
    <s v="Muslim"/>
    <s v="RENT"/>
    <s v="100K+"/>
    <s v="Salaried"/>
    <n v="519"/>
    <s v="XLG"/>
    <s v="Home Loan"/>
    <s v=" 36 months"/>
    <n v="0.1825"/>
    <s v="D"/>
    <s v="D5"/>
    <s v="DHURI"/>
    <s v="102-DBS"/>
    <s v="LUDHIANA"/>
    <s v="PB"/>
    <s v="PUNJAB"/>
    <s v="SANGRUR"/>
    <n v="1030063"/>
    <s v="12058-DEEPAK KUMAR"/>
    <s v="Low"/>
    <n v="21313"/>
    <n v="29911"/>
    <n v="20730"/>
    <n v="30.54"/>
    <n v="2487.75"/>
    <s v="N"/>
    <s v="N"/>
    <n v="1"/>
    <s v="On-Time"/>
    <x v="197"/>
    <s v="2016-06"/>
    <s v="2016-05"/>
    <n v="1"/>
    <n v="0"/>
    <x v="1"/>
    <n v="2015"/>
    <n v="0"/>
    <s v="2016-Q2"/>
    <n v="1"/>
  </r>
  <r>
    <s v="ACC001711"/>
    <n v="433"/>
    <s v="MUKTSAR"/>
    <s v="JLG30K"/>
    <n v="12229"/>
    <n v="41031"/>
    <n v="6502"/>
    <d v="2016-06-10T00:00:00"/>
    <s v="Default"/>
    <s v="Monthly EMI"/>
    <n v="1110166"/>
    <s v="MUKTSAR-1110166"/>
    <s v="Vivaan Reddy"/>
    <s v="Female"/>
    <s v="36-45"/>
    <n v="37"/>
    <s v="1/1/1980"/>
    <s v="OBC"/>
    <s v="Hindu"/>
    <s v="RENT"/>
    <s v="25K-50K"/>
    <s v="Salaried"/>
    <n v="426"/>
    <s v="XLG"/>
    <s v="Services"/>
    <s v=" 36 months"/>
    <n v="0.1065"/>
    <s v="B"/>
    <s v="B2"/>
    <s v="MUKTSAR"/>
    <s v="102-DBS"/>
    <s v="LUDHIANA"/>
    <s v="PB"/>
    <s v="PUNJAB"/>
    <s v="SRI MUKTSAR SAHIB"/>
    <n v="1110166"/>
    <s v="11303-ASHUTOSH KUMAR SUMAN"/>
    <s v="Medium"/>
    <n v="12051"/>
    <n v="42112"/>
    <n v="11820"/>
    <n v="26.99"/>
    <n v="1027.6600000000001"/>
    <s v="N"/>
    <s v="N"/>
    <n v="2"/>
    <s v="On-Time"/>
    <x v="92"/>
    <s v="2016-06"/>
    <s v="2016-05"/>
    <n v="0"/>
    <n v="0"/>
    <x v="1"/>
    <n v="2015"/>
    <n v="1"/>
    <s v="2016-Q2"/>
    <n v="0"/>
  </r>
  <r>
    <s v="ACC001644"/>
    <n v="463"/>
    <s v="DHURI"/>
    <s v="JLG30K"/>
    <n v="21601"/>
    <n v="16646"/>
    <n v="19740"/>
    <d v="2016-06-10T00:00:00"/>
    <s v="Fully Paid"/>
    <s v="Monthly EMI"/>
    <n v="1030063"/>
    <s v="DHURI-1030063"/>
    <s v="Nisha Mehta"/>
    <s v="Female"/>
    <s v="36-45"/>
    <n v="38"/>
    <s v="1/11/1981"/>
    <s v="SC"/>
    <s v="Muslim"/>
    <s v="RENT"/>
    <s v="25K-50K"/>
    <s v="Self-Employed"/>
    <n v="774"/>
    <s v="XLG"/>
    <s v="Services"/>
    <s v=" 36 months"/>
    <n v="0.1065"/>
    <s v="B"/>
    <s v="B2"/>
    <s v="DHURI"/>
    <s v="102-DBS"/>
    <s v="LUDHIANA"/>
    <s v="PB"/>
    <s v="PUNJAB"/>
    <s v="SANGRUR"/>
    <n v="1030063"/>
    <s v="12058-DEEPAK KUMAR"/>
    <s v="Low"/>
    <n v="21297"/>
    <n v="16279"/>
    <n v="21402"/>
    <n v="19.91"/>
    <n v="2536.25"/>
    <s v="N"/>
    <s v="Y"/>
    <n v="0"/>
    <s v="Very Late"/>
    <x v="198"/>
    <s v="2016-06"/>
    <s v="2016-05"/>
    <n v="0"/>
    <n v="0"/>
    <x v="1"/>
    <n v="2015"/>
    <n v="0"/>
    <s v="2016-Q2"/>
    <n v="1"/>
  </r>
  <r>
    <s v="ACC001664"/>
    <n v="438"/>
    <s v="ASANSOL"/>
    <s v="JLG46K"/>
    <n v="19860"/>
    <n v="43265"/>
    <n v="27428"/>
    <d v="2016-06-12T00:00:00"/>
    <s v="Fully Paid"/>
    <s v="Monthly EMI"/>
    <n v="690076"/>
    <s v="ASANSOL-690076"/>
    <s v="Laksh Mehta"/>
    <s v="Female"/>
    <s v="36-45"/>
    <n v="44"/>
    <s v="28-07-1975"/>
    <s v="General"/>
    <s v="Muslim"/>
    <s v="RENT"/>
    <s v="50K-75K"/>
    <s v="Salaried"/>
    <n v="425"/>
    <s v="XLG"/>
    <s v="Home Loan"/>
    <s v=" 36 months"/>
    <n v="0.1825"/>
    <s v="D"/>
    <s v="D5"/>
    <s v="ASANSOL"/>
    <s v="201-DBS"/>
    <s v="HOWRAH"/>
    <s v="WB"/>
    <s v="WEST BENGAL"/>
    <s v="PASCHIM BARDHHAMAN"/>
    <n v="690076"/>
    <s v="10035-ABHAY TOMER"/>
    <s v="Medium"/>
    <n v="20429"/>
    <n v="43225"/>
    <n v="19824"/>
    <n v="30.14"/>
    <n v="4089.28"/>
    <s v="N"/>
    <s v="N"/>
    <n v="1"/>
    <s v="On-Time"/>
    <x v="22"/>
    <s v="2016-06"/>
    <s v="2016-05"/>
    <n v="0"/>
    <n v="0"/>
    <x v="1"/>
    <n v="2015"/>
    <n v="1"/>
    <s v="2016-Q2"/>
    <n v="0"/>
  </r>
  <r>
    <s v="ACC001327"/>
    <n v="649"/>
    <s v="PATIALA"/>
    <s v="JLG41K"/>
    <n v="24110"/>
    <n v="43848"/>
    <n v="42173"/>
    <d v="2016-06-12T00:00:00"/>
    <s v="Fully Paid"/>
    <s v="Monthly EMI"/>
    <n v="100186"/>
    <s v="PATIALA-100186"/>
    <s v="Kavya Malhotra"/>
    <s v="Female"/>
    <s v="36-45"/>
    <n v="36"/>
    <s v="1/1/1983"/>
    <s v="ST"/>
    <s v="Sikh"/>
    <s v="RENT"/>
    <s v="&lt;25K"/>
    <s v="Salaried"/>
    <n v="514"/>
    <s v="XLG"/>
    <s v="Services"/>
    <s v=" 36 months"/>
    <n v="0.14649999999999999"/>
    <s v="C"/>
    <s v="C3"/>
    <s v="PATIALA"/>
    <s v="102-DBS"/>
    <s v="LUDHIANA"/>
    <s v="PB"/>
    <s v="PUNJAB"/>
    <s v="PATIALA"/>
    <n v="100186"/>
    <s v="10420-MUNENDRA  SINGH"/>
    <s v="Medium"/>
    <n v="24773"/>
    <n v="44867"/>
    <n v="24066"/>
    <n v="29.26"/>
    <n v="313.02"/>
    <s v="N"/>
    <s v="N"/>
    <n v="1"/>
    <s v="On-Time"/>
    <x v="199"/>
    <s v="2016-06"/>
    <s v="2016-05"/>
    <n v="0"/>
    <n v="0"/>
    <x v="1"/>
    <n v="2015"/>
    <n v="0"/>
    <s v="2016-Q2"/>
    <n v="1"/>
  </r>
  <r>
    <s v="ACC000507"/>
    <n v="521"/>
    <s v="BULANDSHAHR"/>
    <s v="JLG35K"/>
    <n v="49005"/>
    <n v="38638"/>
    <n v="13882"/>
    <d v="2016-06-15T00:00:00"/>
    <s v="Active"/>
    <s v="Quarterly EMI"/>
    <n v="10068"/>
    <s v="BULANDSHAHR-10068"/>
    <s v="Aarav Malhotra"/>
    <s v="Female"/>
    <s v="46-55"/>
    <n v="47"/>
    <s v="1/1/1972"/>
    <s v="Minority"/>
    <s v="Muslim"/>
    <s v="RENT"/>
    <s v="&lt;25K"/>
    <s v="Salaried"/>
    <n v="526"/>
    <s v="XLG"/>
    <s v="Trade"/>
    <s v=" 36 months"/>
    <n v="9.9099999999999994E-2"/>
    <s v="B"/>
    <s v="B1"/>
    <s v="BULANDSHAHR"/>
    <s v="176-DBS"/>
    <s v="BULANDSHAHR"/>
    <s v="UP"/>
    <s v="UTTAR PRADESH"/>
    <s v="BULANDSHAHAR"/>
    <n v="10068"/>
    <s v="10057-NANDI SHANKAR"/>
    <s v="High"/>
    <n v="48845"/>
    <n v="39206"/>
    <n v="48767"/>
    <n v="3.51"/>
    <n v="4282.7700000000004"/>
    <s v="N"/>
    <s v="N"/>
    <n v="1"/>
    <s v="On-Time"/>
    <x v="200"/>
    <s v="2016-06"/>
    <s v="2016-05"/>
    <n v="1"/>
    <n v="0"/>
    <x v="1"/>
    <n v="2015"/>
    <n v="0"/>
    <s v="2016-Q2"/>
    <n v="1"/>
  </r>
  <r>
    <s v="ACC001665"/>
    <n v="905"/>
    <s v="Mathura"/>
    <s v="JLG35K"/>
    <n v="18672"/>
    <n v="32085"/>
    <n v="10757"/>
    <d v="2016-06-16T00:00:00"/>
    <s v="Fully Paid"/>
    <s v="Quarterly EMI"/>
    <n v="910182"/>
    <s v="Mathura-910182"/>
    <s v="Ishaan Mehta"/>
    <s v="Female"/>
    <s v="36-45"/>
    <n v="39"/>
    <s v="1/1/1978"/>
    <s v="OBC"/>
    <s v="Hindu"/>
    <s v="OWN"/>
    <s v="50K-75K"/>
    <s v="Self-Employed"/>
    <n v="812"/>
    <s v="XLG"/>
    <s v="Trade"/>
    <s v=" 36 months"/>
    <n v="9.9099999999999994E-2"/>
    <s v="B"/>
    <s v="B1"/>
    <s v="Mathura"/>
    <s v="176-DBS"/>
    <s v="BULANDSHAHR"/>
    <s v="UP"/>
    <s v="UTTAR PRADESH"/>
    <s v="MATHURA"/>
    <n v="910182"/>
    <s v="10469-MANISH  PANDEY"/>
    <s v="High"/>
    <n v="20545"/>
    <n v="33263"/>
    <n v="18329"/>
    <n v="17.96"/>
    <n v="3039.98"/>
    <s v="N"/>
    <s v="N"/>
    <n v="1"/>
    <s v="Late"/>
    <x v="119"/>
    <s v="2016-06"/>
    <s v="2016-05"/>
    <n v="0"/>
    <n v="0"/>
    <x v="1"/>
    <n v="2015"/>
    <n v="1"/>
    <s v="2016-Q2"/>
    <n v="0"/>
  </r>
  <r>
    <s v="ACC001091"/>
    <n v="366"/>
    <s v="CUTTACK"/>
    <s v="JLG30K"/>
    <n v="18858"/>
    <n v="3861"/>
    <n v="22773"/>
    <d v="2016-06-19T00:00:00"/>
    <s v="Fully Paid"/>
    <s v="Monthly EMI"/>
    <n v="630081"/>
    <s v="CUTTACK-630081"/>
    <s v="Meera Nair"/>
    <s v="Female"/>
    <s v="46-55"/>
    <n v="49"/>
    <s v="1/1/1969"/>
    <s v="ST"/>
    <s v="Sikh"/>
    <s v="OWN"/>
    <s v="50K-75K"/>
    <s v="Salaried"/>
    <n v="408"/>
    <s v="XLG"/>
    <s v="Services"/>
    <s v=" 36 months"/>
    <n v="0.1065"/>
    <s v="B"/>
    <s v="B2"/>
    <s v="CUTTACK"/>
    <s v="107-DBS"/>
    <s v="BHUBANESWAR"/>
    <s v="OR"/>
    <s v="ODISHA"/>
    <s v="CUTTACK"/>
    <n v="630081"/>
    <s v="12061-PINAKAPANI KANUNGO"/>
    <s v="High"/>
    <n v="19293"/>
    <n v="4913"/>
    <n v="18710"/>
    <n v="42.24"/>
    <n v="3047.4"/>
    <s v="N"/>
    <s v="N"/>
    <n v="1"/>
    <s v="On-Time"/>
    <x v="201"/>
    <s v="2016-06"/>
    <s v="2016-05"/>
    <n v="0"/>
    <n v="0"/>
    <x v="1"/>
    <n v="2015"/>
    <n v="0"/>
    <s v="2016-Q2"/>
    <n v="1"/>
  </r>
  <r>
    <s v="ACC000806"/>
    <n v="729"/>
    <s v="MAWANA"/>
    <s v="JLG35K"/>
    <n v="26134"/>
    <n v="32790"/>
    <n v="5243"/>
    <d v="2016-06-28T00:00:00"/>
    <s v="Default"/>
    <s v="Monthly EMI"/>
    <n v="800018"/>
    <s v="MAWANA-800018"/>
    <s v="Kavya Mehta"/>
    <s v="Female"/>
    <s v="36-45"/>
    <n v="45"/>
    <s v="14-03-1973"/>
    <s v="General"/>
    <s v="Muslim"/>
    <s v="OWN"/>
    <s v="50K-75K"/>
    <s v="Business"/>
    <n v="490"/>
    <s v="XLG"/>
    <s v="Trade"/>
    <s v=" 36 months"/>
    <n v="9.9099999999999994E-2"/>
    <s v="B"/>
    <s v="B1"/>
    <s v="MAWANA"/>
    <s v="176-DBS"/>
    <s v="BULANDSHAHR"/>
    <s v="UP"/>
    <s v="UTTAR PRADESH"/>
    <s v="MEERUT"/>
    <n v="800018"/>
    <s v="11183-ANIL KUMAR"/>
    <s v="Medium"/>
    <n v="28076"/>
    <n v="33622"/>
    <n v="25770"/>
    <n v="34.35"/>
    <n v="991.82"/>
    <s v="Y"/>
    <s v="N"/>
    <n v="0"/>
    <s v="On-Time"/>
    <x v="149"/>
    <s v="2016-06"/>
    <s v="2016-05"/>
    <n v="0"/>
    <n v="0"/>
    <x v="1"/>
    <n v="2015"/>
    <n v="0"/>
    <s v="2016-Q2"/>
    <n v="0"/>
  </r>
  <r>
    <s v="ACC000734"/>
    <n v="609"/>
    <s v="Mangaldoi"/>
    <s v="JLG30K"/>
    <n v="44078"/>
    <n v="37378"/>
    <n v="34714"/>
    <d v="2016-07-02T00:00:00"/>
    <s v="Fully Paid"/>
    <s v="Monthly EMI"/>
    <n v="570241"/>
    <s v="Mangaldoi-570241"/>
    <s v="Kavya Reddy"/>
    <s v="Female"/>
    <s v="46-55"/>
    <n v="49"/>
    <s v="8/6/1970"/>
    <s v="Minority"/>
    <s v="Muslim"/>
    <s v="RENT"/>
    <s v="&lt;25K"/>
    <s v="Salaried"/>
    <n v="442"/>
    <s v="XLG"/>
    <s v="Services"/>
    <s v=" 36 months"/>
    <n v="0.1065"/>
    <s v="B"/>
    <s v="B2"/>
    <s v="Mangaldoi"/>
    <s v="208-DBS"/>
    <s v="GUWAAHATI"/>
    <s v="AS"/>
    <s v="ASSAM"/>
    <s v="Mangaldoi"/>
    <n v="570241"/>
    <s v="10961-NAYAN JYOTI SARMAH"/>
    <s v="Low"/>
    <n v="44540"/>
    <n v="38963"/>
    <n v="43680"/>
    <n v="35.29"/>
    <n v="3495.38"/>
    <s v="N"/>
    <s v="N"/>
    <n v="2"/>
    <s v="Late"/>
    <x v="202"/>
    <s v="2016-07"/>
    <s v="2016-06"/>
    <n v="0"/>
    <n v="0"/>
    <x v="1"/>
    <n v="2015"/>
    <n v="0"/>
    <s v="2016-Q3"/>
    <n v="1"/>
  </r>
  <r>
    <s v="ACC001987"/>
    <n v="608"/>
    <s v="BEHROR"/>
    <s v="JLG30K"/>
    <n v="47271"/>
    <n v="21010"/>
    <n v="14799"/>
    <d v="2016-07-03T00:00:00"/>
    <s v="Paid Off"/>
    <s v="Monthly EMI"/>
    <n v="30179"/>
    <s v="BEHROR-30179"/>
    <s v="Aditya Joshi"/>
    <s v="Female"/>
    <s v="46-55"/>
    <n v="54"/>
    <s v="1/1/1963"/>
    <s v="OBC"/>
    <s v="Hindu"/>
    <s v="RENT"/>
    <s v="50K-75K"/>
    <s v="Business"/>
    <n v="357"/>
    <s v="XLG"/>
    <s v="Services"/>
    <s v=" 36 months"/>
    <n v="0.1065"/>
    <s v="B"/>
    <s v="B2"/>
    <s v="BEHROR"/>
    <s v="301-DBS"/>
    <s v="JAIPUR"/>
    <s v="RJ"/>
    <s v="RAJASTHAN"/>
    <s v="BEHROD"/>
    <n v="30179"/>
    <s v="10055-MAHESH KUMAR PATEL"/>
    <s v="Low"/>
    <n v="49151"/>
    <n v="22329"/>
    <n v="46859"/>
    <n v="17.62"/>
    <n v="4024.37"/>
    <s v="N"/>
    <s v="N"/>
    <n v="1"/>
    <s v="On-Time"/>
    <x v="203"/>
    <s v="2016-07"/>
    <s v="2016-06"/>
    <n v="0"/>
    <n v="0"/>
    <x v="1"/>
    <n v="2015"/>
    <n v="0"/>
    <s v="2016-Q3"/>
    <n v="1"/>
  </r>
  <r>
    <s v="ACC001162"/>
    <n v="6"/>
    <s v="BUXAR"/>
    <s v="JLG35K"/>
    <n v="37160"/>
    <n v="17760"/>
    <n v="30229"/>
    <d v="2016-07-05T00:00:00"/>
    <s v="Paid Off"/>
    <s v="Monthly EMI"/>
    <n v="710002"/>
    <s v="BUXAR-710002"/>
    <s v="Ishaan Mehta"/>
    <s v="Female"/>
    <s v="18-25"/>
    <n v="23"/>
    <s v="1/1/1994"/>
    <s v="OBC"/>
    <s v="Hindu"/>
    <s v="RENT"/>
    <s v="100K+"/>
    <s v="Business"/>
    <n v="416"/>
    <s v="XLG"/>
    <s v="Trade"/>
    <s v=" 36 months"/>
    <n v="9.9099999999999994E-2"/>
    <s v="B"/>
    <s v="B1"/>
    <s v="BUXAR"/>
    <s v="209-DBS"/>
    <s v="PATNA"/>
    <s v="BR"/>
    <s v="BIHAR"/>
    <s v="BUXAR"/>
    <n v="710002"/>
    <s v="10055-MAHESH KUMAR PATEL"/>
    <s v="Medium"/>
    <n v="37774"/>
    <n v="18130"/>
    <n v="36883"/>
    <n v="36.64"/>
    <n v="2962.93"/>
    <s v="N"/>
    <s v="N"/>
    <n v="0"/>
    <s v="On-Time"/>
    <x v="204"/>
    <s v="2016-07"/>
    <s v="2016-06"/>
    <n v="0"/>
    <n v="0"/>
    <x v="1"/>
    <n v="2015"/>
    <n v="0"/>
    <s v="2016-Q3"/>
    <n v="1"/>
  </r>
  <r>
    <s v="ACC000185"/>
    <n v="351"/>
    <s v="Mangaldoi"/>
    <s v="JLG30K"/>
    <n v="6992"/>
    <n v="42475"/>
    <n v="35954"/>
    <d v="2016-07-05T00:00:00"/>
    <s v="Fully Paid"/>
    <s v="Monthly EMI"/>
    <n v="570241"/>
    <s v="Mangaldoi-570241"/>
    <s v="Ananya Reddy"/>
    <s v="Female"/>
    <s v="26-35"/>
    <n v="29"/>
    <s v="1/1/1989"/>
    <s v="ST"/>
    <s v="Sikh"/>
    <s v="RENT"/>
    <s v="100K+"/>
    <s v="Salaried"/>
    <n v="324"/>
    <s v="XLG"/>
    <s v="Services"/>
    <s v=" 36 months"/>
    <n v="0.1065"/>
    <s v="B"/>
    <s v="B2"/>
    <s v="Mangaldoi"/>
    <s v="208-DBS"/>
    <s v="GUWAAHATI"/>
    <s v="AS"/>
    <s v="ASSAM"/>
    <s v="Mangaldoi"/>
    <n v="570241"/>
    <s v="10961-NAYAN JYOTI SARMAH"/>
    <s v="Low"/>
    <n v="8260"/>
    <n v="42100"/>
    <n v="6760"/>
    <n v="46.27"/>
    <n v="729.72"/>
    <s v="N"/>
    <s v="N"/>
    <n v="1"/>
    <s v="Late"/>
    <x v="204"/>
    <s v="2016-07"/>
    <s v="2016-06"/>
    <n v="0"/>
    <n v="0"/>
    <x v="1"/>
    <n v="2015"/>
    <n v="0"/>
    <s v="2016-Q3"/>
    <n v="1"/>
  </r>
  <r>
    <s v="ACC000105"/>
    <n v="371"/>
    <s v="CUTTACK"/>
    <s v="JLG35K"/>
    <n v="15885"/>
    <n v="36925"/>
    <n v="27523"/>
    <d v="2016-07-08T00:00:00"/>
    <s v="Default"/>
    <s v="Quarterly EMI"/>
    <n v="630081"/>
    <s v="CUTTACK-630081"/>
    <s v="Aditya Mehta"/>
    <s v="Female"/>
    <s v="36-45"/>
    <n v="38"/>
    <s v="1/1/1980"/>
    <s v="SC"/>
    <s v="Hindu"/>
    <s v="OWN"/>
    <s v="25K-50K"/>
    <s v="Business"/>
    <n v="696"/>
    <s v="XLG"/>
    <s v="Trade"/>
    <s v=" 36 months"/>
    <n v="9.9099999999999994E-2"/>
    <s v="B"/>
    <s v="B1"/>
    <s v="CUTTACK"/>
    <s v="107-DBS"/>
    <s v="BHUBANESWAR"/>
    <s v="OR"/>
    <s v="ODISHA"/>
    <s v="CUTTACK"/>
    <n v="630081"/>
    <s v="12061-PINAKAPANI KANUNGO"/>
    <s v="High"/>
    <n v="15940"/>
    <n v="38201"/>
    <n v="15508"/>
    <n v="9.66"/>
    <n v="3110.55"/>
    <s v="N"/>
    <s v="N"/>
    <n v="0"/>
    <s v="Late"/>
    <x v="205"/>
    <s v="2016-07"/>
    <s v="2016-06"/>
    <n v="0"/>
    <n v="0"/>
    <x v="1"/>
    <n v="2015"/>
    <n v="0"/>
    <s v="2016-Q3"/>
    <n v="1"/>
  </r>
  <r>
    <s v="ACC001573"/>
    <n v="741"/>
    <s v="BEHROR"/>
    <s v="JLG30K"/>
    <n v="12776"/>
    <n v="5015"/>
    <n v="23359"/>
    <d v="2016-07-09T00:00:00"/>
    <s v="Active"/>
    <s v="Monthly EMI"/>
    <n v="30179"/>
    <s v="BEHROR-30179"/>
    <s v="Kavya Gupta"/>
    <s v="Female"/>
    <s v="36-45"/>
    <n v="45"/>
    <s v="1/1/1972"/>
    <s v="General"/>
    <s v="Hindu"/>
    <s v="RENT"/>
    <s v="75K-100K"/>
    <s v="Self-Employed"/>
    <n v="773"/>
    <s v="XLG"/>
    <s v="Services"/>
    <s v=" 36 months"/>
    <n v="0.1065"/>
    <s v="B"/>
    <s v="B2"/>
    <s v="BEHROR"/>
    <s v="301-DBS"/>
    <s v="JAIPUR"/>
    <s v="RJ"/>
    <s v="RAJASTHAN"/>
    <s v="BEHROD"/>
    <n v="30179"/>
    <s v="10055-MAHESH KUMAR PATEL"/>
    <s v="Low"/>
    <n v="12883"/>
    <n v="5457"/>
    <n v="12332"/>
    <n v="42.32"/>
    <n v="4834.32"/>
    <s v="N"/>
    <s v="N"/>
    <n v="2"/>
    <s v="On-Time"/>
    <x v="206"/>
    <s v="2016-07"/>
    <s v="2016-06"/>
    <n v="1"/>
    <n v="0"/>
    <x v="1"/>
    <n v="2015"/>
    <n v="0"/>
    <s v="2016-Q3"/>
    <n v="1"/>
  </r>
  <r>
    <s v="ACC000751"/>
    <n v="476"/>
    <s v="DURGAPUR"/>
    <s v="JLG30K"/>
    <n v="49833"/>
    <n v="45684"/>
    <n v="17541"/>
    <d v="2016-07-10T00:00:00"/>
    <s v="Paid Off"/>
    <s v="Quarterly EMI"/>
    <n v="700013"/>
    <s v="DURGAPUR-700013"/>
    <s v="Nisha Reddy"/>
    <s v="Female"/>
    <s v="36-45"/>
    <n v="44"/>
    <s v="1/1/1975"/>
    <s v="OBC"/>
    <s v="Hindu"/>
    <s v="MORTGAGE"/>
    <s v="75K-100K"/>
    <s v="Business"/>
    <n v="815"/>
    <s v="XLG"/>
    <s v="Services"/>
    <s v=" 36 months"/>
    <n v="0.1065"/>
    <s v="B"/>
    <s v="B2"/>
    <s v="DURGAPUR"/>
    <s v="201-DBS"/>
    <s v="HOWRAH"/>
    <s v="WB"/>
    <s v="WEST BENGAL"/>
    <s v="PASCHIM BARDHHAMAN"/>
    <n v="700013"/>
    <s v="10037-RAJESH PRATAP"/>
    <s v="Low"/>
    <n v="51596"/>
    <n v="47582"/>
    <n v="49390"/>
    <n v="41.4"/>
    <n v="1781.26"/>
    <s v="N"/>
    <s v="N"/>
    <n v="2"/>
    <s v="On-Time"/>
    <x v="207"/>
    <s v="2016-07"/>
    <s v="2016-06"/>
    <n v="0"/>
    <n v="0"/>
    <x v="1"/>
    <n v="2015"/>
    <n v="0"/>
    <s v="2016-Q3"/>
    <n v="1"/>
  </r>
  <r>
    <s v="ACC000234"/>
    <n v="339"/>
    <s v="MAWANA"/>
    <s v="JLG46K"/>
    <n v="17239"/>
    <n v="33414"/>
    <n v="40658"/>
    <d v="2016-07-13T00:00:00"/>
    <s v="Fully Paid"/>
    <s v="Monthly EMI"/>
    <n v="800018"/>
    <s v="MAWANA-800018"/>
    <s v="Ananya Patel"/>
    <s v="Female"/>
    <s v="36-45"/>
    <n v="43"/>
    <s v="1/3/1975"/>
    <s v="Minority"/>
    <s v="Muslim"/>
    <s v="RENT"/>
    <s v="75K-100K"/>
    <s v="Salaried"/>
    <n v="558"/>
    <s v="XLG"/>
    <s v="Home Loan"/>
    <s v=" 36 months"/>
    <n v="0.1825"/>
    <s v="D"/>
    <s v="D5"/>
    <s v="MAWANA"/>
    <s v="176-DBS"/>
    <s v="BULANDSHAHR"/>
    <s v="UP"/>
    <s v="UTTAR PRADESH"/>
    <s v="MEERUT"/>
    <n v="800018"/>
    <s v="11183-ANIL KUMAR"/>
    <s v="Medium"/>
    <n v="19208"/>
    <n v="34625"/>
    <n v="16856"/>
    <n v="48.72"/>
    <n v="3495.42"/>
    <s v="N"/>
    <s v="N"/>
    <n v="2"/>
    <s v="On-Time"/>
    <x v="208"/>
    <s v="2016-07"/>
    <s v="2016-06"/>
    <n v="0"/>
    <n v="0"/>
    <x v="1"/>
    <n v="2015"/>
    <n v="0"/>
    <s v="2016-Q3"/>
    <n v="1"/>
  </r>
  <r>
    <s v="ACC001368"/>
    <n v="518"/>
    <s v="SHAHDOL"/>
    <s v="JLG35K"/>
    <n v="39406"/>
    <n v="45864"/>
    <n v="29863"/>
    <d v="2016-07-17T00:00:00"/>
    <s v="Paid Off"/>
    <s v="Monthly EMI"/>
    <n v="1550006"/>
    <s v="SHAHDOL-1550006"/>
    <s v="Vivaan Verma"/>
    <s v="Female"/>
    <s v="26-35"/>
    <n v="34"/>
    <s v="29-09-1985"/>
    <s v="ST"/>
    <s v="Sikh"/>
    <s v="MORTGAGE"/>
    <s v="100K+"/>
    <s v="Self-Employed"/>
    <n v="469"/>
    <s v="XLG"/>
    <s v="Trade"/>
    <s v=" 36 months"/>
    <n v="9.9099999999999994E-2"/>
    <s v="B"/>
    <s v="B1"/>
    <s v="SHAHDOL"/>
    <s v="200-DBS"/>
    <s v="BHOPAL"/>
    <s v="MP"/>
    <s v="MADHYA PRADESH"/>
    <s v="SHAHDOL"/>
    <n v="1550006"/>
    <s v="10021-MAHENDRA PRATAP SINGH"/>
    <s v="Medium"/>
    <n v="39057"/>
    <n v="45758"/>
    <n v="38940"/>
    <n v="31.59"/>
    <n v="3745.12"/>
    <s v="N"/>
    <s v="N"/>
    <n v="0"/>
    <s v="On-Time"/>
    <x v="103"/>
    <s v="2016-07"/>
    <s v="2016-06"/>
    <n v="0"/>
    <n v="0"/>
    <x v="1"/>
    <n v="2015"/>
    <n v="1"/>
    <s v="2016-Q3"/>
    <n v="0"/>
  </r>
  <r>
    <s v="ACC000540"/>
    <n v="54"/>
    <s v="Mathura"/>
    <s v="JLG30K"/>
    <n v="45785"/>
    <n v="9336"/>
    <n v="23538"/>
    <d v="2016-07-19T00:00:00"/>
    <s v="Fully Paid"/>
    <s v="Monthly EMI"/>
    <n v="910182"/>
    <s v="Mathura-910182"/>
    <s v="Diya Chopra"/>
    <s v="Female"/>
    <s v="26-35"/>
    <n v="35"/>
    <s v="20-03-1984"/>
    <s v="SC"/>
    <s v="Hindu"/>
    <s v="RENT"/>
    <s v="75K-100K"/>
    <s v="Self-Employed"/>
    <n v="567"/>
    <s v="XLG"/>
    <s v="Services"/>
    <s v=" 36 months"/>
    <n v="0.1065"/>
    <s v="B"/>
    <s v="B2"/>
    <s v="Mathura"/>
    <s v="176-DBS"/>
    <s v="BULANDSHAHR"/>
    <s v="UP"/>
    <s v="UTTAR PRADESH"/>
    <s v="MATHURA"/>
    <n v="910182"/>
    <s v="10469-MANISH  PANDEY"/>
    <s v="High"/>
    <n v="46133"/>
    <n v="9836"/>
    <n v="45467"/>
    <n v="24.49"/>
    <n v="685.19"/>
    <s v="Y"/>
    <s v="N"/>
    <n v="2"/>
    <s v="On-Time"/>
    <x v="209"/>
    <s v="2016-07"/>
    <s v="2016-06"/>
    <n v="0"/>
    <n v="0"/>
    <x v="1"/>
    <n v="2015"/>
    <n v="0"/>
    <s v="2016-Q3"/>
    <n v="1"/>
  </r>
  <r>
    <s v="ACC000956"/>
    <n v="373"/>
    <s v="DHURI"/>
    <s v="JLG30K"/>
    <n v="38589"/>
    <n v="28834"/>
    <n v="24311"/>
    <d v="2016-07-20T00:00:00"/>
    <s v="Active"/>
    <s v="Monthly EMI"/>
    <n v="1030063"/>
    <s v="DHURI-1030063"/>
    <s v="Meera Gupta"/>
    <s v="Female"/>
    <s v="26-35"/>
    <n v="29"/>
    <s v="1/1/1989"/>
    <s v="ST"/>
    <s v="Sikh"/>
    <s v="RENT"/>
    <s v="75K-100K"/>
    <s v="Self-Employed"/>
    <n v="369"/>
    <s v="XLG"/>
    <s v="Services"/>
    <s v=" 36 months"/>
    <n v="0.1065"/>
    <s v="B"/>
    <s v="B2"/>
    <s v="DHURI"/>
    <s v="102-DBS"/>
    <s v="LUDHIANA"/>
    <s v="PB"/>
    <s v="PUNJAB"/>
    <s v="SANGRUR"/>
    <n v="1030063"/>
    <s v="12058-DEEPAK KUMAR"/>
    <s v="Low"/>
    <n v="40362"/>
    <n v="30008"/>
    <n v="38546"/>
    <n v="35.31"/>
    <n v="2414.56"/>
    <s v="N"/>
    <s v="N"/>
    <n v="0"/>
    <s v="On-Time"/>
    <x v="169"/>
    <s v="2016-07"/>
    <s v="2016-06"/>
    <n v="1"/>
    <n v="0"/>
    <x v="1"/>
    <n v="2015"/>
    <n v="0"/>
    <s v="2016-Q3"/>
    <n v="0"/>
  </r>
  <r>
    <s v="ACC000467"/>
    <n v="798"/>
    <s v="MUKTSAR"/>
    <s v="JLG30K"/>
    <n v="32807"/>
    <n v="28656"/>
    <n v="43019"/>
    <d v="2016-07-24T00:00:00"/>
    <s v="Paid Off"/>
    <s v="Monthly EMI"/>
    <n v="1110166"/>
    <s v="MUKTSAR-1110166"/>
    <s v="Ananya Reddy"/>
    <s v="Female"/>
    <s v="26-35"/>
    <n v="29"/>
    <s v="1/1/1989"/>
    <s v="ST"/>
    <s v="Sikh"/>
    <s v="RENT"/>
    <s v="100K+"/>
    <s v="Salaried"/>
    <n v="324"/>
    <s v="XLG"/>
    <s v="Services"/>
    <s v=" 36 months"/>
    <n v="0.1065"/>
    <s v="B"/>
    <s v="B2"/>
    <s v="MUKTSAR"/>
    <s v="102-DBS"/>
    <s v="LUDHIANA"/>
    <s v="PB"/>
    <s v="PUNJAB"/>
    <s v="SRI MUKTSAR SAHIB"/>
    <n v="1110166"/>
    <s v="11303-ASHUTOSH KUMAR SUMAN"/>
    <s v="Medium"/>
    <n v="34159"/>
    <n v="28924"/>
    <n v="32536"/>
    <n v="2.44"/>
    <n v="2484.2399999999998"/>
    <s v="N"/>
    <s v="N"/>
    <n v="2"/>
    <s v="On-Time"/>
    <x v="210"/>
    <s v="2016-07"/>
    <s v="2016-06"/>
    <n v="0"/>
    <n v="0"/>
    <x v="1"/>
    <n v="2015"/>
    <n v="0"/>
    <s v="2016-Q3"/>
    <n v="1"/>
  </r>
  <r>
    <s v="ACC001035"/>
    <n v="55"/>
    <s v="BEHROR"/>
    <s v="JLG35K"/>
    <n v="46358"/>
    <n v="7548"/>
    <n v="14180"/>
    <d v="2016-07-27T00:00:00"/>
    <s v="Paid Off"/>
    <s v="Monthly EMI"/>
    <n v="30179"/>
    <s v="BEHROR-30179"/>
    <s v="Kavya Malhotra"/>
    <s v="Female"/>
    <s v="26-35"/>
    <n v="33"/>
    <s v="30-05-1985"/>
    <s v="General"/>
    <s v="Hindu"/>
    <s v="RENT"/>
    <s v="100K+"/>
    <s v="Self-Employed"/>
    <n v="716"/>
    <s v="XLG"/>
    <s v="Trade"/>
    <s v=" 36 months"/>
    <n v="9.9099999999999994E-2"/>
    <s v="B"/>
    <s v="B1"/>
    <s v="BEHROR"/>
    <s v="301-DBS"/>
    <s v="JAIPUR"/>
    <s v="RJ"/>
    <s v="RAJASTHAN"/>
    <s v="BEHROD"/>
    <n v="30179"/>
    <s v="10055-MAHESH KUMAR PATEL"/>
    <s v="Low"/>
    <n v="47467"/>
    <n v="9526"/>
    <n v="46157"/>
    <n v="16.57"/>
    <n v="3769.46"/>
    <s v="N"/>
    <s v="Y"/>
    <n v="2"/>
    <s v="On-Time"/>
    <x v="211"/>
    <s v="2016-07"/>
    <s v="2016-06"/>
    <n v="0"/>
    <n v="0"/>
    <x v="1"/>
    <n v="2015"/>
    <n v="0"/>
    <s v="2016-Q3"/>
    <n v="1"/>
  </r>
  <r>
    <s v="ACC000901"/>
    <n v="5"/>
    <s v="Mathura"/>
    <s v="JLG35K"/>
    <n v="8725"/>
    <n v="45545"/>
    <n v="4603"/>
    <d v="2016-07-29T00:00:00"/>
    <s v="Fully Paid"/>
    <s v="Monthly EMI"/>
    <n v="910182"/>
    <s v="Mathura-910182"/>
    <s v="Meera Gupta"/>
    <s v="Female"/>
    <s v="46-55"/>
    <n v="55"/>
    <s v="1/1/1962"/>
    <s v="ST"/>
    <s v="Christian"/>
    <s v="RENT"/>
    <s v="100K+"/>
    <s v="Business"/>
    <n v="773"/>
    <s v="XLG"/>
    <s v="Trade"/>
    <s v=" 36 months"/>
    <n v="9.9099999999999994E-2"/>
    <s v="B"/>
    <s v="B1"/>
    <s v="Mathura"/>
    <s v="176-DBS"/>
    <s v="BULANDSHAHR"/>
    <s v="UP"/>
    <s v="UTTAR PRADESH"/>
    <s v="MATHURA"/>
    <n v="910182"/>
    <s v="10469-MANISH  PANDEY"/>
    <s v="High"/>
    <n v="9560"/>
    <n v="47473"/>
    <n v="8298"/>
    <n v="14.51"/>
    <n v="2576.9499999999998"/>
    <s v="N"/>
    <s v="N"/>
    <n v="0"/>
    <s v="On-Time"/>
    <x v="68"/>
    <s v="2016-07"/>
    <s v="2016-06"/>
    <n v="0"/>
    <n v="0"/>
    <x v="1"/>
    <n v="2015"/>
    <n v="1"/>
    <s v="2016-Q3"/>
    <n v="0"/>
  </r>
  <r>
    <s v="ACC001995"/>
    <n v="412"/>
    <s v="BEHROR"/>
    <s v="JLG35K"/>
    <n v="38141"/>
    <n v="24739"/>
    <n v="42171"/>
    <d v="2016-07-29T00:00:00"/>
    <s v="Paid Off"/>
    <s v="Monthly EMI"/>
    <n v="30179"/>
    <s v="BEHROR-30179"/>
    <s v="Meera Joshi"/>
    <s v="Female"/>
    <s v="36-45"/>
    <n v="42"/>
    <s v="1/1/1977"/>
    <s v="ST"/>
    <s v="Sikh"/>
    <s v="RENT"/>
    <s v="25K-50K"/>
    <s v="Salaried"/>
    <n v="534"/>
    <s v="XLG"/>
    <s v="Trade"/>
    <s v=" 36 months"/>
    <n v="9.9099999999999994E-2"/>
    <s v="B"/>
    <s v="B1"/>
    <s v="BEHROR"/>
    <s v="301-DBS"/>
    <s v="JAIPUR"/>
    <s v="RJ"/>
    <s v="RAJASTHAN"/>
    <s v="BEHROD"/>
    <n v="30179"/>
    <s v="10055-MAHESH KUMAR PATEL"/>
    <s v="Low"/>
    <n v="38913"/>
    <n v="25248"/>
    <n v="38100"/>
    <n v="10.32"/>
    <n v="1538.76"/>
    <s v="N"/>
    <s v="N"/>
    <n v="1"/>
    <s v="On-Time"/>
    <x v="212"/>
    <s v="2016-07"/>
    <s v="2016-06"/>
    <n v="0"/>
    <n v="0"/>
    <x v="1"/>
    <n v="2015"/>
    <n v="0"/>
    <s v="2016-Q3"/>
    <n v="1"/>
  </r>
  <r>
    <s v="ACC000031"/>
    <n v="211"/>
    <s v="MUKTSAR"/>
    <s v="JLG41K"/>
    <n v="43297"/>
    <n v="27561"/>
    <n v="31134"/>
    <d v="2016-08-01T00:00:00"/>
    <s v="Fully Paid"/>
    <s v="Monthly EMI"/>
    <n v="1110166"/>
    <s v="MUKTSAR-1110166"/>
    <s v="Aditya Mehta"/>
    <s v="Female"/>
    <s v="26-35"/>
    <n v="32"/>
    <s v="1/1/1986"/>
    <s v="ST"/>
    <s v="Sikh"/>
    <s v="RENT"/>
    <s v="75K-100K"/>
    <s v="Salaried"/>
    <n v="666"/>
    <s v="XLG"/>
    <s v="Services"/>
    <s v=" 36 months"/>
    <n v="0.14649999999999999"/>
    <s v="C"/>
    <s v="C3"/>
    <s v="MUKTSAR"/>
    <s v="102-DBS"/>
    <s v="LUDHIANA"/>
    <s v="PB"/>
    <s v="PUNJAB"/>
    <s v="SRI MUKTSAR SAHIB"/>
    <n v="1110166"/>
    <s v="11303-ASHUTOSH KUMAR SUMAN"/>
    <s v="Medium"/>
    <n v="43741"/>
    <n v="27936"/>
    <n v="43231"/>
    <n v="32.479999999999997"/>
    <n v="4262.3"/>
    <s v="N"/>
    <s v="N"/>
    <n v="2"/>
    <s v="Very Late"/>
    <x v="213"/>
    <s v="2016-08"/>
    <s v="2016-07"/>
    <n v="0"/>
    <n v="0"/>
    <x v="1"/>
    <n v="2015"/>
    <n v="0"/>
    <s v="2016-Q3"/>
    <n v="1"/>
  </r>
  <r>
    <s v="ACC000365"/>
    <n v="31"/>
    <s v="FATEHGARH SAHIB"/>
    <s v="JLG30K"/>
    <n v="3272"/>
    <n v="5752"/>
    <n v="4837"/>
    <d v="2016-08-06T00:00:00"/>
    <s v="Paid Off"/>
    <s v="Quarterly EMI"/>
    <n v="120676"/>
    <s v="FATEHGARH SAHIB-120676"/>
    <s v="Kavya Gupta"/>
    <s v="Female"/>
    <s v="36-45"/>
    <n v="45"/>
    <s v="1/1/1972"/>
    <s v="General"/>
    <s v="Hindu"/>
    <s v="RENT"/>
    <s v="75K-100K"/>
    <s v="Self-Employed"/>
    <n v="773"/>
    <s v="XLG"/>
    <s v="Services"/>
    <s v=" 36 months"/>
    <n v="0.1065"/>
    <s v="B"/>
    <s v="B2"/>
    <s v="FATEHGARH SAHIB"/>
    <s v="102-DBS"/>
    <s v="LUDHIANA"/>
    <s v="PB"/>
    <s v="PUNJAB"/>
    <s v="FATEHGARH SAHIB"/>
    <n v="120676"/>
    <s v="10037-RAJESH PRATAP"/>
    <s v="Medium"/>
    <n v="3333"/>
    <n v="5676"/>
    <n v="3050"/>
    <n v="26.74"/>
    <n v="3271.32"/>
    <s v="N"/>
    <s v="Y"/>
    <n v="2"/>
    <s v="Very Late"/>
    <x v="214"/>
    <s v="2016-08"/>
    <s v="2016-07"/>
    <n v="0"/>
    <n v="0"/>
    <x v="1"/>
    <n v="2015"/>
    <n v="0"/>
    <s v="2016-Q3"/>
    <n v="1"/>
  </r>
  <r>
    <s v="ACC001931"/>
    <n v="904"/>
    <s v="SIVASAGAR"/>
    <s v="JLG35K"/>
    <n v="7150"/>
    <n v="23136"/>
    <n v="6157"/>
    <d v="2016-08-07T00:00:00"/>
    <s v="Fully Paid"/>
    <s v="Quarterly EMI"/>
    <n v="880038"/>
    <s v="SIVASAGAR-880038"/>
    <s v="Aditya Verma"/>
    <s v="Female"/>
    <s v="36-45"/>
    <n v="40"/>
    <s v="29-01-1979"/>
    <s v="Minority"/>
    <s v="Muslim"/>
    <s v="RENT"/>
    <s v="50K-75K"/>
    <s v="Salaried"/>
    <n v="714"/>
    <s v="XLG"/>
    <s v="Trade"/>
    <s v=" 36 months"/>
    <n v="9.9099999999999994E-2"/>
    <s v="B"/>
    <s v="B1"/>
    <s v="SIVASAGAR"/>
    <s v="208-DBS"/>
    <s v="GUWAAHATI"/>
    <s v="AS"/>
    <s v="ASSAM"/>
    <s v="SIVASAGAR"/>
    <n v="880038"/>
    <s v="12359-SAMIUR RAHMAN"/>
    <s v="High"/>
    <n v="8173"/>
    <n v="22667"/>
    <n v="6859"/>
    <n v="0.28000000000000003"/>
    <n v="4874.2"/>
    <s v="N"/>
    <s v="N"/>
    <n v="2"/>
    <s v="Very Late"/>
    <x v="215"/>
    <s v="2016-08"/>
    <s v="2016-07"/>
    <n v="0"/>
    <n v="0"/>
    <x v="1"/>
    <n v="2015"/>
    <n v="0"/>
    <s v="2016-Q3"/>
    <n v="1"/>
  </r>
  <r>
    <s v="ACC000367"/>
    <n v="166"/>
    <s v="MUKTSAR"/>
    <s v="JLG30K"/>
    <n v="21584"/>
    <n v="40464"/>
    <n v="12114"/>
    <d v="2016-08-09T00:00:00"/>
    <s v="Fully Paid"/>
    <s v="Quarterly EMI"/>
    <n v="1110166"/>
    <s v="MUKTSAR-1110166"/>
    <s v="Aditya Reddy"/>
    <s v="Female"/>
    <s v="26-35"/>
    <n v="29"/>
    <s v="1/1/1989"/>
    <s v="General"/>
    <s v="Muslim"/>
    <s v="RENT"/>
    <s v="50K-75K"/>
    <s v="Business"/>
    <n v="647"/>
    <s v="XLG"/>
    <s v="Services"/>
    <s v=" 36 months"/>
    <n v="0.1065"/>
    <s v="B"/>
    <s v="B2"/>
    <s v="MUKTSAR"/>
    <s v="102-DBS"/>
    <s v="LUDHIANA"/>
    <s v="PB"/>
    <s v="PUNJAB"/>
    <s v="SRI MUKTSAR SAHIB"/>
    <n v="1110166"/>
    <s v="11303-ASHUTOSH KUMAR SUMAN"/>
    <s v="Medium"/>
    <n v="21255"/>
    <n v="40105"/>
    <n v="21382"/>
    <n v="30.98"/>
    <n v="4070.66"/>
    <s v="N"/>
    <s v="N"/>
    <n v="1"/>
    <s v="Late"/>
    <x v="216"/>
    <s v="2016-08"/>
    <s v="2016-07"/>
    <n v="0"/>
    <n v="0"/>
    <x v="1"/>
    <n v="2015"/>
    <n v="0"/>
    <s v="2016-Q3"/>
    <n v="1"/>
  </r>
  <r>
    <s v="ACC000448"/>
    <n v="546"/>
    <s v="BEHROR"/>
    <s v="JLG30K"/>
    <n v="7958"/>
    <n v="15813"/>
    <n v="7142"/>
    <d v="2016-08-11T00:00:00"/>
    <s v="Active"/>
    <s v="Monthly EMI"/>
    <n v="30179"/>
    <s v="BEHROR-30179"/>
    <s v="Kavya Gupta"/>
    <s v="Female"/>
    <s v="36-45"/>
    <n v="39"/>
    <s v="1/1/1978"/>
    <s v="OBC"/>
    <s v="Hindu"/>
    <s v="RENT"/>
    <s v="50K-75K"/>
    <s v="Salaried"/>
    <n v="692"/>
    <s v="XLG"/>
    <s v="Services"/>
    <s v=" 36 months"/>
    <n v="0.1065"/>
    <s v="B"/>
    <s v="B2"/>
    <s v="BEHROR"/>
    <s v="301-DBS"/>
    <s v="JAIPUR"/>
    <s v="RJ"/>
    <s v="RAJASTHAN"/>
    <s v="BEHROD"/>
    <n v="30179"/>
    <s v="10055-MAHESH KUMAR PATEL"/>
    <s v="Low"/>
    <n v="7555"/>
    <n v="16833"/>
    <n v="7865"/>
    <n v="13.03"/>
    <n v="1479.08"/>
    <s v="Y"/>
    <s v="N"/>
    <n v="1"/>
    <s v="Very Late"/>
    <x v="217"/>
    <s v="2016-08"/>
    <s v="2016-07"/>
    <n v="1"/>
    <n v="0"/>
    <x v="1"/>
    <n v="2015"/>
    <n v="0"/>
    <s v="2016-Q3"/>
    <n v="1"/>
  </r>
  <r>
    <s v="ACC001167"/>
    <n v="201"/>
    <s v="MUKTSAR"/>
    <s v="JLG35K"/>
    <n v="6420"/>
    <n v="3913"/>
    <n v="24091"/>
    <d v="2016-08-12T00:00:00"/>
    <s v="Fully Paid"/>
    <s v="Monthly EMI"/>
    <n v="1110166"/>
    <s v="MUKTSAR-1110166"/>
    <s v="Kavya Chopra"/>
    <s v="Female"/>
    <s v="36-45"/>
    <n v="36"/>
    <s v="1/1/1984"/>
    <s v="Minority"/>
    <s v="Muslim"/>
    <s v="RENT"/>
    <s v="75K-100K"/>
    <s v="Self-Employed"/>
    <n v="307"/>
    <s v="XLG"/>
    <s v="Trade"/>
    <s v=" 36 months"/>
    <n v="9.9099999999999994E-2"/>
    <s v="B"/>
    <s v="B1"/>
    <s v="MUKTSAR"/>
    <s v="102-DBS"/>
    <s v="LUDHIANA"/>
    <s v="PB"/>
    <s v="PUNJAB"/>
    <s v="SRI MUKTSAR SAHIB"/>
    <n v="1110166"/>
    <s v="11303-ASHUTOSH KUMAR SUMAN"/>
    <s v="Medium"/>
    <n v="7385"/>
    <n v="5346"/>
    <n v="6171"/>
    <n v="12.32"/>
    <n v="1762"/>
    <s v="N"/>
    <s v="N"/>
    <n v="2"/>
    <s v="Late"/>
    <x v="180"/>
    <s v="2016-08"/>
    <s v="2016-07"/>
    <n v="0"/>
    <n v="0"/>
    <x v="1"/>
    <n v="2015"/>
    <n v="0"/>
    <s v="2016-Q3"/>
    <n v="0"/>
  </r>
  <r>
    <s v="ACC000794"/>
    <n v="173"/>
    <s v="DURGAPUR"/>
    <s v="JLG30K"/>
    <n v="38423"/>
    <n v="36569"/>
    <n v="3692"/>
    <d v="2016-08-13T00:00:00"/>
    <s v="Fully Paid"/>
    <s v="Monthly EMI"/>
    <n v="700013"/>
    <s v="DURGAPUR-700013"/>
    <s v="Meera Malhotra"/>
    <s v="Female"/>
    <s v="46-55"/>
    <n v="50"/>
    <s v="1/1/1970"/>
    <s v="Minority"/>
    <s v="Muslim"/>
    <s v="RENT"/>
    <s v="&lt;25K"/>
    <s v="Salaried"/>
    <n v="416"/>
    <s v="XLG"/>
    <s v="Services"/>
    <s v=" 36 months"/>
    <n v="0.1065"/>
    <s v="B"/>
    <s v="B2"/>
    <s v="DURGAPUR"/>
    <s v="201-DBS"/>
    <s v="HOWRAH"/>
    <s v="WB"/>
    <s v="WEST BENGAL"/>
    <s v="PASCHIM BARDHHAMAN"/>
    <n v="700013"/>
    <s v="10037-RAJESH PRATAP"/>
    <s v="Low"/>
    <n v="39910"/>
    <n v="37009"/>
    <n v="38148"/>
    <n v="29.17"/>
    <n v="2190.38"/>
    <s v="N"/>
    <s v="N"/>
    <n v="2"/>
    <s v="On-Time"/>
    <x v="218"/>
    <s v="2016-08"/>
    <s v="2016-07"/>
    <n v="0"/>
    <n v="0"/>
    <x v="1"/>
    <n v="2015"/>
    <n v="0"/>
    <s v="2016-Q3"/>
    <n v="1"/>
  </r>
  <r>
    <s v="ACC001954"/>
    <n v="192"/>
    <s v="DURGAPUR"/>
    <s v="JLG35K"/>
    <n v="37303"/>
    <n v="28541"/>
    <n v="42571"/>
    <d v="2016-08-13T00:00:00"/>
    <s v="Paid Off"/>
    <s v="Quarterly EMI"/>
    <n v="700013"/>
    <s v="DURGAPUR-700013"/>
    <s v="Aarav Malhotra"/>
    <s v="Female"/>
    <s v="46-55"/>
    <n v="53"/>
    <s v="1/1/1966"/>
    <s v="Minority"/>
    <s v="Muslim"/>
    <s v="RENT"/>
    <s v="25K-50K"/>
    <s v="Business"/>
    <n v="812"/>
    <s v="XLG"/>
    <s v="Trade"/>
    <s v=" 36 months"/>
    <n v="9.9099999999999994E-2"/>
    <s v="B"/>
    <s v="B1"/>
    <s v="DURGAPUR"/>
    <s v="201-DBS"/>
    <s v="HOWRAH"/>
    <s v="WB"/>
    <s v="WEST BENGAL"/>
    <s v="PASCHIM BARDHHAMAN"/>
    <n v="700013"/>
    <s v="10037-RAJESH PRATAP"/>
    <s v="Low"/>
    <n v="38205"/>
    <n v="30132"/>
    <n v="37150"/>
    <n v="3.46"/>
    <n v="2622.45"/>
    <s v="N"/>
    <s v="N"/>
    <n v="0"/>
    <s v="On-Time"/>
    <x v="24"/>
    <s v="2016-08"/>
    <s v="2016-07"/>
    <n v="0"/>
    <n v="0"/>
    <x v="1"/>
    <n v="2015"/>
    <n v="1"/>
    <s v="2016-Q3"/>
    <n v="0"/>
  </r>
  <r>
    <s v="ACC000958"/>
    <n v="394"/>
    <s v="SAMRALA"/>
    <s v="JLG35K"/>
    <n v="49409"/>
    <n v="7814"/>
    <n v="20690"/>
    <d v="2016-08-13T00:00:00"/>
    <s v="Active"/>
    <s v="Quarterly EMI"/>
    <n v="130067"/>
    <s v="SAMRALA-130067"/>
    <s v="Aditya Patel"/>
    <s v="Female"/>
    <s v="26-35"/>
    <n v="27"/>
    <s v="11/4/1992"/>
    <s v="ST"/>
    <s v="Sikh"/>
    <s v="MORTGAGE"/>
    <s v="75K-100K"/>
    <s v="Salaried"/>
    <n v="600"/>
    <s v="XLG"/>
    <s v="Trade"/>
    <s v=" 36 months"/>
    <n v="9.9099999999999994E-2"/>
    <s v="B"/>
    <s v="B1"/>
    <s v="SAMRALA"/>
    <s v="102-DBS"/>
    <s v="LUDHIANA"/>
    <s v="PB"/>
    <s v="PUNJAB"/>
    <s v="SAMRALA"/>
    <n v="130067"/>
    <s v="10050-GAUTAM SINGH"/>
    <s v="Low"/>
    <n v="49542"/>
    <n v="8468"/>
    <n v="49390"/>
    <n v="35.159999999999997"/>
    <n v="900.2"/>
    <s v="N"/>
    <s v="Y"/>
    <n v="1"/>
    <s v="On-Time"/>
    <x v="218"/>
    <s v="2016-08"/>
    <s v="2016-07"/>
    <n v="1"/>
    <n v="0"/>
    <x v="1"/>
    <n v="2015"/>
    <n v="0"/>
    <s v="2016-Q3"/>
    <n v="1"/>
  </r>
  <r>
    <s v="ACC001555"/>
    <n v="589"/>
    <s v="GUWAHATI"/>
    <s v="JLG45K"/>
    <n v="20592"/>
    <n v="30253"/>
    <n v="2148"/>
    <d v="2016-08-15T00:00:00"/>
    <s v="Fully Paid"/>
    <s v="Monthly EMI"/>
    <n v="560090"/>
    <s v="GUWAHATI-560090"/>
    <s v="Vivaan Mehta"/>
    <s v="Female"/>
    <s v="18-25"/>
    <n v="24"/>
    <s v="1/3/1994"/>
    <s v="ST"/>
    <s v="Sikh"/>
    <s v="RENT"/>
    <s v="75K-100K"/>
    <s v="Business"/>
    <n v="431"/>
    <s v="XLG"/>
    <s v="Agriculture"/>
    <s v=" 36 months"/>
    <n v="7.51E-2"/>
    <s v="A"/>
    <s v="A3"/>
    <s v="GUWAHATI"/>
    <s v="208-DBS"/>
    <s v="GUWAAHATI"/>
    <s v="AS"/>
    <s v="ASSAM"/>
    <s v="Guwahati"/>
    <n v="560090"/>
    <s v="11955-LEKHAN KONWAR"/>
    <s v="Medium"/>
    <n v="20547"/>
    <n v="30714"/>
    <n v="20535"/>
    <n v="8.2799999999999994"/>
    <n v="1478.81"/>
    <s v="N"/>
    <s v="N"/>
    <n v="2"/>
    <s v="On-Time"/>
    <x v="219"/>
    <s v="2016-08"/>
    <s v="2016-07"/>
    <n v="0"/>
    <n v="0"/>
    <x v="1"/>
    <n v="2015"/>
    <n v="0"/>
    <s v="2016-Q3"/>
    <n v="1"/>
  </r>
  <r>
    <s v="ACC001300"/>
    <n v="602"/>
    <s v="BULANDSHAHR"/>
    <s v="JLG35K"/>
    <n v="43242"/>
    <n v="3552"/>
    <n v="17918"/>
    <d v="2016-08-21T00:00:00"/>
    <s v="Default"/>
    <s v="Quarterly EMI"/>
    <n v="10068"/>
    <s v="BULANDSHAHR-10068"/>
    <s v="Vivaan Gupta"/>
    <s v="Female"/>
    <s v="46-55"/>
    <n v="50"/>
    <s v="1/1/1968"/>
    <s v="ST"/>
    <s v="Sikh"/>
    <s v="RENT"/>
    <s v="50K-75K"/>
    <s v="Self-Employed"/>
    <n v="768"/>
    <s v="XLG"/>
    <s v="Trade"/>
    <s v=" 36 months"/>
    <n v="9.9099999999999994E-2"/>
    <s v="B"/>
    <s v="B1"/>
    <s v="BULANDSHAHR"/>
    <s v="176-DBS"/>
    <s v="BULANDSHAHR"/>
    <s v="UP"/>
    <s v="UTTAR PRADESH"/>
    <s v="BULANDSHAHAR"/>
    <n v="10068"/>
    <s v="10057-NANDI SHANKAR"/>
    <s v="High"/>
    <n v="44994"/>
    <n v="3695"/>
    <n v="42745"/>
    <n v="41.34"/>
    <n v="1980.83"/>
    <s v="N"/>
    <s v="N"/>
    <n v="1"/>
    <s v="On-Time"/>
    <x v="220"/>
    <s v="2016-08"/>
    <s v="2016-07"/>
    <n v="0"/>
    <n v="0"/>
    <x v="1"/>
    <n v="2015"/>
    <n v="0"/>
    <s v="2016-Q3"/>
    <n v="1"/>
  </r>
  <r>
    <s v="ACC000100"/>
    <n v="72"/>
    <s v="DHURI"/>
    <s v="JLG30K"/>
    <n v="30392"/>
    <n v="38070"/>
    <n v="43089"/>
    <d v="2016-08-23T00:00:00"/>
    <s v="Active"/>
    <s v="Monthly EMI"/>
    <n v="1030063"/>
    <s v="DHURI-1030063"/>
    <s v="Ananya Sharma"/>
    <s v="Female"/>
    <s v="26-35"/>
    <n v="29"/>
    <s v="10/11/1990"/>
    <s v="General"/>
    <s v="Hindu"/>
    <s v="MORTGAGE"/>
    <s v="&lt;25K"/>
    <s v="Self-Employed"/>
    <n v="712"/>
    <s v="XLG"/>
    <s v="Services"/>
    <s v=" 36 months"/>
    <n v="0.1065"/>
    <s v="B"/>
    <s v="B2"/>
    <s v="DHURI"/>
    <s v="102-DBS"/>
    <s v="LUDHIANA"/>
    <s v="PB"/>
    <s v="PUNJAB"/>
    <s v="SANGRUR"/>
    <n v="1030063"/>
    <s v="12058-DEEPAK KUMAR"/>
    <s v="Low"/>
    <n v="31310"/>
    <n v="38929"/>
    <n v="30169"/>
    <n v="30.61"/>
    <n v="811.22"/>
    <s v="N"/>
    <s v="N"/>
    <n v="1"/>
    <s v="Late"/>
    <x v="221"/>
    <s v="2016-08"/>
    <s v="2016-07"/>
    <n v="1"/>
    <n v="0"/>
    <x v="1"/>
    <n v="2015"/>
    <n v="0"/>
    <s v="2016-Q3"/>
    <n v="1"/>
  </r>
  <r>
    <s v="ACC001913"/>
    <n v="183"/>
    <s v="DURGAPUR"/>
    <s v="JLG30K"/>
    <n v="16052"/>
    <n v="17783"/>
    <n v="43344"/>
    <d v="2016-08-23T00:00:00"/>
    <s v="Fully Paid"/>
    <s v="Quarterly EMI"/>
    <n v="700013"/>
    <s v="DURGAPUR-700013"/>
    <s v="Vivaan Chopra"/>
    <s v="Female"/>
    <s v="36-45"/>
    <n v="39"/>
    <s v="1/1/1979"/>
    <s v="Minority"/>
    <s v="Muslim"/>
    <s v="RENT"/>
    <s v="50K-75K"/>
    <s v="Self-Employed"/>
    <n v="831"/>
    <s v="XLG"/>
    <s v="Services"/>
    <s v=" 36 months"/>
    <n v="0.1065"/>
    <s v="B"/>
    <s v="B2"/>
    <s v="DURGAPUR"/>
    <s v="201-DBS"/>
    <s v="HOWRAH"/>
    <s v="WB"/>
    <s v="WEST BENGAL"/>
    <s v="PASCHIM BARDHHAMAN"/>
    <n v="700013"/>
    <s v="10037-RAJESH PRATAP"/>
    <s v="Low"/>
    <n v="17172"/>
    <n v="17684"/>
    <n v="15798"/>
    <n v="32.58"/>
    <n v="3653.69"/>
    <s v="N"/>
    <s v="N"/>
    <n v="0"/>
    <s v="On-Time"/>
    <x v="221"/>
    <s v="2016-08"/>
    <s v="2016-07"/>
    <n v="0"/>
    <n v="0"/>
    <x v="1"/>
    <n v="2015"/>
    <n v="0"/>
    <s v="2016-Q3"/>
    <n v="1"/>
  </r>
  <r>
    <s v="ACC000085"/>
    <n v="546"/>
    <s v="CUTTACK"/>
    <s v="JLG44K"/>
    <n v="2803"/>
    <n v="37452"/>
    <n v="37588"/>
    <d v="2016-08-24T00:00:00"/>
    <s v="Default"/>
    <s v="Quarterly EMI"/>
    <n v="630081"/>
    <s v="CUTTACK-630081"/>
    <s v="Kavya Gupta"/>
    <s v="Female"/>
    <s v="36-45"/>
    <n v="39"/>
    <s v="1/1/1978"/>
    <s v="OBC"/>
    <s v="Hindu"/>
    <s v="RENT"/>
    <s v="50K-75K"/>
    <s v="Salaried"/>
    <n v="692"/>
    <s v="XLG"/>
    <s v="Home Loan"/>
    <s v=" 36 months"/>
    <n v="6.6199999999999995E-2"/>
    <s v="A"/>
    <s v="A2"/>
    <s v="CUTTACK"/>
    <s v="107-DBS"/>
    <s v="BHUBANESWAR"/>
    <s v="OR"/>
    <s v="ODISHA"/>
    <s v="CUTTACK"/>
    <n v="630081"/>
    <s v="12061-PINAKAPANI KANUNGO"/>
    <s v="High"/>
    <n v="4082"/>
    <n v="39157"/>
    <n v="2799"/>
    <n v="0.76"/>
    <n v="1184.5"/>
    <s v="N"/>
    <s v="N"/>
    <n v="1"/>
    <s v="On-Time"/>
    <x v="217"/>
    <s v="2016-08"/>
    <s v="2016-07"/>
    <n v="0"/>
    <n v="0"/>
    <x v="1"/>
    <n v="2015"/>
    <n v="0"/>
    <s v="2016-Q3"/>
    <n v="0"/>
  </r>
  <r>
    <s v="ACC000014"/>
    <n v="871"/>
    <s v="DHURI"/>
    <s v="JLG30K"/>
    <n v="40060"/>
    <n v="34206"/>
    <n v="25805"/>
    <d v="2016-08-25T00:00:00"/>
    <s v="Fully Paid"/>
    <s v="Monthly EMI"/>
    <n v="1030063"/>
    <s v="DHURI-1030063"/>
    <s v="Meera Malhotra"/>
    <s v="Female"/>
    <s v="46-55"/>
    <n v="50"/>
    <s v="1/1/1970"/>
    <s v="Minority"/>
    <s v="Muslim"/>
    <s v="RENT"/>
    <s v="&lt;25K"/>
    <s v="Salaried"/>
    <n v="416"/>
    <s v="XLG"/>
    <s v="Services"/>
    <s v=" 36 months"/>
    <n v="0.1065"/>
    <s v="B"/>
    <s v="B2"/>
    <s v="DHURI"/>
    <s v="102-DBS"/>
    <s v="LUDHIANA"/>
    <s v="PB"/>
    <s v="PUNJAB"/>
    <s v="SANGRUR"/>
    <n v="1030063"/>
    <s v="12058-DEEPAK KUMAR"/>
    <s v="Low"/>
    <n v="41546"/>
    <n v="36140"/>
    <n v="39978"/>
    <n v="44.67"/>
    <n v="987.1"/>
    <s v="N"/>
    <s v="N"/>
    <n v="2"/>
    <s v="Very Late"/>
    <x v="222"/>
    <s v="2016-08"/>
    <s v="2016-07"/>
    <n v="0"/>
    <n v="0"/>
    <x v="1"/>
    <n v="2015"/>
    <n v="0"/>
    <s v="2016-Q3"/>
    <n v="1"/>
  </r>
  <r>
    <s v="ACC001614"/>
    <n v="848"/>
    <s v="SIRSA"/>
    <s v="JLG41K"/>
    <n v="23888"/>
    <n v="38831"/>
    <n v="4982"/>
    <d v="2016-08-26T00:00:00"/>
    <s v="Default"/>
    <s v="Quarterly EMI"/>
    <n v="730084"/>
    <s v="SIRSA-730084"/>
    <s v="Nisha Reddy"/>
    <s v="Female"/>
    <s v="36-45"/>
    <n v="38"/>
    <s v="5/11/1980"/>
    <s v="General"/>
    <s v="Muslim"/>
    <s v="RENT"/>
    <s v="50K-75K"/>
    <s v="Self-Employed"/>
    <n v="755"/>
    <s v="XLG"/>
    <s v="Services"/>
    <s v=" 36 months"/>
    <n v="0.14649999999999999"/>
    <s v="C"/>
    <s v="C3"/>
    <s v="SIRSA"/>
    <s v="206-DBS"/>
    <s v="KARNAL"/>
    <s v="HR"/>
    <s v="HARYANA"/>
    <s v="SIRSA"/>
    <n v="730084"/>
    <s v="10149-ABHISHEK MAURYA"/>
    <s v="Medium"/>
    <n v="24357"/>
    <n v="38398"/>
    <n v="23786"/>
    <n v="7.97"/>
    <n v="991.88"/>
    <s v="Y"/>
    <s v="N"/>
    <n v="1"/>
    <s v="On-Time"/>
    <x v="95"/>
    <s v="2016-08"/>
    <s v="2016-07"/>
    <n v="0"/>
    <n v="0"/>
    <x v="1"/>
    <n v="2015"/>
    <n v="1"/>
    <s v="2016-Q3"/>
    <n v="0"/>
  </r>
  <r>
    <s v="ACC000725"/>
    <n v="97"/>
    <s v="CHHAPRA"/>
    <s v="JLG30K"/>
    <n v="20535"/>
    <n v="31123"/>
    <n v="32764"/>
    <d v="2016-08-27T00:00:00"/>
    <s v="Default"/>
    <s v="Quarterly EMI"/>
    <n v="380112"/>
    <s v="CHHAPRA-380112"/>
    <s v="Vivaan Mehta"/>
    <s v="Female"/>
    <s v="26-35"/>
    <n v="28"/>
    <s v="1/1/1990"/>
    <s v="ST"/>
    <s v="Sikh"/>
    <s v="RENT"/>
    <s v="50K-75K"/>
    <s v="Salaried"/>
    <n v="375"/>
    <s v="XLG"/>
    <s v="Services"/>
    <s v=" 36 months"/>
    <n v="0.1065"/>
    <s v="B"/>
    <s v="B2"/>
    <s v="CHHAPRA"/>
    <s v="209-DBS"/>
    <s v="PATNA"/>
    <s v="BR"/>
    <s v="BIHAR"/>
    <s v="CHHAPRA"/>
    <n v="380112"/>
    <s v="11867-VIKRANT KUMAR VICKY"/>
    <s v="High"/>
    <n v="21893"/>
    <n v="33081"/>
    <n v="20080"/>
    <n v="4.8"/>
    <n v="3691.11"/>
    <s v="N"/>
    <s v="N"/>
    <n v="2"/>
    <s v="On-Time"/>
    <x v="223"/>
    <s v="2016-08"/>
    <s v="2016-07"/>
    <n v="0"/>
    <n v="0"/>
    <x v="1"/>
    <n v="2015"/>
    <n v="0"/>
    <s v="2016-Q3"/>
    <n v="1"/>
  </r>
  <r>
    <s v="ACC001818"/>
    <n v="235"/>
    <s v="DURGAPUR"/>
    <s v="JLG30K"/>
    <n v="28739"/>
    <n v="26754"/>
    <n v="6139"/>
    <d v="2016-08-28T00:00:00"/>
    <s v="Paid Off"/>
    <s v="Monthly EMI"/>
    <n v="700013"/>
    <s v="DURGAPUR-700013"/>
    <s v="Meera Nair"/>
    <s v="Female"/>
    <s v="36-45"/>
    <n v="38"/>
    <s v="1/1/1980"/>
    <s v="ST"/>
    <s v="Sikh"/>
    <s v="OWN"/>
    <s v="75K-100K"/>
    <s v="Self-Employed"/>
    <n v="368"/>
    <s v="XLG"/>
    <s v="Services"/>
    <s v=" 36 months"/>
    <n v="0.1065"/>
    <s v="B"/>
    <s v="B2"/>
    <s v="DURGAPUR"/>
    <s v="201-DBS"/>
    <s v="HOWRAH"/>
    <s v="WB"/>
    <s v="WEST BENGAL"/>
    <s v="PASCHIM BARDHHAMAN"/>
    <n v="700013"/>
    <s v="10037-RAJESH PRATAP"/>
    <s v="Low"/>
    <n v="29185"/>
    <n v="28239"/>
    <n v="28365"/>
    <n v="20.14"/>
    <n v="3885.94"/>
    <s v="N"/>
    <s v="N"/>
    <n v="2"/>
    <s v="On-Time"/>
    <x v="185"/>
    <s v="2016-08"/>
    <s v="2016-07"/>
    <n v="0"/>
    <n v="0"/>
    <x v="1"/>
    <n v="2015"/>
    <n v="0"/>
    <s v="2016-Q3"/>
    <n v="0"/>
  </r>
  <r>
    <s v="ACC000607"/>
    <n v="15"/>
    <s v="Mathura"/>
    <s v="JLG30K"/>
    <n v="30712"/>
    <n v="45180"/>
    <n v="42615"/>
    <d v="2016-08-29T00:00:00"/>
    <s v="Fully Paid"/>
    <s v="Monthly EMI"/>
    <n v="910182"/>
    <s v="Mathura-910182"/>
    <s v="Ananya Reddy"/>
    <s v="Female"/>
    <s v="36-45"/>
    <n v="39"/>
    <s v="18-05-1978"/>
    <s v="SC"/>
    <s v="Hindu"/>
    <s v="RENT"/>
    <s v="25K-50K"/>
    <s v="Self-Employed"/>
    <n v="571"/>
    <s v="XLG"/>
    <s v="Services"/>
    <s v=" 36 months"/>
    <n v="0.1065"/>
    <s v="B"/>
    <s v="B2"/>
    <s v="Mathura"/>
    <s v="176-DBS"/>
    <s v="BULANDSHAHR"/>
    <s v="UP"/>
    <s v="UTTAR PRADESH"/>
    <s v="MATHURA"/>
    <n v="910182"/>
    <s v="10469-MANISH  PANDEY"/>
    <s v="High"/>
    <n v="31800"/>
    <n v="47044"/>
    <n v="30295"/>
    <n v="27.57"/>
    <n v="3988.62"/>
    <s v="N"/>
    <s v="N"/>
    <n v="0"/>
    <s v="Late"/>
    <x v="224"/>
    <s v="2016-08"/>
    <s v="2016-07"/>
    <n v="0"/>
    <n v="0"/>
    <x v="1"/>
    <n v="2015"/>
    <n v="0"/>
    <s v="2016-Q3"/>
    <n v="1"/>
  </r>
  <r>
    <s v="ACC000197"/>
    <n v="693"/>
    <s v="CHHATA"/>
    <s v="JLG35K"/>
    <n v="3589"/>
    <n v="19204"/>
    <n v="9156"/>
    <d v="2016-08-30T00:00:00"/>
    <s v="Fully Paid"/>
    <s v="Monthly EMI"/>
    <n v="910020"/>
    <s v="CHHATA-910020"/>
    <s v="Kavya Gupta"/>
    <s v="Female"/>
    <s v="36-45"/>
    <n v="45"/>
    <s v="1/1/1972"/>
    <s v="General"/>
    <s v="Hindu"/>
    <s v="RENT"/>
    <s v="75K-100K"/>
    <s v="Self-Employed"/>
    <n v="773"/>
    <s v="XLG"/>
    <s v="Trade"/>
    <s v=" 36 months"/>
    <n v="9.9099999999999994E-2"/>
    <s v="B"/>
    <s v="B1"/>
    <s v="CHHATA"/>
    <s v="176-DBS"/>
    <s v="BULANDSHAHR"/>
    <s v="UP"/>
    <s v="UTTAR PRADESH"/>
    <s v="MATHURA"/>
    <n v="910020"/>
    <s v="10047-ANIL KUMAR"/>
    <s v="High"/>
    <n v="5388"/>
    <n v="20923"/>
    <n v="3287"/>
    <n v="22.35"/>
    <n v="2732.47"/>
    <s v="N"/>
    <s v="N"/>
    <n v="2"/>
    <s v="Late"/>
    <x v="225"/>
    <s v="2016-08"/>
    <s v="2016-07"/>
    <n v="0"/>
    <n v="0"/>
    <x v="1"/>
    <n v="2015"/>
    <n v="0"/>
    <s v="2016-Q3"/>
    <n v="1"/>
  </r>
  <r>
    <s v="ACC000781"/>
    <n v="997"/>
    <s v="Mathura"/>
    <s v="JLG30K"/>
    <n v="5582"/>
    <n v="33634"/>
    <n v="41508"/>
    <d v="2016-09-01T00:00:00"/>
    <s v="Active"/>
    <s v="Quarterly EMI"/>
    <n v="910182"/>
    <s v="Mathura-910182"/>
    <s v="Diya Malhotra"/>
    <s v="Female"/>
    <s v="18-25"/>
    <n v="21"/>
    <s v="3/1/1998"/>
    <s v="ST"/>
    <s v="Sikh"/>
    <s v="RENT"/>
    <s v="50K-75K"/>
    <s v="Self-Employed"/>
    <n v="493"/>
    <s v="XLG"/>
    <s v="Services"/>
    <s v=" 36 months"/>
    <n v="0.1065"/>
    <s v="B"/>
    <s v="B2"/>
    <s v="Mathura"/>
    <s v="176-DBS"/>
    <s v="BULANDSHAHR"/>
    <s v="UP"/>
    <s v="UTTAR PRADESH"/>
    <s v="MATHURA"/>
    <n v="910182"/>
    <s v="10469-MANISH  PANDEY"/>
    <s v="High"/>
    <n v="6351"/>
    <n v="35247"/>
    <n v="5260"/>
    <n v="47.02"/>
    <n v="3732.71"/>
    <s v="Y"/>
    <s v="N"/>
    <n v="1"/>
    <s v="On-Time"/>
    <x v="226"/>
    <s v="2016-09"/>
    <s v="2016-08"/>
    <n v="1"/>
    <n v="0"/>
    <x v="1"/>
    <n v="2015"/>
    <n v="0"/>
    <s v="2016-Q3"/>
    <n v="1"/>
  </r>
  <r>
    <s v="ACC001131"/>
    <n v="771"/>
    <s v="Mangaldoi"/>
    <s v="JLG30K"/>
    <n v="23862"/>
    <n v="24874"/>
    <n v="13594"/>
    <d v="2016-09-03T00:00:00"/>
    <s v="Fully Paid"/>
    <s v="Monthly EMI"/>
    <n v="570241"/>
    <s v="Mangaldoi-570241"/>
    <s v="Aarav Reddy"/>
    <s v="Female"/>
    <s v="46-55"/>
    <n v="55"/>
    <s v="1/1/1963"/>
    <s v="General"/>
    <s v="Muslim"/>
    <s v="MORTGAGE"/>
    <s v="&lt;25K"/>
    <s v="Self-Employed"/>
    <n v="750"/>
    <s v="XLG"/>
    <s v="Services"/>
    <s v=" 36 months"/>
    <n v="0.1065"/>
    <s v="B"/>
    <s v="B2"/>
    <s v="Mangaldoi"/>
    <s v="208-DBS"/>
    <s v="GUWAAHATI"/>
    <s v="AS"/>
    <s v="ASSAM"/>
    <s v="Mangaldoi"/>
    <n v="570241"/>
    <s v="10961-NAYAN JYOTI SARMAH"/>
    <s v="Low"/>
    <n v="23622"/>
    <n v="25599"/>
    <n v="23389"/>
    <n v="18.98"/>
    <n v="3159.37"/>
    <s v="N"/>
    <s v="N"/>
    <n v="0"/>
    <s v="On-Time"/>
    <x v="227"/>
    <s v="2016-09"/>
    <s v="2016-08"/>
    <n v="0"/>
    <n v="0"/>
    <x v="1"/>
    <n v="2015"/>
    <n v="0"/>
    <s v="2016-Q3"/>
    <n v="1"/>
  </r>
  <r>
    <s v="ACC001184"/>
    <n v="150"/>
    <s v="BUXAR"/>
    <s v="JLG35K"/>
    <n v="15068"/>
    <n v="4099"/>
    <n v="20581"/>
    <d v="2016-09-04T00:00:00"/>
    <s v="Active"/>
    <s v="Monthly EMI"/>
    <n v="710002"/>
    <s v="BUXAR-710002"/>
    <s v="Diya Verma"/>
    <s v="Female"/>
    <s v="26-35"/>
    <n v="35"/>
    <s v="1/1/1984"/>
    <s v="ST"/>
    <s v="Sikh"/>
    <s v="MORTGAGE"/>
    <s v="25K-50K"/>
    <s v="Self-Employed"/>
    <n v="744"/>
    <s v="XLG"/>
    <s v="Trade"/>
    <s v=" 36 months"/>
    <n v="9.9099999999999994E-2"/>
    <s v="B"/>
    <s v="B1"/>
    <s v="BUXAR"/>
    <s v="209-DBS"/>
    <s v="PATNA"/>
    <s v="BR"/>
    <s v="BIHAR"/>
    <s v="BUXAR"/>
    <n v="710002"/>
    <s v="10055-MAHESH KUMAR PATEL"/>
    <s v="Medium"/>
    <n v="14806"/>
    <n v="5760"/>
    <n v="14776"/>
    <n v="29.26"/>
    <n v="1880.16"/>
    <s v="N"/>
    <s v="N"/>
    <n v="0"/>
    <s v="On-Time"/>
    <x v="228"/>
    <s v="2016-09"/>
    <s v="2016-08"/>
    <n v="1"/>
    <n v="0"/>
    <x v="1"/>
    <n v="2015"/>
    <n v="0"/>
    <s v="2016-Q3"/>
    <n v="1"/>
  </r>
  <r>
    <s v="ACC000616"/>
    <n v="832"/>
    <s v="MAWANA"/>
    <s v="JLG35K"/>
    <n v="17705"/>
    <n v="35531"/>
    <n v="29864"/>
    <d v="2016-09-04T00:00:00"/>
    <s v="Fully Paid"/>
    <s v="Quarterly EMI"/>
    <n v="800018"/>
    <s v="MAWANA-800018"/>
    <s v="Laksh Nair"/>
    <s v="Female"/>
    <s v="46-55"/>
    <n v="51"/>
    <s v="1/10/1967"/>
    <s v="General"/>
    <s v="Muslim"/>
    <s v="RENT"/>
    <s v="&lt;25K"/>
    <s v="Salaried"/>
    <n v="338"/>
    <s v="XLG"/>
    <s v="Trade"/>
    <s v=" 36 months"/>
    <n v="9.9099999999999994E-2"/>
    <s v="B"/>
    <s v="B1"/>
    <s v="MAWANA"/>
    <s v="176-DBS"/>
    <s v="BULANDSHAHR"/>
    <s v="UP"/>
    <s v="UTTAR PRADESH"/>
    <s v="MEERUT"/>
    <n v="800018"/>
    <s v="11183-ANIL KUMAR"/>
    <s v="Medium"/>
    <n v="18850"/>
    <n v="35867"/>
    <n v="17688"/>
    <n v="3.68"/>
    <n v="4589.2700000000004"/>
    <s v="N"/>
    <s v="N"/>
    <n v="0"/>
    <s v="Late"/>
    <x v="228"/>
    <s v="2016-09"/>
    <s v="2016-08"/>
    <n v="0"/>
    <n v="0"/>
    <x v="1"/>
    <n v="2015"/>
    <n v="0"/>
    <s v="2016-Q3"/>
    <n v="1"/>
  </r>
  <r>
    <s v="ACC000626"/>
    <n v="644"/>
    <s v="DURGAPUR"/>
    <s v="JLG30K"/>
    <n v="12326"/>
    <n v="5964"/>
    <n v="23224"/>
    <d v="2016-09-05T00:00:00"/>
    <s v="Paid Off"/>
    <s v="Monthly EMI"/>
    <n v="700013"/>
    <s v="DURGAPUR-700013"/>
    <s v="Meera Chopra"/>
    <s v="Female"/>
    <s v="36-45"/>
    <n v="36"/>
    <s v="1/1/1981"/>
    <s v="OBC"/>
    <s v="Christian"/>
    <s v="RENT"/>
    <s v="75K-100K"/>
    <s v="Self-Employed"/>
    <n v="419"/>
    <s v="XLG"/>
    <s v="Services"/>
    <s v=" 36 months"/>
    <n v="0.1065"/>
    <s v="B"/>
    <s v="B2"/>
    <s v="DURGAPUR"/>
    <s v="201-DBS"/>
    <s v="HOWRAH"/>
    <s v="WB"/>
    <s v="WEST BENGAL"/>
    <s v="PASCHIM BARDHHAMAN"/>
    <n v="700013"/>
    <s v="10037-RAJESH PRATAP"/>
    <s v="Low"/>
    <n v="13168"/>
    <n v="7055"/>
    <n v="11997"/>
    <n v="1.25"/>
    <n v="192"/>
    <s v="Y"/>
    <s v="N"/>
    <n v="0"/>
    <s v="On-Time"/>
    <x v="229"/>
    <s v="2016-09"/>
    <s v="2016-08"/>
    <n v="0"/>
    <n v="0"/>
    <x v="1"/>
    <n v="2015"/>
    <n v="0"/>
    <s v="2016-Q3"/>
    <n v="1"/>
  </r>
  <r>
    <s v="ACC001608"/>
    <n v="221"/>
    <s v="SANGRUR"/>
    <s v="JLG29K"/>
    <n v="49565"/>
    <n v="6129"/>
    <n v="28520"/>
    <d v="2016-09-06T00:00:00"/>
    <s v="Paid Off"/>
    <s v="Quarterly EMI"/>
    <n v="110159"/>
    <s v="SANGRUR-110159"/>
    <s v="Aarav Verma"/>
    <s v="Female"/>
    <s v="26-35"/>
    <n v="33"/>
    <s v="2/6/1985"/>
    <s v="ST"/>
    <s v="Sikh"/>
    <s v="MORTGAGE"/>
    <s v="25K-50K"/>
    <s v="Salaried"/>
    <n v="754"/>
    <s v="XLG"/>
    <s v="Trade"/>
    <s v=" 60 months"/>
    <n v="0.17269999999999999"/>
    <s v="D"/>
    <s v="D3"/>
    <s v="SANGRUR"/>
    <s v="102-DBS"/>
    <s v="LUDHIANA"/>
    <s v="PB"/>
    <s v="PUNJAB"/>
    <s v="SANGRUR"/>
    <n v="110159"/>
    <s v="10037-RAJESH PRATAP"/>
    <s v="Low"/>
    <n v="50058"/>
    <n v="6645"/>
    <n v="49357"/>
    <n v="28.65"/>
    <n v="3890.3"/>
    <s v="Y"/>
    <s v="N"/>
    <n v="0"/>
    <s v="On-Time"/>
    <x v="29"/>
    <s v="2016-09"/>
    <s v="2016-08"/>
    <n v="0"/>
    <n v="0"/>
    <x v="1"/>
    <n v="2015"/>
    <n v="1"/>
    <s v="2016-Q3"/>
    <n v="0"/>
  </r>
  <r>
    <s v="ACC001765"/>
    <n v="403"/>
    <s v="BILASPUR"/>
    <s v="JLG35K"/>
    <n v="46828"/>
    <n v="32996"/>
    <n v="14952"/>
    <d v="2016-09-08T00:00:00"/>
    <s v="Fully Paid"/>
    <s v="Monthly EMI"/>
    <n v="240005"/>
    <s v="BILASPUR-240005"/>
    <s v="Aarav Reddy"/>
    <s v="Female"/>
    <s v="46-55"/>
    <n v="55"/>
    <s v="1/1/1963"/>
    <s v="General"/>
    <s v="Muslim"/>
    <s v="MORTGAGE"/>
    <s v="&lt;25K"/>
    <s v="Self-Employed"/>
    <n v="750"/>
    <s v="XLG"/>
    <s v="Trade"/>
    <s v=" 36 months"/>
    <n v="9.9099999999999994E-2"/>
    <s v="B"/>
    <s v="B1"/>
    <s v="BILASPUR"/>
    <s v="207-DBS"/>
    <s v="RAIPUR"/>
    <s v="CG"/>
    <s v="CHATTISGARH"/>
    <s v="BILASPUR"/>
    <n v="240005"/>
    <s v="10886-MANISH KUMAR DWIVEDI"/>
    <s v="Low"/>
    <n v="47519"/>
    <n v="33428"/>
    <n v="46400"/>
    <n v="22.71"/>
    <n v="867.38"/>
    <s v="N"/>
    <s v="N"/>
    <n v="2"/>
    <s v="Very Late"/>
    <x v="230"/>
    <s v="2016-09"/>
    <s v="2016-08"/>
    <n v="0"/>
    <n v="0"/>
    <x v="1"/>
    <n v="2015"/>
    <n v="0"/>
    <s v="2016-Q3"/>
    <n v="1"/>
  </r>
  <r>
    <s v="ACC000393"/>
    <n v="365"/>
    <s v="BEHROR"/>
    <s v="JLG35K"/>
    <n v="15303"/>
    <n v="11592"/>
    <n v="18036"/>
    <d v="2016-09-12T00:00:00"/>
    <s v="Active"/>
    <s v="Monthly EMI"/>
    <n v="30179"/>
    <s v="BEHROR-30179"/>
    <s v="Ananya Reddy"/>
    <s v="Female"/>
    <s v="26-35"/>
    <n v="29"/>
    <s v="1/1/1989"/>
    <s v="ST"/>
    <s v="Sikh"/>
    <s v="RENT"/>
    <s v="100K+"/>
    <s v="Salaried"/>
    <n v="324"/>
    <s v="XLG"/>
    <s v="Trade"/>
    <s v=" 36 months"/>
    <n v="9.9099999999999994E-2"/>
    <s v="B"/>
    <s v="B1"/>
    <s v="BEHROR"/>
    <s v="301-DBS"/>
    <s v="JAIPUR"/>
    <s v="RJ"/>
    <s v="RAJASTHAN"/>
    <s v="BEHROD"/>
    <n v="30179"/>
    <s v="10055-MAHESH KUMAR PATEL"/>
    <s v="Low"/>
    <n v="16443"/>
    <n v="12671"/>
    <n v="15235"/>
    <n v="14.07"/>
    <n v="189.93"/>
    <s v="N"/>
    <s v="N"/>
    <n v="1"/>
    <s v="On-Time"/>
    <x v="231"/>
    <s v="2016-09"/>
    <s v="2016-08"/>
    <n v="1"/>
    <n v="0"/>
    <x v="1"/>
    <n v="2015"/>
    <n v="0"/>
    <s v="2016-Q3"/>
    <n v="1"/>
  </r>
  <r>
    <s v="ACC001511"/>
    <n v="5"/>
    <s v="NEEM KA THANA"/>
    <s v="JLG30K"/>
    <n v="19074"/>
    <n v="2016"/>
    <n v="39488"/>
    <d v="2016-09-14T00:00:00"/>
    <s v="Paid Off"/>
    <s v="Monthly EMI"/>
    <n v="80001"/>
    <s v="NEEM KA THANA-80001"/>
    <s v="Meera Gupta"/>
    <s v="Female"/>
    <s v="46-55"/>
    <n v="55"/>
    <s v="1/1/1962"/>
    <s v="ST"/>
    <s v="Christian"/>
    <s v="RENT"/>
    <s v="100K+"/>
    <s v="Business"/>
    <n v="773"/>
    <s v="XLG"/>
    <s v="Services"/>
    <s v=" 36 months"/>
    <n v="0.1065"/>
    <s v="B"/>
    <s v="B2"/>
    <s v="NEEM KA THANA"/>
    <s v="301-DBS"/>
    <s v="JAIPUR"/>
    <s v="RJ"/>
    <s v="RAJASTHAN"/>
    <s v="NEEM KA THANA"/>
    <n v="80001"/>
    <s v="10043-RAVI MISHRA"/>
    <s v="High"/>
    <n v="18634"/>
    <n v="2007"/>
    <n v="19059"/>
    <n v="15.67"/>
    <n v="4698.7700000000004"/>
    <s v="N"/>
    <s v="N"/>
    <n v="1"/>
    <s v="Late"/>
    <x v="68"/>
    <s v="2016-09"/>
    <s v="2016-08"/>
    <n v="0"/>
    <n v="0"/>
    <x v="1"/>
    <n v="2015"/>
    <n v="1"/>
    <s v="2016-Q3"/>
    <n v="0"/>
  </r>
  <r>
    <s v="ACC001774"/>
    <n v="24"/>
    <s v="NEEM KA THANA"/>
    <s v="JLG35K"/>
    <n v="12023"/>
    <n v="11818"/>
    <n v="14980"/>
    <d v="2016-09-16T00:00:00"/>
    <s v="Active"/>
    <s v="Monthly EMI"/>
    <n v="80001"/>
    <s v="NEEM KA THANA-80001"/>
    <s v="Vivaan Chopra"/>
    <s v="Female"/>
    <s v="46-55"/>
    <n v="47"/>
    <s v="12/3/1970"/>
    <s v="General"/>
    <s v="Hindu"/>
    <s v="OWN"/>
    <s v="75K-100K"/>
    <s v="Salaried"/>
    <n v="519"/>
    <s v="XLG"/>
    <s v="Trade"/>
    <s v=" 36 months"/>
    <n v="9.9099999999999994E-2"/>
    <s v="B"/>
    <s v="B1"/>
    <s v="NEEM KA THANA"/>
    <s v="301-DBS"/>
    <s v="JAIPUR"/>
    <s v="RJ"/>
    <s v="RAJASTHAN"/>
    <s v="NEEM KA THANA"/>
    <n v="80001"/>
    <s v="10043-RAVI MISHRA"/>
    <s v="High"/>
    <n v="13422"/>
    <n v="12647"/>
    <n v="11902"/>
    <n v="31.68"/>
    <n v="4670.1499999999996"/>
    <s v="N"/>
    <s v="N"/>
    <n v="2"/>
    <s v="On-Time"/>
    <x v="232"/>
    <s v="2016-09"/>
    <s v="2016-08"/>
    <n v="1"/>
    <n v="0"/>
    <x v="1"/>
    <n v="2015"/>
    <n v="0"/>
    <s v="2016-Q3"/>
    <n v="1"/>
  </r>
  <r>
    <s v="ACC000209"/>
    <n v="630"/>
    <s v="BILASPUR"/>
    <s v="JLG30K"/>
    <n v="8460"/>
    <n v="8544"/>
    <n v="18672"/>
    <d v="2016-09-16T00:00:00"/>
    <s v="Fully Paid"/>
    <s v="Monthly EMI"/>
    <n v="240005"/>
    <s v="BILASPUR-240005"/>
    <s v="Meera Chopra"/>
    <s v="Female"/>
    <s v="46-55"/>
    <n v="53"/>
    <s v="5/7/1966"/>
    <s v="ST"/>
    <s v="Sikh"/>
    <s v="RENT"/>
    <s v="75K-100K"/>
    <s v="Business"/>
    <n v="551"/>
    <s v="XLG"/>
    <s v="Services"/>
    <s v=" 36 months"/>
    <n v="0.1065"/>
    <s v="B"/>
    <s v="B2"/>
    <s v="BILASPUR"/>
    <s v="207-DBS"/>
    <s v="RAIPUR"/>
    <s v="CG"/>
    <s v="CHATTISGARH"/>
    <s v="BILASPUR"/>
    <n v="240005"/>
    <s v="10886-MANISH KUMAR DWIVEDI"/>
    <s v="Low"/>
    <n v="8058"/>
    <n v="9498"/>
    <n v="8355"/>
    <n v="18.03"/>
    <n v="4422.37"/>
    <s v="N"/>
    <s v="N"/>
    <n v="2"/>
    <s v="On-Time"/>
    <x v="232"/>
    <s v="2016-09"/>
    <s v="2016-08"/>
    <n v="0"/>
    <n v="0"/>
    <x v="1"/>
    <n v="2015"/>
    <n v="0"/>
    <s v="2016-Q3"/>
    <n v="1"/>
  </r>
  <r>
    <s v="ACC001064"/>
    <n v="108"/>
    <s v="DHURI"/>
    <s v="JLG35K"/>
    <n v="23968"/>
    <n v="28761"/>
    <n v="13010"/>
    <d v="2016-09-18T00:00:00"/>
    <s v="Active"/>
    <s v="Quarterly EMI"/>
    <n v="1030063"/>
    <s v="DHURI-1030063"/>
    <s v="Vivaan Gupta"/>
    <s v="Female"/>
    <s v="46-55"/>
    <n v="50"/>
    <s v="1/1/1968"/>
    <s v="ST"/>
    <s v="Sikh"/>
    <s v="RENT"/>
    <s v="50K-75K"/>
    <s v="Self-Employed"/>
    <n v="768"/>
    <s v="XLG"/>
    <s v="Trade"/>
    <s v=" 36 months"/>
    <n v="9.9099999999999994E-2"/>
    <s v="B"/>
    <s v="B1"/>
    <s v="DHURI"/>
    <s v="102-DBS"/>
    <s v="LUDHIANA"/>
    <s v="PB"/>
    <s v="PUNJAB"/>
    <s v="SANGRUR"/>
    <n v="1030063"/>
    <s v="12058-DEEPAK KUMAR"/>
    <s v="Low"/>
    <n v="23814"/>
    <n v="29132"/>
    <n v="23497"/>
    <n v="2.56"/>
    <n v="237.11"/>
    <s v="N"/>
    <s v="N"/>
    <n v="0"/>
    <s v="Very Late"/>
    <x v="233"/>
    <s v="2016-09"/>
    <s v="2016-08"/>
    <n v="1"/>
    <n v="0"/>
    <x v="1"/>
    <n v="2015"/>
    <n v="0"/>
    <s v="2016-Q3"/>
    <n v="1"/>
  </r>
  <r>
    <s v="ACC001798"/>
    <n v="731"/>
    <s v="KURUKSHETRA"/>
    <s v="JLG30K"/>
    <n v="21579"/>
    <n v="2253"/>
    <n v="4226"/>
    <d v="2016-09-22T00:00:00"/>
    <s v="Fully Paid"/>
    <s v="Monthly EMI"/>
    <n v="70364"/>
    <s v="KURUKSHETRA-70364"/>
    <s v="Aarav Joshi"/>
    <s v="Female"/>
    <s v="18-25"/>
    <n v="22"/>
    <s v="27-10-1997"/>
    <s v="General"/>
    <s v="Hindu"/>
    <s v="RENT"/>
    <s v="&lt;25K"/>
    <s v="Salaried"/>
    <n v="516"/>
    <s v="XLG"/>
    <s v="Services"/>
    <s v=" 36 months"/>
    <n v="0.1065"/>
    <s v="B"/>
    <s v="B2"/>
    <s v="KURUKSHETRA"/>
    <s v="206-DBS"/>
    <s v="KARNAL"/>
    <s v="HR"/>
    <s v="HARYANA"/>
    <s v="KURUKSHETRA"/>
    <n v="70364"/>
    <s v="10028-AAYUSH PANDEY"/>
    <s v="Medium"/>
    <n v="22702"/>
    <n v="2691"/>
    <n v="21287"/>
    <n v="15.5"/>
    <n v="2030.67"/>
    <s v="N"/>
    <s v="N"/>
    <n v="2"/>
    <s v="On-Time"/>
    <x v="234"/>
    <s v="2016-09"/>
    <s v="2016-08"/>
    <n v="0"/>
    <n v="0"/>
    <x v="1"/>
    <n v="2015"/>
    <n v="0"/>
    <s v="2016-Q3"/>
    <n v="1"/>
  </r>
  <r>
    <s v="ACC000024"/>
    <n v="160"/>
    <s v="SIVASAGAR"/>
    <s v="JLG35K"/>
    <n v="22376"/>
    <n v="41243"/>
    <n v="39650"/>
    <d v="2016-09-26T00:00:00"/>
    <s v="Fully Paid"/>
    <s v="Quarterly EMI"/>
    <n v="880038"/>
    <s v="SIVASAGAR-880038"/>
    <s v="Vivaan Chopra"/>
    <s v="Female"/>
    <s v="46-55"/>
    <n v="49"/>
    <s v="1/1/1969"/>
    <s v="General"/>
    <s v="Muslim"/>
    <s v="RENT"/>
    <s v="&lt;25K"/>
    <s v="Salaried"/>
    <n v="357"/>
    <s v="XLG"/>
    <s v="Trade"/>
    <s v=" 36 months"/>
    <n v="9.9099999999999994E-2"/>
    <s v="B"/>
    <s v="B1"/>
    <s v="SIVASAGAR"/>
    <s v="208-DBS"/>
    <s v="GUWAAHATI"/>
    <s v="AS"/>
    <s v="ASSAM"/>
    <s v="SIVASAGAR"/>
    <n v="880038"/>
    <s v="12359-SAMIUR RAHMAN"/>
    <s v="High"/>
    <n v="23001"/>
    <n v="42388"/>
    <n v="22095"/>
    <n v="0.56999999999999995"/>
    <n v="4522.2"/>
    <s v="N"/>
    <s v="N"/>
    <n v="0"/>
    <s v="Late"/>
    <x v="235"/>
    <s v="2016-09"/>
    <s v="2016-08"/>
    <n v="0"/>
    <n v="0"/>
    <x v="1"/>
    <n v="2015"/>
    <n v="0"/>
    <s v="2016-Q3"/>
    <n v="1"/>
  </r>
  <r>
    <s v="ACC000860"/>
    <n v="764"/>
    <s v="BEHROR"/>
    <s v="JLG30K"/>
    <n v="21027"/>
    <n v="24975"/>
    <n v="23350"/>
    <d v="2016-09-26T00:00:00"/>
    <s v="Fully Paid"/>
    <s v="Quarterly EMI"/>
    <n v="30179"/>
    <s v="BEHROR-30179"/>
    <s v="Aditya Joshi"/>
    <s v="Female"/>
    <s v="46-55"/>
    <n v="54"/>
    <s v="1/1/1963"/>
    <s v="OBC"/>
    <s v="Hindu"/>
    <s v="RENT"/>
    <s v="50K-75K"/>
    <s v="Business"/>
    <n v="357"/>
    <s v="XLG"/>
    <s v="Services"/>
    <s v=" 36 months"/>
    <n v="0.1065"/>
    <s v="B"/>
    <s v="B2"/>
    <s v="BEHROR"/>
    <s v="301-DBS"/>
    <s v="JAIPUR"/>
    <s v="RJ"/>
    <s v="RAJASTHAN"/>
    <s v="BEHROD"/>
    <n v="30179"/>
    <s v="10055-MAHESH KUMAR PATEL"/>
    <s v="Low"/>
    <n v="23024"/>
    <n v="25212"/>
    <n v="20951"/>
    <n v="32.08"/>
    <n v="3086.66"/>
    <s v="N"/>
    <s v="N"/>
    <n v="2"/>
    <s v="Late"/>
    <x v="235"/>
    <s v="2016-09"/>
    <s v="2016-08"/>
    <n v="0"/>
    <n v="0"/>
    <x v="1"/>
    <n v="2015"/>
    <n v="0"/>
    <s v="2016-Q3"/>
    <n v="1"/>
  </r>
  <r>
    <s v="ACC000065"/>
    <n v="501"/>
    <s v="Mangaldoi"/>
    <s v="JLG30K"/>
    <n v="32358"/>
    <n v="43953"/>
    <n v="3273"/>
    <d v="2016-09-27T00:00:00"/>
    <s v="Paid Off"/>
    <s v="Quarterly EMI"/>
    <n v="570241"/>
    <s v="Mangaldoi-570241"/>
    <s v="Vivaan Gupta"/>
    <s v="Female"/>
    <s v="46-55"/>
    <n v="46"/>
    <s v="1/1/1973"/>
    <s v="ST"/>
    <s v="Sikh"/>
    <s v="OWN"/>
    <s v="75K-100K"/>
    <s v="Business"/>
    <n v="481"/>
    <s v="XLG"/>
    <s v="Services"/>
    <s v=" 36 months"/>
    <n v="0.1065"/>
    <s v="B"/>
    <s v="B2"/>
    <s v="Mangaldoi"/>
    <s v="208-DBS"/>
    <s v="GUWAAHATI"/>
    <s v="AS"/>
    <s v="ASSAM"/>
    <s v="Mangaldoi"/>
    <n v="570241"/>
    <s v="10961-NAYAN JYOTI SARMAH"/>
    <s v="Low"/>
    <n v="33411"/>
    <n v="44185"/>
    <n v="31975"/>
    <n v="38.200000000000003"/>
    <n v="4421.4799999999996"/>
    <s v="N"/>
    <s v="N"/>
    <n v="0"/>
    <s v="On-Time"/>
    <x v="236"/>
    <s v="2016-09"/>
    <s v="2016-08"/>
    <n v="0"/>
    <n v="0"/>
    <x v="1"/>
    <n v="2015"/>
    <n v="0"/>
    <s v="2016-Q3"/>
    <n v="1"/>
  </r>
  <r>
    <s v="ACC000418"/>
    <n v="560"/>
    <s v="Mathura"/>
    <s v="JLG30K"/>
    <n v="41932"/>
    <n v="10036"/>
    <n v="37287"/>
    <d v="2016-09-27T00:00:00"/>
    <s v="Fully Paid"/>
    <s v="Quarterly EMI"/>
    <n v="910182"/>
    <s v="Mathura-910182"/>
    <s v="Ananya Gupta"/>
    <s v="Female"/>
    <s v="36-45"/>
    <n v="38"/>
    <s v="1/1/1981"/>
    <s v="ST"/>
    <s v="Sikh"/>
    <s v="RENT"/>
    <s v="50K-75K"/>
    <s v="Salaried"/>
    <n v="450"/>
    <s v="XLG"/>
    <s v="Services"/>
    <s v=" 36 months"/>
    <n v="0.1065"/>
    <s v="B"/>
    <s v="B2"/>
    <s v="Mathura"/>
    <s v="176-DBS"/>
    <s v="BULANDSHAHR"/>
    <s v="UP"/>
    <s v="UTTAR PRADESH"/>
    <s v="MATHURA"/>
    <n v="910182"/>
    <s v="10469-MANISH  PANDEY"/>
    <s v="High"/>
    <n v="43854"/>
    <n v="11124"/>
    <n v="41759"/>
    <n v="20.52"/>
    <n v="1192.05"/>
    <s v="N"/>
    <s v="N"/>
    <n v="1"/>
    <s v="On-Time"/>
    <x v="35"/>
    <s v="2016-09"/>
    <s v="2016-08"/>
    <n v="0"/>
    <n v="0"/>
    <x v="1"/>
    <n v="2015"/>
    <n v="1"/>
    <s v="2016-Q3"/>
    <n v="0"/>
  </r>
  <r>
    <s v="ACC001281"/>
    <n v="372"/>
    <s v="CHHATA"/>
    <s v="JLG30K"/>
    <n v="7958"/>
    <n v="4729"/>
    <n v="20501"/>
    <d v="2016-09-28T00:00:00"/>
    <s v="Fully Paid"/>
    <s v="Quarterly EMI"/>
    <n v="910020"/>
    <s v="CHHATA-910020"/>
    <s v="Ananya Mehta"/>
    <s v="Female"/>
    <s v="26-35"/>
    <n v="30"/>
    <s v="1/1/1988"/>
    <s v="ST"/>
    <s v="Sikh"/>
    <s v="RENT"/>
    <s v="75K-100K"/>
    <s v="Business"/>
    <n v="783"/>
    <s v="XLG"/>
    <s v="Services"/>
    <s v=" 36 months"/>
    <n v="0.1065"/>
    <s v="B"/>
    <s v="B2"/>
    <s v="CHHATA"/>
    <s v="176-DBS"/>
    <s v="BULANDSHAHR"/>
    <s v="UP"/>
    <s v="UTTAR PRADESH"/>
    <s v="MATHURA"/>
    <n v="910020"/>
    <s v="10047-ANIL KUMAR"/>
    <s v="High"/>
    <n v="8452"/>
    <n v="5748"/>
    <n v="7878"/>
    <n v="15.49"/>
    <n v="2926.33"/>
    <s v="N"/>
    <s v="N"/>
    <n v="2"/>
    <s v="On-Time"/>
    <x v="237"/>
    <s v="2016-09"/>
    <s v="2016-08"/>
    <n v="0"/>
    <n v="0"/>
    <x v="1"/>
    <n v="2015"/>
    <n v="0"/>
    <s v="2016-Q3"/>
    <n v="1"/>
  </r>
  <r>
    <s v="ACC000645"/>
    <n v="420"/>
    <s v="NEEM KA THANA"/>
    <s v="JLG35K"/>
    <n v="43540"/>
    <n v="23834"/>
    <n v="3051"/>
    <d v="2016-09-28T00:00:00"/>
    <s v="Paid Off"/>
    <s v="Quarterly EMI"/>
    <n v="80001"/>
    <s v="NEEM KA THANA-80001"/>
    <s v="Vivaan Reddy"/>
    <s v="Female"/>
    <s v="36-45"/>
    <n v="37"/>
    <s v="1/1/1980"/>
    <s v="OBC"/>
    <s v="Hindu"/>
    <s v="RENT"/>
    <s v="25K-50K"/>
    <s v="Salaried"/>
    <n v="426"/>
    <s v="XLG"/>
    <s v="Trade"/>
    <s v=" 36 months"/>
    <n v="9.9099999999999994E-2"/>
    <s v="B"/>
    <s v="B1"/>
    <s v="NEEM KA THANA"/>
    <s v="301-DBS"/>
    <s v="JAIPUR"/>
    <s v="RJ"/>
    <s v="RAJASTHAN"/>
    <s v="NEEM KA THANA"/>
    <n v="80001"/>
    <s v="10043-RAVI MISHRA"/>
    <s v="High"/>
    <n v="43969"/>
    <n v="24893"/>
    <n v="43191"/>
    <n v="0.33"/>
    <n v="3554.63"/>
    <s v="N"/>
    <s v="N"/>
    <n v="1"/>
    <s v="Very Late"/>
    <x v="237"/>
    <s v="2016-09"/>
    <s v="2016-08"/>
    <n v="0"/>
    <n v="0"/>
    <x v="1"/>
    <n v="2015"/>
    <n v="0"/>
    <s v="2016-Q3"/>
    <n v="1"/>
  </r>
  <r>
    <s v="ACC000554"/>
    <n v="321"/>
    <s v="BEHROR"/>
    <s v="JLG46K"/>
    <n v="26025"/>
    <n v="27366"/>
    <n v="38700"/>
    <d v="2016-10-03T00:00:00"/>
    <s v="Active"/>
    <s v="Monthly EMI"/>
    <n v="30179"/>
    <s v="BEHROR-30179"/>
    <s v="Kavya Chopra"/>
    <s v="Female"/>
    <s v="18-25"/>
    <n v="23"/>
    <s v="1/1/1994"/>
    <s v="General"/>
    <s v="Hindu"/>
    <s v="RENT"/>
    <s v="75K-100K"/>
    <s v="Business"/>
    <n v="588"/>
    <s v="XLG"/>
    <s v="Home Loan"/>
    <s v=" 36 months"/>
    <n v="0.1825"/>
    <s v="D"/>
    <s v="D5"/>
    <s v="BEHROR"/>
    <s v="301-DBS"/>
    <s v="JAIPUR"/>
    <s v="RJ"/>
    <s v="RAJASTHAN"/>
    <s v="BEHROD"/>
    <n v="30179"/>
    <s v="10055-MAHESH KUMAR PATEL"/>
    <s v="Low"/>
    <n v="26501"/>
    <n v="29296"/>
    <n v="25725"/>
    <n v="14.92"/>
    <n v="4251.82"/>
    <s v="N"/>
    <s v="N"/>
    <n v="1"/>
    <s v="On-Time"/>
    <x v="133"/>
    <s v="2016-10"/>
    <s v="2016-09"/>
    <n v="1"/>
    <n v="0"/>
    <x v="1"/>
    <n v="2015"/>
    <n v="1"/>
    <s v="2016-Q4"/>
    <n v="0"/>
  </r>
  <r>
    <s v="ACC001343"/>
    <n v="522"/>
    <s v="AGRA"/>
    <s v="JLG35K"/>
    <n v="7084"/>
    <n v="43969"/>
    <n v="21110"/>
    <d v="2016-10-04T00:00:00"/>
    <s v="Default"/>
    <s v="Quarterly EMI"/>
    <n v="140056"/>
    <s v="AGRA-140056"/>
    <s v="Kavya Verma"/>
    <s v="Female"/>
    <s v="36-45"/>
    <n v="37"/>
    <s v="1/1/1980"/>
    <s v="General"/>
    <s v="Hindu"/>
    <s v="RENT"/>
    <s v="&lt;25K"/>
    <s v="Self-Employed"/>
    <n v="479"/>
    <s v="XLG"/>
    <s v="Trade"/>
    <s v=" 36 months"/>
    <n v="9.9099999999999994E-2"/>
    <s v="B"/>
    <s v="B1"/>
    <s v="AGRA"/>
    <s v="176-DBS"/>
    <s v="BULANDSHAHR"/>
    <s v="UP"/>
    <s v="UTTAR PRADESH"/>
    <s v="AGRA"/>
    <n v="140056"/>
    <s v="10161-RAM AVTAR"/>
    <s v="Medium"/>
    <n v="7699"/>
    <n v="45243"/>
    <n v="6932"/>
    <n v="5.09"/>
    <n v="1813.13"/>
    <s v="N"/>
    <s v="Y"/>
    <n v="1"/>
    <s v="On-Time"/>
    <x v="238"/>
    <s v="2016-10"/>
    <s v="2016-09"/>
    <n v="0"/>
    <n v="0"/>
    <x v="1"/>
    <n v="2015"/>
    <n v="0"/>
    <s v="2016-Q4"/>
    <n v="1"/>
  </r>
  <r>
    <s v="ACC001607"/>
    <n v="240"/>
    <s v="MUKTSAR"/>
    <s v="JLG30K"/>
    <n v="43815"/>
    <n v="11703"/>
    <n v="16296"/>
    <d v="2016-10-05T00:00:00"/>
    <s v="Fully Paid"/>
    <s v="Monthly EMI"/>
    <n v="1110166"/>
    <s v="MUKTSAR-1110166"/>
    <s v="Meera Mehta"/>
    <s v="Female"/>
    <s v="46-55"/>
    <n v="49"/>
    <s v="5/10/1970"/>
    <s v="Minority"/>
    <s v="Muslim"/>
    <s v="MORTGAGE"/>
    <s v="&lt;25K"/>
    <s v="Salaried"/>
    <n v="825"/>
    <s v="XLG"/>
    <s v="Services"/>
    <s v=" 36 months"/>
    <n v="0.1065"/>
    <s v="B"/>
    <s v="B2"/>
    <s v="MUKTSAR"/>
    <s v="102-DBS"/>
    <s v="LUDHIANA"/>
    <s v="PB"/>
    <s v="PUNJAB"/>
    <s v="SRI MUKTSAR SAHIB"/>
    <n v="1110166"/>
    <s v="11303-ASHUTOSH KUMAR SUMAN"/>
    <s v="Medium"/>
    <n v="45628"/>
    <n v="11359"/>
    <n v="43406"/>
    <n v="40.06"/>
    <n v="903.7"/>
    <s v="N"/>
    <s v="N"/>
    <n v="0"/>
    <s v="On-Time"/>
    <x v="239"/>
    <s v="2016-10"/>
    <s v="2016-09"/>
    <n v="0"/>
    <n v="0"/>
    <x v="1"/>
    <n v="2015"/>
    <n v="0"/>
    <s v="2016-Q4"/>
    <n v="1"/>
  </r>
  <r>
    <s v="ACC001377"/>
    <n v="884"/>
    <s v="BUXAR"/>
    <s v="JLG30K"/>
    <n v="19451"/>
    <n v="44287"/>
    <n v="10598"/>
    <d v="2016-10-06T00:00:00"/>
    <s v="Paid Off"/>
    <s v="Quarterly EMI"/>
    <n v="710002"/>
    <s v="BUXAR-710002"/>
    <s v="Aditya Reddy"/>
    <s v="Female"/>
    <s v="36-45"/>
    <n v="38"/>
    <s v="1/1/1982"/>
    <s v="ST"/>
    <s v="Sikh"/>
    <s v="RENT"/>
    <s v="75K-100K"/>
    <s v="Self-Employed"/>
    <n v="467"/>
    <s v="XLG"/>
    <s v="Services"/>
    <s v=" 36 months"/>
    <n v="0.1065"/>
    <s v="B"/>
    <s v="B2"/>
    <s v="BUXAR"/>
    <s v="209-DBS"/>
    <s v="PATNA"/>
    <s v="BR"/>
    <s v="BIHAR"/>
    <s v="BUXAR"/>
    <n v="710002"/>
    <s v="10055-MAHESH KUMAR PATEL"/>
    <s v="Medium"/>
    <n v="20590"/>
    <n v="46178"/>
    <n v="19316"/>
    <n v="33.200000000000003"/>
    <n v="2469.15"/>
    <s v="N"/>
    <s v="N"/>
    <n v="1"/>
    <s v="On-Time"/>
    <x v="240"/>
    <s v="2016-10"/>
    <s v="2016-09"/>
    <n v="0"/>
    <n v="0"/>
    <x v="1"/>
    <n v="2015"/>
    <n v="0"/>
    <s v="2016-Q4"/>
    <n v="1"/>
  </r>
  <r>
    <s v="ACC001898"/>
    <n v="410"/>
    <s v="CHHAPRA"/>
    <s v="JLG30K"/>
    <n v="23439"/>
    <n v="19858"/>
    <n v="31679"/>
    <d v="2016-10-07T00:00:00"/>
    <s v="Paid Off"/>
    <s v="Monthly EMI"/>
    <n v="380112"/>
    <s v="CHHAPRA-380112"/>
    <s v="Ishaan Nair"/>
    <s v="Female"/>
    <s v="36-45"/>
    <n v="41"/>
    <s v="1/1/1977"/>
    <s v="ST"/>
    <s v="Sikh"/>
    <s v="MORTGAGE"/>
    <s v="&lt;25K"/>
    <s v="Salaried"/>
    <n v="338"/>
    <s v="XLG"/>
    <s v="Services"/>
    <s v=" 36 months"/>
    <n v="0.1065"/>
    <s v="B"/>
    <s v="B2"/>
    <s v="CHHAPRA"/>
    <s v="209-DBS"/>
    <s v="PATNA"/>
    <s v="BR"/>
    <s v="BIHAR"/>
    <s v="CHHAPRA"/>
    <n v="380112"/>
    <s v="11867-VIKRANT KUMAR VICKY"/>
    <s v="High"/>
    <n v="23457"/>
    <n v="19630"/>
    <n v="23196"/>
    <n v="16.329999999999998"/>
    <n v="3648.43"/>
    <s v="N"/>
    <s v="N"/>
    <n v="1"/>
    <s v="On-Time"/>
    <x v="241"/>
    <s v="2016-10"/>
    <s v="2016-09"/>
    <n v="0"/>
    <n v="0"/>
    <x v="1"/>
    <n v="2015"/>
    <n v="0"/>
    <s v="2016-Q4"/>
    <n v="1"/>
  </r>
  <r>
    <s v="ACC000568"/>
    <n v="709"/>
    <s v="DURGAPUR"/>
    <s v="JLG35K"/>
    <n v="39593"/>
    <n v="38945"/>
    <n v="3023"/>
    <d v="2016-10-07T00:00:00"/>
    <s v="Fully Paid"/>
    <s v="Quarterly EMI"/>
    <n v="700013"/>
    <s v="DURGAPUR-700013"/>
    <s v="Nisha Reddy"/>
    <s v="Female"/>
    <s v="36-45"/>
    <n v="42"/>
    <s v="1/1/1977"/>
    <s v="SC"/>
    <s v="Hindu"/>
    <s v="RENT"/>
    <s v="100K+"/>
    <s v="Self-Employed"/>
    <n v="668"/>
    <s v="XLG"/>
    <s v="Trade"/>
    <s v=" 36 months"/>
    <n v="9.9099999999999994E-2"/>
    <s v="B"/>
    <s v="B1"/>
    <s v="DURGAPUR"/>
    <s v="201-DBS"/>
    <s v="HOWRAH"/>
    <s v="WB"/>
    <s v="WEST BENGAL"/>
    <s v="PASCHIM BARDHHAMAN"/>
    <n v="700013"/>
    <s v="10037-RAJESH PRATAP"/>
    <s v="Low"/>
    <n v="41028"/>
    <n v="40690"/>
    <n v="39336"/>
    <n v="21.02"/>
    <n v="1879.29"/>
    <s v="Y"/>
    <s v="N"/>
    <n v="0"/>
    <s v="On-Time"/>
    <x v="120"/>
    <s v="2016-10"/>
    <s v="2016-09"/>
    <n v="0"/>
    <n v="0"/>
    <x v="1"/>
    <n v="2015"/>
    <n v="1"/>
    <s v="2016-Q4"/>
    <n v="0"/>
  </r>
  <r>
    <s v="ACC001881"/>
    <n v="804"/>
    <s v="MAWANA"/>
    <s v="JLG30K"/>
    <n v="32130"/>
    <n v="33075"/>
    <n v="33061"/>
    <d v="2016-10-07T00:00:00"/>
    <s v="Fully Paid"/>
    <s v="Monthly EMI"/>
    <n v="800018"/>
    <s v="MAWANA-800018"/>
    <s v="Vivaan Patel"/>
    <s v="Female"/>
    <s v="46-55"/>
    <n v="51"/>
    <s v="1/1/1966"/>
    <s v="SC"/>
    <s v="Hindu"/>
    <s v="MORTGAGE"/>
    <s v="100K+"/>
    <s v="Business"/>
    <n v="375"/>
    <s v="XLG"/>
    <s v="Services"/>
    <s v=" 36 months"/>
    <n v="0.1065"/>
    <s v="B"/>
    <s v="B2"/>
    <s v="MAWANA"/>
    <s v="176-DBS"/>
    <s v="BULANDSHAHR"/>
    <s v="UP"/>
    <s v="UTTAR PRADESH"/>
    <s v="MEERUT"/>
    <n v="800018"/>
    <s v="11183-ANIL KUMAR"/>
    <s v="Medium"/>
    <n v="33731"/>
    <n v="33230"/>
    <n v="31985"/>
    <n v="33.950000000000003"/>
    <n v="4696.72"/>
    <s v="N"/>
    <s v="N"/>
    <n v="2"/>
    <s v="On-Time"/>
    <x v="241"/>
    <s v="2016-10"/>
    <s v="2016-09"/>
    <n v="0"/>
    <n v="0"/>
    <x v="1"/>
    <n v="2015"/>
    <n v="0"/>
    <s v="2016-Q4"/>
    <n v="1"/>
  </r>
  <r>
    <s v="ACC000184"/>
    <n v="219"/>
    <s v="DHURI"/>
    <s v="JLG30K"/>
    <n v="20343"/>
    <n v="38046"/>
    <n v="33912"/>
    <d v="2016-10-09T00:00:00"/>
    <s v="Fully Paid"/>
    <s v="Monthly EMI"/>
    <n v="1030063"/>
    <s v="DHURI-1030063"/>
    <s v="Vivaan Patel"/>
    <s v="Female"/>
    <s v="46-55"/>
    <n v="51"/>
    <s v="1/1/1966"/>
    <s v="SC"/>
    <s v="Hindu"/>
    <s v="MORTGAGE"/>
    <s v="100K+"/>
    <s v="Business"/>
    <n v="375"/>
    <s v="XLG"/>
    <s v="Services"/>
    <s v=" 36 months"/>
    <n v="0.1065"/>
    <s v="B"/>
    <s v="B2"/>
    <s v="DHURI"/>
    <s v="102-DBS"/>
    <s v="LUDHIANA"/>
    <s v="PB"/>
    <s v="PUNJAB"/>
    <s v="SANGRUR"/>
    <n v="1030063"/>
    <s v="12058-DEEPAK KUMAR"/>
    <s v="Low"/>
    <n v="20436"/>
    <n v="38552"/>
    <n v="19962"/>
    <n v="6.65"/>
    <n v="2776.12"/>
    <s v="N"/>
    <s v="N"/>
    <n v="1"/>
    <s v="On-Time"/>
    <x v="136"/>
    <s v="2016-10"/>
    <s v="2016-09"/>
    <n v="0"/>
    <n v="0"/>
    <x v="1"/>
    <n v="2015"/>
    <n v="1"/>
    <s v="2016-Q4"/>
    <n v="0"/>
  </r>
  <r>
    <s v="ACC000516"/>
    <n v="256"/>
    <s v="FATEHGARH SAHIB"/>
    <s v="JLG30K"/>
    <n v="41486"/>
    <n v="13025"/>
    <n v="26853"/>
    <d v="2016-10-09T00:00:00"/>
    <s v="Paid Off"/>
    <s v="Monthly EMI"/>
    <n v="120676"/>
    <s v="FATEHGARH SAHIB-120676"/>
    <s v="Meera Gupta"/>
    <s v="Female"/>
    <s v="46-55"/>
    <n v="52"/>
    <s v="1/1/1967"/>
    <s v="ST"/>
    <s v="Sikh"/>
    <s v="RENT"/>
    <s v="&lt;25K"/>
    <s v="Business"/>
    <n v="805"/>
    <s v="XLG"/>
    <s v="Services"/>
    <s v=" 36 months"/>
    <n v="0.1065"/>
    <s v="B"/>
    <s v="B2"/>
    <s v="FATEHGARH SAHIB"/>
    <s v="102-DBS"/>
    <s v="LUDHIANA"/>
    <s v="PB"/>
    <s v="PUNJAB"/>
    <s v="FATEHGARH SAHIB"/>
    <n v="120676"/>
    <s v="10037-RAJESH PRATAP"/>
    <s v="Medium"/>
    <n v="42202"/>
    <n v="13474"/>
    <n v="41215"/>
    <n v="42.59"/>
    <n v="336.52"/>
    <s v="N"/>
    <s v="N"/>
    <n v="0"/>
    <s v="On-Time"/>
    <x v="242"/>
    <s v="2016-10"/>
    <s v="2016-09"/>
    <n v="0"/>
    <n v="0"/>
    <x v="1"/>
    <n v="2015"/>
    <n v="0"/>
    <s v="2016-Q4"/>
    <n v="1"/>
  </r>
  <r>
    <s v="ACC000896"/>
    <n v="506"/>
    <s v="DURGAPUR"/>
    <s v="JLG30K"/>
    <n v="41810"/>
    <n v="41416"/>
    <n v="25960"/>
    <d v="2016-10-10T00:00:00"/>
    <s v="Default"/>
    <s v="Quarterly EMI"/>
    <n v="700013"/>
    <s v="DURGAPUR-700013"/>
    <s v="Aarav Malhotra"/>
    <s v="Female"/>
    <s v="46-55"/>
    <n v="53"/>
    <s v="1/1/1966"/>
    <s v="Minority"/>
    <s v="Muslim"/>
    <s v="RENT"/>
    <s v="25K-50K"/>
    <s v="Business"/>
    <n v="812"/>
    <s v="XLG"/>
    <s v="Services"/>
    <s v=" 36 months"/>
    <n v="0.1065"/>
    <s v="B"/>
    <s v="B2"/>
    <s v="DURGAPUR"/>
    <s v="201-DBS"/>
    <s v="HOWRAH"/>
    <s v="WB"/>
    <s v="WEST BENGAL"/>
    <s v="PASCHIM BARDHHAMAN"/>
    <n v="700013"/>
    <s v="10037-RAJESH PRATAP"/>
    <s v="Low"/>
    <n v="43037"/>
    <n v="43100"/>
    <n v="41339"/>
    <n v="29.37"/>
    <n v="551.27"/>
    <s v="Y"/>
    <s v="N"/>
    <n v="1"/>
    <s v="On-Time"/>
    <x v="243"/>
    <s v="2016-10"/>
    <s v="2016-09"/>
    <n v="0"/>
    <n v="0"/>
    <x v="1"/>
    <n v="2015"/>
    <n v="0"/>
    <s v="2016-Q4"/>
    <n v="1"/>
  </r>
  <r>
    <s v="ACC001319"/>
    <n v="883"/>
    <s v="BULANDSHAHR"/>
    <s v="JLG30K"/>
    <n v="48619"/>
    <n v="19103"/>
    <n v="35597"/>
    <d v="2016-10-12T00:00:00"/>
    <s v="Paid Off"/>
    <s v="Quarterly EMI"/>
    <n v="10068"/>
    <s v="BULANDSHAHR-10068"/>
    <s v="Laksh Sharma"/>
    <s v="Female"/>
    <s v="26-35"/>
    <n v="31"/>
    <s v="1/1/1988"/>
    <s v="SC"/>
    <s v="Hindu"/>
    <s v="RENT"/>
    <s v="100K+"/>
    <s v="Self-Employed"/>
    <n v="672"/>
    <s v="XLG"/>
    <s v="Services"/>
    <s v=" 36 months"/>
    <n v="0.1065"/>
    <s v="B"/>
    <s v="B2"/>
    <s v="BULANDSHAHR"/>
    <s v="176-DBS"/>
    <s v="BULANDSHAHR"/>
    <s v="UP"/>
    <s v="UTTAR PRADESH"/>
    <s v="BULANDSHAHAR"/>
    <n v="10068"/>
    <s v="10057-NANDI SHANKAR"/>
    <s v="High"/>
    <n v="49482"/>
    <n v="19604"/>
    <n v="48530"/>
    <n v="5"/>
    <n v="3142.74"/>
    <s v="Y"/>
    <s v="N"/>
    <n v="0"/>
    <s v="On-Time"/>
    <x v="97"/>
    <s v="2016-10"/>
    <s v="2016-09"/>
    <n v="0"/>
    <n v="0"/>
    <x v="1"/>
    <n v="2015"/>
    <n v="1"/>
    <s v="2016-Q4"/>
    <n v="0"/>
  </r>
  <r>
    <s v="ACC000941"/>
    <n v="742"/>
    <s v="BULANDSHAHR"/>
    <s v="JLG29K"/>
    <n v="11154"/>
    <n v="37288"/>
    <n v="5285"/>
    <d v="2016-10-16T00:00:00"/>
    <s v="Fully Paid"/>
    <s v="Monthly EMI"/>
    <n v="10068"/>
    <s v="BULANDSHAHR-10068"/>
    <s v="Ananya Sharma"/>
    <s v="Female"/>
    <s v="26-35"/>
    <n v="29"/>
    <s v="10/11/1990"/>
    <s v="General"/>
    <s v="Hindu"/>
    <s v="MORTGAGE"/>
    <s v="&lt;25K"/>
    <s v="Self-Employed"/>
    <n v="712"/>
    <s v="XLG"/>
    <s v="Trade"/>
    <s v=" 60 months"/>
    <n v="0.17269999999999999"/>
    <s v="D"/>
    <s v="D3"/>
    <s v="BULANDSHAHR"/>
    <s v="176-DBS"/>
    <s v="BULANDSHAHR"/>
    <s v="UP"/>
    <s v="UTTAR PRADESH"/>
    <s v="BULANDSHAHAR"/>
    <n v="10068"/>
    <s v="10057-NANDI SHANKAR"/>
    <s v="High"/>
    <n v="12899"/>
    <n v="37984"/>
    <n v="10985"/>
    <n v="5.08"/>
    <n v="3818.38"/>
    <s v="N"/>
    <s v="N"/>
    <n v="0"/>
    <s v="On-Time"/>
    <x v="244"/>
    <s v="2016-10"/>
    <s v="2016-09"/>
    <n v="0"/>
    <n v="0"/>
    <x v="1"/>
    <n v="2015"/>
    <n v="0"/>
    <s v="2016-Q4"/>
    <n v="1"/>
  </r>
  <r>
    <s v="ACC000301"/>
    <n v="652"/>
    <s v="Mathura"/>
    <s v="JLG50K"/>
    <n v="43172"/>
    <n v="7840"/>
    <n v="40125"/>
    <d v="2016-10-17T00:00:00"/>
    <s v="Fully Paid"/>
    <s v="Quarterly EMI"/>
    <n v="910182"/>
    <s v="Mathura-910182"/>
    <s v="Vivaan Gupta"/>
    <s v="Female"/>
    <s v="46-55"/>
    <n v="46"/>
    <s v="1/1/1973"/>
    <s v="ST"/>
    <s v="Sikh"/>
    <s v="OWN"/>
    <s v="75K-100K"/>
    <s v="Business"/>
    <n v="481"/>
    <s v="XLG"/>
    <s v="Home Loan"/>
    <s v=" 60 months"/>
    <n v="0.1991"/>
    <s v="E"/>
    <s v="E4"/>
    <s v="Mathura"/>
    <s v="176-DBS"/>
    <s v="BULANDSHAHR"/>
    <s v="UP"/>
    <s v="UTTAR PRADESH"/>
    <s v="MATHURA"/>
    <n v="910182"/>
    <s v="10469-MANISH  PANDEY"/>
    <s v="High"/>
    <n v="44237"/>
    <n v="9272"/>
    <n v="42942"/>
    <n v="31.49"/>
    <n v="278.82"/>
    <s v="N"/>
    <s v="N"/>
    <n v="0"/>
    <s v="Very Late"/>
    <x v="176"/>
    <s v="2016-10"/>
    <s v="2016-09"/>
    <n v="0"/>
    <n v="0"/>
    <x v="1"/>
    <n v="2015"/>
    <n v="0"/>
    <s v="2016-Q4"/>
    <n v="0"/>
  </r>
  <r>
    <s v="ACC000739"/>
    <n v="79"/>
    <s v="BEHROR"/>
    <s v="JLG30K"/>
    <n v="24891"/>
    <n v="46198"/>
    <n v="15541"/>
    <d v="2016-10-18T00:00:00"/>
    <s v="Paid Off"/>
    <s v="Monthly EMI"/>
    <n v="30179"/>
    <s v="BEHROR-30179"/>
    <s v="Kavya Sharma"/>
    <s v="Female"/>
    <s v="26-35"/>
    <n v="26"/>
    <s v="1/1/1993"/>
    <s v="SC"/>
    <s v="Hindu"/>
    <s v="RENT"/>
    <s v="75K-100K"/>
    <s v="Business"/>
    <n v="398"/>
    <s v="XLG"/>
    <s v="Services"/>
    <s v=" 36 months"/>
    <n v="0.1065"/>
    <s v="B"/>
    <s v="B2"/>
    <s v="BEHROR"/>
    <s v="301-DBS"/>
    <s v="JAIPUR"/>
    <s v="RJ"/>
    <s v="RAJASTHAN"/>
    <s v="BEHROD"/>
    <n v="30179"/>
    <s v="10055-MAHESH KUMAR PATEL"/>
    <s v="Low"/>
    <n v="25375"/>
    <n v="46359"/>
    <n v="24625"/>
    <n v="43.86"/>
    <n v="4343.95"/>
    <s v="N"/>
    <s v="N"/>
    <n v="1"/>
    <s v="Very Late"/>
    <x v="245"/>
    <s v="2016-10"/>
    <s v="2016-09"/>
    <n v="0"/>
    <n v="0"/>
    <x v="1"/>
    <n v="2015"/>
    <n v="0"/>
    <s v="2016-Q4"/>
    <n v="1"/>
  </r>
  <r>
    <s v="ACC001058"/>
    <n v="65"/>
    <s v="PALWAL"/>
    <s v="JLG44K"/>
    <n v="38033"/>
    <n v="13138"/>
    <n v="33844"/>
    <d v="2016-10-19T00:00:00"/>
    <s v="Paid Off"/>
    <s v="Quarterly EMI"/>
    <n v="20242"/>
    <s v="PALWAL-20242"/>
    <s v="Aditya Malhotra"/>
    <s v="Female"/>
    <s v="46-55"/>
    <n v="51"/>
    <s v="1/1/1968"/>
    <s v="OBC"/>
    <s v="Hindu"/>
    <s v="RENT"/>
    <s v="25K-50K"/>
    <s v="Self-Employed"/>
    <n v="389"/>
    <s v="XLG"/>
    <s v="Home Loan"/>
    <s v=" 36 months"/>
    <n v="6.6199999999999995E-2"/>
    <s v="A"/>
    <s v="A2"/>
    <s v="PALWAL"/>
    <s v="206-DBS"/>
    <s v="KARNAL"/>
    <s v="HR"/>
    <s v="HARYANA"/>
    <s v="PALWAL"/>
    <n v="20242"/>
    <s v="10903-HEMANT SHUKLA"/>
    <s v="Medium"/>
    <n v="37582"/>
    <n v="13208"/>
    <n v="37787"/>
    <n v="1.65"/>
    <n v="1420.36"/>
    <s v="N"/>
    <s v="N"/>
    <n v="2"/>
    <s v="On-Time"/>
    <x v="246"/>
    <s v="2016-10"/>
    <s v="2016-09"/>
    <n v="0"/>
    <n v="0"/>
    <x v="1"/>
    <n v="2015"/>
    <n v="0"/>
    <s v="2016-Q4"/>
    <n v="1"/>
  </r>
  <r>
    <s v="ACC001840"/>
    <n v="650"/>
    <s v="Mathura"/>
    <s v="JLG30K"/>
    <n v="7468"/>
    <n v="44013"/>
    <n v="16917"/>
    <d v="2016-10-20T00:00:00"/>
    <s v="Paid Off"/>
    <s v="Quarterly EMI"/>
    <n v="910182"/>
    <s v="Mathura-910182"/>
    <s v="Diya Patel"/>
    <s v="Female"/>
    <s v="36-45"/>
    <n v="44"/>
    <s v="8/9/1975"/>
    <s v="General"/>
    <s v="Hindu"/>
    <s v="MORTGAGE"/>
    <s v="25K-50K"/>
    <s v="Salaried"/>
    <n v="601"/>
    <s v="XLG"/>
    <s v="Services"/>
    <s v=" 36 months"/>
    <n v="0.1065"/>
    <s v="B"/>
    <s v="B2"/>
    <s v="Mathura"/>
    <s v="176-DBS"/>
    <s v="BULANDSHAHR"/>
    <s v="UP"/>
    <s v="UTTAR PRADESH"/>
    <s v="MATHURA"/>
    <n v="910182"/>
    <s v="10469-MANISH  PANDEY"/>
    <s v="High"/>
    <n v="7073"/>
    <n v="44948"/>
    <n v="7420"/>
    <n v="27.25"/>
    <n v="3064.21"/>
    <s v="N"/>
    <s v="N"/>
    <n v="0"/>
    <s v="Very Late"/>
    <x v="247"/>
    <s v="2016-10"/>
    <s v="2016-09"/>
    <n v="0"/>
    <n v="0"/>
    <x v="1"/>
    <n v="2015"/>
    <n v="0"/>
    <s v="2016-Q4"/>
    <n v="1"/>
  </r>
  <r>
    <s v="ACC001508"/>
    <n v="224"/>
    <s v="PAOTA"/>
    <s v="JLG30K"/>
    <n v="17375"/>
    <n v="37510"/>
    <n v="41777"/>
    <d v="2016-10-21T00:00:00"/>
    <s v="Fully Paid"/>
    <s v="Monthly EMI"/>
    <n v="90149"/>
    <s v="PAOTA-90149"/>
    <s v="Ishaan Malhotra"/>
    <s v="Female"/>
    <s v="18-25"/>
    <n v="22"/>
    <s v="1/1/1997"/>
    <s v="OBC"/>
    <s v="Hindu"/>
    <s v="RENT"/>
    <s v="75K-100K"/>
    <s v="Salaried"/>
    <n v="679"/>
    <s v="XLG"/>
    <s v="Services"/>
    <s v=" 36 months"/>
    <n v="0.1065"/>
    <s v="B"/>
    <s v="B2"/>
    <s v="PAOTA"/>
    <s v="301-DBS"/>
    <s v="JAIPUR"/>
    <s v="RJ"/>
    <s v="RAJASTHAN"/>
    <s v="jaipur"/>
    <n v="90149"/>
    <s v="10043-RAVI MISHRA"/>
    <s v="Low"/>
    <n v="17540"/>
    <n v="37739"/>
    <n v="17163"/>
    <n v="44.96"/>
    <n v="4080.05"/>
    <s v="N"/>
    <s v="N"/>
    <n v="1"/>
    <s v="On-Time"/>
    <x v="248"/>
    <s v="2016-10"/>
    <s v="2016-09"/>
    <n v="0"/>
    <n v="0"/>
    <x v="1"/>
    <n v="2015"/>
    <n v="0"/>
    <s v="2016-Q4"/>
    <n v="1"/>
  </r>
  <r>
    <s v="ACC001408"/>
    <n v="833"/>
    <s v="BEHROR"/>
    <s v="JLG35K"/>
    <n v="5532"/>
    <n v="3282"/>
    <n v="42878"/>
    <d v="2016-10-21T00:00:00"/>
    <s v="Fully Paid"/>
    <s v="Quarterly EMI"/>
    <n v="30179"/>
    <s v="BEHROR-30179"/>
    <s v="Nisha Verma"/>
    <s v="Female"/>
    <s v="18-25"/>
    <n v="22"/>
    <s v="10/10/1996"/>
    <s v="ST"/>
    <s v="Sikh"/>
    <s v="MORTGAGE"/>
    <s v="100K+"/>
    <s v="Salaried"/>
    <n v="564"/>
    <s v="XLG"/>
    <s v="Trade"/>
    <s v=" 36 months"/>
    <n v="9.9099999999999994E-2"/>
    <s v="B"/>
    <s v="B1"/>
    <s v="BEHROR"/>
    <s v="301-DBS"/>
    <s v="JAIPUR"/>
    <s v="RJ"/>
    <s v="RAJASTHAN"/>
    <s v="BEHROD"/>
    <n v="30179"/>
    <s v="10055-MAHESH KUMAR PATEL"/>
    <s v="Low"/>
    <n v="7381"/>
    <n v="3043"/>
    <n v="5458"/>
    <n v="10.029999999999999"/>
    <n v="2350.14"/>
    <s v="N"/>
    <s v="N"/>
    <n v="0"/>
    <s v="On-Time"/>
    <x v="248"/>
    <s v="2016-10"/>
    <s v="2016-09"/>
    <n v="0"/>
    <n v="0"/>
    <x v="1"/>
    <n v="2015"/>
    <n v="0"/>
    <s v="2016-Q4"/>
    <n v="1"/>
  </r>
  <r>
    <s v="ACC000097"/>
    <n v="780"/>
    <s v="DURGAPUR"/>
    <s v="JLG46K"/>
    <n v="46435"/>
    <n v="16601"/>
    <n v="4858"/>
    <d v="2016-10-23T00:00:00"/>
    <s v="Paid Off"/>
    <s v="Quarterly EMI"/>
    <n v="700013"/>
    <s v="DURGAPUR-700013"/>
    <s v="Aditya Verma"/>
    <s v="Female"/>
    <s v="36-45"/>
    <n v="40"/>
    <s v="29-01-1979"/>
    <s v="Minority"/>
    <s v="Muslim"/>
    <s v="RENT"/>
    <s v="50K-75K"/>
    <s v="Salaried"/>
    <n v="714"/>
    <s v="XLG"/>
    <s v="Home Loan"/>
    <s v=" 36 months"/>
    <n v="0.1825"/>
    <s v="D"/>
    <s v="D5"/>
    <s v="DURGAPUR"/>
    <s v="201-DBS"/>
    <s v="HOWRAH"/>
    <s v="WB"/>
    <s v="WEST BENGAL"/>
    <s v="PASCHIM BARDHHAMAN"/>
    <n v="700013"/>
    <s v="10037-RAJESH PRATAP"/>
    <s v="Low"/>
    <n v="46023"/>
    <n v="17901"/>
    <n v="45978"/>
    <n v="28.26"/>
    <n v="2480.73"/>
    <s v="N"/>
    <s v="N"/>
    <n v="1"/>
    <s v="Late"/>
    <x v="249"/>
    <s v="2016-10"/>
    <s v="2016-09"/>
    <n v="0"/>
    <n v="0"/>
    <x v="1"/>
    <n v="2015"/>
    <n v="0"/>
    <s v="2016-Q4"/>
    <n v="1"/>
  </r>
  <r>
    <s v="ACC000906"/>
    <n v="979"/>
    <s v="JORHAT"/>
    <s v="JLG30K"/>
    <n v="24936"/>
    <n v="18701"/>
    <n v="28764"/>
    <d v="2016-10-23T00:00:00"/>
    <s v="Paid Off"/>
    <s v="Quarterly EMI"/>
    <n v="850152"/>
    <s v="JORHAT-850152"/>
    <s v="Ananya Malhotra"/>
    <s v="Female"/>
    <s v="36-45"/>
    <n v="44"/>
    <s v="1/1/1975"/>
    <s v="SC"/>
    <s v="Hindu"/>
    <s v="MORTGAGE"/>
    <s v="&lt;25K"/>
    <s v="Self-Employed"/>
    <n v="361"/>
    <s v="XLG"/>
    <s v="Services"/>
    <s v=" 36 months"/>
    <n v="0.1065"/>
    <s v="B"/>
    <s v="B2"/>
    <s v="JORHAT"/>
    <s v="208-DBS"/>
    <s v="GUWAAHATI"/>
    <s v="AS"/>
    <s v="ASSAM"/>
    <s v="JORHAT"/>
    <n v="850152"/>
    <s v="10961-NAYAN JYOTI SARMAH"/>
    <s v="High"/>
    <n v="25743"/>
    <n v="18871"/>
    <n v="24718"/>
    <n v="36.08"/>
    <n v="286.89999999999998"/>
    <s v="N"/>
    <s v="N"/>
    <n v="2"/>
    <s v="On-Time"/>
    <x v="249"/>
    <s v="2016-10"/>
    <s v="2016-09"/>
    <n v="0"/>
    <n v="0"/>
    <x v="1"/>
    <n v="2015"/>
    <n v="0"/>
    <s v="2016-Q4"/>
    <n v="1"/>
  </r>
  <r>
    <s v="ACC001886"/>
    <n v="297"/>
    <s v="JALANDHAR"/>
    <s v="JLG35"/>
    <n v="30616"/>
    <n v="21724"/>
    <n v="15748"/>
    <d v="2016-10-24T00:00:00"/>
    <s v="Fully Paid"/>
    <s v="Monthly EMI"/>
    <n v="160051"/>
    <s v="JALANDHAR-160051"/>
    <s v="Meera Verma"/>
    <s v="Female"/>
    <s v="46-55"/>
    <n v="47"/>
    <s v="1/1/1970"/>
    <s v="SC"/>
    <s v="Hindu"/>
    <s v="RENT"/>
    <s v="75K-100K"/>
    <s v="Business"/>
    <n v="546"/>
    <s v="XLG"/>
    <s v="Home Loan"/>
    <s v=" 60 months"/>
    <n v="0.14649999999999999"/>
    <s v="C"/>
    <s v="C3"/>
    <s v="JALANDHAR"/>
    <s v="102-DBS"/>
    <s v="LUDHIANA"/>
    <s v="PB"/>
    <s v="PUNJAB"/>
    <s v="JALANDHAR"/>
    <n v="160051"/>
    <s v="10067-AKSHAY KUMAR"/>
    <s v="Low"/>
    <n v="31841"/>
    <n v="21870"/>
    <n v="30602"/>
    <n v="27.48"/>
    <n v="3140.93"/>
    <s v="N"/>
    <s v="N"/>
    <n v="1"/>
    <s v="Late"/>
    <x v="250"/>
    <s v="2016-10"/>
    <s v="2016-09"/>
    <n v="0"/>
    <n v="0"/>
    <x v="1"/>
    <n v="2015"/>
    <n v="0"/>
    <s v="2016-Q4"/>
    <n v="1"/>
  </r>
  <r>
    <s v="ACC001411"/>
    <n v="524"/>
    <s v="DURGAPUR"/>
    <s v="JLG40K"/>
    <n v="2315"/>
    <n v="41949"/>
    <n v="39561"/>
    <d v="2016-10-24T00:00:00"/>
    <s v="Paid Off"/>
    <s v="Monthly EMI"/>
    <n v="700013"/>
    <s v="DURGAPUR-700013"/>
    <s v="Meera Sharma"/>
    <s v="Female"/>
    <s v="18-25"/>
    <n v="22"/>
    <s v="14-12-1995"/>
    <s v="General"/>
    <s v="Hindu"/>
    <s v="RENT"/>
    <s v="&lt;25K"/>
    <s v="Salaried"/>
    <n v="346"/>
    <s v="XLG"/>
    <s v="Services"/>
    <s v=" 36 months"/>
    <n v="0.17269999999999999"/>
    <s v="D"/>
    <s v="D3"/>
    <s v="DURGAPUR"/>
    <s v="201-DBS"/>
    <s v="HOWRAH"/>
    <s v="WB"/>
    <s v="WEST BENGAL"/>
    <s v="PASCHIM BARDHHAMAN"/>
    <n v="700013"/>
    <s v="10037-RAJESH PRATAP"/>
    <s v="Low"/>
    <n v="2529"/>
    <n v="42879"/>
    <n v="2227"/>
    <n v="18.46"/>
    <n v="2679.42"/>
    <s v="N"/>
    <s v="N"/>
    <n v="0"/>
    <s v="Very Late"/>
    <x v="74"/>
    <s v="2016-10"/>
    <s v="2016-09"/>
    <n v="0"/>
    <n v="0"/>
    <x v="1"/>
    <n v="2015"/>
    <n v="1"/>
    <s v="2016-Q4"/>
    <n v="0"/>
  </r>
  <r>
    <s v="ACC000978"/>
    <n v="205"/>
    <s v="HABRA"/>
    <s v="JLG30K"/>
    <n v="6812"/>
    <n v="46230"/>
    <n v="16687"/>
    <d v="2016-10-26T00:00:00"/>
    <s v="Fully Paid"/>
    <s v="Monthly EMI"/>
    <n v="650051"/>
    <s v="HABRA-650051"/>
    <s v="Meera Mehta"/>
    <s v="Female"/>
    <s v="46-55"/>
    <n v="49"/>
    <s v="5/10/1970"/>
    <s v="Minority"/>
    <s v="Muslim"/>
    <s v="MORTGAGE"/>
    <s v="&lt;25K"/>
    <s v="Salaried"/>
    <n v="825"/>
    <s v="XLG"/>
    <s v="Services"/>
    <s v=" 36 months"/>
    <n v="0.1065"/>
    <s v="B"/>
    <s v="B2"/>
    <s v="HABRA"/>
    <s v="201-DBS"/>
    <s v="HOWRAH"/>
    <s v="WB"/>
    <s v="WEST BENGAL"/>
    <s v="HABRA"/>
    <n v="650051"/>
    <s v="12361-RITESH KUMAR SINHA"/>
    <s v="Low"/>
    <n v="6716"/>
    <n v="47280"/>
    <n v="6729"/>
    <n v="20.75"/>
    <n v="4879.3599999999997"/>
    <s v="N"/>
    <s v="N"/>
    <n v="1"/>
    <s v="On-Time"/>
    <x v="251"/>
    <s v="2016-10"/>
    <s v="2016-09"/>
    <n v="0"/>
    <n v="0"/>
    <x v="1"/>
    <n v="2015"/>
    <n v="0"/>
    <s v="2016-Q4"/>
    <n v="1"/>
  </r>
  <r>
    <s v="ACC000337"/>
    <n v="958"/>
    <s v="MUKTSAR"/>
    <s v="JLG30K"/>
    <n v="23392"/>
    <n v="26584"/>
    <n v="40878"/>
    <d v="2016-10-26T00:00:00"/>
    <s v="Default"/>
    <s v="Quarterly EMI"/>
    <n v="1110166"/>
    <s v="MUKTSAR-1110166"/>
    <s v="Ishaan Mehta"/>
    <s v="Female"/>
    <s v="36-45"/>
    <n v="39"/>
    <s v="1/1/1978"/>
    <s v="OBC"/>
    <s v="Hindu"/>
    <s v="OWN"/>
    <s v="50K-75K"/>
    <s v="Self-Employed"/>
    <n v="812"/>
    <s v="XLG"/>
    <s v="Services"/>
    <s v=" 36 months"/>
    <n v="0.1065"/>
    <s v="B"/>
    <s v="B2"/>
    <s v="MUKTSAR"/>
    <s v="102-DBS"/>
    <s v="LUDHIANA"/>
    <s v="PB"/>
    <s v="PUNJAB"/>
    <s v="SRI MUKTSAR SAHIB"/>
    <n v="1110166"/>
    <s v="11303-ASHUTOSH KUMAR SUMAN"/>
    <s v="Medium"/>
    <n v="24269"/>
    <n v="27735"/>
    <n v="22901"/>
    <n v="13.91"/>
    <n v="4051.77"/>
    <s v="N"/>
    <s v="N"/>
    <n v="0"/>
    <s v="On-Time"/>
    <x v="251"/>
    <s v="2016-10"/>
    <s v="2016-09"/>
    <n v="0"/>
    <n v="0"/>
    <x v="1"/>
    <n v="2015"/>
    <n v="0"/>
    <s v="2016-Q4"/>
    <n v="1"/>
  </r>
  <r>
    <s v="ACC001311"/>
    <n v="180"/>
    <s v="BEHROR"/>
    <s v="JLG30K"/>
    <n v="4570"/>
    <n v="34250"/>
    <n v="9707"/>
    <d v="2016-10-28T00:00:00"/>
    <s v="Fully Paid"/>
    <s v="Quarterly EMI"/>
    <n v="30179"/>
    <s v="BEHROR-30179"/>
    <s v="Laksh Chopra"/>
    <s v="Female"/>
    <s v="46-55"/>
    <n v="55"/>
    <s v="22-04-1964"/>
    <s v="Minority"/>
    <s v="Muslim"/>
    <s v="RENT"/>
    <s v="100K+"/>
    <s v="Self-Employed"/>
    <n v="502"/>
    <s v="XLG"/>
    <s v="Services"/>
    <s v=" 36 months"/>
    <n v="0.1065"/>
    <s v="B"/>
    <s v="B2"/>
    <s v="BEHROR"/>
    <s v="301-DBS"/>
    <s v="JAIPUR"/>
    <s v="RJ"/>
    <s v="RAJASTHAN"/>
    <s v="BEHROD"/>
    <n v="30179"/>
    <s v="10055-MAHESH KUMAR PATEL"/>
    <s v="Low"/>
    <n v="4597"/>
    <n v="36204"/>
    <n v="4254"/>
    <n v="35.659999999999997"/>
    <n v="2072.58"/>
    <s v="N"/>
    <s v="N"/>
    <n v="0"/>
    <s v="On-Time"/>
    <x v="252"/>
    <s v="2016-10"/>
    <s v="2016-09"/>
    <n v="0"/>
    <n v="0"/>
    <x v="1"/>
    <n v="2015"/>
    <n v="0"/>
    <s v="2016-Q4"/>
    <n v="1"/>
  </r>
  <r>
    <s v="ACC001239"/>
    <n v="211"/>
    <s v="DHURI"/>
    <s v="JLG30K"/>
    <n v="2660"/>
    <n v="38767"/>
    <n v="6761"/>
    <d v="2016-10-29T00:00:00"/>
    <s v="Fully Paid"/>
    <s v="Monthly EMI"/>
    <n v="1030063"/>
    <s v="DHURI-1030063"/>
    <s v="Aditya Mehta"/>
    <s v="Female"/>
    <s v="26-35"/>
    <n v="32"/>
    <s v="1/1/1986"/>
    <s v="ST"/>
    <s v="Sikh"/>
    <s v="RENT"/>
    <s v="75K-100K"/>
    <s v="Salaried"/>
    <n v="666"/>
    <s v="XLG"/>
    <s v="Services"/>
    <s v=" 36 months"/>
    <n v="0.1065"/>
    <s v="B"/>
    <s v="B2"/>
    <s v="DHURI"/>
    <s v="102-DBS"/>
    <s v="LUDHIANA"/>
    <s v="PB"/>
    <s v="PUNJAB"/>
    <s v="SANGRUR"/>
    <n v="1030063"/>
    <s v="12058-DEEPAK KUMAR"/>
    <s v="Low"/>
    <n v="3446"/>
    <n v="40256"/>
    <n v="2465"/>
    <n v="49.49"/>
    <n v="2633.02"/>
    <s v="N"/>
    <s v="N"/>
    <n v="1"/>
    <s v="Very Late"/>
    <x v="213"/>
    <s v="2016-10"/>
    <s v="2016-09"/>
    <n v="0"/>
    <n v="0"/>
    <x v="1"/>
    <n v="2015"/>
    <n v="0"/>
    <s v="2016-Q4"/>
    <n v="0"/>
  </r>
  <r>
    <s v="ACC001418"/>
    <n v="550"/>
    <s v="SANGRUR"/>
    <s v="JLG35K"/>
    <n v="33738"/>
    <n v="26525"/>
    <n v="34150"/>
    <d v="2016-10-29T00:00:00"/>
    <s v="Fully Paid"/>
    <s v="Quarterly EMI"/>
    <n v="110159"/>
    <s v="SANGRUR-110159"/>
    <s v="Laksh Patel"/>
    <s v="Female"/>
    <s v="46-55"/>
    <n v="46"/>
    <s v="1/1/1973"/>
    <s v="General"/>
    <s v="Hindu"/>
    <s v="RENT"/>
    <s v="50K-75K"/>
    <s v="Business"/>
    <n v="467"/>
    <s v="XLG"/>
    <s v="Trade"/>
    <s v=" 36 months"/>
    <n v="9.9099999999999994E-2"/>
    <s v="B"/>
    <s v="B1"/>
    <s v="SANGRUR"/>
    <s v="102-DBS"/>
    <s v="LUDHIANA"/>
    <s v="PB"/>
    <s v="PUNJAB"/>
    <s v="SANGRUR"/>
    <n v="110159"/>
    <s v="10037-RAJESH PRATAP"/>
    <s v="Low"/>
    <n v="33295"/>
    <n v="27986"/>
    <n v="33347"/>
    <n v="40.24"/>
    <n v="4074.08"/>
    <s v="N"/>
    <s v="Y"/>
    <n v="2"/>
    <s v="On-Time"/>
    <x v="253"/>
    <s v="2016-10"/>
    <s v="2016-09"/>
    <n v="0"/>
    <n v="0"/>
    <x v="1"/>
    <n v="2015"/>
    <n v="0"/>
    <s v="2016-Q4"/>
    <n v="1"/>
  </r>
  <r>
    <s v="ACC000925"/>
    <n v="203"/>
    <s v="FATEHABAD"/>
    <s v="JLG30K"/>
    <n v="23040"/>
    <n v="38130"/>
    <n v="18292"/>
    <d v="2016-10-30T00:00:00"/>
    <s v="Fully Paid"/>
    <s v="Quarterly EMI"/>
    <n v="670106"/>
    <s v="FATEHABAD-670106"/>
    <s v="Aarav Malhotra"/>
    <s v="Female"/>
    <s v="46-55"/>
    <n v="53"/>
    <s v="1/1/1966"/>
    <s v="Minority"/>
    <s v="Muslim"/>
    <s v="RENT"/>
    <s v="25K-50K"/>
    <s v="Business"/>
    <n v="812"/>
    <s v="XLG"/>
    <s v="Services"/>
    <s v=" 36 months"/>
    <n v="0.1065"/>
    <s v="B"/>
    <s v="B2"/>
    <s v="FATEHABAD"/>
    <s v="206-DBS"/>
    <s v="KARNAL"/>
    <s v="HR"/>
    <s v="HARYANA"/>
    <s v="FATEHABAD"/>
    <n v="670106"/>
    <s v="10316-DEEPAK KUMAR"/>
    <s v="Medium"/>
    <n v="22655"/>
    <n v="38953"/>
    <n v="22972"/>
    <n v="0.32"/>
    <n v="3716.47"/>
    <s v="N"/>
    <s v="N"/>
    <n v="1"/>
    <s v="Late"/>
    <x v="254"/>
    <s v="2016-10"/>
    <s v="2016-09"/>
    <n v="0"/>
    <n v="0"/>
    <x v="1"/>
    <n v="2015"/>
    <n v="0"/>
    <s v="2016-Q4"/>
    <n v="1"/>
  </r>
  <r>
    <s v="ACC001403"/>
    <n v="683"/>
    <s v="BEHROR"/>
    <s v="JLG30K"/>
    <n v="41518"/>
    <n v="28276"/>
    <n v="6975"/>
    <d v="2016-11-02T00:00:00"/>
    <s v="Paid Off"/>
    <s v="Quarterly EMI"/>
    <n v="30179"/>
    <s v="BEHROR-30179"/>
    <s v="Ananya Reddy"/>
    <s v="Female"/>
    <s v="26-35"/>
    <n v="29"/>
    <s v="1/1/1989"/>
    <s v="ST"/>
    <s v="Sikh"/>
    <s v="RENT"/>
    <s v="100K+"/>
    <s v="Salaried"/>
    <n v="324"/>
    <s v="XLG"/>
    <s v="Services"/>
    <s v=" 36 months"/>
    <n v="0.1065"/>
    <s v="B"/>
    <s v="B2"/>
    <s v="BEHROR"/>
    <s v="301-DBS"/>
    <s v="JAIPUR"/>
    <s v="RJ"/>
    <s v="RAJASTHAN"/>
    <s v="BEHROD"/>
    <n v="30179"/>
    <s v="10055-MAHESH KUMAR PATEL"/>
    <s v="Low"/>
    <n v="41098"/>
    <n v="27854"/>
    <n v="41249"/>
    <n v="44.43"/>
    <n v="4700.28"/>
    <s v="N"/>
    <s v="Y"/>
    <n v="2"/>
    <s v="On-Time"/>
    <x v="165"/>
    <s v="2016-11"/>
    <s v="2016-10"/>
    <n v="0"/>
    <n v="0"/>
    <x v="1"/>
    <n v="2015"/>
    <n v="0"/>
    <s v="2016-Q4"/>
    <n v="0"/>
  </r>
  <r>
    <s v="ACC000406"/>
    <n v="911"/>
    <s v="DURGAPUR"/>
    <s v="JLG35K"/>
    <n v="7952"/>
    <n v="49353"/>
    <n v="42029"/>
    <d v="2016-11-03T00:00:00"/>
    <s v="Fully Paid"/>
    <s v="Monthly EMI"/>
    <n v="700013"/>
    <s v="DURGAPUR-700013"/>
    <s v="Meera Chopra"/>
    <s v="Female"/>
    <s v="46-55"/>
    <n v="53"/>
    <s v="5/7/1966"/>
    <s v="ST"/>
    <s v="Sikh"/>
    <s v="RENT"/>
    <s v="75K-100K"/>
    <s v="Business"/>
    <n v="551"/>
    <s v="XLG"/>
    <s v="Trade"/>
    <s v=" 36 months"/>
    <n v="9.9099999999999994E-2"/>
    <s v="B"/>
    <s v="B1"/>
    <s v="DURGAPUR"/>
    <s v="201-DBS"/>
    <s v="HOWRAH"/>
    <s v="WB"/>
    <s v="WEST BENGAL"/>
    <s v="PASCHIM BARDHHAMAN"/>
    <n v="700013"/>
    <s v="10037-RAJESH PRATAP"/>
    <s v="Low"/>
    <n v="9211"/>
    <n v="50591"/>
    <n v="7601"/>
    <n v="35.229999999999997"/>
    <n v="1469.02"/>
    <s v="N"/>
    <s v="N"/>
    <n v="0"/>
    <s v="On-Time"/>
    <x v="255"/>
    <s v="2016-11"/>
    <s v="2016-10"/>
    <n v="0"/>
    <n v="0"/>
    <x v="1"/>
    <n v="2015"/>
    <n v="0"/>
    <s v="2016-Q4"/>
    <n v="1"/>
  </r>
  <r>
    <s v="ACC001882"/>
    <n v="236"/>
    <s v="FATEHGARH SAHIB"/>
    <s v="JLG30K"/>
    <n v="39336"/>
    <n v="39150"/>
    <n v="22854"/>
    <d v="2016-11-04T00:00:00"/>
    <s v="Active"/>
    <s v="Quarterly EMI"/>
    <n v="120676"/>
    <s v="FATEHGARH SAHIB-120676"/>
    <s v="Nisha Chopra"/>
    <s v="Female"/>
    <s v="46-55"/>
    <n v="49"/>
    <s v="10/11/1970"/>
    <s v="SC"/>
    <s v="Hindu"/>
    <s v="RENT"/>
    <s v="75K-100K"/>
    <s v="Business"/>
    <n v="641"/>
    <s v="XLG"/>
    <s v="Services"/>
    <s v=" 36 months"/>
    <n v="0.1065"/>
    <s v="B"/>
    <s v="B2"/>
    <s v="FATEHGARH SAHIB"/>
    <s v="102-DBS"/>
    <s v="LUDHIANA"/>
    <s v="PB"/>
    <s v="PUNJAB"/>
    <s v="FATEHGARH SAHIB"/>
    <n v="120676"/>
    <s v="10037-RAJESH PRATAP"/>
    <s v="Medium"/>
    <n v="39283"/>
    <n v="39034"/>
    <n v="39145"/>
    <n v="41.44"/>
    <n v="2064.9699999999998"/>
    <s v="N"/>
    <s v="N"/>
    <n v="2"/>
    <s v="Very Late"/>
    <x v="256"/>
    <s v="2016-11"/>
    <s v="2016-10"/>
    <n v="1"/>
    <n v="0"/>
    <x v="1"/>
    <n v="2015"/>
    <n v="0"/>
    <s v="2016-Q4"/>
    <n v="1"/>
  </r>
  <r>
    <s v="ACC000416"/>
    <n v="821"/>
    <s v="Mathura"/>
    <s v="JLG35K"/>
    <n v="24247"/>
    <n v="11460"/>
    <n v="2403"/>
    <d v="2016-11-04T00:00:00"/>
    <s v="Active"/>
    <s v="Quarterly EMI"/>
    <n v="910182"/>
    <s v="Mathura-910182"/>
    <s v="Kavya Patel"/>
    <s v="Female"/>
    <s v="36-45"/>
    <n v="38"/>
    <s v="1/1/1980"/>
    <s v="ST"/>
    <s v="Sikh"/>
    <s v="MORTGAGE"/>
    <s v="25K-50K"/>
    <s v="Business"/>
    <n v="683"/>
    <s v="XLG"/>
    <s v="Trade"/>
    <s v=" 36 months"/>
    <n v="9.9099999999999994E-2"/>
    <s v="B"/>
    <s v="B1"/>
    <s v="Mathura"/>
    <s v="176-DBS"/>
    <s v="BULANDSHAHR"/>
    <s v="UP"/>
    <s v="UTTAR PRADESH"/>
    <s v="MATHURA"/>
    <n v="910182"/>
    <s v="10469-MANISH  PANDEY"/>
    <s v="High"/>
    <n v="25141"/>
    <n v="12757"/>
    <n v="23797"/>
    <n v="47.57"/>
    <n v="240.4"/>
    <s v="N"/>
    <s v="N"/>
    <n v="1"/>
    <s v="Very Late"/>
    <x v="256"/>
    <s v="2016-11"/>
    <s v="2016-10"/>
    <n v="1"/>
    <n v="0"/>
    <x v="1"/>
    <n v="2015"/>
    <n v="0"/>
    <s v="2016-Q4"/>
    <n v="1"/>
  </r>
  <r>
    <s v="ACC001875"/>
    <n v="931"/>
    <s v="Mathura"/>
    <s v="JLG30K"/>
    <n v="7653"/>
    <n v="24025"/>
    <n v="8929"/>
    <d v="2016-11-07T00:00:00"/>
    <s v="Active"/>
    <s v="Monthly EMI"/>
    <n v="910182"/>
    <s v="Mathura-910182"/>
    <s v="Aditya Verma"/>
    <s v="Female"/>
    <s v="36-45"/>
    <n v="40"/>
    <s v="29-01-1979"/>
    <s v="Minority"/>
    <s v="Muslim"/>
    <s v="RENT"/>
    <s v="50K-75K"/>
    <s v="Salaried"/>
    <n v="714"/>
    <s v="XLG"/>
    <s v="Services"/>
    <s v=" 36 months"/>
    <n v="0.1065"/>
    <s v="B"/>
    <s v="B2"/>
    <s v="Mathura"/>
    <s v="176-DBS"/>
    <s v="BULANDSHAHR"/>
    <s v="UP"/>
    <s v="UTTAR PRADESH"/>
    <s v="MATHURA"/>
    <n v="910182"/>
    <s v="10469-MANISH  PANDEY"/>
    <s v="High"/>
    <n v="7441"/>
    <n v="25569"/>
    <n v="7403"/>
    <n v="3.07"/>
    <n v="456.74"/>
    <s v="N"/>
    <s v="N"/>
    <n v="1"/>
    <s v="On-Time"/>
    <x v="257"/>
    <s v="2016-11"/>
    <s v="2016-10"/>
    <n v="1"/>
    <n v="0"/>
    <x v="1"/>
    <n v="2015"/>
    <n v="0"/>
    <s v="2016-Q4"/>
    <n v="1"/>
  </r>
  <r>
    <s v="ACC001710"/>
    <n v="574"/>
    <s v="DHURI"/>
    <s v="JLG30K"/>
    <n v="28543"/>
    <n v="27185"/>
    <n v="34612"/>
    <d v="2016-11-09T00:00:00"/>
    <s v="Paid Off"/>
    <s v="Quarterly EMI"/>
    <n v="1030063"/>
    <s v="DHURI-1030063"/>
    <s v="Nisha Chopra"/>
    <s v="Female"/>
    <s v="46-55"/>
    <n v="52"/>
    <s v="1/1/1965"/>
    <s v="General"/>
    <s v="Hindu"/>
    <s v="RENT"/>
    <s v="100K+"/>
    <s v="Salaried"/>
    <n v="322"/>
    <s v="XLG"/>
    <s v="Services"/>
    <s v=" 36 months"/>
    <n v="0.1065"/>
    <s v="B"/>
    <s v="B2"/>
    <s v="DHURI"/>
    <s v="102-DBS"/>
    <s v="LUDHIANA"/>
    <s v="PB"/>
    <s v="PUNJAB"/>
    <s v="SANGRUR"/>
    <n v="1030063"/>
    <s v="12058-DEEPAK KUMAR"/>
    <s v="Low"/>
    <n v="29711"/>
    <n v="27873"/>
    <n v="28209"/>
    <n v="46.78"/>
    <n v="1614.62"/>
    <s v="N"/>
    <s v="N"/>
    <n v="1"/>
    <s v="On-Time"/>
    <x v="258"/>
    <s v="2016-11"/>
    <s v="2016-10"/>
    <n v="0"/>
    <n v="0"/>
    <x v="1"/>
    <n v="2015"/>
    <n v="0"/>
    <s v="2016-Q4"/>
    <n v="1"/>
  </r>
  <r>
    <s v="ACC001179"/>
    <n v="37"/>
    <s v="SANGRUR"/>
    <s v="JLG30K"/>
    <n v="14302"/>
    <n v="23962"/>
    <n v="28224"/>
    <d v="2016-11-10T00:00:00"/>
    <s v="Fully Paid"/>
    <s v="Quarterly EMI"/>
    <n v="110159"/>
    <s v="SANGRUR-110159"/>
    <s v="Nisha Chopra"/>
    <s v="Female"/>
    <s v="46-55"/>
    <n v="52"/>
    <s v="1/1/1965"/>
    <s v="General"/>
    <s v="Hindu"/>
    <s v="RENT"/>
    <s v="100K+"/>
    <s v="Salaried"/>
    <n v="322"/>
    <s v="XLG"/>
    <s v="Services"/>
    <s v=" 36 months"/>
    <n v="0.1065"/>
    <s v="B"/>
    <s v="B2"/>
    <s v="SANGRUR"/>
    <s v="102-DBS"/>
    <s v="LUDHIANA"/>
    <s v="PB"/>
    <s v="PUNJAB"/>
    <s v="SANGRUR"/>
    <n v="110159"/>
    <s v="10037-RAJESH PRATAP"/>
    <s v="Low"/>
    <n v="16106"/>
    <n v="25263"/>
    <n v="13861"/>
    <n v="22.11"/>
    <n v="4037.27"/>
    <s v="N"/>
    <s v="N"/>
    <n v="0"/>
    <s v="On-Time"/>
    <x v="191"/>
    <s v="2016-11"/>
    <s v="2016-10"/>
    <n v="0"/>
    <n v="0"/>
    <x v="1"/>
    <n v="2015"/>
    <n v="0"/>
    <s v="2016-Q4"/>
    <n v="0"/>
  </r>
  <r>
    <s v="ACC000589"/>
    <n v="183"/>
    <s v="MAWANA"/>
    <s v="JLG35K"/>
    <n v="13408"/>
    <n v="46067"/>
    <n v="32066"/>
    <d v="2016-11-10T00:00:00"/>
    <s v="Fully Paid"/>
    <s v="Monthly EMI"/>
    <n v="800018"/>
    <s v="MAWANA-800018"/>
    <s v="Vivaan Chopra"/>
    <s v="Female"/>
    <s v="36-45"/>
    <n v="39"/>
    <s v="1/1/1979"/>
    <s v="Minority"/>
    <s v="Muslim"/>
    <s v="RENT"/>
    <s v="50K-75K"/>
    <s v="Self-Employed"/>
    <n v="831"/>
    <s v="XLG"/>
    <s v="Trade"/>
    <s v=" 36 months"/>
    <n v="9.9099999999999994E-2"/>
    <s v="B"/>
    <s v="B1"/>
    <s v="MAWANA"/>
    <s v="176-DBS"/>
    <s v="BULANDSHAHR"/>
    <s v="UP"/>
    <s v="UTTAR PRADESH"/>
    <s v="MEERUT"/>
    <n v="800018"/>
    <s v="11183-ANIL KUMAR"/>
    <s v="Medium"/>
    <n v="14142"/>
    <n v="46705"/>
    <n v="13167"/>
    <n v="36.479999999999997"/>
    <n v="1896.48"/>
    <s v="N"/>
    <s v="N"/>
    <n v="2"/>
    <s v="On-Time"/>
    <x v="221"/>
    <s v="2016-11"/>
    <s v="2016-10"/>
    <n v="0"/>
    <n v="0"/>
    <x v="1"/>
    <n v="2015"/>
    <n v="0"/>
    <s v="2016-Q4"/>
    <n v="0"/>
  </r>
  <r>
    <s v="ACC001484"/>
    <n v="699"/>
    <s v="DURGAPUR"/>
    <s v="JLG30K"/>
    <n v="42368"/>
    <n v="48427"/>
    <n v="4379"/>
    <d v="2016-11-11T00:00:00"/>
    <s v="Fully Paid"/>
    <s v="Monthly EMI"/>
    <n v="700013"/>
    <s v="DURGAPUR-700013"/>
    <s v="Nisha Chopra"/>
    <s v="Female"/>
    <s v="26-35"/>
    <n v="28"/>
    <s v="1/1/1989"/>
    <s v="General"/>
    <s v="Hindu"/>
    <s v="RENT"/>
    <s v="&lt;25K"/>
    <s v="Self-Employed"/>
    <n v="553"/>
    <s v="XLG"/>
    <s v="Services"/>
    <s v=" 36 months"/>
    <n v="0.1065"/>
    <s v="B"/>
    <s v="B2"/>
    <s v="DURGAPUR"/>
    <s v="201-DBS"/>
    <s v="HOWRAH"/>
    <s v="WB"/>
    <s v="WEST BENGAL"/>
    <s v="PASCHIM BARDHHAMAN"/>
    <n v="700013"/>
    <s v="10037-RAJESH PRATAP"/>
    <s v="Low"/>
    <n v="42505"/>
    <n v="49448"/>
    <n v="42018"/>
    <n v="21.76"/>
    <n v="2950.26"/>
    <s v="Y"/>
    <s v="N"/>
    <n v="2"/>
    <s v="Very Late"/>
    <x v="10"/>
    <s v="2016-11"/>
    <s v="2016-10"/>
    <n v="0"/>
    <n v="0"/>
    <x v="1"/>
    <n v="2015"/>
    <n v="1"/>
    <s v="2016-Q4"/>
    <n v="0"/>
  </r>
  <r>
    <s v="ACC000862"/>
    <n v="448"/>
    <s v="Mathura"/>
    <s v="JLG35K"/>
    <n v="24108"/>
    <n v="46579"/>
    <n v="17726"/>
    <d v="2016-11-12T00:00:00"/>
    <s v="Paid Off"/>
    <s v="Monthly EMI"/>
    <n v="910182"/>
    <s v="Mathura-910182"/>
    <s v="Kavya Verma"/>
    <s v="Female"/>
    <s v="36-45"/>
    <n v="39"/>
    <s v="1/1/1980"/>
    <s v="ST"/>
    <s v="Sikh"/>
    <s v="RENT"/>
    <s v="100K+"/>
    <s v="Business"/>
    <n v="791"/>
    <s v="XLG"/>
    <s v="Trade"/>
    <s v=" 36 months"/>
    <n v="9.9099999999999994E-2"/>
    <s v="B"/>
    <s v="B1"/>
    <s v="Mathura"/>
    <s v="176-DBS"/>
    <s v="BULANDSHAHR"/>
    <s v="UP"/>
    <s v="UTTAR PRADESH"/>
    <s v="MATHURA"/>
    <n v="910182"/>
    <s v="10469-MANISH  PANDEY"/>
    <s v="High"/>
    <n v="25504"/>
    <n v="48223"/>
    <n v="23945"/>
    <n v="40.68"/>
    <n v="1868.38"/>
    <s v="N"/>
    <s v="N"/>
    <n v="0"/>
    <s v="On-Time"/>
    <x v="259"/>
    <s v="2016-11"/>
    <s v="2016-10"/>
    <n v="0"/>
    <n v="0"/>
    <x v="1"/>
    <n v="2015"/>
    <n v="0"/>
    <s v="2016-Q4"/>
    <n v="1"/>
  </r>
  <r>
    <s v="ACC000611"/>
    <n v="457"/>
    <s v="BULANDSHAHR"/>
    <s v="JLG46K"/>
    <n v="13462"/>
    <n v="29520"/>
    <n v="10662"/>
    <d v="2016-11-12T00:00:00"/>
    <s v="Fully Paid"/>
    <s v="Quarterly EMI"/>
    <n v="10068"/>
    <s v="BULANDSHAHR-10068"/>
    <s v="Laksh Patel"/>
    <s v="Female"/>
    <s v="36-45"/>
    <n v="44"/>
    <s v="25-05-1974"/>
    <s v="ST"/>
    <s v="Hindu"/>
    <s v="RENT"/>
    <s v="&lt;25K"/>
    <s v="Self-Employed"/>
    <n v="342"/>
    <s v="XLG"/>
    <s v="Home Loan"/>
    <s v=" 36 months"/>
    <n v="0.1825"/>
    <s v="D"/>
    <s v="D5"/>
    <s v="BULANDSHAHR"/>
    <s v="176-DBS"/>
    <s v="BULANDSHAHR"/>
    <s v="UP"/>
    <s v="UTTAR PRADESH"/>
    <s v="BULANDSHAHAR"/>
    <n v="10068"/>
    <s v="10057-NANDI SHANKAR"/>
    <s v="High"/>
    <n v="14537"/>
    <n v="31251"/>
    <n v="12984"/>
    <n v="6.38"/>
    <n v="4200.0200000000004"/>
    <s v="N"/>
    <s v="N"/>
    <n v="2"/>
    <s v="Late"/>
    <x v="259"/>
    <s v="2016-11"/>
    <s v="2016-10"/>
    <n v="0"/>
    <n v="0"/>
    <x v="1"/>
    <n v="2015"/>
    <n v="0"/>
    <s v="2016-Q4"/>
    <n v="1"/>
  </r>
  <r>
    <s v="ACC001805"/>
    <n v="496"/>
    <s v="SANGRUR"/>
    <s v="JLG30K"/>
    <n v="2845"/>
    <n v="5059"/>
    <n v="44730"/>
    <d v="2016-11-12T00:00:00"/>
    <s v="Fully Paid"/>
    <s v="Quarterly EMI"/>
    <n v="110159"/>
    <s v="SANGRUR-110159"/>
    <s v="Kavya Verma"/>
    <s v="Female"/>
    <s v="36-45"/>
    <n v="37"/>
    <s v="1/1/1980"/>
    <s v="General"/>
    <s v="Hindu"/>
    <s v="RENT"/>
    <s v="&lt;25K"/>
    <s v="Self-Employed"/>
    <n v="479"/>
    <s v="XLG"/>
    <s v="Services"/>
    <s v=" 36 months"/>
    <n v="0.1065"/>
    <s v="B"/>
    <s v="B2"/>
    <s v="SANGRUR"/>
    <s v="102-DBS"/>
    <s v="LUDHIANA"/>
    <s v="PB"/>
    <s v="PUNJAB"/>
    <s v="SANGRUR"/>
    <n v="110159"/>
    <s v="10037-RAJESH PRATAP"/>
    <s v="Low"/>
    <n v="2575"/>
    <n v="5584"/>
    <n v="2842"/>
    <n v="40.590000000000003"/>
    <n v="3789.59"/>
    <s v="N"/>
    <s v="N"/>
    <n v="0"/>
    <s v="On-Time"/>
    <x v="259"/>
    <s v="2016-11"/>
    <s v="2016-10"/>
    <n v="0"/>
    <n v="0"/>
    <x v="1"/>
    <n v="2015"/>
    <n v="0"/>
    <s v="2016-Q4"/>
    <n v="1"/>
  </r>
  <r>
    <s v="ACC000404"/>
    <n v="816"/>
    <s v="NEEM KA THANA"/>
    <s v="JLG30K"/>
    <n v="42474"/>
    <n v="4763"/>
    <n v="3220"/>
    <d v="2016-11-15T00:00:00"/>
    <s v="Paid Off"/>
    <s v="Quarterly EMI"/>
    <n v="80001"/>
    <s v="NEEM KA THANA-80001"/>
    <s v="Ananya Nair"/>
    <s v="Female"/>
    <s v="36-45"/>
    <n v="44"/>
    <s v="1/1/1975"/>
    <s v="ST"/>
    <s v="Sikh"/>
    <s v="RENT"/>
    <s v="50K-75K"/>
    <s v="Self-Employed"/>
    <n v="638"/>
    <s v="XLG"/>
    <s v="Services"/>
    <s v=" 36 months"/>
    <n v="0.1065"/>
    <s v="B"/>
    <s v="B2"/>
    <s v="NEEM KA THANA"/>
    <s v="301-DBS"/>
    <s v="JAIPUR"/>
    <s v="RJ"/>
    <s v="RAJASTHAN"/>
    <s v="NEEM KA THANA"/>
    <n v="80001"/>
    <s v="10043-RAVI MISHRA"/>
    <s v="High"/>
    <n v="43659"/>
    <n v="5969"/>
    <n v="42213"/>
    <n v="23.3"/>
    <n v="4969.6400000000003"/>
    <s v="N"/>
    <s v="N"/>
    <n v="0"/>
    <s v="Very Late"/>
    <x v="260"/>
    <s v="2016-11"/>
    <s v="2016-10"/>
    <n v="0"/>
    <n v="0"/>
    <x v="1"/>
    <n v="2015"/>
    <n v="0"/>
    <s v="2016-Q4"/>
    <n v="1"/>
  </r>
  <r>
    <s v="ACC001413"/>
    <n v="679"/>
    <s v="JORHAT"/>
    <s v="JLG30K"/>
    <n v="39193"/>
    <n v="44998"/>
    <n v="37964"/>
    <d v="2016-11-16T00:00:00"/>
    <s v="Fully Paid"/>
    <s v="Quarterly EMI"/>
    <n v="850152"/>
    <s v="JORHAT-850152"/>
    <s v="Aditya Reddy"/>
    <s v="Female"/>
    <s v="36-45"/>
    <n v="38"/>
    <s v="1/1/1982"/>
    <s v="ST"/>
    <s v="Sikh"/>
    <s v="RENT"/>
    <s v="75K-100K"/>
    <s v="Self-Employed"/>
    <n v="467"/>
    <s v="XLG"/>
    <s v="Services"/>
    <s v=" 36 months"/>
    <n v="0.1065"/>
    <s v="B"/>
    <s v="B2"/>
    <s v="JORHAT"/>
    <s v="208-DBS"/>
    <s v="GUWAAHATI"/>
    <s v="AS"/>
    <s v="ASSAM"/>
    <s v="JORHAT"/>
    <n v="850152"/>
    <s v="10961-NAYAN JYOTI SARMAH"/>
    <s v="High"/>
    <n v="39274"/>
    <n v="46012"/>
    <n v="38830"/>
    <n v="41.69"/>
    <n v="3067.26"/>
    <s v="N"/>
    <s v="N"/>
    <n v="1"/>
    <s v="On-Time"/>
    <x v="261"/>
    <s v="2016-11"/>
    <s v="2016-10"/>
    <n v="0"/>
    <n v="0"/>
    <x v="1"/>
    <n v="2015"/>
    <n v="0"/>
    <s v="2016-Q4"/>
    <n v="1"/>
  </r>
  <r>
    <s v="ACC000790"/>
    <n v="829"/>
    <s v="HABRA"/>
    <s v="JLG35K"/>
    <n v="46527"/>
    <n v="7447"/>
    <n v="8393"/>
    <d v="2016-11-16T00:00:00"/>
    <s v="Fully Paid"/>
    <s v="Monthly EMI"/>
    <n v="650051"/>
    <s v="HABRA-650051"/>
    <s v="Meera Nair"/>
    <s v="Female"/>
    <s v="36-45"/>
    <n v="43"/>
    <s v="1/1/1974"/>
    <s v="SC"/>
    <s v="Hindu"/>
    <s v="MORTGAGE"/>
    <s v="&lt;25K"/>
    <s v="Salaried"/>
    <n v="453"/>
    <s v="XLG"/>
    <s v="Trade"/>
    <s v=" 36 months"/>
    <n v="9.9099999999999994E-2"/>
    <s v="B"/>
    <s v="B1"/>
    <s v="HABRA"/>
    <s v="201-DBS"/>
    <s v="HOWRAH"/>
    <s v="WB"/>
    <s v="WEST BENGAL"/>
    <s v="HABRA"/>
    <n v="650051"/>
    <s v="12361-RITESH KUMAR SINHA"/>
    <s v="Low"/>
    <n v="47079"/>
    <n v="8872"/>
    <n v="46040"/>
    <n v="29.36"/>
    <n v="2012.1"/>
    <s v="N"/>
    <s v="N"/>
    <n v="1"/>
    <s v="On-Time"/>
    <x v="261"/>
    <s v="2016-11"/>
    <s v="2016-10"/>
    <n v="0"/>
    <n v="0"/>
    <x v="1"/>
    <n v="2015"/>
    <n v="0"/>
    <s v="2016-Q4"/>
    <n v="1"/>
  </r>
  <r>
    <s v="ACC000016"/>
    <n v="551"/>
    <s v="MAWANA"/>
    <s v="JLG30K"/>
    <n v="38892"/>
    <n v="43934"/>
    <n v="15990"/>
    <d v="2016-11-17T00:00:00"/>
    <s v="Active"/>
    <s v="Quarterly EMI"/>
    <n v="800018"/>
    <s v="MAWANA-800018"/>
    <s v="Nisha Chopra"/>
    <s v="Female"/>
    <s v="46-55"/>
    <n v="49"/>
    <s v="10/11/1970"/>
    <s v="SC"/>
    <s v="Hindu"/>
    <s v="RENT"/>
    <s v="75K-100K"/>
    <s v="Business"/>
    <n v="641"/>
    <s v="XLG"/>
    <s v="Services"/>
    <s v=" 36 months"/>
    <n v="0.1065"/>
    <s v="B"/>
    <s v="B2"/>
    <s v="MAWANA"/>
    <s v="176-DBS"/>
    <s v="BULANDSHAHR"/>
    <s v="UP"/>
    <s v="UTTAR PRADESH"/>
    <s v="MEERUT"/>
    <n v="800018"/>
    <s v="11183-ANIL KUMAR"/>
    <s v="Medium"/>
    <n v="39776"/>
    <n v="44062"/>
    <n v="38823"/>
    <n v="2.33"/>
    <n v="886.53"/>
    <s v="N"/>
    <s v="N"/>
    <n v="0"/>
    <s v="On-Time"/>
    <x v="59"/>
    <s v="2016-11"/>
    <s v="2016-10"/>
    <n v="1"/>
    <n v="0"/>
    <x v="1"/>
    <n v="2015"/>
    <n v="1"/>
    <s v="2016-Q4"/>
    <n v="0"/>
  </r>
  <r>
    <s v="ACC000153"/>
    <n v="863"/>
    <s v="DHURI"/>
    <s v="JLG30K"/>
    <n v="36784"/>
    <n v="13835"/>
    <n v="29966"/>
    <d v="2016-11-22T00:00:00"/>
    <s v="Paid Off"/>
    <s v="Quarterly EMI"/>
    <n v="1030063"/>
    <s v="DHURI-1030063"/>
    <s v="Aarav Malhotra"/>
    <s v="Female"/>
    <s v="46-55"/>
    <n v="46"/>
    <s v="1/8/1973"/>
    <s v="Minority"/>
    <s v="Muslim"/>
    <s v="MORTGAGE"/>
    <s v="100K+"/>
    <s v="Salaried"/>
    <n v="604"/>
    <s v="XLG"/>
    <s v="Services"/>
    <s v=" 36 months"/>
    <n v="0.1065"/>
    <s v="B"/>
    <s v="B2"/>
    <s v="DHURI"/>
    <s v="102-DBS"/>
    <s v="LUDHIANA"/>
    <s v="PB"/>
    <s v="PUNJAB"/>
    <s v="SANGRUR"/>
    <n v="1030063"/>
    <s v="12058-DEEPAK KUMAR"/>
    <s v="Low"/>
    <n v="37250"/>
    <n v="15430"/>
    <n v="36765"/>
    <n v="17.84"/>
    <n v="1473.65"/>
    <s v="N"/>
    <s v="Y"/>
    <n v="0"/>
    <s v="On-Time"/>
    <x v="262"/>
    <s v="2016-11"/>
    <s v="2016-10"/>
    <n v="0"/>
    <n v="0"/>
    <x v="1"/>
    <n v="2015"/>
    <n v="0"/>
    <s v="2016-Q4"/>
    <n v="1"/>
  </r>
  <r>
    <s v="ACC001119"/>
    <n v="140"/>
    <s v="MUKTSAR"/>
    <s v="JLG30K"/>
    <n v="40095"/>
    <n v="42005"/>
    <n v="43514"/>
    <d v="2016-11-23T00:00:00"/>
    <s v="Active"/>
    <s v="Quarterly EMI"/>
    <n v="1110166"/>
    <s v="MUKTSAR-1110166"/>
    <s v="Nisha Nair"/>
    <s v="Female"/>
    <s v="26-35"/>
    <n v="28"/>
    <s v="8/11/1991"/>
    <s v="ST"/>
    <s v="Sikh"/>
    <s v="MORTGAGE"/>
    <s v="25K-50K"/>
    <s v="Self-Employed"/>
    <n v="641"/>
    <s v="XLG"/>
    <s v="Services"/>
    <s v=" 36 months"/>
    <n v="0.1065"/>
    <s v="B"/>
    <s v="B2"/>
    <s v="MUKTSAR"/>
    <s v="102-DBS"/>
    <s v="LUDHIANA"/>
    <s v="PB"/>
    <s v="PUNJAB"/>
    <s v="SRI MUKTSAR SAHIB"/>
    <n v="1110166"/>
    <s v="11303-ASHUTOSH KUMAR SUMAN"/>
    <s v="Medium"/>
    <n v="40074"/>
    <n v="42493"/>
    <n v="39785"/>
    <n v="28.57"/>
    <n v="661.93"/>
    <s v="N"/>
    <s v="N"/>
    <n v="1"/>
    <s v="On-Time"/>
    <x v="160"/>
    <s v="2016-11"/>
    <s v="2016-10"/>
    <n v="1"/>
    <n v="0"/>
    <x v="1"/>
    <n v="2015"/>
    <n v="0"/>
    <s v="2016-Q4"/>
    <n v="0"/>
  </r>
  <r>
    <s v="ACC001917"/>
    <n v="716"/>
    <s v="UJJAIN"/>
    <s v="JLG30K"/>
    <n v="49502"/>
    <n v="44329"/>
    <n v="24118"/>
    <d v="2016-11-23T00:00:00"/>
    <s v="Fully Paid"/>
    <s v="Monthly EMI"/>
    <n v="1510002"/>
    <s v="UJJAIN-1510002"/>
    <s v="Nisha Nair"/>
    <s v="Female"/>
    <s v="26-35"/>
    <n v="28"/>
    <s v="8/11/1991"/>
    <s v="ST"/>
    <s v="Sikh"/>
    <s v="MORTGAGE"/>
    <s v="25K-50K"/>
    <s v="Self-Employed"/>
    <n v="641"/>
    <s v="XLG"/>
    <s v="Services"/>
    <s v=" 36 months"/>
    <n v="0.1065"/>
    <s v="B"/>
    <s v="B2"/>
    <s v="UJJAIN"/>
    <s v="200-DBS"/>
    <s v="BHOPAL"/>
    <s v="MP"/>
    <s v="MADHYA PRADESH"/>
    <s v="UJJAIN"/>
    <n v="1510002"/>
    <s v="12915-FAIZAL KHAN"/>
    <s v="High"/>
    <n v="51072"/>
    <n v="44923"/>
    <n v="49459"/>
    <n v="24.36"/>
    <n v="4844.6400000000003"/>
    <s v="N"/>
    <s v="N"/>
    <n v="0"/>
    <s v="On-Time"/>
    <x v="263"/>
    <s v="2016-11"/>
    <s v="2016-10"/>
    <n v="0"/>
    <n v="0"/>
    <x v="1"/>
    <n v="2015"/>
    <n v="0"/>
    <s v="2016-Q4"/>
    <n v="1"/>
  </r>
  <r>
    <s v="ACC001565"/>
    <n v="441"/>
    <s v="JALANDHAR"/>
    <s v="JLG30K"/>
    <n v="48265"/>
    <n v="8542"/>
    <n v="11426"/>
    <d v="2016-11-24T00:00:00"/>
    <s v="Fully Paid"/>
    <s v="Monthly EMI"/>
    <n v="160051"/>
    <s v="JALANDHAR-160051"/>
    <s v="Diya Sharma"/>
    <s v="Female"/>
    <s v="26-35"/>
    <n v="34"/>
    <s v="1/1/1984"/>
    <s v="ST"/>
    <s v="Sikh"/>
    <s v="MORTGAGE"/>
    <s v="100K+"/>
    <s v="Self-Employed"/>
    <n v="341"/>
    <s v="XLG"/>
    <s v="Services"/>
    <s v=" 36 months"/>
    <n v="0.1065"/>
    <s v="B"/>
    <s v="B2"/>
    <s v="JALANDHAR"/>
    <s v="102-DBS"/>
    <s v="LUDHIANA"/>
    <s v="PB"/>
    <s v="PUNJAB"/>
    <s v="JALANDHAR"/>
    <n v="160051"/>
    <s v="10067-AKSHAY KUMAR"/>
    <s v="Low"/>
    <n v="49575"/>
    <n v="10152"/>
    <n v="47998"/>
    <n v="9.9700000000000006"/>
    <n v="2623.43"/>
    <s v="N"/>
    <s v="N"/>
    <n v="2"/>
    <s v="On-Time"/>
    <x v="264"/>
    <s v="2016-11"/>
    <s v="2016-10"/>
    <n v="0"/>
    <n v="0"/>
    <x v="1"/>
    <n v="2015"/>
    <n v="0"/>
    <s v="2016-Q4"/>
    <n v="1"/>
  </r>
  <r>
    <s v="ACC000413"/>
    <n v="156"/>
    <s v="MAWANA"/>
    <s v="JLG30K"/>
    <n v="2894"/>
    <n v="26384"/>
    <n v="38982"/>
    <d v="2016-11-26T00:00:00"/>
    <s v="Paid Off"/>
    <s v="Quarterly EMI"/>
    <n v="800018"/>
    <s v="MAWANA-800018"/>
    <s v="Laksh Mehta"/>
    <s v="Female"/>
    <s v="36-45"/>
    <n v="44"/>
    <s v="28-07-1975"/>
    <s v="General"/>
    <s v="Muslim"/>
    <s v="RENT"/>
    <s v="50K-75K"/>
    <s v="Salaried"/>
    <n v="425"/>
    <s v="XLG"/>
    <s v="Services"/>
    <s v=" 36 months"/>
    <n v="0.1065"/>
    <s v="B"/>
    <s v="B2"/>
    <s v="MAWANA"/>
    <s v="176-DBS"/>
    <s v="BULANDSHAHR"/>
    <s v="UP"/>
    <s v="UTTAR PRADESH"/>
    <s v="MEERUT"/>
    <n v="800018"/>
    <s v="11183-ANIL KUMAR"/>
    <s v="Medium"/>
    <n v="3169"/>
    <n v="27142"/>
    <n v="2444"/>
    <n v="9.36"/>
    <n v="2880.01"/>
    <s v="N"/>
    <s v="N"/>
    <n v="2"/>
    <s v="Late"/>
    <x v="265"/>
    <s v="2016-11"/>
    <s v="2016-10"/>
    <n v="0"/>
    <n v="0"/>
    <x v="1"/>
    <n v="2015"/>
    <n v="0"/>
    <s v="2016-Q4"/>
    <n v="1"/>
  </r>
  <r>
    <s v="ACC000379"/>
    <n v="497"/>
    <s v="AGRA"/>
    <s v="JLG30K"/>
    <n v="29306"/>
    <n v="20111"/>
    <n v="24874"/>
    <d v="2016-11-26T00:00:00"/>
    <s v="Paid Off"/>
    <s v="Quarterly EMI"/>
    <n v="140056"/>
    <s v="AGRA-140056"/>
    <s v="Vivaan Gupta"/>
    <s v="Female"/>
    <s v="46-55"/>
    <n v="46"/>
    <s v="1/1/1973"/>
    <s v="ST"/>
    <s v="Sikh"/>
    <s v="OWN"/>
    <s v="75K-100K"/>
    <s v="Business"/>
    <n v="481"/>
    <s v="XLG"/>
    <s v="Services"/>
    <s v=" 36 months"/>
    <n v="0.1065"/>
    <s v="B"/>
    <s v="B2"/>
    <s v="AGRA"/>
    <s v="176-DBS"/>
    <s v="BULANDSHAHR"/>
    <s v="UP"/>
    <s v="UTTAR PRADESH"/>
    <s v="AGRA"/>
    <n v="140056"/>
    <s v="10161-RAM AVTAR"/>
    <s v="Medium"/>
    <n v="30670"/>
    <n v="20254"/>
    <n v="29113"/>
    <n v="14.08"/>
    <n v="4501.83"/>
    <s v="N"/>
    <s v="N"/>
    <n v="1"/>
    <s v="Late"/>
    <x v="265"/>
    <s v="2016-11"/>
    <s v="2016-10"/>
    <n v="0"/>
    <n v="0"/>
    <x v="1"/>
    <n v="2015"/>
    <n v="0"/>
    <s v="2016-Q4"/>
    <n v="1"/>
  </r>
  <r>
    <s v="ACC001646"/>
    <n v="950"/>
    <s v="Mathura"/>
    <s v="JLG35K"/>
    <n v="5993"/>
    <n v="41996"/>
    <n v="24391"/>
    <d v="2016-11-27T00:00:00"/>
    <s v="Paid Off"/>
    <s v="Monthly EMI"/>
    <n v="910182"/>
    <s v="Mathura-910182"/>
    <s v="Aditya Malhotra"/>
    <s v="Female"/>
    <s v="46-55"/>
    <n v="51"/>
    <s v="1/1/1968"/>
    <s v="OBC"/>
    <s v="Hindu"/>
    <s v="RENT"/>
    <s v="25K-50K"/>
    <s v="Self-Employed"/>
    <n v="389"/>
    <s v="XLG"/>
    <s v="Trade"/>
    <s v=" 36 months"/>
    <n v="9.9099999999999994E-2"/>
    <s v="B"/>
    <s v="B1"/>
    <s v="Mathura"/>
    <s v="176-DBS"/>
    <s v="BULANDSHAHR"/>
    <s v="UP"/>
    <s v="UTTAR PRADESH"/>
    <s v="MATHURA"/>
    <n v="910182"/>
    <s v="10469-MANISH  PANDEY"/>
    <s v="High"/>
    <n v="6897"/>
    <n v="42681"/>
    <n v="5993"/>
    <n v="21.94"/>
    <n v="3170.95"/>
    <s v="N"/>
    <s v="N"/>
    <n v="2"/>
    <s v="Late"/>
    <x v="266"/>
    <s v="2016-11"/>
    <s v="2016-10"/>
    <n v="0"/>
    <n v="0"/>
    <x v="1"/>
    <n v="2015"/>
    <n v="0"/>
    <s v="2016-Q4"/>
    <n v="1"/>
  </r>
  <r>
    <s v="ACC001759"/>
    <n v="726"/>
    <s v="MUKTSAR"/>
    <s v="JLG45K"/>
    <n v="13751"/>
    <n v="38302"/>
    <n v="37936"/>
    <d v="2016-11-28T00:00:00"/>
    <s v="Active"/>
    <s v="Quarterly EMI"/>
    <n v="1110166"/>
    <s v="MUKTSAR-1110166"/>
    <s v="Ananya Sharma"/>
    <s v="Female"/>
    <s v="26-35"/>
    <n v="29"/>
    <s v="10/11/1990"/>
    <s v="General"/>
    <s v="Hindu"/>
    <s v="MORTGAGE"/>
    <s v="&lt;25K"/>
    <s v="Self-Employed"/>
    <n v="712"/>
    <s v="XLG"/>
    <s v="Agriculture"/>
    <s v=" 36 months"/>
    <n v="7.51E-2"/>
    <s v="A"/>
    <s v="A3"/>
    <s v="MUKTSAR"/>
    <s v="102-DBS"/>
    <s v="LUDHIANA"/>
    <s v="PB"/>
    <s v="PUNJAB"/>
    <s v="SRI MUKTSAR SAHIB"/>
    <n v="1110166"/>
    <s v="11303-ASHUTOSH KUMAR SUMAN"/>
    <s v="Medium"/>
    <n v="14002"/>
    <n v="40273"/>
    <n v="13690"/>
    <n v="34.979999999999997"/>
    <n v="894.49"/>
    <s v="N"/>
    <s v="N"/>
    <n v="0"/>
    <s v="On-Time"/>
    <x v="267"/>
    <s v="2016-11"/>
    <s v="2016-10"/>
    <n v="1"/>
    <n v="0"/>
    <x v="1"/>
    <n v="2015"/>
    <n v="0"/>
    <s v="2016-Q4"/>
    <n v="1"/>
  </r>
  <r>
    <s v="ACC001186"/>
    <n v="747"/>
    <s v="CHHATA"/>
    <s v="JLG30K"/>
    <n v="37456"/>
    <n v="12403"/>
    <n v="36536"/>
    <d v="2016-11-29T00:00:00"/>
    <s v="Paid Off"/>
    <s v="Monthly EMI"/>
    <n v="910020"/>
    <s v="CHHATA-910020"/>
    <s v="Ishaan Sharma"/>
    <s v="Female"/>
    <s v="46-55"/>
    <n v="46"/>
    <s v="1/1/1973"/>
    <s v="ST"/>
    <s v="Sikh"/>
    <s v="MORTGAGE"/>
    <s v="100K+"/>
    <s v="Business"/>
    <n v="522"/>
    <s v="XLG"/>
    <s v="Services"/>
    <s v=" 36 months"/>
    <n v="0.1065"/>
    <s v="B"/>
    <s v="B2"/>
    <s v="CHHATA"/>
    <s v="176-DBS"/>
    <s v="BULANDSHAHR"/>
    <s v="UP"/>
    <s v="UTTAR PRADESH"/>
    <s v="MATHURA"/>
    <n v="910020"/>
    <s v="10047-ANIL KUMAR"/>
    <s v="High"/>
    <n v="38346"/>
    <n v="12142"/>
    <n v="37331"/>
    <n v="17.88"/>
    <n v="4089.61"/>
    <s v="N"/>
    <s v="Y"/>
    <n v="0"/>
    <s v="On-Time"/>
    <x v="268"/>
    <s v="2016-11"/>
    <s v="2016-10"/>
    <n v="0"/>
    <n v="0"/>
    <x v="1"/>
    <n v="2015"/>
    <n v="0"/>
    <s v="2016-Q4"/>
    <n v="1"/>
  </r>
  <r>
    <s v="ACC000444"/>
    <n v="698"/>
    <s v="DHURI"/>
    <s v="JLG46K"/>
    <n v="18583"/>
    <n v="16214"/>
    <n v="38080"/>
    <d v="2016-12-15T00:00:00"/>
    <s v="Fully Paid"/>
    <s v="Monthly EMI"/>
    <n v="1030063"/>
    <s v="DHURI-1030063"/>
    <s v="Aarav Joshi"/>
    <s v="Female"/>
    <s v="18-25"/>
    <n v="22"/>
    <s v="27-10-1997"/>
    <s v="General"/>
    <s v="Hindu"/>
    <s v="RENT"/>
    <s v="&lt;25K"/>
    <s v="Salaried"/>
    <n v="516"/>
    <s v="XLG"/>
    <s v="Home Loan"/>
    <s v=" 36 months"/>
    <n v="0.1825"/>
    <s v="D"/>
    <s v="D5"/>
    <s v="DHURI"/>
    <s v="102-DBS"/>
    <s v="LUDHIANA"/>
    <s v="PB"/>
    <s v="PUNJAB"/>
    <s v="SANGRUR"/>
    <n v="1030063"/>
    <s v="12058-DEEPAK KUMAR"/>
    <s v="Low"/>
    <n v="20307"/>
    <n v="16268"/>
    <n v="18512"/>
    <n v="36.99"/>
    <n v="3948.93"/>
    <s v="N"/>
    <s v="N"/>
    <n v="0"/>
    <s v="On-Time"/>
    <x v="269"/>
    <s v="2016-12"/>
    <s v="2016-11"/>
    <n v="0"/>
    <n v="0"/>
    <x v="1"/>
    <n v="2015"/>
    <n v="0"/>
    <s v="2016-Q4"/>
    <n v="1"/>
  </r>
  <r>
    <s v="ACC001790"/>
    <n v="785"/>
    <s v="JAMMU"/>
    <s v="JLG30K"/>
    <n v="22441"/>
    <n v="17356"/>
    <n v="24174"/>
    <d v="2016-12-16T00:00:00"/>
    <s v="Paid Off"/>
    <s v="Quarterly EMI"/>
    <n v="720081"/>
    <s v="JAMMU-720081"/>
    <s v="Diya Sharma"/>
    <s v="Female"/>
    <s v="26-35"/>
    <n v="34"/>
    <s v="1/1/1984"/>
    <s v="ST"/>
    <s v="Sikh"/>
    <s v="MORTGAGE"/>
    <s v="100K+"/>
    <s v="Self-Employed"/>
    <n v="341"/>
    <s v="XLG"/>
    <s v="Services"/>
    <s v=" 36 months"/>
    <n v="0.1065"/>
    <s v="B"/>
    <s v="B2"/>
    <s v="JAMMU"/>
    <s v="201-DBS"/>
    <s v="LUDHIANA"/>
    <s v="JK"/>
    <s v="JAMMU &amp; KASHMIR"/>
    <s v="JAMMU"/>
    <n v="720081"/>
    <s v="10588-POONAM DEVI"/>
    <s v="High"/>
    <n v="21993"/>
    <n v="18503"/>
    <n v="22362"/>
    <n v="11.52"/>
    <n v="4646.6099999999997"/>
    <s v="N"/>
    <s v="N"/>
    <n v="1"/>
    <s v="On-Time"/>
    <x v="37"/>
    <s v="2016-12"/>
    <s v="2016-11"/>
    <n v="0"/>
    <n v="0"/>
    <x v="1"/>
    <n v="2015"/>
    <n v="1"/>
    <s v="2016-Q4"/>
    <n v="0"/>
  </r>
  <r>
    <s v="ACC000409"/>
    <n v="682"/>
    <s v="MUKTSAR"/>
    <s v="JLG35K"/>
    <n v="49391"/>
    <n v="21339"/>
    <n v="16358"/>
    <d v="2016-12-17T00:00:00"/>
    <s v="Default"/>
    <s v="Quarterly EMI"/>
    <n v="1110166"/>
    <s v="MUKTSAR-1110166"/>
    <s v="Diya Patel"/>
    <s v="Female"/>
    <s v="18-25"/>
    <m/>
    <m/>
    <s v="ST"/>
    <s v="Sikh"/>
    <s v="MORTGAGE"/>
    <s v="&lt;25K"/>
    <s v="Salaried"/>
    <n v="476"/>
    <s v="XLG"/>
    <s v="Trade"/>
    <s v=" 36 months"/>
    <n v="9.9099999999999994E-2"/>
    <s v="B"/>
    <s v="B1"/>
    <s v="MUKTSAR"/>
    <s v="102-DBS"/>
    <s v="LUDHIANA"/>
    <s v="PB"/>
    <s v="PUNJAB"/>
    <s v="SRI MUKTSAR SAHIB"/>
    <n v="1110166"/>
    <s v="11303-ASHUTOSH KUMAR SUMAN"/>
    <s v="Medium"/>
    <n v="49322"/>
    <n v="22008"/>
    <n v="49074"/>
    <n v="36.22"/>
    <n v="555.84"/>
    <s v="N"/>
    <s v="N"/>
    <n v="1"/>
    <s v="On-Time"/>
    <x v="270"/>
    <s v="2016-12"/>
    <s v="2016-11"/>
    <n v="0"/>
    <n v="0"/>
    <x v="1"/>
    <n v="2015"/>
    <n v="0"/>
    <s v="2016-Q4"/>
    <n v="1"/>
  </r>
  <r>
    <s v="ACC000549"/>
    <n v="189"/>
    <s v="AGRA"/>
    <s v="JLG30K"/>
    <n v="21549"/>
    <n v="28426"/>
    <n v="5165"/>
    <d v="2016-12-18T00:00:00"/>
    <s v="Fully Paid"/>
    <s v="Monthly EMI"/>
    <n v="140056"/>
    <s v="AGRA-140056"/>
    <s v="Meera Mehta"/>
    <s v="Female"/>
    <s v="46-55"/>
    <n v="49"/>
    <s v="5/10/1970"/>
    <s v="Minority"/>
    <s v="Muslim"/>
    <s v="MORTGAGE"/>
    <s v="&lt;25K"/>
    <s v="Salaried"/>
    <n v="825"/>
    <s v="XLG"/>
    <s v="Services"/>
    <s v=" 36 months"/>
    <n v="0.1065"/>
    <s v="B"/>
    <s v="B2"/>
    <s v="AGRA"/>
    <s v="176-DBS"/>
    <s v="BULANDSHAHR"/>
    <s v="UP"/>
    <s v="UTTAR PRADESH"/>
    <s v="AGRA"/>
    <n v="140056"/>
    <s v="10161-RAM AVTAR"/>
    <s v="Medium"/>
    <n v="23134"/>
    <n v="30305"/>
    <n v="21374"/>
    <n v="46.82"/>
    <n v="4760.3599999999997"/>
    <s v="N"/>
    <s v="N"/>
    <n v="2"/>
    <s v="On-Time"/>
    <x v="271"/>
    <s v="2016-12"/>
    <s v="2016-11"/>
    <n v="0"/>
    <n v="0"/>
    <x v="1"/>
    <n v="2015"/>
    <n v="0"/>
    <s v="2016-Q4"/>
    <n v="1"/>
  </r>
  <r>
    <s v="ACC001785"/>
    <n v="339"/>
    <s v="Mathura"/>
    <s v="JLG30K"/>
    <n v="32170"/>
    <n v="22583"/>
    <n v="12293"/>
    <d v="2016-12-18T00:00:00"/>
    <s v="Paid Off"/>
    <s v="Quarterly EMI"/>
    <n v="910182"/>
    <s v="Mathura-910182"/>
    <s v="Ananya Patel"/>
    <s v="Female"/>
    <s v="36-45"/>
    <n v="43"/>
    <s v="1/3/1975"/>
    <s v="Minority"/>
    <s v="Muslim"/>
    <s v="RENT"/>
    <s v="75K-100K"/>
    <s v="Salaried"/>
    <n v="558"/>
    <s v="XLG"/>
    <s v="Services"/>
    <s v=" 36 months"/>
    <n v="0.1065"/>
    <s v="B"/>
    <s v="B2"/>
    <s v="Mathura"/>
    <s v="176-DBS"/>
    <s v="BULANDSHAHR"/>
    <s v="UP"/>
    <s v="UTTAR PRADESH"/>
    <s v="MATHURA"/>
    <n v="910182"/>
    <s v="10469-MANISH  PANDEY"/>
    <s v="High"/>
    <n v="32030"/>
    <n v="24154"/>
    <n v="31691"/>
    <n v="17.38"/>
    <n v="2202.84"/>
    <s v="N"/>
    <s v="N"/>
    <n v="1"/>
    <s v="On-Time"/>
    <x v="208"/>
    <s v="2016-12"/>
    <s v="2016-11"/>
    <n v="0"/>
    <n v="0"/>
    <x v="1"/>
    <n v="2015"/>
    <n v="0"/>
    <s v="2016-Q4"/>
    <n v="0"/>
  </r>
  <r>
    <s v="ACC001118"/>
    <n v="970"/>
    <s v="PATIALA"/>
    <s v="JLG30K"/>
    <n v="36540"/>
    <n v="26668"/>
    <n v="33276"/>
    <d v="2016-12-19T00:00:00"/>
    <s v="Fully Paid"/>
    <s v="Monthly EMI"/>
    <n v="100186"/>
    <s v="PATIALA-100186"/>
    <s v="Diya Sharma"/>
    <s v="Female"/>
    <s v="26-35"/>
    <n v="34"/>
    <s v="1/1/1984"/>
    <s v="ST"/>
    <s v="Sikh"/>
    <s v="MORTGAGE"/>
    <s v="100K+"/>
    <s v="Self-Employed"/>
    <n v="341"/>
    <s v="XLG"/>
    <s v="Services"/>
    <s v=" 36 months"/>
    <n v="0.1065"/>
    <s v="B"/>
    <s v="B2"/>
    <s v="PATIALA"/>
    <s v="102-DBS"/>
    <s v="LUDHIANA"/>
    <s v="PB"/>
    <s v="PUNJAB"/>
    <s v="PATIALA"/>
    <n v="100186"/>
    <s v="10420-MUNENDRA  SINGH"/>
    <s v="Medium"/>
    <n v="36208"/>
    <n v="26205"/>
    <n v="36173"/>
    <n v="37.450000000000003"/>
    <n v="4668.67"/>
    <s v="N"/>
    <s v="N"/>
    <n v="1"/>
    <s v="On-Time"/>
    <x v="115"/>
    <s v="2016-12"/>
    <s v="2016-11"/>
    <n v="0"/>
    <n v="0"/>
    <x v="1"/>
    <n v="2015"/>
    <n v="1"/>
    <s v="2016-Q4"/>
    <n v="0"/>
  </r>
  <r>
    <s v="ACC001808"/>
    <n v="646"/>
    <s v="PATIALA"/>
    <s v="JLG30K"/>
    <n v="20140"/>
    <n v="45004"/>
    <n v="19145"/>
    <d v="2016-12-20T00:00:00"/>
    <s v="Paid Off"/>
    <s v="Monthly EMI"/>
    <n v="100186"/>
    <s v="PATIALA-100186"/>
    <s v="Kavya Verma"/>
    <s v="Female"/>
    <s v="36-45"/>
    <n v="37"/>
    <s v="1/1/1980"/>
    <s v="General"/>
    <s v="Hindu"/>
    <s v="RENT"/>
    <s v="&lt;25K"/>
    <s v="Self-Employed"/>
    <n v="479"/>
    <s v="XLG"/>
    <s v="Services"/>
    <s v=" 36 months"/>
    <n v="0.1065"/>
    <s v="B"/>
    <s v="B2"/>
    <s v="PATIALA"/>
    <s v="102-DBS"/>
    <s v="LUDHIANA"/>
    <s v="PB"/>
    <s v="PUNJAB"/>
    <s v="PATIALA"/>
    <n v="100186"/>
    <s v="10420-MUNENDRA  SINGH"/>
    <s v="Medium"/>
    <n v="20034"/>
    <n v="44513"/>
    <n v="19864"/>
    <n v="6.91"/>
    <n v="1101.8599999999999"/>
    <s v="N"/>
    <s v="N"/>
    <n v="2"/>
    <s v="On-Time"/>
    <x v="272"/>
    <s v="2016-12"/>
    <s v="2016-11"/>
    <n v="0"/>
    <n v="0"/>
    <x v="1"/>
    <n v="2015"/>
    <n v="0"/>
    <s v="2016-Q4"/>
    <n v="1"/>
  </r>
  <r>
    <s v="ACC001637"/>
    <n v="252"/>
    <s v="MUKTSAR"/>
    <s v="JLG35K"/>
    <n v="48862"/>
    <n v="24716"/>
    <n v="19876"/>
    <d v="2016-12-21T00:00:00"/>
    <s v="Fully Paid"/>
    <s v="Monthly EMI"/>
    <n v="1110166"/>
    <s v="MUKTSAR-1110166"/>
    <s v="Ishaan Patel"/>
    <s v="Female"/>
    <s v="36-45"/>
    <n v="39"/>
    <s v="1/1/1980"/>
    <s v="Minority"/>
    <s v="Muslim"/>
    <s v="RENT"/>
    <s v="75K-100K"/>
    <s v="Self-Employed"/>
    <n v="472"/>
    <s v="XLG"/>
    <s v="Trade"/>
    <s v=" 36 months"/>
    <n v="9.9099999999999994E-2"/>
    <s v="B"/>
    <s v="B1"/>
    <s v="MUKTSAR"/>
    <s v="102-DBS"/>
    <s v="LUDHIANA"/>
    <s v="PB"/>
    <s v="PUNJAB"/>
    <s v="SRI MUKTSAR SAHIB"/>
    <n v="1110166"/>
    <s v="11303-ASHUTOSH KUMAR SUMAN"/>
    <s v="Medium"/>
    <n v="50784"/>
    <n v="26515"/>
    <n v="48713"/>
    <n v="17.149999999999999"/>
    <n v="3790.3"/>
    <s v="N"/>
    <s v="Y"/>
    <n v="2"/>
    <s v="On-Time"/>
    <x v="273"/>
    <s v="2016-12"/>
    <s v="2016-11"/>
    <n v="0"/>
    <n v="0"/>
    <x v="1"/>
    <n v="2015"/>
    <n v="0"/>
    <s v="2016-Q4"/>
    <n v="1"/>
  </r>
  <r>
    <s v="ACC000785"/>
    <n v="547"/>
    <s v="Mangaldoi"/>
    <s v="JLG35K"/>
    <n v="17454"/>
    <n v="3958"/>
    <n v="19445"/>
    <d v="2016-12-21T00:00:00"/>
    <s v="Fully Paid"/>
    <s v="Quarterly EMI"/>
    <n v="570241"/>
    <s v="Mangaldoi-570241"/>
    <s v="Ishaan Malhotra"/>
    <s v="Female"/>
    <s v="18-25"/>
    <n v="22"/>
    <s v="1/1/1997"/>
    <s v="OBC"/>
    <s v="Hindu"/>
    <s v="RENT"/>
    <s v="75K-100K"/>
    <s v="Salaried"/>
    <n v="679"/>
    <s v="XLG"/>
    <s v="Trade"/>
    <s v=" 36 months"/>
    <n v="9.9099999999999994E-2"/>
    <s v="B"/>
    <s v="B1"/>
    <s v="Mangaldoi"/>
    <s v="208-DBS"/>
    <s v="GUWAAHATI"/>
    <s v="AS"/>
    <s v="ASSAM"/>
    <s v="Mangaldoi"/>
    <n v="570241"/>
    <s v="10961-NAYAN JYOTI SARMAH"/>
    <s v="Low"/>
    <n v="17870"/>
    <n v="4601"/>
    <n v="17077"/>
    <n v="0.16"/>
    <n v="3521.28"/>
    <s v="N"/>
    <s v="N"/>
    <n v="0"/>
    <s v="On-Time"/>
    <x v="273"/>
    <s v="2016-12"/>
    <s v="2016-11"/>
    <n v="0"/>
    <n v="0"/>
    <x v="1"/>
    <n v="2015"/>
    <n v="0"/>
    <s v="2016-Q4"/>
    <n v="1"/>
  </r>
  <r>
    <s v="ACC000627"/>
    <n v="717"/>
    <s v="MAWANA"/>
    <s v="JLG35K"/>
    <n v="47839"/>
    <n v="19338"/>
    <n v="13794"/>
    <d v="2016-12-23T00:00:00"/>
    <s v="Fully Paid"/>
    <s v="Quarterly EMI"/>
    <n v="800018"/>
    <s v="MAWANA-800018"/>
    <s v="Kavya Verma"/>
    <s v="Female"/>
    <s v="36-45"/>
    <n v="37"/>
    <s v="1/1/1980"/>
    <s v="General"/>
    <s v="Hindu"/>
    <s v="RENT"/>
    <s v="&lt;25K"/>
    <s v="Self-Employed"/>
    <n v="479"/>
    <s v="XLG"/>
    <s v="Trade"/>
    <s v=" 36 months"/>
    <n v="9.9099999999999994E-2"/>
    <s v="B"/>
    <s v="B1"/>
    <s v="MAWANA"/>
    <s v="176-DBS"/>
    <s v="BULANDSHAHR"/>
    <s v="UP"/>
    <s v="UTTAR PRADESH"/>
    <s v="MEERUT"/>
    <n v="800018"/>
    <s v="11183-ANIL KUMAR"/>
    <s v="Medium"/>
    <n v="48437"/>
    <n v="19858"/>
    <n v="47384"/>
    <n v="32.44"/>
    <n v="4909.62"/>
    <s v="N"/>
    <s v="N"/>
    <n v="2"/>
    <s v="On-Time"/>
    <x v="274"/>
    <s v="2016-12"/>
    <s v="2016-11"/>
    <n v="0"/>
    <n v="0"/>
    <x v="1"/>
    <n v="2015"/>
    <n v="0"/>
    <s v="2016-Q4"/>
    <n v="1"/>
  </r>
  <r>
    <s v="ACC000547"/>
    <n v="809"/>
    <s v="BEHROR"/>
    <s v="JLG30K"/>
    <n v="23369"/>
    <n v="47930"/>
    <n v="30109"/>
    <d v="2016-12-26T00:00:00"/>
    <s v="Fully Paid"/>
    <s v="Monthly EMI"/>
    <n v="30179"/>
    <s v="BEHROR-30179"/>
    <s v="Aditya Mehta"/>
    <s v="Female"/>
    <s v="26-35"/>
    <n v="32"/>
    <s v="1/1/1986"/>
    <s v="ST"/>
    <s v="Sikh"/>
    <s v="RENT"/>
    <s v="75K-100K"/>
    <s v="Salaried"/>
    <n v="666"/>
    <s v="XLG"/>
    <s v="Services"/>
    <s v=" 36 months"/>
    <n v="0.1065"/>
    <s v="B"/>
    <s v="B2"/>
    <s v="BEHROR"/>
    <s v="301-DBS"/>
    <s v="JAIPUR"/>
    <s v="RJ"/>
    <s v="RAJASTHAN"/>
    <s v="BEHROD"/>
    <n v="30179"/>
    <s v="10055-MAHESH KUMAR PATEL"/>
    <s v="Low"/>
    <n v="23935"/>
    <n v="49632"/>
    <n v="23102"/>
    <n v="7.25"/>
    <n v="2786.39"/>
    <s v="N"/>
    <s v="N"/>
    <n v="2"/>
    <s v="On-Time"/>
    <x v="275"/>
    <s v="2016-12"/>
    <s v="2016-11"/>
    <n v="0"/>
    <n v="0"/>
    <x v="1"/>
    <n v="2015"/>
    <n v="0"/>
    <s v="2016-Q4"/>
    <n v="1"/>
  </r>
  <r>
    <s v="ACC000432"/>
    <n v="473"/>
    <s v="Mangaldoi"/>
    <s v="JLG30K"/>
    <n v="23402"/>
    <n v="36779"/>
    <n v="8465"/>
    <d v="2016-12-30T00:00:00"/>
    <s v="Active"/>
    <s v="Quarterly EMI"/>
    <n v="570241"/>
    <s v="Mangaldoi-570241"/>
    <s v="Nisha Chopra"/>
    <s v="Female"/>
    <s v="26-35"/>
    <n v="28"/>
    <s v="1/1/1989"/>
    <s v="General"/>
    <s v="Hindu"/>
    <s v="RENT"/>
    <s v="&lt;25K"/>
    <s v="Self-Employed"/>
    <n v="553"/>
    <s v="XLG"/>
    <s v="Services"/>
    <s v=" 36 months"/>
    <n v="0.1065"/>
    <s v="B"/>
    <s v="B2"/>
    <s v="Mangaldoi"/>
    <s v="208-DBS"/>
    <s v="GUWAAHATI"/>
    <s v="AS"/>
    <s v="ASSAM"/>
    <s v="Mangaldoi"/>
    <n v="570241"/>
    <s v="10961-NAYAN JYOTI SARMAH"/>
    <s v="Low"/>
    <n v="24880"/>
    <n v="37764"/>
    <n v="23326"/>
    <n v="39.799999999999997"/>
    <n v="4789.22"/>
    <s v="N"/>
    <s v="N"/>
    <n v="0"/>
    <s v="On-Time"/>
    <x v="276"/>
    <s v="2016-12"/>
    <s v="2016-11"/>
    <n v="1"/>
    <n v="0"/>
    <x v="1"/>
    <n v="2015"/>
    <n v="0"/>
    <s v="2016-Q4"/>
    <n v="1"/>
  </r>
  <r>
    <s v="ACC000601"/>
    <n v="885"/>
    <s v="CHHAPRA"/>
    <s v="JLG30K"/>
    <n v="20488"/>
    <n v="33430"/>
    <n v="42242"/>
    <d v="2017-01-02T00:00:00"/>
    <s v="Paid Off"/>
    <s v="Monthly EMI"/>
    <n v="380112"/>
    <s v="CHHAPRA-380112"/>
    <s v="Diya Reddy"/>
    <s v="Female"/>
    <s v="36-45"/>
    <n v="36"/>
    <s v="1/1/1983"/>
    <s v="SC"/>
    <s v="Hindu"/>
    <s v="MORTGAGE"/>
    <s v="25K-50K"/>
    <s v="Business"/>
    <n v="796"/>
    <s v="XLG"/>
    <s v="Services"/>
    <s v=" 36 months"/>
    <n v="0.1065"/>
    <s v="B"/>
    <s v="B2"/>
    <s v="CHHAPRA"/>
    <s v="209-DBS"/>
    <s v="PATNA"/>
    <s v="BR"/>
    <s v="BIHAR"/>
    <s v="CHHAPRA"/>
    <n v="380112"/>
    <s v="11867-VIKRANT KUMAR VICKY"/>
    <s v="High"/>
    <n v="21920"/>
    <n v="34287"/>
    <n v="20318"/>
    <n v="40.5"/>
    <n v="2181.34"/>
    <s v="N"/>
    <s v="N"/>
    <n v="0"/>
    <s v="On-Time"/>
    <x v="85"/>
    <s v="2017-01"/>
    <s v="2016-12"/>
    <n v="0"/>
    <n v="0"/>
    <x v="2"/>
    <n v="2016"/>
    <n v="0"/>
    <s v="2017-Q1"/>
    <n v="0"/>
  </r>
  <r>
    <s v="ACC001622"/>
    <n v="125"/>
    <s v="DHURI"/>
    <s v="JLG29K"/>
    <n v="40730"/>
    <n v="8743"/>
    <n v="23373"/>
    <d v="2017-01-03T00:00:00"/>
    <s v="Active"/>
    <s v="Quarterly EMI"/>
    <n v="1030063"/>
    <s v="DHURI-1030063"/>
    <s v="Nisha Reddy"/>
    <s v="Female"/>
    <s v="36-45"/>
    <n v="38"/>
    <s v="1/1/1981"/>
    <s v="ST"/>
    <s v="Sikh"/>
    <s v="RENT"/>
    <s v="50K-75K"/>
    <s v="Self-Employed"/>
    <n v="552"/>
    <s v="XLG"/>
    <s v="Trade"/>
    <s v=" 60 months"/>
    <n v="0.17269999999999999"/>
    <s v="D"/>
    <s v="D3"/>
    <s v="DHURI"/>
    <s v="102-DBS"/>
    <s v="LUDHIANA"/>
    <s v="PB"/>
    <s v="PUNJAB"/>
    <s v="SANGRUR"/>
    <n v="1030063"/>
    <s v="12058-DEEPAK KUMAR"/>
    <s v="Low"/>
    <n v="41628"/>
    <n v="10031"/>
    <n v="40338"/>
    <n v="40.17"/>
    <n v="4869.01"/>
    <s v="N"/>
    <s v="N"/>
    <n v="0"/>
    <s v="On-Time"/>
    <x v="277"/>
    <s v="2017-01"/>
    <s v="2016-12"/>
    <n v="1"/>
    <n v="0"/>
    <x v="2"/>
    <n v="2016"/>
    <n v="0"/>
    <s v="2017-Q1"/>
    <n v="1"/>
  </r>
  <r>
    <s v="ACC000864"/>
    <n v="505"/>
    <s v="BUXAR"/>
    <s v="JLG30K"/>
    <n v="40584"/>
    <n v="37006"/>
    <n v="8584"/>
    <d v="2017-01-05T00:00:00"/>
    <s v="Active"/>
    <s v="Monthly EMI"/>
    <n v="710002"/>
    <s v="BUXAR-710002"/>
    <s v="Kavya Reddy"/>
    <s v="Female"/>
    <s v="46-55"/>
    <n v="49"/>
    <s v="8/6/1970"/>
    <s v="Minority"/>
    <s v="Muslim"/>
    <s v="RENT"/>
    <s v="&lt;25K"/>
    <s v="Salaried"/>
    <n v="442"/>
    <s v="XLG"/>
    <s v="Services"/>
    <s v=" 36 months"/>
    <n v="0.1065"/>
    <s v="B"/>
    <s v="B2"/>
    <s v="BUXAR"/>
    <s v="209-DBS"/>
    <s v="PATNA"/>
    <s v="BR"/>
    <s v="BIHAR"/>
    <s v="BUXAR"/>
    <n v="710002"/>
    <s v="10055-MAHESH KUMAR PATEL"/>
    <s v="Medium"/>
    <n v="42354"/>
    <n v="36722"/>
    <n v="40447"/>
    <n v="16.53"/>
    <n v="787.5"/>
    <s v="N"/>
    <s v="N"/>
    <n v="0"/>
    <s v="On-Time"/>
    <x v="278"/>
    <s v="2017-01"/>
    <s v="2016-12"/>
    <n v="1"/>
    <n v="0"/>
    <x v="2"/>
    <n v="2016"/>
    <n v="0"/>
    <s v="2017-Q1"/>
    <n v="1"/>
  </r>
  <r>
    <s v="ACC001601"/>
    <n v="140"/>
    <s v="SANGRUR"/>
    <s v="JLG35K"/>
    <n v="47388"/>
    <n v="29988"/>
    <n v="35797"/>
    <d v="2017-01-07T00:00:00"/>
    <s v="Fully Paid"/>
    <s v="Quarterly EMI"/>
    <n v="110159"/>
    <s v="SANGRUR-110159"/>
    <s v="Nisha Nair"/>
    <s v="Female"/>
    <s v="26-35"/>
    <n v="28"/>
    <s v="8/11/1991"/>
    <s v="ST"/>
    <s v="Sikh"/>
    <s v="MORTGAGE"/>
    <s v="25K-50K"/>
    <s v="Self-Employed"/>
    <n v="641"/>
    <s v="XLG"/>
    <s v="Trade"/>
    <s v=" 36 months"/>
    <n v="9.9099999999999994E-2"/>
    <s v="B"/>
    <s v="B1"/>
    <s v="SANGRUR"/>
    <s v="102-DBS"/>
    <s v="LUDHIANA"/>
    <s v="PB"/>
    <s v="PUNJAB"/>
    <s v="SANGRUR"/>
    <n v="110159"/>
    <s v="10037-RAJESH PRATAP"/>
    <s v="Low"/>
    <n v="46936"/>
    <n v="31064"/>
    <n v="47075"/>
    <n v="45.17"/>
    <n v="1750.66"/>
    <s v="N"/>
    <s v="N"/>
    <n v="2"/>
    <s v="On-Time"/>
    <x v="160"/>
    <s v="2017-01"/>
    <s v="2016-12"/>
    <n v="0"/>
    <n v="0"/>
    <x v="2"/>
    <n v="2016"/>
    <n v="1"/>
    <s v="2017-Q1"/>
    <n v="0"/>
  </r>
  <r>
    <s v="ACC001283"/>
    <n v="494"/>
    <s v="Mathura"/>
    <s v="JLG30K"/>
    <n v="29364"/>
    <n v="5694"/>
    <n v="25623"/>
    <d v="2017-01-08T00:00:00"/>
    <s v="Paid Off"/>
    <s v="Quarterly EMI"/>
    <n v="910182"/>
    <s v="Mathura-910182"/>
    <s v="Ananya Malhotra"/>
    <s v="Female"/>
    <s v="46-55"/>
    <n v="54"/>
    <s v="1/1/1965"/>
    <s v="Minority"/>
    <s v="Muslim"/>
    <s v="RENT"/>
    <s v="25K-50K"/>
    <s v="Self-Employed"/>
    <n v="433"/>
    <s v="XLG"/>
    <s v="Services"/>
    <s v=" 36 months"/>
    <n v="0.1065"/>
    <s v="B"/>
    <s v="B2"/>
    <s v="Mathura"/>
    <s v="176-DBS"/>
    <s v="BULANDSHAHR"/>
    <s v="UP"/>
    <s v="UTTAR PRADESH"/>
    <s v="MATHURA"/>
    <n v="910182"/>
    <s v="10469-MANISH  PANDEY"/>
    <s v="High"/>
    <n v="29312"/>
    <n v="5651"/>
    <n v="29087"/>
    <n v="6.22"/>
    <n v="2992.08"/>
    <s v="N"/>
    <s v="N"/>
    <n v="2"/>
    <s v="On-Time"/>
    <x v="66"/>
    <s v="2017-01"/>
    <s v="2016-12"/>
    <n v="0"/>
    <n v="0"/>
    <x v="2"/>
    <n v="2016"/>
    <n v="0"/>
    <s v="2017-Q1"/>
    <n v="0"/>
  </r>
  <r>
    <s v="ACC001278"/>
    <n v="938"/>
    <s v="MAHASAMUND"/>
    <s v="JLG30K"/>
    <n v="21719"/>
    <n v="26006"/>
    <n v="23102"/>
    <d v="2017-01-08T00:00:00"/>
    <s v="Active"/>
    <s v="Quarterly EMI"/>
    <n v="250029"/>
    <s v="MAHASAMUND-250029"/>
    <s v="Kavya Malhotra"/>
    <s v="Female"/>
    <s v="26-35"/>
    <n v="34"/>
    <s v="1/1/1985"/>
    <s v="ST"/>
    <s v="Sikh"/>
    <s v="MORTGAGE"/>
    <s v="75K-100K"/>
    <s v="Business"/>
    <n v="328"/>
    <s v="XLG"/>
    <s v="Services"/>
    <s v=" 36 months"/>
    <n v="0.1065"/>
    <s v="B"/>
    <s v="B2"/>
    <s v="MAHASAMUND"/>
    <s v="207-DBS"/>
    <s v="RAIPUR"/>
    <s v="CG"/>
    <s v="CHATTISGARH"/>
    <s v="MAHASAMUND"/>
    <n v="250029"/>
    <s v="11640-NITISH KUMAR"/>
    <s v="High"/>
    <n v="22230"/>
    <n v="26992"/>
    <n v="21684"/>
    <n v="45.72"/>
    <n v="3784.39"/>
    <s v="N"/>
    <s v="N"/>
    <n v="2"/>
    <s v="On-Time"/>
    <x v="279"/>
    <s v="2017-01"/>
    <s v="2016-12"/>
    <n v="1"/>
    <n v="0"/>
    <x v="2"/>
    <n v="2016"/>
    <n v="0"/>
    <s v="2017-Q1"/>
    <n v="1"/>
  </r>
  <r>
    <s v="ACC000527"/>
    <n v="82"/>
    <s v="BISWANATH CHARIALI"/>
    <s v="JLG35K"/>
    <n v="17560"/>
    <n v="22502"/>
    <n v="24193"/>
    <d v="2017-01-09T00:00:00"/>
    <s v="Paid Off"/>
    <s v="Quarterly EMI"/>
    <n v="740048"/>
    <s v="BISWANATH CHARIALI-740048"/>
    <s v="Nisha Malhotra"/>
    <s v="Female"/>
    <s v="36-45"/>
    <n v="36"/>
    <s v="1/1/1983"/>
    <s v="SC"/>
    <s v="Hindu"/>
    <s v="MORTGAGE"/>
    <s v="100K+"/>
    <s v="Self-Employed"/>
    <n v="489"/>
    <s v="XLG"/>
    <s v="Trade"/>
    <s v=" 36 months"/>
    <n v="9.9099999999999994E-2"/>
    <s v="B"/>
    <s v="B1"/>
    <s v="BISWANATH CHARIALI"/>
    <s v="208-DBS"/>
    <s v="GUWAAHATI"/>
    <s v="AS"/>
    <s v="ASSAM"/>
    <s v="BISWANATH"/>
    <n v="740048"/>
    <s v="13111-SHANTUMONI BORAH"/>
    <s v="Medium"/>
    <n v="18889"/>
    <n v="22553"/>
    <n v="17142"/>
    <n v="28.52"/>
    <n v="4561.6499999999996"/>
    <s v="N"/>
    <s v="N"/>
    <n v="2"/>
    <s v="Late"/>
    <x v="280"/>
    <s v="2017-01"/>
    <s v="2016-12"/>
    <n v="0"/>
    <n v="0"/>
    <x v="2"/>
    <n v="2016"/>
    <n v="0"/>
    <s v="2017-Q1"/>
    <n v="1"/>
  </r>
  <r>
    <s v="ACC001810"/>
    <n v="948"/>
    <s v="JALANDHAR"/>
    <s v="JLG30K"/>
    <n v="21285"/>
    <n v="49194"/>
    <n v="25097"/>
    <d v="2017-01-10T00:00:00"/>
    <s v="Paid Off"/>
    <s v="Quarterly EMI"/>
    <n v="160051"/>
    <s v="JALANDHAR-160051"/>
    <s v="Meera Sharma"/>
    <s v="Female"/>
    <s v="36-45"/>
    <n v="45"/>
    <s v="1/1/1972"/>
    <s v="OBC"/>
    <s v="Hindu"/>
    <s v="OWN"/>
    <s v="75K-100K"/>
    <s v="Business"/>
    <n v="417"/>
    <s v="XLG"/>
    <s v="Services"/>
    <s v=" 36 months"/>
    <n v="0.1065"/>
    <s v="B"/>
    <s v="B2"/>
    <s v="JALANDHAR"/>
    <s v="102-DBS"/>
    <s v="LUDHIANA"/>
    <s v="PB"/>
    <s v="PUNJAB"/>
    <s v="JALANDHAR"/>
    <n v="160051"/>
    <s v="10067-AKSHAY KUMAR"/>
    <s v="Low"/>
    <n v="21883"/>
    <n v="49657"/>
    <n v="20952"/>
    <n v="3.68"/>
    <n v="4211.46"/>
    <s v="N"/>
    <s v="N"/>
    <n v="2"/>
    <s v="On-Time"/>
    <x v="125"/>
    <s v="2017-01"/>
    <s v="2016-12"/>
    <n v="0"/>
    <n v="0"/>
    <x v="2"/>
    <n v="2016"/>
    <n v="0"/>
    <s v="2017-Q1"/>
    <n v="0"/>
  </r>
  <r>
    <s v="ACC000949"/>
    <n v="18"/>
    <s v="FATEHGARH SAHIB"/>
    <s v="JLG35K"/>
    <n v="44272"/>
    <n v="26041"/>
    <n v="26494"/>
    <d v="2017-01-11T00:00:00"/>
    <s v="Fully Paid"/>
    <s v="Quarterly EMI"/>
    <n v="120676"/>
    <s v="FATEHGARH SAHIB-120676"/>
    <s v="Meera Verma"/>
    <s v="Female"/>
    <s v="46-55"/>
    <n v="47"/>
    <s v="1/1/1970"/>
    <s v="SC"/>
    <s v="Hindu"/>
    <s v="RENT"/>
    <s v="75K-100K"/>
    <s v="Business"/>
    <n v="546"/>
    <s v="XLG"/>
    <s v="Trade"/>
    <s v=" 36 months"/>
    <n v="9.9099999999999994E-2"/>
    <s v="B"/>
    <s v="B1"/>
    <s v="FATEHGARH SAHIB"/>
    <s v="102-DBS"/>
    <s v="LUDHIANA"/>
    <s v="PB"/>
    <s v="PUNJAB"/>
    <s v="FATEHGARH SAHIB"/>
    <n v="120676"/>
    <s v="10037-RAJESH PRATAP"/>
    <s v="Medium"/>
    <n v="46031"/>
    <n v="26998"/>
    <n v="44232"/>
    <n v="21.12"/>
    <n v="4206.7700000000004"/>
    <s v="N"/>
    <s v="N"/>
    <n v="2"/>
    <s v="Late"/>
    <x v="281"/>
    <s v="2017-01"/>
    <s v="2016-12"/>
    <n v="0"/>
    <n v="0"/>
    <x v="2"/>
    <n v="2016"/>
    <n v="0"/>
    <s v="2017-Q1"/>
    <n v="1"/>
  </r>
  <r>
    <s v="ACC001393"/>
    <n v="135"/>
    <s v="JAMMU"/>
    <s v="JLG30K"/>
    <n v="2111"/>
    <n v="22380"/>
    <n v="34483"/>
    <d v="2017-01-11T00:00:00"/>
    <s v="Active"/>
    <s v="Monthly EMI"/>
    <n v="720081"/>
    <s v="JAMMU-720081"/>
    <s v="Meera Verma"/>
    <s v="Female"/>
    <s v="26-35"/>
    <n v="34"/>
    <s v="1/1/1984"/>
    <s v="ST"/>
    <s v="Sikh"/>
    <s v="RENT"/>
    <s v="100K+"/>
    <s v="Self-Employed"/>
    <n v="464"/>
    <s v="XLG"/>
    <s v="Services"/>
    <s v=" 36 months"/>
    <n v="0.1065"/>
    <s v="B"/>
    <s v="B2"/>
    <s v="JAMMU"/>
    <s v="201-DBS"/>
    <s v="LUDHIANA"/>
    <s v="JK"/>
    <s v="JAMMU &amp; KASHMIR"/>
    <s v="JAMMU"/>
    <n v="720081"/>
    <s v="10588-POONAM DEVI"/>
    <s v="High"/>
    <n v="2708"/>
    <n v="22838"/>
    <n v="1864"/>
    <n v="10.83"/>
    <n v="2361.6"/>
    <s v="N"/>
    <s v="N"/>
    <n v="0"/>
    <s v="Late"/>
    <x v="64"/>
    <s v="2017-01"/>
    <s v="2016-12"/>
    <n v="1"/>
    <n v="0"/>
    <x v="2"/>
    <n v="2016"/>
    <n v="0"/>
    <s v="2017-Q1"/>
    <n v="0"/>
  </r>
  <r>
    <s v="ACC000132"/>
    <n v="420"/>
    <s v="BEHROR"/>
    <s v="JLG35K"/>
    <n v="13518"/>
    <n v="15004"/>
    <n v="16744"/>
    <d v="2017-01-12T00:00:00"/>
    <s v="Active"/>
    <s v="Quarterly EMI"/>
    <n v="30179"/>
    <s v="BEHROR-30179"/>
    <s v="Vivaan Reddy"/>
    <s v="Female"/>
    <s v="36-45"/>
    <n v="37"/>
    <s v="1/1/1980"/>
    <s v="OBC"/>
    <s v="Hindu"/>
    <s v="RENT"/>
    <s v="25K-50K"/>
    <s v="Salaried"/>
    <n v="426"/>
    <s v="XLG"/>
    <s v="Trade"/>
    <s v=" 36 months"/>
    <n v="9.9099999999999994E-2"/>
    <s v="B"/>
    <s v="B1"/>
    <s v="BEHROR"/>
    <s v="301-DBS"/>
    <s v="JAIPUR"/>
    <s v="RJ"/>
    <s v="RAJASTHAN"/>
    <s v="BEHROD"/>
    <n v="30179"/>
    <s v="10055-MAHESH KUMAR PATEL"/>
    <s v="Low"/>
    <n v="13933"/>
    <n v="16645"/>
    <n v="13356"/>
    <n v="12.68"/>
    <n v="1452.86"/>
    <s v="N"/>
    <s v="N"/>
    <n v="1"/>
    <s v="Late"/>
    <x v="237"/>
    <s v="2017-01"/>
    <s v="2016-12"/>
    <n v="1"/>
    <n v="0"/>
    <x v="2"/>
    <n v="2016"/>
    <n v="1"/>
    <s v="2017-Q1"/>
    <n v="0"/>
  </r>
  <r>
    <s v="ACC000569"/>
    <n v="407"/>
    <s v="MOTIHARI"/>
    <s v="JLG30K"/>
    <n v="42437"/>
    <n v="8820"/>
    <n v="15069"/>
    <d v="2017-01-13T00:00:00"/>
    <s v="Default"/>
    <s v="Quarterly EMI"/>
    <n v="520376"/>
    <s v="MOTIHARI-520376"/>
    <s v="Ishaan Mehta"/>
    <s v="Female"/>
    <s v="18-25"/>
    <n v="23"/>
    <s v="1/1/1994"/>
    <s v="OBC"/>
    <s v="Hindu"/>
    <s v="RENT"/>
    <s v="100K+"/>
    <s v="Business"/>
    <n v="416"/>
    <s v="XLG"/>
    <s v="Services"/>
    <s v=" 36 months"/>
    <n v="0.1065"/>
    <s v="B"/>
    <s v="B2"/>
    <s v="MOTIHARI"/>
    <s v="209-DBS"/>
    <s v="PATNA"/>
    <s v="BR"/>
    <s v="BIHAR"/>
    <s v="Motihari"/>
    <n v="520376"/>
    <s v="10537-RAGHUVANSH SINGH"/>
    <s v="Medium"/>
    <n v="42054"/>
    <n v="8968"/>
    <n v="42114"/>
    <n v="40.32"/>
    <n v="3901.61"/>
    <s v="N"/>
    <s v="N"/>
    <n v="0"/>
    <s v="On-Time"/>
    <x v="109"/>
    <s v="2017-01"/>
    <s v="2016-12"/>
    <n v="0"/>
    <n v="0"/>
    <x v="2"/>
    <n v="2016"/>
    <n v="0"/>
    <s v="2017-Q1"/>
    <n v="0"/>
  </r>
  <r>
    <s v="ACC000470"/>
    <n v="125"/>
    <s v="DIBRUGARH"/>
    <s v="JLG30K"/>
    <n v="45082"/>
    <n v="19856"/>
    <n v="5936"/>
    <d v="2017-01-14T00:00:00"/>
    <s v="Fully Paid"/>
    <s v="Quarterly EMI"/>
    <n v="1050013"/>
    <s v="DIBRUGARH-1050013"/>
    <s v="Nisha Reddy"/>
    <s v="Female"/>
    <s v="36-45"/>
    <n v="38"/>
    <s v="1/1/1981"/>
    <s v="ST"/>
    <s v="Sikh"/>
    <s v="RENT"/>
    <s v="50K-75K"/>
    <s v="Self-Employed"/>
    <n v="552"/>
    <s v="XLG"/>
    <s v="Services"/>
    <s v=" 36 months"/>
    <n v="0.1065"/>
    <s v="B"/>
    <s v="B2"/>
    <s v="DIBRUGARH"/>
    <s v="208-DBS"/>
    <s v="GUWAAHATI"/>
    <s v="AS"/>
    <s v="ASSAM"/>
    <s v="DIBRUGARH"/>
    <n v="1050013"/>
    <s v="10961-NAYAN JYOTI SARMAH"/>
    <s v="Low"/>
    <n v="46386"/>
    <n v="20293"/>
    <n v="44860"/>
    <n v="19.690000000000001"/>
    <n v="599.4"/>
    <s v="N"/>
    <s v="N"/>
    <n v="0"/>
    <s v="On-Time"/>
    <x v="277"/>
    <s v="2017-01"/>
    <s v="2016-12"/>
    <n v="0"/>
    <n v="0"/>
    <x v="2"/>
    <n v="2016"/>
    <n v="0"/>
    <s v="2017-Q1"/>
    <n v="0"/>
  </r>
  <r>
    <s v="ACC001521"/>
    <n v="496"/>
    <s v="DIBRUGARH"/>
    <s v="JLG30K"/>
    <n v="46027"/>
    <n v="46632"/>
    <n v="24367"/>
    <d v="2017-01-14T00:00:00"/>
    <s v="Active"/>
    <s v="Monthly EMI"/>
    <n v="1050013"/>
    <s v="DIBRUGARH-1050013"/>
    <s v="Kavya Verma"/>
    <s v="Female"/>
    <s v="36-45"/>
    <n v="37"/>
    <s v="1/1/1980"/>
    <s v="General"/>
    <s v="Hindu"/>
    <s v="RENT"/>
    <s v="&lt;25K"/>
    <s v="Self-Employed"/>
    <n v="479"/>
    <s v="XLG"/>
    <s v="Services"/>
    <s v=" 36 months"/>
    <n v="0.1065"/>
    <s v="B"/>
    <s v="B2"/>
    <s v="DIBRUGARH"/>
    <s v="208-DBS"/>
    <s v="GUWAAHATI"/>
    <s v="AS"/>
    <s v="ASSAM"/>
    <s v="DIBRUGARH"/>
    <n v="1050013"/>
    <s v="10961-NAYAN JYOTI SARMAH"/>
    <s v="Low"/>
    <n v="46363"/>
    <n v="46570"/>
    <n v="45974"/>
    <n v="18.04"/>
    <n v="2659.29"/>
    <s v="N"/>
    <s v="N"/>
    <n v="1"/>
    <s v="Late"/>
    <x v="259"/>
    <s v="2017-01"/>
    <s v="2016-12"/>
    <n v="1"/>
    <n v="0"/>
    <x v="2"/>
    <n v="2016"/>
    <n v="1"/>
    <s v="2017-Q1"/>
    <n v="0"/>
  </r>
  <r>
    <s v="ACC001284"/>
    <n v="731"/>
    <s v="MUKTSAR"/>
    <s v="JLG35K"/>
    <n v="16128"/>
    <n v="7335"/>
    <n v="34019"/>
    <d v="2017-01-14T00:00:00"/>
    <s v="Active"/>
    <s v="Quarterly EMI"/>
    <n v="1110166"/>
    <s v="MUKTSAR-1110166"/>
    <s v="Aarav Joshi"/>
    <s v="Female"/>
    <s v="18-25"/>
    <n v="22"/>
    <s v="27-10-1997"/>
    <s v="General"/>
    <s v="Hindu"/>
    <s v="RENT"/>
    <s v="&lt;25K"/>
    <s v="Salaried"/>
    <n v="516"/>
    <s v="XLG"/>
    <s v="Trade"/>
    <s v=" 36 months"/>
    <n v="9.9099999999999994E-2"/>
    <s v="B"/>
    <s v="B1"/>
    <s v="MUKTSAR"/>
    <s v="102-DBS"/>
    <s v="LUDHIANA"/>
    <s v="PB"/>
    <s v="PUNJAB"/>
    <s v="SRI MUKTSAR SAHIB"/>
    <n v="1110166"/>
    <s v="11303-ASHUTOSH KUMAR SUMAN"/>
    <s v="Medium"/>
    <n v="16680"/>
    <n v="9160"/>
    <n v="16015"/>
    <n v="14.92"/>
    <n v="394.91"/>
    <s v="N"/>
    <s v="N"/>
    <n v="2"/>
    <s v="On-Time"/>
    <x v="234"/>
    <s v="2017-01"/>
    <s v="2016-12"/>
    <n v="1"/>
    <n v="0"/>
    <x v="2"/>
    <n v="2016"/>
    <n v="1"/>
    <s v="2017-Q1"/>
    <n v="0"/>
  </r>
  <r>
    <s v="ACC000593"/>
    <n v="835"/>
    <s v="FATEHGARH SAHIB"/>
    <s v="JLG35K"/>
    <n v="2450"/>
    <n v="27519"/>
    <n v="20352"/>
    <d v="2017-01-14T00:00:00"/>
    <s v="Paid Off"/>
    <s v="Monthly EMI"/>
    <n v="120676"/>
    <s v="FATEHGARH SAHIB-120676"/>
    <s v="Vivaan Gupta"/>
    <s v="Female"/>
    <s v="46-55"/>
    <n v="46"/>
    <s v="1/1/1973"/>
    <s v="ST"/>
    <s v="Sikh"/>
    <s v="OWN"/>
    <s v="75K-100K"/>
    <s v="Business"/>
    <n v="481"/>
    <s v="XLG"/>
    <s v="Trade"/>
    <s v=" 36 months"/>
    <n v="9.9099999999999994E-2"/>
    <s v="B"/>
    <s v="B1"/>
    <s v="FATEHGARH SAHIB"/>
    <s v="102-DBS"/>
    <s v="LUDHIANA"/>
    <s v="PB"/>
    <s v="PUNJAB"/>
    <s v="FATEHGARH SAHIB"/>
    <n v="120676"/>
    <s v="10037-RAJESH PRATAP"/>
    <s v="Medium"/>
    <n v="2840"/>
    <n v="29249"/>
    <n v="2276"/>
    <n v="34.43"/>
    <n v="3770.77"/>
    <s v="Y"/>
    <s v="N"/>
    <n v="2"/>
    <s v="On-Time"/>
    <x v="282"/>
    <s v="2017-01"/>
    <s v="2016-12"/>
    <n v="0"/>
    <n v="0"/>
    <x v="2"/>
    <n v="2016"/>
    <n v="0"/>
    <s v="2017-Q1"/>
    <n v="1"/>
  </r>
  <r>
    <s v="ACC001350"/>
    <n v="293"/>
    <s v="ASANSOL"/>
    <s v="JLG30K"/>
    <n v="21818"/>
    <n v="6154"/>
    <n v="7504"/>
    <d v="2017-01-18T00:00:00"/>
    <s v="Fully Paid"/>
    <s v="Monthly EMI"/>
    <n v="690076"/>
    <s v="ASANSOL-690076"/>
    <s v="Laksh Reddy"/>
    <s v="Female"/>
    <s v="26-35"/>
    <n v="31"/>
    <s v="11/1/1988"/>
    <s v="SC"/>
    <s v="Hindu"/>
    <s v="RENT"/>
    <s v="25K-50K"/>
    <s v="Salaried"/>
    <n v="315"/>
    <s v="XLG"/>
    <s v="Services"/>
    <s v=" 36 months"/>
    <n v="0.1065"/>
    <s v="B"/>
    <s v="B2"/>
    <s v="ASANSOL"/>
    <s v="201-DBS"/>
    <s v="HOWRAH"/>
    <s v="WB"/>
    <s v="WEST BENGAL"/>
    <s v="PASCHIM BARDHHAMAN"/>
    <n v="690076"/>
    <s v="10035-ABHAY TOMER"/>
    <s v="Medium"/>
    <n v="22962"/>
    <n v="6617"/>
    <n v="21746"/>
    <n v="39.340000000000003"/>
    <n v="4319.3900000000003"/>
    <s v="N"/>
    <s v="N"/>
    <n v="1"/>
    <s v="Late"/>
    <x v="283"/>
    <s v="2017-01"/>
    <s v="2016-12"/>
    <n v="0"/>
    <n v="0"/>
    <x v="2"/>
    <n v="2016"/>
    <n v="0"/>
    <s v="2017-Q1"/>
    <n v="1"/>
  </r>
  <r>
    <s v="ACC000032"/>
    <n v="416"/>
    <s v="Mathura"/>
    <s v="JLG30K"/>
    <n v="26537"/>
    <n v="31456"/>
    <n v="44460"/>
    <d v="2017-01-18T00:00:00"/>
    <s v="Active"/>
    <s v="Monthly EMI"/>
    <n v="910182"/>
    <s v="Mathura-910182"/>
    <s v="Laksh Gupta"/>
    <s v="Female"/>
    <s v="46-55"/>
    <n v="52"/>
    <s v="1/1/1968"/>
    <s v="SC"/>
    <s v="Hindu"/>
    <s v="RENT"/>
    <s v="75K-100K"/>
    <s v="Salaried"/>
    <n v="584"/>
    <s v="XLG"/>
    <s v="Services"/>
    <s v=" 36 months"/>
    <n v="0.1065"/>
    <s v="B"/>
    <s v="B2"/>
    <s v="Mathura"/>
    <s v="176-DBS"/>
    <s v="BULANDSHAHR"/>
    <s v="UP"/>
    <s v="UTTAR PRADESH"/>
    <s v="MATHURA"/>
    <n v="910182"/>
    <s v="10469-MANISH  PANDEY"/>
    <s v="High"/>
    <n v="28399"/>
    <n v="32896"/>
    <n v="26262"/>
    <n v="47.41"/>
    <n v="4584.91"/>
    <s v="N"/>
    <s v="N"/>
    <n v="1"/>
    <s v="On-Time"/>
    <x v="283"/>
    <s v="2017-01"/>
    <s v="2016-12"/>
    <n v="1"/>
    <n v="0"/>
    <x v="2"/>
    <n v="2016"/>
    <n v="0"/>
    <s v="2017-Q1"/>
    <n v="1"/>
  </r>
  <r>
    <s v="ACC000735"/>
    <n v="469"/>
    <s v="SIVASAGAR"/>
    <s v="JLG30K"/>
    <n v="18969"/>
    <n v="22278"/>
    <n v="14039"/>
    <d v="2017-01-20T00:00:00"/>
    <s v="Active"/>
    <s v="Monthly EMI"/>
    <n v="880038"/>
    <s v="SIVASAGAR-880038"/>
    <s v="Ananya Malhotra"/>
    <s v="Female"/>
    <s v="46-55"/>
    <n v="54"/>
    <s v="1/1/1965"/>
    <s v="Minority"/>
    <s v="Muslim"/>
    <s v="RENT"/>
    <s v="25K-50K"/>
    <s v="Self-Employed"/>
    <n v="433"/>
    <s v="XLG"/>
    <s v="Services"/>
    <s v=" 36 months"/>
    <n v="0.1065"/>
    <s v="B"/>
    <s v="B2"/>
    <s v="SIVASAGAR"/>
    <s v="208-DBS"/>
    <s v="GUWAAHATI"/>
    <s v="AS"/>
    <s v="ASSAM"/>
    <s v="SIVASAGAR"/>
    <n v="880038"/>
    <s v="12359-SAMIUR RAHMAN"/>
    <s v="High"/>
    <n v="19308"/>
    <n v="22786"/>
    <n v="18507"/>
    <n v="47.23"/>
    <n v="1763.52"/>
    <s v="N"/>
    <s v="N"/>
    <n v="2"/>
    <s v="On-Time"/>
    <x v="284"/>
    <s v="2017-01"/>
    <s v="2016-12"/>
    <n v="1"/>
    <n v="0"/>
    <x v="2"/>
    <n v="2016"/>
    <n v="0"/>
    <s v="2017-Q1"/>
    <n v="1"/>
  </r>
  <r>
    <s v="ACC000438"/>
    <n v="798"/>
    <s v="MUKTSAR"/>
    <s v="JLG30K"/>
    <n v="47018"/>
    <n v="11299"/>
    <n v="12877"/>
    <d v="2017-01-22T00:00:00"/>
    <s v="Fully Paid"/>
    <s v="Monthly EMI"/>
    <n v="1110166"/>
    <s v="MUKTSAR-1110166"/>
    <s v="Ananya Reddy"/>
    <s v="Female"/>
    <s v="26-35"/>
    <n v="29"/>
    <s v="1/1/1989"/>
    <s v="ST"/>
    <s v="Sikh"/>
    <s v="RENT"/>
    <s v="100K+"/>
    <s v="Salaried"/>
    <n v="324"/>
    <s v="XLG"/>
    <s v="Services"/>
    <s v=" 36 months"/>
    <n v="0.1065"/>
    <s v="B"/>
    <s v="B2"/>
    <s v="MUKTSAR"/>
    <s v="102-DBS"/>
    <s v="LUDHIANA"/>
    <s v="PB"/>
    <s v="PUNJAB"/>
    <s v="SRI MUKTSAR SAHIB"/>
    <n v="1110166"/>
    <s v="11303-ASHUTOSH KUMAR SUMAN"/>
    <s v="Medium"/>
    <n v="48795"/>
    <n v="11190"/>
    <n v="46670"/>
    <n v="7.97"/>
    <n v="1526.14"/>
    <s v="N"/>
    <s v="N"/>
    <n v="2"/>
    <s v="On-Time"/>
    <x v="210"/>
    <s v="2017-01"/>
    <s v="2016-12"/>
    <n v="0"/>
    <n v="0"/>
    <x v="2"/>
    <n v="2016"/>
    <n v="1"/>
    <s v="2017-Q1"/>
    <n v="0"/>
  </r>
  <r>
    <s v="ACC000893"/>
    <n v="831"/>
    <s v="KURUKSHETRA"/>
    <s v="JLG35K"/>
    <n v="47245"/>
    <n v="21361"/>
    <n v="38424"/>
    <d v="2017-01-22T00:00:00"/>
    <s v="Active"/>
    <s v="Quarterly EMI"/>
    <n v="70364"/>
    <s v="KURUKSHETRA-70364"/>
    <s v="Aditya Joshi"/>
    <s v="Female"/>
    <s v="46-55"/>
    <n v="54"/>
    <s v="1/1/1963"/>
    <s v="OBC"/>
    <s v="Hindu"/>
    <s v="RENT"/>
    <s v="50K-75K"/>
    <s v="Business"/>
    <n v="357"/>
    <s v="XLG"/>
    <s v="Trade"/>
    <s v=" 36 months"/>
    <n v="9.9099999999999994E-2"/>
    <s v="B"/>
    <s v="B1"/>
    <s v="KURUKSHETRA"/>
    <s v="206-DBS"/>
    <s v="KARNAL"/>
    <s v="HR"/>
    <s v="HARYANA"/>
    <s v="KURUKSHETRA"/>
    <n v="70364"/>
    <s v="10028-AAYUSH PANDEY"/>
    <s v="Medium"/>
    <n v="47664"/>
    <n v="22458"/>
    <n v="46804"/>
    <n v="34"/>
    <n v="4032.14"/>
    <s v="N"/>
    <s v="N"/>
    <n v="2"/>
    <s v="On-Time"/>
    <x v="285"/>
    <s v="2017-01"/>
    <s v="2016-12"/>
    <n v="1"/>
    <n v="0"/>
    <x v="2"/>
    <n v="2016"/>
    <n v="0"/>
    <s v="2017-Q1"/>
    <n v="1"/>
  </r>
  <r>
    <s v="ACC000546"/>
    <n v="881"/>
    <s v="JAMMU"/>
    <s v="JLG35K"/>
    <n v="20819"/>
    <n v="29389"/>
    <n v="20922"/>
    <d v="2017-01-22T00:00:00"/>
    <s v="Paid Off"/>
    <s v="Quarterly EMI"/>
    <n v="720081"/>
    <s v="JAMMU-720081"/>
    <s v="Nisha Chopra"/>
    <s v="Female"/>
    <s v="46-55"/>
    <n v="52"/>
    <s v="1/1/1965"/>
    <s v="General"/>
    <s v="Hindu"/>
    <s v="RENT"/>
    <s v="100K+"/>
    <s v="Salaried"/>
    <n v="322"/>
    <s v="XLG"/>
    <s v="Trade"/>
    <s v=" 36 months"/>
    <n v="9.9099999999999994E-2"/>
    <s v="B"/>
    <s v="B1"/>
    <s v="JAMMU"/>
    <s v="201-DBS"/>
    <s v="LUDHIANA"/>
    <s v="JK"/>
    <s v="JAMMU &amp; KASHMIR"/>
    <s v="JAMMU"/>
    <n v="720081"/>
    <s v="10588-POONAM DEVI"/>
    <s v="High"/>
    <n v="21646"/>
    <n v="29502"/>
    <n v="20323"/>
    <n v="1.57"/>
    <n v="2208.44"/>
    <s v="N"/>
    <s v="N"/>
    <n v="2"/>
    <s v="Late"/>
    <x v="96"/>
    <s v="2017-01"/>
    <s v="2016-12"/>
    <n v="0"/>
    <n v="0"/>
    <x v="2"/>
    <n v="2016"/>
    <n v="0"/>
    <s v="2017-Q1"/>
    <n v="0"/>
  </r>
  <r>
    <s v="ACC000205"/>
    <n v="156"/>
    <s v="MAWANA"/>
    <s v="JLG30K"/>
    <n v="49635"/>
    <n v="7292"/>
    <n v="24770"/>
    <d v="2017-01-26T00:00:00"/>
    <s v="Paid Off"/>
    <s v="Monthly EMI"/>
    <n v="800018"/>
    <s v="MAWANA-800018"/>
    <s v="Laksh Mehta"/>
    <s v="Female"/>
    <s v="36-45"/>
    <n v="44"/>
    <s v="28-07-1975"/>
    <s v="General"/>
    <s v="Muslim"/>
    <s v="RENT"/>
    <s v="50K-75K"/>
    <s v="Salaried"/>
    <n v="425"/>
    <s v="XLG"/>
    <s v="Services"/>
    <s v=" 36 months"/>
    <n v="0.1065"/>
    <s v="B"/>
    <s v="B2"/>
    <s v="MAWANA"/>
    <s v="176-DBS"/>
    <s v="BULANDSHAHR"/>
    <s v="UP"/>
    <s v="UTTAR PRADESH"/>
    <s v="MEERUT"/>
    <n v="800018"/>
    <s v="11183-ANIL KUMAR"/>
    <s v="Medium"/>
    <n v="51385"/>
    <n v="7795"/>
    <n v="49157"/>
    <n v="15.97"/>
    <n v="2526.69"/>
    <s v="N"/>
    <s v="N"/>
    <n v="1"/>
    <s v="On-Time"/>
    <x v="265"/>
    <s v="2017-01"/>
    <s v="2016-12"/>
    <n v="0"/>
    <n v="0"/>
    <x v="2"/>
    <n v="2016"/>
    <n v="1"/>
    <s v="2017-Q1"/>
    <n v="0"/>
  </r>
  <r>
    <s v="ACC001907"/>
    <n v="906"/>
    <s v="TEZPUR"/>
    <s v="JLG30K"/>
    <n v="41391"/>
    <n v="26173"/>
    <n v="15108"/>
    <d v="2017-01-26T00:00:00"/>
    <s v="Default"/>
    <s v="Quarterly EMI"/>
    <n v="680026"/>
    <s v="TEZPUR-680026"/>
    <s v="Vivaan Verma"/>
    <s v="Female"/>
    <s v="46-55"/>
    <n v="52"/>
    <s v="1/1/1967"/>
    <s v="ST"/>
    <s v="Sikh"/>
    <s v="RENT"/>
    <s v="100K+"/>
    <s v="Salaried"/>
    <n v="626"/>
    <s v="XLG"/>
    <s v="Services"/>
    <s v=" 36 months"/>
    <n v="0.1065"/>
    <s v="B"/>
    <s v="B2"/>
    <s v="TEZPUR"/>
    <s v="208-DBS"/>
    <s v="GUWAAHATI"/>
    <s v="AS"/>
    <s v="ASSAM"/>
    <s v="SONITPUR"/>
    <n v="680026"/>
    <s v="11055-MANAS PROTIM HAZARIKA"/>
    <s v="Medium"/>
    <n v="43060"/>
    <n v="25797"/>
    <n v="41072"/>
    <n v="27.49"/>
    <n v="4982.87"/>
    <s v="N"/>
    <s v="N"/>
    <n v="0"/>
    <s v="On-Time"/>
    <x v="108"/>
    <s v="2017-01"/>
    <s v="2016-12"/>
    <n v="0"/>
    <n v="0"/>
    <x v="2"/>
    <n v="2016"/>
    <n v="0"/>
    <s v="2017-Q1"/>
    <n v="0"/>
  </r>
  <r>
    <s v="ACC000988"/>
    <n v="490"/>
    <s v="BULANDSHAHR"/>
    <s v="JLG35K"/>
    <n v="28744"/>
    <n v="37018"/>
    <n v="38496"/>
    <d v="2017-01-27T00:00:00"/>
    <s v="Paid Off"/>
    <s v="Quarterly EMI"/>
    <n v="10068"/>
    <s v="BULANDSHAHR-10068"/>
    <s v="Diya Reddy"/>
    <s v="Female"/>
    <s v="36-45"/>
    <n v="40"/>
    <s v="28-12-1979"/>
    <s v="ST"/>
    <s v="Sikh"/>
    <s v="RENT"/>
    <s v="&lt;25K"/>
    <s v="Self-Employed"/>
    <n v="810"/>
    <s v="XLG"/>
    <s v="Trade"/>
    <s v=" 36 months"/>
    <n v="9.9099999999999994E-2"/>
    <s v="B"/>
    <s v="B1"/>
    <s v="BULANDSHAHR"/>
    <s v="176-DBS"/>
    <s v="BULANDSHAHR"/>
    <s v="UP"/>
    <s v="UTTAR PRADESH"/>
    <s v="BULANDSHAHAR"/>
    <n v="10068"/>
    <s v="10057-NANDI SHANKAR"/>
    <s v="High"/>
    <n v="28951"/>
    <n v="38605"/>
    <n v="28421"/>
    <n v="29.46"/>
    <n v="3645.07"/>
    <s v="N"/>
    <s v="N"/>
    <n v="2"/>
    <s v="On-Time"/>
    <x v="286"/>
    <s v="2017-01"/>
    <s v="2016-12"/>
    <n v="0"/>
    <n v="0"/>
    <x v="2"/>
    <n v="2016"/>
    <n v="0"/>
    <s v="2017-Q1"/>
    <n v="1"/>
  </r>
  <r>
    <s v="ACC001613"/>
    <n v="193"/>
    <s v="DHURI"/>
    <s v="JLG35K"/>
    <n v="45304"/>
    <n v="49180"/>
    <n v="19198"/>
    <d v="2017-01-31T00:00:00"/>
    <s v="Paid Off"/>
    <s v="Quarterly EMI"/>
    <n v="1030063"/>
    <s v="DHURI-1030063"/>
    <s v="Meera Sharma"/>
    <s v="Female"/>
    <s v="36-45"/>
    <n v="43"/>
    <s v="1/1/1976"/>
    <s v="Minority"/>
    <s v="Muslim"/>
    <s v="RENT"/>
    <s v="100K+"/>
    <s v="Self-Employed"/>
    <n v="672"/>
    <s v="XLG"/>
    <s v="Trade"/>
    <s v=" 36 months"/>
    <n v="9.9099999999999994E-2"/>
    <s v="B"/>
    <s v="B1"/>
    <s v="DHURI"/>
    <s v="102-DBS"/>
    <s v="LUDHIANA"/>
    <s v="PB"/>
    <s v="PUNJAB"/>
    <s v="SANGRUR"/>
    <n v="1030063"/>
    <s v="12058-DEEPAK KUMAR"/>
    <s v="Low"/>
    <n v="46253"/>
    <n v="50247"/>
    <n v="45300"/>
    <n v="40.549999999999997"/>
    <n v="1092.1099999999999"/>
    <s v="Y"/>
    <s v="N"/>
    <n v="2"/>
    <s v="On-Time"/>
    <x v="129"/>
    <s v="2017-01"/>
    <s v="2016-12"/>
    <n v="0"/>
    <n v="0"/>
    <x v="2"/>
    <n v="2016"/>
    <n v="0"/>
    <s v="2017-Q1"/>
    <n v="0"/>
  </r>
  <r>
    <s v="ACC001971"/>
    <n v="590"/>
    <s v="Mathura"/>
    <s v="JLG50K"/>
    <n v="45080"/>
    <n v="6466"/>
    <n v="41058"/>
    <d v="2017-02-01T00:00:00"/>
    <s v="Active"/>
    <s v="Quarterly EMI"/>
    <n v="910182"/>
    <s v="Mathura-910182"/>
    <s v="Diya Chopra"/>
    <s v="Female"/>
    <s v="26-35"/>
    <n v="35"/>
    <s v="20-03-1984"/>
    <s v="SC"/>
    <s v="Hindu"/>
    <s v="RENT"/>
    <s v="75K-100K"/>
    <s v="Self-Employed"/>
    <n v="567"/>
    <s v="XLG"/>
    <s v="Home Loan"/>
    <s v=" 60 months"/>
    <n v="0.1991"/>
    <s v="E"/>
    <s v="E4"/>
    <s v="Mathura"/>
    <s v="176-DBS"/>
    <s v="BULANDSHAHR"/>
    <s v="UP"/>
    <s v="UTTAR PRADESH"/>
    <s v="MATHURA"/>
    <n v="910182"/>
    <s v="10469-MANISH  PANDEY"/>
    <s v="High"/>
    <n v="44938"/>
    <n v="7391"/>
    <n v="44637"/>
    <n v="10.01"/>
    <n v="4512.49"/>
    <s v="Y"/>
    <s v="Y"/>
    <n v="2"/>
    <s v="Late"/>
    <x v="287"/>
    <s v="2017-02"/>
    <s v="2017-01"/>
    <n v="1"/>
    <n v="0"/>
    <x v="2"/>
    <n v="2016"/>
    <n v="0"/>
    <s v="2017-Q1"/>
    <n v="1"/>
  </r>
  <r>
    <s v="ACC000557"/>
    <n v="613"/>
    <s v="MUKTSAR"/>
    <s v="JLG35K"/>
    <n v="28847"/>
    <n v="44117"/>
    <n v="8217"/>
    <d v="2017-02-01T00:00:00"/>
    <s v="Paid Off"/>
    <s v="Quarterly EMI"/>
    <n v="1110166"/>
    <s v="MUKTSAR-1110166"/>
    <s v="Nisha Patel"/>
    <s v="Female"/>
    <s v="36-45"/>
    <n v="41"/>
    <s v="1/1/1976"/>
    <s v="General"/>
    <s v="Hindu"/>
    <s v="RENT"/>
    <s v="100K+"/>
    <s v="Salaried"/>
    <n v="399"/>
    <s v="XLG"/>
    <s v="Trade"/>
    <s v=" 36 months"/>
    <n v="9.9099999999999994E-2"/>
    <s v="B"/>
    <s v="B1"/>
    <s v="MUKTSAR"/>
    <s v="102-DBS"/>
    <s v="LUDHIANA"/>
    <s v="PB"/>
    <s v="PUNJAB"/>
    <s v="SRI MUKTSAR SAHIB"/>
    <n v="1110166"/>
    <s v="11303-ASHUTOSH KUMAR SUMAN"/>
    <s v="Medium"/>
    <n v="30309"/>
    <n v="45593"/>
    <n v="28595"/>
    <n v="42.12"/>
    <n v="2856.05"/>
    <s v="N"/>
    <s v="N"/>
    <n v="0"/>
    <s v="On-Time"/>
    <x v="120"/>
    <s v="2017-02"/>
    <s v="2017-01"/>
    <n v="0"/>
    <n v="0"/>
    <x v="2"/>
    <n v="2016"/>
    <n v="0"/>
    <s v="2017-Q1"/>
    <n v="0"/>
  </r>
  <r>
    <s v="ACC000352"/>
    <n v="972"/>
    <s v="BULANDSHAHR"/>
    <s v="JLG35K"/>
    <n v="45798"/>
    <n v="27055"/>
    <n v="2669"/>
    <d v="2017-02-02T00:00:00"/>
    <s v="Default"/>
    <s v="Quarterly EMI"/>
    <n v="10068"/>
    <s v="BULANDSHAHR-10068"/>
    <s v="Aarav Malhotra"/>
    <s v="Female"/>
    <s v="46-55"/>
    <n v="47"/>
    <s v="1/1/1972"/>
    <s v="Minority"/>
    <s v="Muslim"/>
    <s v="RENT"/>
    <s v="&lt;25K"/>
    <s v="Salaried"/>
    <n v="526"/>
    <s v="XLG"/>
    <s v="Trade"/>
    <s v=" 36 months"/>
    <n v="9.9099999999999994E-2"/>
    <s v="B"/>
    <s v="B1"/>
    <s v="BULANDSHAHR"/>
    <s v="176-DBS"/>
    <s v="BULANDSHAHR"/>
    <s v="UP"/>
    <s v="UTTAR PRADESH"/>
    <s v="BULANDSHAHAR"/>
    <n v="10068"/>
    <s v="10057-NANDI SHANKAR"/>
    <s v="High"/>
    <n v="47109"/>
    <n v="26587"/>
    <n v="45540"/>
    <n v="13.14"/>
    <n v="594.15"/>
    <s v="N"/>
    <s v="N"/>
    <n v="1"/>
    <s v="On-Time"/>
    <x v="115"/>
    <s v="2017-02"/>
    <s v="2017-01"/>
    <n v="0"/>
    <n v="0"/>
    <x v="2"/>
    <n v="2016"/>
    <n v="0"/>
    <s v="2017-Q1"/>
    <n v="0"/>
  </r>
  <r>
    <s v="ACC001567"/>
    <n v="112"/>
    <s v="DHURI"/>
    <s v="JLG50K"/>
    <n v="9625"/>
    <n v="19836"/>
    <n v="23635"/>
    <d v="2017-02-04T00:00:00"/>
    <s v="Paid Off"/>
    <s v="Monthly EMI"/>
    <n v="1030063"/>
    <s v="DHURI-1030063"/>
    <s v="Ishaan Nair"/>
    <s v="Female"/>
    <s v="36-45"/>
    <n v="41"/>
    <s v="1/1/1977"/>
    <s v="ST"/>
    <s v="Sikh"/>
    <s v="MORTGAGE"/>
    <s v="&lt;25K"/>
    <s v="Salaried"/>
    <n v="338"/>
    <s v="XLG"/>
    <s v="Home Loan"/>
    <s v=" 60 months"/>
    <n v="0.1991"/>
    <s v="E"/>
    <s v="E4"/>
    <s v="DHURI"/>
    <s v="102-DBS"/>
    <s v="LUDHIANA"/>
    <s v="PB"/>
    <s v="PUNJAB"/>
    <s v="SANGRUR"/>
    <n v="1030063"/>
    <s v="12058-DEEPAK KUMAR"/>
    <s v="Low"/>
    <n v="10705"/>
    <n v="20495"/>
    <n v="9184"/>
    <n v="21.4"/>
    <n v="1118.58"/>
    <s v="N"/>
    <s v="N"/>
    <n v="1"/>
    <s v="On-Time"/>
    <x v="288"/>
    <s v="2017-02"/>
    <s v="2017-01"/>
    <n v="0"/>
    <n v="0"/>
    <x v="2"/>
    <n v="2016"/>
    <n v="0"/>
    <s v="2017-Q1"/>
    <n v="1"/>
  </r>
  <r>
    <s v="ACC001767"/>
    <n v="933"/>
    <s v="Mathura"/>
    <s v="JLG30K"/>
    <n v="42177"/>
    <n v="29754"/>
    <n v="43115"/>
    <d v="2017-02-12T00:00:00"/>
    <s v="Active"/>
    <s v="Quarterly EMI"/>
    <n v="910182"/>
    <s v="Mathura-910182"/>
    <s v="Meera Joshi"/>
    <s v="Female"/>
    <s v="46-55"/>
    <n v="53"/>
    <s v="1/1/1966"/>
    <s v="ST"/>
    <s v="Sikh"/>
    <s v="RENT"/>
    <s v="&lt;25K"/>
    <s v="Salaried"/>
    <n v="529"/>
    <s v="XLG"/>
    <s v="Services"/>
    <s v=" 36 months"/>
    <n v="0.1065"/>
    <s v="B"/>
    <s v="B2"/>
    <s v="Mathura"/>
    <s v="176-DBS"/>
    <s v="BULANDSHAHR"/>
    <s v="UP"/>
    <s v="UTTAR PRADESH"/>
    <s v="MATHURA"/>
    <n v="910182"/>
    <s v="10469-MANISH  PANDEY"/>
    <s v="High"/>
    <n v="42522"/>
    <n v="30118"/>
    <n v="42040"/>
    <n v="33.18"/>
    <n v="406.81"/>
    <s v="N"/>
    <s v="N"/>
    <n v="1"/>
    <s v="On-Time"/>
    <x v="289"/>
    <s v="2017-02"/>
    <s v="2017-01"/>
    <n v="1"/>
    <n v="0"/>
    <x v="2"/>
    <n v="2016"/>
    <n v="0"/>
    <s v="2017-Q1"/>
    <n v="1"/>
  </r>
  <r>
    <s v="ACC000033"/>
    <n v="611"/>
    <s v="DHURI"/>
    <s v="JLG30K"/>
    <n v="6975"/>
    <n v="24865"/>
    <n v="25569"/>
    <d v="2017-02-13T00:00:00"/>
    <s v="Active"/>
    <s v="Quarterly EMI"/>
    <n v="1030063"/>
    <s v="DHURI-1030063"/>
    <s v="Vivaan Nair"/>
    <s v="Female"/>
    <s v="46-55"/>
    <n v="49"/>
    <s v="3/1/1970"/>
    <s v="General"/>
    <s v="Muslim"/>
    <s v="RENT"/>
    <s v="100K+"/>
    <s v="Salaried"/>
    <n v="519"/>
    <s v="XLG"/>
    <s v="Services"/>
    <s v=" 36 months"/>
    <n v="0.1065"/>
    <s v="B"/>
    <s v="B2"/>
    <s v="DHURI"/>
    <s v="102-DBS"/>
    <s v="LUDHIANA"/>
    <s v="PB"/>
    <s v="PUNJAB"/>
    <s v="SANGRUR"/>
    <n v="1030063"/>
    <s v="12058-DEEPAK KUMAR"/>
    <s v="Low"/>
    <n v="7143"/>
    <n v="26102"/>
    <n v="6740"/>
    <n v="18.91"/>
    <n v="1398.67"/>
    <s v="Y"/>
    <s v="N"/>
    <n v="1"/>
    <s v="Very Late"/>
    <x v="290"/>
    <s v="2017-02"/>
    <s v="2017-01"/>
    <n v="1"/>
    <n v="0"/>
    <x v="2"/>
    <n v="2016"/>
    <n v="0"/>
    <s v="2017-Q1"/>
    <n v="1"/>
  </r>
  <r>
    <s v="ACC000684"/>
    <n v="566"/>
    <s v="JALANDHAR"/>
    <s v="JLG30K"/>
    <n v="31927"/>
    <n v="45618"/>
    <n v="43336"/>
    <d v="2017-02-14T00:00:00"/>
    <s v="Active"/>
    <s v="Quarterly EMI"/>
    <n v="160051"/>
    <s v="JALANDHAR-160051"/>
    <s v="Meera Chopra"/>
    <s v="Female"/>
    <s v="46-55"/>
    <n v="53"/>
    <s v="5/7/1966"/>
    <s v="ST"/>
    <s v="Sikh"/>
    <s v="RENT"/>
    <s v="75K-100K"/>
    <s v="Business"/>
    <n v="551"/>
    <s v="XLG"/>
    <s v="Services"/>
    <s v=" 36 months"/>
    <n v="0.1065"/>
    <s v="B"/>
    <s v="B2"/>
    <s v="JALANDHAR"/>
    <s v="102-DBS"/>
    <s v="LUDHIANA"/>
    <s v="PB"/>
    <s v="PUNJAB"/>
    <s v="JALANDHAR"/>
    <n v="160051"/>
    <s v="10067-AKSHAY KUMAR"/>
    <s v="Low"/>
    <n v="33791"/>
    <n v="46920"/>
    <n v="31519"/>
    <n v="31.02"/>
    <n v="416.14"/>
    <s v="N"/>
    <s v="N"/>
    <n v="0"/>
    <s v="On-Time"/>
    <x v="291"/>
    <s v="2017-02"/>
    <s v="2017-01"/>
    <n v="1"/>
    <n v="0"/>
    <x v="2"/>
    <n v="2016"/>
    <n v="0"/>
    <s v="2017-Q1"/>
    <n v="1"/>
  </r>
  <r>
    <s v="ACC000598"/>
    <n v="214"/>
    <s v="DURGAPUR"/>
    <s v="JLG35K"/>
    <n v="3760"/>
    <n v="11839"/>
    <n v="17992"/>
    <d v="2017-02-15T00:00:00"/>
    <s v="Active"/>
    <s v="Quarterly EMI"/>
    <n v="700013"/>
    <s v="DURGAPUR-700013"/>
    <s v="Aarav Patel"/>
    <s v="Female"/>
    <s v="26-35"/>
    <n v="31"/>
    <s v="1/1/1988"/>
    <s v="ST"/>
    <s v="Sikh"/>
    <s v="MORTGAGE"/>
    <s v="50K-75K"/>
    <s v="Business"/>
    <n v="462"/>
    <s v="XLG"/>
    <s v="Trade"/>
    <s v=" 36 months"/>
    <n v="9.9099999999999994E-2"/>
    <s v="B"/>
    <s v="B1"/>
    <s v="DURGAPUR"/>
    <s v="201-DBS"/>
    <s v="HOWRAH"/>
    <s v="WB"/>
    <s v="WEST BENGAL"/>
    <s v="PASCHIM BARDHHAMAN"/>
    <n v="700013"/>
    <s v="10037-RAJESH PRATAP"/>
    <s v="Low"/>
    <n v="5201"/>
    <n v="13334"/>
    <n v="3555"/>
    <n v="23.67"/>
    <n v="927.69"/>
    <s v="N"/>
    <s v="N"/>
    <n v="1"/>
    <s v="On-Time"/>
    <x v="292"/>
    <s v="2017-02"/>
    <s v="2017-01"/>
    <n v="1"/>
    <n v="0"/>
    <x v="2"/>
    <n v="2016"/>
    <n v="0"/>
    <s v="2017-Q1"/>
    <n v="1"/>
  </r>
  <r>
    <s v="ACC001556"/>
    <n v="981"/>
    <s v="TEZPUR"/>
    <s v="JLG35K"/>
    <n v="13441"/>
    <n v="37288"/>
    <n v="2200"/>
    <d v="2017-02-17T00:00:00"/>
    <s v="Fully Paid"/>
    <s v="Monthly EMI"/>
    <n v="680026"/>
    <s v="TEZPUR-680026"/>
    <s v="Aditya Joshi"/>
    <s v="Female"/>
    <s v="46-55"/>
    <n v="54"/>
    <s v="1/1/1963"/>
    <s v="OBC"/>
    <s v="Hindu"/>
    <s v="RENT"/>
    <s v="50K-75K"/>
    <s v="Business"/>
    <n v="357"/>
    <s v="XLG"/>
    <s v="Trade"/>
    <s v=" 36 months"/>
    <n v="9.9099999999999994E-2"/>
    <s v="B"/>
    <s v="B1"/>
    <s v="TEZPUR"/>
    <s v="208-DBS"/>
    <s v="GUWAAHATI"/>
    <s v="AS"/>
    <s v="ASSAM"/>
    <s v="SONITPUR"/>
    <n v="680026"/>
    <s v="11055-MANAS PROTIM HAZARIKA"/>
    <s v="Medium"/>
    <n v="15231"/>
    <n v="37960"/>
    <n v="13041"/>
    <n v="7.04"/>
    <n v="1669.86"/>
    <s v="N"/>
    <s v="N"/>
    <n v="2"/>
    <s v="On-Time"/>
    <x v="293"/>
    <s v="2017-02"/>
    <s v="2017-01"/>
    <n v="0"/>
    <n v="0"/>
    <x v="2"/>
    <n v="2016"/>
    <n v="0"/>
    <s v="2017-Q1"/>
    <n v="1"/>
  </r>
  <r>
    <s v="ACC001067"/>
    <n v="153"/>
    <s v="JALANDHAR"/>
    <s v="JLG30K"/>
    <n v="13656"/>
    <n v="37971"/>
    <n v="3588"/>
    <d v="2017-02-19T00:00:00"/>
    <s v="Paid Off"/>
    <s v="Monthly EMI"/>
    <n v="160051"/>
    <s v="JALANDHAR-160051"/>
    <s v="Kavya Mehta"/>
    <s v="Female"/>
    <s v="46-55"/>
    <n v="52"/>
    <s v="1/1/1967"/>
    <s v="General"/>
    <s v="Muslim"/>
    <s v="RENT"/>
    <s v="&lt;25K"/>
    <s v="Business"/>
    <n v="390"/>
    <s v="XLG"/>
    <s v="Services"/>
    <s v=" 36 months"/>
    <n v="0.1065"/>
    <s v="B"/>
    <s v="B2"/>
    <s v="JALANDHAR"/>
    <s v="102-DBS"/>
    <s v="LUDHIANA"/>
    <s v="PB"/>
    <s v="PUNJAB"/>
    <s v="JALANDHAR"/>
    <n v="160051"/>
    <s v="10067-AKSHAY KUMAR"/>
    <s v="Low"/>
    <n v="14753"/>
    <n v="39073"/>
    <n v="13195"/>
    <n v="20.239999999999998"/>
    <n v="316.23"/>
    <s v="N"/>
    <s v="N"/>
    <n v="1"/>
    <s v="On-Time"/>
    <x v="294"/>
    <s v="2017-02"/>
    <s v="2017-01"/>
    <n v="0"/>
    <n v="0"/>
    <x v="2"/>
    <n v="2016"/>
    <n v="0"/>
    <s v="2017-Q1"/>
    <n v="1"/>
  </r>
  <r>
    <s v="ACC001038"/>
    <n v="189"/>
    <s v="DURGAPUR"/>
    <s v="JLG35K"/>
    <n v="42328"/>
    <n v="4959"/>
    <n v="22137"/>
    <d v="2017-02-22T00:00:00"/>
    <s v="Paid Off"/>
    <s v="Monthly EMI"/>
    <n v="700013"/>
    <s v="DURGAPUR-700013"/>
    <s v="Meera Mehta"/>
    <s v="Female"/>
    <s v="46-55"/>
    <n v="49"/>
    <s v="5/10/1970"/>
    <s v="Minority"/>
    <s v="Muslim"/>
    <s v="MORTGAGE"/>
    <s v="&lt;25K"/>
    <s v="Salaried"/>
    <n v="825"/>
    <s v="XLG"/>
    <s v="Trade"/>
    <s v=" 36 months"/>
    <n v="9.9099999999999994E-2"/>
    <s v="B"/>
    <s v="B1"/>
    <s v="DURGAPUR"/>
    <s v="201-DBS"/>
    <s v="HOWRAH"/>
    <s v="WB"/>
    <s v="WEST BENGAL"/>
    <s v="PASCHIM BARDHHAMAN"/>
    <n v="700013"/>
    <s v="10037-RAJESH PRATAP"/>
    <s v="Low"/>
    <n v="42575"/>
    <n v="6327"/>
    <n v="41964"/>
    <n v="47.26"/>
    <n v="240.95"/>
    <s v="N"/>
    <s v="N"/>
    <n v="1"/>
    <s v="Very Late"/>
    <x v="271"/>
    <s v="2017-02"/>
    <s v="2017-01"/>
    <n v="0"/>
    <n v="0"/>
    <x v="2"/>
    <n v="2016"/>
    <n v="1"/>
    <s v="2017-Q1"/>
    <n v="0"/>
  </r>
  <r>
    <s v="ACC000263"/>
    <n v="801"/>
    <s v="Mangaldoi"/>
    <s v="JLG30K"/>
    <n v="26098"/>
    <n v="45334"/>
    <n v="7120"/>
    <d v="2017-02-22T00:00:00"/>
    <s v="Fully Paid"/>
    <s v="Quarterly EMI"/>
    <n v="570241"/>
    <s v="Mangaldoi-570241"/>
    <s v="Meera Nair"/>
    <s v="Female"/>
    <s v="46-55"/>
    <n v="50"/>
    <s v="1/1/1970"/>
    <s v="ST"/>
    <s v="Sikh"/>
    <s v="RENT"/>
    <s v="25K-50K"/>
    <s v="Business"/>
    <n v="664"/>
    <s v="XLG"/>
    <s v="Services"/>
    <s v=" 36 months"/>
    <n v="0.1065"/>
    <s v="B"/>
    <s v="B2"/>
    <s v="Mangaldoi"/>
    <s v="208-DBS"/>
    <s v="GUWAAHATI"/>
    <s v="AS"/>
    <s v="ASSAM"/>
    <s v="Mangaldoi"/>
    <n v="570241"/>
    <s v="10961-NAYAN JYOTI SARMAH"/>
    <s v="Low"/>
    <n v="28028"/>
    <n v="45405"/>
    <n v="25677"/>
    <n v="14.07"/>
    <n v="1770.49"/>
    <s v="N"/>
    <s v="N"/>
    <n v="0"/>
    <s v="On-Time"/>
    <x v="295"/>
    <s v="2017-02"/>
    <s v="2017-01"/>
    <n v="0"/>
    <n v="0"/>
    <x v="2"/>
    <n v="2016"/>
    <n v="0"/>
    <s v="2017-Q1"/>
    <n v="1"/>
  </r>
  <r>
    <s v="ACC001128"/>
    <n v="103"/>
    <s v="PATIALA"/>
    <s v="JLG35K"/>
    <n v="49300"/>
    <n v="42409"/>
    <n v="9972"/>
    <d v="2017-02-25T00:00:00"/>
    <s v="Active"/>
    <s v="Quarterly EMI"/>
    <n v="100186"/>
    <s v="PATIALA-100186"/>
    <s v="Nisha Verma"/>
    <s v="Female"/>
    <s v="18-25"/>
    <n v="24"/>
    <s v="1/1/1994"/>
    <s v="ST"/>
    <s v="Sikh"/>
    <s v="RENT"/>
    <s v="&lt;25K"/>
    <s v="Salaried"/>
    <n v="443"/>
    <s v="XLG"/>
    <s v="Trade"/>
    <s v=" 36 months"/>
    <n v="9.9099999999999994E-2"/>
    <s v="B"/>
    <s v="B1"/>
    <s v="PATIALA"/>
    <s v="102-DBS"/>
    <s v="LUDHIANA"/>
    <s v="PB"/>
    <s v="PUNJAB"/>
    <s v="PATIALA"/>
    <n v="100186"/>
    <s v="10420-MUNENDRA  SINGH"/>
    <s v="Medium"/>
    <n v="49639"/>
    <n v="42693"/>
    <n v="48941"/>
    <n v="32.86"/>
    <n v="1420.07"/>
    <s v="N"/>
    <s v="N"/>
    <n v="1"/>
    <s v="Late"/>
    <x v="296"/>
    <s v="2017-02"/>
    <s v="2017-01"/>
    <n v="1"/>
    <n v="0"/>
    <x v="2"/>
    <n v="2016"/>
    <n v="0"/>
    <s v="2017-Q1"/>
    <n v="1"/>
  </r>
  <r>
    <s v="ACC001894"/>
    <n v="800"/>
    <s v="MUKTSAR"/>
    <s v="JLG35K"/>
    <n v="41651"/>
    <n v="23792"/>
    <n v="6831"/>
    <d v="2017-03-02T00:00:00"/>
    <s v="Fully Paid"/>
    <s v="Quarterly EMI"/>
    <n v="1110166"/>
    <s v="MUKTSAR-1110166"/>
    <s v="Ishaan Nair"/>
    <s v="Female"/>
    <s v="36-45"/>
    <n v="41"/>
    <s v="1/1/1977"/>
    <s v="ST"/>
    <s v="Sikh"/>
    <s v="MORTGAGE"/>
    <s v="&lt;25K"/>
    <s v="Salaried"/>
    <n v="338"/>
    <s v="XLG"/>
    <s v="Trade"/>
    <s v=" 36 months"/>
    <n v="9.9099999999999994E-2"/>
    <s v="B"/>
    <s v="B1"/>
    <s v="MUKTSAR"/>
    <s v="102-DBS"/>
    <s v="LUDHIANA"/>
    <s v="PB"/>
    <s v="PUNJAB"/>
    <s v="SRI MUKTSAR SAHIB"/>
    <n v="1110166"/>
    <s v="11303-ASHUTOSH KUMAR SUMAN"/>
    <s v="Medium"/>
    <n v="42431"/>
    <n v="25776"/>
    <n v="41585"/>
    <n v="9.2899999999999991"/>
    <n v="2173.73"/>
    <s v="N"/>
    <s v="Y"/>
    <n v="0"/>
    <s v="Late"/>
    <x v="297"/>
    <s v="2017-03"/>
    <s v="2017-02"/>
    <n v="0"/>
    <n v="0"/>
    <x v="2"/>
    <n v="2016"/>
    <n v="0"/>
    <s v="2017-Q1"/>
    <n v="1"/>
  </r>
  <r>
    <s v="ACC001982"/>
    <n v="257"/>
    <s v="FATEHGARH SAHIB"/>
    <s v="JLG30K"/>
    <n v="36661"/>
    <n v="35351"/>
    <n v="43428"/>
    <d v="2017-03-05T00:00:00"/>
    <s v="Fully Paid"/>
    <s v="Quarterly EMI"/>
    <n v="120676"/>
    <s v="FATEHGARH SAHIB-120676"/>
    <s v="Kavya Sharma"/>
    <s v="Female"/>
    <s v="26-35"/>
    <n v="26"/>
    <s v="1/1/1993"/>
    <s v="SC"/>
    <s v="Hindu"/>
    <s v="RENT"/>
    <s v="75K-100K"/>
    <s v="Business"/>
    <n v="398"/>
    <s v="XLG"/>
    <s v="Services"/>
    <s v=" 36 months"/>
    <n v="0.1065"/>
    <s v="B"/>
    <s v="B2"/>
    <s v="FATEHGARH SAHIB"/>
    <s v="102-DBS"/>
    <s v="LUDHIANA"/>
    <s v="PB"/>
    <s v="PUNJAB"/>
    <s v="FATEHGARH SAHIB"/>
    <n v="120676"/>
    <s v="10037-RAJESH PRATAP"/>
    <s v="Medium"/>
    <n v="37195"/>
    <n v="35811"/>
    <n v="36479"/>
    <n v="32.090000000000003"/>
    <n v="4168.16"/>
    <s v="N"/>
    <s v="N"/>
    <n v="1"/>
    <s v="On-Time"/>
    <x v="298"/>
    <s v="2017-03"/>
    <s v="2017-02"/>
    <n v="0"/>
    <n v="0"/>
    <x v="2"/>
    <n v="2016"/>
    <n v="0"/>
    <s v="2017-Q1"/>
    <n v="1"/>
  </r>
  <r>
    <s v="ACC001197"/>
    <n v="584"/>
    <s v="MUKTSAR"/>
    <s v="JLG35K"/>
    <n v="33447"/>
    <n v="17333"/>
    <n v="4418"/>
    <d v="2017-03-07T00:00:00"/>
    <s v="Paid Off"/>
    <s v="Monthly EMI"/>
    <n v="1110166"/>
    <s v="MUKTSAR-1110166"/>
    <s v="Ishaan Mehta"/>
    <s v="Female"/>
    <s v="18-25"/>
    <n v="23"/>
    <s v="1/1/1994"/>
    <s v="OBC"/>
    <s v="Hindu"/>
    <s v="RENT"/>
    <s v="100K+"/>
    <s v="Business"/>
    <n v="416"/>
    <s v="XLG"/>
    <s v="Trade"/>
    <s v=" 36 months"/>
    <n v="9.9099999999999994E-2"/>
    <s v="B"/>
    <s v="B1"/>
    <s v="MUKTSAR"/>
    <s v="102-DBS"/>
    <s v="LUDHIANA"/>
    <s v="PB"/>
    <s v="PUNJAB"/>
    <s v="SRI MUKTSAR SAHIB"/>
    <n v="1110166"/>
    <s v="11303-ASHUTOSH KUMAR SUMAN"/>
    <s v="Medium"/>
    <n v="34894"/>
    <n v="18264"/>
    <n v="32958"/>
    <n v="14.81"/>
    <n v="4408.6499999999996"/>
    <s v="N"/>
    <s v="N"/>
    <n v="0"/>
    <s v="On-Time"/>
    <x v="179"/>
    <s v="2017-03"/>
    <s v="2017-02"/>
    <n v="0"/>
    <n v="0"/>
    <x v="2"/>
    <n v="2016"/>
    <n v="1"/>
    <s v="2017-Q1"/>
    <n v="0"/>
  </r>
  <r>
    <s v="ACC000218"/>
    <n v="666"/>
    <s v="RAIPUR"/>
    <s v="JLG29K"/>
    <n v="38984"/>
    <n v="39678"/>
    <n v="16546"/>
    <d v="2017-03-11T00:00:00"/>
    <s v="Paid Off"/>
    <s v="Monthly EMI"/>
    <n v="230415"/>
    <s v="RAIPUR-230415"/>
    <s v="Nisha Verma"/>
    <s v="Female"/>
    <s v="18-25"/>
    <n v="22"/>
    <s v="10/10/1996"/>
    <s v="ST"/>
    <s v="Sikh"/>
    <s v="MORTGAGE"/>
    <s v="100K+"/>
    <s v="Salaried"/>
    <n v="564"/>
    <s v="XLG"/>
    <s v="Trade"/>
    <s v=" 60 months"/>
    <n v="0.17269999999999999"/>
    <s v="D"/>
    <s v="D3"/>
    <s v="RAIPUR"/>
    <s v="207-DBS"/>
    <s v="RAIPUR"/>
    <s v="CG"/>
    <s v="CHATTISGARH"/>
    <s v="RAIPUR"/>
    <n v="230415"/>
    <s v="10924-DILIP KUMAR"/>
    <s v="High"/>
    <n v="40629"/>
    <n v="40353"/>
    <n v="38718"/>
    <n v="38.92"/>
    <n v="4152.57"/>
    <s v="N"/>
    <s v="N"/>
    <n v="2"/>
    <s v="On-Time"/>
    <x v="299"/>
    <s v="2017-03"/>
    <s v="2017-02"/>
    <n v="0"/>
    <n v="0"/>
    <x v="2"/>
    <n v="2016"/>
    <n v="0"/>
    <s v="2017-Q1"/>
    <n v="1"/>
  </r>
  <r>
    <s v="ACC000690"/>
    <n v="422"/>
    <s v="DURGAPUR"/>
    <s v="JLG35K"/>
    <n v="7710"/>
    <n v="38672"/>
    <n v="34173"/>
    <d v="2017-03-18T00:00:00"/>
    <s v="Fully Paid"/>
    <s v="Quarterly EMI"/>
    <n v="700013"/>
    <s v="DURGAPUR-700013"/>
    <s v="Laksh Chopra"/>
    <s v="Female"/>
    <s v="46-55"/>
    <n v="55"/>
    <s v="22-04-1964"/>
    <s v="Minority"/>
    <s v="Muslim"/>
    <s v="RENT"/>
    <s v="100K+"/>
    <s v="Self-Employed"/>
    <n v="502"/>
    <s v="XLG"/>
    <s v="Trade"/>
    <s v=" 36 months"/>
    <n v="9.9099999999999994E-2"/>
    <s v="B"/>
    <s v="B1"/>
    <s v="DURGAPUR"/>
    <s v="201-DBS"/>
    <s v="HOWRAH"/>
    <s v="WB"/>
    <s v="WEST BENGAL"/>
    <s v="PASCHIM BARDHHAMAN"/>
    <n v="700013"/>
    <s v="10037-RAJESH PRATAP"/>
    <s v="Low"/>
    <n v="7628"/>
    <n v="40453"/>
    <n v="7586"/>
    <n v="26.01"/>
    <n v="721.76"/>
    <s v="N"/>
    <s v="N"/>
    <n v="2"/>
    <s v="On-Time"/>
    <x v="300"/>
    <s v="2017-03"/>
    <s v="2017-02"/>
    <n v="0"/>
    <n v="0"/>
    <x v="2"/>
    <n v="2016"/>
    <n v="0"/>
    <s v="2017-Q1"/>
    <n v="1"/>
  </r>
  <r>
    <s v="ACC001866"/>
    <n v="419"/>
    <s v="JALANDHAR"/>
    <s v="JLG30K"/>
    <n v="44462"/>
    <n v="39833"/>
    <n v="14327"/>
    <d v="2017-03-21T00:00:00"/>
    <s v="Fully Paid"/>
    <s v="Quarterly EMI"/>
    <n v="160051"/>
    <s v="JALANDHAR-160051"/>
    <s v="Diya Patel"/>
    <s v="Female"/>
    <s v="18-25"/>
    <m/>
    <m/>
    <s v="ST"/>
    <s v="Sikh"/>
    <s v="MORTGAGE"/>
    <s v="&lt;25K"/>
    <s v="Salaried"/>
    <n v="476"/>
    <s v="XLG"/>
    <s v="Services"/>
    <s v=" 36 months"/>
    <n v="0.1065"/>
    <s v="B"/>
    <s v="B2"/>
    <s v="JALANDHAR"/>
    <s v="102-DBS"/>
    <s v="LUDHIANA"/>
    <s v="PB"/>
    <s v="PUNJAB"/>
    <s v="JALANDHAR"/>
    <n v="160051"/>
    <s v="10067-AKSHAY KUMAR"/>
    <s v="Low"/>
    <n v="46162"/>
    <n v="39375"/>
    <n v="44163"/>
    <n v="20.34"/>
    <n v="2854.83"/>
    <s v="N"/>
    <s v="N"/>
    <n v="0"/>
    <s v="On-Time"/>
    <x v="301"/>
    <s v="2017-03"/>
    <s v="2017-02"/>
    <n v="0"/>
    <n v="0"/>
    <x v="2"/>
    <n v="2016"/>
    <n v="0"/>
    <s v="2017-Q1"/>
    <n v="1"/>
  </r>
  <r>
    <s v="ACC000161"/>
    <n v="693"/>
    <s v="BEHROR"/>
    <s v="JLG35K"/>
    <n v="43340"/>
    <n v="31728"/>
    <n v="42205"/>
    <d v="2017-03-23T00:00:00"/>
    <s v="Paid Off"/>
    <s v="Monthly EMI"/>
    <n v="30179"/>
    <s v="BEHROR-30179"/>
    <s v="Kavya Gupta"/>
    <s v="Female"/>
    <s v="36-45"/>
    <n v="45"/>
    <s v="1/1/1972"/>
    <s v="General"/>
    <s v="Hindu"/>
    <s v="RENT"/>
    <s v="75K-100K"/>
    <s v="Self-Employed"/>
    <n v="773"/>
    <s v="XLG"/>
    <s v="Trade"/>
    <s v=" 36 months"/>
    <n v="9.9099999999999994E-2"/>
    <s v="B"/>
    <s v="B1"/>
    <s v="BEHROR"/>
    <s v="301-DBS"/>
    <s v="JAIPUR"/>
    <s v="RJ"/>
    <s v="RAJASTHAN"/>
    <s v="BEHROD"/>
    <n v="30179"/>
    <s v="10055-MAHESH KUMAR PATEL"/>
    <s v="Low"/>
    <n v="44990"/>
    <n v="31857"/>
    <n v="43103"/>
    <n v="12.5"/>
    <n v="1701.27"/>
    <s v="N"/>
    <s v="Y"/>
    <n v="0"/>
    <s v="On-Time"/>
    <x v="225"/>
    <s v="2017-03"/>
    <s v="2017-02"/>
    <n v="0"/>
    <n v="0"/>
    <x v="2"/>
    <n v="2016"/>
    <n v="1"/>
    <s v="2017-Q1"/>
    <n v="0"/>
  </r>
  <r>
    <s v="ACC001922"/>
    <n v="438"/>
    <s v="PANIPAT"/>
    <s v="JLG30K"/>
    <n v="28346"/>
    <n v="12737"/>
    <n v="4199"/>
    <d v="2017-03-24T00:00:00"/>
    <s v="Default"/>
    <s v="Monthly EMI"/>
    <n v="60004"/>
    <s v="PANIPAT-60004"/>
    <s v="Laksh Mehta"/>
    <s v="Female"/>
    <s v="36-45"/>
    <n v="44"/>
    <s v="28-07-1975"/>
    <s v="General"/>
    <s v="Muslim"/>
    <s v="RENT"/>
    <s v="50K-75K"/>
    <s v="Salaried"/>
    <n v="425"/>
    <s v="XLG"/>
    <s v="Services"/>
    <s v=" 36 months"/>
    <n v="0.1065"/>
    <s v="B"/>
    <s v="B2"/>
    <s v="PANIPAT"/>
    <s v="206-DBS"/>
    <s v="KARNAL"/>
    <s v="HR"/>
    <s v="HARYANA"/>
    <s v="PANIPAT"/>
    <n v="60004"/>
    <s v="10204-SAIF  ALI"/>
    <s v="Medium"/>
    <n v="29006"/>
    <n v="13326"/>
    <n v="28246"/>
    <n v="26.56"/>
    <n v="400.1"/>
    <s v="N"/>
    <s v="N"/>
    <n v="1"/>
    <s v="On-Time"/>
    <x v="22"/>
    <s v="2017-03"/>
    <s v="2017-02"/>
    <n v="0"/>
    <n v="0"/>
    <x v="2"/>
    <n v="2016"/>
    <n v="1"/>
    <s v="2017-Q1"/>
    <n v="0"/>
  </r>
  <r>
    <s v="ACC001551"/>
    <n v="668"/>
    <s v="SANGRUR"/>
    <s v="JLG30K"/>
    <n v="42798"/>
    <n v="24220"/>
    <n v="35845"/>
    <d v="2017-03-24T00:00:00"/>
    <s v="Fully Paid"/>
    <s v="Quarterly EMI"/>
    <n v="110159"/>
    <s v="SANGRUR-110159"/>
    <s v="Ananya Chopra"/>
    <s v="Female"/>
    <s v="36-45"/>
    <n v="45"/>
    <s v="1/1/1974"/>
    <s v="SC"/>
    <s v="Hindu"/>
    <s v="RENT"/>
    <s v="75K-100K"/>
    <s v="Salaried"/>
    <n v="311"/>
    <s v="XLG"/>
    <s v="Services"/>
    <s v=" 36 months"/>
    <n v="0.1065"/>
    <s v="B"/>
    <s v="B2"/>
    <s v="SANGRUR"/>
    <s v="102-DBS"/>
    <s v="LUDHIANA"/>
    <s v="PB"/>
    <s v="PUNJAB"/>
    <s v="SANGRUR"/>
    <n v="110159"/>
    <s v="10037-RAJESH PRATAP"/>
    <s v="Low"/>
    <n v="42991"/>
    <n v="26058"/>
    <n v="42609"/>
    <n v="15.92"/>
    <n v="3485.07"/>
    <s v="N"/>
    <s v="N"/>
    <n v="0"/>
    <s v="On-Time"/>
    <x v="73"/>
    <s v="2017-03"/>
    <s v="2017-02"/>
    <n v="0"/>
    <n v="0"/>
    <x v="2"/>
    <n v="2016"/>
    <n v="0"/>
    <s v="2017-Q1"/>
    <n v="0"/>
  </r>
  <r>
    <s v="ACC001984"/>
    <n v="116"/>
    <s v="AGRA"/>
    <s v="JLG30K"/>
    <n v="36291"/>
    <n v="3318"/>
    <n v="20025"/>
    <d v="2017-03-25T00:00:00"/>
    <s v="Fully Paid"/>
    <s v="Quarterly EMI"/>
    <n v="140056"/>
    <s v="AGRA-140056"/>
    <s v="Nisha Joshi"/>
    <s v="Female"/>
    <s v="26-35"/>
    <n v="35"/>
    <s v="1/1/1984"/>
    <s v="ST"/>
    <s v="Sikh"/>
    <s v="RENT"/>
    <s v="&lt;25K"/>
    <s v="Business"/>
    <n v="697"/>
    <s v="XLG"/>
    <s v="Services"/>
    <s v=" 36 months"/>
    <n v="0.1065"/>
    <s v="B"/>
    <s v="B2"/>
    <s v="AGRA"/>
    <s v="176-DBS"/>
    <s v="BULANDSHAHR"/>
    <s v="UP"/>
    <s v="UTTAR PRADESH"/>
    <s v="AGRA"/>
    <n v="140056"/>
    <s v="10161-RAM AVTAR"/>
    <s v="Medium"/>
    <n v="36730"/>
    <n v="4486"/>
    <n v="36025"/>
    <n v="30.8"/>
    <n v="698.24"/>
    <s v="Y"/>
    <s v="N"/>
    <n v="2"/>
    <s v="On-Time"/>
    <x v="302"/>
    <s v="2017-03"/>
    <s v="2017-02"/>
    <n v="0"/>
    <n v="0"/>
    <x v="2"/>
    <n v="2016"/>
    <n v="0"/>
    <s v="2017-Q1"/>
    <n v="1"/>
  </r>
  <r>
    <s v="ACC000745"/>
    <n v="27"/>
    <s v="DHURI"/>
    <s v="JLG30K"/>
    <n v="41141"/>
    <n v="35665"/>
    <n v="2354"/>
    <d v="2017-03-28T00:00:00"/>
    <s v="Fully Paid"/>
    <s v="Quarterly EMI"/>
    <n v="1030063"/>
    <s v="DHURI-1030063"/>
    <s v="Kavya Sharma"/>
    <s v="Female"/>
    <s v="36-45"/>
    <n v="42"/>
    <s v="16-08-1975"/>
    <s v="General"/>
    <s v="Hindu"/>
    <s v="MORTGAGE"/>
    <s v="50K-75K"/>
    <s v="Salaried"/>
    <n v="393"/>
    <s v="XLG"/>
    <s v="Services"/>
    <s v=" 36 months"/>
    <n v="0.1065"/>
    <s v="B"/>
    <s v="B2"/>
    <s v="DHURI"/>
    <s v="102-DBS"/>
    <s v="LUDHIANA"/>
    <s v="PB"/>
    <s v="PUNJAB"/>
    <s v="SANGRUR"/>
    <n v="1030063"/>
    <s v="12058-DEEPAK KUMAR"/>
    <s v="Low"/>
    <n v="42982"/>
    <n v="36779"/>
    <n v="41094"/>
    <n v="28.9"/>
    <n v="1992.92"/>
    <s v="N"/>
    <s v="N"/>
    <n v="1"/>
    <s v="On-Time"/>
    <x v="303"/>
    <s v="2017-03"/>
    <s v="2017-02"/>
    <n v="0"/>
    <n v="0"/>
    <x v="2"/>
    <n v="2016"/>
    <n v="0"/>
    <s v="2017-Q1"/>
    <n v="1"/>
  </r>
  <r>
    <s v="ACC001045"/>
    <n v="950"/>
    <s v="Mathura"/>
    <s v="JLG50K"/>
    <n v="42107"/>
    <n v="11632"/>
    <n v="40236"/>
    <d v="2017-03-31T00:00:00"/>
    <s v="Fully Paid"/>
    <s v="Monthly EMI"/>
    <n v="910182"/>
    <s v="Mathura-910182"/>
    <s v="Aditya Malhotra"/>
    <s v="Female"/>
    <s v="46-55"/>
    <n v="51"/>
    <s v="1/1/1968"/>
    <s v="OBC"/>
    <s v="Hindu"/>
    <s v="RENT"/>
    <s v="25K-50K"/>
    <s v="Self-Employed"/>
    <n v="389"/>
    <s v="XLG"/>
    <s v="Home Loan"/>
    <s v=" 60 months"/>
    <n v="0.1991"/>
    <s v="E"/>
    <s v="E4"/>
    <s v="Mathura"/>
    <s v="176-DBS"/>
    <s v="BULANDSHAHR"/>
    <s v="UP"/>
    <s v="UTTAR PRADESH"/>
    <s v="MATHURA"/>
    <n v="910182"/>
    <s v="10469-MANISH  PANDEY"/>
    <s v="High"/>
    <n v="42005"/>
    <n v="13304"/>
    <n v="41977"/>
    <n v="25.73"/>
    <n v="4725.54"/>
    <s v="N"/>
    <s v="N"/>
    <n v="2"/>
    <s v="Very Late"/>
    <x v="266"/>
    <s v="2017-03"/>
    <s v="2017-02"/>
    <n v="0"/>
    <n v="0"/>
    <x v="2"/>
    <n v="2016"/>
    <n v="1"/>
    <s v="2017-Q1"/>
    <n v="0"/>
  </r>
  <r>
    <s v="ACC001851"/>
    <n v="562"/>
    <s v="DHURI"/>
    <s v="JLG40K"/>
    <n v="33268"/>
    <n v="33576"/>
    <n v="18757"/>
    <d v="2017-04-02T00:00:00"/>
    <s v="Fully Paid"/>
    <s v="Monthly EMI"/>
    <n v="1030063"/>
    <s v="DHURI-1030063"/>
    <s v="Kavya Malhotra"/>
    <s v="Female"/>
    <s v="26-35"/>
    <n v="34"/>
    <s v="1/1/1985"/>
    <s v="ST"/>
    <s v="Sikh"/>
    <s v="MORTGAGE"/>
    <s v="75K-100K"/>
    <s v="Business"/>
    <n v="328"/>
    <s v="XLG"/>
    <s v="Services"/>
    <s v=" 36 months"/>
    <n v="0.17269999999999999"/>
    <s v="D"/>
    <s v="D3"/>
    <s v="DHURI"/>
    <s v="102-DBS"/>
    <s v="LUDHIANA"/>
    <s v="PB"/>
    <s v="PUNJAB"/>
    <s v="SANGRUR"/>
    <n v="1030063"/>
    <s v="12058-DEEPAK KUMAR"/>
    <s v="Low"/>
    <n v="33354"/>
    <n v="33907"/>
    <n v="33052"/>
    <n v="27.84"/>
    <n v="1752.96"/>
    <s v="N"/>
    <s v="N"/>
    <n v="0"/>
    <s v="On-Time"/>
    <x v="304"/>
    <s v="2017-04"/>
    <s v="2017-03"/>
    <n v="0"/>
    <n v="0"/>
    <x v="2"/>
    <n v="2016"/>
    <n v="0"/>
    <s v="2017-Q2"/>
    <n v="1"/>
  </r>
  <r>
    <s v="ACC000260"/>
    <n v="524"/>
    <s v="MUKTSAR"/>
    <s v="JLG30K"/>
    <n v="27424"/>
    <n v="40451"/>
    <n v="14595"/>
    <d v="2017-04-06T00:00:00"/>
    <s v="Active"/>
    <s v="Monthly EMI"/>
    <n v="1110166"/>
    <s v="MUKTSAR-1110166"/>
    <s v="Meera Sharma"/>
    <s v="Female"/>
    <s v="18-25"/>
    <n v="22"/>
    <s v="14-12-1995"/>
    <s v="General"/>
    <s v="Hindu"/>
    <s v="RENT"/>
    <s v="&lt;25K"/>
    <s v="Salaried"/>
    <n v="346"/>
    <s v="XLG"/>
    <s v="Services"/>
    <s v=" 36 months"/>
    <n v="0.1065"/>
    <s v="B"/>
    <s v="B2"/>
    <s v="MUKTSAR"/>
    <s v="102-DBS"/>
    <s v="LUDHIANA"/>
    <s v="PB"/>
    <s v="PUNJAB"/>
    <s v="SRI MUKTSAR SAHIB"/>
    <n v="1110166"/>
    <s v="11303-ASHUTOSH KUMAR SUMAN"/>
    <s v="Medium"/>
    <n v="28494"/>
    <n v="40979"/>
    <n v="27073"/>
    <n v="5"/>
    <n v="3899.29"/>
    <s v="N"/>
    <s v="N"/>
    <n v="0"/>
    <s v="On-Time"/>
    <x v="74"/>
    <s v="2017-04"/>
    <s v="2017-03"/>
    <n v="1"/>
    <n v="0"/>
    <x v="2"/>
    <n v="2016"/>
    <n v="1"/>
    <s v="2017-Q2"/>
    <n v="0"/>
  </r>
  <r>
    <s v="ACC000476"/>
    <n v="86"/>
    <s v="MUKTSAR"/>
    <s v="JLG30K"/>
    <n v="29859"/>
    <n v="12079"/>
    <n v="39936"/>
    <d v="2017-04-14T00:00:00"/>
    <s v="Fully Paid"/>
    <s v="Quarterly EMI"/>
    <n v="1110166"/>
    <s v="MUKTSAR-1110166"/>
    <s v="Laksh Nair"/>
    <s v="Female"/>
    <s v="36-45"/>
    <n v="38"/>
    <s v="1/1/1980"/>
    <s v="Minority"/>
    <s v="Muslim"/>
    <s v="RENT"/>
    <s v="&lt;25K"/>
    <s v="Self-Employed"/>
    <n v="578"/>
    <s v="XLG"/>
    <s v="Services"/>
    <s v=" 36 months"/>
    <n v="0.1065"/>
    <s v="B"/>
    <s v="B2"/>
    <s v="MUKTSAR"/>
    <s v="102-DBS"/>
    <s v="LUDHIANA"/>
    <s v="PB"/>
    <s v="PUNJAB"/>
    <s v="SRI MUKTSAR SAHIB"/>
    <n v="1110166"/>
    <s v="11303-ASHUTOSH KUMAR SUMAN"/>
    <s v="Medium"/>
    <n v="30247"/>
    <n v="11787"/>
    <n v="29684"/>
    <n v="15.18"/>
    <n v="141.57"/>
    <s v="N"/>
    <s v="N"/>
    <n v="2"/>
    <s v="On-Time"/>
    <x v="305"/>
    <s v="2017-04"/>
    <s v="2017-03"/>
    <n v="0"/>
    <n v="0"/>
    <x v="2"/>
    <n v="2016"/>
    <n v="0"/>
    <s v="2017-Q2"/>
    <n v="1"/>
  </r>
  <r>
    <s v="ACC001890"/>
    <n v="965"/>
    <s v="PANIPAT"/>
    <s v="JLG30K"/>
    <n v="46349"/>
    <n v="33842"/>
    <n v="15451"/>
    <d v="2017-04-16T00:00:00"/>
    <s v="Fully Paid"/>
    <s v="Quarterly EMI"/>
    <n v="60004"/>
    <s v="PANIPAT-60004"/>
    <s v="Laksh Malhotra"/>
    <s v="Female"/>
    <s v="46-55"/>
    <n v="51"/>
    <s v="1/1/1968"/>
    <s v="General"/>
    <s v="Muslim"/>
    <s v="MORTGAGE"/>
    <s v="75K-100K"/>
    <s v="Self-Employed"/>
    <n v="804"/>
    <s v="XLG"/>
    <s v="Services"/>
    <s v=" 36 months"/>
    <n v="0.1065"/>
    <s v="B"/>
    <s v="B2"/>
    <s v="PANIPAT"/>
    <s v="206-DBS"/>
    <s v="KARNAL"/>
    <s v="HR"/>
    <s v="HARYANA"/>
    <s v="PANIPAT"/>
    <n v="60004"/>
    <s v="10204-SAIF  ALI"/>
    <s v="Medium"/>
    <n v="47094"/>
    <n v="35130"/>
    <n v="46150"/>
    <n v="18.43"/>
    <n v="1230.58"/>
    <s v="N"/>
    <s v="N"/>
    <n v="0"/>
    <s v="On-Time"/>
    <x v="306"/>
    <s v="2017-04"/>
    <s v="2017-03"/>
    <n v="0"/>
    <n v="0"/>
    <x v="2"/>
    <n v="2016"/>
    <n v="0"/>
    <s v="2017-Q2"/>
    <n v="1"/>
  </r>
  <r>
    <s v="ACC001501"/>
    <n v="744"/>
    <s v="BEHROR"/>
    <s v="JLG44K"/>
    <n v="29232"/>
    <n v="19359"/>
    <n v="44604"/>
    <d v="2017-04-17T00:00:00"/>
    <s v="Active"/>
    <s v="Monthly EMI"/>
    <n v="30179"/>
    <s v="BEHROR-30179"/>
    <s v="Ananya Patel"/>
    <s v="Female"/>
    <s v="36-45"/>
    <n v="43"/>
    <s v="1/3/1975"/>
    <s v="Minority"/>
    <s v="Muslim"/>
    <s v="RENT"/>
    <s v="75K-100K"/>
    <s v="Salaried"/>
    <n v="558"/>
    <s v="XLG"/>
    <s v="Home Loan"/>
    <s v=" 36 months"/>
    <n v="6.6199999999999995E-2"/>
    <s v="A"/>
    <s v="A2"/>
    <s v="BEHROR"/>
    <s v="301-DBS"/>
    <s v="JAIPUR"/>
    <s v="RJ"/>
    <s v="RAJASTHAN"/>
    <s v="BEHROD"/>
    <n v="30179"/>
    <s v="10055-MAHESH KUMAR PATEL"/>
    <s v="Low"/>
    <n v="30526"/>
    <n v="19118"/>
    <n v="29214"/>
    <n v="39.36"/>
    <n v="133.26"/>
    <s v="N"/>
    <s v="N"/>
    <n v="2"/>
    <s v="Late"/>
    <x v="307"/>
    <s v="2017-04"/>
    <s v="2017-03"/>
    <n v="1"/>
    <n v="0"/>
    <x v="2"/>
    <n v="2016"/>
    <n v="0"/>
    <s v="2017-Q2"/>
    <n v="1"/>
  </r>
  <r>
    <s v="ACC000068"/>
    <n v="184"/>
    <s v="TEZPUR"/>
    <s v="JLG30K"/>
    <n v="44956"/>
    <n v="49078"/>
    <n v="44821"/>
    <d v="2017-04-18T00:00:00"/>
    <s v="Fully Paid"/>
    <s v="Monthly EMI"/>
    <n v="680026"/>
    <s v="TEZPUR-680026"/>
    <s v="Laksh Sharma"/>
    <s v="Female"/>
    <s v="36-45"/>
    <n v="37"/>
    <s v="1/1/1982"/>
    <s v="Minority"/>
    <s v="Muslim"/>
    <s v="RENT"/>
    <s v="&lt;25K"/>
    <s v="Self-Employed"/>
    <n v="740"/>
    <s v="XLG"/>
    <s v="Services"/>
    <s v=" 36 months"/>
    <n v="0.1065"/>
    <s v="B"/>
    <s v="B2"/>
    <s v="TEZPUR"/>
    <s v="208-DBS"/>
    <s v="GUWAAHATI"/>
    <s v="AS"/>
    <s v="ASSAM"/>
    <s v="SONITPUR"/>
    <n v="680026"/>
    <s v="11055-MANAS PROTIM HAZARIKA"/>
    <s v="Medium"/>
    <n v="45257"/>
    <n v="50511"/>
    <n v="44710"/>
    <n v="43.31"/>
    <n v="145.25"/>
    <s v="N"/>
    <s v="N"/>
    <n v="1"/>
    <s v="On-Time"/>
    <x v="308"/>
    <s v="2017-04"/>
    <s v="2017-03"/>
    <n v="0"/>
    <n v="0"/>
    <x v="2"/>
    <n v="2016"/>
    <n v="0"/>
    <s v="2017-Q2"/>
    <n v="1"/>
  </r>
  <r>
    <s v="ACC000853"/>
    <n v="318"/>
    <s v="KARNAL"/>
    <s v="JLG30K"/>
    <n v="30801"/>
    <n v="21373"/>
    <n v="9409"/>
    <d v="2017-04-19T00:00:00"/>
    <s v="Paid Off"/>
    <s v="Monthly EMI"/>
    <n v="50678"/>
    <s v="KARNAL-50678"/>
    <s v="Laksh Sharma"/>
    <s v="Female"/>
    <s v="26-35"/>
    <n v="31"/>
    <s v="1/1/1988"/>
    <s v="SC"/>
    <s v="Hindu"/>
    <s v="RENT"/>
    <s v="100K+"/>
    <s v="Self-Employed"/>
    <n v="672"/>
    <s v="XLG"/>
    <s v="Services"/>
    <s v=" 36 months"/>
    <n v="0.1065"/>
    <s v="B"/>
    <s v="B2"/>
    <s v="KARNAL"/>
    <s v="206-DBS"/>
    <s v="KARNAL"/>
    <s v="HR"/>
    <s v="HARYANA"/>
    <s v="KARNAL"/>
    <n v="50678"/>
    <s v="10282-NAIM ALI"/>
    <s v="Medium"/>
    <n v="31055"/>
    <n v="21125"/>
    <n v="30547"/>
    <n v="21.5"/>
    <n v="1191.9000000000001"/>
    <s v="N"/>
    <s v="N"/>
    <n v="2"/>
    <s v="On-Time"/>
    <x v="21"/>
    <s v="2017-04"/>
    <s v="2017-03"/>
    <n v="0"/>
    <n v="0"/>
    <x v="2"/>
    <n v="2016"/>
    <n v="1"/>
    <s v="2017-Q2"/>
    <n v="0"/>
  </r>
  <r>
    <s v="ACC000008"/>
    <n v="357"/>
    <s v="BEHROR"/>
    <s v="JLG30K"/>
    <n v="31513"/>
    <n v="5247"/>
    <n v="13250"/>
    <d v="2017-04-21T00:00:00"/>
    <s v="Active"/>
    <s v="Monthly EMI"/>
    <n v="30179"/>
    <s v="BEHROR-30179"/>
    <s v="Nisha Patel"/>
    <s v="Female"/>
    <s v="36-45"/>
    <n v="41"/>
    <s v="1/1/1976"/>
    <s v="General"/>
    <s v="Hindu"/>
    <s v="RENT"/>
    <s v="100K+"/>
    <s v="Salaried"/>
    <n v="399"/>
    <s v="XLG"/>
    <s v="Services"/>
    <s v=" 36 months"/>
    <n v="0.1065"/>
    <s v="B"/>
    <s v="B2"/>
    <s v="BEHROR"/>
    <s v="301-DBS"/>
    <s v="JAIPUR"/>
    <s v="RJ"/>
    <s v="RAJASTHAN"/>
    <s v="BEHROD"/>
    <n v="30179"/>
    <s v="10055-MAHESH KUMAR PATEL"/>
    <s v="Low"/>
    <n v="33496"/>
    <n v="6046"/>
    <n v="31080"/>
    <n v="40.700000000000003"/>
    <n v="4590.1899999999996"/>
    <s v="N"/>
    <s v="N"/>
    <n v="0"/>
    <s v="On-Time"/>
    <x v="309"/>
    <s v="2017-04"/>
    <s v="2017-03"/>
    <n v="1"/>
    <n v="0"/>
    <x v="2"/>
    <n v="2016"/>
    <n v="0"/>
    <s v="2017-Q2"/>
    <n v="1"/>
  </r>
  <r>
    <s v="ACC000462"/>
    <n v="12"/>
    <s v="CUTTACK"/>
    <s v="JLG41K"/>
    <n v="8327"/>
    <n v="26766"/>
    <n v="7523"/>
    <d v="2017-04-22T00:00:00"/>
    <s v="Fully Paid"/>
    <s v="Monthly EMI"/>
    <n v="630081"/>
    <s v="CUTTACK-630081"/>
    <s v="Meera Sharma"/>
    <s v="Female"/>
    <s v="36-45"/>
    <n v="45"/>
    <s v="1/1/1972"/>
    <s v="OBC"/>
    <s v="Hindu"/>
    <s v="OWN"/>
    <s v="75K-100K"/>
    <s v="Business"/>
    <n v="417"/>
    <s v="XLG"/>
    <s v="Services"/>
    <s v=" 36 months"/>
    <n v="0.14649999999999999"/>
    <s v="C"/>
    <s v="C3"/>
    <s v="CUTTACK"/>
    <s v="107-DBS"/>
    <s v="BHUBANESWAR"/>
    <s v="OR"/>
    <s v="ODISHA"/>
    <s v="CUTTACK"/>
    <n v="630081"/>
    <s v="12061-PINAKAPANI KANUNGO"/>
    <s v="High"/>
    <n v="10043"/>
    <n v="26738"/>
    <n v="7915"/>
    <n v="29.19"/>
    <n v="2996.71"/>
    <s v="N"/>
    <s v="N"/>
    <n v="2"/>
    <s v="On-Time"/>
    <x v="310"/>
    <s v="2017-04"/>
    <s v="2017-03"/>
    <n v="0"/>
    <n v="0"/>
    <x v="2"/>
    <n v="2016"/>
    <n v="0"/>
    <s v="2017-Q2"/>
    <n v="1"/>
  </r>
  <r>
    <s v="ACC000329"/>
    <n v="380"/>
    <s v="BEHROR"/>
    <s v="JLG46K"/>
    <n v="45668"/>
    <n v="32555"/>
    <n v="34461"/>
    <d v="2017-04-22T00:00:00"/>
    <s v="Fully Paid"/>
    <s v="Quarterly EMI"/>
    <n v="30179"/>
    <s v="BEHROR-30179"/>
    <s v="Meera Joshi"/>
    <s v="Female"/>
    <s v="46-55"/>
    <n v="53"/>
    <s v="1/1/1966"/>
    <s v="ST"/>
    <s v="Sikh"/>
    <s v="RENT"/>
    <s v="&lt;25K"/>
    <s v="Salaried"/>
    <n v="529"/>
    <s v="XLG"/>
    <s v="Home Loan"/>
    <s v=" 36 months"/>
    <n v="0.1825"/>
    <s v="D"/>
    <s v="D5"/>
    <s v="BEHROR"/>
    <s v="301-DBS"/>
    <s v="JAIPUR"/>
    <s v="RJ"/>
    <s v="RAJASTHAN"/>
    <s v="BEHROD"/>
    <n v="30179"/>
    <s v="10055-MAHESH KUMAR PATEL"/>
    <s v="Low"/>
    <n v="46782"/>
    <n v="32120"/>
    <n v="45350"/>
    <n v="15.91"/>
    <n v="4594.43"/>
    <s v="N"/>
    <s v="N"/>
    <n v="2"/>
    <s v="Late"/>
    <x v="310"/>
    <s v="2017-04"/>
    <s v="2017-03"/>
    <n v="0"/>
    <n v="0"/>
    <x v="2"/>
    <n v="2016"/>
    <n v="0"/>
    <s v="2017-Q2"/>
    <n v="1"/>
  </r>
  <r>
    <s v="ACC001620"/>
    <n v="755"/>
    <s v="DURGAPUR"/>
    <s v="JLG30K"/>
    <n v="48628"/>
    <n v="3791"/>
    <n v="16238"/>
    <d v="2017-04-23T00:00:00"/>
    <s v="Fully Paid"/>
    <s v="Monthly EMI"/>
    <n v="700013"/>
    <s v="DURGAPUR-700013"/>
    <s v="Ananya Reddy"/>
    <s v="Female"/>
    <s v="26-35"/>
    <n v="29"/>
    <s v="1/1/1989"/>
    <s v="ST"/>
    <s v="Sikh"/>
    <s v="RENT"/>
    <s v="100K+"/>
    <s v="Salaried"/>
    <n v="324"/>
    <s v="XLG"/>
    <s v="Services"/>
    <s v=" 36 months"/>
    <n v="0.1065"/>
    <s v="B"/>
    <s v="B2"/>
    <s v="DURGAPUR"/>
    <s v="201-DBS"/>
    <s v="HOWRAH"/>
    <s v="WB"/>
    <s v="WEST BENGAL"/>
    <s v="PASCHIM BARDHHAMAN"/>
    <n v="700013"/>
    <s v="10037-RAJESH PRATAP"/>
    <s v="Low"/>
    <n v="49981"/>
    <n v="4730"/>
    <n v="48193"/>
    <n v="3.42"/>
    <n v="4524.6099999999997"/>
    <s v="N"/>
    <s v="N"/>
    <n v="1"/>
    <s v="Late"/>
    <x v="311"/>
    <s v="2017-04"/>
    <s v="2017-03"/>
    <n v="0"/>
    <n v="0"/>
    <x v="2"/>
    <n v="2016"/>
    <n v="0"/>
    <s v="2017-Q2"/>
    <n v="1"/>
  </r>
  <r>
    <s v="ACC000102"/>
    <n v="788"/>
    <s v="SIWAN"/>
    <s v="JLG30K"/>
    <n v="36062"/>
    <n v="49077"/>
    <n v="33824"/>
    <d v="2017-04-23T00:00:00"/>
    <s v="Active"/>
    <s v="Monthly EMI"/>
    <n v="790102"/>
    <s v="SIWAN-790102"/>
    <s v="Ishaan Joshi"/>
    <s v="Female"/>
    <s v="36-45"/>
    <n v="43"/>
    <s v="2/4/1976"/>
    <s v="General"/>
    <s v="Hindu"/>
    <s v="RENT"/>
    <s v="100K+"/>
    <s v="Salaried"/>
    <n v="675"/>
    <s v="XLG"/>
    <s v="Services"/>
    <s v=" 36 months"/>
    <n v="0.1065"/>
    <s v="B"/>
    <s v="B2"/>
    <s v="SIWAN"/>
    <s v="209-DBS"/>
    <s v="PATNA"/>
    <s v="BR"/>
    <s v="BIHAR"/>
    <s v="SIWAN"/>
    <n v="790102"/>
    <s v="10827-AJEET KUMAR PANDEY"/>
    <s v="Medium"/>
    <n v="36277"/>
    <n v="49908"/>
    <n v="36045"/>
    <n v="1.75"/>
    <n v="3594.26"/>
    <s v="Y"/>
    <s v="N"/>
    <n v="2"/>
    <s v="Very Late"/>
    <x v="74"/>
    <s v="2017-04"/>
    <s v="2017-03"/>
    <n v="1"/>
    <n v="0"/>
    <x v="2"/>
    <n v="2016"/>
    <n v="0"/>
    <s v="2017-Q2"/>
    <n v="0"/>
  </r>
  <r>
    <s v="ACC000347"/>
    <n v="558"/>
    <s v="Mathura"/>
    <s v="JLG30K"/>
    <n v="3492"/>
    <n v="40474"/>
    <n v="4138"/>
    <d v="2017-04-27T00:00:00"/>
    <s v="Active"/>
    <s v="Monthly EMI"/>
    <n v="910182"/>
    <s v="Mathura-910182"/>
    <s v="Aditya Mehta"/>
    <s v="Female"/>
    <s v="46-55"/>
    <n v="46"/>
    <s v="1/1/1974"/>
    <s v="Minority"/>
    <s v="Muslim"/>
    <s v="RENT"/>
    <s v="&lt;25K"/>
    <s v="Business"/>
    <n v="708"/>
    <s v="XLG"/>
    <s v="Services"/>
    <s v=" 36 months"/>
    <n v="0.1065"/>
    <s v="B"/>
    <s v="B2"/>
    <s v="Mathura"/>
    <s v="176-DBS"/>
    <s v="BULANDSHAHR"/>
    <s v="UP"/>
    <s v="UTTAR PRADESH"/>
    <s v="MATHURA"/>
    <n v="910182"/>
    <s v="10469-MANISH  PANDEY"/>
    <s v="High"/>
    <n v="4981"/>
    <n v="40886"/>
    <n v="3248"/>
    <n v="42.88"/>
    <n v="555.46"/>
    <s v="N"/>
    <s v="N"/>
    <n v="2"/>
    <s v="Very Late"/>
    <x v="152"/>
    <s v="2017-04"/>
    <s v="2017-03"/>
    <n v="1"/>
    <n v="0"/>
    <x v="2"/>
    <n v="2016"/>
    <n v="1"/>
    <s v="2017-Q2"/>
    <n v="0"/>
  </r>
  <r>
    <s v="ACC001019"/>
    <n v="812"/>
    <s v="SIVASAGAR"/>
    <s v="JLG44K"/>
    <n v="47998"/>
    <n v="26014"/>
    <n v="38322"/>
    <d v="2017-04-29T00:00:00"/>
    <s v="Active"/>
    <s v="Quarterly EMI"/>
    <n v="880038"/>
    <s v="SIVASAGAR-880038"/>
    <s v="Kavya Gupta"/>
    <s v="Female"/>
    <s v="36-45"/>
    <n v="39"/>
    <s v="1/1/1978"/>
    <s v="OBC"/>
    <s v="Hindu"/>
    <s v="RENT"/>
    <s v="50K-75K"/>
    <s v="Salaried"/>
    <n v="692"/>
    <s v="XLG"/>
    <s v="Home Loan"/>
    <s v=" 36 months"/>
    <n v="6.6199999999999995E-2"/>
    <s v="A"/>
    <s v="A2"/>
    <s v="SIVASAGAR"/>
    <s v="208-DBS"/>
    <s v="GUWAAHATI"/>
    <s v="AS"/>
    <s v="ASSAM"/>
    <s v="SIVASAGAR"/>
    <n v="880038"/>
    <s v="12359-SAMIUR RAHMAN"/>
    <s v="High"/>
    <n v="49670"/>
    <n v="26388"/>
    <n v="47531"/>
    <n v="41.54"/>
    <n v="4876.3"/>
    <s v="N"/>
    <s v="N"/>
    <n v="1"/>
    <s v="On-Time"/>
    <x v="312"/>
    <s v="2017-04"/>
    <s v="2017-03"/>
    <n v="1"/>
    <n v="0"/>
    <x v="2"/>
    <n v="2016"/>
    <n v="0"/>
    <s v="2017-Q2"/>
    <n v="1"/>
  </r>
  <r>
    <s v="ACC000922"/>
    <n v="835"/>
    <s v="SANGRUR"/>
    <s v="JLG46K"/>
    <n v="34487"/>
    <n v="22844"/>
    <n v="43212"/>
    <d v="2017-04-29T00:00:00"/>
    <s v="Fully Paid"/>
    <s v="Monthly EMI"/>
    <n v="110159"/>
    <s v="SANGRUR-110159"/>
    <s v="Vivaan Gupta"/>
    <s v="Female"/>
    <s v="46-55"/>
    <n v="46"/>
    <s v="1/1/1973"/>
    <s v="ST"/>
    <s v="Sikh"/>
    <s v="OWN"/>
    <s v="75K-100K"/>
    <s v="Business"/>
    <n v="481"/>
    <s v="XLG"/>
    <s v="Home Loan"/>
    <s v=" 36 months"/>
    <n v="0.1825"/>
    <s v="D"/>
    <s v="D5"/>
    <s v="SANGRUR"/>
    <s v="102-DBS"/>
    <s v="LUDHIANA"/>
    <s v="PB"/>
    <s v="PUNJAB"/>
    <s v="SANGRUR"/>
    <n v="110159"/>
    <s v="10037-RAJESH PRATAP"/>
    <s v="Low"/>
    <n v="34369"/>
    <n v="22692"/>
    <n v="34339"/>
    <n v="27"/>
    <n v="3028.42"/>
    <s v="N"/>
    <s v="N"/>
    <n v="2"/>
    <s v="On-Time"/>
    <x v="282"/>
    <s v="2017-04"/>
    <s v="2017-03"/>
    <n v="0"/>
    <n v="0"/>
    <x v="2"/>
    <n v="2016"/>
    <n v="0"/>
    <s v="2017-Q2"/>
    <n v="0"/>
  </r>
  <r>
    <s v="ACC001066"/>
    <n v="224"/>
    <s v="SANGRUR"/>
    <s v="JLG50K"/>
    <n v="21286"/>
    <n v="23846"/>
    <n v="7154"/>
    <d v="2017-04-30T00:00:00"/>
    <s v="Fully Paid"/>
    <s v="Monthly EMI"/>
    <n v="110159"/>
    <s v="SANGRUR-110159"/>
    <s v="Ishaan Malhotra"/>
    <s v="Female"/>
    <s v="18-25"/>
    <n v="22"/>
    <s v="1/1/1997"/>
    <s v="OBC"/>
    <s v="Hindu"/>
    <s v="RENT"/>
    <s v="75K-100K"/>
    <s v="Salaried"/>
    <n v="679"/>
    <s v="XLG"/>
    <s v="Home Loan"/>
    <s v=" 60 months"/>
    <n v="0.1991"/>
    <s v="E"/>
    <s v="E4"/>
    <s v="SANGRUR"/>
    <s v="102-DBS"/>
    <s v="LUDHIANA"/>
    <s v="PB"/>
    <s v="PUNJAB"/>
    <s v="SANGRUR"/>
    <n v="110159"/>
    <s v="10037-RAJESH PRATAP"/>
    <s v="Low"/>
    <n v="21319"/>
    <n v="24924"/>
    <n v="21073"/>
    <n v="8.0299999999999994"/>
    <n v="4200.37"/>
    <s v="N"/>
    <s v="N"/>
    <n v="2"/>
    <s v="Late"/>
    <x v="248"/>
    <s v="2017-04"/>
    <s v="2017-03"/>
    <n v="0"/>
    <n v="0"/>
    <x v="2"/>
    <n v="2016"/>
    <n v="1"/>
    <s v="2017-Q2"/>
    <n v="0"/>
  </r>
  <r>
    <s v="ACC000146"/>
    <n v="513"/>
    <s v="NEEM KA THANA"/>
    <s v="JLG30K"/>
    <n v="12033"/>
    <n v="40061"/>
    <n v="28377"/>
    <d v="2017-05-02T00:00:00"/>
    <s v="Paid Off"/>
    <s v="Quarterly EMI"/>
    <n v="80001"/>
    <s v="NEEM KA THANA-80001"/>
    <s v="Kavya Reddy"/>
    <s v="Female"/>
    <s v="56-63"/>
    <n v="59"/>
    <s v="1/1/1960"/>
    <s v="General"/>
    <s v="Muslim"/>
    <s v="RENT"/>
    <s v="50K-75K"/>
    <s v="Salaried"/>
    <n v="775"/>
    <s v="XLG"/>
    <s v="Services"/>
    <s v=" 36 months"/>
    <n v="0.1065"/>
    <s v="B"/>
    <s v="B2"/>
    <s v="NEEM KA THANA"/>
    <s v="301-DBS"/>
    <s v="JAIPUR"/>
    <s v="RJ"/>
    <s v="RAJASTHAN"/>
    <s v="NEEM KA THANA"/>
    <n v="80001"/>
    <s v="10043-RAVI MISHRA"/>
    <s v="High"/>
    <n v="11755"/>
    <n v="39711"/>
    <n v="11776"/>
    <n v="24.32"/>
    <n v="3410.48"/>
    <s v="N"/>
    <s v="N"/>
    <n v="1"/>
    <s v="On-Time"/>
    <x v="313"/>
    <s v="2017-05"/>
    <s v="2017-04"/>
    <n v="0"/>
    <n v="0"/>
    <x v="2"/>
    <n v="2016"/>
    <n v="0"/>
    <s v="2017-Q2"/>
    <n v="1"/>
  </r>
  <r>
    <s v="ACC001694"/>
    <n v="26"/>
    <s v="JALANDHAR"/>
    <s v="JLG35K"/>
    <n v="7809"/>
    <n v="9966"/>
    <n v="15909"/>
    <d v="2017-05-03T00:00:00"/>
    <s v="Active"/>
    <s v="Quarterly EMI"/>
    <n v="160051"/>
    <s v="JALANDHAR-160051"/>
    <s v="Meera Sharma"/>
    <s v="Female"/>
    <s v="18-25"/>
    <n v="22"/>
    <s v="14-12-1995"/>
    <s v="General"/>
    <s v="Hindu"/>
    <s v="RENT"/>
    <s v="&lt;25K"/>
    <s v="Salaried"/>
    <n v="346"/>
    <s v="XLG"/>
    <s v="Trade"/>
    <s v=" 36 months"/>
    <n v="9.9099999999999994E-2"/>
    <s v="B"/>
    <s v="B1"/>
    <s v="JALANDHAR"/>
    <s v="102-DBS"/>
    <s v="LUDHIANA"/>
    <s v="PB"/>
    <s v="PUNJAB"/>
    <s v="JALANDHAR"/>
    <n v="160051"/>
    <s v="10067-AKSHAY KUMAR"/>
    <s v="Low"/>
    <n v="7912"/>
    <n v="10450"/>
    <n v="7406"/>
    <n v="21.39"/>
    <n v="251.28"/>
    <s v="N"/>
    <s v="N"/>
    <n v="2"/>
    <s v="Late"/>
    <x v="314"/>
    <s v="2017-05"/>
    <s v="2017-04"/>
    <n v="1"/>
    <n v="0"/>
    <x v="2"/>
    <n v="2016"/>
    <n v="0"/>
    <s v="2017-Q2"/>
    <n v="1"/>
  </r>
  <r>
    <s v="ACC000531"/>
    <n v="105"/>
    <s v="SIWAN"/>
    <s v="JLG30K"/>
    <n v="23724"/>
    <n v="6578"/>
    <n v="6509"/>
    <d v="2017-05-03T00:00:00"/>
    <s v="Paid Off"/>
    <s v="Quarterly EMI"/>
    <n v="790102"/>
    <s v="SIWAN-790102"/>
    <s v="Ananya Mehta"/>
    <s v="Female"/>
    <s v="36-45"/>
    <n v="38"/>
    <s v="1/1/1980"/>
    <s v="ST"/>
    <s v="Sikh"/>
    <s v="RENT"/>
    <s v="25K-50K"/>
    <s v="Salaried"/>
    <n v="398"/>
    <s v="XLG"/>
    <s v="Services"/>
    <s v=" 36 months"/>
    <n v="0.1065"/>
    <s v="B"/>
    <s v="B2"/>
    <s v="SIWAN"/>
    <s v="209-DBS"/>
    <s v="PATNA"/>
    <s v="BR"/>
    <s v="BIHAR"/>
    <s v="SIWAN"/>
    <n v="790102"/>
    <s v="10827-AJEET KUMAR PANDEY"/>
    <s v="Medium"/>
    <n v="25082"/>
    <n v="8137"/>
    <n v="23683"/>
    <n v="49.75"/>
    <n v="1097.18"/>
    <s v="N"/>
    <s v="N"/>
    <n v="1"/>
    <s v="On-Time"/>
    <x v="314"/>
    <s v="2017-05"/>
    <s v="2017-04"/>
    <n v="0"/>
    <n v="0"/>
    <x v="2"/>
    <n v="2016"/>
    <n v="0"/>
    <s v="2017-Q2"/>
    <n v="1"/>
  </r>
  <r>
    <s v="ACC001224"/>
    <n v="421"/>
    <s v="BEHROR"/>
    <s v="JLG30K"/>
    <n v="16581"/>
    <n v="8516"/>
    <n v="8603"/>
    <d v="2017-05-05T00:00:00"/>
    <s v="Active"/>
    <s v="Quarterly EMI"/>
    <n v="30179"/>
    <s v="BEHROR-30179"/>
    <s v="Diya Sharma"/>
    <s v="Female"/>
    <s v="26-35"/>
    <n v="34"/>
    <s v="1/1/1984"/>
    <s v="ST"/>
    <s v="Sikh"/>
    <s v="MORTGAGE"/>
    <s v="100K+"/>
    <s v="Self-Employed"/>
    <n v="341"/>
    <s v="XLG"/>
    <s v="Services"/>
    <s v=" 36 months"/>
    <n v="0.1065"/>
    <s v="B"/>
    <s v="B2"/>
    <s v="BEHROR"/>
    <s v="301-DBS"/>
    <s v="JAIPUR"/>
    <s v="RJ"/>
    <s v="RAJASTHAN"/>
    <s v="BEHROD"/>
    <n v="30179"/>
    <s v="10055-MAHESH KUMAR PATEL"/>
    <s v="Low"/>
    <n v="16676"/>
    <n v="10298"/>
    <n v="16171"/>
    <n v="47.71"/>
    <n v="674.62"/>
    <s v="N"/>
    <s v="N"/>
    <n v="2"/>
    <s v="On-Time"/>
    <x v="315"/>
    <s v="2017-05"/>
    <s v="2017-04"/>
    <n v="1"/>
    <n v="0"/>
    <x v="2"/>
    <n v="2016"/>
    <n v="0"/>
    <s v="2017-Q2"/>
    <n v="1"/>
  </r>
  <r>
    <s v="ACC000389"/>
    <n v="659"/>
    <s v="BEHROR"/>
    <s v="JLG30K"/>
    <n v="23094"/>
    <n v="17388"/>
    <n v="31454"/>
    <d v="2017-05-06T00:00:00"/>
    <s v="Default"/>
    <s v="Quarterly EMI"/>
    <n v="30179"/>
    <s v="BEHROR-30179"/>
    <s v="Kavya Gupta"/>
    <s v="Female"/>
    <s v="36-45"/>
    <n v="39"/>
    <s v="1/1/1978"/>
    <s v="OBC"/>
    <s v="Hindu"/>
    <s v="RENT"/>
    <s v="50K-75K"/>
    <s v="Salaried"/>
    <n v="692"/>
    <s v="XLG"/>
    <s v="Services"/>
    <s v=" 36 months"/>
    <n v="0.1065"/>
    <s v="B"/>
    <s v="B2"/>
    <s v="BEHROR"/>
    <s v="301-DBS"/>
    <s v="JAIPUR"/>
    <s v="RJ"/>
    <s v="RAJASTHAN"/>
    <s v="BEHROD"/>
    <n v="30179"/>
    <s v="10055-MAHESH KUMAR PATEL"/>
    <s v="Low"/>
    <n v="24819"/>
    <n v="17272"/>
    <n v="22722"/>
    <n v="42.9"/>
    <n v="2239.19"/>
    <s v="N"/>
    <s v="N"/>
    <n v="1"/>
    <s v="On-Time"/>
    <x v="316"/>
    <s v="2017-05"/>
    <s v="2017-04"/>
    <n v="0"/>
    <n v="0"/>
    <x v="2"/>
    <n v="2016"/>
    <n v="0"/>
    <s v="2017-Q2"/>
    <n v="1"/>
  </r>
  <r>
    <s v="ACC001270"/>
    <n v="406"/>
    <s v="SHAHDOL"/>
    <s v="JLG30K"/>
    <n v="48115"/>
    <n v="16961"/>
    <n v="24834"/>
    <d v="2017-05-09T00:00:00"/>
    <s v="Paid Off"/>
    <s v="Quarterly EMI"/>
    <n v="1550006"/>
    <s v="SHAHDOL-1550006"/>
    <s v="Ananya Reddy"/>
    <s v="Female"/>
    <s v="18-25"/>
    <m/>
    <m/>
    <s v="General"/>
    <s v="Muslim"/>
    <s v="MORTGAGE"/>
    <s v="&lt;25K"/>
    <s v="Self-Employed"/>
    <n v="660"/>
    <s v="XLG"/>
    <s v="Services"/>
    <s v=" 36 months"/>
    <n v="0.1065"/>
    <s v="B"/>
    <s v="B2"/>
    <s v="SHAHDOL"/>
    <s v="200-DBS"/>
    <s v="BHOPAL"/>
    <s v="MP"/>
    <s v="MADHYA PRADESH"/>
    <s v="SHAHDOL"/>
    <n v="1550006"/>
    <s v="10021-MAHENDRA PRATAP SINGH"/>
    <s v="Medium"/>
    <n v="47788"/>
    <n v="18589"/>
    <n v="47710"/>
    <n v="4"/>
    <n v="3747.29"/>
    <s v="N"/>
    <s v="Y"/>
    <n v="1"/>
    <s v="Very Late"/>
    <x v="317"/>
    <s v="2017-05"/>
    <s v="2017-04"/>
    <n v="0"/>
    <n v="0"/>
    <x v="2"/>
    <n v="2016"/>
    <n v="0"/>
    <s v="2017-Q2"/>
    <n v="1"/>
  </r>
  <r>
    <s v="ACC000143"/>
    <n v="806"/>
    <s v="SANGRUR"/>
    <s v="JLG30K"/>
    <n v="12820"/>
    <n v="22876"/>
    <n v="40557"/>
    <d v="2017-05-11T00:00:00"/>
    <s v="Active"/>
    <s v="Monthly EMI"/>
    <n v="110159"/>
    <s v="SANGRUR-110159"/>
    <s v="Laksh Reddy"/>
    <s v="Female"/>
    <s v="26-35"/>
    <n v="31"/>
    <s v="11/1/1988"/>
    <s v="SC"/>
    <s v="Hindu"/>
    <s v="RENT"/>
    <s v="25K-50K"/>
    <s v="Salaried"/>
    <n v="315"/>
    <s v="XLG"/>
    <s v="Services"/>
    <s v=" 36 months"/>
    <n v="0.1065"/>
    <s v="B"/>
    <s v="B2"/>
    <s v="SANGRUR"/>
    <s v="102-DBS"/>
    <s v="LUDHIANA"/>
    <s v="PB"/>
    <s v="PUNJAB"/>
    <s v="SANGRUR"/>
    <n v="110159"/>
    <s v="10037-RAJESH PRATAP"/>
    <s v="Low"/>
    <n v="12963"/>
    <n v="23132"/>
    <n v="12716"/>
    <n v="11"/>
    <n v="3999.12"/>
    <s v="N"/>
    <s v="N"/>
    <n v="2"/>
    <s v="Late"/>
    <x v="318"/>
    <s v="2017-05"/>
    <s v="2017-04"/>
    <n v="1"/>
    <n v="0"/>
    <x v="2"/>
    <n v="2016"/>
    <n v="0"/>
    <s v="2017-Q2"/>
    <n v="1"/>
  </r>
  <r>
    <s v="ACC001981"/>
    <n v="168"/>
    <s v="JALANDHAR"/>
    <s v="JLG35K"/>
    <n v="26747"/>
    <n v="2204"/>
    <n v="24864"/>
    <d v="2017-05-16T00:00:00"/>
    <s v="Paid Off"/>
    <s v="Monthly EMI"/>
    <n v="160051"/>
    <s v="JALANDHAR-160051"/>
    <s v="Laksh Malhotra"/>
    <s v="Female"/>
    <s v="46-55"/>
    <n v="51"/>
    <s v="1/1/1968"/>
    <s v="General"/>
    <s v="Muslim"/>
    <s v="MORTGAGE"/>
    <s v="75K-100K"/>
    <s v="Self-Employed"/>
    <n v="804"/>
    <s v="XLG"/>
    <s v="Trade"/>
    <s v=" 36 months"/>
    <n v="9.9099999999999994E-2"/>
    <s v="B"/>
    <s v="B1"/>
    <s v="JALANDHAR"/>
    <s v="102-DBS"/>
    <s v="LUDHIANA"/>
    <s v="PB"/>
    <s v="PUNJAB"/>
    <s v="JALANDHAR"/>
    <n v="160051"/>
    <s v="10067-AKSHAY KUMAR"/>
    <s v="Low"/>
    <n v="26782"/>
    <n v="3438"/>
    <n v="26582"/>
    <n v="8.6"/>
    <n v="316.36"/>
    <s v="N"/>
    <s v="N"/>
    <n v="1"/>
    <s v="On-Time"/>
    <x v="111"/>
    <s v="2017-05"/>
    <s v="2017-04"/>
    <n v="0"/>
    <n v="0"/>
    <x v="2"/>
    <n v="2016"/>
    <n v="0"/>
    <s v="2017-Q2"/>
    <n v="0"/>
  </r>
  <r>
    <s v="ACC000791"/>
    <n v="118"/>
    <s v="DURGAPUR"/>
    <s v="JLG30K"/>
    <n v="36341"/>
    <n v="44130"/>
    <n v="37183"/>
    <d v="2017-05-20T00:00:00"/>
    <s v="Active"/>
    <s v="Monthly EMI"/>
    <n v="700013"/>
    <s v="DURGAPUR-700013"/>
    <s v="Meera Patel"/>
    <s v="Female"/>
    <s v="26-35"/>
    <n v="28"/>
    <s v="29-03-1991"/>
    <s v="ST"/>
    <s v="Sikh"/>
    <s v="RENT"/>
    <s v="25K-50K"/>
    <s v="Salaried"/>
    <n v="432"/>
    <s v="XLG"/>
    <s v="Services"/>
    <s v=" 36 months"/>
    <n v="0.1065"/>
    <s v="B"/>
    <s v="B2"/>
    <s v="DURGAPUR"/>
    <s v="201-DBS"/>
    <s v="HOWRAH"/>
    <s v="WB"/>
    <s v="WEST BENGAL"/>
    <s v="PASCHIM BARDHHAMAN"/>
    <n v="700013"/>
    <s v="10037-RAJESH PRATAP"/>
    <s v="Low"/>
    <n v="37222"/>
    <n v="45827"/>
    <n v="36256"/>
    <n v="22.97"/>
    <n v="1284.77"/>
    <s v="N"/>
    <s v="N"/>
    <n v="0"/>
    <s v="On-Time"/>
    <x v="319"/>
    <s v="2017-05"/>
    <s v="2017-04"/>
    <n v="1"/>
    <n v="0"/>
    <x v="2"/>
    <n v="2016"/>
    <n v="0"/>
    <s v="2017-Q2"/>
    <n v="1"/>
  </r>
  <r>
    <s v="ACC001593"/>
    <n v="731"/>
    <s v="DIBRUGARH"/>
    <s v="JLG40K"/>
    <n v="44641"/>
    <n v="27277"/>
    <n v="39837"/>
    <d v="2017-05-21T00:00:00"/>
    <s v="Active"/>
    <s v="Quarterly EMI"/>
    <n v="1050013"/>
    <s v="DIBRUGARH-1050013"/>
    <s v="Aarav Joshi"/>
    <s v="Female"/>
    <s v="18-25"/>
    <n v="22"/>
    <s v="27-10-1997"/>
    <s v="General"/>
    <s v="Hindu"/>
    <s v="RENT"/>
    <s v="&lt;25K"/>
    <s v="Salaried"/>
    <n v="516"/>
    <s v="XLG"/>
    <s v="Services"/>
    <s v=" 36 months"/>
    <n v="0.17269999999999999"/>
    <s v="D"/>
    <s v="D3"/>
    <s v="DIBRUGARH"/>
    <s v="208-DBS"/>
    <s v="GUWAAHATI"/>
    <s v="AS"/>
    <s v="ASSAM"/>
    <s v="DIBRUGARH"/>
    <n v="1050013"/>
    <s v="10961-NAYAN JYOTI SARMAH"/>
    <s v="Low"/>
    <n v="46445"/>
    <n v="29104"/>
    <n v="44535"/>
    <n v="17"/>
    <n v="913.54"/>
    <s v="N"/>
    <s v="N"/>
    <n v="1"/>
    <s v="On-Time"/>
    <x v="234"/>
    <s v="2017-05"/>
    <s v="2017-04"/>
    <n v="1"/>
    <n v="0"/>
    <x v="2"/>
    <n v="2016"/>
    <n v="1"/>
    <s v="2017-Q2"/>
    <n v="0"/>
  </r>
  <r>
    <s v="ACC001663"/>
    <n v="169"/>
    <s v="BILASPUR"/>
    <s v="JLG35K"/>
    <n v="10298"/>
    <n v="19662"/>
    <n v="30970"/>
    <d v="2017-05-22T00:00:00"/>
    <s v="Active"/>
    <s v="Quarterly EMI"/>
    <n v="240005"/>
    <s v="BILASPUR-240005"/>
    <s v="Kavya Mehta"/>
    <s v="Female"/>
    <s v="36-45"/>
    <n v="45"/>
    <s v="14-03-1973"/>
    <s v="General"/>
    <s v="Muslim"/>
    <s v="OWN"/>
    <s v="50K-75K"/>
    <s v="Business"/>
    <n v="490"/>
    <s v="XLG"/>
    <s v="Trade"/>
    <s v=" 36 months"/>
    <n v="9.9099999999999994E-2"/>
    <s v="B"/>
    <s v="B1"/>
    <s v="BILASPUR"/>
    <s v="207-DBS"/>
    <s v="RAIPUR"/>
    <s v="CG"/>
    <s v="CHATTISGARH"/>
    <s v="BILASPUR"/>
    <n v="240005"/>
    <s v="10886-MANISH KUMAR DWIVEDI"/>
    <s v="Low"/>
    <n v="11728"/>
    <n v="20138"/>
    <n v="10066"/>
    <n v="8.67"/>
    <n v="4834.63"/>
    <s v="N"/>
    <s v="N"/>
    <n v="1"/>
    <s v="Very Late"/>
    <x v="96"/>
    <s v="2017-05"/>
    <s v="2017-04"/>
    <n v="1"/>
    <n v="0"/>
    <x v="2"/>
    <n v="2016"/>
    <n v="0"/>
    <s v="2017-Q2"/>
    <n v="0"/>
  </r>
  <r>
    <s v="ACC001829"/>
    <n v="199"/>
    <s v="AGRA"/>
    <s v="JLG35K"/>
    <n v="15718"/>
    <n v="35631"/>
    <n v="37359"/>
    <d v="2017-05-22T00:00:00"/>
    <s v="Fully Paid"/>
    <s v="Quarterly EMI"/>
    <n v="140056"/>
    <s v="AGRA-140056"/>
    <s v="Laksh Reddy"/>
    <s v="Female"/>
    <s v="26-35"/>
    <n v="34"/>
    <s v="1/1/1985"/>
    <s v="OBC"/>
    <s v="Hindu"/>
    <s v="RENT"/>
    <s v="&lt;25K"/>
    <s v="Salaried"/>
    <n v="707"/>
    <s v="XLG"/>
    <s v="Trade"/>
    <s v=" 36 months"/>
    <n v="9.9099999999999994E-2"/>
    <s v="B"/>
    <s v="B1"/>
    <s v="AGRA"/>
    <s v="176-DBS"/>
    <s v="BULANDSHAHR"/>
    <s v="UP"/>
    <s v="UTTAR PRADESH"/>
    <s v="AGRA"/>
    <n v="140056"/>
    <s v="10161-RAM AVTAR"/>
    <s v="Medium"/>
    <n v="15550"/>
    <n v="35934"/>
    <n v="15446"/>
    <n v="47.48"/>
    <n v="2929.49"/>
    <s v="N"/>
    <s v="N"/>
    <n v="0"/>
    <s v="Late"/>
    <x v="320"/>
    <s v="2017-05"/>
    <s v="2017-04"/>
    <n v="0"/>
    <n v="0"/>
    <x v="2"/>
    <n v="2016"/>
    <n v="0"/>
    <s v="2017-Q2"/>
    <n v="1"/>
  </r>
  <r>
    <s v="ACC000063"/>
    <n v="781"/>
    <s v="Mathura"/>
    <s v="JLG35K"/>
    <n v="13860"/>
    <n v="9030"/>
    <n v="18653"/>
    <d v="2017-05-22T00:00:00"/>
    <s v="Default"/>
    <s v="Monthly EMI"/>
    <n v="910182"/>
    <s v="Mathura-910182"/>
    <s v="Ananya Sharma"/>
    <s v="Female"/>
    <s v="26-35"/>
    <n v="32"/>
    <s v="1/1/1985"/>
    <s v="OBC"/>
    <s v="Hindu"/>
    <s v="RENT"/>
    <s v="100K+"/>
    <s v="Self-Employed"/>
    <n v="584"/>
    <s v="XLG"/>
    <s v="Trade"/>
    <s v=" 36 months"/>
    <n v="9.9099999999999994E-2"/>
    <s v="B"/>
    <s v="B1"/>
    <s v="Mathura"/>
    <s v="176-DBS"/>
    <s v="BULANDSHAHR"/>
    <s v="UP"/>
    <s v="UTTAR PRADESH"/>
    <s v="MATHURA"/>
    <n v="910182"/>
    <s v="10469-MANISH  PANDEY"/>
    <s v="High"/>
    <n v="13645"/>
    <n v="10282"/>
    <n v="13403"/>
    <n v="43.47"/>
    <n v="4599.25"/>
    <s v="N"/>
    <s v="N"/>
    <n v="1"/>
    <s v="On-Time"/>
    <x v="94"/>
    <s v="2017-05"/>
    <s v="2017-04"/>
    <n v="0"/>
    <n v="0"/>
    <x v="2"/>
    <n v="2016"/>
    <n v="0"/>
    <s v="2017-Q2"/>
    <n v="0"/>
  </r>
  <r>
    <s v="ACC000743"/>
    <n v="764"/>
    <s v="BEHROR"/>
    <s v="JLG30K"/>
    <n v="22383"/>
    <n v="23752"/>
    <n v="30221"/>
    <d v="2017-05-24T00:00:00"/>
    <s v="Paid Off"/>
    <s v="Quarterly EMI"/>
    <n v="30179"/>
    <s v="BEHROR-30179"/>
    <s v="Aditya Joshi"/>
    <s v="Female"/>
    <s v="46-55"/>
    <n v="54"/>
    <s v="1/1/1963"/>
    <s v="OBC"/>
    <s v="Hindu"/>
    <s v="RENT"/>
    <s v="50K-75K"/>
    <s v="Business"/>
    <n v="357"/>
    <s v="XLG"/>
    <s v="Services"/>
    <s v=" 36 months"/>
    <n v="0.1065"/>
    <s v="B"/>
    <s v="B2"/>
    <s v="BEHROR"/>
    <s v="301-DBS"/>
    <s v="JAIPUR"/>
    <s v="RJ"/>
    <s v="RAJASTHAN"/>
    <s v="BEHROD"/>
    <n v="30179"/>
    <s v="10055-MAHESH KUMAR PATEL"/>
    <s v="Low"/>
    <n v="23364"/>
    <n v="25657"/>
    <n v="21884"/>
    <n v="18.690000000000001"/>
    <n v="2047.74"/>
    <s v="N"/>
    <s v="N"/>
    <n v="1"/>
    <s v="Late"/>
    <x v="235"/>
    <s v="2017-05"/>
    <s v="2017-04"/>
    <n v="0"/>
    <n v="0"/>
    <x v="2"/>
    <n v="2016"/>
    <n v="1"/>
    <s v="2017-Q2"/>
    <n v="0"/>
  </r>
  <r>
    <s v="ACC001702"/>
    <n v="957"/>
    <s v="HAPUR"/>
    <s v="JLG30K"/>
    <n v="28004"/>
    <n v="10807"/>
    <n v="44067"/>
    <d v="2017-05-29T00:00:00"/>
    <s v="Default"/>
    <s v="Quarterly EMI"/>
    <n v="210563"/>
    <s v="HAPUR-210563"/>
    <s v="Diya Chopra"/>
    <s v="Female"/>
    <s v="26-35"/>
    <n v="35"/>
    <s v="20-03-1984"/>
    <s v="SC"/>
    <s v="Hindu"/>
    <s v="RENT"/>
    <s v="75K-100K"/>
    <s v="Self-Employed"/>
    <n v="567"/>
    <s v="XLG"/>
    <s v="Services"/>
    <s v=" 36 months"/>
    <n v="0.1065"/>
    <s v="B"/>
    <s v="B2"/>
    <s v="HAPUR"/>
    <s v="176-DBS"/>
    <s v="BULANDSHAHR"/>
    <s v="UP"/>
    <s v="UTTAR PRADESH"/>
    <s v="HAPUR"/>
    <n v="210563"/>
    <s v="10183-RISHABH PANT"/>
    <s v="Low"/>
    <n v="28760"/>
    <n v="10670"/>
    <n v="27789"/>
    <n v="24.21"/>
    <n v="1394.44"/>
    <s v="N"/>
    <s v="N"/>
    <n v="0"/>
    <s v="On-Time"/>
    <x v="24"/>
    <s v="2017-05"/>
    <s v="2017-04"/>
    <n v="0"/>
    <n v="0"/>
    <x v="2"/>
    <n v="2016"/>
    <n v="0"/>
    <s v="2017-Q2"/>
    <n v="0"/>
  </r>
  <r>
    <s v="ACC000311"/>
    <n v="865"/>
    <s v="MUKTSAR"/>
    <s v="JLG35K"/>
    <n v="34050"/>
    <n v="39659"/>
    <n v="22824"/>
    <d v="2017-06-01T00:00:00"/>
    <s v="Default"/>
    <s v="Quarterly EMI"/>
    <n v="1110166"/>
    <s v="MUKTSAR-1110166"/>
    <s v="Kavya Gupta"/>
    <s v="Female"/>
    <s v="36-45"/>
    <n v="39"/>
    <s v="1/1/1978"/>
    <s v="OBC"/>
    <s v="Hindu"/>
    <s v="RENT"/>
    <s v="50K-75K"/>
    <s v="Salaried"/>
    <n v="692"/>
    <s v="XLG"/>
    <s v="Trade"/>
    <s v=" 36 months"/>
    <n v="9.9099999999999994E-2"/>
    <s v="B"/>
    <s v="B1"/>
    <s v="MUKTSAR"/>
    <s v="102-DBS"/>
    <s v="LUDHIANA"/>
    <s v="PB"/>
    <s v="PUNJAB"/>
    <s v="SRI MUKTSAR SAHIB"/>
    <n v="1110166"/>
    <s v="11303-ASHUTOSH KUMAR SUMAN"/>
    <s v="Medium"/>
    <n v="34308"/>
    <n v="41653"/>
    <n v="33977"/>
    <n v="33.31"/>
    <n v="1359.65"/>
    <s v="N"/>
    <s v="N"/>
    <n v="0"/>
    <s v="On-Time"/>
    <x v="321"/>
    <s v="2017-06"/>
    <s v="2017-05"/>
    <n v="0"/>
    <n v="0"/>
    <x v="2"/>
    <n v="2016"/>
    <n v="0"/>
    <s v="2017-Q2"/>
    <n v="1"/>
  </r>
  <r>
    <s v="ACC000905"/>
    <n v="961"/>
    <s v="AGRA"/>
    <s v="JLG30K"/>
    <n v="12120"/>
    <n v="3876"/>
    <n v="12571"/>
    <d v="2017-06-01T00:00:00"/>
    <s v="Fully Paid"/>
    <s v="Quarterly EMI"/>
    <n v="140056"/>
    <s v="AGRA-140056"/>
    <s v="Ananya Reddy"/>
    <s v="Female"/>
    <s v="26-35"/>
    <n v="29"/>
    <s v="1/1/1989"/>
    <s v="ST"/>
    <s v="Sikh"/>
    <s v="RENT"/>
    <s v="100K+"/>
    <s v="Salaried"/>
    <n v="324"/>
    <s v="XLG"/>
    <s v="Services"/>
    <s v=" 36 months"/>
    <n v="0.1065"/>
    <s v="B"/>
    <s v="B2"/>
    <s v="AGRA"/>
    <s v="176-DBS"/>
    <s v="BULANDSHAHR"/>
    <s v="UP"/>
    <s v="UTTAR PRADESH"/>
    <s v="AGRA"/>
    <n v="140056"/>
    <s v="10161-RAM AVTAR"/>
    <s v="Medium"/>
    <n v="13852"/>
    <n v="3741"/>
    <n v="11660"/>
    <n v="14.05"/>
    <n v="1664.75"/>
    <s v="N"/>
    <s v="N"/>
    <n v="1"/>
    <s v="Late"/>
    <x v="76"/>
    <s v="2017-06"/>
    <s v="2017-05"/>
    <n v="0"/>
    <n v="0"/>
    <x v="2"/>
    <n v="2016"/>
    <n v="0"/>
    <s v="2017-Q2"/>
    <n v="0"/>
  </r>
  <r>
    <s v="ACC001354"/>
    <n v="160"/>
    <s v="Mathura"/>
    <s v="JLG35"/>
    <n v="10017"/>
    <n v="38283"/>
    <n v="32295"/>
    <d v="2017-06-02T00:00:00"/>
    <s v="Paid Off"/>
    <s v="Monthly EMI"/>
    <n v="910182"/>
    <s v="Mathura-910182"/>
    <s v="Vivaan Chopra"/>
    <s v="Female"/>
    <s v="46-55"/>
    <n v="49"/>
    <s v="1/1/1969"/>
    <s v="General"/>
    <s v="Muslim"/>
    <s v="RENT"/>
    <s v="&lt;25K"/>
    <s v="Salaried"/>
    <n v="357"/>
    <s v="XLG"/>
    <s v="Home Loan"/>
    <s v=" 60 months"/>
    <n v="0.14649999999999999"/>
    <s v="C"/>
    <s v="C3"/>
    <s v="Mathura"/>
    <s v="176-DBS"/>
    <s v="BULANDSHAHR"/>
    <s v="UP"/>
    <s v="UTTAR PRADESH"/>
    <s v="MATHURA"/>
    <n v="910182"/>
    <s v="10469-MANISH  PANDEY"/>
    <s v="High"/>
    <n v="10052"/>
    <n v="38971"/>
    <n v="9536"/>
    <n v="19.059999999999999"/>
    <n v="4830.38"/>
    <s v="N"/>
    <s v="N"/>
    <n v="2"/>
    <s v="Late"/>
    <x v="235"/>
    <s v="2017-06"/>
    <s v="2017-05"/>
    <n v="0"/>
    <n v="0"/>
    <x v="2"/>
    <n v="2016"/>
    <n v="1"/>
    <s v="2017-Q2"/>
    <n v="0"/>
  </r>
  <r>
    <s v="ACC001916"/>
    <n v="536"/>
    <s v="JORHAT"/>
    <s v="JLG35K"/>
    <n v="20989"/>
    <n v="5267"/>
    <n v="11362"/>
    <d v="2017-06-02T00:00:00"/>
    <s v="Paid Off"/>
    <s v="Quarterly EMI"/>
    <n v="850152"/>
    <s v="JORHAT-850152"/>
    <s v="Meera Nair"/>
    <s v="Female"/>
    <s v="36-45"/>
    <n v="38"/>
    <s v="1/1/1980"/>
    <s v="ST"/>
    <s v="Sikh"/>
    <s v="OWN"/>
    <s v="75K-100K"/>
    <s v="Self-Employed"/>
    <n v="368"/>
    <s v="XLG"/>
    <s v="Trade"/>
    <s v=" 36 months"/>
    <n v="9.9099999999999994E-2"/>
    <s v="B"/>
    <s v="B1"/>
    <s v="JORHAT"/>
    <s v="208-DBS"/>
    <s v="GUWAAHATI"/>
    <s v="AS"/>
    <s v="ASSAM"/>
    <s v="JORHAT"/>
    <n v="850152"/>
    <s v="10961-NAYAN JYOTI SARMAH"/>
    <s v="High"/>
    <n v="20533"/>
    <n v="6050"/>
    <n v="20775"/>
    <n v="23.29"/>
    <n v="4490.6000000000004"/>
    <s v="N"/>
    <s v="N"/>
    <n v="2"/>
    <s v="Very Late"/>
    <x v="132"/>
    <s v="2017-06"/>
    <s v="2017-05"/>
    <n v="0"/>
    <n v="0"/>
    <x v="2"/>
    <n v="2016"/>
    <n v="0"/>
    <s v="2017-Q2"/>
    <n v="0"/>
  </r>
  <r>
    <s v="ACC000845"/>
    <n v="996"/>
    <s v="BEHROR"/>
    <s v="JLG35K"/>
    <n v="2276"/>
    <n v="39653"/>
    <n v="36974"/>
    <d v="2017-06-04T00:00:00"/>
    <s v="Active"/>
    <s v="Quarterly EMI"/>
    <n v="30179"/>
    <s v="BEHROR-30179"/>
    <s v="Meera Patel"/>
    <s v="Female"/>
    <s v="26-35"/>
    <n v="28"/>
    <s v="4/12/1989"/>
    <s v="SC"/>
    <s v="Hindu"/>
    <s v="RENT"/>
    <s v="25K-50K"/>
    <s v="Business"/>
    <n v="385"/>
    <s v="XLG"/>
    <s v="Trade"/>
    <s v=" 36 months"/>
    <n v="9.9099999999999994E-2"/>
    <s v="B"/>
    <s v="B1"/>
    <s v="BEHROR"/>
    <s v="301-DBS"/>
    <s v="JAIPUR"/>
    <s v="RJ"/>
    <s v="RAJASTHAN"/>
    <s v="BEHROD"/>
    <n v="30179"/>
    <s v="10055-MAHESH KUMAR PATEL"/>
    <s v="Low"/>
    <n v="2303"/>
    <n v="40270"/>
    <n v="1919"/>
    <n v="9.19"/>
    <n v="516.77"/>
    <s v="N"/>
    <s v="N"/>
    <n v="2"/>
    <s v="On-Time"/>
    <x v="322"/>
    <s v="2017-06"/>
    <s v="2017-05"/>
    <n v="1"/>
    <n v="0"/>
    <x v="2"/>
    <n v="2016"/>
    <n v="0"/>
    <s v="2017-Q2"/>
    <n v="1"/>
  </r>
  <r>
    <s v="ACC000857"/>
    <n v="375"/>
    <s v="CHHAPRA"/>
    <s v="JLG30K"/>
    <n v="13219"/>
    <n v="34583"/>
    <n v="33730"/>
    <d v="2017-06-07T00:00:00"/>
    <s v="Active"/>
    <s v="Quarterly EMI"/>
    <n v="380112"/>
    <s v="CHHAPRA-380112"/>
    <s v="Diya Chopra"/>
    <s v="Female"/>
    <s v="26-35"/>
    <n v="35"/>
    <s v="20-03-1984"/>
    <s v="SC"/>
    <s v="Hindu"/>
    <s v="RENT"/>
    <s v="75K-100K"/>
    <s v="Self-Employed"/>
    <n v="567"/>
    <s v="XLG"/>
    <s v="Services"/>
    <s v=" 36 months"/>
    <n v="0.1065"/>
    <s v="B"/>
    <s v="B2"/>
    <s v="CHHAPRA"/>
    <s v="209-DBS"/>
    <s v="PATNA"/>
    <s v="BR"/>
    <s v="BIHAR"/>
    <s v="CHHAPRA"/>
    <n v="380112"/>
    <s v="11867-VIKRANT KUMAR VICKY"/>
    <s v="High"/>
    <n v="12754"/>
    <n v="34460"/>
    <n v="12921"/>
    <n v="27.06"/>
    <n v="447.71"/>
    <s v="N"/>
    <s v="Y"/>
    <n v="0"/>
    <s v="Late"/>
    <x v="323"/>
    <s v="2017-06"/>
    <s v="2017-05"/>
    <n v="1"/>
    <n v="0"/>
    <x v="2"/>
    <n v="2016"/>
    <n v="0"/>
    <s v="2017-Q2"/>
    <n v="1"/>
  </r>
  <r>
    <s v="ACC001794"/>
    <n v="596"/>
    <s v="BULANDSHAHR"/>
    <s v="JLG35K"/>
    <n v="40175"/>
    <n v="23720"/>
    <n v="30475"/>
    <d v="2017-06-07T00:00:00"/>
    <s v="Paid Off"/>
    <s v="Quarterly EMI"/>
    <n v="10068"/>
    <s v="BULANDSHAHR-10068"/>
    <s v="Vivaan Patel"/>
    <s v="Female"/>
    <s v="46-55"/>
    <n v="51"/>
    <s v="1/1/1966"/>
    <s v="SC"/>
    <s v="Hindu"/>
    <s v="MORTGAGE"/>
    <s v="100K+"/>
    <s v="Business"/>
    <n v="375"/>
    <s v="XLG"/>
    <s v="Trade"/>
    <s v=" 36 months"/>
    <n v="9.9099999999999994E-2"/>
    <s v="B"/>
    <s v="B1"/>
    <s v="BULANDSHAHR"/>
    <s v="176-DBS"/>
    <s v="BULANDSHAHR"/>
    <s v="UP"/>
    <s v="UTTAR PRADESH"/>
    <s v="BULANDSHAHAR"/>
    <n v="10068"/>
    <s v="10057-NANDI SHANKAR"/>
    <s v="High"/>
    <n v="41059"/>
    <n v="24534"/>
    <n v="40023"/>
    <n v="33.39"/>
    <n v="4429.63"/>
    <s v="N"/>
    <s v="N"/>
    <n v="2"/>
    <s v="On-Time"/>
    <x v="323"/>
    <s v="2017-06"/>
    <s v="2017-05"/>
    <n v="0"/>
    <n v="0"/>
    <x v="2"/>
    <n v="2016"/>
    <n v="0"/>
    <s v="2017-Q2"/>
    <n v="1"/>
  </r>
  <r>
    <s v="ACC000324"/>
    <n v="516"/>
    <s v="BULANDSHAHR"/>
    <s v="JLG30K"/>
    <n v="8069"/>
    <n v="36141"/>
    <n v="27950"/>
    <d v="2017-06-09T00:00:00"/>
    <s v="Fully Paid"/>
    <s v="Monthly EMI"/>
    <n v="10068"/>
    <s v="BULANDSHAHR-10068"/>
    <s v="Kavya Sharma"/>
    <s v="Female"/>
    <s v="26-35"/>
    <n v="26"/>
    <s v="1/1/1993"/>
    <s v="SC"/>
    <s v="Hindu"/>
    <s v="RENT"/>
    <s v="75K-100K"/>
    <s v="Business"/>
    <n v="398"/>
    <s v="XLG"/>
    <s v="Services"/>
    <s v=" 36 months"/>
    <n v="0.1065"/>
    <s v="B"/>
    <s v="B2"/>
    <s v="BULANDSHAHR"/>
    <s v="176-DBS"/>
    <s v="BULANDSHAHR"/>
    <s v="UP"/>
    <s v="UTTAR PRADESH"/>
    <s v="BULANDSHAHAR"/>
    <n v="10068"/>
    <s v="10057-NANDI SHANKAR"/>
    <s v="High"/>
    <n v="8763"/>
    <n v="36939"/>
    <n v="7749"/>
    <n v="25.34"/>
    <n v="173.5"/>
    <s v="N"/>
    <s v="N"/>
    <n v="2"/>
    <s v="On-Time"/>
    <x v="156"/>
    <s v="2017-06"/>
    <s v="2017-05"/>
    <n v="0"/>
    <n v="0"/>
    <x v="2"/>
    <n v="2016"/>
    <n v="1"/>
    <s v="2017-Q2"/>
    <n v="0"/>
  </r>
  <r>
    <s v="ACC000625"/>
    <n v="997"/>
    <s v="AGRA"/>
    <s v="JLG30K"/>
    <n v="44781"/>
    <n v="47034"/>
    <n v="13431"/>
    <d v="2017-06-09T00:00:00"/>
    <s v="Paid Off"/>
    <s v="Monthly EMI"/>
    <n v="140056"/>
    <s v="AGRA-140056"/>
    <s v="Diya Malhotra"/>
    <s v="Female"/>
    <s v="18-25"/>
    <n v="21"/>
    <s v="3/1/1998"/>
    <s v="ST"/>
    <s v="Sikh"/>
    <s v="RENT"/>
    <s v="50K-75K"/>
    <s v="Self-Employed"/>
    <n v="493"/>
    <s v="XLG"/>
    <s v="Services"/>
    <s v=" 36 months"/>
    <n v="0.1065"/>
    <s v="B"/>
    <s v="B2"/>
    <s v="AGRA"/>
    <s v="176-DBS"/>
    <s v="BULANDSHAHR"/>
    <s v="UP"/>
    <s v="UTTAR PRADESH"/>
    <s v="AGRA"/>
    <n v="140056"/>
    <s v="10161-RAM AVTAR"/>
    <s v="Medium"/>
    <n v="45602"/>
    <n v="48766"/>
    <n v="44460"/>
    <n v="41.98"/>
    <n v="2814.81"/>
    <s v="N"/>
    <s v="N"/>
    <n v="1"/>
    <s v="On-Time"/>
    <x v="226"/>
    <s v="2017-06"/>
    <s v="2017-05"/>
    <n v="0"/>
    <n v="0"/>
    <x v="2"/>
    <n v="2016"/>
    <n v="1"/>
    <s v="2017-Q2"/>
    <n v="0"/>
  </r>
  <r>
    <s v="ACC000397"/>
    <n v="539"/>
    <s v="DIBRUGARH"/>
    <s v="JLG30K"/>
    <n v="34198"/>
    <n v="10184"/>
    <n v="32167"/>
    <d v="2017-06-10T00:00:00"/>
    <s v="Fully Paid"/>
    <s v="Quarterly EMI"/>
    <n v="1050013"/>
    <s v="DIBRUGARH-1050013"/>
    <s v="Meera Sharma"/>
    <s v="Female"/>
    <s v="36-45"/>
    <n v="43"/>
    <s v="1/1/1976"/>
    <s v="Minority"/>
    <s v="Muslim"/>
    <s v="RENT"/>
    <s v="100K+"/>
    <s v="Self-Employed"/>
    <n v="672"/>
    <s v="XLG"/>
    <s v="Services"/>
    <s v=" 36 months"/>
    <n v="0.1065"/>
    <s v="B"/>
    <s v="B2"/>
    <s v="DIBRUGARH"/>
    <s v="208-DBS"/>
    <s v="GUWAAHATI"/>
    <s v="AS"/>
    <s v="ASSAM"/>
    <s v="DIBRUGARH"/>
    <n v="1050013"/>
    <s v="10961-NAYAN JYOTI SARMAH"/>
    <s v="Low"/>
    <n v="34664"/>
    <n v="10877"/>
    <n v="33796"/>
    <n v="41.29"/>
    <n v="2115.61"/>
    <s v="Y"/>
    <s v="N"/>
    <n v="2"/>
    <s v="Late"/>
    <x v="324"/>
    <s v="2017-06"/>
    <s v="2017-05"/>
    <n v="0"/>
    <n v="0"/>
    <x v="2"/>
    <n v="2016"/>
    <n v="0"/>
    <s v="2017-Q2"/>
    <n v="1"/>
  </r>
  <r>
    <s v="ACC001318"/>
    <n v="237"/>
    <s v="DURGAPUR"/>
    <s v="JLG30K"/>
    <n v="47042"/>
    <n v="46847"/>
    <n v="8735"/>
    <d v="2017-06-13T00:00:00"/>
    <s v="Fully Paid"/>
    <s v="Monthly EMI"/>
    <n v="700013"/>
    <s v="DURGAPUR-700013"/>
    <s v="Kavya Malhotra"/>
    <s v="Female"/>
    <s v="26-35"/>
    <n v="33"/>
    <s v="30-05-1985"/>
    <s v="General"/>
    <s v="Hindu"/>
    <s v="RENT"/>
    <s v="100K+"/>
    <s v="Self-Employed"/>
    <n v="716"/>
    <s v="XLG"/>
    <s v="Services"/>
    <s v=" 36 months"/>
    <n v="0.1065"/>
    <s v="B"/>
    <s v="B2"/>
    <s v="DURGAPUR"/>
    <s v="201-DBS"/>
    <s v="HOWRAH"/>
    <s v="WB"/>
    <s v="WEST BENGAL"/>
    <s v="PASCHIM BARDHHAMAN"/>
    <n v="700013"/>
    <s v="10037-RAJESH PRATAP"/>
    <s v="Low"/>
    <n v="47618"/>
    <n v="47454"/>
    <n v="46837"/>
    <n v="2.96"/>
    <n v="852.65"/>
    <s v="N"/>
    <s v="N"/>
    <n v="1"/>
    <s v="On-Time"/>
    <x v="325"/>
    <s v="2017-06"/>
    <s v="2017-05"/>
    <n v="0"/>
    <n v="0"/>
    <x v="2"/>
    <n v="2016"/>
    <n v="0"/>
    <s v="2017-Q2"/>
    <n v="1"/>
  </r>
  <r>
    <s v="ACC001313"/>
    <n v="606"/>
    <s v="MUKTSAR"/>
    <s v="JLG30K"/>
    <n v="24998"/>
    <n v="25884"/>
    <n v="10034"/>
    <d v="2017-06-13T00:00:00"/>
    <s v="Paid Off"/>
    <s v="Monthly EMI"/>
    <n v="1110166"/>
    <s v="MUKTSAR-1110166"/>
    <s v="Diya Reddy"/>
    <s v="Female"/>
    <s v="36-45"/>
    <n v="40"/>
    <s v="28-12-1979"/>
    <s v="ST"/>
    <s v="Sikh"/>
    <s v="RENT"/>
    <s v="&lt;25K"/>
    <s v="Self-Employed"/>
    <n v="810"/>
    <s v="XLG"/>
    <s v="Services"/>
    <s v=" 36 months"/>
    <n v="0.1065"/>
    <s v="B"/>
    <s v="B2"/>
    <s v="MUKTSAR"/>
    <s v="102-DBS"/>
    <s v="LUDHIANA"/>
    <s v="PB"/>
    <s v="PUNJAB"/>
    <s v="SRI MUKTSAR SAHIB"/>
    <n v="1110166"/>
    <s v="11303-ASHUTOSH KUMAR SUMAN"/>
    <s v="Medium"/>
    <n v="25873"/>
    <n v="27399"/>
    <n v="24751"/>
    <n v="46.41"/>
    <n v="3532.74"/>
    <s v="N"/>
    <s v="Y"/>
    <n v="0"/>
    <s v="On-Time"/>
    <x v="141"/>
    <s v="2017-06"/>
    <s v="2017-05"/>
    <n v="0"/>
    <n v="0"/>
    <x v="2"/>
    <n v="2016"/>
    <n v="0"/>
    <s v="2017-Q2"/>
    <n v="0"/>
  </r>
  <r>
    <s v="ACC000312"/>
    <n v="449"/>
    <s v="DHURI"/>
    <s v="JLG30K"/>
    <n v="4626"/>
    <n v="3793"/>
    <n v="25058"/>
    <d v="2017-06-14T00:00:00"/>
    <s v="Default"/>
    <s v="Quarterly EMI"/>
    <n v="1030063"/>
    <s v="DHURI-1030063"/>
    <s v="Vivaan Patel"/>
    <s v="Female"/>
    <s v="46-55"/>
    <n v="51"/>
    <s v="1/1/1966"/>
    <s v="SC"/>
    <s v="Hindu"/>
    <s v="MORTGAGE"/>
    <s v="100K+"/>
    <s v="Business"/>
    <n v="375"/>
    <s v="XLG"/>
    <s v="Services"/>
    <s v=" 36 months"/>
    <n v="0.1065"/>
    <s v="B"/>
    <s v="B2"/>
    <s v="DHURI"/>
    <s v="102-DBS"/>
    <s v="LUDHIANA"/>
    <s v="PB"/>
    <s v="PUNJAB"/>
    <s v="SANGRUR"/>
    <n v="1030063"/>
    <s v="12058-DEEPAK KUMAR"/>
    <s v="Low"/>
    <n v="4505"/>
    <n v="4890"/>
    <n v="4339"/>
    <n v="35.76"/>
    <n v="3038.73"/>
    <s v="N"/>
    <s v="N"/>
    <n v="1"/>
    <s v="On-Time"/>
    <x v="326"/>
    <s v="2017-06"/>
    <s v="2017-05"/>
    <n v="0"/>
    <n v="0"/>
    <x v="2"/>
    <n v="2016"/>
    <n v="0"/>
    <s v="2017-Q2"/>
    <n v="1"/>
  </r>
  <r>
    <s v="ACC001466"/>
    <n v="557"/>
    <s v="MUKTSAR"/>
    <s v="JLG30K"/>
    <n v="40497"/>
    <n v="47775"/>
    <n v="44320"/>
    <d v="2017-06-15T00:00:00"/>
    <s v="Fully Paid"/>
    <s v="Monthly EMI"/>
    <n v="1110166"/>
    <s v="MUKTSAR-1110166"/>
    <s v="Diya Malhotra"/>
    <s v="Female"/>
    <s v="18-25"/>
    <n v="21"/>
    <s v="3/1/1998"/>
    <s v="ST"/>
    <s v="Sikh"/>
    <s v="RENT"/>
    <s v="50K-75K"/>
    <s v="Self-Employed"/>
    <n v="493"/>
    <s v="XLG"/>
    <s v="Services"/>
    <s v=" 36 months"/>
    <n v="0.1065"/>
    <s v="B"/>
    <s v="B2"/>
    <s v="MUKTSAR"/>
    <s v="102-DBS"/>
    <s v="LUDHIANA"/>
    <s v="PB"/>
    <s v="PUNJAB"/>
    <s v="SRI MUKTSAR SAHIB"/>
    <n v="1110166"/>
    <s v="11303-ASHUTOSH KUMAR SUMAN"/>
    <s v="Medium"/>
    <n v="42214"/>
    <n v="49340"/>
    <n v="40444"/>
    <n v="10.28"/>
    <n v="4853.43"/>
    <s v="N"/>
    <s v="N"/>
    <n v="2"/>
    <s v="On-Time"/>
    <x v="108"/>
    <s v="2017-06"/>
    <s v="2017-05"/>
    <n v="0"/>
    <n v="0"/>
    <x v="2"/>
    <n v="2016"/>
    <n v="0"/>
    <s v="2017-Q2"/>
    <n v="0"/>
  </r>
  <r>
    <s v="ACC001199"/>
    <n v="615"/>
    <s v="ASANSOL"/>
    <s v="JLG30K"/>
    <n v="44505"/>
    <n v="6518"/>
    <n v="38260"/>
    <d v="2017-06-15T00:00:00"/>
    <s v="Paid Off"/>
    <s v="Monthly EMI"/>
    <n v="690076"/>
    <s v="ASANSOL-690076"/>
    <s v="Vivaan Patel"/>
    <s v="Female"/>
    <s v="46-55"/>
    <n v="55"/>
    <s v="1/1/1964"/>
    <s v="General"/>
    <s v="Muslim"/>
    <s v="MORTGAGE"/>
    <s v="25K-50K"/>
    <s v="Self-Employed"/>
    <n v="489"/>
    <s v="XLG"/>
    <s v="Services"/>
    <s v=" 36 months"/>
    <n v="0.1065"/>
    <s v="B"/>
    <s v="B2"/>
    <s v="ASANSOL"/>
    <s v="201-DBS"/>
    <s v="HOWRAH"/>
    <s v="WB"/>
    <s v="WEST BENGAL"/>
    <s v="PASCHIM BARDHHAMAN"/>
    <n v="690076"/>
    <s v="10035-ABHAY TOMER"/>
    <s v="Medium"/>
    <n v="44464"/>
    <n v="7236"/>
    <n v="44119"/>
    <n v="26.21"/>
    <n v="3929.11"/>
    <s v="N"/>
    <s v="N"/>
    <n v="1"/>
    <s v="On-Time"/>
    <x v="327"/>
    <s v="2017-06"/>
    <s v="2017-05"/>
    <n v="0"/>
    <n v="0"/>
    <x v="2"/>
    <n v="2016"/>
    <n v="0"/>
    <s v="2017-Q2"/>
    <n v="1"/>
  </r>
  <r>
    <s v="ACC000909"/>
    <n v="645"/>
    <s v="UJJAIN"/>
    <s v="JLG46K"/>
    <n v="18353"/>
    <n v="19859"/>
    <n v="34137"/>
    <d v="2017-06-17T00:00:00"/>
    <s v="Fully Paid"/>
    <s v="Monthly EMI"/>
    <n v="1510002"/>
    <s v="UJJAIN-1510002"/>
    <s v="Laksh Sharma"/>
    <s v="Female"/>
    <s v="26-35"/>
    <n v="29"/>
    <s v="1/1/1989"/>
    <s v="ST"/>
    <s v="Sikh"/>
    <s v="MORTGAGE"/>
    <s v="&lt;25K"/>
    <s v="Self-Employed"/>
    <n v="695"/>
    <s v="XLG"/>
    <s v="Home Loan"/>
    <s v=" 36 months"/>
    <n v="0.1825"/>
    <s v="D"/>
    <s v="D5"/>
    <s v="UJJAIN"/>
    <s v="200-DBS"/>
    <s v="BHOPAL"/>
    <s v="MP"/>
    <s v="MADHYA PRADESH"/>
    <s v="UJJAIN"/>
    <n v="1510002"/>
    <s v="12915-FAIZAL KHAN"/>
    <s v="High"/>
    <n v="19279"/>
    <n v="20656"/>
    <n v="18243"/>
    <n v="38.99"/>
    <n v="3635.3"/>
    <s v="N"/>
    <s v="N"/>
    <n v="1"/>
    <s v="On-Time"/>
    <x v="328"/>
    <s v="2017-06"/>
    <s v="2017-05"/>
    <n v="0"/>
    <n v="0"/>
    <x v="2"/>
    <n v="2016"/>
    <n v="0"/>
    <s v="2017-Q2"/>
    <n v="1"/>
  </r>
  <r>
    <s v="ACC000211"/>
    <n v="782"/>
    <s v="HAPUR"/>
    <s v="JLG35K"/>
    <n v="35218"/>
    <n v="34498"/>
    <n v="25620"/>
    <d v="2017-06-18T00:00:00"/>
    <s v="Fully Paid"/>
    <s v="Quarterly EMI"/>
    <n v="210563"/>
    <s v="HAPUR-210563"/>
    <s v="Nisha Malhotra"/>
    <s v="Female"/>
    <s v="26-35"/>
    <n v="29"/>
    <s v="1/1/1991"/>
    <s v="ST"/>
    <s v="Sikh"/>
    <s v="MORTGAGE"/>
    <s v="100K+"/>
    <s v="Self-Employed"/>
    <n v="799"/>
    <s v="XLG"/>
    <s v="Trade"/>
    <s v=" 36 months"/>
    <n v="9.9099999999999994E-2"/>
    <s v="B"/>
    <s v="B1"/>
    <s v="HAPUR"/>
    <s v="176-DBS"/>
    <s v="BULANDSHAHR"/>
    <s v="UP"/>
    <s v="UTTAR PRADESH"/>
    <s v="HAPUR"/>
    <n v="210563"/>
    <s v="10183-RISHABH PANT"/>
    <s v="Low"/>
    <n v="35017"/>
    <n v="34940"/>
    <n v="34808"/>
    <n v="45.02"/>
    <n v="1875.74"/>
    <s v="N"/>
    <s v="N"/>
    <n v="1"/>
    <s v="On-Time"/>
    <x v="329"/>
    <s v="2017-06"/>
    <s v="2017-05"/>
    <n v="0"/>
    <n v="0"/>
    <x v="2"/>
    <n v="2016"/>
    <n v="0"/>
    <s v="2017-Q2"/>
    <n v="1"/>
  </r>
  <r>
    <s v="ACC000854"/>
    <n v="887"/>
    <s v="MUKTSAR"/>
    <s v="JLG30K"/>
    <n v="15641"/>
    <n v="46928"/>
    <n v="8914"/>
    <d v="2017-06-18T00:00:00"/>
    <s v="Active"/>
    <s v="Quarterly EMI"/>
    <n v="1110166"/>
    <s v="MUKTSAR-1110166"/>
    <s v="Laksh Sharma"/>
    <s v="Female"/>
    <s v="26-35"/>
    <n v="29"/>
    <s v="1/1/1989"/>
    <s v="ST"/>
    <s v="Sikh"/>
    <s v="MORTGAGE"/>
    <s v="&lt;25K"/>
    <s v="Self-Employed"/>
    <n v="695"/>
    <s v="XLG"/>
    <s v="Services"/>
    <s v=" 36 months"/>
    <n v="0.1065"/>
    <s v="B"/>
    <s v="B2"/>
    <s v="MUKTSAR"/>
    <s v="102-DBS"/>
    <s v="LUDHIANA"/>
    <s v="PB"/>
    <s v="PUNJAB"/>
    <s v="SRI MUKTSAR SAHIB"/>
    <n v="1110166"/>
    <s v="11303-ASHUTOSH KUMAR SUMAN"/>
    <s v="Medium"/>
    <n v="17292"/>
    <n v="47177"/>
    <n v="15444"/>
    <n v="26.71"/>
    <n v="4142.0200000000004"/>
    <s v="N"/>
    <s v="N"/>
    <n v="0"/>
    <s v="On-Time"/>
    <x v="329"/>
    <s v="2017-06"/>
    <s v="2017-05"/>
    <n v="1"/>
    <n v="0"/>
    <x v="2"/>
    <n v="2016"/>
    <n v="0"/>
    <s v="2017-Q2"/>
    <n v="1"/>
  </r>
  <r>
    <s v="ACC000351"/>
    <n v="594"/>
    <s v="KAROND"/>
    <s v="JLG30K"/>
    <n v="7901"/>
    <n v="26421"/>
    <n v="25304"/>
    <d v="2017-06-19T00:00:00"/>
    <s v="Fully Paid"/>
    <s v="Quarterly EMI"/>
    <n v="1320004"/>
    <s v="KAROND-1320004"/>
    <s v="Meera Chopra"/>
    <s v="Female"/>
    <s v="36-45"/>
    <n v="37"/>
    <s v="1/1/1983"/>
    <s v="ST"/>
    <s v="Sikh"/>
    <s v="RENT"/>
    <s v="75K-100K"/>
    <s v="Salaried"/>
    <n v="373"/>
    <s v="XLG"/>
    <s v="Services"/>
    <s v=" 36 months"/>
    <n v="0.1065"/>
    <s v="B"/>
    <s v="B2"/>
    <s v="KAROND"/>
    <s v="200-DBS"/>
    <s v="BHOPAL"/>
    <s v="MP"/>
    <s v="MADHYA PRADESH"/>
    <s v="BHOPAL"/>
    <n v="1320004"/>
    <s v="12758-ROHIT KUMAR JAISWAL"/>
    <s v="Medium"/>
    <n v="8557"/>
    <n v="28015"/>
    <n v="7777"/>
    <n v="38.39"/>
    <n v="1943.25"/>
    <s v="N"/>
    <s v="N"/>
    <n v="2"/>
    <s v="Very Late"/>
    <x v="330"/>
    <s v="2017-06"/>
    <s v="2017-05"/>
    <n v="0"/>
    <n v="0"/>
    <x v="2"/>
    <n v="2016"/>
    <n v="0"/>
    <s v="2017-Q2"/>
    <n v="1"/>
  </r>
  <r>
    <s v="ACC000818"/>
    <n v="629"/>
    <s v="BEHROR"/>
    <s v="JLG30K"/>
    <n v="9899"/>
    <n v="9048"/>
    <n v="24011"/>
    <d v="2017-06-19T00:00:00"/>
    <s v="Paid Off"/>
    <s v="Quarterly EMI"/>
    <n v="30179"/>
    <s v="BEHROR-30179"/>
    <s v="Nisha Chopra"/>
    <s v="Female"/>
    <s v="46-55"/>
    <n v="49"/>
    <s v="10/11/1970"/>
    <s v="SC"/>
    <s v="Hindu"/>
    <s v="RENT"/>
    <s v="75K-100K"/>
    <s v="Business"/>
    <n v="641"/>
    <s v="XLG"/>
    <s v="Services"/>
    <s v=" 36 months"/>
    <n v="0.1065"/>
    <s v="B"/>
    <s v="B2"/>
    <s v="BEHROR"/>
    <s v="301-DBS"/>
    <s v="JAIPUR"/>
    <s v="RJ"/>
    <s v="RAJASTHAN"/>
    <s v="BEHROD"/>
    <n v="30179"/>
    <s v="10055-MAHESH KUMAR PATEL"/>
    <s v="Low"/>
    <n v="11629"/>
    <n v="8637"/>
    <n v="9539"/>
    <n v="30.01"/>
    <n v="4050.84"/>
    <s v="N"/>
    <s v="N"/>
    <n v="0"/>
    <s v="Very Late"/>
    <x v="330"/>
    <s v="2017-06"/>
    <s v="2017-05"/>
    <n v="0"/>
    <n v="0"/>
    <x v="2"/>
    <n v="2016"/>
    <n v="0"/>
    <s v="2017-Q2"/>
    <n v="1"/>
  </r>
  <r>
    <s v="ACC001502"/>
    <n v="30"/>
    <s v="Mangaldoi"/>
    <s v="JLG30K"/>
    <n v="21266"/>
    <n v="49707"/>
    <n v="21985"/>
    <d v="2017-06-20T00:00:00"/>
    <s v="Fully Paid"/>
    <s v="Quarterly EMI"/>
    <n v="570241"/>
    <s v="Mangaldoi-570241"/>
    <s v="Vivaan Gupta"/>
    <s v="Female"/>
    <s v="36-45"/>
    <n v="38"/>
    <s v="1/1/1979"/>
    <s v="General"/>
    <s v="Hindu"/>
    <s v="MORTGAGE"/>
    <s v="75K-100K"/>
    <s v="Business"/>
    <n v="517"/>
    <s v="XLG"/>
    <s v="Services"/>
    <s v=" 36 months"/>
    <n v="0.1065"/>
    <s v="B"/>
    <s v="B2"/>
    <s v="Mangaldoi"/>
    <s v="208-DBS"/>
    <s v="GUWAAHATI"/>
    <s v="AS"/>
    <s v="ASSAM"/>
    <s v="Mangaldoi"/>
    <n v="570241"/>
    <s v="10961-NAYAN JYOTI SARMAH"/>
    <s v="Low"/>
    <n v="21592"/>
    <n v="50839"/>
    <n v="20973"/>
    <n v="24.74"/>
    <n v="257.58"/>
    <s v="N"/>
    <s v="N"/>
    <n v="2"/>
    <s v="On-Time"/>
    <x v="187"/>
    <s v="2017-06"/>
    <s v="2017-05"/>
    <n v="0"/>
    <n v="0"/>
    <x v="2"/>
    <n v="2016"/>
    <n v="1"/>
    <s v="2017-Q2"/>
    <n v="0"/>
  </r>
  <r>
    <s v="ACC001793"/>
    <n v="49"/>
    <s v="MAHASAMUND"/>
    <s v="JLG35K"/>
    <n v="41776"/>
    <n v="26866"/>
    <n v="12545"/>
    <d v="2017-06-24T00:00:00"/>
    <s v="Active"/>
    <s v="Monthly EMI"/>
    <n v="250029"/>
    <s v="MAHASAMUND-250029"/>
    <s v="Aarav Sharma"/>
    <s v="Female"/>
    <s v="46-55"/>
    <n v="46"/>
    <s v="5/4/1973"/>
    <s v="SC"/>
    <s v="Hindu"/>
    <s v="RENT"/>
    <s v="100K+"/>
    <s v="Business"/>
    <n v="459"/>
    <s v="XLG"/>
    <s v="Trade"/>
    <s v=" 36 months"/>
    <n v="9.9099999999999994E-2"/>
    <s v="B"/>
    <s v="B1"/>
    <s v="MAHASAMUND"/>
    <s v="207-DBS"/>
    <s v="RAIPUR"/>
    <s v="CG"/>
    <s v="CHATTISGARH"/>
    <s v="MAHASAMUND"/>
    <n v="250029"/>
    <s v="11640-NITISH KUMAR"/>
    <s v="High"/>
    <n v="41523"/>
    <n v="26912"/>
    <n v="41351"/>
    <n v="35.36"/>
    <n v="378.72"/>
    <s v="N"/>
    <s v="N"/>
    <n v="0"/>
    <s v="Very Late"/>
    <x v="26"/>
    <s v="2017-06"/>
    <s v="2017-05"/>
    <n v="1"/>
    <n v="0"/>
    <x v="2"/>
    <n v="2016"/>
    <n v="0"/>
    <s v="2017-Q2"/>
    <n v="0"/>
  </r>
  <r>
    <s v="ACC001676"/>
    <n v="723"/>
    <s v="KURUKSHETRA"/>
    <s v="JLG41K"/>
    <n v="29439"/>
    <n v="36719"/>
    <n v="13676"/>
    <d v="2017-06-26T00:00:00"/>
    <s v="Active"/>
    <s v="Quarterly EMI"/>
    <n v="70364"/>
    <s v="KURUKSHETRA-70364"/>
    <s v="Ananya Nair"/>
    <s v="Female"/>
    <s v="36-45"/>
    <n v="44"/>
    <s v="1/1/1975"/>
    <s v="ST"/>
    <s v="Sikh"/>
    <s v="RENT"/>
    <s v="50K-75K"/>
    <s v="Self-Employed"/>
    <n v="638"/>
    <s v="XLG"/>
    <s v="Services"/>
    <s v=" 36 months"/>
    <n v="0.14649999999999999"/>
    <s v="C"/>
    <s v="C3"/>
    <s v="KURUKSHETRA"/>
    <s v="206-DBS"/>
    <s v="KARNAL"/>
    <s v="HR"/>
    <s v="HARYANA"/>
    <s v="KURUKSHETRA"/>
    <n v="70364"/>
    <s v="10028-AAYUSH PANDEY"/>
    <s v="Medium"/>
    <n v="30564"/>
    <n v="38584"/>
    <n v="28980"/>
    <n v="41.69"/>
    <n v="757.31"/>
    <s v="N"/>
    <s v="N"/>
    <n v="1"/>
    <s v="On-Time"/>
    <x v="331"/>
    <s v="2017-06"/>
    <s v="2017-05"/>
    <n v="1"/>
    <n v="0"/>
    <x v="2"/>
    <n v="2016"/>
    <n v="0"/>
    <s v="2017-Q2"/>
    <n v="1"/>
  </r>
  <r>
    <s v="ACC000232"/>
    <n v="559"/>
    <s v="MUKTSAR"/>
    <s v="JLG30K"/>
    <n v="35644"/>
    <n v="35694"/>
    <n v="36955"/>
    <d v="2017-06-27T00:00:00"/>
    <s v="Active"/>
    <s v="Monthly EMI"/>
    <n v="1110166"/>
    <s v="MUKTSAR-1110166"/>
    <s v="Ishaan Joshi"/>
    <s v="Female"/>
    <s v="36-45"/>
    <n v="43"/>
    <s v="2/4/1976"/>
    <s v="General"/>
    <s v="Hindu"/>
    <s v="RENT"/>
    <s v="100K+"/>
    <s v="Salaried"/>
    <n v="675"/>
    <s v="XLG"/>
    <s v="Services"/>
    <s v=" 36 months"/>
    <n v="0.1065"/>
    <s v="B"/>
    <s v="B2"/>
    <s v="MUKTSAR"/>
    <s v="102-DBS"/>
    <s v="LUDHIANA"/>
    <s v="PB"/>
    <s v="PUNJAB"/>
    <s v="SRI MUKTSAR SAHIB"/>
    <n v="1110166"/>
    <s v="11303-ASHUTOSH KUMAR SUMAN"/>
    <s v="Medium"/>
    <n v="36377"/>
    <n v="36321"/>
    <n v="35312"/>
    <n v="5.69"/>
    <n v="2037.54"/>
    <s v="N"/>
    <s v="N"/>
    <n v="2"/>
    <s v="On-Time"/>
    <x v="194"/>
    <s v="2017-06"/>
    <s v="2017-05"/>
    <n v="1"/>
    <n v="0"/>
    <x v="2"/>
    <n v="2016"/>
    <n v="1"/>
    <s v="2017-Q2"/>
    <n v="0"/>
  </r>
  <r>
    <s v="ACC001389"/>
    <n v="857"/>
    <s v="MAWANA"/>
    <s v="JLG44K"/>
    <n v="8583"/>
    <n v="42317"/>
    <n v="18036"/>
    <d v="2017-06-30T00:00:00"/>
    <s v="Default"/>
    <s v="Quarterly EMI"/>
    <n v="800018"/>
    <s v="MAWANA-800018"/>
    <s v="Diya Nair"/>
    <s v="Female"/>
    <s v="36-45"/>
    <n v="38"/>
    <s v="12/10/1980"/>
    <s v="General"/>
    <s v="Muslim"/>
    <s v="MORTGAGE"/>
    <s v="75K-100K"/>
    <s v="Self-Employed"/>
    <n v="668"/>
    <s v="XLG"/>
    <s v="Home Loan"/>
    <s v=" 36 months"/>
    <n v="6.6199999999999995E-2"/>
    <s v="A"/>
    <s v="A2"/>
    <s v="MAWANA"/>
    <s v="176-DBS"/>
    <s v="BULANDSHAHR"/>
    <s v="UP"/>
    <s v="UTTAR PRADESH"/>
    <s v="MEERUT"/>
    <n v="800018"/>
    <s v="11183-ANIL KUMAR"/>
    <s v="Medium"/>
    <n v="8837"/>
    <n v="43034"/>
    <n v="8582"/>
    <n v="5.0199999999999996"/>
    <n v="1405.59"/>
    <s v="N"/>
    <s v="N"/>
    <n v="0"/>
    <s v="Late"/>
    <x v="332"/>
    <s v="2017-06"/>
    <s v="2017-05"/>
    <n v="0"/>
    <n v="0"/>
    <x v="2"/>
    <n v="2016"/>
    <n v="0"/>
    <s v="2017-Q2"/>
    <n v="1"/>
  </r>
  <r>
    <s v="ACC000023"/>
    <n v="450"/>
    <s v="AGRA"/>
    <s v="JLG35K"/>
    <n v="19519"/>
    <n v="29464"/>
    <n v="30182"/>
    <d v="2017-07-03T00:00:00"/>
    <s v="Fully Paid"/>
    <s v="Monthly EMI"/>
    <n v="140056"/>
    <s v="AGRA-140056"/>
    <s v="Laksh Sharma"/>
    <s v="Female"/>
    <s v="36-45"/>
    <n v="37"/>
    <s v="1/1/1982"/>
    <s v="Minority"/>
    <s v="Muslim"/>
    <s v="RENT"/>
    <s v="&lt;25K"/>
    <s v="Self-Employed"/>
    <n v="740"/>
    <s v="XLG"/>
    <s v="Trade"/>
    <s v=" 36 months"/>
    <n v="9.9099999999999994E-2"/>
    <s v="B"/>
    <s v="B1"/>
    <s v="AGRA"/>
    <s v="176-DBS"/>
    <s v="BULANDSHAHR"/>
    <s v="UP"/>
    <s v="UTTAR PRADESH"/>
    <s v="AGRA"/>
    <n v="140056"/>
    <s v="10161-RAM AVTAR"/>
    <s v="Medium"/>
    <n v="19635"/>
    <n v="29326"/>
    <n v="19098"/>
    <n v="9.0500000000000007"/>
    <n v="1972.44"/>
    <s v="N"/>
    <s v="N"/>
    <n v="1"/>
    <s v="On-Time"/>
    <x v="8"/>
    <s v="2017-07"/>
    <s v="2017-06"/>
    <n v="0"/>
    <n v="0"/>
    <x v="2"/>
    <n v="2016"/>
    <n v="0"/>
    <s v="2017-Q3"/>
    <n v="0"/>
  </r>
  <r>
    <s v="ACC000780"/>
    <n v="654"/>
    <s v="SANGRUR"/>
    <s v="JLG30K"/>
    <n v="19325"/>
    <n v="48586"/>
    <n v="26941"/>
    <d v="2017-07-08T00:00:00"/>
    <s v="Default"/>
    <s v="Monthly EMI"/>
    <n v="110159"/>
    <s v="SANGRUR-110159"/>
    <s v="Meera Patel"/>
    <s v="Female"/>
    <s v="26-35"/>
    <n v="28"/>
    <s v="4/12/1989"/>
    <s v="SC"/>
    <s v="Hindu"/>
    <s v="RENT"/>
    <s v="25K-50K"/>
    <s v="Business"/>
    <n v="385"/>
    <s v="XLG"/>
    <s v="Services"/>
    <s v=" 36 months"/>
    <n v="0.1065"/>
    <s v="B"/>
    <s v="B2"/>
    <s v="SANGRUR"/>
    <s v="102-DBS"/>
    <s v="LUDHIANA"/>
    <s v="PB"/>
    <s v="PUNJAB"/>
    <s v="SANGRUR"/>
    <n v="110159"/>
    <s v="10037-RAJESH PRATAP"/>
    <s v="Low"/>
    <n v="20917"/>
    <n v="48748"/>
    <n v="19239"/>
    <n v="13.34"/>
    <n v="1085.19"/>
    <s v="N"/>
    <s v="N"/>
    <n v="0"/>
    <s v="On-Time"/>
    <x v="333"/>
    <s v="2017-07"/>
    <s v="2017-06"/>
    <n v="0"/>
    <n v="0"/>
    <x v="2"/>
    <n v="2016"/>
    <n v="0"/>
    <s v="2017-Q3"/>
    <n v="1"/>
  </r>
  <r>
    <s v="ACC001539"/>
    <n v="663"/>
    <s v="KURUKSHETRA"/>
    <s v="JLG30K"/>
    <n v="34515"/>
    <n v="8315"/>
    <n v="15536"/>
    <d v="2017-07-10T00:00:00"/>
    <s v="Default"/>
    <s v="Monthly EMI"/>
    <n v="70364"/>
    <s v="KURUKSHETRA-70364"/>
    <s v="Ananya Reddy"/>
    <s v="Female"/>
    <s v="18-25"/>
    <m/>
    <m/>
    <s v="General"/>
    <s v="Muslim"/>
    <s v="MORTGAGE"/>
    <s v="&lt;25K"/>
    <s v="Self-Employed"/>
    <n v="660"/>
    <s v="XLG"/>
    <s v="Services"/>
    <s v=" 36 months"/>
    <n v="0.1065"/>
    <s v="B"/>
    <s v="B2"/>
    <s v="KURUKSHETRA"/>
    <s v="206-DBS"/>
    <s v="KARNAL"/>
    <s v="HR"/>
    <s v="HARYANA"/>
    <s v="KURUKSHETRA"/>
    <n v="70364"/>
    <s v="10028-AAYUSH PANDEY"/>
    <s v="Medium"/>
    <n v="34615"/>
    <n v="8831"/>
    <n v="34021"/>
    <n v="14.05"/>
    <n v="4993.5200000000004"/>
    <s v="N"/>
    <s v="N"/>
    <n v="1"/>
    <s v="On-Time"/>
    <x v="91"/>
    <s v="2017-07"/>
    <s v="2017-06"/>
    <n v="0"/>
    <n v="0"/>
    <x v="2"/>
    <n v="2016"/>
    <n v="1"/>
    <s v="2017-Q3"/>
    <n v="0"/>
  </r>
  <r>
    <s v="ACC001768"/>
    <n v="784"/>
    <s v="SHAHDOL"/>
    <s v="JLG35K"/>
    <n v="19719"/>
    <n v="29408"/>
    <n v="30050"/>
    <d v="2017-07-11T00:00:00"/>
    <s v="Paid Off"/>
    <s v="Quarterly EMI"/>
    <n v="1550006"/>
    <s v="SHAHDOL-1550006"/>
    <s v="Ananya Patel"/>
    <s v="Female"/>
    <s v="36-45"/>
    <n v="43"/>
    <s v="1/3/1975"/>
    <s v="Minority"/>
    <s v="Muslim"/>
    <s v="RENT"/>
    <s v="75K-100K"/>
    <s v="Salaried"/>
    <n v="558"/>
    <s v="XLG"/>
    <s v="Trade"/>
    <s v=" 36 months"/>
    <n v="9.9099999999999994E-2"/>
    <s v="B"/>
    <s v="B1"/>
    <s v="SHAHDOL"/>
    <s v="200-DBS"/>
    <s v="BHOPAL"/>
    <s v="MP"/>
    <s v="MADHYA PRADESH"/>
    <s v="SHAHDOL"/>
    <n v="1550006"/>
    <s v="10021-MAHENDRA PRATAP SINGH"/>
    <s v="Medium"/>
    <n v="19354"/>
    <n v="30203"/>
    <n v="19236"/>
    <n v="5.92"/>
    <n v="2299.34"/>
    <s v="Y"/>
    <s v="N"/>
    <n v="0"/>
    <s v="On-Time"/>
    <x v="110"/>
    <s v="2017-07"/>
    <s v="2017-06"/>
    <n v="0"/>
    <n v="0"/>
    <x v="2"/>
    <n v="2016"/>
    <n v="1"/>
    <s v="2017-Q3"/>
    <n v="0"/>
  </r>
  <r>
    <s v="ACC001540"/>
    <n v="860"/>
    <s v="MUKTSAR"/>
    <s v="JLG35K"/>
    <n v="11004"/>
    <n v="22232"/>
    <n v="6630"/>
    <d v="2017-07-13T00:00:00"/>
    <s v="Paid Off"/>
    <s v="Quarterly EMI"/>
    <n v="1110166"/>
    <s v="MUKTSAR-1110166"/>
    <s v="Kavya Reddy"/>
    <s v="Female"/>
    <s v="26-35"/>
    <n v="35"/>
    <s v="1/1/1982"/>
    <s v="General"/>
    <s v="Hindu"/>
    <s v="RENT"/>
    <s v="50K-75K"/>
    <s v="Salaried"/>
    <n v="656"/>
    <s v="XLG"/>
    <s v="Trade"/>
    <s v=" 36 months"/>
    <n v="9.9099999999999994E-2"/>
    <s v="B"/>
    <s v="B1"/>
    <s v="MUKTSAR"/>
    <s v="102-DBS"/>
    <s v="LUDHIANA"/>
    <s v="PB"/>
    <s v="PUNJAB"/>
    <s v="SRI MUKTSAR SAHIB"/>
    <n v="1110166"/>
    <s v="11303-ASHUTOSH KUMAR SUMAN"/>
    <s v="Medium"/>
    <n v="10795"/>
    <n v="21832"/>
    <n v="10947"/>
    <n v="36.380000000000003"/>
    <n v="4847.41"/>
    <s v="N"/>
    <s v="N"/>
    <n v="0"/>
    <s v="On-Time"/>
    <x v="334"/>
    <s v="2017-07"/>
    <s v="2017-06"/>
    <n v="0"/>
    <n v="0"/>
    <x v="2"/>
    <n v="2016"/>
    <n v="0"/>
    <s v="2017-Q3"/>
    <n v="1"/>
  </r>
  <r>
    <s v="ACC001854"/>
    <n v="853"/>
    <s v="CUTTACK"/>
    <s v="JLG30K"/>
    <n v="35222"/>
    <n v="6438"/>
    <n v="42177"/>
    <d v="2017-07-14T00:00:00"/>
    <s v="Paid Off"/>
    <s v="Quarterly EMI"/>
    <n v="630081"/>
    <s v="CUTTACK-630081"/>
    <s v="Aditya Joshi"/>
    <s v="Female"/>
    <s v="26-35"/>
    <n v="35"/>
    <s v="1/1/1984"/>
    <s v="General"/>
    <s v="Hindu"/>
    <s v="RENT"/>
    <s v="&lt;25K"/>
    <s v="Business"/>
    <n v="624"/>
    <s v="XLG"/>
    <s v="Services"/>
    <s v=" 36 months"/>
    <n v="0.1065"/>
    <s v="B"/>
    <s v="B2"/>
    <s v="CUTTACK"/>
    <s v="107-DBS"/>
    <s v="BHUBANESWAR"/>
    <s v="OR"/>
    <s v="ODISHA"/>
    <s v="CUTTACK"/>
    <n v="630081"/>
    <s v="12061-PINAKAPANI KANUNGO"/>
    <s v="High"/>
    <n v="35224"/>
    <n v="8251"/>
    <n v="35217"/>
    <n v="19.600000000000001"/>
    <n v="2643.53"/>
    <s v="N"/>
    <s v="N"/>
    <n v="0"/>
    <s v="Late"/>
    <x v="335"/>
    <s v="2017-07"/>
    <s v="2017-06"/>
    <n v="0"/>
    <n v="0"/>
    <x v="2"/>
    <n v="2016"/>
    <n v="0"/>
    <s v="2017-Q3"/>
    <n v="1"/>
  </r>
  <r>
    <s v="ACC000267"/>
    <n v="164"/>
    <s v="TEZPUR"/>
    <s v="JLG30K"/>
    <n v="27716"/>
    <n v="47339"/>
    <n v="37972"/>
    <d v="2017-07-16T00:00:00"/>
    <s v="Fully Paid"/>
    <s v="Quarterly EMI"/>
    <n v="680026"/>
    <s v="TEZPUR-680026"/>
    <s v="Kavya Chopra"/>
    <s v="Female"/>
    <s v="36-45"/>
    <n v="43"/>
    <s v="10/3/1975"/>
    <s v="General"/>
    <s v="Muslim"/>
    <s v="OWN"/>
    <s v="100K+"/>
    <s v="Business"/>
    <n v="300"/>
    <s v="XLG"/>
    <s v="Services"/>
    <s v=" 36 months"/>
    <n v="0.1065"/>
    <s v="B"/>
    <s v="B2"/>
    <s v="TEZPUR"/>
    <s v="208-DBS"/>
    <s v="GUWAAHATI"/>
    <s v="AS"/>
    <s v="ASSAM"/>
    <s v="SONITPUR"/>
    <n v="680026"/>
    <s v="11055-MANAS PROTIM HAZARIKA"/>
    <s v="Medium"/>
    <n v="28277"/>
    <n v="46923"/>
    <n v="27649"/>
    <n v="18.5"/>
    <n v="4873.62"/>
    <s v="N"/>
    <s v="N"/>
    <n v="1"/>
    <s v="Late"/>
    <x v="336"/>
    <s v="2017-07"/>
    <s v="2017-06"/>
    <n v="0"/>
    <n v="0"/>
    <x v="2"/>
    <n v="2016"/>
    <n v="0"/>
    <s v="2017-Q3"/>
    <n v="1"/>
  </r>
  <r>
    <s v="ACC001138"/>
    <n v="450"/>
    <s v="DHARMANAGAR"/>
    <s v="JLG30K"/>
    <n v="48005"/>
    <n v="36245"/>
    <n v="3622"/>
    <d v="2017-07-18T00:00:00"/>
    <s v="Fully Paid"/>
    <s v="Quarterly EMI"/>
    <n v="1230018"/>
    <s v="DHARMANAGAR-1230018"/>
    <s v="Laksh Sharma"/>
    <s v="Female"/>
    <s v="36-45"/>
    <n v="37"/>
    <s v="1/1/1982"/>
    <s v="Minority"/>
    <s v="Muslim"/>
    <s v="RENT"/>
    <s v="&lt;25K"/>
    <s v="Self-Employed"/>
    <n v="740"/>
    <s v="XLG"/>
    <s v="Services"/>
    <s v=" 36 months"/>
    <n v="0.1065"/>
    <s v="B"/>
    <s v="B2"/>
    <s v="DHARMANAGAR"/>
    <s v="303-DBS"/>
    <s v="GUWAAHATI"/>
    <s v="TR"/>
    <s v="TRIPURA"/>
    <s v="NORTH TRIPURA"/>
    <n v="1230018"/>
    <s v="12526-OKRAM AMOLENDU SINGHA"/>
    <s v="High"/>
    <n v="49187"/>
    <n v="36353"/>
    <n v="47579"/>
    <n v="41.69"/>
    <n v="4642.6099999999997"/>
    <s v="N"/>
    <s v="N"/>
    <n v="1"/>
    <s v="On-Time"/>
    <x v="8"/>
    <s v="2017-07"/>
    <s v="2017-06"/>
    <n v="0"/>
    <n v="0"/>
    <x v="2"/>
    <n v="2016"/>
    <n v="0"/>
    <s v="2017-Q3"/>
    <n v="0"/>
  </r>
  <r>
    <s v="ACC000122"/>
    <n v="587"/>
    <s v="JALANDHAR"/>
    <s v="JLG40K"/>
    <n v="30284"/>
    <n v="14355"/>
    <n v="28590"/>
    <d v="2017-07-19T00:00:00"/>
    <s v="Default"/>
    <s v="Quarterly EMI"/>
    <n v="160051"/>
    <s v="JALANDHAR-160051"/>
    <s v="Kavya Reddy"/>
    <s v="Female"/>
    <s v="56-63"/>
    <n v="59"/>
    <s v="1/1/1960"/>
    <s v="General"/>
    <s v="Muslim"/>
    <s v="RENT"/>
    <s v="50K-75K"/>
    <s v="Salaried"/>
    <n v="775"/>
    <s v="XLG"/>
    <s v="Services"/>
    <s v=" 36 months"/>
    <n v="0.17269999999999999"/>
    <s v="D"/>
    <s v="D3"/>
    <s v="JALANDHAR"/>
    <s v="102-DBS"/>
    <s v="LUDHIANA"/>
    <s v="PB"/>
    <s v="PUNJAB"/>
    <s v="JALANDHAR"/>
    <n v="160051"/>
    <s v="10067-AKSHAY KUMAR"/>
    <s v="Low"/>
    <n v="31607"/>
    <n v="15711"/>
    <n v="30284"/>
    <n v="28.51"/>
    <n v="4856.1400000000003"/>
    <s v="N"/>
    <s v="N"/>
    <n v="2"/>
    <s v="On-Time"/>
    <x v="337"/>
    <s v="2017-07"/>
    <s v="2017-06"/>
    <n v="0"/>
    <n v="0"/>
    <x v="2"/>
    <n v="2016"/>
    <n v="0"/>
    <s v="2017-Q3"/>
    <n v="1"/>
  </r>
  <r>
    <s v="ACC000942"/>
    <n v="946"/>
    <s v="BEHROR"/>
    <s v="JLG30K"/>
    <n v="38507"/>
    <n v="41132"/>
    <n v="23920"/>
    <d v="2017-07-21T00:00:00"/>
    <s v="Active"/>
    <s v="Quarterly EMI"/>
    <n v="30179"/>
    <s v="BEHROR-30179"/>
    <s v="Meera Joshi"/>
    <s v="Female"/>
    <s v="36-45"/>
    <n v="42"/>
    <s v="1/1/1977"/>
    <s v="ST"/>
    <s v="Sikh"/>
    <s v="RENT"/>
    <s v="25K-50K"/>
    <s v="Salaried"/>
    <n v="534"/>
    <s v="XLG"/>
    <s v="Services"/>
    <s v=" 36 months"/>
    <n v="0.1065"/>
    <s v="B"/>
    <s v="B2"/>
    <s v="BEHROR"/>
    <s v="301-DBS"/>
    <s v="JAIPUR"/>
    <s v="RJ"/>
    <s v="RAJASTHAN"/>
    <s v="BEHROD"/>
    <n v="30179"/>
    <s v="10055-MAHESH KUMAR PATEL"/>
    <s v="Low"/>
    <n v="39216"/>
    <n v="42297"/>
    <n v="38146"/>
    <n v="30.34"/>
    <n v="2288.2800000000002"/>
    <s v="Y"/>
    <s v="N"/>
    <n v="2"/>
    <s v="On-Time"/>
    <x v="338"/>
    <s v="2017-07"/>
    <s v="2017-06"/>
    <n v="1"/>
    <n v="0"/>
    <x v="2"/>
    <n v="2016"/>
    <n v="0"/>
    <s v="2017-Q3"/>
    <n v="1"/>
  </r>
  <r>
    <s v="ACC001395"/>
    <n v="316"/>
    <s v="MUKTSAR"/>
    <s v="JLG30K"/>
    <n v="7921"/>
    <n v="2080"/>
    <n v="10155"/>
    <d v="2017-07-23T00:00:00"/>
    <s v="Paid Off"/>
    <s v="Monthly EMI"/>
    <n v="1110166"/>
    <s v="MUKTSAR-1110166"/>
    <s v="Ishaan Malhotra"/>
    <s v="Female"/>
    <s v="18-25"/>
    <n v="22"/>
    <s v="1/1/1997"/>
    <s v="OBC"/>
    <s v="Hindu"/>
    <s v="RENT"/>
    <s v="75K-100K"/>
    <s v="Salaried"/>
    <n v="679"/>
    <s v="XLG"/>
    <s v="Services"/>
    <s v=" 36 months"/>
    <n v="0.1065"/>
    <s v="B"/>
    <s v="B2"/>
    <s v="MUKTSAR"/>
    <s v="102-DBS"/>
    <s v="LUDHIANA"/>
    <s v="PB"/>
    <s v="PUNJAB"/>
    <s v="SRI MUKTSAR SAHIB"/>
    <n v="1110166"/>
    <s v="11303-ASHUTOSH KUMAR SUMAN"/>
    <s v="Medium"/>
    <n v="8701"/>
    <n v="3374"/>
    <n v="7832"/>
    <n v="5.27"/>
    <n v="4729.49"/>
    <s v="N"/>
    <s v="N"/>
    <n v="2"/>
    <s v="On-Time"/>
    <x v="339"/>
    <s v="2017-07"/>
    <s v="2017-06"/>
    <n v="0"/>
    <n v="0"/>
    <x v="2"/>
    <n v="2016"/>
    <n v="0"/>
    <s v="2017-Q3"/>
    <n v="1"/>
  </r>
  <r>
    <s v="ACC000077"/>
    <n v="530"/>
    <s v="VARANASI"/>
    <s v="JLG35K"/>
    <n v="7806"/>
    <n v="41534"/>
    <n v="13622"/>
    <d v="2017-07-23T00:00:00"/>
    <s v="Active"/>
    <s v="Monthly EMI"/>
    <n v="1280108"/>
    <s v="VARANASI-1280108"/>
    <s v="Kavya Mehta"/>
    <s v="Female"/>
    <s v="36-45"/>
    <n v="45"/>
    <s v="14-03-1973"/>
    <s v="General"/>
    <s v="Muslim"/>
    <s v="OWN"/>
    <s v="50K-75K"/>
    <s v="Business"/>
    <n v="490"/>
    <s v="XLG"/>
    <s v="Trade"/>
    <s v=" 36 months"/>
    <n v="9.9099999999999994E-2"/>
    <s v="B"/>
    <s v="B1"/>
    <s v="VARANASI"/>
    <s v="176-DBS"/>
    <s v="VARANASI"/>
    <s v="UP"/>
    <s v="UTTAR PRADESH"/>
    <s v="VARANASI"/>
    <n v="1280108"/>
    <s v="10568-RAJU RANJAN RAY"/>
    <s v="Medium"/>
    <n v="8582"/>
    <n v="41327"/>
    <n v="7598"/>
    <n v="34.4"/>
    <n v="1396.08"/>
    <s v="Y"/>
    <s v="N"/>
    <n v="0"/>
    <s v="On-Time"/>
    <x v="339"/>
    <s v="2017-07"/>
    <s v="2017-06"/>
    <n v="1"/>
    <n v="0"/>
    <x v="2"/>
    <n v="2016"/>
    <n v="0"/>
    <s v="2017-Q3"/>
    <n v="1"/>
  </r>
  <r>
    <s v="ACC000059"/>
    <n v="929"/>
    <s v="SIRSA"/>
    <s v="JLG44K"/>
    <n v="11075"/>
    <n v="35641"/>
    <n v="22867"/>
    <d v="2017-07-28T00:00:00"/>
    <s v="Paid Off"/>
    <s v="Quarterly EMI"/>
    <n v="730084"/>
    <s v="SIRSA-730084"/>
    <s v="Laksh Reddy"/>
    <s v="Female"/>
    <s v="26-35"/>
    <n v="31"/>
    <s v="11/1/1988"/>
    <s v="SC"/>
    <s v="Hindu"/>
    <s v="RENT"/>
    <s v="25K-50K"/>
    <s v="Salaried"/>
    <n v="315"/>
    <s v="XLG"/>
    <s v="Home Loan"/>
    <s v=" 36 months"/>
    <n v="6.6199999999999995E-2"/>
    <s v="A"/>
    <s v="A2"/>
    <s v="SIRSA"/>
    <s v="206-DBS"/>
    <s v="KARNAL"/>
    <s v="HR"/>
    <s v="HARYANA"/>
    <s v="SIRSA"/>
    <n v="730084"/>
    <s v="10149-ABHISHEK MAURYA"/>
    <s v="Medium"/>
    <n v="12127"/>
    <n v="36093"/>
    <n v="10850"/>
    <n v="46.12"/>
    <n v="3113.33"/>
    <s v="N"/>
    <s v="N"/>
    <n v="1"/>
    <s v="Very Late"/>
    <x v="340"/>
    <s v="2017-07"/>
    <s v="2017-06"/>
    <n v="0"/>
    <n v="0"/>
    <x v="2"/>
    <n v="2016"/>
    <n v="0"/>
    <s v="2017-Q3"/>
    <n v="1"/>
  </r>
  <r>
    <s v="ACC000980"/>
    <n v="22"/>
    <s v="CHHATA"/>
    <s v="JLG46K"/>
    <n v="30708"/>
    <n v="44457"/>
    <n v="42355"/>
    <d v="2017-07-29T00:00:00"/>
    <s v="Fully Paid"/>
    <s v="Quarterly EMI"/>
    <n v="910020"/>
    <s v="CHHATA-910020"/>
    <s v="Meera Patel"/>
    <s v="Female"/>
    <s v="26-35"/>
    <n v="28"/>
    <s v="4/12/1989"/>
    <s v="SC"/>
    <s v="Hindu"/>
    <s v="RENT"/>
    <s v="25K-50K"/>
    <s v="Business"/>
    <n v="385"/>
    <s v="XLG"/>
    <s v="Home Loan"/>
    <s v=" 36 months"/>
    <n v="0.1825"/>
    <s v="D"/>
    <s v="D5"/>
    <s v="CHHATA"/>
    <s v="176-DBS"/>
    <s v="BULANDSHAHR"/>
    <s v="UP"/>
    <s v="UTTAR PRADESH"/>
    <s v="MATHURA"/>
    <n v="910020"/>
    <s v="10047-ANIL KUMAR"/>
    <s v="High"/>
    <n v="31788"/>
    <n v="46181"/>
    <n v="30333"/>
    <n v="18.940000000000001"/>
    <n v="305.58"/>
    <s v="Y"/>
    <s v="N"/>
    <n v="1"/>
    <s v="On-Time"/>
    <x v="341"/>
    <s v="2017-07"/>
    <s v="2017-06"/>
    <n v="0"/>
    <n v="0"/>
    <x v="2"/>
    <n v="2016"/>
    <n v="0"/>
    <s v="2017-Q3"/>
    <n v="1"/>
  </r>
  <r>
    <s v="ACC001684"/>
    <n v="250"/>
    <s v="BEHROR"/>
    <s v="JLG35K"/>
    <n v="11846"/>
    <n v="13769"/>
    <n v="3820"/>
    <d v="2017-07-29T00:00:00"/>
    <s v="Fully Paid"/>
    <s v="Monthly EMI"/>
    <n v="30179"/>
    <s v="BEHROR-30179"/>
    <s v="Meera Joshi"/>
    <s v="Female"/>
    <s v="36-45"/>
    <n v="42"/>
    <s v="1/1/1977"/>
    <s v="ST"/>
    <s v="Sikh"/>
    <s v="RENT"/>
    <s v="25K-50K"/>
    <s v="Salaried"/>
    <n v="534"/>
    <s v="XLG"/>
    <s v="Trade"/>
    <s v=" 36 months"/>
    <n v="9.9099999999999994E-2"/>
    <s v="B"/>
    <s v="B1"/>
    <s v="BEHROR"/>
    <s v="301-DBS"/>
    <s v="JAIPUR"/>
    <s v="RJ"/>
    <s v="RAJASTHAN"/>
    <s v="BEHROD"/>
    <n v="30179"/>
    <s v="10055-MAHESH KUMAR PATEL"/>
    <s v="Low"/>
    <n v="11526"/>
    <n v="15299"/>
    <n v="11809"/>
    <n v="46.2"/>
    <n v="4087.33"/>
    <s v="N"/>
    <s v="N"/>
    <n v="1"/>
    <s v="On-Time"/>
    <x v="341"/>
    <s v="2017-07"/>
    <s v="2017-06"/>
    <n v="0"/>
    <n v="0"/>
    <x v="2"/>
    <n v="2016"/>
    <n v="0"/>
    <s v="2017-Q3"/>
    <n v="1"/>
  </r>
  <r>
    <s v="ACC001509"/>
    <n v="950"/>
    <s v="MUKTSAR"/>
    <s v="JLG35K"/>
    <n v="27323"/>
    <n v="10022"/>
    <n v="37109"/>
    <d v="2017-07-31T00:00:00"/>
    <s v="Paid Off"/>
    <s v="Monthly EMI"/>
    <n v="1110166"/>
    <s v="MUKTSAR-1110166"/>
    <s v="Aditya Malhotra"/>
    <s v="Female"/>
    <s v="46-55"/>
    <n v="51"/>
    <s v="1/1/1968"/>
    <s v="OBC"/>
    <s v="Hindu"/>
    <s v="RENT"/>
    <s v="25K-50K"/>
    <s v="Self-Employed"/>
    <n v="389"/>
    <s v="XLG"/>
    <s v="Trade"/>
    <s v=" 36 months"/>
    <n v="9.9099999999999994E-2"/>
    <s v="B"/>
    <s v="B1"/>
    <s v="MUKTSAR"/>
    <s v="102-DBS"/>
    <s v="LUDHIANA"/>
    <s v="PB"/>
    <s v="PUNJAB"/>
    <s v="SRI MUKTSAR SAHIB"/>
    <n v="1110166"/>
    <s v="11303-ASHUTOSH KUMAR SUMAN"/>
    <s v="Medium"/>
    <n v="27902"/>
    <n v="10608"/>
    <n v="26932"/>
    <n v="23.73"/>
    <n v="518.94000000000005"/>
    <s v="N"/>
    <s v="N"/>
    <n v="1"/>
    <s v="On-Time"/>
    <x v="266"/>
    <s v="2017-07"/>
    <s v="2017-06"/>
    <n v="0"/>
    <n v="0"/>
    <x v="2"/>
    <n v="2016"/>
    <n v="1"/>
    <s v="2017-Q3"/>
    <n v="0"/>
  </r>
  <r>
    <s v="ACC001777"/>
    <n v="374"/>
    <s v="TEZPUR"/>
    <s v="JLG44K"/>
    <n v="32559"/>
    <n v="45198"/>
    <n v="6133"/>
    <d v="2017-08-01T00:00:00"/>
    <s v="Fully Paid"/>
    <s v="Monthly EMI"/>
    <n v="680026"/>
    <s v="TEZPUR-680026"/>
    <s v="Ishaan Reddy"/>
    <s v="Female"/>
    <s v="26-35"/>
    <n v="33"/>
    <s v="8/2/1986"/>
    <s v="General"/>
    <s v="Muslim"/>
    <s v="RENT"/>
    <s v="&lt;25K"/>
    <s v="Self-Employed"/>
    <n v="336"/>
    <s v="XLG"/>
    <s v="Home Loan"/>
    <s v=" 36 months"/>
    <n v="6.6199999999999995E-2"/>
    <s v="A"/>
    <s v="A2"/>
    <s v="TEZPUR"/>
    <s v="208-DBS"/>
    <s v="GUWAAHATI"/>
    <s v="AS"/>
    <s v="ASSAM"/>
    <s v="SONITPUR"/>
    <n v="680026"/>
    <s v="11055-MANAS PROTIM HAZARIKA"/>
    <s v="Medium"/>
    <n v="32775"/>
    <n v="45798"/>
    <n v="32491"/>
    <n v="45.68"/>
    <n v="3522.95"/>
    <s v="N"/>
    <s v="N"/>
    <n v="1"/>
    <s v="On-Time"/>
    <x v="342"/>
    <s v="2017-08"/>
    <s v="2017-07"/>
    <n v="0"/>
    <n v="0"/>
    <x v="2"/>
    <n v="2016"/>
    <n v="0"/>
    <s v="2017-Q3"/>
    <n v="1"/>
  </r>
  <r>
    <s v="ACC000049"/>
    <n v="242"/>
    <s v="JAMMU"/>
    <s v="JLG35K"/>
    <n v="22891"/>
    <n v="13457"/>
    <n v="21237"/>
    <d v="2017-08-02T00:00:00"/>
    <s v="Active"/>
    <s v="Quarterly EMI"/>
    <n v="720081"/>
    <s v="JAMMU-720081"/>
    <s v="Kavya Verma"/>
    <s v="Female"/>
    <s v="36-45"/>
    <n v="37"/>
    <s v="1/1/1980"/>
    <s v="General"/>
    <s v="Hindu"/>
    <s v="RENT"/>
    <s v="&lt;25K"/>
    <s v="Self-Employed"/>
    <n v="479"/>
    <s v="XLG"/>
    <s v="Trade"/>
    <s v=" 36 months"/>
    <n v="9.9099999999999994E-2"/>
    <s v="B"/>
    <s v="B1"/>
    <s v="JAMMU"/>
    <s v="201-DBS"/>
    <s v="LUDHIANA"/>
    <s v="JK"/>
    <s v="JAMMU &amp; KASHMIR"/>
    <s v="JAMMU"/>
    <n v="720081"/>
    <s v="10588-POONAM DEVI"/>
    <s v="High"/>
    <n v="23831"/>
    <n v="14416"/>
    <n v="22417"/>
    <n v="39.26"/>
    <n v="4464.97"/>
    <s v="N"/>
    <s v="N"/>
    <n v="2"/>
    <s v="On-Time"/>
    <x v="117"/>
    <s v="2017-08"/>
    <s v="2017-07"/>
    <n v="1"/>
    <n v="0"/>
    <x v="2"/>
    <n v="2016"/>
    <n v="0"/>
    <s v="2017-Q3"/>
    <n v="0"/>
  </r>
  <r>
    <s v="ACC000615"/>
    <n v="552"/>
    <s v="SIVASAGAR"/>
    <s v="JLG35K"/>
    <n v="36688"/>
    <n v="32954"/>
    <n v="1831"/>
    <d v="2017-08-07T00:00:00"/>
    <s v="Default"/>
    <s v="Monthly EMI"/>
    <n v="880038"/>
    <s v="SIVASAGAR-880038"/>
    <s v="Aarav Joshi"/>
    <s v="Female"/>
    <s v="18-25"/>
    <n v="22"/>
    <s v="27-10-1997"/>
    <s v="General"/>
    <s v="Hindu"/>
    <s v="RENT"/>
    <s v="&lt;25K"/>
    <s v="Salaried"/>
    <n v="516"/>
    <s v="XLG"/>
    <s v="Trade"/>
    <s v=" 36 months"/>
    <n v="9.9099999999999994E-2"/>
    <s v="B"/>
    <s v="B1"/>
    <s v="SIVASAGAR"/>
    <s v="208-DBS"/>
    <s v="GUWAAHATI"/>
    <s v="AS"/>
    <s v="ASSAM"/>
    <s v="SIVASAGAR"/>
    <n v="880038"/>
    <s v="12359-SAMIUR RAHMAN"/>
    <s v="High"/>
    <n v="37250"/>
    <n v="34214"/>
    <n v="36500"/>
    <n v="8.32"/>
    <n v="3320.16"/>
    <s v="N"/>
    <s v="N"/>
    <n v="1"/>
    <s v="On-Time"/>
    <x v="54"/>
    <s v="2017-08"/>
    <s v="2017-07"/>
    <n v="0"/>
    <n v="0"/>
    <x v="2"/>
    <n v="2016"/>
    <n v="0"/>
    <s v="2017-Q3"/>
    <n v="0"/>
  </r>
  <r>
    <s v="ACC001430"/>
    <n v="724"/>
    <s v="BEHROR"/>
    <s v="JLG35K"/>
    <n v="22613"/>
    <n v="2067"/>
    <n v="33819"/>
    <d v="2017-08-09T00:00:00"/>
    <s v="Paid Off"/>
    <s v="Quarterly EMI"/>
    <n v="30179"/>
    <s v="BEHROR-30179"/>
    <s v="Laksh Reddy"/>
    <s v="Female"/>
    <s v="26-35"/>
    <n v="29"/>
    <s v="1/1/1990"/>
    <s v="OBC"/>
    <s v="Hindu"/>
    <s v="RENT"/>
    <s v="75K-100K"/>
    <s v="Business"/>
    <n v="311"/>
    <s v="XLG"/>
    <s v="Trade"/>
    <s v=" 36 months"/>
    <n v="9.9099999999999994E-2"/>
    <s v="B"/>
    <s v="B1"/>
    <s v="BEHROR"/>
    <s v="301-DBS"/>
    <s v="JAIPUR"/>
    <s v="RJ"/>
    <s v="RAJASTHAN"/>
    <s v="BEHROD"/>
    <n v="30179"/>
    <s v="10055-MAHESH KUMAR PATEL"/>
    <s v="Low"/>
    <n v="23943"/>
    <n v="2944"/>
    <n v="22367"/>
    <n v="21.7"/>
    <n v="3185.03"/>
    <s v="N"/>
    <s v="N"/>
    <n v="2"/>
    <s v="On-Time"/>
    <x v="343"/>
    <s v="2017-08"/>
    <s v="2017-07"/>
    <n v="0"/>
    <n v="0"/>
    <x v="2"/>
    <n v="2016"/>
    <n v="0"/>
    <s v="2017-Q3"/>
    <n v="1"/>
  </r>
  <r>
    <s v="ACC001722"/>
    <n v="923"/>
    <s v="Mathura"/>
    <s v="JLG30K"/>
    <n v="19724"/>
    <n v="43961"/>
    <n v="6032"/>
    <d v="2017-08-10T00:00:00"/>
    <s v="Active"/>
    <s v="Quarterly EMI"/>
    <n v="910182"/>
    <s v="Mathura-910182"/>
    <s v="Ishaan Chopra"/>
    <s v="Female"/>
    <s v="18-25"/>
    <n v="22"/>
    <s v="16-10-1997"/>
    <s v="ST"/>
    <s v="Sikh"/>
    <s v="MORTGAGE"/>
    <s v="50K-75K"/>
    <s v="Salaried"/>
    <n v="714"/>
    <s v="XLG"/>
    <s v="Services"/>
    <s v=" 36 months"/>
    <n v="0.1065"/>
    <s v="B"/>
    <s v="B2"/>
    <s v="Mathura"/>
    <s v="176-DBS"/>
    <s v="BULANDSHAHR"/>
    <s v="UP"/>
    <s v="UTTAR PRADESH"/>
    <s v="MATHURA"/>
    <n v="910182"/>
    <s v="10469-MANISH  PANDEY"/>
    <s v="High"/>
    <n v="20966"/>
    <n v="43647"/>
    <n v="19296"/>
    <n v="43.22"/>
    <n v="4492.5"/>
    <s v="N"/>
    <s v="N"/>
    <n v="1"/>
    <s v="Late"/>
    <x v="344"/>
    <s v="2017-08"/>
    <s v="2017-07"/>
    <n v="1"/>
    <n v="0"/>
    <x v="2"/>
    <n v="2016"/>
    <n v="0"/>
    <s v="2017-Q3"/>
    <n v="1"/>
  </r>
  <r>
    <s v="ACC000944"/>
    <n v="769"/>
    <s v="VARANASI"/>
    <s v="JLG30K"/>
    <n v="26023"/>
    <n v="3669"/>
    <n v="43797"/>
    <d v="2017-08-12T00:00:00"/>
    <s v="Fully Paid"/>
    <s v="Quarterly EMI"/>
    <n v="1280108"/>
    <s v="VARANASI-1280108"/>
    <s v="Meera Chopra"/>
    <s v="Female"/>
    <s v="46-55"/>
    <n v="53"/>
    <s v="5/7/1966"/>
    <s v="ST"/>
    <s v="Sikh"/>
    <s v="RENT"/>
    <s v="75K-100K"/>
    <s v="Business"/>
    <n v="551"/>
    <s v="XLG"/>
    <s v="Services"/>
    <s v=" 36 months"/>
    <n v="0.1065"/>
    <s v="B"/>
    <s v="B2"/>
    <s v="VARANASI"/>
    <s v="176-DBS"/>
    <s v="VARANASI"/>
    <s v="UP"/>
    <s v="UTTAR PRADESH"/>
    <s v="VARANASI"/>
    <n v="1280108"/>
    <s v="10568-RAJU RANJAN RAY"/>
    <s v="Medium"/>
    <n v="28017"/>
    <n v="3746"/>
    <n v="25650"/>
    <n v="48.14"/>
    <n v="4655.1400000000003"/>
    <s v="N"/>
    <s v="N"/>
    <n v="0"/>
    <s v="On-Time"/>
    <x v="81"/>
    <s v="2017-08"/>
    <s v="2017-07"/>
    <n v="0"/>
    <n v="0"/>
    <x v="2"/>
    <n v="2016"/>
    <n v="0"/>
    <s v="2017-Q3"/>
    <n v="0"/>
  </r>
  <r>
    <s v="ACC001170"/>
    <n v="638"/>
    <s v="Mathura"/>
    <s v="JLG35K"/>
    <n v="47333"/>
    <n v="37795"/>
    <n v="17014"/>
    <d v="2017-08-13T00:00:00"/>
    <s v="Fully Paid"/>
    <s v="Quarterly EMI"/>
    <n v="910182"/>
    <s v="Mathura-910182"/>
    <s v="Vivaan Gupta"/>
    <s v="Female"/>
    <s v="56-63"/>
    <n v="57"/>
    <s v="11/8/1962"/>
    <s v="General"/>
    <s v="Muslim"/>
    <s v="RENT"/>
    <s v="75K-100K"/>
    <s v="Business"/>
    <n v="472"/>
    <s v="XLG"/>
    <s v="Trade"/>
    <s v=" 36 months"/>
    <n v="9.9099999999999994E-2"/>
    <s v="B"/>
    <s v="B1"/>
    <s v="Mathura"/>
    <s v="176-DBS"/>
    <s v="BULANDSHAHR"/>
    <s v="UP"/>
    <s v="UTTAR PRADESH"/>
    <s v="MATHURA"/>
    <n v="910182"/>
    <s v="10469-MANISH  PANDEY"/>
    <s v="High"/>
    <n v="47030"/>
    <n v="38769"/>
    <n v="47118"/>
    <n v="1.54"/>
    <n v="3763.17"/>
    <s v="N"/>
    <s v="N"/>
    <n v="0"/>
    <s v="On-Time"/>
    <x v="345"/>
    <s v="2017-08"/>
    <s v="2017-07"/>
    <n v="0"/>
    <n v="0"/>
    <x v="2"/>
    <n v="2016"/>
    <n v="0"/>
    <s v="2017-Q3"/>
    <n v="1"/>
  </r>
  <r>
    <s v="ACC000694"/>
    <n v="242"/>
    <s v="MAWANA"/>
    <s v="JLG50K"/>
    <n v="47279"/>
    <n v="5286"/>
    <n v="17407"/>
    <d v="2017-08-14T00:00:00"/>
    <s v="Fully Paid"/>
    <s v="Quarterly EMI"/>
    <n v="800018"/>
    <s v="MAWANA-800018"/>
    <s v="Kavya Verma"/>
    <s v="Female"/>
    <s v="36-45"/>
    <n v="37"/>
    <s v="1/1/1980"/>
    <s v="General"/>
    <s v="Hindu"/>
    <s v="RENT"/>
    <s v="&lt;25K"/>
    <s v="Self-Employed"/>
    <n v="479"/>
    <s v="XLG"/>
    <s v="Home Loan"/>
    <s v=" 60 months"/>
    <n v="0.1991"/>
    <s v="E"/>
    <s v="E4"/>
    <s v="MAWANA"/>
    <s v="176-DBS"/>
    <s v="BULANDSHAHR"/>
    <s v="UP"/>
    <s v="UTTAR PRADESH"/>
    <s v="MEERUT"/>
    <n v="800018"/>
    <s v="11183-ANIL KUMAR"/>
    <s v="Medium"/>
    <n v="48904"/>
    <n v="4962"/>
    <n v="47022"/>
    <n v="25.09"/>
    <n v="760.06"/>
    <s v="N"/>
    <s v="N"/>
    <n v="2"/>
    <s v="Late"/>
    <x v="117"/>
    <s v="2017-08"/>
    <s v="2017-07"/>
    <n v="0"/>
    <n v="0"/>
    <x v="2"/>
    <n v="2016"/>
    <n v="0"/>
    <s v="2017-Q3"/>
    <n v="0"/>
  </r>
  <r>
    <s v="ACC000689"/>
    <n v="889"/>
    <s v="SIRSA"/>
    <s v="JLG46K"/>
    <n v="47332"/>
    <n v="27633"/>
    <n v="16850"/>
    <d v="2017-08-15T00:00:00"/>
    <s v="Default"/>
    <s v="Monthly EMI"/>
    <n v="730084"/>
    <s v="SIRSA-730084"/>
    <s v="Ishaan Gupta"/>
    <s v="Female"/>
    <s v="26-35"/>
    <n v="28"/>
    <s v="1/1/1989"/>
    <s v="SC"/>
    <s v="Hindu"/>
    <s v="RENT"/>
    <s v="100K+"/>
    <s v="Business"/>
    <n v="536"/>
    <s v="XLG"/>
    <s v="Home Loan"/>
    <s v=" 36 months"/>
    <n v="0.1825"/>
    <s v="D"/>
    <s v="D5"/>
    <s v="SIRSA"/>
    <s v="206-DBS"/>
    <s v="KARNAL"/>
    <s v="HR"/>
    <s v="HARYANA"/>
    <s v="SIRSA"/>
    <n v="730084"/>
    <s v="10149-ABHISHEK MAURYA"/>
    <s v="Medium"/>
    <n v="47705"/>
    <n v="28064"/>
    <n v="47182"/>
    <n v="35.799999999999997"/>
    <n v="2871.36"/>
    <s v="N"/>
    <s v="N"/>
    <n v="0"/>
    <s v="Late"/>
    <x v="56"/>
    <s v="2017-08"/>
    <s v="2017-07"/>
    <n v="0"/>
    <n v="0"/>
    <x v="2"/>
    <n v="2016"/>
    <n v="0"/>
    <s v="2017-Q3"/>
    <n v="0"/>
  </r>
  <r>
    <s v="ACC001952"/>
    <n v="805"/>
    <s v="SIRSA"/>
    <s v="JLG46K"/>
    <n v="11832"/>
    <n v="9668"/>
    <n v="15075"/>
    <d v="2017-08-16T00:00:00"/>
    <s v="Fully Paid"/>
    <s v="Monthly EMI"/>
    <n v="730084"/>
    <s v="SIRSA-730084"/>
    <s v="Laksh Sharma"/>
    <s v="Female"/>
    <s v="46-55"/>
    <n v="46"/>
    <s v="1/1/1973"/>
    <s v="Minority"/>
    <s v="Muslim"/>
    <s v="RENT"/>
    <s v="&lt;25K"/>
    <s v="Self-Employed"/>
    <n v="512"/>
    <s v="XLG"/>
    <s v="Home Loan"/>
    <s v=" 36 months"/>
    <n v="0.1825"/>
    <s v="D"/>
    <s v="D5"/>
    <s v="SIRSA"/>
    <s v="206-DBS"/>
    <s v="KARNAL"/>
    <s v="HR"/>
    <s v="HARYANA"/>
    <s v="SIRSA"/>
    <n v="730084"/>
    <s v="10149-ABHISHEK MAURYA"/>
    <s v="Medium"/>
    <n v="11425"/>
    <n v="9564"/>
    <n v="11741"/>
    <n v="26.13"/>
    <n v="4101.9399999999996"/>
    <s v="N"/>
    <s v="N"/>
    <n v="0"/>
    <s v="On-Time"/>
    <x v="346"/>
    <s v="2017-08"/>
    <s v="2017-07"/>
    <n v="0"/>
    <n v="0"/>
    <x v="2"/>
    <n v="2016"/>
    <n v="0"/>
    <s v="2017-Q3"/>
    <n v="1"/>
  </r>
  <r>
    <s v="ACC000191"/>
    <n v="746"/>
    <s v="Mangaldoi"/>
    <s v="JLG30K"/>
    <n v="16477"/>
    <n v="23145"/>
    <n v="2748"/>
    <d v="2017-08-25T00:00:00"/>
    <s v="Paid Off"/>
    <s v="Monthly EMI"/>
    <n v="570241"/>
    <s v="Mangaldoi-570241"/>
    <s v="Kavya Chopra"/>
    <s v="Female"/>
    <s v="36-45"/>
    <n v="36"/>
    <s v="1/1/1984"/>
    <s v="Minority"/>
    <s v="Muslim"/>
    <s v="RENT"/>
    <s v="75K-100K"/>
    <s v="Self-Employed"/>
    <n v="307"/>
    <s v="XLG"/>
    <s v="Services"/>
    <s v=" 36 months"/>
    <n v="0.1065"/>
    <s v="B"/>
    <s v="B2"/>
    <s v="Mangaldoi"/>
    <s v="208-DBS"/>
    <s v="GUWAAHATI"/>
    <s v="AS"/>
    <s v="ASSAM"/>
    <s v="Mangaldoi"/>
    <n v="570241"/>
    <s v="10961-NAYAN JYOTI SARMAH"/>
    <s v="Low"/>
    <n v="17024"/>
    <n v="24168"/>
    <n v="16203"/>
    <n v="4.51"/>
    <n v="4283.5600000000004"/>
    <s v="N"/>
    <s v="N"/>
    <n v="1"/>
    <s v="On-Time"/>
    <x v="347"/>
    <s v="2017-08"/>
    <s v="2017-07"/>
    <n v="0"/>
    <n v="0"/>
    <x v="2"/>
    <n v="2016"/>
    <n v="0"/>
    <s v="2017-Q3"/>
    <n v="1"/>
  </r>
  <r>
    <s v="ACC000070"/>
    <n v="548"/>
    <s v="BEHROR"/>
    <s v="JLG30K"/>
    <n v="39169"/>
    <n v="24275"/>
    <n v="14292"/>
    <d v="2017-08-27T00:00:00"/>
    <s v="Paid Off"/>
    <s v="Monthly EMI"/>
    <n v="30179"/>
    <s v="BEHROR-30179"/>
    <s v="Nisha Reddy"/>
    <s v="Female"/>
    <s v="36-45"/>
    <n v="42"/>
    <s v="1/1/1977"/>
    <s v="SC"/>
    <s v="Hindu"/>
    <s v="RENT"/>
    <s v="100K+"/>
    <s v="Self-Employed"/>
    <n v="668"/>
    <s v="XLG"/>
    <s v="Services"/>
    <s v=" 36 months"/>
    <n v="0.1065"/>
    <s v="B"/>
    <s v="B2"/>
    <s v="BEHROR"/>
    <s v="301-DBS"/>
    <s v="JAIPUR"/>
    <s v="RJ"/>
    <s v="RAJASTHAN"/>
    <s v="BEHROD"/>
    <n v="30179"/>
    <s v="10055-MAHESH KUMAR PATEL"/>
    <s v="Low"/>
    <n v="40005"/>
    <n v="24964"/>
    <n v="38813"/>
    <n v="39.58"/>
    <n v="158.62"/>
    <s v="N"/>
    <s v="N"/>
    <n v="1"/>
    <s v="On-Time"/>
    <x v="89"/>
    <s v="2017-08"/>
    <s v="2017-07"/>
    <n v="0"/>
    <n v="0"/>
    <x v="2"/>
    <n v="2016"/>
    <n v="0"/>
    <s v="2017-Q3"/>
    <n v="0"/>
  </r>
  <r>
    <s v="ACC001867"/>
    <n v="516"/>
    <s v="MUKTSAR"/>
    <s v="JLG35K"/>
    <n v="34737"/>
    <n v="45540"/>
    <n v="34486"/>
    <d v="2017-08-31T00:00:00"/>
    <s v="Active"/>
    <s v="Quarterly EMI"/>
    <n v="1110166"/>
    <s v="MUKTSAR-1110166"/>
    <s v="Kavya Sharma"/>
    <s v="Female"/>
    <s v="26-35"/>
    <n v="26"/>
    <s v="1/1/1993"/>
    <s v="SC"/>
    <s v="Hindu"/>
    <s v="RENT"/>
    <s v="75K-100K"/>
    <s v="Business"/>
    <n v="398"/>
    <s v="XLG"/>
    <s v="Trade"/>
    <s v=" 36 months"/>
    <n v="9.9099999999999994E-2"/>
    <s v="B"/>
    <s v="B1"/>
    <s v="MUKTSAR"/>
    <s v="102-DBS"/>
    <s v="LUDHIANA"/>
    <s v="PB"/>
    <s v="PUNJAB"/>
    <s v="SRI MUKTSAR SAHIB"/>
    <n v="1110166"/>
    <s v="11303-ASHUTOSH KUMAR SUMAN"/>
    <s v="Medium"/>
    <n v="34988"/>
    <n v="47399"/>
    <n v="34555"/>
    <n v="25.78"/>
    <n v="399.38"/>
    <s v="N"/>
    <s v="Y"/>
    <n v="0"/>
    <s v="On-Time"/>
    <x v="156"/>
    <s v="2017-08"/>
    <s v="2017-07"/>
    <n v="1"/>
    <n v="0"/>
    <x v="2"/>
    <n v="2016"/>
    <n v="1"/>
    <s v="2017-Q3"/>
    <n v="0"/>
  </r>
  <r>
    <s v="ACC000254"/>
    <n v="527"/>
    <s v="JALANDHAR"/>
    <s v="JLG30K"/>
    <n v="38610"/>
    <n v="32556"/>
    <n v="19811"/>
    <d v="2017-09-03T00:00:00"/>
    <s v="Paid Off"/>
    <s v="Quarterly EMI"/>
    <n v="160051"/>
    <s v="JALANDHAR-160051"/>
    <s v="Ananya Gupta"/>
    <s v="Female"/>
    <s v="36-45"/>
    <n v="44"/>
    <s v="1/1/1973"/>
    <s v="SC"/>
    <s v="Hindu"/>
    <s v="RENT"/>
    <s v="25K-50K"/>
    <s v="Business"/>
    <n v="746"/>
    <s v="XLG"/>
    <s v="Services"/>
    <s v=" 36 months"/>
    <n v="0.1065"/>
    <s v="B"/>
    <s v="B2"/>
    <s v="JALANDHAR"/>
    <s v="102-DBS"/>
    <s v="LUDHIANA"/>
    <s v="PB"/>
    <s v="PUNJAB"/>
    <s v="JALANDHAR"/>
    <n v="160051"/>
    <s v="10067-AKSHAY KUMAR"/>
    <s v="Low"/>
    <n v="38542"/>
    <n v="32203"/>
    <n v="38513"/>
    <n v="28.79"/>
    <n v="4306.76"/>
    <s v="N"/>
    <s v="N"/>
    <n v="2"/>
    <s v="On-Time"/>
    <x v="348"/>
    <s v="2017-09"/>
    <s v="2017-08"/>
    <n v="0"/>
    <n v="0"/>
    <x v="2"/>
    <n v="2016"/>
    <n v="0"/>
    <s v="2017-Q3"/>
    <n v="1"/>
  </r>
  <r>
    <s v="ACC000040"/>
    <n v="598"/>
    <s v="FATEHGARH SAHIB"/>
    <s v="JLG30K"/>
    <n v="28902"/>
    <n v="16191"/>
    <n v="10665"/>
    <d v="2017-09-05T00:00:00"/>
    <s v="Paid Off"/>
    <s v="Monthly EMI"/>
    <n v="120676"/>
    <s v="FATEHGARH SAHIB-120676"/>
    <s v="Nisha Patel"/>
    <s v="Female"/>
    <s v="36-45"/>
    <n v="41"/>
    <s v="1/1/1976"/>
    <s v="General"/>
    <s v="Hindu"/>
    <s v="RENT"/>
    <s v="100K+"/>
    <s v="Salaried"/>
    <n v="399"/>
    <s v="XLG"/>
    <s v="Services"/>
    <s v=" 36 months"/>
    <n v="0.1065"/>
    <s v="B"/>
    <s v="B2"/>
    <s v="FATEHGARH SAHIB"/>
    <s v="102-DBS"/>
    <s v="LUDHIANA"/>
    <s v="PB"/>
    <s v="PUNJAB"/>
    <s v="FATEHGARH SAHIB"/>
    <n v="120676"/>
    <s v="10037-RAJESH PRATAP"/>
    <s v="Medium"/>
    <n v="29375"/>
    <n v="16720"/>
    <n v="28475"/>
    <n v="28.37"/>
    <n v="1848.66"/>
    <s v="N"/>
    <s v="N"/>
    <n v="1"/>
    <s v="Late"/>
    <x v="349"/>
    <s v="2017-09"/>
    <s v="2017-08"/>
    <n v="0"/>
    <n v="0"/>
    <x v="2"/>
    <n v="2016"/>
    <n v="0"/>
    <s v="2017-Q3"/>
    <n v="1"/>
  </r>
  <r>
    <s v="ACC000740"/>
    <n v="673"/>
    <s v="BEHROR"/>
    <s v="JLG30K"/>
    <n v="6618"/>
    <n v="16139"/>
    <n v="18870"/>
    <d v="2017-09-06T00:00:00"/>
    <s v="Fully Paid"/>
    <s v="Quarterly EMI"/>
    <n v="30179"/>
    <s v="BEHROR-30179"/>
    <s v="Kavya Malhotra"/>
    <s v="Female"/>
    <s v="36-45"/>
    <n v="36"/>
    <s v="1/1/1983"/>
    <s v="ST"/>
    <s v="Sikh"/>
    <s v="RENT"/>
    <s v="&lt;25K"/>
    <s v="Salaried"/>
    <n v="514"/>
    <s v="XLG"/>
    <s v="Services"/>
    <s v=" 36 months"/>
    <n v="0.1065"/>
    <s v="B"/>
    <s v="B2"/>
    <s v="BEHROR"/>
    <s v="301-DBS"/>
    <s v="JAIPUR"/>
    <s v="RJ"/>
    <s v="RAJASTHAN"/>
    <s v="BEHROD"/>
    <n v="30179"/>
    <s v="10055-MAHESH KUMAR PATEL"/>
    <s v="Low"/>
    <n v="6128"/>
    <n v="18067"/>
    <n v="6387"/>
    <n v="31.45"/>
    <n v="246.64"/>
    <s v="N"/>
    <s v="N"/>
    <n v="2"/>
    <s v="On-Time"/>
    <x v="350"/>
    <s v="2017-09"/>
    <s v="2017-08"/>
    <n v="0"/>
    <n v="0"/>
    <x v="2"/>
    <n v="2016"/>
    <n v="0"/>
    <s v="2017-Q3"/>
    <n v="1"/>
  </r>
  <r>
    <s v="ACC001558"/>
    <n v="414"/>
    <s v="JALANDHAR"/>
    <s v="JLG30K"/>
    <n v="12281"/>
    <n v="7957"/>
    <n v="14964"/>
    <d v="2017-09-09T00:00:00"/>
    <s v="Fully Paid"/>
    <s v="Quarterly EMI"/>
    <n v="160051"/>
    <s v="JALANDHAR-160051"/>
    <s v="Meera Joshi"/>
    <s v="Female"/>
    <s v="46-55"/>
    <n v="53"/>
    <s v="1/1/1966"/>
    <s v="ST"/>
    <s v="Sikh"/>
    <s v="RENT"/>
    <s v="&lt;25K"/>
    <s v="Salaried"/>
    <n v="529"/>
    <s v="XLG"/>
    <s v="Services"/>
    <s v=" 36 months"/>
    <n v="0.1065"/>
    <s v="B"/>
    <s v="B2"/>
    <s v="JALANDHAR"/>
    <s v="102-DBS"/>
    <s v="LUDHIANA"/>
    <s v="PB"/>
    <s v="PUNJAB"/>
    <s v="JALANDHAR"/>
    <n v="160051"/>
    <s v="10067-AKSHAY KUMAR"/>
    <s v="Low"/>
    <n v="13791"/>
    <n v="8226"/>
    <n v="12098"/>
    <n v="25.96"/>
    <n v="4027.66"/>
    <s v="N"/>
    <s v="N"/>
    <n v="1"/>
    <s v="On-Time"/>
    <x v="351"/>
    <s v="2017-09"/>
    <s v="2017-08"/>
    <n v="0"/>
    <n v="0"/>
    <x v="2"/>
    <n v="2016"/>
    <n v="0"/>
    <s v="2017-Q3"/>
    <n v="1"/>
  </r>
  <r>
    <s v="ACC001427"/>
    <n v="810"/>
    <s v="Mathura"/>
    <s v="JLG30K"/>
    <n v="7378"/>
    <n v="15834"/>
    <n v="33587"/>
    <d v="2017-09-10T00:00:00"/>
    <s v="Fully Paid"/>
    <s v="Quarterly EMI"/>
    <n v="910182"/>
    <s v="Mathura-910182"/>
    <s v="Aarav Malhotra"/>
    <s v="Female"/>
    <s v="46-55"/>
    <n v="53"/>
    <s v="1/1/1966"/>
    <s v="Minority"/>
    <s v="Muslim"/>
    <s v="RENT"/>
    <s v="25K-50K"/>
    <s v="Business"/>
    <n v="812"/>
    <s v="XLG"/>
    <s v="Services"/>
    <s v=" 36 months"/>
    <n v="0.1065"/>
    <s v="B"/>
    <s v="B2"/>
    <s v="Mathura"/>
    <s v="176-DBS"/>
    <s v="BULANDSHAHR"/>
    <s v="UP"/>
    <s v="UTTAR PRADESH"/>
    <s v="MATHURA"/>
    <n v="910182"/>
    <s v="10469-MANISH  PANDEY"/>
    <s v="High"/>
    <n v="7371"/>
    <n v="15557"/>
    <n v="6985"/>
    <n v="10.98"/>
    <n v="1353.38"/>
    <s v="N"/>
    <s v="N"/>
    <n v="2"/>
    <s v="On-Time"/>
    <x v="352"/>
    <s v="2017-09"/>
    <s v="2017-08"/>
    <n v="0"/>
    <n v="0"/>
    <x v="2"/>
    <n v="2016"/>
    <n v="0"/>
    <s v="2017-Q3"/>
    <n v="1"/>
  </r>
  <r>
    <s v="ACC001606"/>
    <n v="659"/>
    <s v="BEHROR"/>
    <s v="JLG30K"/>
    <n v="14115"/>
    <n v="10320"/>
    <n v="23995"/>
    <d v="2017-09-12T00:00:00"/>
    <s v="Fully Paid"/>
    <s v="Quarterly EMI"/>
    <n v="30179"/>
    <s v="BEHROR-30179"/>
    <s v="Kavya Gupta"/>
    <s v="Female"/>
    <s v="36-45"/>
    <n v="39"/>
    <s v="1/1/1978"/>
    <s v="OBC"/>
    <s v="Hindu"/>
    <s v="RENT"/>
    <s v="50K-75K"/>
    <s v="Salaried"/>
    <n v="692"/>
    <s v="XLG"/>
    <s v="Services"/>
    <s v=" 36 months"/>
    <n v="0.1065"/>
    <s v="B"/>
    <s v="B2"/>
    <s v="BEHROR"/>
    <s v="301-DBS"/>
    <s v="JAIPUR"/>
    <s v="RJ"/>
    <s v="RAJASTHAN"/>
    <s v="BEHROD"/>
    <n v="30179"/>
    <s v="10055-MAHESH KUMAR PATEL"/>
    <s v="Low"/>
    <n v="14867"/>
    <n v="9883"/>
    <n v="13932"/>
    <n v="14.23"/>
    <n v="3353.62"/>
    <s v="N"/>
    <s v="N"/>
    <n v="0"/>
    <s v="Very Late"/>
    <x v="316"/>
    <s v="2017-09"/>
    <s v="2017-08"/>
    <n v="0"/>
    <n v="0"/>
    <x v="2"/>
    <n v="2016"/>
    <n v="0"/>
    <s v="2017-Q3"/>
    <n v="0"/>
  </r>
  <r>
    <s v="ACC001156"/>
    <n v="429"/>
    <s v="DHURI"/>
    <s v="JLG35K"/>
    <n v="13506"/>
    <n v="9092"/>
    <n v="18218"/>
    <d v="2017-09-14T00:00:00"/>
    <s v="Paid Off"/>
    <s v="Quarterly EMI"/>
    <n v="1030063"/>
    <s v="DHURI-1030063"/>
    <s v="Ishaan Gupta"/>
    <s v="Female"/>
    <s v="26-35"/>
    <n v="28"/>
    <s v="1/1/1989"/>
    <s v="SC"/>
    <s v="Hindu"/>
    <s v="RENT"/>
    <s v="100K+"/>
    <s v="Business"/>
    <n v="536"/>
    <s v="XLG"/>
    <s v="Trade"/>
    <s v=" 36 months"/>
    <n v="9.9099999999999994E-2"/>
    <s v="B"/>
    <s v="B1"/>
    <s v="DHURI"/>
    <s v="102-DBS"/>
    <s v="LUDHIANA"/>
    <s v="PB"/>
    <s v="PUNJAB"/>
    <s v="SANGRUR"/>
    <n v="1030063"/>
    <s v="12058-DEEPAK KUMAR"/>
    <s v="Low"/>
    <n v="14613"/>
    <n v="10179"/>
    <n v="13274"/>
    <n v="37.81"/>
    <n v="3459.3"/>
    <s v="N"/>
    <s v="N"/>
    <n v="2"/>
    <s v="On-Time"/>
    <x v="353"/>
    <s v="2017-09"/>
    <s v="2017-08"/>
    <n v="0"/>
    <n v="0"/>
    <x v="2"/>
    <n v="2016"/>
    <n v="0"/>
    <s v="2017-Q3"/>
    <n v="1"/>
  </r>
  <r>
    <s v="ACC000075"/>
    <n v="15"/>
    <s v="MAWANA"/>
    <s v="JLG35K"/>
    <n v="13708"/>
    <n v="20110"/>
    <n v="12289"/>
    <d v="2017-09-15T00:00:00"/>
    <s v="Paid Off"/>
    <s v="Quarterly EMI"/>
    <n v="800018"/>
    <s v="MAWANA-800018"/>
    <s v="Ananya Reddy"/>
    <s v="Female"/>
    <s v="36-45"/>
    <n v="39"/>
    <s v="18-05-1978"/>
    <s v="SC"/>
    <s v="Hindu"/>
    <s v="RENT"/>
    <s v="25K-50K"/>
    <s v="Self-Employed"/>
    <n v="571"/>
    <s v="XLG"/>
    <s v="Trade"/>
    <s v=" 36 months"/>
    <n v="9.9099999999999994E-2"/>
    <s v="B"/>
    <s v="B1"/>
    <s v="MAWANA"/>
    <s v="176-DBS"/>
    <s v="BULANDSHAHR"/>
    <s v="UP"/>
    <s v="UTTAR PRADESH"/>
    <s v="MEERUT"/>
    <n v="800018"/>
    <s v="11183-ANIL KUMAR"/>
    <s v="Medium"/>
    <n v="13317"/>
    <n v="22064"/>
    <n v="13411"/>
    <n v="19.13"/>
    <n v="3843.94"/>
    <s v="N"/>
    <s v="N"/>
    <n v="2"/>
    <s v="On-Time"/>
    <x v="224"/>
    <s v="2017-09"/>
    <s v="2017-08"/>
    <n v="0"/>
    <n v="0"/>
    <x v="2"/>
    <n v="2016"/>
    <n v="1"/>
    <s v="2017-Q3"/>
    <n v="0"/>
  </r>
  <r>
    <s v="ACC001335"/>
    <n v="29"/>
    <s v="Mathura"/>
    <s v="JLG35K"/>
    <n v="7267"/>
    <n v="34759"/>
    <n v="33278"/>
    <d v="2017-09-17T00:00:00"/>
    <s v="Active"/>
    <s v="Quarterly EMI"/>
    <n v="910182"/>
    <s v="Mathura-910182"/>
    <s v="Kavya Reddy"/>
    <s v="Female"/>
    <s v="18-25"/>
    <n v="23"/>
    <s v="2/2/1994"/>
    <s v="General"/>
    <s v="Hindu"/>
    <s v="RENT"/>
    <s v="25K-50K"/>
    <s v="Business"/>
    <n v="503"/>
    <s v="XLG"/>
    <s v="Trade"/>
    <s v=" 36 months"/>
    <n v="9.9099999999999994E-2"/>
    <s v="B"/>
    <s v="B1"/>
    <s v="Mathura"/>
    <s v="176-DBS"/>
    <s v="BULANDSHAHR"/>
    <s v="UP"/>
    <s v="UTTAR PRADESH"/>
    <s v="MATHURA"/>
    <n v="910182"/>
    <s v="10469-MANISH  PANDEY"/>
    <s v="High"/>
    <n v="7241"/>
    <n v="34731"/>
    <n v="6820"/>
    <n v="46.01"/>
    <n v="3042.34"/>
    <s v="N"/>
    <s v="N"/>
    <n v="1"/>
    <s v="On-Time"/>
    <x v="354"/>
    <s v="2017-09"/>
    <s v="2017-08"/>
    <n v="1"/>
    <n v="0"/>
    <x v="2"/>
    <n v="2016"/>
    <n v="0"/>
    <s v="2017-Q3"/>
    <n v="1"/>
  </r>
  <r>
    <s v="ACC001383"/>
    <n v="54"/>
    <s v="MUKTSAR"/>
    <s v="JLG50K"/>
    <n v="47359"/>
    <n v="39010"/>
    <n v="43486"/>
    <d v="2017-09-18T00:00:00"/>
    <s v="Fully Paid"/>
    <s v="Monthly EMI"/>
    <n v="1110166"/>
    <s v="MUKTSAR-1110166"/>
    <s v="Diya Chopra"/>
    <s v="Female"/>
    <s v="26-35"/>
    <n v="35"/>
    <s v="20-03-1984"/>
    <s v="SC"/>
    <s v="Hindu"/>
    <s v="RENT"/>
    <s v="75K-100K"/>
    <s v="Self-Employed"/>
    <n v="567"/>
    <s v="XLG"/>
    <s v="Home Loan"/>
    <s v=" 60 months"/>
    <n v="0.1991"/>
    <s v="E"/>
    <s v="E4"/>
    <s v="MUKTSAR"/>
    <s v="102-DBS"/>
    <s v="LUDHIANA"/>
    <s v="PB"/>
    <s v="PUNJAB"/>
    <s v="SRI MUKTSAR SAHIB"/>
    <n v="1110166"/>
    <s v="11303-ASHUTOSH KUMAR SUMAN"/>
    <s v="Medium"/>
    <n v="47936"/>
    <n v="38986"/>
    <n v="47327"/>
    <n v="13.3"/>
    <n v="649.57000000000005"/>
    <s v="N"/>
    <s v="N"/>
    <n v="2"/>
    <s v="On-Time"/>
    <x v="209"/>
    <s v="2017-09"/>
    <s v="2017-08"/>
    <n v="0"/>
    <n v="0"/>
    <x v="2"/>
    <n v="2016"/>
    <n v="1"/>
    <s v="2017-Q3"/>
    <n v="0"/>
  </r>
  <r>
    <s v="ACC000350"/>
    <n v="746"/>
    <s v="MUKTSAR"/>
    <s v="JLG35K"/>
    <n v="4691"/>
    <n v="21703"/>
    <n v="13794"/>
    <d v="2017-09-19T00:00:00"/>
    <s v="Paid Off"/>
    <s v="Monthly EMI"/>
    <n v="1110166"/>
    <s v="MUKTSAR-1110166"/>
    <s v="Kavya Chopra"/>
    <s v="Female"/>
    <s v="36-45"/>
    <n v="36"/>
    <s v="1/1/1984"/>
    <s v="Minority"/>
    <s v="Muslim"/>
    <s v="RENT"/>
    <s v="75K-100K"/>
    <s v="Self-Employed"/>
    <n v="307"/>
    <s v="XLG"/>
    <s v="Trade"/>
    <s v=" 36 months"/>
    <n v="9.9099999999999994E-2"/>
    <s v="B"/>
    <s v="B1"/>
    <s v="MUKTSAR"/>
    <s v="102-DBS"/>
    <s v="LUDHIANA"/>
    <s v="PB"/>
    <s v="PUNJAB"/>
    <s v="SRI MUKTSAR SAHIB"/>
    <n v="1110166"/>
    <s v="11303-ASHUTOSH KUMAR SUMAN"/>
    <s v="Medium"/>
    <n v="6559"/>
    <n v="23211"/>
    <n v="4198"/>
    <n v="42.04"/>
    <n v="4288.2700000000004"/>
    <s v="Y"/>
    <s v="N"/>
    <n v="2"/>
    <s v="On-Time"/>
    <x v="347"/>
    <s v="2017-09"/>
    <s v="2017-08"/>
    <n v="0"/>
    <n v="1"/>
    <x v="2"/>
    <n v="2016"/>
    <n v="0"/>
    <s v="2017-Q3"/>
    <n v="0"/>
  </r>
  <r>
    <s v="ACC000874"/>
    <n v="360"/>
    <s v="Mangaldoi"/>
    <s v="JLG30K"/>
    <n v="13528"/>
    <n v="16070"/>
    <n v="28405"/>
    <d v="2017-09-21T00:00:00"/>
    <s v="Paid Off"/>
    <s v="Quarterly EMI"/>
    <n v="570241"/>
    <s v="Mangaldoi-570241"/>
    <s v="Meera Nair"/>
    <s v="Female"/>
    <s v="46-55"/>
    <n v="49"/>
    <s v="1/1/1969"/>
    <s v="ST"/>
    <s v="Sikh"/>
    <s v="OWN"/>
    <s v="50K-75K"/>
    <s v="Salaried"/>
    <n v="408"/>
    <s v="XLG"/>
    <s v="Services"/>
    <s v=" 36 months"/>
    <n v="0.1065"/>
    <s v="B"/>
    <s v="B2"/>
    <s v="Mangaldoi"/>
    <s v="208-DBS"/>
    <s v="GUWAAHATI"/>
    <s v="AS"/>
    <s v="ASSAM"/>
    <s v="Mangaldoi"/>
    <n v="570241"/>
    <s v="10961-NAYAN JYOTI SARMAH"/>
    <s v="Low"/>
    <n v="13860"/>
    <n v="17992"/>
    <n v="13060"/>
    <n v="11.52"/>
    <n v="4442.8100000000004"/>
    <s v="N"/>
    <s v="N"/>
    <n v="2"/>
    <s v="Late"/>
    <x v="355"/>
    <s v="2017-09"/>
    <s v="2017-08"/>
    <n v="0"/>
    <n v="0"/>
    <x v="2"/>
    <n v="2016"/>
    <n v="0"/>
    <s v="2017-Q3"/>
    <n v="1"/>
  </r>
  <r>
    <s v="ACC001680"/>
    <n v="657"/>
    <s v="SHAHDOL"/>
    <s v="JLG35K"/>
    <n v="9027"/>
    <n v="18556"/>
    <n v="38133"/>
    <d v="2017-09-23T00:00:00"/>
    <s v="Active"/>
    <s v="Quarterly EMI"/>
    <n v="1550006"/>
    <s v="SHAHDOL-1550006"/>
    <s v="Meera Verma"/>
    <s v="Female"/>
    <s v="46-55"/>
    <n v="47"/>
    <s v="1/1/1970"/>
    <s v="SC"/>
    <s v="Hindu"/>
    <s v="RENT"/>
    <s v="75K-100K"/>
    <s v="Business"/>
    <n v="546"/>
    <s v="XLG"/>
    <s v="Trade"/>
    <s v=" 36 months"/>
    <n v="9.9099999999999994E-2"/>
    <s v="B"/>
    <s v="B1"/>
    <s v="SHAHDOL"/>
    <s v="200-DBS"/>
    <s v="BHOPAL"/>
    <s v="MP"/>
    <s v="MADHYA PRADESH"/>
    <s v="SHAHDOL"/>
    <n v="1550006"/>
    <s v="10021-MAHENDRA PRATAP SINGH"/>
    <s v="Medium"/>
    <n v="9630"/>
    <n v="20271"/>
    <n v="8992"/>
    <n v="33.630000000000003"/>
    <n v="4417.3599999999997"/>
    <s v="N"/>
    <s v="N"/>
    <n v="1"/>
    <s v="On-Time"/>
    <x v="2"/>
    <s v="2017-09"/>
    <s v="2017-08"/>
    <n v="1"/>
    <n v="0"/>
    <x v="2"/>
    <n v="2016"/>
    <n v="0"/>
    <s v="2017-Q3"/>
    <n v="0"/>
  </r>
  <r>
    <s v="ACC000353"/>
    <n v="749"/>
    <s v="SIRSA"/>
    <s v="JLG35K"/>
    <n v="14487"/>
    <n v="9250"/>
    <n v="21612"/>
    <d v="2017-09-23T00:00:00"/>
    <s v="Fully Paid"/>
    <s v="Quarterly EMI"/>
    <n v="730084"/>
    <s v="SIRSA-730084"/>
    <s v="Ishaan Mehta"/>
    <s v="Female"/>
    <s v="46-55"/>
    <n v="54"/>
    <s v="10/10/1965"/>
    <s v="General"/>
    <s v="Hindu"/>
    <s v="MORTGAGE"/>
    <s v="50K-75K"/>
    <s v="Business"/>
    <n v="629"/>
    <s v="XLG"/>
    <s v="Trade"/>
    <s v=" 36 months"/>
    <n v="9.9099999999999994E-2"/>
    <s v="B"/>
    <s v="B1"/>
    <s v="SIRSA"/>
    <s v="206-DBS"/>
    <s v="KARNAL"/>
    <s v="HR"/>
    <s v="HARYANA"/>
    <s v="SIRSA"/>
    <n v="730084"/>
    <s v="10149-ABHISHEK MAURYA"/>
    <s v="Medium"/>
    <n v="14527"/>
    <n v="9108"/>
    <n v="14404"/>
    <n v="25.69"/>
    <n v="2512.3200000000002"/>
    <s v="N"/>
    <s v="N"/>
    <n v="2"/>
    <s v="Late"/>
    <x v="356"/>
    <s v="2017-09"/>
    <s v="2017-08"/>
    <n v="0"/>
    <n v="0"/>
    <x v="2"/>
    <n v="2016"/>
    <n v="0"/>
    <s v="2017-Q3"/>
    <n v="1"/>
  </r>
  <r>
    <s v="ACC000369"/>
    <n v="765"/>
    <s v="DHURI"/>
    <s v="JLG30K"/>
    <n v="8322"/>
    <n v="4757"/>
    <n v="33167"/>
    <d v="2017-09-24T00:00:00"/>
    <s v="Paid Off"/>
    <s v="Monthly EMI"/>
    <n v="1030063"/>
    <s v="DHURI-1030063"/>
    <s v="Meera Sharma"/>
    <s v="Female"/>
    <s v="36-45"/>
    <n v="45"/>
    <s v="1/1/1972"/>
    <s v="OBC"/>
    <s v="Hindu"/>
    <s v="OWN"/>
    <s v="75K-100K"/>
    <s v="Business"/>
    <n v="417"/>
    <s v="XLG"/>
    <s v="Services"/>
    <s v=" 36 months"/>
    <n v="0.1065"/>
    <s v="B"/>
    <s v="B2"/>
    <s v="DHURI"/>
    <s v="102-DBS"/>
    <s v="LUDHIANA"/>
    <s v="PB"/>
    <s v="PUNJAB"/>
    <s v="SANGRUR"/>
    <n v="1030063"/>
    <s v="12058-DEEPAK KUMAR"/>
    <s v="Low"/>
    <n v="8884"/>
    <n v="5239"/>
    <n v="8300"/>
    <n v="29.2"/>
    <n v="1763"/>
    <s v="N"/>
    <s v="N"/>
    <n v="1"/>
    <s v="Very Late"/>
    <x v="357"/>
    <s v="2017-09"/>
    <s v="2017-08"/>
    <n v="0"/>
    <n v="0"/>
    <x v="2"/>
    <n v="2016"/>
    <n v="0"/>
    <s v="2017-Q3"/>
    <n v="1"/>
  </r>
  <r>
    <s v="ACC001087"/>
    <n v="326"/>
    <s v="FATEHGARH SAHIB"/>
    <s v="JLG35K"/>
    <n v="4476"/>
    <n v="31635"/>
    <n v="25759"/>
    <d v="2017-09-25T00:00:00"/>
    <s v="Fully Paid"/>
    <s v="Monthly EMI"/>
    <n v="120676"/>
    <s v="FATEHGARH SAHIB-120676"/>
    <s v="Ananya Nair"/>
    <s v="Female"/>
    <s v="36-45"/>
    <n v="44"/>
    <s v="1/1/1975"/>
    <s v="ST"/>
    <s v="Sikh"/>
    <s v="RENT"/>
    <s v="50K-75K"/>
    <s v="Self-Employed"/>
    <n v="638"/>
    <s v="XLG"/>
    <s v="Trade"/>
    <s v=" 36 months"/>
    <n v="9.9099999999999994E-2"/>
    <s v="B"/>
    <s v="B1"/>
    <s v="FATEHGARH SAHIB"/>
    <s v="102-DBS"/>
    <s v="LUDHIANA"/>
    <s v="PB"/>
    <s v="PUNJAB"/>
    <s v="FATEHGARH SAHIB"/>
    <n v="120676"/>
    <s v="10037-RAJESH PRATAP"/>
    <s v="Medium"/>
    <n v="6419"/>
    <n v="32779"/>
    <n v="3988"/>
    <n v="29.46"/>
    <n v="1194.42"/>
    <s v="Y"/>
    <s v="Y"/>
    <n v="0"/>
    <s v="On-Time"/>
    <x v="358"/>
    <s v="2017-09"/>
    <s v="2017-08"/>
    <n v="0"/>
    <n v="0"/>
    <x v="2"/>
    <n v="2016"/>
    <n v="0"/>
    <s v="2017-Q3"/>
    <n v="1"/>
  </r>
  <r>
    <s v="ACC000148"/>
    <n v="341"/>
    <s v="HABRA"/>
    <s v="JLG30K"/>
    <n v="15356"/>
    <n v="26948"/>
    <n v="44989"/>
    <d v="2017-09-25T00:00:00"/>
    <s v="Paid Off"/>
    <s v="Monthly EMI"/>
    <n v="650051"/>
    <s v="HABRA-650051"/>
    <s v="Ishaan Malhotra"/>
    <s v="Female"/>
    <s v="18-25"/>
    <n v="22"/>
    <s v="1/1/1997"/>
    <s v="OBC"/>
    <s v="Hindu"/>
    <s v="RENT"/>
    <s v="75K-100K"/>
    <s v="Salaried"/>
    <n v="679"/>
    <s v="XLG"/>
    <s v="Services"/>
    <s v=" 36 months"/>
    <n v="0.1065"/>
    <s v="B"/>
    <s v="B2"/>
    <s v="HABRA"/>
    <s v="201-DBS"/>
    <s v="HOWRAH"/>
    <s v="WB"/>
    <s v="WEST BENGAL"/>
    <s v="HABRA"/>
    <n v="650051"/>
    <s v="12361-RITESH KUMAR SINHA"/>
    <s v="Low"/>
    <n v="15371"/>
    <n v="28518"/>
    <n v="15106"/>
    <n v="22.13"/>
    <n v="702.85"/>
    <s v="N"/>
    <s v="N"/>
    <n v="1"/>
    <s v="On-Time"/>
    <x v="358"/>
    <s v="2017-09"/>
    <s v="2017-08"/>
    <n v="0"/>
    <n v="0"/>
    <x v="2"/>
    <n v="2016"/>
    <n v="0"/>
    <s v="2017-Q3"/>
    <n v="1"/>
  </r>
  <r>
    <s v="ACC000103"/>
    <n v="34"/>
    <s v="DHURI"/>
    <s v="JLG35K"/>
    <n v="5311"/>
    <n v="6270"/>
    <n v="42683"/>
    <d v="2017-09-26T00:00:00"/>
    <s v="Paid Off"/>
    <s v="Quarterly EMI"/>
    <n v="1030063"/>
    <s v="DHURI-1030063"/>
    <s v="Kavya Chopra"/>
    <s v="Female"/>
    <s v="18-25"/>
    <n v="23"/>
    <s v="1/1/1994"/>
    <s v="General"/>
    <s v="Hindu"/>
    <s v="RENT"/>
    <s v="75K-100K"/>
    <s v="Business"/>
    <n v="588"/>
    <s v="XLG"/>
    <s v="Trade"/>
    <s v=" 36 months"/>
    <n v="9.9099999999999994E-2"/>
    <s v="B"/>
    <s v="B1"/>
    <s v="DHURI"/>
    <s v="102-DBS"/>
    <s v="LUDHIANA"/>
    <s v="PB"/>
    <s v="PUNJAB"/>
    <s v="SANGRUR"/>
    <n v="1030063"/>
    <s v="12058-DEEPAK KUMAR"/>
    <s v="Low"/>
    <n v="4967"/>
    <n v="8195"/>
    <n v="5162"/>
    <n v="20.58"/>
    <n v="4237.46"/>
    <s v="Y"/>
    <s v="N"/>
    <n v="0"/>
    <s v="Late"/>
    <x v="359"/>
    <s v="2017-09"/>
    <s v="2017-08"/>
    <n v="0"/>
    <n v="0"/>
    <x v="2"/>
    <n v="2016"/>
    <n v="0"/>
    <s v="2017-Q3"/>
    <n v="1"/>
  </r>
  <r>
    <s v="ACC001444"/>
    <n v="761"/>
    <s v="Mangaldoi"/>
    <s v="JLG30K"/>
    <n v="32621"/>
    <n v="6975"/>
    <n v="8583"/>
    <d v="2017-09-26T00:00:00"/>
    <s v="Paid Off"/>
    <s v="Monthly EMI"/>
    <n v="570241"/>
    <s v="Mangaldoi-570241"/>
    <s v="Kavya Chopra"/>
    <s v="Female"/>
    <s v="36-45"/>
    <n v="43"/>
    <s v="10/3/1975"/>
    <s v="General"/>
    <s v="Muslim"/>
    <s v="OWN"/>
    <s v="100K+"/>
    <s v="Business"/>
    <n v="300"/>
    <s v="XLG"/>
    <s v="Services"/>
    <s v=" 36 months"/>
    <n v="0.1065"/>
    <s v="B"/>
    <s v="B2"/>
    <s v="Mangaldoi"/>
    <s v="208-DBS"/>
    <s v="GUWAAHATI"/>
    <s v="AS"/>
    <s v="ASSAM"/>
    <s v="Mangaldoi"/>
    <n v="570241"/>
    <s v="10961-NAYAN JYOTI SARMAH"/>
    <s v="Low"/>
    <n v="32827"/>
    <n v="6866"/>
    <n v="32157"/>
    <n v="3.04"/>
    <n v="4601.75"/>
    <s v="Y"/>
    <s v="N"/>
    <n v="0"/>
    <s v="On-Time"/>
    <x v="359"/>
    <s v="2017-09"/>
    <s v="2017-08"/>
    <n v="0"/>
    <n v="0"/>
    <x v="2"/>
    <n v="2016"/>
    <n v="0"/>
    <s v="2017-Q3"/>
    <n v="1"/>
  </r>
  <r>
    <s v="ACC000303"/>
    <n v="842"/>
    <s v="Mathura"/>
    <s v="JLG35K"/>
    <n v="17393"/>
    <n v="27540"/>
    <n v="33444"/>
    <d v="2017-09-26T00:00:00"/>
    <s v="Paid Off"/>
    <s v="Quarterly EMI"/>
    <n v="910182"/>
    <s v="Mathura-910182"/>
    <s v="Nisha Patel"/>
    <s v="Female"/>
    <s v="36-45"/>
    <n v="41"/>
    <s v="1/1/1976"/>
    <s v="General"/>
    <s v="Hindu"/>
    <s v="RENT"/>
    <s v="100K+"/>
    <s v="Salaried"/>
    <n v="399"/>
    <s v="XLG"/>
    <s v="Trade"/>
    <s v=" 36 months"/>
    <n v="9.9099999999999994E-2"/>
    <s v="B"/>
    <s v="B1"/>
    <s v="Mathura"/>
    <s v="176-DBS"/>
    <s v="BULANDSHAHR"/>
    <s v="UP"/>
    <s v="UTTAR PRADESH"/>
    <s v="MATHURA"/>
    <n v="910182"/>
    <s v="10469-MANISH  PANDEY"/>
    <s v="High"/>
    <n v="18615"/>
    <n v="28348"/>
    <n v="16971"/>
    <n v="49.96"/>
    <n v="1855.53"/>
    <s v="N"/>
    <s v="N"/>
    <n v="2"/>
    <s v="On-Time"/>
    <x v="359"/>
    <s v="2017-09"/>
    <s v="2017-08"/>
    <n v="0"/>
    <n v="0"/>
    <x v="2"/>
    <n v="2016"/>
    <n v="0"/>
    <s v="2017-Q3"/>
    <n v="1"/>
  </r>
  <r>
    <s v="ACC000630"/>
    <n v="169"/>
    <s v="PALWAL"/>
    <s v="JLG35K"/>
    <n v="46690"/>
    <n v="5170"/>
    <n v="8149"/>
    <d v="2017-09-30T00:00:00"/>
    <s v="Fully Paid"/>
    <s v="Monthly EMI"/>
    <n v="20242"/>
    <s v="PALWAL-20242"/>
    <s v="Kavya Mehta"/>
    <s v="Female"/>
    <s v="36-45"/>
    <n v="45"/>
    <s v="14-03-1973"/>
    <s v="General"/>
    <s v="Muslim"/>
    <s v="OWN"/>
    <s v="50K-75K"/>
    <s v="Business"/>
    <n v="490"/>
    <s v="XLG"/>
    <s v="Trade"/>
    <s v=" 36 months"/>
    <n v="9.9099999999999994E-2"/>
    <s v="B"/>
    <s v="B1"/>
    <s v="PALWAL"/>
    <s v="206-DBS"/>
    <s v="KARNAL"/>
    <s v="HR"/>
    <s v="HARYANA"/>
    <s v="PALWAL"/>
    <n v="20242"/>
    <s v="10903-HEMANT SHUKLA"/>
    <s v="Medium"/>
    <n v="48227"/>
    <n v="6981"/>
    <n v="46357"/>
    <n v="1.99"/>
    <n v="2044.74"/>
    <s v="N"/>
    <s v="N"/>
    <n v="1"/>
    <s v="On-Time"/>
    <x v="96"/>
    <s v="2017-09"/>
    <s v="2017-08"/>
    <n v="0"/>
    <n v="0"/>
    <x v="2"/>
    <n v="2016"/>
    <n v="0"/>
    <s v="2017-Q3"/>
    <n v="0"/>
  </r>
  <r>
    <s v="ACC001041"/>
    <n v="845"/>
    <s v="DURGAPUR"/>
    <s v="JLG30K"/>
    <n v="34014"/>
    <n v="27396"/>
    <n v="15324"/>
    <d v="2017-09-30T00:00:00"/>
    <s v="Paid Off"/>
    <s v="Quarterly EMI"/>
    <n v="700013"/>
    <s v="DURGAPUR-700013"/>
    <s v="Meera Nair"/>
    <s v="Female"/>
    <s v="36-45"/>
    <n v="43"/>
    <s v="1/1/1974"/>
    <s v="SC"/>
    <s v="Hindu"/>
    <s v="MORTGAGE"/>
    <s v="&lt;25K"/>
    <s v="Salaried"/>
    <n v="453"/>
    <s v="XLG"/>
    <s v="Services"/>
    <s v=" 36 months"/>
    <n v="0.1065"/>
    <s v="B"/>
    <s v="B2"/>
    <s v="DURGAPUR"/>
    <s v="201-DBS"/>
    <s v="HOWRAH"/>
    <s v="WB"/>
    <s v="WEST BENGAL"/>
    <s v="PASCHIM BARDHHAMAN"/>
    <n v="700013"/>
    <s v="10037-RAJESH PRATAP"/>
    <s v="Low"/>
    <n v="35754"/>
    <n v="28193"/>
    <n v="33791"/>
    <n v="33.47"/>
    <n v="3842.38"/>
    <s v="N"/>
    <s v="N"/>
    <n v="2"/>
    <s v="On-Time"/>
    <x v="360"/>
    <s v="2017-09"/>
    <s v="2017-08"/>
    <n v="0"/>
    <n v="0"/>
    <x v="2"/>
    <n v="2016"/>
    <n v="0"/>
    <s v="2017-Q3"/>
    <n v="1"/>
  </r>
  <r>
    <s v="ACC001836"/>
    <n v="335"/>
    <s v="MAWANA"/>
    <s v="JLG35K"/>
    <n v="49798"/>
    <n v="25216"/>
    <n v="28524"/>
    <d v="2017-10-01T00:00:00"/>
    <s v="Active"/>
    <s v="Monthly EMI"/>
    <n v="800018"/>
    <s v="MAWANA-800018"/>
    <s v="Nisha Patel"/>
    <s v="Female"/>
    <s v="36-45"/>
    <n v="41"/>
    <s v="1/1/1976"/>
    <s v="General"/>
    <s v="Hindu"/>
    <s v="RENT"/>
    <s v="100K+"/>
    <s v="Salaried"/>
    <n v="399"/>
    <s v="XLG"/>
    <s v="Trade"/>
    <s v=" 36 months"/>
    <n v="9.9099999999999994E-2"/>
    <s v="B"/>
    <s v="B1"/>
    <s v="MAWANA"/>
    <s v="176-DBS"/>
    <s v="BULANDSHAHR"/>
    <s v="UP"/>
    <s v="UTTAR PRADESH"/>
    <s v="MEERUT"/>
    <n v="800018"/>
    <s v="11183-ANIL KUMAR"/>
    <s v="Medium"/>
    <n v="51738"/>
    <n v="24963"/>
    <n v="49384"/>
    <n v="12.48"/>
    <n v="1241.43"/>
    <s v="N"/>
    <s v="N"/>
    <n v="0"/>
    <s v="On-Time"/>
    <x v="361"/>
    <s v="2017-10"/>
    <s v="2017-09"/>
    <n v="1"/>
    <n v="0"/>
    <x v="2"/>
    <n v="2016"/>
    <n v="0"/>
    <s v="2017-Q4"/>
    <n v="1"/>
  </r>
  <r>
    <s v="ACC001109"/>
    <n v="137"/>
    <s v="DHURI"/>
    <s v="JLG35K"/>
    <n v="14107"/>
    <n v="4352"/>
    <n v="43086"/>
    <d v="2017-10-03T00:00:00"/>
    <s v="Fully Paid"/>
    <s v="Quarterly EMI"/>
    <n v="1030063"/>
    <s v="DHURI-1030063"/>
    <s v="Ananya Nair"/>
    <s v="Female"/>
    <s v="36-45"/>
    <n v="44"/>
    <s v="1/1/1975"/>
    <s v="ST"/>
    <s v="Sikh"/>
    <s v="RENT"/>
    <s v="50K-75K"/>
    <s v="Self-Employed"/>
    <n v="638"/>
    <s v="XLG"/>
    <s v="Trade"/>
    <s v=" 36 months"/>
    <n v="9.9099999999999994E-2"/>
    <s v="B"/>
    <s v="B1"/>
    <s v="DHURI"/>
    <s v="102-DBS"/>
    <s v="LUDHIANA"/>
    <s v="PB"/>
    <s v="PUNJAB"/>
    <s v="SANGRUR"/>
    <n v="1030063"/>
    <s v="12058-DEEPAK KUMAR"/>
    <s v="Low"/>
    <n v="14391"/>
    <n v="6191"/>
    <n v="13905"/>
    <n v="30.83"/>
    <n v="3018.88"/>
    <s v="N"/>
    <s v="N"/>
    <n v="0"/>
    <s v="On-Time"/>
    <x v="362"/>
    <s v="2017-10"/>
    <s v="2017-09"/>
    <n v="0"/>
    <n v="0"/>
    <x v="2"/>
    <n v="2016"/>
    <n v="0"/>
    <s v="2017-Q4"/>
    <n v="1"/>
  </r>
  <r>
    <s v="ACC001719"/>
    <n v="308"/>
    <s v="DURGAPUR"/>
    <s v="JLG35K"/>
    <n v="43608"/>
    <n v="13804"/>
    <n v="26044"/>
    <d v="2017-10-03T00:00:00"/>
    <s v="Fully Paid"/>
    <s v="Quarterly EMI"/>
    <n v="700013"/>
    <s v="DURGAPUR-700013"/>
    <s v="Vivaan Joshi"/>
    <s v="Female"/>
    <s v="26-35"/>
    <n v="33"/>
    <s v="15-06-1986"/>
    <s v="SC"/>
    <s v="Sikh"/>
    <s v="MORTGAGE"/>
    <s v="75K-100K"/>
    <s v="Self-Employed"/>
    <n v="847"/>
    <s v="XLG"/>
    <s v="Trade"/>
    <s v=" 36 months"/>
    <n v="9.9099999999999994E-2"/>
    <s v="B"/>
    <s v="B1"/>
    <s v="DURGAPUR"/>
    <s v="201-DBS"/>
    <s v="HOWRAH"/>
    <s v="WB"/>
    <s v="WEST BENGAL"/>
    <s v="PASCHIM BARDHHAMAN"/>
    <n v="700013"/>
    <s v="10037-RAJESH PRATAP"/>
    <s v="Low"/>
    <n v="44116"/>
    <n v="14912"/>
    <n v="43132"/>
    <n v="4.26"/>
    <n v="2848.26"/>
    <s v="N"/>
    <s v="N"/>
    <n v="2"/>
    <s v="Very Late"/>
    <x v="362"/>
    <s v="2017-10"/>
    <s v="2017-09"/>
    <n v="0"/>
    <n v="0"/>
    <x v="2"/>
    <n v="2016"/>
    <n v="0"/>
    <s v="2017-Q4"/>
    <n v="1"/>
  </r>
  <r>
    <s v="ACC001152"/>
    <n v="477"/>
    <s v="KURUKSHETRA"/>
    <s v="JLG30K"/>
    <n v="3688"/>
    <n v="23183"/>
    <n v="1504"/>
    <d v="2017-10-03T00:00:00"/>
    <s v="Active"/>
    <s v="Quarterly EMI"/>
    <n v="70364"/>
    <s v="KURUKSHETRA-70364"/>
    <s v="Nisha Verma"/>
    <s v="Female"/>
    <s v="26-35"/>
    <n v="35"/>
    <s v="1/1/1984"/>
    <s v="SC"/>
    <s v="Hindu"/>
    <s v="RENT"/>
    <s v="75K-100K"/>
    <s v="Salaried"/>
    <n v="792"/>
    <s v="XLG"/>
    <s v="Services"/>
    <s v=" 36 months"/>
    <n v="0.1065"/>
    <s v="B"/>
    <s v="B2"/>
    <s v="KURUKSHETRA"/>
    <s v="206-DBS"/>
    <s v="KARNAL"/>
    <s v="HR"/>
    <s v="HARYANA"/>
    <s v="KURUKSHETRA"/>
    <n v="70364"/>
    <s v="10028-AAYUSH PANDEY"/>
    <s v="Medium"/>
    <n v="5205"/>
    <n v="25089"/>
    <n v="3262"/>
    <n v="0.86"/>
    <n v="3559.94"/>
    <s v="N"/>
    <s v="N"/>
    <n v="0"/>
    <s v="Very Late"/>
    <x v="362"/>
    <s v="2017-10"/>
    <s v="2017-09"/>
    <n v="1"/>
    <n v="0"/>
    <x v="2"/>
    <n v="2016"/>
    <n v="0"/>
    <s v="2017-Q4"/>
    <n v="1"/>
  </r>
  <r>
    <s v="ACC001612"/>
    <n v="73"/>
    <s v="HAPUR"/>
    <s v="JLG35K"/>
    <n v="14759"/>
    <n v="7704"/>
    <n v="14490"/>
    <d v="2017-10-04T00:00:00"/>
    <s v="Paid Off"/>
    <s v="Monthly EMI"/>
    <n v="210563"/>
    <s v="HAPUR-210563"/>
    <s v="Ishaan Joshi"/>
    <s v="Female"/>
    <s v="36-45"/>
    <n v="43"/>
    <s v="2/4/1976"/>
    <s v="General"/>
    <s v="Hindu"/>
    <s v="RENT"/>
    <s v="100K+"/>
    <s v="Salaried"/>
    <n v="675"/>
    <s v="XLG"/>
    <s v="Trade"/>
    <s v=" 36 months"/>
    <n v="9.9099999999999994E-2"/>
    <s v="B"/>
    <s v="B1"/>
    <s v="HAPUR"/>
    <s v="176-DBS"/>
    <s v="BULANDSHAHR"/>
    <s v="UP"/>
    <s v="UTTAR PRADESH"/>
    <s v="HAPUR"/>
    <n v="210563"/>
    <s v="10183-RISHABH PANT"/>
    <s v="Low"/>
    <n v="15339"/>
    <n v="8533"/>
    <n v="14373"/>
    <n v="35.03"/>
    <n v="1619.01"/>
    <s v="N"/>
    <s v="N"/>
    <n v="1"/>
    <s v="Late"/>
    <x v="363"/>
    <s v="2017-10"/>
    <s v="2017-09"/>
    <n v="0"/>
    <n v="0"/>
    <x v="2"/>
    <n v="2016"/>
    <n v="0"/>
    <s v="2017-Q4"/>
    <n v="1"/>
  </r>
  <r>
    <s v="ACC001740"/>
    <n v="256"/>
    <s v="SIWAN"/>
    <s v="JLG30K"/>
    <n v="29704"/>
    <n v="41907"/>
    <n v="5882"/>
    <d v="2017-10-05T00:00:00"/>
    <s v="Default"/>
    <s v="Quarterly EMI"/>
    <n v="790102"/>
    <s v="SIWAN-790102"/>
    <s v="Meera Gupta"/>
    <s v="Female"/>
    <s v="46-55"/>
    <n v="52"/>
    <s v="1/1/1967"/>
    <s v="ST"/>
    <s v="Sikh"/>
    <s v="RENT"/>
    <s v="&lt;25K"/>
    <s v="Business"/>
    <n v="805"/>
    <s v="XLG"/>
    <s v="Services"/>
    <s v=" 36 months"/>
    <n v="0.1065"/>
    <s v="B"/>
    <s v="B2"/>
    <s v="SIWAN"/>
    <s v="209-DBS"/>
    <s v="PATNA"/>
    <s v="BR"/>
    <s v="BIHAR"/>
    <s v="SIWAN"/>
    <n v="790102"/>
    <s v="10827-AJEET KUMAR PANDEY"/>
    <s v="Medium"/>
    <n v="30485"/>
    <n v="43674"/>
    <n v="29460"/>
    <n v="4.7300000000000004"/>
    <n v="384.04"/>
    <s v="N"/>
    <s v="N"/>
    <n v="1"/>
    <s v="Late"/>
    <x v="242"/>
    <s v="2017-10"/>
    <s v="2017-09"/>
    <n v="0"/>
    <n v="0"/>
    <x v="2"/>
    <n v="2016"/>
    <n v="1"/>
    <s v="2017-Q4"/>
    <n v="0"/>
  </r>
  <r>
    <s v="ACC000175"/>
    <n v="355"/>
    <s v="DHURI"/>
    <s v="JLG30K"/>
    <n v="24196"/>
    <n v="42626"/>
    <n v="31823"/>
    <d v="2017-10-05T00:00:00"/>
    <s v="Fully Paid"/>
    <s v="Quarterly EMI"/>
    <n v="1030063"/>
    <s v="DHURI-1030063"/>
    <s v="Ishaan Patel"/>
    <s v="Female"/>
    <s v="36-45"/>
    <n v="39"/>
    <s v="1/1/1980"/>
    <s v="Minority"/>
    <s v="Muslim"/>
    <s v="RENT"/>
    <s v="75K-100K"/>
    <s v="Self-Employed"/>
    <n v="472"/>
    <s v="XLG"/>
    <s v="Services"/>
    <s v=" 36 months"/>
    <n v="0.1065"/>
    <s v="B"/>
    <s v="B2"/>
    <s v="DHURI"/>
    <s v="102-DBS"/>
    <s v="LUDHIANA"/>
    <s v="PB"/>
    <s v="PUNJAB"/>
    <s v="SANGRUR"/>
    <n v="1030063"/>
    <s v="12058-DEEPAK KUMAR"/>
    <s v="Low"/>
    <n v="24552"/>
    <n v="43804"/>
    <n v="24193"/>
    <n v="14.46"/>
    <n v="2454.02"/>
    <s v="Y"/>
    <s v="N"/>
    <n v="0"/>
    <s v="On-Time"/>
    <x v="364"/>
    <s v="2017-10"/>
    <s v="2017-09"/>
    <n v="0"/>
    <n v="0"/>
    <x v="2"/>
    <n v="2016"/>
    <n v="0"/>
    <s v="2017-Q4"/>
    <n v="1"/>
  </r>
  <r>
    <s v="ACC000887"/>
    <n v="872"/>
    <s v="SANGRUR"/>
    <s v="JLG35K"/>
    <n v="48789"/>
    <n v="20488"/>
    <n v="10211"/>
    <d v="2017-10-08T00:00:00"/>
    <s v="Fully Paid"/>
    <s v="Quarterly EMI"/>
    <n v="110159"/>
    <s v="SANGRUR-110159"/>
    <s v="Aarav Sharma"/>
    <s v="Female"/>
    <s v="26-35"/>
    <n v="30"/>
    <s v="18-02-1987"/>
    <s v="SC"/>
    <s v="Hindu"/>
    <s v="RENT"/>
    <s v="&lt;25K"/>
    <s v="Business"/>
    <n v="368"/>
    <s v="XLG"/>
    <s v="Trade"/>
    <s v=" 36 months"/>
    <n v="9.9099999999999994E-2"/>
    <s v="B"/>
    <s v="B1"/>
    <s v="SANGRUR"/>
    <s v="102-DBS"/>
    <s v="LUDHIANA"/>
    <s v="PB"/>
    <s v="PUNJAB"/>
    <s v="SANGRUR"/>
    <n v="110159"/>
    <s v="10037-RAJESH PRATAP"/>
    <s v="Low"/>
    <n v="48442"/>
    <n v="20341"/>
    <n v="48776"/>
    <n v="46.87"/>
    <n v="622.91999999999996"/>
    <s v="N"/>
    <s v="N"/>
    <n v="2"/>
    <s v="Very Late"/>
    <x v="181"/>
    <s v="2017-10"/>
    <s v="2017-09"/>
    <n v="0"/>
    <n v="0"/>
    <x v="2"/>
    <n v="2016"/>
    <n v="1"/>
    <s v="2017-Q4"/>
    <n v="0"/>
  </r>
  <r>
    <s v="ACC000977"/>
    <n v="947"/>
    <s v="HAPUR"/>
    <s v="JLG46K"/>
    <n v="20556"/>
    <n v="19836"/>
    <n v="26739"/>
    <d v="2017-10-09T00:00:00"/>
    <s v="Fully Paid"/>
    <s v="Monthly EMI"/>
    <n v="210563"/>
    <s v="HAPUR-210563"/>
    <s v="Kavya Mehta"/>
    <s v="Female"/>
    <s v="26-35"/>
    <n v="31"/>
    <s v="1/1/1987"/>
    <s v="ST"/>
    <s v="Muslim"/>
    <s v="RENT"/>
    <s v="&lt;25K"/>
    <s v="Self-Employed"/>
    <n v="466"/>
    <s v="XLG"/>
    <s v="Home Loan"/>
    <s v=" 36 months"/>
    <n v="0.1825"/>
    <s v="D"/>
    <s v="D5"/>
    <s v="HAPUR"/>
    <s v="176-DBS"/>
    <s v="BULANDSHAHR"/>
    <s v="UP"/>
    <s v="UTTAR PRADESH"/>
    <s v="HAPUR"/>
    <n v="210563"/>
    <s v="10183-RISHABH PANT"/>
    <s v="Low"/>
    <n v="21285"/>
    <n v="20184"/>
    <n v="20165"/>
    <n v="39.4"/>
    <n v="1401.66"/>
    <s v="N"/>
    <s v="N"/>
    <n v="1"/>
    <s v="On-Time"/>
    <x v="365"/>
    <s v="2017-10"/>
    <s v="2017-09"/>
    <n v="0"/>
    <n v="0"/>
    <x v="2"/>
    <n v="2016"/>
    <n v="0"/>
    <s v="2017-Q4"/>
    <n v="1"/>
  </r>
  <r>
    <s v="ACC001677"/>
    <n v="730"/>
    <s v="FATEHGARH SAHIB"/>
    <s v="JLG30K"/>
    <n v="13224"/>
    <n v="33249"/>
    <n v="29016"/>
    <d v="2017-10-13T00:00:00"/>
    <s v="Paid Off"/>
    <s v="Monthly EMI"/>
    <n v="120676"/>
    <s v="FATEHGARH SAHIB-120676"/>
    <s v="Aarav Verma"/>
    <s v="Female"/>
    <s v="26-35"/>
    <n v="33"/>
    <s v="2/6/1985"/>
    <s v="ST"/>
    <s v="Sikh"/>
    <s v="MORTGAGE"/>
    <s v="25K-50K"/>
    <s v="Salaried"/>
    <n v="754"/>
    <s v="XLG"/>
    <s v="Services"/>
    <s v=" 36 months"/>
    <n v="0.1065"/>
    <s v="B"/>
    <s v="B2"/>
    <s v="FATEHGARH SAHIB"/>
    <s v="102-DBS"/>
    <s v="LUDHIANA"/>
    <s v="PB"/>
    <s v="PUNJAB"/>
    <s v="FATEHGARH SAHIB"/>
    <n v="120676"/>
    <s v="10037-RAJESH PRATAP"/>
    <s v="Medium"/>
    <n v="14456"/>
    <n v="33037"/>
    <n v="12827"/>
    <n v="45.1"/>
    <n v="3390.92"/>
    <s v="N"/>
    <s v="N"/>
    <n v="2"/>
    <s v="On-Time"/>
    <x v="140"/>
    <s v="2017-10"/>
    <s v="2017-09"/>
    <n v="0"/>
    <n v="0"/>
    <x v="2"/>
    <n v="2016"/>
    <n v="1"/>
    <s v="2017-Q4"/>
    <n v="0"/>
  </r>
  <r>
    <s v="ACC001701"/>
    <n v="829"/>
    <s v="Mathura"/>
    <s v="JLG30K"/>
    <n v="23458"/>
    <n v="48106"/>
    <n v="27472"/>
    <d v="2017-10-13T00:00:00"/>
    <s v="Fully Paid"/>
    <s v="Quarterly EMI"/>
    <n v="910182"/>
    <s v="Mathura-910182"/>
    <s v="Meera Nair"/>
    <s v="Female"/>
    <s v="36-45"/>
    <n v="43"/>
    <s v="1/1/1974"/>
    <s v="SC"/>
    <s v="Hindu"/>
    <s v="MORTGAGE"/>
    <s v="&lt;25K"/>
    <s v="Salaried"/>
    <n v="453"/>
    <s v="XLG"/>
    <s v="Services"/>
    <s v=" 36 months"/>
    <n v="0.1065"/>
    <s v="B"/>
    <s v="B2"/>
    <s v="Mathura"/>
    <s v="176-DBS"/>
    <s v="BULANDSHAHR"/>
    <s v="UP"/>
    <s v="UTTAR PRADESH"/>
    <s v="MATHURA"/>
    <n v="910182"/>
    <s v="10469-MANISH  PANDEY"/>
    <s v="High"/>
    <n v="23634"/>
    <n v="48258"/>
    <n v="23145"/>
    <n v="30.72"/>
    <n v="715.01"/>
    <s v="Y"/>
    <s v="N"/>
    <n v="1"/>
    <s v="On-Time"/>
    <x v="261"/>
    <s v="2017-10"/>
    <s v="2017-09"/>
    <n v="0"/>
    <n v="0"/>
    <x v="2"/>
    <n v="2016"/>
    <n v="1"/>
    <s v="2017-Q4"/>
    <n v="0"/>
  </r>
  <r>
    <s v="ACC001088"/>
    <n v="845"/>
    <s v="UJJAIN"/>
    <s v="JLG30K"/>
    <n v="32551"/>
    <n v="49887"/>
    <n v="44065"/>
    <d v="2017-10-17T00:00:00"/>
    <s v="Paid Off"/>
    <s v="Monthly EMI"/>
    <n v="1510002"/>
    <s v="UJJAIN-1510002"/>
    <s v="Meera Nair"/>
    <s v="Female"/>
    <s v="36-45"/>
    <n v="43"/>
    <s v="1/1/1974"/>
    <s v="SC"/>
    <s v="Hindu"/>
    <s v="MORTGAGE"/>
    <s v="&lt;25K"/>
    <s v="Salaried"/>
    <n v="453"/>
    <s v="XLG"/>
    <s v="Services"/>
    <s v=" 36 months"/>
    <n v="0.1065"/>
    <s v="B"/>
    <s v="B2"/>
    <s v="UJJAIN"/>
    <s v="200-DBS"/>
    <s v="BHOPAL"/>
    <s v="MP"/>
    <s v="MADHYA PRADESH"/>
    <s v="UJJAIN"/>
    <n v="1510002"/>
    <s v="12915-FAIZAL KHAN"/>
    <s v="High"/>
    <n v="33205"/>
    <n v="50406"/>
    <n v="32202"/>
    <n v="28.41"/>
    <n v="753.26"/>
    <s v="N"/>
    <s v="N"/>
    <n v="2"/>
    <s v="Very Late"/>
    <x v="360"/>
    <s v="2017-10"/>
    <s v="2017-09"/>
    <n v="0"/>
    <n v="1"/>
    <x v="2"/>
    <n v="2016"/>
    <n v="0"/>
    <s v="2017-Q4"/>
    <n v="0"/>
  </r>
  <r>
    <s v="ACC000621"/>
    <n v="16"/>
    <s v="MUKTSAR"/>
    <s v="JLG35K"/>
    <n v="12220"/>
    <n v="13098"/>
    <n v="4073"/>
    <d v="2017-10-23T00:00:00"/>
    <s v="Active"/>
    <s v="Quarterly EMI"/>
    <n v="1110166"/>
    <s v="MUKTSAR-1110166"/>
    <s v="Vivaan Malhotra"/>
    <s v="Female"/>
    <s v="46-55"/>
    <n v="53"/>
    <s v="1/1/1964"/>
    <s v="SC"/>
    <s v="Hindu"/>
    <s v="RENT"/>
    <s v="75K-100K"/>
    <s v="Business"/>
    <n v="488"/>
    <s v="XLG"/>
    <s v="Trade"/>
    <s v=" 36 months"/>
    <n v="9.9099999999999994E-2"/>
    <s v="B"/>
    <s v="B1"/>
    <s v="MUKTSAR"/>
    <s v="102-DBS"/>
    <s v="LUDHIANA"/>
    <s v="PB"/>
    <s v="PUNJAB"/>
    <s v="SRI MUKTSAR SAHIB"/>
    <n v="1110166"/>
    <s v="11303-ASHUTOSH KUMAR SUMAN"/>
    <s v="Medium"/>
    <n v="13921"/>
    <n v="15061"/>
    <n v="12172"/>
    <n v="11.1"/>
    <n v="250.62"/>
    <s v="N"/>
    <s v="N"/>
    <n v="1"/>
    <s v="On-Time"/>
    <x v="107"/>
    <s v="2017-10"/>
    <s v="2017-09"/>
    <n v="1"/>
    <n v="0"/>
    <x v="2"/>
    <n v="2016"/>
    <n v="0"/>
    <s v="2017-Q4"/>
    <n v="0"/>
  </r>
  <r>
    <s v="ACC000573"/>
    <n v="954"/>
    <s v="FATEHGARH SAHIB"/>
    <s v="JLG35K"/>
    <n v="36813"/>
    <n v="10095"/>
    <n v="25285"/>
    <d v="2017-10-23T00:00:00"/>
    <s v="Paid Off"/>
    <s v="Quarterly EMI"/>
    <n v="120676"/>
    <s v="FATEHGARH SAHIB-120676"/>
    <s v="Laksh Malhotra"/>
    <s v="Female"/>
    <s v="46-55"/>
    <n v="51"/>
    <s v="1/1/1968"/>
    <s v="General"/>
    <s v="Muslim"/>
    <s v="MORTGAGE"/>
    <s v="75K-100K"/>
    <s v="Self-Employed"/>
    <n v="804"/>
    <s v="XLG"/>
    <s v="Trade"/>
    <s v=" 36 months"/>
    <n v="9.9099999999999994E-2"/>
    <s v="B"/>
    <s v="B1"/>
    <s v="FATEHGARH SAHIB"/>
    <s v="102-DBS"/>
    <s v="LUDHIANA"/>
    <s v="PB"/>
    <s v="PUNJAB"/>
    <s v="FATEHGARH SAHIB"/>
    <n v="120676"/>
    <s v="10037-RAJESH PRATAP"/>
    <s v="Medium"/>
    <n v="37178"/>
    <n v="10140"/>
    <n v="36766"/>
    <n v="28.12"/>
    <n v="4451.79"/>
    <s v="N"/>
    <s v="N"/>
    <n v="0"/>
    <s v="On-Time"/>
    <x v="366"/>
    <s v="2017-10"/>
    <s v="2017-09"/>
    <n v="0"/>
    <n v="0"/>
    <x v="2"/>
    <n v="2016"/>
    <n v="0"/>
    <s v="2017-Q4"/>
    <n v="1"/>
  </r>
  <r>
    <s v="ACC001241"/>
    <n v="403"/>
    <s v="MUKTSAR"/>
    <s v="JLG30K"/>
    <n v="26052"/>
    <n v="33109"/>
    <n v="36876"/>
    <d v="2017-10-25T00:00:00"/>
    <s v="Fully Paid"/>
    <s v="Quarterly EMI"/>
    <n v="1110166"/>
    <s v="MUKTSAR-1110166"/>
    <s v="Aarav Reddy"/>
    <s v="Female"/>
    <s v="46-55"/>
    <n v="55"/>
    <s v="1/1/1963"/>
    <s v="General"/>
    <s v="Muslim"/>
    <s v="MORTGAGE"/>
    <s v="&lt;25K"/>
    <s v="Self-Employed"/>
    <n v="750"/>
    <s v="XLG"/>
    <s v="Services"/>
    <s v=" 36 months"/>
    <n v="0.1065"/>
    <s v="B"/>
    <s v="B2"/>
    <s v="MUKTSAR"/>
    <s v="102-DBS"/>
    <s v="LUDHIANA"/>
    <s v="PB"/>
    <s v="PUNJAB"/>
    <s v="SRI MUKTSAR SAHIB"/>
    <n v="1110166"/>
    <s v="11303-ASHUTOSH KUMAR SUMAN"/>
    <s v="Medium"/>
    <n v="26640"/>
    <n v="33575"/>
    <n v="25936"/>
    <n v="49.85"/>
    <n v="644.19000000000005"/>
    <s v="N"/>
    <s v="N"/>
    <n v="1"/>
    <s v="On-Time"/>
    <x v="230"/>
    <s v="2017-10"/>
    <s v="2017-09"/>
    <n v="0"/>
    <n v="0"/>
    <x v="2"/>
    <n v="2016"/>
    <n v="1"/>
    <s v="2017-Q4"/>
    <n v="0"/>
  </r>
  <r>
    <s v="ACC001516"/>
    <n v="892"/>
    <s v="DURGAPUR"/>
    <s v="JLG35K"/>
    <n v="8502"/>
    <n v="22452"/>
    <n v="31155"/>
    <d v="2017-10-29T00:00:00"/>
    <s v="Active"/>
    <s v="Monthly EMI"/>
    <n v="700013"/>
    <s v="DURGAPUR-700013"/>
    <s v="Aarav Reddy"/>
    <s v="Female"/>
    <s v="46-55"/>
    <n v="55"/>
    <s v="1/1/1963"/>
    <s v="General"/>
    <s v="Muslim"/>
    <s v="MORTGAGE"/>
    <s v="&lt;25K"/>
    <s v="Self-Employed"/>
    <n v="750"/>
    <s v="XLG"/>
    <s v="Trade"/>
    <s v=" 36 months"/>
    <n v="9.9099999999999994E-2"/>
    <s v="B"/>
    <s v="B1"/>
    <s v="DURGAPUR"/>
    <s v="201-DBS"/>
    <s v="HOWRAH"/>
    <s v="WB"/>
    <s v="WEST BENGAL"/>
    <s v="PASCHIM BARDHHAMAN"/>
    <n v="700013"/>
    <s v="10037-RAJESH PRATAP"/>
    <s v="Low"/>
    <n v="8540"/>
    <n v="22929"/>
    <n v="8048"/>
    <n v="22.23"/>
    <n v="402.23"/>
    <s v="N"/>
    <s v="N"/>
    <n v="2"/>
    <s v="Late"/>
    <x v="367"/>
    <s v="2017-10"/>
    <s v="2017-09"/>
    <n v="1"/>
    <n v="0"/>
    <x v="2"/>
    <n v="2016"/>
    <n v="0"/>
    <s v="2017-Q4"/>
    <n v="1"/>
  </r>
  <r>
    <s v="ACC000373"/>
    <n v="449"/>
    <s v="AGRA"/>
    <s v="JLG30K"/>
    <n v="11430"/>
    <n v="20238"/>
    <n v="34609"/>
    <d v="2017-11-02T00:00:00"/>
    <s v="Fully Paid"/>
    <s v="Monthly EMI"/>
    <n v="140056"/>
    <s v="AGRA-140056"/>
    <s v="Vivaan Patel"/>
    <s v="Female"/>
    <s v="46-55"/>
    <n v="51"/>
    <s v="1/1/1966"/>
    <s v="SC"/>
    <s v="Hindu"/>
    <s v="MORTGAGE"/>
    <s v="100K+"/>
    <s v="Business"/>
    <n v="375"/>
    <s v="XLG"/>
    <s v="Services"/>
    <s v=" 36 months"/>
    <n v="0.1065"/>
    <s v="B"/>
    <s v="B2"/>
    <s v="AGRA"/>
    <s v="176-DBS"/>
    <s v="BULANDSHAHR"/>
    <s v="UP"/>
    <s v="UTTAR PRADESH"/>
    <s v="AGRA"/>
    <n v="140056"/>
    <s v="10161-RAM AVTAR"/>
    <s v="Medium"/>
    <n v="12300"/>
    <n v="20177"/>
    <n v="11402"/>
    <n v="27.18"/>
    <n v="137.13"/>
    <s v="N"/>
    <s v="N"/>
    <n v="0"/>
    <s v="On-Time"/>
    <x v="326"/>
    <s v="2017-11"/>
    <s v="2017-10"/>
    <n v="0"/>
    <n v="0"/>
    <x v="2"/>
    <n v="2016"/>
    <n v="0"/>
    <s v="2017-Q4"/>
    <n v="0"/>
  </r>
  <r>
    <s v="ACC001122"/>
    <n v="328"/>
    <s v="BEHROR"/>
    <s v="JLG30K"/>
    <n v="42724"/>
    <n v="38142"/>
    <n v="29919"/>
    <d v="2017-11-06T00:00:00"/>
    <s v="Fully Paid"/>
    <s v="Quarterly EMI"/>
    <n v="30179"/>
    <s v="BEHROR-30179"/>
    <s v="Nisha Joshi"/>
    <s v="Female"/>
    <s v="26-35"/>
    <n v="35"/>
    <s v="1/1/1984"/>
    <s v="ST"/>
    <s v="Sikh"/>
    <s v="RENT"/>
    <s v="&lt;25K"/>
    <s v="Business"/>
    <n v="697"/>
    <s v="XLG"/>
    <s v="Services"/>
    <s v=" 36 months"/>
    <n v="0.1065"/>
    <s v="B"/>
    <s v="B2"/>
    <s v="BEHROR"/>
    <s v="301-DBS"/>
    <s v="JAIPUR"/>
    <s v="RJ"/>
    <s v="RAJASTHAN"/>
    <s v="BEHROD"/>
    <n v="30179"/>
    <s v="10055-MAHESH KUMAR PATEL"/>
    <s v="Low"/>
    <n v="42863"/>
    <n v="37876"/>
    <n v="42364"/>
    <n v="0.7"/>
    <n v="297.95"/>
    <s v="N"/>
    <s v="N"/>
    <n v="2"/>
    <s v="On-Time"/>
    <x v="368"/>
    <s v="2017-11"/>
    <s v="2017-10"/>
    <n v="0"/>
    <n v="0"/>
    <x v="2"/>
    <n v="2016"/>
    <n v="0"/>
    <s v="2017-Q4"/>
    <n v="1"/>
  </r>
  <r>
    <s v="ACC001631"/>
    <n v="39"/>
    <s v="ASANSOL"/>
    <s v="JLG50K"/>
    <n v="5657"/>
    <n v="33635"/>
    <n v="23845"/>
    <d v="2017-11-07T00:00:00"/>
    <s v="Paid Off"/>
    <s v="Monthly EMI"/>
    <n v="690076"/>
    <s v="ASANSOL-690076"/>
    <s v="Nisha Patel"/>
    <s v="Female"/>
    <s v="36-45"/>
    <n v="41"/>
    <s v="1/1/1976"/>
    <s v="General"/>
    <s v="Hindu"/>
    <s v="RENT"/>
    <s v="100K+"/>
    <s v="Salaried"/>
    <n v="399"/>
    <s v="XLG"/>
    <s v="Home Loan"/>
    <s v=" 60 months"/>
    <n v="0.1991"/>
    <s v="E"/>
    <s v="E4"/>
    <s v="ASANSOL"/>
    <s v="201-DBS"/>
    <s v="HOWRAH"/>
    <s v="WB"/>
    <s v="WEST BENGAL"/>
    <s v="PASCHIM BARDHHAMAN"/>
    <n v="690076"/>
    <s v="10035-ABHAY TOMER"/>
    <s v="Medium"/>
    <n v="6745"/>
    <n v="33567"/>
    <n v="5419"/>
    <n v="23.02"/>
    <n v="3053.14"/>
    <s v="N"/>
    <s v="N"/>
    <n v="1"/>
    <s v="On-Time"/>
    <x v="369"/>
    <s v="2017-11"/>
    <s v="2017-10"/>
    <n v="0"/>
    <n v="0"/>
    <x v="2"/>
    <n v="2016"/>
    <n v="0"/>
    <s v="2017-Q4"/>
    <n v="1"/>
  </r>
  <r>
    <s v="ACC000092"/>
    <n v="359"/>
    <s v="SIRSA"/>
    <s v="JLG50K"/>
    <n v="8625"/>
    <n v="44836"/>
    <n v="6155"/>
    <d v="2017-11-07T00:00:00"/>
    <s v="Paid Off"/>
    <s v="Monthly EMI"/>
    <n v="730084"/>
    <s v="SIRSA-730084"/>
    <s v="Vivaan Verma"/>
    <s v="Female"/>
    <s v="46-55"/>
    <n v="52"/>
    <s v="1/1/1967"/>
    <s v="ST"/>
    <s v="Sikh"/>
    <s v="RENT"/>
    <s v="100K+"/>
    <s v="Salaried"/>
    <n v="626"/>
    <s v="XLG"/>
    <s v="Home Loan"/>
    <s v=" 60 months"/>
    <n v="0.1991"/>
    <s v="E"/>
    <s v="E4"/>
    <s v="SIRSA"/>
    <s v="206-DBS"/>
    <s v="KARNAL"/>
    <s v="HR"/>
    <s v="HARYANA"/>
    <s v="SIRSA"/>
    <n v="730084"/>
    <s v="10149-ABHISHEK MAURYA"/>
    <s v="Medium"/>
    <n v="9907"/>
    <n v="45933"/>
    <n v="8220"/>
    <n v="45.56"/>
    <n v="495.11"/>
    <s v="N"/>
    <s v="N"/>
    <n v="1"/>
    <s v="On-Time"/>
    <x v="369"/>
    <s v="2017-11"/>
    <s v="2017-10"/>
    <n v="0"/>
    <n v="0"/>
    <x v="2"/>
    <n v="2016"/>
    <n v="0"/>
    <s v="2017-Q4"/>
    <n v="1"/>
  </r>
  <r>
    <s v="ACC000746"/>
    <n v="683"/>
    <s v="DHURI"/>
    <s v="JLG30K"/>
    <n v="32432"/>
    <n v="15581"/>
    <n v="2009"/>
    <d v="2017-11-08T00:00:00"/>
    <s v="Fully Paid"/>
    <s v="Quarterly EMI"/>
    <n v="1030063"/>
    <s v="DHURI-1030063"/>
    <s v="Ananya Reddy"/>
    <s v="Female"/>
    <s v="26-35"/>
    <n v="29"/>
    <s v="1/1/1989"/>
    <s v="ST"/>
    <s v="Sikh"/>
    <s v="RENT"/>
    <s v="100K+"/>
    <s v="Salaried"/>
    <n v="324"/>
    <s v="XLG"/>
    <s v="Services"/>
    <s v=" 36 months"/>
    <n v="0.1065"/>
    <s v="B"/>
    <s v="B2"/>
    <s v="DHURI"/>
    <s v="102-DBS"/>
    <s v="LUDHIANA"/>
    <s v="PB"/>
    <s v="PUNJAB"/>
    <s v="SANGRUR"/>
    <n v="1030063"/>
    <s v="12058-DEEPAK KUMAR"/>
    <s v="Low"/>
    <n v="33846"/>
    <n v="15213"/>
    <n v="32131"/>
    <n v="2.14"/>
    <n v="2120.02"/>
    <s v="N"/>
    <s v="N"/>
    <n v="0"/>
    <s v="Very Late"/>
    <x v="165"/>
    <s v="2017-11"/>
    <s v="2017-10"/>
    <n v="0"/>
    <n v="0"/>
    <x v="2"/>
    <n v="2016"/>
    <n v="1"/>
    <s v="2017-Q4"/>
    <n v="0"/>
  </r>
  <r>
    <s v="ACC001467"/>
    <n v="838"/>
    <s v="DHURI"/>
    <s v="JLG35K"/>
    <n v="7075"/>
    <n v="19762"/>
    <n v="2670"/>
    <d v="2017-11-09T00:00:00"/>
    <s v="Active"/>
    <s v="Quarterly EMI"/>
    <n v="1030063"/>
    <s v="DHURI-1030063"/>
    <s v="Aarav Patel"/>
    <s v="Female"/>
    <s v="26-35"/>
    <n v="31"/>
    <s v="1/1/1988"/>
    <s v="ST"/>
    <s v="Sikh"/>
    <s v="MORTGAGE"/>
    <s v="50K-75K"/>
    <s v="Business"/>
    <n v="462"/>
    <s v="XLG"/>
    <s v="Trade"/>
    <s v=" 36 months"/>
    <n v="9.9099999999999994E-2"/>
    <s v="B"/>
    <s v="B1"/>
    <s v="DHURI"/>
    <s v="102-DBS"/>
    <s v="LUDHIANA"/>
    <s v="PB"/>
    <s v="PUNJAB"/>
    <s v="SANGRUR"/>
    <n v="1030063"/>
    <s v="12058-DEEPAK KUMAR"/>
    <s v="Low"/>
    <n v="8187"/>
    <n v="20560"/>
    <n v="6920"/>
    <n v="29.94"/>
    <n v="2406.4499999999998"/>
    <s v="N"/>
    <s v="N"/>
    <n v="0"/>
    <s v="On-Time"/>
    <x v="370"/>
    <s v="2017-11"/>
    <s v="2017-10"/>
    <n v="1"/>
    <n v="0"/>
    <x v="2"/>
    <n v="2016"/>
    <n v="0"/>
    <s v="2017-Q4"/>
    <n v="1"/>
  </r>
  <r>
    <s v="ACC000506"/>
    <n v="137"/>
    <s v="SIRSA"/>
    <s v="JLG30K"/>
    <n v="25938"/>
    <n v="8411"/>
    <n v="4063"/>
    <d v="2017-11-10T00:00:00"/>
    <s v="Default"/>
    <s v="Monthly EMI"/>
    <n v="730084"/>
    <s v="SIRSA-730084"/>
    <s v="Ananya Nair"/>
    <s v="Female"/>
    <s v="36-45"/>
    <n v="44"/>
    <s v="1/1/1975"/>
    <s v="ST"/>
    <s v="Sikh"/>
    <s v="RENT"/>
    <s v="50K-75K"/>
    <s v="Self-Employed"/>
    <n v="638"/>
    <s v="XLG"/>
    <s v="Services"/>
    <s v=" 36 months"/>
    <n v="0.1065"/>
    <s v="B"/>
    <s v="B2"/>
    <s v="SIRSA"/>
    <s v="206-DBS"/>
    <s v="KARNAL"/>
    <s v="HR"/>
    <s v="HARYANA"/>
    <s v="SIRSA"/>
    <n v="730084"/>
    <s v="10149-ABHISHEK MAURYA"/>
    <s v="Medium"/>
    <n v="25583"/>
    <n v="10324"/>
    <n v="25542"/>
    <n v="31.9"/>
    <n v="3851.09"/>
    <s v="N"/>
    <s v="N"/>
    <n v="0"/>
    <s v="Late"/>
    <x v="362"/>
    <s v="2017-11"/>
    <s v="2017-10"/>
    <n v="0"/>
    <n v="1"/>
    <x v="2"/>
    <n v="2016"/>
    <n v="0"/>
    <s v="2017-Q4"/>
    <n v="0"/>
  </r>
  <r>
    <s v="ACC001196"/>
    <n v="214"/>
    <s v="JALANDHAR"/>
    <s v="JLG35K"/>
    <n v="20921"/>
    <n v="7400"/>
    <n v="10028"/>
    <d v="2017-11-10T00:00:00"/>
    <s v="Fully Paid"/>
    <s v="Monthly EMI"/>
    <n v="160051"/>
    <s v="JALANDHAR-160051"/>
    <s v="Aarav Patel"/>
    <s v="Female"/>
    <s v="26-35"/>
    <n v="31"/>
    <s v="1/1/1988"/>
    <s v="ST"/>
    <s v="Sikh"/>
    <s v="MORTGAGE"/>
    <s v="50K-75K"/>
    <s v="Business"/>
    <n v="462"/>
    <s v="XLG"/>
    <s v="Trade"/>
    <s v=" 36 months"/>
    <n v="9.9099999999999994E-2"/>
    <s v="B"/>
    <s v="B1"/>
    <s v="JALANDHAR"/>
    <s v="102-DBS"/>
    <s v="LUDHIANA"/>
    <s v="PB"/>
    <s v="PUNJAB"/>
    <s v="JALANDHAR"/>
    <n v="160051"/>
    <s v="10067-AKSHAY KUMAR"/>
    <s v="Low"/>
    <n v="21227"/>
    <n v="8800"/>
    <n v="20479"/>
    <n v="42.58"/>
    <n v="3497.25"/>
    <s v="Y"/>
    <s v="N"/>
    <n v="2"/>
    <s v="On-Time"/>
    <x v="292"/>
    <s v="2017-11"/>
    <s v="2017-10"/>
    <n v="0"/>
    <n v="0"/>
    <x v="2"/>
    <n v="2016"/>
    <n v="0"/>
    <s v="2017-Q4"/>
    <n v="0"/>
  </r>
  <r>
    <s v="ACC001198"/>
    <n v="667"/>
    <s v="SANGRUR"/>
    <s v="JLG29K"/>
    <n v="12791"/>
    <n v="24712"/>
    <n v="7045"/>
    <d v="2017-11-11T00:00:00"/>
    <s v="Active"/>
    <s v="Monthly EMI"/>
    <n v="110159"/>
    <s v="SANGRUR-110159"/>
    <s v="Ananya Reddy"/>
    <s v="Female"/>
    <s v="26-35"/>
    <n v="29"/>
    <s v="1/1/1989"/>
    <s v="ST"/>
    <s v="Sikh"/>
    <s v="RENT"/>
    <s v="100K+"/>
    <s v="Salaried"/>
    <n v="324"/>
    <s v="XLG"/>
    <s v="Trade"/>
    <s v=" 60 months"/>
    <n v="0.17269999999999999"/>
    <s v="D"/>
    <s v="D3"/>
    <s v="SANGRUR"/>
    <s v="102-DBS"/>
    <s v="LUDHIANA"/>
    <s v="PB"/>
    <s v="PUNJAB"/>
    <s v="SANGRUR"/>
    <n v="110159"/>
    <s v="10037-RAJESH PRATAP"/>
    <s v="Low"/>
    <n v="12875"/>
    <n v="26279"/>
    <n v="12439"/>
    <n v="2.58"/>
    <n v="1798.54"/>
    <s v="N"/>
    <s v="N"/>
    <n v="0"/>
    <s v="On-Time"/>
    <x v="371"/>
    <s v="2017-11"/>
    <s v="2017-10"/>
    <n v="1"/>
    <n v="0"/>
    <x v="2"/>
    <n v="2016"/>
    <n v="0"/>
    <s v="2017-Q4"/>
    <n v="1"/>
  </r>
  <r>
    <s v="ACC001112"/>
    <n v="887"/>
    <s v="BEHROR"/>
    <s v="JLG35K"/>
    <n v="38934"/>
    <n v="30820"/>
    <n v="17882"/>
    <d v="2017-11-13T00:00:00"/>
    <s v="Fully Paid"/>
    <s v="Monthly EMI"/>
    <n v="30179"/>
    <s v="BEHROR-30179"/>
    <s v="Laksh Sharma"/>
    <s v="Female"/>
    <s v="26-35"/>
    <n v="29"/>
    <s v="1/1/1989"/>
    <s v="ST"/>
    <s v="Sikh"/>
    <s v="MORTGAGE"/>
    <s v="&lt;25K"/>
    <s v="Self-Employed"/>
    <n v="695"/>
    <s v="XLG"/>
    <s v="Trade"/>
    <s v=" 36 months"/>
    <n v="9.9099999999999994E-2"/>
    <s v="B"/>
    <s v="B1"/>
    <s v="BEHROR"/>
    <s v="301-DBS"/>
    <s v="JAIPUR"/>
    <s v="RJ"/>
    <s v="RAJASTHAN"/>
    <s v="BEHROD"/>
    <n v="30179"/>
    <s v="10055-MAHESH KUMAR PATEL"/>
    <s v="Low"/>
    <n v="39884"/>
    <n v="32614"/>
    <n v="38546"/>
    <n v="24.82"/>
    <n v="2482.0100000000002"/>
    <s v="N"/>
    <s v="N"/>
    <n v="1"/>
    <s v="On-Time"/>
    <x v="329"/>
    <s v="2017-11"/>
    <s v="2017-10"/>
    <n v="0"/>
    <n v="0"/>
    <x v="2"/>
    <n v="2016"/>
    <n v="0"/>
    <s v="2017-Q4"/>
    <n v="0"/>
  </r>
  <r>
    <s v="ACC000624"/>
    <n v="935"/>
    <s v="DHURI"/>
    <s v="JLG35K"/>
    <n v="28945"/>
    <n v="46367"/>
    <n v="28136"/>
    <d v="2017-11-14T00:00:00"/>
    <s v="Fully Paid"/>
    <s v="Quarterly EMI"/>
    <n v="1030063"/>
    <s v="DHURI-1030063"/>
    <s v="Nisha Chopra"/>
    <s v="Female"/>
    <s v="46-55"/>
    <n v="49"/>
    <s v="10/11/1970"/>
    <s v="SC"/>
    <s v="Hindu"/>
    <s v="RENT"/>
    <s v="75K-100K"/>
    <s v="Business"/>
    <n v="641"/>
    <s v="XLG"/>
    <s v="Trade"/>
    <s v=" 36 months"/>
    <n v="9.9099999999999994E-2"/>
    <s v="B"/>
    <s v="B1"/>
    <s v="DHURI"/>
    <s v="102-DBS"/>
    <s v="LUDHIANA"/>
    <s v="PB"/>
    <s v="PUNJAB"/>
    <s v="SANGRUR"/>
    <n v="1030063"/>
    <s v="12058-DEEPAK KUMAR"/>
    <s v="Low"/>
    <n v="29185"/>
    <n v="47955"/>
    <n v="28761"/>
    <n v="34.03"/>
    <n v="3866.32"/>
    <s v="N"/>
    <s v="N"/>
    <n v="2"/>
    <s v="On-Time"/>
    <x v="372"/>
    <s v="2017-11"/>
    <s v="2017-10"/>
    <n v="0"/>
    <n v="0"/>
    <x v="2"/>
    <n v="2016"/>
    <n v="0"/>
    <s v="2017-Q4"/>
    <n v="1"/>
  </r>
  <r>
    <s v="ACC001391"/>
    <n v="30"/>
    <s v="MUKTSAR"/>
    <s v="JLG30K"/>
    <n v="17584"/>
    <n v="24347"/>
    <n v="39928"/>
    <d v="2017-11-15T00:00:00"/>
    <s v="Paid Off"/>
    <s v="Quarterly EMI"/>
    <n v="1110166"/>
    <s v="MUKTSAR-1110166"/>
    <s v="Vivaan Gupta"/>
    <s v="Female"/>
    <s v="36-45"/>
    <n v="38"/>
    <s v="1/1/1979"/>
    <s v="General"/>
    <s v="Hindu"/>
    <s v="MORTGAGE"/>
    <s v="75K-100K"/>
    <s v="Business"/>
    <n v="517"/>
    <s v="XLG"/>
    <s v="Services"/>
    <s v=" 36 months"/>
    <n v="0.1065"/>
    <s v="B"/>
    <s v="B2"/>
    <s v="MUKTSAR"/>
    <s v="102-DBS"/>
    <s v="LUDHIANA"/>
    <s v="PB"/>
    <s v="PUNJAB"/>
    <s v="SRI MUKTSAR SAHIB"/>
    <n v="1110166"/>
    <s v="11303-ASHUTOSH KUMAR SUMAN"/>
    <s v="Medium"/>
    <n v="18083"/>
    <n v="25330"/>
    <n v="17154"/>
    <n v="0.62"/>
    <n v="2412.12"/>
    <s v="Y"/>
    <s v="N"/>
    <n v="2"/>
    <s v="Very Late"/>
    <x v="187"/>
    <s v="2017-11"/>
    <s v="2017-10"/>
    <n v="0"/>
    <n v="0"/>
    <x v="2"/>
    <n v="2016"/>
    <n v="1"/>
    <s v="2017-Q4"/>
    <n v="0"/>
  </r>
  <r>
    <s v="ACC001685"/>
    <n v="598"/>
    <s v="BEHROR"/>
    <s v="JLG30K"/>
    <n v="29526"/>
    <n v="41473"/>
    <n v="43454"/>
    <d v="2017-11-15T00:00:00"/>
    <s v="Active"/>
    <s v="Monthly EMI"/>
    <n v="30179"/>
    <s v="BEHROR-30179"/>
    <s v="Nisha Patel"/>
    <s v="Female"/>
    <s v="36-45"/>
    <n v="41"/>
    <s v="1/1/1976"/>
    <s v="General"/>
    <s v="Hindu"/>
    <s v="RENT"/>
    <s v="100K+"/>
    <s v="Salaried"/>
    <n v="399"/>
    <s v="XLG"/>
    <s v="Services"/>
    <s v=" 36 months"/>
    <n v="0.1065"/>
    <s v="B"/>
    <s v="B2"/>
    <s v="BEHROR"/>
    <s v="301-DBS"/>
    <s v="JAIPUR"/>
    <s v="RJ"/>
    <s v="RAJASTHAN"/>
    <s v="BEHROD"/>
    <n v="30179"/>
    <s v="10055-MAHESH KUMAR PATEL"/>
    <s v="Low"/>
    <n v="31028"/>
    <n v="42574"/>
    <n v="29222"/>
    <n v="34.14"/>
    <n v="2568.4699999999998"/>
    <s v="N"/>
    <s v="N"/>
    <n v="1"/>
    <s v="On-Time"/>
    <x v="349"/>
    <s v="2017-11"/>
    <s v="2017-10"/>
    <n v="1"/>
    <n v="0"/>
    <x v="2"/>
    <n v="2016"/>
    <n v="0"/>
    <s v="2017-Q4"/>
    <n v="0"/>
  </r>
  <r>
    <s v="ACC000215"/>
    <n v="396"/>
    <s v="DURGAPUR"/>
    <s v="JLG46K"/>
    <n v="14641"/>
    <n v="36227"/>
    <n v="30902"/>
    <d v="2017-11-16T00:00:00"/>
    <s v="Fully Paid"/>
    <s v="Quarterly EMI"/>
    <n v="700013"/>
    <s v="DURGAPUR-700013"/>
    <s v="Nisha Malhotra"/>
    <s v="Female"/>
    <s v="36-45"/>
    <n v="36"/>
    <s v="1/1/1983"/>
    <s v="SC"/>
    <s v="Hindu"/>
    <s v="MORTGAGE"/>
    <s v="100K+"/>
    <s v="Self-Employed"/>
    <n v="489"/>
    <s v="XLG"/>
    <s v="Home Loan"/>
    <s v=" 36 months"/>
    <n v="0.1825"/>
    <s v="D"/>
    <s v="D5"/>
    <s v="DURGAPUR"/>
    <s v="201-DBS"/>
    <s v="HOWRAH"/>
    <s v="WB"/>
    <s v="WEST BENGAL"/>
    <s v="PASCHIM BARDHHAMAN"/>
    <n v="700013"/>
    <s v="10037-RAJESH PRATAP"/>
    <s v="Low"/>
    <n v="14787"/>
    <n v="36842"/>
    <n v="14404"/>
    <n v="20.32"/>
    <n v="4421.82"/>
    <s v="N"/>
    <s v="N"/>
    <n v="0"/>
    <s v="On-Time"/>
    <x v="373"/>
    <s v="2017-11"/>
    <s v="2017-10"/>
    <n v="0"/>
    <n v="0"/>
    <x v="2"/>
    <n v="2016"/>
    <n v="0"/>
    <s v="2017-Q4"/>
    <n v="1"/>
  </r>
  <r>
    <s v="ACC001941"/>
    <n v="320"/>
    <s v="AGRA"/>
    <s v="JLG35K"/>
    <n v="33156"/>
    <n v="24199"/>
    <n v="18260"/>
    <d v="2017-11-17T00:00:00"/>
    <s v="Fully Paid"/>
    <s v="Monthly EMI"/>
    <n v="140056"/>
    <s v="AGRA-140056"/>
    <s v="Kavya Malhotra"/>
    <s v="Female"/>
    <s v="26-35"/>
    <n v="33"/>
    <s v="30-05-1985"/>
    <s v="General"/>
    <s v="Hindu"/>
    <s v="RENT"/>
    <s v="100K+"/>
    <s v="Self-Employed"/>
    <n v="716"/>
    <s v="XLG"/>
    <s v="Trade"/>
    <s v=" 36 months"/>
    <n v="9.9099999999999994E-2"/>
    <s v="B"/>
    <s v="B1"/>
    <s v="AGRA"/>
    <s v="176-DBS"/>
    <s v="BULANDSHAHR"/>
    <s v="UP"/>
    <s v="UTTAR PRADESH"/>
    <s v="AGRA"/>
    <n v="140056"/>
    <s v="10161-RAM AVTAR"/>
    <s v="Medium"/>
    <n v="34772"/>
    <n v="24616"/>
    <n v="32895"/>
    <n v="43.93"/>
    <n v="3634.24"/>
    <s v="N"/>
    <s v="N"/>
    <n v="1"/>
    <s v="On-Time"/>
    <x v="374"/>
    <s v="2017-11"/>
    <s v="2017-10"/>
    <n v="0"/>
    <n v="0"/>
    <x v="2"/>
    <n v="2016"/>
    <n v="0"/>
    <s v="2017-Q4"/>
    <n v="1"/>
  </r>
  <r>
    <s v="ACC000456"/>
    <n v="839"/>
    <s v="NIMAPADA"/>
    <s v="JLG45K"/>
    <n v="38165"/>
    <n v="45635"/>
    <n v="8432"/>
    <d v="2017-11-17T00:00:00"/>
    <s v="Paid Off"/>
    <s v="Monthly EMI"/>
    <n v="440052"/>
    <s v="NIMAPADA-440052"/>
    <s v="Aditya Malhotra"/>
    <s v="Female"/>
    <s v="46-55"/>
    <n v="51"/>
    <s v="1/1/1968"/>
    <s v="OBC"/>
    <s v="Hindu"/>
    <s v="RENT"/>
    <s v="25K-50K"/>
    <s v="Self-Employed"/>
    <n v="389"/>
    <s v="XLG"/>
    <s v="Agriculture"/>
    <s v=" 36 months"/>
    <n v="7.51E-2"/>
    <s v="A"/>
    <s v="A3"/>
    <s v="NIMAPADA"/>
    <s v="107-DBS"/>
    <s v="BHUBANESWAR"/>
    <s v="OR"/>
    <s v="ODISHA"/>
    <s v="NIMAPADA"/>
    <n v="440052"/>
    <s v="12004-SAMIR RANJAN SUTRADHAR"/>
    <s v="High"/>
    <n v="38933"/>
    <n v="46475"/>
    <n v="38031"/>
    <n v="23.65"/>
    <n v="3035.08"/>
    <s v="N"/>
    <s v="N"/>
    <n v="1"/>
    <s v="On-Time"/>
    <x v="374"/>
    <s v="2017-11"/>
    <s v="2017-10"/>
    <n v="0"/>
    <n v="0"/>
    <x v="2"/>
    <n v="2016"/>
    <n v="0"/>
    <s v="2017-Q4"/>
    <n v="1"/>
  </r>
  <r>
    <s v="ACC000536"/>
    <n v="830"/>
    <s v="MAWANA"/>
    <s v="JLG30K"/>
    <n v="35264"/>
    <n v="29630"/>
    <n v="39587"/>
    <d v="2017-11-18T00:00:00"/>
    <s v="Fully Paid"/>
    <s v="Monthly EMI"/>
    <n v="800018"/>
    <s v="MAWANA-800018"/>
    <s v="Ananya Sharma"/>
    <s v="Female"/>
    <s v="46-55"/>
    <n v="52"/>
    <s v="1/1/1967"/>
    <s v="Minority"/>
    <s v="Muslim"/>
    <s v="RENT"/>
    <s v="&lt;25K"/>
    <s v="Business"/>
    <n v="557"/>
    <s v="XLG"/>
    <s v="Services"/>
    <s v=" 36 months"/>
    <n v="0.1065"/>
    <s v="B"/>
    <s v="B2"/>
    <s v="MAWANA"/>
    <s v="176-DBS"/>
    <s v="BULANDSHAHR"/>
    <s v="UP"/>
    <s v="UTTAR PRADESH"/>
    <s v="MEERUT"/>
    <n v="800018"/>
    <s v="11183-ANIL KUMAR"/>
    <s v="Medium"/>
    <n v="34951"/>
    <n v="30259"/>
    <n v="34841"/>
    <n v="10.47"/>
    <n v="2359.38"/>
    <s v="N"/>
    <s v="N"/>
    <n v="0"/>
    <s v="On-Time"/>
    <x v="375"/>
    <s v="2017-11"/>
    <s v="2017-10"/>
    <n v="0"/>
    <n v="0"/>
    <x v="2"/>
    <n v="2016"/>
    <n v="0"/>
    <s v="2017-Q4"/>
    <n v="1"/>
  </r>
  <r>
    <s v="ACC001419"/>
    <n v="832"/>
    <s v="BEHROR"/>
    <s v="JLG30K"/>
    <n v="11284"/>
    <n v="5866"/>
    <n v="19685"/>
    <d v="2017-11-18T00:00:00"/>
    <s v="Active"/>
    <s v="Monthly EMI"/>
    <n v="30179"/>
    <s v="BEHROR-30179"/>
    <s v="Laksh Nair"/>
    <s v="Female"/>
    <s v="46-55"/>
    <n v="51"/>
    <s v="1/10/1967"/>
    <s v="General"/>
    <s v="Muslim"/>
    <s v="RENT"/>
    <s v="&lt;25K"/>
    <s v="Salaried"/>
    <n v="338"/>
    <s v="XLG"/>
    <s v="Services"/>
    <s v=" 36 months"/>
    <n v="0.1065"/>
    <s v="B"/>
    <s v="B2"/>
    <s v="BEHROR"/>
    <s v="301-DBS"/>
    <s v="JAIPUR"/>
    <s v="RJ"/>
    <s v="RAJASTHAN"/>
    <s v="BEHROD"/>
    <n v="30179"/>
    <s v="10055-MAHESH KUMAR PATEL"/>
    <s v="Low"/>
    <n v="11196"/>
    <n v="7791"/>
    <n v="10922"/>
    <n v="11.81"/>
    <n v="1260.03"/>
    <s v="N"/>
    <s v="N"/>
    <n v="0"/>
    <s v="On-Time"/>
    <x v="228"/>
    <s v="2017-11"/>
    <s v="2017-10"/>
    <n v="1"/>
    <n v="0"/>
    <x v="2"/>
    <n v="2016"/>
    <n v="1"/>
    <s v="2017-Q4"/>
    <n v="0"/>
  </r>
  <r>
    <s v="ACC001381"/>
    <n v="99"/>
    <s v="Mangaldoi"/>
    <s v="JLG35K"/>
    <n v="12146"/>
    <n v="23681"/>
    <n v="7259"/>
    <d v="2017-11-19T00:00:00"/>
    <s v="Fully Paid"/>
    <s v="Monthly EMI"/>
    <n v="570241"/>
    <s v="Mangaldoi-570241"/>
    <s v="Aarav Verma"/>
    <s v="Female"/>
    <s v="26-35"/>
    <n v="33"/>
    <s v="2/6/1985"/>
    <s v="ST"/>
    <s v="Sikh"/>
    <s v="MORTGAGE"/>
    <s v="25K-50K"/>
    <s v="Salaried"/>
    <n v="754"/>
    <s v="XLG"/>
    <s v="Trade"/>
    <s v=" 36 months"/>
    <n v="9.9099999999999994E-2"/>
    <s v="B"/>
    <s v="B1"/>
    <s v="Mangaldoi"/>
    <s v="208-DBS"/>
    <s v="GUWAAHATI"/>
    <s v="AS"/>
    <s v="ASSAM"/>
    <s v="Mangaldoi"/>
    <n v="570241"/>
    <s v="10961-NAYAN JYOTI SARMAH"/>
    <s v="Low"/>
    <n v="12526"/>
    <n v="24869"/>
    <n v="12069"/>
    <n v="17.89"/>
    <n v="2704.62"/>
    <s v="N"/>
    <s v="N"/>
    <n v="1"/>
    <s v="On-Time"/>
    <x v="376"/>
    <s v="2017-11"/>
    <s v="2017-10"/>
    <n v="0"/>
    <n v="0"/>
    <x v="2"/>
    <n v="2016"/>
    <n v="0"/>
    <s v="2017-Q4"/>
    <n v="1"/>
  </r>
  <r>
    <s v="ACC001081"/>
    <n v="41"/>
    <s v="DURGAPUR"/>
    <s v="JLG30K"/>
    <n v="13486"/>
    <n v="31341"/>
    <n v="32889"/>
    <d v="2017-11-21T00:00:00"/>
    <s v="Active"/>
    <s v="Monthly EMI"/>
    <n v="700013"/>
    <s v="DURGAPUR-700013"/>
    <s v="Ishaan Sharma"/>
    <s v="Female"/>
    <s v="26-35"/>
    <n v="26"/>
    <s v="1/1/1991"/>
    <s v="General"/>
    <s v="Hindu"/>
    <s v="RENT"/>
    <s v="25K-50K"/>
    <s v="Salaried"/>
    <n v="522"/>
    <s v="XLG"/>
    <s v="Services"/>
    <s v=" 36 months"/>
    <n v="0.1065"/>
    <s v="B"/>
    <s v="B2"/>
    <s v="DURGAPUR"/>
    <s v="201-DBS"/>
    <s v="HOWRAH"/>
    <s v="WB"/>
    <s v="WEST BENGAL"/>
    <s v="PASCHIM BARDHHAMAN"/>
    <n v="700013"/>
    <s v="10037-RAJESH PRATAP"/>
    <s v="Low"/>
    <n v="14237"/>
    <n v="33237"/>
    <n v="13337"/>
    <n v="4.2300000000000004"/>
    <n v="4668.47"/>
    <s v="N"/>
    <s v="Y"/>
    <n v="2"/>
    <s v="Late"/>
    <x v="377"/>
    <s v="2017-11"/>
    <s v="2017-10"/>
    <n v="1"/>
    <n v="0"/>
    <x v="2"/>
    <n v="2016"/>
    <n v="0"/>
    <s v="2017-Q4"/>
    <n v="1"/>
  </r>
  <r>
    <s v="ACC001703"/>
    <n v="587"/>
    <s v="MAHASAMUND"/>
    <s v="JLG30K"/>
    <n v="7983"/>
    <n v="49068"/>
    <n v="4085"/>
    <d v="2017-11-26T00:00:00"/>
    <s v="Paid Off"/>
    <s v="Quarterly EMI"/>
    <n v="250029"/>
    <s v="MAHASAMUND-250029"/>
    <s v="Kavya Reddy"/>
    <s v="Female"/>
    <s v="56-63"/>
    <n v="59"/>
    <s v="1/1/1960"/>
    <s v="General"/>
    <s v="Muslim"/>
    <s v="RENT"/>
    <s v="50K-75K"/>
    <s v="Salaried"/>
    <n v="775"/>
    <s v="XLG"/>
    <s v="Services"/>
    <s v=" 36 months"/>
    <n v="0.1065"/>
    <s v="B"/>
    <s v="B2"/>
    <s v="MAHASAMUND"/>
    <s v="207-DBS"/>
    <s v="RAIPUR"/>
    <s v="CG"/>
    <s v="CHATTISGARH"/>
    <s v="MAHASAMUND"/>
    <n v="250029"/>
    <s v="11640-NITISH KUMAR"/>
    <s v="High"/>
    <n v="8102"/>
    <n v="51006"/>
    <n v="7727"/>
    <n v="8.39"/>
    <n v="3445.81"/>
    <s v="N"/>
    <s v="N"/>
    <n v="2"/>
    <s v="On-Time"/>
    <x v="337"/>
    <s v="2017-11"/>
    <s v="2017-10"/>
    <n v="0"/>
    <n v="0"/>
    <x v="2"/>
    <n v="2016"/>
    <n v="0"/>
    <s v="2017-Q4"/>
    <n v="0"/>
  </r>
  <r>
    <s v="ACC001493"/>
    <n v="772"/>
    <s v="MOTIHARI"/>
    <s v="JLG30K"/>
    <n v="22908"/>
    <n v="29109"/>
    <n v="40395"/>
    <d v="2017-11-27T00:00:00"/>
    <s v="Paid Off"/>
    <s v="Monthly EMI"/>
    <n v="520376"/>
    <s v="MOTIHARI-520376"/>
    <s v="Laksh Patel"/>
    <s v="Female"/>
    <s v="46-55"/>
    <n v="46"/>
    <s v="1/1/1973"/>
    <s v="General"/>
    <s v="Hindu"/>
    <s v="RENT"/>
    <s v="50K-75K"/>
    <s v="Business"/>
    <n v="467"/>
    <s v="XLG"/>
    <s v="Services"/>
    <s v=" 36 months"/>
    <n v="0.1065"/>
    <s v="B"/>
    <s v="B2"/>
    <s v="MOTIHARI"/>
    <s v="209-DBS"/>
    <s v="PATNA"/>
    <s v="BR"/>
    <s v="BIHAR"/>
    <s v="Motihari"/>
    <n v="520376"/>
    <s v="10537-RAGHUVANSH SINGH"/>
    <s v="Medium"/>
    <n v="24457"/>
    <n v="30182"/>
    <n v="22804"/>
    <n v="45.9"/>
    <n v="4030.2"/>
    <s v="N"/>
    <s v="N"/>
    <n v="1"/>
    <s v="On-Time"/>
    <x v="378"/>
    <s v="2017-11"/>
    <s v="2017-10"/>
    <n v="0"/>
    <n v="0"/>
    <x v="2"/>
    <n v="2016"/>
    <n v="0"/>
    <s v="2017-Q4"/>
    <n v="1"/>
  </r>
  <r>
    <s v="ACC000256"/>
    <n v="170"/>
    <s v="CHHAPRA"/>
    <s v="JLG30K"/>
    <n v="28710"/>
    <n v="13891"/>
    <n v="35648"/>
    <d v="2017-11-28T00:00:00"/>
    <s v="Fully Paid"/>
    <s v="Monthly EMI"/>
    <n v="380112"/>
    <s v="CHHAPRA-380112"/>
    <s v="Laksh Gupta"/>
    <s v="Female"/>
    <s v="36-45"/>
    <n v="36"/>
    <s v="8/9/1983"/>
    <s v="General"/>
    <s v="Muslim"/>
    <s v="OWN"/>
    <s v="&lt;25K"/>
    <s v="Business"/>
    <n v="807"/>
    <s v="XLG"/>
    <s v="Services"/>
    <s v=" 36 months"/>
    <n v="0.1065"/>
    <s v="B"/>
    <s v="B2"/>
    <s v="CHHAPRA"/>
    <s v="209-DBS"/>
    <s v="PATNA"/>
    <s v="BR"/>
    <s v="BIHAR"/>
    <s v="CHHAPRA"/>
    <n v="380112"/>
    <s v="11867-VIKRANT KUMAR VICKY"/>
    <s v="High"/>
    <n v="29341"/>
    <n v="13436"/>
    <n v="28530"/>
    <n v="24"/>
    <n v="4258.59"/>
    <s v="N"/>
    <s v="N"/>
    <n v="2"/>
    <s v="Very Late"/>
    <x v="379"/>
    <s v="2017-11"/>
    <s v="2017-10"/>
    <n v="0"/>
    <n v="0"/>
    <x v="2"/>
    <n v="2016"/>
    <n v="0"/>
    <s v="2017-Q4"/>
    <n v="1"/>
  </r>
  <r>
    <s v="ACC000900"/>
    <n v="13"/>
    <s v="SIVASAGAR"/>
    <s v="JLG30K"/>
    <n v="44273"/>
    <n v="25348"/>
    <n v="34231"/>
    <d v="2017-12-01T00:00:00"/>
    <s v="Fully Paid"/>
    <s v="Monthly EMI"/>
    <n v="880038"/>
    <s v="SIVASAGAR-880038"/>
    <s v="Laksh Reddy"/>
    <s v="Female"/>
    <s v="36-45"/>
    <n v="36"/>
    <s v="10/6/1981"/>
    <s v="OBC"/>
    <s v="Hindu"/>
    <s v="OWN"/>
    <s v="50K-75K"/>
    <s v="Business"/>
    <n v="787"/>
    <s v="XLG"/>
    <s v="Services"/>
    <s v=" 36 months"/>
    <n v="0.1065"/>
    <s v="B"/>
    <s v="B2"/>
    <s v="SIVASAGAR"/>
    <s v="208-DBS"/>
    <s v="GUWAAHATI"/>
    <s v="AS"/>
    <s v="ASSAM"/>
    <s v="SIVASAGAR"/>
    <n v="880038"/>
    <s v="12359-SAMIUR RAHMAN"/>
    <s v="High"/>
    <n v="45989"/>
    <n v="26696"/>
    <n v="44213"/>
    <n v="27.78"/>
    <n v="2107.02"/>
    <s v="N"/>
    <s v="N"/>
    <n v="2"/>
    <s v="Late"/>
    <x v="380"/>
    <s v="2017-12"/>
    <s v="2017-11"/>
    <n v="0"/>
    <n v="0"/>
    <x v="2"/>
    <n v="2016"/>
    <n v="0"/>
    <s v="2017-Q4"/>
    <n v="1"/>
  </r>
  <r>
    <s v="ACC000394"/>
    <n v="98"/>
    <s v="MUKTSAR"/>
    <s v="JLG30K"/>
    <n v="22304"/>
    <n v="42172"/>
    <n v="41992"/>
    <d v="2017-12-04T00:00:00"/>
    <s v="Paid Off"/>
    <s v="Monthly EMI"/>
    <n v="1110166"/>
    <s v="MUKTSAR-1110166"/>
    <s v="Nisha Verma"/>
    <s v="Female"/>
    <s v="18-25"/>
    <n v="22"/>
    <s v="10/10/1996"/>
    <s v="ST"/>
    <s v="Sikh"/>
    <s v="MORTGAGE"/>
    <s v="100K+"/>
    <s v="Salaried"/>
    <n v="564"/>
    <s v="XLG"/>
    <s v="Services"/>
    <s v=" 36 months"/>
    <n v="0.1065"/>
    <s v="B"/>
    <s v="B2"/>
    <s v="MUKTSAR"/>
    <s v="102-DBS"/>
    <s v="LUDHIANA"/>
    <s v="PB"/>
    <s v="PUNJAB"/>
    <s v="SRI MUKTSAR SAHIB"/>
    <n v="1110166"/>
    <s v="11303-ASHUTOSH KUMAR SUMAN"/>
    <s v="Medium"/>
    <n v="24198"/>
    <n v="41747"/>
    <n v="22112"/>
    <n v="5.86"/>
    <n v="3773.95"/>
    <s v="N"/>
    <s v="N"/>
    <n v="0"/>
    <s v="On-Time"/>
    <x v="381"/>
    <s v="2017-12"/>
    <s v="2017-11"/>
    <n v="0"/>
    <n v="0"/>
    <x v="2"/>
    <n v="2016"/>
    <n v="0"/>
    <s v="2017-Q4"/>
    <n v="1"/>
  </r>
  <r>
    <s v="ACC001847"/>
    <n v="105"/>
    <s v="Mathura"/>
    <s v="JLG30K"/>
    <n v="42729"/>
    <n v="37841"/>
    <n v="12449"/>
    <d v="2017-12-05T00:00:00"/>
    <s v="Default"/>
    <s v="Quarterly EMI"/>
    <n v="910182"/>
    <s v="Mathura-910182"/>
    <s v="Ananya Mehta"/>
    <s v="Female"/>
    <s v="36-45"/>
    <n v="38"/>
    <s v="1/1/1980"/>
    <s v="ST"/>
    <s v="Sikh"/>
    <s v="RENT"/>
    <s v="25K-50K"/>
    <s v="Salaried"/>
    <n v="398"/>
    <s v="XLG"/>
    <s v="Services"/>
    <s v=" 36 months"/>
    <n v="0.1065"/>
    <s v="B"/>
    <s v="B2"/>
    <s v="Mathura"/>
    <s v="176-DBS"/>
    <s v="BULANDSHAHR"/>
    <s v="UP"/>
    <s v="UTTAR PRADESH"/>
    <s v="MATHURA"/>
    <n v="910182"/>
    <s v="10469-MANISH  PANDEY"/>
    <s v="High"/>
    <n v="44191"/>
    <n v="39114"/>
    <n v="42655"/>
    <n v="0.54"/>
    <n v="1058.18"/>
    <s v="N"/>
    <s v="N"/>
    <n v="2"/>
    <s v="Late"/>
    <x v="314"/>
    <s v="2017-12"/>
    <s v="2017-11"/>
    <n v="0"/>
    <n v="0"/>
    <x v="2"/>
    <n v="2016"/>
    <n v="0"/>
    <s v="2017-Q4"/>
    <n v="0"/>
  </r>
  <r>
    <s v="ACC000883"/>
    <n v="478"/>
    <s v="BUXAR"/>
    <s v="JLG30K"/>
    <n v="23397"/>
    <n v="33307"/>
    <n v="6040"/>
    <d v="2017-12-07T00:00:00"/>
    <s v="Paid Off"/>
    <s v="Quarterly EMI"/>
    <n v="710002"/>
    <s v="BUXAR-710002"/>
    <s v="Laksh Gupta"/>
    <s v="Female"/>
    <s v="36-45"/>
    <n v="36"/>
    <s v="8/9/1983"/>
    <s v="General"/>
    <s v="Muslim"/>
    <s v="OWN"/>
    <s v="&lt;25K"/>
    <s v="Business"/>
    <n v="807"/>
    <s v="XLG"/>
    <s v="Services"/>
    <s v=" 36 months"/>
    <n v="0.1065"/>
    <s v="B"/>
    <s v="B2"/>
    <s v="BUXAR"/>
    <s v="209-DBS"/>
    <s v="PATNA"/>
    <s v="BR"/>
    <s v="BIHAR"/>
    <s v="BUXAR"/>
    <n v="710002"/>
    <s v="10055-MAHESH KUMAR PATEL"/>
    <s v="Medium"/>
    <n v="24549"/>
    <n v="34805"/>
    <n v="23303"/>
    <n v="6.17"/>
    <n v="1033.18"/>
    <s v="N"/>
    <s v="N"/>
    <n v="1"/>
    <s v="Late"/>
    <x v="382"/>
    <s v="2017-12"/>
    <s v="2017-11"/>
    <n v="0"/>
    <n v="0"/>
    <x v="2"/>
    <n v="2016"/>
    <n v="0"/>
    <s v="2017-Q4"/>
    <n v="1"/>
  </r>
  <r>
    <s v="ACC000629"/>
    <n v="467"/>
    <s v="DHURI"/>
    <s v="JLG30K"/>
    <n v="20506"/>
    <n v="47866"/>
    <n v="33448"/>
    <d v="2017-12-08T00:00:00"/>
    <s v="Paid Off"/>
    <s v="Monthly EMI"/>
    <n v="1030063"/>
    <s v="DHURI-1030063"/>
    <s v="Nisha Verma"/>
    <s v="Female"/>
    <s v="18-25"/>
    <n v="24"/>
    <s v="1/1/1994"/>
    <s v="ST"/>
    <s v="Sikh"/>
    <s v="RENT"/>
    <s v="&lt;25K"/>
    <s v="Salaried"/>
    <n v="443"/>
    <s v="XLG"/>
    <s v="Services"/>
    <s v=" 36 months"/>
    <n v="0.1065"/>
    <s v="B"/>
    <s v="B2"/>
    <s v="DHURI"/>
    <s v="102-DBS"/>
    <s v="LUDHIANA"/>
    <s v="PB"/>
    <s v="PUNJAB"/>
    <s v="SANGRUR"/>
    <n v="1030063"/>
    <s v="12058-DEEPAK KUMAR"/>
    <s v="Low"/>
    <n v="21106"/>
    <n v="47868"/>
    <n v="20176"/>
    <n v="31.27"/>
    <n v="3073.84"/>
    <s v="Y"/>
    <s v="N"/>
    <n v="1"/>
    <s v="On-Time"/>
    <x v="145"/>
    <s v="2017-12"/>
    <s v="2017-11"/>
    <n v="0"/>
    <n v="0"/>
    <x v="2"/>
    <n v="2016"/>
    <n v="0"/>
    <s v="2017-Q4"/>
    <n v="0"/>
  </r>
  <r>
    <s v="ACC001823"/>
    <n v="991"/>
    <s v="Mathura"/>
    <s v="JLG35K"/>
    <n v="8082"/>
    <n v="31732"/>
    <n v="4063"/>
    <d v="2017-12-08T00:00:00"/>
    <s v="Paid Off"/>
    <s v="Quarterly EMI"/>
    <n v="910182"/>
    <s v="Mathura-910182"/>
    <s v="Diya Patel"/>
    <s v="Female"/>
    <s v="36-45"/>
    <n v="44"/>
    <s v="8/9/1975"/>
    <s v="General"/>
    <s v="Hindu"/>
    <s v="MORTGAGE"/>
    <s v="25K-50K"/>
    <s v="Salaried"/>
    <n v="601"/>
    <s v="XLG"/>
    <s v="Trade"/>
    <s v=" 36 months"/>
    <n v="9.9099999999999994E-2"/>
    <s v="B"/>
    <s v="B1"/>
    <s v="Mathura"/>
    <s v="176-DBS"/>
    <s v="BULANDSHAHR"/>
    <s v="UP"/>
    <s v="UTTAR PRADESH"/>
    <s v="MATHURA"/>
    <n v="910182"/>
    <s v="10469-MANISH  PANDEY"/>
    <s v="High"/>
    <n v="8924"/>
    <n v="32456"/>
    <n v="7700"/>
    <n v="19.829999999999998"/>
    <n v="4568.96"/>
    <s v="N"/>
    <s v="N"/>
    <n v="2"/>
    <s v="On-Time"/>
    <x v="383"/>
    <s v="2017-12"/>
    <s v="2017-11"/>
    <n v="0"/>
    <n v="0"/>
    <x v="2"/>
    <n v="2016"/>
    <n v="0"/>
    <s v="2017-Q4"/>
    <n v="1"/>
  </r>
  <r>
    <s v="ACC000104"/>
    <n v="898"/>
    <s v="CHHAPRA"/>
    <s v="JLG35K"/>
    <n v="38741"/>
    <n v="37988"/>
    <n v="20373"/>
    <d v="2017-12-11T00:00:00"/>
    <s v="Paid Off"/>
    <s v="Monthly EMI"/>
    <n v="380112"/>
    <s v="CHHAPRA-380112"/>
    <s v="Nisha Malhotra"/>
    <s v="Female"/>
    <s v="36-45"/>
    <n v="36"/>
    <s v="1/1/1983"/>
    <s v="SC"/>
    <s v="Hindu"/>
    <s v="MORTGAGE"/>
    <s v="100K+"/>
    <s v="Self-Employed"/>
    <n v="489"/>
    <s v="XLG"/>
    <s v="Trade"/>
    <s v=" 36 months"/>
    <n v="9.9099999999999994E-2"/>
    <s v="B"/>
    <s v="B1"/>
    <s v="CHHAPRA"/>
    <s v="209-DBS"/>
    <s v="PATNA"/>
    <s v="BR"/>
    <s v="BIHAR"/>
    <s v="CHHAPRA"/>
    <n v="380112"/>
    <s v="11867-VIKRANT KUMAR VICKY"/>
    <s v="High"/>
    <n v="38682"/>
    <n v="38937"/>
    <n v="38329"/>
    <n v="49.68"/>
    <n v="1438.12"/>
    <s v="N"/>
    <s v="N"/>
    <n v="1"/>
    <s v="On-Time"/>
    <x v="42"/>
    <s v="2017-12"/>
    <s v="2017-11"/>
    <n v="0"/>
    <n v="0"/>
    <x v="2"/>
    <n v="2016"/>
    <n v="0"/>
    <s v="2017-Q4"/>
    <n v="0"/>
  </r>
  <r>
    <s v="ACC000991"/>
    <n v="275"/>
    <s v="MADHUBANI"/>
    <s v="JLG45K"/>
    <n v="10187"/>
    <n v="28498"/>
    <n v="34785"/>
    <d v="2017-12-12T00:00:00"/>
    <s v="Active"/>
    <s v="Quarterly EMI"/>
    <n v="1140044"/>
    <s v="MADHUBANI-1140044"/>
    <s v="Nisha Reddy"/>
    <s v="Female"/>
    <s v="36-45"/>
    <n v="38"/>
    <s v="5/11/1980"/>
    <s v="General"/>
    <s v="Muslim"/>
    <s v="RENT"/>
    <s v="50K-75K"/>
    <s v="Self-Employed"/>
    <n v="755"/>
    <s v="XLG"/>
    <s v="Agriculture"/>
    <s v=" 36 months"/>
    <n v="7.51E-2"/>
    <s v="A"/>
    <s v="A3"/>
    <s v="MADHUBANI"/>
    <s v="209-DBS"/>
    <s v="PATNA"/>
    <s v="BR"/>
    <s v="BIHAR"/>
    <s v="MADHUBANI"/>
    <n v="1140044"/>
    <s v="10514-MANISH KUMAR MISHRA"/>
    <s v="Medium"/>
    <n v="10707"/>
    <n v="29460"/>
    <n v="10103"/>
    <n v="39.18"/>
    <n v="4193.32"/>
    <s v="N"/>
    <s v="N"/>
    <n v="0"/>
    <s v="On-Time"/>
    <x v="384"/>
    <s v="2017-12"/>
    <s v="2017-11"/>
    <n v="1"/>
    <n v="0"/>
    <x v="2"/>
    <n v="2016"/>
    <n v="0"/>
    <s v="2017-Q4"/>
    <n v="1"/>
  </r>
  <r>
    <s v="ACC000407"/>
    <n v="942"/>
    <s v="DURGAPUR"/>
    <s v="JLG30K"/>
    <n v="32084"/>
    <n v="40161"/>
    <n v="9044"/>
    <d v="2017-12-13T00:00:00"/>
    <s v="Fully Paid"/>
    <s v="Monthly EMI"/>
    <n v="700013"/>
    <s v="DURGAPUR-700013"/>
    <s v="Ananya Mehta"/>
    <s v="Female"/>
    <s v="26-35"/>
    <n v="30"/>
    <s v="1/1/1988"/>
    <s v="ST"/>
    <s v="Sikh"/>
    <s v="RENT"/>
    <s v="75K-100K"/>
    <s v="Business"/>
    <n v="783"/>
    <s v="XLG"/>
    <s v="Services"/>
    <s v=" 36 months"/>
    <n v="0.1065"/>
    <s v="B"/>
    <s v="B2"/>
    <s v="DURGAPUR"/>
    <s v="201-DBS"/>
    <s v="HOWRAH"/>
    <s v="WB"/>
    <s v="WEST BENGAL"/>
    <s v="PASCHIM BARDHHAMAN"/>
    <n v="700013"/>
    <s v="10037-RAJESH PRATAP"/>
    <s v="Low"/>
    <n v="33539"/>
    <n v="39665"/>
    <n v="31662"/>
    <n v="12.76"/>
    <n v="737.41"/>
    <s v="N"/>
    <s v="N"/>
    <n v="2"/>
    <s v="On-Time"/>
    <x v="385"/>
    <s v="2017-12"/>
    <s v="2017-11"/>
    <n v="0"/>
    <n v="0"/>
    <x v="2"/>
    <n v="2016"/>
    <n v="0"/>
    <s v="2017-Q4"/>
    <n v="1"/>
  </r>
  <r>
    <s v="ACC001302"/>
    <n v="303"/>
    <s v="BEHROR"/>
    <s v="JLG35K"/>
    <n v="3302"/>
    <n v="11333"/>
    <n v="5237"/>
    <d v="2017-12-14T00:00:00"/>
    <s v="Active"/>
    <s v="Monthly EMI"/>
    <n v="30179"/>
    <s v="BEHROR-30179"/>
    <s v="Ananya Reddy"/>
    <s v="Female"/>
    <s v="18-25"/>
    <m/>
    <m/>
    <s v="General"/>
    <s v="Muslim"/>
    <s v="MORTGAGE"/>
    <s v="&lt;25K"/>
    <s v="Self-Employed"/>
    <n v="660"/>
    <s v="XLG"/>
    <s v="Trade"/>
    <s v=" 36 months"/>
    <n v="9.9099999999999994E-2"/>
    <s v="B"/>
    <s v="B1"/>
    <s v="BEHROR"/>
    <s v="301-DBS"/>
    <s v="JAIPUR"/>
    <s v="RJ"/>
    <s v="RAJASTHAN"/>
    <s v="BEHROD"/>
    <n v="30179"/>
    <s v="10055-MAHESH KUMAR PATEL"/>
    <s v="Low"/>
    <n v="3687"/>
    <n v="11416"/>
    <n v="2860"/>
    <n v="0.16"/>
    <n v="1160.08"/>
    <s v="N"/>
    <s v="N"/>
    <n v="0"/>
    <s v="Late"/>
    <x v="386"/>
    <s v="2017-12"/>
    <s v="2017-11"/>
    <n v="1"/>
    <n v="0"/>
    <x v="2"/>
    <n v="2016"/>
    <n v="0"/>
    <s v="2017-Q4"/>
    <n v="1"/>
  </r>
  <r>
    <s v="ACC000868"/>
    <n v="473"/>
    <s v="BULANDSHAHR"/>
    <s v="JLG46K"/>
    <n v="44408"/>
    <n v="44209"/>
    <n v="2453"/>
    <d v="2017-12-17T00:00:00"/>
    <s v="Fully Paid"/>
    <s v="Monthly EMI"/>
    <n v="10068"/>
    <s v="BULANDSHAHR-10068"/>
    <s v="Nisha Chopra"/>
    <s v="Female"/>
    <s v="26-35"/>
    <n v="28"/>
    <s v="1/1/1989"/>
    <s v="General"/>
    <s v="Hindu"/>
    <s v="RENT"/>
    <s v="&lt;25K"/>
    <s v="Self-Employed"/>
    <n v="553"/>
    <s v="XLG"/>
    <s v="Home Loan"/>
    <s v=" 36 months"/>
    <n v="0.1825"/>
    <s v="D"/>
    <s v="D5"/>
    <s v="BULANDSHAHR"/>
    <s v="176-DBS"/>
    <s v="BULANDSHAHR"/>
    <s v="UP"/>
    <s v="UTTAR PRADESH"/>
    <s v="BULANDSHAHAR"/>
    <n v="10068"/>
    <s v="10057-NANDI SHANKAR"/>
    <s v="High"/>
    <n v="45631"/>
    <n v="43945"/>
    <n v="44107"/>
    <n v="38.5"/>
    <n v="865.03"/>
    <s v="N"/>
    <s v="N"/>
    <n v="2"/>
    <s v="On-Time"/>
    <x v="276"/>
    <s v="2017-12"/>
    <s v="2017-11"/>
    <n v="0"/>
    <n v="0"/>
    <x v="2"/>
    <n v="2016"/>
    <n v="1"/>
    <s v="2017-Q4"/>
    <n v="0"/>
  </r>
  <r>
    <s v="ACC001935"/>
    <n v="183"/>
    <s v="Mathura"/>
    <s v="JLG35K"/>
    <n v="27568"/>
    <n v="9105"/>
    <n v="35332"/>
    <d v="2017-12-24T00:00:00"/>
    <s v="Default"/>
    <s v="Quarterly EMI"/>
    <n v="910182"/>
    <s v="Mathura-910182"/>
    <s v="Vivaan Chopra"/>
    <s v="Female"/>
    <s v="36-45"/>
    <n v="39"/>
    <s v="1/1/1979"/>
    <s v="Minority"/>
    <s v="Muslim"/>
    <s v="RENT"/>
    <s v="50K-75K"/>
    <s v="Self-Employed"/>
    <n v="831"/>
    <s v="XLG"/>
    <s v="Trade"/>
    <s v=" 36 months"/>
    <n v="9.9099999999999994E-2"/>
    <s v="B"/>
    <s v="B1"/>
    <s v="Mathura"/>
    <s v="176-DBS"/>
    <s v="BULANDSHAHR"/>
    <s v="UP"/>
    <s v="UTTAR PRADESH"/>
    <s v="MATHURA"/>
    <n v="910182"/>
    <s v="10469-MANISH  PANDEY"/>
    <s v="High"/>
    <n v="29538"/>
    <n v="10594"/>
    <n v="27454"/>
    <n v="34.51"/>
    <n v="1627.36"/>
    <s v="N"/>
    <s v="N"/>
    <n v="0"/>
    <s v="Late"/>
    <x v="221"/>
    <s v="2017-12"/>
    <s v="2017-11"/>
    <n v="0"/>
    <n v="0"/>
    <x v="2"/>
    <n v="2016"/>
    <n v="1"/>
    <s v="2017-Q4"/>
    <n v="0"/>
  </r>
  <r>
    <s v="ACC000154"/>
    <n v="671"/>
    <s v="FATEHGARH SAHIB"/>
    <s v="JLG30K"/>
    <n v="46282"/>
    <n v="10260"/>
    <n v="16848"/>
    <d v="2017-12-24T00:00:00"/>
    <s v="Active"/>
    <s v="Quarterly EMI"/>
    <n v="120676"/>
    <s v="FATEHGARH SAHIB-120676"/>
    <s v="Ananya Mehta"/>
    <s v="Female"/>
    <s v="36-45"/>
    <n v="38"/>
    <s v="1/1/1980"/>
    <s v="ST"/>
    <s v="Sikh"/>
    <s v="RENT"/>
    <s v="25K-50K"/>
    <s v="Salaried"/>
    <n v="398"/>
    <s v="XLG"/>
    <s v="Services"/>
    <s v=" 36 months"/>
    <n v="0.1065"/>
    <s v="B"/>
    <s v="B2"/>
    <s v="FATEHGARH SAHIB"/>
    <s v="102-DBS"/>
    <s v="LUDHIANA"/>
    <s v="PB"/>
    <s v="PUNJAB"/>
    <s v="FATEHGARH SAHIB"/>
    <n v="120676"/>
    <s v="10037-RAJESH PRATAP"/>
    <s v="Medium"/>
    <n v="48036"/>
    <n v="10510"/>
    <n v="45935"/>
    <n v="43.12"/>
    <n v="2001.61"/>
    <s v="N"/>
    <s v="N"/>
    <n v="1"/>
    <s v="On-Time"/>
    <x v="387"/>
    <s v="2017-12"/>
    <s v="2017-11"/>
    <n v="1"/>
    <n v="0"/>
    <x v="2"/>
    <n v="2016"/>
    <n v="0"/>
    <s v="2017-Q4"/>
    <n v="1"/>
  </r>
  <r>
    <s v="ACC000228"/>
    <n v="519"/>
    <s v="Mathura"/>
    <s v="JLG30K"/>
    <n v="32986"/>
    <n v="3055"/>
    <n v="40987"/>
    <d v="2017-12-25T00:00:00"/>
    <s v="Active"/>
    <s v="Quarterly EMI"/>
    <n v="910182"/>
    <s v="Mathura-910182"/>
    <s v="Ananya Patel"/>
    <s v="Female"/>
    <s v="36-45"/>
    <n v="43"/>
    <s v="1/3/1975"/>
    <s v="Minority"/>
    <s v="Muslim"/>
    <s v="RENT"/>
    <s v="75K-100K"/>
    <s v="Salaried"/>
    <n v="558"/>
    <s v="XLG"/>
    <s v="Services"/>
    <s v=" 36 months"/>
    <n v="0.1065"/>
    <s v="B"/>
    <s v="B2"/>
    <s v="Mathura"/>
    <s v="176-DBS"/>
    <s v="BULANDSHAHR"/>
    <s v="UP"/>
    <s v="UTTAR PRADESH"/>
    <s v="MATHURA"/>
    <n v="910182"/>
    <s v="10469-MANISH  PANDEY"/>
    <s v="High"/>
    <n v="34475"/>
    <n v="4536"/>
    <n v="32677"/>
    <n v="43.06"/>
    <n v="3920.12"/>
    <s v="N"/>
    <s v="N"/>
    <n v="0"/>
    <s v="On-Time"/>
    <x v="388"/>
    <s v="2017-12"/>
    <s v="2017-11"/>
    <n v="1"/>
    <n v="0"/>
    <x v="2"/>
    <n v="2016"/>
    <n v="0"/>
    <s v="2017-Q4"/>
    <n v="1"/>
  </r>
  <r>
    <s v="ACC000971"/>
    <n v="798"/>
    <s v="BEHROR"/>
    <s v="JLG30K"/>
    <n v="45591"/>
    <n v="7200"/>
    <n v="24128"/>
    <d v="2017-12-26T00:00:00"/>
    <s v="Active"/>
    <s v="Monthly EMI"/>
    <n v="30179"/>
    <s v="BEHROR-30179"/>
    <s v="Ananya Reddy"/>
    <s v="Female"/>
    <s v="26-35"/>
    <n v="29"/>
    <s v="1/1/1989"/>
    <s v="ST"/>
    <s v="Sikh"/>
    <s v="RENT"/>
    <s v="100K+"/>
    <s v="Salaried"/>
    <n v="324"/>
    <s v="XLG"/>
    <s v="Services"/>
    <s v=" 36 months"/>
    <n v="0.1065"/>
    <s v="B"/>
    <s v="B2"/>
    <s v="BEHROR"/>
    <s v="301-DBS"/>
    <s v="JAIPUR"/>
    <s v="RJ"/>
    <s v="RAJASTHAN"/>
    <s v="BEHROD"/>
    <n v="30179"/>
    <s v="10055-MAHESH KUMAR PATEL"/>
    <s v="Low"/>
    <n v="45946"/>
    <n v="8723"/>
    <n v="45502"/>
    <n v="22.18"/>
    <n v="2192.17"/>
    <s v="N"/>
    <s v="N"/>
    <n v="1"/>
    <s v="On-Time"/>
    <x v="210"/>
    <s v="2017-12"/>
    <s v="2017-11"/>
    <n v="1"/>
    <n v="0"/>
    <x v="2"/>
    <n v="2016"/>
    <n v="1"/>
    <s v="2017-Q4"/>
    <n v="0"/>
  </r>
  <r>
    <s v="ACC001928"/>
    <n v="132"/>
    <s v="CHHAPRA"/>
    <s v="JLG35K"/>
    <n v="32644"/>
    <n v="35996"/>
    <n v="11247"/>
    <d v="2017-12-28T00:00:00"/>
    <s v="Paid Off"/>
    <s v="Monthly EMI"/>
    <n v="380112"/>
    <s v="CHHAPRA-380112"/>
    <s v="Diya Malhotra"/>
    <s v="Female"/>
    <s v="18-25"/>
    <n v="21"/>
    <s v="3/1/1998"/>
    <s v="ST"/>
    <s v="Sikh"/>
    <s v="RENT"/>
    <s v="50K-75K"/>
    <s v="Self-Employed"/>
    <n v="493"/>
    <s v="XLG"/>
    <s v="Trade"/>
    <s v=" 36 months"/>
    <n v="9.9099999999999994E-2"/>
    <s v="B"/>
    <s v="B1"/>
    <s v="CHHAPRA"/>
    <s v="209-DBS"/>
    <s v="PATNA"/>
    <s v="BR"/>
    <s v="BIHAR"/>
    <s v="CHHAPRA"/>
    <n v="380112"/>
    <s v="11867-VIKRANT KUMAR VICKY"/>
    <s v="High"/>
    <n v="32774"/>
    <n v="36854"/>
    <n v="32294"/>
    <n v="44.69"/>
    <n v="1644.67"/>
    <s v="N"/>
    <s v="N"/>
    <n v="0"/>
    <s v="On-Time"/>
    <x v="34"/>
    <s v="2017-12"/>
    <s v="2017-11"/>
    <n v="0"/>
    <n v="0"/>
    <x v="2"/>
    <n v="2016"/>
    <n v="0"/>
    <s v="2017-Q4"/>
    <n v="0"/>
  </r>
  <r>
    <s v="ACC000528"/>
    <n v="16"/>
    <s v="SEHORE"/>
    <s v="JLG35K"/>
    <n v="12689"/>
    <n v="17980"/>
    <n v="34358"/>
    <d v="2018-01-02T00:00:00"/>
    <s v="Paid Off"/>
    <s v="Monthly EMI"/>
    <n v="1440051"/>
    <s v="SEHORE-1440051"/>
    <s v="Vivaan Malhotra"/>
    <s v="Female"/>
    <s v="46-55"/>
    <n v="53"/>
    <s v="1/1/1964"/>
    <s v="SC"/>
    <s v="Hindu"/>
    <s v="RENT"/>
    <s v="75K-100K"/>
    <s v="Business"/>
    <n v="488"/>
    <s v="XLG"/>
    <s v="Trade"/>
    <s v=" 36 months"/>
    <n v="9.9099999999999994E-2"/>
    <s v="B"/>
    <s v="B1"/>
    <s v="SEHORE"/>
    <s v="200-DBS"/>
    <s v="BHOPAL"/>
    <s v="MP"/>
    <s v="MADHYA PRADESH"/>
    <s v="SEHORE"/>
    <n v="1440051"/>
    <s v="10063-VIR SINGH"/>
    <s v="High"/>
    <n v="12217"/>
    <n v="19908"/>
    <n v="12293"/>
    <n v="33.68"/>
    <n v="3795.65"/>
    <s v="N"/>
    <s v="N"/>
    <n v="2"/>
    <s v="Late"/>
    <x v="107"/>
    <s v="2018-01"/>
    <s v="2017-12"/>
    <n v="0"/>
    <n v="0"/>
    <x v="3"/>
    <n v="2017"/>
    <n v="1"/>
    <s v="2018-Q1"/>
    <n v="0"/>
  </r>
  <r>
    <s v="ACC001103"/>
    <n v="613"/>
    <s v="DHURI"/>
    <s v="JLG30K"/>
    <n v="13610"/>
    <n v="18299"/>
    <n v="28492"/>
    <d v="2018-01-05T00:00:00"/>
    <s v="Default"/>
    <s v="Quarterly EMI"/>
    <n v="1030063"/>
    <s v="DHURI-1030063"/>
    <s v="Nisha Patel"/>
    <s v="Female"/>
    <s v="36-45"/>
    <n v="41"/>
    <s v="1/1/1976"/>
    <s v="General"/>
    <s v="Hindu"/>
    <s v="RENT"/>
    <s v="100K+"/>
    <s v="Salaried"/>
    <n v="399"/>
    <s v="XLG"/>
    <s v="Services"/>
    <s v=" 36 months"/>
    <n v="0.1065"/>
    <s v="B"/>
    <s v="B2"/>
    <s v="DHURI"/>
    <s v="102-DBS"/>
    <s v="LUDHIANA"/>
    <s v="PB"/>
    <s v="PUNJAB"/>
    <s v="SANGRUR"/>
    <n v="1030063"/>
    <s v="12058-DEEPAK KUMAR"/>
    <s v="Low"/>
    <n v="14534"/>
    <n v="20054"/>
    <n v="13478"/>
    <n v="30.26"/>
    <n v="3075.73"/>
    <s v="N"/>
    <s v="N"/>
    <n v="2"/>
    <s v="On-Time"/>
    <x v="120"/>
    <s v="2018-01"/>
    <s v="2017-12"/>
    <n v="0"/>
    <n v="0"/>
    <x v="3"/>
    <n v="2017"/>
    <n v="1"/>
    <s v="2018-Q1"/>
    <n v="0"/>
  </r>
  <r>
    <s v="ACC001946"/>
    <n v="788"/>
    <s v="DIBRUGARH"/>
    <s v="JLG30K"/>
    <n v="41004"/>
    <n v="27911"/>
    <n v="43208"/>
    <d v="2018-01-05T00:00:00"/>
    <s v="Fully Paid"/>
    <s v="Monthly EMI"/>
    <n v="1050013"/>
    <s v="DIBRUGARH-1050013"/>
    <s v="Ishaan Joshi"/>
    <s v="Female"/>
    <s v="36-45"/>
    <n v="43"/>
    <s v="2/4/1976"/>
    <s v="General"/>
    <s v="Hindu"/>
    <s v="RENT"/>
    <s v="100K+"/>
    <s v="Salaried"/>
    <n v="675"/>
    <s v="XLG"/>
    <s v="Services"/>
    <s v=" 36 months"/>
    <n v="0.1065"/>
    <s v="B"/>
    <s v="B2"/>
    <s v="DIBRUGARH"/>
    <s v="208-DBS"/>
    <s v="GUWAAHATI"/>
    <s v="AS"/>
    <s v="ASSAM"/>
    <s v="DIBRUGARH"/>
    <n v="1050013"/>
    <s v="10961-NAYAN JYOTI SARMAH"/>
    <s v="Low"/>
    <n v="40832"/>
    <n v="28011"/>
    <n v="40662"/>
    <n v="30.09"/>
    <n v="2128.19"/>
    <s v="N"/>
    <s v="N"/>
    <n v="1"/>
    <s v="On-Time"/>
    <x v="74"/>
    <s v="2018-01"/>
    <s v="2017-12"/>
    <n v="0"/>
    <n v="0"/>
    <x v="3"/>
    <n v="2017"/>
    <n v="1"/>
    <s v="2018-Q1"/>
    <n v="0"/>
  </r>
  <r>
    <s v="ACC001609"/>
    <n v="10"/>
    <s v="CHHAPRA"/>
    <s v="JLG35K"/>
    <n v="33263"/>
    <n v="31369"/>
    <n v="13230"/>
    <d v="2018-01-06T00:00:00"/>
    <s v="Active"/>
    <s v="Monthly EMI"/>
    <n v="380112"/>
    <s v="CHHAPRA-380112"/>
    <s v="Ishaan Mehta"/>
    <s v="Female"/>
    <s v="36-45"/>
    <n v="39"/>
    <s v="1/1/1978"/>
    <s v="OBC"/>
    <s v="Hindu"/>
    <s v="OWN"/>
    <s v="50K-75K"/>
    <s v="Self-Employed"/>
    <n v="812"/>
    <s v="XLG"/>
    <s v="Trade"/>
    <s v=" 36 months"/>
    <n v="9.9099999999999994E-2"/>
    <s v="B"/>
    <s v="B1"/>
    <s v="CHHAPRA"/>
    <s v="209-DBS"/>
    <s v="PATNA"/>
    <s v="BR"/>
    <s v="BIHAR"/>
    <s v="CHHAPRA"/>
    <n v="380112"/>
    <s v="11867-VIKRANT KUMAR VICKY"/>
    <s v="High"/>
    <n v="34322"/>
    <n v="30976"/>
    <n v="33199"/>
    <n v="36.19"/>
    <n v="1984.32"/>
    <s v="Y"/>
    <s v="N"/>
    <n v="0"/>
    <s v="On-Time"/>
    <x v="389"/>
    <s v="2018-01"/>
    <s v="2017-12"/>
    <n v="1"/>
    <n v="0"/>
    <x v="3"/>
    <n v="2017"/>
    <n v="0"/>
    <s v="2018-Q1"/>
    <n v="1"/>
  </r>
  <r>
    <s v="ACC000053"/>
    <n v="260"/>
    <s v="MODINAGAR"/>
    <s v="JLG45K"/>
    <n v="35642"/>
    <n v="5329"/>
    <n v="29742"/>
    <d v="2018-01-06T00:00:00"/>
    <s v="Paid Off"/>
    <s v="Quarterly EMI"/>
    <n v="410521"/>
    <s v="MODINAGAR-410521"/>
    <s v="Nisha Reddy"/>
    <s v="Female"/>
    <s v="36-45"/>
    <n v="38"/>
    <s v="1/1/1981"/>
    <s v="ST"/>
    <s v="Sikh"/>
    <s v="RENT"/>
    <s v="50K-75K"/>
    <s v="Self-Employed"/>
    <n v="552"/>
    <s v="XLG"/>
    <s v="Agriculture"/>
    <s v=" 36 months"/>
    <n v="7.51E-2"/>
    <s v="A"/>
    <s v="A3"/>
    <s v="MODINAGAR"/>
    <s v="176-DBS"/>
    <s v="BULANDSHAHR"/>
    <s v="UP"/>
    <s v="UTTAR PRADESH"/>
    <s v="MODINAGAR"/>
    <n v="410521"/>
    <s v="12116-ANIL KUMAR"/>
    <s v="Low"/>
    <n v="35219"/>
    <n v="6332"/>
    <n v="35472"/>
    <n v="4.29"/>
    <n v="3564.2"/>
    <s v="N"/>
    <s v="N"/>
    <n v="2"/>
    <s v="On-Time"/>
    <x v="55"/>
    <s v="2018-01"/>
    <s v="2017-12"/>
    <n v="0"/>
    <n v="0"/>
    <x v="3"/>
    <n v="2017"/>
    <n v="0"/>
    <s v="2018-Q1"/>
    <n v="0"/>
  </r>
  <r>
    <s v="ACC001352"/>
    <n v="166"/>
    <s v="DHURI"/>
    <s v="JLG41K"/>
    <n v="42601"/>
    <n v="47795"/>
    <n v="35100"/>
    <d v="2018-01-11T00:00:00"/>
    <s v="Fully Paid"/>
    <s v="Quarterly EMI"/>
    <n v="1030063"/>
    <s v="DHURI-1030063"/>
    <s v="Aditya Reddy"/>
    <s v="Female"/>
    <s v="26-35"/>
    <n v="29"/>
    <s v="1/1/1989"/>
    <s v="General"/>
    <s v="Muslim"/>
    <s v="RENT"/>
    <s v="50K-75K"/>
    <s v="Business"/>
    <n v="647"/>
    <s v="XLG"/>
    <s v="Services"/>
    <s v=" 36 months"/>
    <n v="0.14649999999999999"/>
    <s v="C"/>
    <s v="C3"/>
    <s v="DHURI"/>
    <s v="102-DBS"/>
    <s v="LUDHIANA"/>
    <s v="PB"/>
    <s v="PUNJAB"/>
    <s v="SANGRUR"/>
    <n v="1030063"/>
    <s v="12058-DEEPAK KUMAR"/>
    <s v="Low"/>
    <n v="43916"/>
    <n v="47656"/>
    <n v="42129"/>
    <n v="42.31"/>
    <n v="463.8"/>
    <s v="N"/>
    <s v="N"/>
    <n v="1"/>
    <s v="On-Time"/>
    <x v="216"/>
    <s v="2018-01"/>
    <s v="2017-12"/>
    <n v="0"/>
    <n v="0"/>
    <x v="3"/>
    <n v="2017"/>
    <n v="0"/>
    <s v="2018-Q1"/>
    <n v="0"/>
  </r>
  <r>
    <s v="ACC000064"/>
    <n v="592"/>
    <s v="BEHROR"/>
    <s v="JLG35"/>
    <n v="16682"/>
    <n v="8122"/>
    <n v="39585"/>
    <d v="2018-01-13T00:00:00"/>
    <s v="Fully Paid"/>
    <s v="Quarterly EMI"/>
    <n v="30179"/>
    <s v="BEHROR-30179"/>
    <s v="Nisha Verma"/>
    <s v="Female"/>
    <s v="26-35"/>
    <n v="35"/>
    <s v="1/1/1984"/>
    <s v="SC"/>
    <s v="Hindu"/>
    <s v="RENT"/>
    <s v="75K-100K"/>
    <s v="Salaried"/>
    <n v="792"/>
    <s v="XLG"/>
    <s v="Home Loan"/>
    <s v=" 60 months"/>
    <n v="0.14649999999999999"/>
    <s v="C"/>
    <s v="C3"/>
    <s v="BEHROR"/>
    <s v="301-DBS"/>
    <s v="JAIPUR"/>
    <s v="RJ"/>
    <s v="RAJASTHAN"/>
    <s v="BEHROD"/>
    <n v="30179"/>
    <s v="10055-MAHESH KUMAR PATEL"/>
    <s v="Low"/>
    <n v="16935"/>
    <n v="8397"/>
    <n v="16220"/>
    <n v="14.6"/>
    <n v="382.53"/>
    <s v="N"/>
    <s v="N"/>
    <n v="2"/>
    <s v="On-Time"/>
    <x v="390"/>
    <s v="2018-01"/>
    <s v="2017-12"/>
    <n v="0"/>
    <n v="0"/>
    <x v="3"/>
    <n v="2017"/>
    <n v="0"/>
    <s v="2018-Q1"/>
    <n v="1"/>
  </r>
  <r>
    <s v="ACC000772"/>
    <n v="222"/>
    <s v="Mathura"/>
    <s v="JLG45K"/>
    <n v="11203"/>
    <n v="22867"/>
    <n v="23500"/>
    <d v="2018-01-14T00:00:00"/>
    <s v="Active"/>
    <s v="Monthly EMI"/>
    <n v="910182"/>
    <s v="Mathura-910182"/>
    <s v="Ananya Sharma"/>
    <s v="Female"/>
    <s v="26-35"/>
    <n v="29"/>
    <s v="10/11/1990"/>
    <s v="General"/>
    <s v="Hindu"/>
    <s v="MORTGAGE"/>
    <s v="&lt;25K"/>
    <s v="Self-Employed"/>
    <n v="712"/>
    <s v="XLG"/>
    <s v="Agriculture"/>
    <s v=" 36 months"/>
    <n v="7.51E-2"/>
    <s v="A"/>
    <s v="A3"/>
    <s v="Mathura"/>
    <s v="176-DBS"/>
    <s v="BULANDSHAHR"/>
    <s v="UP"/>
    <s v="UTTAR PRADESH"/>
    <s v="MATHURA"/>
    <n v="910182"/>
    <s v="10469-MANISH  PANDEY"/>
    <s v="High"/>
    <n v="10761"/>
    <n v="23074"/>
    <n v="11036"/>
    <n v="28.47"/>
    <n v="1257.8499999999999"/>
    <s v="N"/>
    <s v="N"/>
    <n v="2"/>
    <s v="Very Late"/>
    <x v="391"/>
    <s v="2018-01"/>
    <s v="2017-12"/>
    <n v="1"/>
    <n v="0"/>
    <x v="3"/>
    <n v="2017"/>
    <n v="0"/>
    <s v="2018-Q1"/>
    <n v="1"/>
  </r>
  <r>
    <s v="ACC000789"/>
    <n v="831"/>
    <s v="PALWAL"/>
    <s v="JLG35K"/>
    <n v="46883"/>
    <n v="9393"/>
    <n v="26588"/>
    <d v="2018-01-15T00:00:00"/>
    <s v="Fully Paid"/>
    <s v="Quarterly EMI"/>
    <n v="20242"/>
    <s v="PALWAL-20242"/>
    <s v="Aditya Joshi"/>
    <s v="Female"/>
    <s v="46-55"/>
    <n v="54"/>
    <s v="1/1/1963"/>
    <s v="OBC"/>
    <s v="Hindu"/>
    <s v="RENT"/>
    <s v="50K-75K"/>
    <s v="Business"/>
    <n v="357"/>
    <s v="XLG"/>
    <s v="Trade"/>
    <s v=" 36 months"/>
    <n v="9.9099999999999994E-2"/>
    <s v="B"/>
    <s v="B1"/>
    <s v="PALWAL"/>
    <s v="206-DBS"/>
    <s v="KARNAL"/>
    <s v="HR"/>
    <s v="HARYANA"/>
    <s v="PALWAL"/>
    <n v="20242"/>
    <s v="10903-HEMANT SHUKLA"/>
    <s v="Medium"/>
    <n v="47450"/>
    <n v="10848"/>
    <n v="46768"/>
    <n v="47.08"/>
    <n v="1382.1"/>
    <s v="Y"/>
    <s v="N"/>
    <n v="1"/>
    <s v="Late"/>
    <x v="285"/>
    <s v="2018-01"/>
    <s v="2017-12"/>
    <n v="0"/>
    <n v="0"/>
    <x v="3"/>
    <n v="2017"/>
    <n v="1"/>
    <s v="2018-Q1"/>
    <n v="0"/>
  </r>
  <r>
    <s v="ACC001176"/>
    <n v="955"/>
    <s v="MUKTSAR"/>
    <s v="JLG29K"/>
    <n v="10100"/>
    <n v="5009"/>
    <n v="16599"/>
    <d v="2018-01-15T00:00:00"/>
    <s v="Paid Off"/>
    <s v="Monthly EMI"/>
    <n v="1110166"/>
    <s v="MUKTSAR-1110166"/>
    <s v="Laksh Reddy"/>
    <s v="Female"/>
    <s v="36-45"/>
    <n v="36"/>
    <s v="10/6/1981"/>
    <s v="OBC"/>
    <s v="Hindu"/>
    <s v="OWN"/>
    <s v="50K-75K"/>
    <s v="Business"/>
    <n v="787"/>
    <s v="XLG"/>
    <s v="Trade"/>
    <s v=" 60 months"/>
    <n v="0.17269999999999999"/>
    <s v="D"/>
    <s v="D3"/>
    <s v="MUKTSAR"/>
    <s v="102-DBS"/>
    <s v="LUDHIANA"/>
    <s v="PB"/>
    <s v="PUNJAB"/>
    <s v="SRI MUKTSAR SAHIB"/>
    <n v="1110166"/>
    <s v="11303-ASHUTOSH KUMAR SUMAN"/>
    <s v="Medium"/>
    <n v="10581"/>
    <n v="4895"/>
    <n v="9913"/>
    <n v="48.59"/>
    <n v="2754.82"/>
    <s v="N"/>
    <s v="N"/>
    <n v="2"/>
    <s v="On-Time"/>
    <x v="18"/>
    <s v="2018-01"/>
    <s v="2017-12"/>
    <n v="0"/>
    <n v="0"/>
    <x v="3"/>
    <n v="2017"/>
    <n v="0"/>
    <s v="2018-Q1"/>
    <n v="0"/>
  </r>
  <r>
    <s v="ACC000773"/>
    <n v="557"/>
    <s v="TEZPUR"/>
    <s v="JLG30K"/>
    <n v="38599"/>
    <n v="28348"/>
    <n v="34473"/>
    <d v="2018-01-16T00:00:00"/>
    <s v="Paid Off"/>
    <s v="Monthly EMI"/>
    <n v="680026"/>
    <s v="TEZPUR-680026"/>
    <s v="Diya Malhotra"/>
    <s v="Female"/>
    <s v="18-25"/>
    <n v="21"/>
    <s v="3/1/1998"/>
    <s v="ST"/>
    <s v="Sikh"/>
    <s v="RENT"/>
    <s v="50K-75K"/>
    <s v="Self-Employed"/>
    <n v="493"/>
    <s v="XLG"/>
    <s v="Services"/>
    <s v=" 36 months"/>
    <n v="0.1065"/>
    <s v="B"/>
    <s v="B2"/>
    <s v="TEZPUR"/>
    <s v="208-DBS"/>
    <s v="GUWAAHATI"/>
    <s v="AS"/>
    <s v="ASSAM"/>
    <s v="SONITPUR"/>
    <n v="680026"/>
    <s v="11055-MANAS PROTIM HAZARIKA"/>
    <s v="Medium"/>
    <n v="39217"/>
    <n v="28308"/>
    <n v="38428"/>
    <n v="40.94"/>
    <n v="1575.42"/>
    <s v="N"/>
    <s v="N"/>
    <n v="0"/>
    <s v="On-Time"/>
    <x v="108"/>
    <s v="2018-01"/>
    <s v="2017-12"/>
    <n v="0"/>
    <n v="0"/>
    <x v="3"/>
    <n v="2017"/>
    <n v="1"/>
    <s v="2018-Q1"/>
    <n v="0"/>
  </r>
  <r>
    <s v="ACC001961"/>
    <n v="668"/>
    <s v="KURUKSHETRA"/>
    <s v="JLG30K"/>
    <n v="12413"/>
    <n v="25546"/>
    <n v="43542"/>
    <d v="2018-01-16T00:00:00"/>
    <s v="Paid Off"/>
    <s v="Monthly EMI"/>
    <n v="70364"/>
    <s v="KURUKSHETRA-70364"/>
    <s v="Ananya Chopra"/>
    <s v="Female"/>
    <s v="36-45"/>
    <n v="45"/>
    <s v="1/1/1974"/>
    <s v="SC"/>
    <s v="Hindu"/>
    <s v="RENT"/>
    <s v="75K-100K"/>
    <s v="Salaried"/>
    <n v="311"/>
    <s v="XLG"/>
    <s v="Services"/>
    <s v=" 36 months"/>
    <n v="0.1065"/>
    <s v="B"/>
    <s v="B2"/>
    <s v="KURUKSHETRA"/>
    <s v="206-DBS"/>
    <s v="KARNAL"/>
    <s v="HR"/>
    <s v="HARYANA"/>
    <s v="KURUKSHETRA"/>
    <n v="70364"/>
    <s v="10028-AAYUSH PANDEY"/>
    <s v="Medium"/>
    <n v="13251"/>
    <n v="26922"/>
    <n v="12012"/>
    <n v="8.1199999999999992"/>
    <n v="4042.17"/>
    <s v="N"/>
    <s v="N"/>
    <n v="0"/>
    <s v="On-Time"/>
    <x v="73"/>
    <s v="2018-01"/>
    <s v="2017-12"/>
    <n v="0"/>
    <n v="0"/>
    <x v="3"/>
    <n v="2017"/>
    <n v="1"/>
    <s v="2018-Q1"/>
    <n v="0"/>
  </r>
  <r>
    <s v="ACC001000"/>
    <n v="353"/>
    <s v="SANGRUR"/>
    <s v="JLG41K"/>
    <n v="34610"/>
    <n v="48936"/>
    <n v="12034"/>
    <d v="2018-01-17T00:00:00"/>
    <s v="Fully Paid"/>
    <s v="Quarterly EMI"/>
    <n v="110159"/>
    <s v="SANGRUR-110159"/>
    <s v="Meera Chopra"/>
    <s v="Female"/>
    <s v="46-55"/>
    <n v="50"/>
    <s v="1/1/1968"/>
    <s v="SC"/>
    <s v="Hindu"/>
    <s v="RENT"/>
    <s v="75K-100K"/>
    <s v="Salaried"/>
    <n v="726"/>
    <s v="XLG"/>
    <s v="Services"/>
    <s v=" 36 months"/>
    <n v="0.14649999999999999"/>
    <s v="C"/>
    <s v="C3"/>
    <s v="SANGRUR"/>
    <s v="102-DBS"/>
    <s v="LUDHIANA"/>
    <s v="PB"/>
    <s v="PUNJAB"/>
    <s v="SANGRUR"/>
    <n v="110159"/>
    <s v="10037-RAJESH PRATAP"/>
    <s v="Low"/>
    <n v="35675"/>
    <n v="49373"/>
    <n v="34398"/>
    <n v="16.84"/>
    <n v="1746.37"/>
    <s v="Y"/>
    <s v="N"/>
    <n v="1"/>
    <s v="Very Late"/>
    <x v="392"/>
    <s v="2018-01"/>
    <s v="2017-12"/>
    <n v="0"/>
    <n v="0"/>
    <x v="3"/>
    <n v="2017"/>
    <n v="0"/>
    <s v="2018-Q1"/>
    <n v="1"/>
  </r>
  <r>
    <s v="ACC000564"/>
    <n v="792"/>
    <s v="MUKTSAR"/>
    <s v="JLG30K"/>
    <n v="16601"/>
    <n v="39242"/>
    <n v="43080"/>
    <d v="2018-01-17T00:00:00"/>
    <s v="Active"/>
    <s v="Quarterly EMI"/>
    <n v="1110166"/>
    <s v="MUKTSAR-1110166"/>
    <s v="Nisha Reddy"/>
    <s v="Female"/>
    <s v="36-45"/>
    <n v="42"/>
    <s v="1/1/1977"/>
    <s v="SC"/>
    <s v="Hindu"/>
    <s v="RENT"/>
    <s v="100K+"/>
    <s v="Self-Employed"/>
    <n v="668"/>
    <s v="XLG"/>
    <s v="Services"/>
    <s v=" 36 months"/>
    <n v="0.1065"/>
    <s v="B"/>
    <s v="B2"/>
    <s v="MUKTSAR"/>
    <s v="102-DBS"/>
    <s v="LUDHIANA"/>
    <s v="PB"/>
    <s v="PUNJAB"/>
    <s v="SRI MUKTSAR SAHIB"/>
    <n v="1110166"/>
    <s v="11303-ASHUTOSH KUMAR SUMAN"/>
    <s v="Medium"/>
    <n v="18042"/>
    <n v="39841"/>
    <n v="16532"/>
    <n v="42.51"/>
    <n v="1516.81"/>
    <s v="N"/>
    <s v="N"/>
    <n v="2"/>
    <s v="On-Time"/>
    <x v="392"/>
    <s v="2018-01"/>
    <s v="2017-12"/>
    <n v="1"/>
    <n v="0"/>
    <x v="3"/>
    <n v="2017"/>
    <n v="0"/>
    <s v="2018-Q1"/>
    <n v="1"/>
  </r>
  <r>
    <s v="ACC001788"/>
    <n v="908"/>
    <s v="DURGAPUR"/>
    <s v="JLG30K"/>
    <n v="9929"/>
    <n v="27422"/>
    <n v="11794"/>
    <d v="2018-01-17T00:00:00"/>
    <s v="Default"/>
    <s v="Quarterly EMI"/>
    <n v="700013"/>
    <s v="DURGAPUR-700013"/>
    <s v="Nisha Reddy"/>
    <s v="Female"/>
    <s v="26-35"/>
    <n v="33"/>
    <s v="1/1/1987"/>
    <s v="ST"/>
    <s v="Sikh"/>
    <s v="RENT"/>
    <s v="100K+"/>
    <s v="Business"/>
    <n v="473"/>
    <s v="XLG"/>
    <s v="Services"/>
    <s v=" 36 months"/>
    <n v="0.1065"/>
    <s v="B"/>
    <s v="B2"/>
    <s v="DURGAPUR"/>
    <s v="201-DBS"/>
    <s v="HOWRAH"/>
    <s v="WB"/>
    <s v="WEST BENGAL"/>
    <s v="PASCHIM BARDHHAMAN"/>
    <n v="700013"/>
    <s v="10037-RAJESH PRATAP"/>
    <s v="Low"/>
    <n v="10385"/>
    <n v="27687"/>
    <n v="9608"/>
    <n v="26.83"/>
    <n v="3007.52"/>
    <s v="N"/>
    <s v="N"/>
    <n v="1"/>
    <s v="Late"/>
    <x v="392"/>
    <s v="2018-01"/>
    <s v="2017-12"/>
    <n v="0"/>
    <n v="0"/>
    <x v="3"/>
    <n v="2017"/>
    <n v="0"/>
    <s v="2018-Q1"/>
    <n v="1"/>
  </r>
  <r>
    <s v="ACC000708"/>
    <n v="413"/>
    <s v="SANGRUR"/>
    <s v="JLG45K"/>
    <n v="25145"/>
    <n v="23382"/>
    <n v="4294"/>
    <d v="2018-01-18T00:00:00"/>
    <s v="Paid Off"/>
    <s v="Quarterly EMI"/>
    <n v="110159"/>
    <s v="SANGRUR-110159"/>
    <s v="Meera Reddy"/>
    <s v="Female"/>
    <s v="36-45"/>
    <n v="45"/>
    <s v="1/3/1974"/>
    <s v="General"/>
    <s v="Muslim"/>
    <s v="MORTGAGE"/>
    <s v="&lt;25K"/>
    <s v="Self-Employed"/>
    <n v="830"/>
    <s v="XLG"/>
    <s v="Agriculture"/>
    <s v=" 36 months"/>
    <n v="7.51E-2"/>
    <s v="A"/>
    <s v="A3"/>
    <s v="SANGRUR"/>
    <s v="102-DBS"/>
    <s v="LUDHIANA"/>
    <s v="PB"/>
    <s v="PUNJAB"/>
    <s v="SANGRUR"/>
    <n v="110159"/>
    <s v="10037-RAJESH PRATAP"/>
    <s v="Low"/>
    <n v="26174"/>
    <n v="24629"/>
    <n v="24965"/>
    <n v="44.75"/>
    <n v="3896.25"/>
    <s v="N"/>
    <s v="N"/>
    <n v="1"/>
    <s v="Late"/>
    <x v="393"/>
    <s v="2018-01"/>
    <s v="2017-12"/>
    <n v="0"/>
    <n v="0"/>
    <x v="3"/>
    <n v="2017"/>
    <n v="0"/>
    <s v="2018-Q1"/>
    <n v="1"/>
  </r>
  <r>
    <s v="ACC001628"/>
    <n v="597"/>
    <s v="MUKTSAR"/>
    <s v="JLG30K"/>
    <n v="12537"/>
    <n v="5080"/>
    <n v="39470"/>
    <d v="2018-01-20T00:00:00"/>
    <s v="Default"/>
    <s v="Monthly EMI"/>
    <n v="1110166"/>
    <s v="MUKTSAR-1110166"/>
    <s v="Meera Mehta"/>
    <s v="Female"/>
    <s v="46-55"/>
    <n v="49"/>
    <s v="5/10/1970"/>
    <s v="Minority"/>
    <s v="Muslim"/>
    <s v="MORTGAGE"/>
    <s v="&lt;25K"/>
    <s v="Salaried"/>
    <n v="825"/>
    <s v="XLG"/>
    <s v="Services"/>
    <s v=" 36 months"/>
    <n v="0.1065"/>
    <s v="B"/>
    <s v="B2"/>
    <s v="MUKTSAR"/>
    <s v="102-DBS"/>
    <s v="LUDHIANA"/>
    <s v="PB"/>
    <s v="PUNJAB"/>
    <s v="SRI MUKTSAR SAHIB"/>
    <n v="1110166"/>
    <s v="11303-ASHUTOSH KUMAR SUMAN"/>
    <s v="Medium"/>
    <n v="12458"/>
    <n v="5352"/>
    <n v="12266"/>
    <n v="35.33"/>
    <n v="1482.22"/>
    <s v="N"/>
    <s v="N"/>
    <n v="0"/>
    <s v="On-Time"/>
    <x v="101"/>
    <s v="2018-01"/>
    <s v="2017-12"/>
    <n v="0"/>
    <n v="0"/>
    <x v="3"/>
    <n v="2017"/>
    <n v="0"/>
    <s v="2018-Q1"/>
    <n v="0"/>
  </r>
  <r>
    <s v="ACC000650"/>
    <n v="23"/>
    <s v="Mangaldoi"/>
    <s v="JLG30K"/>
    <n v="22535"/>
    <n v="44448"/>
    <n v="30745"/>
    <d v="2018-01-23T00:00:00"/>
    <s v="Fully Paid"/>
    <s v="Quarterly EMI"/>
    <n v="570241"/>
    <s v="Mangaldoi-570241"/>
    <s v="Ananya Sharma"/>
    <s v="Female"/>
    <s v="26-35"/>
    <n v="32"/>
    <s v="1/1/1985"/>
    <s v="OBC"/>
    <s v="Hindu"/>
    <s v="RENT"/>
    <s v="100K+"/>
    <s v="Self-Employed"/>
    <n v="584"/>
    <s v="XLG"/>
    <s v="Services"/>
    <s v=" 36 months"/>
    <n v="0.1065"/>
    <s v="B"/>
    <s v="B2"/>
    <s v="Mangaldoi"/>
    <s v="208-DBS"/>
    <s v="GUWAAHATI"/>
    <s v="AS"/>
    <s v="ASSAM"/>
    <s v="Mangaldoi"/>
    <n v="570241"/>
    <s v="10961-NAYAN JYOTI SARMAH"/>
    <s v="Low"/>
    <n v="23445"/>
    <n v="46097"/>
    <n v="22293"/>
    <n v="30.75"/>
    <n v="4431.33"/>
    <s v="N"/>
    <s v="N"/>
    <n v="0"/>
    <s v="On-Time"/>
    <x v="394"/>
    <s v="2018-01"/>
    <s v="2017-12"/>
    <n v="0"/>
    <n v="0"/>
    <x v="3"/>
    <n v="2017"/>
    <n v="0"/>
    <s v="2018-Q1"/>
    <n v="1"/>
  </r>
  <r>
    <s v="ACC001563"/>
    <n v="187"/>
    <s v="DHURI"/>
    <s v="JLG30K"/>
    <n v="12894"/>
    <n v="29983"/>
    <n v="7018"/>
    <d v="2018-01-24T00:00:00"/>
    <s v="Paid Off"/>
    <s v="Quarterly EMI"/>
    <n v="1030063"/>
    <s v="DHURI-1030063"/>
    <s v="Laksh Sharma"/>
    <s v="Female"/>
    <s v="56-63"/>
    <n v="56"/>
    <s v="1/1/1962"/>
    <s v="Minority"/>
    <s v="Muslim"/>
    <s v="MORTGAGE"/>
    <s v="75K-100K"/>
    <s v="Business"/>
    <n v="532"/>
    <s v="XLG"/>
    <s v="Services"/>
    <s v=" 36 months"/>
    <n v="0.1065"/>
    <s v="B"/>
    <s v="B2"/>
    <s v="DHURI"/>
    <s v="102-DBS"/>
    <s v="LUDHIANA"/>
    <s v="PB"/>
    <s v="PUNJAB"/>
    <s v="SANGRUR"/>
    <n v="1030063"/>
    <s v="12058-DEEPAK KUMAR"/>
    <s v="Low"/>
    <n v="13133"/>
    <n v="31372"/>
    <n v="12642"/>
    <n v="3.26"/>
    <n v="1622.79"/>
    <s v="N"/>
    <s v="N"/>
    <n v="1"/>
    <s v="On-Time"/>
    <x v="395"/>
    <s v="2018-01"/>
    <s v="2017-12"/>
    <n v="0"/>
    <n v="0"/>
    <x v="3"/>
    <n v="2017"/>
    <n v="0"/>
    <s v="2018-Q1"/>
    <n v="1"/>
  </r>
  <r>
    <s v="ACC000998"/>
    <n v="23"/>
    <s v="MUKTSAR"/>
    <s v="JLG35K"/>
    <n v="31459"/>
    <n v="27640"/>
    <n v="41683"/>
    <d v="2018-01-25T00:00:00"/>
    <s v="Fully Paid"/>
    <s v="Quarterly EMI"/>
    <n v="1110166"/>
    <s v="MUKTSAR-1110166"/>
    <s v="Ananya Sharma"/>
    <s v="Female"/>
    <s v="26-35"/>
    <n v="32"/>
    <s v="1/1/1985"/>
    <s v="OBC"/>
    <s v="Hindu"/>
    <s v="RENT"/>
    <s v="100K+"/>
    <s v="Self-Employed"/>
    <n v="584"/>
    <s v="XLG"/>
    <s v="Trade"/>
    <s v=" 36 months"/>
    <n v="9.9099999999999994E-2"/>
    <s v="B"/>
    <s v="B1"/>
    <s v="MUKTSAR"/>
    <s v="102-DBS"/>
    <s v="LUDHIANA"/>
    <s v="PB"/>
    <s v="PUNJAB"/>
    <s v="SRI MUKTSAR SAHIB"/>
    <n v="1110166"/>
    <s v="11303-ASHUTOSH KUMAR SUMAN"/>
    <s v="Medium"/>
    <n v="32875"/>
    <n v="29252"/>
    <n v="31286"/>
    <n v="6.28"/>
    <n v="218.84"/>
    <s v="N"/>
    <s v="N"/>
    <n v="2"/>
    <s v="On-Time"/>
    <x v="394"/>
    <s v="2018-01"/>
    <s v="2017-12"/>
    <n v="0"/>
    <n v="0"/>
    <x v="3"/>
    <n v="2017"/>
    <n v="0"/>
    <s v="2018-Q1"/>
    <n v="0"/>
  </r>
  <r>
    <s v="ACC001231"/>
    <n v="96"/>
    <s v="AGRA"/>
    <s v="JLG30K"/>
    <n v="11969"/>
    <n v="46521"/>
    <n v="25675"/>
    <d v="2018-01-30T00:00:00"/>
    <s v="Active"/>
    <s v="Quarterly EMI"/>
    <n v="140056"/>
    <s v="AGRA-140056"/>
    <s v="Meera Joshi"/>
    <s v="Female"/>
    <s v="26-35"/>
    <n v="31"/>
    <s v="24-05-1988"/>
    <s v="ST"/>
    <s v="Sikh"/>
    <s v="OWN"/>
    <s v="&lt;25K"/>
    <s v="Business"/>
    <n v="532"/>
    <s v="XLG"/>
    <s v="Services"/>
    <s v=" 36 months"/>
    <n v="0.1065"/>
    <s v="B"/>
    <s v="B2"/>
    <s v="AGRA"/>
    <s v="176-DBS"/>
    <s v="BULANDSHAHR"/>
    <s v="UP"/>
    <s v="UTTAR PRADESH"/>
    <s v="AGRA"/>
    <n v="140056"/>
    <s v="10161-RAM AVTAR"/>
    <s v="Medium"/>
    <n v="11610"/>
    <n v="47608"/>
    <n v="11575"/>
    <n v="38.630000000000003"/>
    <n v="438.08"/>
    <s v="N"/>
    <s v="N"/>
    <n v="1"/>
    <s v="On-Time"/>
    <x v="11"/>
    <s v="2018-01"/>
    <s v="2017-12"/>
    <n v="1"/>
    <n v="0"/>
    <x v="3"/>
    <n v="2017"/>
    <n v="0"/>
    <s v="2018-Q1"/>
    <n v="0"/>
  </r>
  <r>
    <s v="ACC000770"/>
    <n v="138"/>
    <s v="NIMAPADA"/>
    <s v="JLG46K"/>
    <n v="10774"/>
    <n v="34051"/>
    <n v="39651"/>
    <d v="2018-01-31T00:00:00"/>
    <s v="Fully Paid"/>
    <s v="Quarterly EMI"/>
    <n v="440052"/>
    <s v="NIMAPADA-440052"/>
    <s v="Ananya Nair"/>
    <s v="Female"/>
    <s v="36-45"/>
    <n v="39"/>
    <s v="1/1/1981"/>
    <s v="ST"/>
    <s v="Sikh"/>
    <s v="RENT"/>
    <s v="75K-100K"/>
    <s v="Business"/>
    <n v="795"/>
    <s v="XLG"/>
    <s v="Home Loan"/>
    <s v=" 36 months"/>
    <n v="0.1825"/>
    <s v="D"/>
    <s v="D5"/>
    <s v="NIMAPADA"/>
    <s v="107-DBS"/>
    <s v="BHUBANESWAR"/>
    <s v="OR"/>
    <s v="ODISHA"/>
    <s v="NIMAPADA"/>
    <n v="440052"/>
    <s v="12004-SAMIR RANJAN SUTRADHAR"/>
    <s v="High"/>
    <n v="12153"/>
    <n v="33772"/>
    <n v="10283"/>
    <n v="42.01"/>
    <n v="4876.8900000000003"/>
    <s v="N"/>
    <s v="N"/>
    <n v="2"/>
    <s v="Late"/>
    <x v="46"/>
    <s v="2018-01"/>
    <s v="2017-12"/>
    <n v="0"/>
    <n v="0"/>
    <x v="3"/>
    <n v="2017"/>
    <n v="0"/>
    <s v="2018-Q1"/>
    <n v="0"/>
  </r>
  <r>
    <s v="ACC001306"/>
    <n v="593"/>
    <s v="SANGRUR"/>
    <s v="JLG30K"/>
    <n v="36649"/>
    <n v="28933"/>
    <n v="1975"/>
    <d v="2018-02-04T00:00:00"/>
    <s v="Paid Off"/>
    <s v="Quarterly EMI"/>
    <n v="110159"/>
    <s v="SANGRUR-110159"/>
    <s v="Vivaan Gupta"/>
    <s v="Female"/>
    <s v="56-63"/>
    <n v="57"/>
    <s v="11/8/1962"/>
    <s v="General"/>
    <s v="Muslim"/>
    <s v="RENT"/>
    <s v="75K-100K"/>
    <s v="Business"/>
    <n v="472"/>
    <s v="XLG"/>
    <s v="Services"/>
    <s v=" 36 months"/>
    <n v="0.1065"/>
    <s v="B"/>
    <s v="B2"/>
    <s v="SANGRUR"/>
    <s v="102-DBS"/>
    <s v="LUDHIANA"/>
    <s v="PB"/>
    <s v="PUNJAB"/>
    <s v="SANGRUR"/>
    <n v="110159"/>
    <s v="10037-RAJESH PRATAP"/>
    <s v="Low"/>
    <n v="36309"/>
    <n v="29985"/>
    <n v="36361"/>
    <n v="23.89"/>
    <n v="3938.62"/>
    <s v="N"/>
    <s v="N"/>
    <n v="0"/>
    <s v="On-Time"/>
    <x v="162"/>
    <s v="2018-02"/>
    <s v="2018-01"/>
    <n v="0"/>
    <n v="0"/>
    <x v="3"/>
    <n v="2017"/>
    <n v="0"/>
    <s v="2018-Q1"/>
    <n v="0"/>
  </r>
  <r>
    <s v="ACC001016"/>
    <n v="782"/>
    <s v="SIVASAGAR"/>
    <s v="JLG30K"/>
    <n v="30555"/>
    <n v="3446"/>
    <n v="20190"/>
    <d v="2018-02-06T00:00:00"/>
    <s v="Paid Off"/>
    <s v="Monthly EMI"/>
    <n v="880038"/>
    <s v="SIVASAGAR-880038"/>
    <s v="Nisha Malhotra"/>
    <s v="Female"/>
    <s v="26-35"/>
    <n v="29"/>
    <s v="1/1/1991"/>
    <s v="ST"/>
    <s v="Sikh"/>
    <s v="MORTGAGE"/>
    <s v="100K+"/>
    <s v="Self-Employed"/>
    <n v="799"/>
    <s v="XLG"/>
    <s v="Services"/>
    <s v=" 36 months"/>
    <n v="0.1065"/>
    <s v="B"/>
    <s v="B2"/>
    <s v="SIVASAGAR"/>
    <s v="208-DBS"/>
    <s v="GUWAAHATI"/>
    <s v="AS"/>
    <s v="ASSAM"/>
    <s v="SIVASAGAR"/>
    <n v="880038"/>
    <s v="12359-SAMIUR RAHMAN"/>
    <s v="High"/>
    <n v="32201"/>
    <n v="4959"/>
    <n v="30098"/>
    <n v="32.08"/>
    <n v="2329.12"/>
    <s v="N"/>
    <s v="N"/>
    <n v="0"/>
    <s v="Late"/>
    <x v="329"/>
    <s v="2018-02"/>
    <s v="2018-01"/>
    <n v="0"/>
    <n v="0"/>
    <x v="3"/>
    <n v="2017"/>
    <n v="1"/>
    <s v="2018-Q1"/>
    <n v="0"/>
  </r>
  <r>
    <s v="ACC000969"/>
    <n v="854"/>
    <s v="JALANDHAR"/>
    <s v="JLG30K"/>
    <n v="38031"/>
    <n v="38256"/>
    <n v="11081"/>
    <d v="2018-02-07T00:00:00"/>
    <s v="Paid Off"/>
    <s v="Monthly EMI"/>
    <n v="160051"/>
    <s v="JALANDHAR-160051"/>
    <s v="Meera Gupta"/>
    <s v="Female"/>
    <s v="26-35"/>
    <n v="29"/>
    <s v="1/1/1989"/>
    <s v="ST"/>
    <s v="Sikh"/>
    <s v="RENT"/>
    <s v="75K-100K"/>
    <s v="Self-Employed"/>
    <n v="369"/>
    <s v="XLG"/>
    <s v="Services"/>
    <s v=" 36 months"/>
    <n v="0.1065"/>
    <s v="B"/>
    <s v="B2"/>
    <s v="JALANDHAR"/>
    <s v="102-DBS"/>
    <s v="LUDHIANA"/>
    <s v="PB"/>
    <s v="PUNJAB"/>
    <s v="JALANDHAR"/>
    <n v="160051"/>
    <s v="10067-AKSHAY KUMAR"/>
    <s v="Low"/>
    <n v="39328"/>
    <n v="39427"/>
    <n v="37599"/>
    <n v="11.33"/>
    <n v="2383.54"/>
    <s v="N"/>
    <s v="N"/>
    <n v="0"/>
    <s v="On-Time"/>
    <x v="396"/>
    <s v="2018-02"/>
    <s v="2018-01"/>
    <n v="0"/>
    <n v="0"/>
    <x v="3"/>
    <n v="2017"/>
    <n v="0"/>
    <s v="2018-Q1"/>
    <n v="1"/>
  </r>
  <r>
    <s v="ACC000061"/>
    <n v="527"/>
    <s v="BEHROR"/>
    <s v="JLG30K"/>
    <n v="12194"/>
    <n v="44573"/>
    <n v="2944"/>
    <d v="2018-02-10T00:00:00"/>
    <s v="Default"/>
    <s v="Monthly EMI"/>
    <n v="30179"/>
    <s v="BEHROR-30179"/>
    <s v="Ananya Gupta"/>
    <s v="Female"/>
    <s v="36-45"/>
    <n v="44"/>
    <s v="1/1/1973"/>
    <s v="SC"/>
    <s v="Hindu"/>
    <s v="RENT"/>
    <s v="25K-50K"/>
    <s v="Business"/>
    <n v="746"/>
    <s v="XLG"/>
    <s v="Services"/>
    <s v=" 36 months"/>
    <n v="0.1065"/>
    <s v="B"/>
    <s v="B2"/>
    <s v="BEHROR"/>
    <s v="301-DBS"/>
    <s v="JAIPUR"/>
    <s v="RJ"/>
    <s v="RAJASTHAN"/>
    <s v="BEHROD"/>
    <n v="30179"/>
    <s v="10055-MAHESH KUMAR PATEL"/>
    <s v="Low"/>
    <n v="11839"/>
    <n v="46389"/>
    <n v="11915"/>
    <n v="33.19"/>
    <n v="145.08000000000001"/>
    <s v="Y"/>
    <s v="N"/>
    <n v="0"/>
    <s v="On-Time"/>
    <x v="348"/>
    <s v="2018-02"/>
    <s v="2018-01"/>
    <n v="0"/>
    <n v="0"/>
    <x v="3"/>
    <n v="2017"/>
    <n v="1"/>
    <s v="2018-Q1"/>
    <n v="0"/>
  </r>
  <r>
    <s v="ACC001998"/>
    <n v="512"/>
    <s v="DHURI"/>
    <s v="JLG35K"/>
    <n v="9011"/>
    <n v="17838"/>
    <n v="23006"/>
    <d v="2018-02-12T00:00:00"/>
    <s v="Fully Paid"/>
    <s v="Quarterly EMI"/>
    <n v="1030063"/>
    <s v="DHURI-1030063"/>
    <s v="Laksh Chopra"/>
    <s v="Female"/>
    <s v="46-55"/>
    <n v="55"/>
    <s v="22-04-1964"/>
    <s v="Minority"/>
    <s v="Muslim"/>
    <s v="RENT"/>
    <s v="100K+"/>
    <s v="Self-Employed"/>
    <n v="502"/>
    <s v="XLG"/>
    <s v="Trade"/>
    <s v=" 36 months"/>
    <n v="9.9099999999999994E-2"/>
    <s v="B"/>
    <s v="B1"/>
    <s v="DHURI"/>
    <s v="102-DBS"/>
    <s v="LUDHIANA"/>
    <s v="PB"/>
    <s v="PUNJAB"/>
    <s v="SANGRUR"/>
    <n v="1030063"/>
    <s v="12058-DEEPAK KUMAR"/>
    <s v="Low"/>
    <n v="9709"/>
    <n v="18988"/>
    <n v="8878"/>
    <n v="48.21"/>
    <n v="1162.96"/>
    <s v="N"/>
    <s v="N"/>
    <n v="1"/>
    <s v="On-Time"/>
    <x v="397"/>
    <s v="2018-02"/>
    <s v="2018-01"/>
    <n v="0"/>
    <n v="0"/>
    <x v="3"/>
    <n v="2017"/>
    <n v="0"/>
    <s v="2018-Q1"/>
    <n v="1"/>
  </r>
  <r>
    <s v="ACC000158"/>
    <n v="778"/>
    <s v="BEHROR"/>
    <s v="JLG30K"/>
    <n v="11139"/>
    <n v="25509"/>
    <n v="7581"/>
    <d v="2018-02-14T00:00:00"/>
    <s v="Default"/>
    <s v="Monthly EMI"/>
    <n v="30179"/>
    <s v="BEHROR-30179"/>
    <s v="Laksh Malhotra"/>
    <s v="Female"/>
    <s v="46-55"/>
    <n v="51"/>
    <s v="1/1/1968"/>
    <s v="General"/>
    <s v="Muslim"/>
    <s v="MORTGAGE"/>
    <s v="75K-100K"/>
    <s v="Self-Employed"/>
    <n v="804"/>
    <s v="XLG"/>
    <s v="Services"/>
    <s v=" 36 months"/>
    <n v="0.1065"/>
    <s v="B"/>
    <s v="B2"/>
    <s v="BEHROR"/>
    <s v="301-DBS"/>
    <s v="JAIPUR"/>
    <s v="RJ"/>
    <s v="RAJASTHAN"/>
    <s v="BEHROD"/>
    <n v="30179"/>
    <s v="10055-MAHESH KUMAR PATEL"/>
    <s v="Low"/>
    <n v="11082"/>
    <n v="27183"/>
    <n v="10744"/>
    <n v="41.56"/>
    <n v="1935.13"/>
    <s v="N"/>
    <s v="N"/>
    <n v="2"/>
    <s v="On-Time"/>
    <x v="398"/>
    <s v="2018-02"/>
    <s v="2018-01"/>
    <n v="0"/>
    <n v="0"/>
    <x v="3"/>
    <n v="2017"/>
    <n v="0"/>
    <s v="2018-Q1"/>
    <n v="1"/>
  </r>
  <r>
    <s v="ACC001090"/>
    <n v="319"/>
    <s v="MODINAGAR"/>
    <s v="JLG35K"/>
    <n v="24884"/>
    <n v="38208"/>
    <n v="27574"/>
    <d v="2018-02-15T00:00:00"/>
    <s v="Fully Paid"/>
    <s v="Monthly EMI"/>
    <n v="410521"/>
    <s v="MODINAGAR-410521"/>
    <s v="Kavya Malhotra"/>
    <s v="Female"/>
    <s v="36-45"/>
    <n v="36"/>
    <s v="1/1/1983"/>
    <s v="ST"/>
    <s v="Sikh"/>
    <s v="RENT"/>
    <s v="&lt;25K"/>
    <s v="Salaried"/>
    <n v="514"/>
    <s v="XLG"/>
    <s v="Trade"/>
    <s v=" 36 months"/>
    <n v="9.9099999999999994E-2"/>
    <s v="B"/>
    <s v="B1"/>
    <s v="MODINAGAR"/>
    <s v="176-DBS"/>
    <s v="BULANDSHAHR"/>
    <s v="UP"/>
    <s v="UTTAR PRADESH"/>
    <s v="MODINAGAR"/>
    <n v="410521"/>
    <s v="12116-ANIL KUMAR"/>
    <s v="Low"/>
    <n v="24678"/>
    <n v="38600"/>
    <n v="24438"/>
    <n v="15.69"/>
    <n v="375.3"/>
    <s v="N"/>
    <s v="N"/>
    <n v="0"/>
    <s v="On-Time"/>
    <x v="399"/>
    <s v="2018-02"/>
    <s v="2018-01"/>
    <n v="0"/>
    <n v="0"/>
    <x v="3"/>
    <n v="2017"/>
    <n v="0"/>
    <s v="2018-Q1"/>
    <n v="1"/>
  </r>
  <r>
    <s v="ACC001814"/>
    <n v="603"/>
    <s v="KURUKSHETRA"/>
    <s v="JLG35K"/>
    <n v="33073"/>
    <n v="32994"/>
    <n v="14764"/>
    <d v="2018-02-19T00:00:00"/>
    <s v="Paid Off"/>
    <s v="Monthly EMI"/>
    <n v="70364"/>
    <s v="KURUKSHETRA-70364"/>
    <s v="Laksh Patel"/>
    <s v="Female"/>
    <s v="46-55"/>
    <n v="46"/>
    <s v="1/1/1973"/>
    <s v="General"/>
    <s v="Hindu"/>
    <s v="RENT"/>
    <s v="50K-75K"/>
    <s v="Business"/>
    <n v="467"/>
    <s v="XLG"/>
    <s v="Trade"/>
    <s v=" 36 months"/>
    <n v="9.9099999999999994E-2"/>
    <s v="B"/>
    <s v="B1"/>
    <s v="KURUKSHETRA"/>
    <s v="206-DBS"/>
    <s v="KARNAL"/>
    <s v="HR"/>
    <s v="HARYANA"/>
    <s v="KURUKSHETRA"/>
    <n v="70364"/>
    <s v="10028-AAYUSH PANDEY"/>
    <s v="Medium"/>
    <n v="33461"/>
    <n v="33603"/>
    <n v="33069"/>
    <n v="16.14"/>
    <n v="2357.14"/>
    <s v="N"/>
    <s v="N"/>
    <n v="1"/>
    <s v="On-Time"/>
    <x v="400"/>
    <s v="2018-02"/>
    <s v="2018-01"/>
    <n v="0"/>
    <n v="0"/>
    <x v="3"/>
    <n v="2017"/>
    <n v="0"/>
    <s v="2018-Q1"/>
    <n v="1"/>
  </r>
  <r>
    <s v="ACC001059"/>
    <n v="717"/>
    <s v="DHURI"/>
    <s v="JLG30K"/>
    <n v="6584"/>
    <n v="5557"/>
    <n v="3135"/>
    <d v="2018-02-20T00:00:00"/>
    <s v="Fully Paid"/>
    <s v="Monthly EMI"/>
    <n v="1030063"/>
    <s v="DHURI-1030063"/>
    <s v="Kavya Verma"/>
    <s v="Female"/>
    <s v="36-45"/>
    <n v="37"/>
    <s v="1/1/1980"/>
    <s v="General"/>
    <s v="Hindu"/>
    <s v="RENT"/>
    <s v="&lt;25K"/>
    <s v="Self-Employed"/>
    <n v="479"/>
    <s v="XLG"/>
    <s v="Services"/>
    <s v=" 36 months"/>
    <n v="0.1065"/>
    <s v="B"/>
    <s v="B2"/>
    <s v="DHURI"/>
    <s v="102-DBS"/>
    <s v="LUDHIANA"/>
    <s v="PB"/>
    <s v="PUNJAB"/>
    <s v="SANGRUR"/>
    <n v="1030063"/>
    <s v="12058-DEEPAK KUMAR"/>
    <s v="Low"/>
    <n v="6366"/>
    <n v="5680"/>
    <n v="6130"/>
    <n v="28.62"/>
    <n v="3853.68"/>
    <s v="Y"/>
    <s v="N"/>
    <n v="0"/>
    <s v="On-Time"/>
    <x v="274"/>
    <s v="2018-02"/>
    <s v="2018-01"/>
    <n v="0"/>
    <n v="0"/>
    <x v="3"/>
    <n v="2017"/>
    <n v="0"/>
    <s v="2018-Q1"/>
    <n v="0"/>
  </r>
  <r>
    <s v="ACC001533"/>
    <n v="186"/>
    <s v="Mathura"/>
    <s v="JLG44K"/>
    <n v="49643"/>
    <n v="29978"/>
    <n v="41425"/>
    <d v="2018-02-21T00:00:00"/>
    <s v="Active"/>
    <s v="Monthly EMI"/>
    <n v="910182"/>
    <s v="Mathura-910182"/>
    <s v="Meera Gupta"/>
    <s v="Female"/>
    <s v="46-55"/>
    <n v="47"/>
    <s v="1/6/1972"/>
    <s v="Minority"/>
    <s v="Muslim"/>
    <s v="MORTGAGE"/>
    <s v="25K-50K"/>
    <s v="Self-Employed"/>
    <n v="346"/>
    <s v="XLG"/>
    <s v="Home Loan"/>
    <s v=" 36 months"/>
    <n v="6.6199999999999995E-2"/>
    <s v="A"/>
    <s v="A2"/>
    <s v="Mathura"/>
    <s v="176-DBS"/>
    <s v="BULANDSHAHR"/>
    <s v="UP"/>
    <s v="UTTAR PRADESH"/>
    <s v="MATHURA"/>
    <n v="910182"/>
    <s v="10469-MANISH  PANDEY"/>
    <s v="High"/>
    <n v="51146"/>
    <n v="30967"/>
    <n v="49534"/>
    <n v="49.53"/>
    <n v="799.02"/>
    <s v="N"/>
    <s v="N"/>
    <n v="1"/>
    <s v="Very Late"/>
    <x v="401"/>
    <s v="2018-02"/>
    <s v="2018-01"/>
    <n v="1"/>
    <n v="0"/>
    <x v="3"/>
    <n v="2017"/>
    <n v="0"/>
    <s v="2018-Q1"/>
    <n v="1"/>
  </r>
  <r>
    <s v="ACC000086"/>
    <n v="346"/>
    <s v="MUKTSAR"/>
    <s v="JLG40K"/>
    <n v="10849"/>
    <n v="25823"/>
    <n v="2282"/>
    <d v="2018-02-22T00:00:00"/>
    <s v="Paid Off"/>
    <s v="Monthly EMI"/>
    <n v="1110166"/>
    <s v="MUKTSAR-1110166"/>
    <s v="Nisha Joshi"/>
    <s v="Female"/>
    <s v="46-55"/>
    <n v="48"/>
    <s v="4/9/1971"/>
    <s v="General"/>
    <s v="Hindu"/>
    <s v="MORTGAGE"/>
    <s v="50K-75K"/>
    <s v="Business"/>
    <n v="657"/>
    <s v="XLG"/>
    <s v="Services"/>
    <s v=" 36 months"/>
    <n v="0.17269999999999999"/>
    <s v="D"/>
    <s v="D3"/>
    <s v="MUKTSAR"/>
    <s v="102-DBS"/>
    <s v="LUDHIANA"/>
    <s v="PB"/>
    <s v="PUNJAB"/>
    <s v="SRI MUKTSAR SAHIB"/>
    <n v="1110166"/>
    <s v="11303-ASHUTOSH KUMAR SUMAN"/>
    <s v="Medium"/>
    <n v="12029"/>
    <n v="26751"/>
    <n v="10844"/>
    <n v="12.11"/>
    <n v="4890.1099999999997"/>
    <s v="N"/>
    <s v="N"/>
    <n v="0"/>
    <s v="Late"/>
    <x v="402"/>
    <s v="2018-02"/>
    <s v="2018-01"/>
    <n v="0"/>
    <n v="0"/>
    <x v="3"/>
    <n v="2017"/>
    <n v="0"/>
    <s v="2018-Q1"/>
    <n v="1"/>
  </r>
  <r>
    <s v="ACC001317"/>
    <n v="136"/>
    <s v="DIBRUGARH"/>
    <s v="JLG30K"/>
    <n v="10611"/>
    <n v="10925"/>
    <n v="5414"/>
    <d v="2018-02-23T00:00:00"/>
    <s v="Fully Paid"/>
    <s v="Quarterly EMI"/>
    <n v="1050013"/>
    <s v="DIBRUGARH-1050013"/>
    <s v="Kavya Gupta"/>
    <s v="Female"/>
    <s v="26-35"/>
    <n v="35"/>
    <s v="1/1/1984"/>
    <s v="ST"/>
    <s v="Sikh"/>
    <s v="RENT"/>
    <s v="50K-75K"/>
    <s v="Business"/>
    <n v="721"/>
    <s v="XLG"/>
    <s v="Services"/>
    <s v=" 36 months"/>
    <n v="0.1065"/>
    <s v="B"/>
    <s v="B2"/>
    <s v="DIBRUGARH"/>
    <s v="208-DBS"/>
    <s v="GUWAAHATI"/>
    <s v="AS"/>
    <s v="ASSAM"/>
    <s v="DIBRUGARH"/>
    <n v="1050013"/>
    <s v="10961-NAYAN JYOTI SARMAH"/>
    <s v="Low"/>
    <n v="12538"/>
    <n v="11289"/>
    <n v="10422"/>
    <n v="34.090000000000003"/>
    <n v="4556.74"/>
    <s v="N"/>
    <s v="N"/>
    <n v="2"/>
    <s v="On-Time"/>
    <x v="403"/>
    <s v="2018-02"/>
    <s v="2018-01"/>
    <n v="0"/>
    <n v="0"/>
    <x v="3"/>
    <n v="2017"/>
    <n v="0"/>
    <s v="2018-Q1"/>
    <n v="1"/>
  </r>
  <r>
    <s v="ACC000455"/>
    <n v="84"/>
    <s v="BEHROR"/>
    <s v="JLG50K"/>
    <n v="2755"/>
    <n v="3382"/>
    <n v="13369"/>
    <d v="2018-02-24T00:00:00"/>
    <s v="Paid Off"/>
    <s v="Monthly EMI"/>
    <n v="30179"/>
    <s v="BEHROR-30179"/>
    <s v="Nisha Reddy"/>
    <s v="Female"/>
    <s v="36-45"/>
    <n v="42"/>
    <s v="1/1/1977"/>
    <s v="SC"/>
    <s v="Hindu"/>
    <s v="RENT"/>
    <s v="100K+"/>
    <s v="Self-Employed"/>
    <n v="668"/>
    <s v="XLG"/>
    <s v="Home Loan"/>
    <s v=" 60 months"/>
    <n v="0.1991"/>
    <s v="E"/>
    <s v="E4"/>
    <s v="BEHROR"/>
    <s v="301-DBS"/>
    <s v="JAIPUR"/>
    <s v="RJ"/>
    <s v="RAJASTHAN"/>
    <s v="BEHROD"/>
    <n v="30179"/>
    <s v="10055-MAHESH KUMAR PATEL"/>
    <s v="Low"/>
    <n v="2911"/>
    <n v="5301"/>
    <n v="2695"/>
    <n v="45.31"/>
    <n v="2529.98"/>
    <s v="N"/>
    <s v="N"/>
    <n v="1"/>
    <s v="Very Late"/>
    <x v="404"/>
    <s v="2018-02"/>
    <s v="2018-01"/>
    <n v="0"/>
    <n v="0"/>
    <x v="3"/>
    <n v="2017"/>
    <n v="0"/>
    <s v="2018-Q1"/>
    <n v="1"/>
  </r>
  <r>
    <s v="ACC000145"/>
    <n v="157"/>
    <s v="Mangaldoi"/>
    <s v="JLG30K"/>
    <n v="16674"/>
    <n v="38123"/>
    <n v="37000"/>
    <d v="2018-02-24T00:00:00"/>
    <s v="Fully Paid"/>
    <s v="Monthly EMI"/>
    <n v="570241"/>
    <s v="Mangaldoi-570241"/>
    <s v="Aarav Reddy"/>
    <s v="Female"/>
    <s v="46-55"/>
    <n v="55"/>
    <s v="1/1/1963"/>
    <s v="General"/>
    <s v="Muslim"/>
    <s v="MORTGAGE"/>
    <s v="&lt;25K"/>
    <s v="Self-Employed"/>
    <n v="750"/>
    <s v="XLG"/>
    <s v="Services"/>
    <s v=" 36 months"/>
    <n v="0.1065"/>
    <s v="B"/>
    <s v="B2"/>
    <s v="Mangaldoi"/>
    <s v="208-DBS"/>
    <s v="GUWAAHATI"/>
    <s v="AS"/>
    <s v="ASSAM"/>
    <s v="Mangaldoi"/>
    <n v="570241"/>
    <s v="10961-NAYAN JYOTI SARMAH"/>
    <s v="Low"/>
    <n v="18197"/>
    <n v="38892"/>
    <n v="16317"/>
    <n v="4.62"/>
    <n v="2410.31"/>
    <s v="N"/>
    <s v="N"/>
    <n v="1"/>
    <s v="On-Time"/>
    <x v="404"/>
    <s v="2018-02"/>
    <s v="2018-01"/>
    <n v="0"/>
    <n v="0"/>
    <x v="3"/>
    <n v="2017"/>
    <n v="0"/>
    <s v="2018-Q1"/>
    <n v="1"/>
  </r>
  <r>
    <s v="ACC001889"/>
    <n v="262"/>
    <s v="Mangaldoi"/>
    <s v="JLG35K"/>
    <n v="44279"/>
    <n v="28689"/>
    <n v="17524"/>
    <d v="2018-02-24T00:00:00"/>
    <s v="Fully Paid"/>
    <s v="Quarterly EMI"/>
    <n v="570241"/>
    <s v="Mangaldoi-570241"/>
    <s v="Nisha Patel"/>
    <s v="Female"/>
    <s v="18-25"/>
    <n v="21"/>
    <s v="1/1/1998"/>
    <s v="General"/>
    <s v="Hindu"/>
    <s v="RENT"/>
    <s v="25K-50K"/>
    <s v="Salaried"/>
    <n v="800"/>
    <s v="XLG"/>
    <s v="Trade"/>
    <s v=" 36 months"/>
    <n v="9.9099999999999994E-2"/>
    <s v="B"/>
    <s v="B1"/>
    <s v="Mangaldoi"/>
    <s v="208-DBS"/>
    <s v="GUWAAHATI"/>
    <s v="AS"/>
    <s v="ASSAM"/>
    <s v="Mangaldoi"/>
    <n v="570241"/>
    <s v="10961-NAYAN JYOTI SARMAH"/>
    <s v="Low"/>
    <n v="45455"/>
    <n v="28432"/>
    <n v="44217"/>
    <n v="41.17"/>
    <n v="2015.83"/>
    <s v="N"/>
    <s v="N"/>
    <n v="1"/>
    <s v="On-Time"/>
    <x v="404"/>
    <s v="2018-02"/>
    <s v="2018-01"/>
    <n v="0"/>
    <n v="0"/>
    <x v="3"/>
    <n v="2017"/>
    <n v="0"/>
    <s v="2018-Q1"/>
    <n v="1"/>
  </r>
  <r>
    <s v="ACC001436"/>
    <n v="326"/>
    <s v="KURUKSHETRA"/>
    <s v="JLG30K"/>
    <n v="31558"/>
    <n v="15790"/>
    <n v="20444"/>
    <d v="2018-02-24T00:00:00"/>
    <s v="Default"/>
    <s v="Quarterly EMI"/>
    <n v="70364"/>
    <s v="KURUKSHETRA-70364"/>
    <s v="Ananya Nair"/>
    <s v="Female"/>
    <s v="36-45"/>
    <n v="44"/>
    <s v="1/1/1975"/>
    <s v="ST"/>
    <s v="Sikh"/>
    <s v="RENT"/>
    <s v="50K-75K"/>
    <s v="Self-Employed"/>
    <n v="638"/>
    <s v="XLG"/>
    <s v="Services"/>
    <s v=" 36 months"/>
    <n v="0.1065"/>
    <s v="B"/>
    <s v="B2"/>
    <s v="KURUKSHETRA"/>
    <s v="206-DBS"/>
    <s v="KARNAL"/>
    <s v="HR"/>
    <s v="HARYANA"/>
    <s v="KURUKSHETRA"/>
    <n v="70364"/>
    <s v="10028-AAYUSH PANDEY"/>
    <s v="Medium"/>
    <n v="31290"/>
    <n v="16663"/>
    <n v="31218"/>
    <n v="45.49"/>
    <n v="819.71"/>
    <s v="N"/>
    <s v="N"/>
    <n v="0"/>
    <s v="On-Time"/>
    <x v="358"/>
    <s v="2018-02"/>
    <s v="2018-01"/>
    <n v="0"/>
    <n v="0"/>
    <x v="3"/>
    <n v="2017"/>
    <n v="1"/>
    <s v="2018-Q1"/>
    <n v="0"/>
  </r>
  <r>
    <s v="ACC000886"/>
    <n v="410"/>
    <s v="Mathura"/>
    <s v="JLG30K"/>
    <n v="31192"/>
    <n v="46139"/>
    <n v="15918"/>
    <d v="2018-02-24T00:00:00"/>
    <s v="Fully Paid"/>
    <s v="Quarterly EMI"/>
    <n v="910182"/>
    <s v="Mathura-910182"/>
    <s v="Ishaan Nair"/>
    <s v="Female"/>
    <s v="36-45"/>
    <n v="41"/>
    <s v="1/1/1977"/>
    <s v="ST"/>
    <s v="Sikh"/>
    <s v="MORTGAGE"/>
    <s v="&lt;25K"/>
    <s v="Salaried"/>
    <n v="338"/>
    <s v="XLG"/>
    <s v="Services"/>
    <s v=" 36 months"/>
    <n v="0.1065"/>
    <s v="B"/>
    <s v="B2"/>
    <s v="Mathura"/>
    <s v="176-DBS"/>
    <s v="BULANDSHAHR"/>
    <s v="UP"/>
    <s v="UTTAR PRADESH"/>
    <s v="MATHURA"/>
    <n v="910182"/>
    <s v="10469-MANISH  PANDEY"/>
    <s v="High"/>
    <n v="31506"/>
    <n v="47959"/>
    <n v="30767"/>
    <n v="23.95"/>
    <n v="4892.66"/>
    <s v="N"/>
    <s v="N"/>
    <n v="2"/>
    <s v="Late"/>
    <x v="241"/>
    <s v="2018-02"/>
    <s v="2018-01"/>
    <n v="0"/>
    <n v="0"/>
    <x v="3"/>
    <n v="2017"/>
    <n v="0"/>
    <s v="2018-Q1"/>
    <n v="0"/>
  </r>
  <r>
    <s v="ACC000126"/>
    <n v="671"/>
    <s v="SANGRUR"/>
    <s v="JLG35K"/>
    <n v="38395"/>
    <n v="33167"/>
    <n v="29039"/>
    <d v="2018-02-25T00:00:00"/>
    <s v="Fully Paid"/>
    <s v="Quarterly EMI"/>
    <n v="110159"/>
    <s v="SANGRUR-110159"/>
    <s v="Ananya Mehta"/>
    <s v="Female"/>
    <s v="36-45"/>
    <n v="38"/>
    <s v="1/1/1980"/>
    <s v="ST"/>
    <s v="Sikh"/>
    <s v="RENT"/>
    <s v="25K-50K"/>
    <s v="Salaried"/>
    <n v="398"/>
    <s v="XLG"/>
    <s v="Trade"/>
    <s v=" 36 months"/>
    <n v="9.9099999999999994E-2"/>
    <s v="B"/>
    <s v="B1"/>
    <s v="SANGRUR"/>
    <s v="102-DBS"/>
    <s v="LUDHIANA"/>
    <s v="PB"/>
    <s v="PUNJAB"/>
    <s v="SANGRUR"/>
    <n v="110159"/>
    <s v="10037-RAJESH PRATAP"/>
    <s v="Low"/>
    <n v="38641"/>
    <n v="32774"/>
    <n v="38268"/>
    <n v="33.99"/>
    <n v="1409.91"/>
    <s v="N"/>
    <s v="N"/>
    <n v="2"/>
    <s v="On-Time"/>
    <x v="387"/>
    <s v="2018-02"/>
    <s v="2018-01"/>
    <n v="0"/>
    <n v="0"/>
    <x v="3"/>
    <n v="2017"/>
    <n v="1"/>
    <s v="2018-Q1"/>
    <n v="0"/>
  </r>
  <r>
    <s v="ACC001457"/>
    <n v="596"/>
    <s v="Mathura"/>
    <s v="JLG30K"/>
    <n v="29454"/>
    <n v="28553"/>
    <n v="11739"/>
    <d v="2018-02-28T00:00:00"/>
    <s v="Default"/>
    <s v="Quarterly EMI"/>
    <n v="910182"/>
    <s v="Mathura-910182"/>
    <s v="Vivaan Patel"/>
    <s v="Female"/>
    <s v="46-55"/>
    <n v="51"/>
    <s v="1/1/1966"/>
    <s v="SC"/>
    <s v="Hindu"/>
    <s v="MORTGAGE"/>
    <s v="100K+"/>
    <s v="Business"/>
    <n v="375"/>
    <s v="XLG"/>
    <s v="Services"/>
    <s v=" 36 months"/>
    <n v="0.1065"/>
    <s v="B"/>
    <s v="B2"/>
    <s v="Mathura"/>
    <s v="176-DBS"/>
    <s v="BULANDSHAHR"/>
    <s v="UP"/>
    <s v="UTTAR PRADESH"/>
    <s v="MATHURA"/>
    <n v="910182"/>
    <s v="10469-MANISH  PANDEY"/>
    <s v="High"/>
    <n v="31155"/>
    <n v="28960"/>
    <n v="28967"/>
    <n v="42.76"/>
    <n v="2771.3"/>
    <s v="N"/>
    <s v="N"/>
    <n v="2"/>
    <s v="On-Time"/>
    <x v="323"/>
    <s v="2018-02"/>
    <s v="2018-01"/>
    <n v="0"/>
    <n v="0"/>
    <x v="3"/>
    <n v="2017"/>
    <n v="1"/>
    <s v="2018-Q1"/>
    <n v="0"/>
  </r>
  <r>
    <s v="ACC000004"/>
    <n v="735"/>
    <s v="DHURI"/>
    <s v="JLG30K"/>
    <n v="8828"/>
    <n v="6648"/>
    <n v="5311"/>
    <d v="2018-02-28T00:00:00"/>
    <s v="Fully Paid"/>
    <s v="Monthly EMI"/>
    <n v="1030063"/>
    <s v="DHURI-1030063"/>
    <s v="Kavya Gupta"/>
    <s v="Female"/>
    <s v="36-45"/>
    <n v="43"/>
    <s v="1/1/1976"/>
    <s v="Minority"/>
    <s v="Muslim"/>
    <s v="RENT"/>
    <s v="&lt;25K"/>
    <s v="Self-Employed"/>
    <n v="528"/>
    <s v="XLG"/>
    <s v="Services"/>
    <s v=" 36 months"/>
    <n v="0.1065"/>
    <s v="B"/>
    <s v="B2"/>
    <s v="DHURI"/>
    <s v="102-DBS"/>
    <s v="LUDHIANA"/>
    <s v="PB"/>
    <s v="PUNJAB"/>
    <s v="SANGRUR"/>
    <n v="1030063"/>
    <s v="12058-DEEPAK KUMAR"/>
    <s v="Low"/>
    <n v="8636"/>
    <n v="7126"/>
    <n v="8764"/>
    <n v="18.66"/>
    <n v="895.23"/>
    <s v="N"/>
    <s v="N"/>
    <n v="2"/>
    <s v="On-Time"/>
    <x v="142"/>
    <s v="2018-02"/>
    <s v="2018-01"/>
    <n v="0"/>
    <n v="0"/>
    <x v="3"/>
    <n v="2017"/>
    <n v="0"/>
    <s v="2018-Q1"/>
    <n v="0"/>
  </r>
  <r>
    <s v="ACC001538"/>
    <n v="337"/>
    <s v="SANGRUR"/>
    <s v="JLG30K"/>
    <n v="9811"/>
    <n v="5807"/>
    <n v="32116"/>
    <d v="2018-03-01T00:00:00"/>
    <s v="Active"/>
    <s v="Quarterly EMI"/>
    <n v="110159"/>
    <s v="SANGRUR-110159"/>
    <s v="Meera Chopra"/>
    <s v="Female"/>
    <s v="36-45"/>
    <n v="36"/>
    <s v="1/1/1981"/>
    <s v="OBC"/>
    <s v="Christian"/>
    <s v="RENT"/>
    <s v="75K-100K"/>
    <s v="Self-Employed"/>
    <n v="419"/>
    <s v="XLG"/>
    <s v="Services"/>
    <s v=" 36 months"/>
    <n v="0.1065"/>
    <s v="B"/>
    <s v="B2"/>
    <s v="SANGRUR"/>
    <s v="102-DBS"/>
    <s v="LUDHIANA"/>
    <s v="PB"/>
    <s v="PUNJAB"/>
    <s v="SANGRUR"/>
    <n v="110159"/>
    <s v="10037-RAJESH PRATAP"/>
    <s v="Low"/>
    <n v="10763"/>
    <n v="6897"/>
    <n v="9439"/>
    <n v="39.200000000000003"/>
    <n v="1463.37"/>
    <s v="N"/>
    <s v="N"/>
    <n v="2"/>
    <s v="On-Time"/>
    <x v="405"/>
    <s v="2018-03"/>
    <s v="2018-02"/>
    <n v="1"/>
    <n v="0"/>
    <x v="3"/>
    <n v="2017"/>
    <n v="0"/>
    <s v="2018-Q1"/>
    <n v="1"/>
  </r>
  <r>
    <s v="ACC001348"/>
    <n v="888"/>
    <s v="HAPUR"/>
    <s v="JLG30K"/>
    <n v="20705"/>
    <n v="46712"/>
    <n v="5543"/>
    <d v="2018-03-01T00:00:00"/>
    <s v="Paid Off"/>
    <s v="Quarterly EMI"/>
    <n v="210563"/>
    <s v="HAPUR-210563"/>
    <s v="Kavya Mehta"/>
    <s v="Female"/>
    <s v="36-45"/>
    <n v="37"/>
    <s v="12/1/1982"/>
    <s v="ST"/>
    <s v="Hindu"/>
    <s v="MORTGAGE"/>
    <s v="75K-100K"/>
    <s v="Business"/>
    <n v="414"/>
    <s v="XLG"/>
    <s v="Services"/>
    <s v=" 36 months"/>
    <n v="0.1065"/>
    <s v="B"/>
    <s v="B2"/>
    <s v="HAPUR"/>
    <s v="176-DBS"/>
    <s v="BULANDSHAHR"/>
    <s v="UP"/>
    <s v="UTTAR PRADESH"/>
    <s v="HAPUR"/>
    <n v="210563"/>
    <s v="10183-RISHABH PANT"/>
    <s v="Low"/>
    <n v="21661"/>
    <n v="46341"/>
    <n v="20226"/>
    <n v="45.32"/>
    <n v="4040.98"/>
    <s v="N"/>
    <s v="N"/>
    <n v="2"/>
    <s v="Late"/>
    <x v="405"/>
    <s v="2018-03"/>
    <s v="2018-02"/>
    <n v="0"/>
    <n v="0"/>
    <x v="3"/>
    <n v="2017"/>
    <n v="0"/>
    <s v="2018-Q1"/>
    <n v="1"/>
  </r>
  <r>
    <s v="ACC000259"/>
    <n v="700"/>
    <s v="DURGAPUR"/>
    <s v="JLG30K"/>
    <n v="17998"/>
    <n v="4079"/>
    <n v="42066"/>
    <d v="2018-03-06T00:00:00"/>
    <s v="Active"/>
    <s v="Quarterly EMI"/>
    <n v="700013"/>
    <s v="DURGAPUR-700013"/>
    <s v="Kavya Mehta"/>
    <s v="Female"/>
    <s v="26-35"/>
    <n v="31"/>
    <s v="1/1/1987"/>
    <s v="ST"/>
    <s v="Muslim"/>
    <s v="RENT"/>
    <s v="&lt;25K"/>
    <s v="Self-Employed"/>
    <n v="466"/>
    <s v="XLG"/>
    <s v="Services"/>
    <s v=" 36 months"/>
    <n v="0.1065"/>
    <s v="B"/>
    <s v="B2"/>
    <s v="DURGAPUR"/>
    <s v="201-DBS"/>
    <s v="HOWRAH"/>
    <s v="WB"/>
    <s v="WEST BENGAL"/>
    <s v="PASCHIM BARDHHAMAN"/>
    <n v="700013"/>
    <s v="10037-RAJESH PRATAP"/>
    <s v="Low"/>
    <n v="19359"/>
    <n v="5905"/>
    <n v="17903"/>
    <n v="28.22"/>
    <n v="1197.54"/>
    <s v="N"/>
    <s v="N"/>
    <n v="1"/>
    <s v="On-Time"/>
    <x v="406"/>
    <s v="2018-03"/>
    <s v="2018-02"/>
    <n v="1"/>
    <n v="0"/>
    <x v="3"/>
    <n v="2017"/>
    <n v="0"/>
    <s v="2018-Q1"/>
    <n v="1"/>
  </r>
  <r>
    <s v="ACC000961"/>
    <n v="711"/>
    <s v="SANGRUR"/>
    <s v="JLG35K"/>
    <n v="8028"/>
    <n v="49788"/>
    <n v="36355"/>
    <d v="2018-03-06T00:00:00"/>
    <s v="Default"/>
    <s v="Quarterly EMI"/>
    <n v="110159"/>
    <s v="SANGRUR-110159"/>
    <s v="Aditya Verma"/>
    <s v="Female"/>
    <s v="36-45"/>
    <n v="40"/>
    <s v="29-01-1979"/>
    <s v="Minority"/>
    <s v="Muslim"/>
    <s v="RENT"/>
    <s v="50K-75K"/>
    <s v="Salaried"/>
    <n v="714"/>
    <s v="XLG"/>
    <s v="Trade"/>
    <s v=" 36 months"/>
    <n v="9.9099999999999994E-2"/>
    <s v="B"/>
    <s v="B1"/>
    <s v="SANGRUR"/>
    <s v="102-DBS"/>
    <s v="LUDHIANA"/>
    <s v="PB"/>
    <s v="PUNJAB"/>
    <s v="SANGRUR"/>
    <n v="110159"/>
    <s v="10037-RAJESH PRATAP"/>
    <s v="Low"/>
    <n v="7705"/>
    <n v="51660"/>
    <n v="7900"/>
    <n v="5.37"/>
    <n v="4888.72"/>
    <s v="N"/>
    <s v="N"/>
    <n v="0"/>
    <s v="On-Time"/>
    <x v="406"/>
    <s v="2018-03"/>
    <s v="2018-02"/>
    <n v="0"/>
    <n v="0"/>
    <x v="3"/>
    <n v="2017"/>
    <n v="0"/>
    <s v="2018-Q1"/>
    <n v="1"/>
  </r>
  <r>
    <s v="ACC000214"/>
    <n v="589"/>
    <s v="MAWANA"/>
    <s v="JLG30K"/>
    <n v="15414"/>
    <n v="29044"/>
    <n v="28167"/>
    <d v="2018-03-10T00:00:00"/>
    <s v="Fully Paid"/>
    <s v="Monthly EMI"/>
    <n v="800018"/>
    <s v="MAWANA-800018"/>
    <s v="Vivaan Mehta"/>
    <s v="Female"/>
    <s v="18-25"/>
    <n v="24"/>
    <s v="1/3/1994"/>
    <s v="ST"/>
    <s v="Sikh"/>
    <s v="RENT"/>
    <s v="75K-100K"/>
    <s v="Business"/>
    <n v="431"/>
    <s v="XLG"/>
    <s v="Services"/>
    <s v=" 36 months"/>
    <n v="0.1065"/>
    <s v="B"/>
    <s v="B2"/>
    <s v="MAWANA"/>
    <s v="176-DBS"/>
    <s v="BULANDSHAHR"/>
    <s v="UP"/>
    <s v="UTTAR PRADESH"/>
    <s v="MEERUT"/>
    <n v="800018"/>
    <s v="11183-ANIL KUMAR"/>
    <s v="Medium"/>
    <n v="15703"/>
    <n v="28798"/>
    <n v="15030"/>
    <n v="1.6"/>
    <n v="2107.5500000000002"/>
    <s v="N"/>
    <s v="N"/>
    <n v="1"/>
    <s v="On-Time"/>
    <x v="219"/>
    <s v="2018-03"/>
    <s v="2018-02"/>
    <n v="0"/>
    <n v="0"/>
    <x v="3"/>
    <n v="2017"/>
    <n v="0"/>
    <s v="2018-Q1"/>
    <n v="0"/>
  </r>
  <r>
    <s v="ACC001992"/>
    <n v="64"/>
    <s v="MUKTSAR"/>
    <s v="JLG29K"/>
    <n v="10575"/>
    <n v="8344"/>
    <n v="9289"/>
    <d v="2018-03-15T00:00:00"/>
    <s v="Fully Paid"/>
    <s v="Quarterly EMI"/>
    <n v="1110166"/>
    <s v="MUKTSAR-1110166"/>
    <s v="Meera Mehta"/>
    <s v="Female"/>
    <s v="46-55"/>
    <n v="50"/>
    <s v="1/1/1970"/>
    <s v="OBC"/>
    <s v="Hindu"/>
    <s v="RENT"/>
    <s v="100K+"/>
    <s v="Self-Employed"/>
    <n v="334"/>
    <s v="XLG"/>
    <s v="Trade"/>
    <s v=" 60 months"/>
    <n v="0.17269999999999999"/>
    <s v="D"/>
    <s v="D3"/>
    <s v="MUKTSAR"/>
    <s v="102-DBS"/>
    <s v="LUDHIANA"/>
    <s v="PB"/>
    <s v="PUNJAB"/>
    <s v="SRI MUKTSAR SAHIB"/>
    <n v="1110166"/>
    <s v="11303-ASHUTOSH KUMAR SUMAN"/>
    <s v="Medium"/>
    <n v="10387"/>
    <n v="9460"/>
    <n v="10251"/>
    <n v="19.57"/>
    <n v="2589.29"/>
    <s v="N"/>
    <s v="N"/>
    <n v="0"/>
    <s v="On-Time"/>
    <x v="407"/>
    <s v="2018-03"/>
    <s v="2018-02"/>
    <n v="0"/>
    <n v="0"/>
    <x v="3"/>
    <n v="2017"/>
    <n v="0"/>
    <s v="2018-Q1"/>
    <n v="1"/>
  </r>
  <r>
    <s v="ACC001524"/>
    <n v="224"/>
    <s v="DHURI"/>
    <s v="JLG30K"/>
    <n v="46225"/>
    <n v="24111"/>
    <n v="35918"/>
    <d v="2018-03-15T00:00:00"/>
    <s v="Fully Paid"/>
    <s v="Monthly EMI"/>
    <n v="1030063"/>
    <s v="DHURI-1030063"/>
    <s v="Ishaan Malhotra"/>
    <s v="Female"/>
    <s v="18-25"/>
    <n v="22"/>
    <s v="1/1/1997"/>
    <s v="OBC"/>
    <s v="Hindu"/>
    <s v="RENT"/>
    <s v="75K-100K"/>
    <s v="Salaried"/>
    <n v="679"/>
    <s v="XLG"/>
    <s v="Services"/>
    <s v=" 36 months"/>
    <n v="0.1065"/>
    <s v="B"/>
    <s v="B2"/>
    <s v="DHURI"/>
    <s v="102-DBS"/>
    <s v="LUDHIANA"/>
    <s v="PB"/>
    <s v="PUNJAB"/>
    <s v="SANGRUR"/>
    <n v="1030063"/>
    <s v="12058-DEEPAK KUMAR"/>
    <s v="Low"/>
    <n v="45778"/>
    <n v="26087"/>
    <n v="45875"/>
    <n v="9.85"/>
    <n v="546.12"/>
    <s v="N"/>
    <s v="N"/>
    <n v="2"/>
    <s v="On-Time"/>
    <x v="248"/>
    <s v="2018-03"/>
    <s v="2018-02"/>
    <n v="0"/>
    <n v="0"/>
    <x v="3"/>
    <n v="2017"/>
    <n v="1"/>
    <s v="2018-Q1"/>
    <n v="0"/>
  </r>
  <r>
    <s v="ACC000302"/>
    <n v="446"/>
    <s v="BULANDSHAHR"/>
    <s v="JLG30K"/>
    <n v="19858"/>
    <n v="21043"/>
    <n v="38013"/>
    <d v="2018-03-15T00:00:00"/>
    <s v="Fully Paid"/>
    <s v="Quarterly EMI"/>
    <n v="10068"/>
    <s v="BULANDSHAHR-10068"/>
    <s v="Ananya Malhotra"/>
    <s v="Female"/>
    <s v="36-45"/>
    <n v="44"/>
    <s v="1/1/1975"/>
    <s v="SC"/>
    <s v="Hindu"/>
    <s v="MORTGAGE"/>
    <s v="&lt;25K"/>
    <s v="Self-Employed"/>
    <n v="361"/>
    <s v="XLG"/>
    <s v="Services"/>
    <s v=" 36 months"/>
    <n v="0.1065"/>
    <s v="B"/>
    <s v="B2"/>
    <s v="BULANDSHAHR"/>
    <s v="176-DBS"/>
    <s v="BULANDSHAHR"/>
    <s v="UP"/>
    <s v="UTTAR PRADESH"/>
    <s v="BULANDSHAHAR"/>
    <n v="10068"/>
    <s v="10057-NANDI SHANKAR"/>
    <s v="High"/>
    <n v="20125"/>
    <n v="20744"/>
    <n v="19837"/>
    <n v="48.74"/>
    <n v="922.96"/>
    <s v="N"/>
    <s v="N"/>
    <n v="0"/>
    <s v="On-Time"/>
    <x v="407"/>
    <s v="2018-03"/>
    <s v="2018-02"/>
    <n v="0"/>
    <n v="0"/>
    <x v="3"/>
    <n v="2017"/>
    <n v="0"/>
    <s v="2018-Q1"/>
    <n v="1"/>
  </r>
  <r>
    <s v="ACC000327"/>
    <n v="923"/>
    <s v="BULANDSHAHR"/>
    <s v="JLG30K"/>
    <n v="26958"/>
    <n v="22518"/>
    <n v="17836"/>
    <d v="2018-03-17T00:00:00"/>
    <s v="Fully Paid"/>
    <s v="Quarterly EMI"/>
    <n v="10068"/>
    <s v="BULANDSHAHR-10068"/>
    <s v="Ishaan Chopra"/>
    <s v="Female"/>
    <s v="18-25"/>
    <n v="22"/>
    <s v="16-10-1997"/>
    <s v="ST"/>
    <s v="Sikh"/>
    <s v="MORTGAGE"/>
    <s v="50K-75K"/>
    <s v="Salaried"/>
    <n v="714"/>
    <s v="XLG"/>
    <s v="Services"/>
    <s v=" 36 months"/>
    <n v="0.1065"/>
    <s v="B"/>
    <s v="B2"/>
    <s v="BULANDSHAHR"/>
    <s v="176-DBS"/>
    <s v="BULANDSHAHR"/>
    <s v="UP"/>
    <s v="UTTAR PRADESH"/>
    <s v="BULANDSHAHAR"/>
    <n v="10068"/>
    <s v="10057-NANDI SHANKAR"/>
    <s v="High"/>
    <n v="27297"/>
    <n v="23602"/>
    <n v="26758"/>
    <n v="2.34"/>
    <n v="4596.67"/>
    <s v="N"/>
    <s v="N"/>
    <n v="2"/>
    <s v="On-Time"/>
    <x v="344"/>
    <s v="2018-03"/>
    <s v="2018-02"/>
    <n v="0"/>
    <n v="0"/>
    <x v="3"/>
    <n v="2017"/>
    <n v="1"/>
    <s v="2018-Q1"/>
    <n v="0"/>
  </r>
  <r>
    <s v="ACC000054"/>
    <n v="743"/>
    <s v="SANGRUR"/>
    <s v="JLG30K"/>
    <n v="27146"/>
    <n v="38341"/>
    <n v="6414"/>
    <d v="2018-03-18T00:00:00"/>
    <s v="Paid Off"/>
    <s v="Quarterly EMI"/>
    <n v="110159"/>
    <s v="SANGRUR-110159"/>
    <s v="Nisha Malhotra"/>
    <s v="Female"/>
    <s v="26-35"/>
    <n v="29"/>
    <s v="1/1/1991"/>
    <s v="ST"/>
    <s v="Sikh"/>
    <s v="MORTGAGE"/>
    <s v="100K+"/>
    <s v="Self-Employed"/>
    <n v="799"/>
    <s v="XLG"/>
    <s v="Services"/>
    <s v=" 36 months"/>
    <n v="0.1065"/>
    <s v="B"/>
    <s v="B2"/>
    <s v="SANGRUR"/>
    <s v="102-DBS"/>
    <s v="LUDHIANA"/>
    <s v="PB"/>
    <s v="PUNJAB"/>
    <s v="SANGRUR"/>
    <n v="110159"/>
    <s v="10037-RAJESH PRATAP"/>
    <s v="Low"/>
    <n v="28816"/>
    <n v="39214"/>
    <n v="26890"/>
    <n v="33.18"/>
    <n v="4677.9399999999996"/>
    <s v="Y"/>
    <s v="N"/>
    <n v="0"/>
    <s v="On-Time"/>
    <x v="39"/>
    <s v="2018-03"/>
    <s v="2018-02"/>
    <n v="0"/>
    <n v="0"/>
    <x v="3"/>
    <n v="2017"/>
    <n v="0"/>
    <s v="2018-Q1"/>
    <n v="0"/>
  </r>
  <r>
    <s v="ACC001171"/>
    <n v="856"/>
    <s v="Mathura"/>
    <s v="JLG35K"/>
    <n v="28645"/>
    <n v="37941"/>
    <n v="23436"/>
    <d v="2018-03-18T00:00:00"/>
    <s v="Paid Off"/>
    <s v="Monthly EMI"/>
    <n v="910182"/>
    <s v="Mathura-910182"/>
    <s v="Aarav Sharma"/>
    <s v="Female"/>
    <s v="46-55"/>
    <n v="46"/>
    <s v="5/4/1973"/>
    <s v="SC"/>
    <s v="Hindu"/>
    <s v="RENT"/>
    <s v="100K+"/>
    <s v="Business"/>
    <n v="459"/>
    <s v="XLG"/>
    <s v="Trade"/>
    <s v=" 36 months"/>
    <n v="9.9099999999999994E-2"/>
    <s v="B"/>
    <s v="B1"/>
    <s v="Mathura"/>
    <s v="176-DBS"/>
    <s v="BULANDSHAHR"/>
    <s v="UP"/>
    <s v="UTTAR PRADESH"/>
    <s v="MATHURA"/>
    <n v="910182"/>
    <s v="10469-MANISH  PANDEY"/>
    <s v="High"/>
    <n v="29233"/>
    <n v="39562"/>
    <n v="28173"/>
    <n v="17.89"/>
    <n v="2975.11"/>
    <s v="N"/>
    <s v="N"/>
    <n v="2"/>
    <s v="Very Late"/>
    <x v="102"/>
    <s v="2018-03"/>
    <s v="2018-02"/>
    <n v="0"/>
    <n v="0"/>
    <x v="3"/>
    <n v="2017"/>
    <n v="0"/>
    <s v="2018-Q1"/>
    <n v="0"/>
  </r>
  <r>
    <s v="ACC001007"/>
    <n v="545"/>
    <s v="Mangaldoi"/>
    <s v="JLG30K"/>
    <n v="19410"/>
    <n v="14658"/>
    <n v="21932"/>
    <d v="2018-03-19T00:00:00"/>
    <s v="Fully Paid"/>
    <s v="Monthly EMI"/>
    <n v="570241"/>
    <s v="Mangaldoi-570241"/>
    <s v="Ananya Mehta"/>
    <s v="Female"/>
    <s v="26-35"/>
    <n v="30"/>
    <s v="1/1/1988"/>
    <s v="ST"/>
    <s v="Sikh"/>
    <s v="RENT"/>
    <s v="75K-100K"/>
    <s v="Business"/>
    <n v="783"/>
    <s v="XLG"/>
    <s v="Services"/>
    <s v=" 36 months"/>
    <n v="0.1065"/>
    <s v="B"/>
    <s v="B2"/>
    <s v="Mangaldoi"/>
    <s v="208-DBS"/>
    <s v="GUWAAHATI"/>
    <s v="AS"/>
    <s v="ASSAM"/>
    <s v="Mangaldoi"/>
    <n v="570241"/>
    <s v="10961-NAYAN JYOTI SARMAH"/>
    <s v="Low"/>
    <n v="20157"/>
    <n v="14348"/>
    <n v="19113"/>
    <n v="6.52"/>
    <n v="256.13"/>
    <s v="N"/>
    <s v="N"/>
    <n v="2"/>
    <s v="On-Time"/>
    <x v="408"/>
    <s v="2018-03"/>
    <s v="2018-02"/>
    <n v="0"/>
    <n v="0"/>
    <x v="3"/>
    <n v="2017"/>
    <n v="0"/>
    <s v="2018-Q1"/>
    <n v="1"/>
  </r>
  <r>
    <s v="ACC001360"/>
    <n v="706"/>
    <s v="JALANDHAR"/>
    <s v="JLG30K"/>
    <n v="9145"/>
    <n v="29232"/>
    <n v="42840"/>
    <d v="2018-03-19T00:00:00"/>
    <s v="Paid Off"/>
    <s v="Monthly EMI"/>
    <n v="160051"/>
    <s v="JALANDHAR-160051"/>
    <s v="Kavya Gupta"/>
    <s v="Female"/>
    <s v="36-45"/>
    <n v="45"/>
    <s v="1/1/1972"/>
    <s v="General"/>
    <s v="Hindu"/>
    <s v="RENT"/>
    <s v="75K-100K"/>
    <s v="Self-Employed"/>
    <n v="773"/>
    <s v="XLG"/>
    <s v="Services"/>
    <s v=" 36 months"/>
    <n v="0.1065"/>
    <s v="B"/>
    <s v="B2"/>
    <s v="JALANDHAR"/>
    <s v="102-DBS"/>
    <s v="LUDHIANA"/>
    <s v="PB"/>
    <s v="PUNJAB"/>
    <s v="JALANDHAR"/>
    <n v="160051"/>
    <s v="10067-AKSHAY KUMAR"/>
    <s v="Low"/>
    <n v="9215"/>
    <n v="29699"/>
    <n v="8897"/>
    <n v="5.25"/>
    <n v="4520.7700000000004"/>
    <s v="N"/>
    <s v="N"/>
    <n v="0"/>
    <s v="On-Time"/>
    <x v="408"/>
    <s v="2018-03"/>
    <s v="2018-02"/>
    <n v="0"/>
    <n v="0"/>
    <x v="3"/>
    <n v="2017"/>
    <n v="0"/>
    <s v="2018-Q1"/>
    <n v="1"/>
  </r>
  <r>
    <s v="ACC001204"/>
    <n v="459"/>
    <s v="MAWANA"/>
    <s v="JLG35K"/>
    <n v="29608"/>
    <n v="13468"/>
    <n v="4583"/>
    <d v="2018-03-21T00:00:00"/>
    <s v="Paid Off"/>
    <s v="Monthly EMI"/>
    <n v="800018"/>
    <s v="MAWANA-800018"/>
    <s v="Nisha Verma"/>
    <s v="Female"/>
    <s v="26-35"/>
    <n v="35"/>
    <s v="1/1/1984"/>
    <s v="SC"/>
    <s v="Hindu"/>
    <s v="RENT"/>
    <s v="75K-100K"/>
    <s v="Salaried"/>
    <n v="792"/>
    <s v="XLG"/>
    <s v="Trade"/>
    <s v=" 36 months"/>
    <n v="9.9099999999999994E-2"/>
    <s v="B"/>
    <s v="B1"/>
    <s v="MAWANA"/>
    <s v="176-DBS"/>
    <s v="BULANDSHAHR"/>
    <s v="UP"/>
    <s v="UTTAR PRADESH"/>
    <s v="MEERUT"/>
    <n v="800018"/>
    <s v="11183-ANIL KUMAR"/>
    <s v="Medium"/>
    <n v="29564"/>
    <n v="12991"/>
    <n v="29169"/>
    <n v="33.61"/>
    <n v="726.69"/>
    <s v="N"/>
    <s v="N"/>
    <n v="2"/>
    <s v="On-Time"/>
    <x v="409"/>
    <s v="2018-03"/>
    <s v="2018-02"/>
    <n v="0"/>
    <n v="0"/>
    <x v="3"/>
    <n v="2017"/>
    <n v="0"/>
    <s v="2018-Q1"/>
    <n v="1"/>
  </r>
  <r>
    <s v="ACC000101"/>
    <n v="665"/>
    <s v="Mathura"/>
    <s v="JLG46K"/>
    <n v="17767"/>
    <n v="29518"/>
    <n v="10124"/>
    <d v="2018-03-22T00:00:00"/>
    <s v="Paid Off"/>
    <s v="Quarterly EMI"/>
    <n v="910182"/>
    <s v="Mathura-910182"/>
    <s v="Diya Joshi"/>
    <s v="Female"/>
    <s v="36-45"/>
    <n v="43"/>
    <s v="1/1/1974"/>
    <s v="SC"/>
    <s v="Christian"/>
    <s v="RENT"/>
    <s v="50K-75K"/>
    <s v="Self-Employed"/>
    <n v="645"/>
    <s v="XLG"/>
    <s v="Home Loan"/>
    <s v=" 36 months"/>
    <n v="0.1825"/>
    <s v="D"/>
    <s v="D5"/>
    <s v="Mathura"/>
    <s v="176-DBS"/>
    <s v="BULANDSHAHR"/>
    <s v="UP"/>
    <s v="UTTAR PRADESH"/>
    <s v="MATHURA"/>
    <n v="910182"/>
    <s v="10469-MANISH  PANDEY"/>
    <s v="High"/>
    <n v="18772"/>
    <n v="29635"/>
    <n v="17397"/>
    <n v="41.7"/>
    <n v="826.95"/>
    <s v="N"/>
    <s v="N"/>
    <n v="2"/>
    <s v="On-Time"/>
    <x v="410"/>
    <s v="2018-03"/>
    <s v="2018-02"/>
    <n v="0"/>
    <n v="0"/>
    <x v="3"/>
    <n v="2017"/>
    <n v="0"/>
    <s v="2018-Q1"/>
    <n v="1"/>
  </r>
  <r>
    <s v="ACC001878"/>
    <n v="451"/>
    <s v="MUKTSAR"/>
    <s v="JLG50K"/>
    <n v="18781"/>
    <n v="31317"/>
    <n v="37397"/>
    <d v="2018-03-23T00:00:00"/>
    <s v="Default"/>
    <s v="Monthly EMI"/>
    <n v="1110166"/>
    <s v="MUKTSAR-1110166"/>
    <s v="Kavya Mehta"/>
    <s v="Female"/>
    <s v="36-45"/>
    <n v="45"/>
    <s v="14-03-1973"/>
    <s v="General"/>
    <s v="Muslim"/>
    <s v="OWN"/>
    <s v="50K-75K"/>
    <s v="Business"/>
    <n v="490"/>
    <s v="XLG"/>
    <s v="Home Loan"/>
    <s v=" 60 months"/>
    <n v="0.1991"/>
    <s v="E"/>
    <s v="E4"/>
    <s v="MUKTSAR"/>
    <s v="102-DBS"/>
    <s v="LUDHIANA"/>
    <s v="PB"/>
    <s v="PUNJAB"/>
    <s v="SRI MUKTSAR SAHIB"/>
    <n v="1110166"/>
    <s v="11303-ASHUTOSH KUMAR SUMAN"/>
    <s v="Medium"/>
    <n v="19733"/>
    <n v="31104"/>
    <n v="18337"/>
    <n v="7.39"/>
    <n v="488.21"/>
    <s v="N"/>
    <s v="N"/>
    <n v="0"/>
    <s v="On-Time"/>
    <x v="5"/>
    <s v="2018-03"/>
    <s v="2018-02"/>
    <n v="0"/>
    <n v="0"/>
    <x v="3"/>
    <n v="2017"/>
    <n v="0"/>
    <s v="2018-Q1"/>
    <n v="0"/>
  </r>
  <r>
    <s v="ACC001188"/>
    <n v="708"/>
    <s v="DHURI"/>
    <s v="JLG30K"/>
    <n v="26583"/>
    <n v="30487"/>
    <n v="21324"/>
    <d v="2018-03-23T00:00:00"/>
    <s v="Fully Paid"/>
    <s v="Quarterly EMI"/>
    <n v="1030063"/>
    <s v="DHURI-1030063"/>
    <s v="Nisha Reddy"/>
    <s v="Female"/>
    <s v="36-45"/>
    <n v="38"/>
    <s v="5/11/1980"/>
    <s v="General"/>
    <s v="Muslim"/>
    <s v="RENT"/>
    <s v="50K-75K"/>
    <s v="Self-Employed"/>
    <n v="755"/>
    <s v="XLG"/>
    <s v="Services"/>
    <s v=" 36 months"/>
    <n v="0.1065"/>
    <s v="B"/>
    <s v="B2"/>
    <s v="DHURI"/>
    <s v="102-DBS"/>
    <s v="LUDHIANA"/>
    <s v="PB"/>
    <s v="PUNJAB"/>
    <s v="SANGRUR"/>
    <n v="1030063"/>
    <s v="12058-DEEPAK KUMAR"/>
    <s v="Low"/>
    <n v="27601"/>
    <n v="31515"/>
    <n v="26154"/>
    <n v="3.32"/>
    <n v="300.77"/>
    <s v="Y"/>
    <s v="N"/>
    <n v="1"/>
    <s v="On-Time"/>
    <x v="14"/>
    <s v="2018-03"/>
    <s v="2018-02"/>
    <n v="0"/>
    <n v="0"/>
    <x v="3"/>
    <n v="2017"/>
    <n v="0"/>
    <s v="2018-Q1"/>
    <n v="0"/>
  </r>
  <r>
    <s v="ACC001957"/>
    <n v="403"/>
    <s v="DURGAPUR"/>
    <s v="JLG30K"/>
    <n v="42729"/>
    <n v="17938"/>
    <n v="8990"/>
    <d v="2018-03-25T00:00:00"/>
    <s v="Fully Paid"/>
    <s v="Monthly EMI"/>
    <n v="700013"/>
    <s v="DURGAPUR-700013"/>
    <s v="Aarav Reddy"/>
    <s v="Female"/>
    <s v="46-55"/>
    <n v="55"/>
    <s v="1/1/1963"/>
    <s v="General"/>
    <s v="Muslim"/>
    <s v="MORTGAGE"/>
    <s v="&lt;25K"/>
    <s v="Self-Employed"/>
    <n v="750"/>
    <s v="XLG"/>
    <s v="Services"/>
    <s v=" 36 months"/>
    <n v="0.1065"/>
    <s v="B"/>
    <s v="B2"/>
    <s v="DURGAPUR"/>
    <s v="201-DBS"/>
    <s v="HOWRAH"/>
    <s v="WB"/>
    <s v="WEST BENGAL"/>
    <s v="PASCHIM BARDHHAMAN"/>
    <n v="700013"/>
    <s v="10037-RAJESH PRATAP"/>
    <s v="Low"/>
    <n v="44409"/>
    <n v="17443"/>
    <n v="42580"/>
    <n v="31.95"/>
    <n v="3344.53"/>
    <s v="N"/>
    <s v="N"/>
    <n v="1"/>
    <s v="On-Time"/>
    <x v="230"/>
    <s v="2018-03"/>
    <s v="2018-02"/>
    <n v="0"/>
    <n v="0"/>
    <x v="3"/>
    <n v="2017"/>
    <n v="1"/>
    <s v="2018-Q1"/>
    <n v="0"/>
  </r>
  <r>
    <s v="ACC001500"/>
    <n v="936"/>
    <s v="CUTTACK"/>
    <s v="JLG35K"/>
    <n v="35183"/>
    <n v="25142"/>
    <n v="24993"/>
    <d v="2018-03-28T00:00:00"/>
    <s v="Paid Off"/>
    <s v="Quarterly EMI"/>
    <n v="630081"/>
    <s v="CUTTACK-630081"/>
    <s v="Ananya Patel"/>
    <s v="Female"/>
    <s v="36-45"/>
    <n v="43"/>
    <s v="1/3/1975"/>
    <s v="Minority"/>
    <s v="Muslim"/>
    <s v="RENT"/>
    <s v="75K-100K"/>
    <s v="Salaried"/>
    <n v="558"/>
    <s v="XLG"/>
    <s v="Trade"/>
    <s v=" 36 months"/>
    <n v="9.9099999999999994E-2"/>
    <s v="B"/>
    <s v="B1"/>
    <s v="CUTTACK"/>
    <s v="107-DBS"/>
    <s v="BHUBANESWAR"/>
    <s v="OR"/>
    <s v="ODISHA"/>
    <s v="CUTTACK"/>
    <n v="630081"/>
    <s v="12061-PINAKAPANI KANUNGO"/>
    <s v="High"/>
    <n v="35041"/>
    <n v="27003"/>
    <n v="34689"/>
    <n v="39.94"/>
    <n v="3583.05"/>
    <s v="N"/>
    <s v="N"/>
    <n v="2"/>
    <s v="On-Time"/>
    <x v="411"/>
    <s v="2018-03"/>
    <s v="2018-02"/>
    <n v="0"/>
    <n v="0"/>
    <x v="3"/>
    <n v="2017"/>
    <n v="0"/>
    <s v="2018-Q1"/>
    <n v="1"/>
  </r>
  <r>
    <s v="ACC000522"/>
    <n v="122"/>
    <s v="DHURI"/>
    <s v="JLG30K"/>
    <n v="26832"/>
    <n v="22401"/>
    <n v="34913"/>
    <d v="2018-03-29T00:00:00"/>
    <s v="Paid Off"/>
    <s v="Quarterly EMI"/>
    <n v="1030063"/>
    <s v="DHURI-1030063"/>
    <s v="Diya Mehta"/>
    <s v="Female"/>
    <s v="36-45"/>
    <n v="38"/>
    <s v="1/1/1981"/>
    <s v="ST"/>
    <s v="Sikh"/>
    <s v="MORTGAGE"/>
    <s v="25K-50K"/>
    <s v="Business"/>
    <n v="308"/>
    <s v="XLG"/>
    <s v="Services"/>
    <s v=" 36 months"/>
    <n v="0.1065"/>
    <s v="B"/>
    <s v="B2"/>
    <s v="DHURI"/>
    <s v="102-DBS"/>
    <s v="LUDHIANA"/>
    <s v="PB"/>
    <s v="PUNJAB"/>
    <s v="SANGRUR"/>
    <n v="1030063"/>
    <s v="12058-DEEPAK KUMAR"/>
    <s v="Low"/>
    <n v="27934"/>
    <n v="22811"/>
    <n v="26576"/>
    <n v="41.64"/>
    <n v="2879.81"/>
    <s v="N"/>
    <s v="N"/>
    <n v="2"/>
    <s v="Very Late"/>
    <x v="412"/>
    <s v="2018-03"/>
    <s v="2018-02"/>
    <n v="0"/>
    <n v="0"/>
    <x v="3"/>
    <n v="2017"/>
    <n v="0"/>
    <s v="2018-Q1"/>
    <n v="1"/>
  </r>
  <r>
    <s v="ACC000323"/>
    <n v="801"/>
    <s v="PAOTA"/>
    <s v="JLG30K"/>
    <n v="5724"/>
    <n v="4321"/>
    <n v="42584"/>
    <d v="2018-03-29T00:00:00"/>
    <s v="Paid Off"/>
    <s v="Monthly EMI"/>
    <n v="90149"/>
    <s v="PAOTA-90149"/>
    <s v="Meera Nair"/>
    <s v="Female"/>
    <s v="46-55"/>
    <n v="50"/>
    <s v="1/1/1970"/>
    <s v="ST"/>
    <s v="Sikh"/>
    <s v="RENT"/>
    <s v="25K-50K"/>
    <s v="Business"/>
    <n v="664"/>
    <s v="XLG"/>
    <s v="Services"/>
    <s v=" 36 months"/>
    <n v="0.1065"/>
    <s v="B"/>
    <s v="B2"/>
    <s v="PAOTA"/>
    <s v="301-DBS"/>
    <s v="JAIPUR"/>
    <s v="RJ"/>
    <s v="RAJASTHAN"/>
    <s v="jaipur"/>
    <n v="90149"/>
    <s v="10043-RAVI MISHRA"/>
    <s v="Low"/>
    <n v="7645"/>
    <n v="5335"/>
    <n v="5281"/>
    <n v="5.87"/>
    <n v="2630.8"/>
    <s v="N"/>
    <s v="Y"/>
    <n v="0"/>
    <s v="Late"/>
    <x v="295"/>
    <s v="2018-03"/>
    <s v="2018-02"/>
    <n v="0"/>
    <n v="0"/>
    <x v="3"/>
    <n v="2017"/>
    <n v="1"/>
    <s v="2018-Q1"/>
    <n v="0"/>
  </r>
  <r>
    <s v="ACC001623"/>
    <n v="983"/>
    <s v="MUKTSAR"/>
    <s v="JLG30K"/>
    <n v="42213"/>
    <n v="25689"/>
    <n v="38097"/>
    <d v="2018-03-29T00:00:00"/>
    <s v="Paid Off"/>
    <s v="Monthly EMI"/>
    <n v="1110166"/>
    <s v="MUKTSAR-1110166"/>
    <s v="Nisha Verma"/>
    <s v="Female"/>
    <s v="18-25"/>
    <n v="22"/>
    <s v="10/10/1996"/>
    <s v="ST"/>
    <s v="Sikh"/>
    <s v="MORTGAGE"/>
    <s v="100K+"/>
    <s v="Salaried"/>
    <n v="564"/>
    <s v="XLG"/>
    <s v="Services"/>
    <s v=" 36 months"/>
    <n v="0.1065"/>
    <s v="B"/>
    <s v="B2"/>
    <s v="MUKTSAR"/>
    <s v="102-DBS"/>
    <s v="LUDHIANA"/>
    <s v="PB"/>
    <s v="PUNJAB"/>
    <s v="SRI MUKTSAR SAHIB"/>
    <n v="1110166"/>
    <s v="11303-ASHUTOSH KUMAR SUMAN"/>
    <s v="Medium"/>
    <n v="43770"/>
    <n v="25208"/>
    <n v="41918"/>
    <n v="22.94"/>
    <n v="3657.49"/>
    <s v="N"/>
    <s v="N"/>
    <n v="0"/>
    <s v="Late"/>
    <x v="27"/>
    <s v="2018-03"/>
    <s v="2018-02"/>
    <n v="0"/>
    <n v="0"/>
    <x v="3"/>
    <n v="2017"/>
    <n v="0"/>
    <s v="2018-Q1"/>
    <n v="0"/>
  </r>
  <r>
    <s v="ACC000027"/>
    <n v="942"/>
    <s v="DHURI"/>
    <s v="JLG46K"/>
    <n v="2417"/>
    <n v="34200"/>
    <n v="20537"/>
    <d v="2018-03-31T00:00:00"/>
    <s v="Fully Paid"/>
    <s v="Monthly EMI"/>
    <n v="1030063"/>
    <s v="DHURI-1030063"/>
    <s v="Ananya Mehta"/>
    <s v="Female"/>
    <s v="26-35"/>
    <n v="30"/>
    <s v="1/1/1988"/>
    <s v="ST"/>
    <s v="Sikh"/>
    <s v="RENT"/>
    <s v="75K-100K"/>
    <s v="Business"/>
    <n v="783"/>
    <s v="XLG"/>
    <s v="Home Loan"/>
    <s v=" 36 months"/>
    <n v="0.1825"/>
    <s v="D"/>
    <s v="D5"/>
    <s v="DHURI"/>
    <s v="102-DBS"/>
    <s v="LUDHIANA"/>
    <s v="PB"/>
    <s v="PUNJAB"/>
    <s v="SANGRUR"/>
    <n v="1030063"/>
    <s v="12058-DEEPAK KUMAR"/>
    <s v="Low"/>
    <n v="3018"/>
    <n v="35539"/>
    <n v="2240"/>
    <n v="24.69"/>
    <n v="2330.9499999999998"/>
    <s v="N"/>
    <s v="N"/>
    <n v="0"/>
    <s v="On-Time"/>
    <x v="385"/>
    <s v="2018-03"/>
    <s v="2018-02"/>
    <n v="0"/>
    <n v="0"/>
    <x v="3"/>
    <n v="2017"/>
    <n v="1"/>
    <s v="2018-Q1"/>
    <n v="0"/>
  </r>
  <r>
    <s v="ACC000315"/>
    <n v="768"/>
    <s v="SANGRUR"/>
    <s v="JLG35K"/>
    <n v="18540"/>
    <n v="34210"/>
    <n v="40021"/>
    <d v="2018-04-01T00:00:00"/>
    <s v="Paid Off"/>
    <s v="Quarterly EMI"/>
    <n v="110159"/>
    <s v="SANGRUR-110159"/>
    <s v="Laksh Mehta"/>
    <s v="Female"/>
    <s v="36-45"/>
    <n v="40"/>
    <s v="1/1/1979"/>
    <s v="ST"/>
    <s v="Sikh"/>
    <s v="RENT"/>
    <s v="50K-75K"/>
    <s v="Self-Employed"/>
    <n v="318"/>
    <s v="XLG"/>
    <s v="Trade"/>
    <s v=" 36 months"/>
    <n v="9.9099999999999994E-2"/>
    <s v="B"/>
    <s v="B1"/>
    <s v="SANGRUR"/>
    <s v="102-DBS"/>
    <s v="LUDHIANA"/>
    <s v="PB"/>
    <s v="PUNJAB"/>
    <s v="SANGRUR"/>
    <n v="110159"/>
    <s v="10037-RAJESH PRATAP"/>
    <s v="Low"/>
    <n v="19218"/>
    <n v="35281"/>
    <n v="18250"/>
    <n v="42.54"/>
    <n v="1078.9000000000001"/>
    <s v="N"/>
    <s v="N"/>
    <n v="1"/>
    <s v="Late"/>
    <x v="413"/>
    <s v="2018-04"/>
    <s v="2018-03"/>
    <n v="0"/>
    <n v="0"/>
    <x v="3"/>
    <n v="2017"/>
    <n v="0"/>
    <s v="2018-Q2"/>
    <n v="1"/>
  </r>
  <r>
    <s v="ACC001226"/>
    <n v="853"/>
    <s v="FATEHABAD"/>
    <s v="JLG50K"/>
    <n v="28523"/>
    <n v="3137"/>
    <n v="14535"/>
    <d v="2018-04-01T00:00:00"/>
    <s v="Fully Paid"/>
    <s v="Monthly EMI"/>
    <n v="670106"/>
    <s v="FATEHABAD-670106"/>
    <s v="Aditya Joshi"/>
    <s v="Female"/>
    <s v="26-35"/>
    <n v="35"/>
    <s v="1/1/1984"/>
    <s v="General"/>
    <s v="Hindu"/>
    <s v="RENT"/>
    <s v="&lt;25K"/>
    <s v="Business"/>
    <n v="624"/>
    <s v="XLG"/>
    <s v="Home Loan"/>
    <s v=" 60 months"/>
    <n v="0.1991"/>
    <s v="E"/>
    <s v="E4"/>
    <s v="FATEHABAD"/>
    <s v="206-DBS"/>
    <s v="KARNAL"/>
    <s v="HR"/>
    <s v="HARYANA"/>
    <s v="FATEHABAD"/>
    <n v="670106"/>
    <s v="10316-DEEPAK KUMAR"/>
    <s v="Medium"/>
    <n v="28346"/>
    <n v="3406"/>
    <n v="28293"/>
    <n v="8.82"/>
    <n v="4170.1099999999997"/>
    <s v="N"/>
    <s v="N"/>
    <n v="2"/>
    <s v="On-Time"/>
    <x v="335"/>
    <s v="2018-04"/>
    <s v="2018-03"/>
    <n v="0"/>
    <n v="0"/>
    <x v="3"/>
    <n v="2017"/>
    <n v="1"/>
    <s v="2018-Q2"/>
    <n v="0"/>
  </r>
  <r>
    <s v="ACC000029"/>
    <n v="291"/>
    <s v="DURGAPUR"/>
    <s v="JLG50K"/>
    <n v="2751"/>
    <n v="5699"/>
    <n v="12374"/>
    <d v="2018-04-02T00:00:00"/>
    <s v="Active"/>
    <s v="Quarterly EMI"/>
    <n v="700013"/>
    <s v="DURGAPUR-700013"/>
    <s v="Nisha Joshi"/>
    <s v="Female"/>
    <s v="46-55"/>
    <n v="48"/>
    <s v="4/9/1971"/>
    <s v="General"/>
    <s v="Hindu"/>
    <s v="MORTGAGE"/>
    <s v="50K-75K"/>
    <s v="Business"/>
    <n v="657"/>
    <s v="XLG"/>
    <s v="Home Loan"/>
    <s v=" 60 months"/>
    <n v="0.1991"/>
    <s v="E"/>
    <s v="E4"/>
    <s v="DURGAPUR"/>
    <s v="201-DBS"/>
    <s v="HOWRAH"/>
    <s v="WB"/>
    <s v="WEST BENGAL"/>
    <s v="PASCHIM BARDHHAMAN"/>
    <n v="700013"/>
    <s v="10037-RAJESH PRATAP"/>
    <s v="Low"/>
    <n v="4321"/>
    <n v="7464"/>
    <n v="2489"/>
    <n v="0.52"/>
    <n v="4797.6499999999996"/>
    <s v="N"/>
    <s v="N"/>
    <n v="2"/>
    <s v="On-Time"/>
    <x v="414"/>
    <s v="2018-04"/>
    <s v="2018-03"/>
    <n v="1"/>
    <n v="0"/>
    <x v="3"/>
    <n v="2017"/>
    <n v="0"/>
    <s v="2018-Q2"/>
    <n v="1"/>
  </r>
  <r>
    <s v="ACC001126"/>
    <n v="777"/>
    <s v="DURGAPUR"/>
    <s v="JLG30K"/>
    <n v="33108"/>
    <n v="26794"/>
    <n v="33582"/>
    <d v="2018-04-02T00:00:00"/>
    <s v="Fully Paid"/>
    <s v="Quarterly EMI"/>
    <n v="700013"/>
    <s v="DURGAPUR-700013"/>
    <s v="Meera Reddy"/>
    <s v="Female"/>
    <s v="46-55"/>
    <n v="49"/>
    <s v="1/1/1970"/>
    <s v="ST"/>
    <s v="Hindu"/>
    <s v="OWN"/>
    <s v="75K-100K"/>
    <s v="Salaried"/>
    <n v="374"/>
    <s v="XLG"/>
    <s v="Services"/>
    <s v=" 36 months"/>
    <n v="0.1065"/>
    <s v="B"/>
    <s v="B2"/>
    <s v="DURGAPUR"/>
    <s v="201-DBS"/>
    <s v="HOWRAH"/>
    <s v="WB"/>
    <s v="WEST BENGAL"/>
    <s v="PASCHIM BARDHHAMAN"/>
    <n v="700013"/>
    <s v="10037-RAJESH PRATAP"/>
    <s v="Low"/>
    <n v="33412"/>
    <n v="27232"/>
    <n v="32649"/>
    <n v="40.79"/>
    <n v="773.48"/>
    <s v="N"/>
    <s v="N"/>
    <n v="1"/>
    <s v="On-Time"/>
    <x v="414"/>
    <s v="2018-04"/>
    <s v="2018-03"/>
    <n v="0"/>
    <n v="0"/>
    <x v="3"/>
    <n v="2017"/>
    <n v="0"/>
    <s v="2018-Q2"/>
    <n v="1"/>
  </r>
  <r>
    <s v="ACC000473"/>
    <n v="926"/>
    <s v="ASANSOL"/>
    <s v="JLG29K"/>
    <n v="22497"/>
    <n v="25306"/>
    <n v="7878"/>
    <d v="2018-04-02T00:00:00"/>
    <s v="Fully Paid"/>
    <s v="Quarterly EMI"/>
    <n v="690076"/>
    <s v="ASANSOL-690076"/>
    <s v="Aditya Patel"/>
    <s v="Female"/>
    <s v="26-35"/>
    <n v="27"/>
    <s v="11/4/1992"/>
    <s v="ST"/>
    <s v="Sikh"/>
    <s v="MORTGAGE"/>
    <s v="75K-100K"/>
    <s v="Salaried"/>
    <n v="600"/>
    <s v="XLG"/>
    <s v="Trade"/>
    <s v=" 60 months"/>
    <n v="0.17269999999999999"/>
    <s v="D"/>
    <s v="D3"/>
    <s v="ASANSOL"/>
    <s v="201-DBS"/>
    <s v="HOWRAH"/>
    <s v="WB"/>
    <s v="WEST BENGAL"/>
    <s v="PASCHIM BARDHHAMAN"/>
    <n v="690076"/>
    <s v="10035-ABHAY TOMER"/>
    <s v="Medium"/>
    <n v="23424"/>
    <n v="27044"/>
    <n v="22411"/>
    <n v="8.6199999999999992"/>
    <n v="1498.39"/>
    <s v="N"/>
    <s v="N"/>
    <n v="0"/>
    <s v="Late"/>
    <x v="414"/>
    <s v="2018-04"/>
    <s v="2018-03"/>
    <n v="0"/>
    <n v="0"/>
    <x v="3"/>
    <n v="2017"/>
    <n v="0"/>
    <s v="2018-Q2"/>
    <n v="1"/>
  </r>
  <r>
    <s v="ACC000320"/>
    <n v="722"/>
    <s v="Mangaldoi"/>
    <s v="JLG30K"/>
    <n v="7196"/>
    <n v="29264"/>
    <n v="19164"/>
    <d v="2018-04-05T00:00:00"/>
    <s v="Fully Paid"/>
    <s v="Quarterly EMI"/>
    <n v="570241"/>
    <s v="Mangaldoi-570241"/>
    <s v="Meera Sharma"/>
    <s v="Female"/>
    <s v="36-45"/>
    <n v="43"/>
    <s v="1/1/1976"/>
    <s v="Minority"/>
    <s v="Muslim"/>
    <s v="RENT"/>
    <s v="100K+"/>
    <s v="Self-Employed"/>
    <n v="672"/>
    <s v="XLG"/>
    <s v="Services"/>
    <s v=" 36 months"/>
    <n v="0.1065"/>
    <s v="B"/>
    <s v="B2"/>
    <s v="Mangaldoi"/>
    <s v="208-DBS"/>
    <s v="GUWAAHATI"/>
    <s v="AS"/>
    <s v="ASSAM"/>
    <s v="Mangaldoi"/>
    <n v="570241"/>
    <s v="10961-NAYAN JYOTI SARMAH"/>
    <s v="Low"/>
    <n v="8034"/>
    <n v="29264"/>
    <n v="6727"/>
    <n v="13.23"/>
    <n v="4705.12"/>
    <s v="N"/>
    <s v="N"/>
    <n v="0"/>
    <s v="Very Late"/>
    <x v="415"/>
    <s v="2018-04"/>
    <s v="2018-03"/>
    <n v="0"/>
    <n v="0"/>
    <x v="3"/>
    <n v="2017"/>
    <n v="0"/>
    <s v="2018-Q2"/>
    <n v="1"/>
  </r>
  <r>
    <s v="ACC001529"/>
    <n v="206"/>
    <s v="BEHROR"/>
    <s v="JLG35K"/>
    <n v="23422"/>
    <n v="21743"/>
    <n v="29527"/>
    <d v="2018-04-06T00:00:00"/>
    <s v="Fully Paid"/>
    <s v="Monthly EMI"/>
    <n v="30179"/>
    <s v="BEHROR-30179"/>
    <s v="Kavya Malhotra"/>
    <s v="Female"/>
    <s v="36-45"/>
    <n v="41"/>
    <s v="1/1/1978"/>
    <s v="OBC"/>
    <s v="Hindu"/>
    <s v="RENT"/>
    <s v="25K-50K"/>
    <s v="Salaried"/>
    <n v="495"/>
    <s v="XLG"/>
    <s v="Trade"/>
    <s v=" 36 months"/>
    <n v="9.9099999999999994E-2"/>
    <s v="B"/>
    <s v="B1"/>
    <s v="BEHROR"/>
    <s v="301-DBS"/>
    <s v="JAIPUR"/>
    <s v="RJ"/>
    <s v="RAJASTHAN"/>
    <s v="BEHROD"/>
    <n v="30179"/>
    <s v="10055-MAHESH KUMAR PATEL"/>
    <s v="Low"/>
    <n v="24194"/>
    <n v="22730"/>
    <n v="23248"/>
    <n v="45.65"/>
    <n v="2346.85"/>
    <s v="N"/>
    <s v="N"/>
    <n v="1"/>
    <s v="On-Time"/>
    <x v="416"/>
    <s v="2018-04"/>
    <s v="2018-03"/>
    <n v="0"/>
    <n v="0"/>
    <x v="3"/>
    <n v="2017"/>
    <n v="0"/>
    <s v="2018-Q2"/>
    <n v="1"/>
  </r>
  <r>
    <s v="ACC000642"/>
    <n v="160"/>
    <s v="BULANDSHAHR"/>
    <s v="JLG30K"/>
    <n v="32002"/>
    <n v="24052"/>
    <n v="44457"/>
    <d v="2018-04-12T00:00:00"/>
    <s v="Paid Off"/>
    <s v="Quarterly EMI"/>
    <n v="10068"/>
    <s v="BULANDSHAHR-10068"/>
    <s v="Vivaan Chopra"/>
    <s v="Female"/>
    <s v="46-55"/>
    <n v="49"/>
    <s v="1/1/1969"/>
    <s v="General"/>
    <s v="Muslim"/>
    <s v="RENT"/>
    <s v="&lt;25K"/>
    <s v="Salaried"/>
    <n v="357"/>
    <s v="XLG"/>
    <s v="Services"/>
    <s v=" 36 months"/>
    <n v="0.1065"/>
    <s v="B"/>
    <s v="B2"/>
    <s v="BULANDSHAHR"/>
    <s v="176-DBS"/>
    <s v="BULANDSHAHR"/>
    <s v="UP"/>
    <s v="UTTAR PRADESH"/>
    <s v="BULANDSHAHAR"/>
    <n v="10068"/>
    <s v="10057-NANDI SHANKAR"/>
    <s v="High"/>
    <n v="33018"/>
    <n v="25616"/>
    <n v="31944"/>
    <n v="29.49"/>
    <n v="3935.6"/>
    <s v="N"/>
    <s v="N"/>
    <n v="1"/>
    <s v="On-Time"/>
    <x v="235"/>
    <s v="2018-04"/>
    <s v="2018-03"/>
    <n v="0"/>
    <n v="0"/>
    <x v="3"/>
    <n v="2017"/>
    <n v="1"/>
    <s v="2018-Q2"/>
    <n v="0"/>
  </r>
  <r>
    <s v="ACC000992"/>
    <n v="445"/>
    <s v="DURGAPUR"/>
    <s v="JLG30K"/>
    <n v="18292"/>
    <n v="19003"/>
    <n v="38175"/>
    <d v="2018-04-13T00:00:00"/>
    <s v="Fully Paid"/>
    <s v="Quarterly EMI"/>
    <n v="700013"/>
    <s v="DURGAPUR-700013"/>
    <s v="Nisha Verma"/>
    <s v="Female"/>
    <s v="18-25"/>
    <n v="22"/>
    <s v="10/10/1996"/>
    <s v="ST"/>
    <s v="Sikh"/>
    <s v="MORTGAGE"/>
    <s v="100K+"/>
    <s v="Salaried"/>
    <n v="564"/>
    <s v="XLG"/>
    <s v="Services"/>
    <s v=" 36 months"/>
    <n v="0.1065"/>
    <s v="B"/>
    <s v="B2"/>
    <s v="DURGAPUR"/>
    <s v="201-DBS"/>
    <s v="HOWRAH"/>
    <s v="WB"/>
    <s v="WEST BENGAL"/>
    <s v="PASCHIM BARDHHAMAN"/>
    <n v="700013"/>
    <s v="10037-RAJESH PRATAP"/>
    <s v="Low"/>
    <n v="17852"/>
    <n v="19974"/>
    <n v="18190"/>
    <n v="6.43"/>
    <n v="135.02000000000001"/>
    <s v="N"/>
    <s v="N"/>
    <n v="0"/>
    <s v="On-Time"/>
    <x v="417"/>
    <s v="2018-04"/>
    <s v="2018-03"/>
    <n v="0"/>
    <n v="0"/>
    <x v="3"/>
    <n v="2017"/>
    <n v="0"/>
    <s v="2018-Q2"/>
    <n v="1"/>
  </r>
  <r>
    <s v="ACC000786"/>
    <n v="497"/>
    <s v="DURGAPUR"/>
    <s v="JLG30K"/>
    <n v="48921"/>
    <n v="23416"/>
    <n v="7398"/>
    <d v="2018-04-15T00:00:00"/>
    <s v="Default"/>
    <s v="Monthly EMI"/>
    <n v="700013"/>
    <s v="DURGAPUR-700013"/>
    <s v="Vivaan Gupta"/>
    <s v="Female"/>
    <s v="46-55"/>
    <n v="46"/>
    <s v="1/1/1973"/>
    <s v="ST"/>
    <s v="Sikh"/>
    <s v="OWN"/>
    <s v="75K-100K"/>
    <s v="Business"/>
    <n v="481"/>
    <s v="XLG"/>
    <s v="Services"/>
    <s v=" 36 months"/>
    <n v="0.1065"/>
    <s v="B"/>
    <s v="B2"/>
    <s v="DURGAPUR"/>
    <s v="201-DBS"/>
    <s v="HOWRAH"/>
    <s v="WB"/>
    <s v="WEST BENGAL"/>
    <s v="PASCHIM BARDHHAMAN"/>
    <n v="700013"/>
    <s v="10037-RAJESH PRATAP"/>
    <s v="Low"/>
    <n v="49124"/>
    <n v="22929"/>
    <n v="48602"/>
    <n v="24.98"/>
    <n v="4167.54"/>
    <s v="N"/>
    <s v="N"/>
    <n v="0"/>
    <s v="On-Time"/>
    <x v="265"/>
    <s v="2018-04"/>
    <s v="2018-03"/>
    <n v="0"/>
    <n v="0"/>
    <x v="3"/>
    <n v="2017"/>
    <n v="0"/>
    <s v="2018-Q2"/>
    <n v="0"/>
  </r>
  <r>
    <s v="ACC001079"/>
    <n v="289"/>
    <s v="DURGAPUR"/>
    <s v="JLG30K"/>
    <n v="43829"/>
    <n v="4322"/>
    <n v="28422"/>
    <d v="2018-04-16T00:00:00"/>
    <s v="Fully Paid"/>
    <s v="Monthly EMI"/>
    <n v="700013"/>
    <s v="DURGAPUR-700013"/>
    <s v="Diya Sharma"/>
    <s v="Female"/>
    <s v="26-35"/>
    <n v="34"/>
    <s v="1/1/1984"/>
    <s v="ST"/>
    <s v="Sikh"/>
    <s v="MORTGAGE"/>
    <s v="100K+"/>
    <s v="Self-Employed"/>
    <n v="341"/>
    <s v="XLG"/>
    <s v="Services"/>
    <s v=" 36 months"/>
    <n v="0.1065"/>
    <s v="B"/>
    <s v="B2"/>
    <s v="DURGAPUR"/>
    <s v="201-DBS"/>
    <s v="HOWRAH"/>
    <s v="WB"/>
    <s v="WEST BENGAL"/>
    <s v="PASCHIM BARDHHAMAN"/>
    <n v="700013"/>
    <s v="10037-RAJESH PRATAP"/>
    <s v="Low"/>
    <n v="45224"/>
    <n v="5088"/>
    <n v="43735"/>
    <n v="36.729999999999997"/>
    <n v="3848.36"/>
    <s v="N"/>
    <s v="N"/>
    <n v="0"/>
    <s v="On-Time"/>
    <x v="171"/>
    <s v="2018-04"/>
    <s v="2018-03"/>
    <n v="0"/>
    <n v="0"/>
    <x v="3"/>
    <n v="2017"/>
    <n v="0"/>
    <s v="2018-Q2"/>
    <n v="0"/>
  </r>
  <r>
    <s v="ACC001326"/>
    <n v="601"/>
    <s v="CHHATA"/>
    <s v="JLG30K"/>
    <n v="5419"/>
    <n v="28214"/>
    <n v="27036"/>
    <d v="2018-04-17T00:00:00"/>
    <s v="Active"/>
    <s v="Monthly EMI"/>
    <n v="910020"/>
    <s v="CHHATA-910020"/>
    <s v="Ishaan Mehta"/>
    <s v="Female"/>
    <s v="18-25"/>
    <n v="23"/>
    <s v="1/1/1994"/>
    <s v="OBC"/>
    <s v="Hindu"/>
    <s v="RENT"/>
    <s v="100K+"/>
    <s v="Business"/>
    <n v="416"/>
    <s v="XLG"/>
    <s v="Services"/>
    <s v=" 36 months"/>
    <n v="0.1065"/>
    <s v="B"/>
    <s v="B2"/>
    <s v="CHHATA"/>
    <s v="176-DBS"/>
    <s v="BULANDSHAHR"/>
    <s v="UP"/>
    <s v="UTTAR PRADESH"/>
    <s v="MATHURA"/>
    <n v="910020"/>
    <s v="10047-ANIL KUMAR"/>
    <s v="High"/>
    <n v="6452"/>
    <n v="27871"/>
    <n v="5405"/>
    <n v="36.799999999999997"/>
    <n v="965.43"/>
    <s v="Y"/>
    <s v="N"/>
    <n v="0"/>
    <s v="Late"/>
    <x v="418"/>
    <s v="2018-04"/>
    <s v="2018-03"/>
    <n v="1"/>
    <n v="0"/>
    <x v="3"/>
    <n v="2017"/>
    <n v="0"/>
    <s v="2018-Q2"/>
    <n v="1"/>
  </r>
  <r>
    <s v="ACC000890"/>
    <n v="60"/>
    <s v="BEHROR"/>
    <s v="JLG35K"/>
    <n v="12683"/>
    <n v="32648"/>
    <n v="31206"/>
    <d v="2018-04-19T00:00:00"/>
    <s v="Fully Paid"/>
    <s v="Quarterly EMI"/>
    <n v="30179"/>
    <s v="BEHROR-30179"/>
    <s v="Ananya Chopra"/>
    <s v="Female"/>
    <s v="36-45"/>
    <n v="45"/>
    <s v="1/1/1974"/>
    <s v="SC"/>
    <s v="Hindu"/>
    <s v="RENT"/>
    <s v="75K-100K"/>
    <s v="Salaried"/>
    <n v="311"/>
    <s v="XLG"/>
    <s v="Trade"/>
    <s v=" 36 months"/>
    <n v="9.9099999999999994E-2"/>
    <s v="B"/>
    <s v="B1"/>
    <s v="BEHROR"/>
    <s v="301-DBS"/>
    <s v="JAIPUR"/>
    <s v="RJ"/>
    <s v="RAJASTHAN"/>
    <s v="BEHROD"/>
    <n v="30179"/>
    <s v="10055-MAHESH KUMAR PATEL"/>
    <s v="Low"/>
    <n v="13443"/>
    <n v="32825"/>
    <n v="12472"/>
    <n v="28.41"/>
    <n v="319.77999999999997"/>
    <s v="N"/>
    <s v="N"/>
    <n v="0"/>
    <s v="On-Time"/>
    <x v="419"/>
    <s v="2018-04"/>
    <s v="2018-03"/>
    <n v="0"/>
    <n v="0"/>
    <x v="3"/>
    <n v="2017"/>
    <n v="0"/>
    <s v="2018-Q2"/>
    <n v="1"/>
  </r>
  <r>
    <s v="ACC000810"/>
    <n v="403"/>
    <s v="PANIPAT"/>
    <s v="JLG30K"/>
    <n v="13157"/>
    <n v="41385"/>
    <n v="21738"/>
    <d v="2018-04-21T00:00:00"/>
    <s v="Fully Paid"/>
    <s v="Quarterly EMI"/>
    <n v="60004"/>
    <s v="PANIPAT-60004"/>
    <s v="Aarav Reddy"/>
    <s v="Female"/>
    <s v="46-55"/>
    <n v="55"/>
    <s v="1/1/1963"/>
    <s v="General"/>
    <s v="Muslim"/>
    <s v="MORTGAGE"/>
    <s v="&lt;25K"/>
    <s v="Self-Employed"/>
    <n v="750"/>
    <s v="XLG"/>
    <s v="Services"/>
    <s v=" 36 months"/>
    <n v="0.1065"/>
    <s v="B"/>
    <s v="B2"/>
    <s v="PANIPAT"/>
    <s v="206-DBS"/>
    <s v="KARNAL"/>
    <s v="HR"/>
    <s v="HARYANA"/>
    <s v="PANIPAT"/>
    <n v="60004"/>
    <s v="10204-SAIF  ALI"/>
    <s v="Medium"/>
    <n v="13199"/>
    <n v="41907"/>
    <n v="12665"/>
    <n v="3.99"/>
    <n v="365.46"/>
    <s v="Y"/>
    <s v="N"/>
    <n v="1"/>
    <s v="On-Time"/>
    <x v="230"/>
    <s v="2018-04"/>
    <s v="2018-03"/>
    <n v="0"/>
    <n v="1"/>
    <x v="3"/>
    <n v="2017"/>
    <n v="1"/>
    <s v="2018-Q2"/>
    <n v="0"/>
  </r>
  <r>
    <s v="ACC001863"/>
    <n v="850"/>
    <s v="JALANDHAR"/>
    <s v="JLG30K"/>
    <n v="3302"/>
    <n v="8930"/>
    <n v="23350"/>
    <d v="2018-04-21T00:00:00"/>
    <s v="Default"/>
    <s v="Quarterly EMI"/>
    <n v="160051"/>
    <s v="JALANDHAR-160051"/>
    <s v="Ananya Chopra"/>
    <s v="Female"/>
    <s v="36-45"/>
    <n v="45"/>
    <s v="1/1/1974"/>
    <s v="SC"/>
    <s v="Hindu"/>
    <s v="RENT"/>
    <s v="75K-100K"/>
    <s v="Salaried"/>
    <n v="311"/>
    <s v="XLG"/>
    <s v="Services"/>
    <s v=" 36 months"/>
    <n v="0.1065"/>
    <s v="B"/>
    <s v="B2"/>
    <s v="JALANDHAR"/>
    <s v="102-DBS"/>
    <s v="LUDHIANA"/>
    <s v="PB"/>
    <s v="PUNJAB"/>
    <s v="JALANDHAR"/>
    <n v="160051"/>
    <s v="10067-AKSHAY KUMAR"/>
    <s v="Low"/>
    <n v="3099"/>
    <n v="9998"/>
    <n v="3223"/>
    <n v="5.77"/>
    <n v="1142.3699999999999"/>
    <s v="N"/>
    <s v="N"/>
    <n v="0"/>
    <s v="Very Late"/>
    <x v="420"/>
    <s v="2018-04"/>
    <s v="2018-03"/>
    <n v="0"/>
    <n v="0"/>
    <x v="3"/>
    <n v="2017"/>
    <n v="0"/>
    <s v="2018-Q2"/>
    <n v="1"/>
  </r>
  <r>
    <s v="ACC001832"/>
    <n v="939"/>
    <s v="SIRSA"/>
    <s v="JLG30K"/>
    <n v="44274"/>
    <n v="11496"/>
    <n v="2998"/>
    <d v="2018-04-21T00:00:00"/>
    <s v="Paid Off"/>
    <s v="Monthly EMI"/>
    <n v="730084"/>
    <s v="SIRSA-730084"/>
    <s v="Kavya Verma"/>
    <s v="Female"/>
    <s v="36-45"/>
    <n v="39"/>
    <s v="1/1/1980"/>
    <s v="ST"/>
    <s v="Sikh"/>
    <s v="RENT"/>
    <s v="100K+"/>
    <s v="Business"/>
    <n v="791"/>
    <s v="XLG"/>
    <s v="Services"/>
    <s v=" 36 months"/>
    <n v="0.1065"/>
    <s v="B"/>
    <s v="B2"/>
    <s v="SIRSA"/>
    <s v="206-DBS"/>
    <s v="KARNAL"/>
    <s v="HR"/>
    <s v="HARYANA"/>
    <s v="SIRSA"/>
    <n v="730084"/>
    <s v="10149-ABHISHEK MAURYA"/>
    <s v="Medium"/>
    <n v="44771"/>
    <n v="11219"/>
    <n v="44090"/>
    <n v="23.97"/>
    <n v="4797.34"/>
    <s v="N"/>
    <s v="Y"/>
    <n v="0"/>
    <s v="Late"/>
    <x v="420"/>
    <s v="2018-04"/>
    <s v="2018-03"/>
    <n v="0"/>
    <n v="0"/>
    <x v="3"/>
    <n v="2017"/>
    <n v="0"/>
    <s v="2018-Q2"/>
    <n v="1"/>
  </r>
  <r>
    <s v="ACC001297"/>
    <n v="12"/>
    <s v="Mathura"/>
    <s v="JLG35K"/>
    <n v="20507"/>
    <n v="11997"/>
    <n v="35506"/>
    <d v="2018-04-22T00:00:00"/>
    <s v="Fully Paid"/>
    <s v="Monthly EMI"/>
    <n v="910182"/>
    <s v="Mathura-910182"/>
    <s v="Meera Sharma"/>
    <s v="Female"/>
    <s v="36-45"/>
    <n v="45"/>
    <s v="1/1/1972"/>
    <s v="OBC"/>
    <s v="Hindu"/>
    <s v="OWN"/>
    <s v="75K-100K"/>
    <s v="Business"/>
    <n v="417"/>
    <s v="XLG"/>
    <s v="Trade"/>
    <s v=" 36 months"/>
    <n v="9.9099999999999994E-2"/>
    <s v="B"/>
    <s v="B1"/>
    <s v="Mathura"/>
    <s v="176-DBS"/>
    <s v="BULANDSHAHR"/>
    <s v="UP"/>
    <s v="UTTAR PRADESH"/>
    <s v="MATHURA"/>
    <n v="910182"/>
    <s v="10469-MANISH  PANDEY"/>
    <s v="High"/>
    <n v="21917"/>
    <n v="13952"/>
    <n v="20337"/>
    <n v="26.7"/>
    <n v="3015.7"/>
    <s v="N"/>
    <s v="N"/>
    <n v="0"/>
    <s v="Late"/>
    <x v="310"/>
    <s v="2018-04"/>
    <s v="2018-03"/>
    <n v="0"/>
    <n v="0"/>
    <x v="3"/>
    <n v="2017"/>
    <n v="1"/>
    <s v="2018-Q2"/>
    <n v="0"/>
  </r>
  <r>
    <s v="ACC001024"/>
    <n v="751"/>
    <s v="ASANSOL"/>
    <s v="JLG30K"/>
    <n v="23130"/>
    <n v="5226"/>
    <n v="5641"/>
    <d v="2018-04-22T00:00:00"/>
    <s v="Fully Paid"/>
    <s v="Monthly EMI"/>
    <n v="690076"/>
    <s v="ASANSOL-690076"/>
    <s v="Meera Gupta"/>
    <s v="Female"/>
    <s v="46-55"/>
    <n v="55"/>
    <s v="1/1/1962"/>
    <s v="ST"/>
    <s v="Christian"/>
    <s v="RENT"/>
    <s v="100K+"/>
    <s v="Business"/>
    <n v="773"/>
    <s v="XLG"/>
    <s v="Services"/>
    <s v=" 36 months"/>
    <n v="0.1065"/>
    <s v="B"/>
    <s v="B2"/>
    <s v="ASANSOL"/>
    <s v="201-DBS"/>
    <s v="HOWRAH"/>
    <s v="WB"/>
    <s v="WEST BENGAL"/>
    <s v="PASCHIM BARDHHAMAN"/>
    <n v="690076"/>
    <s v="10035-ABHAY TOMER"/>
    <s v="Medium"/>
    <n v="25018"/>
    <n v="6401"/>
    <n v="22716"/>
    <n v="37.39"/>
    <n v="443.03"/>
    <s v="N"/>
    <s v="N"/>
    <n v="0"/>
    <s v="Late"/>
    <x v="421"/>
    <s v="2018-04"/>
    <s v="2018-03"/>
    <n v="0"/>
    <n v="0"/>
    <x v="3"/>
    <n v="2017"/>
    <n v="0"/>
    <s v="2018-Q2"/>
    <n v="1"/>
  </r>
  <r>
    <s v="ACC001589"/>
    <n v="998"/>
    <s v="MAWANA"/>
    <s v="JLG30K"/>
    <n v="38427"/>
    <n v="45358"/>
    <n v="32887"/>
    <d v="2018-04-25T00:00:00"/>
    <s v="Fully Paid"/>
    <s v="Monthly EMI"/>
    <n v="800018"/>
    <s v="MAWANA-800018"/>
    <s v="Ananya Patel"/>
    <s v="Female"/>
    <s v="36-45"/>
    <n v="43"/>
    <s v="1/3/1975"/>
    <s v="Minority"/>
    <s v="Muslim"/>
    <s v="RENT"/>
    <s v="75K-100K"/>
    <s v="Salaried"/>
    <n v="558"/>
    <s v="XLG"/>
    <s v="Services"/>
    <s v=" 36 months"/>
    <n v="0.1065"/>
    <s v="B"/>
    <s v="B2"/>
    <s v="MAWANA"/>
    <s v="176-DBS"/>
    <s v="BULANDSHAHR"/>
    <s v="UP"/>
    <s v="UTTAR PRADESH"/>
    <s v="MEERUT"/>
    <n v="800018"/>
    <s v="11183-ANIL KUMAR"/>
    <s v="Medium"/>
    <n v="38439"/>
    <n v="45276"/>
    <n v="38006"/>
    <n v="34.83"/>
    <n v="311.67"/>
    <s v="N"/>
    <s v="N"/>
    <n v="1"/>
    <s v="Late"/>
    <x v="422"/>
    <s v="2018-04"/>
    <s v="2018-03"/>
    <n v="0"/>
    <n v="0"/>
    <x v="3"/>
    <n v="2017"/>
    <n v="0"/>
    <s v="2018-Q2"/>
    <n v="1"/>
  </r>
  <r>
    <s v="ACC001144"/>
    <n v="391"/>
    <s v="Mathura"/>
    <s v="JLG30K"/>
    <n v="30546"/>
    <n v="28206"/>
    <n v="41746"/>
    <d v="2018-04-29T00:00:00"/>
    <s v="Default"/>
    <s v="Quarterly EMI"/>
    <n v="910182"/>
    <s v="Mathura-910182"/>
    <s v="Kavya Patel"/>
    <s v="Female"/>
    <s v="36-45"/>
    <n v="36"/>
    <s v="1/1/1983"/>
    <s v="ST"/>
    <s v="Sikh"/>
    <s v="RENT"/>
    <s v="100K+"/>
    <s v="Business"/>
    <n v="692"/>
    <s v="XLG"/>
    <s v="Services"/>
    <s v=" 36 months"/>
    <n v="0.1065"/>
    <s v="B"/>
    <s v="B2"/>
    <s v="Mathura"/>
    <s v="176-DBS"/>
    <s v="BULANDSHAHR"/>
    <s v="UP"/>
    <s v="UTTAR PRADESH"/>
    <s v="MATHURA"/>
    <n v="910182"/>
    <s v="10469-MANISH  PANDEY"/>
    <s v="High"/>
    <n v="30229"/>
    <n v="29654"/>
    <n v="30435"/>
    <n v="32.06"/>
    <n v="3341.73"/>
    <s v="N"/>
    <s v="N"/>
    <n v="2"/>
    <s v="On-Time"/>
    <x v="423"/>
    <s v="2018-04"/>
    <s v="2018-03"/>
    <n v="0"/>
    <n v="0"/>
    <x v="3"/>
    <n v="2017"/>
    <n v="0"/>
    <s v="2018-Q2"/>
    <n v="1"/>
  </r>
  <r>
    <s v="ACC000412"/>
    <n v="573"/>
    <s v="DHURI"/>
    <s v="JLG30K"/>
    <n v="25964"/>
    <n v="48974"/>
    <n v="9373"/>
    <d v="2018-05-05T00:00:00"/>
    <s v="Default"/>
    <s v="Quarterly EMI"/>
    <n v="1030063"/>
    <s v="DHURI-1030063"/>
    <s v="Kavya Gupta"/>
    <s v="Female"/>
    <s v="36-45"/>
    <n v="43"/>
    <s v="1/1/1976"/>
    <s v="Minority"/>
    <s v="Muslim"/>
    <s v="RENT"/>
    <s v="&lt;25K"/>
    <s v="Self-Employed"/>
    <n v="528"/>
    <s v="XLG"/>
    <s v="Services"/>
    <s v=" 36 months"/>
    <n v="0.1065"/>
    <s v="B"/>
    <s v="B2"/>
    <s v="DHURI"/>
    <s v="102-DBS"/>
    <s v="LUDHIANA"/>
    <s v="PB"/>
    <s v="PUNJAB"/>
    <s v="SANGRUR"/>
    <n v="1030063"/>
    <s v="12058-DEEPAK KUMAR"/>
    <s v="Low"/>
    <n v="26930"/>
    <n v="49330"/>
    <n v="25519"/>
    <n v="21.14"/>
    <n v="2683.15"/>
    <s v="N"/>
    <s v="N"/>
    <n v="1"/>
    <s v="On-Time"/>
    <x v="424"/>
    <s v="2018-05"/>
    <s v="2018-04"/>
    <n v="0"/>
    <n v="0"/>
    <x v="3"/>
    <n v="2017"/>
    <n v="0"/>
    <s v="2018-Q2"/>
    <n v="1"/>
  </r>
  <r>
    <s v="ACC001425"/>
    <n v="746"/>
    <s v="Mangaldoi"/>
    <s v="JLG30K"/>
    <n v="9951"/>
    <n v="12378"/>
    <n v="38120"/>
    <d v="2018-05-06T00:00:00"/>
    <s v="Paid Off"/>
    <s v="Quarterly EMI"/>
    <n v="570241"/>
    <s v="Mangaldoi-570241"/>
    <s v="Kavya Chopra"/>
    <s v="Female"/>
    <s v="36-45"/>
    <n v="36"/>
    <s v="1/1/1984"/>
    <s v="Minority"/>
    <s v="Muslim"/>
    <s v="RENT"/>
    <s v="75K-100K"/>
    <s v="Self-Employed"/>
    <n v="307"/>
    <s v="XLG"/>
    <s v="Services"/>
    <s v=" 36 months"/>
    <n v="0.1065"/>
    <s v="B"/>
    <s v="B2"/>
    <s v="Mangaldoi"/>
    <s v="208-DBS"/>
    <s v="GUWAAHATI"/>
    <s v="AS"/>
    <s v="ASSAM"/>
    <s v="Mangaldoi"/>
    <n v="570241"/>
    <s v="10961-NAYAN JYOTI SARMAH"/>
    <s v="Low"/>
    <n v="11806"/>
    <n v="14230"/>
    <n v="9460"/>
    <n v="44.27"/>
    <n v="4386.1899999999996"/>
    <s v="N"/>
    <s v="N"/>
    <n v="0"/>
    <s v="Very Late"/>
    <x v="347"/>
    <s v="2018-05"/>
    <s v="2018-04"/>
    <n v="0"/>
    <n v="0"/>
    <x v="3"/>
    <n v="2017"/>
    <n v="1"/>
    <s v="2018-Q2"/>
    <n v="0"/>
  </r>
  <r>
    <s v="ACC000681"/>
    <n v="141"/>
    <s v="BEHROR"/>
    <s v="JLG30K"/>
    <n v="23698"/>
    <n v="6643"/>
    <n v="28563"/>
    <d v="2018-05-09T00:00:00"/>
    <s v="Fully Paid"/>
    <s v="Quarterly EMI"/>
    <n v="30179"/>
    <s v="BEHROR-30179"/>
    <s v="Nisha Malhotra"/>
    <s v="Female"/>
    <s v="26-35"/>
    <n v="29"/>
    <s v="1/1/1991"/>
    <s v="ST"/>
    <s v="Sikh"/>
    <s v="MORTGAGE"/>
    <s v="100K+"/>
    <s v="Self-Employed"/>
    <n v="799"/>
    <s v="XLG"/>
    <s v="Services"/>
    <s v=" 36 months"/>
    <n v="0.1065"/>
    <s v="B"/>
    <s v="B2"/>
    <s v="BEHROR"/>
    <s v="301-DBS"/>
    <s v="JAIPUR"/>
    <s v="RJ"/>
    <s v="RAJASTHAN"/>
    <s v="BEHROD"/>
    <n v="30179"/>
    <s v="10055-MAHESH KUMAR PATEL"/>
    <s v="Low"/>
    <n v="25335"/>
    <n v="8620"/>
    <n v="23621"/>
    <n v="9.7100000000000009"/>
    <n v="4430.91"/>
    <s v="N"/>
    <s v="N"/>
    <n v="2"/>
    <s v="On-Time"/>
    <x v="425"/>
    <s v="2018-05"/>
    <s v="2018-04"/>
    <n v="0"/>
    <n v="0"/>
    <x v="3"/>
    <n v="2017"/>
    <n v="0"/>
    <s v="2018-Q2"/>
    <n v="1"/>
  </r>
  <r>
    <s v="ACC001547"/>
    <n v="1000"/>
    <s v="Mangaldoi"/>
    <s v="JLG35K"/>
    <n v="29049"/>
    <n v="17822"/>
    <n v="35543"/>
    <d v="2018-05-10T00:00:00"/>
    <s v="Fully Paid"/>
    <s v="Monthly EMI"/>
    <n v="570241"/>
    <s v="Mangaldoi-570241"/>
    <s v="Meera Gupta"/>
    <s v="Female"/>
    <s v="46-55"/>
    <n v="55"/>
    <s v="1/1/1962"/>
    <s v="ST"/>
    <s v="Christian"/>
    <s v="RENT"/>
    <s v="100K+"/>
    <s v="Business"/>
    <n v="773"/>
    <s v="XLG"/>
    <s v="Trade"/>
    <s v=" 36 months"/>
    <n v="9.9099999999999994E-2"/>
    <s v="B"/>
    <s v="B1"/>
    <s v="Mangaldoi"/>
    <s v="208-DBS"/>
    <s v="GUWAAHATI"/>
    <s v="AS"/>
    <s v="ASSAM"/>
    <s v="Mangaldoi"/>
    <n v="570241"/>
    <s v="10961-NAYAN JYOTI SARMAH"/>
    <s v="Low"/>
    <n v="31016"/>
    <n v="18994"/>
    <n v="28629"/>
    <n v="45.92"/>
    <n v="1409.23"/>
    <s v="N"/>
    <s v="N"/>
    <n v="0"/>
    <s v="On-Time"/>
    <x v="426"/>
    <s v="2018-05"/>
    <s v="2018-04"/>
    <n v="0"/>
    <n v="0"/>
    <x v="3"/>
    <n v="2017"/>
    <n v="0"/>
    <s v="2018-Q2"/>
    <n v="1"/>
  </r>
  <r>
    <s v="ACC000572"/>
    <n v="268"/>
    <s v="MUKTSAR"/>
    <s v="JLG35K"/>
    <n v="39290"/>
    <n v="37493"/>
    <n v="21099"/>
    <d v="2018-05-12T00:00:00"/>
    <s v="Paid Off"/>
    <s v="Monthly EMI"/>
    <n v="1110166"/>
    <s v="MUKTSAR-1110166"/>
    <s v="Aditya Patel"/>
    <s v="Female"/>
    <s v="26-35"/>
    <n v="27"/>
    <s v="11/4/1992"/>
    <s v="ST"/>
    <s v="Sikh"/>
    <s v="MORTGAGE"/>
    <s v="75K-100K"/>
    <s v="Salaried"/>
    <n v="600"/>
    <s v="XLG"/>
    <s v="Trade"/>
    <s v=" 36 months"/>
    <n v="9.9099999999999994E-2"/>
    <s v="B"/>
    <s v="B1"/>
    <s v="MUKTSAR"/>
    <s v="102-DBS"/>
    <s v="LUDHIANA"/>
    <s v="PB"/>
    <s v="PUNJAB"/>
    <s v="SRI MUKTSAR SAHIB"/>
    <n v="1110166"/>
    <s v="11303-ASHUTOSH KUMAR SUMAN"/>
    <s v="Medium"/>
    <n v="39692"/>
    <n v="39119"/>
    <n v="38841"/>
    <n v="44.64"/>
    <n v="1096.2"/>
    <s v="N"/>
    <s v="N"/>
    <n v="1"/>
    <s v="Late"/>
    <x v="427"/>
    <s v="2018-05"/>
    <s v="2018-04"/>
    <n v="0"/>
    <n v="0"/>
    <x v="3"/>
    <n v="2017"/>
    <n v="0"/>
    <s v="2018-Q2"/>
    <n v="1"/>
  </r>
  <r>
    <s v="ACC001541"/>
    <n v="133"/>
    <s v="BEHROR"/>
    <s v="JLG35K"/>
    <n v="13046"/>
    <n v="49235"/>
    <n v="8584"/>
    <d v="2018-05-13T00:00:00"/>
    <s v="Paid Off"/>
    <s v="Monthly EMI"/>
    <n v="30179"/>
    <s v="BEHROR-30179"/>
    <s v="Aditya Nair"/>
    <s v="Female"/>
    <s v="26-35"/>
    <n v="28"/>
    <s v="8/8/1991"/>
    <s v="ST"/>
    <s v="Sikh"/>
    <s v="MORTGAGE"/>
    <s v="100K+"/>
    <s v="Self-Employed"/>
    <n v="816"/>
    <s v="XLG"/>
    <s v="Trade"/>
    <s v=" 36 months"/>
    <n v="9.9099999999999994E-2"/>
    <s v="B"/>
    <s v="B1"/>
    <s v="BEHROR"/>
    <s v="301-DBS"/>
    <s v="JAIPUR"/>
    <s v="RJ"/>
    <s v="RAJASTHAN"/>
    <s v="BEHROD"/>
    <n v="30179"/>
    <s v="10055-MAHESH KUMAR PATEL"/>
    <s v="Low"/>
    <n v="13394"/>
    <n v="50463"/>
    <n v="12872"/>
    <n v="3.03"/>
    <n v="211.12"/>
    <s v="N"/>
    <s v="N"/>
    <n v="1"/>
    <s v="Late"/>
    <x v="428"/>
    <s v="2018-05"/>
    <s v="2018-04"/>
    <n v="0"/>
    <n v="0"/>
    <x v="3"/>
    <n v="2017"/>
    <n v="0"/>
    <s v="2018-Q2"/>
    <n v="1"/>
  </r>
  <r>
    <s v="ACC000344"/>
    <n v="143"/>
    <s v="MAWANA"/>
    <s v="JLG30K"/>
    <n v="43435"/>
    <n v="27845"/>
    <n v="39119"/>
    <d v="2018-05-13T00:00:00"/>
    <s v="Active"/>
    <s v="Monthly EMI"/>
    <n v="800018"/>
    <s v="MAWANA-800018"/>
    <s v="Vivaan Verma"/>
    <s v="Female"/>
    <s v="46-55"/>
    <n v="52"/>
    <s v="1/1/1967"/>
    <s v="ST"/>
    <s v="Sikh"/>
    <s v="RENT"/>
    <s v="100K+"/>
    <s v="Salaried"/>
    <n v="626"/>
    <s v="XLG"/>
    <s v="Services"/>
    <s v=" 36 months"/>
    <n v="0.1065"/>
    <s v="B"/>
    <s v="B2"/>
    <s v="MAWANA"/>
    <s v="176-DBS"/>
    <s v="BULANDSHAHR"/>
    <s v="UP"/>
    <s v="UTTAR PRADESH"/>
    <s v="MEERUT"/>
    <n v="800018"/>
    <s v="11183-ANIL KUMAR"/>
    <s v="Medium"/>
    <n v="44499"/>
    <n v="28255"/>
    <n v="43350"/>
    <n v="29.19"/>
    <n v="804.94"/>
    <s v="N"/>
    <s v="N"/>
    <n v="1"/>
    <s v="On-Time"/>
    <x v="428"/>
    <s v="2018-05"/>
    <s v="2018-04"/>
    <n v="1"/>
    <n v="0"/>
    <x v="3"/>
    <n v="2017"/>
    <n v="0"/>
    <s v="2018-Q2"/>
    <n v="1"/>
  </r>
  <r>
    <s v="ACC000493"/>
    <n v="959"/>
    <s v="MUKTSAR"/>
    <s v="JLG30K"/>
    <n v="19113"/>
    <n v="35348"/>
    <n v="30568"/>
    <d v="2018-05-13T00:00:00"/>
    <s v="Fully Paid"/>
    <s v="Monthly EMI"/>
    <n v="1110166"/>
    <s v="MUKTSAR-1110166"/>
    <s v="Nisha Reddy"/>
    <s v="Female"/>
    <s v="36-45"/>
    <n v="42"/>
    <s v="1/1/1977"/>
    <s v="SC"/>
    <s v="Hindu"/>
    <s v="RENT"/>
    <s v="100K+"/>
    <s v="Self-Employed"/>
    <n v="668"/>
    <s v="XLG"/>
    <s v="Services"/>
    <s v=" 36 months"/>
    <n v="0.1065"/>
    <s v="B"/>
    <s v="B2"/>
    <s v="MUKTSAR"/>
    <s v="102-DBS"/>
    <s v="LUDHIANA"/>
    <s v="PB"/>
    <s v="PUNJAB"/>
    <s v="SRI MUKTSAR SAHIB"/>
    <n v="1110166"/>
    <s v="11303-ASHUTOSH KUMAR SUMAN"/>
    <s v="Medium"/>
    <n v="19728"/>
    <n v="37120"/>
    <n v="19030"/>
    <n v="48.85"/>
    <n v="143.88"/>
    <s v="N"/>
    <s v="N"/>
    <n v="1"/>
    <s v="On-Time"/>
    <x v="8"/>
    <s v="2018-05"/>
    <s v="2018-04"/>
    <n v="0"/>
    <n v="0"/>
    <x v="3"/>
    <n v="2017"/>
    <n v="0"/>
    <s v="2018-Q2"/>
    <n v="0"/>
  </r>
  <r>
    <s v="ACC001347"/>
    <n v="699"/>
    <s v="PANIPAT"/>
    <s v="JLG46K"/>
    <n v="7049"/>
    <n v="31750"/>
    <n v="27552"/>
    <d v="2018-05-17T00:00:00"/>
    <s v="Active"/>
    <s v="Monthly EMI"/>
    <n v="60004"/>
    <s v="PANIPAT-60004"/>
    <s v="Nisha Chopra"/>
    <s v="Female"/>
    <s v="26-35"/>
    <n v="28"/>
    <s v="1/1/1989"/>
    <s v="General"/>
    <s v="Hindu"/>
    <s v="RENT"/>
    <s v="&lt;25K"/>
    <s v="Self-Employed"/>
    <n v="553"/>
    <s v="XLG"/>
    <s v="Home Loan"/>
    <s v=" 36 months"/>
    <n v="0.1825"/>
    <s v="D"/>
    <s v="D5"/>
    <s v="PANIPAT"/>
    <s v="206-DBS"/>
    <s v="KARNAL"/>
    <s v="HR"/>
    <s v="HARYANA"/>
    <s v="PANIPAT"/>
    <n v="60004"/>
    <s v="10204-SAIF  ALI"/>
    <s v="Medium"/>
    <n v="8944"/>
    <n v="32080"/>
    <n v="6882"/>
    <n v="32.06"/>
    <n v="2381.11"/>
    <s v="N"/>
    <s v="N"/>
    <n v="1"/>
    <s v="Late"/>
    <x v="10"/>
    <s v="2018-05"/>
    <s v="2018-04"/>
    <n v="1"/>
    <n v="0"/>
    <x v="3"/>
    <n v="2017"/>
    <n v="0"/>
    <s v="2018-Q2"/>
    <n v="0"/>
  </r>
  <r>
    <s v="ACC000819"/>
    <n v="845"/>
    <s v="JALANDHAR"/>
    <s v="JLG30K"/>
    <n v="22540"/>
    <n v="37864"/>
    <n v="43801"/>
    <d v="2018-05-19T00:00:00"/>
    <s v="Fully Paid"/>
    <s v="Quarterly EMI"/>
    <n v="160051"/>
    <s v="JALANDHAR-160051"/>
    <s v="Meera Nair"/>
    <s v="Female"/>
    <s v="36-45"/>
    <n v="43"/>
    <s v="1/1/1974"/>
    <s v="SC"/>
    <s v="Hindu"/>
    <s v="MORTGAGE"/>
    <s v="&lt;25K"/>
    <s v="Salaried"/>
    <n v="453"/>
    <s v="XLG"/>
    <s v="Services"/>
    <s v=" 36 months"/>
    <n v="0.1065"/>
    <s v="B"/>
    <s v="B2"/>
    <s v="JALANDHAR"/>
    <s v="102-DBS"/>
    <s v="LUDHIANA"/>
    <s v="PB"/>
    <s v="PUNJAB"/>
    <s v="JALANDHAR"/>
    <n v="160051"/>
    <s v="10067-AKSHAY KUMAR"/>
    <s v="Low"/>
    <n v="24238"/>
    <n v="39560"/>
    <n v="22474"/>
    <n v="38.1"/>
    <n v="4313.29"/>
    <s v="N"/>
    <s v="N"/>
    <n v="2"/>
    <s v="Very Late"/>
    <x v="360"/>
    <s v="2018-05"/>
    <s v="2018-04"/>
    <n v="0"/>
    <n v="0"/>
    <x v="3"/>
    <n v="2017"/>
    <n v="1"/>
    <s v="2018-Q2"/>
    <n v="0"/>
  </r>
  <r>
    <s v="ACC000454"/>
    <n v="196"/>
    <s v="GUWAHATI"/>
    <s v="JLG30K"/>
    <n v="7435"/>
    <n v="38584"/>
    <n v="44433"/>
    <d v="2018-05-21T00:00:00"/>
    <s v="Paid Off"/>
    <s v="Quarterly EMI"/>
    <n v="560090"/>
    <s v="GUWAHATI-560090"/>
    <s v="Laksh Reddy"/>
    <s v="Female"/>
    <s v="26-35"/>
    <n v="29"/>
    <s v="1/1/1990"/>
    <s v="OBC"/>
    <s v="Hindu"/>
    <s v="RENT"/>
    <s v="75K-100K"/>
    <s v="Business"/>
    <n v="311"/>
    <s v="XLG"/>
    <s v="Services"/>
    <s v=" 36 months"/>
    <n v="0.1065"/>
    <s v="B"/>
    <s v="B2"/>
    <s v="GUWAHATI"/>
    <s v="208-DBS"/>
    <s v="GUWAAHATI"/>
    <s v="AS"/>
    <s v="ASSAM"/>
    <s v="Guwahati"/>
    <n v="560090"/>
    <s v="11955-LEKHAN KONWAR"/>
    <s v="Medium"/>
    <n v="8932"/>
    <n v="39296"/>
    <n v="7318"/>
    <n v="29.69"/>
    <n v="3101.74"/>
    <s v="N"/>
    <s v="N"/>
    <n v="0"/>
    <s v="Very Late"/>
    <x v="429"/>
    <s v="2018-05"/>
    <s v="2018-04"/>
    <n v="0"/>
    <n v="0"/>
    <x v="3"/>
    <n v="2017"/>
    <n v="0"/>
    <s v="2018-Q2"/>
    <n v="1"/>
  </r>
  <r>
    <s v="ACC001852"/>
    <n v="784"/>
    <s v="PANIPAT"/>
    <s v="JLG30K"/>
    <n v="22899"/>
    <n v="31581"/>
    <n v="8940"/>
    <d v="2018-05-21T00:00:00"/>
    <s v="Default"/>
    <s v="Quarterly EMI"/>
    <n v="60004"/>
    <s v="PANIPAT-60004"/>
    <s v="Ananya Patel"/>
    <s v="Female"/>
    <s v="36-45"/>
    <n v="43"/>
    <s v="1/3/1975"/>
    <s v="Minority"/>
    <s v="Muslim"/>
    <s v="RENT"/>
    <s v="75K-100K"/>
    <s v="Salaried"/>
    <n v="558"/>
    <s v="XLG"/>
    <s v="Services"/>
    <s v=" 36 months"/>
    <n v="0.1065"/>
    <s v="B"/>
    <s v="B2"/>
    <s v="PANIPAT"/>
    <s v="206-DBS"/>
    <s v="KARNAL"/>
    <s v="HR"/>
    <s v="HARYANA"/>
    <s v="PANIPAT"/>
    <n v="60004"/>
    <s v="10204-SAIF  ALI"/>
    <s v="Medium"/>
    <n v="22496"/>
    <n v="32684"/>
    <n v="22472"/>
    <n v="23.88"/>
    <n v="689.29"/>
    <s v="N"/>
    <s v="N"/>
    <n v="2"/>
    <s v="Very Late"/>
    <x v="110"/>
    <s v="2018-05"/>
    <s v="2018-04"/>
    <n v="0"/>
    <n v="0"/>
    <x v="3"/>
    <n v="2017"/>
    <n v="1"/>
    <s v="2018-Q2"/>
    <n v="0"/>
  </r>
  <r>
    <s v="ACC000203"/>
    <n v="681"/>
    <s v="Mathura"/>
    <s v="JLG35K"/>
    <n v="28948"/>
    <n v="47049"/>
    <n v="3549"/>
    <d v="2018-05-26T00:00:00"/>
    <s v="Paid Off"/>
    <s v="Quarterly EMI"/>
    <n v="910182"/>
    <s v="Mathura-910182"/>
    <s v="Kavya Malhotra"/>
    <s v="Female"/>
    <s v="26-35"/>
    <n v="34"/>
    <s v="1/1/1985"/>
    <s v="ST"/>
    <s v="Sikh"/>
    <s v="MORTGAGE"/>
    <s v="75K-100K"/>
    <s v="Business"/>
    <n v="328"/>
    <s v="XLG"/>
    <s v="Trade"/>
    <s v=" 36 months"/>
    <n v="9.9099999999999994E-2"/>
    <s v="B"/>
    <s v="B1"/>
    <s v="Mathura"/>
    <s v="176-DBS"/>
    <s v="BULANDSHAHR"/>
    <s v="UP"/>
    <s v="UTTAR PRADESH"/>
    <s v="MATHURA"/>
    <n v="910182"/>
    <s v="10469-MANISH  PANDEY"/>
    <s v="High"/>
    <n v="30778"/>
    <n v="47672"/>
    <n v="28928"/>
    <n v="1.98"/>
    <n v="4470.07"/>
    <s v="N"/>
    <s v="Y"/>
    <n v="0"/>
    <s v="Very Late"/>
    <x v="167"/>
    <s v="2018-05"/>
    <s v="2018-04"/>
    <n v="0"/>
    <n v="0"/>
    <x v="3"/>
    <n v="2017"/>
    <n v="0"/>
    <s v="2018-Q2"/>
    <n v="0"/>
  </r>
  <r>
    <s v="ACC000699"/>
    <n v="254"/>
    <s v="CHHATA"/>
    <s v="JLG30K"/>
    <n v="33886"/>
    <n v="7322"/>
    <n v="4983"/>
    <d v="2018-05-27T00:00:00"/>
    <s v="Fully Paid"/>
    <s v="Monthly EMI"/>
    <n v="910020"/>
    <s v="CHHATA-910020"/>
    <s v="Laksh Patel"/>
    <s v="Female"/>
    <s v="26-35"/>
    <n v="28"/>
    <s v="1/1/1991"/>
    <s v="SC"/>
    <s v="Hindu"/>
    <s v="MORTGAGE"/>
    <s v="75K-100K"/>
    <s v="Business"/>
    <n v="844"/>
    <s v="XLG"/>
    <s v="Services"/>
    <s v=" 36 months"/>
    <n v="0.1065"/>
    <s v="B"/>
    <s v="B2"/>
    <s v="CHHATA"/>
    <s v="176-DBS"/>
    <s v="BULANDSHAHR"/>
    <s v="UP"/>
    <s v="UTTAR PRADESH"/>
    <s v="MATHURA"/>
    <n v="910020"/>
    <s v="10047-ANIL KUMAR"/>
    <s v="High"/>
    <n v="33478"/>
    <n v="8485"/>
    <n v="33710"/>
    <n v="47.35"/>
    <n v="4502.99"/>
    <s v="N"/>
    <s v="Y"/>
    <n v="0"/>
    <s v="On-Time"/>
    <x v="83"/>
    <s v="2018-05"/>
    <s v="2018-04"/>
    <n v="0"/>
    <n v="0"/>
    <x v="3"/>
    <n v="2017"/>
    <n v="0"/>
    <s v="2018-Q2"/>
    <n v="0"/>
  </r>
  <r>
    <s v="ACC001218"/>
    <n v="494"/>
    <s v="Mathura"/>
    <s v="JLG35K"/>
    <n v="45967"/>
    <n v="29653"/>
    <n v="21689"/>
    <d v="2018-05-28T00:00:00"/>
    <s v="Active"/>
    <s v="Quarterly EMI"/>
    <n v="910182"/>
    <s v="Mathura-910182"/>
    <s v="Ananya Malhotra"/>
    <s v="Female"/>
    <s v="46-55"/>
    <n v="54"/>
    <s v="1/1/1965"/>
    <s v="Minority"/>
    <s v="Muslim"/>
    <s v="RENT"/>
    <s v="25K-50K"/>
    <s v="Self-Employed"/>
    <n v="433"/>
    <s v="XLG"/>
    <s v="Trade"/>
    <s v=" 36 months"/>
    <n v="9.9099999999999994E-2"/>
    <s v="B"/>
    <s v="B1"/>
    <s v="Mathura"/>
    <s v="176-DBS"/>
    <s v="BULANDSHAHR"/>
    <s v="UP"/>
    <s v="UTTAR PRADESH"/>
    <s v="MATHURA"/>
    <n v="910182"/>
    <s v="10469-MANISH  PANDEY"/>
    <s v="High"/>
    <n v="46375"/>
    <n v="29995"/>
    <n v="45473"/>
    <n v="20.25"/>
    <n v="3512.44"/>
    <s v="N"/>
    <s v="N"/>
    <n v="0"/>
    <s v="On-Time"/>
    <x v="66"/>
    <s v="2018-05"/>
    <s v="2018-04"/>
    <n v="1"/>
    <n v="0"/>
    <x v="3"/>
    <n v="2017"/>
    <n v="1"/>
    <s v="2018-Q2"/>
    <n v="0"/>
  </r>
  <r>
    <s v="ACC001437"/>
    <n v="966"/>
    <s v="SIRSA"/>
    <s v="JLG35K"/>
    <n v="27021"/>
    <n v="23444"/>
    <n v="12260"/>
    <d v="2018-05-31T00:00:00"/>
    <s v="Paid Off"/>
    <s v="Monthly EMI"/>
    <n v="730084"/>
    <s v="SIRSA-730084"/>
    <s v="Aarav Malhotra"/>
    <s v="Female"/>
    <s v="46-55"/>
    <n v="46"/>
    <s v="1/8/1973"/>
    <s v="Minority"/>
    <s v="Muslim"/>
    <s v="MORTGAGE"/>
    <s v="100K+"/>
    <s v="Salaried"/>
    <n v="604"/>
    <s v="XLG"/>
    <s v="Trade"/>
    <s v=" 36 months"/>
    <n v="9.9099999999999994E-2"/>
    <s v="B"/>
    <s v="B1"/>
    <s v="SIRSA"/>
    <s v="206-DBS"/>
    <s v="KARNAL"/>
    <s v="HR"/>
    <s v="HARYANA"/>
    <s v="SIRSA"/>
    <n v="730084"/>
    <s v="10149-ABHISHEK MAURYA"/>
    <s v="Medium"/>
    <n v="27829"/>
    <n v="23827"/>
    <n v="26997"/>
    <n v="15.74"/>
    <n v="1848.4"/>
    <s v="N"/>
    <s v="N"/>
    <n v="0"/>
    <s v="On-Time"/>
    <x v="430"/>
    <s v="2018-05"/>
    <s v="2018-04"/>
    <n v="0"/>
    <n v="0"/>
    <x v="3"/>
    <n v="2017"/>
    <n v="0"/>
    <s v="2018-Q2"/>
    <n v="1"/>
  </r>
  <r>
    <s v="ACC000110"/>
    <n v="976"/>
    <s v="MAWANA"/>
    <s v="JLG30K"/>
    <n v="45364"/>
    <n v="35615"/>
    <n v="12205"/>
    <d v="2018-06-03T00:00:00"/>
    <s v="Fully Paid"/>
    <s v="Monthly EMI"/>
    <n v="800018"/>
    <s v="MAWANA-800018"/>
    <s v="Meera Patel"/>
    <s v="Female"/>
    <s v="26-35"/>
    <n v="28"/>
    <s v="29-03-1991"/>
    <s v="ST"/>
    <s v="Sikh"/>
    <s v="RENT"/>
    <s v="25K-50K"/>
    <s v="Salaried"/>
    <n v="432"/>
    <s v="XLG"/>
    <s v="Services"/>
    <s v=" 36 months"/>
    <n v="0.1065"/>
    <s v="B"/>
    <s v="B2"/>
    <s v="MAWANA"/>
    <s v="176-DBS"/>
    <s v="BULANDSHAHR"/>
    <s v="UP"/>
    <s v="UTTAR PRADESH"/>
    <s v="MEERUT"/>
    <n v="800018"/>
    <s v="11183-ANIL KUMAR"/>
    <s v="Medium"/>
    <n v="46892"/>
    <n v="35391"/>
    <n v="45000"/>
    <n v="0.49"/>
    <n v="1458.41"/>
    <s v="N"/>
    <s v="Y"/>
    <n v="0"/>
    <s v="On-Time"/>
    <x v="431"/>
    <s v="2018-06"/>
    <s v="2018-05"/>
    <n v="0"/>
    <n v="0"/>
    <x v="3"/>
    <n v="2017"/>
    <n v="0"/>
    <s v="2018-Q2"/>
    <n v="1"/>
  </r>
  <r>
    <s v="ACC001597"/>
    <n v="58"/>
    <s v="BUXAR"/>
    <s v="JLG30K"/>
    <n v="25720"/>
    <n v="47590"/>
    <n v="43116"/>
    <d v="2018-06-07T00:00:00"/>
    <s v="Paid Off"/>
    <s v="Monthly EMI"/>
    <n v="710002"/>
    <s v="BUXAR-710002"/>
    <s v="Laksh Gupta"/>
    <s v="Female"/>
    <s v="46-55"/>
    <n v="52"/>
    <s v="1/1/1968"/>
    <s v="SC"/>
    <s v="Hindu"/>
    <s v="RENT"/>
    <s v="75K-100K"/>
    <s v="Salaried"/>
    <n v="584"/>
    <s v="XLG"/>
    <s v="Services"/>
    <s v=" 36 months"/>
    <n v="0.1065"/>
    <s v="B"/>
    <s v="B2"/>
    <s v="BUXAR"/>
    <s v="209-DBS"/>
    <s v="PATNA"/>
    <s v="BR"/>
    <s v="BIHAR"/>
    <s v="BUXAR"/>
    <n v="710002"/>
    <s v="10055-MAHESH KUMAR PATEL"/>
    <s v="Medium"/>
    <n v="26193"/>
    <n v="48946"/>
    <n v="25626"/>
    <n v="25.04"/>
    <n v="2179.31"/>
    <s v="N"/>
    <s v="N"/>
    <n v="1"/>
    <s v="On-Time"/>
    <x v="177"/>
    <s v="2018-06"/>
    <s v="2018-05"/>
    <n v="0"/>
    <n v="0"/>
    <x v="3"/>
    <n v="2017"/>
    <n v="0"/>
    <s v="2018-Q2"/>
    <n v="0"/>
  </r>
  <r>
    <s v="ACC000390"/>
    <n v="638"/>
    <s v="BEHROR"/>
    <s v="JLG30K"/>
    <n v="10116"/>
    <n v="13499"/>
    <n v="38276"/>
    <d v="2018-06-08T00:00:00"/>
    <s v="Default"/>
    <s v="Quarterly EMI"/>
    <n v="30179"/>
    <s v="BEHROR-30179"/>
    <s v="Vivaan Gupta"/>
    <s v="Female"/>
    <s v="56-63"/>
    <n v="57"/>
    <s v="11/8/1962"/>
    <s v="General"/>
    <s v="Muslim"/>
    <s v="RENT"/>
    <s v="75K-100K"/>
    <s v="Business"/>
    <n v="472"/>
    <s v="XLG"/>
    <s v="Services"/>
    <s v=" 36 months"/>
    <n v="0.1065"/>
    <s v="B"/>
    <s v="B2"/>
    <s v="BEHROR"/>
    <s v="301-DBS"/>
    <s v="JAIPUR"/>
    <s v="RJ"/>
    <s v="RAJASTHAN"/>
    <s v="BEHROD"/>
    <n v="30179"/>
    <s v="10055-MAHESH KUMAR PATEL"/>
    <s v="Low"/>
    <n v="10857"/>
    <n v="15441"/>
    <n v="9916"/>
    <n v="14.4"/>
    <n v="3956.02"/>
    <s v="N"/>
    <s v="N"/>
    <n v="0"/>
    <s v="On-Time"/>
    <x v="345"/>
    <s v="2018-06"/>
    <s v="2018-05"/>
    <n v="0"/>
    <n v="0"/>
    <x v="3"/>
    <n v="2017"/>
    <n v="1"/>
    <s v="2018-Q2"/>
    <n v="0"/>
  </r>
  <r>
    <s v="ACC000962"/>
    <n v="13"/>
    <s v="DURGAPUR"/>
    <s v="JLG30K"/>
    <n v="48537"/>
    <n v="38421"/>
    <n v="13437"/>
    <d v="2018-06-09T00:00:00"/>
    <s v="Fully Paid"/>
    <s v="Quarterly EMI"/>
    <n v="700013"/>
    <s v="DURGAPUR-700013"/>
    <s v="Laksh Reddy"/>
    <s v="Female"/>
    <s v="36-45"/>
    <n v="36"/>
    <s v="10/6/1981"/>
    <s v="OBC"/>
    <s v="Hindu"/>
    <s v="OWN"/>
    <s v="50K-75K"/>
    <s v="Business"/>
    <n v="787"/>
    <s v="XLG"/>
    <s v="Services"/>
    <s v=" 36 months"/>
    <n v="0.1065"/>
    <s v="B"/>
    <s v="B2"/>
    <s v="DURGAPUR"/>
    <s v="201-DBS"/>
    <s v="HOWRAH"/>
    <s v="WB"/>
    <s v="WEST BENGAL"/>
    <s v="PASCHIM BARDHHAMAN"/>
    <n v="700013"/>
    <s v="10037-RAJESH PRATAP"/>
    <s v="Low"/>
    <n v="50524"/>
    <n v="40200"/>
    <n v="48255"/>
    <n v="26.65"/>
    <n v="2158.42"/>
    <s v="N"/>
    <s v="N"/>
    <n v="2"/>
    <s v="On-Time"/>
    <x v="380"/>
    <s v="2018-06"/>
    <s v="2018-05"/>
    <n v="0"/>
    <n v="0"/>
    <x v="3"/>
    <n v="2017"/>
    <n v="1"/>
    <s v="2018-Q2"/>
    <n v="0"/>
  </r>
  <r>
    <s v="ACC000997"/>
    <n v="54"/>
    <s v="CHHATA"/>
    <s v="JLG30K"/>
    <n v="40031"/>
    <n v="12005"/>
    <n v="11297"/>
    <d v="2018-06-13T00:00:00"/>
    <s v="Paid Off"/>
    <s v="Monthly EMI"/>
    <n v="910020"/>
    <s v="CHHATA-910020"/>
    <s v="Diya Chopra"/>
    <s v="Female"/>
    <s v="26-35"/>
    <n v="35"/>
    <s v="20-03-1984"/>
    <s v="SC"/>
    <s v="Hindu"/>
    <s v="RENT"/>
    <s v="75K-100K"/>
    <s v="Self-Employed"/>
    <n v="567"/>
    <s v="XLG"/>
    <s v="Services"/>
    <s v=" 36 months"/>
    <n v="0.1065"/>
    <s v="B"/>
    <s v="B2"/>
    <s v="CHHATA"/>
    <s v="176-DBS"/>
    <s v="BULANDSHAHR"/>
    <s v="UP"/>
    <s v="UTTAR PRADESH"/>
    <s v="MATHURA"/>
    <n v="910020"/>
    <s v="10047-ANIL KUMAR"/>
    <s v="High"/>
    <n v="40634"/>
    <n v="13216"/>
    <n v="39548"/>
    <n v="1.99"/>
    <n v="290.83"/>
    <s v="N"/>
    <s v="N"/>
    <n v="0"/>
    <s v="Very Late"/>
    <x v="209"/>
    <s v="2018-06"/>
    <s v="2018-05"/>
    <n v="0"/>
    <n v="0"/>
    <x v="3"/>
    <n v="2017"/>
    <n v="1"/>
    <s v="2018-Q2"/>
    <n v="0"/>
  </r>
  <r>
    <s v="ACC001293"/>
    <n v="833"/>
    <s v="Mathura"/>
    <s v="JLG35K"/>
    <n v="28848"/>
    <n v="42284"/>
    <n v="38339"/>
    <d v="2018-06-14T00:00:00"/>
    <s v="Paid Off"/>
    <s v="Monthly EMI"/>
    <n v="910182"/>
    <s v="Mathura-910182"/>
    <s v="Nisha Verma"/>
    <s v="Female"/>
    <s v="18-25"/>
    <n v="22"/>
    <s v="10/10/1996"/>
    <s v="ST"/>
    <s v="Sikh"/>
    <s v="MORTGAGE"/>
    <s v="100K+"/>
    <s v="Salaried"/>
    <n v="564"/>
    <s v="XLG"/>
    <s v="Trade"/>
    <s v=" 36 months"/>
    <n v="9.9099999999999994E-2"/>
    <s v="B"/>
    <s v="B1"/>
    <s v="Mathura"/>
    <s v="176-DBS"/>
    <s v="BULANDSHAHR"/>
    <s v="UP"/>
    <s v="UTTAR PRADESH"/>
    <s v="MATHURA"/>
    <n v="910182"/>
    <s v="10469-MANISH  PANDEY"/>
    <s v="High"/>
    <n v="30443"/>
    <n v="42153"/>
    <n v="28633"/>
    <n v="44.41"/>
    <n v="1511.93"/>
    <s v="Y"/>
    <s v="N"/>
    <n v="2"/>
    <s v="On-Time"/>
    <x v="248"/>
    <s v="2018-06"/>
    <s v="2018-05"/>
    <n v="0"/>
    <n v="0"/>
    <x v="3"/>
    <n v="2017"/>
    <n v="0"/>
    <s v="2018-Q2"/>
    <n v="0"/>
  </r>
  <r>
    <s v="ACC000139"/>
    <n v="922"/>
    <s v="SANGRUR"/>
    <s v="JLG30K"/>
    <n v="26756"/>
    <n v="10648"/>
    <n v="27186"/>
    <d v="2018-06-17T00:00:00"/>
    <s v="Fully Paid"/>
    <s v="Quarterly EMI"/>
    <n v="110159"/>
    <s v="SANGRUR-110159"/>
    <s v="Nisha Joshi"/>
    <s v="Female"/>
    <s v="46-55"/>
    <n v="48"/>
    <s v="4/9/1971"/>
    <s v="General"/>
    <s v="Hindu"/>
    <s v="MORTGAGE"/>
    <s v="50K-75K"/>
    <s v="Business"/>
    <n v="657"/>
    <s v="XLG"/>
    <s v="Services"/>
    <s v=" 36 months"/>
    <n v="0.1065"/>
    <s v="B"/>
    <s v="B2"/>
    <s v="SANGRUR"/>
    <s v="102-DBS"/>
    <s v="LUDHIANA"/>
    <s v="PB"/>
    <s v="PUNJAB"/>
    <s v="SANGRUR"/>
    <n v="110159"/>
    <s v="10037-RAJESH PRATAP"/>
    <s v="Low"/>
    <n v="27934"/>
    <n v="10355"/>
    <n v="26292"/>
    <n v="13.28"/>
    <n v="4271.3599999999997"/>
    <s v="N"/>
    <s v="N"/>
    <n v="2"/>
    <s v="On-Time"/>
    <x v="18"/>
    <s v="2018-06"/>
    <s v="2018-05"/>
    <n v="0"/>
    <n v="0"/>
    <x v="3"/>
    <n v="2017"/>
    <n v="0"/>
    <s v="2018-Q2"/>
    <n v="0"/>
  </r>
  <r>
    <s v="ACC000840"/>
    <n v="696"/>
    <s v="DHURI"/>
    <s v="JLG30K"/>
    <n v="22679"/>
    <n v="7408"/>
    <n v="4158"/>
    <d v="2018-06-18T00:00:00"/>
    <s v="Fully Paid"/>
    <s v="Monthly EMI"/>
    <n v="1030063"/>
    <s v="DHURI-1030063"/>
    <s v="Meera Gupta"/>
    <s v="Female"/>
    <s v="46-55"/>
    <n v="47"/>
    <s v="1/6/1972"/>
    <s v="Minority"/>
    <s v="Muslim"/>
    <s v="MORTGAGE"/>
    <s v="25K-50K"/>
    <s v="Self-Employed"/>
    <n v="346"/>
    <s v="XLG"/>
    <s v="Services"/>
    <s v=" 36 months"/>
    <n v="0.1065"/>
    <s v="B"/>
    <s v="B2"/>
    <s v="DHURI"/>
    <s v="102-DBS"/>
    <s v="LUDHIANA"/>
    <s v="PB"/>
    <s v="PUNJAB"/>
    <s v="SANGRUR"/>
    <n v="1030063"/>
    <s v="12058-DEEPAK KUMAR"/>
    <s v="Low"/>
    <n v="23410"/>
    <n v="9366"/>
    <n v="22324"/>
    <n v="33.93"/>
    <n v="4798.3900000000003"/>
    <s v="N"/>
    <s v="N"/>
    <n v="1"/>
    <s v="On-Time"/>
    <x v="432"/>
    <s v="2018-06"/>
    <s v="2018-05"/>
    <n v="0"/>
    <n v="0"/>
    <x v="3"/>
    <n v="2017"/>
    <n v="0"/>
    <s v="2018-Q2"/>
    <n v="1"/>
  </r>
  <r>
    <s v="ACC001885"/>
    <n v="816"/>
    <s v="SIRSA"/>
    <s v="JLG35K"/>
    <n v="24513"/>
    <n v="33301"/>
    <n v="11618"/>
    <d v="2018-06-18T00:00:00"/>
    <s v="Default"/>
    <s v="Quarterly EMI"/>
    <n v="730084"/>
    <s v="SIRSA-730084"/>
    <s v="Ananya Nair"/>
    <s v="Female"/>
    <s v="36-45"/>
    <n v="44"/>
    <s v="1/1/1975"/>
    <s v="ST"/>
    <s v="Sikh"/>
    <s v="RENT"/>
    <s v="50K-75K"/>
    <s v="Self-Employed"/>
    <n v="638"/>
    <s v="XLG"/>
    <s v="Trade"/>
    <s v=" 36 months"/>
    <n v="9.9099999999999994E-2"/>
    <s v="B"/>
    <s v="B1"/>
    <s v="SIRSA"/>
    <s v="206-DBS"/>
    <s v="KARNAL"/>
    <s v="HR"/>
    <s v="HARYANA"/>
    <s v="SIRSA"/>
    <n v="730084"/>
    <s v="10149-ABHISHEK MAURYA"/>
    <s v="Medium"/>
    <n v="25746"/>
    <n v="33824"/>
    <n v="24387"/>
    <n v="33"/>
    <n v="3348.8"/>
    <s v="N"/>
    <s v="N"/>
    <n v="2"/>
    <s v="On-Time"/>
    <x v="260"/>
    <s v="2018-06"/>
    <s v="2018-05"/>
    <n v="0"/>
    <n v="0"/>
    <x v="3"/>
    <n v="2017"/>
    <n v="0"/>
    <s v="2018-Q2"/>
    <n v="0"/>
  </r>
  <r>
    <s v="ACC001877"/>
    <n v="609"/>
    <s v="DHURI"/>
    <s v="JLG30K"/>
    <n v="26588"/>
    <n v="43117"/>
    <n v="33148"/>
    <d v="2018-06-22T00:00:00"/>
    <s v="Active"/>
    <s v="Quarterly EMI"/>
    <n v="1030063"/>
    <s v="DHURI-1030063"/>
    <s v="Kavya Reddy"/>
    <s v="Female"/>
    <s v="46-55"/>
    <n v="49"/>
    <s v="8/6/1970"/>
    <s v="Minority"/>
    <s v="Muslim"/>
    <s v="RENT"/>
    <s v="&lt;25K"/>
    <s v="Salaried"/>
    <n v="442"/>
    <s v="XLG"/>
    <s v="Services"/>
    <s v=" 36 months"/>
    <n v="0.1065"/>
    <s v="B"/>
    <s v="B2"/>
    <s v="DHURI"/>
    <s v="102-DBS"/>
    <s v="LUDHIANA"/>
    <s v="PB"/>
    <s v="PUNJAB"/>
    <s v="SANGRUR"/>
    <n v="1030063"/>
    <s v="12058-DEEPAK KUMAR"/>
    <s v="Low"/>
    <n v="27896"/>
    <n v="43361"/>
    <n v="26438"/>
    <n v="44.06"/>
    <n v="4794.91"/>
    <s v="N"/>
    <s v="N"/>
    <n v="2"/>
    <s v="On-Time"/>
    <x v="202"/>
    <s v="2018-06"/>
    <s v="2018-05"/>
    <n v="1"/>
    <n v="0"/>
    <x v="3"/>
    <n v="2017"/>
    <n v="0"/>
    <s v="2018-Q2"/>
    <n v="0"/>
  </r>
  <r>
    <s v="ACC000421"/>
    <n v="1000"/>
    <s v="MAWANA"/>
    <s v="JLG35K"/>
    <n v="10929"/>
    <n v="31016"/>
    <n v="9251"/>
    <d v="2018-06-27T00:00:00"/>
    <s v="Active"/>
    <s v="Monthly EMI"/>
    <n v="800018"/>
    <s v="MAWANA-800018"/>
    <s v="Meera Gupta"/>
    <s v="Female"/>
    <s v="46-55"/>
    <n v="55"/>
    <s v="1/1/1962"/>
    <s v="ST"/>
    <s v="Christian"/>
    <s v="RENT"/>
    <s v="100K+"/>
    <s v="Business"/>
    <n v="773"/>
    <s v="XLG"/>
    <s v="Trade"/>
    <s v=" 36 months"/>
    <n v="9.9099999999999994E-2"/>
    <s v="B"/>
    <s v="B1"/>
    <s v="MAWANA"/>
    <s v="176-DBS"/>
    <s v="BULANDSHAHR"/>
    <s v="UP"/>
    <s v="UTTAR PRADESH"/>
    <s v="MEERUT"/>
    <n v="800018"/>
    <s v="11183-ANIL KUMAR"/>
    <s v="Medium"/>
    <n v="12298"/>
    <n v="32367"/>
    <n v="10834"/>
    <n v="10.66"/>
    <n v="4166.41"/>
    <s v="N"/>
    <s v="N"/>
    <n v="0"/>
    <s v="Late"/>
    <x v="426"/>
    <s v="2018-06"/>
    <s v="2018-05"/>
    <n v="1"/>
    <n v="1"/>
    <x v="3"/>
    <n v="2017"/>
    <n v="0"/>
    <s v="2018-Q2"/>
    <n v="0"/>
  </r>
  <r>
    <s v="ACC000970"/>
    <n v="62"/>
    <s v="BEHROR"/>
    <s v="JLG39K"/>
    <n v="25545"/>
    <n v="36899"/>
    <n v="41647"/>
    <d v="2018-06-29T00:00:00"/>
    <s v="Paid Off"/>
    <s v="Monthly EMI"/>
    <n v="30179"/>
    <s v="BEHROR-30179"/>
    <s v="Ishaan Nair"/>
    <s v="Female"/>
    <s v="36-45"/>
    <n v="36"/>
    <s v="26-03-1983"/>
    <s v="OBC"/>
    <s v="Hindu"/>
    <s v="MORTGAGE"/>
    <s v="25K-50K"/>
    <s v="Self-Employed"/>
    <n v="552"/>
    <s v="XLG"/>
    <s v="Agriculture"/>
    <s v=" 36 months"/>
    <n v="6.6199999999999995E-2"/>
    <s v="A"/>
    <s v="A2"/>
    <s v="BEHROR"/>
    <s v="301-DBS"/>
    <s v="JAIPUR"/>
    <s v="RJ"/>
    <s v="RAJASTHAN"/>
    <s v="BEHROD"/>
    <n v="30179"/>
    <s v="10055-MAHESH KUMAR PATEL"/>
    <s v="Low"/>
    <n v="27157"/>
    <n v="37439"/>
    <n v="25280"/>
    <n v="44.22"/>
    <n v="1831.18"/>
    <s v="N"/>
    <s v="N"/>
    <n v="0"/>
    <s v="On-Time"/>
    <x v="433"/>
    <s v="2018-06"/>
    <s v="2018-05"/>
    <n v="0"/>
    <n v="0"/>
    <x v="3"/>
    <n v="2017"/>
    <n v="0"/>
    <s v="2018-Q2"/>
    <n v="1"/>
  </r>
  <r>
    <s v="ACC001591"/>
    <n v="398"/>
    <s v="DURGAPUR"/>
    <s v="JLG30K"/>
    <n v="18117"/>
    <n v="9012"/>
    <n v="18861"/>
    <d v="2018-07-01T00:00:00"/>
    <s v="Active"/>
    <s v="Quarterly EMI"/>
    <n v="700013"/>
    <s v="DURGAPUR-700013"/>
    <s v="Laksh Sharma"/>
    <s v="Female"/>
    <s v="26-35"/>
    <n v="29"/>
    <s v="1/1/1989"/>
    <s v="ST"/>
    <s v="Sikh"/>
    <s v="MORTGAGE"/>
    <s v="&lt;25K"/>
    <s v="Self-Employed"/>
    <n v="695"/>
    <s v="XLG"/>
    <s v="Services"/>
    <s v=" 36 months"/>
    <n v="0.1065"/>
    <s v="B"/>
    <s v="B2"/>
    <s v="DURGAPUR"/>
    <s v="201-DBS"/>
    <s v="HOWRAH"/>
    <s v="WB"/>
    <s v="WEST BENGAL"/>
    <s v="PASCHIM BARDHHAMAN"/>
    <n v="700013"/>
    <s v="10037-RAJESH PRATAP"/>
    <s v="Low"/>
    <n v="19296"/>
    <n v="10072"/>
    <n v="17968"/>
    <n v="33.74"/>
    <n v="3951.07"/>
    <s v="N"/>
    <s v="N"/>
    <n v="1"/>
    <s v="On-Time"/>
    <x v="434"/>
    <s v="2018-07"/>
    <s v="2018-06"/>
    <n v="1"/>
    <n v="0"/>
    <x v="3"/>
    <n v="2017"/>
    <n v="0"/>
    <s v="2018-Q3"/>
    <n v="1"/>
  </r>
  <r>
    <s v="ACC001688"/>
    <n v="620"/>
    <s v="SAMRALA"/>
    <s v="JLG46K"/>
    <n v="14712"/>
    <n v="30455"/>
    <n v="33229"/>
    <d v="2018-07-01T00:00:00"/>
    <s v="Fully Paid"/>
    <s v="Monthly EMI"/>
    <n v="130067"/>
    <s v="SAMRALA-130067"/>
    <s v="Aditya Joshi"/>
    <s v="Female"/>
    <s v="26-35"/>
    <n v="35"/>
    <s v="1/1/1984"/>
    <s v="General"/>
    <s v="Hindu"/>
    <s v="RENT"/>
    <s v="&lt;25K"/>
    <s v="Business"/>
    <n v="624"/>
    <s v="XLG"/>
    <s v="Home Loan"/>
    <s v=" 36 months"/>
    <n v="0.1825"/>
    <s v="D"/>
    <s v="D5"/>
    <s v="SAMRALA"/>
    <s v="102-DBS"/>
    <s v="LUDHIANA"/>
    <s v="PB"/>
    <s v="PUNJAB"/>
    <s v="SAMRALA"/>
    <n v="130067"/>
    <s v="10050-GAUTAM SINGH"/>
    <s v="Low"/>
    <n v="15197"/>
    <n v="30439"/>
    <n v="14584"/>
    <n v="12.26"/>
    <n v="3543.82"/>
    <s v="N"/>
    <s v="N"/>
    <n v="0"/>
    <s v="Late"/>
    <x v="128"/>
    <s v="2018-07"/>
    <s v="2018-06"/>
    <n v="0"/>
    <n v="0"/>
    <x v="3"/>
    <n v="2017"/>
    <n v="0"/>
    <s v="2018-Q3"/>
    <n v="0"/>
  </r>
  <r>
    <s v="ACC000963"/>
    <n v="703"/>
    <s v="BULANDSHAHR"/>
    <s v="JLG35K"/>
    <n v="6232"/>
    <n v="28509"/>
    <n v="7344"/>
    <d v="2018-07-01T00:00:00"/>
    <s v="Fully Paid"/>
    <s v="Quarterly EMI"/>
    <n v="10068"/>
    <s v="BULANDSHAHR-10068"/>
    <s v="Meera Patel"/>
    <s v="Female"/>
    <s v="26-35"/>
    <n v="28"/>
    <s v="4/12/1989"/>
    <s v="SC"/>
    <s v="Hindu"/>
    <s v="RENT"/>
    <s v="25K-50K"/>
    <s v="Business"/>
    <n v="385"/>
    <s v="XLG"/>
    <s v="Trade"/>
    <s v=" 36 months"/>
    <n v="9.9099999999999994E-2"/>
    <s v="B"/>
    <s v="B1"/>
    <s v="BULANDSHAHR"/>
    <s v="176-DBS"/>
    <s v="BULANDSHAHR"/>
    <s v="UP"/>
    <s v="UTTAR PRADESH"/>
    <s v="BULANDSHAHAR"/>
    <n v="10068"/>
    <s v="10057-NANDI SHANKAR"/>
    <s v="High"/>
    <n v="7881"/>
    <n v="28743"/>
    <n v="6135"/>
    <n v="24.34"/>
    <n v="3465.9"/>
    <s v="N"/>
    <s v="N"/>
    <n v="2"/>
    <s v="On-Time"/>
    <x v="434"/>
    <s v="2018-07"/>
    <s v="2018-06"/>
    <n v="0"/>
    <n v="0"/>
    <x v="3"/>
    <n v="2017"/>
    <n v="0"/>
    <s v="2018-Q3"/>
    <n v="1"/>
  </r>
  <r>
    <s v="ACC000620"/>
    <n v="167"/>
    <s v="Mathura"/>
    <s v="JLG30K"/>
    <n v="7607"/>
    <n v="23467"/>
    <n v="21351"/>
    <d v="2018-07-04T00:00:00"/>
    <s v="Fully Paid"/>
    <s v="Monthly EMI"/>
    <n v="910182"/>
    <s v="Mathura-910182"/>
    <s v="Vivaan Patel"/>
    <s v="Female"/>
    <s v="46-55"/>
    <n v="55"/>
    <s v="1/1/1964"/>
    <s v="General"/>
    <s v="Muslim"/>
    <s v="MORTGAGE"/>
    <s v="25K-50K"/>
    <s v="Self-Employed"/>
    <n v="489"/>
    <s v="XLG"/>
    <s v="Services"/>
    <s v=" 36 months"/>
    <n v="0.1065"/>
    <s v="B"/>
    <s v="B2"/>
    <s v="Mathura"/>
    <s v="176-DBS"/>
    <s v="BULANDSHAHR"/>
    <s v="UP"/>
    <s v="UTTAR PRADESH"/>
    <s v="MATHURA"/>
    <n v="910182"/>
    <s v="10469-MANISH  PANDEY"/>
    <s v="High"/>
    <n v="7508"/>
    <n v="23209"/>
    <n v="7266"/>
    <n v="25.87"/>
    <n v="2955.31"/>
    <s v="N"/>
    <s v="N"/>
    <n v="0"/>
    <s v="Very Late"/>
    <x v="435"/>
    <s v="2018-07"/>
    <s v="2018-06"/>
    <n v="0"/>
    <n v="0"/>
    <x v="3"/>
    <n v="2017"/>
    <n v="0"/>
    <s v="2018-Q3"/>
    <n v="1"/>
  </r>
  <r>
    <s v="ACC001649"/>
    <n v="262"/>
    <s v="FATEHGARH SAHIB"/>
    <s v="JLG30K"/>
    <n v="3343"/>
    <n v="24150"/>
    <n v="32936"/>
    <d v="2018-07-04T00:00:00"/>
    <s v="Paid Off"/>
    <s v="Monthly EMI"/>
    <n v="120676"/>
    <s v="FATEHGARH SAHIB-120676"/>
    <s v="Nisha Patel"/>
    <s v="Female"/>
    <s v="18-25"/>
    <n v="21"/>
    <s v="1/1/1998"/>
    <s v="General"/>
    <s v="Hindu"/>
    <s v="RENT"/>
    <s v="25K-50K"/>
    <s v="Salaried"/>
    <n v="800"/>
    <s v="XLG"/>
    <s v="Services"/>
    <s v=" 36 months"/>
    <n v="0.1065"/>
    <s v="B"/>
    <s v="B2"/>
    <s v="FATEHGARH SAHIB"/>
    <s v="102-DBS"/>
    <s v="LUDHIANA"/>
    <s v="PB"/>
    <s v="PUNJAB"/>
    <s v="FATEHGARH SAHIB"/>
    <n v="120676"/>
    <s v="10037-RAJESH PRATAP"/>
    <s v="Medium"/>
    <n v="4675"/>
    <n v="24691"/>
    <n v="3102"/>
    <n v="35.75"/>
    <n v="642.77"/>
    <s v="N"/>
    <s v="N"/>
    <n v="2"/>
    <s v="On-Time"/>
    <x v="404"/>
    <s v="2018-07"/>
    <s v="2018-06"/>
    <n v="0"/>
    <n v="0"/>
    <x v="3"/>
    <n v="2017"/>
    <n v="0"/>
    <s v="2018-Q3"/>
    <n v="0"/>
  </r>
  <r>
    <s v="ACC000386"/>
    <n v="456"/>
    <s v="KURUKSHETRA"/>
    <s v="JLG30K"/>
    <n v="38936"/>
    <n v="13103"/>
    <n v="26139"/>
    <d v="2018-07-04T00:00:00"/>
    <s v="Active"/>
    <s v="Quarterly EMI"/>
    <n v="70364"/>
    <s v="KURUKSHETRA-70364"/>
    <s v="Kavya Malhotra"/>
    <s v="Female"/>
    <s v="36-45"/>
    <n v="41"/>
    <s v="1/1/1978"/>
    <s v="OBC"/>
    <s v="Hindu"/>
    <s v="RENT"/>
    <s v="25K-50K"/>
    <s v="Salaried"/>
    <n v="495"/>
    <s v="XLG"/>
    <s v="Services"/>
    <s v=" 36 months"/>
    <n v="0.1065"/>
    <s v="B"/>
    <s v="B2"/>
    <s v="KURUKSHETRA"/>
    <s v="206-DBS"/>
    <s v="KARNAL"/>
    <s v="HR"/>
    <s v="HARYANA"/>
    <s v="KURUKSHETRA"/>
    <n v="70364"/>
    <s v="10028-AAYUSH PANDEY"/>
    <s v="Medium"/>
    <n v="38533"/>
    <n v="13730"/>
    <n v="38722"/>
    <n v="30.73"/>
    <n v="558.55999999999995"/>
    <s v="N"/>
    <s v="N"/>
    <n v="0"/>
    <s v="On-Time"/>
    <x v="76"/>
    <s v="2018-07"/>
    <s v="2018-06"/>
    <n v="1"/>
    <n v="0"/>
    <x v="3"/>
    <n v="2017"/>
    <n v="0"/>
    <s v="2018-Q3"/>
    <n v="0"/>
  </r>
  <r>
    <s v="ACC000430"/>
    <n v="757"/>
    <s v="FATEHGARH SAHIB"/>
    <s v="JLG30K"/>
    <n v="36152"/>
    <n v="24444"/>
    <n v="27684"/>
    <d v="2018-07-05T00:00:00"/>
    <s v="Fully Paid"/>
    <s v="Monthly EMI"/>
    <n v="120676"/>
    <s v="FATEHGARH SAHIB-120676"/>
    <s v="Diya Joshi"/>
    <s v="Female"/>
    <s v="36-45"/>
    <n v="43"/>
    <s v="1/1/1974"/>
    <s v="SC"/>
    <s v="Christian"/>
    <s v="RENT"/>
    <s v="50K-75K"/>
    <s v="Self-Employed"/>
    <n v="645"/>
    <s v="XLG"/>
    <s v="Services"/>
    <s v=" 36 months"/>
    <n v="0.1065"/>
    <s v="B"/>
    <s v="B2"/>
    <s v="FATEHGARH SAHIB"/>
    <s v="102-DBS"/>
    <s v="LUDHIANA"/>
    <s v="PB"/>
    <s v="PUNJAB"/>
    <s v="FATEHGARH SAHIB"/>
    <n v="120676"/>
    <s v="10037-RAJESH PRATAP"/>
    <s v="Medium"/>
    <n v="36967"/>
    <n v="25133"/>
    <n v="35860"/>
    <n v="4.12"/>
    <n v="1284.77"/>
    <s v="N"/>
    <s v="N"/>
    <n v="0"/>
    <s v="On-Time"/>
    <x v="436"/>
    <s v="2018-07"/>
    <s v="2018-06"/>
    <n v="0"/>
    <n v="0"/>
    <x v="3"/>
    <n v="2017"/>
    <n v="0"/>
    <s v="2018-Q3"/>
    <n v="1"/>
  </r>
  <r>
    <s v="ACC001158"/>
    <n v="26"/>
    <s v="SIVASAGAR"/>
    <s v="JLG35K"/>
    <n v="12471"/>
    <n v="47993"/>
    <n v="5257"/>
    <d v="2018-07-07T00:00:00"/>
    <s v="Paid Off"/>
    <s v="Quarterly EMI"/>
    <n v="880038"/>
    <s v="SIVASAGAR-880038"/>
    <s v="Meera Sharma"/>
    <s v="Female"/>
    <s v="18-25"/>
    <n v="22"/>
    <s v="14-12-1995"/>
    <s v="General"/>
    <s v="Hindu"/>
    <s v="RENT"/>
    <s v="&lt;25K"/>
    <s v="Salaried"/>
    <n v="346"/>
    <s v="XLG"/>
    <s v="Trade"/>
    <s v=" 36 months"/>
    <n v="9.9099999999999994E-2"/>
    <s v="B"/>
    <s v="B1"/>
    <s v="SIVASAGAR"/>
    <s v="208-DBS"/>
    <s v="GUWAAHATI"/>
    <s v="AS"/>
    <s v="ASSAM"/>
    <s v="SIVASAGAR"/>
    <n v="880038"/>
    <s v="12359-SAMIUR RAHMAN"/>
    <s v="High"/>
    <n v="13014"/>
    <n v="49225"/>
    <n v="12171"/>
    <n v="46.17"/>
    <n v="1060.51"/>
    <s v="N"/>
    <s v="N"/>
    <n v="0"/>
    <s v="On-Time"/>
    <x v="314"/>
    <s v="2018-07"/>
    <s v="2018-06"/>
    <n v="0"/>
    <n v="0"/>
    <x v="3"/>
    <n v="2017"/>
    <n v="1"/>
    <s v="2018-Q3"/>
    <n v="0"/>
  </r>
  <r>
    <s v="ACC001979"/>
    <n v="842"/>
    <s v="BISWANATH CHARIALI"/>
    <s v="JLG30K"/>
    <n v="42975"/>
    <n v="45723"/>
    <n v="44295"/>
    <d v="2018-07-09T00:00:00"/>
    <s v="Fully Paid"/>
    <s v="Quarterly EMI"/>
    <n v="740048"/>
    <s v="BISWANATH CHARIALI-740048"/>
    <s v="Nisha Patel"/>
    <s v="Female"/>
    <s v="36-45"/>
    <n v="41"/>
    <s v="1/1/1976"/>
    <s v="General"/>
    <s v="Hindu"/>
    <s v="RENT"/>
    <s v="100K+"/>
    <s v="Salaried"/>
    <n v="399"/>
    <s v="XLG"/>
    <s v="Services"/>
    <s v=" 36 months"/>
    <n v="0.1065"/>
    <s v="B"/>
    <s v="B2"/>
    <s v="BISWANATH CHARIALI"/>
    <s v="208-DBS"/>
    <s v="GUWAAHATI"/>
    <s v="AS"/>
    <s v="ASSAM"/>
    <s v="BISWANATH"/>
    <n v="740048"/>
    <s v="13111-SHANTUMONI BORAH"/>
    <s v="Medium"/>
    <n v="44764"/>
    <n v="47249"/>
    <n v="42862"/>
    <n v="0.2"/>
    <n v="703.98"/>
    <s v="N"/>
    <s v="N"/>
    <n v="1"/>
    <s v="On-Time"/>
    <x v="359"/>
    <s v="2018-07"/>
    <s v="2018-06"/>
    <n v="0"/>
    <n v="0"/>
    <x v="3"/>
    <n v="2017"/>
    <n v="1"/>
    <s v="2018-Q3"/>
    <n v="0"/>
  </r>
  <r>
    <s v="ACC000663"/>
    <n v="670"/>
    <s v="MUKTSAR"/>
    <s v="JLG30K"/>
    <n v="5448"/>
    <n v="39181"/>
    <n v="26857"/>
    <d v="2018-07-10T00:00:00"/>
    <s v="Paid Off"/>
    <s v="Monthly EMI"/>
    <n v="1110166"/>
    <s v="MUKTSAR-1110166"/>
    <s v="Laksh Patel"/>
    <s v="Female"/>
    <s v="36-45"/>
    <n v="44"/>
    <s v="25-05-1974"/>
    <s v="ST"/>
    <s v="Hindu"/>
    <s v="RENT"/>
    <s v="&lt;25K"/>
    <s v="Self-Employed"/>
    <n v="342"/>
    <s v="XLG"/>
    <s v="Services"/>
    <s v=" 36 months"/>
    <n v="0.1065"/>
    <s v="B"/>
    <s v="B2"/>
    <s v="MUKTSAR"/>
    <s v="102-DBS"/>
    <s v="LUDHIANA"/>
    <s v="PB"/>
    <s v="PUNJAB"/>
    <s v="SRI MUKTSAR SAHIB"/>
    <n v="1110166"/>
    <s v="11303-ASHUTOSH KUMAR SUMAN"/>
    <s v="Medium"/>
    <n v="7196"/>
    <n v="39509"/>
    <n v="5186"/>
    <n v="25.67"/>
    <n v="971.07"/>
    <s v="N"/>
    <s v="N"/>
    <n v="2"/>
    <s v="Late"/>
    <x v="60"/>
    <s v="2018-07"/>
    <s v="2018-06"/>
    <n v="0"/>
    <n v="0"/>
    <x v="3"/>
    <n v="2017"/>
    <n v="0"/>
    <s v="2018-Q3"/>
    <n v="0"/>
  </r>
  <r>
    <s v="ACC000563"/>
    <n v="454"/>
    <s v="DHURI"/>
    <s v="JLG30K"/>
    <n v="35526"/>
    <n v="5928"/>
    <n v="38982"/>
    <d v="2018-07-12T00:00:00"/>
    <s v="Fully Paid"/>
    <s v="Monthly EMI"/>
    <n v="1030063"/>
    <s v="DHURI-1030063"/>
    <s v="Diya Joshi"/>
    <s v="Female"/>
    <s v="36-45"/>
    <n v="43"/>
    <s v="1/1/1974"/>
    <s v="SC"/>
    <s v="Christian"/>
    <s v="RENT"/>
    <s v="50K-75K"/>
    <s v="Self-Employed"/>
    <n v="645"/>
    <s v="XLG"/>
    <s v="Services"/>
    <s v=" 36 months"/>
    <n v="0.1065"/>
    <s v="B"/>
    <s v="B2"/>
    <s v="DHURI"/>
    <s v="102-DBS"/>
    <s v="LUDHIANA"/>
    <s v="PB"/>
    <s v="PUNJAB"/>
    <s v="SANGRUR"/>
    <n v="1030063"/>
    <s v="12058-DEEPAK KUMAR"/>
    <s v="Low"/>
    <n v="35620"/>
    <n v="7602"/>
    <n v="35285"/>
    <n v="15.03"/>
    <n v="3153.91"/>
    <s v="N"/>
    <s v="N"/>
    <n v="1"/>
    <s v="Late"/>
    <x v="437"/>
    <s v="2018-07"/>
    <s v="2018-06"/>
    <n v="0"/>
    <n v="0"/>
    <x v="3"/>
    <n v="2017"/>
    <n v="0"/>
    <s v="2018-Q3"/>
    <n v="1"/>
  </r>
  <r>
    <s v="ACC000336"/>
    <n v="467"/>
    <s v="BEHROR"/>
    <s v="JLG44K"/>
    <n v="10863"/>
    <n v="4114"/>
    <n v="34555"/>
    <d v="2018-07-15T00:00:00"/>
    <s v="Paid Off"/>
    <s v="Monthly EMI"/>
    <n v="30179"/>
    <s v="BEHROR-30179"/>
    <s v="Nisha Verma"/>
    <s v="Female"/>
    <s v="18-25"/>
    <n v="24"/>
    <s v="1/1/1994"/>
    <s v="ST"/>
    <s v="Sikh"/>
    <s v="RENT"/>
    <s v="&lt;25K"/>
    <s v="Salaried"/>
    <n v="443"/>
    <s v="XLG"/>
    <s v="Home Loan"/>
    <s v=" 36 months"/>
    <n v="6.6199999999999995E-2"/>
    <s v="A"/>
    <s v="A2"/>
    <s v="BEHROR"/>
    <s v="301-DBS"/>
    <s v="JAIPUR"/>
    <s v="RJ"/>
    <s v="RAJASTHAN"/>
    <s v="BEHROD"/>
    <n v="30179"/>
    <s v="10055-MAHESH KUMAR PATEL"/>
    <s v="Low"/>
    <n v="12206"/>
    <n v="5093"/>
    <n v="10420"/>
    <n v="21.3"/>
    <n v="2966.65"/>
    <s v="N"/>
    <s v="N"/>
    <n v="1"/>
    <s v="Late"/>
    <x v="145"/>
    <s v="2018-07"/>
    <s v="2018-06"/>
    <n v="0"/>
    <n v="0"/>
    <x v="3"/>
    <n v="2017"/>
    <n v="1"/>
    <s v="2018-Q3"/>
    <n v="0"/>
  </r>
  <r>
    <s v="ACC001135"/>
    <n v="317"/>
    <s v="BEHROR"/>
    <s v="JLG35K"/>
    <n v="24551"/>
    <n v="37678"/>
    <n v="26940"/>
    <d v="2018-07-24T00:00:00"/>
    <s v="Default"/>
    <s v="Quarterly EMI"/>
    <n v="30179"/>
    <s v="BEHROR-30179"/>
    <s v="Vivaan Joshi"/>
    <s v="Female"/>
    <s v="26-35"/>
    <n v="33"/>
    <s v="15-06-1986"/>
    <s v="SC"/>
    <s v="Sikh"/>
    <s v="MORTGAGE"/>
    <s v="75K-100K"/>
    <s v="Self-Employed"/>
    <n v="847"/>
    <s v="XLG"/>
    <s v="Trade"/>
    <s v=" 36 months"/>
    <n v="9.9099999999999994E-2"/>
    <s v="B"/>
    <s v="B1"/>
    <s v="BEHROR"/>
    <s v="301-DBS"/>
    <s v="JAIPUR"/>
    <s v="RJ"/>
    <s v="RAJASTHAN"/>
    <s v="BEHROD"/>
    <n v="30179"/>
    <s v="10055-MAHESH KUMAR PATEL"/>
    <s v="Low"/>
    <n v="24270"/>
    <n v="37499"/>
    <n v="24299"/>
    <n v="26.47"/>
    <n v="2641.4"/>
    <s v="N"/>
    <s v="N"/>
    <n v="2"/>
    <s v="On-Time"/>
    <x v="438"/>
    <s v="2018-07"/>
    <s v="2018-06"/>
    <n v="0"/>
    <n v="0"/>
    <x v="3"/>
    <n v="2017"/>
    <n v="0"/>
    <s v="2018-Q3"/>
    <n v="1"/>
  </r>
  <r>
    <s v="ACC000711"/>
    <n v="161"/>
    <s v="DHURI"/>
    <s v="JLG35K"/>
    <n v="49200"/>
    <n v="31444"/>
    <n v="28999"/>
    <d v="2018-07-26T00:00:00"/>
    <s v="Fully Paid"/>
    <s v="Quarterly EMI"/>
    <n v="1030063"/>
    <s v="DHURI-1030063"/>
    <s v="Kavya Reddy"/>
    <s v="Female"/>
    <s v="56-63"/>
    <n v="59"/>
    <s v="1/1/1960"/>
    <s v="General"/>
    <s v="Muslim"/>
    <s v="RENT"/>
    <s v="50K-75K"/>
    <s v="Salaried"/>
    <n v="775"/>
    <s v="XLG"/>
    <s v="Trade"/>
    <s v=" 36 months"/>
    <n v="9.9099999999999994E-2"/>
    <s v="B"/>
    <s v="B1"/>
    <s v="DHURI"/>
    <s v="102-DBS"/>
    <s v="LUDHIANA"/>
    <s v="PB"/>
    <s v="PUNJAB"/>
    <s v="SANGRUR"/>
    <n v="1030063"/>
    <s v="12058-DEEPAK KUMAR"/>
    <s v="Low"/>
    <n v="50557"/>
    <n v="32020"/>
    <n v="48946"/>
    <n v="22.56"/>
    <n v="3469.5"/>
    <s v="N"/>
    <s v="N"/>
    <n v="2"/>
    <s v="On-Time"/>
    <x v="23"/>
    <s v="2018-07"/>
    <s v="2018-06"/>
    <n v="0"/>
    <n v="0"/>
    <x v="3"/>
    <n v="2017"/>
    <n v="0"/>
    <s v="2018-Q3"/>
    <n v="0"/>
  </r>
  <r>
    <s v="ACC001958"/>
    <n v="302"/>
    <s v="BEHROR"/>
    <s v="JLG30K"/>
    <n v="14926"/>
    <n v="11622"/>
    <n v="17020"/>
    <d v="2018-07-26T00:00:00"/>
    <s v="Default"/>
    <s v="Monthly EMI"/>
    <n v="30179"/>
    <s v="BEHROR-30179"/>
    <s v="Meera Joshi"/>
    <s v="Female"/>
    <s v="26-35"/>
    <n v="31"/>
    <s v="24-05-1988"/>
    <s v="ST"/>
    <s v="Sikh"/>
    <s v="OWN"/>
    <s v="&lt;25K"/>
    <s v="Business"/>
    <n v="532"/>
    <s v="XLG"/>
    <s v="Services"/>
    <s v=" 36 months"/>
    <n v="0.1065"/>
    <s v="B"/>
    <s v="B2"/>
    <s v="BEHROR"/>
    <s v="301-DBS"/>
    <s v="JAIPUR"/>
    <s v="RJ"/>
    <s v="RAJASTHAN"/>
    <s v="BEHROD"/>
    <n v="30179"/>
    <s v="10055-MAHESH KUMAR PATEL"/>
    <s v="Low"/>
    <n v="15052"/>
    <n v="13447"/>
    <n v="14503"/>
    <n v="18.3"/>
    <n v="3858.69"/>
    <s v="N"/>
    <s v="Y"/>
    <n v="0"/>
    <s v="On-Time"/>
    <x v="439"/>
    <s v="2018-07"/>
    <s v="2018-06"/>
    <n v="0"/>
    <n v="0"/>
    <x v="3"/>
    <n v="2017"/>
    <n v="0"/>
    <s v="2018-Q3"/>
    <n v="1"/>
  </r>
  <r>
    <s v="ACC001262"/>
    <n v="620"/>
    <s v="JORHAT"/>
    <s v="JLG46K"/>
    <n v="26587"/>
    <n v="49395"/>
    <n v="26732"/>
    <d v="2018-07-26T00:00:00"/>
    <s v="Default"/>
    <s v="Quarterly EMI"/>
    <n v="850152"/>
    <s v="JORHAT-850152"/>
    <s v="Aditya Joshi"/>
    <s v="Female"/>
    <s v="26-35"/>
    <n v="35"/>
    <s v="1/1/1984"/>
    <s v="General"/>
    <s v="Hindu"/>
    <s v="RENT"/>
    <s v="&lt;25K"/>
    <s v="Business"/>
    <n v="624"/>
    <s v="XLG"/>
    <s v="Home Loan"/>
    <s v=" 36 months"/>
    <n v="0.1825"/>
    <s v="D"/>
    <s v="D5"/>
    <s v="JORHAT"/>
    <s v="208-DBS"/>
    <s v="GUWAAHATI"/>
    <s v="AS"/>
    <s v="ASSAM"/>
    <s v="JORHAT"/>
    <n v="850152"/>
    <s v="10961-NAYAN JYOTI SARMAH"/>
    <s v="High"/>
    <n v="27017"/>
    <n v="49874"/>
    <n v="26337"/>
    <n v="32.299999999999997"/>
    <n v="859.33"/>
    <s v="N"/>
    <s v="N"/>
    <n v="0"/>
    <s v="On-Time"/>
    <x v="128"/>
    <s v="2018-07"/>
    <s v="2018-06"/>
    <n v="0"/>
    <n v="0"/>
    <x v="3"/>
    <n v="2017"/>
    <n v="0"/>
    <s v="2018-Q3"/>
    <n v="0"/>
  </r>
  <r>
    <s v="ACC001011"/>
    <n v="439"/>
    <s v="SANGRUR"/>
    <s v="JLG35K"/>
    <n v="18758"/>
    <n v="14486"/>
    <n v="40264"/>
    <d v="2018-07-30T00:00:00"/>
    <s v="Fully Paid"/>
    <s v="Quarterly EMI"/>
    <n v="110159"/>
    <s v="SANGRUR-110159"/>
    <s v="Vivaan Gupta"/>
    <s v="Female"/>
    <s v="36-45"/>
    <n v="38"/>
    <s v="1/1/1979"/>
    <s v="General"/>
    <s v="Hindu"/>
    <s v="MORTGAGE"/>
    <s v="75K-100K"/>
    <s v="Business"/>
    <n v="517"/>
    <s v="XLG"/>
    <s v="Trade"/>
    <s v=" 36 months"/>
    <n v="9.9099999999999994E-2"/>
    <s v="B"/>
    <s v="B1"/>
    <s v="SANGRUR"/>
    <s v="102-DBS"/>
    <s v="LUDHIANA"/>
    <s v="PB"/>
    <s v="PUNJAB"/>
    <s v="SANGRUR"/>
    <n v="110159"/>
    <s v="10037-RAJESH PRATAP"/>
    <s v="Low"/>
    <n v="19689"/>
    <n v="15355"/>
    <n v="18341"/>
    <n v="13.98"/>
    <n v="4120.01"/>
    <s v="N"/>
    <s v="N"/>
    <n v="1"/>
    <s v="On-Time"/>
    <x v="440"/>
    <s v="2018-07"/>
    <s v="2018-06"/>
    <n v="0"/>
    <n v="0"/>
    <x v="3"/>
    <n v="2017"/>
    <n v="0"/>
    <s v="2018-Q3"/>
    <n v="1"/>
  </r>
  <r>
    <s v="ACC000891"/>
    <n v="650"/>
    <s v="DURGAPUR"/>
    <s v="JLG30K"/>
    <n v="17916"/>
    <n v="45428"/>
    <n v="22679"/>
    <d v="2018-07-31T00:00:00"/>
    <s v="Paid Off"/>
    <s v="Quarterly EMI"/>
    <n v="700013"/>
    <s v="DURGAPUR-700013"/>
    <s v="Diya Patel"/>
    <s v="Female"/>
    <s v="36-45"/>
    <n v="44"/>
    <s v="8/9/1975"/>
    <s v="General"/>
    <s v="Hindu"/>
    <s v="MORTGAGE"/>
    <s v="25K-50K"/>
    <s v="Salaried"/>
    <n v="601"/>
    <s v="XLG"/>
    <s v="Services"/>
    <s v=" 36 months"/>
    <n v="0.1065"/>
    <s v="B"/>
    <s v="B2"/>
    <s v="DURGAPUR"/>
    <s v="201-DBS"/>
    <s v="HOWRAH"/>
    <s v="WB"/>
    <s v="WEST BENGAL"/>
    <s v="PASCHIM BARDHHAMAN"/>
    <n v="700013"/>
    <s v="10037-RAJESH PRATAP"/>
    <s v="Low"/>
    <n v="18795"/>
    <n v="46737"/>
    <n v="17683"/>
    <n v="46.73"/>
    <n v="4562.5600000000004"/>
    <s v="N"/>
    <s v="N"/>
    <n v="0"/>
    <s v="Very Late"/>
    <x v="247"/>
    <s v="2018-07"/>
    <s v="2018-06"/>
    <n v="0"/>
    <n v="0"/>
    <x v="3"/>
    <n v="2017"/>
    <n v="0"/>
    <s v="2018-Q3"/>
    <n v="0"/>
  </r>
  <r>
    <s v="ACC001136"/>
    <n v="716"/>
    <s v="BILASPUR"/>
    <s v="JLG46K"/>
    <n v="18908"/>
    <n v="35939"/>
    <n v="7554"/>
    <d v="2018-07-31T00:00:00"/>
    <s v="Fully Paid"/>
    <s v="Monthly EMI"/>
    <n v="240005"/>
    <s v="BILASPUR-240005"/>
    <s v="Nisha Nair"/>
    <s v="Female"/>
    <s v="26-35"/>
    <n v="28"/>
    <s v="8/11/1991"/>
    <s v="ST"/>
    <s v="Sikh"/>
    <s v="MORTGAGE"/>
    <s v="25K-50K"/>
    <s v="Self-Employed"/>
    <n v="641"/>
    <s v="XLG"/>
    <s v="Home Loan"/>
    <s v=" 36 months"/>
    <n v="0.1825"/>
    <s v="D"/>
    <s v="D5"/>
    <s v="BILASPUR"/>
    <s v="207-DBS"/>
    <s v="RAIPUR"/>
    <s v="CG"/>
    <s v="CHATTISGARH"/>
    <s v="BILASPUR"/>
    <n v="240005"/>
    <s v="10886-MANISH KUMAR DWIVEDI"/>
    <s v="Low"/>
    <n v="19007"/>
    <n v="35913"/>
    <n v="18719"/>
    <n v="46.27"/>
    <n v="1592.75"/>
    <s v="N"/>
    <s v="N"/>
    <n v="1"/>
    <s v="On-Time"/>
    <x v="263"/>
    <s v="2018-07"/>
    <s v="2018-06"/>
    <n v="0"/>
    <n v="0"/>
    <x v="3"/>
    <n v="2017"/>
    <n v="0"/>
    <s v="2018-Q3"/>
    <n v="0"/>
  </r>
  <r>
    <s v="ACC000584"/>
    <n v="339"/>
    <s v="FATEHGARH SAHIB"/>
    <s v="JLG30K"/>
    <n v="40326"/>
    <n v="22976"/>
    <n v="5926"/>
    <d v="2018-08-01T00:00:00"/>
    <s v="Paid Off"/>
    <s v="Monthly EMI"/>
    <n v="120676"/>
    <s v="FATEHGARH SAHIB-120676"/>
    <s v="Ananya Patel"/>
    <s v="Female"/>
    <s v="36-45"/>
    <n v="43"/>
    <s v="1/3/1975"/>
    <s v="Minority"/>
    <s v="Muslim"/>
    <s v="RENT"/>
    <s v="75K-100K"/>
    <s v="Salaried"/>
    <n v="558"/>
    <s v="XLG"/>
    <s v="Services"/>
    <s v=" 36 months"/>
    <n v="0.1065"/>
    <s v="B"/>
    <s v="B2"/>
    <s v="FATEHGARH SAHIB"/>
    <s v="102-DBS"/>
    <s v="LUDHIANA"/>
    <s v="PB"/>
    <s v="PUNJAB"/>
    <s v="FATEHGARH SAHIB"/>
    <n v="120676"/>
    <s v="10037-RAJESH PRATAP"/>
    <s v="Medium"/>
    <n v="42132"/>
    <n v="23622"/>
    <n v="40092"/>
    <n v="30.09"/>
    <n v="984.53"/>
    <s v="N"/>
    <s v="N"/>
    <n v="1"/>
    <s v="Late"/>
    <x v="208"/>
    <s v="2018-08"/>
    <s v="2018-07"/>
    <n v="0"/>
    <n v="0"/>
    <x v="3"/>
    <n v="2017"/>
    <n v="0"/>
    <s v="2018-Q3"/>
    <n v="0"/>
  </r>
  <r>
    <s v="ACC000726"/>
    <n v="807"/>
    <s v="Mathura"/>
    <s v="JLG30K"/>
    <n v="47561"/>
    <n v="12633"/>
    <n v="27668"/>
    <d v="2018-08-06T00:00:00"/>
    <s v="Active"/>
    <s v="Quarterly EMI"/>
    <n v="910182"/>
    <s v="Mathura-910182"/>
    <s v="Laksh Mehta"/>
    <s v="Female"/>
    <s v="36-45"/>
    <n v="44"/>
    <s v="28-07-1975"/>
    <s v="General"/>
    <s v="Muslim"/>
    <s v="RENT"/>
    <s v="50K-75K"/>
    <s v="Salaried"/>
    <n v="425"/>
    <s v="XLG"/>
    <s v="Services"/>
    <s v=" 36 months"/>
    <n v="0.1065"/>
    <s v="B"/>
    <s v="B2"/>
    <s v="Mathura"/>
    <s v="176-DBS"/>
    <s v="BULANDSHAHR"/>
    <s v="UP"/>
    <s v="UTTAR PRADESH"/>
    <s v="MATHURA"/>
    <n v="910182"/>
    <s v="10469-MANISH  PANDEY"/>
    <s v="High"/>
    <n v="48298"/>
    <n v="13490"/>
    <n v="47178"/>
    <n v="31.28"/>
    <n v="2939.34"/>
    <s v="N"/>
    <s v="N"/>
    <n v="2"/>
    <s v="On-Time"/>
    <x v="441"/>
    <s v="2018-08"/>
    <s v="2018-07"/>
    <n v="1"/>
    <n v="0"/>
    <x v="3"/>
    <n v="2017"/>
    <n v="0"/>
    <s v="2018-Q3"/>
    <n v="1"/>
  </r>
  <r>
    <s v="ACC001525"/>
    <n v="154"/>
    <s v="Mangaldoi"/>
    <s v="JLG30K"/>
    <n v="37717"/>
    <n v="14469"/>
    <n v="32503"/>
    <d v="2018-08-08T00:00:00"/>
    <s v="Default"/>
    <s v="Monthly EMI"/>
    <n v="570241"/>
    <s v="Mangaldoi-570241"/>
    <s v="Meera Reddy"/>
    <s v="Female"/>
    <s v="36-45"/>
    <n v="45"/>
    <s v="1/3/1974"/>
    <s v="General"/>
    <s v="Muslim"/>
    <s v="MORTGAGE"/>
    <s v="&lt;25K"/>
    <s v="Self-Employed"/>
    <n v="830"/>
    <s v="XLG"/>
    <s v="Services"/>
    <s v=" 36 months"/>
    <n v="0.1065"/>
    <s v="B"/>
    <s v="B2"/>
    <s v="Mangaldoi"/>
    <s v="208-DBS"/>
    <s v="GUWAAHATI"/>
    <s v="AS"/>
    <s v="ASSAM"/>
    <s v="Mangaldoi"/>
    <n v="570241"/>
    <s v="10961-NAYAN JYOTI SARMAH"/>
    <s v="Low"/>
    <n v="37436"/>
    <n v="15300"/>
    <n v="37715"/>
    <n v="38.659999999999997"/>
    <n v="339.73"/>
    <s v="N"/>
    <s v="N"/>
    <n v="2"/>
    <s v="Late"/>
    <x v="36"/>
    <s v="2018-08"/>
    <s v="2018-07"/>
    <n v="0"/>
    <n v="0"/>
    <x v="3"/>
    <n v="2017"/>
    <n v="0"/>
    <s v="2018-Q3"/>
    <n v="0"/>
  </r>
  <r>
    <s v="ACC000951"/>
    <n v="320"/>
    <s v="Mathura"/>
    <s v="JLG30K"/>
    <n v="36478"/>
    <n v="44577"/>
    <n v="15150"/>
    <d v="2018-08-09T00:00:00"/>
    <s v="Fully Paid"/>
    <s v="Quarterly EMI"/>
    <n v="910182"/>
    <s v="Mathura-910182"/>
    <s v="Kavya Malhotra"/>
    <s v="Female"/>
    <s v="26-35"/>
    <n v="33"/>
    <s v="30-05-1985"/>
    <s v="General"/>
    <s v="Hindu"/>
    <s v="RENT"/>
    <s v="100K+"/>
    <s v="Self-Employed"/>
    <n v="716"/>
    <s v="XLG"/>
    <s v="Services"/>
    <s v=" 36 months"/>
    <n v="0.1065"/>
    <s v="B"/>
    <s v="B2"/>
    <s v="Mathura"/>
    <s v="176-DBS"/>
    <s v="BULANDSHAHR"/>
    <s v="UP"/>
    <s v="UTTAR PRADESH"/>
    <s v="MATHURA"/>
    <n v="910182"/>
    <s v="10469-MANISH  PANDEY"/>
    <s v="High"/>
    <n v="38130"/>
    <n v="45602"/>
    <n v="36207"/>
    <n v="35.799999999999997"/>
    <n v="4461.99"/>
    <s v="N"/>
    <s v="N"/>
    <n v="0"/>
    <s v="Late"/>
    <x v="374"/>
    <s v="2018-08"/>
    <s v="2018-07"/>
    <n v="0"/>
    <n v="0"/>
    <x v="3"/>
    <n v="2017"/>
    <n v="1"/>
    <s v="2018-Q3"/>
    <n v="0"/>
  </r>
  <r>
    <s v="ACC001166"/>
    <n v="30"/>
    <s v="PATIALA"/>
    <s v="JLG30K"/>
    <n v="8784"/>
    <n v="6476"/>
    <n v="20129"/>
    <d v="2018-08-11T00:00:00"/>
    <s v="Fully Paid"/>
    <s v="Monthly EMI"/>
    <n v="100186"/>
    <s v="PATIALA-100186"/>
    <s v="Vivaan Gupta"/>
    <s v="Female"/>
    <s v="36-45"/>
    <n v="38"/>
    <s v="1/1/1979"/>
    <s v="General"/>
    <s v="Hindu"/>
    <s v="MORTGAGE"/>
    <s v="75K-100K"/>
    <s v="Business"/>
    <n v="517"/>
    <s v="XLG"/>
    <s v="Services"/>
    <s v=" 36 months"/>
    <n v="0.1065"/>
    <s v="B"/>
    <s v="B2"/>
    <s v="PATIALA"/>
    <s v="102-DBS"/>
    <s v="LUDHIANA"/>
    <s v="PB"/>
    <s v="PUNJAB"/>
    <s v="PATIALA"/>
    <n v="100186"/>
    <s v="10420-MUNENDRA  SINGH"/>
    <s v="Medium"/>
    <n v="10230"/>
    <n v="6482"/>
    <n v="8676"/>
    <n v="4.24"/>
    <n v="302.07"/>
    <s v="Y"/>
    <s v="N"/>
    <n v="1"/>
    <s v="On-Time"/>
    <x v="187"/>
    <s v="2018-08"/>
    <s v="2018-07"/>
    <n v="0"/>
    <n v="0"/>
    <x v="3"/>
    <n v="2017"/>
    <n v="1"/>
    <s v="2018-Q3"/>
    <n v="0"/>
  </r>
  <r>
    <s v="ACC000859"/>
    <n v="49"/>
    <s v="PAOTA"/>
    <s v="JLG30K"/>
    <n v="39800"/>
    <n v="5440"/>
    <n v="9047"/>
    <d v="2018-08-11T00:00:00"/>
    <s v="Paid Off"/>
    <s v="Monthly EMI"/>
    <n v="90149"/>
    <s v="PAOTA-90149"/>
    <s v="Aarav Sharma"/>
    <s v="Female"/>
    <s v="46-55"/>
    <n v="46"/>
    <s v="5/4/1973"/>
    <s v="SC"/>
    <s v="Hindu"/>
    <s v="RENT"/>
    <s v="100K+"/>
    <s v="Business"/>
    <n v="459"/>
    <s v="XLG"/>
    <s v="Services"/>
    <s v=" 36 months"/>
    <n v="0.1065"/>
    <s v="B"/>
    <s v="B2"/>
    <s v="PAOTA"/>
    <s v="301-DBS"/>
    <s v="JAIPUR"/>
    <s v="RJ"/>
    <s v="RAJASTHAN"/>
    <s v="jaipur"/>
    <n v="90149"/>
    <s v="10043-RAVI MISHRA"/>
    <s v="Low"/>
    <n v="40591"/>
    <n v="5877"/>
    <n v="39516"/>
    <n v="26.6"/>
    <n v="2590.56"/>
    <s v="N"/>
    <s v="N"/>
    <n v="1"/>
    <s v="On-Time"/>
    <x v="26"/>
    <s v="2018-08"/>
    <s v="2018-07"/>
    <n v="0"/>
    <n v="0"/>
    <x v="3"/>
    <n v="2017"/>
    <n v="1"/>
    <s v="2018-Q3"/>
    <n v="0"/>
  </r>
  <r>
    <s v="ACC000950"/>
    <n v="164"/>
    <s v="ASANSOL"/>
    <s v="JLG30K"/>
    <n v="42711"/>
    <n v="37757"/>
    <n v="36776"/>
    <d v="2018-08-11T00:00:00"/>
    <s v="Default"/>
    <s v="Quarterly EMI"/>
    <n v="690076"/>
    <s v="ASANSOL-690076"/>
    <s v="Kavya Chopra"/>
    <s v="Female"/>
    <s v="36-45"/>
    <n v="43"/>
    <s v="10/3/1975"/>
    <s v="General"/>
    <s v="Muslim"/>
    <s v="OWN"/>
    <s v="100K+"/>
    <s v="Business"/>
    <n v="300"/>
    <s v="XLG"/>
    <s v="Services"/>
    <s v=" 36 months"/>
    <n v="0.1065"/>
    <s v="B"/>
    <s v="B2"/>
    <s v="ASANSOL"/>
    <s v="201-DBS"/>
    <s v="HOWRAH"/>
    <s v="WB"/>
    <s v="WEST BENGAL"/>
    <s v="PASCHIM BARDHHAMAN"/>
    <n v="690076"/>
    <s v="10035-ABHAY TOMER"/>
    <s v="Medium"/>
    <n v="42808"/>
    <n v="39367"/>
    <n v="42440"/>
    <n v="5.47"/>
    <n v="1246.21"/>
    <s v="Y"/>
    <s v="N"/>
    <n v="1"/>
    <s v="On-Time"/>
    <x v="336"/>
    <s v="2018-08"/>
    <s v="2018-07"/>
    <n v="0"/>
    <n v="0"/>
    <x v="3"/>
    <n v="2017"/>
    <n v="1"/>
    <s v="2018-Q3"/>
    <n v="0"/>
  </r>
  <r>
    <s v="ACC001454"/>
    <n v="879"/>
    <s v="SANGRUR"/>
    <s v="JLG46K"/>
    <n v="48496"/>
    <n v="44038"/>
    <n v="3377"/>
    <d v="2018-08-12T00:00:00"/>
    <s v="Fully Paid"/>
    <s v="Monthly EMI"/>
    <n v="110159"/>
    <s v="SANGRUR-110159"/>
    <s v="Meera Nair"/>
    <s v="Female"/>
    <s v="36-45"/>
    <n v="38"/>
    <s v="1/1/1980"/>
    <s v="ST"/>
    <s v="Sikh"/>
    <s v="OWN"/>
    <s v="75K-100K"/>
    <s v="Self-Employed"/>
    <n v="368"/>
    <s v="XLG"/>
    <s v="Home Loan"/>
    <s v=" 36 months"/>
    <n v="0.1825"/>
    <s v="D"/>
    <s v="D5"/>
    <s v="SANGRUR"/>
    <s v="102-DBS"/>
    <s v="LUDHIANA"/>
    <s v="PB"/>
    <s v="PUNJAB"/>
    <s v="SANGRUR"/>
    <n v="110159"/>
    <s v="10037-RAJESH PRATAP"/>
    <s v="Low"/>
    <n v="49555"/>
    <n v="43707"/>
    <n v="48210"/>
    <n v="18.66"/>
    <n v="2969.99"/>
    <s v="N"/>
    <s v="N"/>
    <n v="2"/>
    <s v="On-Time"/>
    <x v="442"/>
    <s v="2018-08"/>
    <s v="2018-07"/>
    <n v="0"/>
    <n v="0"/>
    <x v="3"/>
    <n v="2017"/>
    <n v="0"/>
    <s v="2018-Q3"/>
    <n v="1"/>
  </r>
  <r>
    <s v="ACC001753"/>
    <n v="830"/>
    <s v="SANGRUR"/>
    <s v="JLG35K"/>
    <n v="25016"/>
    <n v="24140"/>
    <n v="2223"/>
    <d v="2018-08-13T00:00:00"/>
    <s v="Paid Off"/>
    <s v="Quarterly EMI"/>
    <n v="110159"/>
    <s v="SANGRUR-110159"/>
    <s v="Ananya Sharma"/>
    <s v="Female"/>
    <s v="46-55"/>
    <n v="52"/>
    <s v="1/1/1967"/>
    <s v="Minority"/>
    <s v="Muslim"/>
    <s v="RENT"/>
    <s v="&lt;25K"/>
    <s v="Business"/>
    <n v="557"/>
    <s v="XLG"/>
    <s v="Trade"/>
    <s v=" 36 months"/>
    <n v="9.9099999999999994E-2"/>
    <s v="B"/>
    <s v="B1"/>
    <s v="SANGRUR"/>
    <s v="102-DBS"/>
    <s v="LUDHIANA"/>
    <s v="PB"/>
    <s v="PUNJAB"/>
    <s v="SANGRUR"/>
    <n v="110159"/>
    <s v="10037-RAJESH PRATAP"/>
    <s v="Low"/>
    <n v="26427"/>
    <n v="24789"/>
    <n v="24607"/>
    <n v="13.97"/>
    <n v="2847.33"/>
    <s v="N"/>
    <s v="N"/>
    <n v="0"/>
    <s v="On-Time"/>
    <x v="375"/>
    <s v="2018-08"/>
    <s v="2018-07"/>
    <n v="0"/>
    <n v="0"/>
    <x v="3"/>
    <n v="2017"/>
    <n v="1"/>
    <s v="2018-Q3"/>
    <n v="0"/>
  </r>
  <r>
    <s v="ACC000738"/>
    <n v="2"/>
    <s v="SANGRUR"/>
    <s v="JLG30K"/>
    <n v="15187"/>
    <n v="14105"/>
    <n v="36037"/>
    <d v="2018-08-16T00:00:00"/>
    <s v="Fully Paid"/>
    <s v="Quarterly EMI"/>
    <n v="110159"/>
    <s v="SANGRUR-110159"/>
    <s v="Meera Chopra"/>
    <s v="Female"/>
    <s v="36-45"/>
    <n v="36"/>
    <s v="1/1/1981"/>
    <s v="OBC"/>
    <s v="Christian"/>
    <s v="RENT"/>
    <s v="75K-100K"/>
    <s v="Self-Employed"/>
    <n v="419"/>
    <s v="XLG"/>
    <s v="Services"/>
    <s v=" 36 months"/>
    <n v="0.1065"/>
    <s v="B"/>
    <s v="B2"/>
    <s v="SANGRUR"/>
    <s v="102-DBS"/>
    <s v="LUDHIANA"/>
    <s v="PB"/>
    <s v="PUNJAB"/>
    <s v="SANGRUR"/>
    <n v="110159"/>
    <s v="10037-RAJESH PRATAP"/>
    <s v="Low"/>
    <n v="14959"/>
    <n v="15583"/>
    <n v="14847"/>
    <n v="17.07"/>
    <n v="2614.6799999999998"/>
    <s v="N"/>
    <s v="N"/>
    <n v="1"/>
    <s v="On-Time"/>
    <x v="443"/>
    <s v="2018-08"/>
    <s v="2018-07"/>
    <n v="0"/>
    <n v="0"/>
    <x v="3"/>
    <n v="2017"/>
    <n v="0"/>
    <s v="2018-Q3"/>
    <n v="1"/>
  </r>
  <r>
    <s v="ACC000914"/>
    <n v="505"/>
    <s v="DURGAPUR"/>
    <s v="JLG30K"/>
    <n v="30519"/>
    <n v="41366"/>
    <n v="42964"/>
    <d v="2018-08-18T00:00:00"/>
    <s v="Active"/>
    <s v="Monthly EMI"/>
    <n v="700013"/>
    <s v="DURGAPUR-700013"/>
    <s v="Kavya Reddy"/>
    <s v="Female"/>
    <s v="46-55"/>
    <n v="49"/>
    <s v="8/6/1970"/>
    <s v="Minority"/>
    <s v="Muslim"/>
    <s v="RENT"/>
    <s v="&lt;25K"/>
    <s v="Salaried"/>
    <n v="442"/>
    <s v="XLG"/>
    <s v="Services"/>
    <s v=" 36 months"/>
    <n v="0.1065"/>
    <s v="B"/>
    <s v="B2"/>
    <s v="DURGAPUR"/>
    <s v="201-DBS"/>
    <s v="HOWRAH"/>
    <s v="WB"/>
    <s v="WEST BENGAL"/>
    <s v="PASCHIM BARDHHAMAN"/>
    <n v="700013"/>
    <s v="10037-RAJESH PRATAP"/>
    <s v="Low"/>
    <n v="32278"/>
    <n v="42279"/>
    <n v="30248"/>
    <n v="14.83"/>
    <n v="220.15"/>
    <s v="N"/>
    <s v="N"/>
    <n v="0"/>
    <s v="On-Time"/>
    <x v="278"/>
    <s v="2018-08"/>
    <s v="2018-07"/>
    <n v="1"/>
    <n v="0"/>
    <x v="3"/>
    <n v="2017"/>
    <n v="1"/>
    <s v="2018-Q3"/>
    <n v="0"/>
  </r>
  <r>
    <s v="ACC001594"/>
    <n v="854"/>
    <s v="SHAHDOL"/>
    <s v="JLG30K"/>
    <n v="38924"/>
    <n v="41508"/>
    <n v="1789"/>
    <d v="2018-08-18T00:00:00"/>
    <s v="Paid Off"/>
    <s v="Monthly EMI"/>
    <n v="1550006"/>
    <s v="SHAHDOL-1550006"/>
    <s v="Meera Gupta"/>
    <s v="Female"/>
    <s v="26-35"/>
    <n v="29"/>
    <s v="1/1/1989"/>
    <s v="ST"/>
    <s v="Sikh"/>
    <s v="RENT"/>
    <s v="75K-100K"/>
    <s v="Self-Employed"/>
    <n v="369"/>
    <s v="XLG"/>
    <s v="Services"/>
    <s v=" 36 months"/>
    <n v="0.1065"/>
    <s v="B"/>
    <s v="B2"/>
    <s v="SHAHDOL"/>
    <s v="200-DBS"/>
    <s v="BHOPAL"/>
    <s v="MP"/>
    <s v="MADHYA PRADESH"/>
    <s v="SHAHDOL"/>
    <n v="1550006"/>
    <s v="10021-MAHENDRA PRATAP SINGH"/>
    <s v="Medium"/>
    <n v="40108"/>
    <n v="41621"/>
    <n v="38429"/>
    <n v="23.02"/>
    <n v="2273.65"/>
    <s v="N"/>
    <s v="N"/>
    <n v="2"/>
    <s v="On-Time"/>
    <x v="396"/>
    <s v="2018-08"/>
    <s v="2018-07"/>
    <n v="0"/>
    <n v="0"/>
    <x v="3"/>
    <n v="2017"/>
    <n v="0"/>
    <s v="2018-Q3"/>
    <n v="0"/>
  </r>
  <r>
    <s v="ACC001275"/>
    <n v="83"/>
    <s v="DHURI"/>
    <s v="JLG30K"/>
    <n v="34831"/>
    <n v="18421"/>
    <n v="2651"/>
    <d v="2018-08-19T00:00:00"/>
    <s v="Paid Off"/>
    <s v="Quarterly EMI"/>
    <n v="1030063"/>
    <s v="DHURI-1030063"/>
    <s v="Ishaan Reddy"/>
    <s v="Female"/>
    <s v="26-35"/>
    <n v="33"/>
    <s v="8/2/1986"/>
    <s v="General"/>
    <s v="Muslim"/>
    <s v="RENT"/>
    <s v="&lt;25K"/>
    <s v="Self-Employed"/>
    <n v="336"/>
    <s v="XLG"/>
    <s v="Services"/>
    <s v=" 36 months"/>
    <n v="0.1065"/>
    <s v="B"/>
    <s v="B2"/>
    <s v="DHURI"/>
    <s v="102-DBS"/>
    <s v="LUDHIANA"/>
    <s v="PB"/>
    <s v="PUNJAB"/>
    <s v="SANGRUR"/>
    <n v="1030063"/>
    <s v="12058-DEEPAK KUMAR"/>
    <s v="Low"/>
    <n v="34833"/>
    <n v="19251"/>
    <n v="34735"/>
    <n v="44.02"/>
    <n v="245.06"/>
    <s v="N"/>
    <s v="N"/>
    <n v="1"/>
    <s v="On-Time"/>
    <x v="48"/>
    <s v="2018-08"/>
    <s v="2018-07"/>
    <n v="0"/>
    <n v="0"/>
    <x v="3"/>
    <n v="2017"/>
    <n v="0"/>
    <s v="2018-Q3"/>
    <n v="0"/>
  </r>
  <r>
    <s v="ACC001713"/>
    <n v="88"/>
    <s v="CHHATA"/>
    <s v="JLG30K"/>
    <n v="46252"/>
    <n v="39017"/>
    <n v="14699"/>
    <d v="2018-08-20T00:00:00"/>
    <s v="Active"/>
    <s v="Quarterly EMI"/>
    <n v="910020"/>
    <s v="CHHATA-910020"/>
    <s v="Diya Chopra"/>
    <s v="Female"/>
    <s v="46-55"/>
    <n v="49"/>
    <s v="1/1/1970"/>
    <s v="General"/>
    <s v="Hindu"/>
    <s v="RENT"/>
    <s v="&lt;25K"/>
    <s v="Business"/>
    <n v="572"/>
    <s v="XLG"/>
    <s v="Services"/>
    <s v=" 36 months"/>
    <n v="0.1065"/>
    <s v="B"/>
    <s v="B2"/>
    <s v="CHHATA"/>
    <s v="176-DBS"/>
    <s v="BULANDSHAHR"/>
    <s v="UP"/>
    <s v="UTTAR PRADESH"/>
    <s v="MATHURA"/>
    <n v="910020"/>
    <s v="10047-ANIL KUMAR"/>
    <s v="High"/>
    <n v="46145"/>
    <n v="40159"/>
    <n v="46141"/>
    <n v="34.25"/>
    <n v="1805.16"/>
    <s v="N"/>
    <s v="N"/>
    <n v="0"/>
    <s v="On-Time"/>
    <x v="166"/>
    <s v="2018-08"/>
    <s v="2018-07"/>
    <n v="1"/>
    <n v="0"/>
    <x v="3"/>
    <n v="2017"/>
    <n v="0"/>
    <s v="2018-Q3"/>
    <n v="0"/>
  </r>
  <r>
    <s v="ACC001142"/>
    <n v="549"/>
    <s v="BISWANATH CHARIALI"/>
    <s v="JLG30K"/>
    <n v="48805"/>
    <n v="21950"/>
    <n v="23705"/>
    <d v="2018-08-20T00:00:00"/>
    <s v="Fully Paid"/>
    <s v="Monthly EMI"/>
    <n v="740048"/>
    <s v="BISWANATH CHARIALI-740048"/>
    <s v="Aarav Patel"/>
    <s v="Female"/>
    <s v="26-35"/>
    <n v="31"/>
    <s v="1/1/1988"/>
    <s v="ST"/>
    <s v="Sikh"/>
    <s v="MORTGAGE"/>
    <s v="50K-75K"/>
    <s v="Business"/>
    <n v="462"/>
    <s v="XLG"/>
    <s v="Services"/>
    <s v=" 36 months"/>
    <n v="0.1065"/>
    <s v="B"/>
    <s v="B2"/>
    <s v="BISWANATH CHARIALI"/>
    <s v="208-DBS"/>
    <s v="GUWAAHATI"/>
    <s v="AS"/>
    <s v="ASSAM"/>
    <s v="BISWANATH"/>
    <n v="740048"/>
    <s v="13111-SHANTUMONI BORAH"/>
    <s v="Medium"/>
    <n v="50138"/>
    <n v="23582"/>
    <n v="48680"/>
    <n v="5.4"/>
    <n v="4958.93"/>
    <s v="N"/>
    <s v="N"/>
    <n v="2"/>
    <s v="On-Time"/>
    <x v="444"/>
    <s v="2018-08"/>
    <s v="2018-07"/>
    <n v="0"/>
    <n v="0"/>
    <x v="3"/>
    <n v="2017"/>
    <n v="0"/>
    <s v="2018-Q3"/>
    <n v="1"/>
  </r>
  <r>
    <s v="ACC001387"/>
    <n v="755"/>
    <s v="Mangaldoi"/>
    <s v="JLG50K"/>
    <n v="17272"/>
    <n v="44805"/>
    <n v="33713"/>
    <d v="2018-08-22T00:00:00"/>
    <s v="Paid Off"/>
    <s v="Quarterly EMI"/>
    <n v="570241"/>
    <s v="Mangaldoi-570241"/>
    <s v="Ananya Reddy"/>
    <s v="Female"/>
    <s v="26-35"/>
    <n v="29"/>
    <s v="1/1/1989"/>
    <s v="ST"/>
    <s v="Sikh"/>
    <s v="RENT"/>
    <s v="100K+"/>
    <s v="Salaried"/>
    <n v="324"/>
    <s v="XLG"/>
    <s v="Home Loan"/>
    <s v=" 60 months"/>
    <n v="0.1991"/>
    <s v="E"/>
    <s v="E4"/>
    <s v="Mangaldoi"/>
    <s v="208-DBS"/>
    <s v="GUWAAHATI"/>
    <s v="AS"/>
    <s v="ASSAM"/>
    <s v="Mangaldoi"/>
    <n v="570241"/>
    <s v="10961-NAYAN JYOTI SARMAH"/>
    <s v="Low"/>
    <n v="18655"/>
    <n v="45403"/>
    <n v="17028"/>
    <n v="41.53"/>
    <n v="4490.68"/>
    <s v="Y"/>
    <s v="N"/>
    <n v="1"/>
    <s v="Late"/>
    <x v="311"/>
    <s v="2018-08"/>
    <s v="2018-07"/>
    <n v="0"/>
    <n v="0"/>
    <x v="3"/>
    <n v="2017"/>
    <n v="1"/>
    <s v="2018-Q3"/>
    <n v="0"/>
  </r>
  <r>
    <s v="ACC001726"/>
    <n v="860"/>
    <s v="DURGAPUR"/>
    <s v="JLG30K"/>
    <n v="15799"/>
    <n v="49075"/>
    <n v="36503"/>
    <d v="2018-08-25T00:00:00"/>
    <s v="Fully Paid"/>
    <s v="Quarterly EMI"/>
    <n v="700013"/>
    <s v="DURGAPUR-700013"/>
    <s v="Kavya Reddy"/>
    <s v="Female"/>
    <s v="26-35"/>
    <n v="35"/>
    <s v="1/1/1982"/>
    <s v="General"/>
    <s v="Hindu"/>
    <s v="RENT"/>
    <s v="50K-75K"/>
    <s v="Salaried"/>
    <n v="656"/>
    <s v="XLG"/>
    <s v="Services"/>
    <s v=" 36 months"/>
    <n v="0.1065"/>
    <s v="B"/>
    <s v="B2"/>
    <s v="DURGAPUR"/>
    <s v="201-DBS"/>
    <s v="HOWRAH"/>
    <s v="WB"/>
    <s v="WEST BENGAL"/>
    <s v="PASCHIM BARDHHAMAN"/>
    <n v="700013"/>
    <s v="10037-RAJESH PRATAP"/>
    <s v="Low"/>
    <n v="16571"/>
    <n v="49912"/>
    <n v="15574"/>
    <n v="33.590000000000003"/>
    <n v="1902.57"/>
    <s v="N"/>
    <s v="N"/>
    <n v="0"/>
    <s v="On-Time"/>
    <x v="334"/>
    <s v="2018-08"/>
    <s v="2018-07"/>
    <n v="0"/>
    <n v="0"/>
    <x v="3"/>
    <n v="2017"/>
    <n v="1"/>
    <s v="2018-Q3"/>
    <n v="0"/>
  </r>
  <r>
    <s v="ACC001517"/>
    <n v="427"/>
    <s v="DURGAPUR"/>
    <s v="JLG30K"/>
    <n v="29967"/>
    <n v="4451"/>
    <n v="35629"/>
    <d v="2018-08-26T00:00:00"/>
    <s v="Active"/>
    <s v="Quarterly EMI"/>
    <n v="700013"/>
    <s v="DURGAPUR-700013"/>
    <s v="Ishaan Sharma"/>
    <s v="Female"/>
    <s v="46-55"/>
    <n v="46"/>
    <s v="1/1/1973"/>
    <s v="ST"/>
    <s v="Sikh"/>
    <s v="MORTGAGE"/>
    <s v="100K+"/>
    <s v="Business"/>
    <n v="522"/>
    <s v="XLG"/>
    <s v="Services"/>
    <s v=" 36 months"/>
    <n v="0.1065"/>
    <s v="B"/>
    <s v="B2"/>
    <s v="DURGAPUR"/>
    <s v="201-DBS"/>
    <s v="HOWRAH"/>
    <s v="WB"/>
    <s v="WEST BENGAL"/>
    <s v="PASCHIM BARDHHAMAN"/>
    <n v="700013"/>
    <s v="10037-RAJESH PRATAP"/>
    <s v="Low"/>
    <n v="29493"/>
    <n v="4147"/>
    <n v="29933"/>
    <n v="0.47"/>
    <n v="2576.44"/>
    <s v="N"/>
    <s v="Y"/>
    <n v="0"/>
    <s v="On-Time"/>
    <x v="116"/>
    <s v="2018-08"/>
    <s v="2018-07"/>
    <n v="1"/>
    <n v="0"/>
    <x v="3"/>
    <n v="2017"/>
    <n v="0"/>
    <s v="2018-Q3"/>
    <n v="0"/>
  </r>
  <r>
    <s v="ACC000123"/>
    <n v="249"/>
    <s v="Mangaldoi"/>
    <s v="JLG35K"/>
    <n v="7784"/>
    <n v="34797"/>
    <n v="1932"/>
    <d v="2018-08-30T00:00:00"/>
    <s v="Fully Paid"/>
    <s v="Monthly EMI"/>
    <n v="570241"/>
    <s v="Mangaldoi-570241"/>
    <s v="Meera Chopra"/>
    <s v="Female"/>
    <s v="46-55"/>
    <n v="50"/>
    <s v="1/1/1968"/>
    <s v="SC"/>
    <s v="Hindu"/>
    <s v="RENT"/>
    <s v="75K-100K"/>
    <s v="Salaried"/>
    <n v="726"/>
    <s v="XLG"/>
    <s v="Trade"/>
    <s v=" 36 months"/>
    <n v="9.9099999999999994E-2"/>
    <s v="B"/>
    <s v="B1"/>
    <s v="Mangaldoi"/>
    <s v="208-DBS"/>
    <s v="GUWAAHATI"/>
    <s v="AS"/>
    <s v="ASSAM"/>
    <s v="Mangaldoi"/>
    <n v="570241"/>
    <s v="10961-NAYAN JYOTI SARMAH"/>
    <s v="Low"/>
    <n v="9286"/>
    <n v="35103"/>
    <n v="7767"/>
    <n v="31.5"/>
    <n v="799.56"/>
    <s v="N"/>
    <s v="N"/>
    <n v="0"/>
    <s v="On-Time"/>
    <x v="445"/>
    <s v="2018-08"/>
    <s v="2018-07"/>
    <n v="0"/>
    <n v="0"/>
    <x v="3"/>
    <n v="2017"/>
    <n v="0"/>
    <s v="2018-Q3"/>
    <n v="1"/>
  </r>
  <r>
    <s v="ACC001450"/>
    <n v="593"/>
    <s v="JALANDHAR"/>
    <s v="JLG40K"/>
    <n v="45686"/>
    <n v="39078"/>
    <n v="20384"/>
    <d v="2018-09-01T00:00:00"/>
    <s v="Active"/>
    <s v="Quarterly EMI"/>
    <n v="160051"/>
    <s v="JALANDHAR-160051"/>
    <s v="Vivaan Gupta"/>
    <s v="Female"/>
    <s v="56-63"/>
    <n v="57"/>
    <s v="11/8/1962"/>
    <s v="General"/>
    <s v="Muslim"/>
    <s v="RENT"/>
    <s v="75K-100K"/>
    <s v="Business"/>
    <n v="472"/>
    <s v="XLG"/>
    <s v="Services"/>
    <s v=" 36 months"/>
    <n v="0.17269999999999999"/>
    <s v="D"/>
    <s v="D3"/>
    <s v="JALANDHAR"/>
    <s v="102-DBS"/>
    <s v="LUDHIANA"/>
    <s v="PB"/>
    <s v="PUNJAB"/>
    <s v="JALANDHAR"/>
    <n v="160051"/>
    <s v="10067-AKSHAY KUMAR"/>
    <s v="Low"/>
    <n v="45292"/>
    <n v="39357"/>
    <n v="45278"/>
    <n v="33.840000000000003"/>
    <n v="3162.95"/>
    <s v="N"/>
    <s v="N"/>
    <n v="2"/>
    <s v="On-Time"/>
    <x v="162"/>
    <s v="2018-09"/>
    <s v="2018-08"/>
    <n v="1"/>
    <n v="0"/>
    <x v="3"/>
    <n v="2017"/>
    <n v="0"/>
    <s v="2018-Q3"/>
    <n v="0"/>
  </r>
  <r>
    <s v="ACC001549"/>
    <n v="55"/>
    <s v="KARNAL"/>
    <s v="JLG30K"/>
    <n v="45743"/>
    <n v="39464"/>
    <n v="8355"/>
    <d v="2018-09-03T00:00:00"/>
    <s v="Paid Off"/>
    <s v="Quarterly EMI"/>
    <n v="50678"/>
    <s v="KARNAL-50678"/>
    <s v="Kavya Malhotra"/>
    <s v="Female"/>
    <s v="26-35"/>
    <n v="33"/>
    <s v="30-05-1985"/>
    <s v="General"/>
    <s v="Hindu"/>
    <s v="RENT"/>
    <s v="100K+"/>
    <s v="Self-Employed"/>
    <n v="716"/>
    <s v="XLG"/>
    <s v="Services"/>
    <s v=" 36 months"/>
    <n v="0.1065"/>
    <s v="B"/>
    <s v="B2"/>
    <s v="KARNAL"/>
    <s v="206-DBS"/>
    <s v="KARNAL"/>
    <s v="HR"/>
    <s v="HARYANA"/>
    <s v="KARNAL"/>
    <n v="50678"/>
    <s v="10282-NAIM ALI"/>
    <s v="Medium"/>
    <n v="46467"/>
    <n v="40384"/>
    <n v="45735"/>
    <n v="31.1"/>
    <n v="2925.87"/>
    <s v="N"/>
    <s v="N"/>
    <n v="1"/>
    <s v="On-Time"/>
    <x v="211"/>
    <s v="2018-09"/>
    <s v="2018-08"/>
    <n v="0"/>
    <n v="0"/>
    <x v="3"/>
    <n v="2017"/>
    <n v="0"/>
    <s v="2018-Q3"/>
    <n v="0"/>
  </r>
  <r>
    <s v="ACC001742"/>
    <n v="67"/>
    <s v="BEHROR"/>
    <s v="JLG30K"/>
    <n v="36146"/>
    <n v="15962"/>
    <n v="20464"/>
    <d v="2018-09-03T00:00:00"/>
    <s v="Fully Paid"/>
    <s v="Quarterly EMI"/>
    <n v="30179"/>
    <s v="BEHROR-30179"/>
    <s v="Kavya Mehta"/>
    <s v="Female"/>
    <s v="36-45"/>
    <n v="37"/>
    <s v="12/1/1982"/>
    <s v="ST"/>
    <s v="Hindu"/>
    <s v="MORTGAGE"/>
    <s v="75K-100K"/>
    <s v="Business"/>
    <n v="414"/>
    <s v="XLG"/>
    <s v="Services"/>
    <s v=" 36 months"/>
    <n v="0.1065"/>
    <s v="B"/>
    <s v="B2"/>
    <s v="BEHROR"/>
    <s v="301-DBS"/>
    <s v="JAIPUR"/>
    <s v="RJ"/>
    <s v="RAJASTHAN"/>
    <s v="BEHROD"/>
    <n v="30179"/>
    <s v="10055-MAHESH KUMAR PATEL"/>
    <s v="Low"/>
    <n v="36738"/>
    <n v="17362"/>
    <n v="35946"/>
    <n v="28.85"/>
    <n v="438.51"/>
    <s v="N"/>
    <s v="N"/>
    <n v="0"/>
    <s v="On-Time"/>
    <x v="446"/>
    <s v="2018-09"/>
    <s v="2018-08"/>
    <n v="0"/>
    <n v="0"/>
    <x v="3"/>
    <n v="2017"/>
    <n v="0"/>
    <s v="2018-Q3"/>
    <n v="1"/>
  </r>
  <r>
    <s v="ACC001515"/>
    <n v="719"/>
    <s v="FATEHGARH SAHIB"/>
    <s v="JLG30K"/>
    <n v="30548"/>
    <n v="23989"/>
    <n v="32573"/>
    <d v="2018-09-03T00:00:00"/>
    <s v="Paid Off"/>
    <s v="Monthly EMI"/>
    <n v="120676"/>
    <s v="FATEHGARH SAHIB-120676"/>
    <s v="Laksh Sharma"/>
    <s v="Female"/>
    <s v="46-55"/>
    <n v="46"/>
    <s v="1/1/1973"/>
    <s v="Minority"/>
    <s v="Muslim"/>
    <s v="RENT"/>
    <s v="&lt;25K"/>
    <s v="Self-Employed"/>
    <n v="512"/>
    <s v="XLG"/>
    <s v="Services"/>
    <s v=" 36 months"/>
    <n v="0.1065"/>
    <s v="B"/>
    <s v="B2"/>
    <s v="FATEHGARH SAHIB"/>
    <s v="102-DBS"/>
    <s v="LUDHIANA"/>
    <s v="PB"/>
    <s v="PUNJAB"/>
    <s v="FATEHGARH SAHIB"/>
    <n v="120676"/>
    <s v="10037-RAJESH PRATAP"/>
    <s v="Medium"/>
    <n v="32163"/>
    <n v="23522"/>
    <n v="30531"/>
    <n v="49.18"/>
    <n v="1404.82"/>
    <s v="N"/>
    <s v="Y"/>
    <n v="0"/>
    <s v="On-Time"/>
    <x v="446"/>
    <s v="2018-09"/>
    <s v="2018-08"/>
    <n v="0"/>
    <n v="0"/>
    <x v="3"/>
    <n v="2017"/>
    <n v="0"/>
    <s v="2018-Q3"/>
    <n v="1"/>
  </r>
  <r>
    <s v="ACC000778"/>
    <n v="52"/>
    <s v="SIRSA"/>
    <s v="JLG30K"/>
    <n v="7932"/>
    <n v="23142"/>
    <n v="40445"/>
    <d v="2018-09-04T00:00:00"/>
    <s v="Active"/>
    <s v="Quarterly EMI"/>
    <n v="730084"/>
    <s v="SIRSA-730084"/>
    <s v="Laksh Patel"/>
    <s v="Female"/>
    <s v="26-35"/>
    <n v="28"/>
    <s v="1/1/1991"/>
    <s v="SC"/>
    <s v="Hindu"/>
    <s v="MORTGAGE"/>
    <s v="75K-100K"/>
    <s v="Business"/>
    <n v="844"/>
    <s v="XLG"/>
    <s v="Services"/>
    <s v=" 36 months"/>
    <n v="0.1065"/>
    <s v="B"/>
    <s v="B2"/>
    <s v="SIRSA"/>
    <s v="206-DBS"/>
    <s v="KARNAL"/>
    <s v="HR"/>
    <s v="HARYANA"/>
    <s v="SIRSA"/>
    <n v="730084"/>
    <s v="10149-ABHISHEK MAURYA"/>
    <s v="Medium"/>
    <n v="8076"/>
    <n v="23443"/>
    <n v="7789"/>
    <n v="13.89"/>
    <n v="538.67999999999995"/>
    <s v="Y"/>
    <s v="N"/>
    <n v="2"/>
    <s v="On-Time"/>
    <x v="447"/>
    <s v="2018-09"/>
    <s v="2018-08"/>
    <n v="1"/>
    <n v="0"/>
    <x v="3"/>
    <n v="2017"/>
    <n v="0"/>
    <s v="2018-Q3"/>
    <n v="1"/>
  </r>
  <r>
    <s v="ACC000515"/>
    <n v="889"/>
    <s v="DURGAPUR"/>
    <s v="JLG30K"/>
    <n v="37115"/>
    <n v="35388"/>
    <n v="5311"/>
    <d v="2018-09-04T00:00:00"/>
    <s v="Active"/>
    <s v="Monthly EMI"/>
    <n v="700013"/>
    <s v="DURGAPUR-700013"/>
    <s v="Ishaan Gupta"/>
    <s v="Female"/>
    <s v="26-35"/>
    <n v="28"/>
    <s v="1/1/1989"/>
    <s v="SC"/>
    <s v="Hindu"/>
    <s v="RENT"/>
    <s v="100K+"/>
    <s v="Business"/>
    <n v="536"/>
    <s v="XLG"/>
    <s v="Services"/>
    <s v=" 36 months"/>
    <n v="0.1065"/>
    <s v="B"/>
    <s v="B2"/>
    <s v="DURGAPUR"/>
    <s v="201-DBS"/>
    <s v="HOWRAH"/>
    <s v="WB"/>
    <s v="WEST BENGAL"/>
    <s v="PASCHIM BARDHHAMAN"/>
    <n v="700013"/>
    <s v="10037-RAJESH PRATAP"/>
    <s v="Low"/>
    <n v="38842"/>
    <n v="37278"/>
    <n v="36687"/>
    <n v="31.31"/>
    <n v="2744.89"/>
    <s v="N"/>
    <s v="N"/>
    <n v="1"/>
    <s v="On-Time"/>
    <x v="56"/>
    <s v="2018-09"/>
    <s v="2018-08"/>
    <n v="1"/>
    <n v="0"/>
    <x v="3"/>
    <n v="2017"/>
    <n v="1"/>
    <s v="2018-Q3"/>
    <n v="0"/>
  </r>
  <r>
    <s v="ACC000919"/>
    <n v="931"/>
    <s v="RAIPUR"/>
    <s v="JLG30K"/>
    <n v="19011"/>
    <n v="45157"/>
    <n v="2303"/>
    <d v="2018-09-04T00:00:00"/>
    <s v="Fully Paid"/>
    <s v="Monthly EMI"/>
    <n v="230415"/>
    <s v="RAIPUR-230415"/>
    <s v="Aditya Verma"/>
    <s v="Female"/>
    <s v="36-45"/>
    <n v="40"/>
    <s v="29-01-1979"/>
    <s v="Minority"/>
    <s v="Muslim"/>
    <s v="RENT"/>
    <s v="50K-75K"/>
    <s v="Salaried"/>
    <n v="714"/>
    <s v="XLG"/>
    <s v="Services"/>
    <s v=" 36 months"/>
    <n v="0.1065"/>
    <s v="B"/>
    <s v="B2"/>
    <s v="RAIPUR"/>
    <s v="207-DBS"/>
    <s v="RAIPUR"/>
    <s v="CG"/>
    <s v="CHATTISGARH"/>
    <s v="RAIPUR"/>
    <n v="230415"/>
    <s v="10924-DILIP KUMAR"/>
    <s v="High"/>
    <n v="19184"/>
    <n v="46585"/>
    <n v="18815"/>
    <n v="26.64"/>
    <n v="3809.21"/>
    <s v="N"/>
    <s v="N"/>
    <n v="1"/>
    <s v="Late"/>
    <x v="257"/>
    <s v="2018-09"/>
    <s v="2018-08"/>
    <n v="0"/>
    <n v="0"/>
    <x v="3"/>
    <n v="2017"/>
    <n v="0"/>
    <s v="2018-Q3"/>
    <n v="0"/>
  </r>
  <r>
    <s v="ACC001834"/>
    <n v="770"/>
    <s v="DHURI"/>
    <s v="JLG35K"/>
    <n v="15331"/>
    <n v="45190"/>
    <n v="23690"/>
    <d v="2018-09-07T00:00:00"/>
    <s v="Fully Paid"/>
    <s v="Monthly EMI"/>
    <n v="1030063"/>
    <s v="DHURI-1030063"/>
    <s v="Vivaan Gupta"/>
    <s v="Female"/>
    <s v="46-55"/>
    <n v="46"/>
    <s v="1/1/1973"/>
    <s v="ST"/>
    <s v="Sikh"/>
    <s v="OWN"/>
    <s v="75K-100K"/>
    <s v="Business"/>
    <n v="481"/>
    <s v="XLG"/>
    <s v="Trade"/>
    <s v=" 36 months"/>
    <n v="9.9099999999999994E-2"/>
    <s v="B"/>
    <s v="B1"/>
    <s v="DHURI"/>
    <s v="102-DBS"/>
    <s v="LUDHIANA"/>
    <s v="PB"/>
    <s v="PUNJAB"/>
    <s v="SANGRUR"/>
    <n v="1030063"/>
    <s v="12058-DEEPAK KUMAR"/>
    <s v="Low"/>
    <n v="15605"/>
    <n v="45665"/>
    <n v="15041"/>
    <n v="41.52"/>
    <n v="2193.9299999999998"/>
    <s v="N"/>
    <s v="N"/>
    <n v="1"/>
    <s v="Late"/>
    <x v="448"/>
    <s v="2018-09"/>
    <s v="2018-08"/>
    <n v="0"/>
    <n v="0"/>
    <x v="3"/>
    <n v="2017"/>
    <n v="0"/>
    <s v="2018-Q3"/>
    <n v="1"/>
  </r>
  <r>
    <s v="ACC000443"/>
    <n v="82"/>
    <s v="BILASPUR"/>
    <s v="JLG30K"/>
    <n v="47582"/>
    <n v="11912"/>
    <n v="7947"/>
    <d v="2018-09-10T00:00:00"/>
    <s v="Paid Off"/>
    <s v="Monthly EMI"/>
    <n v="240005"/>
    <s v="BILASPUR-240005"/>
    <s v="Nisha Malhotra"/>
    <s v="Female"/>
    <s v="36-45"/>
    <n v="36"/>
    <s v="1/1/1983"/>
    <s v="SC"/>
    <s v="Hindu"/>
    <s v="MORTGAGE"/>
    <s v="100K+"/>
    <s v="Self-Employed"/>
    <n v="489"/>
    <s v="XLG"/>
    <s v="Services"/>
    <s v=" 36 months"/>
    <n v="0.1065"/>
    <s v="B"/>
    <s v="B2"/>
    <s v="BILASPUR"/>
    <s v="207-DBS"/>
    <s v="RAIPUR"/>
    <s v="CG"/>
    <s v="CHATTISGARH"/>
    <s v="BILASPUR"/>
    <n v="240005"/>
    <s v="10886-MANISH KUMAR DWIVEDI"/>
    <s v="Low"/>
    <n v="47102"/>
    <n v="12881"/>
    <n v="47358"/>
    <n v="9.76"/>
    <n v="1620.95"/>
    <s v="N"/>
    <s v="N"/>
    <n v="0"/>
    <s v="On-Time"/>
    <x v="280"/>
    <s v="2018-09"/>
    <s v="2018-08"/>
    <n v="0"/>
    <n v="0"/>
    <x v="3"/>
    <n v="2017"/>
    <n v="1"/>
    <s v="2018-Q3"/>
    <n v="0"/>
  </r>
  <r>
    <s v="ACC001269"/>
    <n v="532"/>
    <s v="UJJAIN"/>
    <s v="JLG50K"/>
    <n v="39939"/>
    <n v="22539"/>
    <n v="23742"/>
    <d v="2018-09-12T00:00:00"/>
    <s v="Default"/>
    <s v="Monthly EMI"/>
    <n v="1510002"/>
    <s v="UJJAIN-1510002"/>
    <s v="Diya Verma"/>
    <s v="Female"/>
    <s v="26-35"/>
    <n v="35"/>
    <s v="1/1/1984"/>
    <s v="ST"/>
    <s v="Sikh"/>
    <s v="MORTGAGE"/>
    <s v="25K-50K"/>
    <s v="Self-Employed"/>
    <n v="744"/>
    <s v="XLG"/>
    <s v="Home Loan"/>
    <s v=" 60 months"/>
    <n v="0.1991"/>
    <s v="E"/>
    <s v="E4"/>
    <s v="UJJAIN"/>
    <s v="200-DBS"/>
    <s v="BHOPAL"/>
    <s v="MP"/>
    <s v="MADHYA PRADESH"/>
    <s v="UJJAIN"/>
    <n v="1510002"/>
    <s v="12915-FAIZAL KHAN"/>
    <s v="High"/>
    <n v="40505"/>
    <n v="24480"/>
    <n v="39746"/>
    <n v="9.32"/>
    <n v="614.66"/>
    <s v="N"/>
    <s v="N"/>
    <n v="0"/>
    <s v="On-Time"/>
    <x v="449"/>
    <s v="2018-09"/>
    <s v="2018-08"/>
    <n v="0"/>
    <n v="0"/>
    <x v="3"/>
    <n v="2017"/>
    <n v="0"/>
    <s v="2018-Q3"/>
    <n v="1"/>
  </r>
  <r>
    <s v="ACC001202"/>
    <n v="9"/>
    <s v="BEHROR"/>
    <s v="JLG30K"/>
    <n v="38159"/>
    <n v="43313"/>
    <n v="23041"/>
    <d v="2018-09-13T00:00:00"/>
    <s v="Active"/>
    <s v="Monthly EMI"/>
    <n v="30179"/>
    <s v="BEHROR-30179"/>
    <s v="Aditya Joshi"/>
    <s v="Female"/>
    <s v="46-55"/>
    <n v="54"/>
    <s v="1/1/1963"/>
    <s v="OBC"/>
    <s v="Hindu"/>
    <s v="RENT"/>
    <s v="50K-75K"/>
    <s v="Business"/>
    <n v="357"/>
    <s v="XLG"/>
    <s v="Services"/>
    <s v=" 36 months"/>
    <n v="0.1065"/>
    <s v="B"/>
    <s v="B2"/>
    <s v="BEHROR"/>
    <s v="301-DBS"/>
    <s v="JAIPUR"/>
    <s v="RJ"/>
    <s v="RAJASTHAN"/>
    <s v="BEHROD"/>
    <n v="30179"/>
    <s v="10055-MAHESH KUMAR PATEL"/>
    <s v="Low"/>
    <n v="39357"/>
    <n v="43399"/>
    <n v="37790"/>
    <n v="34.340000000000003"/>
    <n v="4882.3999999999996"/>
    <s v="N"/>
    <s v="N"/>
    <n v="0"/>
    <s v="On-Time"/>
    <x v="450"/>
    <s v="2018-09"/>
    <s v="2018-08"/>
    <n v="1"/>
    <n v="0"/>
    <x v="3"/>
    <n v="2017"/>
    <n v="0"/>
    <s v="2018-Q3"/>
    <n v="1"/>
  </r>
  <r>
    <s v="ACC001446"/>
    <n v="422"/>
    <s v="DURGAPUR"/>
    <s v="JLG30K"/>
    <n v="31634"/>
    <n v="17462"/>
    <n v="16778"/>
    <d v="2018-09-14T00:00:00"/>
    <s v="Fully Paid"/>
    <s v="Monthly EMI"/>
    <n v="700013"/>
    <s v="DURGAPUR-700013"/>
    <s v="Laksh Chopra"/>
    <s v="Female"/>
    <s v="46-55"/>
    <n v="55"/>
    <s v="22-04-1964"/>
    <s v="Minority"/>
    <s v="Muslim"/>
    <s v="RENT"/>
    <s v="100K+"/>
    <s v="Self-Employed"/>
    <n v="502"/>
    <s v="XLG"/>
    <s v="Services"/>
    <s v=" 36 months"/>
    <n v="0.1065"/>
    <s v="B"/>
    <s v="B2"/>
    <s v="DURGAPUR"/>
    <s v="201-DBS"/>
    <s v="HOWRAH"/>
    <s v="WB"/>
    <s v="WEST BENGAL"/>
    <s v="PASCHIM BARDHHAMAN"/>
    <n v="700013"/>
    <s v="10037-RAJESH PRATAP"/>
    <s v="Low"/>
    <n v="32048"/>
    <n v="17927"/>
    <n v="31214"/>
    <n v="45.94"/>
    <n v="1412.55"/>
    <s v="N"/>
    <s v="N"/>
    <n v="0"/>
    <s v="Late"/>
    <x v="300"/>
    <s v="2018-09"/>
    <s v="2018-08"/>
    <n v="0"/>
    <n v="0"/>
    <x v="3"/>
    <n v="2017"/>
    <n v="1"/>
    <s v="2018-Q3"/>
    <n v="0"/>
  </r>
  <r>
    <s v="ACC001376"/>
    <n v="581"/>
    <s v="FATEHGARH SAHIB"/>
    <s v="JLG35K"/>
    <n v="17329"/>
    <n v="27272"/>
    <n v="32966"/>
    <d v="2018-09-14T00:00:00"/>
    <s v="Fully Paid"/>
    <s v="Quarterly EMI"/>
    <n v="120676"/>
    <s v="FATEHGARH SAHIB-120676"/>
    <s v="Vivaan Gupta"/>
    <s v="Female"/>
    <s v="56-63"/>
    <n v="57"/>
    <s v="11/8/1962"/>
    <s v="General"/>
    <s v="Muslim"/>
    <s v="RENT"/>
    <s v="75K-100K"/>
    <s v="Business"/>
    <n v="472"/>
    <s v="XLG"/>
    <s v="Trade"/>
    <s v=" 36 months"/>
    <n v="9.9099999999999994E-2"/>
    <s v="B"/>
    <s v="B1"/>
    <s v="FATEHGARH SAHIB"/>
    <s v="102-DBS"/>
    <s v="LUDHIANA"/>
    <s v="PB"/>
    <s v="PUNJAB"/>
    <s v="FATEHGARH SAHIB"/>
    <n v="120676"/>
    <s v="10037-RAJESH PRATAP"/>
    <s v="Medium"/>
    <n v="18740"/>
    <n v="27392"/>
    <n v="16854"/>
    <n v="46.23"/>
    <n v="4201.37"/>
    <s v="N"/>
    <s v="N"/>
    <n v="2"/>
    <s v="On-Time"/>
    <x v="451"/>
    <s v="2018-09"/>
    <s v="2018-08"/>
    <n v="0"/>
    <n v="0"/>
    <x v="3"/>
    <n v="2017"/>
    <n v="0"/>
    <s v="2018-Q3"/>
    <n v="1"/>
  </r>
  <r>
    <s v="ACC001359"/>
    <n v="736"/>
    <s v="Bardhaman"/>
    <s v="JLG30K"/>
    <n v="39433"/>
    <n v="29549"/>
    <n v="22827"/>
    <d v="2018-09-18T00:00:00"/>
    <s v="Fully Paid"/>
    <s v="Monthly EMI"/>
    <n v="610198"/>
    <s v="Bardhaman-610198"/>
    <s v="Meera Nair"/>
    <s v="Female"/>
    <s v="46-55"/>
    <n v="50"/>
    <s v="1/1/1970"/>
    <s v="ST"/>
    <s v="Sikh"/>
    <s v="RENT"/>
    <s v="25K-50K"/>
    <s v="Business"/>
    <n v="664"/>
    <s v="XLG"/>
    <s v="Services"/>
    <s v=" 36 months"/>
    <n v="0.1065"/>
    <s v="B"/>
    <s v="B2"/>
    <s v="Bardhaman"/>
    <s v="201-DBS"/>
    <s v="HOWRAH"/>
    <s v="WB"/>
    <s v="WEST BENGAL"/>
    <s v="Barddhaman"/>
    <n v="610198"/>
    <s v="10035-ABHAY TOMER"/>
    <s v="Medium"/>
    <n v="39811"/>
    <n v="31098"/>
    <n v="38977"/>
    <n v="30.78"/>
    <n v="1198.24"/>
    <s v="N"/>
    <s v="N"/>
    <n v="2"/>
    <s v="Late"/>
    <x v="452"/>
    <s v="2018-09"/>
    <s v="2018-08"/>
    <n v="0"/>
    <n v="0"/>
    <x v="3"/>
    <n v="2017"/>
    <n v="0"/>
    <s v="2018-Q3"/>
    <n v="1"/>
  </r>
  <r>
    <s v="ACC000543"/>
    <n v="947"/>
    <s v="ASANSOL"/>
    <s v="JLG30K"/>
    <n v="26034"/>
    <n v="43720"/>
    <n v="33557"/>
    <d v="2018-09-20T00:00:00"/>
    <s v="Fully Paid"/>
    <s v="Monthly EMI"/>
    <n v="690076"/>
    <s v="ASANSOL-690076"/>
    <s v="Kavya Mehta"/>
    <s v="Female"/>
    <s v="26-35"/>
    <n v="31"/>
    <s v="1/1/1987"/>
    <s v="ST"/>
    <s v="Muslim"/>
    <s v="RENT"/>
    <s v="&lt;25K"/>
    <s v="Self-Employed"/>
    <n v="466"/>
    <s v="XLG"/>
    <s v="Services"/>
    <s v=" 36 months"/>
    <n v="0.1065"/>
    <s v="B"/>
    <s v="B2"/>
    <s v="ASANSOL"/>
    <s v="201-DBS"/>
    <s v="HOWRAH"/>
    <s v="WB"/>
    <s v="WEST BENGAL"/>
    <s v="PASCHIM BARDHHAMAN"/>
    <n v="690076"/>
    <s v="10035-ABHAY TOMER"/>
    <s v="Medium"/>
    <n v="27723"/>
    <n v="45529"/>
    <n v="25688"/>
    <n v="15.47"/>
    <n v="2487.35"/>
    <s v="N"/>
    <s v="N"/>
    <n v="0"/>
    <s v="Very Late"/>
    <x v="365"/>
    <s v="2018-09"/>
    <s v="2018-08"/>
    <n v="0"/>
    <n v="0"/>
    <x v="3"/>
    <n v="2017"/>
    <n v="1"/>
    <s v="2018-Q3"/>
    <n v="0"/>
  </r>
  <r>
    <s v="ACC001708"/>
    <n v="878"/>
    <s v="SANGRUR"/>
    <s v="JLG30K"/>
    <n v="38143"/>
    <n v="14416"/>
    <n v="15506"/>
    <d v="2018-09-21T00:00:00"/>
    <s v="Fully Paid"/>
    <s v="Quarterly EMI"/>
    <n v="110159"/>
    <s v="SANGRUR-110159"/>
    <s v="Ishaan Sharma"/>
    <s v="Female"/>
    <s v="46-55"/>
    <n v="46"/>
    <s v="1/1/1973"/>
    <s v="ST"/>
    <s v="Sikh"/>
    <s v="MORTGAGE"/>
    <s v="100K+"/>
    <s v="Business"/>
    <n v="522"/>
    <s v="XLG"/>
    <s v="Services"/>
    <s v=" 36 months"/>
    <n v="0.1065"/>
    <s v="B"/>
    <s v="B2"/>
    <s v="SANGRUR"/>
    <s v="102-DBS"/>
    <s v="LUDHIANA"/>
    <s v="PB"/>
    <s v="PUNJAB"/>
    <s v="SANGRUR"/>
    <n v="110159"/>
    <s v="10037-RAJESH PRATAP"/>
    <s v="Low"/>
    <n v="39014"/>
    <n v="14366"/>
    <n v="38002"/>
    <n v="38.82"/>
    <n v="147.43"/>
    <s v="N"/>
    <s v="N"/>
    <n v="2"/>
    <s v="On-Time"/>
    <x v="155"/>
    <s v="2018-09"/>
    <s v="2018-08"/>
    <n v="0"/>
    <n v="0"/>
    <x v="3"/>
    <n v="2017"/>
    <n v="0"/>
    <s v="2018-Q3"/>
    <n v="0"/>
  </r>
  <r>
    <s v="ACC001678"/>
    <n v="158"/>
    <s v="ASANSOL"/>
    <s v="JLG30K"/>
    <n v="36261"/>
    <n v="43852"/>
    <n v="2377"/>
    <d v="2018-09-23T00:00:00"/>
    <s v="Paid Off"/>
    <s v="Monthly EMI"/>
    <n v="690076"/>
    <s v="ASANSOL-690076"/>
    <s v="Vivaan Gupta"/>
    <s v="Female"/>
    <s v="56-63"/>
    <n v="57"/>
    <s v="11/8/1962"/>
    <s v="General"/>
    <s v="Muslim"/>
    <s v="RENT"/>
    <s v="75K-100K"/>
    <s v="Business"/>
    <n v="472"/>
    <s v="XLG"/>
    <s v="Services"/>
    <s v=" 36 months"/>
    <n v="0.1065"/>
    <s v="B"/>
    <s v="B2"/>
    <s v="ASANSOL"/>
    <s v="201-DBS"/>
    <s v="HOWRAH"/>
    <s v="WB"/>
    <s v="WEST BENGAL"/>
    <s v="PASCHIM BARDHHAMAN"/>
    <n v="690076"/>
    <s v="10035-ABHAY TOMER"/>
    <s v="Medium"/>
    <n v="37541"/>
    <n v="44067"/>
    <n v="36216"/>
    <n v="34.4"/>
    <n v="774.89"/>
    <s v="Y"/>
    <s v="N"/>
    <n v="2"/>
    <s v="On-Time"/>
    <x v="453"/>
    <s v="2018-09"/>
    <s v="2018-08"/>
    <n v="0"/>
    <n v="0"/>
    <x v="3"/>
    <n v="2017"/>
    <n v="0"/>
    <s v="2018-Q3"/>
    <n v="1"/>
  </r>
  <r>
    <s v="ACC000127"/>
    <n v="945"/>
    <s v="CHHATA"/>
    <s v="JLG30K"/>
    <n v="29122"/>
    <n v="38079"/>
    <n v="38159"/>
    <d v="2018-09-24T00:00:00"/>
    <s v="Fully Paid"/>
    <s v="Quarterly EMI"/>
    <n v="910020"/>
    <s v="CHHATA-910020"/>
    <s v="Meera Patel"/>
    <s v="Female"/>
    <s v="26-35"/>
    <n v="28"/>
    <s v="4/12/1989"/>
    <s v="SC"/>
    <s v="Hindu"/>
    <s v="RENT"/>
    <s v="25K-50K"/>
    <s v="Business"/>
    <n v="385"/>
    <s v="XLG"/>
    <s v="Services"/>
    <s v=" 36 months"/>
    <n v="0.1065"/>
    <s v="B"/>
    <s v="B2"/>
    <s v="CHHATA"/>
    <s v="176-DBS"/>
    <s v="BULANDSHAHR"/>
    <s v="UP"/>
    <s v="UTTAR PRADESH"/>
    <s v="MATHURA"/>
    <n v="910020"/>
    <s v="10047-ANIL KUMAR"/>
    <s v="High"/>
    <n v="30604"/>
    <n v="38275"/>
    <n v="29107"/>
    <n v="11.87"/>
    <n v="316.27"/>
    <s v="N"/>
    <s v="N"/>
    <n v="1"/>
    <s v="On-Time"/>
    <x v="112"/>
    <s v="2018-09"/>
    <s v="2018-08"/>
    <n v="0"/>
    <n v="0"/>
    <x v="3"/>
    <n v="2017"/>
    <n v="0"/>
    <s v="2018-Q3"/>
    <n v="0"/>
  </r>
  <r>
    <s v="ACC001191"/>
    <n v="23"/>
    <s v="TEZPUR"/>
    <s v="JLG30K"/>
    <n v="31835"/>
    <n v="7675"/>
    <n v="42205"/>
    <d v="2018-09-25T00:00:00"/>
    <s v="Fully Paid"/>
    <s v="Monthly EMI"/>
    <n v="680026"/>
    <s v="TEZPUR-680026"/>
    <s v="Ananya Sharma"/>
    <s v="Female"/>
    <s v="26-35"/>
    <n v="32"/>
    <s v="1/1/1985"/>
    <s v="OBC"/>
    <s v="Hindu"/>
    <s v="RENT"/>
    <s v="100K+"/>
    <s v="Self-Employed"/>
    <n v="584"/>
    <s v="XLG"/>
    <s v="Services"/>
    <s v=" 36 months"/>
    <n v="0.1065"/>
    <s v="B"/>
    <s v="B2"/>
    <s v="TEZPUR"/>
    <s v="208-DBS"/>
    <s v="GUWAAHATI"/>
    <s v="AS"/>
    <s v="ASSAM"/>
    <s v="SONITPUR"/>
    <n v="680026"/>
    <s v="11055-MANAS PROTIM HAZARIKA"/>
    <s v="Medium"/>
    <n v="31475"/>
    <n v="7787"/>
    <n v="31712"/>
    <n v="26.22"/>
    <n v="1131.8800000000001"/>
    <s v="N"/>
    <s v="N"/>
    <n v="1"/>
    <s v="Late"/>
    <x v="394"/>
    <s v="2018-09"/>
    <s v="2018-08"/>
    <n v="0"/>
    <n v="0"/>
    <x v="3"/>
    <n v="2017"/>
    <n v="0"/>
    <s v="2018-Q3"/>
    <n v="0"/>
  </r>
  <r>
    <s v="ACC001838"/>
    <n v="977"/>
    <s v="JORHAT"/>
    <s v="JLG30K"/>
    <n v="23115"/>
    <n v="24718"/>
    <n v="41416"/>
    <d v="2018-09-29T00:00:00"/>
    <s v="Paid Off"/>
    <s v="Quarterly EMI"/>
    <n v="850152"/>
    <s v="JORHAT-850152"/>
    <s v="Kavya Mehta"/>
    <s v="Female"/>
    <s v="36-45"/>
    <n v="37"/>
    <s v="12/1/1982"/>
    <s v="ST"/>
    <s v="Hindu"/>
    <s v="MORTGAGE"/>
    <s v="75K-100K"/>
    <s v="Business"/>
    <n v="414"/>
    <s v="XLG"/>
    <s v="Services"/>
    <s v=" 36 months"/>
    <n v="0.1065"/>
    <s v="B"/>
    <s v="B2"/>
    <s v="JORHAT"/>
    <s v="208-DBS"/>
    <s v="GUWAAHATI"/>
    <s v="AS"/>
    <s v="ASSAM"/>
    <s v="JORHAT"/>
    <n v="850152"/>
    <s v="10961-NAYAN JYOTI SARMAH"/>
    <s v="High"/>
    <n v="24414"/>
    <n v="26406"/>
    <n v="23024"/>
    <n v="49.58"/>
    <n v="3647.8"/>
    <s v="N"/>
    <s v="N"/>
    <n v="1"/>
    <s v="On-Time"/>
    <x v="454"/>
    <s v="2018-09"/>
    <s v="2018-08"/>
    <n v="0"/>
    <n v="0"/>
    <x v="3"/>
    <n v="2017"/>
    <n v="0"/>
    <s v="2018-Q3"/>
    <n v="1"/>
  </r>
  <r>
    <s v="ACC001557"/>
    <n v="239"/>
    <s v="DURGAPUR"/>
    <s v="JLG30K"/>
    <n v="42096"/>
    <n v="48397"/>
    <n v="33235"/>
    <d v="2018-10-03T00:00:00"/>
    <s v="Paid Off"/>
    <s v="Monthly EMI"/>
    <n v="700013"/>
    <s v="DURGAPUR-700013"/>
    <s v="Kavya Malhotra"/>
    <s v="Female"/>
    <s v="26-35"/>
    <n v="33"/>
    <s v="30-05-1985"/>
    <s v="General"/>
    <s v="Hindu"/>
    <s v="RENT"/>
    <s v="100K+"/>
    <s v="Self-Employed"/>
    <n v="716"/>
    <s v="XLG"/>
    <s v="Services"/>
    <s v=" 36 months"/>
    <n v="0.1065"/>
    <s v="B"/>
    <s v="B2"/>
    <s v="DURGAPUR"/>
    <s v="201-DBS"/>
    <s v="HOWRAH"/>
    <s v="WB"/>
    <s v="WEST BENGAL"/>
    <s v="PASCHIM BARDHHAMAN"/>
    <n v="700013"/>
    <s v="10037-RAJESH PRATAP"/>
    <s v="Low"/>
    <n v="43231"/>
    <n v="49616"/>
    <n v="41906"/>
    <n v="45.67"/>
    <n v="3973.51"/>
    <s v="N"/>
    <s v="N"/>
    <n v="2"/>
    <s v="On-Time"/>
    <x v="455"/>
    <s v="2018-10"/>
    <s v="2018-09"/>
    <n v="0"/>
    <n v="0"/>
    <x v="3"/>
    <n v="2017"/>
    <n v="0"/>
    <s v="2018-Q4"/>
    <n v="1"/>
  </r>
  <r>
    <s v="ACC000894"/>
    <n v="311"/>
    <s v="FATEHGARH SAHIB"/>
    <s v="JLG30K"/>
    <n v="49823"/>
    <n v="14008"/>
    <n v="38937"/>
    <d v="2018-10-04T00:00:00"/>
    <s v="Default"/>
    <s v="Quarterly EMI"/>
    <n v="120676"/>
    <s v="FATEHGARH SAHIB-120676"/>
    <s v="Diya Reddy"/>
    <s v="Female"/>
    <s v="36-45"/>
    <n v="40"/>
    <s v="28-12-1979"/>
    <s v="ST"/>
    <s v="Sikh"/>
    <s v="RENT"/>
    <s v="&lt;25K"/>
    <s v="Self-Employed"/>
    <n v="810"/>
    <s v="XLG"/>
    <s v="Services"/>
    <s v=" 36 months"/>
    <n v="0.1065"/>
    <s v="B"/>
    <s v="B2"/>
    <s v="FATEHGARH SAHIB"/>
    <s v="102-DBS"/>
    <s v="LUDHIANA"/>
    <s v="PB"/>
    <s v="PUNJAB"/>
    <s v="FATEHGARH SAHIB"/>
    <n v="120676"/>
    <s v="10037-RAJESH PRATAP"/>
    <s v="Medium"/>
    <n v="49951"/>
    <n v="15710"/>
    <n v="49569"/>
    <n v="32.96"/>
    <n v="4783.41"/>
    <s v="N"/>
    <s v="N"/>
    <n v="2"/>
    <s v="On-Time"/>
    <x v="456"/>
    <s v="2018-10"/>
    <s v="2018-09"/>
    <n v="0"/>
    <n v="0"/>
    <x v="3"/>
    <n v="2017"/>
    <n v="0"/>
    <s v="2018-Q4"/>
    <n v="1"/>
  </r>
  <r>
    <s v="ACC001775"/>
    <n v="716"/>
    <s v="MUKTSAR"/>
    <s v="JLG46K"/>
    <n v="33000"/>
    <n v="26425"/>
    <n v="16439"/>
    <d v="2018-10-05T00:00:00"/>
    <s v="Fully Paid"/>
    <s v="Monthly EMI"/>
    <n v="1110166"/>
    <s v="MUKTSAR-1110166"/>
    <s v="Nisha Nair"/>
    <s v="Female"/>
    <s v="26-35"/>
    <n v="28"/>
    <s v="8/11/1991"/>
    <s v="ST"/>
    <s v="Sikh"/>
    <s v="MORTGAGE"/>
    <s v="25K-50K"/>
    <s v="Self-Employed"/>
    <n v="641"/>
    <s v="XLG"/>
    <s v="Home Loan"/>
    <s v=" 36 months"/>
    <n v="0.1825"/>
    <s v="D"/>
    <s v="D5"/>
    <s v="MUKTSAR"/>
    <s v="102-DBS"/>
    <s v="LUDHIANA"/>
    <s v="PB"/>
    <s v="PUNJAB"/>
    <s v="SRI MUKTSAR SAHIB"/>
    <n v="1110166"/>
    <s v="11303-ASHUTOSH KUMAR SUMAN"/>
    <s v="Medium"/>
    <n v="33896"/>
    <n v="26272"/>
    <n v="32929"/>
    <n v="41.43"/>
    <n v="1644.17"/>
    <s v="Y"/>
    <s v="N"/>
    <n v="1"/>
    <s v="On-Time"/>
    <x v="263"/>
    <s v="2018-10"/>
    <s v="2018-09"/>
    <n v="0"/>
    <n v="0"/>
    <x v="3"/>
    <n v="2017"/>
    <n v="0"/>
    <s v="2018-Q4"/>
    <n v="0"/>
  </r>
  <r>
    <s v="ACC001149"/>
    <n v="305"/>
    <s v="MUKTSAR"/>
    <s v="JLG30K"/>
    <n v="11589"/>
    <n v="24079"/>
    <n v="4661"/>
    <d v="2018-10-06T00:00:00"/>
    <s v="Paid Off"/>
    <s v="Quarterly EMI"/>
    <n v="1110166"/>
    <s v="MUKTSAR-1110166"/>
    <s v="Aditya Mehta"/>
    <s v="Female"/>
    <s v="26-35"/>
    <n v="32"/>
    <s v="1/1/1986"/>
    <s v="ST"/>
    <s v="Sikh"/>
    <s v="RENT"/>
    <s v="75K-100K"/>
    <s v="Salaried"/>
    <n v="666"/>
    <s v="XLG"/>
    <s v="Services"/>
    <s v=" 36 months"/>
    <n v="0.1065"/>
    <s v="B"/>
    <s v="B2"/>
    <s v="MUKTSAR"/>
    <s v="102-DBS"/>
    <s v="LUDHIANA"/>
    <s v="PB"/>
    <s v="PUNJAB"/>
    <s v="SRI MUKTSAR SAHIB"/>
    <n v="1110166"/>
    <s v="11303-ASHUTOSH KUMAR SUMAN"/>
    <s v="Medium"/>
    <n v="13551"/>
    <n v="23687"/>
    <n v="11141"/>
    <n v="22.08"/>
    <n v="908.38"/>
    <s v="N"/>
    <s v="N"/>
    <n v="2"/>
    <s v="On-Time"/>
    <x v="62"/>
    <s v="2018-10"/>
    <s v="2018-09"/>
    <n v="0"/>
    <n v="0"/>
    <x v="3"/>
    <n v="2017"/>
    <n v="0"/>
    <s v="2018-Q4"/>
    <n v="0"/>
  </r>
  <r>
    <s v="ACC001069"/>
    <n v="862"/>
    <s v="DHURI"/>
    <s v="JLG30K"/>
    <n v="5748"/>
    <n v="15564"/>
    <n v="27974"/>
    <d v="2018-10-08T00:00:00"/>
    <s v="Fully Paid"/>
    <s v="Monthly EMI"/>
    <n v="1030063"/>
    <s v="DHURI-1030063"/>
    <s v="Nisha Verma"/>
    <s v="Female"/>
    <s v="18-25"/>
    <n v="22"/>
    <s v="10/10/1996"/>
    <s v="ST"/>
    <s v="Sikh"/>
    <s v="MORTGAGE"/>
    <s v="100K+"/>
    <s v="Salaried"/>
    <n v="564"/>
    <s v="XLG"/>
    <s v="Services"/>
    <s v=" 36 months"/>
    <n v="0.1065"/>
    <s v="B"/>
    <s v="B2"/>
    <s v="DHURI"/>
    <s v="102-DBS"/>
    <s v="LUDHIANA"/>
    <s v="PB"/>
    <s v="PUNJAB"/>
    <s v="SANGRUR"/>
    <n v="1030063"/>
    <s v="12058-DEEPAK KUMAR"/>
    <s v="Low"/>
    <n v="7418"/>
    <n v="17519"/>
    <n v="5458"/>
    <n v="20.2"/>
    <n v="2577.16"/>
    <s v="N"/>
    <s v="N"/>
    <n v="0"/>
    <s v="Late"/>
    <x v="457"/>
    <s v="2018-10"/>
    <s v="2018-09"/>
    <n v="0"/>
    <n v="0"/>
    <x v="3"/>
    <n v="2017"/>
    <n v="0"/>
    <s v="2018-Q4"/>
    <n v="1"/>
  </r>
  <r>
    <s v="ACC001039"/>
    <n v="928"/>
    <s v="Mathura"/>
    <s v="JLG35K"/>
    <n v="38020"/>
    <n v="35051"/>
    <n v="3690"/>
    <d v="2018-10-08T00:00:00"/>
    <s v="Paid Off"/>
    <s v="Monthly EMI"/>
    <n v="910182"/>
    <s v="Mathura-910182"/>
    <s v="Nisha Verma"/>
    <s v="Female"/>
    <s v="26-35"/>
    <n v="35"/>
    <s v="1/1/1984"/>
    <s v="SC"/>
    <s v="Hindu"/>
    <s v="RENT"/>
    <s v="75K-100K"/>
    <s v="Salaried"/>
    <n v="792"/>
    <s v="XLG"/>
    <s v="Trade"/>
    <s v=" 36 months"/>
    <n v="9.9099999999999994E-2"/>
    <s v="B"/>
    <s v="B1"/>
    <s v="Mathura"/>
    <s v="176-DBS"/>
    <s v="BULANDSHAHR"/>
    <s v="UP"/>
    <s v="UTTAR PRADESH"/>
    <s v="MATHURA"/>
    <n v="910182"/>
    <s v="10469-MANISH  PANDEY"/>
    <s v="High"/>
    <n v="38987"/>
    <n v="36619"/>
    <n v="37665"/>
    <n v="38.47"/>
    <n v="3043.91"/>
    <s v="N"/>
    <s v="N"/>
    <n v="0"/>
    <s v="On-Time"/>
    <x v="457"/>
    <s v="2018-10"/>
    <s v="2018-09"/>
    <n v="0"/>
    <n v="0"/>
    <x v="3"/>
    <n v="2017"/>
    <n v="0"/>
    <s v="2018-Q4"/>
    <n v="1"/>
  </r>
  <r>
    <s v="ACC000089"/>
    <n v="907"/>
    <s v="SANGRUR"/>
    <s v="JLG30K"/>
    <n v="40133"/>
    <n v="17502"/>
    <n v="36178"/>
    <d v="2018-10-11T00:00:00"/>
    <s v="Active"/>
    <s v="Monthly EMI"/>
    <n v="110159"/>
    <s v="SANGRUR-110159"/>
    <s v="Aarav Gupta"/>
    <s v="Female"/>
    <s v="26-35"/>
    <n v="27"/>
    <s v="12/3/1992"/>
    <s v="SC"/>
    <s v="Hindu"/>
    <s v="OWN"/>
    <s v="100K+"/>
    <s v="Salaried"/>
    <n v="693"/>
    <s v="XLG"/>
    <s v="Services"/>
    <s v=" 36 months"/>
    <n v="0.1065"/>
    <s v="B"/>
    <s v="B2"/>
    <s v="SANGRUR"/>
    <s v="102-DBS"/>
    <s v="LUDHIANA"/>
    <s v="PB"/>
    <s v="PUNJAB"/>
    <s v="SANGRUR"/>
    <n v="110159"/>
    <s v="10037-RAJESH PRATAP"/>
    <s v="Low"/>
    <n v="41274"/>
    <n v="18702"/>
    <n v="39677"/>
    <n v="21"/>
    <n v="4974.7700000000004"/>
    <s v="N"/>
    <s v="N"/>
    <n v="0"/>
    <s v="Late"/>
    <x v="458"/>
    <s v="2018-10"/>
    <s v="2018-09"/>
    <n v="1"/>
    <n v="0"/>
    <x v="3"/>
    <n v="2017"/>
    <n v="0"/>
    <s v="2018-Q4"/>
    <n v="1"/>
  </r>
  <r>
    <s v="ACC000612"/>
    <n v="1000"/>
    <s v="MUKTSAR"/>
    <s v="JLG35K"/>
    <n v="17002"/>
    <n v="42364"/>
    <n v="27155"/>
    <d v="2018-10-13T00:00:00"/>
    <s v="Paid Off"/>
    <s v="Quarterly EMI"/>
    <n v="1110166"/>
    <s v="MUKTSAR-1110166"/>
    <s v="Meera Gupta"/>
    <s v="Female"/>
    <s v="46-55"/>
    <n v="55"/>
    <s v="1/1/1962"/>
    <s v="ST"/>
    <s v="Christian"/>
    <s v="RENT"/>
    <s v="100K+"/>
    <s v="Business"/>
    <n v="773"/>
    <s v="XLG"/>
    <s v="Trade"/>
    <s v=" 36 months"/>
    <n v="9.9099999999999994E-2"/>
    <s v="B"/>
    <s v="B1"/>
    <s v="MUKTSAR"/>
    <s v="102-DBS"/>
    <s v="LUDHIANA"/>
    <s v="PB"/>
    <s v="PUNJAB"/>
    <s v="SRI MUKTSAR SAHIB"/>
    <n v="1110166"/>
    <s v="11303-ASHUTOSH KUMAR SUMAN"/>
    <s v="Medium"/>
    <n v="16831"/>
    <n v="43375"/>
    <n v="16747"/>
    <n v="25.46"/>
    <n v="2012.42"/>
    <s v="N"/>
    <s v="N"/>
    <n v="0"/>
    <s v="Very Late"/>
    <x v="426"/>
    <s v="2018-10"/>
    <s v="2018-09"/>
    <n v="0"/>
    <n v="0"/>
    <x v="3"/>
    <n v="2017"/>
    <n v="0"/>
    <s v="2018-Q4"/>
    <n v="0"/>
  </r>
  <r>
    <s v="ACC000592"/>
    <n v="141"/>
    <s v="DHURI"/>
    <s v="JLG30K"/>
    <n v="25728"/>
    <n v="34919"/>
    <n v="12441"/>
    <d v="2018-10-14T00:00:00"/>
    <s v="Default"/>
    <s v="Quarterly EMI"/>
    <n v="1030063"/>
    <s v="DHURI-1030063"/>
    <s v="Nisha Malhotra"/>
    <s v="Female"/>
    <s v="26-35"/>
    <n v="29"/>
    <s v="1/1/1991"/>
    <s v="ST"/>
    <s v="Sikh"/>
    <s v="MORTGAGE"/>
    <s v="100K+"/>
    <s v="Self-Employed"/>
    <n v="799"/>
    <s v="XLG"/>
    <s v="Services"/>
    <s v=" 36 months"/>
    <n v="0.1065"/>
    <s v="B"/>
    <s v="B2"/>
    <s v="DHURI"/>
    <s v="102-DBS"/>
    <s v="LUDHIANA"/>
    <s v="PB"/>
    <s v="PUNJAB"/>
    <s v="SANGRUR"/>
    <n v="1030063"/>
    <s v="12058-DEEPAK KUMAR"/>
    <s v="Low"/>
    <n v="27467"/>
    <n v="36393"/>
    <n v="25493"/>
    <n v="19.91"/>
    <n v="373.36"/>
    <s v="N"/>
    <s v="N"/>
    <n v="1"/>
    <s v="On-Time"/>
    <x v="425"/>
    <s v="2018-10"/>
    <s v="2018-09"/>
    <n v="0"/>
    <n v="0"/>
    <x v="3"/>
    <n v="2017"/>
    <n v="0"/>
    <s v="2018-Q4"/>
    <n v="0"/>
  </r>
  <r>
    <s v="ACC001548"/>
    <n v="399"/>
    <s v="SIWAN"/>
    <s v="JLG30K"/>
    <n v="22935"/>
    <n v="4034"/>
    <n v="36158"/>
    <d v="2018-10-19T00:00:00"/>
    <s v="Paid Off"/>
    <s v="Quarterly EMI"/>
    <n v="790102"/>
    <s v="SIWAN-790102"/>
    <s v="Laksh Mehta"/>
    <s v="Female"/>
    <s v="36-45"/>
    <n v="44"/>
    <s v="28-07-1975"/>
    <s v="General"/>
    <s v="Muslim"/>
    <s v="RENT"/>
    <s v="50K-75K"/>
    <s v="Salaried"/>
    <n v="425"/>
    <s v="XLG"/>
    <s v="Services"/>
    <s v=" 36 months"/>
    <n v="0.1065"/>
    <s v="B"/>
    <s v="B2"/>
    <s v="SIWAN"/>
    <s v="209-DBS"/>
    <s v="PATNA"/>
    <s v="BR"/>
    <s v="BIHAR"/>
    <s v="SIWAN"/>
    <n v="790102"/>
    <s v="10827-AJEET KUMAR PANDEY"/>
    <s v="Medium"/>
    <n v="23581"/>
    <n v="5483"/>
    <n v="22502"/>
    <n v="43.79"/>
    <n v="4733.76"/>
    <s v="N"/>
    <s v="N"/>
    <n v="2"/>
    <s v="On-Time"/>
    <x v="459"/>
    <s v="2018-10"/>
    <s v="2018-09"/>
    <n v="0"/>
    <n v="0"/>
    <x v="3"/>
    <n v="2017"/>
    <n v="0"/>
    <s v="2018-Q4"/>
    <n v="1"/>
  </r>
  <r>
    <s v="ACC001819"/>
    <n v="183"/>
    <s v="AGRA"/>
    <s v="JLG46K"/>
    <n v="42370"/>
    <n v="44217"/>
    <n v="43598"/>
    <d v="2018-10-26T00:00:00"/>
    <s v="Fully Paid"/>
    <s v="Monthly EMI"/>
    <n v="140056"/>
    <s v="AGRA-140056"/>
    <s v="Vivaan Chopra"/>
    <s v="Female"/>
    <s v="36-45"/>
    <n v="39"/>
    <s v="1/1/1979"/>
    <s v="Minority"/>
    <s v="Muslim"/>
    <s v="RENT"/>
    <s v="50K-75K"/>
    <s v="Self-Employed"/>
    <n v="831"/>
    <s v="XLG"/>
    <s v="Home Loan"/>
    <s v=" 36 months"/>
    <n v="0.1825"/>
    <s v="D"/>
    <s v="D5"/>
    <s v="AGRA"/>
    <s v="176-DBS"/>
    <s v="BULANDSHAHR"/>
    <s v="UP"/>
    <s v="UTTAR PRADESH"/>
    <s v="AGRA"/>
    <n v="140056"/>
    <s v="10161-RAM AVTAR"/>
    <s v="Medium"/>
    <n v="42022"/>
    <n v="44708"/>
    <n v="42055"/>
    <n v="19.39"/>
    <n v="1920.06"/>
    <s v="N"/>
    <s v="N"/>
    <n v="1"/>
    <s v="On-Time"/>
    <x v="221"/>
    <s v="2018-10"/>
    <s v="2018-09"/>
    <n v="0"/>
    <n v="0"/>
    <x v="3"/>
    <n v="2017"/>
    <n v="1"/>
    <s v="2018-Q4"/>
    <n v="0"/>
  </r>
  <r>
    <s v="ACC001619"/>
    <n v="3"/>
    <s v="DHURI"/>
    <s v="JLG30K"/>
    <n v="5643"/>
    <n v="49457"/>
    <n v="7434"/>
    <d v="2018-10-27T00:00:00"/>
    <s v="Active"/>
    <s v="Monthly EMI"/>
    <n v="1030063"/>
    <s v="DHURI-1030063"/>
    <s v="Laksh Joshi"/>
    <s v="Female"/>
    <s v="36-45"/>
    <n v="36"/>
    <s v="1/1/1981"/>
    <s v="OBC"/>
    <s v="Christian"/>
    <s v="RENT"/>
    <s v="100K+"/>
    <s v="Self-Employed"/>
    <n v="357"/>
    <s v="XLG"/>
    <s v="Services"/>
    <s v=" 36 months"/>
    <n v="0.1065"/>
    <s v="B"/>
    <s v="B2"/>
    <s v="DHURI"/>
    <s v="102-DBS"/>
    <s v="LUDHIANA"/>
    <s v="PB"/>
    <s v="PUNJAB"/>
    <s v="SANGRUR"/>
    <n v="1030063"/>
    <s v="12058-DEEPAK KUMAR"/>
    <s v="Low"/>
    <n v="6628"/>
    <n v="50400"/>
    <n v="5460"/>
    <n v="6.17"/>
    <n v="1065.72"/>
    <s v="N"/>
    <s v="N"/>
    <n v="1"/>
    <s v="Very Late"/>
    <x v="460"/>
    <s v="2018-10"/>
    <s v="2018-09"/>
    <n v="1"/>
    <n v="0"/>
    <x v="3"/>
    <n v="2017"/>
    <n v="0"/>
    <s v="2018-Q4"/>
    <n v="1"/>
  </r>
  <r>
    <s v="ACC001853"/>
    <n v="363"/>
    <s v="ASANSOL"/>
    <s v="JLG35K"/>
    <n v="13796"/>
    <n v="32846"/>
    <n v="11648"/>
    <d v="2018-11-01T00:00:00"/>
    <s v="Paid Off"/>
    <s v="Quarterly EMI"/>
    <n v="690076"/>
    <s v="ASANSOL-690076"/>
    <s v="Diya Reddy"/>
    <s v="Female"/>
    <s v="36-45"/>
    <n v="40"/>
    <s v="28-12-1979"/>
    <s v="ST"/>
    <s v="Sikh"/>
    <s v="RENT"/>
    <s v="&lt;25K"/>
    <s v="Self-Employed"/>
    <n v="810"/>
    <s v="XLG"/>
    <s v="Trade"/>
    <s v=" 36 months"/>
    <n v="9.9099999999999994E-2"/>
    <s v="B"/>
    <s v="B1"/>
    <s v="ASANSOL"/>
    <s v="201-DBS"/>
    <s v="HOWRAH"/>
    <s v="WB"/>
    <s v="WEST BENGAL"/>
    <s v="PASCHIM BARDHHAMAN"/>
    <n v="690076"/>
    <s v="10035-ABHAY TOMER"/>
    <s v="Medium"/>
    <n v="14183"/>
    <n v="33173"/>
    <n v="13603"/>
    <n v="29.44"/>
    <n v="4479.33"/>
    <s v="N"/>
    <s v="N"/>
    <n v="2"/>
    <s v="On-Time"/>
    <x v="461"/>
    <s v="2018-11"/>
    <s v="2018-10"/>
    <n v="0"/>
    <n v="0"/>
    <x v="3"/>
    <n v="2017"/>
    <n v="0"/>
    <s v="2018-Q4"/>
    <n v="1"/>
  </r>
  <r>
    <s v="ACC001345"/>
    <n v="644"/>
    <s v="DURGAPUR"/>
    <s v="JLG35K"/>
    <n v="45583"/>
    <n v="13693"/>
    <n v="31931"/>
    <d v="2018-11-02T00:00:00"/>
    <s v="Active"/>
    <s v="Monthly EMI"/>
    <n v="700013"/>
    <s v="DURGAPUR-700013"/>
    <s v="Meera Chopra"/>
    <s v="Female"/>
    <s v="36-45"/>
    <n v="36"/>
    <s v="1/1/1981"/>
    <s v="OBC"/>
    <s v="Christian"/>
    <s v="RENT"/>
    <s v="75K-100K"/>
    <s v="Self-Employed"/>
    <n v="419"/>
    <s v="XLG"/>
    <s v="Trade"/>
    <s v=" 36 months"/>
    <n v="9.9099999999999994E-2"/>
    <s v="B"/>
    <s v="B1"/>
    <s v="DURGAPUR"/>
    <s v="201-DBS"/>
    <s v="HOWRAH"/>
    <s v="WB"/>
    <s v="WEST BENGAL"/>
    <s v="PASCHIM BARDHHAMAN"/>
    <n v="700013"/>
    <s v="10037-RAJESH PRATAP"/>
    <s v="Low"/>
    <n v="46259"/>
    <n v="13337"/>
    <n v="45530"/>
    <n v="2.64"/>
    <n v="827.19"/>
    <s v="N"/>
    <s v="N"/>
    <n v="1"/>
    <s v="On-Time"/>
    <x v="229"/>
    <s v="2018-11"/>
    <s v="2018-10"/>
    <n v="1"/>
    <n v="0"/>
    <x v="3"/>
    <n v="2017"/>
    <n v="0"/>
    <s v="2018-Q4"/>
    <n v="0"/>
  </r>
  <r>
    <s v="ACC000669"/>
    <n v="129"/>
    <s v="MADHUBANI"/>
    <s v="JLG35K"/>
    <n v="40844"/>
    <n v="21398"/>
    <n v="20180"/>
    <d v="2018-11-04T00:00:00"/>
    <s v="Paid Off"/>
    <s v="Quarterly EMI"/>
    <n v="1140044"/>
    <s v="MADHUBANI-1140044"/>
    <s v="Aditya Reddy"/>
    <s v="Female"/>
    <s v="36-45"/>
    <n v="38"/>
    <s v="1/1/1982"/>
    <s v="ST"/>
    <s v="Sikh"/>
    <s v="RENT"/>
    <s v="75K-100K"/>
    <s v="Self-Employed"/>
    <n v="467"/>
    <s v="XLG"/>
    <s v="Trade"/>
    <s v=" 36 months"/>
    <n v="9.9099999999999994E-2"/>
    <s v="B"/>
    <s v="B1"/>
    <s v="MADHUBANI"/>
    <s v="209-DBS"/>
    <s v="PATNA"/>
    <s v="BR"/>
    <s v="BIHAR"/>
    <s v="MADHUBANI"/>
    <n v="1140044"/>
    <s v="10514-MANISH KUMAR MISHRA"/>
    <s v="Medium"/>
    <n v="41339"/>
    <n v="21292"/>
    <n v="40391"/>
    <n v="23.2"/>
    <n v="3953.28"/>
    <s v="N"/>
    <s v="N"/>
    <n v="0"/>
    <s v="Late"/>
    <x v="87"/>
    <s v="2018-11"/>
    <s v="2018-10"/>
    <n v="0"/>
    <n v="0"/>
    <x v="3"/>
    <n v="2017"/>
    <n v="0"/>
    <s v="2018-Q4"/>
    <n v="0"/>
  </r>
  <r>
    <s v="ACC000923"/>
    <n v="277"/>
    <s v="TEZPUR"/>
    <s v="JLG35K"/>
    <n v="26158"/>
    <n v="32758"/>
    <n v="22378"/>
    <d v="2018-11-04T00:00:00"/>
    <s v="Fully Paid"/>
    <s v="Quarterly EMI"/>
    <n v="680026"/>
    <s v="TEZPUR-680026"/>
    <s v="Meera Joshi"/>
    <s v="Female"/>
    <s v="36-45"/>
    <n v="42"/>
    <s v="1/1/1977"/>
    <s v="ST"/>
    <s v="Sikh"/>
    <s v="RENT"/>
    <s v="25K-50K"/>
    <s v="Salaried"/>
    <n v="534"/>
    <s v="XLG"/>
    <s v="Trade"/>
    <s v=" 36 months"/>
    <n v="9.9099999999999994E-2"/>
    <s v="B"/>
    <s v="B1"/>
    <s v="TEZPUR"/>
    <s v="208-DBS"/>
    <s v="GUWAAHATI"/>
    <s v="AS"/>
    <s v="ASSAM"/>
    <s v="SONITPUR"/>
    <n v="680026"/>
    <s v="11055-MANAS PROTIM HAZARIKA"/>
    <s v="Medium"/>
    <n v="28104"/>
    <n v="33894"/>
    <n v="26040"/>
    <n v="17.059999999999999"/>
    <n v="4877.1000000000004"/>
    <s v="N"/>
    <s v="N"/>
    <n v="0"/>
    <s v="On-Time"/>
    <x v="462"/>
    <s v="2018-11"/>
    <s v="2018-10"/>
    <n v="0"/>
    <n v="0"/>
    <x v="3"/>
    <n v="2017"/>
    <n v="0"/>
    <s v="2018-Q4"/>
    <n v="1"/>
  </r>
  <r>
    <s v="ACC001339"/>
    <n v="538"/>
    <s v="MUKTSAR"/>
    <s v="JLG35K"/>
    <n v="3103"/>
    <n v="31729"/>
    <n v="20599"/>
    <d v="2018-11-04T00:00:00"/>
    <s v="Fully Paid"/>
    <s v="Quarterly EMI"/>
    <n v="1110166"/>
    <s v="MUKTSAR-1110166"/>
    <s v="Aarav Sharma"/>
    <s v="Female"/>
    <s v="26-35"/>
    <n v="30"/>
    <s v="18-02-1987"/>
    <s v="SC"/>
    <s v="Hindu"/>
    <s v="RENT"/>
    <s v="&lt;25K"/>
    <s v="Business"/>
    <n v="368"/>
    <s v="XLG"/>
    <s v="Trade"/>
    <s v=" 36 months"/>
    <n v="9.9099999999999994E-2"/>
    <s v="B"/>
    <s v="B1"/>
    <s v="MUKTSAR"/>
    <s v="102-DBS"/>
    <s v="LUDHIANA"/>
    <s v="PB"/>
    <s v="PUNJAB"/>
    <s v="SRI MUKTSAR SAHIB"/>
    <n v="1110166"/>
    <s v="11303-ASHUTOSH KUMAR SUMAN"/>
    <s v="Medium"/>
    <n v="2663"/>
    <n v="32855"/>
    <n v="2996"/>
    <n v="17.47"/>
    <n v="983.89"/>
    <s v="N"/>
    <s v="N"/>
    <n v="0"/>
    <s v="Late"/>
    <x v="462"/>
    <s v="2018-11"/>
    <s v="2018-10"/>
    <n v="0"/>
    <n v="0"/>
    <x v="3"/>
    <n v="2017"/>
    <n v="0"/>
    <s v="2018-Q4"/>
    <n v="1"/>
  </r>
  <r>
    <s v="ACC001042"/>
    <n v="711"/>
    <s v="DHURI"/>
    <s v="JLG30K"/>
    <n v="13466"/>
    <n v="43078"/>
    <n v="16453"/>
    <d v="2018-11-04T00:00:00"/>
    <s v="Fully Paid"/>
    <s v="Quarterly EMI"/>
    <n v="1030063"/>
    <s v="DHURI-1030063"/>
    <s v="Aditya Verma"/>
    <s v="Female"/>
    <s v="36-45"/>
    <n v="40"/>
    <s v="29-01-1979"/>
    <s v="Minority"/>
    <s v="Muslim"/>
    <s v="RENT"/>
    <s v="50K-75K"/>
    <s v="Salaried"/>
    <n v="714"/>
    <s v="XLG"/>
    <s v="Services"/>
    <s v=" 36 months"/>
    <n v="0.1065"/>
    <s v="B"/>
    <s v="B2"/>
    <s v="DHURI"/>
    <s v="102-DBS"/>
    <s v="LUDHIANA"/>
    <s v="PB"/>
    <s v="PUNJAB"/>
    <s v="SANGRUR"/>
    <n v="1030063"/>
    <s v="12058-DEEPAK KUMAR"/>
    <s v="Low"/>
    <n v="15428"/>
    <n v="43924"/>
    <n v="13322"/>
    <n v="44.75"/>
    <n v="3751.07"/>
    <s v="N"/>
    <s v="N"/>
    <n v="2"/>
    <s v="Late"/>
    <x v="406"/>
    <s v="2018-11"/>
    <s v="2018-10"/>
    <n v="0"/>
    <n v="0"/>
    <x v="3"/>
    <n v="2017"/>
    <n v="0"/>
    <s v="2018-Q4"/>
    <n v="0"/>
  </r>
  <r>
    <s v="ACC000719"/>
    <n v="875"/>
    <s v="CUTTACK"/>
    <s v="JLG30K"/>
    <n v="34362"/>
    <n v="14643"/>
    <n v="37911"/>
    <d v="2018-11-07T00:00:00"/>
    <s v="Fully Paid"/>
    <s v="Monthly EMI"/>
    <n v="630081"/>
    <s v="CUTTACK-630081"/>
    <s v="Diya Patel"/>
    <s v="Female"/>
    <s v="18-25"/>
    <m/>
    <m/>
    <s v="ST"/>
    <s v="Sikh"/>
    <s v="MORTGAGE"/>
    <s v="&lt;25K"/>
    <s v="Salaried"/>
    <n v="476"/>
    <s v="XLG"/>
    <s v="Services"/>
    <s v=" 36 months"/>
    <n v="0.1065"/>
    <s v="B"/>
    <s v="B2"/>
    <s v="CUTTACK"/>
    <s v="107-DBS"/>
    <s v="BHUBANESWAR"/>
    <s v="OR"/>
    <s v="ODISHA"/>
    <s v="CUTTACK"/>
    <n v="630081"/>
    <s v="12061-PINAKAPANI KANUNGO"/>
    <s v="High"/>
    <n v="35834"/>
    <n v="15523"/>
    <n v="34038"/>
    <n v="1.78"/>
    <n v="2927.42"/>
    <s v="N"/>
    <s v="N"/>
    <n v="0"/>
    <s v="On-Time"/>
    <x v="463"/>
    <s v="2018-11"/>
    <s v="2018-10"/>
    <n v="0"/>
    <n v="0"/>
    <x v="3"/>
    <n v="2017"/>
    <n v="0"/>
    <s v="2018-Q4"/>
    <n v="1"/>
  </r>
  <r>
    <s v="ACC001504"/>
    <n v="890"/>
    <s v="BEHROR"/>
    <s v="JLG35K"/>
    <n v="15067"/>
    <n v="42877"/>
    <n v="24132"/>
    <d v="2018-11-07T00:00:00"/>
    <s v="Paid Off"/>
    <s v="Quarterly EMI"/>
    <n v="30179"/>
    <s v="BEHROR-30179"/>
    <s v="Ishaan Nair"/>
    <s v="Female"/>
    <s v="18-25"/>
    <n v="24"/>
    <s v="10/8/1995"/>
    <s v="SC"/>
    <s v="Hindu"/>
    <s v="MORTGAGE"/>
    <s v="&lt;25K"/>
    <s v="Business"/>
    <n v="491"/>
    <s v="XLG"/>
    <s v="Trade"/>
    <s v=" 36 months"/>
    <n v="9.9099999999999994E-2"/>
    <s v="B"/>
    <s v="B1"/>
    <s v="BEHROR"/>
    <s v="301-DBS"/>
    <s v="JAIPUR"/>
    <s v="RJ"/>
    <s v="RAJASTHAN"/>
    <s v="BEHROD"/>
    <n v="30179"/>
    <s v="10055-MAHESH KUMAR PATEL"/>
    <s v="Low"/>
    <n v="15912"/>
    <n v="42530"/>
    <n v="14676"/>
    <n v="5.17"/>
    <n v="242.33"/>
    <s v="N"/>
    <s v="N"/>
    <n v="0"/>
    <s v="On-Time"/>
    <x v="463"/>
    <s v="2018-11"/>
    <s v="2018-10"/>
    <n v="0"/>
    <n v="0"/>
    <x v="3"/>
    <n v="2017"/>
    <n v="0"/>
    <s v="2018-Q4"/>
    <n v="1"/>
  </r>
  <r>
    <s v="ACC001996"/>
    <n v="68"/>
    <s v="CHHAPRA"/>
    <s v="JLG30K"/>
    <n v="10313"/>
    <n v="49233"/>
    <n v="16899"/>
    <d v="2018-11-09T00:00:00"/>
    <s v="Fully Paid"/>
    <s v="Quarterly EMI"/>
    <n v="380112"/>
    <s v="CHHAPRA-380112"/>
    <s v="Kavya Malhotra"/>
    <s v="Female"/>
    <s v="36-45"/>
    <n v="41"/>
    <s v="1/1/1978"/>
    <s v="OBC"/>
    <s v="Hindu"/>
    <s v="RENT"/>
    <s v="25K-50K"/>
    <s v="Salaried"/>
    <n v="495"/>
    <s v="XLG"/>
    <s v="Services"/>
    <s v=" 36 months"/>
    <n v="0.1065"/>
    <s v="B"/>
    <s v="B2"/>
    <s v="CHHAPRA"/>
    <s v="209-DBS"/>
    <s v="PATNA"/>
    <s v="BR"/>
    <s v="BIHAR"/>
    <s v="CHHAPRA"/>
    <n v="380112"/>
    <s v="11867-VIKRANT KUMAR VICKY"/>
    <s v="High"/>
    <n v="12245"/>
    <n v="48952"/>
    <n v="9910"/>
    <n v="48.87"/>
    <n v="2476.4499999999998"/>
    <s v="N"/>
    <s v="N"/>
    <n v="1"/>
    <s v="On-Time"/>
    <x v="464"/>
    <s v="2018-11"/>
    <s v="2018-10"/>
    <n v="0"/>
    <n v="0"/>
    <x v="3"/>
    <n v="2017"/>
    <n v="0"/>
    <s v="2018-Q4"/>
    <n v="1"/>
  </r>
  <r>
    <s v="ACC001025"/>
    <n v="622"/>
    <s v="JAMMU"/>
    <s v="JLG30K"/>
    <n v="44056"/>
    <n v="15186"/>
    <n v="32691"/>
    <d v="2018-11-09T00:00:00"/>
    <s v="Paid Off"/>
    <s v="Monthly EMI"/>
    <n v="720081"/>
    <s v="JAMMU-720081"/>
    <s v="Kavya Mehta"/>
    <s v="Female"/>
    <s v="36-45"/>
    <n v="37"/>
    <s v="12/1/1982"/>
    <s v="ST"/>
    <s v="Hindu"/>
    <s v="MORTGAGE"/>
    <s v="75K-100K"/>
    <s v="Business"/>
    <n v="414"/>
    <s v="XLG"/>
    <s v="Services"/>
    <s v=" 36 months"/>
    <n v="0.1065"/>
    <s v="B"/>
    <s v="B2"/>
    <s v="JAMMU"/>
    <s v="201-DBS"/>
    <s v="LUDHIANA"/>
    <s v="JK"/>
    <s v="JAMMU &amp; KASHMIR"/>
    <s v="JAMMU"/>
    <n v="720081"/>
    <s v="10588-POONAM DEVI"/>
    <s v="High"/>
    <n v="43582"/>
    <n v="14707"/>
    <n v="43899"/>
    <n v="48.3"/>
    <n v="965.41"/>
    <s v="N"/>
    <s v="N"/>
    <n v="0"/>
    <s v="On-Time"/>
    <x v="464"/>
    <s v="2018-11"/>
    <s v="2018-10"/>
    <n v="0"/>
    <n v="0"/>
    <x v="3"/>
    <n v="2017"/>
    <n v="0"/>
    <s v="2018-Q4"/>
    <n v="1"/>
  </r>
  <r>
    <s v="ACC000271"/>
    <n v="41"/>
    <s v="JORHAT"/>
    <s v="JLG30K"/>
    <n v="49249"/>
    <n v="6601"/>
    <n v="9672"/>
    <d v="2018-11-12T00:00:00"/>
    <s v="Fully Paid"/>
    <s v="Monthly EMI"/>
    <n v="850152"/>
    <s v="JORHAT-850152"/>
    <s v="Ishaan Sharma"/>
    <s v="Female"/>
    <s v="26-35"/>
    <n v="26"/>
    <s v="1/1/1991"/>
    <s v="General"/>
    <s v="Hindu"/>
    <s v="RENT"/>
    <s v="25K-50K"/>
    <s v="Salaried"/>
    <n v="522"/>
    <s v="XLG"/>
    <s v="Services"/>
    <s v=" 36 months"/>
    <n v="0.1065"/>
    <s v="B"/>
    <s v="B2"/>
    <s v="JORHAT"/>
    <s v="208-DBS"/>
    <s v="GUWAAHATI"/>
    <s v="AS"/>
    <s v="ASSAM"/>
    <s v="JORHAT"/>
    <n v="850152"/>
    <s v="10961-NAYAN JYOTI SARMAH"/>
    <s v="High"/>
    <n v="50822"/>
    <n v="7746"/>
    <n v="48913"/>
    <n v="24.06"/>
    <n v="1714.01"/>
    <s v="N"/>
    <s v="N"/>
    <n v="1"/>
    <s v="Late"/>
    <x v="377"/>
    <s v="2018-11"/>
    <s v="2018-10"/>
    <n v="0"/>
    <n v="0"/>
    <x v="3"/>
    <n v="2017"/>
    <n v="1"/>
    <s v="2018-Q4"/>
    <n v="0"/>
  </r>
  <r>
    <s v="ACC000779"/>
    <n v="979"/>
    <s v="JORHAT"/>
    <s v="JLG30K"/>
    <n v="3109"/>
    <n v="20644"/>
    <n v="43865"/>
    <d v="2018-11-12T00:00:00"/>
    <s v="Default"/>
    <s v="Quarterly EMI"/>
    <n v="850152"/>
    <s v="JORHAT-850152"/>
    <s v="Ananya Malhotra"/>
    <s v="Female"/>
    <s v="36-45"/>
    <n v="44"/>
    <s v="1/1/1975"/>
    <s v="SC"/>
    <s v="Hindu"/>
    <s v="MORTGAGE"/>
    <s v="&lt;25K"/>
    <s v="Self-Employed"/>
    <n v="361"/>
    <s v="XLG"/>
    <s v="Services"/>
    <s v=" 36 months"/>
    <n v="0.1065"/>
    <s v="B"/>
    <s v="B2"/>
    <s v="JORHAT"/>
    <s v="208-DBS"/>
    <s v="GUWAAHATI"/>
    <s v="AS"/>
    <s v="ASSAM"/>
    <s v="JORHAT"/>
    <n v="850152"/>
    <s v="10961-NAYAN JYOTI SARMAH"/>
    <s v="High"/>
    <n v="2875"/>
    <n v="20456"/>
    <n v="2616"/>
    <n v="25.37"/>
    <n v="3932.06"/>
    <s v="N"/>
    <s v="N"/>
    <n v="0"/>
    <s v="Late"/>
    <x v="249"/>
    <s v="2018-11"/>
    <s v="2018-10"/>
    <n v="0"/>
    <n v="0"/>
    <x v="3"/>
    <n v="2017"/>
    <n v="0"/>
    <s v="2018-Q4"/>
    <n v="0"/>
  </r>
  <r>
    <s v="ACC001766"/>
    <n v="137"/>
    <s v="FATEHGARH SAHIB"/>
    <s v="JLG30K"/>
    <n v="19288"/>
    <n v="42969"/>
    <n v="34418"/>
    <d v="2018-11-13T00:00:00"/>
    <s v="Default"/>
    <s v="Monthly EMI"/>
    <n v="120676"/>
    <s v="FATEHGARH SAHIB-120676"/>
    <s v="Ananya Nair"/>
    <s v="Female"/>
    <s v="36-45"/>
    <n v="44"/>
    <s v="1/1/1975"/>
    <s v="ST"/>
    <s v="Sikh"/>
    <s v="RENT"/>
    <s v="50K-75K"/>
    <s v="Self-Employed"/>
    <n v="638"/>
    <s v="XLG"/>
    <s v="Services"/>
    <s v=" 36 months"/>
    <n v="0.1065"/>
    <s v="B"/>
    <s v="B2"/>
    <s v="FATEHGARH SAHIB"/>
    <s v="102-DBS"/>
    <s v="LUDHIANA"/>
    <s v="PB"/>
    <s v="PUNJAB"/>
    <s v="FATEHGARH SAHIB"/>
    <n v="120676"/>
    <s v="10037-RAJESH PRATAP"/>
    <s v="Medium"/>
    <n v="18857"/>
    <n v="43692"/>
    <n v="19165"/>
    <n v="4.59"/>
    <n v="4098.74"/>
    <s v="N"/>
    <s v="N"/>
    <n v="1"/>
    <s v="On-Time"/>
    <x v="362"/>
    <s v="2018-11"/>
    <s v="2018-10"/>
    <n v="0"/>
    <n v="0"/>
    <x v="3"/>
    <n v="2017"/>
    <n v="1"/>
    <s v="2018-Q4"/>
    <n v="0"/>
  </r>
  <r>
    <s v="ACC001004"/>
    <n v="448"/>
    <s v="SIRSA"/>
    <s v="JLG30K"/>
    <n v="33129"/>
    <n v="28673"/>
    <n v="24115"/>
    <d v="2018-11-18T00:00:00"/>
    <s v="Default"/>
    <s v="Monthly EMI"/>
    <n v="730084"/>
    <s v="SIRSA-730084"/>
    <s v="Kavya Verma"/>
    <s v="Female"/>
    <s v="36-45"/>
    <n v="39"/>
    <s v="1/1/1980"/>
    <s v="ST"/>
    <s v="Sikh"/>
    <s v="RENT"/>
    <s v="100K+"/>
    <s v="Business"/>
    <n v="791"/>
    <s v="XLG"/>
    <s v="Services"/>
    <s v=" 36 months"/>
    <n v="0.1065"/>
    <s v="B"/>
    <s v="B2"/>
    <s v="SIRSA"/>
    <s v="206-DBS"/>
    <s v="KARNAL"/>
    <s v="HR"/>
    <s v="HARYANA"/>
    <s v="SIRSA"/>
    <n v="730084"/>
    <s v="10149-ABHISHEK MAURYA"/>
    <s v="Medium"/>
    <n v="34814"/>
    <n v="29315"/>
    <n v="32697"/>
    <n v="1.06"/>
    <n v="4027.83"/>
    <s v="N"/>
    <s v="N"/>
    <n v="1"/>
    <s v="On-Time"/>
    <x v="259"/>
    <s v="2018-11"/>
    <s v="2018-10"/>
    <n v="0"/>
    <n v="0"/>
    <x v="3"/>
    <n v="2017"/>
    <n v="0"/>
    <s v="2018-Q4"/>
    <n v="0"/>
  </r>
  <r>
    <s v="ACC000164"/>
    <n v="702"/>
    <s v="BULANDSHAHR"/>
    <s v="JLG45K"/>
    <n v="13705"/>
    <n v="49130"/>
    <n v="12428"/>
    <d v="2018-11-19T00:00:00"/>
    <s v="Paid Off"/>
    <s v="Monthly EMI"/>
    <n v="10068"/>
    <s v="BULANDSHAHR-10068"/>
    <s v="Meera Patel"/>
    <s v="Female"/>
    <s v="26-35"/>
    <n v="28"/>
    <s v="4/12/1989"/>
    <s v="SC"/>
    <s v="Hindu"/>
    <s v="RENT"/>
    <s v="25K-50K"/>
    <s v="Business"/>
    <n v="385"/>
    <s v="XLG"/>
    <s v="Agriculture"/>
    <s v=" 36 months"/>
    <n v="7.51E-2"/>
    <s v="A"/>
    <s v="A3"/>
    <s v="BULANDSHAHR"/>
    <s v="176-DBS"/>
    <s v="BULANDSHAHR"/>
    <s v="UP"/>
    <s v="UTTAR PRADESH"/>
    <s v="BULANDSHAHAR"/>
    <n v="10068"/>
    <s v="10057-NANDI SHANKAR"/>
    <s v="High"/>
    <n v="13488"/>
    <n v="50665"/>
    <n v="13206"/>
    <n v="34.67"/>
    <n v="1999.96"/>
    <s v="N"/>
    <s v="N"/>
    <n v="1"/>
    <s v="On-Time"/>
    <x v="465"/>
    <s v="2018-11"/>
    <s v="2018-10"/>
    <n v="0"/>
    <n v="0"/>
    <x v="3"/>
    <n v="2017"/>
    <n v="0"/>
    <s v="2018-Q4"/>
    <n v="1"/>
  </r>
  <r>
    <s v="ACC001114"/>
    <n v="793"/>
    <s v="MUKTSAR"/>
    <s v="JLG40K"/>
    <n v="39524"/>
    <n v="4846"/>
    <n v="14973"/>
    <d v="2018-11-19T00:00:00"/>
    <s v="Fully Paid"/>
    <s v="Quarterly EMI"/>
    <n v="1110166"/>
    <s v="MUKTSAR-1110166"/>
    <s v="Aditya Joshi"/>
    <s v="Female"/>
    <s v="46-55"/>
    <n v="54"/>
    <s v="1/1/1963"/>
    <s v="OBC"/>
    <s v="Hindu"/>
    <s v="RENT"/>
    <s v="50K-75K"/>
    <s v="Business"/>
    <n v="357"/>
    <s v="XLG"/>
    <s v="Services"/>
    <s v=" 36 months"/>
    <n v="0.17269999999999999"/>
    <s v="D"/>
    <s v="D3"/>
    <s v="MUKTSAR"/>
    <s v="102-DBS"/>
    <s v="LUDHIANA"/>
    <s v="PB"/>
    <s v="PUNJAB"/>
    <s v="SRI MUKTSAR SAHIB"/>
    <n v="1110166"/>
    <s v="11303-ASHUTOSH KUMAR SUMAN"/>
    <s v="Medium"/>
    <n v="40311"/>
    <n v="6437"/>
    <n v="39378"/>
    <n v="23.79"/>
    <n v="3929.04"/>
    <s v="N"/>
    <s v="N"/>
    <n v="2"/>
    <s v="Very Late"/>
    <x v="465"/>
    <s v="2018-11"/>
    <s v="2018-10"/>
    <n v="0"/>
    <n v="0"/>
    <x v="3"/>
    <n v="2017"/>
    <n v="0"/>
    <s v="2018-Q4"/>
    <n v="1"/>
  </r>
  <r>
    <s v="ACC001592"/>
    <n v="287"/>
    <s v="FATEHABAD"/>
    <s v="JLG44K"/>
    <n v="41657"/>
    <n v="42920"/>
    <n v="12781"/>
    <d v="2018-11-24T00:00:00"/>
    <s v="Active"/>
    <s v="Quarterly EMI"/>
    <n v="670106"/>
    <s v="FATEHABAD-670106"/>
    <s v="Kavya Reddy"/>
    <s v="Female"/>
    <s v="56-63"/>
    <n v="59"/>
    <s v="1/1/1960"/>
    <s v="General"/>
    <s v="Muslim"/>
    <s v="RENT"/>
    <s v="50K-75K"/>
    <s v="Salaried"/>
    <n v="775"/>
    <s v="XLG"/>
    <s v="Home Loan"/>
    <s v=" 36 months"/>
    <n v="6.6199999999999995E-2"/>
    <s v="A"/>
    <s v="A2"/>
    <s v="FATEHABAD"/>
    <s v="206-DBS"/>
    <s v="KARNAL"/>
    <s v="HR"/>
    <s v="HARYANA"/>
    <s v="FATEHABAD"/>
    <n v="670106"/>
    <s v="10316-DEEPAK KUMAR"/>
    <s v="Medium"/>
    <n v="43585"/>
    <n v="44099"/>
    <n v="41555"/>
    <n v="41.49"/>
    <n v="2247.88"/>
    <s v="N"/>
    <s v="N"/>
    <n v="0"/>
    <s v="On-Time"/>
    <x v="154"/>
    <s v="2018-11"/>
    <s v="2018-10"/>
    <n v="1"/>
    <n v="0"/>
    <x v="3"/>
    <n v="2017"/>
    <n v="0"/>
    <s v="2018-Q4"/>
    <n v="0"/>
  </r>
  <r>
    <s v="ACC000519"/>
    <n v="325"/>
    <s v="SANGRUR"/>
    <s v="JLG30K"/>
    <n v="3609"/>
    <n v="47192"/>
    <n v="6341"/>
    <d v="2018-11-26T00:00:00"/>
    <s v="Active"/>
    <s v="Quarterly EMI"/>
    <n v="110159"/>
    <s v="SANGRUR-110159"/>
    <s v="Meera Reddy"/>
    <s v="Female"/>
    <s v="36-45"/>
    <n v="45"/>
    <s v="1/3/1974"/>
    <s v="General"/>
    <s v="Muslim"/>
    <s v="MORTGAGE"/>
    <s v="&lt;25K"/>
    <s v="Self-Employed"/>
    <n v="830"/>
    <s v="XLG"/>
    <s v="Services"/>
    <s v=" 36 months"/>
    <n v="0.1065"/>
    <s v="B"/>
    <s v="B2"/>
    <s v="SANGRUR"/>
    <s v="102-DBS"/>
    <s v="LUDHIANA"/>
    <s v="PB"/>
    <s v="PUNJAB"/>
    <s v="SANGRUR"/>
    <n v="110159"/>
    <s v="10037-RAJESH PRATAP"/>
    <s v="Low"/>
    <n v="4059"/>
    <n v="47605"/>
    <n v="3438"/>
    <n v="25.63"/>
    <n v="3430.01"/>
    <s v="N"/>
    <s v="N"/>
    <n v="1"/>
    <s v="On-Time"/>
    <x v="466"/>
    <s v="2018-11"/>
    <s v="2018-10"/>
    <n v="1"/>
    <n v="0"/>
    <x v="3"/>
    <n v="2017"/>
    <n v="0"/>
    <s v="2018-Q4"/>
    <n v="1"/>
  </r>
  <r>
    <s v="ACC001491"/>
    <n v="941"/>
    <s v="SANGRUR"/>
    <s v="JLG30K"/>
    <n v="27635"/>
    <n v="6517"/>
    <n v="23141"/>
    <d v="2018-11-27T00:00:00"/>
    <s v="Fully Paid"/>
    <s v="Monthly EMI"/>
    <n v="110159"/>
    <s v="SANGRUR-110159"/>
    <s v="Ishaan Patel"/>
    <s v="Female"/>
    <s v="36-45"/>
    <n v="39"/>
    <s v="1/1/1980"/>
    <s v="Minority"/>
    <s v="Muslim"/>
    <s v="RENT"/>
    <s v="75K-100K"/>
    <s v="Self-Employed"/>
    <n v="472"/>
    <s v="XLG"/>
    <s v="Services"/>
    <s v=" 36 months"/>
    <n v="0.1065"/>
    <s v="B"/>
    <s v="B2"/>
    <s v="SANGRUR"/>
    <s v="102-DBS"/>
    <s v="LUDHIANA"/>
    <s v="PB"/>
    <s v="PUNJAB"/>
    <s v="SANGRUR"/>
    <n v="110159"/>
    <s v="10037-RAJESH PRATAP"/>
    <s v="Low"/>
    <n v="29137"/>
    <n v="7942"/>
    <n v="27238"/>
    <n v="38.65"/>
    <n v="3636.55"/>
    <s v="N"/>
    <s v="N"/>
    <n v="0"/>
    <s v="On-Time"/>
    <x v="467"/>
    <s v="2018-11"/>
    <s v="2018-10"/>
    <n v="0"/>
    <n v="0"/>
    <x v="3"/>
    <n v="2017"/>
    <n v="0"/>
    <s v="2018-Q4"/>
    <n v="1"/>
  </r>
  <r>
    <s v="ACC000280"/>
    <n v="144"/>
    <s v="Mangaldoi"/>
    <s v="JLG30K"/>
    <n v="32669"/>
    <n v="5383"/>
    <n v="23969"/>
    <d v="2018-11-29T00:00:00"/>
    <s v="Paid Off"/>
    <s v="Quarterly EMI"/>
    <n v="570241"/>
    <s v="Mangaldoi-570241"/>
    <s v="Kavya Verma"/>
    <s v="Female"/>
    <s v="26-35"/>
    <n v="35"/>
    <s v="5/1/1984"/>
    <s v="ST"/>
    <s v="Sikh"/>
    <s v="RENT"/>
    <s v="75K-100K"/>
    <s v="Salaried"/>
    <n v="516"/>
    <s v="XLG"/>
    <s v="Services"/>
    <s v=" 36 months"/>
    <n v="0.1065"/>
    <s v="B"/>
    <s v="B2"/>
    <s v="Mangaldoi"/>
    <s v="208-DBS"/>
    <s v="GUWAAHATI"/>
    <s v="AS"/>
    <s v="ASSAM"/>
    <s v="Mangaldoi"/>
    <n v="570241"/>
    <s v="10961-NAYAN JYOTI SARMAH"/>
    <s v="Low"/>
    <n v="32392"/>
    <n v="6945"/>
    <n v="32192"/>
    <n v="30.72"/>
    <n v="2613.61"/>
    <s v="N"/>
    <s v="N"/>
    <n v="1"/>
    <s v="Very Late"/>
    <x v="468"/>
    <s v="2018-11"/>
    <s v="2018-10"/>
    <n v="0"/>
    <n v="0"/>
    <x v="3"/>
    <n v="2017"/>
    <n v="0"/>
    <s v="2018-Q4"/>
    <n v="1"/>
  </r>
  <r>
    <s v="ACC000017"/>
    <n v="40"/>
    <s v="KAROND"/>
    <s v="JLG30K"/>
    <n v="11814"/>
    <n v="29847"/>
    <n v="15492"/>
    <d v="2018-12-02T00:00:00"/>
    <s v="Fully Paid"/>
    <s v="Monthly EMI"/>
    <n v="1320004"/>
    <s v="KAROND-1320004"/>
    <s v="Kavya Verma"/>
    <s v="Female"/>
    <s v="36-45"/>
    <n v="37"/>
    <s v="1/1/1980"/>
    <s v="General"/>
    <s v="Hindu"/>
    <s v="RENT"/>
    <s v="&lt;25K"/>
    <s v="Self-Employed"/>
    <n v="479"/>
    <s v="XLG"/>
    <s v="Services"/>
    <s v=" 36 months"/>
    <n v="0.1065"/>
    <s v="B"/>
    <s v="B2"/>
    <s v="KAROND"/>
    <s v="200-DBS"/>
    <s v="BHOPAL"/>
    <s v="MP"/>
    <s v="MADHYA PRADESH"/>
    <s v="BHOPAL"/>
    <n v="1320004"/>
    <s v="12758-ROHIT KUMAR JAISWAL"/>
    <s v="Medium"/>
    <n v="11594"/>
    <n v="30161"/>
    <n v="11427"/>
    <n v="37.6"/>
    <n v="4601.09"/>
    <s v="N"/>
    <s v="N"/>
    <n v="2"/>
    <s v="On-Time"/>
    <x v="126"/>
    <s v="2018-12"/>
    <s v="2018-11"/>
    <n v="0"/>
    <n v="0"/>
    <x v="3"/>
    <n v="2017"/>
    <n v="0"/>
    <s v="2018-Q4"/>
    <n v="0"/>
  </r>
  <r>
    <s v="ACC001464"/>
    <n v="959"/>
    <s v="FATEHGARH SAHIB"/>
    <s v="JLG30K"/>
    <n v="14886"/>
    <n v="42413"/>
    <n v="35777"/>
    <d v="2018-12-04T00:00:00"/>
    <s v="Paid Off"/>
    <s v="Quarterly EMI"/>
    <n v="120676"/>
    <s v="FATEHGARH SAHIB-120676"/>
    <s v="Nisha Reddy"/>
    <s v="Female"/>
    <s v="36-45"/>
    <n v="42"/>
    <s v="1/1/1977"/>
    <s v="SC"/>
    <s v="Hindu"/>
    <s v="RENT"/>
    <s v="100K+"/>
    <s v="Self-Employed"/>
    <n v="668"/>
    <s v="XLG"/>
    <s v="Services"/>
    <s v=" 36 months"/>
    <n v="0.1065"/>
    <s v="B"/>
    <s v="B2"/>
    <s v="FATEHGARH SAHIB"/>
    <s v="102-DBS"/>
    <s v="LUDHIANA"/>
    <s v="PB"/>
    <s v="PUNJAB"/>
    <s v="FATEHGARH SAHIB"/>
    <n v="120676"/>
    <s v="10037-RAJESH PRATAP"/>
    <s v="Medium"/>
    <n v="15206"/>
    <n v="42887"/>
    <n v="14511"/>
    <n v="9.11"/>
    <n v="3587.5"/>
    <s v="N"/>
    <s v="N"/>
    <n v="0"/>
    <s v="Late"/>
    <x v="8"/>
    <s v="2018-12"/>
    <s v="2018-11"/>
    <n v="0"/>
    <n v="0"/>
    <x v="3"/>
    <n v="2017"/>
    <n v="0"/>
    <s v="2018-Q4"/>
    <n v="0"/>
  </r>
  <r>
    <s v="ACC001163"/>
    <n v="86"/>
    <s v="JALANDHAR"/>
    <s v="JLG30K"/>
    <n v="32107"/>
    <n v="18030"/>
    <n v="17867"/>
    <d v="2018-12-07T00:00:00"/>
    <s v="Fully Paid"/>
    <s v="Quarterly EMI"/>
    <n v="160051"/>
    <s v="JALANDHAR-160051"/>
    <s v="Laksh Nair"/>
    <s v="Female"/>
    <s v="36-45"/>
    <n v="38"/>
    <s v="1/1/1980"/>
    <s v="Minority"/>
    <s v="Muslim"/>
    <s v="RENT"/>
    <s v="&lt;25K"/>
    <s v="Self-Employed"/>
    <n v="578"/>
    <s v="XLG"/>
    <s v="Services"/>
    <s v=" 36 months"/>
    <n v="0.1065"/>
    <s v="B"/>
    <s v="B2"/>
    <s v="JALANDHAR"/>
    <s v="102-DBS"/>
    <s v="LUDHIANA"/>
    <s v="PB"/>
    <s v="PUNJAB"/>
    <s v="JALANDHAR"/>
    <n v="160051"/>
    <s v="10067-AKSHAY KUMAR"/>
    <s v="Low"/>
    <n v="31630"/>
    <n v="19536"/>
    <n v="31948"/>
    <n v="14"/>
    <n v="3889.27"/>
    <s v="N"/>
    <s v="N"/>
    <n v="2"/>
    <s v="On-Time"/>
    <x v="305"/>
    <s v="2018-12"/>
    <s v="2018-11"/>
    <n v="0"/>
    <n v="0"/>
    <x v="3"/>
    <n v="2017"/>
    <n v="1"/>
    <s v="2018-Q4"/>
    <n v="0"/>
  </r>
  <r>
    <s v="ACC000048"/>
    <n v="372"/>
    <s v="Mangaldoi"/>
    <s v="JLG30K"/>
    <n v="40775"/>
    <n v="49778"/>
    <n v="26979"/>
    <d v="2018-12-09T00:00:00"/>
    <s v="Fully Paid"/>
    <s v="Monthly EMI"/>
    <n v="570241"/>
    <s v="Mangaldoi-570241"/>
    <s v="Ananya Mehta"/>
    <s v="Female"/>
    <s v="26-35"/>
    <n v="30"/>
    <s v="1/1/1988"/>
    <s v="ST"/>
    <s v="Sikh"/>
    <s v="RENT"/>
    <s v="75K-100K"/>
    <s v="Business"/>
    <n v="783"/>
    <s v="XLG"/>
    <s v="Services"/>
    <s v=" 36 months"/>
    <n v="0.1065"/>
    <s v="B"/>
    <s v="B2"/>
    <s v="Mangaldoi"/>
    <s v="208-DBS"/>
    <s v="GUWAAHATI"/>
    <s v="AS"/>
    <s v="ASSAM"/>
    <s v="Mangaldoi"/>
    <n v="570241"/>
    <s v="10961-NAYAN JYOTI SARMAH"/>
    <s v="Low"/>
    <n v="42072"/>
    <n v="50117"/>
    <n v="40601"/>
    <n v="48.56"/>
    <n v="1585.69"/>
    <s v="N"/>
    <s v="N"/>
    <n v="2"/>
    <s v="Very Late"/>
    <x v="237"/>
    <s v="2018-12"/>
    <s v="2018-11"/>
    <n v="0"/>
    <n v="0"/>
    <x v="3"/>
    <n v="2017"/>
    <n v="0"/>
    <s v="2018-Q4"/>
    <n v="0"/>
  </r>
  <r>
    <s v="ACC001534"/>
    <n v="279"/>
    <s v="AGRA"/>
    <s v="JLG35K"/>
    <n v="48577"/>
    <n v="23594"/>
    <n v="27878"/>
    <d v="2018-12-10T00:00:00"/>
    <s v="Paid Off"/>
    <s v="Quarterly EMI"/>
    <n v="140056"/>
    <s v="AGRA-140056"/>
    <s v="Aditya Joshi"/>
    <s v="Female"/>
    <s v="46-55"/>
    <n v="54"/>
    <s v="1/1/1963"/>
    <s v="OBC"/>
    <s v="Hindu"/>
    <s v="RENT"/>
    <s v="50K-75K"/>
    <s v="Business"/>
    <n v="357"/>
    <s v="XLG"/>
    <s v="Trade"/>
    <s v=" 36 months"/>
    <n v="9.9099999999999994E-2"/>
    <s v="B"/>
    <s v="B1"/>
    <s v="AGRA"/>
    <s v="176-DBS"/>
    <s v="BULANDSHAHR"/>
    <s v="UP"/>
    <s v="UTTAR PRADESH"/>
    <s v="AGRA"/>
    <n v="140056"/>
    <s v="10161-RAM AVTAR"/>
    <s v="Medium"/>
    <n v="48139"/>
    <n v="23312"/>
    <n v="48108"/>
    <n v="7.56"/>
    <n v="4423.58"/>
    <s v="N"/>
    <s v="N"/>
    <n v="2"/>
    <s v="Very Late"/>
    <x v="182"/>
    <s v="2018-12"/>
    <s v="2018-11"/>
    <n v="0"/>
    <n v="0"/>
    <x v="3"/>
    <n v="2017"/>
    <n v="0"/>
    <s v="2018-Q4"/>
    <n v="0"/>
  </r>
  <r>
    <s v="ACC001168"/>
    <n v="3"/>
    <s v="Mathura"/>
    <s v="JLG39K"/>
    <n v="45457"/>
    <n v="3325"/>
    <n v="44100"/>
    <d v="2018-12-11T00:00:00"/>
    <s v="Fully Paid"/>
    <s v="Quarterly EMI"/>
    <n v="910182"/>
    <s v="Mathura-910182"/>
    <s v="Laksh Joshi"/>
    <s v="Female"/>
    <s v="36-45"/>
    <n v="36"/>
    <s v="1/1/1981"/>
    <s v="OBC"/>
    <s v="Christian"/>
    <s v="RENT"/>
    <s v="100K+"/>
    <s v="Self-Employed"/>
    <n v="357"/>
    <s v="XLG"/>
    <s v="Agriculture"/>
    <s v=" 36 months"/>
    <n v="6.6199999999999995E-2"/>
    <s v="A"/>
    <s v="A2"/>
    <s v="Mathura"/>
    <s v="176-DBS"/>
    <s v="BULANDSHAHR"/>
    <s v="UP"/>
    <s v="UTTAR PRADESH"/>
    <s v="MATHURA"/>
    <n v="910182"/>
    <s v="10469-MANISH  PANDEY"/>
    <s v="High"/>
    <n v="45620"/>
    <n v="4650"/>
    <n v="45092"/>
    <n v="22.62"/>
    <n v="1715.34"/>
    <s v="N"/>
    <s v="N"/>
    <n v="0"/>
    <s v="On-Time"/>
    <x v="460"/>
    <s v="2018-12"/>
    <s v="2018-11"/>
    <n v="0"/>
    <n v="0"/>
    <x v="3"/>
    <n v="2017"/>
    <n v="0"/>
    <s v="2018-Q4"/>
    <n v="0"/>
  </r>
  <r>
    <s v="ACC000959"/>
    <n v="377"/>
    <s v="FATEHGARH SAHIB"/>
    <s v="JLG30K"/>
    <n v="40199"/>
    <n v="2520"/>
    <n v="15552"/>
    <d v="2018-12-11T00:00:00"/>
    <s v="Paid Off"/>
    <s v="Quarterly EMI"/>
    <n v="120676"/>
    <s v="FATEHGARH SAHIB-120676"/>
    <s v="Ananya Nair"/>
    <s v="Female"/>
    <s v="36-45"/>
    <n v="44"/>
    <s v="1/1/1975"/>
    <s v="ST"/>
    <s v="Sikh"/>
    <s v="RENT"/>
    <s v="50K-75K"/>
    <s v="Self-Employed"/>
    <n v="638"/>
    <s v="XLG"/>
    <s v="Services"/>
    <s v=" 36 months"/>
    <n v="0.1065"/>
    <s v="B"/>
    <s v="B2"/>
    <s v="FATEHGARH SAHIB"/>
    <s v="102-DBS"/>
    <s v="LUDHIANA"/>
    <s v="PB"/>
    <s v="PUNJAB"/>
    <s v="FATEHGARH SAHIB"/>
    <n v="120676"/>
    <s v="10037-RAJESH PRATAP"/>
    <s v="Medium"/>
    <n v="40235"/>
    <n v="3716"/>
    <n v="40175"/>
    <n v="48.74"/>
    <n v="1041.19"/>
    <s v="N"/>
    <s v="N"/>
    <n v="0"/>
    <s v="On-Time"/>
    <x v="469"/>
    <s v="2018-12"/>
    <s v="2018-11"/>
    <n v="0"/>
    <n v="0"/>
    <x v="3"/>
    <n v="2017"/>
    <n v="0"/>
    <s v="2018-Q4"/>
    <n v="1"/>
  </r>
  <r>
    <s v="ACC001287"/>
    <n v="121"/>
    <s v="SANGRUR"/>
    <s v="JLG30K"/>
    <n v="7110"/>
    <n v="14070"/>
    <n v="16959"/>
    <d v="2018-12-14T00:00:00"/>
    <s v="Active"/>
    <s v="Monthly EMI"/>
    <n v="110159"/>
    <s v="SANGRUR-110159"/>
    <s v="Meera Joshi"/>
    <s v="Female"/>
    <s v="36-45"/>
    <n v="42"/>
    <s v="1/1/1977"/>
    <s v="ST"/>
    <s v="Sikh"/>
    <s v="RENT"/>
    <s v="25K-50K"/>
    <s v="Salaried"/>
    <n v="534"/>
    <s v="XLG"/>
    <s v="Services"/>
    <s v=" 36 months"/>
    <n v="0.1065"/>
    <s v="B"/>
    <s v="B2"/>
    <s v="SANGRUR"/>
    <s v="102-DBS"/>
    <s v="LUDHIANA"/>
    <s v="PB"/>
    <s v="PUNJAB"/>
    <s v="SANGRUR"/>
    <n v="110159"/>
    <s v="10037-RAJESH PRATAP"/>
    <s v="Low"/>
    <n v="7207"/>
    <n v="15874"/>
    <n v="6932"/>
    <n v="19.55"/>
    <n v="1990.39"/>
    <s v="Y"/>
    <s v="N"/>
    <n v="1"/>
    <s v="On-Time"/>
    <x v="470"/>
    <s v="2018-12"/>
    <s v="2018-11"/>
    <n v="1"/>
    <n v="0"/>
    <x v="3"/>
    <n v="2017"/>
    <n v="0"/>
    <s v="2018-Q4"/>
    <n v="1"/>
  </r>
  <r>
    <s v="ACC001656"/>
    <n v="848"/>
    <s v="DHURI"/>
    <s v="JLG35K"/>
    <n v="40650"/>
    <n v="36121"/>
    <n v="5899"/>
    <d v="2018-12-17T00:00:00"/>
    <s v="Active"/>
    <s v="Quarterly EMI"/>
    <n v="1030063"/>
    <s v="DHURI-1030063"/>
    <s v="Nisha Reddy"/>
    <s v="Female"/>
    <s v="36-45"/>
    <n v="38"/>
    <s v="5/11/1980"/>
    <s v="General"/>
    <s v="Muslim"/>
    <s v="RENT"/>
    <s v="50K-75K"/>
    <s v="Self-Employed"/>
    <n v="755"/>
    <s v="XLG"/>
    <s v="Trade"/>
    <s v=" 36 months"/>
    <n v="9.9099999999999994E-2"/>
    <s v="B"/>
    <s v="B1"/>
    <s v="DHURI"/>
    <s v="102-DBS"/>
    <s v="LUDHIANA"/>
    <s v="PB"/>
    <s v="PUNJAB"/>
    <s v="SANGRUR"/>
    <n v="1030063"/>
    <s v="12058-DEEPAK KUMAR"/>
    <s v="Low"/>
    <n v="41933"/>
    <n v="37382"/>
    <n v="40215"/>
    <n v="20.6"/>
    <n v="3360.88"/>
    <s v="N"/>
    <s v="N"/>
    <n v="2"/>
    <s v="On-Time"/>
    <x v="95"/>
    <s v="2018-12"/>
    <s v="2018-11"/>
    <n v="1"/>
    <n v="0"/>
    <x v="3"/>
    <n v="2017"/>
    <n v="0"/>
    <s v="2018-Q4"/>
    <n v="0"/>
  </r>
  <r>
    <s v="ACC001520"/>
    <n v="646"/>
    <s v="DURGAPUR"/>
    <s v="JLG35K"/>
    <n v="48136"/>
    <n v="40323"/>
    <n v="20439"/>
    <d v="2018-12-18T00:00:00"/>
    <s v="Paid Off"/>
    <s v="Monthly EMI"/>
    <n v="700013"/>
    <s v="DURGAPUR-700013"/>
    <s v="Kavya Verma"/>
    <s v="Female"/>
    <s v="36-45"/>
    <n v="37"/>
    <s v="1/1/1980"/>
    <s v="General"/>
    <s v="Hindu"/>
    <s v="RENT"/>
    <s v="&lt;25K"/>
    <s v="Self-Employed"/>
    <n v="479"/>
    <s v="XLG"/>
    <s v="Trade"/>
    <s v=" 36 months"/>
    <n v="9.9099999999999994E-2"/>
    <s v="B"/>
    <s v="B1"/>
    <s v="DURGAPUR"/>
    <s v="201-DBS"/>
    <s v="HOWRAH"/>
    <s v="WB"/>
    <s v="WEST BENGAL"/>
    <s v="PASCHIM BARDHHAMAN"/>
    <n v="700013"/>
    <s v="10037-RAJESH PRATAP"/>
    <s v="Low"/>
    <n v="50000"/>
    <n v="42291"/>
    <n v="48093"/>
    <n v="45.3"/>
    <n v="4054.79"/>
    <s v="N"/>
    <s v="N"/>
    <n v="2"/>
    <s v="On-Time"/>
    <x v="272"/>
    <s v="2018-12"/>
    <s v="2018-11"/>
    <n v="0"/>
    <n v="0"/>
    <x v="3"/>
    <n v="2017"/>
    <n v="0"/>
    <s v="2018-Q4"/>
    <n v="0"/>
  </r>
  <r>
    <s v="ACC000591"/>
    <n v="684"/>
    <s v="DURGAPUR"/>
    <s v="JLG30K"/>
    <n v="23034"/>
    <n v="24077"/>
    <n v="6281"/>
    <d v="2018-12-21T00:00:00"/>
    <s v="Active"/>
    <s v="Quarterly EMI"/>
    <n v="700013"/>
    <s v="DURGAPUR-700013"/>
    <s v="Meera Nair"/>
    <s v="Female"/>
    <s v="36-45"/>
    <n v="38"/>
    <s v="1/1/1980"/>
    <s v="ST"/>
    <s v="Sikh"/>
    <s v="OWN"/>
    <s v="75K-100K"/>
    <s v="Self-Employed"/>
    <n v="368"/>
    <s v="XLG"/>
    <s v="Services"/>
    <s v=" 36 months"/>
    <n v="0.1065"/>
    <s v="B"/>
    <s v="B2"/>
    <s v="DURGAPUR"/>
    <s v="201-DBS"/>
    <s v="HOWRAH"/>
    <s v="WB"/>
    <s v="WEST BENGAL"/>
    <s v="PASCHIM BARDHHAMAN"/>
    <n v="700013"/>
    <s v="10037-RAJESH PRATAP"/>
    <s v="Low"/>
    <n v="23341"/>
    <n v="23773"/>
    <n v="22956"/>
    <n v="12.79"/>
    <n v="2835.35"/>
    <s v="N"/>
    <s v="N"/>
    <n v="1"/>
    <s v="On-Time"/>
    <x v="471"/>
    <s v="2018-12"/>
    <s v="2018-11"/>
    <n v="1"/>
    <n v="0"/>
    <x v="3"/>
    <n v="2017"/>
    <n v="0"/>
    <s v="2018-Q4"/>
    <n v="1"/>
  </r>
  <r>
    <s v="ACC001731"/>
    <n v="363"/>
    <s v="DHURI"/>
    <s v="JLG30K"/>
    <n v="13758"/>
    <n v="43250"/>
    <n v="15996"/>
    <d v="2018-12-23T00:00:00"/>
    <s v="Active"/>
    <s v="Quarterly EMI"/>
    <n v="1030063"/>
    <s v="DHURI-1030063"/>
    <s v="Diya Reddy"/>
    <s v="Female"/>
    <s v="36-45"/>
    <n v="40"/>
    <s v="28-12-1979"/>
    <s v="ST"/>
    <s v="Sikh"/>
    <s v="RENT"/>
    <s v="&lt;25K"/>
    <s v="Self-Employed"/>
    <n v="810"/>
    <s v="XLG"/>
    <s v="Services"/>
    <s v=" 36 months"/>
    <n v="0.1065"/>
    <s v="B"/>
    <s v="B2"/>
    <s v="DHURI"/>
    <s v="102-DBS"/>
    <s v="LUDHIANA"/>
    <s v="PB"/>
    <s v="PUNJAB"/>
    <s v="SANGRUR"/>
    <n v="1030063"/>
    <s v="12058-DEEPAK KUMAR"/>
    <s v="Low"/>
    <n v="13935"/>
    <n v="42792"/>
    <n v="13504"/>
    <n v="29.76"/>
    <n v="4382.7299999999996"/>
    <s v="N"/>
    <s v="N"/>
    <n v="1"/>
    <s v="On-Time"/>
    <x v="461"/>
    <s v="2018-12"/>
    <s v="2018-11"/>
    <n v="1"/>
    <n v="1"/>
    <x v="3"/>
    <n v="2017"/>
    <n v="0"/>
    <s v="2018-Q4"/>
    <n v="0"/>
  </r>
  <r>
    <s v="ACC000474"/>
    <n v="358"/>
    <s v="ASANSOL"/>
    <s v="JLG46K"/>
    <n v="23237"/>
    <n v="44519"/>
    <n v="8007"/>
    <d v="2018-12-24T00:00:00"/>
    <s v="Active"/>
    <s v="Quarterly EMI"/>
    <n v="690076"/>
    <s v="ASANSOL-690076"/>
    <s v="Meera Sharma"/>
    <s v="Female"/>
    <s v="18-25"/>
    <n v="22"/>
    <s v="14-12-1995"/>
    <s v="General"/>
    <s v="Hindu"/>
    <s v="RENT"/>
    <s v="&lt;25K"/>
    <s v="Salaried"/>
    <n v="346"/>
    <s v="XLG"/>
    <s v="Home Loan"/>
    <s v=" 36 months"/>
    <n v="0.1825"/>
    <s v="D"/>
    <s v="D5"/>
    <s v="ASANSOL"/>
    <s v="201-DBS"/>
    <s v="HOWRAH"/>
    <s v="WB"/>
    <s v="WEST BENGAL"/>
    <s v="PASCHIM BARDHHAMAN"/>
    <n v="690076"/>
    <s v="10035-ABHAY TOMER"/>
    <s v="Medium"/>
    <n v="24339"/>
    <n v="44891"/>
    <n v="23108"/>
    <n v="43.15"/>
    <n v="4248.38"/>
    <s v="N"/>
    <s v="Y"/>
    <n v="2"/>
    <s v="On-Time"/>
    <x v="472"/>
    <s v="2018-12"/>
    <s v="2018-11"/>
    <n v="1"/>
    <n v="0"/>
    <x v="3"/>
    <n v="2017"/>
    <n v="0"/>
    <s v="2018-Q4"/>
    <n v="1"/>
  </r>
  <r>
    <s v="ACC000171"/>
    <n v="879"/>
    <s v="MUKTSAR"/>
    <s v="JLG30K"/>
    <n v="25737"/>
    <n v="3933"/>
    <n v="23007"/>
    <d v="2018-12-24T00:00:00"/>
    <s v="Default"/>
    <s v="Quarterly EMI"/>
    <n v="1110166"/>
    <s v="MUKTSAR-1110166"/>
    <s v="Meera Nair"/>
    <s v="Female"/>
    <s v="36-45"/>
    <n v="38"/>
    <s v="1/1/1980"/>
    <s v="ST"/>
    <s v="Sikh"/>
    <s v="OWN"/>
    <s v="75K-100K"/>
    <s v="Self-Employed"/>
    <n v="368"/>
    <s v="XLG"/>
    <s v="Services"/>
    <s v=" 36 months"/>
    <n v="0.1065"/>
    <s v="B"/>
    <s v="B2"/>
    <s v="MUKTSAR"/>
    <s v="102-DBS"/>
    <s v="LUDHIANA"/>
    <s v="PB"/>
    <s v="PUNJAB"/>
    <s v="SRI MUKTSAR SAHIB"/>
    <n v="1110166"/>
    <s v="11303-ASHUTOSH KUMAR SUMAN"/>
    <s v="Medium"/>
    <n v="25850"/>
    <n v="5390"/>
    <n v="25398"/>
    <n v="4.78"/>
    <n v="1779.9"/>
    <s v="N"/>
    <s v="N"/>
    <n v="0"/>
    <s v="On-Time"/>
    <x v="442"/>
    <s v="2018-12"/>
    <s v="2018-11"/>
    <n v="0"/>
    <n v="0"/>
    <x v="3"/>
    <n v="2017"/>
    <n v="0"/>
    <s v="2018-Q4"/>
    <n v="0"/>
  </r>
  <r>
    <s v="ACC001584"/>
    <n v="399"/>
    <s v="PAOTA"/>
    <s v="JLG50K"/>
    <n v="46667"/>
    <n v="12719"/>
    <n v="23614"/>
    <d v="2018-12-25T00:00:00"/>
    <s v="Fully Paid"/>
    <s v="Quarterly EMI"/>
    <n v="90149"/>
    <s v="PAOTA-90149"/>
    <s v="Laksh Mehta"/>
    <s v="Female"/>
    <s v="36-45"/>
    <n v="44"/>
    <s v="28-07-1975"/>
    <s v="General"/>
    <s v="Muslim"/>
    <s v="RENT"/>
    <s v="50K-75K"/>
    <s v="Salaried"/>
    <n v="425"/>
    <s v="XLG"/>
    <s v="Home Loan"/>
    <s v=" 60 months"/>
    <n v="0.1991"/>
    <s v="E"/>
    <s v="E4"/>
    <s v="PAOTA"/>
    <s v="301-DBS"/>
    <s v="JAIPUR"/>
    <s v="RJ"/>
    <s v="RAJASTHAN"/>
    <s v="jaipur"/>
    <n v="90149"/>
    <s v="10043-RAVI MISHRA"/>
    <s v="Low"/>
    <n v="47870"/>
    <n v="14005"/>
    <n v="46659"/>
    <n v="7.39"/>
    <n v="239.41"/>
    <s v="N"/>
    <s v="N"/>
    <n v="0"/>
    <s v="Late"/>
    <x v="459"/>
    <s v="2018-12"/>
    <s v="2018-11"/>
    <n v="0"/>
    <n v="0"/>
    <x v="3"/>
    <n v="2017"/>
    <n v="0"/>
    <s v="2018-Q4"/>
    <n v="0"/>
  </r>
  <r>
    <s v="ACC000488"/>
    <n v="516"/>
    <s v="BEHROR"/>
    <s v="JLG35K"/>
    <n v="3607"/>
    <n v="5217"/>
    <n v="34265"/>
    <d v="2018-12-25T00:00:00"/>
    <s v="Paid Off"/>
    <s v="Quarterly EMI"/>
    <n v="30179"/>
    <s v="BEHROR-30179"/>
    <s v="Kavya Sharma"/>
    <s v="Female"/>
    <s v="26-35"/>
    <n v="26"/>
    <s v="1/1/1993"/>
    <s v="SC"/>
    <s v="Hindu"/>
    <s v="RENT"/>
    <s v="75K-100K"/>
    <s v="Business"/>
    <n v="398"/>
    <s v="XLG"/>
    <s v="Trade"/>
    <s v=" 36 months"/>
    <n v="9.9099999999999994E-2"/>
    <s v="B"/>
    <s v="B1"/>
    <s v="BEHROR"/>
    <s v="301-DBS"/>
    <s v="JAIPUR"/>
    <s v="RJ"/>
    <s v="RAJASTHAN"/>
    <s v="BEHROD"/>
    <n v="30179"/>
    <s v="10055-MAHESH KUMAR PATEL"/>
    <s v="Low"/>
    <n v="4160"/>
    <n v="7112"/>
    <n v="3187"/>
    <n v="41.03"/>
    <n v="237.63"/>
    <s v="N"/>
    <s v="N"/>
    <n v="1"/>
    <s v="Late"/>
    <x v="156"/>
    <s v="2018-12"/>
    <s v="2018-11"/>
    <n v="0"/>
    <n v="0"/>
    <x v="3"/>
    <n v="2017"/>
    <n v="1"/>
    <s v="2018-Q4"/>
    <n v="0"/>
  </r>
  <r>
    <s v="ACC001923"/>
    <n v="354"/>
    <s v="BILASPUR"/>
    <s v="JLG35K"/>
    <n v="9928"/>
    <n v="42782"/>
    <n v="31522"/>
    <d v="2018-12-26T00:00:00"/>
    <s v="Active"/>
    <s v="Monthly EMI"/>
    <n v="240005"/>
    <s v="BILASPUR-240005"/>
    <s v="Nisha Malhotra"/>
    <s v="Female"/>
    <s v="36-45"/>
    <n v="36"/>
    <s v="1/1/1983"/>
    <s v="SC"/>
    <s v="Hindu"/>
    <s v="MORTGAGE"/>
    <s v="100K+"/>
    <s v="Self-Employed"/>
    <n v="489"/>
    <s v="XLG"/>
    <s v="Trade"/>
    <s v=" 36 months"/>
    <n v="9.9099999999999994E-2"/>
    <s v="B"/>
    <s v="B1"/>
    <s v="BILASPUR"/>
    <s v="207-DBS"/>
    <s v="RAIPUR"/>
    <s v="CG"/>
    <s v="CHATTISGARH"/>
    <s v="BILASPUR"/>
    <n v="240005"/>
    <s v="10886-MANISH KUMAR DWIVEDI"/>
    <s v="Low"/>
    <n v="9965"/>
    <n v="43975"/>
    <n v="9927"/>
    <n v="42.49"/>
    <n v="3584.68"/>
    <s v="N"/>
    <s v="N"/>
    <n v="2"/>
    <s v="On-Time"/>
    <x v="473"/>
    <s v="2018-12"/>
    <s v="2018-11"/>
    <n v="1"/>
    <n v="0"/>
    <x v="3"/>
    <n v="2017"/>
    <n v="0"/>
    <s v="2018-Q4"/>
    <n v="1"/>
  </r>
  <r>
    <s v="ACC000975"/>
    <n v="698"/>
    <s v="AGRA"/>
    <s v="JLG30K"/>
    <n v="43520"/>
    <n v="12349"/>
    <n v="14048"/>
    <d v="2018-12-26T00:00:00"/>
    <s v="Paid Off"/>
    <s v="Quarterly EMI"/>
    <n v="140056"/>
    <s v="AGRA-140056"/>
    <s v="Aarav Joshi"/>
    <s v="Female"/>
    <s v="18-25"/>
    <n v="22"/>
    <s v="27-10-1997"/>
    <s v="General"/>
    <s v="Hindu"/>
    <s v="RENT"/>
    <s v="&lt;25K"/>
    <s v="Salaried"/>
    <n v="516"/>
    <s v="XLG"/>
    <s v="Services"/>
    <s v=" 36 months"/>
    <n v="0.1065"/>
    <s v="B"/>
    <s v="B2"/>
    <s v="AGRA"/>
    <s v="176-DBS"/>
    <s v="BULANDSHAHR"/>
    <s v="UP"/>
    <s v="UTTAR PRADESH"/>
    <s v="AGRA"/>
    <n v="140056"/>
    <s v="10161-RAM AVTAR"/>
    <s v="Medium"/>
    <n v="43456"/>
    <n v="13502"/>
    <n v="43185"/>
    <n v="8.32"/>
    <n v="4298.29"/>
    <s v="N"/>
    <s v="N"/>
    <n v="2"/>
    <s v="On-Time"/>
    <x v="269"/>
    <s v="2018-12"/>
    <s v="2018-11"/>
    <n v="0"/>
    <n v="0"/>
    <x v="3"/>
    <n v="2017"/>
    <n v="0"/>
    <s v="2018-Q4"/>
    <n v="0"/>
  </r>
  <r>
    <s v="ACC000722"/>
    <n v="53"/>
    <s v="Mathura"/>
    <s v="JLG30K"/>
    <n v="13241"/>
    <n v="39475"/>
    <n v="5790"/>
    <d v="2018-12-28T00:00:00"/>
    <s v="Default"/>
    <s v="Monthly EMI"/>
    <n v="910182"/>
    <s v="Mathura-910182"/>
    <s v="Meera Chopra"/>
    <s v="Female"/>
    <s v="46-55"/>
    <n v="50"/>
    <s v="1/1/1968"/>
    <s v="SC"/>
    <s v="Hindu"/>
    <s v="RENT"/>
    <s v="75K-100K"/>
    <s v="Salaried"/>
    <n v="726"/>
    <s v="XLG"/>
    <s v="Services"/>
    <s v=" 36 months"/>
    <n v="0.1065"/>
    <s v="B"/>
    <s v="B2"/>
    <s v="Mathura"/>
    <s v="176-DBS"/>
    <s v="BULANDSHAHR"/>
    <s v="UP"/>
    <s v="UTTAR PRADESH"/>
    <s v="MATHURA"/>
    <n v="910182"/>
    <s v="10469-MANISH  PANDEY"/>
    <s v="High"/>
    <n v="14649"/>
    <n v="39215"/>
    <n v="13147"/>
    <n v="17.440000000000001"/>
    <n v="2024.61"/>
    <s v="N"/>
    <s v="N"/>
    <n v="1"/>
    <s v="On-Time"/>
    <x v="190"/>
    <s v="2018-12"/>
    <s v="2018-11"/>
    <n v="0"/>
    <n v="0"/>
    <x v="3"/>
    <n v="2017"/>
    <n v="0"/>
    <s v="2018-Q4"/>
    <n v="0"/>
  </r>
  <r>
    <s v="ACC001159"/>
    <n v="824"/>
    <s v="ASANSOL"/>
    <s v="JLG30K"/>
    <n v="25161"/>
    <n v="45519"/>
    <n v="22830"/>
    <d v="2018-12-31T00:00:00"/>
    <s v="Fully Paid"/>
    <s v="Monthly EMI"/>
    <n v="690076"/>
    <s v="ASANSOL-690076"/>
    <s v="Laksh Reddy"/>
    <s v="Female"/>
    <s v="26-35"/>
    <n v="31"/>
    <s v="11/1/1988"/>
    <s v="SC"/>
    <s v="Hindu"/>
    <s v="RENT"/>
    <s v="25K-50K"/>
    <s v="Salaried"/>
    <n v="315"/>
    <s v="XLG"/>
    <s v="Services"/>
    <s v=" 36 months"/>
    <n v="0.1065"/>
    <s v="B"/>
    <s v="B2"/>
    <s v="ASANSOL"/>
    <s v="201-DBS"/>
    <s v="HOWRAH"/>
    <s v="WB"/>
    <s v="WEST BENGAL"/>
    <s v="PASCHIM BARDHHAMAN"/>
    <n v="690076"/>
    <s v="10035-ABHAY TOMER"/>
    <s v="Medium"/>
    <n v="26702"/>
    <n v="46115"/>
    <n v="25131"/>
    <n v="8.64"/>
    <n v="2743.1"/>
    <s v="N"/>
    <s v="N"/>
    <n v="0"/>
    <s v="On-Time"/>
    <x v="175"/>
    <s v="2018-12"/>
    <s v="2018-11"/>
    <n v="0"/>
    <n v="0"/>
    <x v="3"/>
    <n v="2017"/>
    <n v="0"/>
    <s v="2018-Q4"/>
    <n v="0"/>
  </r>
  <r>
    <s v="ACC001736"/>
    <n v="88"/>
    <s v="DURGAPUR"/>
    <s v="JLG30K"/>
    <n v="38237"/>
    <n v="23632"/>
    <n v="44924"/>
    <d v="2019-01-01T00:00:00"/>
    <s v="Paid Off"/>
    <s v="Quarterly EMI"/>
    <n v="700013"/>
    <s v="DURGAPUR-700013"/>
    <s v="Diya Chopra"/>
    <s v="Female"/>
    <s v="46-55"/>
    <n v="49"/>
    <s v="1/1/1970"/>
    <s v="General"/>
    <s v="Hindu"/>
    <s v="RENT"/>
    <s v="&lt;25K"/>
    <s v="Business"/>
    <n v="572"/>
    <s v="XLG"/>
    <s v="Services"/>
    <s v=" 36 months"/>
    <n v="0.1065"/>
    <s v="B"/>
    <s v="B2"/>
    <s v="DURGAPUR"/>
    <s v="201-DBS"/>
    <s v="HOWRAH"/>
    <s v="WB"/>
    <s v="WEST BENGAL"/>
    <s v="PASCHIM BARDHHAMAN"/>
    <n v="700013"/>
    <s v="10037-RAJESH PRATAP"/>
    <s v="Low"/>
    <n v="39035"/>
    <n v="23361"/>
    <n v="38048"/>
    <n v="30.93"/>
    <n v="2973.65"/>
    <s v="Y"/>
    <s v="N"/>
    <n v="2"/>
    <s v="On-Time"/>
    <x v="166"/>
    <s v="2019-01"/>
    <s v="2018-12"/>
    <n v="0"/>
    <n v="0"/>
    <x v="4"/>
    <n v="2018"/>
    <n v="1"/>
    <s v="2019-Q1"/>
    <n v="0"/>
  </r>
  <r>
    <s v="ACC001120"/>
    <n v="261"/>
    <s v="SANGRUR"/>
    <s v="JLG30K"/>
    <n v="48877"/>
    <n v="42576"/>
    <n v="20622"/>
    <d v="2019-01-01T00:00:00"/>
    <s v="Default"/>
    <s v="Quarterly EMI"/>
    <n v="110159"/>
    <s v="SANGRUR-110159"/>
    <s v="Kavya Gupta"/>
    <s v="Female"/>
    <s v="36-45"/>
    <n v="39"/>
    <s v="1/1/1978"/>
    <s v="OBC"/>
    <s v="Hindu"/>
    <s v="RENT"/>
    <s v="50K-75K"/>
    <s v="Salaried"/>
    <n v="692"/>
    <s v="XLG"/>
    <s v="Services"/>
    <s v=" 36 months"/>
    <n v="0.1065"/>
    <s v="B"/>
    <s v="B2"/>
    <s v="SANGRUR"/>
    <s v="102-DBS"/>
    <s v="LUDHIANA"/>
    <s v="PB"/>
    <s v="PUNJAB"/>
    <s v="SANGRUR"/>
    <n v="110159"/>
    <s v="10037-RAJESH PRATAP"/>
    <s v="Low"/>
    <n v="49855"/>
    <n v="42639"/>
    <n v="48577"/>
    <n v="33.53"/>
    <n v="825.3"/>
    <s v="N"/>
    <s v="N"/>
    <n v="0"/>
    <s v="Late"/>
    <x v="474"/>
    <s v="2019-01"/>
    <s v="2018-12"/>
    <n v="0"/>
    <n v="0"/>
    <x v="4"/>
    <n v="2018"/>
    <n v="0"/>
    <s v="2019-Q1"/>
    <n v="1"/>
  </r>
  <r>
    <s v="ACC000586"/>
    <n v="980"/>
    <s v="BUXAR"/>
    <s v="JLG46K"/>
    <n v="39337"/>
    <n v="19657"/>
    <n v="4389"/>
    <d v="2019-01-03T00:00:00"/>
    <s v="Fully Paid"/>
    <s v="Monthly EMI"/>
    <n v="710002"/>
    <s v="BUXAR-710002"/>
    <s v="Ishaan Mehta"/>
    <s v="Female"/>
    <s v="26-35"/>
    <n v="31"/>
    <s v="1/1/1988"/>
    <s v="ST"/>
    <s v="Sikh"/>
    <s v="RENT"/>
    <s v="50K-75K"/>
    <s v="Business"/>
    <n v="696"/>
    <s v="XLG"/>
    <s v="Home Loan"/>
    <s v=" 36 months"/>
    <n v="0.1825"/>
    <s v="D"/>
    <s v="D5"/>
    <s v="BUXAR"/>
    <s v="209-DBS"/>
    <s v="PATNA"/>
    <s v="BR"/>
    <s v="BIHAR"/>
    <s v="BUXAR"/>
    <n v="710002"/>
    <s v="10055-MAHESH KUMAR PATEL"/>
    <s v="Medium"/>
    <n v="38850"/>
    <n v="20572"/>
    <n v="38930"/>
    <n v="4.6500000000000004"/>
    <n v="2841.88"/>
    <s v="N"/>
    <s v="N"/>
    <n v="1"/>
    <s v="On-Time"/>
    <x v="475"/>
    <s v="2019-01"/>
    <s v="2018-12"/>
    <n v="0"/>
    <n v="0"/>
    <x v="4"/>
    <n v="2018"/>
    <n v="0"/>
    <s v="2019-Q1"/>
    <n v="1"/>
  </r>
  <r>
    <s v="ACC000850"/>
    <n v="533"/>
    <s v="BEHROR"/>
    <s v="JLG30K"/>
    <n v="27920"/>
    <n v="38972"/>
    <n v="30669"/>
    <d v="2019-01-04T00:00:00"/>
    <s v="Paid Off"/>
    <s v="Quarterly EMI"/>
    <n v="30179"/>
    <s v="BEHROR-30179"/>
    <s v="Vivaan Verma"/>
    <s v="Female"/>
    <s v="46-55"/>
    <n v="52"/>
    <s v="1/1/1967"/>
    <s v="ST"/>
    <s v="Sikh"/>
    <s v="RENT"/>
    <s v="100K+"/>
    <s v="Salaried"/>
    <n v="626"/>
    <s v="XLG"/>
    <s v="Services"/>
    <s v=" 36 months"/>
    <n v="0.1065"/>
    <s v="B"/>
    <s v="B2"/>
    <s v="BEHROR"/>
    <s v="301-DBS"/>
    <s v="JAIPUR"/>
    <s v="RJ"/>
    <s v="RAJASTHAN"/>
    <s v="BEHROD"/>
    <n v="30179"/>
    <s v="10055-MAHESH KUMAR PATEL"/>
    <s v="Low"/>
    <n v="28603"/>
    <n v="38789"/>
    <n v="27453"/>
    <n v="20.47"/>
    <n v="4962.96"/>
    <s v="Y"/>
    <s v="N"/>
    <n v="0"/>
    <s v="On-Time"/>
    <x v="476"/>
    <s v="2019-01"/>
    <s v="2018-12"/>
    <n v="0"/>
    <n v="0"/>
    <x v="4"/>
    <n v="2018"/>
    <n v="0"/>
    <s v="2019-Q1"/>
    <n v="1"/>
  </r>
  <r>
    <s v="ACC000578"/>
    <n v="898"/>
    <s v="JALANDHAR"/>
    <s v="JLG30K"/>
    <n v="30214"/>
    <n v="23299"/>
    <n v="35521"/>
    <d v="2019-01-05T00:00:00"/>
    <s v="Fully Paid"/>
    <s v="Monthly EMI"/>
    <n v="160051"/>
    <s v="JALANDHAR-160051"/>
    <s v="Nisha Malhotra"/>
    <s v="Female"/>
    <s v="36-45"/>
    <n v="36"/>
    <s v="1/1/1983"/>
    <s v="SC"/>
    <s v="Hindu"/>
    <s v="MORTGAGE"/>
    <s v="100K+"/>
    <s v="Self-Employed"/>
    <n v="489"/>
    <s v="XLG"/>
    <s v="Services"/>
    <s v=" 36 months"/>
    <n v="0.1065"/>
    <s v="B"/>
    <s v="B2"/>
    <s v="JALANDHAR"/>
    <s v="102-DBS"/>
    <s v="LUDHIANA"/>
    <s v="PB"/>
    <s v="PUNJAB"/>
    <s v="JALANDHAR"/>
    <n v="160051"/>
    <s v="10067-AKSHAY KUMAR"/>
    <s v="Low"/>
    <n v="31477"/>
    <n v="24156"/>
    <n v="29895"/>
    <n v="19.600000000000001"/>
    <n v="1323.94"/>
    <s v="N"/>
    <s v="N"/>
    <n v="2"/>
    <s v="Late"/>
    <x v="42"/>
    <s v="2019-01"/>
    <s v="2018-12"/>
    <n v="0"/>
    <n v="0"/>
    <x v="4"/>
    <n v="2018"/>
    <n v="0"/>
    <s v="2019-Q1"/>
    <n v="0"/>
  </r>
  <r>
    <s v="ACC001308"/>
    <n v="987"/>
    <s v="MUKTSAR"/>
    <s v="JLG30K"/>
    <n v="43687"/>
    <n v="29958"/>
    <n v="35728"/>
    <d v="2019-01-06T00:00:00"/>
    <s v="Fully Paid"/>
    <s v="Quarterly EMI"/>
    <n v="1110166"/>
    <s v="MUKTSAR-1110166"/>
    <s v="Meera Joshi"/>
    <s v="Female"/>
    <s v="46-55"/>
    <n v="53"/>
    <s v="1/1/1966"/>
    <s v="ST"/>
    <s v="Sikh"/>
    <s v="RENT"/>
    <s v="&lt;25K"/>
    <s v="Salaried"/>
    <n v="529"/>
    <s v="XLG"/>
    <s v="Services"/>
    <s v=" 36 months"/>
    <n v="0.1065"/>
    <s v="B"/>
    <s v="B2"/>
    <s v="MUKTSAR"/>
    <s v="102-DBS"/>
    <s v="LUDHIANA"/>
    <s v="PB"/>
    <s v="PUNJAB"/>
    <s v="SRI MUKTSAR SAHIB"/>
    <n v="1110166"/>
    <s v="11303-ASHUTOSH KUMAR SUMAN"/>
    <s v="Medium"/>
    <n v="44562"/>
    <n v="30008"/>
    <n v="43531"/>
    <n v="43.26"/>
    <n v="1440.33"/>
    <s v="N"/>
    <s v="N"/>
    <n v="2"/>
    <s v="On-Time"/>
    <x v="477"/>
    <s v="2019-01"/>
    <s v="2018-12"/>
    <n v="0"/>
    <n v="0"/>
    <x v="4"/>
    <n v="2018"/>
    <n v="0"/>
    <s v="2019-Q1"/>
    <n v="1"/>
  </r>
  <r>
    <s v="ACC000417"/>
    <n v="75"/>
    <s v="HABRA"/>
    <s v="JLG30K"/>
    <n v="24918"/>
    <n v="31103"/>
    <n v="40116"/>
    <d v="2019-01-08T00:00:00"/>
    <s v="Paid Off"/>
    <s v="Quarterly EMI"/>
    <n v="650051"/>
    <s v="HABRA-650051"/>
    <s v="Vivaan Patel"/>
    <s v="Female"/>
    <s v="36-45"/>
    <n v="39"/>
    <s v="25-03-1980"/>
    <s v="General"/>
    <s v="Hindu"/>
    <s v="RENT"/>
    <s v="25K-50K"/>
    <s v="Business"/>
    <n v="576"/>
    <s v="XLG"/>
    <s v="Services"/>
    <s v=" 36 months"/>
    <n v="0.1065"/>
    <s v="B"/>
    <s v="B2"/>
    <s v="HABRA"/>
    <s v="201-DBS"/>
    <s v="HOWRAH"/>
    <s v="WB"/>
    <s v="WEST BENGAL"/>
    <s v="HABRA"/>
    <n v="650051"/>
    <s v="12361-RITESH KUMAR SINHA"/>
    <s v="Low"/>
    <n v="26518"/>
    <n v="31991"/>
    <n v="24732"/>
    <n v="14.2"/>
    <n v="3961.25"/>
    <s v="N"/>
    <s v="N"/>
    <n v="2"/>
    <s v="Late"/>
    <x v="478"/>
    <s v="2019-01"/>
    <s v="2018-12"/>
    <n v="0"/>
    <n v="0"/>
    <x v="4"/>
    <n v="2018"/>
    <n v="0"/>
    <s v="2019-Q1"/>
    <n v="1"/>
  </r>
  <r>
    <s v="ACC001804"/>
    <n v="577"/>
    <s v="Mathura"/>
    <s v="JLG35K"/>
    <n v="49183"/>
    <n v="39315"/>
    <n v="35724"/>
    <d v="2019-01-10T00:00:00"/>
    <s v="Paid Off"/>
    <s v="Quarterly EMI"/>
    <n v="910182"/>
    <s v="Mathura-910182"/>
    <s v="Nisha Reddy"/>
    <s v="Female"/>
    <s v="36-45"/>
    <n v="44"/>
    <s v="1/1/1975"/>
    <s v="OBC"/>
    <s v="Hindu"/>
    <s v="MORTGAGE"/>
    <s v="75K-100K"/>
    <s v="Business"/>
    <n v="815"/>
    <s v="XLG"/>
    <s v="Trade"/>
    <s v=" 36 months"/>
    <n v="9.9099999999999994E-2"/>
    <s v="B"/>
    <s v="B1"/>
    <s v="Mathura"/>
    <s v="176-DBS"/>
    <s v="BULANDSHAHR"/>
    <s v="UP"/>
    <s v="UTTAR PRADESH"/>
    <s v="MATHURA"/>
    <n v="910182"/>
    <s v="10469-MANISH  PANDEY"/>
    <s v="High"/>
    <n v="49702"/>
    <n v="39181"/>
    <n v="48880"/>
    <n v="20.190000000000001"/>
    <n v="4027.64"/>
    <s v="N"/>
    <s v="N"/>
    <n v="2"/>
    <s v="On-Time"/>
    <x v="479"/>
    <s v="2019-01"/>
    <s v="2018-12"/>
    <n v="0"/>
    <n v="0"/>
    <x v="4"/>
    <n v="2018"/>
    <n v="0"/>
    <s v="2019-Q1"/>
    <n v="1"/>
  </r>
  <r>
    <s v="ACC000960"/>
    <n v="713"/>
    <s v="RAIPUR"/>
    <s v="JLG30K"/>
    <n v="32618"/>
    <n v="30423"/>
    <n v="17338"/>
    <d v="2019-01-10T00:00:00"/>
    <s v="Active"/>
    <s v="Monthly EMI"/>
    <n v="230415"/>
    <s v="RAIPUR-230415"/>
    <s v="Diya Chopra"/>
    <s v="Female"/>
    <s v="26-35"/>
    <n v="35"/>
    <s v="20-03-1984"/>
    <s v="SC"/>
    <s v="Hindu"/>
    <s v="RENT"/>
    <s v="75K-100K"/>
    <s v="Self-Employed"/>
    <n v="567"/>
    <s v="XLG"/>
    <s v="Services"/>
    <s v=" 36 months"/>
    <n v="0.1065"/>
    <s v="B"/>
    <s v="B2"/>
    <s v="RAIPUR"/>
    <s v="207-DBS"/>
    <s v="RAIPUR"/>
    <s v="CG"/>
    <s v="CHATTISGARH"/>
    <s v="RAIPUR"/>
    <n v="230415"/>
    <s v="10924-DILIP KUMAR"/>
    <s v="High"/>
    <n v="33017"/>
    <n v="30175"/>
    <n v="32184"/>
    <n v="10.45"/>
    <n v="3210.13"/>
    <s v="N"/>
    <s v="N"/>
    <n v="1"/>
    <s v="On-Time"/>
    <x v="479"/>
    <s v="2019-01"/>
    <s v="2018-12"/>
    <n v="1"/>
    <n v="0"/>
    <x v="4"/>
    <n v="2018"/>
    <n v="0"/>
    <s v="2019-Q1"/>
    <n v="1"/>
  </r>
  <r>
    <s v="ACC001944"/>
    <n v="306"/>
    <s v="DURGAPUR"/>
    <s v="JLG35K"/>
    <n v="34436"/>
    <n v="49600"/>
    <n v="37827"/>
    <d v="2019-01-12T00:00:00"/>
    <s v="Fully Paid"/>
    <s v="Quarterly EMI"/>
    <n v="700013"/>
    <s v="DURGAPUR-700013"/>
    <s v="Vivaan Gupta"/>
    <s v="Female"/>
    <s v="36-45"/>
    <n v="38"/>
    <s v="1/1/1979"/>
    <s v="General"/>
    <s v="Hindu"/>
    <s v="MORTGAGE"/>
    <s v="75K-100K"/>
    <s v="Business"/>
    <n v="517"/>
    <s v="XLG"/>
    <s v="Trade"/>
    <s v=" 36 months"/>
    <n v="9.9099999999999994E-2"/>
    <s v="B"/>
    <s v="B1"/>
    <s v="DURGAPUR"/>
    <s v="201-DBS"/>
    <s v="HOWRAH"/>
    <s v="WB"/>
    <s v="WEST BENGAL"/>
    <s v="PASCHIM BARDHHAMAN"/>
    <n v="700013"/>
    <s v="10037-RAJESH PRATAP"/>
    <s v="Low"/>
    <n v="34339"/>
    <n v="51274"/>
    <n v="34270"/>
    <n v="41.23"/>
    <n v="4651.03"/>
    <s v="N"/>
    <s v="N"/>
    <n v="1"/>
    <s v="On-Time"/>
    <x v="480"/>
    <s v="2019-01"/>
    <s v="2018-12"/>
    <n v="0"/>
    <n v="0"/>
    <x v="4"/>
    <n v="2018"/>
    <n v="0"/>
    <s v="2019-Q1"/>
    <n v="1"/>
  </r>
  <r>
    <s v="ACC000342"/>
    <n v="759"/>
    <s v="DHURI"/>
    <s v="JLG35K"/>
    <n v="31356"/>
    <n v="30322"/>
    <n v="4212"/>
    <d v="2019-01-14T00:00:00"/>
    <s v="Paid Off"/>
    <s v="Quarterly EMI"/>
    <n v="1030063"/>
    <s v="DHURI-1030063"/>
    <s v="Kavya Verma"/>
    <s v="Female"/>
    <s v="36-45"/>
    <n v="39"/>
    <s v="1/1/1980"/>
    <s v="ST"/>
    <s v="Sikh"/>
    <s v="RENT"/>
    <s v="100K+"/>
    <s v="Business"/>
    <n v="791"/>
    <s v="XLG"/>
    <s v="Trade"/>
    <s v=" 36 months"/>
    <n v="9.9099999999999994E-2"/>
    <s v="B"/>
    <s v="B1"/>
    <s v="DHURI"/>
    <s v="102-DBS"/>
    <s v="LUDHIANA"/>
    <s v="PB"/>
    <s v="PUNJAB"/>
    <s v="SANGRUR"/>
    <n v="1030063"/>
    <s v="12058-DEEPAK KUMAR"/>
    <s v="Low"/>
    <n v="31632"/>
    <n v="31194"/>
    <n v="30990"/>
    <n v="19.809999999999999"/>
    <n v="1914.71"/>
    <s v="N"/>
    <s v="N"/>
    <n v="2"/>
    <s v="On-Time"/>
    <x v="153"/>
    <s v="2019-01"/>
    <s v="2018-12"/>
    <n v="0"/>
    <n v="0"/>
    <x v="4"/>
    <n v="2018"/>
    <n v="0"/>
    <s v="2019-Q1"/>
    <n v="0"/>
  </r>
  <r>
    <s v="ACC000651"/>
    <n v="55"/>
    <s v="SANGRUR"/>
    <s v="JLG35K"/>
    <n v="4017"/>
    <n v="4377"/>
    <n v="32253"/>
    <d v="2019-01-17T00:00:00"/>
    <s v="Fully Paid"/>
    <s v="Quarterly EMI"/>
    <n v="110159"/>
    <s v="SANGRUR-110159"/>
    <s v="Kavya Malhotra"/>
    <s v="Female"/>
    <s v="26-35"/>
    <n v="33"/>
    <s v="30-05-1985"/>
    <s v="General"/>
    <s v="Hindu"/>
    <s v="RENT"/>
    <s v="100K+"/>
    <s v="Self-Employed"/>
    <n v="716"/>
    <s v="XLG"/>
    <s v="Trade"/>
    <s v=" 36 months"/>
    <n v="9.9099999999999994E-2"/>
    <s v="B"/>
    <s v="B1"/>
    <s v="SANGRUR"/>
    <s v="102-DBS"/>
    <s v="LUDHIANA"/>
    <s v="PB"/>
    <s v="PUNJAB"/>
    <s v="SANGRUR"/>
    <n v="110159"/>
    <s v="10037-RAJESH PRATAP"/>
    <s v="Low"/>
    <n v="4128"/>
    <n v="3956"/>
    <n v="3730"/>
    <n v="22.48"/>
    <n v="1279.1199999999999"/>
    <s v="N"/>
    <s v="N"/>
    <n v="1"/>
    <s v="On-Time"/>
    <x v="211"/>
    <s v="2019-01"/>
    <s v="2018-12"/>
    <n v="0"/>
    <n v="0"/>
    <x v="4"/>
    <n v="2018"/>
    <n v="1"/>
    <s v="2019-Q1"/>
    <n v="0"/>
  </r>
  <r>
    <s v="ACC000073"/>
    <n v="586"/>
    <s v="DHURI"/>
    <s v="JLG29K"/>
    <n v="19883"/>
    <n v="10961"/>
    <n v="29901"/>
    <d v="2019-01-19T00:00:00"/>
    <s v="Paid Off"/>
    <s v="Monthly EMI"/>
    <n v="1030063"/>
    <s v="DHURI-1030063"/>
    <s v="Aarav Joshi"/>
    <s v="Female"/>
    <s v="36-45"/>
    <n v="38"/>
    <s v="1/1/1981"/>
    <s v="ST"/>
    <s v="Sikh"/>
    <s v="RENT"/>
    <s v="50K-75K"/>
    <s v="Salaried"/>
    <n v="744"/>
    <s v="XLG"/>
    <s v="Trade"/>
    <s v=" 60 months"/>
    <n v="0.17269999999999999"/>
    <s v="D"/>
    <s v="D3"/>
    <s v="DHURI"/>
    <s v="102-DBS"/>
    <s v="LUDHIANA"/>
    <s v="PB"/>
    <s v="PUNJAB"/>
    <s v="SANGRUR"/>
    <n v="1030063"/>
    <s v="12058-DEEPAK KUMAR"/>
    <s v="Low"/>
    <n v="19537"/>
    <n v="11814"/>
    <n v="19759"/>
    <n v="34.9"/>
    <n v="3014.23"/>
    <s v="N"/>
    <s v="N"/>
    <n v="0"/>
    <s v="On-Time"/>
    <x v="481"/>
    <s v="2019-01"/>
    <s v="2018-12"/>
    <n v="0"/>
    <n v="0"/>
    <x v="4"/>
    <n v="2018"/>
    <n v="0"/>
    <s v="2019-Q1"/>
    <n v="1"/>
  </r>
  <r>
    <s v="ACC001358"/>
    <n v="983"/>
    <s v="SANGRUR"/>
    <s v="JLG35K"/>
    <n v="26348"/>
    <n v="16658"/>
    <n v="41068"/>
    <d v="2019-01-19T00:00:00"/>
    <s v="Fully Paid"/>
    <s v="Quarterly EMI"/>
    <n v="110159"/>
    <s v="SANGRUR-110159"/>
    <s v="Nisha Verma"/>
    <s v="Female"/>
    <s v="18-25"/>
    <n v="22"/>
    <s v="10/10/1996"/>
    <s v="ST"/>
    <s v="Sikh"/>
    <s v="MORTGAGE"/>
    <s v="100K+"/>
    <s v="Salaried"/>
    <n v="564"/>
    <s v="XLG"/>
    <s v="Trade"/>
    <s v=" 36 months"/>
    <n v="9.9099999999999994E-2"/>
    <s v="B"/>
    <s v="B1"/>
    <s v="SANGRUR"/>
    <s v="102-DBS"/>
    <s v="LUDHIANA"/>
    <s v="PB"/>
    <s v="PUNJAB"/>
    <s v="SANGRUR"/>
    <n v="110159"/>
    <s v="10037-RAJESH PRATAP"/>
    <s v="Low"/>
    <n v="27219"/>
    <n v="16828"/>
    <n v="26324"/>
    <n v="29.02"/>
    <n v="360.59"/>
    <s v="N"/>
    <s v="N"/>
    <n v="2"/>
    <s v="On-Time"/>
    <x v="27"/>
    <s v="2019-01"/>
    <s v="2018-12"/>
    <n v="0"/>
    <n v="0"/>
    <x v="4"/>
    <n v="2018"/>
    <n v="1"/>
    <s v="2019-Q1"/>
    <n v="0"/>
  </r>
  <r>
    <s v="ACC000875"/>
    <n v="571"/>
    <s v="BEHROR"/>
    <s v="JLG44K"/>
    <n v="14993"/>
    <n v="36271"/>
    <n v="28779"/>
    <d v="2019-01-21T00:00:00"/>
    <s v="Fully Paid"/>
    <s v="Monthly EMI"/>
    <n v="30179"/>
    <s v="BEHROR-30179"/>
    <s v="Nisha Malhotra"/>
    <s v="Female"/>
    <s v="36-45"/>
    <n v="36"/>
    <s v="1/1/1983"/>
    <s v="SC"/>
    <s v="Hindu"/>
    <s v="MORTGAGE"/>
    <s v="100K+"/>
    <s v="Self-Employed"/>
    <n v="489"/>
    <s v="XLG"/>
    <s v="Home Loan"/>
    <s v=" 36 months"/>
    <n v="6.6199999999999995E-2"/>
    <s v="A"/>
    <s v="A2"/>
    <s v="BEHROR"/>
    <s v="301-DBS"/>
    <s v="JAIPUR"/>
    <s v="RJ"/>
    <s v="RAJASTHAN"/>
    <s v="BEHROD"/>
    <n v="30179"/>
    <s v="10055-MAHESH KUMAR PATEL"/>
    <s v="Low"/>
    <n v="14795"/>
    <n v="35885"/>
    <n v="14590"/>
    <n v="11.86"/>
    <n v="3139.47"/>
    <s v="Y"/>
    <s v="N"/>
    <n v="2"/>
    <s v="Late"/>
    <x v="482"/>
    <s v="2019-01"/>
    <s v="2018-12"/>
    <n v="0"/>
    <n v="0"/>
    <x v="4"/>
    <n v="2018"/>
    <n v="0"/>
    <s v="2019-Q1"/>
    <n v="1"/>
  </r>
  <r>
    <s v="ACC001143"/>
    <n v="27"/>
    <s v="MUKTSAR"/>
    <s v="JLG44K"/>
    <n v="28102"/>
    <n v="13777"/>
    <n v="5505"/>
    <d v="2019-01-25T00:00:00"/>
    <s v="Paid Off"/>
    <s v="Quarterly EMI"/>
    <n v="1110166"/>
    <s v="MUKTSAR-1110166"/>
    <s v="Kavya Sharma"/>
    <s v="Female"/>
    <s v="36-45"/>
    <n v="42"/>
    <s v="16-08-1975"/>
    <s v="General"/>
    <s v="Hindu"/>
    <s v="MORTGAGE"/>
    <s v="50K-75K"/>
    <s v="Salaried"/>
    <n v="393"/>
    <s v="XLG"/>
    <s v="Home Loan"/>
    <s v=" 36 months"/>
    <n v="6.6199999999999995E-2"/>
    <s v="A"/>
    <s v="A2"/>
    <s v="MUKTSAR"/>
    <s v="102-DBS"/>
    <s v="LUDHIANA"/>
    <s v="PB"/>
    <s v="PUNJAB"/>
    <s v="SRI MUKTSAR SAHIB"/>
    <n v="1110166"/>
    <s v="11303-ASHUTOSH KUMAR SUMAN"/>
    <s v="Medium"/>
    <n v="29620"/>
    <n v="14577"/>
    <n v="27683"/>
    <n v="23.05"/>
    <n v="3323.88"/>
    <s v="N"/>
    <s v="N"/>
    <n v="1"/>
    <s v="Very Late"/>
    <x v="303"/>
    <s v="2019-01"/>
    <s v="2018-12"/>
    <n v="0"/>
    <n v="0"/>
    <x v="4"/>
    <n v="2018"/>
    <n v="0"/>
    <s v="2019-Q1"/>
    <n v="0"/>
  </r>
  <r>
    <s v="ACC001519"/>
    <n v="48"/>
    <s v="DURGAPUR"/>
    <s v="JLG41K"/>
    <n v="45357"/>
    <n v="21592"/>
    <n v="2726"/>
    <d v="2019-01-25T00:00:00"/>
    <s v="Fully Paid"/>
    <s v="Quarterly EMI"/>
    <n v="700013"/>
    <s v="DURGAPUR-700013"/>
    <s v="Diya Reddy"/>
    <s v="Female"/>
    <s v="36-45"/>
    <n v="36"/>
    <s v="1/1/1983"/>
    <s v="SC"/>
    <s v="Hindu"/>
    <s v="MORTGAGE"/>
    <s v="25K-50K"/>
    <s v="Business"/>
    <n v="796"/>
    <s v="XLG"/>
    <s v="Services"/>
    <s v=" 36 months"/>
    <n v="0.14649999999999999"/>
    <s v="C"/>
    <s v="C3"/>
    <s v="DURGAPUR"/>
    <s v="201-DBS"/>
    <s v="HOWRAH"/>
    <s v="WB"/>
    <s v="WEST BENGAL"/>
    <s v="PASCHIM BARDHHAMAN"/>
    <n v="700013"/>
    <s v="10037-RAJESH PRATAP"/>
    <s v="Low"/>
    <n v="45034"/>
    <n v="21620"/>
    <n v="44994"/>
    <n v="7.21"/>
    <n v="1668.61"/>
    <s v="N"/>
    <s v="N"/>
    <n v="2"/>
    <s v="On-Time"/>
    <x v="483"/>
    <s v="2019-01"/>
    <s v="2018-12"/>
    <n v="0"/>
    <n v="0"/>
    <x v="4"/>
    <n v="2018"/>
    <n v="0"/>
    <s v="2019-Q1"/>
    <n v="1"/>
  </r>
  <r>
    <s v="ACC001915"/>
    <n v="865"/>
    <s v="TEZPUR"/>
    <s v="JLG35K"/>
    <n v="7872"/>
    <n v="17537"/>
    <n v="8265"/>
    <d v="2019-01-27T00:00:00"/>
    <s v="Fully Paid"/>
    <s v="Quarterly EMI"/>
    <n v="680026"/>
    <s v="TEZPUR-680026"/>
    <s v="Kavya Gupta"/>
    <s v="Female"/>
    <s v="36-45"/>
    <n v="39"/>
    <s v="1/1/1978"/>
    <s v="OBC"/>
    <s v="Hindu"/>
    <s v="RENT"/>
    <s v="50K-75K"/>
    <s v="Salaried"/>
    <n v="692"/>
    <s v="XLG"/>
    <s v="Trade"/>
    <s v=" 36 months"/>
    <n v="9.9099999999999994E-2"/>
    <s v="B"/>
    <s v="B1"/>
    <s v="TEZPUR"/>
    <s v="208-DBS"/>
    <s v="GUWAAHATI"/>
    <s v="AS"/>
    <s v="ASSAM"/>
    <s v="SONITPUR"/>
    <n v="680026"/>
    <s v="11055-MANAS PROTIM HAZARIKA"/>
    <s v="Medium"/>
    <n v="7887"/>
    <n v="17698"/>
    <n v="7830"/>
    <n v="36.07"/>
    <n v="1346.64"/>
    <s v="N"/>
    <s v="N"/>
    <n v="0"/>
    <s v="On-Time"/>
    <x v="321"/>
    <s v="2019-01"/>
    <s v="2018-12"/>
    <n v="0"/>
    <n v="0"/>
    <x v="4"/>
    <n v="2018"/>
    <n v="0"/>
    <s v="2019-Q1"/>
    <n v="0"/>
  </r>
  <r>
    <s v="ACC000005"/>
    <n v="580"/>
    <s v="Mathura"/>
    <s v="JLG30K"/>
    <n v="23336"/>
    <n v="5898"/>
    <n v="32762"/>
    <d v="2019-01-28T00:00:00"/>
    <s v="Paid Off"/>
    <s v="Monthly EMI"/>
    <n v="910182"/>
    <s v="Mathura-910182"/>
    <s v="Aditya Sharma"/>
    <s v="Female"/>
    <s v="26-35"/>
    <n v="32"/>
    <s v="1/1/1985"/>
    <s v="General"/>
    <s v="Hindu"/>
    <s v="RENT"/>
    <s v="50K-75K"/>
    <s v="Self-Employed"/>
    <n v="821"/>
    <s v="XLG"/>
    <s v="Services"/>
    <s v=" 36 months"/>
    <n v="0.1065"/>
    <s v="B"/>
    <s v="B2"/>
    <s v="Mathura"/>
    <s v="176-DBS"/>
    <s v="BULANDSHAHR"/>
    <s v="UP"/>
    <s v="UTTAR PRADESH"/>
    <s v="MATHURA"/>
    <n v="910182"/>
    <s v="10469-MANISH  PANDEY"/>
    <s v="High"/>
    <n v="23153"/>
    <n v="5512"/>
    <n v="23039"/>
    <n v="9.17"/>
    <n v="421.52"/>
    <s v="N"/>
    <s v="N"/>
    <n v="1"/>
    <s v="On-Time"/>
    <x v="484"/>
    <s v="2019-01"/>
    <s v="2018-12"/>
    <n v="0"/>
    <n v="0"/>
    <x v="4"/>
    <n v="2018"/>
    <n v="0"/>
    <s v="2019-Q1"/>
    <n v="1"/>
  </r>
  <r>
    <s v="ACC000550"/>
    <n v="61"/>
    <s v="NEEM KA THANA"/>
    <s v="JLG30K"/>
    <n v="9072"/>
    <n v="28727"/>
    <n v="34166"/>
    <d v="2019-01-31T00:00:00"/>
    <s v="Fully Paid"/>
    <s v="Quarterly EMI"/>
    <n v="80001"/>
    <s v="NEEM KA THANA-80001"/>
    <s v="Diya Patel"/>
    <s v="Female"/>
    <s v="36-45"/>
    <n v="44"/>
    <s v="8/9/1975"/>
    <s v="General"/>
    <s v="Hindu"/>
    <s v="MORTGAGE"/>
    <s v="25K-50K"/>
    <s v="Salaried"/>
    <n v="601"/>
    <s v="XLG"/>
    <s v="Services"/>
    <s v=" 36 months"/>
    <n v="0.1065"/>
    <s v="B"/>
    <s v="B2"/>
    <s v="NEEM KA THANA"/>
    <s v="301-DBS"/>
    <s v="JAIPUR"/>
    <s v="RJ"/>
    <s v="RAJASTHAN"/>
    <s v="NEEM KA THANA"/>
    <n v="80001"/>
    <s v="10043-RAVI MISHRA"/>
    <s v="High"/>
    <n v="8905"/>
    <n v="28566"/>
    <n v="8596"/>
    <n v="41.42"/>
    <n v="1347.97"/>
    <s v="Y"/>
    <s v="N"/>
    <n v="1"/>
    <s v="On-Time"/>
    <x v="485"/>
    <s v="2019-01"/>
    <s v="2018-12"/>
    <n v="0"/>
    <n v="0"/>
    <x v="4"/>
    <n v="2018"/>
    <n v="0"/>
    <s v="2019-Q1"/>
    <n v="1"/>
  </r>
  <r>
    <s v="ACC001716"/>
    <n v="374"/>
    <s v="FATEHGARH SAHIB"/>
    <s v="JLG35K"/>
    <n v="13785"/>
    <n v="8175"/>
    <n v="8679"/>
    <d v="2019-02-02T00:00:00"/>
    <s v="Fully Paid"/>
    <s v="Quarterly EMI"/>
    <n v="120676"/>
    <s v="FATEHGARH SAHIB-120676"/>
    <s v="Ishaan Reddy"/>
    <s v="Female"/>
    <s v="26-35"/>
    <n v="33"/>
    <s v="8/2/1986"/>
    <s v="General"/>
    <s v="Muslim"/>
    <s v="RENT"/>
    <s v="&lt;25K"/>
    <s v="Self-Employed"/>
    <n v="336"/>
    <s v="XLG"/>
    <s v="Trade"/>
    <s v=" 36 months"/>
    <n v="9.9099999999999994E-2"/>
    <s v="B"/>
    <s v="B1"/>
    <s v="FATEHGARH SAHIB"/>
    <s v="102-DBS"/>
    <s v="LUDHIANA"/>
    <s v="PB"/>
    <s v="PUNJAB"/>
    <s v="FATEHGARH SAHIB"/>
    <n v="120676"/>
    <s v="10037-RAJESH PRATAP"/>
    <s v="Medium"/>
    <n v="15578"/>
    <n v="7917"/>
    <n v="13377"/>
    <n v="46.98"/>
    <n v="1344.79"/>
    <s v="N"/>
    <s v="N"/>
    <n v="1"/>
    <s v="On-Time"/>
    <x v="342"/>
    <s v="2019-02"/>
    <s v="2019-01"/>
    <n v="0"/>
    <n v="0"/>
    <x v="4"/>
    <n v="2018"/>
    <n v="0"/>
    <s v="2019-Q1"/>
    <n v="0"/>
  </r>
  <r>
    <s v="ACC000114"/>
    <n v="561"/>
    <s v="DURGAPUR"/>
    <s v="JLG30K"/>
    <n v="3615"/>
    <n v="27605"/>
    <n v="7426"/>
    <d v="2019-02-02T00:00:00"/>
    <s v="Active"/>
    <s v="Monthly EMI"/>
    <n v="700013"/>
    <s v="DURGAPUR-700013"/>
    <s v="Ananya Patel"/>
    <s v="Female"/>
    <s v="36-45"/>
    <n v="43"/>
    <s v="1/3/1975"/>
    <s v="Minority"/>
    <s v="Muslim"/>
    <s v="RENT"/>
    <s v="75K-100K"/>
    <s v="Salaried"/>
    <n v="558"/>
    <s v="XLG"/>
    <s v="Services"/>
    <s v=" 36 months"/>
    <n v="0.1065"/>
    <s v="B"/>
    <s v="B2"/>
    <s v="DURGAPUR"/>
    <s v="201-DBS"/>
    <s v="HOWRAH"/>
    <s v="WB"/>
    <s v="WEST BENGAL"/>
    <s v="PASCHIM BARDHHAMAN"/>
    <n v="700013"/>
    <s v="10037-RAJESH PRATAP"/>
    <s v="Low"/>
    <n v="4267"/>
    <n v="28761"/>
    <n v="3271"/>
    <n v="34.85"/>
    <n v="2882.6"/>
    <s v="N"/>
    <s v="N"/>
    <n v="0"/>
    <s v="Late"/>
    <x v="486"/>
    <s v="2019-02"/>
    <s v="2019-01"/>
    <n v="1"/>
    <n v="0"/>
    <x v="4"/>
    <n v="2018"/>
    <n v="0"/>
    <s v="2019-Q1"/>
    <n v="1"/>
  </r>
  <r>
    <s v="ACC001574"/>
    <n v="401"/>
    <s v="DURGAPUR"/>
    <s v="JLG30K"/>
    <n v="33782"/>
    <n v="20168"/>
    <n v="32776"/>
    <d v="2019-02-10T00:00:00"/>
    <s v="Fully Paid"/>
    <s v="Quarterly EMI"/>
    <n v="700013"/>
    <s v="DURGAPUR-700013"/>
    <s v="Laksh Patel"/>
    <s v="Female"/>
    <s v="46-55"/>
    <n v="46"/>
    <s v="1/1/1973"/>
    <s v="General"/>
    <s v="Hindu"/>
    <s v="RENT"/>
    <s v="50K-75K"/>
    <s v="Business"/>
    <n v="467"/>
    <s v="XLG"/>
    <s v="Services"/>
    <s v=" 36 months"/>
    <n v="0.1065"/>
    <s v="B"/>
    <s v="B2"/>
    <s v="DURGAPUR"/>
    <s v="201-DBS"/>
    <s v="HOWRAH"/>
    <s v="WB"/>
    <s v="WEST BENGAL"/>
    <s v="PASCHIM BARDHHAMAN"/>
    <n v="700013"/>
    <s v="10037-RAJESH PRATAP"/>
    <s v="Low"/>
    <n v="35740"/>
    <n v="20746"/>
    <n v="33685"/>
    <n v="29.51"/>
    <n v="380.28"/>
    <s v="N"/>
    <s v="N"/>
    <n v="1"/>
    <s v="On-Time"/>
    <x v="103"/>
    <s v="2019-02"/>
    <s v="2019-01"/>
    <n v="0"/>
    <n v="0"/>
    <x v="4"/>
    <n v="2018"/>
    <n v="0"/>
    <s v="2019-Q1"/>
    <n v="0"/>
  </r>
  <r>
    <s v="ACC000286"/>
    <n v="417"/>
    <s v="MUKTSAR"/>
    <s v="JLG35K"/>
    <n v="46142"/>
    <n v="31675"/>
    <n v="35988"/>
    <d v="2019-02-11T00:00:00"/>
    <s v="Default"/>
    <s v="Monthly EMI"/>
    <n v="1110166"/>
    <s v="MUKTSAR-1110166"/>
    <s v="Nisha Joshi"/>
    <s v="Female"/>
    <s v="26-35"/>
    <n v="35"/>
    <s v="1/1/1984"/>
    <s v="ST"/>
    <s v="Sikh"/>
    <s v="RENT"/>
    <s v="&lt;25K"/>
    <s v="Business"/>
    <n v="697"/>
    <s v="XLG"/>
    <s v="Trade"/>
    <s v=" 36 months"/>
    <n v="9.9099999999999994E-2"/>
    <s v="B"/>
    <s v="B1"/>
    <s v="MUKTSAR"/>
    <s v="102-DBS"/>
    <s v="LUDHIANA"/>
    <s v="PB"/>
    <s v="PUNJAB"/>
    <s v="SRI MUKTSAR SAHIB"/>
    <n v="1110166"/>
    <s v="11303-ASHUTOSH KUMAR SUMAN"/>
    <s v="Medium"/>
    <n v="46788"/>
    <n v="33371"/>
    <n v="45933"/>
    <n v="12.8"/>
    <n v="470.94"/>
    <s v="N"/>
    <s v="N"/>
    <n v="2"/>
    <s v="Late"/>
    <x v="487"/>
    <s v="2019-02"/>
    <s v="2019-01"/>
    <n v="0"/>
    <n v="0"/>
    <x v="4"/>
    <n v="2018"/>
    <n v="0"/>
    <s v="2019-Q1"/>
    <n v="1"/>
  </r>
  <r>
    <s v="ACC000287"/>
    <n v="305"/>
    <s v="BEHROR"/>
    <s v="JLG35"/>
    <n v="28000"/>
    <n v="16099"/>
    <n v="44126"/>
    <d v="2019-02-15T00:00:00"/>
    <s v="Paid Off"/>
    <s v="Quarterly EMI"/>
    <n v="30179"/>
    <s v="BEHROR-30179"/>
    <s v="Aditya Mehta"/>
    <s v="Female"/>
    <s v="26-35"/>
    <n v="32"/>
    <s v="1/1/1986"/>
    <s v="ST"/>
    <s v="Sikh"/>
    <s v="RENT"/>
    <s v="75K-100K"/>
    <s v="Salaried"/>
    <n v="666"/>
    <s v="XLG"/>
    <s v="Home Loan"/>
    <s v=" 60 months"/>
    <n v="0.14649999999999999"/>
    <s v="C"/>
    <s v="C3"/>
    <s v="BEHROR"/>
    <s v="301-DBS"/>
    <s v="JAIPUR"/>
    <s v="RJ"/>
    <s v="RAJASTHAN"/>
    <s v="BEHROD"/>
    <n v="30179"/>
    <s v="10055-MAHESH KUMAR PATEL"/>
    <s v="Low"/>
    <n v="29850"/>
    <n v="16425"/>
    <n v="27831"/>
    <n v="22.16"/>
    <n v="4819.6000000000004"/>
    <s v="Y"/>
    <s v="N"/>
    <n v="0"/>
    <s v="On-Time"/>
    <x v="62"/>
    <s v="2019-02"/>
    <s v="2019-01"/>
    <n v="0"/>
    <n v="0"/>
    <x v="4"/>
    <n v="2018"/>
    <n v="1"/>
    <s v="2019-Q1"/>
    <n v="0"/>
  </r>
  <r>
    <s v="ACC001259"/>
    <n v="68"/>
    <s v="JALANDHAR"/>
    <s v="JLG35K"/>
    <n v="26873"/>
    <n v="2219"/>
    <n v="23642"/>
    <d v="2019-02-18T00:00:00"/>
    <s v="Fully Paid"/>
    <s v="Quarterly EMI"/>
    <n v="160051"/>
    <s v="JALANDHAR-160051"/>
    <s v="Kavya Malhotra"/>
    <s v="Female"/>
    <s v="36-45"/>
    <n v="41"/>
    <s v="1/1/1978"/>
    <s v="OBC"/>
    <s v="Hindu"/>
    <s v="RENT"/>
    <s v="25K-50K"/>
    <s v="Salaried"/>
    <n v="495"/>
    <s v="XLG"/>
    <s v="Trade"/>
    <s v=" 36 months"/>
    <n v="9.9099999999999994E-2"/>
    <s v="B"/>
    <s v="B1"/>
    <s v="JALANDHAR"/>
    <s v="102-DBS"/>
    <s v="LUDHIANA"/>
    <s v="PB"/>
    <s v="PUNJAB"/>
    <s v="JALANDHAR"/>
    <n v="160051"/>
    <s v="10067-AKSHAY KUMAR"/>
    <s v="Low"/>
    <n v="26529"/>
    <n v="3796"/>
    <n v="26518"/>
    <n v="15.13"/>
    <n v="1738.97"/>
    <s v="Y"/>
    <s v="N"/>
    <n v="2"/>
    <s v="Late"/>
    <x v="464"/>
    <s v="2019-02"/>
    <s v="2019-01"/>
    <n v="0"/>
    <n v="0"/>
    <x v="4"/>
    <n v="2018"/>
    <n v="1"/>
    <s v="2019-Q1"/>
    <n v="0"/>
  </r>
  <r>
    <s v="ACC001320"/>
    <n v="930"/>
    <s v="BEHROR"/>
    <s v="JLG30K"/>
    <n v="25576"/>
    <n v="40515"/>
    <n v="43791"/>
    <d v="2019-02-19T00:00:00"/>
    <s v="Fully Paid"/>
    <s v="Quarterly EMI"/>
    <n v="30179"/>
    <s v="BEHROR-30179"/>
    <s v="Vivaan Gupta"/>
    <s v="Female"/>
    <s v="46-55"/>
    <n v="46"/>
    <s v="1/1/1973"/>
    <s v="ST"/>
    <s v="Sikh"/>
    <s v="OWN"/>
    <s v="75K-100K"/>
    <s v="Business"/>
    <n v="481"/>
    <s v="XLG"/>
    <s v="Services"/>
    <s v=" 36 months"/>
    <n v="0.1065"/>
    <s v="B"/>
    <s v="B2"/>
    <s v="BEHROR"/>
    <s v="301-DBS"/>
    <s v="JAIPUR"/>
    <s v="RJ"/>
    <s v="RAJASTHAN"/>
    <s v="BEHROD"/>
    <n v="30179"/>
    <s v="10055-MAHESH KUMAR PATEL"/>
    <s v="Low"/>
    <n v="25986"/>
    <n v="40048"/>
    <n v="25130"/>
    <n v="7.27"/>
    <n v="4525.26"/>
    <s v="N"/>
    <s v="N"/>
    <n v="2"/>
    <s v="On-Time"/>
    <x v="121"/>
    <s v="2019-02"/>
    <s v="2019-01"/>
    <n v="0"/>
    <n v="0"/>
    <x v="4"/>
    <n v="2018"/>
    <n v="0"/>
    <s v="2019-Q1"/>
    <n v="0"/>
  </r>
  <r>
    <s v="ACC000355"/>
    <n v="553"/>
    <s v="CHHATA"/>
    <s v="JLG30K"/>
    <n v="47075"/>
    <n v="31535"/>
    <n v="21791"/>
    <d v="2019-02-20T00:00:00"/>
    <s v="Default"/>
    <s v="Quarterly EMI"/>
    <n v="910020"/>
    <s v="CHHATA-910020"/>
    <s v="Kavya Mehta"/>
    <s v="Female"/>
    <s v="46-55"/>
    <n v="52"/>
    <s v="1/1/1967"/>
    <s v="General"/>
    <s v="Muslim"/>
    <s v="RENT"/>
    <s v="&lt;25K"/>
    <s v="Business"/>
    <n v="390"/>
    <s v="XLG"/>
    <s v="Services"/>
    <s v=" 36 months"/>
    <n v="0.1065"/>
    <s v="B"/>
    <s v="B2"/>
    <s v="CHHATA"/>
    <s v="176-DBS"/>
    <s v="BULANDSHAHR"/>
    <s v="UP"/>
    <s v="UTTAR PRADESH"/>
    <s v="MATHURA"/>
    <n v="910020"/>
    <s v="10047-ANIL KUMAR"/>
    <s v="High"/>
    <n v="46649"/>
    <n v="32446"/>
    <n v="47004"/>
    <n v="30.33"/>
    <n v="3228.17"/>
    <s v="N"/>
    <s v="N"/>
    <n v="1"/>
    <s v="On-Time"/>
    <x v="488"/>
    <s v="2019-02"/>
    <s v="2019-01"/>
    <n v="0"/>
    <n v="0"/>
    <x v="4"/>
    <n v="2018"/>
    <n v="0"/>
    <s v="2019-Q1"/>
    <n v="1"/>
  </r>
  <r>
    <s v="ACC000084"/>
    <n v="485"/>
    <s v="MUKTSAR"/>
    <s v="JLG30K"/>
    <n v="41935"/>
    <n v="2903"/>
    <n v="37536"/>
    <d v="2019-02-21T00:00:00"/>
    <s v="Fully Paid"/>
    <s v="Monthly EMI"/>
    <n v="1110166"/>
    <s v="MUKTSAR-1110166"/>
    <s v="Laksh Gupta"/>
    <s v="Female"/>
    <s v="36-45"/>
    <n v="36"/>
    <s v="8/9/1983"/>
    <s v="General"/>
    <s v="Muslim"/>
    <s v="OWN"/>
    <s v="&lt;25K"/>
    <s v="Business"/>
    <n v="807"/>
    <s v="XLG"/>
    <s v="Services"/>
    <s v=" 36 months"/>
    <n v="0.1065"/>
    <s v="B"/>
    <s v="B2"/>
    <s v="MUKTSAR"/>
    <s v="102-DBS"/>
    <s v="LUDHIANA"/>
    <s v="PB"/>
    <s v="PUNJAB"/>
    <s v="SRI MUKTSAR SAHIB"/>
    <n v="1110166"/>
    <s v="11303-ASHUTOSH KUMAR SUMAN"/>
    <s v="Medium"/>
    <n v="42373"/>
    <n v="4338"/>
    <n v="41607"/>
    <n v="35.78"/>
    <n v="163.41"/>
    <s v="N"/>
    <s v="N"/>
    <n v="1"/>
    <s v="On-Time"/>
    <x v="489"/>
    <s v="2019-02"/>
    <s v="2019-01"/>
    <n v="0"/>
    <n v="0"/>
    <x v="4"/>
    <n v="2018"/>
    <n v="0"/>
    <s v="2019-Q1"/>
    <n v="1"/>
  </r>
  <r>
    <s v="ACC001032"/>
    <n v="941"/>
    <s v="TEZPUR"/>
    <s v="JLG30K"/>
    <n v="15908"/>
    <n v="8106"/>
    <n v="32080"/>
    <d v="2019-02-21T00:00:00"/>
    <s v="Paid Off"/>
    <s v="Monthly EMI"/>
    <n v="680026"/>
    <s v="TEZPUR-680026"/>
    <s v="Ishaan Patel"/>
    <s v="Female"/>
    <s v="36-45"/>
    <n v="39"/>
    <s v="1/1/1980"/>
    <s v="Minority"/>
    <s v="Muslim"/>
    <s v="RENT"/>
    <s v="75K-100K"/>
    <s v="Self-Employed"/>
    <n v="472"/>
    <s v="XLG"/>
    <s v="Services"/>
    <s v=" 36 months"/>
    <n v="0.1065"/>
    <s v="B"/>
    <s v="B2"/>
    <s v="TEZPUR"/>
    <s v="208-DBS"/>
    <s v="GUWAAHATI"/>
    <s v="AS"/>
    <s v="ASSAM"/>
    <s v="SONITPUR"/>
    <n v="680026"/>
    <s v="11055-MANAS PROTIM HAZARIKA"/>
    <s v="Medium"/>
    <n v="16707"/>
    <n v="8417"/>
    <n v="15658"/>
    <n v="8.8699999999999992"/>
    <n v="2512.33"/>
    <s v="N"/>
    <s v="N"/>
    <n v="1"/>
    <s v="On-Time"/>
    <x v="467"/>
    <s v="2019-02"/>
    <s v="2019-01"/>
    <n v="0"/>
    <n v="0"/>
    <x v="4"/>
    <n v="2018"/>
    <n v="1"/>
    <s v="2019-Q1"/>
    <n v="0"/>
  </r>
  <r>
    <s v="ACC001248"/>
    <n v="356"/>
    <s v="BEHROR"/>
    <s v="JLG30K"/>
    <n v="27097"/>
    <n v="39117"/>
    <n v="20930"/>
    <d v="2019-02-23T00:00:00"/>
    <s v="Fully Paid"/>
    <s v="Monthly EMI"/>
    <n v="30179"/>
    <s v="BEHROR-30179"/>
    <s v="Diya Patel"/>
    <s v="Female"/>
    <s v="36-45"/>
    <n v="44"/>
    <s v="8/9/1975"/>
    <s v="General"/>
    <s v="Hindu"/>
    <s v="MORTGAGE"/>
    <s v="25K-50K"/>
    <s v="Salaried"/>
    <n v="601"/>
    <s v="XLG"/>
    <s v="Services"/>
    <s v=" 36 months"/>
    <n v="0.1065"/>
    <s v="B"/>
    <s v="B2"/>
    <s v="BEHROR"/>
    <s v="301-DBS"/>
    <s v="JAIPUR"/>
    <s v="RJ"/>
    <s v="RAJASTHAN"/>
    <s v="BEHROD"/>
    <n v="30179"/>
    <s v="10055-MAHESH KUMAR PATEL"/>
    <s v="Low"/>
    <n v="28180"/>
    <n v="41086"/>
    <n v="26882"/>
    <n v="2.82"/>
    <n v="2379.11"/>
    <s v="N"/>
    <s v="N"/>
    <n v="2"/>
    <s v="On-Time"/>
    <x v="490"/>
    <s v="2019-02"/>
    <s v="2019-01"/>
    <n v="0"/>
    <n v="0"/>
    <x v="4"/>
    <n v="2018"/>
    <n v="0"/>
    <s v="2019-Q1"/>
    <n v="1"/>
  </r>
  <r>
    <s v="ACC000762"/>
    <n v="670"/>
    <s v="MUKTSAR"/>
    <s v="JLG30K"/>
    <n v="40253"/>
    <n v="2316"/>
    <n v="22923"/>
    <d v="2019-02-23T00:00:00"/>
    <s v="Fully Paid"/>
    <s v="Quarterly EMI"/>
    <n v="1110166"/>
    <s v="MUKTSAR-1110166"/>
    <s v="Laksh Patel"/>
    <s v="Female"/>
    <s v="36-45"/>
    <n v="44"/>
    <s v="25-05-1974"/>
    <s v="ST"/>
    <s v="Hindu"/>
    <s v="RENT"/>
    <s v="&lt;25K"/>
    <s v="Self-Employed"/>
    <n v="342"/>
    <s v="XLG"/>
    <s v="Services"/>
    <s v=" 36 months"/>
    <n v="0.1065"/>
    <s v="B"/>
    <s v="B2"/>
    <s v="MUKTSAR"/>
    <s v="102-DBS"/>
    <s v="LUDHIANA"/>
    <s v="PB"/>
    <s v="PUNJAB"/>
    <s v="SRI MUKTSAR SAHIB"/>
    <n v="1110166"/>
    <s v="11303-ASHUTOSH KUMAR SUMAN"/>
    <s v="Medium"/>
    <n v="40192"/>
    <n v="2867"/>
    <n v="39903"/>
    <n v="32.78"/>
    <n v="225.68"/>
    <s v="N"/>
    <s v="N"/>
    <n v="2"/>
    <s v="On-Time"/>
    <x v="60"/>
    <s v="2019-02"/>
    <s v="2019-01"/>
    <n v="0"/>
    <n v="0"/>
    <x v="4"/>
    <n v="2018"/>
    <n v="1"/>
    <s v="2019-Q1"/>
    <n v="0"/>
  </r>
  <r>
    <s v="ACC001130"/>
    <n v="989"/>
    <s v="ASANSOL"/>
    <s v="JLG30K"/>
    <n v="13756"/>
    <n v="17450"/>
    <n v="20514"/>
    <d v="2019-02-25T00:00:00"/>
    <s v="Active"/>
    <s v="Quarterly EMI"/>
    <n v="690076"/>
    <s v="ASANSOL-690076"/>
    <s v="Kavya Mehta"/>
    <s v="Female"/>
    <s v="36-45"/>
    <n v="45"/>
    <s v="14-03-1973"/>
    <s v="General"/>
    <s v="Muslim"/>
    <s v="OWN"/>
    <s v="50K-75K"/>
    <s v="Business"/>
    <n v="490"/>
    <s v="XLG"/>
    <s v="Services"/>
    <s v=" 36 months"/>
    <n v="0.1065"/>
    <s v="B"/>
    <s v="B2"/>
    <s v="ASANSOL"/>
    <s v="201-DBS"/>
    <s v="HOWRAH"/>
    <s v="WB"/>
    <s v="WEST BENGAL"/>
    <s v="PASCHIM BARDHHAMAN"/>
    <n v="690076"/>
    <s v="10035-ABHAY TOMER"/>
    <s v="Medium"/>
    <n v="15490"/>
    <n v="19178"/>
    <n v="13409"/>
    <n v="7.28"/>
    <n v="353.59"/>
    <s v="Y"/>
    <s v="N"/>
    <n v="2"/>
    <s v="On-Time"/>
    <x v="491"/>
    <s v="2019-02"/>
    <s v="2019-01"/>
    <n v="1"/>
    <n v="0"/>
    <x v="4"/>
    <n v="2018"/>
    <n v="0"/>
    <s v="2019-Q1"/>
    <n v="1"/>
  </r>
  <r>
    <s v="ACC000509"/>
    <n v="441"/>
    <s v="BULANDSHAHR"/>
    <s v="JLG46K"/>
    <n v="22077"/>
    <n v="44458"/>
    <n v="19309"/>
    <d v="2019-02-28T00:00:00"/>
    <s v="Fully Paid"/>
    <s v="Monthly EMI"/>
    <n v="10068"/>
    <s v="BULANDSHAHR-10068"/>
    <s v="Diya Sharma"/>
    <s v="Female"/>
    <s v="26-35"/>
    <n v="34"/>
    <s v="1/1/1984"/>
    <s v="ST"/>
    <s v="Sikh"/>
    <s v="MORTGAGE"/>
    <s v="100K+"/>
    <s v="Self-Employed"/>
    <n v="341"/>
    <s v="XLG"/>
    <s v="Home Loan"/>
    <s v=" 36 months"/>
    <n v="0.1825"/>
    <s v="D"/>
    <s v="D5"/>
    <s v="BULANDSHAHR"/>
    <s v="176-DBS"/>
    <s v="BULANDSHAHR"/>
    <s v="UP"/>
    <s v="UTTAR PRADESH"/>
    <s v="BULANDSHAHAR"/>
    <n v="10068"/>
    <s v="10057-NANDI SHANKAR"/>
    <s v="High"/>
    <n v="23890"/>
    <n v="46333"/>
    <n v="21889"/>
    <n v="10.15"/>
    <n v="3157.49"/>
    <s v="N"/>
    <s v="N"/>
    <n v="1"/>
    <s v="Late"/>
    <x v="264"/>
    <s v="2019-02"/>
    <s v="2019-01"/>
    <n v="0"/>
    <n v="0"/>
    <x v="4"/>
    <n v="2018"/>
    <n v="0"/>
    <s v="2019-Q1"/>
    <n v="0"/>
  </r>
  <r>
    <s v="ACC000830"/>
    <n v="765"/>
    <s v="JALANDHAR"/>
    <s v="JLG30K"/>
    <n v="33851"/>
    <n v="33827"/>
    <n v="28779"/>
    <d v="2019-03-03T00:00:00"/>
    <s v="Paid Off"/>
    <s v="Quarterly EMI"/>
    <n v="160051"/>
    <s v="JALANDHAR-160051"/>
    <s v="Meera Sharma"/>
    <s v="Female"/>
    <s v="36-45"/>
    <n v="45"/>
    <s v="1/1/1972"/>
    <s v="OBC"/>
    <s v="Hindu"/>
    <s v="OWN"/>
    <s v="75K-100K"/>
    <s v="Business"/>
    <n v="417"/>
    <s v="XLG"/>
    <s v="Services"/>
    <s v=" 36 months"/>
    <n v="0.1065"/>
    <s v="B"/>
    <s v="B2"/>
    <s v="JALANDHAR"/>
    <s v="102-DBS"/>
    <s v="LUDHIANA"/>
    <s v="PB"/>
    <s v="PUNJAB"/>
    <s v="JALANDHAR"/>
    <n v="160051"/>
    <s v="10067-AKSHAY KUMAR"/>
    <s v="Low"/>
    <n v="34261"/>
    <n v="34556"/>
    <n v="33729"/>
    <n v="44.4"/>
    <n v="1078.54"/>
    <s v="N"/>
    <s v="N"/>
    <n v="2"/>
    <s v="On-Time"/>
    <x v="357"/>
    <s v="2019-03"/>
    <s v="2019-02"/>
    <n v="0"/>
    <n v="0"/>
    <x v="4"/>
    <n v="2018"/>
    <n v="0"/>
    <s v="2019-Q1"/>
    <n v="0"/>
  </r>
  <r>
    <s v="ACC000987"/>
    <n v="574"/>
    <s v="CHHATA"/>
    <s v="JLG30K"/>
    <n v="32947"/>
    <n v="7313"/>
    <n v="14562"/>
    <d v="2019-03-04T00:00:00"/>
    <s v="Fully Paid"/>
    <s v="Monthly EMI"/>
    <n v="910020"/>
    <s v="CHHATA-910020"/>
    <s v="Nisha Chopra"/>
    <s v="Female"/>
    <s v="46-55"/>
    <n v="52"/>
    <s v="1/1/1965"/>
    <s v="General"/>
    <s v="Hindu"/>
    <s v="RENT"/>
    <s v="100K+"/>
    <s v="Salaried"/>
    <n v="322"/>
    <s v="XLG"/>
    <s v="Services"/>
    <s v=" 36 months"/>
    <n v="0.1065"/>
    <s v="B"/>
    <s v="B2"/>
    <s v="CHHATA"/>
    <s v="176-DBS"/>
    <s v="BULANDSHAHR"/>
    <s v="UP"/>
    <s v="UTTAR PRADESH"/>
    <s v="MATHURA"/>
    <n v="910020"/>
    <s v="10047-ANIL KUMAR"/>
    <s v="High"/>
    <n v="32958"/>
    <n v="9066"/>
    <n v="32454"/>
    <n v="1.64"/>
    <n v="196.75"/>
    <s v="N"/>
    <s v="N"/>
    <n v="1"/>
    <s v="On-Time"/>
    <x v="258"/>
    <s v="2019-03"/>
    <s v="2019-02"/>
    <n v="0"/>
    <n v="0"/>
    <x v="4"/>
    <n v="2018"/>
    <n v="0"/>
    <s v="2019-Q1"/>
    <n v="0"/>
  </r>
  <r>
    <s v="ACC000181"/>
    <n v="43"/>
    <s v="SANGRUR"/>
    <s v="JLG30K"/>
    <n v="20110"/>
    <n v="2754"/>
    <n v="2483"/>
    <d v="2019-03-05T00:00:00"/>
    <s v="Paid Off"/>
    <s v="Quarterly EMI"/>
    <n v="110159"/>
    <s v="SANGRUR-110159"/>
    <s v="Aditya Joshi"/>
    <s v="Female"/>
    <s v="26-35"/>
    <n v="35"/>
    <s v="1/1/1984"/>
    <s v="General"/>
    <s v="Hindu"/>
    <s v="RENT"/>
    <s v="&lt;25K"/>
    <s v="Business"/>
    <n v="624"/>
    <s v="XLG"/>
    <s v="Services"/>
    <s v=" 36 months"/>
    <n v="0.1065"/>
    <s v="B"/>
    <s v="B2"/>
    <s v="SANGRUR"/>
    <s v="102-DBS"/>
    <s v="LUDHIANA"/>
    <s v="PB"/>
    <s v="PUNJAB"/>
    <s v="SANGRUR"/>
    <n v="110159"/>
    <s v="10037-RAJESH PRATAP"/>
    <s v="Low"/>
    <n v="21567"/>
    <n v="4378"/>
    <n v="20095"/>
    <n v="27.16"/>
    <n v="1099.8699999999999"/>
    <s v="Y"/>
    <s v="N"/>
    <n v="2"/>
    <s v="Very Late"/>
    <x v="492"/>
    <s v="2019-03"/>
    <s v="2019-02"/>
    <n v="0"/>
    <n v="0"/>
    <x v="4"/>
    <n v="2018"/>
    <n v="0"/>
    <s v="2019-Q1"/>
    <n v="1"/>
  </r>
  <r>
    <s v="ACC001569"/>
    <n v="508"/>
    <s v="CHHAPRA"/>
    <s v="JLG46K"/>
    <n v="19968"/>
    <n v="31704"/>
    <n v="16533"/>
    <d v="2019-03-06T00:00:00"/>
    <s v="Fully Paid"/>
    <s v="Quarterly EMI"/>
    <n v="380112"/>
    <s v="CHHAPRA-380112"/>
    <s v="Aditya Verma"/>
    <s v="Female"/>
    <s v="46-55"/>
    <n v="49"/>
    <s v="3/7/1970"/>
    <s v="ST"/>
    <s v="Sikh"/>
    <s v="RENT"/>
    <s v="50K-75K"/>
    <s v="Self-Employed"/>
    <n v="695"/>
    <s v="XLG"/>
    <s v="Home Loan"/>
    <s v=" 36 months"/>
    <n v="0.1825"/>
    <s v="D"/>
    <s v="D5"/>
    <s v="CHHAPRA"/>
    <s v="209-DBS"/>
    <s v="PATNA"/>
    <s v="BR"/>
    <s v="BIHAR"/>
    <s v="CHHAPRA"/>
    <n v="380112"/>
    <s v="11867-VIKRANT KUMAR VICKY"/>
    <s v="High"/>
    <n v="19520"/>
    <n v="33598"/>
    <n v="19564"/>
    <n v="0.66"/>
    <n v="1481.58"/>
    <s v="N"/>
    <s v="N"/>
    <n v="2"/>
    <s v="On-Time"/>
    <x v="127"/>
    <s v="2019-03"/>
    <s v="2019-02"/>
    <n v="0"/>
    <n v="0"/>
    <x v="4"/>
    <n v="2018"/>
    <n v="0"/>
    <s v="2019-Q1"/>
    <n v="0"/>
  </r>
  <r>
    <s v="ACC001139"/>
    <n v="851"/>
    <s v="SAMRALA"/>
    <s v="JLG35K"/>
    <n v="36735"/>
    <n v="43609"/>
    <n v="26917"/>
    <d v="2019-03-08T00:00:00"/>
    <s v="Fully Paid"/>
    <s v="Quarterly EMI"/>
    <n v="130067"/>
    <s v="SAMRALA-130067"/>
    <s v="Aditya Joshi"/>
    <s v="Female"/>
    <s v="46-55"/>
    <n v="54"/>
    <s v="1/1/1963"/>
    <s v="OBC"/>
    <s v="Hindu"/>
    <s v="RENT"/>
    <s v="50K-75K"/>
    <s v="Business"/>
    <n v="357"/>
    <s v="XLG"/>
    <s v="Trade"/>
    <s v=" 36 months"/>
    <n v="9.9099999999999994E-2"/>
    <s v="B"/>
    <s v="B1"/>
    <s v="SAMRALA"/>
    <s v="102-DBS"/>
    <s v="LUDHIANA"/>
    <s v="PB"/>
    <s v="PUNJAB"/>
    <s v="SAMRALA"/>
    <n v="130067"/>
    <s v="10050-GAUTAM SINGH"/>
    <s v="Low"/>
    <n v="36909"/>
    <n v="44291"/>
    <n v="36510"/>
    <n v="29.81"/>
    <n v="2656.3"/>
    <s v="N"/>
    <s v="N"/>
    <n v="0"/>
    <s v="On-Time"/>
    <x v="493"/>
    <s v="2019-03"/>
    <s v="2019-02"/>
    <n v="0"/>
    <n v="0"/>
    <x v="4"/>
    <n v="2018"/>
    <n v="0"/>
    <s v="2019-Q1"/>
    <n v="1"/>
  </r>
  <r>
    <s v="ACC001020"/>
    <n v="956"/>
    <s v="CHHAPRA"/>
    <s v="JLG30K"/>
    <n v="40511"/>
    <n v="43513"/>
    <n v="44572"/>
    <d v="2019-03-11T00:00:00"/>
    <s v="Default"/>
    <s v="Monthly EMI"/>
    <n v="380112"/>
    <s v="CHHAPRA-380112"/>
    <s v="Kavya Mehta"/>
    <s v="Female"/>
    <s v="26-35"/>
    <n v="31"/>
    <s v="1/1/1987"/>
    <s v="ST"/>
    <s v="Muslim"/>
    <s v="RENT"/>
    <s v="&lt;25K"/>
    <s v="Self-Employed"/>
    <n v="466"/>
    <s v="XLG"/>
    <s v="Services"/>
    <s v=" 36 months"/>
    <n v="0.1065"/>
    <s v="B"/>
    <s v="B2"/>
    <s v="CHHAPRA"/>
    <s v="209-DBS"/>
    <s v="PATNA"/>
    <s v="BR"/>
    <s v="BIHAR"/>
    <s v="CHHAPRA"/>
    <n v="380112"/>
    <s v="11867-VIKRANT KUMAR VICKY"/>
    <s v="High"/>
    <n v="40502"/>
    <n v="44135"/>
    <n v="40161"/>
    <n v="14.79"/>
    <n v="108.08"/>
    <s v="Y"/>
    <s v="N"/>
    <n v="1"/>
    <s v="On-Time"/>
    <x v="105"/>
    <s v="2019-03"/>
    <s v="2019-02"/>
    <n v="0"/>
    <n v="0"/>
    <x v="4"/>
    <n v="2018"/>
    <n v="0"/>
    <s v="2019-Q1"/>
    <n v="0"/>
  </r>
  <r>
    <s v="ACC001925"/>
    <n v="127"/>
    <s v="Mangaldoi"/>
    <s v="JLG30K"/>
    <n v="48928"/>
    <n v="9388"/>
    <n v="28915"/>
    <d v="2019-03-13T00:00:00"/>
    <s v="Active"/>
    <s v="Quarterly EMI"/>
    <n v="570241"/>
    <s v="Mangaldoi-570241"/>
    <s v="Diya Nair"/>
    <s v="Female"/>
    <s v="26-35"/>
    <n v="34"/>
    <s v="12/5/1984"/>
    <s v="ST"/>
    <s v="Sikh"/>
    <s v="RENT"/>
    <s v="75K-100K"/>
    <s v="Self-Employed"/>
    <n v="818"/>
    <s v="XLG"/>
    <s v="Services"/>
    <s v=" 36 months"/>
    <n v="0.1065"/>
    <s v="B"/>
    <s v="B2"/>
    <s v="Mangaldoi"/>
    <s v="208-DBS"/>
    <s v="GUWAAHATI"/>
    <s v="AS"/>
    <s v="ASSAM"/>
    <s v="Mangaldoi"/>
    <n v="570241"/>
    <s v="10961-NAYAN JYOTI SARMAH"/>
    <s v="Low"/>
    <n v="49797"/>
    <n v="11034"/>
    <n v="48542"/>
    <n v="11.71"/>
    <n v="1475.41"/>
    <s v="N"/>
    <s v="N"/>
    <n v="2"/>
    <s v="On-Time"/>
    <x v="494"/>
    <s v="2019-03"/>
    <s v="2019-02"/>
    <n v="1"/>
    <n v="0"/>
    <x v="4"/>
    <n v="2018"/>
    <n v="0"/>
    <s v="2019-Q1"/>
    <n v="1"/>
  </r>
  <r>
    <s v="ACC000994"/>
    <n v="140"/>
    <s v="FATEHGARH SAHIB"/>
    <s v="JLG30K"/>
    <n v="34409"/>
    <n v="23763"/>
    <n v="22176"/>
    <d v="2019-03-13T00:00:00"/>
    <s v="Fully Paid"/>
    <s v="Quarterly EMI"/>
    <n v="120676"/>
    <s v="FATEHGARH SAHIB-120676"/>
    <s v="Nisha Nair"/>
    <s v="Female"/>
    <s v="26-35"/>
    <n v="28"/>
    <s v="8/11/1991"/>
    <s v="ST"/>
    <s v="Sikh"/>
    <s v="MORTGAGE"/>
    <s v="25K-50K"/>
    <s v="Self-Employed"/>
    <n v="641"/>
    <s v="XLG"/>
    <s v="Services"/>
    <s v=" 36 months"/>
    <n v="0.1065"/>
    <s v="B"/>
    <s v="B2"/>
    <s v="FATEHGARH SAHIB"/>
    <s v="102-DBS"/>
    <s v="LUDHIANA"/>
    <s v="PB"/>
    <s v="PUNJAB"/>
    <s v="FATEHGARH SAHIB"/>
    <n v="120676"/>
    <s v="10037-RAJESH PRATAP"/>
    <s v="Medium"/>
    <n v="35093"/>
    <n v="25122"/>
    <n v="34063"/>
    <n v="43.26"/>
    <n v="4448.88"/>
    <s v="N"/>
    <s v="Y"/>
    <n v="2"/>
    <s v="Late"/>
    <x v="160"/>
    <s v="2019-03"/>
    <s v="2019-02"/>
    <n v="0"/>
    <n v="0"/>
    <x v="4"/>
    <n v="2018"/>
    <n v="0"/>
    <s v="2019-Q1"/>
    <n v="0"/>
  </r>
  <r>
    <s v="ACC001848"/>
    <n v="666"/>
    <s v="BEHROR"/>
    <s v="JLG44K"/>
    <n v="14251"/>
    <n v="6387"/>
    <n v="20096"/>
    <d v="2019-03-15T00:00:00"/>
    <s v="Paid Off"/>
    <s v="Monthly EMI"/>
    <n v="30179"/>
    <s v="BEHROR-30179"/>
    <s v="Nisha Verma"/>
    <s v="Female"/>
    <s v="18-25"/>
    <n v="22"/>
    <s v="10/10/1996"/>
    <s v="ST"/>
    <s v="Sikh"/>
    <s v="MORTGAGE"/>
    <s v="100K+"/>
    <s v="Salaried"/>
    <n v="564"/>
    <s v="XLG"/>
    <s v="Home Loan"/>
    <s v=" 36 months"/>
    <n v="6.6199999999999995E-2"/>
    <s v="A"/>
    <s v="A2"/>
    <s v="BEHROR"/>
    <s v="301-DBS"/>
    <s v="JAIPUR"/>
    <s v="RJ"/>
    <s v="RAJASTHAN"/>
    <s v="BEHROD"/>
    <n v="30179"/>
    <s v="10055-MAHESH KUMAR PATEL"/>
    <s v="Low"/>
    <n v="13948"/>
    <n v="7178"/>
    <n v="14245"/>
    <n v="30.42"/>
    <n v="382.6"/>
    <s v="N"/>
    <s v="N"/>
    <n v="1"/>
    <s v="Late"/>
    <x v="299"/>
    <s v="2019-03"/>
    <s v="2019-02"/>
    <n v="0"/>
    <n v="0"/>
    <x v="4"/>
    <n v="2018"/>
    <n v="0"/>
    <s v="2019-Q1"/>
    <n v="0"/>
  </r>
  <r>
    <s v="ACC001843"/>
    <n v="400"/>
    <s v="MUKTSAR"/>
    <s v="JLG30K"/>
    <n v="16215"/>
    <n v="36550"/>
    <n v="5694"/>
    <d v="2019-03-16T00:00:00"/>
    <s v="Fully Paid"/>
    <s v="Monthly EMI"/>
    <n v="1110166"/>
    <s v="MUKTSAR-1110166"/>
    <s v="Ananya Verma"/>
    <s v="Female"/>
    <s v="46-55"/>
    <n v="51"/>
    <s v="1/6/1967"/>
    <s v="OBC"/>
    <s v="Hindu"/>
    <s v="MORTGAGE"/>
    <s v="25K-50K"/>
    <s v="Self-Employed"/>
    <n v="770"/>
    <s v="XLG"/>
    <s v="Services"/>
    <s v=" 36 months"/>
    <n v="0.1065"/>
    <s v="B"/>
    <s v="B2"/>
    <s v="MUKTSAR"/>
    <s v="102-DBS"/>
    <s v="LUDHIANA"/>
    <s v="PB"/>
    <s v="PUNJAB"/>
    <s v="SRI MUKTSAR SAHIB"/>
    <n v="1110166"/>
    <s v="11303-ASHUTOSH KUMAR SUMAN"/>
    <s v="Medium"/>
    <n v="16789"/>
    <n v="36743"/>
    <n v="16007"/>
    <n v="43.67"/>
    <n v="590.36"/>
    <s v="N"/>
    <s v="N"/>
    <n v="2"/>
    <s v="Very Late"/>
    <x v="495"/>
    <s v="2019-03"/>
    <s v="2019-02"/>
    <n v="0"/>
    <n v="0"/>
    <x v="4"/>
    <n v="2018"/>
    <n v="0"/>
    <s v="2019-Q1"/>
    <n v="1"/>
  </r>
  <r>
    <s v="ACC001483"/>
    <n v="579"/>
    <s v="DURGAPUR"/>
    <s v="JLG30K"/>
    <n v="24168"/>
    <n v="10504"/>
    <n v="30615"/>
    <d v="2019-03-20T00:00:00"/>
    <s v="Fully Paid"/>
    <s v="Quarterly EMI"/>
    <n v="700013"/>
    <s v="DURGAPUR-700013"/>
    <s v="Nisha Joshi"/>
    <s v="Female"/>
    <s v="26-35"/>
    <n v="33"/>
    <s v="1/1/1984"/>
    <s v="General"/>
    <s v="Hindu"/>
    <s v="MORTGAGE"/>
    <s v="50K-75K"/>
    <s v="Self-Employed"/>
    <n v="731"/>
    <s v="XLG"/>
    <s v="Services"/>
    <s v=" 36 months"/>
    <n v="0.1065"/>
    <s v="B"/>
    <s v="B2"/>
    <s v="DURGAPUR"/>
    <s v="201-DBS"/>
    <s v="HOWRAH"/>
    <s v="WB"/>
    <s v="WEST BENGAL"/>
    <s v="PASCHIM BARDHHAMAN"/>
    <n v="700013"/>
    <s v="10037-RAJESH PRATAP"/>
    <s v="Low"/>
    <n v="25758"/>
    <n v="11283"/>
    <n v="23952"/>
    <n v="16.64"/>
    <n v="2484.7399999999998"/>
    <s v="N"/>
    <s v="N"/>
    <n v="2"/>
    <s v="On-Time"/>
    <x v="16"/>
    <s v="2019-03"/>
    <s v="2019-02"/>
    <n v="0"/>
    <n v="0"/>
    <x v="4"/>
    <n v="2018"/>
    <n v="0"/>
    <s v="2019-Q1"/>
    <n v="0"/>
  </r>
  <r>
    <s v="ACC000892"/>
    <n v="936"/>
    <s v="HABRA"/>
    <s v="JLG30K"/>
    <n v="30478"/>
    <n v="26288"/>
    <n v="11166"/>
    <d v="2019-03-21T00:00:00"/>
    <s v="Fully Paid"/>
    <s v="Monthly EMI"/>
    <n v="650051"/>
    <s v="HABRA-650051"/>
    <s v="Ananya Patel"/>
    <s v="Female"/>
    <s v="36-45"/>
    <n v="43"/>
    <s v="1/3/1975"/>
    <s v="Minority"/>
    <s v="Muslim"/>
    <s v="RENT"/>
    <s v="75K-100K"/>
    <s v="Salaried"/>
    <n v="558"/>
    <s v="XLG"/>
    <s v="Services"/>
    <s v=" 36 months"/>
    <n v="0.1065"/>
    <s v="B"/>
    <s v="B2"/>
    <s v="HABRA"/>
    <s v="201-DBS"/>
    <s v="HOWRAH"/>
    <s v="WB"/>
    <s v="WEST BENGAL"/>
    <s v="HABRA"/>
    <n v="650051"/>
    <s v="12361-RITESH KUMAR SINHA"/>
    <s v="Low"/>
    <n v="30088"/>
    <n v="27744"/>
    <n v="30136"/>
    <n v="19.57"/>
    <n v="1353.62"/>
    <s v="N"/>
    <s v="N"/>
    <n v="0"/>
    <s v="On-Time"/>
    <x v="411"/>
    <s v="2019-03"/>
    <s v="2019-02"/>
    <n v="0"/>
    <n v="0"/>
    <x v="4"/>
    <n v="2018"/>
    <n v="1"/>
    <s v="2019-Q1"/>
    <n v="0"/>
  </r>
  <r>
    <s v="ACC001193"/>
    <n v="278"/>
    <s v="SANGRUR"/>
    <s v="JLG30K"/>
    <n v="20303"/>
    <n v="10348"/>
    <n v="23000"/>
    <d v="2019-03-24T00:00:00"/>
    <s v="Fully Paid"/>
    <s v="Monthly EMI"/>
    <n v="110159"/>
    <s v="SANGRUR-110159"/>
    <s v="Laksh Sharma"/>
    <s v="Female"/>
    <s v="26-35"/>
    <n v="31"/>
    <s v="1/1/1988"/>
    <s v="SC"/>
    <s v="Hindu"/>
    <s v="RENT"/>
    <s v="100K+"/>
    <s v="Self-Employed"/>
    <n v="672"/>
    <s v="XLG"/>
    <s v="Services"/>
    <s v=" 36 months"/>
    <n v="0.1065"/>
    <s v="B"/>
    <s v="B2"/>
    <s v="SANGRUR"/>
    <s v="102-DBS"/>
    <s v="LUDHIANA"/>
    <s v="PB"/>
    <s v="PUNJAB"/>
    <s v="SANGRUR"/>
    <n v="110159"/>
    <s v="10037-RAJESH PRATAP"/>
    <s v="Low"/>
    <n v="19840"/>
    <n v="10290"/>
    <n v="20278"/>
    <n v="17.73"/>
    <n v="2855.99"/>
    <s v="Y"/>
    <s v="N"/>
    <n v="0"/>
    <s v="On-Time"/>
    <x v="496"/>
    <s v="2019-03"/>
    <s v="2019-02"/>
    <n v="0"/>
    <n v="0"/>
    <x v="4"/>
    <n v="2018"/>
    <n v="0"/>
    <s v="2019-Q1"/>
    <n v="1"/>
  </r>
  <r>
    <s v="ACC001369"/>
    <n v="981"/>
    <s v="DURGAPUR"/>
    <s v="JLG30K"/>
    <n v="15111"/>
    <n v="8384"/>
    <n v="7338"/>
    <d v="2019-03-24T00:00:00"/>
    <s v="Fully Paid"/>
    <s v="Monthly EMI"/>
    <n v="700013"/>
    <s v="DURGAPUR-700013"/>
    <s v="Aditya Joshi"/>
    <s v="Female"/>
    <s v="46-55"/>
    <n v="54"/>
    <s v="1/1/1963"/>
    <s v="OBC"/>
    <s v="Hindu"/>
    <s v="RENT"/>
    <s v="50K-75K"/>
    <s v="Business"/>
    <n v="357"/>
    <s v="XLG"/>
    <s v="Services"/>
    <s v=" 36 months"/>
    <n v="0.1065"/>
    <s v="B"/>
    <s v="B2"/>
    <s v="DURGAPUR"/>
    <s v="201-DBS"/>
    <s v="HOWRAH"/>
    <s v="WB"/>
    <s v="WEST BENGAL"/>
    <s v="PASCHIM BARDHHAMAN"/>
    <n v="700013"/>
    <s v="10037-RAJESH PRATAP"/>
    <s v="Low"/>
    <n v="15948"/>
    <n v="9579"/>
    <n v="14714"/>
    <n v="11.36"/>
    <n v="3082.21"/>
    <s v="N"/>
    <s v="N"/>
    <n v="0"/>
    <s v="Very Late"/>
    <x v="293"/>
    <s v="2019-03"/>
    <s v="2019-02"/>
    <n v="0"/>
    <n v="0"/>
    <x v="4"/>
    <n v="2018"/>
    <n v="0"/>
    <s v="2019-Q1"/>
    <n v="0"/>
  </r>
  <r>
    <s v="ACC000596"/>
    <n v="184"/>
    <s v="DURGAPUR"/>
    <s v="JLG30K"/>
    <n v="39286"/>
    <n v="41648"/>
    <n v="1655"/>
    <d v="2019-03-26T00:00:00"/>
    <s v="Default"/>
    <s v="Quarterly EMI"/>
    <n v="700013"/>
    <s v="DURGAPUR-700013"/>
    <s v="Laksh Sharma"/>
    <s v="Female"/>
    <s v="36-45"/>
    <n v="37"/>
    <s v="1/1/1982"/>
    <s v="Minority"/>
    <s v="Muslim"/>
    <s v="RENT"/>
    <s v="&lt;25K"/>
    <s v="Self-Employed"/>
    <n v="740"/>
    <s v="XLG"/>
    <s v="Services"/>
    <s v=" 36 months"/>
    <n v="0.1065"/>
    <s v="B"/>
    <s v="B2"/>
    <s v="DURGAPUR"/>
    <s v="201-DBS"/>
    <s v="HOWRAH"/>
    <s v="WB"/>
    <s v="WEST BENGAL"/>
    <s v="PASCHIM BARDHHAMAN"/>
    <n v="700013"/>
    <s v="10037-RAJESH PRATAP"/>
    <s v="Low"/>
    <n v="39778"/>
    <n v="42095"/>
    <n v="38908"/>
    <n v="48.11"/>
    <n v="2959.73"/>
    <s v="N"/>
    <s v="Y"/>
    <n v="1"/>
    <s v="On-Time"/>
    <x v="308"/>
    <s v="2019-03"/>
    <s v="2019-02"/>
    <n v="0"/>
    <n v="0"/>
    <x v="4"/>
    <n v="2018"/>
    <n v="0"/>
    <s v="2019-Q1"/>
    <n v="0"/>
  </r>
  <r>
    <s v="ACC000157"/>
    <n v="220"/>
    <s v="KURUKSHETRA"/>
    <s v="JLG30K"/>
    <n v="47247"/>
    <n v="21111"/>
    <n v="44677"/>
    <d v="2019-03-26T00:00:00"/>
    <s v="Paid Off"/>
    <s v="Monthly EMI"/>
    <n v="70364"/>
    <s v="KURUKSHETRA-70364"/>
    <s v="Diya Nair"/>
    <s v="Female"/>
    <s v="18-25"/>
    <n v="25"/>
    <s v="1/1/1992"/>
    <s v="General"/>
    <s v="Hindu"/>
    <s v="RENT"/>
    <s v="50K-75K"/>
    <s v="Self-Employed"/>
    <n v="752"/>
    <s v="XLG"/>
    <s v="Services"/>
    <s v=" 36 months"/>
    <n v="0.1065"/>
    <s v="B"/>
    <s v="B2"/>
    <s v="KURUKSHETRA"/>
    <s v="206-DBS"/>
    <s v="KARNAL"/>
    <s v="HR"/>
    <s v="HARYANA"/>
    <s v="KURUKSHETRA"/>
    <n v="70364"/>
    <s v="10028-AAYUSH PANDEY"/>
    <s v="Medium"/>
    <n v="46871"/>
    <n v="20982"/>
    <n v="46865"/>
    <n v="11.24"/>
    <n v="2685.24"/>
    <s v="N"/>
    <s v="N"/>
    <n v="1"/>
    <s v="On-Time"/>
    <x v="0"/>
    <s v="2019-03"/>
    <s v="2019-02"/>
    <n v="0"/>
    <n v="0"/>
    <x v="4"/>
    <n v="2018"/>
    <n v="0"/>
    <s v="2019-Q1"/>
    <n v="0"/>
  </r>
  <r>
    <s v="ACC001872"/>
    <n v="41"/>
    <s v="BUXAR"/>
    <s v="JLG35K"/>
    <n v="24443"/>
    <n v="36115"/>
    <n v="38404"/>
    <d v="2019-03-28T00:00:00"/>
    <s v="Fully Paid"/>
    <s v="Monthly EMI"/>
    <n v="710002"/>
    <s v="BUXAR-710002"/>
    <s v="Ishaan Sharma"/>
    <s v="Female"/>
    <s v="26-35"/>
    <n v="26"/>
    <s v="1/1/1991"/>
    <s v="General"/>
    <s v="Hindu"/>
    <s v="RENT"/>
    <s v="25K-50K"/>
    <s v="Salaried"/>
    <n v="522"/>
    <s v="XLG"/>
    <s v="Trade"/>
    <s v=" 36 months"/>
    <n v="9.9099999999999994E-2"/>
    <s v="B"/>
    <s v="B1"/>
    <s v="BUXAR"/>
    <s v="209-DBS"/>
    <s v="PATNA"/>
    <s v="BR"/>
    <s v="BIHAR"/>
    <s v="BUXAR"/>
    <n v="710002"/>
    <s v="10055-MAHESH KUMAR PATEL"/>
    <s v="Medium"/>
    <n v="24192"/>
    <n v="36698"/>
    <n v="24002"/>
    <n v="33.83"/>
    <n v="2307.8000000000002"/>
    <s v="N"/>
    <s v="N"/>
    <n v="2"/>
    <s v="On-Time"/>
    <x v="377"/>
    <s v="2019-03"/>
    <s v="2019-02"/>
    <n v="0"/>
    <n v="0"/>
    <x v="4"/>
    <n v="2018"/>
    <n v="1"/>
    <s v="2019-Q1"/>
    <n v="0"/>
  </r>
  <r>
    <s v="ACC000567"/>
    <n v="510"/>
    <s v="DHURI"/>
    <s v="JLG35K"/>
    <n v="31672"/>
    <n v="29621"/>
    <n v="21445"/>
    <d v="2019-03-30T00:00:00"/>
    <s v="Active"/>
    <s v="Quarterly EMI"/>
    <n v="1030063"/>
    <s v="DHURI-1030063"/>
    <s v="Diya Sharma"/>
    <s v="Female"/>
    <s v="26-35"/>
    <n v="34"/>
    <s v="1/1/1984"/>
    <s v="ST"/>
    <s v="Sikh"/>
    <s v="MORTGAGE"/>
    <s v="100K+"/>
    <s v="Self-Employed"/>
    <n v="341"/>
    <s v="XLG"/>
    <s v="Trade"/>
    <s v=" 36 months"/>
    <n v="9.9099999999999994E-2"/>
    <s v="B"/>
    <s v="B1"/>
    <s v="DHURI"/>
    <s v="102-DBS"/>
    <s v="LUDHIANA"/>
    <s v="PB"/>
    <s v="PUNJAB"/>
    <s v="SANGRUR"/>
    <n v="1030063"/>
    <s v="12058-DEEPAK KUMAR"/>
    <s v="Low"/>
    <n v="32426"/>
    <n v="30760"/>
    <n v="31570"/>
    <n v="31.44"/>
    <n v="2909.16"/>
    <s v="N"/>
    <s v="N"/>
    <n v="0"/>
    <s v="On-Time"/>
    <x v="184"/>
    <s v="2019-03"/>
    <s v="2019-02"/>
    <n v="1"/>
    <n v="0"/>
    <x v="4"/>
    <n v="2018"/>
    <n v="0"/>
    <s v="2019-Q1"/>
    <n v="0"/>
  </r>
  <r>
    <s v="ACC001629"/>
    <n v="987"/>
    <s v="Mathura"/>
    <s v="JLG30K"/>
    <n v="13226"/>
    <n v="12887"/>
    <n v="15991"/>
    <d v="2019-03-30T00:00:00"/>
    <s v="Paid Off"/>
    <s v="Monthly EMI"/>
    <n v="910182"/>
    <s v="Mathura-910182"/>
    <s v="Meera Joshi"/>
    <s v="Female"/>
    <s v="46-55"/>
    <n v="53"/>
    <s v="1/1/1966"/>
    <s v="ST"/>
    <s v="Sikh"/>
    <s v="RENT"/>
    <s v="&lt;25K"/>
    <s v="Salaried"/>
    <n v="529"/>
    <s v="XLG"/>
    <s v="Services"/>
    <s v=" 36 months"/>
    <n v="0.1065"/>
    <s v="B"/>
    <s v="B2"/>
    <s v="Mathura"/>
    <s v="176-DBS"/>
    <s v="BULANDSHAHR"/>
    <s v="UP"/>
    <s v="UTTAR PRADESH"/>
    <s v="MATHURA"/>
    <n v="910182"/>
    <s v="10469-MANISH  PANDEY"/>
    <s v="High"/>
    <n v="12845"/>
    <n v="14810"/>
    <n v="12747"/>
    <n v="35.729999999999997"/>
    <n v="4632.67"/>
    <s v="Y"/>
    <s v="N"/>
    <n v="0"/>
    <s v="On-Time"/>
    <x v="477"/>
    <s v="2019-03"/>
    <s v="2019-02"/>
    <n v="0"/>
    <n v="0"/>
    <x v="4"/>
    <n v="2018"/>
    <n v="0"/>
    <s v="2019-Q1"/>
    <n v="0"/>
  </r>
  <r>
    <s v="ACC000221"/>
    <n v="213"/>
    <s v="BEHROR"/>
    <s v="JLG45K"/>
    <n v="48198"/>
    <n v="35114"/>
    <n v="20349"/>
    <d v="2019-03-31T00:00:00"/>
    <s v="Paid Off"/>
    <s v="Monthly EMI"/>
    <n v="30179"/>
    <s v="BEHROR-30179"/>
    <s v="Kavya Verma"/>
    <s v="Female"/>
    <s v="36-45"/>
    <n v="39"/>
    <s v="1/1/1980"/>
    <s v="ST"/>
    <s v="Sikh"/>
    <s v="RENT"/>
    <s v="100K+"/>
    <s v="Business"/>
    <n v="791"/>
    <s v="XLG"/>
    <s v="Agriculture"/>
    <s v=" 36 months"/>
    <n v="7.51E-2"/>
    <s v="A"/>
    <s v="A3"/>
    <s v="BEHROR"/>
    <s v="301-DBS"/>
    <s v="JAIPUR"/>
    <s v="RJ"/>
    <s v="RAJASTHAN"/>
    <s v="BEHROD"/>
    <n v="30179"/>
    <s v="10055-MAHESH KUMAR PATEL"/>
    <s v="Low"/>
    <n v="48671"/>
    <n v="35964"/>
    <n v="48132"/>
    <n v="33.82"/>
    <n v="3575.12"/>
    <s v="N"/>
    <s v="N"/>
    <n v="0"/>
    <s v="On-Time"/>
    <x v="497"/>
    <s v="2019-03"/>
    <s v="2019-02"/>
    <n v="0"/>
    <n v="0"/>
    <x v="4"/>
    <n v="2018"/>
    <n v="0"/>
    <s v="2019-Q1"/>
    <n v="1"/>
  </r>
  <r>
    <s v="ACC001123"/>
    <n v="379"/>
    <s v="BEHROR"/>
    <s v="JLG44K"/>
    <n v="18931"/>
    <n v="4094"/>
    <n v="12152"/>
    <d v="2019-04-02T00:00:00"/>
    <s v="Paid Off"/>
    <s v="Quarterly EMI"/>
    <n v="30179"/>
    <s v="BEHROR-30179"/>
    <s v="Nisha Joshi"/>
    <s v="Female"/>
    <s v="26-35"/>
    <n v="35"/>
    <s v="1/1/1984"/>
    <s v="ST"/>
    <s v="Sikh"/>
    <s v="RENT"/>
    <s v="&lt;25K"/>
    <s v="Business"/>
    <n v="697"/>
    <s v="XLG"/>
    <s v="Home Loan"/>
    <s v=" 36 months"/>
    <n v="6.6199999999999995E-2"/>
    <s v="A"/>
    <s v="A2"/>
    <s v="BEHROR"/>
    <s v="301-DBS"/>
    <s v="JAIPUR"/>
    <s v="RJ"/>
    <s v="RAJASTHAN"/>
    <s v="BEHROD"/>
    <n v="30179"/>
    <s v="10055-MAHESH KUMAR PATEL"/>
    <s v="Low"/>
    <n v="20369"/>
    <n v="5397"/>
    <n v="18615"/>
    <n v="36.93"/>
    <n v="551.80999999999995"/>
    <s v="N"/>
    <s v="N"/>
    <n v="2"/>
    <s v="On-Time"/>
    <x v="498"/>
    <s v="2019-04"/>
    <s v="2019-03"/>
    <n v="0"/>
    <n v="0"/>
    <x v="4"/>
    <n v="2018"/>
    <n v="0"/>
    <s v="2019-Q2"/>
    <n v="1"/>
  </r>
  <r>
    <s v="ACC000160"/>
    <n v="283"/>
    <s v="DURGAPUR"/>
    <s v="JLG35K"/>
    <n v="15635"/>
    <n v="32389"/>
    <n v="24708"/>
    <d v="2019-04-04T00:00:00"/>
    <s v="Fully Paid"/>
    <s v="Quarterly EMI"/>
    <n v="700013"/>
    <s v="DURGAPUR-700013"/>
    <s v="Ishaan Reddy"/>
    <s v="Female"/>
    <s v="26-35"/>
    <n v="33"/>
    <s v="8/2/1986"/>
    <s v="General"/>
    <s v="Muslim"/>
    <s v="RENT"/>
    <s v="&lt;25K"/>
    <s v="Self-Employed"/>
    <n v="336"/>
    <s v="XLG"/>
    <s v="Trade"/>
    <s v=" 36 months"/>
    <n v="9.9099999999999994E-2"/>
    <s v="B"/>
    <s v="B1"/>
    <s v="DURGAPUR"/>
    <s v="201-DBS"/>
    <s v="HOWRAH"/>
    <s v="WB"/>
    <s v="WEST BENGAL"/>
    <s v="PASCHIM BARDHHAMAN"/>
    <n v="700013"/>
    <s v="10037-RAJESH PRATAP"/>
    <s v="Low"/>
    <n v="16218"/>
    <n v="34135"/>
    <n v="15480"/>
    <n v="38.46"/>
    <n v="4044.81"/>
    <s v="N"/>
    <s v="N"/>
    <n v="1"/>
    <s v="Very Late"/>
    <x v="499"/>
    <s v="2019-04"/>
    <s v="2019-03"/>
    <n v="0"/>
    <n v="0"/>
    <x v="4"/>
    <n v="2018"/>
    <n v="0"/>
    <s v="2019-Q2"/>
    <n v="1"/>
  </r>
  <r>
    <s v="ACC001340"/>
    <n v="377"/>
    <s v="DHURI"/>
    <s v="JLG30K"/>
    <n v="38295"/>
    <n v="28553"/>
    <n v="39088"/>
    <d v="2019-04-08T00:00:00"/>
    <s v="Default"/>
    <s v="Monthly EMI"/>
    <n v="1030063"/>
    <s v="DHURI-1030063"/>
    <s v="Ananya Nair"/>
    <s v="Female"/>
    <s v="36-45"/>
    <n v="44"/>
    <s v="1/1/1975"/>
    <s v="ST"/>
    <s v="Sikh"/>
    <s v="RENT"/>
    <s v="50K-75K"/>
    <s v="Self-Employed"/>
    <n v="638"/>
    <s v="XLG"/>
    <s v="Services"/>
    <s v=" 36 months"/>
    <n v="0.1065"/>
    <s v="B"/>
    <s v="B2"/>
    <s v="DHURI"/>
    <s v="102-DBS"/>
    <s v="LUDHIANA"/>
    <s v="PB"/>
    <s v="PUNJAB"/>
    <s v="SANGRUR"/>
    <n v="1030063"/>
    <s v="12058-DEEPAK KUMAR"/>
    <s v="Low"/>
    <n v="40004"/>
    <n v="28913"/>
    <n v="38254"/>
    <n v="0.4"/>
    <n v="3897.74"/>
    <s v="N"/>
    <s v="N"/>
    <n v="2"/>
    <s v="On-Time"/>
    <x v="469"/>
    <s v="2019-04"/>
    <s v="2019-03"/>
    <n v="0"/>
    <n v="0"/>
    <x v="4"/>
    <n v="2018"/>
    <n v="1"/>
    <s v="2019-Q2"/>
    <n v="0"/>
  </r>
  <r>
    <s v="ACC000902"/>
    <n v="776"/>
    <s v="Mathura"/>
    <s v="JLG35K"/>
    <n v="32279"/>
    <n v="9216"/>
    <n v="17552"/>
    <d v="2019-04-08T00:00:00"/>
    <s v="Paid Off"/>
    <s v="Quarterly EMI"/>
    <n v="910182"/>
    <s v="Mathura-910182"/>
    <s v="Meera Nair"/>
    <s v="Female"/>
    <s v="36-45"/>
    <n v="43"/>
    <s v="1/1/1974"/>
    <s v="SC"/>
    <s v="Hindu"/>
    <s v="MORTGAGE"/>
    <s v="&lt;25K"/>
    <s v="Salaried"/>
    <n v="453"/>
    <s v="XLG"/>
    <s v="Trade"/>
    <s v=" 36 months"/>
    <n v="9.9099999999999994E-2"/>
    <s v="B"/>
    <s v="B1"/>
    <s v="Mathura"/>
    <s v="176-DBS"/>
    <s v="BULANDSHAHR"/>
    <s v="UP"/>
    <s v="UTTAR PRADESH"/>
    <s v="MATHURA"/>
    <n v="910182"/>
    <s v="10469-MANISH  PANDEY"/>
    <s v="High"/>
    <n v="33894"/>
    <n v="11057"/>
    <n v="31981"/>
    <n v="43.24"/>
    <n v="1924.47"/>
    <s v="N"/>
    <s v="N"/>
    <n v="2"/>
    <s v="On-Time"/>
    <x v="500"/>
    <s v="2019-04"/>
    <s v="2019-03"/>
    <n v="0"/>
    <n v="0"/>
    <x v="4"/>
    <n v="2018"/>
    <n v="0"/>
    <s v="2019-Q2"/>
    <n v="1"/>
  </r>
  <r>
    <s v="ACC000486"/>
    <n v="53"/>
    <s v="SANGRUR"/>
    <s v="JLG35K"/>
    <n v="47651"/>
    <n v="34210"/>
    <n v="40053"/>
    <d v="2019-04-09T00:00:00"/>
    <s v="Default"/>
    <s v="Quarterly EMI"/>
    <n v="110159"/>
    <s v="SANGRUR-110159"/>
    <s v="Meera Chopra"/>
    <s v="Female"/>
    <s v="46-55"/>
    <n v="50"/>
    <s v="1/1/1968"/>
    <s v="SC"/>
    <s v="Hindu"/>
    <s v="RENT"/>
    <s v="75K-100K"/>
    <s v="Salaried"/>
    <n v="726"/>
    <s v="XLG"/>
    <s v="Trade"/>
    <s v=" 36 months"/>
    <n v="9.9099999999999994E-2"/>
    <s v="B"/>
    <s v="B1"/>
    <s v="SANGRUR"/>
    <s v="102-DBS"/>
    <s v="LUDHIANA"/>
    <s v="PB"/>
    <s v="PUNJAB"/>
    <s v="SANGRUR"/>
    <n v="110159"/>
    <s v="10037-RAJESH PRATAP"/>
    <s v="Low"/>
    <n v="47535"/>
    <n v="35179"/>
    <n v="47539"/>
    <n v="36.56"/>
    <n v="4346.3999999999996"/>
    <s v="N"/>
    <s v="N"/>
    <n v="2"/>
    <s v="On-Time"/>
    <x v="190"/>
    <s v="2019-04"/>
    <s v="2019-03"/>
    <n v="0"/>
    <n v="0"/>
    <x v="4"/>
    <n v="2018"/>
    <n v="1"/>
    <s v="2019-Q2"/>
    <n v="0"/>
  </r>
  <r>
    <s v="ACC000378"/>
    <n v="191"/>
    <s v="FATEHGARH SAHIB"/>
    <s v="JLG30K"/>
    <n v="15971"/>
    <n v="9537"/>
    <n v="40671"/>
    <d v="2019-04-09T00:00:00"/>
    <s v="Active"/>
    <s v="Monthly EMI"/>
    <n v="120676"/>
    <s v="FATEHGARH SAHIB-120676"/>
    <s v="Aditya Verma"/>
    <s v="Female"/>
    <s v="36-45"/>
    <n v="40"/>
    <s v="29-01-1979"/>
    <s v="Minority"/>
    <s v="Muslim"/>
    <s v="RENT"/>
    <s v="50K-75K"/>
    <s v="Salaried"/>
    <n v="714"/>
    <s v="XLG"/>
    <s v="Services"/>
    <s v=" 36 months"/>
    <n v="0.1065"/>
    <s v="B"/>
    <s v="B2"/>
    <s v="FATEHGARH SAHIB"/>
    <s v="102-DBS"/>
    <s v="LUDHIANA"/>
    <s v="PB"/>
    <s v="PUNJAB"/>
    <s v="FATEHGARH SAHIB"/>
    <n v="120676"/>
    <s v="10037-RAJESH PRATAP"/>
    <s v="Medium"/>
    <n v="15826"/>
    <n v="10288"/>
    <n v="15743"/>
    <n v="33.79"/>
    <n v="1064.03"/>
    <s v="N"/>
    <s v="N"/>
    <n v="1"/>
    <s v="On-Time"/>
    <x v="86"/>
    <s v="2019-04"/>
    <s v="2019-03"/>
    <n v="1"/>
    <n v="0"/>
    <x v="4"/>
    <n v="2018"/>
    <n v="0"/>
    <s v="2019-Q2"/>
    <n v="0"/>
  </r>
  <r>
    <s v="ACC001921"/>
    <n v="664"/>
    <s v="PAOTA"/>
    <s v="JLG46K"/>
    <n v="9028"/>
    <n v="33789"/>
    <n v="11198"/>
    <d v="2019-04-09T00:00:00"/>
    <s v="Active"/>
    <s v="Quarterly EMI"/>
    <n v="90149"/>
    <s v="PAOTA-90149"/>
    <s v="Kavya Reddy"/>
    <s v="Female"/>
    <s v="26-35"/>
    <n v="35"/>
    <s v="1/1/1982"/>
    <s v="General"/>
    <s v="Hindu"/>
    <s v="RENT"/>
    <s v="50K-75K"/>
    <s v="Salaried"/>
    <n v="656"/>
    <s v="XLG"/>
    <s v="Home Loan"/>
    <s v=" 36 months"/>
    <n v="0.1825"/>
    <s v="D"/>
    <s v="D5"/>
    <s v="PAOTA"/>
    <s v="301-DBS"/>
    <s v="JAIPUR"/>
    <s v="RJ"/>
    <s v="RAJASTHAN"/>
    <s v="jaipur"/>
    <n v="90149"/>
    <s v="10043-RAVI MISHRA"/>
    <s v="Low"/>
    <n v="10979"/>
    <n v="35551"/>
    <n v="8823"/>
    <n v="44.49"/>
    <n v="4560.55"/>
    <s v="N"/>
    <s v="N"/>
    <n v="2"/>
    <s v="On-Time"/>
    <x v="501"/>
    <s v="2019-04"/>
    <s v="2019-03"/>
    <n v="1"/>
    <n v="0"/>
    <x v="4"/>
    <n v="2018"/>
    <n v="0"/>
    <s v="2019-Q2"/>
    <n v="1"/>
  </r>
  <r>
    <s v="ACC000797"/>
    <n v="175"/>
    <s v="BEHROR"/>
    <s v="JLG30K"/>
    <n v="16235"/>
    <n v="47558"/>
    <n v="32168"/>
    <d v="2019-04-10T00:00:00"/>
    <s v="Paid Off"/>
    <s v="Quarterly EMI"/>
    <n v="30179"/>
    <s v="BEHROR-30179"/>
    <s v="Meera Mehta"/>
    <s v="Female"/>
    <s v="36-45"/>
    <n v="45"/>
    <s v="1/1/1974"/>
    <s v="Minority"/>
    <s v="Muslim"/>
    <s v="RENT"/>
    <s v="75K-100K"/>
    <s v="Business"/>
    <n v="357"/>
    <s v="XLG"/>
    <s v="Services"/>
    <s v=" 36 months"/>
    <n v="0.1065"/>
    <s v="B"/>
    <s v="B2"/>
    <s v="BEHROR"/>
    <s v="301-DBS"/>
    <s v="JAIPUR"/>
    <s v="RJ"/>
    <s v="RAJASTHAN"/>
    <s v="BEHROD"/>
    <n v="30179"/>
    <s v="10055-MAHESH KUMAR PATEL"/>
    <s v="Low"/>
    <n v="17251"/>
    <n v="47303"/>
    <n v="15781"/>
    <n v="37.74"/>
    <n v="164.66"/>
    <s v="N"/>
    <s v="N"/>
    <n v="0"/>
    <s v="On-Time"/>
    <x v="0"/>
    <s v="2019-04"/>
    <s v="2019-03"/>
    <n v="0"/>
    <n v="0"/>
    <x v="4"/>
    <n v="2018"/>
    <n v="0"/>
    <s v="2019-Q2"/>
    <n v="0"/>
  </r>
  <r>
    <s v="ACC001205"/>
    <n v="993"/>
    <s v="Mathura"/>
    <s v="JLG30K"/>
    <n v="30859"/>
    <n v="3576"/>
    <n v="40010"/>
    <d v="2019-04-15T00:00:00"/>
    <s v="Paid Off"/>
    <s v="Monthly EMI"/>
    <n v="910182"/>
    <s v="Mathura-910182"/>
    <s v="Nisha Chopra"/>
    <s v="Female"/>
    <s v="26-35"/>
    <n v="28"/>
    <s v="1/1/1989"/>
    <s v="General"/>
    <s v="Hindu"/>
    <s v="RENT"/>
    <s v="&lt;25K"/>
    <s v="Self-Employed"/>
    <n v="553"/>
    <s v="XLG"/>
    <s v="Services"/>
    <s v=" 36 months"/>
    <n v="0.1065"/>
    <s v="B"/>
    <s v="B2"/>
    <s v="Mathura"/>
    <s v="176-DBS"/>
    <s v="BULANDSHAHR"/>
    <s v="UP"/>
    <s v="UTTAR PRADESH"/>
    <s v="MATHURA"/>
    <n v="910182"/>
    <s v="10469-MANISH  PANDEY"/>
    <s v="High"/>
    <n v="31305"/>
    <n v="3821"/>
    <n v="30514"/>
    <n v="32.07"/>
    <n v="1532.45"/>
    <s v="N"/>
    <s v="N"/>
    <n v="0"/>
    <s v="On-Time"/>
    <x v="502"/>
    <s v="2019-04"/>
    <s v="2019-03"/>
    <n v="0"/>
    <n v="0"/>
    <x v="4"/>
    <n v="2018"/>
    <n v="0"/>
    <s v="2019-Q2"/>
    <n v="1"/>
  </r>
  <r>
    <s v="ACC000436"/>
    <n v="220"/>
    <s v="JAMMU"/>
    <s v="JLG30K"/>
    <n v="28254"/>
    <n v="4330"/>
    <n v="35543"/>
    <d v="2019-04-16T00:00:00"/>
    <s v="Paid Off"/>
    <s v="Quarterly EMI"/>
    <n v="720081"/>
    <s v="JAMMU-720081"/>
    <s v="Diya Nair"/>
    <s v="Female"/>
    <s v="18-25"/>
    <n v="25"/>
    <s v="1/1/1992"/>
    <s v="General"/>
    <s v="Hindu"/>
    <s v="RENT"/>
    <s v="50K-75K"/>
    <s v="Self-Employed"/>
    <n v="752"/>
    <s v="XLG"/>
    <s v="Services"/>
    <s v=" 36 months"/>
    <n v="0.1065"/>
    <s v="B"/>
    <s v="B2"/>
    <s v="JAMMU"/>
    <s v="201-DBS"/>
    <s v="LUDHIANA"/>
    <s v="JK"/>
    <s v="JAMMU &amp; KASHMIR"/>
    <s v="JAMMU"/>
    <n v="720081"/>
    <s v="10588-POONAM DEVI"/>
    <s v="High"/>
    <n v="29924"/>
    <n v="3882"/>
    <n v="27937"/>
    <n v="38.79"/>
    <n v="583.83000000000004"/>
    <s v="N"/>
    <s v="N"/>
    <n v="1"/>
    <s v="On-Time"/>
    <x v="0"/>
    <s v="2019-04"/>
    <s v="2019-03"/>
    <n v="0"/>
    <n v="1"/>
    <x v="4"/>
    <n v="2018"/>
    <n v="0"/>
    <s v="2019-Q2"/>
    <n v="0"/>
  </r>
  <r>
    <s v="ACC000074"/>
    <n v="67"/>
    <s v="MOTIHARI"/>
    <s v="JLG30K"/>
    <n v="22796"/>
    <n v="17749"/>
    <n v="40196"/>
    <d v="2019-04-17T00:00:00"/>
    <s v="Default"/>
    <s v="Quarterly EMI"/>
    <n v="520376"/>
    <s v="MOTIHARI-520376"/>
    <s v="Kavya Mehta"/>
    <s v="Female"/>
    <s v="36-45"/>
    <n v="37"/>
    <s v="12/1/1982"/>
    <s v="ST"/>
    <s v="Hindu"/>
    <s v="MORTGAGE"/>
    <s v="75K-100K"/>
    <s v="Business"/>
    <n v="414"/>
    <s v="XLG"/>
    <s v="Services"/>
    <s v=" 36 months"/>
    <n v="0.1065"/>
    <s v="B"/>
    <s v="B2"/>
    <s v="MOTIHARI"/>
    <s v="209-DBS"/>
    <s v="PATNA"/>
    <s v="BR"/>
    <s v="BIHAR"/>
    <s v="Motihari"/>
    <n v="520376"/>
    <s v="10537-RAGHUVANSH SINGH"/>
    <s v="Medium"/>
    <n v="23252"/>
    <n v="19188"/>
    <n v="22416"/>
    <n v="24.23"/>
    <n v="686.86"/>
    <s v="N"/>
    <s v="N"/>
    <n v="1"/>
    <s v="On-Time"/>
    <x v="446"/>
    <s v="2019-04"/>
    <s v="2019-03"/>
    <n v="0"/>
    <n v="0"/>
    <x v="4"/>
    <n v="2018"/>
    <n v="1"/>
    <s v="2019-Q2"/>
    <n v="0"/>
  </r>
  <r>
    <s v="ACC001809"/>
    <n v="115"/>
    <s v="BEHROR"/>
    <s v="JLG35K"/>
    <n v="32355"/>
    <n v="43916"/>
    <n v="6419"/>
    <d v="2019-04-21T00:00:00"/>
    <s v="Fully Paid"/>
    <s v="Monthly EMI"/>
    <n v="30179"/>
    <s v="BEHROR-30179"/>
    <s v="Laksh Malhotra"/>
    <s v="Female"/>
    <s v="36-45"/>
    <n v="38"/>
    <s v="1/1/1981"/>
    <s v="ST"/>
    <s v="Sikh"/>
    <s v="MORTGAGE"/>
    <s v="50K-75K"/>
    <s v="Salaried"/>
    <n v="485"/>
    <s v="XLG"/>
    <s v="Trade"/>
    <s v=" 36 months"/>
    <n v="9.9099999999999994E-2"/>
    <s v="B"/>
    <s v="B1"/>
    <s v="BEHROR"/>
    <s v="301-DBS"/>
    <s v="JAIPUR"/>
    <s v="RJ"/>
    <s v="RAJASTHAN"/>
    <s v="BEHROD"/>
    <n v="30179"/>
    <s v="10055-MAHESH KUMAR PATEL"/>
    <s v="Low"/>
    <n v="33751"/>
    <n v="44865"/>
    <n v="32299"/>
    <n v="3.15"/>
    <n v="336.12"/>
    <s v="N"/>
    <s v="N"/>
    <n v="0"/>
    <s v="Late"/>
    <x v="503"/>
    <s v="2019-04"/>
    <s v="2019-03"/>
    <n v="0"/>
    <n v="0"/>
    <x v="4"/>
    <n v="2018"/>
    <n v="0"/>
    <s v="2019-Q2"/>
    <n v="1"/>
  </r>
  <r>
    <s v="ACC001537"/>
    <n v="570"/>
    <s v="CHHATA"/>
    <s v="JLG30K"/>
    <n v="48841"/>
    <n v="15674"/>
    <n v="12316"/>
    <d v="2019-04-22T00:00:00"/>
    <s v="Active"/>
    <s v="Quarterly EMI"/>
    <n v="910020"/>
    <s v="CHHATA-910020"/>
    <s v="Diya Patel"/>
    <s v="Female"/>
    <s v="36-45"/>
    <n v="44"/>
    <s v="8/9/1975"/>
    <s v="General"/>
    <s v="Hindu"/>
    <s v="MORTGAGE"/>
    <s v="25K-50K"/>
    <s v="Salaried"/>
    <n v="601"/>
    <s v="XLG"/>
    <s v="Services"/>
    <s v=" 36 months"/>
    <n v="0.1065"/>
    <s v="B"/>
    <s v="B2"/>
    <s v="CHHATA"/>
    <s v="176-DBS"/>
    <s v="BULANDSHAHR"/>
    <s v="UP"/>
    <s v="UTTAR PRADESH"/>
    <s v="MATHURA"/>
    <n v="910020"/>
    <s v="10047-ANIL KUMAR"/>
    <s v="High"/>
    <n v="49211"/>
    <n v="16482"/>
    <n v="48745"/>
    <n v="44.65"/>
    <n v="4864.1499999999996"/>
    <s v="N"/>
    <s v="N"/>
    <n v="0"/>
    <s v="On-Time"/>
    <x v="504"/>
    <s v="2019-04"/>
    <s v="2019-03"/>
    <n v="1"/>
    <n v="0"/>
    <x v="4"/>
    <n v="2018"/>
    <n v="0"/>
    <s v="2019-Q2"/>
    <n v="1"/>
  </r>
  <r>
    <s v="ACC001494"/>
    <n v="16"/>
    <s v="FATEHGARH SAHIB"/>
    <s v="JLG44K"/>
    <n v="2026"/>
    <n v="18273"/>
    <n v="25924"/>
    <d v="2019-04-24T00:00:00"/>
    <s v="Fully Paid"/>
    <s v="Quarterly EMI"/>
    <n v="120676"/>
    <s v="FATEHGARH SAHIB-120676"/>
    <s v="Vivaan Malhotra"/>
    <s v="Female"/>
    <s v="46-55"/>
    <n v="53"/>
    <s v="1/1/1964"/>
    <s v="SC"/>
    <s v="Hindu"/>
    <s v="RENT"/>
    <s v="75K-100K"/>
    <s v="Business"/>
    <n v="488"/>
    <s v="XLG"/>
    <s v="Home Loan"/>
    <s v=" 36 months"/>
    <n v="6.6199999999999995E-2"/>
    <s v="A"/>
    <s v="A2"/>
    <s v="FATEHGARH SAHIB"/>
    <s v="102-DBS"/>
    <s v="LUDHIANA"/>
    <s v="PB"/>
    <s v="PUNJAB"/>
    <s v="FATEHGARH SAHIB"/>
    <n v="120676"/>
    <s v="10037-RAJESH PRATAP"/>
    <s v="Medium"/>
    <n v="2881"/>
    <n v="20008"/>
    <n v="1910"/>
    <n v="35.36"/>
    <n v="1705.3"/>
    <s v="N"/>
    <s v="N"/>
    <n v="0"/>
    <s v="On-Time"/>
    <x v="107"/>
    <s v="2019-04"/>
    <s v="2019-03"/>
    <n v="0"/>
    <n v="0"/>
    <x v="4"/>
    <n v="2018"/>
    <n v="1"/>
    <s v="2019-Q2"/>
    <n v="0"/>
  </r>
  <r>
    <s v="ACC000882"/>
    <n v="936"/>
    <s v="CUTTACK"/>
    <s v="JLG35K"/>
    <n v="7696"/>
    <n v="22503"/>
    <n v="1617"/>
    <d v="2019-04-24T00:00:00"/>
    <s v="Fully Paid"/>
    <s v="Quarterly EMI"/>
    <n v="630081"/>
    <s v="CUTTACK-630081"/>
    <s v="Ananya Patel"/>
    <s v="Female"/>
    <s v="36-45"/>
    <n v="43"/>
    <s v="1/3/1975"/>
    <s v="Minority"/>
    <s v="Muslim"/>
    <s v="RENT"/>
    <s v="75K-100K"/>
    <s v="Salaried"/>
    <n v="558"/>
    <s v="XLG"/>
    <s v="Trade"/>
    <s v=" 36 months"/>
    <n v="9.9099999999999994E-2"/>
    <s v="B"/>
    <s v="B1"/>
    <s v="CUTTACK"/>
    <s v="107-DBS"/>
    <s v="BHUBANESWAR"/>
    <s v="OR"/>
    <s v="ODISHA"/>
    <s v="CUTTACK"/>
    <n v="630081"/>
    <s v="12061-PINAKAPANI KANUNGO"/>
    <s v="High"/>
    <n v="8311"/>
    <n v="23633"/>
    <n v="7274"/>
    <n v="20.8"/>
    <n v="1992.55"/>
    <s v="N"/>
    <s v="N"/>
    <n v="2"/>
    <s v="On-Time"/>
    <x v="411"/>
    <s v="2019-04"/>
    <s v="2019-03"/>
    <n v="0"/>
    <n v="1"/>
    <x v="4"/>
    <n v="2018"/>
    <n v="1"/>
    <s v="2019-Q2"/>
    <n v="0"/>
  </r>
  <r>
    <s v="ACC000188"/>
    <n v="455"/>
    <s v="KAROND"/>
    <s v="JLG35K"/>
    <n v="19480"/>
    <n v="46941"/>
    <n v="12993"/>
    <d v="2019-04-27T00:00:00"/>
    <s v="Paid Off"/>
    <s v="Quarterly EMI"/>
    <n v="1320004"/>
    <s v="KAROND-1320004"/>
    <s v="Aditya Mehta"/>
    <s v="Female"/>
    <s v="46-55"/>
    <n v="46"/>
    <s v="1/1/1974"/>
    <s v="Minority"/>
    <s v="Muslim"/>
    <s v="RENT"/>
    <s v="&lt;25K"/>
    <s v="Business"/>
    <n v="708"/>
    <s v="XLG"/>
    <s v="Trade"/>
    <s v=" 36 months"/>
    <n v="9.9099999999999994E-2"/>
    <s v="B"/>
    <s v="B1"/>
    <s v="KAROND"/>
    <s v="200-DBS"/>
    <s v="BHOPAL"/>
    <s v="MP"/>
    <s v="MADHYA PRADESH"/>
    <s v="BHOPAL"/>
    <n v="1320004"/>
    <s v="12758-ROHIT KUMAR JAISWAL"/>
    <s v="Medium"/>
    <n v="19955"/>
    <n v="46991"/>
    <n v="19409"/>
    <n v="25.52"/>
    <n v="4777.41"/>
    <s v="N"/>
    <s v="N"/>
    <n v="0"/>
    <s v="On-Time"/>
    <x v="146"/>
    <s v="2019-04"/>
    <s v="2019-03"/>
    <n v="0"/>
    <n v="0"/>
    <x v="4"/>
    <n v="2018"/>
    <n v="0"/>
    <s v="2019-Q2"/>
    <n v="0"/>
  </r>
  <r>
    <s v="ACC000594"/>
    <n v="808"/>
    <s v="HABRA"/>
    <s v="JLG30K"/>
    <n v="3068"/>
    <n v="23311"/>
    <n v="10582"/>
    <d v="2019-04-29T00:00:00"/>
    <s v="Fully Paid"/>
    <s v="Monthly EMI"/>
    <n v="650051"/>
    <s v="HABRA-650051"/>
    <s v="Kavya Chopra"/>
    <s v="Female"/>
    <s v="36-45"/>
    <n v="43"/>
    <s v="10/3/1975"/>
    <s v="General"/>
    <s v="Muslim"/>
    <s v="OWN"/>
    <s v="100K+"/>
    <s v="Business"/>
    <n v="300"/>
    <s v="XLG"/>
    <s v="Services"/>
    <s v=" 36 months"/>
    <n v="0.1065"/>
    <s v="B"/>
    <s v="B2"/>
    <s v="HABRA"/>
    <s v="201-DBS"/>
    <s v="HOWRAH"/>
    <s v="WB"/>
    <s v="WEST BENGAL"/>
    <s v="HABRA"/>
    <n v="650051"/>
    <s v="12361-RITESH KUMAR SINHA"/>
    <s v="Low"/>
    <n v="4632"/>
    <n v="23360"/>
    <n v="3008"/>
    <n v="10.28"/>
    <n v="883.39"/>
    <s v="N"/>
    <s v="N"/>
    <n v="0"/>
    <s v="Late"/>
    <x v="505"/>
    <s v="2019-04"/>
    <s v="2019-03"/>
    <n v="0"/>
    <n v="0"/>
    <x v="4"/>
    <n v="2018"/>
    <n v="0"/>
    <s v="2019-Q2"/>
    <n v="1"/>
  </r>
  <r>
    <s v="ACC001997"/>
    <n v="137"/>
    <s v="MUKTSAR"/>
    <s v="JLG30K"/>
    <n v="11150"/>
    <n v="16863"/>
    <n v="10392"/>
    <d v="2019-05-01T00:00:00"/>
    <s v="Fully Paid"/>
    <s v="Monthly EMI"/>
    <n v="1110166"/>
    <s v="MUKTSAR-1110166"/>
    <s v="Ananya Nair"/>
    <s v="Female"/>
    <s v="36-45"/>
    <n v="44"/>
    <s v="1/1/1975"/>
    <s v="ST"/>
    <s v="Sikh"/>
    <s v="RENT"/>
    <s v="50K-75K"/>
    <s v="Self-Employed"/>
    <n v="638"/>
    <s v="XLG"/>
    <s v="Services"/>
    <s v=" 36 months"/>
    <n v="0.1065"/>
    <s v="B"/>
    <s v="B2"/>
    <s v="MUKTSAR"/>
    <s v="102-DBS"/>
    <s v="LUDHIANA"/>
    <s v="PB"/>
    <s v="PUNJAB"/>
    <s v="SRI MUKTSAR SAHIB"/>
    <n v="1110166"/>
    <s v="11303-ASHUTOSH KUMAR SUMAN"/>
    <s v="Medium"/>
    <n v="11493"/>
    <n v="17437"/>
    <n v="11111"/>
    <n v="6.59"/>
    <n v="3236.39"/>
    <s v="N"/>
    <s v="N"/>
    <n v="2"/>
    <s v="Late"/>
    <x v="362"/>
    <s v="2019-05"/>
    <s v="2019-04"/>
    <n v="0"/>
    <n v="0"/>
    <x v="4"/>
    <n v="2018"/>
    <n v="1"/>
    <s v="2019-Q2"/>
    <n v="0"/>
  </r>
  <r>
    <s v="ACC001822"/>
    <n v="99"/>
    <s v="SAMRALA"/>
    <s v="JLG30K"/>
    <n v="44393"/>
    <n v="31506"/>
    <n v="10400"/>
    <d v="2019-05-02T00:00:00"/>
    <s v="Fully Paid"/>
    <s v="Monthly EMI"/>
    <n v="130067"/>
    <s v="SAMRALA-130067"/>
    <s v="Aarav Verma"/>
    <s v="Female"/>
    <s v="26-35"/>
    <n v="33"/>
    <s v="2/6/1985"/>
    <s v="ST"/>
    <s v="Sikh"/>
    <s v="MORTGAGE"/>
    <s v="25K-50K"/>
    <s v="Salaried"/>
    <n v="754"/>
    <s v="XLG"/>
    <s v="Services"/>
    <s v=" 36 months"/>
    <n v="0.1065"/>
    <s v="B"/>
    <s v="B2"/>
    <s v="SAMRALA"/>
    <s v="102-DBS"/>
    <s v="LUDHIANA"/>
    <s v="PB"/>
    <s v="PUNJAB"/>
    <s v="SAMRALA"/>
    <n v="130067"/>
    <s v="10050-GAUTAM SINGH"/>
    <s v="Low"/>
    <n v="46347"/>
    <n v="32484"/>
    <n v="44391"/>
    <n v="15.85"/>
    <n v="2815.25"/>
    <s v="Y"/>
    <s v="N"/>
    <n v="0"/>
    <s v="On-Time"/>
    <x v="376"/>
    <s v="2019-05"/>
    <s v="2019-04"/>
    <n v="0"/>
    <n v="0"/>
    <x v="4"/>
    <n v="2018"/>
    <n v="0"/>
    <s v="2019-Q2"/>
    <n v="0"/>
  </r>
  <r>
    <s v="ACC001634"/>
    <n v="85"/>
    <s v="DURGAPUR"/>
    <s v="JLG35K"/>
    <n v="39711"/>
    <n v="19326"/>
    <n v="21654"/>
    <d v="2019-05-05T00:00:00"/>
    <s v="Paid Off"/>
    <s v="Monthly EMI"/>
    <n v="700013"/>
    <s v="DURGAPUR-700013"/>
    <s v="Nisha Verma"/>
    <s v="Female"/>
    <s v="26-35"/>
    <n v="26"/>
    <s v="1/1/1993"/>
    <s v="OBC"/>
    <s v="Hindu"/>
    <s v="RENT"/>
    <s v="100K+"/>
    <s v="Self-Employed"/>
    <n v="824"/>
    <s v="XLG"/>
    <s v="Trade"/>
    <s v=" 36 months"/>
    <n v="9.9099999999999994E-2"/>
    <s v="B"/>
    <s v="B1"/>
    <s v="DURGAPUR"/>
    <s v="201-DBS"/>
    <s v="HOWRAH"/>
    <s v="WB"/>
    <s v="WEST BENGAL"/>
    <s v="PASCHIM BARDHHAMAN"/>
    <n v="700013"/>
    <s v="10037-RAJESH PRATAP"/>
    <s v="Low"/>
    <n v="39937"/>
    <n v="21133"/>
    <n v="39604"/>
    <n v="19.11"/>
    <n v="2165.5700000000002"/>
    <s v="N"/>
    <s v="N"/>
    <n v="2"/>
    <s v="On-Time"/>
    <x v="506"/>
    <s v="2019-05"/>
    <s v="2019-04"/>
    <n v="0"/>
    <n v="0"/>
    <x v="4"/>
    <n v="2018"/>
    <n v="0"/>
    <s v="2019-Q2"/>
    <n v="1"/>
  </r>
  <r>
    <s v="ACC000006"/>
    <n v="1001"/>
    <s v="SIVASAGAR"/>
    <s v="JLG35K"/>
    <n v="9547"/>
    <n v="6742"/>
    <n v="15227"/>
    <d v="2019-05-06T00:00:00"/>
    <s v="Paid Off"/>
    <s v="Monthly EMI"/>
    <n v="880038"/>
    <s v="SIVASAGAR-880038"/>
    <s v="Nisha Malhotra"/>
    <s v="Female"/>
    <s v="36-45"/>
    <n v="42"/>
    <s v="1/1/1977"/>
    <s v="SC"/>
    <s v="Hindu"/>
    <s v="RENT"/>
    <s v="25K-50K"/>
    <s v="Self-Employed"/>
    <n v="717"/>
    <s v="XLG"/>
    <s v="Trade"/>
    <s v=" 36 months"/>
    <n v="9.9099999999999994E-2"/>
    <s v="B"/>
    <s v="B1"/>
    <s v="SIVASAGAR"/>
    <s v="208-DBS"/>
    <s v="GUWAAHATI"/>
    <s v="AS"/>
    <s v="ASSAM"/>
    <s v="SIVASAGAR"/>
    <n v="880038"/>
    <s v="12359-SAMIUR RAHMAN"/>
    <s v="High"/>
    <n v="10682"/>
    <n v="8589"/>
    <n v="9281"/>
    <n v="38.01"/>
    <n v="3226.56"/>
    <s v="N"/>
    <s v="N"/>
    <n v="1"/>
    <s v="Very Late"/>
    <x v="507"/>
    <s v="2019-05"/>
    <s v="2019-04"/>
    <n v="0"/>
    <n v="0"/>
    <x v="4"/>
    <n v="2018"/>
    <n v="0"/>
    <s v="2019-Q2"/>
    <n v="1"/>
  </r>
  <r>
    <s v="ACC001919"/>
    <n v="71"/>
    <s v="BILASPUR"/>
    <s v="JLG30K"/>
    <n v="36781"/>
    <n v="18478"/>
    <n v="18720"/>
    <d v="2019-05-12T00:00:00"/>
    <s v="Paid Off"/>
    <s v="Quarterly EMI"/>
    <n v="240005"/>
    <s v="BILASPUR-240005"/>
    <s v="Meera Reddy"/>
    <s v="Female"/>
    <s v="46-55"/>
    <n v="49"/>
    <s v="1/1/1970"/>
    <s v="ST"/>
    <s v="Hindu"/>
    <s v="OWN"/>
    <s v="75K-100K"/>
    <s v="Salaried"/>
    <n v="374"/>
    <s v="XLG"/>
    <s v="Services"/>
    <s v=" 36 months"/>
    <n v="0.1065"/>
    <s v="B"/>
    <s v="B2"/>
    <s v="BILASPUR"/>
    <s v="207-DBS"/>
    <s v="RAIPUR"/>
    <s v="CG"/>
    <s v="CHATTISGARH"/>
    <s v="BILASPUR"/>
    <n v="240005"/>
    <s v="10886-MANISH KUMAR DWIVEDI"/>
    <s v="Low"/>
    <n v="37948"/>
    <n v="19568"/>
    <n v="36372"/>
    <n v="26.33"/>
    <n v="2962.46"/>
    <s v="N"/>
    <s v="N"/>
    <n v="1"/>
    <s v="Very Late"/>
    <x v="508"/>
    <s v="2019-05"/>
    <s v="2019-04"/>
    <n v="0"/>
    <n v="0"/>
    <x v="4"/>
    <n v="2018"/>
    <n v="0"/>
    <s v="2019-Q2"/>
    <n v="1"/>
  </r>
  <r>
    <s v="ACC000334"/>
    <n v="837"/>
    <s v="MAHASAMUND"/>
    <s v="JLG30K"/>
    <n v="40056"/>
    <n v="39498"/>
    <n v="28632"/>
    <d v="2019-05-13T00:00:00"/>
    <s v="Fully Paid"/>
    <s v="Monthly EMI"/>
    <n v="250029"/>
    <s v="MAHASAMUND-250029"/>
    <s v="Laksh Malhotra"/>
    <s v="Female"/>
    <s v="46-55"/>
    <n v="51"/>
    <s v="1/1/1968"/>
    <s v="General"/>
    <s v="Muslim"/>
    <s v="MORTGAGE"/>
    <s v="75K-100K"/>
    <s v="Self-Employed"/>
    <n v="804"/>
    <s v="XLG"/>
    <s v="Services"/>
    <s v=" 36 months"/>
    <n v="0.1065"/>
    <s v="B"/>
    <s v="B2"/>
    <s v="MAHASAMUND"/>
    <s v="207-DBS"/>
    <s v="RAIPUR"/>
    <s v="CG"/>
    <s v="CHATTISGARH"/>
    <s v="MAHASAMUND"/>
    <n v="250029"/>
    <s v="11640-NITISH KUMAR"/>
    <s v="High"/>
    <n v="41659"/>
    <n v="39429"/>
    <n v="39705"/>
    <n v="24.75"/>
    <n v="3046.77"/>
    <s v="N"/>
    <s v="N"/>
    <n v="2"/>
    <s v="On-Time"/>
    <x v="509"/>
    <s v="2019-05"/>
    <s v="2019-04"/>
    <n v="0"/>
    <n v="0"/>
    <x v="4"/>
    <n v="2018"/>
    <n v="0"/>
    <s v="2019-Q2"/>
    <n v="1"/>
  </r>
  <r>
    <s v="ACC000276"/>
    <n v="867"/>
    <s v="ASANSOL"/>
    <s v="JLG30K"/>
    <n v="11859"/>
    <n v="37049"/>
    <n v="6965"/>
    <d v="2019-05-14T00:00:00"/>
    <s v="Fully Paid"/>
    <s v="Monthly EMI"/>
    <n v="690076"/>
    <s v="ASANSOL-690076"/>
    <s v="Vivaan Gupta"/>
    <s v="Female"/>
    <s v="46-55"/>
    <n v="50"/>
    <s v="1/1/1968"/>
    <s v="ST"/>
    <s v="Sikh"/>
    <s v="RENT"/>
    <s v="50K-75K"/>
    <s v="Self-Employed"/>
    <n v="768"/>
    <s v="XLG"/>
    <s v="Services"/>
    <s v=" 36 months"/>
    <n v="0.1065"/>
    <s v="B"/>
    <s v="B2"/>
    <s v="ASANSOL"/>
    <s v="201-DBS"/>
    <s v="HOWRAH"/>
    <s v="WB"/>
    <s v="WEST BENGAL"/>
    <s v="PASCHIM BARDHHAMAN"/>
    <n v="690076"/>
    <s v="10035-ABHAY TOMER"/>
    <s v="Medium"/>
    <n v="11372"/>
    <n v="38375"/>
    <n v="11565"/>
    <n v="15.12"/>
    <n v="3175.05"/>
    <s v="N"/>
    <s v="N"/>
    <n v="2"/>
    <s v="On-Time"/>
    <x v="9"/>
    <s v="2019-05"/>
    <s v="2019-04"/>
    <n v="0"/>
    <n v="0"/>
    <x v="4"/>
    <n v="2018"/>
    <n v="0"/>
    <s v="2019-Q2"/>
    <n v="0"/>
  </r>
  <r>
    <s v="ACC001965"/>
    <n v="870"/>
    <s v="FATEHGARH SAHIB"/>
    <s v="JLG35K"/>
    <n v="11921"/>
    <n v="36238"/>
    <n v="40088"/>
    <d v="2019-05-14T00:00:00"/>
    <s v="Fully Paid"/>
    <s v="Monthly EMI"/>
    <n v="120676"/>
    <s v="FATEHGARH SAHIB-120676"/>
    <s v="Vivaan Gupta"/>
    <s v="Female"/>
    <s v="46-55"/>
    <n v="50"/>
    <s v="1/1/1968"/>
    <s v="ST"/>
    <s v="Sikh"/>
    <s v="RENT"/>
    <s v="50K-75K"/>
    <s v="Self-Employed"/>
    <n v="768"/>
    <s v="XLG"/>
    <s v="Trade"/>
    <s v=" 36 months"/>
    <n v="9.9099999999999994E-2"/>
    <s v="B"/>
    <s v="B1"/>
    <s v="FATEHGARH SAHIB"/>
    <s v="102-DBS"/>
    <s v="LUDHIANA"/>
    <s v="PB"/>
    <s v="PUNJAB"/>
    <s v="FATEHGARH SAHIB"/>
    <n v="120676"/>
    <s v="10037-RAJESH PRATAP"/>
    <s v="Medium"/>
    <n v="11515"/>
    <n v="36903"/>
    <n v="11911"/>
    <n v="23.11"/>
    <n v="957.17"/>
    <s v="N"/>
    <s v="N"/>
    <n v="2"/>
    <s v="Late"/>
    <x v="510"/>
    <s v="2019-05"/>
    <s v="2019-04"/>
    <n v="0"/>
    <n v="0"/>
    <x v="4"/>
    <n v="2018"/>
    <n v="0"/>
    <s v="2019-Q2"/>
    <n v="1"/>
  </r>
  <r>
    <s v="ACC000111"/>
    <n v="499"/>
    <s v="ASANSOL"/>
    <s v="JLG35K"/>
    <n v="30743"/>
    <n v="36969"/>
    <n v="28050"/>
    <d v="2019-05-15T00:00:00"/>
    <s v="Default"/>
    <s v="Monthly EMI"/>
    <n v="690076"/>
    <s v="ASANSOL-690076"/>
    <s v="Meera Chopra"/>
    <s v="Female"/>
    <s v="46-55"/>
    <n v="53"/>
    <s v="5/7/1966"/>
    <s v="ST"/>
    <s v="Sikh"/>
    <s v="RENT"/>
    <s v="75K-100K"/>
    <s v="Business"/>
    <n v="551"/>
    <s v="XLG"/>
    <s v="Trade"/>
    <s v=" 36 months"/>
    <n v="9.9099999999999994E-2"/>
    <s v="B"/>
    <s v="B1"/>
    <s v="ASANSOL"/>
    <s v="201-DBS"/>
    <s v="HOWRAH"/>
    <s v="WB"/>
    <s v="WEST BENGAL"/>
    <s v="PASCHIM BARDHHAMAN"/>
    <n v="690076"/>
    <s v="10035-ABHAY TOMER"/>
    <s v="Medium"/>
    <n v="30266"/>
    <n v="37958"/>
    <n v="30398"/>
    <n v="31.45"/>
    <n v="2133.6799999999998"/>
    <s v="N"/>
    <s v="N"/>
    <n v="2"/>
    <s v="On-Time"/>
    <x v="511"/>
    <s v="2019-05"/>
    <s v="2019-04"/>
    <n v="0"/>
    <n v="0"/>
    <x v="4"/>
    <n v="2018"/>
    <n v="0"/>
    <s v="2019-Q2"/>
    <n v="1"/>
  </r>
  <r>
    <s v="ACC001610"/>
    <n v="761"/>
    <s v="MAWANA"/>
    <s v="JLG30K"/>
    <n v="20048"/>
    <n v="32851"/>
    <n v="42165"/>
    <d v="2019-05-16T00:00:00"/>
    <s v="Active"/>
    <s v="Quarterly EMI"/>
    <n v="800018"/>
    <s v="MAWANA-800018"/>
    <s v="Kavya Chopra"/>
    <s v="Female"/>
    <s v="36-45"/>
    <n v="43"/>
    <s v="10/3/1975"/>
    <s v="General"/>
    <s v="Muslim"/>
    <s v="OWN"/>
    <s v="100K+"/>
    <s v="Business"/>
    <n v="300"/>
    <s v="XLG"/>
    <s v="Services"/>
    <s v=" 36 months"/>
    <n v="0.1065"/>
    <s v="B"/>
    <s v="B2"/>
    <s v="MAWANA"/>
    <s v="176-DBS"/>
    <s v="BULANDSHAHR"/>
    <s v="UP"/>
    <s v="UTTAR PRADESH"/>
    <s v="MEERUT"/>
    <n v="800018"/>
    <s v="11183-ANIL KUMAR"/>
    <s v="Medium"/>
    <n v="21117"/>
    <n v="34595"/>
    <n v="19702"/>
    <n v="38.71"/>
    <n v="2050.73"/>
    <s v="N"/>
    <s v="N"/>
    <n v="0"/>
    <s v="On-Time"/>
    <x v="359"/>
    <s v="2019-05"/>
    <s v="2019-04"/>
    <n v="1"/>
    <n v="0"/>
    <x v="4"/>
    <n v="2018"/>
    <n v="0"/>
    <s v="2019-Q2"/>
    <n v="0"/>
  </r>
  <r>
    <s v="ACC001288"/>
    <n v="356"/>
    <s v="CHHATA"/>
    <s v="JLG29K"/>
    <n v="36514"/>
    <n v="16047"/>
    <n v="17332"/>
    <d v="2019-05-25T00:00:00"/>
    <s v="Active"/>
    <s v="Monthly EMI"/>
    <n v="910020"/>
    <s v="CHHATA-910020"/>
    <s v="Diya Patel"/>
    <s v="Female"/>
    <s v="36-45"/>
    <n v="44"/>
    <s v="8/9/1975"/>
    <s v="General"/>
    <s v="Hindu"/>
    <s v="MORTGAGE"/>
    <s v="25K-50K"/>
    <s v="Salaried"/>
    <n v="601"/>
    <s v="XLG"/>
    <s v="Trade"/>
    <s v=" 60 months"/>
    <n v="0.17269999999999999"/>
    <s v="D"/>
    <s v="D3"/>
    <s v="CHHATA"/>
    <s v="176-DBS"/>
    <s v="BULANDSHAHR"/>
    <s v="UP"/>
    <s v="UTTAR PRADESH"/>
    <s v="MATHURA"/>
    <n v="910020"/>
    <s v="10047-ANIL KUMAR"/>
    <s v="High"/>
    <n v="38402"/>
    <n v="15561"/>
    <n v="36333"/>
    <n v="26.08"/>
    <n v="4678.88"/>
    <s v="N"/>
    <s v="N"/>
    <n v="2"/>
    <s v="On-Time"/>
    <x v="490"/>
    <s v="2019-05"/>
    <s v="2019-04"/>
    <n v="1"/>
    <n v="0"/>
    <x v="4"/>
    <n v="2018"/>
    <n v="0"/>
    <s v="2019-Q2"/>
    <n v="0"/>
  </r>
  <r>
    <s v="ACC001078"/>
    <n v="38"/>
    <s v="Mathura"/>
    <s v="JLG39K"/>
    <n v="19620"/>
    <n v="31861"/>
    <n v="9853"/>
    <d v="2019-05-27T00:00:00"/>
    <s v="Paid Off"/>
    <s v="Monthly EMI"/>
    <n v="910182"/>
    <s v="Mathura-910182"/>
    <s v="Aditya Sharma"/>
    <s v="Female"/>
    <s v="26-35"/>
    <n v="32"/>
    <s v="1/1/1985"/>
    <s v="General"/>
    <s v="Hindu"/>
    <s v="RENT"/>
    <s v="50K-75K"/>
    <s v="Self-Employed"/>
    <n v="821"/>
    <s v="XLG"/>
    <s v="Agriculture"/>
    <s v=" 36 months"/>
    <n v="6.6199999999999995E-2"/>
    <s v="A"/>
    <s v="A2"/>
    <s v="Mathura"/>
    <s v="176-DBS"/>
    <s v="BULANDSHAHR"/>
    <s v="UP"/>
    <s v="UTTAR PRADESH"/>
    <s v="MATHURA"/>
    <n v="910182"/>
    <s v="10469-MANISH  PANDEY"/>
    <s v="High"/>
    <n v="19936"/>
    <n v="31556"/>
    <n v="19163"/>
    <n v="11.63"/>
    <n v="2702.83"/>
    <s v="N"/>
    <s v="N"/>
    <n v="2"/>
    <s v="On-Time"/>
    <x v="512"/>
    <s v="2019-05"/>
    <s v="2019-04"/>
    <n v="0"/>
    <n v="0"/>
    <x v="4"/>
    <n v="2018"/>
    <n v="0"/>
    <s v="2019-Q2"/>
    <n v="1"/>
  </r>
  <r>
    <s v="ACC000934"/>
    <n v="143"/>
    <s v="SANGRUR"/>
    <s v="JLG30K"/>
    <n v="8253"/>
    <n v="10469"/>
    <n v="31346"/>
    <d v="2019-05-27T00:00:00"/>
    <s v="Active"/>
    <s v="Quarterly EMI"/>
    <n v="110159"/>
    <s v="SANGRUR-110159"/>
    <s v="Vivaan Verma"/>
    <s v="Female"/>
    <s v="46-55"/>
    <n v="52"/>
    <s v="1/1/1967"/>
    <s v="ST"/>
    <s v="Sikh"/>
    <s v="RENT"/>
    <s v="100K+"/>
    <s v="Salaried"/>
    <n v="626"/>
    <s v="XLG"/>
    <s v="Services"/>
    <s v=" 36 months"/>
    <n v="0.1065"/>
    <s v="B"/>
    <s v="B2"/>
    <s v="SANGRUR"/>
    <s v="102-DBS"/>
    <s v="LUDHIANA"/>
    <s v="PB"/>
    <s v="PUNJAB"/>
    <s v="SANGRUR"/>
    <n v="110159"/>
    <s v="10037-RAJESH PRATAP"/>
    <s v="Low"/>
    <n v="9520"/>
    <n v="11016"/>
    <n v="7764"/>
    <n v="12.99"/>
    <n v="3087.08"/>
    <s v="N"/>
    <s v="N"/>
    <n v="2"/>
    <s v="On-Time"/>
    <x v="428"/>
    <s v="2019-05"/>
    <s v="2019-04"/>
    <n v="1"/>
    <n v="0"/>
    <x v="4"/>
    <n v="2018"/>
    <n v="1"/>
    <s v="2019-Q2"/>
    <n v="0"/>
  </r>
  <r>
    <s v="ACC000440"/>
    <n v="386"/>
    <s v="Mangaldoi"/>
    <s v="JLG35K"/>
    <n v="46646"/>
    <n v="37932"/>
    <n v="16778"/>
    <d v="2019-05-28T00:00:00"/>
    <s v="Fully Paid"/>
    <s v="Quarterly EMI"/>
    <n v="570241"/>
    <s v="Mangaldoi-570241"/>
    <s v="Nisha Verma"/>
    <s v="Female"/>
    <s v="18-25"/>
    <n v="22"/>
    <s v="10/10/1996"/>
    <s v="ST"/>
    <s v="Sikh"/>
    <s v="MORTGAGE"/>
    <s v="100K+"/>
    <s v="Salaried"/>
    <n v="564"/>
    <s v="XLG"/>
    <s v="Trade"/>
    <s v=" 36 months"/>
    <n v="9.9099999999999994E-2"/>
    <s v="B"/>
    <s v="B1"/>
    <s v="Mangaldoi"/>
    <s v="208-DBS"/>
    <s v="GUWAAHATI"/>
    <s v="AS"/>
    <s v="ASSAM"/>
    <s v="Mangaldoi"/>
    <n v="570241"/>
    <s v="10961-NAYAN JYOTI SARMAH"/>
    <s v="Low"/>
    <n v="47991"/>
    <n v="38794"/>
    <n v="46528"/>
    <n v="13.93"/>
    <n v="167.4"/>
    <s v="N"/>
    <s v="N"/>
    <n v="2"/>
    <s v="Very Late"/>
    <x v="25"/>
    <s v="2019-05"/>
    <s v="2019-04"/>
    <n v="0"/>
    <n v="0"/>
    <x v="4"/>
    <n v="2018"/>
    <n v="0"/>
    <s v="2019-Q2"/>
    <n v="0"/>
  </r>
  <r>
    <s v="ACC000680"/>
    <n v="909"/>
    <s v="Mathura"/>
    <s v="JLG35"/>
    <n v="43527"/>
    <n v="42261"/>
    <n v="13874"/>
    <d v="2019-05-28T00:00:00"/>
    <s v="Fully Paid"/>
    <s v="Monthly EMI"/>
    <n v="910182"/>
    <s v="Mathura-910182"/>
    <s v="Ananya Mehta"/>
    <s v="Female"/>
    <s v="26-35"/>
    <n v="30"/>
    <s v="1/1/1988"/>
    <s v="ST"/>
    <s v="Sikh"/>
    <s v="RENT"/>
    <s v="75K-100K"/>
    <s v="Business"/>
    <n v="783"/>
    <s v="XLG"/>
    <s v="Home Loan"/>
    <s v=" 60 months"/>
    <n v="0.14649999999999999"/>
    <s v="C"/>
    <s v="C3"/>
    <s v="Mathura"/>
    <s v="176-DBS"/>
    <s v="BULANDSHAHR"/>
    <s v="UP"/>
    <s v="UTTAR PRADESH"/>
    <s v="MATHURA"/>
    <n v="910182"/>
    <s v="10469-MANISH  PANDEY"/>
    <s v="High"/>
    <n v="45252"/>
    <n v="41966"/>
    <n v="43215"/>
    <n v="38.17"/>
    <n v="4246.9799999999996"/>
    <s v="N"/>
    <s v="N"/>
    <n v="0"/>
    <s v="On-Time"/>
    <x v="513"/>
    <s v="2019-05"/>
    <s v="2019-04"/>
    <n v="0"/>
    <n v="0"/>
    <x v="4"/>
    <n v="2018"/>
    <n v="0"/>
    <s v="2019-Q2"/>
    <n v="1"/>
  </r>
  <r>
    <s v="ACC001137"/>
    <n v="419"/>
    <s v="DHARMANAGAR"/>
    <s v="JLG30K"/>
    <n v="16508"/>
    <n v="16849"/>
    <n v="32888"/>
    <d v="2019-06-01T00:00:00"/>
    <s v="Fully Paid"/>
    <s v="Quarterly EMI"/>
    <n v="1230018"/>
    <s v="DHARMANAGAR-1230018"/>
    <s v="Diya Patel"/>
    <s v="Female"/>
    <s v="18-25"/>
    <m/>
    <m/>
    <s v="ST"/>
    <s v="Sikh"/>
    <s v="MORTGAGE"/>
    <s v="&lt;25K"/>
    <s v="Salaried"/>
    <n v="476"/>
    <s v="XLG"/>
    <s v="Services"/>
    <s v=" 36 months"/>
    <n v="0.1065"/>
    <s v="B"/>
    <s v="B2"/>
    <s v="DHARMANAGAR"/>
    <s v="303-DBS"/>
    <s v="GUWAAHATI"/>
    <s v="TR"/>
    <s v="TRIPURA"/>
    <s v="NORTH TRIPURA"/>
    <n v="1230018"/>
    <s v="12526-OKRAM AMOLENDU SINGHA"/>
    <s v="High"/>
    <n v="16389"/>
    <n v="17925"/>
    <n v="16063"/>
    <n v="22.23"/>
    <n v="2437.88"/>
    <s v="Y"/>
    <s v="N"/>
    <n v="1"/>
    <s v="Very Late"/>
    <x v="301"/>
    <s v="2019-06"/>
    <s v="2019-05"/>
    <n v="0"/>
    <n v="0"/>
    <x v="4"/>
    <n v="2018"/>
    <n v="0"/>
    <s v="2019-Q2"/>
    <n v="0"/>
  </r>
  <r>
    <s v="ACC000966"/>
    <n v="809"/>
    <s v="DHURI"/>
    <s v="JLG30K"/>
    <n v="44614"/>
    <n v="49184"/>
    <n v="8994"/>
    <d v="2019-06-01T00:00:00"/>
    <s v="Fully Paid"/>
    <s v="Monthly EMI"/>
    <n v="1030063"/>
    <s v="DHURI-1030063"/>
    <s v="Aditya Mehta"/>
    <s v="Female"/>
    <s v="26-35"/>
    <n v="32"/>
    <s v="1/1/1986"/>
    <s v="ST"/>
    <s v="Sikh"/>
    <s v="RENT"/>
    <s v="75K-100K"/>
    <s v="Salaried"/>
    <n v="666"/>
    <s v="XLG"/>
    <s v="Services"/>
    <s v=" 36 months"/>
    <n v="0.1065"/>
    <s v="B"/>
    <s v="B2"/>
    <s v="DHURI"/>
    <s v="102-DBS"/>
    <s v="LUDHIANA"/>
    <s v="PB"/>
    <s v="PUNJAB"/>
    <s v="SANGRUR"/>
    <n v="1030063"/>
    <s v="12058-DEEPAK KUMAR"/>
    <s v="Low"/>
    <n v="45636"/>
    <n v="48847"/>
    <n v="44308"/>
    <n v="28.12"/>
    <n v="2079.86"/>
    <s v="N"/>
    <s v="N"/>
    <n v="0"/>
    <s v="On-Time"/>
    <x v="275"/>
    <s v="2019-06"/>
    <s v="2019-05"/>
    <n v="0"/>
    <n v="0"/>
    <x v="4"/>
    <n v="2018"/>
    <n v="0"/>
    <s v="2019-Q2"/>
    <n v="0"/>
  </r>
  <r>
    <s v="ACC000793"/>
    <n v="367"/>
    <s v="FATEHGARH SAHIB"/>
    <s v="JLG50K"/>
    <n v="20093"/>
    <n v="3733"/>
    <n v="15912"/>
    <d v="2019-06-03T00:00:00"/>
    <s v="Active"/>
    <s v="Monthly EMI"/>
    <n v="120676"/>
    <s v="FATEHGARH SAHIB-120676"/>
    <s v="Ishaan Malhotra"/>
    <s v="Female"/>
    <s v="18-25"/>
    <n v="22"/>
    <s v="1/1/1997"/>
    <s v="OBC"/>
    <s v="Hindu"/>
    <s v="RENT"/>
    <s v="75K-100K"/>
    <s v="Salaried"/>
    <n v="679"/>
    <s v="XLG"/>
    <s v="Home Loan"/>
    <s v=" 60 months"/>
    <n v="0.1991"/>
    <s v="E"/>
    <s v="E4"/>
    <s v="FATEHGARH SAHIB"/>
    <s v="102-DBS"/>
    <s v="LUDHIANA"/>
    <s v="PB"/>
    <s v="PUNJAB"/>
    <s v="FATEHGARH SAHIB"/>
    <n v="120676"/>
    <s v="10037-RAJESH PRATAP"/>
    <s v="Medium"/>
    <n v="19886"/>
    <n v="3983"/>
    <n v="19980"/>
    <n v="18.39"/>
    <n v="602.72"/>
    <s v="N"/>
    <s v="N"/>
    <n v="0"/>
    <s v="On-Time"/>
    <x v="514"/>
    <s v="2019-06"/>
    <s v="2019-05"/>
    <n v="1"/>
    <n v="0"/>
    <x v="4"/>
    <n v="2018"/>
    <n v="0"/>
    <s v="2019-Q2"/>
    <n v="1"/>
  </r>
  <r>
    <s v="ACC000595"/>
    <n v="913"/>
    <s v="HAPUR"/>
    <s v="JLG30K"/>
    <n v="37711"/>
    <n v="9162"/>
    <n v="20812"/>
    <d v="2019-06-04T00:00:00"/>
    <s v="Fully Paid"/>
    <s v="Quarterly EMI"/>
    <n v="210563"/>
    <s v="HAPUR-210563"/>
    <s v="Laksh Nair"/>
    <s v="Female"/>
    <s v="46-55"/>
    <n v="51"/>
    <s v="1/10/1967"/>
    <s v="General"/>
    <s v="Muslim"/>
    <s v="RENT"/>
    <s v="&lt;25K"/>
    <s v="Salaried"/>
    <n v="338"/>
    <s v="XLG"/>
    <s v="Services"/>
    <s v=" 36 months"/>
    <n v="0.1065"/>
    <s v="B"/>
    <s v="B2"/>
    <s v="HAPUR"/>
    <s v="176-DBS"/>
    <s v="BULANDSHAHR"/>
    <s v="UP"/>
    <s v="UTTAR PRADESH"/>
    <s v="HAPUR"/>
    <n v="210563"/>
    <s v="10183-RISHABH PANT"/>
    <s v="Low"/>
    <n v="39619"/>
    <n v="9533"/>
    <n v="37431"/>
    <n v="46.11"/>
    <n v="2417.09"/>
    <s v="N"/>
    <s v="Y"/>
    <n v="2"/>
    <s v="Late"/>
    <x v="15"/>
    <s v="2019-06"/>
    <s v="2019-05"/>
    <n v="0"/>
    <n v="0"/>
    <x v="4"/>
    <n v="2018"/>
    <n v="0"/>
    <s v="2019-Q2"/>
    <n v="0"/>
  </r>
  <r>
    <s v="ACC000852"/>
    <n v="300"/>
    <s v="MADHUBANI"/>
    <s v="JLG35K"/>
    <n v="24151"/>
    <n v="40077"/>
    <n v="33856"/>
    <d v="2019-06-06T00:00:00"/>
    <s v="Default"/>
    <s v="Monthly EMI"/>
    <n v="1140044"/>
    <s v="MADHUBANI-1140044"/>
    <s v="Vivaan Patel"/>
    <s v="Female"/>
    <s v="26-35"/>
    <n v="29"/>
    <s v="1/1/1988"/>
    <s v="OBC"/>
    <s v="Hindu"/>
    <s v="RENT"/>
    <s v="100K+"/>
    <s v="Salaried"/>
    <n v="395"/>
    <s v="XLG"/>
    <s v="Trade"/>
    <s v=" 36 months"/>
    <n v="9.9099999999999994E-2"/>
    <s v="B"/>
    <s v="B1"/>
    <s v="MADHUBANI"/>
    <s v="209-DBS"/>
    <s v="PATNA"/>
    <s v="BR"/>
    <s v="BIHAR"/>
    <s v="MADHUBANI"/>
    <n v="1140044"/>
    <s v="10514-MANISH KUMAR MISHRA"/>
    <s v="Medium"/>
    <n v="24812"/>
    <n v="41700"/>
    <n v="23677"/>
    <n v="34.11"/>
    <n v="1299.82"/>
    <s v="N"/>
    <s v="N"/>
    <n v="1"/>
    <s v="On-Time"/>
    <x v="515"/>
    <s v="2019-06"/>
    <s v="2019-05"/>
    <n v="0"/>
    <n v="0"/>
    <x v="4"/>
    <n v="2018"/>
    <n v="0"/>
    <s v="2019-Q2"/>
    <n v="1"/>
  </r>
  <r>
    <s v="ACC000034"/>
    <n v="34"/>
    <s v="BULANDSHAHR"/>
    <s v="JLG35K"/>
    <n v="27292"/>
    <n v="27781"/>
    <n v="5688"/>
    <d v="2019-06-11T00:00:00"/>
    <s v="Fully Paid"/>
    <s v="Monthly EMI"/>
    <n v="10068"/>
    <s v="BULANDSHAHR-10068"/>
    <s v="Kavya Chopra"/>
    <s v="Female"/>
    <s v="18-25"/>
    <n v="23"/>
    <s v="1/1/1994"/>
    <s v="General"/>
    <s v="Hindu"/>
    <s v="RENT"/>
    <s v="75K-100K"/>
    <s v="Business"/>
    <n v="588"/>
    <s v="XLG"/>
    <s v="Trade"/>
    <s v=" 36 months"/>
    <n v="9.9099999999999994E-2"/>
    <s v="B"/>
    <s v="B1"/>
    <s v="BULANDSHAHR"/>
    <s v="176-DBS"/>
    <s v="BULANDSHAHR"/>
    <s v="UP"/>
    <s v="UTTAR PRADESH"/>
    <s v="BULANDSHAHAR"/>
    <n v="10068"/>
    <s v="10057-NANDI SHANKAR"/>
    <s v="High"/>
    <n v="29173"/>
    <n v="29734"/>
    <n v="27265"/>
    <n v="8.0399999999999991"/>
    <n v="3019.25"/>
    <s v="N"/>
    <s v="N"/>
    <n v="2"/>
    <s v="Late"/>
    <x v="359"/>
    <s v="2019-06"/>
    <s v="2019-05"/>
    <n v="0"/>
    <n v="0"/>
    <x v="4"/>
    <n v="2018"/>
    <n v="0"/>
    <s v="2019-Q2"/>
    <n v="0"/>
  </r>
  <r>
    <s v="ACC000731"/>
    <n v="125"/>
    <s v="JAMMU"/>
    <s v="JLG30K"/>
    <n v="36604"/>
    <n v="12747"/>
    <n v="32253"/>
    <d v="2019-06-11T00:00:00"/>
    <s v="Paid Off"/>
    <s v="Monthly EMI"/>
    <n v="720081"/>
    <s v="JAMMU-720081"/>
    <s v="Nisha Reddy"/>
    <s v="Female"/>
    <s v="36-45"/>
    <n v="38"/>
    <s v="1/1/1981"/>
    <s v="ST"/>
    <s v="Sikh"/>
    <s v="RENT"/>
    <s v="50K-75K"/>
    <s v="Self-Employed"/>
    <n v="552"/>
    <s v="XLG"/>
    <s v="Services"/>
    <s v=" 36 months"/>
    <n v="0.1065"/>
    <s v="B"/>
    <s v="B2"/>
    <s v="JAMMU"/>
    <s v="201-DBS"/>
    <s v="LUDHIANA"/>
    <s v="JK"/>
    <s v="JAMMU &amp; KASHMIR"/>
    <s v="JAMMU"/>
    <n v="720081"/>
    <s v="10588-POONAM DEVI"/>
    <s v="High"/>
    <n v="38339"/>
    <n v="14067"/>
    <n v="36211"/>
    <n v="34.01"/>
    <n v="3627.86"/>
    <s v="Y"/>
    <s v="N"/>
    <n v="0"/>
    <s v="Late"/>
    <x v="277"/>
    <s v="2019-06"/>
    <s v="2019-05"/>
    <n v="0"/>
    <n v="0"/>
    <x v="4"/>
    <n v="2018"/>
    <n v="0"/>
    <s v="2019-Q2"/>
    <n v="0"/>
  </r>
  <r>
    <s v="ACC001265"/>
    <n v="393"/>
    <s v="Mangaldoi"/>
    <s v="JLG30K"/>
    <n v="47066"/>
    <n v="15241"/>
    <n v="13698"/>
    <d v="2019-06-15T00:00:00"/>
    <s v="Active"/>
    <s v="Quarterly EMI"/>
    <n v="570241"/>
    <s v="Mangaldoi-570241"/>
    <s v="Nisha Patel"/>
    <s v="Female"/>
    <s v="36-45"/>
    <n v="41"/>
    <s v="1/1/1976"/>
    <s v="General"/>
    <s v="Hindu"/>
    <s v="RENT"/>
    <s v="100K+"/>
    <s v="Salaried"/>
    <n v="399"/>
    <s v="XLG"/>
    <s v="Services"/>
    <s v=" 36 months"/>
    <n v="0.1065"/>
    <s v="B"/>
    <s v="B2"/>
    <s v="Mangaldoi"/>
    <s v="208-DBS"/>
    <s v="GUWAAHATI"/>
    <s v="AS"/>
    <s v="ASSAM"/>
    <s v="Mangaldoi"/>
    <n v="570241"/>
    <s v="10961-NAYAN JYOTI SARMAH"/>
    <s v="Low"/>
    <n v="47036"/>
    <n v="17142"/>
    <n v="46975"/>
    <n v="19.62"/>
    <n v="4991.57"/>
    <s v="N"/>
    <s v="N"/>
    <n v="2"/>
    <s v="On-Time"/>
    <x v="20"/>
    <s v="2019-06"/>
    <s v="2019-05"/>
    <n v="1"/>
    <n v="0"/>
    <x v="4"/>
    <n v="2018"/>
    <n v="0"/>
    <s v="2019-Q2"/>
    <n v="0"/>
  </r>
  <r>
    <s v="ACC001712"/>
    <n v="171"/>
    <s v="CHHATA"/>
    <s v="JLG30K"/>
    <n v="16278"/>
    <n v="6011"/>
    <n v="23461"/>
    <d v="2019-06-18T00:00:00"/>
    <s v="Paid Off"/>
    <s v="Quarterly EMI"/>
    <n v="910020"/>
    <s v="CHHATA-910020"/>
    <s v="Diya Nair"/>
    <s v="Female"/>
    <s v="36-45"/>
    <n v="38"/>
    <s v="12/10/1980"/>
    <s v="General"/>
    <s v="Muslim"/>
    <s v="MORTGAGE"/>
    <s v="75K-100K"/>
    <s v="Self-Employed"/>
    <n v="668"/>
    <s v="XLG"/>
    <s v="Services"/>
    <s v=" 36 months"/>
    <n v="0.1065"/>
    <s v="B"/>
    <s v="B2"/>
    <s v="CHHATA"/>
    <s v="176-DBS"/>
    <s v="BULANDSHAHR"/>
    <s v="UP"/>
    <s v="UTTAR PRADESH"/>
    <s v="MATHURA"/>
    <n v="910020"/>
    <s v="10047-ANIL KUMAR"/>
    <s v="High"/>
    <n v="17537"/>
    <n v="7492"/>
    <n v="16132"/>
    <n v="16.399999999999999"/>
    <n v="2643.98"/>
    <s v="N"/>
    <s v="Y"/>
    <n v="2"/>
    <s v="On-Time"/>
    <x v="516"/>
    <s v="2019-06"/>
    <s v="2019-05"/>
    <n v="0"/>
    <n v="0"/>
    <x v="4"/>
    <n v="2018"/>
    <n v="0"/>
    <s v="2019-Q2"/>
    <n v="1"/>
  </r>
  <r>
    <s v="ACC000553"/>
    <n v="879"/>
    <s v="BEHROR"/>
    <s v="JLG30K"/>
    <n v="41077"/>
    <n v="45195"/>
    <n v="29498"/>
    <d v="2019-06-18T00:00:00"/>
    <s v="Paid Off"/>
    <s v="Monthly EMI"/>
    <n v="30179"/>
    <s v="BEHROR-30179"/>
    <s v="Meera Nair"/>
    <s v="Female"/>
    <s v="36-45"/>
    <n v="38"/>
    <s v="1/1/1980"/>
    <s v="ST"/>
    <s v="Sikh"/>
    <s v="OWN"/>
    <s v="75K-100K"/>
    <s v="Self-Employed"/>
    <n v="368"/>
    <s v="XLG"/>
    <s v="Services"/>
    <s v=" 36 months"/>
    <n v="0.1065"/>
    <s v="B"/>
    <s v="B2"/>
    <s v="BEHROR"/>
    <s v="301-DBS"/>
    <s v="JAIPUR"/>
    <s v="RJ"/>
    <s v="RAJASTHAN"/>
    <s v="BEHROD"/>
    <n v="30179"/>
    <s v="10055-MAHESH KUMAR PATEL"/>
    <s v="Low"/>
    <n v="42332"/>
    <n v="45484"/>
    <n v="41014"/>
    <n v="18.010000000000002"/>
    <n v="4237.3500000000004"/>
    <s v="N"/>
    <s v="N"/>
    <n v="1"/>
    <s v="On-Time"/>
    <x v="442"/>
    <s v="2019-06"/>
    <s v="2019-05"/>
    <n v="0"/>
    <n v="0"/>
    <x v="4"/>
    <n v="2018"/>
    <n v="1"/>
    <s v="2019-Q2"/>
    <n v="0"/>
  </r>
  <r>
    <s v="ACC001895"/>
    <n v="62"/>
    <s v="VARANASI"/>
    <s v="JLG30K"/>
    <n v="35540"/>
    <n v="43186"/>
    <n v="39944"/>
    <d v="2019-06-23T00:00:00"/>
    <s v="Fully Paid"/>
    <s v="Monthly EMI"/>
    <n v="1280108"/>
    <s v="VARANASI-1280108"/>
    <s v="Ishaan Nair"/>
    <s v="Female"/>
    <s v="36-45"/>
    <n v="36"/>
    <s v="26-03-1983"/>
    <s v="OBC"/>
    <s v="Hindu"/>
    <s v="MORTGAGE"/>
    <s v="25K-50K"/>
    <s v="Self-Employed"/>
    <n v="552"/>
    <s v="XLG"/>
    <s v="Services"/>
    <s v=" 36 months"/>
    <n v="0.1065"/>
    <s v="B"/>
    <s v="B2"/>
    <s v="VARANASI"/>
    <s v="176-DBS"/>
    <s v="VARANASI"/>
    <s v="UP"/>
    <s v="UTTAR PRADESH"/>
    <s v="VARANASI"/>
    <n v="1280108"/>
    <s v="10568-RAJU RANJAN RAY"/>
    <s v="Medium"/>
    <n v="37188"/>
    <n v="45154"/>
    <n v="35521"/>
    <n v="7.15"/>
    <n v="4314.54"/>
    <s v="N"/>
    <s v="N"/>
    <n v="0"/>
    <s v="On-Time"/>
    <x v="433"/>
    <s v="2019-06"/>
    <s v="2019-05"/>
    <n v="0"/>
    <n v="0"/>
    <x v="4"/>
    <n v="2018"/>
    <n v="1"/>
    <s v="2019-Q2"/>
    <n v="0"/>
  </r>
  <r>
    <s v="ACC000391"/>
    <n v="730"/>
    <s v="MUKTSAR"/>
    <s v="JLG30K"/>
    <n v="47506"/>
    <n v="30934"/>
    <n v="22397"/>
    <d v="2019-06-30T00:00:00"/>
    <s v="Active"/>
    <s v="Quarterly EMI"/>
    <n v="1110166"/>
    <s v="MUKTSAR-1110166"/>
    <s v="Aarav Verma"/>
    <s v="Female"/>
    <s v="26-35"/>
    <n v="33"/>
    <s v="2/6/1985"/>
    <s v="ST"/>
    <s v="Sikh"/>
    <s v="MORTGAGE"/>
    <s v="25K-50K"/>
    <s v="Salaried"/>
    <n v="754"/>
    <s v="XLG"/>
    <s v="Services"/>
    <s v=" 36 months"/>
    <n v="0.1065"/>
    <s v="B"/>
    <s v="B2"/>
    <s v="MUKTSAR"/>
    <s v="102-DBS"/>
    <s v="LUDHIANA"/>
    <s v="PB"/>
    <s v="PUNJAB"/>
    <s v="SRI MUKTSAR SAHIB"/>
    <n v="1110166"/>
    <s v="11303-ASHUTOSH KUMAR SUMAN"/>
    <s v="Medium"/>
    <n v="48251"/>
    <n v="32788"/>
    <n v="47243"/>
    <n v="31.84"/>
    <n v="599.36"/>
    <s v="Y"/>
    <s v="N"/>
    <n v="2"/>
    <s v="Very Late"/>
    <x v="140"/>
    <s v="2019-06"/>
    <s v="2019-05"/>
    <n v="1"/>
    <n v="0"/>
    <x v="4"/>
    <n v="2018"/>
    <n v="0"/>
    <s v="2019-Q2"/>
    <n v="0"/>
  </r>
  <r>
    <s v="ACC000704"/>
    <n v="191"/>
    <s v="AGRA"/>
    <s v="JLG35K"/>
    <n v="33515"/>
    <n v="36313"/>
    <n v="27656"/>
    <d v="2019-07-02T00:00:00"/>
    <s v="Fully Paid"/>
    <s v="Quarterly EMI"/>
    <n v="140056"/>
    <s v="AGRA-140056"/>
    <s v="Aditya Verma"/>
    <s v="Female"/>
    <s v="36-45"/>
    <n v="40"/>
    <s v="29-01-1979"/>
    <s v="Minority"/>
    <s v="Muslim"/>
    <s v="RENT"/>
    <s v="50K-75K"/>
    <s v="Salaried"/>
    <n v="714"/>
    <s v="XLG"/>
    <s v="Trade"/>
    <s v=" 36 months"/>
    <n v="9.9099999999999994E-2"/>
    <s v="B"/>
    <s v="B1"/>
    <s v="AGRA"/>
    <s v="176-DBS"/>
    <s v="BULANDSHAHR"/>
    <s v="UP"/>
    <s v="UTTAR PRADESH"/>
    <s v="AGRA"/>
    <n v="140056"/>
    <s v="10161-RAM AVTAR"/>
    <s v="Medium"/>
    <n v="35275"/>
    <n v="37475"/>
    <n v="33023"/>
    <n v="28.87"/>
    <n v="590.87"/>
    <s v="N"/>
    <s v="N"/>
    <n v="1"/>
    <s v="On-Time"/>
    <x v="86"/>
    <s v="2019-07"/>
    <s v="2019-06"/>
    <n v="0"/>
    <n v="0"/>
    <x v="4"/>
    <n v="2018"/>
    <n v="0"/>
    <s v="2019-Q3"/>
    <n v="0"/>
  </r>
  <r>
    <s v="ACC001783"/>
    <n v="439"/>
    <s v="MAWANA"/>
    <s v="JLG35K"/>
    <n v="46035"/>
    <n v="43814"/>
    <n v="33273"/>
    <d v="2019-07-02T00:00:00"/>
    <s v="Fully Paid"/>
    <s v="Quarterly EMI"/>
    <n v="800018"/>
    <s v="MAWANA-800018"/>
    <s v="Vivaan Gupta"/>
    <s v="Female"/>
    <s v="36-45"/>
    <n v="38"/>
    <s v="1/1/1979"/>
    <s v="General"/>
    <s v="Hindu"/>
    <s v="MORTGAGE"/>
    <s v="75K-100K"/>
    <s v="Business"/>
    <n v="517"/>
    <s v="XLG"/>
    <s v="Trade"/>
    <s v=" 36 months"/>
    <n v="9.9099999999999994E-2"/>
    <s v="B"/>
    <s v="B1"/>
    <s v="MAWANA"/>
    <s v="176-DBS"/>
    <s v="BULANDSHAHR"/>
    <s v="UP"/>
    <s v="UTTAR PRADESH"/>
    <s v="MEERUT"/>
    <n v="800018"/>
    <s v="11183-ANIL KUMAR"/>
    <s v="Medium"/>
    <n v="46973"/>
    <n v="45326"/>
    <n v="45920"/>
    <n v="34.75"/>
    <n v="1256.52"/>
    <s v="N"/>
    <s v="N"/>
    <n v="1"/>
    <s v="Late"/>
    <x v="440"/>
    <s v="2019-07"/>
    <s v="2019-06"/>
    <n v="0"/>
    <n v="0"/>
    <x v="4"/>
    <n v="2018"/>
    <n v="1"/>
    <s v="2019-Q3"/>
    <n v="0"/>
  </r>
  <r>
    <s v="ACC000617"/>
    <n v="889"/>
    <s v="Mathura"/>
    <s v="JLG30K"/>
    <n v="4743"/>
    <n v="12323"/>
    <n v="6487"/>
    <d v="2019-07-02T00:00:00"/>
    <s v="Paid Off"/>
    <s v="Monthly EMI"/>
    <n v="910182"/>
    <s v="Mathura-910182"/>
    <s v="Ishaan Gupta"/>
    <s v="Female"/>
    <s v="26-35"/>
    <n v="28"/>
    <s v="1/1/1989"/>
    <s v="SC"/>
    <s v="Hindu"/>
    <s v="RENT"/>
    <s v="100K+"/>
    <s v="Business"/>
    <n v="536"/>
    <s v="XLG"/>
    <s v="Services"/>
    <s v=" 36 months"/>
    <n v="0.1065"/>
    <s v="B"/>
    <s v="B2"/>
    <s v="Mathura"/>
    <s v="176-DBS"/>
    <s v="BULANDSHAHR"/>
    <s v="UP"/>
    <s v="UTTAR PRADESH"/>
    <s v="MATHURA"/>
    <n v="910182"/>
    <s v="10469-MANISH  PANDEY"/>
    <s v="High"/>
    <n v="5153"/>
    <n v="13372"/>
    <n v="4446"/>
    <n v="5.94"/>
    <n v="3171.55"/>
    <s v="N"/>
    <s v="N"/>
    <n v="1"/>
    <s v="Late"/>
    <x v="56"/>
    <s v="2019-07"/>
    <s v="2019-06"/>
    <n v="0"/>
    <n v="0"/>
    <x v="4"/>
    <n v="2018"/>
    <n v="1"/>
    <s v="2019-Q3"/>
    <n v="0"/>
  </r>
  <r>
    <s v="ACC001902"/>
    <n v="245"/>
    <s v="Mangaldoi"/>
    <s v="JLG35K"/>
    <n v="16214"/>
    <n v="34226"/>
    <n v="29148"/>
    <d v="2019-07-04T00:00:00"/>
    <s v="Paid Off"/>
    <s v="Quarterly EMI"/>
    <n v="570241"/>
    <s v="Mangaldoi-570241"/>
    <s v="Nisha Chopra"/>
    <s v="Female"/>
    <s v="46-55"/>
    <n v="52"/>
    <s v="1/1/1965"/>
    <s v="General"/>
    <s v="Hindu"/>
    <s v="RENT"/>
    <s v="100K+"/>
    <s v="Salaried"/>
    <n v="322"/>
    <s v="XLG"/>
    <s v="Trade"/>
    <s v=" 36 months"/>
    <n v="9.9099999999999994E-2"/>
    <s v="B"/>
    <s v="B1"/>
    <s v="Mangaldoi"/>
    <s v="208-DBS"/>
    <s v="GUWAAHATI"/>
    <s v="AS"/>
    <s v="ASSAM"/>
    <s v="Mangaldoi"/>
    <n v="570241"/>
    <s v="10961-NAYAN JYOTI SARMAH"/>
    <s v="Low"/>
    <n v="18143"/>
    <n v="35384"/>
    <n v="16163"/>
    <n v="35.700000000000003"/>
    <n v="137.61000000000001"/>
    <s v="N"/>
    <s v="N"/>
    <n v="1"/>
    <s v="On-Time"/>
    <x v="517"/>
    <s v="2019-07"/>
    <s v="2019-06"/>
    <n v="0"/>
    <n v="0"/>
    <x v="4"/>
    <n v="2018"/>
    <n v="0"/>
    <s v="2019-Q3"/>
    <n v="1"/>
  </r>
  <r>
    <s v="ACC000759"/>
    <n v="911"/>
    <s v="DHURI"/>
    <s v="JLG35K"/>
    <n v="28680"/>
    <n v="16537"/>
    <n v="32898"/>
    <d v="2019-07-08T00:00:00"/>
    <s v="Paid Off"/>
    <s v="Monthly EMI"/>
    <n v="1030063"/>
    <s v="DHURI-1030063"/>
    <s v="Meera Chopra"/>
    <s v="Female"/>
    <s v="46-55"/>
    <n v="53"/>
    <s v="5/7/1966"/>
    <s v="ST"/>
    <s v="Sikh"/>
    <s v="RENT"/>
    <s v="75K-100K"/>
    <s v="Business"/>
    <n v="551"/>
    <s v="XLG"/>
    <s v="Trade"/>
    <s v=" 36 months"/>
    <n v="9.9099999999999994E-2"/>
    <s v="B"/>
    <s v="B1"/>
    <s v="DHURI"/>
    <s v="102-DBS"/>
    <s v="LUDHIANA"/>
    <s v="PB"/>
    <s v="PUNJAB"/>
    <s v="SANGRUR"/>
    <n v="1030063"/>
    <s v="12058-DEEPAK KUMAR"/>
    <s v="Low"/>
    <n v="29182"/>
    <n v="17518"/>
    <n v="28614"/>
    <n v="45.8"/>
    <n v="3966.51"/>
    <s v="N"/>
    <s v="N"/>
    <n v="1"/>
    <s v="On-Time"/>
    <x v="255"/>
    <s v="2019-07"/>
    <s v="2019-06"/>
    <n v="0"/>
    <n v="0"/>
    <x v="4"/>
    <n v="2018"/>
    <n v="0"/>
    <s v="2019-Q3"/>
    <n v="0"/>
  </r>
  <r>
    <s v="ACC000828"/>
    <n v="540"/>
    <s v="SANGRUR"/>
    <s v="JLG30K"/>
    <n v="40281"/>
    <n v="4984"/>
    <n v="43231"/>
    <d v="2019-07-11T00:00:00"/>
    <s v="Paid Off"/>
    <s v="Monthly EMI"/>
    <n v="110159"/>
    <s v="SANGRUR-110159"/>
    <s v="Laksh Reddy"/>
    <s v="Female"/>
    <s v="26-35"/>
    <n v="31"/>
    <s v="11/1/1988"/>
    <s v="SC"/>
    <s v="Hindu"/>
    <s v="RENT"/>
    <s v="25K-50K"/>
    <s v="Salaried"/>
    <n v="315"/>
    <s v="XLG"/>
    <s v="Services"/>
    <s v=" 36 months"/>
    <n v="0.1065"/>
    <s v="B"/>
    <s v="B2"/>
    <s v="SANGRUR"/>
    <s v="102-DBS"/>
    <s v="LUDHIANA"/>
    <s v="PB"/>
    <s v="PUNJAB"/>
    <s v="SANGRUR"/>
    <n v="110159"/>
    <s v="10037-RAJESH PRATAP"/>
    <s v="Low"/>
    <n v="42066"/>
    <n v="5787"/>
    <n v="40147"/>
    <n v="1.63"/>
    <n v="1900.19"/>
    <s v="N"/>
    <s v="N"/>
    <n v="2"/>
    <s v="On-Time"/>
    <x v="518"/>
    <s v="2019-07"/>
    <s v="2019-06"/>
    <n v="0"/>
    <n v="0"/>
    <x v="4"/>
    <n v="2018"/>
    <n v="0"/>
    <s v="2019-Q3"/>
    <n v="1"/>
  </r>
  <r>
    <s v="ACC001617"/>
    <n v="958"/>
    <s v="SANGRUR"/>
    <s v="JLG41K"/>
    <n v="5220"/>
    <n v="7264"/>
    <n v="7435"/>
    <d v="2019-07-13T00:00:00"/>
    <s v="Active"/>
    <s v="Monthly EMI"/>
    <n v="110159"/>
    <s v="SANGRUR-110159"/>
    <s v="Ishaan Mehta"/>
    <s v="Female"/>
    <s v="36-45"/>
    <n v="39"/>
    <s v="1/1/1978"/>
    <s v="OBC"/>
    <s v="Hindu"/>
    <s v="OWN"/>
    <s v="50K-75K"/>
    <s v="Self-Employed"/>
    <n v="812"/>
    <s v="XLG"/>
    <s v="Services"/>
    <s v=" 36 months"/>
    <n v="0.14649999999999999"/>
    <s v="C"/>
    <s v="C3"/>
    <s v="SANGRUR"/>
    <s v="102-DBS"/>
    <s v="LUDHIANA"/>
    <s v="PB"/>
    <s v="PUNJAB"/>
    <s v="SANGRUR"/>
    <n v="110159"/>
    <s v="10037-RAJESH PRATAP"/>
    <s v="Low"/>
    <n v="6876"/>
    <n v="8555"/>
    <n v="5155"/>
    <n v="10.42"/>
    <n v="3814.91"/>
    <s v="N"/>
    <s v="N"/>
    <n v="2"/>
    <s v="On-Time"/>
    <x v="251"/>
    <s v="2019-07"/>
    <s v="2019-06"/>
    <n v="1"/>
    <n v="0"/>
    <x v="4"/>
    <n v="2018"/>
    <n v="0"/>
    <s v="2019-Q3"/>
    <n v="0"/>
  </r>
  <r>
    <s v="ACC001991"/>
    <n v="608"/>
    <s v="SAMRALA"/>
    <s v="JLG30K"/>
    <n v="2158"/>
    <n v="12800"/>
    <n v="37824"/>
    <d v="2019-07-14T00:00:00"/>
    <s v="Fully Paid"/>
    <s v="Monthly EMI"/>
    <n v="130067"/>
    <s v="SAMRALA-130067"/>
    <s v="Aditya Joshi"/>
    <s v="Female"/>
    <s v="46-55"/>
    <n v="54"/>
    <s v="1/1/1963"/>
    <s v="OBC"/>
    <s v="Hindu"/>
    <s v="RENT"/>
    <s v="50K-75K"/>
    <s v="Business"/>
    <n v="357"/>
    <s v="XLG"/>
    <s v="Services"/>
    <s v=" 36 months"/>
    <n v="0.1065"/>
    <s v="B"/>
    <s v="B2"/>
    <s v="SAMRALA"/>
    <s v="102-DBS"/>
    <s v="LUDHIANA"/>
    <s v="PB"/>
    <s v="PUNJAB"/>
    <s v="SAMRALA"/>
    <n v="130067"/>
    <s v="10050-GAUTAM SINGH"/>
    <s v="Low"/>
    <n v="2250"/>
    <n v="14029"/>
    <n v="1853"/>
    <n v="20.28"/>
    <n v="4694.6099999999997"/>
    <s v="N"/>
    <s v="N"/>
    <n v="2"/>
    <s v="On-Time"/>
    <x v="203"/>
    <s v="2019-07"/>
    <s v="2019-06"/>
    <n v="0"/>
    <n v="0"/>
    <x v="4"/>
    <n v="2018"/>
    <n v="0"/>
    <s v="2019-Q3"/>
    <n v="0"/>
  </r>
  <r>
    <s v="ACC001217"/>
    <n v="474"/>
    <s v="DHURI"/>
    <s v="JLG30K"/>
    <n v="41634"/>
    <n v="38981"/>
    <n v="37499"/>
    <d v="2019-07-15T00:00:00"/>
    <s v="Fully Paid"/>
    <s v="Monthly EMI"/>
    <n v="1030063"/>
    <s v="DHURI-1030063"/>
    <s v="Ananya Sharma"/>
    <s v="Female"/>
    <s v="46-55"/>
    <n v="52"/>
    <s v="1/1/1967"/>
    <s v="Minority"/>
    <s v="Muslim"/>
    <s v="RENT"/>
    <s v="&lt;25K"/>
    <s v="Business"/>
    <n v="557"/>
    <s v="XLG"/>
    <s v="Services"/>
    <s v=" 36 months"/>
    <n v="0.1065"/>
    <s v="B"/>
    <s v="B2"/>
    <s v="DHURI"/>
    <s v="102-DBS"/>
    <s v="LUDHIANA"/>
    <s v="PB"/>
    <s v="PUNJAB"/>
    <s v="SANGRUR"/>
    <n v="1030063"/>
    <s v="12058-DEEPAK KUMAR"/>
    <s v="Low"/>
    <n v="42685"/>
    <n v="40706"/>
    <n v="41139"/>
    <n v="38.31"/>
    <n v="2449.4899999999998"/>
    <s v="N"/>
    <s v="N"/>
    <n v="2"/>
    <s v="On-Time"/>
    <x v="519"/>
    <s v="2019-07"/>
    <s v="2019-06"/>
    <n v="0"/>
    <n v="0"/>
    <x v="4"/>
    <n v="2018"/>
    <n v="0"/>
    <s v="2019-Q3"/>
    <n v="1"/>
  </r>
  <r>
    <s v="ACC001399"/>
    <n v="139"/>
    <s v="BEHROR"/>
    <s v="JLG30K"/>
    <n v="17994"/>
    <n v="37027"/>
    <n v="3377"/>
    <d v="2019-07-19T00:00:00"/>
    <s v="Fully Paid"/>
    <s v="Monthly EMI"/>
    <n v="30179"/>
    <s v="BEHROR-30179"/>
    <s v="Meera Nair"/>
    <s v="Female"/>
    <s v="46-55"/>
    <n v="50"/>
    <s v="1/1/1970"/>
    <s v="ST"/>
    <s v="Sikh"/>
    <s v="RENT"/>
    <s v="25K-50K"/>
    <s v="Business"/>
    <n v="664"/>
    <s v="XLG"/>
    <s v="Services"/>
    <s v=" 36 months"/>
    <n v="0.1065"/>
    <s v="B"/>
    <s v="B2"/>
    <s v="BEHROR"/>
    <s v="301-DBS"/>
    <s v="JAIPUR"/>
    <s v="RJ"/>
    <s v="RAJASTHAN"/>
    <s v="BEHROD"/>
    <n v="30179"/>
    <s v="10055-MAHESH KUMAR PATEL"/>
    <s v="Low"/>
    <n v="18407"/>
    <n v="36544"/>
    <n v="17779"/>
    <n v="21.76"/>
    <n v="1115.71"/>
    <s v="N"/>
    <s v="N"/>
    <n v="1"/>
    <s v="On-Time"/>
    <x v="520"/>
    <s v="2019-07"/>
    <s v="2019-06"/>
    <n v="0"/>
    <n v="0"/>
    <x v="4"/>
    <n v="2018"/>
    <n v="0"/>
    <s v="2019-Q3"/>
    <n v="1"/>
  </r>
  <r>
    <s v="ACC000125"/>
    <n v="326"/>
    <s v="SANGRUR"/>
    <s v="JLG30K"/>
    <n v="35470"/>
    <n v="42124"/>
    <n v="33803"/>
    <d v="2019-07-25T00:00:00"/>
    <s v="Fully Paid"/>
    <s v="Quarterly EMI"/>
    <n v="110159"/>
    <s v="SANGRUR-110159"/>
    <s v="Ananya Nair"/>
    <s v="Female"/>
    <s v="36-45"/>
    <n v="44"/>
    <s v="1/1/1975"/>
    <s v="ST"/>
    <s v="Sikh"/>
    <s v="RENT"/>
    <s v="50K-75K"/>
    <s v="Self-Employed"/>
    <n v="638"/>
    <s v="XLG"/>
    <s v="Services"/>
    <s v=" 36 months"/>
    <n v="0.1065"/>
    <s v="B"/>
    <s v="B2"/>
    <s v="SANGRUR"/>
    <s v="102-DBS"/>
    <s v="LUDHIANA"/>
    <s v="PB"/>
    <s v="PUNJAB"/>
    <s v="SANGRUR"/>
    <n v="110159"/>
    <s v="10037-RAJESH PRATAP"/>
    <s v="Low"/>
    <n v="36291"/>
    <n v="42790"/>
    <n v="35170"/>
    <n v="26.33"/>
    <n v="683.41"/>
    <s v="N"/>
    <s v="N"/>
    <n v="0"/>
    <s v="On-Time"/>
    <x v="358"/>
    <s v="2019-07"/>
    <s v="2019-06"/>
    <n v="0"/>
    <n v="0"/>
    <x v="4"/>
    <n v="2018"/>
    <n v="1"/>
    <s v="2019-Q3"/>
    <n v="0"/>
  </r>
  <r>
    <s v="ACC000113"/>
    <n v="917"/>
    <s v="Mathura"/>
    <s v="JLG35K"/>
    <n v="5157"/>
    <n v="45503"/>
    <n v="43551"/>
    <d v="2019-07-26T00:00:00"/>
    <s v="Active"/>
    <s v="Quarterly EMI"/>
    <n v="910182"/>
    <s v="Mathura-910182"/>
    <s v="Laksh Reddy"/>
    <s v="Female"/>
    <s v="26-35"/>
    <n v="29"/>
    <s v="1/1/1990"/>
    <s v="OBC"/>
    <s v="Hindu"/>
    <s v="RENT"/>
    <s v="75K-100K"/>
    <s v="Business"/>
    <n v="311"/>
    <s v="XLG"/>
    <s v="Trade"/>
    <s v=" 36 months"/>
    <n v="9.9099999999999994E-2"/>
    <s v="B"/>
    <s v="B1"/>
    <s v="Mathura"/>
    <s v="176-DBS"/>
    <s v="BULANDSHAHR"/>
    <s v="UP"/>
    <s v="UTTAR PRADESH"/>
    <s v="MATHURA"/>
    <n v="910182"/>
    <s v="10469-MANISH  PANDEY"/>
    <s v="High"/>
    <n v="6608"/>
    <n v="46485"/>
    <n v="5035"/>
    <n v="3.9"/>
    <n v="1591.16"/>
    <s v="N"/>
    <s v="N"/>
    <n v="2"/>
    <s v="On-Time"/>
    <x v="521"/>
    <s v="2019-07"/>
    <s v="2019-06"/>
    <n v="1"/>
    <n v="0"/>
    <x v="4"/>
    <n v="2018"/>
    <n v="0"/>
    <s v="2019-Q3"/>
    <n v="1"/>
  </r>
  <r>
    <s v="ACC001476"/>
    <n v="436"/>
    <s v="FATEHGARH SAHIB"/>
    <s v="JLG30K"/>
    <n v="30196"/>
    <n v="31142"/>
    <n v="37658"/>
    <d v="2019-07-31T00:00:00"/>
    <s v="Fully Paid"/>
    <s v="Quarterly EMI"/>
    <n v="120676"/>
    <s v="FATEHGARH SAHIB-120676"/>
    <s v="Aditya Verma"/>
    <s v="Female"/>
    <s v="46-55"/>
    <n v="49"/>
    <s v="3/7/1970"/>
    <s v="ST"/>
    <s v="Sikh"/>
    <s v="RENT"/>
    <s v="50K-75K"/>
    <s v="Self-Employed"/>
    <n v="695"/>
    <s v="XLG"/>
    <s v="Services"/>
    <s v=" 36 months"/>
    <n v="0.1065"/>
    <s v="B"/>
    <s v="B2"/>
    <s v="FATEHGARH SAHIB"/>
    <s v="102-DBS"/>
    <s v="LUDHIANA"/>
    <s v="PB"/>
    <s v="PUNJAB"/>
    <s v="FATEHGARH SAHIB"/>
    <n v="120676"/>
    <s v="10037-RAJESH PRATAP"/>
    <s v="Medium"/>
    <n v="31572"/>
    <n v="32800"/>
    <n v="30080"/>
    <n v="15.5"/>
    <n v="3305.22"/>
    <s v="N"/>
    <s v="N"/>
    <n v="0"/>
    <s v="On-Time"/>
    <x v="522"/>
    <s v="2019-07"/>
    <s v="2019-06"/>
    <n v="0"/>
    <n v="0"/>
    <x v="4"/>
    <n v="2018"/>
    <n v="0"/>
    <s v="2019-Q3"/>
    <n v="1"/>
  </r>
  <r>
    <s v="ACC000295"/>
    <n v="521"/>
    <s v="MUKTSAR"/>
    <s v="JLG35K"/>
    <n v="25139"/>
    <n v="47274"/>
    <n v="7271"/>
    <d v="2019-08-01T00:00:00"/>
    <s v="Fully Paid"/>
    <s v="Quarterly EMI"/>
    <n v="1110166"/>
    <s v="MUKTSAR-1110166"/>
    <s v="Aarav Malhotra"/>
    <s v="Female"/>
    <s v="46-55"/>
    <n v="47"/>
    <s v="1/1/1972"/>
    <s v="Minority"/>
    <s v="Muslim"/>
    <s v="RENT"/>
    <s v="&lt;25K"/>
    <s v="Salaried"/>
    <n v="526"/>
    <s v="XLG"/>
    <s v="Trade"/>
    <s v=" 36 months"/>
    <n v="9.9099999999999994E-2"/>
    <s v="B"/>
    <s v="B1"/>
    <s v="MUKTSAR"/>
    <s v="102-DBS"/>
    <s v="LUDHIANA"/>
    <s v="PB"/>
    <s v="PUNJAB"/>
    <s v="SRI MUKTSAR SAHIB"/>
    <n v="1110166"/>
    <s v="11303-ASHUTOSH KUMAR SUMAN"/>
    <s v="Medium"/>
    <n v="25770"/>
    <n v="48110"/>
    <n v="25070"/>
    <n v="41"/>
    <n v="3301.19"/>
    <s v="N"/>
    <s v="N"/>
    <n v="0"/>
    <s v="On-Time"/>
    <x v="200"/>
    <s v="2019-08"/>
    <s v="2019-07"/>
    <n v="0"/>
    <n v="0"/>
    <x v="4"/>
    <n v="2018"/>
    <n v="0"/>
    <s v="2019-Q3"/>
    <n v="0"/>
  </r>
  <r>
    <s v="ACC000718"/>
    <n v="254"/>
    <s v="MUKTSAR"/>
    <s v="JLG35K"/>
    <n v="3072"/>
    <n v="47433"/>
    <n v="30829"/>
    <d v="2019-08-07T00:00:00"/>
    <s v="Paid Off"/>
    <s v="Monthly EMI"/>
    <n v="1110166"/>
    <s v="MUKTSAR-1110166"/>
    <s v="Laksh Patel"/>
    <s v="Female"/>
    <s v="26-35"/>
    <n v="28"/>
    <s v="1/1/1991"/>
    <s v="SC"/>
    <s v="Hindu"/>
    <s v="MORTGAGE"/>
    <s v="75K-100K"/>
    <s v="Business"/>
    <n v="844"/>
    <s v="XLG"/>
    <s v="Trade"/>
    <s v=" 36 months"/>
    <n v="9.9099999999999994E-2"/>
    <s v="B"/>
    <s v="B1"/>
    <s v="MUKTSAR"/>
    <s v="102-DBS"/>
    <s v="LUDHIANA"/>
    <s v="PB"/>
    <s v="PUNJAB"/>
    <s v="SRI MUKTSAR SAHIB"/>
    <n v="1110166"/>
    <s v="11303-ASHUTOSH KUMAR SUMAN"/>
    <s v="Medium"/>
    <n v="4979"/>
    <n v="48983"/>
    <n v="2768"/>
    <n v="1.94"/>
    <n v="1130.76"/>
    <s v="N"/>
    <s v="N"/>
    <n v="2"/>
    <s v="On-Time"/>
    <x v="83"/>
    <s v="2019-08"/>
    <s v="2019-07"/>
    <n v="0"/>
    <n v="0"/>
    <x v="4"/>
    <n v="2018"/>
    <n v="1"/>
    <s v="2019-Q3"/>
    <n v="0"/>
  </r>
  <r>
    <s v="ACC001487"/>
    <n v="508"/>
    <s v="JALANDHAR"/>
    <s v="JLG29K"/>
    <n v="45705"/>
    <n v="48311"/>
    <n v="32572"/>
    <d v="2019-08-07T00:00:00"/>
    <s v="Fully Paid"/>
    <s v="Monthly EMI"/>
    <n v="160051"/>
    <s v="JALANDHAR-160051"/>
    <s v="Aditya Verma"/>
    <s v="Female"/>
    <s v="46-55"/>
    <n v="49"/>
    <s v="3/7/1970"/>
    <s v="ST"/>
    <s v="Sikh"/>
    <s v="RENT"/>
    <s v="50K-75K"/>
    <s v="Self-Employed"/>
    <n v="695"/>
    <s v="XLG"/>
    <s v="Trade"/>
    <s v=" 60 months"/>
    <n v="0.17269999999999999"/>
    <s v="D"/>
    <s v="D3"/>
    <s v="JALANDHAR"/>
    <s v="102-DBS"/>
    <s v="LUDHIANA"/>
    <s v="PB"/>
    <s v="PUNJAB"/>
    <s v="JALANDHAR"/>
    <n v="160051"/>
    <s v="10067-AKSHAY KUMAR"/>
    <s v="Low"/>
    <n v="46534"/>
    <n v="49662"/>
    <n v="45558"/>
    <n v="44.74"/>
    <n v="531.42999999999995"/>
    <s v="N"/>
    <s v="N"/>
    <n v="0"/>
    <s v="On-Time"/>
    <x v="127"/>
    <s v="2019-08"/>
    <s v="2019-07"/>
    <n v="0"/>
    <n v="0"/>
    <x v="4"/>
    <n v="2018"/>
    <n v="0"/>
    <s v="2019-Q3"/>
    <n v="0"/>
  </r>
  <r>
    <s v="ACC000556"/>
    <n v="867"/>
    <s v="DURGAPUR"/>
    <s v="JLG30K"/>
    <n v="41957"/>
    <n v="3975"/>
    <n v="38691"/>
    <d v="2019-08-08T00:00:00"/>
    <s v="Fully Paid"/>
    <s v="Quarterly EMI"/>
    <n v="700013"/>
    <s v="DURGAPUR-700013"/>
    <s v="Vivaan Gupta"/>
    <s v="Female"/>
    <s v="46-55"/>
    <n v="50"/>
    <s v="1/1/1968"/>
    <s v="ST"/>
    <s v="Sikh"/>
    <s v="RENT"/>
    <s v="50K-75K"/>
    <s v="Self-Employed"/>
    <n v="768"/>
    <s v="XLG"/>
    <s v="Services"/>
    <s v=" 36 months"/>
    <n v="0.1065"/>
    <s v="B"/>
    <s v="B2"/>
    <s v="DURGAPUR"/>
    <s v="201-DBS"/>
    <s v="HOWRAH"/>
    <s v="WB"/>
    <s v="WEST BENGAL"/>
    <s v="PASCHIM BARDHHAMAN"/>
    <n v="700013"/>
    <s v="10037-RAJESH PRATAP"/>
    <s v="Low"/>
    <n v="41725"/>
    <n v="4467"/>
    <n v="41815"/>
    <n v="0.89"/>
    <n v="4802.3100000000004"/>
    <s v="Y"/>
    <s v="N"/>
    <n v="1"/>
    <s v="Very Late"/>
    <x v="9"/>
    <s v="2019-08"/>
    <s v="2019-07"/>
    <n v="0"/>
    <n v="0"/>
    <x v="4"/>
    <n v="2018"/>
    <n v="0"/>
    <s v="2019-Q3"/>
    <n v="0"/>
  </r>
  <r>
    <s v="ACC000707"/>
    <n v="65"/>
    <s v="DURGAPUR"/>
    <s v="JLG30K"/>
    <n v="12885"/>
    <n v="5147"/>
    <n v="31713"/>
    <d v="2019-08-09T00:00:00"/>
    <s v="Paid Off"/>
    <s v="Quarterly EMI"/>
    <n v="700013"/>
    <s v="DURGAPUR-700013"/>
    <s v="Aditya Malhotra"/>
    <s v="Female"/>
    <s v="46-55"/>
    <n v="51"/>
    <s v="1/1/1968"/>
    <s v="OBC"/>
    <s v="Hindu"/>
    <s v="RENT"/>
    <s v="25K-50K"/>
    <s v="Self-Employed"/>
    <n v="389"/>
    <s v="XLG"/>
    <s v="Services"/>
    <s v=" 36 months"/>
    <n v="0.1065"/>
    <s v="B"/>
    <s v="B2"/>
    <s v="DURGAPUR"/>
    <s v="201-DBS"/>
    <s v="HOWRAH"/>
    <s v="WB"/>
    <s v="WEST BENGAL"/>
    <s v="PASCHIM BARDHHAMAN"/>
    <n v="700013"/>
    <s v="10037-RAJESH PRATAP"/>
    <s v="Low"/>
    <n v="12539"/>
    <n v="5909"/>
    <n v="12625"/>
    <n v="44.89"/>
    <n v="1897"/>
    <s v="N"/>
    <s v="N"/>
    <n v="1"/>
    <s v="Very Late"/>
    <x v="246"/>
    <s v="2019-08"/>
    <s v="2019-07"/>
    <n v="0"/>
    <n v="0"/>
    <x v="4"/>
    <n v="2018"/>
    <n v="0"/>
    <s v="2019-Q3"/>
    <n v="0"/>
  </r>
  <r>
    <s v="ACC001475"/>
    <n v="380"/>
    <s v="CHHAPRA"/>
    <s v="JLG30K"/>
    <n v="34524"/>
    <n v="14889"/>
    <n v="9023"/>
    <d v="2019-08-10T00:00:00"/>
    <s v="Paid Off"/>
    <s v="Monthly EMI"/>
    <n v="380112"/>
    <s v="CHHAPRA-380112"/>
    <s v="Meera Joshi"/>
    <s v="Female"/>
    <s v="46-55"/>
    <n v="53"/>
    <s v="1/1/1966"/>
    <s v="ST"/>
    <s v="Sikh"/>
    <s v="RENT"/>
    <s v="&lt;25K"/>
    <s v="Salaried"/>
    <n v="529"/>
    <s v="XLG"/>
    <s v="Services"/>
    <s v=" 36 months"/>
    <n v="0.1065"/>
    <s v="B"/>
    <s v="B2"/>
    <s v="CHHAPRA"/>
    <s v="209-DBS"/>
    <s v="PATNA"/>
    <s v="BR"/>
    <s v="BIHAR"/>
    <s v="CHHAPRA"/>
    <n v="380112"/>
    <s v="11867-VIKRANT KUMAR VICKY"/>
    <s v="High"/>
    <n v="36195"/>
    <n v="14616"/>
    <n v="34113"/>
    <n v="25.57"/>
    <n v="4901.78"/>
    <s v="N"/>
    <s v="N"/>
    <n v="1"/>
    <s v="Late"/>
    <x v="310"/>
    <s v="2019-08"/>
    <s v="2019-07"/>
    <n v="0"/>
    <n v="0"/>
    <x v="4"/>
    <n v="2018"/>
    <n v="0"/>
    <s v="2019-Q3"/>
    <n v="0"/>
  </r>
  <r>
    <s v="ACC001085"/>
    <n v="168"/>
    <s v="CHHATA"/>
    <s v="JLG30K"/>
    <n v="38635"/>
    <n v="29984"/>
    <n v="16928"/>
    <d v="2019-08-11T00:00:00"/>
    <s v="Fully Paid"/>
    <s v="Monthly EMI"/>
    <n v="910020"/>
    <s v="CHHATA-910020"/>
    <s v="Laksh Malhotra"/>
    <s v="Female"/>
    <s v="46-55"/>
    <n v="51"/>
    <s v="1/1/1968"/>
    <s v="General"/>
    <s v="Muslim"/>
    <s v="MORTGAGE"/>
    <s v="75K-100K"/>
    <s v="Self-Employed"/>
    <n v="804"/>
    <s v="XLG"/>
    <s v="Services"/>
    <s v=" 36 months"/>
    <n v="0.1065"/>
    <s v="B"/>
    <s v="B2"/>
    <s v="CHHATA"/>
    <s v="176-DBS"/>
    <s v="BULANDSHAHR"/>
    <s v="UP"/>
    <s v="UTTAR PRADESH"/>
    <s v="MATHURA"/>
    <n v="910020"/>
    <s v="10047-ANIL KUMAR"/>
    <s v="High"/>
    <n v="40609"/>
    <n v="30918"/>
    <n v="38618"/>
    <n v="19.53"/>
    <n v="1239.05"/>
    <s v="N"/>
    <s v="N"/>
    <n v="1"/>
    <s v="On-Time"/>
    <x v="111"/>
    <s v="2019-08"/>
    <s v="2019-07"/>
    <n v="0"/>
    <n v="0"/>
    <x v="4"/>
    <n v="2018"/>
    <n v="0"/>
    <s v="2019-Q3"/>
    <n v="0"/>
  </r>
  <r>
    <s v="ACC001683"/>
    <n v="318"/>
    <s v="FATEHGARH SAHIB"/>
    <s v="JLG46K"/>
    <n v="41398"/>
    <n v="20075"/>
    <n v="26776"/>
    <d v="2019-08-14T00:00:00"/>
    <s v="Fully Paid"/>
    <s v="Quarterly EMI"/>
    <n v="120676"/>
    <s v="FATEHGARH SAHIB-120676"/>
    <s v="Laksh Sharma"/>
    <s v="Female"/>
    <s v="26-35"/>
    <n v="31"/>
    <s v="1/1/1988"/>
    <s v="SC"/>
    <s v="Hindu"/>
    <s v="RENT"/>
    <s v="100K+"/>
    <s v="Self-Employed"/>
    <n v="672"/>
    <s v="XLG"/>
    <s v="Home Loan"/>
    <s v=" 36 months"/>
    <n v="0.1825"/>
    <s v="D"/>
    <s v="D5"/>
    <s v="FATEHGARH SAHIB"/>
    <s v="102-DBS"/>
    <s v="LUDHIANA"/>
    <s v="PB"/>
    <s v="PUNJAB"/>
    <s v="FATEHGARH SAHIB"/>
    <n v="120676"/>
    <s v="10037-RAJESH PRATAP"/>
    <s v="Medium"/>
    <n v="41582"/>
    <n v="20089"/>
    <n v="40984"/>
    <n v="40.67"/>
    <n v="3408.4"/>
    <s v="N"/>
    <s v="N"/>
    <n v="2"/>
    <s v="On-Time"/>
    <x v="21"/>
    <s v="2019-08"/>
    <s v="2019-07"/>
    <n v="0"/>
    <n v="0"/>
    <x v="4"/>
    <n v="2018"/>
    <n v="0"/>
    <s v="2019-Q3"/>
    <n v="0"/>
  </r>
  <r>
    <s v="ACC001893"/>
    <n v="699"/>
    <s v="CUTTACK"/>
    <s v="JLG30K"/>
    <n v="17705"/>
    <n v="25042"/>
    <n v="8162"/>
    <d v="2019-08-14T00:00:00"/>
    <s v="Active"/>
    <s v="Quarterly EMI"/>
    <n v="630081"/>
    <s v="CUTTACK-630081"/>
    <s v="Nisha Chopra"/>
    <s v="Female"/>
    <s v="26-35"/>
    <n v="28"/>
    <s v="1/1/1989"/>
    <s v="General"/>
    <s v="Hindu"/>
    <s v="RENT"/>
    <s v="&lt;25K"/>
    <s v="Self-Employed"/>
    <n v="553"/>
    <s v="XLG"/>
    <s v="Services"/>
    <s v=" 36 months"/>
    <n v="0.1065"/>
    <s v="B"/>
    <s v="B2"/>
    <s v="CUTTACK"/>
    <s v="107-DBS"/>
    <s v="BHUBANESWAR"/>
    <s v="OR"/>
    <s v="ODISHA"/>
    <s v="CUTTACK"/>
    <n v="630081"/>
    <s v="12061-PINAKAPANI KANUNGO"/>
    <s v="High"/>
    <n v="17229"/>
    <n v="26405"/>
    <n v="17553"/>
    <n v="19.829999999999998"/>
    <n v="3771.59"/>
    <s v="N"/>
    <s v="N"/>
    <n v="1"/>
    <s v="On-Time"/>
    <x v="10"/>
    <s v="2019-08"/>
    <s v="2019-07"/>
    <n v="1"/>
    <n v="0"/>
    <x v="4"/>
    <n v="2018"/>
    <n v="1"/>
    <s v="2019-Q3"/>
    <n v="0"/>
  </r>
  <r>
    <s v="ACC001583"/>
    <n v="281"/>
    <s v="BEHROR"/>
    <s v="JLG30K"/>
    <n v="10224"/>
    <n v="19277"/>
    <n v="13249"/>
    <d v="2019-08-15T00:00:00"/>
    <s v="Fully Paid"/>
    <s v="Quarterly EMI"/>
    <n v="30179"/>
    <s v="BEHROR-30179"/>
    <s v="Aditya Mehta"/>
    <s v="Female"/>
    <s v="46-55"/>
    <n v="46"/>
    <s v="1/1/1974"/>
    <s v="Minority"/>
    <s v="Muslim"/>
    <s v="RENT"/>
    <s v="&lt;25K"/>
    <s v="Business"/>
    <n v="708"/>
    <s v="XLG"/>
    <s v="Services"/>
    <s v=" 36 months"/>
    <n v="0.1065"/>
    <s v="B"/>
    <s v="B2"/>
    <s v="BEHROR"/>
    <s v="301-DBS"/>
    <s v="JAIPUR"/>
    <s v="RJ"/>
    <s v="RAJASTHAN"/>
    <s v="BEHROD"/>
    <n v="30179"/>
    <s v="10055-MAHESH KUMAR PATEL"/>
    <s v="Low"/>
    <n v="10025"/>
    <n v="19994"/>
    <n v="10104"/>
    <n v="11.24"/>
    <n v="2452.71"/>
    <s v="N"/>
    <s v="N"/>
    <n v="1"/>
    <s v="Late"/>
    <x v="523"/>
    <s v="2019-08"/>
    <s v="2019-07"/>
    <n v="0"/>
    <n v="0"/>
    <x v="4"/>
    <n v="2018"/>
    <n v="0"/>
    <s v="2019-Q3"/>
    <n v="1"/>
  </r>
  <r>
    <s v="ACC000947"/>
    <n v="831"/>
    <s v="DHURI"/>
    <s v="JLG44K"/>
    <n v="34398"/>
    <n v="30233"/>
    <n v="8843"/>
    <d v="2019-08-15T00:00:00"/>
    <s v="Active"/>
    <s v="Monthly EMI"/>
    <n v="1030063"/>
    <s v="DHURI-1030063"/>
    <s v="Aditya Joshi"/>
    <s v="Female"/>
    <s v="46-55"/>
    <n v="54"/>
    <s v="1/1/1963"/>
    <s v="OBC"/>
    <s v="Hindu"/>
    <s v="RENT"/>
    <s v="50K-75K"/>
    <s v="Business"/>
    <n v="357"/>
    <s v="XLG"/>
    <s v="Home Loan"/>
    <s v=" 36 months"/>
    <n v="6.6199999999999995E-2"/>
    <s v="A"/>
    <s v="A2"/>
    <s v="DHURI"/>
    <s v="102-DBS"/>
    <s v="LUDHIANA"/>
    <s v="PB"/>
    <s v="PUNJAB"/>
    <s v="SANGRUR"/>
    <n v="1030063"/>
    <s v="12058-DEEPAK KUMAR"/>
    <s v="Low"/>
    <n v="36073"/>
    <n v="31149"/>
    <n v="34083"/>
    <n v="28.64"/>
    <n v="1075.97"/>
    <s v="N"/>
    <s v="N"/>
    <n v="1"/>
    <s v="On-Time"/>
    <x v="285"/>
    <s v="2019-08"/>
    <s v="2019-07"/>
    <n v="1"/>
    <n v="0"/>
    <x v="4"/>
    <n v="2018"/>
    <n v="1"/>
    <s v="2019-Q3"/>
    <n v="0"/>
  </r>
  <r>
    <s v="ACC000614"/>
    <n v="769"/>
    <s v="BEHROR"/>
    <s v="JLG35K"/>
    <n v="43344"/>
    <n v="40177"/>
    <n v="15026"/>
    <d v="2019-08-16T00:00:00"/>
    <s v="Fully Paid"/>
    <s v="Monthly EMI"/>
    <n v="30179"/>
    <s v="BEHROR-30179"/>
    <s v="Meera Chopra"/>
    <s v="Female"/>
    <s v="46-55"/>
    <n v="53"/>
    <s v="5/7/1966"/>
    <s v="ST"/>
    <s v="Sikh"/>
    <s v="RENT"/>
    <s v="75K-100K"/>
    <s v="Business"/>
    <n v="551"/>
    <s v="XLG"/>
    <s v="Trade"/>
    <s v=" 36 months"/>
    <n v="9.9099999999999994E-2"/>
    <s v="B"/>
    <s v="B1"/>
    <s v="BEHROR"/>
    <s v="301-DBS"/>
    <s v="JAIPUR"/>
    <s v="RJ"/>
    <s v="RAJASTHAN"/>
    <s v="BEHROD"/>
    <n v="30179"/>
    <s v="10055-MAHESH KUMAR PATEL"/>
    <s v="Low"/>
    <n v="44438"/>
    <n v="41053"/>
    <n v="43335"/>
    <n v="5.13"/>
    <n v="2926.7"/>
    <s v="N"/>
    <s v="N"/>
    <n v="0"/>
    <s v="On-Time"/>
    <x v="81"/>
    <s v="2019-08"/>
    <s v="2019-07"/>
    <n v="0"/>
    <n v="0"/>
    <x v="4"/>
    <n v="2018"/>
    <n v="0"/>
    <s v="2019-Q3"/>
    <n v="0"/>
  </r>
  <r>
    <s v="ACC001439"/>
    <n v="105"/>
    <s v="FATEHGARH SAHIB"/>
    <s v="JLG30K"/>
    <n v="35872"/>
    <n v="15035"/>
    <n v="13573"/>
    <d v="2019-08-17T00:00:00"/>
    <s v="Active"/>
    <s v="Quarterly EMI"/>
    <n v="120676"/>
    <s v="FATEHGARH SAHIB-120676"/>
    <s v="Ananya Mehta"/>
    <s v="Female"/>
    <s v="36-45"/>
    <n v="38"/>
    <s v="1/1/1980"/>
    <s v="ST"/>
    <s v="Sikh"/>
    <s v="RENT"/>
    <s v="25K-50K"/>
    <s v="Salaried"/>
    <n v="398"/>
    <s v="XLG"/>
    <s v="Services"/>
    <s v=" 36 months"/>
    <n v="0.1065"/>
    <s v="B"/>
    <s v="B2"/>
    <s v="FATEHGARH SAHIB"/>
    <s v="102-DBS"/>
    <s v="LUDHIANA"/>
    <s v="PB"/>
    <s v="PUNJAB"/>
    <s v="FATEHGARH SAHIB"/>
    <n v="120676"/>
    <s v="10037-RAJESH PRATAP"/>
    <s v="Medium"/>
    <n v="35642"/>
    <n v="14612"/>
    <n v="35378"/>
    <n v="15.94"/>
    <n v="2028.75"/>
    <s v="N"/>
    <s v="Y"/>
    <n v="0"/>
    <s v="On-Time"/>
    <x v="314"/>
    <s v="2019-08"/>
    <s v="2019-07"/>
    <n v="1"/>
    <n v="0"/>
    <x v="4"/>
    <n v="2018"/>
    <n v="0"/>
    <s v="2019-Q3"/>
    <n v="0"/>
  </r>
  <r>
    <s v="ACC001062"/>
    <n v="962"/>
    <s v="MUKTSAR"/>
    <s v="JLG35K"/>
    <n v="31580"/>
    <n v="39518"/>
    <n v="30649"/>
    <d v="2019-08-17T00:00:00"/>
    <s v="Active"/>
    <s v="Monthly EMI"/>
    <n v="1110166"/>
    <s v="MUKTSAR-1110166"/>
    <s v="Kavya Verma"/>
    <s v="Female"/>
    <s v="36-45"/>
    <n v="39"/>
    <s v="1/1/1980"/>
    <s v="ST"/>
    <s v="Sikh"/>
    <s v="RENT"/>
    <s v="100K+"/>
    <s v="Business"/>
    <n v="791"/>
    <s v="XLG"/>
    <s v="Trade"/>
    <s v=" 36 months"/>
    <n v="9.9099999999999994E-2"/>
    <s v="B"/>
    <s v="B1"/>
    <s v="MUKTSAR"/>
    <s v="102-DBS"/>
    <s v="LUDHIANA"/>
    <s v="PB"/>
    <s v="PUNJAB"/>
    <s v="SRI MUKTSAR SAHIB"/>
    <n v="1110166"/>
    <s v="11303-ASHUTOSH KUMAR SUMAN"/>
    <s v="Medium"/>
    <n v="31892"/>
    <n v="41097"/>
    <n v="31293"/>
    <n v="3.76"/>
    <n v="1812.76"/>
    <s v="N"/>
    <s v="N"/>
    <n v="1"/>
    <s v="On-Time"/>
    <x v="524"/>
    <s v="2019-08"/>
    <s v="2019-07"/>
    <n v="1"/>
    <n v="0"/>
    <x v="4"/>
    <n v="2018"/>
    <n v="0"/>
    <s v="2019-Q3"/>
    <n v="1"/>
  </r>
  <r>
    <s v="ACC000570"/>
    <n v="724"/>
    <s v="SANGRUR"/>
    <s v="JLG35K"/>
    <n v="35700"/>
    <n v="16351"/>
    <n v="2808"/>
    <d v="2019-08-20T00:00:00"/>
    <s v="Paid Off"/>
    <s v="Quarterly EMI"/>
    <n v="110159"/>
    <s v="SANGRUR-110159"/>
    <s v="Laksh Reddy"/>
    <s v="Female"/>
    <s v="26-35"/>
    <n v="29"/>
    <s v="1/1/1990"/>
    <s v="OBC"/>
    <s v="Hindu"/>
    <s v="RENT"/>
    <s v="75K-100K"/>
    <s v="Business"/>
    <n v="311"/>
    <s v="XLG"/>
    <s v="Trade"/>
    <s v=" 36 months"/>
    <n v="9.9099999999999994E-2"/>
    <s v="B"/>
    <s v="B1"/>
    <s v="SANGRUR"/>
    <s v="102-DBS"/>
    <s v="LUDHIANA"/>
    <s v="PB"/>
    <s v="PUNJAB"/>
    <s v="SANGRUR"/>
    <n v="110159"/>
    <s v="10037-RAJESH PRATAP"/>
    <s v="Low"/>
    <n v="35999"/>
    <n v="16052"/>
    <n v="35325"/>
    <n v="37.479999999999997"/>
    <n v="3430.07"/>
    <s v="N"/>
    <s v="N"/>
    <n v="0"/>
    <s v="On-Time"/>
    <x v="343"/>
    <s v="2019-08"/>
    <s v="2019-07"/>
    <n v="0"/>
    <n v="0"/>
    <x v="4"/>
    <n v="2018"/>
    <n v="0"/>
    <s v="2019-Q3"/>
    <n v="0"/>
  </r>
  <r>
    <s v="ACC000165"/>
    <n v="245"/>
    <s v="Mangaldoi"/>
    <s v="JLG35K"/>
    <n v="43272"/>
    <n v="48361"/>
    <n v="26602"/>
    <d v="2019-08-25T00:00:00"/>
    <s v="Default"/>
    <s v="Quarterly EMI"/>
    <n v="570241"/>
    <s v="Mangaldoi-570241"/>
    <s v="Nisha Chopra"/>
    <s v="Female"/>
    <s v="46-55"/>
    <n v="52"/>
    <s v="1/1/1965"/>
    <s v="General"/>
    <s v="Hindu"/>
    <s v="RENT"/>
    <s v="100K+"/>
    <s v="Salaried"/>
    <n v="322"/>
    <s v="XLG"/>
    <s v="Trade"/>
    <s v=" 36 months"/>
    <n v="9.9099999999999994E-2"/>
    <s v="B"/>
    <s v="B1"/>
    <s v="Mangaldoi"/>
    <s v="208-DBS"/>
    <s v="GUWAAHATI"/>
    <s v="AS"/>
    <s v="ASSAM"/>
    <s v="Mangaldoi"/>
    <n v="570241"/>
    <s v="10961-NAYAN JYOTI SARMAH"/>
    <s v="Low"/>
    <n v="45257"/>
    <n v="48722"/>
    <n v="42803"/>
    <n v="36.26"/>
    <n v="4064"/>
    <s v="N"/>
    <s v="N"/>
    <n v="1"/>
    <s v="On-Time"/>
    <x v="517"/>
    <s v="2019-08"/>
    <s v="2019-07"/>
    <n v="0"/>
    <n v="1"/>
    <x v="4"/>
    <n v="2018"/>
    <n v="0"/>
    <s v="2019-Q3"/>
    <n v="0"/>
  </r>
  <r>
    <s v="ACC001691"/>
    <n v="323"/>
    <s v="SANGRUR"/>
    <s v="JLG30K"/>
    <n v="29622"/>
    <n v="28120"/>
    <n v="31716"/>
    <d v="2019-08-25T00:00:00"/>
    <s v="Default"/>
    <s v="Monthly EMI"/>
    <n v="110159"/>
    <s v="SANGRUR-110159"/>
    <s v="Nisha Patel"/>
    <s v="Female"/>
    <s v="36-45"/>
    <n v="41"/>
    <s v="1/1/1976"/>
    <s v="General"/>
    <s v="Hindu"/>
    <s v="RENT"/>
    <s v="100K+"/>
    <s v="Salaried"/>
    <n v="399"/>
    <s v="XLG"/>
    <s v="Services"/>
    <s v=" 36 months"/>
    <n v="0.1065"/>
    <s v="B"/>
    <s v="B2"/>
    <s v="SANGRUR"/>
    <s v="102-DBS"/>
    <s v="LUDHIANA"/>
    <s v="PB"/>
    <s v="PUNJAB"/>
    <s v="SANGRUR"/>
    <n v="110159"/>
    <s v="10037-RAJESH PRATAP"/>
    <s v="Low"/>
    <n v="30760"/>
    <n v="29508"/>
    <n v="29439"/>
    <n v="46.81"/>
    <n v="1722.85"/>
    <s v="N"/>
    <s v="N"/>
    <n v="2"/>
    <s v="Very Late"/>
    <x v="122"/>
    <s v="2019-08"/>
    <s v="2019-07"/>
    <n v="0"/>
    <n v="0"/>
    <x v="4"/>
    <n v="2018"/>
    <n v="0"/>
    <s v="2019-Q3"/>
    <n v="0"/>
  </r>
  <r>
    <s v="ACC001351"/>
    <n v="614"/>
    <s v="AGRA"/>
    <s v="JLG30K"/>
    <n v="7130"/>
    <n v="33553"/>
    <n v="38251"/>
    <d v="2019-08-26T00:00:00"/>
    <s v="Fully Paid"/>
    <s v="Quarterly EMI"/>
    <n v="140056"/>
    <s v="AGRA-140056"/>
    <s v="Meera Chopra"/>
    <s v="Female"/>
    <s v="36-45"/>
    <n v="37"/>
    <s v="1/1/1983"/>
    <s v="ST"/>
    <s v="Sikh"/>
    <s v="RENT"/>
    <s v="75K-100K"/>
    <s v="Salaried"/>
    <n v="373"/>
    <s v="XLG"/>
    <s v="Services"/>
    <s v=" 36 months"/>
    <n v="0.1065"/>
    <s v="B"/>
    <s v="B2"/>
    <s v="AGRA"/>
    <s v="176-DBS"/>
    <s v="BULANDSHAHR"/>
    <s v="UP"/>
    <s v="UTTAR PRADESH"/>
    <s v="AGRA"/>
    <n v="140056"/>
    <s v="10161-RAM AVTAR"/>
    <s v="Medium"/>
    <n v="7357"/>
    <n v="33340"/>
    <n v="6909"/>
    <n v="16.82"/>
    <n v="2295.1799999999998"/>
    <s v="N"/>
    <s v="Y"/>
    <n v="0"/>
    <s v="On-Time"/>
    <x v="525"/>
    <s v="2019-08"/>
    <s v="2019-07"/>
    <n v="0"/>
    <n v="0"/>
    <x v="4"/>
    <n v="2018"/>
    <n v="0"/>
    <s v="2019-Q3"/>
    <n v="1"/>
  </r>
  <r>
    <s v="ACC001432"/>
    <n v="909"/>
    <s v="SANGRUR"/>
    <s v="JLG30K"/>
    <n v="23432"/>
    <n v="47902"/>
    <n v="33806"/>
    <d v="2019-08-27T00:00:00"/>
    <s v="Fully Paid"/>
    <s v="Quarterly EMI"/>
    <n v="110159"/>
    <s v="SANGRUR-110159"/>
    <s v="Ananya Mehta"/>
    <s v="Female"/>
    <s v="26-35"/>
    <n v="30"/>
    <s v="1/1/1988"/>
    <s v="ST"/>
    <s v="Sikh"/>
    <s v="RENT"/>
    <s v="75K-100K"/>
    <s v="Business"/>
    <n v="783"/>
    <s v="XLG"/>
    <s v="Services"/>
    <s v=" 36 months"/>
    <n v="0.1065"/>
    <s v="B"/>
    <s v="B2"/>
    <s v="SANGRUR"/>
    <s v="102-DBS"/>
    <s v="LUDHIANA"/>
    <s v="PB"/>
    <s v="PUNJAB"/>
    <s v="SANGRUR"/>
    <n v="110159"/>
    <s v="10037-RAJESH PRATAP"/>
    <s v="Low"/>
    <n v="24376"/>
    <n v="49737"/>
    <n v="23270"/>
    <n v="40.18"/>
    <n v="1604.24"/>
    <s v="N"/>
    <s v="N"/>
    <n v="2"/>
    <s v="On-Time"/>
    <x v="513"/>
    <s v="2019-08"/>
    <s v="2019-07"/>
    <n v="0"/>
    <n v="0"/>
    <x v="4"/>
    <n v="2018"/>
    <n v="0"/>
    <s v="2019-Q3"/>
    <n v="0"/>
  </r>
  <r>
    <s v="ACC001499"/>
    <n v="8"/>
    <s v="BEHROR"/>
    <s v="JLG30K"/>
    <n v="12430"/>
    <n v="33542"/>
    <n v="9374"/>
    <d v="2019-08-28T00:00:00"/>
    <s v="Fully Paid"/>
    <s v="Monthly EMI"/>
    <n v="30179"/>
    <s v="BEHROR-30179"/>
    <s v="Kavya Gupta"/>
    <s v="Female"/>
    <s v="36-45"/>
    <n v="39"/>
    <s v="1/1/1978"/>
    <s v="OBC"/>
    <s v="Hindu"/>
    <s v="RENT"/>
    <s v="50K-75K"/>
    <s v="Salaried"/>
    <n v="692"/>
    <s v="XLG"/>
    <s v="Services"/>
    <s v=" 36 months"/>
    <n v="0.1065"/>
    <s v="B"/>
    <s v="B2"/>
    <s v="BEHROR"/>
    <s v="301-DBS"/>
    <s v="JAIPUR"/>
    <s v="RJ"/>
    <s v="RAJASTHAN"/>
    <s v="BEHROD"/>
    <n v="30179"/>
    <s v="10055-MAHESH KUMAR PATEL"/>
    <s v="Low"/>
    <n v="14049"/>
    <n v="34785"/>
    <n v="12331"/>
    <n v="7.13"/>
    <n v="2363.16"/>
    <s v="N"/>
    <s v="Y"/>
    <n v="1"/>
    <s v="Late"/>
    <x v="34"/>
    <s v="2019-08"/>
    <s v="2019-07"/>
    <n v="0"/>
    <n v="0"/>
    <x v="4"/>
    <n v="2018"/>
    <n v="0"/>
    <s v="2019-Q3"/>
    <n v="0"/>
  </r>
  <r>
    <s v="ACC000317"/>
    <n v="198"/>
    <s v="RAIPUR"/>
    <s v="JLG46K"/>
    <n v="7784"/>
    <n v="43532"/>
    <n v="2903"/>
    <d v="2019-08-28T00:00:00"/>
    <s v="Fully Paid"/>
    <s v="Monthly EMI"/>
    <n v="230415"/>
    <s v="RAIPUR-230415"/>
    <s v="Nisha Joshi"/>
    <s v="Female"/>
    <s v="46-55"/>
    <n v="48"/>
    <s v="4/9/1971"/>
    <s v="General"/>
    <s v="Hindu"/>
    <s v="MORTGAGE"/>
    <s v="50K-75K"/>
    <s v="Business"/>
    <n v="657"/>
    <s v="XLG"/>
    <s v="Home Loan"/>
    <s v=" 36 months"/>
    <n v="0.1825"/>
    <s v="D"/>
    <s v="D5"/>
    <s v="RAIPUR"/>
    <s v="207-DBS"/>
    <s v="RAIPUR"/>
    <s v="CG"/>
    <s v="CHATTISGARH"/>
    <s v="RAIPUR"/>
    <n v="230415"/>
    <s v="10924-DILIP KUMAR"/>
    <s v="High"/>
    <n v="8053"/>
    <n v="44136"/>
    <n v="7477"/>
    <n v="42.43"/>
    <n v="813.39"/>
    <s v="N"/>
    <s v="N"/>
    <n v="2"/>
    <s v="On-Time"/>
    <x v="526"/>
    <s v="2019-08"/>
    <s v="2019-07"/>
    <n v="0"/>
    <n v="0"/>
    <x v="4"/>
    <n v="2018"/>
    <n v="0"/>
    <s v="2019-Q3"/>
    <n v="1"/>
  </r>
  <r>
    <s v="ACC001562"/>
    <n v="616"/>
    <s v="DHARMANAGAR"/>
    <s v="JLG30K"/>
    <n v="7387"/>
    <n v="2754"/>
    <n v="22572"/>
    <d v="2019-09-04T00:00:00"/>
    <s v="Active"/>
    <s v="Monthly EMI"/>
    <n v="1230018"/>
    <s v="DHARMANAGAR-1230018"/>
    <s v="Nisha Joshi"/>
    <s v="Female"/>
    <s v="26-35"/>
    <n v="33"/>
    <s v="1/1/1984"/>
    <s v="General"/>
    <s v="Hindu"/>
    <s v="MORTGAGE"/>
    <s v="50K-75K"/>
    <s v="Self-Employed"/>
    <n v="731"/>
    <s v="XLG"/>
    <s v="Services"/>
    <s v=" 36 months"/>
    <n v="0.1065"/>
    <s v="B"/>
    <s v="B2"/>
    <s v="DHARMANAGAR"/>
    <s v="303-DBS"/>
    <s v="GUWAAHATI"/>
    <s v="TR"/>
    <s v="TRIPURA"/>
    <s v="NORTH TRIPURA"/>
    <n v="1230018"/>
    <s v="12526-OKRAM AMOLENDU SINGHA"/>
    <s v="High"/>
    <n v="7831"/>
    <n v="4115"/>
    <n v="7008"/>
    <n v="48.71"/>
    <n v="3222.58"/>
    <s v="N"/>
    <s v="N"/>
    <n v="1"/>
    <s v="On-Time"/>
    <x v="98"/>
    <s v="2019-09"/>
    <s v="2019-08"/>
    <n v="1"/>
    <n v="0"/>
    <x v="4"/>
    <n v="2018"/>
    <n v="0"/>
    <s v="2019-Q3"/>
    <n v="0"/>
  </r>
  <r>
    <s v="ACC001008"/>
    <n v="204"/>
    <s v="DHURI"/>
    <s v="JLG30K"/>
    <n v="25832"/>
    <n v="49315"/>
    <n v="22538"/>
    <d v="2019-09-05T00:00:00"/>
    <s v="Fully Paid"/>
    <s v="Monthly EMI"/>
    <n v="1030063"/>
    <s v="DHURI-1030063"/>
    <s v="Nisha Malhotra"/>
    <s v="Female"/>
    <s v="36-45"/>
    <n v="36"/>
    <s v="1/1/1983"/>
    <s v="SC"/>
    <s v="Hindu"/>
    <s v="MORTGAGE"/>
    <s v="100K+"/>
    <s v="Self-Employed"/>
    <n v="489"/>
    <s v="XLG"/>
    <s v="Services"/>
    <s v=" 36 months"/>
    <n v="0.1065"/>
    <s v="B"/>
    <s v="B2"/>
    <s v="DHURI"/>
    <s v="102-DBS"/>
    <s v="LUDHIANA"/>
    <s v="PB"/>
    <s v="PUNJAB"/>
    <s v="SANGRUR"/>
    <n v="1030063"/>
    <s v="12058-DEEPAK KUMAR"/>
    <s v="Low"/>
    <n v="25727"/>
    <n v="49778"/>
    <n v="25372"/>
    <n v="49.74"/>
    <n v="1248.96"/>
    <s v="N"/>
    <s v="N"/>
    <n v="1"/>
    <s v="Very Late"/>
    <x v="527"/>
    <s v="2019-09"/>
    <s v="2019-08"/>
    <n v="0"/>
    <n v="0"/>
    <x v="4"/>
    <n v="2018"/>
    <n v="0"/>
    <s v="2019-Q3"/>
    <n v="1"/>
  </r>
  <r>
    <s v="ACC000195"/>
    <n v="598"/>
    <s v="DHURI"/>
    <s v="JLG30K"/>
    <n v="17459"/>
    <n v="8642"/>
    <n v="38546"/>
    <d v="2019-09-06T00:00:00"/>
    <s v="Paid Off"/>
    <s v="Monthly EMI"/>
    <n v="1030063"/>
    <s v="DHURI-1030063"/>
    <s v="Nisha Patel"/>
    <s v="Female"/>
    <s v="36-45"/>
    <n v="41"/>
    <s v="1/1/1976"/>
    <s v="General"/>
    <s v="Hindu"/>
    <s v="RENT"/>
    <s v="100K+"/>
    <s v="Salaried"/>
    <n v="399"/>
    <s v="XLG"/>
    <s v="Services"/>
    <s v=" 36 months"/>
    <n v="0.1065"/>
    <s v="B"/>
    <s v="B2"/>
    <s v="DHURI"/>
    <s v="102-DBS"/>
    <s v="LUDHIANA"/>
    <s v="PB"/>
    <s v="PUNJAB"/>
    <s v="SANGRUR"/>
    <n v="1030063"/>
    <s v="12058-DEEPAK KUMAR"/>
    <s v="Low"/>
    <n v="17157"/>
    <n v="8314"/>
    <n v="17372"/>
    <n v="25.26"/>
    <n v="4265.63"/>
    <s v="N"/>
    <s v="N"/>
    <n v="1"/>
    <s v="Very Late"/>
    <x v="349"/>
    <s v="2019-09"/>
    <s v="2019-08"/>
    <n v="0"/>
    <n v="0"/>
    <x v="4"/>
    <n v="2018"/>
    <n v="0"/>
    <s v="2019-Q3"/>
    <n v="0"/>
  </r>
  <r>
    <s v="ACC001651"/>
    <n v="138"/>
    <s v="BEHROR"/>
    <s v="JLG30K"/>
    <n v="7920"/>
    <n v="27201"/>
    <n v="28900"/>
    <d v="2019-09-07T00:00:00"/>
    <s v="Fully Paid"/>
    <s v="Monthly EMI"/>
    <n v="30179"/>
    <s v="BEHROR-30179"/>
    <s v="Ananya Nair"/>
    <s v="Female"/>
    <s v="36-45"/>
    <n v="39"/>
    <s v="1/1/1981"/>
    <s v="ST"/>
    <s v="Sikh"/>
    <s v="RENT"/>
    <s v="75K-100K"/>
    <s v="Business"/>
    <n v="795"/>
    <s v="XLG"/>
    <s v="Services"/>
    <s v=" 36 months"/>
    <n v="0.1065"/>
    <s v="B"/>
    <s v="B2"/>
    <s v="BEHROR"/>
    <s v="301-DBS"/>
    <s v="JAIPUR"/>
    <s v="RJ"/>
    <s v="RAJASTHAN"/>
    <s v="BEHROD"/>
    <n v="30179"/>
    <s v="10055-MAHESH KUMAR PATEL"/>
    <s v="Low"/>
    <n v="9758"/>
    <n v="28210"/>
    <n v="7862"/>
    <n v="30.63"/>
    <n v="2851.4"/>
    <s v="N"/>
    <s v="N"/>
    <n v="0"/>
    <s v="Very Late"/>
    <x v="46"/>
    <s v="2019-09"/>
    <s v="2019-08"/>
    <n v="0"/>
    <n v="0"/>
    <x v="4"/>
    <n v="2018"/>
    <n v="1"/>
    <s v="2019-Q3"/>
    <n v="0"/>
  </r>
  <r>
    <s v="ACC001904"/>
    <n v="463"/>
    <s v="DHURI"/>
    <s v="JLG30K"/>
    <n v="32129"/>
    <n v="7478"/>
    <n v="33063"/>
    <d v="2019-09-07T00:00:00"/>
    <s v="Fully Paid"/>
    <s v="Monthly EMI"/>
    <n v="1030063"/>
    <s v="DHURI-1030063"/>
    <s v="Nisha Mehta"/>
    <s v="Female"/>
    <s v="36-45"/>
    <n v="38"/>
    <s v="1/11/1981"/>
    <s v="SC"/>
    <s v="Muslim"/>
    <s v="RENT"/>
    <s v="25K-50K"/>
    <s v="Self-Employed"/>
    <n v="774"/>
    <s v="XLG"/>
    <s v="Services"/>
    <s v=" 36 months"/>
    <n v="0.1065"/>
    <s v="B"/>
    <s v="B2"/>
    <s v="DHURI"/>
    <s v="102-DBS"/>
    <s v="LUDHIANA"/>
    <s v="PB"/>
    <s v="PUNJAB"/>
    <s v="SANGRUR"/>
    <n v="1030063"/>
    <s v="12058-DEEPAK KUMAR"/>
    <s v="Low"/>
    <n v="33555"/>
    <n v="7095"/>
    <n v="32000"/>
    <n v="27.36"/>
    <n v="337.18"/>
    <s v="N"/>
    <s v="N"/>
    <n v="2"/>
    <s v="Late"/>
    <x v="198"/>
    <s v="2019-09"/>
    <s v="2019-08"/>
    <n v="0"/>
    <n v="0"/>
    <x v="4"/>
    <n v="2018"/>
    <n v="0"/>
    <s v="2019-Q3"/>
    <n v="0"/>
  </r>
  <r>
    <s v="ACC001331"/>
    <n v="800"/>
    <s v="Mangaldoi"/>
    <s v="JLG35"/>
    <n v="29007"/>
    <n v="24524"/>
    <n v="2656"/>
    <d v="2019-09-09T00:00:00"/>
    <s v="Active"/>
    <s v="Monthly EMI"/>
    <n v="570241"/>
    <s v="Mangaldoi-570241"/>
    <s v="Ishaan Nair"/>
    <s v="Female"/>
    <s v="36-45"/>
    <n v="41"/>
    <s v="1/1/1977"/>
    <s v="ST"/>
    <s v="Sikh"/>
    <s v="MORTGAGE"/>
    <s v="&lt;25K"/>
    <s v="Salaried"/>
    <n v="338"/>
    <s v="XLG"/>
    <s v="Home Loan"/>
    <s v=" 60 months"/>
    <n v="0.14649999999999999"/>
    <s v="C"/>
    <s v="C3"/>
    <s v="Mangaldoi"/>
    <s v="208-DBS"/>
    <s v="GUWAAHATI"/>
    <s v="AS"/>
    <s v="ASSAM"/>
    <s v="Mangaldoi"/>
    <n v="570241"/>
    <s v="10961-NAYAN JYOTI SARMAH"/>
    <s v="Low"/>
    <n v="30867"/>
    <n v="24325"/>
    <n v="28645"/>
    <n v="14.1"/>
    <n v="4665.9799999999996"/>
    <s v="N"/>
    <s v="N"/>
    <n v="0"/>
    <s v="Late"/>
    <x v="297"/>
    <s v="2019-09"/>
    <s v="2019-08"/>
    <n v="1"/>
    <n v="0"/>
    <x v="4"/>
    <n v="2018"/>
    <n v="0"/>
    <s v="2019-Q3"/>
    <n v="0"/>
  </r>
  <r>
    <s v="ACC001250"/>
    <n v="242"/>
    <s v="KURUKSHETRA"/>
    <s v="JLG44K"/>
    <n v="8633"/>
    <n v="32538"/>
    <n v="18384"/>
    <d v="2019-09-10T00:00:00"/>
    <s v="Active"/>
    <s v="Quarterly EMI"/>
    <n v="70364"/>
    <s v="KURUKSHETRA-70364"/>
    <s v="Kavya Verma"/>
    <s v="Female"/>
    <s v="36-45"/>
    <n v="37"/>
    <s v="1/1/1980"/>
    <s v="General"/>
    <s v="Hindu"/>
    <s v="RENT"/>
    <s v="&lt;25K"/>
    <s v="Self-Employed"/>
    <n v="479"/>
    <s v="XLG"/>
    <s v="Home Loan"/>
    <s v=" 36 months"/>
    <n v="6.6199999999999995E-2"/>
    <s v="A"/>
    <s v="A2"/>
    <s v="KURUKSHETRA"/>
    <s v="206-DBS"/>
    <s v="KARNAL"/>
    <s v="HR"/>
    <s v="HARYANA"/>
    <s v="KURUKSHETRA"/>
    <n v="70364"/>
    <s v="10028-AAYUSH PANDEY"/>
    <s v="Medium"/>
    <n v="9560"/>
    <n v="34109"/>
    <n v="8280"/>
    <n v="48.34"/>
    <n v="2836.88"/>
    <s v="N"/>
    <s v="N"/>
    <n v="1"/>
    <s v="On-Time"/>
    <x v="117"/>
    <s v="2019-09"/>
    <s v="2019-08"/>
    <n v="1"/>
    <n v="0"/>
    <x v="4"/>
    <n v="2018"/>
    <n v="0"/>
    <s v="2019-Q3"/>
    <n v="0"/>
  </r>
  <r>
    <s v="ACC001566"/>
    <n v="618"/>
    <s v="SANGRUR"/>
    <s v="JLG30K"/>
    <n v="49688"/>
    <n v="6738"/>
    <n v="21960"/>
    <d v="2019-09-10T00:00:00"/>
    <s v="Active"/>
    <s v="Monthly EMI"/>
    <n v="110159"/>
    <s v="SANGRUR-110159"/>
    <s v="Laksh Sharma"/>
    <s v="Female"/>
    <s v="26-35"/>
    <n v="31"/>
    <s v="1/1/1988"/>
    <s v="SC"/>
    <s v="Hindu"/>
    <s v="RENT"/>
    <s v="100K+"/>
    <s v="Self-Employed"/>
    <n v="672"/>
    <s v="XLG"/>
    <s v="Services"/>
    <s v=" 36 months"/>
    <n v="0.1065"/>
    <s v="B"/>
    <s v="B2"/>
    <s v="SANGRUR"/>
    <s v="102-DBS"/>
    <s v="LUDHIANA"/>
    <s v="PB"/>
    <s v="PUNJAB"/>
    <s v="SANGRUR"/>
    <n v="110159"/>
    <s v="10037-RAJESH PRATAP"/>
    <s v="Low"/>
    <n v="49907"/>
    <n v="8172"/>
    <n v="49612"/>
    <n v="8.7799999999999994"/>
    <n v="789.82"/>
    <s v="N"/>
    <s v="N"/>
    <n v="0"/>
    <s v="On-Time"/>
    <x v="46"/>
    <s v="2019-09"/>
    <s v="2019-08"/>
    <n v="1"/>
    <n v="0"/>
    <x v="4"/>
    <n v="2018"/>
    <n v="0"/>
    <s v="2019-Q3"/>
    <n v="0"/>
  </r>
  <r>
    <s v="ACC000758"/>
    <n v="355"/>
    <s v="DHURI"/>
    <s v="JLG30K"/>
    <n v="19449"/>
    <n v="27974"/>
    <n v="25714"/>
    <d v="2019-09-13T00:00:00"/>
    <s v="Fully Paid"/>
    <s v="Monthly EMI"/>
    <n v="1030063"/>
    <s v="DHURI-1030063"/>
    <s v="Ishaan Patel"/>
    <s v="Female"/>
    <s v="36-45"/>
    <n v="39"/>
    <s v="1/1/1980"/>
    <s v="Minority"/>
    <s v="Muslim"/>
    <s v="RENT"/>
    <s v="75K-100K"/>
    <s v="Self-Employed"/>
    <n v="472"/>
    <s v="XLG"/>
    <s v="Services"/>
    <s v=" 36 months"/>
    <n v="0.1065"/>
    <s v="B"/>
    <s v="B2"/>
    <s v="DHURI"/>
    <s v="102-DBS"/>
    <s v="LUDHIANA"/>
    <s v="PB"/>
    <s v="PUNJAB"/>
    <s v="SANGRUR"/>
    <n v="1030063"/>
    <s v="12058-DEEPAK KUMAR"/>
    <s v="Low"/>
    <n v="20010"/>
    <n v="28838"/>
    <n v="19066"/>
    <n v="31.27"/>
    <n v="4463.74"/>
    <s v="Y"/>
    <s v="N"/>
    <n v="0"/>
    <s v="On-Time"/>
    <x v="364"/>
    <s v="2019-09"/>
    <s v="2019-08"/>
    <n v="0"/>
    <n v="0"/>
    <x v="4"/>
    <n v="2018"/>
    <n v="0"/>
    <s v="2019-Q3"/>
    <n v="0"/>
  </r>
  <r>
    <s v="ACC000482"/>
    <n v="109"/>
    <s v="ASANSOL"/>
    <s v="JLG30K"/>
    <n v="36423"/>
    <n v="43492"/>
    <n v="19819"/>
    <d v="2019-09-14T00:00:00"/>
    <s v="Paid Off"/>
    <s v="Monthly EMI"/>
    <n v="690076"/>
    <s v="ASANSOL-690076"/>
    <s v="Ananya Mehta"/>
    <s v="Female"/>
    <s v="26-35"/>
    <n v="30"/>
    <s v="1/1/1988"/>
    <s v="ST"/>
    <s v="Sikh"/>
    <s v="RENT"/>
    <s v="75K-100K"/>
    <s v="Business"/>
    <n v="783"/>
    <s v="XLG"/>
    <s v="Services"/>
    <s v=" 36 months"/>
    <n v="0.1065"/>
    <s v="B"/>
    <s v="B2"/>
    <s v="ASANSOL"/>
    <s v="201-DBS"/>
    <s v="HOWRAH"/>
    <s v="WB"/>
    <s v="WEST BENGAL"/>
    <s v="PASCHIM BARDHHAMAN"/>
    <n v="690076"/>
    <s v="10035-ABHAY TOMER"/>
    <s v="Medium"/>
    <n v="37572"/>
    <n v="45172"/>
    <n v="35946"/>
    <n v="17.239999999999998"/>
    <n v="3238.53"/>
    <s v="N"/>
    <s v="N"/>
    <n v="2"/>
    <s v="On-Time"/>
    <x v="528"/>
    <s v="2019-09"/>
    <s v="2019-08"/>
    <n v="0"/>
    <n v="0"/>
    <x v="4"/>
    <n v="2018"/>
    <n v="0"/>
    <s v="2019-Q3"/>
    <n v="1"/>
  </r>
  <r>
    <s v="ACC000222"/>
    <n v="875"/>
    <s v="MUKTSAR"/>
    <s v="JLG35K"/>
    <n v="17079"/>
    <n v="6678"/>
    <n v="8823"/>
    <d v="2019-09-14T00:00:00"/>
    <s v="Paid Off"/>
    <s v="Monthly EMI"/>
    <n v="1110166"/>
    <s v="MUKTSAR-1110166"/>
    <s v="Diya Patel"/>
    <s v="Female"/>
    <s v="18-25"/>
    <m/>
    <m/>
    <s v="ST"/>
    <s v="Sikh"/>
    <s v="MORTGAGE"/>
    <s v="&lt;25K"/>
    <s v="Salaried"/>
    <n v="476"/>
    <s v="XLG"/>
    <s v="Trade"/>
    <s v=" 36 months"/>
    <n v="9.9099999999999994E-2"/>
    <s v="B"/>
    <s v="B1"/>
    <s v="MUKTSAR"/>
    <s v="102-DBS"/>
    <s v="LUDHIANA"/>
    <s v="PB"/>
    <s v="PUNJAB"/>
    <s v="SRI MUKTSAR SAHIB"/>
    <n v="1110166"/>
    <s v="11303-ASHUTOSH KUMAR SUMAN"/>
    <s v="Medium"/>
    <n v="18909"/>
    <n v="7948"/>
    <n v="16991"/>
    <n v="18.489999999999998"/>
    <n v="3262.06"/>
    <s v="N"/>
    <s v="N"/>
    <n v="0"/>
    <s v="On-Time"/>
    <x v="463"/>
    <s v="2019-09"/>
    <s v="2019-08"/>
    <n v="0"/>
    <n v="0"/>
    <x v="4"/>
    <n v="2018"/>
    <n v="1"/>
    <s v="2019-Q3"/>
    <n v="0"/>
  </r>
  <r>
    <s v="ACC001117"/>
    <n v="319"/>
    <s v="BULANDSHAHR"/>
    <s v="JLG30K"/>
    <n v="38320"/>
    <n v="33218"/>
    <n v="25766"/>
    <d v="2019-09-16T00:00:00"/>
    <s v="Fully Paid"/>
    <s v="Quarterly EMI"/>
    <n v="10068"/>
    <s v="BULANDSHAHR-10068"/>
    <s v="Kavya Malhotra"/>
    <s v="Female"/>
    <s v="36-45"/>
    <n v="36"/>
    <s v="1/1/1983"/>
    <s v="ST"/>
    <s v="Sikh"/>
    <s v="RENT"/>
    <s v="&lt;25K"/>
    <s v="Salaried"/>
    <n v="514"/>
    <s v="XLG"/>
    <s v="Services"/>
    <s v=" 36 months"/>
    <n v="0.1065"/>
    <s v="B"/>
    <s v="B2"/>
    <s v="BULANDSHAHR"/>
    <s v="176-DBS"/>
    <s v="BULANDSHAHR"/>
    <s v="UP"/>
    <s v="UTTAR PRADESH"/>
    <s v="BULANDSHAHAR"/>
    <n v="10068"/>
    <s v="10057-NANDI SHANKAR"/>
    <s v="High"/>
    <n v="39891"/>
    <n v="33578"/>
    <n v="37914"/>
    <n v="3.21"/>
    <n v="3147.31"/>
    <s v="N"/>
    <s v="N"/>
    <n v="2"/>
    <s v="On-Time"/>
    <x v="399"/>
    <s v="2019-09"/>
    <s v="2019-08"/>
    <n v="0"/>
    <n v="0"/>
    <x v="4"/>
    <n v="2018"/>
    <n v="1"/>
    <s v="2019-Q3"/>
    <n v="0"/>
  </r>
  <r>
    <s v="ACC001978"/>
    <n v="382"/>
    <s v="JALANDHAR"/>
    <s v="JLG30K"/>
    <n v="45113"/>
    <n v="36053"/>
    <n v="4924"/>
    <d v="2019-09-20T00:00:00"/>
    <s v="Fully Paid"/>
    <s v="Quarterly EMI"/>
    <n v="160051"/>
    <s v="JALANDHAR-160051"/>
    <s v="Aarav Malhotra"/>
    <s v="Female"/>
    <s v="46-55"/>
    <n v="47"/>
    <s v="1/1/1972"/>
    <s v="Minority"/>
    <s v="Muslim"/>
    <s v="RENT"/>
    <s v="&lt;25K"/>
    <s v="Salaried"/>
    <n v="526"/>
    <s v="XLG"/>
    <s v="Services"/>
    <s v=" 36 months"/>
    <n v="0.1065"/>
    <s v="B"/>
    <s v="B2"/>
    <s v="JALANDHAR"/>
    <s v="102-DBS"/>
    <s v="LUDHIANA"/>
    <s v="PB"/>
    <s v="PUNJAB"/>
    <s v="JALANDHAR"/>
    <n v="160051"/>
    <s v="10067-AKSHAY KUMAR"/>
    <s v="Low"/>
    <n v="45088"/>
    <n v="36163"/>
    <n v="45098"/>
    <n v="16.149999999999999"/>
    <n v="1412.32"/>
    <s v="N"/>
    <s v="N"/>
    <n v="1"/>
    <s v="On-Time"/>
    <x v="529"/>
    <s v="2019-09"/>
    <s v="2019-08"/>
    <n v="0"/>
    <n v="0"/>
    <x v="4"/>
    <n v="2018"/>
    <n v="0"/>
    <s v="2019-Q3"/>
    <n v="1"/>
  </r>
  <r>
    <s v="ACC000026"/>
    <n v="427"/>
    <s v="DHURI"/>
    <s v="JLG30K"/>
    <n v="9328"/>
    <n v="14266"/>
    <n v="15204"/>
    <d v="2019-09-22T00:00:00"/>
    <s v="Paid Off"/>
    <s v="Monthly EMI"/>
    <n v="1030063"/>
    <s v="DHURI-1030063"/>
    <s v="Ishaan Sharma"/>
    <s v="Female"/>
    <s v="46-55"/>
    <n v="46"/>
    <s v="1/1/1973"/>
    <s v="ST"/>
    <s v="Sikh"/>
    <s v="MORTGAGE"/>
    <s v="100K+"/>
    <s v="Business"/>
    <n v="522"/>
    <s v="XLG"/>
    <s v="Services"/>
    <s v=" 36 months"/>
    <n v="0.1065"/>
    <s v="B"/>
    <s v="B2"/>
    <s v="DHURI"/>
    <s v="102-DBS"/>
    <s v="LUDHIANA"/>
    <s v="PB"/>
    <s v="PUNJAB"/>
    <s v="SANGRUR"/>
    <n v="1030063"/>
    <s v="12058-DEEPAK KUMAR"/>
    <s v="Low"/>
    <n v="11219"/>
    <n v="14589"/>
    <n v="9147"/>
    <n v="27.67"/>
    <n v="109.74"/>
    <s v="N"/>
    <s v="N"/>
    <n v="1"/>
    <s v="On-Time"/>
    <x v="116"/>
    <s v="2019-09"/>
    <s v="2019-08"/>
    <n v="0"/>
    <n v="0"/>
    <x v="4"/>
    <n v="2018"/>
    <n v="1"/>
    <s v="2019-Q3"/>
    <n v="0"/>
  </r>
  <r>
    <s v="ACC000223"/>
    <n v="968"/>
    <s v="JALANDHAR"/>
    <s v="JLG30K"/>
    <n v="14524"/>
    <n v="33870"/>
    <n v="27071"/>
    <d v="2019-09-22T00:00:00"/>
    <s v="Fully Paid"/>
    <s v="Monthly EMI"/>
    <n v="160051"/>
    <s v="JALANDHAR-160051"/>
    <s v="Laksh Sharma"/>
    <s v="Female"/>
    <s v="46-55"/>
    <n v="46"/>
    <s v="1/1/1973"/>
    <s v="Minority"/>
    <s v="Muslim"/>
    <s v="RENT"/>
    <s v="&lt;25K"/>
    <s v="Self-Employed"/>
    <n v="512"/>
    <s v="XLG"/>
    <s v="Services"/>
    <s v=" 36 months"/>
    <n v="0.1065"/>
    <s v="B"/>
    <s v="B2"/>
    <s v="JALANDHAR"/>
    <s v="102-DBS"/>
    <s v="LUDHIANA"/>
    <s v="PB"/>
    <s v="PUNJAB"/>
    <s v="JALANDHAR"/>
    <n v="160051"/>
    <s v="10067-AKSHAY KUMAR"/>
    <s v="Low"/>
    <n v="14597"/>
    <n v="35603"/>
    <n v="14434"/>
    <n v="16.53"/>
    <n v="3571.37"/>
    <s v="N"/>
    <s v="N"/>
    <n v="0"/>
    <s v="On-Time"/>
    <x v="530"/>
    <s v="2019-09"/>
    <s v="2019-08"/>
    <n v="0"/>
    <n v="0"/>
    <x v="4"/>
    <n v="2018"/>
    <n v="0"/>
    <s v="2019-Q3"/>
    <n v="1"/>
  </r>
  <r>
    <s v="ACC001769"/>
    <n v="50"/>
    <s v="Mathura"/>
    <s v="JLG35K"/>
    <n v="25686"/>
    <n v="21375"/>
    <n v="4789"/>
    <d v="2019-09-23T00:00:00"/>
    <s v="Paid Off"/>
    <s v="Monthly EMI"/>
    <n v="910182"/>
    <s v="Mathura-910182"/>
    <s v="Nisha Mehta"/>
    <s v="Female"/>
    <s v="36-45"/>
    <n v="38"/>
    <s v="1/11/1981"/>
    <s v="SC"/>
    <s v="Muslim"/>
    <s v="RENT"/>
    <s v="25K-50K"/>
    <s v="Self-Employed"/>
    <n v="774"/>
    <s v="XLG"/>
    <s v="Trade"/>
    <s v=" 36 months"/>
    <n v="9.9099999999999994E-2"/>
    <s v="B"/>
    <s v="B1"/>
    <s v="Mathura"/>
    <s v="176-DBS"/>
    <s v="BULANDSHAHR"/>
    <s v="UP"/>
    <s v="UTTAR PRADESH"/>
    <s v="MATHURA"/>
    <n v="910182"/>
    <s v="10469-MANISH  PANDEY"/>
    <s v="High"/>
    <n v="27244"/>
    <n v="22905"/>
    <n v="25304"/>
    <n v="30.76"/>
    <n v="1260.46"/>
    <s v="Y"/>
    <s v="N"/>
    <n v="1"/>
    <s v="Late"/>
    <x v="41"/>
    <s v="2019-09"/>
    <s v="2019-08"/>
    <n v="0"/>
    <n v="0"/>
    <x v="4"/>
    <n v="2018"/>
    <n v="0"/>
    <s v="2019-Q3"/>
    <n v="0"/>
  </r>
  <r>
    <s v="ACC000757"/>
    <n v="381"/>
    <s v="FATEHGARH SAHIB"/>
    <s v="JLG35K"/>
    <n v="34370"/>
    <n v="49870"/>
    <n v="35482"/>
    <d v="2019-09-23T00:00:00"/>
    <s v="Paid Off"/>
    <s v="Monthly EMI"/>
    <n v="120676"/>
    <s v="FATEHGARH SAHIB-120676"/>
    <s v="Aditya Verma"/>
    <s v="Female"/>
    <s v="36-45"/>
    <n v="40"/>
    <s v="29-01-1979"/>
    <s v="Minority"/>
    <s v="Muslim"/>
    <s v="RENT"/>
    <s v="50K-75K"/>
    <s v="Salaried"/>
    <n v="714"/>
    <s v="XLG"/>
    <s v="Trade"/>
    <s v=" 36 months"/>
    <n v="9.9099999999999994E-2"/>
    <s v="B"/>
    <s v="B1"/>
    <s v="FATEHGARH SAHIB"/>
    <s v="102-DBS"/>
    <s v="LUDHIANA"/>
    <s v="PB"/>
    <s v="PUNJAB"/>
    <s v="FATEHGARH SAHIB"/>
    <n v="120676"/>
    <s v="10037-RAJESH PRATAP"/>
    <s v="Medium"/>
    <n v="34138"/>
    <n v="51651"/>
    <n v="33946"/>
    <n v="13.41"/>
    <n v="3614.19"/>
    <s v="N"/>
    <s v="N"/>
    <n v="1"/>
    <s v="On-Time"/>
    <x v="137"/>
    <s v="2019-09"/>
    <s v="2019-08"/>
    <n v="0"/>
    <n v="0"/>
    <x v="4"/>
    <n v="2018"/>
    <n v="0"/>
    <s v="2019-Q3"/>
    <n v="0"/>
  </r>
  <r>
    <s v="ACC000332"/>
    <n v="67"/>
    <s v="Mangaldoi"/>
    <s v="JLG30K"/>
    <n v="4516"/>
    <n v="3488"/>
    <n v="11351"/>
    <d v="2019-09-27T00:00:00"/>
    <s v="Paid Off"/>
    <s v="Quarterly EMI"/>
    <n v="570241"/>
    <s v="Mangaldoi-570241"/>
    <s v="Kavya Mehta"/>
    <s v="Female"/>
    <s v="36-45"/>
    <n v="37"/>
    <s v="12/1/1982"/>
    <s v="ST"/>
    <s v="Hindu"/>
    <s v="MORTGAGE"/>
    <s v="75K-100K"/>
    <s v="Business"/>
    <n v="414"/>
    <s v="XLG"/>
    <s v="Services"/>
    <s v=" 36 months"/>
    <n v="0.1065"/>
    <s v="B"/>
    <s v="B2"/>
    <s v="Mangaldoi"/>
    <s v="208-DBS"/>
    <s v="GUWAAHATI"/>
    <s v="AS"/>
    <s v="ASSAM"/>
    <s v="Mangaldoi"/>
    <n v="570241"/>
    <s v="10961-NAYAN JYOTI SARMAH"/>
    <s v="Low"/>
    <n v="6331"/>
    <n v="4271"/>
    <n v="4498"/>
    <n v="46.03"/>
    <n v="3053.66"/>
    <s v="Y"/>
    <s v="N"/>
    <n v="0"/>
    <s v="On-Time"/>
    <x v="446"/>
    <s v="2019-09"/>
    <s v="2019-08"/>
    <n v="0"/>
    <n v="0"/>
    <x v="4"/>
    <n v="2018"/>
    <n v="1"/>
    <s v="2019-Q3"/>
    <n v="0"/>
  </r>
  <r>
    <s v="ACC000788"/>
    <n v="698"/>
    <s v="SEHORE"/>
    <s v="JLG35K"/>
    <n v="11314"/>
    <n v="31788"/>
    <n v="27833"/>
    <d v="2019-09-27T00:00:00"/>
    <s v="Active"/>
    <s v="Monthly EMI"/>
    <n v="1440051"/>
    <s v="SEHORE-1440051"/>
    <s v="Aarav Joshi"/>
    <s v="Female"/>
    <s v="18-25"/>
    <n v="22"/>
    <s v="27-10-1997"/>
    <s v="General"/>
    <s v="Hindu"/>
    <s v="RENT"/>
    <s v="&lt;25K"/>
    <s v="Salaried"/>
    <n v="516"/>
    <s v="XLG"/>
    <s v="Trade"/>
    <s v=" 36 months"/>
    <n v="9.9099999999999994E-2"/>
    <s v="B"/>
    <s v="B1"/>
    <s v="SEHORE"/>
    <s v="200-DBS"/>
    <s v="BHOPAL"/>
    <s v="MP"/>
    <s v="MADHYA PRADESH"/>
    <s v="SEHORE"/>
    <n v="1440051"/>
    <s v="10063-VIR SINGH"/>
    <s v="High"/>
    <n v="11327"/>
    <n v="31626"/>
    <n v="10992"/>
    <n v="37.24"/>
    <n v="737.51"/>
    <s v="N"/>
    <s v="N"/>
    <n v="0"/>
    <s v="Late"/>
    <x v="269"/>
    <s v="2019-09"/>
    <s v="2019-08"/>
    <n v="1"/>
    <n v="0"/>
    <x v="4"/>
    <n v="2018"/>
    <n v="1"/>
    <s v="2019-Q3"/>
    <n v="0"/>
  </r>
  <r>
    <s v="ACC001750"/>
    <n v="786"/>
    <s v="BEHROR"/>
    <s v="JLG30K"/>
    <n v="16724"/>
    <n v="30761"/>
    <n v="5072"/>
    <d v="2019-10-01T00:00:00"/>
    <s v="Fully Paid"/>
    <s v="Quarterly EMI"/>
    <n v="30179"/>
    <s v="BEHROR-30179"/>
    <s v="Diya Patel"/>
    <s v="Female"/>
    <s v="36-45"/>
    <n v="44"/>
    <s v="8/9/1975"/>
    <s v="General"/>
    <s v="Hindu"/>
    <s v="MORTGAGE"/>
    <s v="25K-50K"/>
    <s v="Salaried"/>
    <n v="601"/>
    <s v="XLG"/>
    <s v="Services"/>
    <s v=" 36 months"/>
    <n v="0.1065"/>
    <s v="B"/>
    <s v="B2"/>
    <s v="BEHROR"/>
    <s v="301-DBS"/>
    <s v="JAIPUR"/>
    <s v="RJ"/>
    <s v="RAJASTHAN"/>
    <s v="BEHROD"/>
    <n v="30179"/>
    <s v="10055-MAHESH KUMAR PATEL"/>
    <s v="Low"/>
    <n v="17797"/>
    <n v="31985"/>
    <n v="16241"/>
    <n v="33.659999999999997"/>
    <n v="2603.92"/>
    <s v="N"/>
    <s v="N"/>
    <n v="1"/>
    <s v="On-Time"/>
    <x v="531"/>
    <s v="2019-10"/>
    <s v="2019-09"/>
    <n v="0"/>
    <n v="0"/>
    <x v="4"/>
    <n v="2018"/>
    <n v="0"/>
    <s v="2019-Q4"/>
    <n v="1"/>
  </r>
  <r>
    <s v="ACC000672"/>
    <n v="948"/>
    <s v="FATEHGARH SAHIB"/>
    <s v="JLG44K"/>
    <n v="43395"/>
    <n v="8294"/>
    <n v="41542"/>
    <d v="2019-10-01T00:00:00"/>
    <s v="Paid Off"/>
    <s v="Quarterly EMI"/>
    <n v="120676"/>
    <s v="FATEHGARH SAHIB-120676"/>
    <s v="Meera Sharma"/>
    <s v="Female"/>
    <s v="36-45"/>
    <n v="45"/>
    <s v="1/1/1972"/>
    <s v="OBC"/>
    <s v="Hindu"/>
    <s v="OWN"/>
    <s v="75K-100K"/>
    <s v="Business"/>
    <n v="417"/>
    <s v="XLG"/>
    <s v="Home Loan"/>
    <s v=" 36 months"/>
    <n v="6.6199999999999995E-2"/>
    <s v="A"/>
    <s v="A2"/>
    <s v="FATEHGARH SAHIB"/>
    <s v="102-DBS"/>
    <s v="LUDHIANA"/>
    <s v="PB"/>
    <s v="PUNJAB"/>
    <s v="FATEHGARH SAHIB"/>
    <n v="120676"/>
    <s v="10037-RAJESH PRATAP"/>
    <s v="Medium"/>
    <n v="44104"/>
    <n v="8339"/>
    <n v="42911"/>
    <n v="33.44"/>
    <n v="2048.2600000000002"/>
    <s v="N"/>
    <s v="N"/>
    <n v="2"/>
    <s v="Very Late"/>
    <x v="125"/>
    <s v="2019-10"/>
    <s v="2019-09"/>
    <n v="0"/>
    <n v="0"/>
    <x v="4"/>
    <n v="2018"/>
    <n v="0"/>
    <s v="2019-Q4"/>
    <n v="0"/>
  </r>
  <r>
    <s v="ACC000643"/>
    <n v="382"/>
    <s v="DURGAPUR"/>
    <s v="JLG30K"/>
    <n v="12043"/>
    <n v="47131"/>
    <n v="12400"/>
    <d v="2019-10-04T00:00:00"/>
    <s v="Fully Paid"/>
    <s v="Quarterly EMI"/>
    <n v="700013"/>
    <s v="DURGAPUR-700013"/>
    <s v="Aarav Malhotra"/>
    <s v="Female"/>
    <s v="46-55"/>
    <n v="47"/>
    <s v="1/1/1972"/>
    <s v="Minority"/>
    <s v="Muslim"/>
    <s v="RENT"/>
    <s v="&lt;25K"/>
    <s v="Salaried"/>
    <n v="526"/>
    <s v="XLG"/>
    <s v="Services"/>
    <s v=" 36 months"/>
    <n v="0.1065"/>
    <s v="B"/>
    <s v="B2"/>
    <s v="DURGAPUR"/>
    <s v="201-DBS"/>
    <s v="HOWRAH"/>
    <s v="WB"/>
    <s v="WEST BENGAL"/>
    <s v="PASCHIM BARDHHAMAN"/>
    <n v="700013"/>
    <s v="10037-RAJESH PRATAP"/>
    <s v="Low"/>
    <n v="12262"/>
    <n v="48928"/>
    <n v="11690"/>
    <n v="25.46"/>
    <n v="3014.05"/>
    <s v="Y"/>
    <s v="N"/>
    <n v="1"/>
    <s v="On-Time"/>
    <x v="529"/>
    <s v="2019-10"/>
    <s v="2019-09"/>
    <n v="0"/>
    <n v="1"/>
    <x v="4"/>
    <n v="2018"/>
    <n v="0"/>
    <s v="2019-Q4"/>
    <n v="0"/>
  </r>
  <r>
    <s v="ACC000151"/>
    <n v="617"/>
    <s v="CHHATA"/>
    <s v="JLG30K"/>
    <n v="16408"/>
    <n v="24200"/>
    <n v="24292"/>
    <d v="2019-10-06T00:00:00"/>
    <s v="Active"/>
    <s v="Quarterly EMI"/>
    <n v="910020"/>
    <s v="CHHATA-910020"/>
    <s v="Kavya Gupta"/>
    <s v="Female"/>
    <s v="36-45"/>
    <n v="39"/>
    <s v="1/1/1978"/>
    <s v="OBC"/>
    <s v="Hindu"/>
    <s v="RENT"/>
    <s v="50K-75K"/>
    <s v="Salaried"/>
    <n v="692"/>
    <s v="XLG"/>
    <s v="Services"/>
    <s v=" 36 months"/>
    <n v="0.1065"/>
    <s v="B"/>
    <s v="B2"/>
    <s v="CHHATA"/>
    <s v="176-DBS"/>
    <s v="BULANDSHAHR"/>
    <s v="UP"/>
    <s v="UTTAR PRADESH"/>
    <s v="MATHURA"/>
    <n v="910020"/>
    <s v="10047-ANIL KUMAR"/>
    <s v="High"/>
    <n v="16116"/>
    <n v="24825"/>
    <n v="16112"/>
    <n v="41.48"/>
    <n v="1391.69"/>
    <s v="N"/>
    <s v="N"/>
    <n v="0"/>
    <s v="On-Time"/>
    <x v="532"/>
    <s v="2019-10"/>
    <s v="2019-09"/>
    <n v="1"/>
    <n v="0"/>
    <x v="4"/>
    <n v="2018"/>
    <n v="0"/>
    <s v="2019-Q4"/>
    <n v="1"/>
  </r>
  <r>
    <s v="ACC000015"/>
    <n v="615"/>
    <s v="MAWANA"/>
    <s v="JLG30K"/>
    <n v="14743"/>
    <n v="36936"/>
    <n v="33848"/>
    <d v="2019-10-07T00:00:00"/>
    <s v="Paid Off"/>
    <s v="Monthly EMI"/>
    <n v="800018"/>
    <s v="MAWANA-800018"/>
    <s v="Vivaan Patel"/>
    <s v="Female"/>
    <s v="46-55"/>
    <n v="55"/>
    <s v="1/1/1964"/>
    <s v="General"/>
    <s v="Muslim"/>
    <s v="MORTGAGE"/>
    <s v="25K-50K"/>
    <s v="Self-Employed"/>
    <n v="489"/>
    <s v="XLG"/>
    <s v="Services"/>
    <s v=" 36 months"/>
    <n v="0.1065"/>
    <s v="B"/>
    <s v="B2"/>
    <s v="MAWANA"/>
    <s v="176-DBS"/>
    <s v="BULANDSHAHR"/>
    <s v="UP"/>
    <s v="UTTAR PRADESH"/>
    <s v="MEERUT"/>
    <n v="800018"/>
    <s v="11183-ANIL KUMAR"/>
    <s v="Medium"/>
    <n v="15725"/>
    <n v="38407"/>
    <n v="14516"/>
    <n v="4.5199999999999996"/>
    <n v="2376.1799999999998"/>
    <s v="N"/>
    <s v="N"/>
    <n v="0"/>
    <s v="On-Time"/>
    <x v="327"/>
    <s v="2019-10"/>
    <s v="2019-09"/>
    <n v="0"/>
    <n v="0"/>
    <x v="4"/>
    <n v="2018"/>
    <n v="0"/>
    <s v="2019-Q4"/>
    <n v="0"/>
  </r>
  <r>
    <s v="ACC001598"/>
    <n v="639"/>
    <s v="UJJAIN"/>
    <s v="JLG46K"/>
    <n v="40324"/>
    <n v="42154"/>
    <n v="27373"/>
    <d v="2019-10-09T00:00:00"/>
    <s v="Paid Off"/>
    <s v="Monthly EMI"/>
    <n v="1510002"/>
    <s v="UJJAIN-1510002"/>
    <s v="Diya Reddy"/>
    <s v="Female"/>
    <s v="36-45"/>
    <n v="36"/>
    <s v="1/1/1983"/>
    <s v="SC"/>
    <s v="Hindu"/>
    <s v="MORTGAGE"/>
    <s v="25K-50K"/>
    <s v="Business"/>
    <n v="796"/>
    <s v="XLG"/>
    <s v="Home Loan"/>
    <s v=" 36 months"/>
    <n v="0.1825"/>
    <s v="D"/>
    <s v="D5"/>
    <s v="UJJAIN"/>
    <s v="200-DBS"/>
    <s v="BHOPAL"/>
    <s v="MP"/>
    <s v="MADHYA PRADESH"/>
    <s v="UJJAIN"/>
    <n v="1510002"/>
    <s v="12915-FAIZAL KHAN"/>
    <s v="High"/>
    <n v="41220"/>
    <n v="43677"/>
    <n v="39915"/>
    <n v="40.700000000000003"/>
    <n v="2716.71"/>
    <s v="N"/>
    <s v="N"/>
    <n v="0"/>
    <s v="Very Late"/>
    <x v="533"/>
    <s v="2019-10"/>
    <s v="2019-09"/>
    <n v="0"/>
    <n v="0"/>
    <x v="4"/>
    <n v="2018"/>
    <n v="0"/>
    <s v="2019-Q4"/>
    <n v="1"/>
  </r>
  <r>
    <s v="ACC000304"/>
    <n v="194"/>
    <s v="SEHORE"/>
    <s v="JLG46K"/>
    <n v="44221"/>
    <n v="14354"/>
    <n v="28450"/>
    <d v="2019-10-11T00:00:00"/>
    <s v="Fully Paid"/>
    <s v="Monthly EMI"/>
    <n v="1440051"/>
    <s v="SEHORE-1440051"/>
    <s v="Ananya Patel"/>
    <s v="Female"/>
    <s v="36-45"/>
    <n v="43"/>
    <s v="1/3/1975"/>
    <s v="Minority"/>
    <s v="Muslim"/>
    <s v="RENT"/>
    <s v="75K-100K"/>
    <s v="Salaried"/>
    <n v="558"/>
    <s v="XLG"/>
    <s v="Home Loan"/>
    <s v=" 36 months"/>
    <n v="0.1825"/>
    <s v="D"/>
    <s v="D5"/>
    <s v="SEHORE"/>
    <s v="200-DBS"/>
    <s v="BHOPAL"/>
    <s v="MP"/>
    <s v="MADHYA PRADESH"/>
    <s v="SEHORE"/>
    <n v="1440051"/>
    <s v="10063-VIR SINGH"/>
    <s v="High"/>
    <n v="44823"/>
    <n v="13910"/>
    <n v="43848"/>
    <n v="17.14"/>
    <n v="2241.2399999999998"/>
    <s v="N"/>
    <s v="N"/>
    <n v="0"/>
    <s v="Late"/>
    <x v="534"/>
    <s v="2019-10"/>
    <s v="2019-09"/>
    <n v="0"/>
    <n v="0"/>
    <x v="4"/>
    <n v="2018"/>
    <n v="0"/>
    <s v="2019-Q4"/>
    <n v="1"/>
  </r>
  <r>
    <s v="ACC000802"/>
    <n v="131"/>
    <s v="MUKTSAR"/>
    <s v="JLG35K"/>
    <n v="43312"/>
    <n v="44676"/>
    <n v="4627"/>
    <d v="2019-10-13T00:00:00"/>
    <s v="Active"/>
    <s v="Quarterly EMI"/>
    <n v="1110166"/>
    <s v="MUKTSAR-1110166"/>
    <s v="Kavya Patel"/>
    <s v="Female"/>
    <s v="36-45"/>
    <n v="36"/>
    <s v="1/1/1983"/>
    <s v="ST"/>
    <s v="Sikh"/>
    <s v="RENT"/>
    <s v="100K+"/>
    <s v="Business"/>
    <n v="692"/>
    <s v="XLG"/>
    <s v="Trade"/>
    <s v=" 36 months"/>
    <n v="9.9099999999999994E-2"/>
    <s v="B"/>
    <s v="B1"/>
    <s v="MUKTSAR"/>
    <s v="102-DBS"/>
    <s v="LUDHIANA"/>
    <s v="PB"/>
    <s v="PUNJAB"/>
    <s v="SRI MUKTSAR SAHIB"/>
    <n v="1110166"/>
    <s v="11303-ASHUTOSH KUMAR SUMAN"/>
    <s v="Medium"/>
    <n v="43517"/>
    <n v="45839"/>
    <n v="42960"/>
    <n v="13.21"/>
    <n v="1248.29"/>
    <s v="N"/>
    <s v="N"/>
    <n v="2"/>
    <s v="On-Time"/>
    <x v="535"/>
    <s v="2019-10"/>
    <s v="2019-09"/>
    <n v="1"/>
    <n v="0"/>
    <x v="4"/>
    <n v="2018"/>
    <n v="0"/>
    <s v="2019-Q4"/>
    <n v="1"/>
  </r>
  <r>
    <s v="ACC000597"/>
    <n v="177"/>
    <s v="CHHATA"/>
    <s v="JLG30K"/>
    <n v="2327"/>
    <n v="24853"/>
    <n v="26157"/>
    <d v="2019-10-13T00:00:00"/>
    <s v="Active"/>
    <s v="Quarterly EMI"/>
    <n v="910020"/>
    <s v="CHHATA-910020"/>
    <s v="Meera Malhotra"/>
    <s v="Female"/>
    <s v="36-45"/>
    <n v="44"/>
    <s v="1/1/1975"/>
    <s v="Minority"/>
    <s v="Muslim"/>
    <s v="RENT"/>
    <s v="25K-50K"/>
    <s v="Salaried"/>
    <n v="448"/>
    <s v="XLG"/>
    <s v="Services"/>
    <s v=" 36 months"/>
    <n v="0.1065"/>
    <s v="B"/>
    <s v="B2"/>
    <s v="CHHATA"/>
    <s v="176-DBS"/>
    <s v="BULANDSHAHR"/>
    <s v="UP"/>
    <s v="UTTAR PRADESH"/>
    <s v="MATHURA"/>
    <n v="910020"/>
    <s v="10047-ANIL KUMAR"/>
    <s v="High"/>
    <n v="4218"/>
    <n v="26612"/>
    <n v="1952"/>
    <n v="47.72"/>
    <n v="2555.12"/>
    <s v="Y"/>
    <s v="N"/>
    <n v="1"/>
    <s v="On-Time"/>
    <x v="103"/>
    <s v="2019-10"/>
    <s v="2019-09"/>
    <n v="1"/>
    <n v="0"/>
    <x v="4"/>
    <n v="2018"/>
    <n v="0"/>
    <s v="2019-Q4"/>
    <n v="0"/>
  </r>
  <r>
    <s v="ACC001296"/>
    <n v="790"/>
    <s v="KAROND"/>
    <s v="JLG30K"/>
    <n v="37107"/>
    <n v="23803"/>
    <n v="42484"/>
    <d v="2019-10-14T00:00:00"/>
    <s v="Active"/>
    <s v="Monthly EMI"/>
    <n v="1320004"/>
    <s v="KAROND-1320004"/>
    <s v="Diya Verma"/>
    <s v="Female"/>
    <s v="26-35"/>
    <n v="35"/>
    <s v="1/1/1984"/>
    <s v="ST"/>
    <s v="Sikh"/>
    <s v="MORTGAGE"/>
    <s v="25K-50K"/>
    <s v="Self-Employed"/>
    <n v="744"/>
    <s v="XLG"/>
    <s v="Services"/>
    <s v=" 36 months"/>
    <n v="0.1065"/>
    <s v="B"/>
    <s v="B2"/>
    <s v="KAROND"/>
    <s v="200-DBS"/>
    <s v="BHOPAL"/>
    <s v="MP"/>
    <s v="MADHYA PRADESH"/>
    <s v="BHOPAL"/>
    <n v="1320004"/>
    <s v="12758-ROHIT KUMAR JAISWAL"/>
    <s v="Medium"/>
    <n v="39064"/>
    <n v="23317"/>
    <n v="36950"/>
    <n v="12.72"/>
    <n v="3945.19"/>
    <s v="N"/>
    <s v="N"/>
    <n v="2"/>
    <s v="On-Time"/>
    <x v="536"/>
    <s v="2019-10"/>
    <s v="2019-09"/>
    <n v="1"/>
    <n v="0"/>
    <x v="4"/>
    <n v="2018"/>
    <n v="0"/>
    <s v="2019-Q4"/>
    <n v="1"/>
  </r>
  <r>
    <s v="ACC001015"/>
    <n v="854"/>
    <s v="Mangaldoi"/>
    <s v="JLG30K"/>
    <n v="7023"/>
    <n v="36964"/>
    <n v="25041"/>
    <d v="2019-10-15T00:00:00"/>
    <s v="Fully Paid"/>
    <s v="Monthly EMI"/>
    <n v="570241"/>
    <s v="Mangaldoi-570241"/>
    <s v="Meera Gupta"/>
    <s v="Female"/>
    <s v="26-35"/>
    <n v="29"/>
    <s v="1/1/1989"/>
    <s v="ST"/>
    <s v="Sikh"/>
    <s v="RENT"/>
    <s v="75K-100K"/>
    <s v="Self-Employed"/>
    <n v="369"/>
    <s v="XLG"/>
    <s v="Services"/>
    <s v=" 36 months"/>
    <n v="0.1065"/>
    <s v="B"/>
    <s v="B2"/>
    <s v="Mangaldoi"/>
    <s v="208-DBS"/>
    <s v="GUWAAHATI"/>
    <s v="AS"/>
    <s v="ASSAM"/>
    <s v="Mangaldoi"/>
    <n v="570241"/>
    <s v="10961-NAYAN JYOTI SARMAH"/>
    <s v="Low"/>
    <n v="7842"/>
    <n v="36761"/>
    <n v="6685"/>
    <n v="27.28"/>
    <n v="716.9"/>
    <s v="N"/>
    <s v="N"/>
    <n v="2"/>
    <s v="On-Time"/>
    <x v="396"/>
    <s v="2019-10"/>
    <s v="2019-09"/>
    <n v="0"/>
    <n v="0"/>
    <x v="4"/>
    <n v="2018"/>
    <n v="1"/>
    <s v="2019-Q4"/>
    <n v="0"/>
  </r>
  <r>
    <s v="ACC001543"/>
    <n v="83"/>
    <s v="DHARMANAGAR"/>
    <s v="JLG30K"/>
    <n v="44775"/>
    <n v="44300"/>
    <n v="34667"/>
    <d v="2019-10-18T00:00:00"/>
    <s v="Default"/>
    <s v="Monthly EMI"/>
    <n v="1230018"/>
    <s v="DHARMANAGAR-1230018"/>
    <s v="Ishaan Reddy"/>
    <s v="Female"/>
    <s v="26-35"/>
    <n v="33"/>
    <s v="8/2/1986"/>
    <s v="General"/>
    <s v="Muslim"/>
    <s v="RENT"/>
    <s v="&lt;25K"/>
    <s v="Self-Employed"/>
    <n v="336"/>
    <s v="XLG"/>
    <s v="Services"/>
    <s v=" 36 months"/>
    <n v="0.1065"/>
    <s v="B"/>
    <s v="B2"/>
    <s v="DHARMANAGAR"/>
    <s v="303-DBS"/>
    <s v="GUWAAHATI"/>
    <s v="TR"/>
    <s v="TRIPURA"/>
    <s v="NORTH TRIPURA"/>
    <n v="1230018"/>
    <s v="12526-OKRAM AMOLENDU SINGHA"/>
    <s v="High"/>
    <n v="46516"/>
    <n v="44675"/>
    <n v="44565"/>
    <n v="9.3699999999999992"/>
    <n v="3066.57"/>
    <s v="N"/>
    <s v="N"/>
    <n v="2"/>
    <s v="On-Time"/>
    <x v="48"/>
    <s v="2019-10"/>
    <s v="2019-09"/>
    <n v="0"/>
    <n v="0"/>
    <x v="4"/>
    <n v="2018"/>
    <n v="1"/>
    <s v="2019-Q4"/>
    <n v="0"/>
  </r>
  <r>
    <s v="ACC001310"/>
    <n v="354"/>
    <s v="SANGRUR"/>
    <s v="JLG35K"/>
    <n v="47714"/>
    <n v="35656"/>
    <n v="25352"/>
    <d v="2019-10-19T00:00:00"/>
    <s v="Active"/>
    <s v="Quarterly EMI"/>
    <n v="110159"/>
    <s v="SANGRUR-110159"/>
    <s v="Nisha Malhotra"/>
    <s v="Female"/>
    <s v="36-45"/>
    <n v="36"/>
    <s v="1/1/1983"/>
    <s v="SC"/>
    <s v="Hindu"/>
    <s v="MORTGAGE"/>
    <s v="100K+"/>
    <s v="Self-Employed"/>
    <n v="489"/>
    <s v="XLG"/>
    <s v="Trade"/>
    <s v=" 36 months"/>
    <n v="9.9099999999999994E-2"/>
    <s v="B"/>
    <s v="B1"/>
    <s v="SANGRUR"/>
    <s v="102-DBS"/>
    <s v="LUDHIANA"/>
    <s v="PB"/>
    <s v="PUNJAB"/>
    <s v="SANGRUR"/>
    <n v="110159"/>
    <s v="10037-RAJESH PRATAP"/>
    <s v="Low"/>
    <n v="48028"/>
    <n v="36698"/>
    <n v="47598"/>
    <n v="36.53"/>
    <n v="4598.09"/>
    <s v="N"/>
    <s v="N"/>
    <n v="0"/>
    <s v="On-Time"/>
    <x v="473"/>
    <s v="2019-10"/>
    <s v="2019-09"/>
    <n v="1"/>
    <n v="0"/>
    <x v="4"/>
    <n v="2018"/>
    <n v="1"/>
    <s v="2019-Q4"/>
    <n v="0"/>
  </r>
  <r>
    <s v="ACC001165"/>
    <n v="723"/>
    <s v="Mathura"/>
    <s v="JLG35K"/>
    <n v="43469"/>
    <n v="2841"/>
    <n v="35523"/>
    <d v="2019-10-19T00:00:00"/>
    <s v="Paid Off"/>
    <s v="Quarterly EMI"/>
    <n v="910182"/>
    <s v="Mathura-910182"/>
    <s v="Ananya Nair"/>
    <s v="Female"/>
    <s v="36-45"/>
    <n v="44"/>
    <s v="1/1/1975"/>
    <s v="ST"/>
    <s v="Sikh"/>
    <s v="RENT"/>
    <s v="50K-75K"/>
    <s v="Self-Employed"/>
    <n v="638"/>
    <s v="XLG"/>
    <s v="Trade"/>
    <s v=" 36 months"/>
    <n v="9.9099999999999994E-2"/>
    <s v="B"/>
    <s v="B1"/>
    <s v="Mathura"/>
    <s v="176-DBS"/>
    <s v="BULANDSHAHR"/>
    <s v="UP"/>
    <s v="UTTAR PRADESH"/>
    <s v="MATHURA"/>
    <n v="910182"/>
    <s v="10469-MANISH  PANDEY"/>
    <s v="High"/>
    <n v="44471"/>
    <n v="2763"/>
    <n v="43216"/>
    <n v="26.87"/>
    <n v="2686.26"/>
    <s v="Y"/>
    <s v="N"/>
    <n v="0"/>
    <s v="On-Time"/>
    <x v="331"/>
    <s v="2019-10"/>
    <s v="2019-09"/>
    <n v="0"/>
    <n v="0"/>
    <x v="4"/>
    <n v="2018"/>
    <n v="0"/>
    <s v="2019-Q4"/>
    <n v="0"/>
  </r>
  <r>
    <s v="ACC001256"/>
    <n v="786"/>
    <s v="DHURI"/>
    <s v="JLG35K"/>
    <n v="6972"/>
    <n v="44220"/>
    <n v="27115"/>
    <d v="2019-10-19T00:00:00"/>
    <s v="Fully Paid"/>
    <s v="Quarterly EMI"/>
    <n v="1030063"/>
    <s v="DHURI-1030063"/>
    <s v="Diya Patel"/>
    <s v="Female"/>
    <s v="36-45"/>
    <n v="44"/>
    <s v="8/9/1975"/>
    <s v="General"/>
    <s v="Hindu"/>
    <s v="MORTGAGE"/>
    <s v="25K-50K"/>
    <s v="Salaried"/>
    <n v="601"/>
    <s v="XLG"/>
    <s v="Trade"/>
    <s v=" 36 months"/>
    <n v="9.9099999999999994E-2"/>
    <s v="B"/>
    <s v="B1"/>
    <s v="DHURI"/>
    <s v="102-DBS"/>
    <s v="LUDHIANA"/>
    <s v="PB"/>
    <s v="PUNJAB"/>
    <s v="SANGRUR"/>
    <n v="1030063"/>
    <s v="12058-DEEPAK KUMAR"/>
    <s v="Low"/>
    <n v="7766"/>
    <n v="45116"/>
    <n v="6538"/>
    <n v="2.5"/>
    <n v="3106.55"/>
    <s v="N"/>
    <s v="N"/>
    <n v="0"/>
    <s v="On-Time"/>
    <x v="531"/>
    <s v="2019-10"/>
    <s v="2019-09"/>
    <n v="0"/>
    <n v="0"/>
    <x v="4"/>
    <n v="2018"/>
    <n v="0"/>
    <s v="2019-Q4"/>
    <n v="0"/>
  </r>
  <r>
    <s v="ACC001396"/>
    <n v="643"/>
    <s v="FATEHGARH SAHIB"/>
    <s v="JLG30K"/>
    <n v="2728"/>
    <n v="8830"/>
    <n v="33542"/>
    <d v="2019-10-20T00:00:00"/>
    <s v="Fully Paid"/>
    <s v="Quarterly EMI"/>
    <n v="120676"/>
    <s v="FATEHGARH SAHIB-120676"/>
    <s v="Ananya Sharma"/>
    <s v="Female"/>
    <s v="46-55"/>
    <n v="52"/>
    <s v="1/1/1967"/>
    <s v="Minority"/>
    <s v="Muslim"/>
    <s v="RENT"/>
    <s v="&lt;25K"/>
    <s v="Business"/>
    <n v="557"/>
    <s v="XLG"/>
    <s v="Services"/>
    <s v=" 36 months"/>
    <n v="0.1065"/>
    <s v="B"/>
    <s v="B2"/>
    <s v="FATEHGARH SAHIB"/>
    <s v="102-DBS"/>
    <s v="LUDHIANA"/>
    <s v="PB"/>
    <s v="PUNJAB"/>
    <s v="FATEHGARH SAHIB"/>
    <n v="120676"/>
    <s v="10037-RAJESH PRATAP"/>
    <s v="Medium"/>
    <n v="2814"/>
    <n v="8648"/>
    <n v="2586"/>
    <n v="5.78"/>
    <n v="1209.5899999999999"/>
    <s v="N"/>
    <s v="N"/>
    <n v="1"/>
    <s v="On-Time"/>
    <x v="14"/>
    <s v="2019-10"/>
    <s v="2019-09"/>
    <n v="0"/>
    <n v="0"/>
    <x v="4"/>
    <n v="2018"/>
    <n v="0"/>
    <s v="2019-Q4"/>
    <n v="0"/>
  </r>
  <r>
    <s v="ACC001385"/>
    <n v="748"/>
    <s v="JAMMU"/>
    <s v="JLG30K"/>
    <n v="38927"/>
    <n v="38339"/>
    <n v="13269"/>
    <d v="2019-10-20T00:00:00"/>
    <s v="Fully Paid"/>
    <s v="Quarterly EMI"/>
    <n v="720081"/>
    <s v="JAMMU-720081"/>
    <s v="Ishaan Mehta"/>
    <s v="Female"/>
    <s v="46-55"/>
    <n v="54"/>
    <s v="10/10/1965"/>
    <s v="General"/>
    <s v="Hindu"/>
    <s v="MORTGAGE"/>
    <s v="50K-75K"/>
    <s v="Business"/>
    <n v="629"/>
    <s v="XLG"/>
    <s v="Services"/>
    <s v=" 36 months"/>
    <n v="0.1065"/>
    <s v="B"/>
    <s v="B2"/>
    <s v="JAMMU"/>
    <s v="201-DBS"/>
    <s v="LUDHIANA"/>
    <s v="JK"/>
    <s v="JAMMU &amp; KASHMIR"/>
    <s v="JAMMU"/>
    <n v="720081"/>
    <s v="10588-POONAM DEVI"/>
    <s v="High"/>
    <n v="39982"/>
    <n v="39605"/>
    <n v="38454"/>
    <n v="39.71"/>
    <n v="1631.69"/>
    <s v="N"/>
    <s v="N"/>
    <n v="0"/>
    <s v="Late"/>
    <x v="537"/>
    <s v="2019-10"/>
    <s v="2019-09"/>
    <n v="0"/>
    <n v="0"/>
    <x v="4"/>
    <n v="2018"/>
    <n v="0"/>
    <s v="2019-Q4"/>
    <n v="1"/>
  </r>
  <r>
    <s v="ACC001789"/>
    <n v="169"/>
    <s v="MUKTSAR"/>
    <s v="JLG35K"/>
    <n v="49809"/>
    <n v="11038"/>
    <n v="38336"/>
    <d v="2019-10-22T00:00:00"/>
    <s v="Fully Paid"/>
    <s v="Monthly EMI"/>
    <n v="1110166"/>
    <s v="MUKTSAR-1110166"/>
    <s v="Kavya Mehta"/>
    <s v="Female"/>
    <s v="36-45"/>
    <n v="45"/>
    <s v="14-03-1973"/>
    <s v="General"/>
    <s v="Muslim"/>
    <s v="OWN"/>
    <s v="50K-75K"/>
    <s v="Business"/>
    <n v="490"/>
    <s v="XLG"/>
    <s v="Trade"/>
    <s v=" 36 months"/>
    <n v="9.9099999999999994E-2"/>
    <s v="B"/>
    <s v="B1"/>
    <s v="MUKTSAR"/>
    <s v="102-DBS"/>
    <s v="LUDHIANA"/>
    <s v="PB"/>
    <s v="PUNJAB"/>
    <s v="SRI MUKTSAR SAHIB"/>
    <n v="1110166"/>
    <s v="11303-ASHUTOSH KUMAR SUMAN"/>
    <s v="Medium"/>
    <n v="51351"/>
    <n v="13033"/>
    <n v="49678"/>
    <n v="48.76"/>
    <n v="3533.72"/>
    <s v="N"/>
    <s v="N"/>
    <n v="2"/>
    <s v="On-Time"/>
    <x v="96"/>
    <s v="2019-10"/>
    <s v="2019-09"/>
    <n v="0"/>
    <n v="0"/>
    <x v="4"/>
    <n v="2018"/>
    <n v="0"/>
    <s v="2019-Q4"/>
    <n v="0"/>
  </r>
  <r>
    <s v="ACC000804"/>
    <n v="383"/>
    <s v="SEHORE"/>
    <s v="JLG50K"/>
    <n v="45774"/>
    <n v="25003"/>
    <n v="10725"/>
    <d v="2019-10-24T00:00:00"/>
    <s v="Fully Paid"/>
    <s v="Monthly EMI"/>
    <n v="1440051"/>
    <s v="SEHORE-1440051"/>
    <s v="Ishaan Mehta"/>
    <s v="Female"/>
    <s v="36-45"/>
    <n v="39"/>
    <s v="1/1/1978"/>
    <s v="OBC"/>
    <s v="Hindu"/>
    <s v="OWN"/>
    <s v="50K-75K"/>
    <s v="Self-Employed"/>
    <n v="812"/>
    <s v="XLG"/>
    <s v="Home Loan"/>
    <s v=" 60 months"/>
    <n v="0.1991"/>
    <s v="E"/>
    <s v="E4"/>
    <s v="SEHORE"/>
    <s v="200-DBS"/>
    <s v="BHOPAL"/>
    <s v="MP"/>
    <s v="MADHYA PRADESH"/>
    <s v="SEHORE"/>
    <n v="1440051"/>
    <s v="10063-VIR SINGH"/>
    <s v="High"/>
    <n v="47384"/>
    <n v="26055"/>
    <n v="45295"/>
    <n v="43.43"/>
    <n v="2432.83"/>
    <s v="N"/>
    <s v="N"/>
    <n v="0"/>
    <s v="On-Time"/>
    <x v="538"/>
    <s v="2019-10"/>
    <s v="2019-09"/>
    <n v="0"/>
    <n v="0"/>
    <x v="4"/>
    <n v="2018"/>
    <n v="0"/>
    <s v="2019-Q4"/>
    <n v="1"/>
  </r>
  <r>
    <s v="ACC001329"/>
    <n v="565"/>
    <s v="TEZPUR"/>
    <s v="JLG35K"/>
    <n v="10050"/>
    <n v="33204"/>
    <n v="18049"/>
    <d v="2019-10-24T00:00:00"/>
    <s v="Active"/>
    <s v="Monthly EMI"/>
    <n v="680026"/>
    <s v="TEZPUR-680026"/>
    <s v="Vivaan Nair"/>
    <s v="Female"/>
    <s v="46-55"/>
    <n v="49"/>
    <s v="3/1/1970"/>
    <s v="General"/>
    <s v="Muslim"/>
    <s v="RENT"/>
    <s v="100K+"/>
    <s v="Salaried"/>
    <n v="519"/>
    <s v="XLG"/>
    <s v="Trade"/>
    <s v=" 36 months"/>
    <n v="9.9099999999999994E-2"/>
    <s v="B"/>
    <s v="B1"/>
    <s v="TEZPUR"/>
    <s v="208-DBS"/>
    <s v="GUWAAHATI"/>
    <s v="AS"/>
    <s v="ASSAM"/>
    <s v="SONITPUR"/>
    <n v="680026"/>
    <s v="11055-MANAS PROTIM HAZARIKA"/>
    <s v="Medium"/>
    <n v="11489"/>
    <n v="33042"/>
    <n v="9862"/>
    <n v="21.92"/>
    <n v="2905.89"/>
    <s v="N"/>
    <s v="N"/>
    <n v="2"/>
    <s v="On-Time"/>
    <x v="538"/>
    <s v="2019-10"/>
    <s v="2019-09"/>
    <n v="1"/>
    <n v="0"/>
    <x v="4"/>
    <n v="2018"/>
    <n v="0"/>
    <s v="2019-Q4"/>
    <n v="1"/>
  </r>
  <r>
    <s v="ACC001124"/>
    <n v="899"/>
    <s v="MUKTSAR"/>
    <s v="JLG30K"/>
    <n v="34662"/>
    <n v="46380"/>
    <n v="2691"/>
    <d v="2019-10-25T00:00:00"/>
    <s v="Paid Off"/>
    <s v="Quarterly EMI"/>
    <n v="1110166"/>
    <s v="MUKTSAR-1110166"/>
    <s v="Laksh Sharma"/>
    <s v="Female"/>
    <s v="36-45"/>
    <n v="37"/>
    <s v="1/1/1982"/>
    <s v="Minority"/>
    <s v="Muslim"/>
    <s v="RENT"/>
    <s v="&lt;25K"/>
    <s v="Self-Employed"/>
    <n v="740"/>
    <s v="XLG"/>
    <s v="Services"/>
    <s v=" 36 months"/>
    <n v="0.1065"/>
    <s v="B"/>
    <s v="B2"/>
    <s v="MUKTSAR"/>
    <s v="102-DBS"/>
    <s v="LUDHIANA"/>
    <s v="PB"/>
    <s v="PUNJAB"/>
    <s v="SRI MUKTSAR SAHIB"/>
    <n v="1110166"/>
    <s v="11303-ASHUTOSH KUMAR SUMAN"/>
    <s v="Medium"/>
    <n v="35929"/>
    <n v="48261"/>
    <n v="34365"/>
    <n v="49.14"/>
    <n v="3452.42"/>
    <s v="N"/>
    <s v="N"/>
    <n v="1"/>
    <s v="On-Time"/>
    <x v="113"/>
    <s v="2019-10"/>
    <s v="2019-09"/>
    <n v="0"/>
    <n v="0"/>
    <x v="4"/>
    <n v="2018"/>
    <n v="0"/>
    <s v="2019-Q4"/>
    <n v="0"/>
  </r>
  <r>
    <s v="ACC001531"/>
    <n v="922"/>
    <s v="MUKTSAR"/>
    <s v="JLG30K"/>
    <n v="11838"/>
    <n v="39674"/>
    <n v="14464"/>
    <d v="2019-10-27T00:00:00"/>
    <s v="Paid Off"/>
    <s v="Monthly EMI"/>
    <n v="1110166"/>
    <s v="MUKTSAR-1110166"/>
    <s v="Nisha Joshi"/>
    <s v="Female"/>
    <s v="46-55"/>
    <n v="48"/>
    <s v="4/9/1971"/>
    <s v="General"/>
    <s v="Hindu"/>
    <s v="MORTGAGE"/>
    <s v="50K-75K"/>
    <s v="Business"/>
    <n v="657"/>
    <s v="XLG"/>
    <s v="Services"/>
    <s v=" 36 months"/>
    <n v="0.1065"/>
    <s v="B"/>
    <s v="B2"/>
    <s v="MUKTSAR"/>
    <s v="102-DBS"/>
    <s v="LUDHIANA"/>
    <s v="PB"/>
    <s v="PUNJAB"/>
    <s v="SRI MUKTSAR SAHIB"/>
    <n v="1110166"/>
    <s v="11303-ASHUTOSH KUMAR SUMAN"/>
    <s v="Medium"/>
    <n v="12261"/>
    <n v="41342"/>
    <n v="11376"/>
    <n v="3.77"/>
    <n v="647.05999999999995"/>
    <s v="N"/>
    <s v="N"/>
    <n v="2"/>
    <s v="Late"/>
    <x v="18"/>
    <s v="2019-10"/>
    <s v="2019-09"/>
    <n v="0"/>
    <n v="0"/>
    <x v="4"/>
    <n v="2018"/>
    <n v="1"/>
    <s v="2019-Q4"/>
    <n v="0"/>
  </r>
  <r>
    <s v="ACC000766"/>
    <n v="947"/>
    <s v="DURGAPUR"/>
    <s v="JLG30K"/>
    <n v="8830"/>
    <n v="24585"/>
    <n v="9330"/>
    <d v="2019-10-27T00:00:00"/>
    <s v="Fully Paid"/>
    <s v="Monthly EMI"/>
    <n v="700013"/>
    <s v="DURGAPUR-700013"/>
    <s v="Kavya Mehta"/>
    <s v="Female"/>
    <s v="26-35"/>
    <n v="31"/>
    <s v="1/1/1987"/>
    <s v="ST"/>
    <s v="Muslim"/>
    <s v="RENT"/>
    <s v="&lt;25K"/>
    <s v="Self-Employed"/>
    <n v="466"/>
    <s v="XLG"/>
    <s v="Services"/>
    <s v=" 36 months"/>
    <n v="0.1065"/>
    <s v="B"/>
    <s v="B2"/>
    <s v="DURGAPUR"/>
    <s v="201-DBS"/>
    <s v="HOWRAH"/>
    <s v="WB"/>
    <s v="WEST BENGAL"/>
    <s v="PASCHIM BARDHHAMAN"/>
    <n v="700013"/>
    <s v="10037-RAJESH PRATAP"/>
    <s v="Low"/>
    <n v="10826"/>
    <n v="26225"/>
    <n v="8430"/>
    <n v="28.12"/>
    <n v="602.26"/>
    <s v="N"/>
    <s v="N"/>
    <n v="0"/>
    <s v="On-Time"/>
    <x v="365"/>
    <s v="2019-10"/>
    <s v="2019-09"/>
    <n v="0"/>
    <n v="0"/>
    <x v="4"/>
    <n v="2018"/>
    <n v="1"/>
    <s v="2019-Q4"/>
    <n v="0"/>
  </r>
  <r>
    <s v="ACC001689"/>
    <n v="386"/>
    <s v="DURGAPUR"/>
    <s v="JLG35K"/>
    <n v="34805"/>
    <n v="48019"/>
    <n v="20776"/>
    <d v="2019-10-28T00:00:00"/>
    <s v="Paid Off"/>
    <s v="Monthly EMI"/>
    <n v="700013"/>
    <s v="DURGAPUR-700013"/>
    <s v="Nisha Verma"/>
    <s v="Female"/>
    <s v="18-25"/>
    <n v="22"/>
    <s v="10/10/1996"/>
    <s v="ST"/>
    <s v="Sikh"/>
    <s v="MORTGAGE"/>
    <s v="100K+"/>
    <s v="Salaried"/>
    <n v="564"/>
    <s v="XLG"/>
    <s v="Trade"/>
    <s v=" 36 months"/>
    <n v="9.9099999999999994E-2"/>
    <s v="B"/>
    <s v="B1"/>
    <s v="DURGAPUR"/>
    <s v="201-DBS"/>
    <s v="HOWRAH"/>
    <s v="WB"/>
    <s v="WEST BENGAL"/>
    <s v="PASCHIM BARDHHAMAN"/>
    <n v="700013"/>
    <s v="10037-RAJESH PRATAP"/>
    <s v="Low"/>
    <n v="36793"/>
    <n v="48624"/>
    <n v="34360"/>
    <n v="16.95"/>
    <n v="1741.88"/>
    <s v="N"/>
    <s v="N"/>
    <n v="2"/>
    <s v="On-Time"/>
    <x v="25"/>
    <s v="2019-10"/>
    <s v="2019-09"/>
    <n v="0"/>
    <n v="0"/>
    <x v="4"/>
    <n v="2018"/>
    <n v="0"/>
    <s v="2019-Q4"/>
    <n v="0"/>
  </r>
  <r>
    <s v="ACC001346"/>
    <n v="144"/>
    <s v="MAHASAMUND"/>
    <s v="JLG46K"/>
    <n v="25061"/>
    <n v="4881"/>
    <n v="16949"/>
    <d v="2019-11-01T00:00:00"/>
    <s v="Fully Paid"/>
    <s v="Quarterly EMI"/>
    <n v="250029"/>
    <s v="MAHASAMUND-250029"/>
    <s v="Kavya Verma"/>
    <s v="Female"/>
    <s v="26-35"/>
    <n v="35"/>
    <s v="5/1/1984"/>
    <s v="ST"/>
    <s v="Sikh"/>
    <s v="RENT"/>
    <s v="75K-100K"/>
    <s v="Salaried"/>
    <n v="516"/>
    <s v="XLG"/>
    <s v="Home Loan"/>
    <s v=" 36 months"/>
    <n v="0.1825"/>
    <s v="D"/>
    <s v="D5"/>
    <s v="MAHASAMUND"/>
    <s v="207-DBS"/>
    <s v="RAIPUR"/>
    <s v="CG"/>
    <s v="CHATTISGARH"/>
    <s v="MAHASAMUND"/>
    <n v="250029"/>
    <s v="11640-NITISH KUMAR"/>
    <s v="High"/>
    <n v="26063"/>
    <n v="5863"/>
    <n v="24694"/>
    <n v="44.44"/>
    <n v="3465.92"/>
    <s v="N"/>
    <s v="N"/>
    <n v="2"/>
    <s v="Late"/>
    <x v="468"/>
    <s v="2019-11"/>
    <s v="2019-10"/>
    <n v="0"/>
    <n v="0"/>
    <x v="4"/>
    <n v="2018"/>
    <n v="1"/>
    <s v="2019-Q4"/>
    <n v="0"/>
  </r>
  <r>
    <s v="ACC001611"/>
    <n v="516"/>
    <s v="JALANDHAR"/>
    <s v="JLG30K"/>
    <n v="33593"/>
    <n v="41066"/>
    <n v="28809"/>
    <d v="2019-11-01T00:00:00"/>
    <s v="Paid Off"/>
    <s v="Quarterly EMI"/>
    <n v="160051"/>
    <s v="JALANDHAR-160051"/>
    <s v="Kavya Sharma"/>
    <s v="Female"/>
    <s v="26-35"/>
    <n v="26"/>
    <s v="1/1/1993"/>
    <s v="SC"/>
    <s v="Hindu"/>
    <s v="RENT"/>
    <s v="75K-100K"/>
    <s v="Business"/>
    <n v="398"/>
    <s v="XLG"/>
    <s v="Services"/>
    <s v=" 36 months"/>
    <n v="0.1065"/>
    <s v="B"/>
    <s v="B2"/>
    <s v="JALANDHAR"/>
    <s v="102-DBS"/>
    <s v="LUDHIANA"/>
    <s v="PB"/>
    <s v="PUNJAB"/>
    <s v="JALANDHAR"/>
    <n v="160051"/>
    <s v="10067-AKSHAY KUMAR"/>
    <s v="Low"/>
    <n v="34984"/>
    <n v="42729"/>
    <n v="33389"/>
    <n v="42.05"/>
    <n v="3006.31"/>
    <s v="N"/>
    <s v="N"/>
    <n v="2"/>
    <s v="On-Time"/>
    <x v="156"/>
    <s v="2019-11"/>
    <s v="2019-10"/>
    <n v="0"/>
    <n v="0"/>
    <x v="4"/>
    <n v="2018"/>
    <n v="1"/>
    <s v="2019-Q4"/>
    <n v="0"/>
  </r>
  <r>
    <s v="ACC001536"/>
    <n v="164"/>
    <s v="DURGAPUR"/>
    <s v="JLG30K"/>
    <n v="47463"/>
    <n v="34895"/>
    <n v="36253"/>
    <d v="2019-11-03T00:00:00"/>
    <s v="Active"/>
    <s v="Monthly EMI"/>
    <n v="700013"/>
    <s v="DURGAPUR-700013"/>
    <s v="Kavya Chopra"/>
    <s v="Female"/>
    <s v="36-45"/>
    <n v="43"/>
    <s v="10/3/1975"/>
    <s v="General"/>
    <s v="Muslim"/>
    <s v="OWN"/>
    <s v="100K+"/>
    <s v="Business"/>
    <n v="300"/>
    <s v="XLG"/>
    <s v="Services"/>
    <s v=" 36 months"/>
    <n v="0.1065"/>
    <s v="B"/>
    <s v="B2"/>
    <s v="DURGAPUR"/>
    <s v="201-DBS"/>
    <s v="HOWRAH"/>
    <s v="WB"/>
    <s v="WEST BENGAL"/>
    <s v="PASCHIM BARDHHAMAN"/>
    <n v="700013"/>
    <s v="10037-RAJESH PRATAP"/>
    <s v="Low"/>
    <n v="48209"/>
    <n v="36082"/>
    <n v="47193"/>
    <n v="8.81"/>
    <n v="1098.19"/>
    <s v="N"/>
    <s v="N"/>
    <n v="2"/>
    <s v="On-Time"/>
    <x v="336"/>
    <s v="2019-11"/>
    <s v="2019-10"/>
    <n v="1"/>
    <n v="0"/>
    <x v="4"/>
    <n v="2018"/>
    <n v="1"/>
    <s v="2019-Q4"/>
    <n v="0"/>
  </r>
  <r>
    <s v="ACC001174"/>
    <n v="598"/>
    <s v="CHHATA"/>
    <s v="JLG35K"/>
    <n v="28467"/>
    <n v="46272"/>
    <n v="1888"/>
    <d v="2019-11-03T00:00:00"/>
    <s v="Paid Off"/>
    <s v="Monthly EMI"/>
    <n v="910020"/>
    <s v="CHHATA-910020"/>
    <s v="Nisha Patel"/>
    <s v="Female"/>
    <s v="36-45"/>
    <n v="41"/>
    <s v="1/1/1976"/>
    <s v="General"/>
    <s v="Hindu"/>
    <s v="RENT"/>
    <s v="100K+"/>
    <s v="Salaried"/>
    <n v="399"/>
    <s v="XLG"/>
    <s v="Trade"/>
    <s v=" 36 months"/>
    <n v="9.9099999999999994E-2"/>
    <s v="B"/>
    <s v="B1"/>
    <s v="CHHATA"/>
    <s v="176-DBS"/>
    <s v="BULANDSHAHR"/>
    <s v="UP"/>
    <s v="UTTAR PRADESH"/>
    <s v="MATHURA"/>
    <n v="910020"/>
    <s v="10047-ANIL KUMAR"/>
    <s v="High"/>
    <n v="29347"/>
    <n v="45963"/>
    <n v="28047"/>
    <n v="21.12"/>
    <n v="2648.18"/>
    <s v="Y"/>
    <s v="N"/>
    <n v="0"/>
    <s v="On-Time"/>
    <x v="349"/>
    <s v="2019-11"/>
    <s v="2019-10"/>
    <n v="0"/>
    <n v="0"/>
    <x v="4"/>
    <n v="2018"/>
    <n v="0"/>
    <s v="2019-Q4"/>
    <n v="0"/>
  </r>
  <r>
    <s v="ACC001553"/>
    <n v="152"/>
    <s v="CHHATA"/>
    <s v="JLG44K"/>
    <n v="16832"/>
    <n v="12591"/>
    <n v="18676"/>
    <d v="2019-11-05T00:00:00"/>
    <s v="Fully Paid"/>
    <s v="Monthly EMI"/>
    <n v="910020"/>
    <s v="CHHATA-910020"/>
    <s v="Kavya Mehta"/>
    <s v="Female"/>
    <s v="26-35"/>
    <n v="31"/>
    <s v="1/1/1987"/>
    <s v="ST"/>
    <s v="Muslim"/>
    <s v="RENT"/>
    <s v="&lt;25K"/>
    <s v="Self-Employed"/>
    <n v="466"/>
    <s v="XLG"/>
    <s v="Home Loan"/>
    <s v=" 36 months"/>
    <n v="6.6199999999999995E-2"/>
    <s v="A"/>
    <s v="A2"/>
    <s v="CHHATA"/>
    <s v="176-DBS"/>
    <s v="BULANDSHAHR"/>
    <s v="UP"/>
    <s v="UTTAR PRADESH"/>
    <s v="MATHURA"/>
    <n v="910020"/>
    <s v="10047-ANIL KUMAR"/>
    <s v="High"/>
    <n v="18310"/>
    <n v="12462"/>
    <n v="16434"/>
    <n v="29.26"/>
    <n v="251.94"/>
    <s v="N"/>
    <s v="N"/>
    <n v="0"/>
    <s v="Very Late"/>
    <x v="539"/>
    <s v="2019-11"/>
    <s v="2019-10"/>
    <n v="0"/>
    <n v="0"/>
    <x v="4"/>
    <n v="2018"/>
    <n v="0"/>
    <s v="2019-Q4"/>
    <n v="1"/>
  </r>
  <r>
    <s v="ACC000756"/>
    <n v="250"/>
    <s v="BULANDSHAHR"/>
    <s v="JLG30K"/>
    <n v="37989"/>
    <n v="42617"/>
    <n v="11456"/>
    <d v="2019-11-06T00:00:00"/>
    <s v="Paid Off"/>
    <s v="Monthly EMI"/>
    <n v="10068"/>
    <s v="BULANDSHAHR-10068"/>
    <s v="Meera Joshi"/>
    <s v="Female"/>
    <s v="36-45"/>
    <n v="42"/>
    <s v="1/1/1977"/>
    <s v="ST"/>
    <s v="Sikh"/>
    <s v="RENT"/>
    <s v="25K-50K"/>
    <s v="Salaried"/>
    <n v="534"/>
    <s v="XLG"/>
    <s v="Services"/>
    <s v=" 36 months"/>
    <n v="0.1065"/>
    <s v="B"/>
    <s v="B2"/>
    <s v="BULANDSHAHR"/>
    <s v="176-DBS"/>
    <s v="BULANDSHAHR"/>
    <s v="UP"/>
    <s v="UTTAR PRADESH"/>
    <s v="BULANDSHAHAR"/>
    <n v="10068"/>
    <s v="10057-NANDI SHANKAR"/>
    <s v="High"/>
    <n v="39153"/>
    <n v="43203"/>
    <n v="37693"/>
    <n v="30.75"/>
    <n v="1361.63"/>
    <s v="N"/>
    <s v="N"/>
    <n v="1"/>
    <s v="On-Time"/>
    <x v="341"/>
    <s v="2019-11"/>
    <s v="2019-10"/>
    <n v="0"/>
    <n v="0"/>
    <x v="4"/>
    <n v="2018"/>
    <n v="0"/>
    <s v="2019-Q4"/>
    <n v="0"/>
  </r>
  <r>
    <s v="ACC000468"/>
    <n v="486"/>
    <s v="SIWAN"/>
    <s v="JLG30K"/>
    <n v="28099"/>
    <n v="24496"/>
    <n v="17057"/>
    <d v="2019-11-07T00:00:00"/>
    <s v="Fully Paid"/>
    <s v="Quarterly EMI"/>
    <n v="790102"/>
    <s v="SIWAN-790102"/>
    <s v="Aditya Malhotra"/>
    <s v="Female"/>
    <s v="46-55"/>
    <n v="51"/>
    <s v="1/1/1968"/>
    <s v="OBC"/>
    <s v="Hindu"/>
    <s v="RENT"/>
    <s v="25K-50K"/>
    <s v="Self-Employed"/>
    <n v="389"/>
    <s v="XLG"/>
    <s v="Services"/>
    <s v=" 36 months"/>
    <n v="0.1065"/>
    <s v="B"/>
    <s v="B2"/>
    <s v="SIWAN"/>
    <s v="209-DBS"/>
    <s v="PATNA"/>
    <s v="BR"/>
    <s v="BIHAR"/>
    <s v="SIWAN"/>
    <n v="790102"/>
    <s v="10827-AJEET KUMAR PANDEY"/>
    <s v="Medium"/>
    <n v="28431"/>
    <n v="26338"/>
    <n v="27997"/>
    <n v="32.86"/>
    <n v="1917.23"/>
    <s v="N"/>
    <s v="N"/>
    <n v="0"/>
    <s v="On-Time"/>
    <x v="540"/>
    <s v="2019-11"/>
    <s v="2019-10"/>
    <n v="0"/>
    <n v="0"/>
    <x v="4"/>
    <n v="2018"/>
    <n v="0"/>
    <s v="2019-Q4"/>
    <n v="1"/>
  </r>
  <r>
    <s v="ACC000082"/>
    <n v="157"/>
    <s v="ASANSOL"/>
    <s v="JLG30K"/>
    <n v="38388"/>
    <n v="37541"/>
    <n v="28911"/>
    <d v="2019-11-08T00:00:00"/>
    <s v="Active"/>
    <s v="Monthly EMI"/>
    <n v="690076"/>
    <s v="ASANSOL-690076"/>
    <s v="Aarav Reddy"/>
    <s v="Female"/>
    <s v="46-55"/>
    <n v="55"/>
    <s v="1/1/1963"/>
    <s v="General"/>
    <s v="Muslim"/>
    <s v="MORTGAGE"/>
    <s v="&lt;25K"/>
    <s v="Self-Employed"/>
    <n v="750"/>
    <s v="XLG"/>
    <s v="Services"/>
    <s v=" 36 months"/>
    <n v="0.1065"/>
    <s v="B"/>
    <s v="B2"/>
    <s v="ASANSOL"/>
    <s v="201-DBS"/>
    <s v="HOWRAH"/>
    <s v="WB"/>
    <s v="WEST BENGAL"/>
    <s v="PASCHIM BARDHHAMAN"/>
    <n v="690076"/>
    <s v="10035-ABHAY TOMER"/>
    <s v="Medium"/>
    <n v="39331"/>
    <n v="38801"/>
    <n v="38349"/>
    <n v="12.3"/>
    <n v="1279.07"/>
    <s v="N"/>
    <s v="N"/>
    <n v="0"/>
    <s v="Late"/>
    <x v="404"/>
    <s v="2019-11"/>
    <s v="2019-10"/>
    <n v="1"/>
    <n v="0"/>
    <x v="4"/>
    <n v="2018"/>
    <n v="1"/>
    <s v="2019-Q4"/>
    <n v="0"/>
  </r>
  <r>
    <s v="ACC001289"/>
    <n v="938"/>
    <s v="CHHATA"/>
    <s v="JLG46K"/>
    <n v="16599"/>
    <n v="32440"/>
    <n v="33087"/>
    <d v="2019-11-08T00:00:00"/>
    <s v="Paid Off"/>
    <s v="Quarterly EMI"/>
    <n v="910020"/>
    <s v="CHHATA-910020"/>
    <s v="Kavya Malhotra"/>
    <s v="Female"/>
    <s v="26-35"/>
    <n v="34"/>
    <s v="1/1/1985"/>
    <s v="ST"/>
    <s v="Sikh"/>
    <s v="MORTGAGE"/>
    <s v="75K-100K"/>
    <s v="Business"/>
    <n v="328"/>
    <s v="XLG"/>
    <s v="Home Loan"/>
    <s v=" 36 months"/>
    <n v="0.1825"/>
    <s v="D"/>
    <s v="D5"/>
    <s v="CHHATA"/>
    <s v="176-DBS"/>
    <s v="BULANDSHAHR"/>
    <s v="UP"/>
    <s v="UTTAR PRADESH"/>
    <s v="MATHURA"/>
    <n v="910020"/>
    <s v="10047-ANIL KUMAR"/>
    <s v="High"/>
    <n v="17141"/>
    <n v="32057"/>
    <n v="16172"/>
    <n v="19.170000000000002"/>
    <n v="2934.16"/>
    <s v="N"/>
    <s v="N"/>
    <n v="0"/>
    <s v="On-Time"/>
    <x v="279"/>
    <s v="2019-11"/>
    <s v="2019-10"/>
    <n v="0"/>
    <n v="0"/>
    <x v="4"/>
    <n v="2018"/>
    <n v="0"/>
    <s v="2019-Q4"/>
    <n v="0"/>
  </r>
  <r>
    <s v="ACC001252"/>
    <n v="512"/>
    <s v="DURGAPUR"/>
    <s v="JLG30K"/>
    <n v="10960"/>
    <n v="7566"/>
    <n v="43625"/>
    <d v="2019-11-10T00:00:00"/>
    <s v="Fully Paid"/>
    <s v="Monthly EMI"/>
    <n v="700013"/>
    <s v="DURGAPUR-700013"/>
    <s v="Laksh Chopra"/>
    <s v="Female"/>
    <s v="46-55"/>
    <n v="55"/>
    <s v="22-04-1964"/>
    <s v="Minority"/>
    <s v="Muslim"/>
    <s v="RENT"/>
    <s v="100K+"/>
    <s v="Self-Employed"/>
    <n v="502"/>
    <s v="XLG"/>
    <s v="Services"/>
    <s v=" 36 months"/>
    <n v="0.1065"/>
    <s v="B"/>
    <s v="B2"/>
    <s v="DURGAPUR"/>
    <s v="201-DBS"/>
    <s v="HOWRAH"/>
    <s v="WB"/>
    <s v="WEST BENGAL"/>
    <s v="PASCHIM BARDHHAMAN"/>
    <n v="700013"/>
    <s v="10037-RAJESH PRATAP"/>
    <s v="Low"/>
    <n v="12698"/>
    <n v="8899"/>
    <n v="10604"/>
    <n v="36.11"/>
    <n v="4355.2299999999996"/>
    <s v="N"/>
    <s v="N"/>
    <n v="0"/>
    <s v="On-Time"/>
    <x v="397"/>
    <s v="2019-11"/>
    <s v="2019-10"/>
    <n v="0"/>
    <n v="0"/>
    <x v="4"/>
    <n v="2018"/>
    <n v="1"/>
    <s v="2019-Q4"/>
    <n v="0"/>
  </r>
  <r>
    <s v="ACC000928"/>
    <n v="836"/>
    <s v="MUKTSAR"/>
    <s v="JLG35K"/>
    <n v="35786"/>
    <n v="49194"/>
    <n v="9486"/>
    <d v="2019-11-10T00:00:00"/>
    <s v="Active"/>
    <s v="Quarterly EMI"/>
    <n v="1110166"/>
    <s v="MUKTSAR-1110166"/>
    <s v="Ishaan Gupta"/>
    <s v="Female"/>
    <s v="26-35"/>
    <n v="28"/>
    <s v="1/1/1989"/>
    <s v="SC"/>
    <s v="Hindu"/>
    <s v="RENT"/>
    <s v="100K+"/>
    <s v="Business"/>
    <n v="536"/>
    <s v="XLG"/>
    <s v="Trade"/>
    <s v=" 36 months"/>
    <n v="9.9099999999999994E-2"/>
    <s v="B"/>
    <s v="B1"/>
    <s v="MUKTSAR"/>
    <s v="102-DBS"/>
    <s v="LUDHIANA"/>
    <s v="PB"/>
    <s v="PUNJAB"/>
    <s v="SRI MUKTSAR SAHIB"/>
    <n v="1110166"/>
    <s v="11303-ASHUTOSH KUMAR SUMAN"/>
    <s v="Medium"/>
    <n v="37171"/>
    <n v="49191"/>
    <n v="35636"/>
    <n v="13.43"/>
    <n v="257.32"/>
    <s v="N"/>
    <s v="N"/>
    <n v="1"/>
    <s v="On-Time"/>
    <x v="541"/>
    <s v="2019-11"/>
    <s v="2019-10"/>
    <n v="1"/>
    <n v="0"/>
    <x v="4"/>
    <n v="2018"/>
    <n v="0"/>
    <s v="2019-Q4"/>
    <n v="1"/>
  </r>
  <r>
    <s v="ACC000658"/>
    <n v="755"/>
    <s v="SANGRUR"/>
    <s v="JLG35K"/>
    <n v="48763"/>
    <n v="10318"/>
    <n v="38882"/>
    <d v="2019-11-13T00:00:00"/>
    <s v="Active"/>
    <s v="Quarterly EMI"/>
    <n v="110159"/>
    <s v="SANGRUR-110159"/>
    <s v="Ananya Reddy"/>
    <s v="Female"/>
    <s v="26-35"/>
    <n v="29"/>
    <s v="1/1/1989"/>
    <s v="ST"/>
    <s v="Sikh"/>
    <s v="RENT"/>
    <s v="100K+"/>
    <s v="Salaried"/>
    <n v="324"/>
    <s v="XLG"/>
    <s v="Trade"/>
    <s v=" 36 months"/>
    <n v="9.9099999999999994E-2"/>
    <s v="B"/>
    <s v="B1"/>
    <s v="SANGRUR"/>
    <s v="102-DBS"/>
    <s v="LUDHIANA"/>
    <s v="PB"/>
    <s v="PUNJAB"/>
    <s v="SANGRUR"/>
    <n v="110159"/>
    <s v="10037-RAJESH PRATAP"/>
    <s v="Low"/>
    <n v="50027"/>
    <n v="9956"/>
    <n v="48639"/>
    <n v="13.75"/>
    <n v="3140.92"/>
    <s v="N"/>
    <s v="N"/>
    <n v="1"/>
    <s v="On-Time"/>
    <x v="311"/>
    <s v="2019-11"/>
    <s v="2019-10"/>
    <n v="1"/>
    <n v="0"/>
    <x v="4"/>
    <n v="2018"/>
    <n v="1"/>
    <s v="2019-Q4"/>
    <n v="0"/>
  </r>
  <r>
    <s v="ACC000043"/>
    <n v="110"/>
    <s v="MAWANA"/>
    <s v="JLG30K"/>
    <n v="27443"/>
    <n v="15926"/>
    <n v="5774"/>
    <d v="2019-11-16T00:00:00"/>
    <s v="Default"/>
    <s v="Quarterly EMI"/>
    <n v="800018"/>
    <s v="MAWANA-800018"/>
    <s v="Ananya Gupta"/>
    <s v="Female"/>
    <s v="36-45"/>
    <n v="38"/>
    <s v="1/1/1981"/>
    <s v="ST"/>
    <s v="Sikh"/>
    <s v="RENT"/>
    <s v="50K-75K"/>
    <s v="Salaried"/>
    <n v="450"/>
    <s v="XLG"/>
    <s v="Services"/>
    <s v=" 36 months"/>
    <n v="0.1065"/>
    <s v="B"/>
    <s v="B2"/>
    <s v="MAWANA"/>
    <s v="176-DBS"/>
    <s v="BULANDSHAHR"/>
    <s v="UP"/>
    <s v="UTTAR PRADESH"/>
    <s v="MEERUT"/>
    <n v="800018"/>
    <s v="11183-ANIL KUMAR"/>
    <s v="Medium"/>
    <n v="29083"/>
    <n v="15549"/>
    <n v="27257"/>
    <n v="2.4"/>
    <n v="1718.28"/>
    <s v="N"/>
    <s v="N"/>
    <n v="2"/>
    <s v="On-Time"/>
    <x v="542"/>
    <s v="2019-11"/>
    <s v="2019-10"/>
    <n v="0"/>
    <n v="0"/>
    <x v="4"/>
    <n v="2018"/>
    <n v="0"/>
    <s v="2019-Q4"/>
    <n v="1"/>
  </r>
  <r>
    <s v="ACC001604"/>
    <n v="817"/>
    <s v="Mathura"/>
    <s v="JLG30K"/>
    <n v="30833"/>
    <n v="32118"/>
    <n v="40316"/>
    <d v="2019-11-16T00:00:00"/>
    <s v="Fully Paid"/>
    <s v="Quarterly EMI"/>
    <n v="910182"/>
    <s v="Mathura-910182"/>
    <s v="Meera Malhotra"/>
    <s v="Female"/>
    <s v="46-55"/>
    <n v="50"/>
    <s v="1/1/1970"/>
    <s v="Minority"/>
    <s v="Muslim"/>
    <s v="RENT"/>
    <s v="&lt;25K"/>
    <s v="Salaried"/>
    <n v="416"/>
    <s v="XLG"/>
    <s v="Services"/>
    <s v=" 36 months"/>
    <n v="0.1065"/>
    <s v="B"/>
    <s v="B2"/>
    <s v="Mathura"/>
    <s v="176-DBS"/>
    <s v="BULANDSHAHR"/>
    <s v="UP"/>
    <s v="UTTAR PRADESH"/>
    <s v="MATHURA"/>
    <n v="910182"/>
    <s v="10469-MANISH  PANDEY"/>
    <s v="High"/>
    <n v="30882"/>
    <n v="32024"/>
    <n v="30378"/>
    <n v="21.98"/>
    <n v="2340.86"/>
    <s v="N"/>
    <s v="N"/>
    <n v="2"/>
    <s v="Late"/>
    <x v="542"/>
    <s v="2019-11"/>
    <s v="2019-10"/>
    <n v="0"/>
    <n v="0"/>
    <x v="4"/>
    <n v="2018"/>
    <n v="0"/>
    <s v="2019-Q4"/>
    <n v="1"/>
  </r>
  <r>
    <s v="ACC001846"/>
    <n v="258"/>
    <s v="UJJAIN"/>
    <s v="JLG35K"/>
    <n v="18374"/>
    <n v="23311"/>
    <n v="7513"/>
    <d v="2019-11-20T00:00:00"/>
    <s v="Fully Paid"/>
    <s v="Monthly EMI"/>
    <n v="1510002"/>
    <s v="UJJAIN-1510002"/>
    <s v="Vivaan Verma"/>
    <s v="Female"/>
    <s v="46-55"/>
    <n v="52"/>
    <s v="1/1/1967"/>
    <s v="ST"/>
    <s v="Sikh"/>
    <s v="RENT"/>
    <s v="100K+"/>
    <s v="Salaried"/>
    <n v="626"/>
    <s v="XLG"/>
    <s v="Trade"/>
    <s v=" 36 months"/>
    <n v="9.9099999999999994E-2"/>
    <s v="B"/>
    <s v="B1"/>
    <s v="UJJAIN"/>
    <s v="200-DBS"/>
    <s v="BHOPAL"/>
    <s v="MP"/>
    <s v="MADHYA PRADESH"/>
    <s v="UJJAIN"/>
    <n v="1510002"/>
    <s v="12915-FAIZAL KHAN"/>
    <s v="High"/>
    <n v="18963"/>
    <n v="23330"/>
    <n v="17957"/>
    <n v="31.64"/>
    <n v="4279.5600000000004"/>
    <s v="N"/>
    <s v="N"/>
    <n v="0"/>
    <s v="On-Time"/>
    <x v="543"/>
    <s v="2019-11"/>
    <s v="2019-10"/>
    <n v="0"/>
    <n v="0"/>
    <x v="4"/>
    <n v="2018"/>
    <n v="0"/>
    <s v="2019-Q4"/>
    <n v="1"/>
  </r>
  <r>
    <s v="ACC001994"/>
    <n v="209"/>
    <s v="UJJAIN"/>
    <s v="JLG30K"/>
    <n v="42903"/>
    <n v="36441"/>
    <n v="39406"/>
    <d v="2019-11-22T00:00:00"/>
    <s v="Paid Off"/>
    <s v="Quarterly EMI"/>
    <n v="1510002"/>
    <s v="UJJAIN-1510002"/>
    <s v="Aditya Nair"/>
    <s v="Female"/>
    <s v="26-35"/>
    <n v="28"/>
    <s v="8/8/1991"/>
    <s v="ST"/>
    <s v="Sikh"/>
    <s v="MORTGAGE"/>
    <s v="100K+"/>
    <s v="Self-Employed"/>
    <n v="816"/>
    <s v="XLG"/>
    <s v="Services"/>
    <s v=" 36 months"/>
    <n v="0.1065"/>
    <s v="B"/>
    <s v="B2"/>
    <s v="UJJAIN"/>
    <s v="200-DBS"/>
    <s v="BHOPAL"/>
    <s v="MP"/>
    <s v="MADHYA PRADESH"/>
    <s v="UJJAIN"/>
    <n v="1510002"/>
    <s v="12915-FAIZAL KHAN"/>
    <s v="High"/>
    <n v="43505"/>
    <n v="38114"/>
    <n v="42479"/>
    <n v="7.09"/>
    <n v="3226.37"/>
    <s v="N"/>
    <s v="N"/>
    <n v="0"/>
    <s v="On-Time"/>
    <x v="544"/>
    <s v="2019-11"/>
    <s v="2019-10"/>
    <n v="0"/>
    <n v="0"/>
    <x v="4"/>
    <n v="2018"/>
    <n v="0"/>
    <s v="2019-Q4"/>
    <n v="1"/>
  </r>
  <r>
    <s v="ACC000526"/>
    <n v="505"/>
    <s v="FATEHGARH SAHIB"/>
    <s v="JLG41K"/>
    <n v="3632"/>
    <n v="19313"/>
    <n v="17569"/>
    <d v="2019-11-25T00:00:00"/>
    <s v="Fully Paid"/>
    <s v="Monthly EMI"/>
    <n v="120676"/>
    <s v="FATEHGARH SAHIB-120676"/>
    <s v="Kavya Reddy"/>
    <s v="Female"/>
    <s v="46-55"/>
    <n v="49"/>
    <s v="8/6/1970"/>
    <s v="Minority"/>
    <s v="Muslim"/>
    <s v="RENT"/>
    <s v="&lt;25K"/>
    <s v="Salaried"/>
    <n v="442"/>
    <s v="XLG"/>
    <s v="Services"/>
    <s v=" 36 months"/>
    <n v="0.14649999999999999"/>
    <s v="C"/>
    <s v="C3"/>
    <s v="FATEHGARH SAHIB"/>
    <s v="102-DBS"/>
    <s v="LUDHIANA"/>
    <s v="PB"/>
    <s v="PUNJAB"/>
    <s v="FATEHGARH SAHIB"/>
    <n v="120676"/>
    <s v="10037-RAJESH PRATAP"/>
    <s v="Medium"/>
    <n v="4862"/>
    <n v="20369"/>
    <n v="3146"/>
    <n v="30.53"/>
    <n v="219.88"/>
    <s v="N"/>
    <s v="N"/>
    <n v="0"/>
    <s v="On-Time"/>
    <x v="278"/>
    <s v="2019-11"/>
    <s v="2019-10"/>
    <n v="0"/>
    <n v="0"/>
    <x v="4"/>
    <n v="2018"/>
    <n v="1"/>
    <s v="2019-Q4"/>
    <n v="0"/>
  </r>
  <r>
    <s v="ACC000908"/>
    <n v="451"/>
    <s v="BEHROR"/>
    <s v="JLG30K"/>
    <n v="30884"/>
    <n v="31510"/>
    <n v="9592"/>
    <d v="2019-11-28T00:00:00"/>
    <s v="Paid Off"/>
    <s v="Quarterly EMI"/>
    <n v="30179"/>
    <s v="BEHROR-30179"/>
    <s v="Kavya Mehta"/>
    <s v="Female"/>
    <s v="36-45"/>
    <n v="45"/>
    <s v="14-03-1973"/>
    <s v="General"/>
    <s v="Muslim"/>
    <s v="OWN"/>
    <s v="50K-75K"/>
    <s v="Business"/>
    <n v="490"/>
    <s v="XLG"/>
    <s v="Services"/>
    <s v=" 36 months"/>
    <n v="0.1065"/>
    <s v="B"/>
    <s v="B2"/>
    <s v="BEHROR"/>
    <s v="301-DBS"/>
    <s v="JAIPUR"/>
    <s v="RJ"/>
    <s v="RAJASTHAN"/>
    <s v="BEHROD"/>
    <n v="30179"/>
    <s v="10055-MAHESH KUMAR PATEL"/>
    <s v="Low"/>
    <n v="31419"/>
    <n v="31471"/>
    <n v="30397"/>
    <n v="38.33"/>
    <n v="3601.97"/>
    <s v="N"/>
    <s v="N"/>
    <n v="2"/>
    <s v="On-Time"/>
    <x v="5"/>
    <s v="2019-11"/>
    <s v="2019-10"/>
    <n v="0"/>
    <n v="0"/>
    <x v="4"/>
    <n v="2018"/>
    <n v="1"/>
    <s v="2019-Q4"/>
    <n v="0"/>
  </r>
  <r>
    <s v="ACC000349"/>
    <n v="850"/>
    <s v="SIRSA"/>
    <s v="JLG44K"/>
    <n v="42255"/>
    <n v="35816"/>
    <n v="12175"/>
    <d v="2019-11-28T00:00:00"/>
    <s v="Paid Off"/>
    <s v="Quarterly EMI"/>
    <n v="730084"/>
    <s v="SIRSA-730084"/>
    <s v="Ananya Chopra"/>
    <s v="Female"/>
    <s v="36-45"/>
    <n v="45"/>
    <s v="1/1/1974"/>
    <s v="SC"/>
    <s v="Hindu"/>
    <s v="RENT"/>
    <s v="75K-100K"/>
    <s v="Salaried"/>
    <n v="311"/>
    <s v="XLG"/>
    <s v="Home Loan"/>
    <s v=" 36 months"/>
    <n v="6.6199999999999995E-2"/>
    <s v="A"/>
    <s v="A2"/>
    <s v="SIRSA"/>
    <s v="206-DBS"/>
    <s v="KARNAL"/>
    <s v="HR"/>
    <s v="HARYANA"/>
    <s v="SIRSA"/>
    <n v="730084"/>
    <s v="10149-ABHISHEK MAURYA"/>
    <s v="Medium"/>
    <n v="41909"/>
    <n v="35610"/>
    <n v="41891"/>
    <n v="15.94"/>
    <n v="2527.27"/>
    <s v="N"/>
    <s v="N"/>
    <n v="2"/>
    <s v="On-Time"/>
    <x v="420"/>
    <s v="2019-11"/>
    <s v="2019-10"/>
    <n v="0"/>
    <n v="0"/>
    <x v="4"/>
    <n v="2018"/>
    <n v="1"/>
    <s v="2019-Q4"/>
    <n v="0"/>
  </r>
  <r>
    <s v="ACC000115"/>
    <n v="326"/>
    <s v="PATIALA"/>
    <s v="JLG35K"/>
    <n v="18154"/>
    <n v="7711"/>
    <n v="29945"/>
    <d v="2019-11-30T00:00:00"/>
    <s v="Paid Off"/>
    <s v="Quarterly EMI"/>
    <n v="100186"/>
    <s v="PATIALA-100186"/>
    <s v="Ananya Nair"/>
    <s v="Female"/>
    <s v="36-45"/>
    <n v="44"/>
    <s v="1/1/1975"/>
    <s v="ST"/>
    <s v="Sikh"/>
    <s v="RENT"/>
    <s v="50K-75K"/>
    <s v="Self-Employed"/>
    <n v="638"/>
    <s v="XLG"/>
    <s v="Trade"/>
    <s v=" 36 months"/>
    <n v="9.9099999999999994E-2"/>
    <s v="B"/>
    <s v="B1"/>
    <s v="PATIALA"/>
    <s v="102-DBS"/>
    <s v="LUDHIANA"/>
    <s v="PB"/>
    <s v="PUNJAB"/>
    <s v="PATIALA"/>
    <n v="100186"/>
    <s v="10420-MUNENDRA  SINGH"/>
    <s v="Medium"/>
    <n v="18374"/>
    <n v="7512"/>
    <n v="17788"/>
    <n v="1.46"/>
    <n v="420.35"/>
    <s v="N"/>
    <s v="N"/>
    <n v="2"/>
    <s v="On-Time"/>
    <x v="358"/>
    <s v="2019-11"/>
    <s v="2019-10"/>
    <n v="0"/>
    <n v="0"/>
    <x v="4"/>
    <n v="2018"/>
    <n v="1"/>
    <s v="2019-Q4"/>
    <n v="0"/>
  </r>
  <r>
    <s v="ACC001145"/>
    <n v="909"/>
    <s v="Mathura"/>
    <s v="JLG45K"/>
    <n v="34105"/>
    <n v="20867"/>
    <n v="19550"/>
    <d v="2019-12-02T00:00:00"/>
    <s v="Paid Off"/>
    <s v="Quarterly EMI"/>
    <n v="910182"/>
    <s v="Mathura-910182"/>
    <s v="Ananya Mehta"/>
    <s v="Female"/>
    <s v="26-35"/>
    <n v="30"/>
    <s v="1/1/1988"/>
    <s v="ST"/>
    <s v="Sikh"/>
    <s v="RENT"/>
    <s v="75K-100K"/>
    <s v="Business"/>
    <n v="783"/>
    <s v="XLG"/>
    <s v="Agriculture"/>
    <s v=" 36 months"/>
    <n v="7.51E-2"/>
    <s v="A"/>
    <s v="A3"/>
    <s v="Mathura"/>
    <s v="176-DBS"/>
    <s v="BULANDSHAHR"/>
    <s v="UP"/>
    <s v="UTTAR PRADESH"/>
    <s v="MATHURA"/>
    <n v="910182"/>
    <s v="10469-MANISH  PANDEY"/>
    <s v="High"/>
    <n v="35400"/>
    <n v="22076"/>
    <n v="33958"/>
    <n v="25.38"/>
    <n v="452.21"/>
    <s v="N"/>
    <s v="N"/>
    <n v="0"/>
    <s v="On-Time"/>
    <x v="513"/>
    <s v="2019-12"/>
    <s v="2019-11"/>
    <n v="0"/>
    <n v="0"/>
    <x v="4"/>
    <n v="2018"/>
    <n v="0"/>
    <s v="2019-Q4"/>
    <n v="0"/>
  </r>
  <r>
    <s v="ACC001735"/>
    <n v="208"/>
    <s v="MUKTSAR"/>
    <s v="JLG46K"/>
    <n v="14587"/>
    <n v="48830"/>
    <n v="36706"/>
    <d v="2019-12-10T00:00:00"/>
    <s v="Paid Off"/>
    <s v="Quarterly EMI"/>
    <n v="1110166"/>
    <s v="MUKTSAR-1110166"/>
    <s v="Nisha Joshi"/>
    <s v="Female"/>
    <s v="26-35"/>
    <n v="33"/>
    <s v="1/1/1984"/>
    <s v="General"/>
    <s v="Hindu"/>
    <s v="MORTGAGE"/>
    <s v="50K-75K"/>
    <s v="Self-Employed"/>
    <n v="731"/>
    <s v="XLG"/>
    <s v="Home Loan"/>
    <s v=" 36 months"/>
    <n v="0.1825"/>
    <s v="D"/>
    <s v="D5"/>
    <s v="MUKTSAR"/>
    <s v="102-DBS"/>
    <s v="LUDHIANA"/>
    <s v="PB"/>
    <s v="PUNJAB"/>
    <s v="SRI MUKTSAR SAHIB"/>
    <n v="1110166"/>
    <s v="11303-ASHUTOSH KUMAR SUMAN"/>
    <s v="Medium"/>
    <n v="15349"/>
    <n v="50483"/>
    <n v="14259"/>
    <n v="19.77"/>
    <n v="4386.49"/>
    <s v="N"/>
    <s v="N"/>
    <n v="1"/>
    <s v="On-Time"/>
    <x v="158"/>
    <s v="2019-12"/>
    <s v="2019-11"/>
    <n v="0"/>
    <n v="0"/>
    <x v="4"/>
    <n v="2018"/>
    <n v="0"/>
    <s v="2019-Q4"/>
    <n v="0"/>
  </r>
  <r>
    <s v="ACC001212"/>
    <n v="617"/>
    <s v="SANGRUR"/>
    <s v="JLG35K"/>
    <n v="3736"/>
    <n v="26941"/>
    <n v="31374"/>
    <d v="2019-12-10T00:00:00"/>
    <s v="Fully Paid"/>
    <s v="Quarterly EMI"/>
    <n v="110159"/>
    <s v="SANGRUR-110159"/>
    <s v="Kavya Gupta"/>
    <s v="Female"/>
    <s v="36-45"/>
    <n v="39"/>
    <s v="1/1/1978"/>
    <s v="OBC"/>
    <s v="Hindu"/>
    <s v="RENT"/>
    <s v="50K-75K"/>
    <s v="Salaried"/>
    <n v="692"/>
    <s v="XLG"/>
    <s v="Trade"/>
    <s v=" 36 months"/>
    <n v="9.9099999999999994E-2"/>
    <s v="B"/>
    <s v="B1"/>
    <s v="SANGRUR"/>
    <s v="102-DBS"/>
    <s v="LUDHIANA"/>
    <s v="PB"/>
    <s v="PUNJAB"/>
    <s v="SANGRUR"/>
    <n v="110159"/>
    <s v="10037-RAJESH PRATAP"/>
    <s v="Low"/>
    <n v="4690"/>
    <n v="27002"/>
    <n v="3631"/>
    <n v="3.7"/>
    <n v="1837.22"/>
    <s v="N"/>
    <s v="N"/>
    <n v="2"/>
    <s v="On-Time"/>
    <x v="532"/>
    <s v="2019-12"/>
    <s v="2019-11"/>
    <n v="0"/>
    <n v="0"/>
    <x v="4"/>
    <n v="2018"/>
    <n v="0"/>
    <s v="2019-Q4"/>
    <n v="0"/>
  </r>
  <r>
    <s v="ACC000269"/>
    <n v="215"/>
    <s v="DHURI"/>
    <s v="JLG30K"/>
    <n v="49995"/>
    <n v="24182"/>
    <n v="17543"/>
    <d v="2019-12-11T00:00:00"/>
    <s v="Active"/>
    <s v="Quarterly EMI"/>
    <n v="1030063"/>
    <s v="DHURI-1030063"/>
    <s v="Kavya Gupta"/>
    <s v="Female"/>
    <s v="36-45"/>
    <n v="43"/>
    <s v="1/1/1976"/>
    <s v="Minority"/>
    <s v="Muslim"/>
    <s v="RENT"/>
    <s v="&lt;25K"/>
    <s v="Self-Employed"/>
    <n v="528"/>
    <s v="XLG"/>
    <s v="Services"/>
    <s v=" 36 months"/>
    <n v="0.1065"/>
    <s v="B"/>
    <s v="B2"/>
    <s v="DHURI"/>
    <s v="102-DBS"/>
    <s v="LUDHIANA"/>
    <s v="PB"/>
    <s v="PUNJAB"/>
    <s v="SANGRUR"/>
    <n v="1030063"/>
    <s v="12058-DEEPAK KUMAR"/>
    <s v="Low"/>
    <n v="50918"/>
    <n v="24765"/>
    <n v="49520"/>
    <n v="14.36"/>
    <n v="390.85"/>
    <s v="N"/>
    <s v="N"/>
    <n v="2"/>
    <s v="On-Time"/>
    <x v="545"/>
    <s v="2019-12"/>
    <s v="2019-11"/>
    <n v="1"/>
    <n v="0"/>
    <x v="4"/>
    <n v="2018"/>
    <n v="0"/>
    <s v="2019-Q4"/>
    <n v="1"/>
  </r>
  <r>
    <s v="ACC001033"/>
    <n v="601"/>
    <s v="BEHROR"/>
    <s v="JLG30K"/>
    <n v="38750"/>
    <n v="15840"/>
    <n v="15507"/>
    <d v="2019-12-11T00:00:00"/>
    <s v="Paid Off"/>
    <s v="Quarterly EMI"/>
    <n v="30179"/>
    <s v="BEHROR-30179"/>
    <s v="Ishaan Mehta"/>
    <s v="Female"/>
    <s v="18-25"/>
    <n v="23"/>
    <s v="1/1/1994"/>
    <s v="OBC"/>
    <s v="Hindu"/>
    <s v="RENT"/>
    <s v="100K+"/>
    <s v="Business"/>
    <n v="416"/>
    <s v="XLG"/>
    <s v="Services"/>
    <s v=" 36 months"/>
    <n v="0.1065"/>
    <s v="B"/>
    <s v="B2"/>
    <s v="BEHROR"/>
    <s v="301-DBS"/>
    <s v="JAIPUR"/>
    <s v="RJ"/>
    <s v="RAJASTHAN"/>
    <s v="BEHROD"/>
    <n v="30179"/>
    <s v="10055-MAHESH KUMAR PATEL"/>
    <s v="Low"/>
    <n v="39931"/>
    <n v="16322"/>
    <n v="38530"/>
    <n v="11.08"/>
    <n v="1054.73"/>
    <s v="N"/>
    <s v="N"/>
    <n v="2"/>
    <s v="On-Time"/>
    <x v="418"/>
    <s v="2019-12"/>
    <s v="2019-11"/>
    <n v="0"/>
    <n v="0"/>
    <x v="4"/>
    <n v="2018"/>
    <n v="1"/>
    <s v="2019-Q4"/>
    <n v="0"/>
  </r>
  <r>
    <s v="ACC000560"/>
    <n v="699"/>
    <s v="CHHAPRA"/>
    <s v="JLG30K"/>
    <n v="2945"/>
    <n v="44554"/>
    <n v="43696"/>
    <d v="2019-12-11T00:00:00"/>
    <s v="Default"/>
    <s v="Monthly EMI"/>
    <n v="380112"/>
    <s v="CHHAPRA-380112"/>
    <s v="Nisha Chopra"/>
    <s v="Female"/>
    <s v="26-35"/>
    <n v="28"/>
    <s v="1/1/1989"/>
    <s v="General"/>
    <s v="Hindu"/>
    <s v="RENT"/>
    <s v="&lt;25K"/>
    <s v="Self-Employed"/>
    <n v="553"/>
    <s v="XLG"/>
    <s v="Services"/>
    <s v=" 36 months"/>
    <n v="0.1065"/>
    <s v="B"/>
    <s v="B2"/>
    <s v="CHHAPRA"/>
    <s v="209-DBS"/>
    <s v="PATNA"/>
    <s v="BR"/>
    <s v="BIHAR"/>
    <s v="CHHAPRA"/>
    <n v="380112"/>
    <s v="11867-VIKRANT KUMAR VICKY"/>
    <s v="High"/>
    <n v="3019"/>
    <n v="44104"/>
    <n v="2758"/>
    <n v="20.36"/>
    <n v="4069.22"/>
    <s v="N"/>
    <s v="N"/>
    <n v="0"/>
    <s v="Late"/>
    <x v="10"/>
    <s v="2019-12"/>
    <s v="2019-11"/>
    <n v="0"/>
    <n v="0"/>
    <x v="4"/>
    <n v="2018"/>
    <n v="1"/>
    <s v="2019-Q4"/>
    <n v="0"/>
  </r>
  <r>
    <s v="ACC001274"/>
    <n v="738"/>
    <s v="SIVASAGAR"/>
    <s v="JLG30K"/>
    <n v="16292"/>
    <n v="18134"/>
    <n v="15261"/>
    <d v="2019-12-13T00:00:00"/>
    <s v="Fully Paid"/>
    <s v="Monthly EMI"/>
    <n v="880038"/>
    <s v="SIVASAGAR-880038"/>
    <s v="Laksh Patel"/>
    <s v="Female"/>
    <s v="46-55"/>
    <n v="46"/>
    <s v="1/1/1973"/>
    <s v="General"/>
    <s v="Hindu"/>
    <s v="RENT"/>
    <s v="50K-75K"/>
    <s v="Business"/>
    <n v="467"/>
    <s v="XLG"/>
    <s v="Services"/>
    <s v=" 36 months"/>
    <n v="0.1065"/>
    <s v="B"/>
    <s v="B2"/>
    <s v="SIVASAGAR"/>
    <s v="208-DBS"/>
    <s v="GUWAAHATI"/>
    <s v="AS"/>
    <s v="ASSAM"/>
    <s v="SIVASAGAR"/>
    <n v="880038"/>
    <s v="12359-SAMIUR RAHMAN"/>
    <s v="High"/>
    <n v="18015"/>
    <n v="19055"/>
    <n v="16032"/>
    <n v="17.25"/>
    <n v="4966.7299999999996"/>
    <s v="N"/>
    <s v="N"/>
    <n v="2"/>
    <s v="On-Time"/>
    <x v="546"/>
    <s v="2019-12"/>
    <s v="2019-11"/>
    <n v="0"/>
    <n v="0"/>
    <x v="4"/>
    <n v="2018"/>
    <n v="0"/>
    <s v="2019-Q4"/>
    <n v="1"/>
  </r>
  <r>
    <s v="ACC000648"/>
    <n v="336"/>
    <s v="BUXAR"/>
    <s v="JLG35K"/>
    <n v="9858"/>
    <n v="47715"/>
    <n v="17385"/>
    <d v="2019-12-16T00:00:00"/>
    <s v="Fully Paid"/>
    <s v="Quarterly EMI"/>
    <n v="710002"/>
    <s v="BUXAR-710002"/>
    <s v="Laksh Mehta"/>
    <s v="Female"/>
    <s v="36-45"/>
    <n v="44"/>
    <s v="1/1/1975"/>
    <s v="General"/>
    <s v="Muslim"/>
    <s v="MORTGAGE"/>
    <s v="&lt;25K"/>
    <s v="Business"/>
    <n v="686"/>
    <s v="XLG"/>
    <s v="Trade"/>
    <s v=" 36 months"/>
    <n v="9.9099999999999994E-2"/>
    <s v="B"/>
    <s v="B1"/>
    <s v="BUXAR"/>
    <s v="209-DBS"/>
    <s v="PATNA"/>
    <s v="BR"/>
    <s v="BIHAR"/>
    <s v="BUXAR"/>
    <n v="710002"/>
    <s v="10055-MAHESH KUMAR PATEL"/>
    <s v="Medium"/>
    <n v="10147"/>
    <n v="48399"/>
    <n v="9670"/>
    <n v="8.35"/>
    <n v="388.73"/>
    <s v="N"/>
    <s v="N"/>
    <n v="2"/>
    <s v="On-Time"/>
    <x v="191"/>
    <s v="2019-12"/>
    <s v="2019-11"/>
    <n v="0"/>
    <n v="0"/>
    <x v="4"/>
    <n v="2018"/>
    <n v="0"/>
    <s v="2019-Q4"/>
    <n v="0"/>
  </r>
  <r>
    <s v="ACC000368"/>
    <n v="416"/>
    <s v="DHURI"/>
    <s v="JLG35K"/>
    <n v="17031"/>
    <n v="8044"/>
    <n v="17040"/>
    <d v="2019-12-19T00:00:00"/>
    <s v="Active"/>
    <s v="Monthly EMI"/>
    <n v="1030063"/>
    <s v="DHURI-1030063"/>
    <s v="Laksh Gupta"/>
    <s v="Female"/>
    <s v="46-55"/>
    <n v="52"/>
    <s v="1/1/1968"/>
    <s v="SC"/>
    <s v="Hindu"/>
    <s v="RENT"/>
    <s v="75K-100K"/>
    <s v="Salaried"/>
    <n v="584"/>
    <s v="XLG"/>
    <s v="Trade"/>
    <s v=" 36 months"/>
    <n v="9.9099999999999994E-2"/>
    <s v="B"/>
    <s v="B1"/>
    <s v="DHURI"/>
    <s v="102-DBS"/>
    <s v="LUDHIANA"/>
    <s v="PB"/>
    <s v="PUNJAB"/>
    <s v="SANGRUR"/>
    <n v="1030063"/>
    <s v="12058-DEEPAK KUMAR"/>
    <s v="Low"/>
    <n v="17017"/>
    <n v="8645"/>
    <n v="16562"/>
    <n v="10.49"/>
    <n v="869.19"/>
    <s v="N"/>
    <s v="N"/>
    <n v="2"/>
    <s v="On-Time"/>
    <x v="283"/>
    <s v="2019-12"/>
    <s v="2019-11"/>
    <n v="1"/>
    <n v="0"/>
    <x v="4"/>
    <n v="2018"/>
    <n v="0"/>
    <s v="2019-Q4"/>
    <n v="0"/>
  </r>
  <r>
    <s v="ACC000095"/>
    <n v="159"/>
    <s v="NIMAPADA"/>
    <s v="JLG30K"/>
    <n v="43418"/>
    <n v="19352"/>
    <n v="40319"/>
    <d v="2019-12-20T00:00:00"/>
    <s v="Default"/>
    <s v="Quarterly EMI"/>
    <n v="440052"/>
    <s v="NIMAPADA-440052"/>
    <s v="Vivaan Nair"/>
    <s v="Female"/>
    <s v="46-55"/>
    <n v="49"/>
    <s v="3/1/1970"/>
    <s v="General"/>
    <s v="Muslim"/>
    <s v="RENT"/>
    <s v="100K+"/>
    <s v="Salaried"/>
    <n v="519"/>
    <s v="XLG"/>
    <s v="Services"/>
    <s v=" 36 months"/>
    <n v="0.1065"/>
    <s v="B"/>
    <s v="B2"/>
    <s v="NIMAPADA"/>
    <s v="107-DBS"/>
    <s v="BHUBANESWAR"/>
    <s v="OR"/>
    <s v="ODISHA"/>
    <s v="NIMAPADA"/>
    <n v="440052"/>
    <s v="12004-SAMIR RANJAN SUTRADHAR"/>
    <s v="High"/>
    <n v="43731"/>
    <n v="19405"/>
    <n v="43050"/>
    <n v="17.010000000000002"/>
    <n v="4756.91"/>
    <s v="N"/>
    <s v="N"/>
    <n v="2"/>
    <s v="On-Time"/>
    <x v="197"/>
    <s v="2019-12"/>
    <s v="2019-11"/>
    <n v="0"/>
    <n v="0"/>
    <x v="4"/>
    <n v="2018"/>
    <n v="0"/>
    <s v="2019-Q4"/>
    <n v="0"/>
  </r>
  <r>
    <s v="ACC001470"/>
    <n v="208"/>
    <s v="DURGAPUR"/>
    <s v="JLG30K"/>
    <n v="18927"/>
    <n v="19018"/>
    <n v="25991"/>
    <d v="2019-12-20T00:00:00"/>
    <s v="Active"/>
    <s v="Quarterly EMI"/>
    <n v="700013"/>
    <s v="DURGAPUR-700013"/>
    <s v="Nisha Joshi"/>
    <s v="Female"/>
    <s v="26-35"/>
    <n v="33"/>
    <s v="1/1/1984"/>
    <s v="General"/>
    <s v="Hindu"/>
    <s v="MORTGAGE"/>
    <s v="50K-75K"/>
    <s v="Self-Employed"/>
    <n v="731"/>
    <s v="XLG"/>
    <s v="Services"/>
    <s v=" 36 months"/>
    <n v="0.1065"/>
    <s v="B"/>
    <s v="B2"/>
    <s v="DURGAPUR"/>
    <s v="201-DBS"/>
    <s v="HOWRAH"/>
    <s v="WB"/>
    <s v="WEST BENGAL"/>
    <s v="PASCHIM BARDHHAMAN"/>
    <n v="700013"/>
    <s v="10037-RAJESH PRATAP"/>
    <s v="Low"/>
    <n v="19875"/>
    <n v="18956"/>
    <n v="18878"/>
    <n v="7.97"/>
    <n v="445.58"/>
    <s v="N"/>
    <s v="N"/>
    <n v="0"/>
    <s v="On-Time"/>
    <x v="158"/>
    <s v="2019-12"/>
    <s v="2019-11"/>
    <n v="1"/>
    <n v="0"/>
    <x v="4"/>
    <n v="2018"/>
    <n v="0"/>
    <s v="2019-Q4"/>
    <n v="0"/>
  </r>
  <r>
    <s v="ACC000217"/>
    <n v="11"/>
    <s v="BULANDSHAHR"/>
    <s v="JLG30K"/>
    <n v="25434"/>
    <n v="34295"/>
    <n v="5116"/>
    <d v="2019-12-21T00:00:00"/>
    <s v="Paid Off"/>
    <s v="Monthly EMI"/>
    <n v="10068"/>
    <s v="BULANDSHAHR-10068"/>
    <s v="Vivaan Patel"/>
    <s v="Female"/>
    <s v="26-35"/>
    <n v="29"/>
    <s v="1/1/1988"/>
    <s v="OBC"/>
    <s v="Hindu"/>
    <s v="RENT"/>
    <s v="100K+"/>
    <s v="Salaried"/>
    <n v="395"/>
    <s v="XLG"/>
    <s v="Services"/>
    <s v=" 36 months"/>
    <n v="0.1065"/>
    <s v="B"/>
    <s v="B2"/>
    <s v="BULANDSHAHR"/>
    <s v="176-DBS"/>
    <s v="BULANDSHAHR"/>
    <s v="UP"/>
    <s v="UTTAR PRADESH"/>
    <s v="BULANDSHAHAR"/>
    <n v="10068"/>
    <s v="10057-NANDI SHANKAR"/>
    <s v="High"/>
    <n v="26582"/>
    <n v="35690"/>
    <n v="24961"/>
    <n v="18.079999999999998"/>
    <n v="2772.02"/>
    <s v="N"/>
    <s v="N"/>
    <n v="1"/>
    <s v="On-Time"/>
    <x v="547"/>
    <s v="2019-12"/>
    <s v="2019-11"/>
    <n v="0"/>
    <n v="0"/>
    <x v="4"/>
    <n v="2018"/>
    <n v="0"/>
    <s v="2019-Q4"/>
    <n v="1"/>
  </r>
  <r>
    <s v="ACC001095"/>
    <n v="229"/>
    <s v="PAOTA"/>
    <s v="JLG50K"/>
    <n v="20906"/>
    <n v="32374"/>
    <n v="6489"/>
    <d v="2019-12-21T00:00:00"/>
    <s v="Fully Paid"/>
    <s v="Quarterly EMI"/>
    <n v="90149"/>
    <s v="PAOTA-90149"/>
    <s v="Vivaan Reddy"/>
    <s v="Female"/>
    <s v="36-45"/>
    <n v="37"/>
    <s v="1/1/1980"/>
    <s v="OBC"/>
    <s v="Hindu"/>
    <s v="RENT"/>
    <s v="25K-50K"/>
    <s v="Salaried"/>
    <n v="426"/>
    <s v="XLG"/>
    <s v="Home Loan"/>
    <s v=" 60 months"/>
    <n v="0.1991"/>
    <s v="E"/>
    <s v="E4"/>
    <s v="PAOTA"/>
    <s v="301-DBS"/>
    <s v="JAIPUR"/>
    <s v="RJ"/>
    <s v="RAJASTHAN"/>
    <s v="jaipur"/>
    <n v="90149"/>
    <s v="10043-RAVI MISHRA"/>
    <s v="Low"/>
    <n v="21621"/>
    <n v="32153"/>
    <n v="20798"/>
    <n v="20.98"/>
    <n v="3536.42"/>
    <s v="N"/>
    <s v="N"/>
    <n v="2"/>
    <s v="On-Time"/>
    <x v="547"/>
    <s v="2019-12"/>
    <s v="2019-11"/>
    <n v="0"/>
    <n v="0"/>
    <x v="4"/>
    <n v="2018"/>
    <n v="0"/>
    <s v="2019-Q4"/>
    <n v="1"/>
  </r>
  <r>
    <s v="ACC001572"/>
    <n v="19"/>
    <s v="BEHROR"/>
    <s v="JLG30K"/>
    <n v="4084"/>
    <n v="30292"/>
    <n v="23648"/>
    <d v="2019-12-22T00:00:00"/>
    <s v="Fully Paid"/>
    <s v="Monthly EMI"/>
    <n v="30179"/>
    <s v="BEHROR-30179"/>
    <s v="Vivaan Patel"/>
    <s v="Female"/>
    <s v="46-55"/>
    <n v="51"/>
    <s v="1/1/1966"/>
    <s v="SC"/>
    <s v="Hindu"/>
    <s v="MORTGAGE"/>
    <s v="100K+"/>
    <s v="Business"/>
    <n v="375"/>
    <s v="XLG"/>
    <s v="Services"/>
    <s v=" 36 months"/>
    <n v="0.1065"/>
    <s v="B"/>
    <s v="B2"/>
    <s v="BEHROR"/>
    <s v="301-DBS"/>
    <s v="JAIPUR"/>
    <s v="RJ"/>
    <s v="RAJASTHAN"/>
    <s v="BEHROD"/>
    <n v="30179"/>
    <s v="10055-MAHESH KUMAR PATEL"/>
    <s v="Low"/>
    <n v="5830"/>
    <n v="32200"/>
    <n v="3918"/>
    <n v="4.99"/>
    <n v="4027.15"/>
    <s v="N"/>
    <s v="N"/>
    <n v="0"/>
    <s v="Very Late"/>
    <x v="548"/>
    <s v="2019-12"/>
    <s v="2019-11"/>
    <n v="0"/>
    <n v="0"/>
    <x v="4"/>
    <n v="2018"/>
    <n v="0"/>
    <s v="2019-Q4"/>
    <n v="1"/>
  </r>
  <r>
    <s v="ACC000839"/>
    <n v="275"/>
    <s v="DIBRUGARH"/>
    <s v="JLG50K"/>
    <n v="16764"/>
    <n v="2299"/>
    <n v="16874"/>
    <d v="2019-12-23T00:00:00"/>
    <s v="Default"/>
    <s v="Monthly EMI"/>
    <n v="1050013"/>
    <s v="DIBRUGARH-1050013"/>
    <s v="Nisha Reddy"/>
    <s v="Female"/>
    <s v="36-45"/>
    <n v="38"/>
    <s v="5/11/1980"/>
    <s v="General"/>
    <s v="Muslim"/>
    <s v="RENT"/>
    <s v="50K-75K"/>
    <s v="Self-Employed"/>
    <n v="755"/>
    <s v="XLG"/>
    <s v="Home Loan"/>
    <s v=" 60 months"/>
    <n v="0.1991"/>
    <s v="E"/>
    <s v="E4"/>
    <s v="DIBRUGARH"/>
    <s v="208-DBS"/>
    <s v="GUWAAHATI"/>
    <s v="AS"/>
    <s v="ASSAM"/>
    <s v="DIBRUGARH"/>
    <n v="1050013"/>
    <s v="10961-NAYAN JYOTI SARMAH"/>
    <s v="Low"/>
    <n v="17514"/>
    <n v="3348"/>
    <n v="16333"/>
    <n v="43.77"/>
    <n v="3038.87"/>
    <s v="N"/>
    <s v="N"/>
    <n v="2"/>
    <s v="On-Time"/>
    <x v="384"/>
    <s v="2019-12"/>
    <s v="2019-11"/>
    <n v="0"/>
    <n v="0"/>
    <x v="4"/>
    <n v="2018"/>
    <n v="0"/>
    <s v="2019-Q4"/>
    <n v="0"/>
  </r>
  <r>
    <s v="ACC001626"/>
    <n v="519"/>
    <s v="MUKTSAR"/>
    <s v="JLG30K"/>
    <n v="38342"/>
    <n v="49332"/>
    <n v="36150"/>
    <d v="2019-12-23T00:00:00"/>
    <s v="Fully Paid"/>
    <s v="Monthly EMI"/>
    <n v="1110166"/>
    <s v="MUKTSAR-1110166"/>
    <s v="Ananya Patel"/>
    <s v="Female"/>
    <s v="36-45"/>
    <n v="43"/>
    <s v="1/3/1975"/>
    <s v="Minority"/>
    <s v="Muslim"/>
    <s v="RENT"/>
    <s v="75K-100K"/>
    <s v="Salaried"/>
    <n v="558"/>
    <s v="XLG"/>
    <s v="Services"/>
    <s v=" 36 months"/>
    <n v="0.1065"/>
    <s v="B"/>
    <s v="B2"/>
    <s v="MUKTSAR"/>
    <s v="102-DBS"/>
    <s v="LUDHIANA"/>
    <s v="PB"/>
    <s v="PUNJAB"/>
    <s v="SRI MUKTSAR SAHIB"/>
    <n v="1110166"/>
    <s v="11303-ASHUTOSH KUMAR SUMAN"/>
    <s v="Medium"/>
    <n v="38493"/>
    <n v="50035"/>
    <n v="37863"/>
    <n v="30.8"/>
    <n v="3693.63"/>
    <s v="N"/>
    <s v="N"/>
    <n v="0"/>
    <s v="On-Time"/>
    <x v="388"/>
    <s v="2019-12"/>
    <s v="2019-11"/>
    <n v="0"/>
    <n v="0"/>
    <x v="4"/>
    <n v="2018"/>
    <n v="0"/>
    <s v="2019-Q4"/>
    <n v="0"/>
  </r>
  <r>
    <s v="ACC000052"/>
    <n v="942"/>
    <s v="DHURI"/>
    <s v="JLG44K"/>
    <n v="49339"/>
    <n v="13273"/>
    <n v="43488"/>
    <d v="2019-12-24T00:00:00"/>
    <s v="Paid Off"/>
    <s v="Quarterly EMI"/>
    <n v="1030063"/>
    <s v="DHURI-1030063"/>
    <s v="Ananya Mehta"/>
    <s v="Female"/>
    <s v="26-35"/>
    <n v="30"/>
    <s v="1/1/1988"/>
    <s v="ST"/>
    <s v="Sikh"/>
    <s v="RENT"/>
    <s v="75K-100K"/>
    <s v="Business"/>
    <n v="783"/>
    <s v="XLG"/>
    <s v="Home Loan"/>
    <s v=" 36 months"/>
    <n v="6.6199999999999995E-2"/>
    <s v="A"/>
    <s v="A2"/>
    <s v="DHURI"/>
    <s v="102-DBS"/>
    <s v="LUDHIANA"/>
    <s v="PB"/>
    <s v="PUNJAB"/>
    <s v="SANGRUR"/>
    <n v="1030063"/>
    <s v="12058-DEEPAK KUMAR"/>
    <s v="Low"/>
    <n v="48940"/>
    <n v="14649"/>
    <n v="49309"/>
    <n v="14.07"/>
    <n v="935.21"/>
    <s v="N"/>
    <s v="N"/>
    <n v="0"/>
    <s v="Late"/>
    <x v="385"/>
    <s v="2019-12"/>
    <s v="2019-11"/>
    <n v="0"/>
    <n v="0"/>
    <x v="4"/>
    <n v="2018"/>
    <n v="1"/>
    <s v="2019-Q4"/>
    <n v="0"/>
  </r>
  <r>
    <s v="ACC000644"/>
    <n v="142"/>
    <s v="JALANDHAR"/>
    <s v="JLG46K"/>
    <n v="45360"/>
    <n v="19109"/>
    <n v="1874"/>
    <d v="2019-12-29T00:00:00"/>
    <s v="Paid Off"/>
    <s v="Quarterly EMI"/>
    <n v="160051"/>
    <s v="JALANDHAR-160051"/>
    <s v="Diya Reddy"/>
    <s v="Female"/>
    <s v="36-45"/>
    <n v="40"/>
    <s v="28-12-1979"/>
    <s v="ST"/>
    <s v="Sikh"/>
    <s v="RENT"/>
    <s v="&lt;25K"/>
    <s v="Self-Employed"/>
    <n v="810"/>
    <s v="XLG"/>
    <s v="Home Loan"/>
    <s v=" 36 months"/>
    <n v="0.1825"/>
    <s v="D"/>
    <s v="D5"/>
    <s v="JALANDHAR"/>
    <s v="102-DBS"/>
    <s v="LUDHIANA"/>
    <s v="PB"/>
    <s v="PUNJAB"/>
    <s v="JALANDHAR"/>
    <n v="160051"/>
    <s v="10067-AKSHAY KUMAR"/>
    <s v="Low"/>
    <n v="45741"/>
    <n v="20434"/>
    <n v="45032"/>
    <n v="9.31"/>
    <n v="4585.9399999999996"/>
    <s v="N"/>
    <s v="N"/>
    <n v="2"/>
    <s v="Late"/>
    <x v="549"/>
    <s v="2019-12"/>
    <s v="2019-11"/>
    <n v="0"/>
    <n v="0"/>
    <x v="4"/>
    <n v="2018"/>
    <n v="0"/>
    <s v="2019-Q4"/>
    <n v="1"/>
  </r>
  <r>
    <s v="ACC000266"/>
    <n v="461"/>
    <s v="CHHATA"/>
    <s v="JLG30K"/>
    <n v="19526"/>
    <n v="28425"/>
    <n v="24949"/>
    <d v="2020-01-01T00:00:00"/>
    <s v="Default"/>
    <s v="Monthly EMI"/>
    <n v="910020"/>
    <s v="CHHATA-910020"/>
    <s v="Aditya Verma"/>
    <s v="Female"/>
    <s v="46-55"/>
    <n v="49"/>
    <s v="3/7/1970"/>
    <s v="ST"/>
    <s v="Sikh"/>
    <s v="RENT"/>
    <s v="50K-75K"/>
    <s v="Self-Employed"/>
    <n v="695"/>
    <s v="XLG"/>
    <s v="Services"/>
    <s v=" 36 months"/>
    <n v="0.1065"/>
    <s v="B"/>
    <s v="B2"/>
    <s v="CHHATA"/>
    <s v="176-DBS"/>
    <s v="BULANDSHAHR"/>
    <s v="UP"/>
    <s v="UTTAR PRADESH"/>
    <s v="MATHURA"/>
    <n v="910020"/>
    <s v="10047-ANIL KUMAR"/>
    <s v="High"/>
    <n v="19628"/>
    <n v="30403"/>
    <n v="19061"/>
    <n v="12.54"/>
    <n v="698.86"/>
    <s v="N"/>
    <s v="N"/>
    <n v="0"/>
    <s v="Late"/>
    <x v="550"/>
    <s v="2020-01"/>
    <s v="2019-12"/>
    <n v="0"/>
    <n v="0"/>
    <x v="5"/>
    <n v="2019"/>
    <n v="0"/>
    <s v="2020-Q1"/>
    <n v="1"/>
  </r>
  <r>
    <s v="ACC001784"/>
    <n v="351"/>
    <s v="Mathura"/>
    <s v="JLG30K"/>
    <n v="32780"/>
    <n v="23428"/>
    <n v="29714"/>
    <d v="2020-01-03T00:00:00"/>
    <s v="Paid Off"/>
    <s v="Monthly EMI"/>
    <n v="910182"/>
    <s v="Mathura-910182"/>
    <s v="Ananya Reddy"/>
    <s v="Female"/>
    <s v="26-35"/>
    <n v="29"/>
    <s v="1/1/1989"/>
    <s v="ST"/>
    <s v="Sikh"/>
    <s v="RENT"/>
    <s v="100K+"/>
    <s v="Salaried"/>
    <n v="324"/>
    <s v="XLG"/>
    <s v="Services"/>
    <s v=" 36 months"/>
    <n v="0.1065"/>
    <s v="B"/>
    <s v="B2"/>
    <s v="Mathura"/>
    <s v="176-DBS"/>
    <s v="BULANDSHAHR"/>
    <s v="UP"/>
    <s v="UTTAR PRADESH"/>
    <s v="MATHURA"/>
    <n v="910182"/>
    <s v="10469-MANISH  PANDEY"/>
    <s v="High"/>
    <n v="33067"/>
    <n v="23664"/>
    <n v="32761"/>
    <n v="21.47"/>
    <n v="1706.44"/>
    <s v="Y"/>
    <s v="N"/>
    <n v="2"/>
    <s v="Late"/>
    <x v="204"/>
    <s v="2020-01"/>
    <s v="2019-12"/>
    <n v="0"/>
    <n v="0"/>
    <x v="5"/>
    <n v="2019"/>
    <n v="0"/>
    <s v="2020-Q1"/>
    <n v="0"/>
  </r>
  <r>
    <s v="ACC001507"/>
    <n v="898"/>
    <s v="DURGAPUR"/>
    <s v="JLG30K"/>
    <n v="38382"/>
    <n v="19989"/>
    <n v="35233"/>
    <d v="2020-01-03T00:00:00"/>
    <s v="Active"/>
    <s v="Monthly EMI"/>
    <n v="700013"/>
    <s v="DURGAPUR-700013"/>
    <s v="Nisha Malhotra"/>
    <s v="Female"/>
    <s v="36-45"/>
    <n v="36"/>
    <s v="1/1/1983"/>
    <s v="SC"/>
    <s v="Hindu"/>
    <s v="MORTGAGE"/>
    <s v="100K+"/>
    <s v="Self-Employed"/>
    <n v="489"/>
    <s v="XLG"/>
    <s v="Services"/>
    <s v=" 36 months"/>
    <n v="0.1065"/>
    <s v="B"/>
    <s v="B2"/>
    <s v="DURGAPUR"/>
    <s v="201-DBS"/>
    <s v="HOWRAH"/>
    <s v="WB"/>
    <s v="WEST BENGAL"/>
    <s v="PASCHIM BARDHHAMAN"/>
    <n v="700013"/>
    <s v="10037-RAJESH PRATAP"/>
    <s v="Low"/>
    <n v="37935"/>
    <n v="21744"/>
    <n v="38142"/>
    <n v="38.369999999999997"/>
    <n v="901.52"/>
    <s v="N"/>
    <s v="N"/>
    <n v="2"/>
    <s v="On-Time"/>
    <x v="42"/>
    <s v="2020-01"/>
    <s v="2019-12"/>
    <n v="1"/>
    <n v="0"/>
    <x v="5"/>
    <n v="2019"/>
    <n v="1"/>
    <s v="2020-Q1"/>
    <n v="0"/>
  </r>
  <r>
    <s v="ACC000140"/>
    <n v="664"/>
    <s v="Mathura"/>
    <s v="JLG30K"/>
    <n v="49455"/>
    <n v="48436"/>
    <n v="29406"/>
    <d v="2020-01-05T00:00:00"/>
    <s v="Paid Off"/>
    <s v="Monthly EMI"/>
    <n v="910182"/>
    <s v="Mathura-910182"/>
    <s v="Kavya Reddy"/>
    <s v="Female"/>
    <s v="26-35"/>
    <n v="35"/>
    <s v="1/1/1982"/>
    <s v="General"/>
    <s v="Hindu"/>
    <s v="RENT"/>
    <s v="50K-75K"/>
    <s v="Salaried"/>
    <n v="656"/>
    <s v="XLG"/>
    <s v="Services"/>
    <s v=" 36 months"/>
    <n v="0.1065"/>
    <s v="B"/>
    <s v="B2"/>
    <s v="Mathura"/>
    <s v="176-DBS"/>
    <s v="BULANDSHAHR"/>
    <s v="UP"/>
    <s v="UTTAR PRADESH"/>
    <s v="MATHURA"/>
    <n v="910182"/>
    <s v="10469-MANISH  PANDEY"/>
    <s v="High"/>
    <n v="50310"/>
    <n v="50244"/>
    <n v="49093"/>
    <n v="26.37"/>
    <n v="3765.53"/>
    <s v="N"/>
    <s v="Y"/>
    <n v="1"/>
    <s v="On-Time"/>
    <x v="501"/>
    <s v="2020-01"/>
    <s v="2019-12"/>
    <n v="0"/>
    <n v="0"/>
    <x v="5"/>
    <n v="2019"/>
    <n v="1"/>
    <s v="2020-Q1"/>
    <n v="0"/>
  </r>
  <r>
    <s v="ACC000272"/>
    <n v="665"/>
    <s v="Mathura"/>
    <s v="JLG30K"/>
    <n v="41202"/>
    <n v="37226"/>
    <n v="33900"/>
    <d v="2020-01-09T00:00:00"/>
    <s v="Fully Paid"/>
    <s v="Monthly EMI"/>
    <n v="910182"/>
    <s v="Mathura-910182"/>
    <s v="Diya Joshi"/>
    <s v="Female"/>
    <s v="36-45"/>
    <n v="43"/>
    <s v="1/1/1974"/>
    <s v="SC"/>
    <s v="Christian"/>
    <s v="RENT"/>
    <s v="50K-75K"/>
    <s v="Self-Employed"/>
    <n v="645"/>
    <s v="XLG"/>
    <s v="Services"/>
    <s v=" 36 months"/>
    <n v="0.1065"/>
    <s v="B"/>
    <s v="B2"/>
    <s v="Mathura"/>
    <s v="176-DBS"/>
    <s v="BULANDSHAHR"/>
    <s v="UP"/>
    <s v="UTTAR PRADESH"/>
    <s v="MATHURA"/>
    <n v="910182"/>
    <s v="10469-MANISH  PANDEY"/>
    <s v="High"/>
    <n v="42352"/>
    <n v="37560"/>
    <n v="41018"/>
    <n v="13.14"/>
    <n v="1607.86"/>
    <s v="Y"/>
    <s v="N"/>
    <n v="2"/>
    <s v="Very Late"/>
    <x v="410"/>
    <s v="2020-01"/>
    <s v="2019-12"/>
    <n v="0"/>
    <n v="0"/>
    <x v="5"/>
    <n v="2019"/>
    <n v="0"/>
    <s v="2020-Q1"/>
    <n v="0"/>
  </r>
  <r>
    <s v="ACC001778"/>
    <n v="497"/>
    <s v="BEHROR"/>
    <s v="JLG30K"/>
    <n v="33648"/>
    <n v="7741"/>
    <n v="6770"/>
    <d v="2020-01-10T00:00:00"/>
    <s v="Fully Paid"/>
    <s v="Monthly EMI"/>
    <n v="30179"/>
    <s v="BEHROR-30179"/>
    <s v="Vivaan Gupta"/>
    <s v="Female"/>
    <s v="46-55"/>
    <n v="46"/>
    <s v="1/1/1973"/>
    <s v="ST"/>
    <s v="Sikh"/>
    <s v="OWN"/>
    <s v="75K-100K"/>
    <s v="Business"/>
    <n v="481"/>
    <s v="XLG"/>
    <s v="Services"/>
    <s v=" 36 months"/>
    <n v="0.1065"/>
    <s v="B"/>
    <s v="B2"/>
    <s v="BEHROR"/>
    <s v="301-DBS"/>
    <s v="JAIPUR"/>
    <s v="RJ"/>
    <s v="RAJASTHAN"/>
    <s v="BEHROD"/>
    <n v="30179"/>
    <s v="10055-MAHESH KUMAR PATEL"/>
    <s v="Low"/>
    <n v="33934"/>
    <n v="8864"/>
    <n v="33406"/>
    <n v="10.8"/>
    <n v="1374.02"/>
    <s v="N"/>
    <s v="N"/>
    <n v="0"/>
    <s v="Very Late"/>
    <x v="265"/>
    <s v="2020-01"/>
    <s v="2019-12"/>
    <n v="0"/>
    <n v="0"/>
    <x v="5"/>
    <n v="2019"/>
    <n v="0"/>
    <s v="2020-Q1"/>
    <n v="0"/>
  </r>
  <r>
    <s v="ACC000395"/>
    <n v="316"/>
    <s v="KURUKSHETRA"/>
    <s v="JLG30K"/>
    <n v="39528"/>
    <n v="41382"/>
    <n v="13212"/>
    <d v="2020-01-11T00:00:00"/>
    <s v="Active"/>
    <s v="Monthly EMI"/>
    <n v="70364"/>
    <s v="KURUKSHETRA-70364"/>
    <s v="Ishaan Malhotra"/>
    <s v="Female"/>
    <s v="18-25"/>
    <n v="22"/>
    <s v="1/1/1997"/>
    <s v="OBC"/>
    <s v="Hindu"/>
    <s v="RENT"/>
    <s v="75K-100K"/>
    <s v="Salaried"/>
    <n v="679"/>
    <s v="XLG"/>
    <s v="Services"/>
    <s v=" 36 months"/>
    <n v="0.1065"/>
    <s v="B"/>
    <s v="B2"/>
    <s v="KURUKSHETRA"/>
    <s v="206-DBS"/>
    <s v="KARNAL"/>
    <s v="HR"/>
    <s v="HARYANA"/>
    <s v="KURUKSHETRA"/>
    <n v="70364"/>
    <s v="10028-AAYUSH PANDEY"/>
    <s v="Medium"/>
    <n v="40644"/>
    <n v="42810"/>
    <n v="39303"/>
    <n v="40.96"/>
    <n v="263.39999999999998"/>
    <s v="N"/>
    <s v="N"/>
    <n v="2"/>
    <s v="Very Late"/>
    <x v="339"/>
    <s v="2020-01"/>
    <s v="2019-12"/>
    <n v="1"/>
    <n v="0"/>
    <x v="5"/>
    <n v="2019"/>
    <n v="0"/>
    <s v="2020-Q1"/>
    <n v="0"/>
  </r>
  <r>
    <s v="ACC001512"/>
    <n v="676"/>
    <s v="KURUKSHETRA"/>
    <s v="JLG30K"/>
    <n v="3002"/>
    <n v="38976"/>
    <n v="43040"/>
    <d v="2020-01-11T00:00:00"/>
    <s v="Active"/>
    <s v="Quarterly EMI"/>
    <n v="70364"/>
    <s v="KURUKSHETRA-70364"/>
    <s v="Meera Gupta"/>
    <s v="Female"/>
    <s v="46-55"/>
    <n v="47"/>
    <s v="1/6/1972"/>
    <s v="Minority"/>
    <s v="Muslim"/>
    <s v="MORTGAGE"/>
    <s v="25K-50K"/>
    <s v="Self-Employed"/>
    <n v="346"/>
    <s v="XLG"/>
    <s v="Services"/>
    <s v=" 36 months"/>
    <n v="0.1065"/>
    <s v="B"/>
    <s v="B2"/>
    <s v="KURUKSHETRA"/>
    <s v="206-DBS"/>
    <s v="KARNAL"/>
    <s v="HR"/>
    <s v="HARYANA"/>
    <s v="KURUKSHETRA"/>
    <n v="70364"/>
    <s v="10028-AAYUSH PANDEY"/>
    <s v="Medium"/>
    <n v="4501"/>
    <n v="40851"/>
    <n v="2652"/>
    <n v="35.32"/>
    <n v="1777.32"/>
    <s v="Y"/>
    <s v="N"/>
    <n v="2"/>
    <s v="On-Time"/>
    <x v="110"/>
    <s v="2020-01"/>
    <s v="2019-12"/>
    <n v="1"/>
    <n v="0"/>
    <x v="5"/>
    <n v="2019"/>
    <n v="0"/>
    <s v="2020-Q1"/>
    <n v="0"/>
  </r>
  <r>
    <s v="ACC001865"/>
    <n v="127"/>
    <s v="JALANDHAR"/>
    <s v="JLG30K"/>
    <n v="21248"/>
    <n v="49435"/>
    <n v="3121"/>
    <d v="2020-01-12T00:00:00"/>
    <s v="Fully Paid"/>
    <s v="Monthly EMI"/>
    <n v="160051"/>
    <s v="JALANDHAR-160051"/>
    <s v="Diya Nair"/>
    <s v="Female"/>
    <s v="26-35"/>
    <n v="34"/>
    <s v="12/5/1984"/>
    <s v="ST"/>
    <s v="Sikh"/>
    <s v="RENT"/>
    <s v="75K-100K"/>
    <s v="Self-Employed"/>
    <n v="818"/>
    <s v="XLG"/>
    <s v="Services"/>
    <s v=" 36 months"/>
    <n v="0.1065"/>
    <s v="B"/>
    <s v="B2"/>
    <s v="JALANDHAR"/>
    <s v="102-DBS"/>
    <s v="LUDHIANA"/>
    <s v="PB"/>
    <s v="PUNJAB"/>
    <s v="JALANDHAR"/>
    <n v="160051"/>
    <s v="10067-AKSHAY KUMAR"/>
    <s v="Low"/>
    <n v="22951"/>
    <n v="50995"/>
    <n v="21226"/>
    <n v="4.0999999999999996"/>
    <n v="3061.58"/>
    <s v="Y"/>
    <s v="N"/>
    <n v="0"/>
    <s v="Late"/>
    <x v="494"/>
    <s v="2020-01"/>
    <s v="2019-12"/>
    <n v="0"/>
    <n v="0"/>
    <x v="5"/>
    <n v="2019"/>
    <n v="1"/>
    <s v="2020-Q1"/>
    <n v="0"/>
  </r>
  <r>
    <s v="ACC001595"/>
    <n v="799"/>
    <s v="Mathura"/>
    <s v="JLG30K"/>
    <n v="20666"/>
    <n v="23306"/>
    <n v="11544"/>
    <d v="2020-01-12T00:00:00"/>
    <s v="Fully Paid"/>
    <s v="Monthly EMI"/>
    <n v="910182"/>
    <s v="Mathura-910182"/>
    <s v="Aarav Malhotra"/>
    <s v="Female"/>
    <s v="46-55"/>
    <n v="46"/>
    <s v="1/8/1973"/>
    <s v="Minority"/>
    <s v="Muslim"/>
    <s v="MORTGAGE"/>
    <s v="100K+"/>
    <s v="Salaried"/>
    <n v="604"/>
    <s v="XLG"/>
    <s v="Services"/>
    <s v=" 36 months"/>
    <n v="0.1065"/>
    <s v="B"/>
    <s v="B2"/>
    <s v="Mathura"/>
    <s v="176-DBS"/>
    <s v="BULANDSHAHR"/>
    <s v="UP"/>
    <s v="UTTAR PRADESH"/>
    <s v="MATHURA"/>
    <n v="910182"/>
    <s v="10469-MANISH  PANDEY"/>
    <s v="High"/>
    <n v="22383"/>
    <n v="22872"/>
    <n v="20608"/>
    <n v="10.89"/>
    <n v="1778.26"/>
    <s v="N"/>
    <s v="N"/>
    <n v="1"/>
    <s v="Late"/>
    <x v="551"/>
    <s v="2020-01"/>
    <s v="2019-12"/>
    <n v="0"/>
    <n v="0"/>
    <x v="5"/>
    <n v="2019"/>
    <n v="0"/>
    <s v="2020-Q1"/>
    <n v="1"/>
  </r>
  <r>
    <s v="ACC001028"/>
    <n v="57"/>
    <s v="MUKTSAR"/>
    <s v="JLG35K"/>
    <n v="2956"/>
    <n v="28903"/>
    <n v="40169"/>
    <d v="2020-01-13T00:00:00"/>
    <s v="Paid Off"/>
    <s v="Monthly EMI"/>
    <n v="1110166"/>
    <s v="MUKTSAR-1110166"/>
    <s v="Laksh Patel"/>
    <s v="Female"/>
    <s v="36-45"/>
    <n v="44"/>
    <s v="25-05-1974"/>
    <s v="ST"/>
    <s v="Hindu"/>
    <s v="RENT"/>
    <s v="&lt;25K"/>
    <s v="Self-Employed"/>
    <n v="342"/>
    <s v="XLG"/>
    <s v="Trade"/>
    <s v=" 36 months"/>
    <n v="9.9099999999999994E-2"/>
    <s v="B"/>
    <s v="B1"/>
    <s v="MUKTSAR"/>
    <s v="102-DBS"/>
    <s v="LUDHIANA"/>
    <s v="PB"/>
    <s v="PUNJAB"/>
    <s v="SRI MUKTSAR SAHIB"/>
    <n v="1110166"/>
    <s v="11303-ASHUTOSH KUMAR SUMAN"/>
    <s v="Medium"/>
    <n v="4406"/>
    <n v="28559"/>
    <n v="2699"/>
    <n v="17.03"/>
    <n v="4217.45"/>
    <s v="N"/>
    <s v="N"/>
    <n v="0"/>
    <s v="Late"/>
    <x v="552"/>
    <s v="2020-01"/>
    <s v="2019-12"/>
    <n v="0"/>
    <n v="0"/>
    <x v="5"/>
    <n v="2019"/>
    <n v="0"/>
    <s v="2020-Q1"/>
    <n v="1"/>
  </r>
  <r>
    <s v="ACC000816"/>
    <n v="255"/>
    <s v="GUWAHATI"/>
    <s v="JLG30K"/>
    <n v="48744"/>
    <n v="6358"/>
    <n v="17635"/>
    <d v="2020-01-13T00:00:00"/>
    <s v="Paid Off"/>
    <s v="Quarterly EMI"/>
    <n v="560090"/>
    <s v="GUWAHATI-560090"/>
    <s v="Kavya Gupta"/>
    <s v="Female"/>
    <s v="36-45"/>
    <n v="45"/>
    <s v="1/1/1972"/>
    <s v="General"/>
    <s v="Hindu"/>
    <s v="RENT"/>
    <s v="75K-100K"/>
    <s v="Self-Employed"/>
    <n v="773"/>
    <s v="XLG"/>
    <s v="Services"/>
    <s v=" 36 months"/>
    <n v="0.1065"/>
    <s v="B"/>
    <s v="B2"/>
    <s v="GUWAHATI"/>
    <s v="208-DBS"/>
    <s v="GUWAAHATI"/>
    <s v="AS"/>
    <s v="ASSAM"/>
    <s v="Guwahati"/>
    <n v="560090"/>
    <s v="11955-LEKHAN KONWAR"/>
    <s v="Medium"/>
    <n v="50668"/>
    <n v="6950"/>
    <n v="48254"/>
    <n v="42.51"/>
    <n v="1069.51"/>
    <s v="N"/>
    <s v="N"/>
    <n v="2"/>
    <s v="On-Time"/>
    <x v="552"/>
    <s v="2020-01"/>
    <s v="2019-12"/>
    <n v="0"/>
    <n v="0"/>
    <x v="5"/>
    <n v="2019"/>
    <n v="0"/>
    <s v="2020-Q1"/>
    <n v="1"/>
  </r>
  <r>
    <s v="ACC000333"/>
    <n v="338"/>
    <s v="BILASPUR"/>
    <s v="JLG30K"/>
    <n v="40546"/>
    <n v="45969"/>
    <n v="3733"/>
    <d v="2020-01-17T00:00:00"/>
    <s v="Paid Off"/>
    <s v="Monthly EMI"/>
    <n v="240005"/>
    <s v="BILASPUR-240005"/>
    <s v="Laksh Reddy"/>
    <s v="Female"/>
    <s v="36-45"/>
    <n v="36"/>
    <s v="10/6/1981"/>
    <s v="OBC"/>
    <s v="Hindu"/>
    <s v="OWN"/>
    <s v="50K-75K"/>
    <s v="Business"/>
    <n v="787"/>
    <s v="XLG"/>
    <s v="Services"/>
    <s v=" 36 months"/>
    <n v="0.1065"/>
    <s v="B"/>
    <s v="B2"/>
    <s v="BILASPUR"/>
    <s v="207-DBS"/>
    <s v="RAIPUR"/>
    <s v="CG"/>
    <s v="CHATTISGARH"/>
    <s v="BILASPUR"/>
    <n v="240005"/>
    <s v="10886-MANISH KUMAR DWIVEDI"/>
    <s v="Low"/>
    <n v="40825"/>
    <n v="47383"/>
    <n v="40149"/>
    <n v="39.03"/>
    <n v="2441.31"/>
    <s v="N"/>
    <s v="N"/>
    <n v="0"/>
    <s v="On-Time"/>
    <x v="553"/>
    <s v="2020-01"/>
    <s v="2019-12"/>
    <n v="0"/>
    <n v="0"/>
    <x v="5"/>
    <n v="2019"/>
    <n v="0"/>
    <s v="2020-Q1"/>
    <n v="1"/>
  </r>
  <r>
    <s v="ACC000035"/>
    <n v="920"/>
    <s v="BEHROR"/>
    <s v="JLG30K"/>
    <n v="17883"/>
    <n v="23951"/>
    <n v="16740"/>
    <d v="2020-01-21T00:00:00"/>
    <s v="Fully Paid"/>
    <s v="Monthly EMI"/>
    <n v="30179"/>
    <s v="BEHROR-30179"/>
    <s v="Kavya Chopra"/>
    <s v="Female"/>
    <s v="18-25"/>
    <n v="23"/>
    <s v="1/1/1994"/>
    <s v="General"/>
    <s v="Hindu"/>
    <s v="RENT"/>
    <s v="75K-100K"/>
    <s v="Business"/>
    <n v="588"/>
    <s v="XLG"/>
    <s v="Services"/>
    <s v=" 36 months"/>
    <n v="0.1065"/>
    <s v="B"/>
    <s v="B2"/>
    <s v="BEHROR"/>
    <s v="301-DBS"/>
    <s v="JAIPUR"/>
    <s v="RJ"/>
    <s v="RAJASTHAN"/>
    <s v="BEHROD"/>
    <n v="30179"/>
    <s v="10055-MAHESH KUMAR PATEL"/>
    <s v="Low"/>
    <n v="19664"/>
    <n v="25529"/>
    <n v="17563"/>
    <n v="21.64"/>
    <n v="119.38"/>
    <s v="N"/>
    <s v="N"/>
    <n v="1"/>
    <s v="Very Late"/>
    <x v="163"/>
    <s v="2020-01"/>
    <s v="2019-12"/>
    <n v="0"/>
    <n v="0"/>
    <x v="5"/>
    <n v="2019"/>
    <n v="0"/>
    <s v="2020-Q1"/>
    <n v="0"/>
  </r>
  <r>
    <s v="ACC001666"/>
    <n v="183"/>
    <s v="ASANSOL"/>
    <s v="JLG46K"/>
    <n v="44946"/>
    <n v="42580"/>
    <n v="7499"/>
    <d v="2020-01-22T00:00:00"/>
    <s v="Active"/>
    <s v="Quarterly EMI"/>
    <n v="690076"/>
    <s v="ASANSOL-690076"/>
    <s v="Vivaan Chopra"/>
    <s v="Female"/>
    <s v="36-45"/>
    <n v="39"/>
    <s v="1/1/1979"/>
    <s v="Minority"/>
    <s v="Muslim"/>
    <s v="RENT"/>
    <s v="50K-75K"/>
    <s v="Self-Employed"/>
    <n v="831"/>
    <s v="XLG"/>
    <s v="Home Loan"/>
    <s v=" 36 months"/>
    <n v="0.1825"/>
    <s v="D"/>
    <s v="D5"/>
    <s v="ASANSOL"/>
    <s v="201-DBS"/>
    <s v="HOWRAH"/>
    <s v="WB"/>
    <s v="WEST BENGAL"/>
    <s v="PASCHIM BARDHHAMAN"/>
    <n v="690076"/>
    <s v="10035-ABHAY TOMER"/>
    <s v="Medium"/>
    <n v="45662"/>
    <n v="43201"/>
    <n v="44660"/>
    <n v="46.19"/>
    <n v="3758.7"/>
    <s v="N"/>
    <s v="N"/>
    <n v="2"/>
    <s v="Late"/>
    <x v="221"/>
    <s v="2020-01"/>
    <s v="2019-12"/>
    <n v="1"/>
    <n v="0"/>
    <x v="5"/>
    <n v="2019"/>
    <n v="0"/>
    <s v="2020-Q1"/>
    <n v="0"/>
  </r>
  <r>
    <s v="ACC000293"/>
    <n v="299"/>
    <s v="DURGAPUR"/>
    <s v="JLG35K"/>
    <n v="16443"/>
    <n v="42422"/>
    <n v="29870"/>
    <d v="2020-01-22T00:00:00"/>
    <s v="Fully Paid"/>
    <s v="Quarterly EMI"/>
    <n v="700013"/>
    <s v="DURGAPUR-700013"/>
    <s v="Meera Verma"/>
    <s v="Female"/>
    <s v="46-55"/>
    <n v="47"/>
    <s v="1/1/1970"/>
    <s v="SC"/>
    <s v="Hindu"/>
    <s v="RENT"/>
    <s v="75K-100K"/>
    <s v="Business"/>
    <n v="546"/>
    <s v="XLG"/>
    <s v="Trade"/>
    <s v=" 36 months"/>
    <n v="9.9099999999999994E-2"/>
    <s v="B"/>
    <s v="B1"/>
    <s v="DURGAPUR"/>
    <s v="201-DBS"/>
    <s v="HOWRAH"/>
    <s v="WB"/>
    <s v="WEST BENGAL"/>
    <s v="PASCHIM BARDHHAMAN"/>
    <n v="700013"/>
    <s v="10037-RAJESH PRATAP"/>
    <s v="Low"/>
    <n v="18024"/>
    <n v="44373"/>
    <n v="16133"/>
    <n v="11.2"/>
    <n v="1424.26"/>
    <s v="N"/>
    <s v="N"/>
    <n v="0"/>
    <s v="On-Time"/>
    <x v="106"/>
    <s v="2020-01"/>
    <s v="2019-12"/>
    <n v="0"/>
    <n v="0"/>
    <x v="5"/>
    <n v="2019"/>
    <n v="0"/>
    <s v="2020-Q1"/>
    <n v="0"/>
  </r>
  <r>
    <s v="ACC001747"/>
    <n v="382"/>
    <s v="SANGRUR"/>
    <s v="JLG30K"/>
    <n v="13878"/>
    <n v="22206"/>
    <n v="36116"/>
    <d v="2020-01-23T00:00:00"/>
    <s v="Fully Paid"/>
    <s v="Monthly EMI"/>
    <n v="110159"/>
    <s v="SANGRUR-110159"/>
    <s v="Aarav Malhotra"/>
    <s v="Female"/>
    <s v="46-55"/>
    <n v="47"/>
    <s v="1/1/1972"/>
    <s v="Minority"/>
    <s v="Muslim"/>
    <s v="RENT"/>
    <s v="&lt;25K"/>
    <s v="Salaried"/>
    <n v="526"/>
    <s v="XLG"/>
    <s v="Services"/>
    <s v=" 36 months"/>
    <n v="0.1065"/>
    <s v="B"/>
    <s v="B2"/>
    <s v="SANGRUR"/>
    <s v="102-DBS"/>
    <s v="LUDHIANA"/>
    <s v="PB"/>
    <s v="PUNJAB"/>
    <s v="SANGRUR"/>
    <n v="110159"/>
    <s v="10037-RAJESH PRATAP"/>
    <s v="Low"/>
    <n v="14883"/>
    <n v="23656"/>
    <n v="13504"/>
    <n v="3.55"/>
    <n v="708.13"/>
    <s v="N"/>
    <s v="N"/>
    <n v="1"/>
    <s v="On-Time"/>
    <x v="529"/>
    <s v="2020-01"/>
    <s v="2019-12"/>
    <n v="0"/>
    <n v="0"/>
    <x v="5"/>
    <n v="2019"/>
    <n v="1"/>
    <s v="2020-Q1"/>
    <n v="0"/>
  </r>
  <r>
    <s v="ACC000500"/>
    <n v="91"/>
    <s v="DIBRUGARH"/>
    <s v="JLG35K"/>
    <n v="40513"/>
    <n v="37472"/>
    <n v="26451"/>
    <d v="2020-01-25T00:00:00"/>
    <s v="Paid Off"/>
    <s v="Monthly EMI"/>
    <n v="1050013"/>
    <s v="DIBRUGARH-1050013"/>
    <s v="Ishaan Mehta"/>
    <s v="Female"/>
    <s v="26-35"/>
    <n v="31"/>
    <s v="1/1/1988"/>
    <s v="ST"/>
    <s v="Sikh"/>
    <s v="RENT"/>
    <s v="50K-75K"/>
    <s v="Business"/>
    <n v="696"/>
    <s v="XLG"/>
    <s v="Trade"/>
    <s v=" 36 months"/>
    <n v="9.9099999999999994E-2"/>
    <s v="B"/>
    <s v="B1"/>
    <s v="DIBRUGARH"/>
    <s v="208-DBS"/>
    <s v="GUWAAHATI"/>
    <s v="AS"/>
    <s v="ASSAM"/>
    <s v="DIBRUGARH"/>
    <n v="1050013"/>
    <s v="10961-NAYAN JYOTI SARMAH"/>
    <s v="Low"/>
    <n v="41921"/>
    <n v="37777"/>
    <n v="40428"/>
    <n v="9.0399999999999991"/>
    <n v="3946.83"/>
    <s v="N"/>
    <s v="N"/>
    <n v="1"/>
    <s v="On-Time"/>
    <x v="554"/>
    <s v="2020-01"/>
    <s v="2019-12"/>
    <n v="0"/>
    <n v="0"/>
    <x v="5"/>
    <n v="2019"/>
    <n v="0"/>
    <s v="2020-Q1"/>
    <n v="1"/>
  </r>
  <r>
    <s v="ACC001006"/>
    <n v="369"/>
    <s v="BEHROR"/>
    <s v="JLG30K"/>
    <n v="19210"/>
    <n v="29522"/>
    <n v="22812"/>
    <d v="2020-01-25T00:00:00"/>
    <s v="Active"/>
    <s v="Monthly EMI"/>
    <n v="30179"/>
    <s v="BEHROR-30179"/>
    <s v="Laksh Nair"/>
    <s v="Female"/>
    <s v="36-45"/>
    <n v="38"/>
    <s v="1/1/1980"/>
    <s v="Minority"/>
    <s v="Muslim"/>
    <s v="RENT"/>
    <s v="&lt;25K"/>
    <s v="Self-Employed"/>
    <n v="578"/>
    <s v="XLG"/>
    <s v="Services"/>
    <s v=" 36 months"/>
    <n v="0.1065"/>
    <s v="B"/>
    <s v="B2"/>
    <s v="BEHROR"/>
    <s v="301-DBS"/>
    <s v="JAIPUR"/>
    <s v="RJ"/>
    <s v="RAJASTHAN"/>
    <s v="BEHROD"/>
    <n v="30179"/>
    <s v="10055-MAHESH KUMAR PATEL"/>
    <s v="Low"/>
    <n v="19781"/>
    <n v="31243"/>
    <n v="18734"/>
    <n v="21.61"/>
    <n v="3603.52"/>
    <s v="N"/>
    <s v="Y"/>
    <n v="0"/>
    <s v="On-Time"/>
    <x v="554"/>
    <s v="2020-01"/>
    <s v="2019-12"/>
    <n v="1"/>
    <n v="0"/>
    <x v="5"/>
    <n v="2019"/>
    <n v="0"/>
    <s v="2020-Q1"/>
    <n v="1"/>
  </r>
  <r>
    <s v="ACC001092"/>
    <n v="395"/>
    <s v="KAROND"/>
    <s v="JLG29K"/>
    <n v="49642"/>
    <n v="5331"/>
    <n v="22305"/>
    <d v="2020-01-26T00:00:00"/>
    <s v="Fully Paid"/>
    <s v="Quarterly EMI"/>
    <n v="1320004"/>
    <s v="KAROND-1320004"/>
    <s v="Meera Chopra"/>
    <s v="Female"/>
    <s v="46-55"/>
    <n v="53"/>
    <s v="5/7/1966"/>
    <s v="ST"/>
    <s v="Sikh"/>
    <s v="RENT"/>
    <s v="75K-100K"/>
    <s v="Business"/>
    <n v="551"/>
    <s v="XLG"/>
    <s v="Trade"/>
    <s v=" 60 months"/>
    <n v="0.17269999999999999"/>
    <s v="D"/>
    <s v="D3"/>
    <s v="KAROND"/>
    <s v="200-DBS"/>
    <s v="BHOPAL"/>
    <s v="MP"/>
    <s v="MADHYA PRADESH"/>
    <s v="BHOPAL"/>
    <n v="1320004"/>
    <s v="12758-ROHIT KUMAR JAISWAL"/>
    <s v="Medium"/>
    <n v="49855"/>
    <n v="7058"/>
    <n v="49330"/>
    <n v="13.46"/>
    <n v="4406.63"/>
    <s v="N"/>
    <s v="N"/>
    <n v="2"/>
    <s v="Late"/>
    <x v="555"/>
    <s v="2020-01"/>
    <s v="2019-12"/>
    <n v="0"/>
    <n v="0"/>
    <x v="5"/>
    <n v="2019"/>
    <n v="0"/>
    <s v="2020-Q1"/>
    <n v="1"/>
  </r>
  <r>
    <s v="ACC000401"/>
    <n v="477"/>
    <s v="SHAHDOL"/>
    <s v="JLG30K"/>
    <n v="21795"/>
    <n v="5730"/>
    <n v="8750"/>
    <d v="2020-01-26T00:00:00"/>
    <s v="Paid Off"/>
    <s v="Quarterly EMI"/>
    <n v="1550006"/>
    <s v="SHAHDOL-1550006"/>
    <s v="Nisha Verma"/>
    <s v="Female"/>
    <s v="26-35"/>
    <n v="35"/>
    <s v="1/1/1984"/>
    <s v="SC"/>
    <s v="Hindu"/>
    <s v="RENT"/>
    <s v="75K-100K"/>
    <s v="Salaried"/>
    <n v="792"/>
    <s v="XLG"/>
    <s v="Services"/>
    <s v=" 36 months"/>
    <n v="0.1065"/>
    <s v="B"/>
    <s v="B2"/>
    <s v="SHAHDOL"/>
    <s v="200-DBS"/>
    <s v="BHOPAL"/>
    <s v="MP"/>
    <s v="MADHYA PRADESH"/>
    <s v="SHAHDOL"/>
    <n v="1550006"/>
    <s v="10021-MAHENDRA PRATAP SINGH"/>
    <s v="Medium"/>
    <n v="21305"/>
    <n v="6647"/>
    <n v="21301"/>
    <n v="27.38"/>
    <n v="195.37"/>
    <s v="N"/>
    <s v="N"/>
    <n v="0"/>
    <s v="Late"/>
    <x v="362"/>
    <s v="2020-01"/>
    <s v="2019-12"/>
    <n v="0"/>
    <n v="0"/>
    <x v="5"/>
    <n v="2019"/>
    <n v="0"/>
    <s v="2020-Q1"/>
    <n v="0"/>
  </r>
  <r>
    <s v="ACC000383"/>
    <n v="615"/>
    <s v="DHURI"/>
    <s v="JLG35K"/>
    <n v="18712"/>
    <n v="5973"/>
    <n v="42717"/>
    <d v="2020-01-29T00:00:00"/>
    <s v="Active"/>
    <s v="Monthly EMI"/>
    <n v="1030063"/>
    <s v="DHURI-1030063"/>
    <s v="Vivaan Patel"/>
    <s v="Female"/>
    <s v="46-55"/>
    <n v="55"/>
    <s v="1/1/1964"/>
    <s v="General"/>
    <s v="Muslim"/>
    <s v="MORTGAGE"/>
    <s v="25K-50K"/>
    <s v="Self-Employed"/>
    <n v="489"/>
    <s v="XLG"/>
    <s v="Trade"/>
    <s v=" 36 months"/>
    <n v="9.9099999999999994E-2"/>
    <s v="B"/>
    <s v="B1"/>
    <s v="DHURI"/>
    <s v="102-DBS"/>
    <s v="LUDHIANA"/>
    <s v="PB"/>
    <s v="PUNJAB"/>
    <s v="SANGRUR"/>
    <n v="1030063"/>
    <s v="12058-DEEPAK KUMAR"/>
    <s v="Low"/>
    <n v="18786"/>
    <n v="5890"/>
    <n v="18547"/>
    <n v="31.29"/>
    <n v="111.46"/>
    <s v="N"/>
    <s v="N"/>
    <n v="0"/>
    <s v="On-Time"/>
    <x v="327"/>
    <s v="2020-01"/>
    <s v="2019-12"/>
    <n v="1"/>
    <n v="0"/>
    <x v="5"/>
    <n v="2019"/>
    <n v="1"/>
    <s v="2020-Q1"/>
    <n v="0"/>
  </r>
  <r>
    <s v="ACC000220"/>
    <n v="59"/>
    <s v="SIRSA"/>
    <s v="JLG30K"/>
    <n v="26369"/>
    <n v="39631"/>
    <n v="32130"/>
    <d v="2020-01-30T00:00:00"/>
    <s v="Active"/>
    <s v="Quarterly EMI"/>
    <n v="730084"/>
    <s v="SIRSA-730084"/>
    <s v="Aditya Mehta"/>
    <s v="Female"/>
    <s v="36-45"/>
    <n v="38"/>
    <s v="1/1/1980"/>
    <s v="SC"/>
    <s v="Hindu"/>
    <s v="OWN"/>
    <s v="25K-50K"/>
    <s v="Business"/>
    <n v="696"/>
    <s v="XLG"/>
    <s v="Services"/>
    <s v=" 36 months"/>
    <n v="0.1065"/>
    <s v="B"/>
    <s v="B2"/>
    <s v="SIRSA"/>
    <s v="206-DBS"/>
    <s v="KARNAL"/>
    <s v="HR"/>
    <s v="HARYANA"/>
    <s v="SIRSA"/>
    <n v="730084"/>
    <s v="10149-ABHISHEK MAURYA"/>
    <s v="Medium"/>
    <n v="27941"/>
    <n v="39977"/>
    <n v="26279"/>
    <n v="24.97"/>
    <n v="2007.61"/>
    <s v="N"/>
    <s v="N"/>
    <n v="0"/>
    <s v="Late"/>
    <x v="556"/>
    <s v="2020-01"/>
    <s v="2019-12"/>
    <n v="1"/>
    <n v="0"/>
    <x v="5"/>
    <n v="2019"/>
    <n v="0"/>
    <s v="2020-Q1"/>
    <n v="1"/>
  </r>
  <r>
    <s v="ACC000665"/>
    <n v="230"/>
    <s v="Mathura"/>
    <s v="JLG30K"/>
    <n v="22718"/>
    <n v="11833"/>
    <n v="35290"/>
    <d v="2020-02-01T00:00:00"/>
    <s v="Fully Paid"/>
    <s v="Quarterly EMI"/>
    <n v="910182"/>
    <s v="Mathura-910182"/>
    <s v="Meera Chopra"/>
    <s v="Female"/>
    <s v="46-55"/>
    <n v="53"/>
    <s v="5/7/1966"/>
    <s v="ST"/>
    <s v="Sikh"/>
    <s v="RENT"/>
    <s v="75K-100K"/>
    <s v="Business"/>
    <n v="551"/>
    <s v="XLG"/>
    <s v="Services"/>
    <s v=" 36 months"/>
    <n v="0.1065"/>
    <s v="B"/>
    <s v="B2"/>
    <s v="Mathura"/>
    <s v="176-DBS"/>
    <s v="BULANDSHAHR"/>
    <s v="UP"/>
    <s v="UTTAR PRADESH"/>
    <s v="MATHURA"/>
    <n v="910182"/>
    <s v="10469-MANISH  PANDEY"/>
    <s v="High"/>
    <n v="24326"/>
    <n v="12238"/>
    <n v="22615"/>
    <n v="7.08"/>
    <n v="4724.07"/>
    <s v="N"/>
    <s v="N"/>
    <n v="2"/>
    <s v="Very Late"/>
    <x v="130"/>
    <s v="2020-02"/>
    <s v="2020-01"/>
    <n v="0"/>
    <n v="0"/>
    <x v="5"/>
    <n v="2019"/>
    <n v="0"/>
    <s v="2020-Q1"/>
    <n v="0"/>
  </r>
  <r>
    <s v="ACC001839"/>
    <n v="546"/>
    <s v="MUKTSAR"/>
    <s v="JLG30K"/>
    <n v="48408"/>
    <n v="4528"/>
    <n v="43275"/>
    <d v="2020-02-09T00:00:00"/>
    <s v="Active"/>
    <s v="Monthly EMI"/>
    <n v="1110166"/>
    <s v="MUKTSAR-1110166"/>
    <s v="Kavya Gupta"/>
    <s v="Female"/>
    <s v="36-45"/>
    <n v="39"/>
    <s v="1/1/1978"/>
    <s v="OBC"/>
    <s v="Hindu"/>
    <s v="RENT"/>
    <s v="50K-75K"/>
    <s v="Salaried"/>
    <n v="692"/>
    <s v="XLG"/>
    <s v="Services"/>
    <s v=" 36 months"/>
    <n v="0.1065"/>
    <s v="B"/>
    <s v="B2"/>
    <s v="MUKTSAR"/>
    <s v="102-DBS"/>
    <s v="LUDHIANA"/>
    <s v="PB"/>
    <s v="PUNJAB"/>
    <s v="SRI MUKTSAR SAHIB"/>
    <n v="1110166"/>
    <s v="11303-ASHUTOSH KUMAR SUMAN"/>
    <s v="Medium"/>
    <n v="48985"/>
    <n v="4390"/>
    <n v="48168"/>
    <n v="15.31"/>
    <n v="3290.41"/>
    <s v="N"/>
    <s v="N"/>
    <n v="0"/>
    <s v="On-Time"/>
    <x v="217"/>
    <s v="2020-02"/>
    <s v="2020-01"/>
    <n v="1"/>
    <n v="0"/>
    <x v="5"/>
    <n v="2019"/>
    <n v="0"/>
    <s v="2020-Q1"/>
    <n v="0"/>
  </r>
  <r>
    <s v="ACC000691"/>
    <n v="485"/>
    <s v="KURUKSHETRA"/>
    <s v="JLG30K"/>
    <n v="45850"/>
    <n v="37153"/>
    <n v="1510"/>
    <d v="2020-02-10T00:00:00"/>
    <s v="Fully Paid"/>
    <s v="Quarterly EMI"/>
    <n v="70364"/>
    <s v="KURUKSHETRA-70364"/>
    <s v="Laksh Gupta"/>
    <s v="Female"/>
    <s v="36-45"/>
    <n v="36"/>
    <s v="8/9/1983"/>
    <s v="General"/>
    <s v="Muslim"/>
    <s v="OWN"/>
    <s v="&lt;25K"/>
    <s v="Business"/>
    <n v="807"/>
    <s v="XLG"/>
    <s v="Services"/>
    <s v=" 36 months"/>
    <n v="0.1065"/>
    <s v="B"/>
    <s v="B2"/>
    <s v="KURUKSHETRA"/>
    <s v="206-DBS"/>
    <s v="KARNAL"/>
    <s v="HR"/>
    <s v="HARYANA"/>
    <s v="KURUKSHETRA"/>
    <n v="70364"/>
    <s v="10028-AAYUSH PANDEY"/>
    <s v="Medium"/>
    <n v="47066"/>
    <n v="38407"/>
    <n v="45542"/>
    <n v="10.64"/>
    <n v="4031.09"/>
    <s v="N"/>
    <s v="N"/>
    <n v="0"/>
    <s v="On-Time"/>
    <x v="489"/>
    <s v="2020-02"/>
    <s v="2020-01"/>
    <n v="0"/>
    <n v="0"/>
    <x v="5"/>
    <n v="2019"/>
    <n v="1"/>
    <s v="2020-Q1"/>
    <n v="0"/>
  </r>
  <r>
    <s v="ACC001194"/>
    <n v="831"/>
    <s v="PAOTA"/>
    <s v="JLG30K"/>
    <n v="44549"/>
    <n v="8551"/>
    <n v="11276"/>
    <d v="2020-02-11T00:00:00"/>
    <s v="Paid Off"/>
    <s v="Quarterly EMI"/>
    <n v="90149"/>
    <s v="PAOTA-90149"/>
    <s v="Aditya Joshi"/>
    <s v="Female"/>
    <s v="46-55"/>
    <n v="54"/>
    <s v="1/1/1963"/>
    <s v="OBC"/>
    <s v="Hindu"/>
    <s v="RENT"/>
    <s v="50K-75K"/>
    <s v="Business"/>
    <n v="357"/>
    <s v="XLG"/>
    <s v="Services"/>
    <s v=" 36 months"/>
    <n v="0.1065"/>
    <s v="B"/>
    <s v="B2"/>
    <s v="PAOTA"/>
    <s v="301-DBS"/>
    <s v="JAIPUR"/>
    <s v="RJ"/>
    <s v="RAJASTHAN"/>
    <s v="jaipur"/>
    <n v="90149"/>
    <s v="10043-RAVI MISHRA"/>
    <s v="Low"/>
    <n v="44574"/>
    <n v="9567"/>
    <n v="44417"/>
    <n v="46.38"/>
    <n v="3943.41"/>
    <s v="N"/>
    <s v="N"/>
    <n v="2"/>
    <s v="Very Late"/>
    <x v="285"/>
    <s v="2020-02"/>
    <s v="2020-01"/>
    <n v="0"/>
    <n v="0"/>
    <x v="5"/>
    <n v="2019"/>
    <n v="1"/>
    <s v="2020-Q1"/>
    <n v="0"/>
  </r>
  <r>
    <s v="ACC001602"/>
    <n v="252"/>
    <s v="SANGRUR"/>
    <s v="JLG44K"/>
    <n v="14292"/>
    <n v="8108"/>
    <n v="37470"/>
    <d v="2020-02-12T00:00:00"/>
    <s v="Active"/>
    <s v="Quarterly EMI"/>
    <n v="110159"/>
    <s v="SANGRUR-110159"/>
    <s v="Ishaan Patel"/>
    <s v="Female"/>
    <s v="36-45"/>
    <n v="39"/>
    <s v="1/1/1980"/>
    <s v="Minority"/>
    <s v="Muslim"/>
    <s v="RENT"/>
    <s v="75K-100K"/>
    <s v="Self-Employed"/>
    <n v="472"/>
    <s v="XLG"/>
    <s v="Home Loan"/>
    <s v=" 36 months"/>
    <n v="6.6199999999999995E-2"/>
    <s v="A"/>
    <s v="A2"/>
    <s v="SANGRUR"/>
    <s v="102-DBS"/>
    <s v="LUDHIANA"/>
    <s v="PB"/>
    <s v="PUNJAB"/>
    <s v="SANGRUR"/>
    <n v="110159"/>
    <s v="10037-RAJESH PRATAP"/>
    <s v="Low"/>
    <n v="16125"/>
    <n v="8411"/>
    <n v="14037"/>
    <n v="8.0299999999999994"/>
    <n v="1788.82"/>
    <s v="N"/>
    <s v="N"/>
    <n v="2"/>
    <s v="On-Time"/>
    <x v="273"/>
    <s v="2020-02"/>
    <s v="2020-01"/>
    <n v="1"/>
    <n v="0"/>
    <x v="5"/>
    <n v="2019"/>
    <n v="0"/>
    <s v="2020-Q1"/>
    <n v="0"/>
  </r>
  <r>
    <s v="ACC001950"/>
    <n v="569"/>
    <s v="MAHASAMUND"/>
    <s v="JLG35K"/>
    <n v="35515"/>
    <n v="37605"/>
    <n v="16215"/>
    <d v="2020-02-16T00:00:00"/>
    <s v="Active"/>
    <s v="Monthly EMI"/>
    <n v="250029"/>
    <s v="MAHASAMUND-250029"/>
    <s v="Diya Reddy"/>
    <s v="Female"/>
    <s v="36-45"/>
    <n v="36"/>
    <s v="1/1/1983"/>
    <s v="SC"/>
    <s v="Hindu"/>
    <s v="MORTGAGE"/>
    <s v="25K-50K"/>
    <s v="Business"/>
    <n v="796"/>
    <s v="XLG"/>
    <s v="Trade"/>
    <s v=" 36 months"/>
    <n v="9.9099999999999994E-2"/>
    <s v="B"/>
    <s v="B1"/>
    <s v="MAHASAMUND"/>
    <s v="207-DBS"/>
    <s v="RAIPUR"/>
    <s v="CG"/>
    <s v="CHATTISGARH"/>
    <s v="MAHASAMUND"/>
    <n v="250029"/>
    <s v="11640-NITISH KUMAR"/>
    <s v="High"/>
    <n v="36749"/>
    <n v="37591"/>
    <n v="35232"/>
    <n v="46.29"/>
    <n v="2784.6"/>
    <s v="N"/>
    <s v="N"/>
    <n v="2"/>
    <s v="On-Time"/>
    <x v="557"/>
    <s v="2020-02"/>
    <s v="2020-01"/>
    <n v="1"/>
    <n v="0"/>
    <x v="5"/>
    <n v="2019"/>
    <n v="0"/>
    <s v="2020-Q1"/>
    <n v="1"/>
  </r>
  <r>
    <s v="ACC001456"/>
    <n v="338"/>
    <s v="CHHATA"/>
    <s v="JLG30K"/>
    <n v="14213"/>
    <n v="37074"/>
    <n v="19799"/>
    <d v="2020-02-18T00:00:00"/>
    <s v="Paid Off"/>
    <s v="Monthly EMI"/>
    <n v="910020"/>
    <s v="CHHATA-910020"/>
    <s v="Laksh Reddy"/>
    <s v="Female"/>
    <s v="36-45"/>
    <n v="36"/>
    <s v="10/6/1981"/>
    <s v="OBC"/>
    <s v="Hindu"/>
    <s v="OWN"/>
    <s v="50K-75K"/>
    <s v="Business"/>
    <n v="787"/>
    <s v="XLG"/>
    <s v="Services"/>
    <s v=" 36 months"/>
    <n v="0.1065"/>
    <s v="B"/>
    <s v="B2"/>
    <s v="CHHATA"/>
    <s v="176-DBS"/>
    <s v="BULANDSHAHR"/>
    <s v="UP"/>
    <s v="UTTAR PRADESH"/>
    <s v="MATHURA"/>
    <n v="910020"/>
    <s v="10047-ANIL KUMAR"/>
    <s v="High"/>
    <n v="14221"/>
    <n v="38839"/>
    <n v="14015"/>
    <n v="38.119999999999997"/>
    <n v="1140.1600000000001"/>
    <s v="Y"/>
    <s v="N"/>
    <n v="0"/>
    <s v="Very Late"/>
    <x v="553"/>
    <s v="2020-02"/>
    <s v="2020-01"/>
    <n v="0"/>
    <n v="1"/>
    <x v="5"/>
    <n v="2019"/>
    <n v="0"/>
    <s v="2020-Q1"/>
    <n v="0"/>
  </r>
  <r>
    <s v="ACC000820"/>
    <n v="294"/>
    <s v="PATIALA"/>
    <s v="JLG30K"/>
    <n v="9977"/>
    <n v="10551"/>
    <n v="23435"/>
    <d v="2020-02-20T00:00:00"/>
    <s v="Fully Paid"/>
    <s v="Quarterly EMI"/>
    <n v="100186"/>
    <s v="PATIALA-100186"/>
    <s v="Kavya Chopra"/>
    <s v="Female"/>
    <s v="18-25"/>
    <n v="23"/>
    <s v="1/1/1994"/>
    <s v="General"/>
    <s v="Hindu"/>
    <s v="RENT"/>
    <s v="75K-100K"/>
    <s v="Business"/>
    <n v="588"/>
    <s v="XLG"/>
    <s v="Services"/>
    <s v=" 36 months"/>
    <n v="0.1065"/>
    <s v="B"/>
    <s v="B2"/>
    <s v="PATIALA"/>
    <s v="102-DBS"/>
    <s v="LUDHIANA"/>
    <s v="PB"/>
    <s v="PUNJAB"/>
    <s v="PATIALA"/>
    <n v="100186"/>
    <s v="10420-MUNENDRA  SINGH"/>
    <s v="Medium"/>
    <n v="11349"/>
    <n v="10348"/>
    <n v="9791"/>
    <n v="42.02"/>
    <n v="733.3"/>
    <s v="N"/>
    <s v="N"/>
    <n v="1"/>
    <s v="On-Time"/>
    <x v="23"/>
    <s v="2020-02"/>
    <s v="2020-01"/>
    <n v="0"/>
    <n v="0"/>
    <x v="5"/>
    <n v="2019"/>
    <n v="0"/>
    <s v="2020-Q1"/>
    <n v="0"/>
  </r>
  <r>
    <s v="ACC000427"/>
    <n v="935"/>
    <s v="CHHATA"/>
    <s v="JLG30K"/>
    <n v="30815"/>
    <n v="38241"/>
    <n v="26929"/>
    <d v="2020-02-27T00:00:00"/>
    <s v="Fully Paid"/>
    <s v="Monthly EMI"/>
    <n v="910020"/>
    <s v="CHHATA-910020"/>
    <s v="Nisha Chopra"/>
    <s v="Female"/>
    <s v="46-55"/>
    <n v="49"/>
    <s v="10/11/1970"/>
    <s v="SC"/>
    <s v="Hindu"/>
    <s v="RENT"/>
    <s v="75K-100K"/>
    <s v="Business"/>
    <n v="641"/>
    <s v="XLG"/>
    <s v="Services"/>
    <s v=" 36 months"/>
    <n v="0.1065"/>
    <s v="B"/>
    <s v="B2"/>
    <s v="CHHATA"/>
    <s v="176-DBS"/>
    <s v="BULANDSHAHR"/>
    <s v="UP"/>
    <s v="UTTAR PRADESH"/>
    <s v="MATHURA"/>
    <n v="910020"/>
    <s v="10047-ANIL KUMAR"/>
    <s v="High"/>
    <n v="32354"/>
    <n v="38824"/>
    <n v="30371"/>
    <n v="10.63"/>
    <n v="1455.85"/>
    <s v="N"/>
    <s v="N"/>
    <n v="2"/>
    <s v="Late"/>
    <x v="372"/>
    <s v="2020-02"/>
    <s v="2020-01"/>
    <n v="0"/>
    <n v="0"/>
    <x v="5"/>
    <n v="2019"/>
    <n v="0"/>
    <s v="2020-Q1"/>
    <n v="0"/>
  </r>
  <r>
    <s v="ACC000849"/>
    <n v="982"/>
    <s v="HAPUR"/>
    <s v="JLG30K"/>
    <n v="15222"/>
    <n v="37948"/>
    <n v="40535"/>
    <d v="2020-02-27T00:00:00"/>
    <s v="Paid Off"/>
    <s v="Monthly EMI"/>
    <n v="210563"/>
    <s v="HAPUR-210563"/>
    <s v="Meera Sharma"/>
    <s v="Female"/>
    <s v="18-25"/>
    <n v="22"/>
    <s v="14-12-1995"/>
    <s v="General"/>
    <s v="Hindu"/>
    <s v="RENT"/>
    <s v="&lt;25K"/>
    <s v="Salaried"/>
    <n v="346"/>
    <s v="XLG"/>
    <s v="Services"/>
    <s v=" 36 months"/>
    <n v="0.1065"/>
    <s v="B"/>
    <s v="B2"/>
    <s v="HAPUR"/>
    <s v="176-DBS"/>
    <s v="BULANDSHAHR"/>
    <s v="UP"/>
    <s v="UTTAR PRADESH"/>
    <s v="HAPUR"/>
    <n v="210563"/>
    <s v="10183-RISHABH PANT"/>
    <s v="Low"/>
    <n v="16518"/>
    <n v="39699"/>
    <n v="14771"/>
    <n v="13.93"/>
    <n v="3018.49"/>
    <s v="N"/>
    <s v="N"/>
    <n v="0"/>
    <s v="On-Time"/>
    <x v="558"/>
    <s v="2020-02"/>
    <s v="2020-01"/>
    <n v="0"/>
    <n v="0"/>
    <x v="5"/>
    <n v="2019"/>
    <n v="0"/>
    <s v="2020-Q1"/>
    <n v="1"/>
  </r>
  <r>
    <s v="ACC000096"/>
    <n v="316"/>
    <s v="MAHASAMUND"/>
    <s v="JLG35K"/>
    <n v="47244"/>
    <n v="13513"/>
    <n v="41851"/>
    <d v="2020-02-28T00:00:00"/>
    <s v="Paid Off"/>
    <s v="Monthly EMI"/>
    <n v="250029"/>
    <s v="MAHASAMUND-250029"/>
    <s v="Ishaan Malhotra"/>
    <s v="Female"/>
    <s v="18-25"/>
    <n v="22"/>
    <s v="1/1/1997"/>
    <s v="OBC"/>
    <s v="Hindu"/>
    <s v="RENT"/>
    <s v="75K-100K"/>
    <s v="Salaried"/>
    <n v="679"/>
    <s v="XLG"/>
    <s v="Trade"/>
    <s v=" 36 months"/>
    <n v="9.9099999999999994E-2"/>
    <s v="B"/>
    <s v="B1"/>
    <s v="MAHASAMUND"/>
    <s v="207-DBS"/>
    <s v="RAIPUR"/>
    <s v="CG"/>
    <s v="CHATTISGARH"/>
    <s v="MAHASAMUND"/>
    <n v="250029"/>
    <s v="11640-NITISH KUMAR"/>
    <s v="High"/>
    <n v="47437"/>
    <n v="13933"/>
    <n v="47017"/>
    <n v="13.51"/>
    <n v="2979.46"/>
    <s v="N"/>
    <s v="N"/>
    <n v="0"/>
    <s v="Late"/>
    <x v="339"/>
    <s v="2020-02"/>
    <s v="2020-01"/>
    <n v="0"/>
    <n v="1"/>
    <x v="5"/>
    <n v="2019"/>
    <n v="0"/>
    <s v="2020-Q1"/>
    <n v="0"/>
  </r>
  <r>
    <s v="ACC000555"/>
    <n v="365"/>
    <s v="DHURI"/>
    <s v="JLG35K"/>
    <n v="23351"/>
    <n v="39424"/>
    <n v="38381"/>
    <d v="2020-03-01T00:00:00"/>
    <s v="Active"/>
    <s v="Quarterly EMI"/>
    <n v="1030063"/>
    <s v="DHURI-1030063"/>
    <s v="Ananya Reddy"/>
    <s v="Female"/>
    <s v="26-35"/>
    <n v="29"/>
    <s v="1/1/1989"/>
    <s v="ST"/>
    <s v="Sikh"/>
    <s v="RENT"/>
    <s v="100K+"/>
    <s v="Salaried"/>
    <n v="324"/>
    <s v="XLG"/>
    <s v="Trade"/>
    <s v=" 36 months"/>
    <n v="9.9099999999999994E-2"/>
    <s v="B"/>
    <s v="B1"/>
    <s v="DHURI"/>
    <s v="102-DBS"/>
    <s v="LUDHIANA"/>
    <s v="PB"/>
    <s v="PUNJAB"/>
    <s v="SANGRUR"/>
    <n v="1030063"/>
    <s v="12058-DEEPAK KUMAR"/>
    <s v="Low"/>
    <n v="24981"/>
    <n v="41250"/>
    <n v="22947"/>
    <n v="24.92"/>
    <n v="3911.37"/>
    <s v="N"/>
    <s v="N"/>
    <n v="0"/>
    <s v="On-Time"/>
    <x v="231"/>
    <s v="2020-03"/>
    <s v="2020-02"/>
    <n v="1"/>
    <n v="0"/>
    <x v="5"/>
    <n v="2019"/>
    <n v="0"/>
    <s v="2020-Q1"/>
    <n v="0"/>
  </r>
  <r>
    <s v="ACC001498"/>
    <n v="429"/>
    <s v="BUXAR"/>
    <s v="JLG35K"/>
    <n v="15797"/>
    <n v="14651"/>
    <n v="16955"/>
    <d v="2020-03-02T00:00:00"/>
    <s v="Fully Paid"/>
    <s v="Monthly EMI"/>
    <n v="710002"/>
    <s v="BUXAR-710002"/>
    <s v="Ishaan Gupta"/>
    <s v="Female"/>
    <s v="26-35"/>
    <n v="28"/>
    <s v="1/1/1989"/>
    <s v="SC"/>
    <s v="Hindu"/>
    <s v="RENT"/>
    <s v="100K+"/>
    <s v="Business"/>
    <n v="536"/>
    <s v="XLG"/>
    <s v="Trade"/>
    <s v=" 36 months"/>
    <n v="9.9099999999999994E-2"/>
    <s v="B"/>
    <s v="B1"/>
    <s v="BUXAR"/>
    <s v="209-DBS"/>
    <s v="PATNA"/>
    <s v="BR"/>
    <s v="BIHAR"/>
    <s v="BUXAR"/>
    <n v="710002"/>
    <s v="10055-MAHESH KUMAR PATEL"/>
    <s v="Medium"/>
    <n v="17693"/>
    <n v="14337"/>
    <n v="15320"/>
    <n v="31.2"/>
    <n v="1026.3800000000001"/>
    <s v="N"/>
    <s v="N"/>
    <n v="2"/>
    <s v="Late"/>
    <x v="353"/>
    <s v="2020-03"/>
    <s v="2020-02"/>
    <n v="0"/>
    <n v="0"/>
    <x v="5"/>
    <n v="2019"/>
    <n v="0"/>
    <s v="2020-Q1"/>
    <n v="0"/>
  </r>
  <r>
    <s v="ACC001720"/>
    <n v="32"/>
    <s v="FATEHGARH SAHIB"/>
    <s v="JLG46K"/>
    <n v="21333"/>
    <n v="10701"/>
    <n v="27812"/>
    <d v="2020-03-06T00:00:00"/>
    <s v="Active"/>
    <s v="Monthly EMI"/>
    <n v="120676"/>
    <s v="FATEHGARH SAHIB-120676"/>
    <s v="Nisha Joshi"/>
    <s v="Female"/>
    <s v="26-35"/>
    <n v="33"/>
    <s v="1/1/1984"/>
    <s v="General"/>
    <s v="Hindu"/>
    <s v="MORTGAGE"/>
    <s v="50K-75K"/>
    <s v="Self-Employed"/>
    <n v="731"/>
    <s v="XLG"/>
    <s v="Home Loan"/>
    <s v=" 36 months"/>
    <n v="0.1825"/>
    <s v="D"/>
    <s v="D5"/>
    <s v="FATEHGARH SAHIB"/>
    <s v="102-DBS"/>
    <s v="LUDHIANA"/>
    <s v="PB"/>
    <s v="PUNJAB"/>
    <s v="FATEHGARH SAHIB"/>
    <n v="120676"/>
    <s v="10037-RAJESH PRATAP"/>
    <s v="Medium"/>
    <n v="21001"/>
    <n v="10425"/>
    <n v="21000"/>
    <n v="46.62"/>
    <n v="2383.1"/>
    <s v="N"/>
    <s v="N"/>
    <n v="2"/>
    <s v="On-Time"/>
    <x v="559"/>
    <s v="2020-03"/>
    <s v="2020-02"/>
    <n v="1"/>
    <n v="0"/>
    <x v="5"/>
    <n v="2019"/>
    <n v="0"/>
    <s v="2020-Q1"/>
    <n v="1"/>
  </r>
  <r>
    <s v="ACC001478"/>
    <n v="388"/>
    <s v="KURUKSHETRA"/>
    <s v="JLG30K"/>
    <n v="26197"/>
    <n v="37046"/>
    <n v="25441"/>
    <d v="2020-03-12T00:00:00"/>
    <s v="Fully Paid"/>
    <s v="Monthly EMI"/>
    <n v="70364"/>
    <s v="KURUKSHETRA-70364"/>
    <s v="Aditya Reddy"/>
    <s v="Female"/>
    <s v="36-45"/>
    <n v="38"/>
    <s v="1/1/1982"/>
    <s v="OBC"/>
    <s v="Hindu"/>
    <s v="MORTGAGE"/>
    <s v="25K-50K"/>
    <s v="Salaried"/>
    <n v="635"/>
    <s v="XLG"/>
    <s v="Services"/>
    <s v=" 36 months"/>
    <n v="0.1065"/>
    <s v="B"/>
    <s v="B2"/>
    <s v="KURUKSHETRA"/>
    <s v="206-DBS"/>
    <s v="KARNAL"/>
    <s v="HR"/>
    <s v="HARYANA"/>
    <s v="KURUKSHETRA"/>
    <n v="70364"/>
    <s v="10028-AAYUSH PANDEY"/>
    <s v="Medium"/>
    <n v="26374"/>
    <n v="36762"/>
    <n v="25793"/>
    <n v="25.35"/>
    <n v="1928.49"/>
    <s v="N"/>
    <s v="N"/>
    <n v="2"/>
    <s v="Late"/>
    <x v="560"/>
    <s v="2020-03"/>
    <s v="2020-02"/>
    <n v="0"/>
    <n v="0"/>
    <x v="5"/>
    <n v="2019"/>
    <n v="0"/>
    <s v="2020-Q1"/>
    <n v="1"/>
  </r>
  <r>
    <s v="ACC000911"/>
    <n v="693"/>
    <s v="GUWAHATI"/>
    <s v="JLG44K"/>
    <n v="45685"/>
    <n v="9231"/>
    <n v="16429"/>
    <d v="2020-03-12T00:00:00"/>
    <s v="Paid Off"/>
    <s v="Quarterly EMI"/>
    <n v="560090"/>
    <s v="GUWAHATI-560090"/>
    <s v="Kavya Gupta"/>
    <s v="Female"/>
    <s v="36-45"/>
    <n v="45"/>
    <s v="1/1/1972"/>
    <s v="General"/>
    <s v="Hindu"/>
    <s v="RENT"/>
    <s v="75K-100K"/>
    <s v="Self-Employed"/>
    <n v="773"/>
    <s v="XLG"/>
    <s v="Home Loan"/>
    <s v=" 36 months"/>
    <n v="6.6199999999999995E-2"/>
    <s v="A"/>
    <s v="A2"/>
    <s v="GUWAHATI"/>
    <s v="208-DBS"/>
    <s v="GUWAAHATI"/>
    <s v="AS"/>
    <s v="ASSAM"/>
    <s v="Guwahati"/>
    <n v="560090"/>
    <s v="11955-LEKHAN KONWAR"/>
    <s v="Medium"/>
    <n v="46878"/>
    <n v="10442"/>
    <n v="45528"/>
    <n v="48.7"/>
    <n v="2018.86"/>
    <s v="N"/>
    <s v="N"/>
    <n v="2"/>
    <s v="On-Time"/>
    <x v="225"/>
    <s v="2020-03"/>
    <s v="2020-02"/>
    <n v="0"/>
    <n v="0"/>
    <x v="5"/>
    <n v="2019"/>
    <n v="0"/>
    <s v="2020-Q1"/>
    <n v="0"/>
  </r>
  <r>
    <s v="ACC001909"/>
    <n v="784"/>
    <s v="SEHORE"/>
    <s v="JLG30K"/>
    <n v="20001"/>
    <n v="18831"/>
    <n v="36423"/>
    <d v="2020-03-12T00:00:00"/>
    <s v="Fully Paid"/>
    <s v="Quarterly EMI"/>
    <n v="1440051"/>
    <s v="SEHORE-1440051"/>
    <s v="Ananya Patel"/>
    <s v="Female"/>
    <s v="36-45"/>
    <n v="43"/>
    <s v="1/3/1975"/>
    <s v="Minority"/>
    <s v="Muslim"/>
    <s v="RENT"/>
    <s v="75K-100K"/>
    <s v="Salaried"/>
    <n v="558"/>
    <s v="XLG"/>
    <s v="Services"/>
    <s v=" 36 months"/>
    <n v="0.1065"/>
    <s v="B"/>
    <s v="B2"/>
    <s v="SEHORE"/>
    <s v="200-DBS"/>
    <s v="BHOPAL"/>
    <s v="MP"/>
    <s v="MADHYA PRADESH"/>
    <s v="SEHORE"/>
    <n v="1440051"/>
    <s v="10063-VIR SINGH"/>
    <s v="High"/>
    <n v="21051"/>
    <n v="19821"/>
    <n v="19740"/>
    <n v="28.57"/>
    <n v="582.01"/>
    <s v="N"/>
    <s v="N"/>
    <n v="1"/>
    <s v="On-Time"/>
    <x v="110"/>
    <s v="2020-03"/>
    <s v="2020-02"/>
    <n v="0"/>
    <n v="0"/>
    <x v="5"/>
    <n v="2019"/>
    <n v="0"/>
    <s v="2020-Q1"/>
    <n v="0"/>
  </r>
  <r>
    <s v="ACC001240"/>
    <n v="41"/>
    <s v="AGRA"/>
    <s v="JLG35K"/>
    <n v="29328"/>
    <n v="19257"/>
    <n v="17588"/>
    <d v="2020-03-16T00:00:00"/>
    <s v="Default"/>
    <s v="Monthly EMI"/>
    <n v="140056"/>
    <s v="AGRA-140056"/>
    <s v="Ishaan Sharma"/>
    <s v="Female"/>
    <s v="26-35"/>
    <n v="26"/>
    <s v="1/1/1991"/>
    <s v="General"/>
    <s v="Hindu"/>
    <s v="RENT"/>
    <s v="25K-50K"/>
    <s v="Salaried"/>
    <n v="522"/>
    <s v="XLG"/>
    <s v="Trade"/>
    <s v=" 36 months"/>
    <n v="9.9099999999999994E-2"/>
    <s v="B"/>
    <s v="B1"/>
    <s v="AGRA"/>
    <s v="176-DBS"/>
    <s v="BULANDSHAHR"/>
    <s v="UP"/>
    <s v="UTTAR PRADESH"/>
    <s v="AGRA"/>
    <n v="140056"/>
    <s v="10161-RAM AVTAR"/>
    <s v="Medium"/>
    <n v="29430"/>
    <n v="18771"/>
    <n v="29190"/>
    <n v="47.11"/>
    <n v="1591.75"/>
    <s v="N"/>
    <s v="N"/>
    <n v="0"/>
    <s v="On-Time"/>
    <x v="377"/>
    <s v="2020-03"/>
    <s v="2020-02"/>
    <n v="0"/>
    <n v="0"/>
    <x v="5"/>
    <n v="2019"/>
    <n v="1"/>
    <s v="2020-Q1"/>
    <n v="0"/>
  </r>
  <r>
    <s v="ACC001503"/>
    <n v="286"/>
    <s v="SANGRUR"/>
    <s v="JLG30K"/>
    <n v="43346"/>
    <n v="46527"/>
    <n v="43249"/>
    <d v="2020-03-16T00:00:00"/>
    <s v="Fully Paid"/>
    <s v="Quarterly EMI"/>
    <n v="110159"/>
    <s v="SANGRUR-110159"/>
    <s v="Kavya Verma"/>
    <s v="Female"/>
    <s v="36-45"/>
    <n v="37"/>
    <s v="1/1/1980"/>
    <s v="General"/>
    <s v="Hindu"/>
    <s v="RENT"/>
    <s v="&lt;25K"/>
    <s v="Self-Employed"/>
    <n v="479"/>
    <s v="XLG"/>
    <s v="Services"/>
    <s v=" 36 months"/>
    <n v="0.1065"/>
    <s v="B"/>
    <s v="B2"/>
    <s v="SANGRUR"/>
    <s v="102-DBS"/>
    <s v="LUDHIANA"/>
    <s v="PB"/>
    <s v="PUNJAB"/>
    <s v="SANGRUR"/>
    <n v="110159"/>
    <s v="10037-RAJESH PRATAP"/>
    <s v="Low"/>
    <n v="44518"/>
    <n v="46434"/>
    <n v="43040"/>
    <n v="29.63"/>
    <n v="279.08999999999997"/>
    <s v="Y"/>
    <s v="N"/>
    <n v="1"/>
    <s v="On-Time"/>
    <x v="100"/>
    <s v="2020-03"/>
    <s v="2020-02"/>
    <n v="0"/>
    <n v="0"/>
    <x v="5"/>
    <n v="2019"/>
    <n v="0"/>
    <s v="2020-Q1"/>
    <n v="0"/>
  </r>
  <r>
    <s v="ACC000952"/>
    <n v="525"/>
    <s v="DIBRUGARH"/>
    <s v="JLG35K"/>
    <n v="11093"/>
    <n v="11214"/>
    <n v="16568"/>
    <d v="2020-03-19T00:00:00"/>
    <s v="Fully Paid"/>
    <s v="Quarterly EMI"/>
    <n v="1050013"/>
    <s v="DIBRUGARH-1050013"/>
    <s v="Kavya Gupta"/>
    <s v="Female"/>
    <s v="26-35"/>
    <n v="35"/>
    <s v="1/1/1984"/>
    <s v="ST"/>
    <s v="Sikh"/>
    <s v="RENT"/>
    <s v="50K-75K"/>
    <s v="Business"/>
    <n v="721"/>
    <s v="XLG"/>
    <s v="Trade"/>
    <s v=" 36 months"/>
    <n v="9.9099999999999994E-2"/>
    <s v="B"/>
    <s v="B1"/>
    <s v="DIBRUGARH"/>
    <s v="208-DBS"/>
    <s v="GUWAAHATI"/>
    <s v="AS"/>
    <s v="ASSAM"/>
    <s v="DIBRUGARH"/>
    <n v="1050013"/>
    <s v="10961-NAYAN JYOTI SARMAH"/>
    <s v="Low"/>
    <n v="11577"/>
    <n v="12411"/>
    <n v="11016"/>
    <n v="17.8"/>
    <n v="2796.49"/>
    <s v="N"/>
    <s v="N"/>
    <n v="2"/>
    <s v="Late"/>
    <x v="1"/>
    <s v="2020-03"/>
    <s v="2020-02"/>
    <n v="0"/>
    <n v="0"/>
    <x v="5"/>
    <n v="2019"/>
    <n v="0"/>
    <s v="2020-Q1"/>
    <n v="0"/>
  </r>
  <r>
    <s v="ACC001887"/>
    <n v="74"/>
    <s v="DHURI"/>
    <s v="JLG30K"/>
    <n v="24113"/>
    <n v="15182"/>
    <n v="40380"/>
    <d v="2020-03-20T00:00:00"/>
    <s v="Paid Off"/>
    <s v="Monthly EMI"/>
    <n v="1030063"/>
    <s v="DHURI-1030063"/>
    <s v="Meera Reddy"/>
    <s v="Female"/>
    <s v="26-35"/>
    <n v="32"/>
    <s v="1/1/1988"/>
    <s v="Minority"/>
    <s v="Muslim"/>
    <s v="RENT"/>
    <s v="100K+"/>
    <s v="Business"/>
    <n v="719"/>
    <s v="XLG"/>
    <s v="Services"/>
    <s v=" 36 months"/>
    <n v="0.1065"/>
    <s v="B"/>
    <s v="B2"/>
    <s v="DHURI"/>
    <s v="102-DBS"/>
    <s v="LUDHIANA"/>
    <s v="PB"/>
    <s v="PUNJAB"/>
    <s v="SANGRUR"/>
    <n v="1030063"/>
    <s v="12058-DEEPAK KUMAR"/>
    <s v="Low"/>
    <n v="25603"/>
    <n v="15969"/>
    <n v="23836"/>
    <n v="27.58"/>
    <n v="499.58"/>
    <s v="N"/>
    <s v="N"/>
    <n v="2"/>
    <s v="Very Late"/>
    <x v="561"/>
    <s v="2020-03"/>
    <s v="2020-02"/>
    <n v="0"/>
    <n v="0"/>
    <x v="5"/>
    <n v="2019"/>
    <n v="0"/>
    <s v="2020-Q1"/>
    <n v="1"/>
  </r>
  <r>
    <s v="ACC000742"/>
    <n v="267"/>
    <s v="ASANSOL"/>
    <s v="JLG30K"/>
    <n v="24398"/>
    <n v="6425"/>
    <n v="3784"/>
    <d v="2020-03-20T00:00:00"/>
    <s v="Fully Paid"/>
    <s v="Quarterly EMI"/>
    <n v="690076"/>
    <s v="ASANSOL-690076"/>
    <s v="Vivaan Gupta"/>
    <s v="Female"/>
    <s v="46-55"/>
    <n v="50"/>
    <s v="1/1/1968"/>
    <s v="ST"/>
    <s v="Sikh"/>
    <s v="RENT"/>
    <s v="50K-75K"/>
    <s v="Self-Employed"/>
    <n v="768"/>
    <s v="XLG"/>
    <s v="Services"/>
    <s v=" 36 months"/>
    <n v="0.1065"/>
    <s v="B"/>
    <s v="B2"/>
    <s v="ASANSOL"/>
    <s v="201-DBS"/>
    <s v="HOWRAH"/>
    <s v="WB"/>
    <s v="WEST BENGAL"/>
    <s v="PASCHIM BARDHHAMAN"/>
    <n v="690076"/>
    <s v="10035-ABHAY TOMER"/>
    <s v="Medium"/>
    <n v="24533"/>
    <n v="6136"/>
    <n v="24233"/>
    <n v="18.55"/>
    <n v="4285.5"/>
    <s v="N"/>
    <s v="N"/>
    <n v="2"/>
    <s v="On-Time"/>
    <x v="561"/>
    <s v="2020-03"/>
    <s v="2020-02"/>
    <n v="0"/>
    <n v="0"/>
    <x v="5"/>
    <n v="2019"/>
    <n v="0"/>
    <s v="2020-Q1"/>
    <n v="1"/>
  </r>
  <r>
    <s v="ACC000776"/>
    <n v="333"/>
    <s v="HABRA"/>
    <s v="JLG46K"/>
    <n v="21883"/>
    <n v="17832"/>
    <n v="5798"/>
    <d v="2020-03-20T00:00:00"/>
    <s v="Default"/>
    <s v="Monthly EMI"/>
    <n v="650051"/>
    <s v="HABRA-650051"/>
    <s v="Diya Reddy"/>
    <s v="Female"/>
    <s v="36-45"/>
    <n v="36"/>
    <s v="1/1/1983"/>
    <s v="SC"/>
    <s v="Hindu"/>
    <s v="MORTGAGE"/>
    <s v="25K-50K"/>
    <s v="Business"/>
    <n v="796"/>
    <s v="XLG"/>
    <s v="Home Loan"/>
    <s v=" 36 months"/>
    <n v="0.1825"/>
    <s v="D"/>
    <s v="D5"/>
    <s v="HABRA"/>
    <s v="201-DBS"/>
    <s v="HOWRAH"/>
    <s v="WB"/>
    <s v="WEST BENGAL"/>
    <s v="HABRA"/>
    <n v="650051"/>
    <s v="12361-RITESH KUMAR SINHA"/>
    <s v="Low"/>
    <n v="23709"/>
    <n v="19639"/>
    <n v="21422"/>
    <n v="16.989999999999998"/>
    <n v="4306.17"/>
    <s v="N"/>
    <s v="N"/>
    <n v="2"/>
    <s v="Very Late"/>
    <x v="561"/>
    <s v="2020-03"/>
    <s v="2020-02"/>
    <n v="0"/>
    <n v="0"/>
    <x v="5"/>
    <n v="2019"/>
    <n v="0"/>
    <s v="2020-Q1"/>
    <n v="1"/>
  </r>
  <r>
    <s v="ACC001299"/>
    <n v="193"/>
    <s v="BILASPUR"/>
    <s v="JLG30K"/>
    <n v="37724"/>
    <n v="9271"/>
    <n v="22799"/>
    <d v="2020-03-23T00:00:00"/>
    <s v="Paid Off"/>
    <s v="Quarterly EMI"/>
    <n v="240005"/>
    <s v="BILASPUR-240005"/>
    <s v="Meera Sharma"/>
    <s v="Female"/>
    <s v="36-45"/>
    <n v="43"/>
    <s v="1/1/1976"/>
    <s v="Minority"/>
    <s v="Muslim"/>
    <s v="RENT"/>
    <s v="100K+"/>
    <s v="Self-Employed"/>
    <n v="672"/>
    <s v="XLG"/>
    <s v="Services"/>
    <s v=" 36 months"/>
    <n v="0.1065"/>
    <s v="B"/>
    <s v="B2"/>
    <s v="BILASPUR"/>
    <s v="207-DBS"/>
    <s v="RAIPUR"/>
    <s v="CG"/>
    <s v="CHATTISGARH"/>
    <s v="BILASPUR"/>
    <n v="240005"/>
    <s v="10886-MANISH KUMAR DWIVEDI"/>
    <s v="Low"/>
    <n v="37873"/>
    <n v="8927"/>
    <n v="37547"/>
    <n v="34.46"/>
    <n v="914.32"/>
    <s v="N"/>
    <s v="N"/>
    <n v="2"/>
    <s v="On-Time"/>
    <x v="129"/>
    <s v="2020-03"/>
    <s v="2020-02"/>
    <n v="0"/>
    <n v="0"/>
    <x v="5"/>
    <n v="2019"/>
    <n v="0"/>
    <s v="2020-Q1"/>
    <n v="0"/>
  </r>
  <r>
    <s v="ACC001017"/>
    <n v="886"/>
    <s v="Mathura"/>
    <s v="JLG30K"/>
    <n v="19209"/>
    <n v="23718"/>
    <n v="20008"/>
    <d v="2020-03-25T00:00:00"/>
    <s v="Fully Paid"/>
    <s v="Quarterly EMI"/>
    <n v="910182"/>
    <s v="Mathura-910182"/>
    <s v="Aarav Sharma"/>
    <s v="Female"/>
    <s v="26-35"/>
    <n v="30"/>
    <s v="18-02-1987"/>
    <s v="SC"/>
    <s v="Hindu"/>
    <s v="RENT"/>
    <s v="&lt;25K"/>
    <s v="Business"/>
    <n v="368"/>
    <s v="XLG"/>
    <s v="Services"/>
    <s v=" 36 months"/>
    <n v="0.1065"/>
    <s v="B"/>
    <s v="B2"/>
    <s v="Mathura"/>
    <s v="176-DBS"/>
    <s v="BULANDSHAHR"/>
    <s v="UP"/>
    <s v="UTTAR PRADESH"/>
    <s v="MATHURA"/>
    <n v="910182"/>
    <s v="10469-MANISH  PANDEY"/>
    <s v="High"/>
    <n v="19504"/>
    <n v="24329"/>
    <n v="19080"/>
    <n v="42.24"/>
    <n v="2858.28"/>
    <s v="N"/>
    <s v="N"/>
    <n v="2"/>
    <s v="On-Time"/>
    <x v="562"/>
    <s v="2020-03"/>
    <s v="2020-02"/>
    <n v="0"/>
    <n v="0"/>
    <x v="5"/>
    <n v="2019"/>
    <n v="0"/>
    <s v="2020-Q1"/>
    <n v="1"/>
  </r>
  <r>
    <s v="ACC001513"/>
    <n v="624"/>
    <s v="NIMAPADA"/>
    <s v="JLG30K"/>
    <n v="34900"/>
    <n v="23599"/>
    <n v="22227"/>
    <d v="2020-03-26T00:00:00"/>
    <s v="Default"/>
    <s v="Quarterly EMI"/>
    <n v="440052"/>
    <s v="NIMAPADA-440052"/>
    <s v="Laksh Reddy"/>
    <s v="Female"/>
    <s v="26-35"/>
    <n v="29"/>
    <s v="1/1/1990"/>
    <s v="OBC"/>
    <s v="Hindu"/>
    <s v="RENT"/>
    <s v="75K-100K"/>
    <s v="Business"/>
    <n v="311"/>
    <s v="XLG"/>
    <s v="Services"/>
    <s v=" 36 months"/>
    <n v="0.1065"/>
    <s v="B"/>
    <s v="B2"/>
    <s v="NIMAPADA"/>
    <s v="107-DBS"/>
    <s v="BHUBANESWAR"/>
    <s v="OR"/>
    <s v="ODISHA"/>
    <s v="NIMAPADA"/>
    <n v="440052"/>
    <s v="12004-SAMIR RANJAN SUTRADHAR"/>
    <s v="High"/>
    <n v="35334"/>
    <n v="24003"/>
    <n v="34459"/>
    <n v="41.44"/>
    <n v="4094.3"/>
    <s v="N"/>
    <s v="N"/>
    <n v="1"/>
    <s v="On-Time"/>
    <x v="67"/>
    <s v="2020-03"/>
    <s v="2020-02"/>
    <n v="0"/>
    <n v="0"/>
    <x v="5"/>
    <n v="2019"/>
    <n v="0"/>
    <s v="2020-Q1"/>
    <n v="0"/>
  </r>
  <r>
    <s v="ACC001468"/>
    <n v="50"/>
    <s v="JORHAT"/>
    <s v="JLG30K"/>
    <n v="28419"/>
    <n v="44871"/>
    <n v="15095"/>
    <d v="2020-03-30T00:00:00"/>
    <s v="Paid Off"/>
    <s v="Monthly EMI"/>
    <n v="850152"/>
    <s v="JORHAT-850152"/>
    <s v="Nisha Mehta"/>
    <s v="Female"/>
    <s v="36-45"/>
    <n v="38"/>
    <s v="1/11/1981"/>
    <s v="SC"/>
    <s v="Muslim"/>
    <s v="RENT"/>
    <s v="25K-50K"/>
    <s v="Self-Employed"/>
    <n v="774"/>
    <s v="XLG"/>
    <s v="Services"/>
    <s v=" 36 months"/>
    <n v="0.1065"/>
    <s v="B"/>
    <s v="B2"/>
    <s v="JORHAT"/>
    <s v="208-DBS"/>
    <s v="GUWAAHATI"/>
    <s v="AS"/>
    <s v="ASSAM"/>
    <s v="JORHAT"/>
    <n v="850152"/>
    <s v="10961-NAYAN JYOTI SARMAH"/>
    <s v="High"/>
    <n v="28900"/>
    <n v="45869"/>
    <n v="28081"/>
    <n v="48.76"/>
    <n v="2040.36"/>
    <s v="N"/>
    <s v="N"/>
    <n v="2"/>
    <s v="Late"/>
    <x v="41"/>
    <s v="2020-03"/>
    <s v="2020-02"/>
    <n v="0"/>
    <n v="0"/>
    <x v="5"/>
    <n v="2019"/>
    <n v="1"/>
    <s v="2020-Q1"/>
    <n v="0"/>
  </r>
  <r>
    <s v="ACC001859"/>
    <n v="308"/>
    <s v="DHURI"/>
    <s v="JLG30K"/>
    <n v="43915"/>
    <n v="10532"/>
    <n v="9447"/>
    <d v="2020-03-31T00:00:00"/>
    <s v="Default"/>
    <s v="Quarterly EMI"/>
    <n v="1030063"/>
    <s v="DHURI-1030063"/>
    <s v="Vivaan Joshi"/>
    <s v="Female"/>
    <s v="26-35"/>
    <n v="33"/>
    <s v="15-06-1986"/>
    <s v="SC"/>
    <s v="Sikh"/>
    <s v="MORTGAGE"/>
    <s v="75K-100K"/>
    <s v="Self-Employed"/>
    <n v="847"/>
    <s v="XLG"/>
    <s v="Services"/>
    <s v=" 36 months"/>
    <n v="0.1065"/>
    <s v="B"/>
    <s v="B2"/>
    <s v="DHURI"/>
    <s v="102-DBS"/>
    <s v="LUDHIANA"/>
    <s v="PB"/>
    <s v="PUNJAB"/>
    <s v="SANGRUR"/>
    <n v="1030063"/>
    <s v="12058-DEEPAK KUMAR"/>
    <s v="Low"/>
    <n v="43957"/>
    <n v="10838"/>
    <n v="43599"/>
    <n v="45.55"/>
    <n v="1747.32"/>
    <s v="N"/>
    <s v="N"/>
    <n v="1"/>
    <s v="Late"/>
    <x v="362"/>
    <s v="2020-03"/>
    <s v="2020-02"/>
    <n v="0"/>
    <n v="0"/>
    <x v="5"/>
    <n v="2019"/>
    <n v="0"/>
    <s v="2020-Q1"/>
    <n v="0"/>
  </r>
  <r>
    <s v="ACC000339"/>
    <n v="798"/>
    <s v="MUKTSAR"/>
    <s v="JLG30K"/>
    <n v="42619"/>
    <n v="30180"/>
    <n v="21384"/>
    <d v="2020-04-02T00:00:00"/>
    <s v="Paid Off"/>
    <s v="Quarterly EMI"/>
    <n v="1110166"/>
    <s v="MUKTSAR-1110166"/>
    <s v="Ananya Reddy"/>
    <s v="Female"/>
    <s v="26-35"/>
    <n v="29"/>
    <s v="1/1/1989"/>
    <s v="ST"/>
    <s v="Sikh"/>
    <s v="RENT"/>
    <s v="100K+"/>
    <s v="Salaried"/>
    <n v="324"/>
    <s v="XLG"/>
    <s v="Services"/>
    <s v=" 36 months"/>
    <n v="0.1065"/>
    <s v="B"/>
    <s v="B2"/>
    <s v="MUKTSAR"/>
    <s v="102-DBS"/>
    <s v="LUDHIANA"/>
    <s v="PB"/>
    <s v="PUNJAB"/>
    <s v="SRI MUKTSAR SAHIB"/>
    <n v="1110166"/>
    <s v="11303-ASHUTOSH KUMAR SUMAN"/>
    <s v="Medium"/>
    <n v="44610"/>
    <n v="29816"/>
    <n v="42570"/>
    <n v="18.48"/>
    <n v="2471.7399999999998"/>
    <s v="Y"/>
    <s v="N"/>
    <n v="2"/>
    <s v="On-Time"/>
    <x v="210"/>
    <s v="2020-04"/>
    <s v="2020-03"/>
    <n v="0"/>
    <n v="0"/>
    <x v="5"/>
    <n v="2019"/>
    <n v="0"/>
    <s v="2020-Q2"/>
    <n v="0"/>
  </r>
  <r>
    <s v="ACC001046"/>
    <n v="893"/>
    <s v="Mathura"/>
    <s v="JLG30K"/>
    <n v="11646"/>
    <n v="38874"/>
    <n v="44068"/>
    <d v="2020-04-02T00:00:00"/>
    <s v="Fully Paid"/>
    <s v="Quarterly EMI"/>
    <n v="910182"/>
    <s v="Mathura-910182"/>
    <s v="Aditya Joshi"/>
    <s v="Female"/>
    <s v="26-35"/>
    <n v="35"/>
    <s v="1/1/1984"/>
    <s v="General"/>
    <s v="Hindu"/>
    <s v="RENT"/>
    <s v="&lt;25K"/>
    <s v="Business"/>
    <n v="624"/>
    <s v="XLG"/>
    <s v="Services"/>
    <s v=" 36 months"/>
    <n v="0.1065"/>
    <s v="B"/>
    <s v="B2"/>
    <s v="Mathura"/>
    <s v="176-DBS"/>
    <s v="BULANDSHAHR"/>
    <s v="UP"/>
    <s v="UTTAR PRADESH"/>
    <s v="MATHURA"/>
    <n v="910182"/>
    <s v="10469-MANISH  PANDEY"/>
    <s v="High"/>
    <n v="12073"/>
    <n v="39509"/>
    <n v="11530"/>
    <n v="34.450000000000003"/>
    <n v="2192.8200000000002"/>
    <s v="N"/>
    <s v="N"/>
    <n v="0"/>
    <s v="Late"/>
    <x v="563"/>
    <s v="2020-04"/>
    <s v="2020-03"/>
    <n v="0"/>
    <n v="0"/>
    <x v="5"/>
    <n v="2019"/>
    <n v="0"/>
    <s v="2020-Q2"/>
    <n v="1"/>
  </r>
  <r>
    <s v="ACC001057"/>
    <n v="482"/>
    <s v="FATEHGARH SAHIB"/>
    <s v="JLG30K"/>
    <n v="26581"/>
    <n v="43034"/>
    <n v="30148"/>
    <d v="2020-04-04T00:00:00"/>
    <s v="Default"/>
    <s v="Monthly EMI"/>
    <n v="120676"/>
    <s v="FATEHGARH SAHIB-120676"/>
    <s v="Aditya Verma"/>
    <s v="Female"/>
    <s v="46-55"/>
    <n v="49"/>
    <s v="3/7/1970"/>
    <s v="ST"/>
    <s v="Sikh"/>
    <s v="RENT"/>
    <s v="50K-75K"/>
    <s v="Self-Employed"/>
    <n v="695"/>
    <s v="XLG"/>
    <s v="Services"/>
    <s v=" 36 months"/>
    <n v="0.1065"/>
    <s v="B"/>
    <s v="B2"/>
    <s v="FATEHGARH SAHIB"/>
    <s v="102-DBS"/>
    <s v="LUDHIANA"/>
    <s v="PB"/>
    <s v="PUNJAB"/>
    <s v="FATEHGARH SAHIB"/>
    <n v="120676"/>
    <s v="10037-RAJESH PRATAP"/>
    <s v="Medium"/>
    <n v="28217"/>
    <n v="44654"/>
    <n v="26322"/>
    <n v="48.96"/>
    <n v="3455.63"/>
    <s v="N"/>
    <s v="Y"/>
    <n v="2"/>
    <s v="On-Time"/>
    <x v="564"/>
    <s v="2020-04"/>
    <s v="2020-03"/>
    <n v="0"/>
    <n v="0"/>
    <x v="5"/>
    <n v="2019"/>
    <n v="0"/>
    <s v="2020-Q2"/>
    <n v="1"/>
  </r>
  <r>
    <s v="ACC000953"/>
    <n v="530"/>
    <s v="SANGRUR"/>
    <s v="JLG30K"/>
    <n v="41670"/>
    <n v="6637"/>
    <n v="25786"/>
    <d v="2020-04-06T00:00:00"/>
    <s v="Paid Off"/>
    <s v="Quarterly EMI"/>
    <n v="110159"/>
    <s v="SANGRUR-110159"/>
    <s v="Kavya Mehta"/>
    <s v="Female"/>
    <s v="36-45"/>
    <n v="45"/>
    <s v="14-03-1973"/>
    <s v="General"/>
    <s v="Muslim"/>
    <s v="OWN"/>
    <s v="50K-75K"/>
    <s v="Business"/>
    <n v="490"/>
    <s v="XLG"/>
    <s v="Services"/>
    <s v=" 36 months"/>
    <n v="0.1065"/>
    <s v="B"/>
    <s v="B2"/>
    <s v="SANGRUR"/>
    <s v="102-DBS"/>
    <s v="LUDHIANA"/>
    <s v="PB"/>
    <s v="PUNJAB"/>
    <s v="SANGRUR"/>
    <n v="110159"/>
    <s v="10037-RAJESH PRATAP"/>
    <s v="Low"/>
    <n v="41472"/>
    <n v="7707"/>
    <n v="41232"/>
    <n v="3.37"/>
    <n v="4954.8999999999996"/>
    <s v="N"/>
    <s v="N"/>
    <n v="2"/>
    <s v="On-Time"/>
    <x v="339"/>
    <s v="2020-04"/>
    <s v="2020-03"/>
    <n v="0"/>
    <n v="0"/>
    <x v="5"/>
    <n v="2019"/>
    <n v="0"/>
    <s v="2020-Q2"/>
    <n v="0"/>
  </r>
  <r>
    <s v="ACC001401"/>
    <n v="676"/>
    <s v="MAWANA"/>
    <s v="JLG30K"/>
    <n v="30815"/>
    <n v="45733"/>
    <n v="21216"/>
    <d v="2020-04-07T00:00:00"/>
    <s v="Paid Off"/>
    <s v="Quarterly EMI"/>
    <n v="800018"/>
    <s v="MAWANA-800018"/>
    <s v="Meera Gupta"/>
    <s v="Female"/>
    <s v="46-55"/>
    <n v="47"/>
    <s v="1/6/1972"/>
    <s v="Minority"/>
    <s v="Muslim"/>
    <s v="MORTGAGE"/>
    <s v="25K-50K"/>
    <s v="Self-Employed"/>
    <n v="346"/>
    <s v="XLG"/>
    <s v="Services"/>
    <s v=" 36 months"/>
    <n v="0.1065"/>
    <s v="B"/>
    <s v="B2"/>
    <s v="MAWANA"/>
    <s v="176-DBS"/>
    <s v="BULANDSHAHR"/>
    <s v="UP"/>
    <s v="UTTAR PRADESH"/>
    <s v="MEERUT"/>
    <n v="800018"/>
    <s v="11183-ANIL KUMAR"/>
    <s v="Medium"/>
    <n v="32764"/>
    <n v="46821"/>
    <n v="30663"/>
    <n v="33.700000000000003"/>
    <n v="1127.18"/>
    <s v="N"/>
    <s v="N"/>
    <n v="2"/>
    <s v="On-Time"/>
    <x v="110"/>
    <s v="2020-04"/>
    <s v="2020-03"/>
    <n v="0"/>
    <n v="0"/>
    <x v="5"/>
    <n v="2019"/>
    <n v="0"/>
    <s v="2020-Q2"/>
    <n v="0"/>
  </r>
  <r>
    <s v="ACC000138"/>
    <n v="301"/>
    <s v="MAWANA"/>
    <s v="JLG30K"/>
    <n v="35726"/>
    <n v="32404"/>
    <n v="7175"/>
    <d v="2020-04-08T00:00:00"/>
    <s v="Default"/>
    <s v="Monthly EMI"/>
    <n v="800018"/>
    <s v="MAWANA-800018"/>
    <s v="Aditya Reddy"/>
    <s v="Female"/>
    <s v="26-35"/>
    <n v="29"/>
    <s v="1/1/1989"/>
    <s v="General"/>
    <s v="Muslim"/>
    <s v="RENT"/>
    <s v="50K-75K"/>
    <s v="Business"/>
    <n v="647"/>
    <s v="XLG"/>
    <s v="Services"/>
    <s v=" 36 months"/>
    <n v="0.1065"/>
    <s v="B"/>
    <s v="B2"/>
    <s v="MAWANA"/>
    <s v="176-DBS"/>
    <s v="BULANDSHAHR"/>
    <s v="UP"/>
    <s v="UTTAR PRADESH"/>
    <s v="MEERUT"/>
    <n v="800018"/>
    <s v="11183-ANIL KUMAR"/>
    <s v="Medium"/>
    <n v="36075"/>
    <n v="33334"/>
    <n v="35420"/>
    <n v="7.17"/>
    <n v="4954.2700000000004"/>
    <s v="N"/>
    <s v="N"/>
    <n v="1"/>
    <s v="On-Time"/>
    <x v="565"/>
    <s v="2020-04"/>
    <s v="2020-03"/>
    <n v="0"/>
    <n v="0"/>
    <x v="5"/>
    <n v="2019"/>
    <n v="0"/>
    <s v="2020-Q2"/>
    <n v="1"/>
  </r>
  <r>
    <s v="ACC000917"/>
    <n v="714"/>
    <s v="JORHAT"/>
    <s v="JLG30K"/>
    <n v="29425"/>
    <n v="15440"/>
    <n v="6600"/>
    <d v="2020-04-10T00:00:00"/>
    <s v="Paid Off"/>
    <s v="Monthly EMI"/>
    <n v="850152"/>
    <s v="JORHAT-850152"/>
    <s v="Vivaan Joshi"/>
    <s v="Female"/>
    <s v="26-35"/>
    <n v="33"/>
    <s v="15-06-1986"/>
    <s v="SC"/>
    <s v="Sikh"/>
    <s v="MORTGAGE"/>
    <s v="75K-100K"/>
    <s v="Self-Employed"/>
    <n v="847"/>
    <s v="XLG"/>
    <s v="Services"/>
    <s v=" 36 months"/>
    <n v="0.1065"/>
    <s v="B"/>
    <s v="B2"/>
    <s v="JORHAT"/>
    <s v="208-DBS"/>
    <s v="GUWAAHATI"/>
    <s v="AS"/>
    <s v="ASSAM"/>
    <s v="JORHAT"/>
    <n v="850152"/>
    <s v="10961-NAYAN JYOTI SARMAH"/>
    <s v="High"/>
    <n v="29558"/>
    <n v="16561"/>
    <n v="29191"/>
    <n v="43.43"/>
    <n v="1866.82"/>
    <s v="N"/>
    <s v="N"/>
    <n v="0"/>
    <s v="Late"/>
    <x v="566"/>
    <s v="2020-04"/>
    <s v="2020-03"/>
    <n v="0"/>
    <n v="0"/>
    <x v="5"/>
    <n v="2019"/>
    <n v="0"/>
    <s v="2020-Q2"/>
    <n v="1"/>
  </r>
  <r>
    <s v="ACC001223"/>
    <n v="834"/>
    <s v="DHURI"/>
    <s v="JLG35K"/>
    <n v="40272"/>
    <n v="16479"/>
    <n v="41042"/>
    <d v="2020-04-10T00:00:00"/>
    <s v="Paid Off"/>
    <s v="Quarterly EMI"/>
    <n v="1030063"/>
    <s v="DHURI-1030063"/>
    <s v="Aditya Joshi"/>
    <s v="Female"/>
    <s v="26-35"/>
    <n v="35"/>
    <s v="1/1/1984"/>
    <s v="General"/>
    <s v="Hindu"/>
    <s v="RENT"/>
    <s v="&lt;25K"/>
    <s v="Business"/>
    <n v="624"/>
    <s v="XLG"/>
    <s v="Trade"/>
    <s v=" 36 months"/>
    <n v="9.9099999999999994E-2"/>
    <s v="B"/>
    <s v="B1"/>
    <s v="DHURI"/>
    <s v="102-DBS"/>
    <s v="LUDHIANA"/>
    <s v="PB"/>
    <s v="PUNJAB"/>
    <s v="SANGRUR"/>
    <n v="1030063"/>
    <s v="12058-DEEPAK KUMAR"/>
    <s v="Low"/>
    <n v="40724"/>
    <n v="16685"/>
    <n v="40223"/>
    <n v="39.58"/>
    <n v="751.67"/>
    <s v="N"/>
    <s v="N"/>
    <n v="1"/>
    <s v="On-Time"/>
    <x v="566"/>
    <s v="2020-04"/>
    <s v="2020-03"/>
    <n v="0"/>
    <n v="0"/>
    <x v="5"/>
    <n v="2019"/>
    <n v="0"/>
    <s v="2020-Q2"/>
    <n v="1"/>
  </r>
  <r>
    <s v="ACC001290"/>
    <n v="415"/>
    <s v="MAWANA"/>
    <s v="JLG35K"/>
    <n v="12205"/>
    <n v="42752"/>
    <n v="3977"/>
    <d v="2020-04-13T00:00:00"/>
    <s v="Paid Off"/>
    <s v="Quarterly EMI"/>
    <n v="800018"/>
    <s v="MAWANA-800018"/>
    <s v="Meera Joshi"/>
    <s v="Female"/>
    <s v="36-45"/>
    <n v="42"/>
    <s v="1/1/1977"/>
    <s v="ST"/>
    <s v="Sikh"/>
    <s v="RENT"/>
    <s v="25K-50K"/>
    <s v="Salaried"/>
    <n v="534"/>
    <s v="XLG"/>
    <s v="Trade"/>
    <s v=" 36 months"/>
    <n v="9.9099999999999994E-2"/>
    <s v="B"/>
    <s v="B1"/>
    <s v="MAWANA"/>
    <s v="176-DBS"/>
    <s v="BULANDSHAHR"/>
    <s v="UP"/>
    <s v="UTTAR PRADESH"/>
    <s v="MEERUT"/>
    <n v="800018"/>
    <s v="11183-ANIL KUMAR"/>
    <s v="Medium"/>
    <n v="12063"/>
    <n v="43079"/>
    <n v="11721"/>
    <n v="48.18"/>
    <n v="1996.34"/>
    <s v="N"/>
    <s v="N"/>
    <n v="1"/>
    <s v="On-Time"/>
    <x v="567"/>
    <s v="2020-04"/>
    <s v="2020-03"/>
    <n v="0"/>
    <n v="0"/>
    <x v="5"/>
    <n v="2019"/>
    <n v="0"/>
    <s v="2020-Q2"/>
    <n v="1"/>
  </r>
  <r>
    <s v="ACC001370"/>
    <n v="68"/>
    <s v="DHURI"/>
    <s v="JLG35K"/>
    <n v="30451"/>
    <n v="5190"/>
    <n v="44504"/>
    <d v="2020-04-16T00:00:00"/>
    <s v="Active"/>
    <s v="Monthly EMI"/>
    <n v="1030063"/>
    <s v="DHURI-1030063"/>
    <s v="Kavya Malhotra"/>
    <s v="Female"/>
    <s v="36-45"/>
    <n v="41"/>
    <s v="1/1/1978"/>
    <s v="OBC"/>
    <s v="Hindu"/>
    <s v="RENT"/>
    <s v="25K-50K"/>
    <s v="Salaried"/>
    <n v="495"/>
    <s v="XLG"/>
    <s v="Trade"/>
    <s v=" 36 months"/>
    <n v="9.9099999999999994E-2"/>
    <s v="B"/>
    <s v="B1"/>
    <s v="DHURI"/>
    <s v="102-DBS"/>
    <s v="LUDHIANA"/>
    <s v="PB"/>
    <s v="PUNJAB"/>
    <s v="SANGRUR"/>
    <n v="1030063"/>
    <s v="12058-DEEPAK KUMAR"/>
    <s v="Low"/>
    <n v="30359"/>
    <n v="5851"/>
    <n v="30146"/>
    <n v="12.13"/>
    <n v="4351.8599999999997"/>
    <s v="N"/>
    <s v="N"/>
    <n v="0"/>
    <s v="On-Time"/>
    <x v="464"/>
    <s v="2020-04"/>
    <s v="2020-03"/>
    <n v="1"/>
    <n v="0"/>
    <x v="5"/>
    <n v="2019"/>
    <n v="1"/>
    <s v="2020-Q2"/>
    <n v="0"/>
  </r>
  <r>
    <s v="ACC001374"/>
    <n v="202"/>
    <s v="DURGAPUR"/>
    <s v="JLG50K"/>
    <n v="20454"/>
    <n v="32177"/>
    <n v="32542"/>
    <d v="2020-04-16T00:00:00"/>
    <s v="Paid Off"/>
    <s v="Monthly EMI"/>
    <n v="700013"/>
    <s v="DURGAPUR-700013"/>
    <s v="Ishaan Reddy"/>
    <s v="Female"/>
    <s v="26-35"/>
    <n v="33"/>
    <s v="8/2/1986"/>
    <s v="General"/>
    <s v="Muslim"/>
    <s v="RENT"/>
    <s v="&lt;25K"/>
    <s v="Self-Employed"/>
    <n v="336"/>
    <s v="XLG"/>
    <s v="Home Loan"/>
    <s v=" 60 months"/>
    <n v="0.1991"/>
    <s v="E"/>
    <s v="E4"/>
    <s v="DURGAPUR"/>
    <s v="201-DBS"/>
    <s v="HOWRAH"/>
    <s v="WB"/>
    <s v="WEST BENGAL"/>
    <s v="PASCHIM BARDHHAMAN"/>
    <n v="700013"/>
    <s v="10037-RAJESH PRATAP"/>
    <s v="Low"/>
    <n v="21430"/>
    <n v="34119"/>
    <n v="20224"/>
    <n v="23.66"/>
    <n v="343.55"/>
    <s v="N"/>
    <s v="Y"/>
    <n v="1"/>
    <s v="Late"/>
    <x v="568"/>
    <s v="2020-04"/>
    <s v="2020-03"/>
    <n v="0"/>
    <n v="0"/>
    <x v="5"/>
    <n v="2019"/>
    <n v="0"/>
    <s v="2020-Q2"/>
    <n v="1"/>
  </r>
  <r>
    <s v="ACC000423"/>
    <n v="518"/>
    <s v="MUKTSAR"/>
    <s v="JLG30K"/>
    <n v="37830"/>
    <n v="14329"/>
    <n v="11765"/>
    <d v="2020-04-21T00:00:00"/>
    <s v="Paid Off"/>
    <s v="Monthly EMI"/>
    <n v="1110166"/>
    <s v="MUKTSAR-1110166"/>
    <s v="Vivaan Verma"/>
    <s v="Female"/>
    <s v="26-35"/>
    <n v="34"/>
    <s v="29-09-1985"/>
    <s v="ST"/>
    <s v="Sikh"/>
    <s v="MORTGAGE"/>
    <s v="100K+"/>
    <s v="Self-Employed"/>
    <n v="469"/>
    <s v="XLG"/>
    <s v="Services"/>
    <s v=" 36 months"/>
    <n v="0.1065"/>
    <s v="B"/>
    <s v="B2"/>
    <s v="MUKTSAR"/>
    <s v="102-DBS"/>
    <s v="LUDHIANA"/>
    <s v="PB"/>
    <s v="PUNJAB"/>
    <s v="SRI MUKTSAR SAHIB"/>
    <n v="1110166"/>
    <s v="11303-ASHUTOSH KUMAR SUMAN"/>
    <s v="Medium"/>
    <n v="37435"/>
    <n v="16051"/>
    <n v="37477"/>
    <n v="46.8"/>
    <n v="3805.99"/>
    <s v="Y"/>
    <s v="N"/>
    <n v="0"/>
    <s v="Very Late"/>
    <x v="103"/>
    <s v="2020-04"/>
    <s v="2020-03"/>
    <n v="0"/>
    <n v="0"/>
    <x v="5"/>
    <n v="2019"/>
    <n v="0"/>
    <s v="2020-Q2"/>
    <n v="0"/>
  </r>
  <r>
    <s v="ACC000501"/>
    <n v="761"/>
    <s v="DHURI"/>
    <s v="JLG35K"/>
    <n v="16021"/>
    <n v="5271"/>
    <n v="33287"/>
    <d v="2020-05-05T00:00:00"/>
    <s v="Default"/>
    <s v="Monthly EMI"/>
    <n v="1030063"/>
    <s v="DHURI-1030063"/>
    <s v="Kavya Chopra"/>
    <s v="Female"/>
    <s v="36-45"/>
    <n v="43"/>
    <s v="10/3/1975"/>
    <s v="General"/>
    <s v="Muslim"/>
    <s v="OWN"/>
    <s v="100K+"/>
    <s v="Business"/>
    <n v="300"/>
    <s v="XLG"/>
    <s v="Trade"/>
    <s v=" 36 months"/>
    <n v="9.9099999999999994E-2"/>
    <s v="B"/>
    <s v="B1"/>
    <s v="DHURI"/>
    <s v="102-DBS"/>
    <s v="LUDHIANA"/>
    <s v="PB"/>
    <s v="PUNJAB"/>
    <s v="SANGRUR"/>
    <n v="1030063"/>
    <s v="12058-DEEPAK KUMAR"/>
    <s v="Low"/>
    <n v="16260"/>
    <n v="4841"/>
    <n v="15551"/>
    <n v="35.44"/>
    <n v="2975.31"/>
    <s v="N"/>
    <s v="N"/>
    <n v="1"/>
    <s v="Very Late"/>
    <x v="359"/>
    <s v="2020-05"/>
    <s v="2020-04"/>
    <n v="0"/>
    <n v="0"/>
    <x v="5"/>
    <n v="2019"/>
    <n v="1"/>
    <s v="2020-Q2"/>
    <n v="0"/>
  </r>
  <r>
    <s v="ACC000382"/>
    <n v="691"/>
    <s v="SEHORE"/>
    <s v="JLG35K"/>
    <n v="36154"/>
    <n v="9632"/>
    <n v="35058"/>
    <d v="2020-05-07T00:00:00"/>
    <s v="Fully Paid"/>
    <s v="Quarterly EMI"/>
    <n v="1440051"/>
    <s v="SEHORE-1440051"/>
    <s v="Ananya Malhotra"/>
    <s v="Female"/>
    <s v="36-45"/>
    <n v="44"/>
    <s v="1/1/1975"/>
    <s v="SC"/>
    <s v="Hindu"/>
    <s v="MORTGAGE"/>
    <s v="&lt;25K"/>
    <s v="Self-Employed"/>
    <n v="361"/>
    <s v="XLG"/>
    <s v="Trade"/>
    <s v=" 36 months"/>
    <n v="9.9099999999999994E-2"/>
    <s v="B"/>
    <s v="B1"/>
    <s v="SEHORE"/>
    <s v="200-DBS"/>
    <s v="BHOPAL"/>
    <s v="MP"/>
    <s v="MADHYA PRADESH"/>
    <s v="SEHORE"/>
    <n v="1440051"/>
    <s v="10063-VIR SINGH"/>
    <s v="High"/>
    <n v="35677"/>
    <n v="10142"/>
    <n v="36015"/>
    <n v="43.5"/>
    <n v="4627.1099999999997"/>
    <s v="N"/>
    <s v="N"/>
    <n v="0"/>
    <s v="On-Time"/>
    <x v="569"/>
    <s v="2020-05"/>
    <s v="2020-04"/>
    <n v="0"/>
    <n v="0"/>
    <x v="5"/>
    <n v="2019"/>
    <n v="0"/>
    <s v="2020-Q2"/>
    <n v="1"/>
  </r>
  <r>
    <s v="ACC001955"/>
    <n v="288"/>
    <s v="DHURI"/>
    <s v="JLG35K"/>
    <n v="49636"/>
    <n v="46221"/>
    <n v="1927"/>
    <d v="2020-05-08T00:00:00"/>
    <s v="Paid Off"/>
    <s v="Quarterly EMI"/>
    <n v="1030063"/>
    <s v="DHURI-1030063"/>
    <s v="Meera Patel"/>
    <s v="Female"/>
    <s v="26-35"/>
    <n v="28"/>
    <s v="29-03-1991"/>
    <s v="ST"/>
    <s v="Sikh"/>
    <s v="RENT"/>
    <s v="25K-50K"/>
    <s v="Salaried"/>
    <n v="432"/>
    <s v="XLG"/>
    <s v="Trade"/>
    <s v=" 36 months"/>
    <n v="9.9099999999999994E-2"/>
    <s v="B"/>
    <s v="B1"/>
    <s v="DHURI"/>
    <s v="102-DBS"/>
    <s v="LUDHIANA"/>
    <s v="PB"/>
    <s v="PUNJAB"/>
    <s v="SANGRUR"/>
    <n v="1030063"/>
    <s v="12058-DEEPAK KUMAR"/>
    <s v="Low"/>
    <n v="51016"/>
    <n v="47404"/>
    <n v="49449"/>
    <n v="38.74"/>
    <n v="1687.73"/>
    <s v="N"/>
    <s v="Y"/>
    <n v="1"/>
    <s v="On-Time"/>
    <x v="570"/>
    <s v="2020-05"/>
    <s v="2020-04"/>
    <n v="0"/>
    <n v="0"/>
    <x v="5"/>
    <n v="2019"/>
    <n v="0"/>
    <s v="2020-Q2"/>
    <n v="1"/>
  </r>
  <r>
    <s v="ACC000497"/>
    <n v="532"/>
    <s v="Mathura"/>
    <s v="JLG30K"/>
    <n v="38879"/>
    <n v="4870"/>
    <n v="7397"/>
    <d v="2020-05-09T00:00:00"/>
    <s v="Active"/>
    <s v="Monthly EMI"/>
    <n v="910182"/>
    <s v="Mathura-910182"/>
    <s v="Diya Verma"/>
    <s v="Female"/>
    <s v="26-35"/>
    <n v="35"/>
    <s v="1/1/1984"/>
    <s v="ST"/>
    <s v="Sikh"/>
    <s v="MORTGAGE"/>
    <s v="25K-50K"/>
    <s v="Self-Employed"/>
    <n v="744"/>
    <s v="XLG"/>
    <s v="Services"/>
    <s v=" 36 months"/>
    <n v="0.1065"/>
    <s v="B"/>
    <s v="B2"/>
    <s v="Mathura"/>
    <s v="176-DBS"/>
    <s v="BULANDSHAHR"/>
    <s v="UP"/>
    <s v="UTTAR PRADESH"/>
    <s v="MATHURA"/>
    <n v="910182"/>
    <s v="10469-MANISH  PANDEY"/>
    <s v="High"/>
    <n v="38685"/>
    <n v="6176"/>
    <n v="38845"/>
    <n v="18.3"/>
    <n v="4730.58"/>
    <s v="Y"/>
    <s v="Y"/>
    <n v="0"/>
    <s v="On-Time"/>
    <x v="449"/>
    <s v="2020-05"/>
    <s v="2020-04"/>
    <n v="1"/>
    <n v="0"/>
    <x v="5"/>
    <n v="2019"/>
    <n v="0"/>
    <s v="2020-Q2"/>
    <n v="0"/>
  </r>
  <r>
    <s v="ACC001178"/>
    <n v="501"/>
    <s v="Mangaldoi"/>
    <s v="JLG30K"/>
    <n v="20959"/>
    <n v="14033"/>
    <n v="41507"/>
    <d v="2020-05-12T00:00:00"/>
    <s v="Fully Paid"/>
    <s v="Monthly EMI"/>
    <n v="570241"/>
    <s v="Mangaldoi-570241"/>
    <s v="Vivaan Gupta"/>
    <s v="Female"/>
    <s v="46-55"/>
    <n v="46"/>
    <s v="1/1/1973"/>
    <s v="ST"/>
    <s v="Sikh"/>
    <s v="OWN"/>
    <s v="75K-100K"/>
    <s v="Business"/>
    <n v="481"/>
    <s v="XLG"/>
    <s v="Services"/>
    <s v=" 36 months"/>
    <n v="0.1065"/>
    <s v="B"/>
    <s v="B2"/>
    <s v="Mangaldoi"/>
    <s v="208-DBS"/>
    <s v="GUWAAHATI"/>
    <s v="AS"/>
    <s v="ASSAM"/>
    <s v="Mangaldoi"/>
    <n v="570241"/>
    <s v="10961-NAYAN JYOTI SARMAH"/>
    <s v="Low"/>
    <n v="21658"/>
    <n v="15597"/>
    <n v="20555"/>
    <n v="27.59"/>
    <n v="3352.77"/>
    <s v="N"/>
    <s v="Y"/>
    <n v="0"/>
    <s v="On-Time"/>
    <x v="236"/>
    <s v="2020-05"/>
    <s v="2020-04"/>
    <n v="0"/>
    <n v="0"/>
    <x v="5"/>
    <n v="2019"/>
    <n v="0"/>
    <s v="2020-Q2"/>
    <n v="0"/>
  </r>
  <r>
    <s v="ACC000939"/>
    <n v="828"/>
    <s v="TEZPUR"/>
    <s v="JLG35K"/>
    <n v="7517"/>
    <n v="10278"/>
    <n v="35478"/>
    <d v="2020-05-14T00:00:00"/>
    <s v="Fully Paid"/>
    <s v="Quarterly EMI"/>
    <n v="680026"/>
    <s v="TEZPUR-680026"/>
    <s v="Kavya Mehta"/>
    <s v="Female"/>
    <s v="46-55"/>
    <n v="52"/>
    <s v="1/1/1967"/>
    <s v="General"/>
    <s v="Muslim"/>
    <s v="RENT"/>
    <s v="&lt;25K"/>
    <s v="Business"/>
    <n v="390"/>
    <s v="XLG"/>
    <s v="Trade"/>
    <s v=" 36 months"/>
    <n v="9.9099999999999994E-2"/>
    <s v="B"/>
    <s v="B1"/>
    <s v="TEZPUR"/>
    <s v="208-DBS"/>
    <s v="GUWAAHATI"/>
    <s v="AS"/>
    <s v="ASSAM"/>
    <s v="SONITPUR"/>
    <n v="680026"/>
    <s v="11055-MANAS PROTIM HAZARIKA"/>
    <s v="Medium"/>
    <n v="9470"/>
    <n v="11487"/>
    <n v="7147"/>
    <n v="38.619999999999997"/>
    <n v="2696.14"/>
    <s v="N"/>
    <s v="N"/>
    <n v="1"/>
    <s v="On-Time"/>
    <x v="183"/>
    <s v="2020-05"/>
    <s v="2020-04"/>
    <n v="0"/>
    <n v="0"/>
    <x v="5"/>
    <n v="2019"/>
    <n v="0"/>
    <s v="2020-Q2"/>
    <n v="0"/>
  </r>
  <r>
    <s v="ACC000967"/>
    <n v="138"/>
    <s v="BULANDSHAHR"/>
    <s v="JLG30K"/>
    <n v="12565"/>
    <n v="26725"/>
    <n v="44340"/>
    <d v="2020-05-15T00:00:00"/>
    <s v="Fully Paid"/>
    <s v="Quarterly EMI"/>
    <n v="10068"/>
    <s v="BULANDSHAHR-10068"/>
    <s v="Ananya Nair"/>
    <s v="Female"/>
    <s v="36-45"/>
    <n v="39"/>
    <s v="1/1/1981"/>
    <s v="ST"/>
    <s v="Sikh"/>
    <s v="RENT"/>
    <s v="75K-100K"/>
    <s v="Business"/>
    <n v="795"/>
    <s v="XLG"/>
    <s v="Services"/>
    <s v=" 36 months"/>
    <n v="0.1065"/>
    <s v="B"/>
    <s v="B2"/>
    <s v="BULANDSHAHR"/>
    <s v="176-DBS"/>
    <s v="BULANDSHAHR"/>
    <s v="UP"/>
    <s v="UTTAR PRADESH"/>
    <s v="BULANDSHAHAR"/>
    <n v="10068"/>
    <s v="10057-NANDI SHANKAR"/>
    <s v="High"/>
    <n v="13043"/>
    <n v="26799"/>
    <n v="12109"/>
    <n v="21.53"/>
    <n v="2241.7399999999998"/>
    <s v="Y"/>
    <s v="N"/>
    <n v="0"/>
    <s v="Very Late"/>
    <x v="46"/>
    <s v="2020-05"/>
    <s v="2020-04"/>
    <n v="0"/>
    <n v="0"/>
    <x v="5"/>
    <n v="2019"/>
    <n v="1"/>
    <s v="2020-Q2"/>
    <n v="0"/>
  </r>
  <r>
    <s v="ACC001214"/>
    <n v="60"/>
    <s v="DURGAPUR"/>
    <s v="JLG35K"/>
    <n v="37364"/>
    <n v="4473"/>
    <n v="22640"/>
    <d v="2020-05-16T00:00:00"/>
    <s v="Fully Paid"/>
    <s v="Monthly EMI"/>
    <n v="700013"/>
    <s v="DURGAPUR-700013"/>
    <s v="Ananya Chopra"/>
    <s v="Female"/>
    <s v="36-45"/>
    <n v="45"/>
    <s v="1/1/1974"/>
    <s v="SC"/>
    <s v="Hindu"/>
    <s v="RENT"/>
    <s v="75K-100K"/>
    <s v="Salaried"/>
    <n v="311"/>
    <s v="XLG"/>
    <s v="Trade"/>
    <s v=" 36 months"/>
    <n v="9.9099999999999994E-2"/>
    <s v="B"/>
    <s v="B1"/>
    <s v="DURGAPUR"/>
    <s v="201-DBS"/>
    <s v="HOWRAH"/>
    <s v="WB"/>
    <s v="WEST BENGAL"/>
    <s v="PASCHIM BARDHHAMAN"/>
    <n v="700013"/>
    <s v="10037-RAJESH PRATAP"/>
    <s v="Low"/>
    <n v="38189"/>
    <n v="5764"/>
    <n v="37184"/>
    <n v="13.13"/>
    <n v="1325.26"/>
    <s v="N"/>
    <s v="N"/>
    <n v="0"/>
    <s v="On-Time"/>
    <x v="419"/>
    <s v="2020-05"/>
    <s v="2020-04"/>
    <n v="0"/>
    <n v="0"/>
    <x v="5"/>
    <n v="2019"/>
    <n v="0"/>
    <s v="2020-Q2"/>
    <n v="0"/>
  </r>
  <r>
    <s v="ACC001190"/>
    <n v="416"/>
    <s v="JORHAT"/>
    <s v="JLG30K"/>
    <n v="34763"/>
    <n v="25144"/>
    <n v="20609"/>
    <d v="2020-05-20T00:00:00"/>
    <s v="Fully Paid"/>
    <s v="Monthly EMI"/>
    <n v="850152"/>
    <s v="JORHAT-850152"/>
    <s v="Laksh Gupta"/>
    <s v="Female"/>
    <s v="46-55"/>
    <n v="52"/>
    <s v="1/1/1968"/>
    <s v="SC"/>
    <s v="Hindu"/>
    <s v="RENT"/>
    <s v="75K-100K"/>
    <s v="Salaried"/>
    <n v="584"/>
    <s v="XLG"/>
    <s v="Services"/>
    <s v=" 36 months"/>
    <n v="0.1065"/>
    <s v="B"/>
    <s v="B2"/>
    <s v="JORHAT"/>
    <s v="208-DBS"/>
    <s v="GUWAAHATI"/>
    <s v="AS"/>
    <s v="ASSAM"/>
    <s v="JORHAT"/>
    <n v="850152"/>
    <s v="10961-NAYAN JYOTI SARMAH"/>
    <s v="High"/>
    <n v="35473"/>
    <n v="26882"/>
    <n v="34397"/>
    <n v="17.84"/>
    <n v="651.9"/>
    <s v="Y"/>
    <s v="N"/>
    <n v="1"/>
    <s v="On-Time"/>
    <x v="283"/>
    <s v="2020-05"/>
    <s v="2020-04"/>
    <n v="0"/>
    <n v="0"/>
    <x v="5"/>
    <n v="2019"/>
    <n v="1"/>
    <s v="2020-Q2"/>
    <n v="0"/>
  </r>
  <r>
    <s v="ACC000290"/>
    <n v="655"/>
    <s v="DHURI"/>
    <s v="JLG30K"/>
    <n v="21934"/>
    <n v="29994"/>
    <n v="15290"/>
    <d v="2020-05-23T00:00:00"/>
    <s v="Fully Paid"/>
    <s v="Quarterly EMI"/>
    <n v="1030063"/>
    <s v="DHURI-1030063"/>
    <s v="Ananya Reddy"/>
    <s v="Female"/>
    <s v="26-35"/>
    <n v="29"/>
    <s v="1/1/1989"/>
    <s v="ST"/>
    <s v="Sikh"/>
    <s v="RENT"/>
    <s v="100K+"/>
    <s v="Salaried"/>
    <n v="324"/>
    <s v="XLG"/>
    <s v="Services"/>
    <s v=" 36 months"/>
    <n v="0.1065"/>
    <s v="B"/>
    <s v="B2"/>
    <s v="DHURI"/>
    <s v="102-DBS"/>
    <s v="LUDHIANA"/>
    <s v="PB"/>
    <s v="PUNJAB"/>
    <s v="SANGRUR"/>
    <n v="1030063"/>
    <s v="12058-DEEPAK KUMAR"/>
    <s v="Low"/>
    <n v="22227"/>
    <n v="30772"/>
    <n v="21637"/>
    <n v="2.42"/>
    <n v="284.3"/>
    <s v="N"/>
    <s v="N"/>
    <n v="2"/>
    <s v="On-Time"/>
    <x v="571"/>
    <s v="2020-05"/>
    <s v="2020-04"/>
    <n v="0"/>
    <n v="0"/>
    <x v="5"/>
    <n v="2019"/>
    <n v="0"/>
    <s v="2020-Q2"/>
    <n v="1"/>
  </r>
  <r>
    <s v="ACC000545"/>
    <n v="544"/>
    <s v="Mangaldoi"/>
    <s v="JLG29K"/>
    <n v="28590"/>
    <n v="32619"/>
    <n v="16420"/>
    <d v="2020-05-25T00:00:00"/>
    <s v="Default"/>
    <s v="Quarterly EMI"/>
    <n v="570241"/>
    <s v="Mangaldoi-570241"/>
    <s v="Ananya Sharma"/>
    <s v="Female"/>
    <s v="46-55"/>
    <n v="52"/>
    <s v="1/1/1967"/>
    <s v="Minority"/>
    <s v="Muslim"/>
    <s v="RENT"/>
    <s v="&lt;25K"/>
    <s v="Business"/>
    <n v="557"/>
    <s v="XLG"/>
    <s v="Trade"/>
    <s v=" 60 months"/>
    <n v="0.17269999999999999"/>
    <s v="D"/>
    <s v="D3"/>
    <s v="Mangaldoi"/>
    <s v="208-DBS"/>
    <s v="GUWAAHATI"/>
    <s v="AS"/>
    <s v="ASSAM"/>
    <s v="Mangaldoi"/>
    <n v="570241"/>
    <s v="10961-NAYAN JYOTI SARMAH"/>
    <s v="Low"/>
    <n v="28892"/>
    <n v="33542"/>
    <n v="28341"/>
    <n v="22.28"/>
    <n v="4243.6400000000003"/>
    <s v="N"/>
    <s v="Y"/>
    <n v="2"/>
    <s v="Late"/>
    <x v="572"/>
    <s v="2020-05"/>
    <s v="2020-04"/>
    <n v="0"/>
    <n v="0"/>
    <x v="5"/>
    <n v="2019"/>
    <n v="0"/>
    <s v="2020-Q2"/>
    <n v="1"/>
  </r>
  <r>
    <s v="ACC000768"/>
    <n v="695"/>
    <s v="MUKTSAR"/>
    <s v="JLG30K"/>
    <n v="13834"/>
    <n v="16957"/>
    <n v="18939"/>
    <d v="2020-05-28T00:00:00"/>
    <s v="Fully Paid"/>
    <s v="Monthly EMI"/>
    <n v="1110166"/>
    <s v="MUKTSAR-1110166"/>
    <s v="Meera Mehta"/>
    <s v="Female"/>
    <s v="36-45"/>
    <n v="45"/>
    <s v="1/1/1974"/>
    <s v="Minority"/>
    <s v="Muslim"/>
    <s v="RENT"/>
    <s v="75K-100K"/>
    <s v="Business"/>
    <n v="357"/>
    <s v="XLG"/>
    <s v="Services"/>
    <s v=" 36 months"/>
    <n v="0.1065"/>
    <s v="B"/>
    <s v="B2"/>
    <s v="MUKTSAR"/>
    <s v="102-DBS"/>
    <s v="LUDHIANA"/>
    <s v="PB"/>
    <s v="PUNJAB"/>
    <s v="SRI MUKTSAR SAHIB"/>
    <n v="1110166"/>
    <s v="11303-ASHUTOSH KUMAR SUMAN"/>
    <s v="Medium"/>
    <n v="15011"/>
    <n v="16675"/>
    <n v="13756"/>
    <n v="1.1100000000000001"/>
    <n v="3685.11"/>
    <s v="N"/>
    <s v="N"/>
    <n v="0"/>
    <s v="On-Time"/>
    <x v="573"/>
    <s v="2020-05"/>
    <s v="2020-04"/>
    <n v="0"/>
    <n v="0"/>
    <x v="5"/>
    <n v="2019"/>
    <n v="0"/>
    <s v="2020-Q2"/>
    <n v="1"/>
  </r>
  <r>
    <s v="ACC001999"/>
    <n v="405"/>
    <s v="BULANDSHAHR"/>
    <s v="JLG40K"/>
    <n v="12003"/>
    <n v="26645"/>
    <n v="39974"/>
    <d v="2020-05-29T00:00:00"/>
    <s v="Fully Paid"/>
    <s v="Monthly EMI"/>
    <n v="10068"/>
    <s v="BULANDSHAHR-10068"/>
    <s v="Kavya Gupta"/>
    <s v="Female"/>
    <s v="36-45"/>
    <n v="43"/>
    <s v="1/1/1976"/>
    <s v="Minority"/>
    <s v="Muslim"/>
    <s v="RENT"/>
    <s v="&lt;25K"/>
    <s v="Self-Employed"/>
    <n v="528"/>
    <s v="XLG"/>
    <s v="Services"/>
    <s v=" 36 months"/>
    <n v="0.17269999999999999"/>
    <s v="D"/>
    <s v="D3"/>
    <s v="BULANDSHAHR"/>
    <s v="176-DBS"/>
    <s v="BULANDSHAHR"/>
    <s v="UP"/>
    <s v="UTTAR PRADESH"/>
    <s v="BULANDSHAHAR"/>
    <n v="10068"/>
    <s v="10057-NANDI SHANKAR"/>
    <s v="High"/>
    <n v="11526"/>
    <n v="26975"/>
    <n v="11853"/>
    <n v="6.03"/>
    <n v="4681.6000000000004"/>
    <s v="N"/>
    <s v="N"/>
    <n v="2"/>
    <s v="On-Time"/>
    <x v="574"/>
    <s v="2020-05"/>
    <s v="2020-04"/>
    <n v="0"/>
    <n v="0"/>
    <x v="5"/>
    <n v="2019"/>
    <n v="0"/>
    <s v="2020-Q2"/>
    <n v="1"/>
  </r>
  <r>
    <s v="ACC000677"/>
    <n v="818"/>
    <s v="DHURI"/>
    <s v="JLG44K"/>
    <n v="27953"/>
    <n v="32320"/>
    <n v="24921"/>
    <d v="2020-05-29T00:00:00"/>
    <s v="Fully Paid"/>
    <s v="Quarterly EMI"/>
    <n v="1030063"/>
    <s v="DHURI-1030063"/>
    <s v="Laksh Mehta"/>
    <s v="Female"/>
    <s v="36-45"/>
    <n v="40"/>
    <s v="1/1/1979"/>
    <s v="ST"/>
    <s v="Sikh"/>
    <s v="RENT"/>
    <s v="50K-75K"/>
    <s v="Self-Employed"/>
    <n v="318"/>
    <s v="XLG"/>
    <s v="Home Loan"/>
    <s v=" 36 months"/>
    <n v="6.6199999999999995E-2"/>
    <s v="A"/>
    <s v="A2"/>
    <s v="DHURI"/>
    <s v="102-DBS"/>
    <s v="LUDHIANA"/>
    <s v="PB"/>
    <s v="PUNJAB"/>
    <s v="SANGRUR"/>
    <n v="1030063"/>
    <s v="12058-DEEPAK KUMAR"/>
    <s v="Low"/>
    <n v="28223"/>
    <n v="32701"/>
    <n v="27464"/>
    <n v="49.34"/>
    <n v="3297.56"/>
    <s v="N"/>
    <s v="N"/>
    <n v="1"/>
    <s v="Late"/>
    <x v="574"/>
    <s v="2020-05"/>
    <s v="2020-04"/>
    <n v="0"/>
    <n v="0"/>
    <x v="5"/>
    <n v="2019"/>
    <n v="0"/>
    <s v="2020-Q2"/>
    <n v="1"/>
  </r>
  <r>
    <s v="ACC001232"/>
    <n v="896"/>
    <s v="AGRA"/>
    <s v="JLG30K"/>
    <n v="27529"/>
    <n v="2076"/>
    <n v="19941"/>
    <d v="2020-05-31T00:00:00"/>
    <s v="Fully Paid"/>
    <s v="Monthly EMI"/>
    <n v="140056"/>
    <s v="AGRA-140056"/>
    <s v="Aarav Malhotra"/>
    <s v="Female"/>
    <s v="46-55"/>
    <n v="53"/>
    <s v="1/1/1966"/>
    <s v="Minority"/>
    <s v="Muslim"/>
    <s v="RENT"/>
    <s v="25K-50K"/>
    <s v="Business"/>
    <n v="812"/>
    <s v="XLG"/>
    <s v="Services"/>
    <s v=" 36 months"/>
    <n v="0.1065"/>
    <s v="B"/>
    <s v="B2"/>
    <s v="AGRA"/>
    <s v="176-DBS"/>
    <s v="BULANDSHAHR"/>
    <s v="UP"/>
    <s v="UTTAR PRADESH"/>
    <s v="AGRA"/>
    <n v="140056"/>
    <s v="10161-RAM AVTAR"/>
    <s v="Medium"/>
    <n v="27378"/>
    <n v="1946"/>
    <n v="27463"/>
    <n v="36.92"/>
    <n v="3475.37"/>
    <s v="N"/>
    <s v="N"/>
    <n v="1"/>
    <s v="On-Time"/>
    <x v="575"/>
    <s v="2020-05"/>
    <s v="2020-04"/>
    <n v="0"/>
    <n v="0"/>
    <x v="5"/>
    <n v="2019"/>
    <n v="0"/>
    <s v="2020-Q2"/>
    <n v="1"/>
  </r>
  <r>
    <s v="ACC000903"/>
    <n v="96"/>
    <s v="CHHATA"/>
    <s v="JLG30K"/>
    <n v="22600"/>
    <n v="42141"/>
    <n v="23073"/>
    <d v="2020-06-02T00:00:00"/>
    <s v="Active"/>
    <s v="Monthly EMI"/>
    <n v="910020"/>
    <s v="CHHATA-910020"/>
    <s v="Meera Joshi"/>
    <s v="Female"/>
    <s v="26-35"/>
    <n v="31"/>
    <s v="24-05-1988"/>
    <s v="ST"/>
    <s v="Sikh"/>
    <s v="OWN"/>
    <s v="&lt;25K"/>
    <s v="Business"/>
    <n v="532"/>
    <s v="XLG"/>
    <s v="Services"/>
    <s v=" 36 months"/>
    <n v="0.1065"/>
    <s v="B"/>
    <s v="B2"/>
    <s v="CHHATA"/>
    <s v="176-DBS"/>
    <s v="BULANDSHAHR"/>
    <s v="UP"/>
    <s v="UTTAR PRADESH"/>
    <s v="MATHURA"/>
    <n v="910020"/>
    <s v="10047-ANIL KUMAR"/>
    <s v="High"/>
    <n v="22743"/>
    <n v="43229"/>
    <n v="22158"/>
    <n v="35.83"/>
    <n v="1527.67"/>
    <s v="N"/>
    <s v="N"/>
    <n v="0"/>
    <s v="Very Late"/>
    <x v="11"/>
    <s v="2020-06"/>
    <s v="2020-05"/>
    <n v="1"/>
    <n v="0"/>
    <x v="5"/>
    <n v="2019"/>
    <n v="0"/>
    <s v="2020-Q2"/>
    <n v="0"/>
  </r>
  <r>
    <s v="ACC001920"/>
    <n v="665"/>
    <s v="AGRA"/>
    <s v="JLG29K"/>
    <n v="21829"/>
    <n v="49705"/>
    <n v="44371"/>
    <d v="2020-06-02T00:00:00"/>
    <s v="Fully Paid"/>
    <s v="Quarterly EMI"/>
    <n v="140056"/>
    <s v="AGRA-140056"/>
    <s v="Diya Joshi"/>
    <s v="Female"/>
    <s v="36-45"/>
    <n v="43"/>
    <s v="1/1/1974"/>
    <s v="SC"/>
    <s v="Christian"/>
    <s v="RENT"/>
    <s v="50K-75K"/>
    <s v="Self-Employed"/>
    <n v="645"/>
    <s v="XLG"/>
    <s v="Trade"/>
    <s v=" 60 months"/>
    <n v="0.17269999999999999"/>
    <s v="D"/>
    <s v="D3"/>
    <s v="AGRA"/>
    <s v="176-DBS"/>
    <s v="BULANDSHAHR"/>
    <s v="UP"/>
    <s v="UTTAR PRADESH"/>
    <s v="AGRA"/>
    <n v="140056"/>
    <s v="10161-RAM AVTAR"/>
    <s v="Medium"/>
    <n v="21600"/>
    <n v="51142"/>
    <n v="21429"/>
    <n v="44.93"/>
    <n v="2556.02"/>
    <s v="N"/>
    <s v="N"/>
    <n v="0"/>
    <s v="Late"/>
    <x v="410"/>
    <s v="2020-06"/>
    <s v="2020-05"/>
    <n v="0"/>
    <n v="0"/>
    <x v="5"/>
    <n v="2019"/>
    <n v="0"/>
    <s v="2020-Q2"/>
    <n v="0"/>
  </r>
  <r>
    <s v="ACC001864"/>
    <n v="273"/>
    <s v="DURGAPUR"/>
    <s v="JLG29K"/>
    <n v="21745"/>
    <n v="16807"/>
    <n v="14725"/>
    <d v="2020-06-03T00:00:00"/>
    <s v="Paid Off"/>
    <s v="Quarterly EMI"/>
    <n v="700013"/>
    <s v="DURGAPUR-700013"/>
    <s v="Aditya Mehta"/>
    <s v="Female"/>
    <s v="26-35"/>
    <n v="32"/>
    <s v="1/1/1986"/>
    <s v="ST"/>
    <s v="Sikh"/>
    <s v="RENT"/>
    <s v="75K-100K"/>
    <s v="Salaried"/>
    <n v="666"/>
    <s v="XLG"/>
    <s v="Trade"/>
    <s v=" 60 months"/>
    <n v="0.17269999999999999"/>
    <s v="D"/>
    <s v="D3"/>
    <s v="DURGAPUR"/>
    <s v="201-DBS"/>
    <s v="HOWRAH"/>
    <s v="WB"/>
    <s v="WEST BENGAL"/>
    <s v="PASCHIM BARDHHAMAN"/>
    <n v="700013"/>
    <s v="10037-RAJESH PRATAP"/>
    <s v="Low"/>
    <n v="23004"/>
    <n v="18412"/>
    <n v="21454"/>
    <n v="26.92"/>
    <n v="1795.66"/>
    <s v="N"/>
    <s v="N"/>
    <n v="0"/>
    <s v="On-Time"/>
    <x v="576"/>
    <s v="2020-06"/>
    <s v="2020-05"/>
    <n v="0"/>
    <n v="0"/>
    <x v="5"/>
    <n v="2019"/>
    <n v="0"/>
    <s v="2020-Q2"/>
    <n v="1"/>
  </r>
  <r>
    <s v="ACC001773"/>
    <n v="104"/>
    <s v="SANGRUR"/>
    <s v="JLG44K"/>
    <n v="21680"/>
    <n v="15805"/>
    <n v="7108"/>
    <d v="2020-06-05T00:00:00"/>
    <s v="Paid Off"/>
    <s v="Quarterly EMI"/>
    <n v="110159"/>
    <s v="SANGRUR-110159"/>
    <s v="Meera Nair"/>
    <s v="Female"/>
    <s v="36-45"/>
    <n v="38"/>
    <s v="1/1/1980"/>
    <s v="ST"/>
    <s v="Sikh"/>
    <s v="OWN"/>
    <s v="75K-100K"/>
    <s v="Self-Employed"/>
    <n v="368"/>
    <s v="XLG"/>
    <s v="Home Loan"/>
    <s v=" 36 months"/>
    <n v="6.6199999999999995E-2"/>
    <s v="A"/>
    <s v="A2"/>
    <s v="SANGRUR"/>
    <s v="102-DBS"/>
    <s v="LUDHIANA"/>
    <s v="PB"/>
    <s v="PUNJAB"/>
    <s v="SANGRUR"/>
    <n v="110159"/>
    <s v="10037-RAJESH PRATAP"/>
    <s v="Low"/>
    <n v="22064"/>
    <n v="17086"/>
    <n v="21620"/>
    <n v="8.59"/>
    <n v="2971.17"/>
    <s v="N"/>
    <s v="N"/>
    <n v="2"/>
    <s v="On-Time"/>
    <x v="577"/>
    <s v="2020-06"/>
    <s v="2020-05"/>
    <n v="0"/>
    <n v="0"/>
    <x v="5"/>
    <n v="2019"/>
    <n v="0"/>
    <s v="2020-Q2"/>
    <n v="1"/>
  </r>
  <r>
    <s v="ACC001116"/>
    <n v="115"/>
    <s v="SIWAN"/>
    <s v="JLG30K"/>
    <n v="6511"/>
    <n v="6403"/>
    <n v="2409"/>
    <d v="2020-06-05T00:00:00"/>
    <s v="Fully Paid"/>
    <s v="Monthly EMI"/>
    <n v="790102"/>
    <s v="SIWAN-790102"/>
    <s v="Laksh Malhotra"/>
    <s v="Female"/>
    <s v="36-45"/>
    <n v="38"/>
    <s v="1/1/1981"/>
    <s v="ST"/>
    <s v="Sikh"/>
    <s v="MORTGAGE"/>
    <s v="50K-75K"/>
    <s v="Salaried"/>
    <n v="485"/>
    <s v="XLG"/>
    <s v="Services"/>
    <s v=" 36 months"/>
    <n v="0.1065"/>
    <s v="B"/>
    <s v="B2"/>
    <s v="SIWAN"/>
    <s v="209-DBS"/>
    <s v="PATNA"/>
    <s v="BR"/>
    <s v="BIHAR"/>
    <s v="SIWAN"/>
    <n v="790102"/>
    <s v="10827-AJEET KUMAR PANDEY"/>
    <s v="Medium"/>
    <n v="7051"/>
    <n v="7210"/>
    <n v="6247"/>
    <n v="22.22"/>
    <n v="4422.55"/>
    <s v="N"/>
    <s v="N"/>
    <n v="0"/>
    <s v="On-Time"/>
    <x v="503"/>
    <s v="2020-06"/>
    <s v="2020-05"/>
    <n v="0"/>
    <n v="0"/>
    <x v="5"/>
    <n v="2019"/>
    <n v="1"/>
    <s v="2020-Q2"/>
    <n v="0"/>
  </r>
  <r>
    <s v="ACC000434"/>
    <n v="528"/>
    <s v="MUKTSAR"/>
    <s v="JLG30K"/>
    <n v="21329"/>
    <n v="28059"/>
    <n v="21273"/>
    <d v="2020-06-05T00:00:00"/>
    <s v="Fully Paid"/>
    <s v="Quarterly EMI"/>
    <n v="1110166"/>
    <s v="MUKTSAR-1110166"/>
    <s v="Vivaan Patel"/>
    <s v="Female"/>
    <s v="26-35"/>
    <n v="29"/>
    <s v="1/1/1988"/>
    <s v="OBC"/>
    <s v="Hindu"/>
    <s v="RENT"/>
    <s v="100K+"/>
    <s v="Salaried"/>
    <n v="395"/>
    <s v="XLG"/>
    <s v="Services"/>
    <s v=" 36 months"/>
    <n v="0.1065"/>
    <s v="B"/>
    <s v="B2"/>
    <s v="MUKTSAR"/>
    <s v="102-DBS"/>
    <s v="LUDHIANA"/>
    <s v="PB"/>
    <s v="PUNJAB"/>
    <s v="SRI MUKTSAR SAHIB"/>
    <n v="1110166"/>
    <s v="11303-ASHUTOSH KUMAR SUMAN"/>
    <s v="Medium"/>
    <n v="21792"/>
    <n v="27991"/>
    <n v="20889"/>
    <n v="41.84"/>
    <n v="3731.57"/>
    <s v="N"/>
    <s v="N"/>
    <n v="1"/>
    <s v="On-Time"/>
    <x v="577"/>
    <s v="2020-06"/>
    <s v="2020-05"/>
    <n v="0"/>
    <n v="0"/>
    <x v="5"/>
    <n v="2019"/>
    <n v="0"/>
    <s v="2020-Q2"/>
    <n v="1"/>
  </r>
  <r>
    <s v="ACC000120"/>
    <n v="69"/>
    <s v="SANGRUR"/>
    <s v="JLG35K"/>
    <n v="46816"/>
    <n v="23532"/>
    <n v="6156"/>
    <d v="2020-06-15T00:00:00"/>
    <s v="Default"/>
    <s v="Quarterly EMI"/>
    <n v="110159"/>
    <s v="SANGRUR-110159"/>
    <s v="Nisha Patel"/>
    <s v="Female"/>
    <s v="18-25"/>
    <n v="21"/>
    <s v="1/1/1998"/>
    <s v="General"/>
    <s v="Hindu"/>
    <s v="RENT"/>
    <s v="25K-50K"/>
    <s v="Salaried"/>
    <n v="800"/>
    <s v="XLG"/>
    <s v="Trade"/>
    <s v=" 36 months"/>
    <n v="9.9099999999999994E-2"/>
    <s v="B"/>
    <s v="B1"/>
    <s v="SANGRUR"/>
    <s v="102-DBS"/>
    <s v="LUDHIANA"/>
    <s v="PB"/>
    <s v="PUNJAB"/>
    <s v="SANGRUR"/>
    <n v="110159"/>
    <s v="10037-RAJESH PRATAP"/>
    <s v="Low"/>
    <n v="46590"/>
    <n v="24205"/>
    <n v="46793"/>
    <n v="33.78"/>
    <n v="2799.91"/>
    <s v="N"/>
    <s v="N"/>
    <n v="1"/>
    <s v="On-Time"/>
    <x v="174"/>
    <s v="2020-06"/>
    <s v="2020-05"/>
    <n v="0"/>
    <n v="0"/>
    <x v="5"/>
    <n v="2019"/>
    <n v="0"/>
    <s v="2020-Q2"/>
    <n v="0"/>
  </r>
  <r>
    <s v="ACC000025"/>
    <n v="16"/>
    <s v="CUTTACK"/>
    <s v="JLG35K"/>
    <n v="43369"/>
    <n v="23392"/>
    <n v="25488"/>
    <d v="2020-06-19T00:00:00"/>
    <s v="Paid Off"/>
    <s v="Quarterly EMI"/>
    <n v="630081"/>
    <s v="CUTTACK-630081"/>
    <s v="Vivaan Malhotra"/>
    <s v="Female"/>
    <s v="46-55"/>
    <n v="53"/>
    <s v="1/1/1964"/>
    <s v="SC"/>
    <s v="Hindu"/>
    <s v="RENT"/>
    <s v="75K-100K"/>
    <s v="Business"/>
    <n v="488"/>
    <s v="XLG"/>
    <s v="Trade"/>
    <s v=" 36 months"/>
    <n v="9.9099999999999994E-2"/>
    <s v="B"/>
    <s v="B1"/>
    <s v="CUTTACK"/>
    <s v="107-DBS"/>
    <s v="BHUBANESWAR"/>
    <s v="OR"/>
    <s v="ODISHA"/>
    <s v="CUTTACK"/>
    <n v="630081"/>
    <s v="12061-PINAKAPANI KANUNGO"/>
    <s v="High"/>
    <n v="43511"/>
    <n v="24638"/>
    <n v="43208"/>
    <n v="12.83"/>
    <n v="4915.55"/>
    <s v="N"/>
    <s v="N"/>
    <n v="2"/>
    <s v="On-Time"/>
    <x v="107"/>
    <s v="2020-06"/>
    <s v="2020-05"/>
    <n v="0"/>
    <n v="0"/>
    <x v="5"/>
    <n v="2019"/>
    <n v="1"/>
    <s v="2020-Q2"/>
    <n v="0"/>
  </r>
  <r>
    <s v="ACC001800"/>
    <n v="907"/>
    <s v="MUKTSAR"/>
    <s v="JLG30K"/>
    <n v="33062"/>
    <n v="19429"/>
    <n v="37650"/>
    <d v="2020-06-19T00:00:00"/>
    <s v="Active"/>
    <s v="Monthly EMI"/>
    <n v="1110166"/>
    <s v="MUKTSAR-1110166"/>
    <s v="Aarav Gupta"/>
    <s v="Female"/>
    <s v="26-35"/>
    <n v="27"/>
    <s v="12/3/1992"/>
    <s v="SC"/>
    <s v="Hindu"/>
    <s v="OWN"/>
    <s v="100K+"/>
    <s v="Salaried"/>
    <n v="693"/>
    <s v="XLG"/>
    <s v="Services"/>
    <s v=" 36 months"/>
    <n v="0.1065"/>
    <s v="B"/>
    <s v="B2"/>
    <s v="MUKTSAR"/>
    <s v="102-DBS"/>
    <s v="LUDHIANA"/>
    <s v="PB"/>
    <s v="PUNJAB"/>
    <s v="SRI MUKTSAR SAHIB"/>
    <n v="1110166"/>
    <s v="11303-ASHUTOSH KUMAR SUMAN"/>
    <s v="Medium"/>
    <n v="35028"/>
    <n v="19087"/>
    <n v="32827"/>
    <n v="31.8"/>
    <n v="1154.6400000000001"/>
    <s v="N"/>
    <s v="N"/>
    <n v="0"/>
    <s v="On-Time"/>
    <x v="458"/>
    <s v="2020-06"/>
    <s v="2020-05"/>
    <n v="1"/>
    <n v="0"/>
    <x v="5"/>
    <n v="2019"/>
    <n v="0"/>
    <s v="2020-Q2"/>
    <n v="0"/>
  </r>
  <r>
    <s v="ACC000538"/>
    <n v="988"/>
    <s v="DHARMANAGAR"/>
    <s v="JLG30K"/>
    <n v="32095"/>
    <n v="24812"/>
    <n v="20682"/>
    <d v="2020-06-19T00:00:00"/>
    <s v="Default"/>
    <s v="Quarterly EMI"/>
    <n v="1230018"/>
    <s v="DHARMANAGAR-1230018"/>
    <s v="Meera Mehta"/>
    <s v="Female"/>
    <s v="36-45"/>
    <n v="45"/>
    <s v="1/1/1974"/>
    <s v="Minority"/>
    <s v="Muslim"/>
    <s v="RENT"/>
    <s v="75K-100K"/>
    <s v="Business"/>
    <n v="357"/>
    <s v="XLG"/>
    <s v="Services"/>
    <s v=" 36 months"/>
    <n v="0.1065"/>
    <s v="B"/>
    <s v="B2"/>
    <s v="DHARMANAGAR"/>
    <s v="303-DBS"/>
    <s v="GUWAAHATI"/>
    <s v="TR"/>
    <s v="TRIPURA"/>
    <s v="NORTH TRIPURA"/>
    <n v="1230018"/>
    <s v="12526-OKRAM AMOLENDU SINGHA"/>
    <s v="High"/>
    <n v="33532"/>
    <n v="26126"/>
    <n v="31796"/>
    <n v="18.68"/>
    <n v="2573.71"/>
    <s v="N"/>
    <s v="N"/>
    <n v="1"/>
    <s v="Very Late"/>
    <x v="186"/>
    <s v="2020-06"/>
    <s v="2020-05"/>
    <n v="0"/>
    <n v="0"/>
    <x v="5"/>
    <n v="2019"/>
    <n v="0"/>
    <s v="2020-Q2"/>
    <n v="0"/>
  </r>
  <r>
    <s v="ACC001760"/>
    <n v="737"/>
    <s v="MAWANA"/>
    <s v="JLG35K"/>
    <n v="18728"/>
    <n v="32271"/>
    <n v="18293"/>
    <d v="2020-06-20T00:00:00"/>
    <s v="Fully Paid"/>
    <s v="Monthly EMI"/>
    <n v="800018"/>
    <s v="MAWANA-800018"/>
    <s v="Ananya Sharma"/>
    <s v="Female"/>
    <s v="46-55"/>
    <n v="52"/>
    <s v="1/1/1967"/>
    <s v="Minority"/>
    <s v="Muslim"/>
    <s v="RENT"/>
    <s v="&lt;25K"/>
    <s v="Business"/>
    <n v="557"/>
    <s v="XLG"/>
    <s v="Trade"/>
    <s v=" 36 months"/>
    <n v="9.9099999999999994E-2"/>
    <s v="B"/>
    <s v="B1"/>
    <s v="MAWANA"/>
    <s v="176-DBS"/>
    <s v="BULANDSHAHR"/>
    <s v="UP"/>
    <s v="UTTAR PRADESH"/>
    <s v="MEERUT"/>
    <n v="800018"/>
    <s v="11183-ANIL KUMAR"/>
    <s v="Medium"/>
    <n v="20166"/>
    <n v="32203"/>
    <n v="18315"/>
    <n v="32.36"/>
    <n v="605.41"/>
    <s v="N"/>
    <s v="N"/>
    <n v="0"/>
    <s v="On-Time"/>
    <x v="27"/>
    <s v="2020-06"/>
    <s v="2020-05"/>
    <n v="0"/>
    <n v="0"/>
    <x v="5"/>
    <n v="2019"/>
    <n v="0"/>
    <s v="2020-Q2"/>
    <n v="0"/>
  </r>
  <r>
    <s v="ACC001238"/>
    <n v="454"/>
    <s v="DURGAPUR"/>
    <s v="JLG30K"/>
    <n v="27718"/>
    <n v="43446"/>
    <n v="30563"/>
    <d v="2020-06-30T00:00:00"/>
    <s v="Active"/>
    <s v="Quarterly EMI"/>
    <n v="700013"/>
    <s v="DURGAPUR-700013"/>
    <s v="Diya Joshi"/>
    <s v="Female"/>
    <s v="36-45"/>
    <n v="43"/>
    <s v="1/1/1974"/>
    <s v="SC"/>
    <s v="Christian"/>
    <s v="RENT"/>
    <s v="50K-75K"/>
    <s v="Self-Employed"/>
    <n v="645"/>
    <s v="XLG"/>
    <s v="Services"/>
    <s v=" 36 months"/>
    <n v="0.1065"/>
    <s v="B"/>
    <s v="B2"/>
    <s v="DURGAPUR"/>
    <s v="201-DBS"/>
    <s v="HOWRAH"/>
    <s v="WB"/>
    <s v="WEST BENGAL"/>
    <s v="PASCHIM BARDHHAMAN"/>
    <n v="700013"/>
    <s v="10037-RAJESH PRATAP"/>
    <s v="Low"/>
    <n v="28597"/>
    <n v="44740"/>
    <n v="27603"/>
    <n v="27.89"/>
    <n v="720.88"/>
    <s v="N"/>
    <s v="N"/>
    <n v="2"/>
    <s v="On-Time"/>
    <x v="437"/>
    <s v="2020-06"/>
    <s v="2020-05"/>
    <n v="1"/>
    <n v="0"/>
    <x v="5"/>
    <n v="2019"/>
    <n v="0"/>
    <s v="2020-Q2"/>
    <n v="0"/>
  </r>
  <r>
    <s v="ACC001154"/>
    <n v="130"/>
    <s v="DHURI"/>
    <s v="JLG35K"/>
    <n v="30231"/>
    <n v="46376"/>
    <n v="27518"/>
    <d v="2020-07-01T00:00:00"/>
    <s v="Default"/>
    <s v="Monthly EMI"/>
    <n v="1030063"/>
    <s v="DHURI-1030063"/>
    <s v="Vivaan Verma"/>
    <s v="Female"/>
    <s v="26-35"/>
    <n v="34"/>
    <s v="29-09-1985"/>
    <s v="ST"/>
    <s v="Sikh"/>
    <s v="MORTGAGE"/>
    <s v="100K+"/>
    <s v="Self-Employed"/>
    <n v="469"/>
    <s v="XLG"/>
    <s v="Trade"/>
    <s v=" 36 months"/>
    <n v="9.9099999999999994E-2"/>
    <s v="B"/>
    <s v="B1"/>
    <s v="DHURI"/>
    <s v="102-DBS"/>
    <s v="LUDHIANA"/>
    <s v="PB"/>
    <s v="PUNJAB"/>
    <s v="SANGRUR"/>
    <n v="1030063"/>
    <s v="12058-DEEPAK KUMAR"/>
    <s v="Low"/>
    <n v="29772"/>
    <n v="47077"/>
    <n v="30222"/>
    <n v="20.3"/>
    <n v="4202.51"/>
    <s v="N"/>
    <s v="N"/>
    <n v="1"/>
    <s v="On-Time"/>
    <x v="35"/>
    <s v="2020-07"/>
    <s v="2020-06"/>
    <n v="0"/>
    <n v="0"/>
    <x v="5"/>
    <n v="2019"/>
    <n v="0"/>
    <s v="2020-Q3"/>
    <n v="0"/>
  </r>
  <r>
    <s v="ACC001741"/>
    <n v="359"/>
    <s v="DHURI"/>
    <s v="JLG30K"/>
    <n v="26235"/>
    <n v="40656"/>
    <n v="12586"/>
    <d v="2020-07-01T00:00:00"/>
    <s v="Paid Off"/>
    <s v="Quarterly EMI"/>
    <n v="1030063"/>
    <s v="DHURI-1030063"/>
    <s v="Vivaan Verma"/>
    <s v="Female"/>
    <s v="46-55"/>
    <n v="52"/>
    <s v="1/1/1967"/>
    <s v="ST"/>
    <s v="Sikh"/>
    <s v="RENT"/>
    <s v="100K+"/>
    <s v="Salaried"/>
    <n v="626"/>
    <s v="XLG"/>
    <s v="Services"/>
    <s v=" 36 months"/>
    <n v="0.1065"/>
    <s v="B"/>
    <s v="B2"/>
    <s v="DHURI"/>
    <s v="102-DBS"/>
    <s v="LUDHIANA"/>
    <s v="PB"/>
    <s v="PUNJAB"/>
    <s v="SANGRUR"/>
    <n v="1030063"/>
    <s v="12058-DEEPAK KUMAR"/>
    <s v="Low"/>
    <n v="25839"/>
    <n v="41640"/>
    <n v="25791"/>
    <n v="17.190000000000001"/>
    <n v="1102.8399999999999"/>
    <s v="N"/>
    <s v="N"/>
    <n v="2"/>
    <s v="On-Time"/>
    <x v="369"/>
    <s v="2020-07"/>
    <s v="2020-06"/>
    <n v="0"/>
    <n v="0"/>
    <x v="5"/>
    <n v="2019"/>
    <n v="0"/>
    <s v="2020-Q3"/>
    <n v="0"/>
  </r>
  <r>
    <s v="ACC000769"/>
    <n v="396"/>
    <s v="JALANDHAR"/>
    <s v="JLG30K"/>
    <n v="10350"/>
    <n v="46367"/>
    <n v="10315"/>
    <d v="2020-07-01T00:00:00"/>
    <s v="Default"/>
    <s v="Quarterly EMI"/>
    <n v="160051"/>
    <s v="JALANDHAR-160051"/>
    <s v="Nisha Malhotra"/>
    <s v="Female"/>
    <s v="36-45"/>
    <n v="36"/>
    <s v="1/1/1983"/>
    <s v="SC"/>
    <s v="Hindu"/>
    <s v="MORTGAGE"/>
    <s v="100K+"/>
    <s v="Self-Employed"/>
    <n v="489"/>
    <s v="XLG"/>
    <s v="Services"/>
    <s v=" 36 months"/>
    <n v="0.1065"/>
    <s v="B"/>
    <s v="B2"/>
    <s v="JALANDHAR"/>
    <s v="102-DBS"/>
    <s v="LUDHIANA"/>
    <s v="PB"/>
    <s v="PUNJAB"/>
    <s v="JALANDHAR"/>
    <n v="160051"/>
    <s v="10067-AKSHAY KUMAR"/>
    <s v="Low"/>
    <n v="11374"/>
    <n v="46288"/>
    <n v="9905"/>
    <n v="13.74"/>
    <n v="3930.64"/>
    <s v="N"/>
    <s v="N"/>
    <n v="1"/>
    <s v="On-Time"/>
    <x v="373"/>
    <s v="2020-07"/>
    <s v="2020-06"/>
    <n v="0"/>
    <n v="0"/>
    <x v="5"/>
    <n v="2019"/>
    <n v="0"/>
    <s v="2020-Q3"/>
    <n v="0"/>
  </r>
  <r>
    <s v="ACC000628"/>
    <n v="974"/>
    <s v="PATIALA"/>
    <s v="JLG30K"/>
    <n v="41137"/>
    <n v="12643"/>
    <n v="7243"/>
    <d v="2020-07-01T00:00:00"/>
    <s v="Fully Paid"/>
    <s v="Quarterly EMI"/>
    <n v="100186"/>
    <s v="PATIALA-100186"/>
    <s v="Meera Chopra"/>
    <s v="Female"/>
    <s v="46-55"/>
    <n v="53"/>
    <s v="5/7/1966"/>
    <s v="ST"/>
    <s v="Sikh"/>
    <s v="RENT"/>
    <s v="75K-100K"/>
    <s v="Business"/>
    <n v="551"/>
    <s v="XLG"/>
    <s v="Services"/>
    <s v=" 36 months"/>
    <n v="0.1065"/>
    <s v="B"/>
    <s v="B2"/>
    <s v="PATIALA"/>
    <s v="102-DBS"/>
    <s v="LUDHIANA"/>
    <s v="PB"/>
    <s v="PUNJAB"/>
    <s v="PATIALA"/>
    <n v="100186"/>
    <s v="10420-MUNENDRA  SINGH"/>
    <s v="Medium"/>
    <n v="41918"/>
    <n v="12220"/>
    <n v="40682"/>
    <n v="16.670000000000002"/>
    <n v="2630.24"/>
    <s v="Y"/>
    <s v="N"/>
    <n v="0"/>
    <s v="On-Time"/>
    <x v="162"/>
    <s v="2020-07"/>
    <s v="2020-06"/>
    <n v="0"/>
    <n v="0"/>
    <x v="5"/>
    <n v="2019"/>
    <n v="0"/>
    <s v="2020-Q3"/>
    <n v="0"/>
  </r>
  <r>
    <s v="ACC001415"/>
    <n v="433"/>
    <s v="DHURI"/>
    <s v="JLG30K"/>
    <n v="38050"/>
    <n v="38433"/>
    <n v="11163"/>
    <d v="2020-07-02T00:00:00"/>
    <s v="Paid Off"/>
    <s v="Monthly EMI"/>
    <n v="1030063"/>
    <s v="DHURI-1030063"/>
    <s v="Vivaan Reddy"/>
    <s v="Female"/>
    <s v="36-45"/>
    <n v="37"/>
    <s v="1/1/1980"/>
    <s v="OBC"/>
    <s v="Hindu"/>
    <s v="RENT"/>
    <s v="25K-50K"/>
    <s v="Salaried"/>
    <n v="426"/>
    <s v="XLG"/>
    <s v="Services"/>
    <s v=" 36 months"/>
    <n v="0.1065"/>
    <s v="B"/>
    <s v="B2"/>
    <s v="DHURI"/>
    <s v="102-DBS"/>
    <s v="LUDHIANA"/>
    <s v="PB"/>
    <s v="PUNJAB"/>
    <s v="SANGRUR"/>
    <n v="1030063"/>
    <s v="12058-DEEPAK KUMAR"/>
    <s v="Low"/>
    <n v="38409"/>
    <n v="40408"/>
    <n v="37629"/>
    <n v="4.21"/>
    <n v="2959.73"/>
    <s v="N"/>
    <s v="N"/>
    <n v="2"/>
    <s v="Very Late"/>
    <x v="92"/>
    <s v="2020-07"/>
    <s v="2020-06"/>
    <n v="0"/>
    <n v="0"/>
    <x v="5"/>
    <n v="2019"/>
    <n v="0"/>
    <s v="2020-Q3"/>
    <n v="0"/>
  </r>
  <r>
    <s v="ACC000822"/>
    <n v="34"/>
    <s v="TEZPUR"/>
    <s v="JLG30K"/>
    <n v="38883"/>
    <n v="9365"/>
    <n v="20892"/>
    <d v="2020-07-04T00:00:00"/>
    <s v="Active"/>
    <s v="Monthly EMI"/>
    <n v="680026"/>
    <s v="TEZPUR-680026"/>
    <s v="Kavya Chopra"/>
    <s v="Female"/>
    <s v="18-25"/>
    <n v="23"/>
    <s v="1/1/1994"/>
    <s v="General"/>
    <s v="Hindu"/>
    <s v="RENT"/>
    <s v="75K-100K"/>
    <s v="Business"/>
    <n v="588"/>
    <s v="XLG"/>
    <s v="Services"/>
    <s v=" 36 months"/>
    <n v="0.1065"/>
    <s v="B"/>
    <s v="B2"/>
    <s v="TEZPUR"/>
    <s v="208-DBS"/>
    <s v="GUWAAHATI"/>
    <s v="AS"/>
    <s v="ASSAM"/>
    <s v="SONITPUR"/>
    <n v="680026"/>
    <s v="11055-MANAS PROTIM HAZARIKA"/>
    <s v="Medium"/>
    <n v="40776"/>
    <n v="10631"/>
    <n v="38610"/>
    <n v="12.95"/>
    <n v="456.13"/>
    <s v="N"/>
    <s v="Y"/>
    <n v="2"/>
    <s v="Late"/>
    <x v="359"/>
    <s v="2020-07"/>
    <s v="2020-06"/>
    <n v="1"/>
    <n v="0"/>
    <x v="5"/>
    <n v="2019"/>
    <n v="1"/>
    <s v="2020-Q3"/>
    <n v="0"/>
  </r>
  <r>
    <s v="ACC000667"/>
    <n v="344"/>
    <s v="SANGRUR"/>
    <s v="JLG35K"/>
    <n v="13872"/>
    <n v="24780"/>
    <n v="39338"/>
    <d v="2020-07-04T00:00:00"/>
    <s v="Paid Off"/>
    <s v="Monthly EMI"/>
    <n v="110159"/>
    <s v="SANGRUR-110159"/>
    <s v="Nisha Reddy"/>
    <s v="Female"/>
    <s v="36-45"/>
    <n v="38"/>
    <s v="1/1/1981"/>
    <s v="ST"/>
    <s v="Sikh"/>
    <s v="RENT"/>
    <s v="50K-75K"/>
    <s v="Self-Employed"/>
    <n v="552"/>
    <s v="XLG"/>
    <s v="Trade"/>
    <s v=" 36 months"/>
    <n v="9.9099999999999994E-2"/>
    <s v="B"/>
    <s v="B1"/>
    <s v="SANGRUR"/>
    <s v="102-DBS"/>
    <s v="LUDHIANA"/>
    <s v="PB"/>
    <s v="PUNJAB"/>
    <s v="SANGRUR"/>
    <n v="110159"/>
    <s v="10037-RAJESH PRATAP"/>
    <s v="Low"/>
    <n v="15617"/>
    <n v="24539"/>
    <n v="13509"/>
    <n v="2.46"/>
    <n v="1133.8399999999999"/>
    <s v="N"/>
    <s v="N"/>
    <n v="2"/>
    <s v="On-Time"/>
    <x v="578"/>
    <s v="2020-07"/>
    <s v="2020-06"/>
    <n v="0"/>
    <n v="0"/>
    <x v="5"/>
    <n v="2019"/>
    <n v="0"/>
    <s v="2020-Q3"/>
    <n v="1"/>
  </r>
  <r>
    <s v="ACC001409"/>
    <n v="794"/>
    <s v="BEHROR"/>
    <s v="JLG30K"/>
    <n v="10897"/>
    <n v="14123"/>
    <n v="43306"/>
    <d v="2020-07-07T00:00:00"/>
    <s v="Fully Paid"/>
    <s v="Monthly EMI"/>
    <n v="30179"/>
    <s v="BEHROR-30179"/>
    <s v="Kavya Gupta"/>
    <s v="Female"/>
    <s v="36-45"/>
    <n v="43"/>
    <s v="1/1/1976"/>
    <s v="Minority"/>
    <s v="Muslim"/>
    <s v="RENT"/>
    <s v="&lt;25K"/>
    <s v="Self-Employed"/>
    <n v="528"/>
    <s v="XLG"/>
    <s v="Services"/>
    <s v=" 36 months"/>
    <n v="0.1065"/>
    <s v="B"/>
    <s v="B2"/>
    <s v="BEHROR"/>
    <s v="301-DBS"/>
    <s v="JAIPUR"/>
    <s v="RJ"/>
    <s v="RAJASTHAN"/>
    <s v="BEHROD"/>
    <n v="30179"/>
    <s v="10055-MAHESH KUMAR PATEL"/>
    <s v="Low"/>
    <n v="11991"/>
    <n v="14490"/>
    <n v="10861"/>
    <n v="28.13"/>
    <n v="2967.58"/>
    <s v="N"/>
    <s v="N"/>
    <n v="2"/>
    <s v="On-Time"/>
    <x v="579"/>
    <s v="2020-07"/>
    <s v="2020-06"/>
    <n v="0"/>
    <n v="0"/>
    <x v="5"/>
    <n v="2019"/>
    <n v="0"/>
    <s v="2020-Q3"/>
    <n v="1"/>
  </r>
  <r>
    <s v="ACC001845"/>
    <n v="943"/>
    <s v="BEHROR"/>
    <s v="JLG30K"/>
    <n v="8101"/>
    <n v="25883"/>
    <n v="31315"/>
    <d v="2020-07-07T00:00:00"/>
    <s v="Fully Paid"/>
    <s v="Quarterly EMI"/>
    <n v="30179"/>
    <s v="BEHROR-30179"/>
    <s v="Vivaan Joshi"/>
    <s v="Female"/>
    <s v="26-35"/>
    <n v="29"/>
    <s v="1/1/1990"/>
    <s v="Minority"/>
    <s v="Hindu"/>
    <s v="MORTGAGE"/>
    <s v="75K-100K"/>
    <s v="Business"/>
    <n v="395"/>
    <s v="XLG"/>
    <s v="Services"/>
    <s v=" 36 months"/>
    <n v="0.1065"/>
    <s v="B"/>
    <s v="B2"/>
    <s v="BEHROR"/>
    <s v="301-DBS"/>
    <s v="JAIPUR"/>
    <s v="RJ"/>
    <s v="RAJASTHAN"/>
    <s v="BEHROD"/>
    <n v="30179"/>
    <s v="10055-MAHESH KUMAR PATEL"/>
    <s v="Low"/>
    <n v="8946"/>
    <n v="25535"/>
    <n v="7915"/>
    <n v="4.34"/>
    <n v="3921.45"/>
    <s v="N"/>
    <s v="N"/>
    <n v="1"/>
    <s v="Late"/>
    <x v="579"/>
    <s v="2020-07"/>
    <s v="2020-06"/>
    <n v="0"/>
    <n v="0"/>
    <x v="5"/>
    <n v="2019"/>
    <n v="0"/>
    <s v="2020-Q3"/>
    <n v="1"/>
  </r>
  <r>
    <s v="ACC000298"/>
    <n v="793"/>
    <s v="Mangaldoi"/>
    <s v="JLG30K"/>
    <n v="7281"/>
    <n v="35694"/>
    <n v="22192"/>
    <d v="2020-07-09T00:00:00"/>
    <s v="Paid Off"/>
    <s v="Quarterly EMI"/>
    <n v="570241"/>
    <s v="Mangaldoi-570241"/>
    <s v="Aditya Joshi"/>
    <s v="Female"/>
    <s v="46-55"/>
    <n v="54"/>
    <s v="1/1/1963"/>
    <s v="OBC"/>
    <s v="Hindu"/>
    <s v="RENT"/>
    <s v="50K-75K"/>
    <s v="Business"/>
    <n v="357"/>
    <s v="XLG"/>
    <s v="Services"/>
    <s v=" 36 months"/>
    <n v="0.1065"/>
    <s v="B"/>
    <s v="B2"/>
    <s v="Mangaldoi"/>
    <s v="208-DBS"/>
    <s v="GUWAAHATI"/>
    <s v="AS"/>
    <s v="ASSAM"/>
    <s v="Mangaldoi"/>
    <n v="570241"/>
    <s v="10961-NAYAN JYOTI SARMAH"/>
    <s v="Low"/>
    <n v="7299"/>
    <n v="35579"/>
    <n v="7125"/>
    <n v="41.48"/>
    <n v="536.63"/>
    <s v="N"/>
    <s v="N"/>
    <n v="1"/>
    <s v="On-Time"/>
    <x v="465"/>
    <s v="2020-07"/>
    <s v="2020-06"/>
    <n v="0"/>
    <n v="0"/>
    <x v="5"/>
    <n v="2019"/>
    <n v="0"/>
    <s v="2020-Q3"/>
    <n v="0"/>
  </r>
  <r>
    <s v="ACC001301"/>
    <n v="583"/>
    <s v="DHURI"/>
    <s v="JLG35K"/>
    <n v="24035"/>
    <n v="24794"/>
    <n v="17192"/>
    <d v="2020-07-11T00:00:00"/>
    <s v="Fully Paid"/>
    <s v="Quarterly EMI"/>
    <n v="1030063"/>
    <s v="DHURI-1030063"/>
    <s v="Nisha Malhotra"/>
    <s v="Female"/>
    <s v="36-45"/>
    <n v="42"/>
    <s v="1/1/1977"/>
    <s v="SC"/>
    <s v="Hindu"/>
    <s v="RENT"/>
    <s v="25K-50K"/>
    <s v="Self-Employed"/>
    <n v="717"/>
    <s v="XLG"/>
    <s v="Trade"/>
    <s v=" 36 months"/>
    <n v="9.9099999999999994E-2"/>
    <s v="B"/>
    <s v="B1"/>
    <s v="DHURI"/>
    <s v="102-DBS"/>
    <s v="LUDHIANA"/>
    <s v="PB"/>
    <s v="PUNJAB"/>
    <s v="SANGRUR"/>
    <n v="1030063"/>
    <s v="12058-DEEPAK KUMAR"/>
    <s v="Low"/>
    <n v="23943"/>
    <n v="25088"/>
    <n v="23615"/>
    <n v="25.58"/>
    <n v="2434.5500000000002"/>
    <s v="N"/>
    <s v="N"/>
    <n v="0"/>
    <s v="On-Time"/>
    <x v="580"/>
    <s v="2020-07"/>
    <s v="2020-06"/>
    <n v="0"/>
    <n v="0"/>
    <x v="5"/>
    <n v="2019"/>
    <n v="0"/>
    <s v="2020-Q3"/>
    <n v="1"/>
  </r>
  <r>
    <s v="ACC001107"/>
    <n v="683"/>
    <s v="CHHATA"/>
    <s v="JLG35K"/>
    <n v="10225"/>
    <n v="37910"/>
    <n v="42965"/>
    <d v="2020-07-11T00:00:00"/>
    <s v="Active"/>
    <s v="Monthly EMI"/>
    <n v="910020"/>
    <s v="CHHATA-910020"/>
    <s v="Ananya Reddy"/>
    <s v="Female"/>
    <s v="26-35"/>
    <n v="29"/>
    <s v="1/1/1989"/>
    <s v="ST"/>
    <s v="Sikh"/>
    <s v="RENT"/>
    <s v="100K+"/>
    <s v="Salaried"/>
    <n v="324"/>
    <s v="XLG"/>
    <s v="Trade"/>
    <s v=" 36 months"/>
    <n v="9.9099999999999994E-2"/>
    <s v="B"/>
    <s v="B1"/>
    <s v="CHHATA"/>
    <s v="176-DBS"/>
    <s v="BULANDSHAHR"/>
    <s v="UP"/>
    <s v="UTTAR PRADESH"/>
    <s v="MATHURA"/>
    <n v="910020"/>
    <s v="10047-ANIL KUMAR"/>
    <s v="High"/>
    <n v="11026"/>
    <n v="38258"/>
    <n v="9908"/>
    <n v="2.61"/>
    <n v="443.66"/>
    <s v="N"/>
    <s v="N"/>
    <n v="0"/>
    <s v="On-Time"/>
    <x v="165"/>
    <s v="2020-07"/>
    <s v="2020-06"/>
    <n v="1"/>
    <n v="0"/>
    <x v="5"/>
    <n v="2019"/>
    <n v="0"/>
    <s v="2020-Q3"/>
    <n v="0"/>
  </r>
  <r>
    <s v="ACC001333"/>
    <n v="384"/>
    <s v="PAOTA"/>
    <s v="JLG50K"/>
    <n v="31035"/>
    <n v="40883"/>
    <n v="7910"/>
    <d v="2020-07-12T00:00:00"/>
    <s v="Fully Paid"/>
    <s v="Quarterly EMI"/>
    <n v="90149"/>
    <s v="PAOTA-90149"/>
    <s v="Laksh Mehta"/>
    <s v="Female"/>
    <s v="36-45"/>
    <n v="40"/>
    <s v="1/1/1979"/>
    <s v="ST"/>
    <s v="Sikh"/>
    <s v="RENT"/>
    <s v="50K-75K"/>
    <s v="Self-Employed"/>
    <n v="318"/>
    <s v="XLG"/>
    <s v="Home Loan"/>
    <s v=" 60 months"/>
    <n v="0.1991"/>
    <s v="E"/>
    <s v="E4"/>
    <s v="PAOTA"/>
    <s v="301-DBS"/>
    <s v="JAIPUR"/>
    <s v="RJ"/>
    <s v="RAJASTHAN"/>
    <s v="jaipur"/>
    <n v="90149"/>
    <s v="10043-RAVI MISHRA"/>
    <s v="Low"/>
    <n v="31624"/>
    <n v="42814"/>
    <n v="30663"/>
    <n v="9.6"/>
    <n v="2290.59"/>
    <s v="N"/>
    <s v="N"/>
    <n v="2"/>
    <s v="On-Time"/>
    <x v="10"/>
    <s v="2020-07"/>
    <s v="2020-06"/>
    <n v="0"/>
    <n v="0"/>
    <x v="5"/>
    <n v="2019"/>
    <n v="0"/>
    <s v="2020-Q3"/>
    <n v="0"/>
  </r>
  <r>
    <s v="ACC001005"/>
    <n v="246"/>
    <s v="BILASPUR"/>
    <s v="JLG50K"/>
    <n v="42579"/>
    <n v="18396"/>
    <n v="35673"/>
    <d v="2020-07-14T00:00:00"/>
    <s v="Fully Paid"/>
    <s v="Quarterly EMI"/>
    <n v="240005"/>
    <s v="BILASPUR-240005"/>
    <s v="Diya Joshi"/>
    <s v="Female"/>
    <s v="36-45"/>
    <n v="43"/>
    <s v="1/1/1974"/>
    <s v="SC"/>
    <s v="Christian"/>
    <s v="RENT"/>
    <s v="50K-75K"/>
    <s v="Self-Employed"/>
    <n v="645"/>
    <s v="XLG"/>
    <s v="Home Loan"/>
    <s v=" 60 months"/>
    <n v="0.1991"/>
    <s v="E"/>
    <s v="E4"/>
    <s v="BILASPUR"/>
    <s v="207-DBS"/>
    <s v="RAIPUR"/>
    <s v="CG"/>
    <s v="CHATTISGARH"/>
    <s v="BILASPUR"/>
    <n v="240005"/>
    <s v="10886-MANISH KUMAR DWIVEDI"/>
    <s v="Low"/>
    <n v="43837"/>
    <n v="18130"/>
    <n v="42569"/>
    <n v="26.88"/>
    <n v="3935.69"/>
    <s v="N"/>
    <s v="N"/>
    <n v="0"/>
    <s v="On-Time"/>
    <x v="581"/>
    <s v="2020-07"/>
    <s v="2020-06"/>
    <n v="0"/>
    <n v="0"/>
    <x v="5"/>
    <n v="2019"/>
    <n v="0"/>
    <s v="2020-Q3"/>
    <n v="1"/>
  </r>
  <r>
    <s v="ACC000685"/>
    <n v="588"/>
    <s v="DURGAPUR"/>
    <s v="JLG30K"/>
    <n v="25296"/>
    <n v="40713"/>
    <n v="27307"/>
    <d v="2020-07-14T00:00:00"/>
    <s v="Fully Paid"/>
    <s v="Quarterly EMI"/>
    <n v="700013"/>
    <s v="DURGAPUR-700013"/>
    <s v="Meera Reddy"/>
    <s v="Female"/>
    <s v="36-45"/>
    <n v="45"/>
    <s v="1/3/1974"/>
    <s v="General"/>
    <s v="Muslim"/>
    <s v="MORTGAGE"/>
    <s v="&lt;25K"/>
    <s v="Self-Employed"/>
    <n v="830"/>
    <s v="XLG"/>
    <s v="Services"/>
    <s v=" 36 months"/>
    <n v="0.1065"/>
    <s v="B"/>
    <s v="B2"/>
    <s v="DURGAPUR"/>
    <s v="201-DBS"/>
    <s v="HOWRAH"/>
    <s v="WB"/>
    <s v="WEST BENGAL"/>
    <s v="PASCHIM BARDHHAMAN"/>
    <n v="700013"/>
    <s v="10037-RAJESH PRATAP"/>
    <s v="Low"/>
    <n v="27053"/>
    <n v="41842"/>
    <n v="24854"/>
    <n v="20.37"/>
    <n v="4475.72"/>
    <s v="Y"/>
    <s v="N"/>
    <n v="1"/>
    <s v="On-Time"/>
    <x v="581"/>
    <s v="2020-07"/>
    <s v="2020-06"/>
    <n v="0"/>
    <n v="0"/>
    <x v="5"/>
    <n v="2019"/>
    <n v="0"/>
    <s v="2020-Q3"/>
    <n v="1"/>
  </r>
  <r>
    <s v="ACC000433"/>
    <n v="712"/>
    <s v="Mathura"/>
    <s v="JLG30K"/>
    <n v="7424"/>
    <n v="19693"/>
    <n v="15476"/>
    <d v="2020-07-14T00:00:00"/>
    <s v="Fully Paid"/>
    <s v="Monthly EMI"/>
    <n v="910182"/>
    <s v="Mathura-910182"/>
    <s v="Meera Nair"/>
    <s v="Female"/>
    <s v="46-55"/>
    <n v="50"/>
    <s v="1/1/1970"/>
    <s v="ST"/>
    <s v="Sikh"/>
    <s v="RENT"/>
    <s v="25K-50K"/>
    <s v="Business"/>
    <n v="664"/>
    <s v="XLG"/>
    <s v="Services"/>
    <s v=" 36 months"/>
    <n v="0.1065"/>
    <s v="B"/>
    <s v="B2"/>
    <s v="Mathura"/>
    <s v="176-DBS"/>
    <s v="BULANDSHAHR"/>
    <s v="UP"/>
    <s v="UTTAR PRADESH"/>
    <s v="MATHURA"/>
    <n v="910182"/>
    <s v="10469-MANISH  PANDEY"/>
    <s v="High"/>
    <n v="9130"/>
    <n v="20248"/>
    <n v="7286"/>
    <n v="37.22"/>
    <n v="4126.18"/>
    <s v="N"/>
    <s v="N"/>
    <n v="2"/>
    <s v="On-Time"/>
    <x v="581"/>
    <s v="2020-07"/>
    <s v="2020-06"/>
    <n v="0"/>
    <n v="0"/>
    <x v="5"/>
    <n v="2019"/>
    <n v="0"/>
    <s v="2020-Q3"/>
    <n v="1"/>
  </r>
  <r>
    <s v="ACC000713"/>
    <n v="76"/>
    <s v="Mangaldoi"/>
    <s v="JLG30K"/>
    <n v="39087"/>
    <n v="38246"/>
    <n v="31346"/>
    <d v="2020-07-16T00:00:00"/>
    <s v="Active"/>
    <s v="Monthly EMI"/>
    <n v="570241"/>
    <s v="Mangaldoi-570241"/>
    <s v="Aarav Gupta"/>
    <s v="Female"/>
    <s v="26-35"/>
    <n v="27"/>
    <s v="12/3/1992"/>
    <s v="SC"/>
    <s v="Hindu"/>
    <s v="OWN"/>
    <s v="100K+"/>
    <s v="Salaried"/>
    <n v="693"/>
    <s v="XLG"/>
    <s v="Services"/>
    <s v=" 36 months"/>
    <n v="0.1065"/>
    <s v="B"/>
    <s v="B2"/>
    <s v="Mangaldoi"/>
    <s v="208-DBS"/>
    <s v="GUWAAHATI"/>
    <s v="AS"/>
    <s v="ASSAM"/>
    <s v="Mangaldoi"/>
    <n v="570241"/>
    <s v="10961-NAYAN JYOTI SARMAH"/>
    <s v="Low"/>
    <n v="40835"/>
    <n v="38317"/>
    <n v="38728"/>
    <n v="13.51"/>
    <n v="628.54"/>
    <s v="N"/>
    <s v="N"/>
    <n v="2"/>
    <s v="On-Time"/>
    <x v="7"/>
    <s v="2020-07"/>
    <s v="2020-06"/>
    <n v="1"/>
    <n v="0"/>
    <x v="5"/>
    <n v="2019"/>
    <n v="0"/>
    <s v="2020-Q3"/>
    <n v="0"/>
  </r>
  <r>
    <s v="ACC001655"/>
    <n v="248"/>
    <s v="Mathura"/>
    <s v="JLG35K"/>
    <n v="44652"/>
    <n v="43034"/>
    <n v="38653"/>
    <d v="2020-07-16T00:00:00"/>
    <s v="Active"/>
    <s v="Monthly EMI"/>
    <n v="910182"/>
    <s v="Mathura-910182"/>
    <s v="Aditya Mehta"/>
    <s v="Female"/>
    <s v="36-45"/>
    <n v="38"/>
    <s v="1/1/1980"/>
    <s v="SC"/>
    <s v="Hindu"/>
    <s v="OWN"/>
    <s v="25K-50K"/>
    <s v="Business"/>
    <n v="696"/>
    <s v="XLG"/>
    <s v="Trade"/>
    <s v=" 36 months"/>
    <n v="9.9099999999999994E-2"/>
    <s v="B"/>
    <s v="B1"/>
    <s v="Mathura"/>
    <s v="176-DBS"/>
    <s v="BULANDSHAHR"/>
    <s v="UP"/>
    <s v="UTTAR PRADESH"/>
    <s v="MATHURA"/>
    <n v="910182"/>
    <s v="10469-MANISH  PANDEY"/>
    <s v="High"/>
    <n v="46580"/>
    <n v="43920"/>
    <n v="44377"/>
    <n v="27.32"/>
    <n v="1590.01"/>
    <s v="N"/>
    <s v="N"/>
    <n v="1"/>
    <s v="On-Time"/>
    <x v="582"/>
    <s v="2020-07"/>
    <s v="2020-06"/>
    <n v="1"/>
    <n v="0"/>
    <x v="5"/>
    <n v="2019"/>
    <n v="0"/>
    <s v="2020-Q3"/>
    <n v="1"/>
  </r>
  <r>
    <s v="ACC000010"/>
    <n v="303"/>
    <s v="DURGAPUR"/>
    <s v="JLG35K"/>
    <n v="33787"/>
    <n v="16117"/>
    <n v="31783"/>
    <d v="2020-07-18T00:00:00"/>
    <s v="Paid Off"/>
    <s v="Quarterly EMI"/>
    <n v="700013"/>
    <s v="DURGAPUR-700013"/>
    <s v="Ananya Reddy"/>
    <s v="Female"/>
    <s v="18-25"/>
    <m/>
    <m/>
    <s v="General"/>
    <s v="Muslim"/>
    <s v="MORTGAGE"/>
    <s v="&lt;25K"/>
    <s v="Self-Employed"/>
    <n v="660"/>
    <s v="XLG"/>
    <s v="Trade"/>
    <s v=" 36 months"/>
    <n v="9.9099999999999994E-2"/>
    <s v="B"/>
    <s v="B1"/>
    <s v="DURGAPUR"/>
    <s v="201-DBS"/>
    <s v="HOWRAH"/>
    <s v="WB"/>
    <s v="WEST BENGAL"/>
    <s v="PASCHIM BARDHHAMAN"/>
    <n v="700013"/>
    <s v="10037-RAJESH PRATAP"/>
    <s v="Low"/>
    <n v="34042"/>
    <n v="16059"/>
    <n v="33775"/>
    <n v="1.64"/>
    <n v="516.94000000000005"/>
    <s v="N"/>
    <s v="N"/>
    <n v="0"/>
    <s v="On-Time"/>
    <x v="386"/>
    <s v="2020-07"/>
    <s v="2020-06"/>
    <n v="0"/>
    <n v="0"/>
    <x v="5"/>
    <n v="2019"/>
    <n v="0"/>
    <s v="2020-Q3"/>
    <n v="0"/>
  </r>
  <r>
    <s v="ACC001755"/>
    <n v="22"/>
    <s v="MAHASAMUND"/>
    <s v="JLG30K"/>
    <n v="43784"/>
    <n v="42786"/>
    <n v="44662"/>
    <d v="2020-07-21T00:00:00"/>
    <s v="Default"/>
    <s v="Quarterly EMI"/>
    <n v="250029"/>
    <s v="MAHASAMUND-250029"/>
    <s v="Meera Patel"/>
    <s v="Female"/>
    <s v="26-35"/>
    <n v="28"/>
    <s v="4/12/1989"/>
    <s v="SC"/>
    <s v="Hindu"/>
    <s v="RENT"/>
    <s v="25K-50K"/>
    <s v="Business"/>
    <n v="385"/>
    <s v="XLG"/>
    <s v="Services"/>
    <s v=" 36 months"/>
    <n v="0.1065"/>
    <s v="B"/>
    <s v="B2"/>
    <s v="MAHASAMUND"/>
    <s v="207-DBS"/>
    <s v="RAIPUR"/>
    <s v="CG"/>
    <s v="CHATTISGARH"/>
    <s v="MAHASAMUND"/>
    <n v="250029"/>
    <s v="11640-NITISH KUMAR"/>
    <s v="High"/>
    <n v="45628"/>
    <n v="42458"/>
    <n v="43733"/>
    <n v="29.14"/>
    <n v="467.32"/>
    <s v="N"/>
    <s v="N"/>
    <n v="2"/>
    <s v="On-Time"/>
    <x v="341"/>
    <s v="2020-07"/>
    <s v="2020-06"/>
    <n v="0"/>
    <n v="0"/>
    <x v="5"/>
    <n v="2019"/>
    <n v="0"/>
    <s v="2020-Q3"/>
    <n v="0"/>
  </r>
  <r>
    <s v="ACC001858"/>
    <n v="6"/>
    <s v="BILASPUR"/>
    <s v="JLG35K"/>
    <n v="39300"/>
    <n v="44460"/>
    <n v="9607"/>
    <d v="2020-07-22T00:00:00"/>
    <s v="Paid Off"/>
    <s v="Monthly EMI"/>
    <n v="240005"/>
    <s v="BILASPUR-240005"/>
    <s v="Ishaan Mehta"/>
    <s v="Female"/>
    <s v="18-25"/>
    <n v="23"/>
    <s v="1/1/1994"/>
    <s v="OBC"/>
    <s v="Hindu"/>
    <s v="RENT"/>
    <s v="100K+"/>
    <s v="Business"/>
    <n v="416"/>
    <s v="XLG"/>
    <s v="Trade"/>
    <s v=" 36 months"/>
    <n v="9.9099999999999994E-2"/>
    <s v="B"/>
    <s v="B1"/>
    <s v="BILASPUR"/>
    <s v="207-DBS"/>
    <s v="RAIPUR"/>
    <s v="CG"/>
    <s v="CHATTISGARH"/>
    <s v="BILASPUR"/>
    <n v="240005"/>
    <s v="10886-MANISH KUMAR DWIVEDI"/>
    <s v="Low"/>
    <n v="40571"/>
    <n v="45796"/>
    <n v="39086"/>
    <n v="20.399999999999999"/>
    <n v="2585.31"/>
    <s v="N"/>
    <s v="N"/>
    <n v="2"/>
    <s v="On-Time"/>
    <x v="204"/>
    <s v="2020-07"/>
    <s v="2020-06"/>
    <n v="0"/>
    <n v="0"/>
    <x v="5"/>
    <n v="2019"/>
    <n v="0"/>
    <s v="2020-Q3"/>
    <n v="0"/>
  </r>
  <r>
    <s v="ACC001098"/>
    <n v="950"/>
    <s v="MUKTSAR"/>
    <s v="JLG30K"/>
    <n v="48866"/>
    <n v="35739"/>
    <n v="33835"/>
    <d v="2020-07-23T00:00:00"/>
    <s v="Fully Paid"/>
    <s v="Monthly EMI"/>
    <n v="1110166"/>
    <s v="MUKTSAR-1110166"/>
    <s v="Aditya Malhotra"/>
    <s v="Female"/>
    <s v="46-55"/>
    <n v="51"/>
    <s v="1/1/1968"/>
    <s v="OBC"/>
    <s v="Hindu"/>
    <s v="RENT"/>
    <s v="25K-50K"/>
    <s v="Self-Employed"/>
    <n v="389"/>
    <s v="XLG"/>
    <s v="Services"/>
    <s v=" 36 months"/>
    <n v="0.1065"/>
    <s v="B"/>
    <s v="B2"/>
    <s v="MUKTSAR"/>
    <s v="102-DBS"/>
    <s v="LUDHIANA"/>
    <s v="PB"/>
    <s v="PUNJAB"/>
    <s v="SRI MUKTSAR SAHIB"/>
    <n v="1110166"/>
    <s v="11303-ASHUTOSH KUMAR SUMAN"/>
    <s v="Medium"/>
    <n v="50386"/>
    <n v="35455"/>
    <n v="48619"/>
    <n v="18.12"/>
    <n v="4475.47"/>
    <s v="N"/>
    <s v="N"/>
    <n v="0"/>
    <s v="On-Time"/>
    <x v="266"/>
    <s v="2020-07"/>
    <s v="2020-06"/>
    <n v="0"/>
    <n v="0"/>
    <x v="5"/>
    <n v="2019"/>
    <n v="0"/>
    <s v="2020-Q3"/>
    <n v="0"/>
  </r>
  <r>
    <s v="ACC001195"/>
    <n v="583"/>
    <s v="KURUKSHETRA"/>
    <s v="JLG30K"/>
    <n v="22465"/>
    <n v="39431"/>
    <n v="12142"/>
    <d v="2020-07-26T00:00:00"/>
    <s v="Fully Paid"/>
    <s v="Quarterly EMI"/>
    <n v="70364"/>
    <s v="KURUKSHETRA-70364"/>
    <s v="Nisha Malhotra"/>
    <s v="Female"/>
    <s v="36-45"/>
    <n v="42"/>
    <s v="1/1/1977"/>
    <s v="SC"/>
    <s v="Hindu"/>
    <s v="RENT"/>
    <s v="25K-50K"/>
    <s v="Self-Employed"/>
    <n v="717"/>
    <s v="XLG"/>
    <s v="Services"/>
    <s v=" 36 months"/>
    <n v="0.1065"/>
    <s v="B"/>
    <s v="B2"/>
    <s v="KURUKSHETRA"/>
    <s v="206-DBS"/>
    <s v="KARNAL"/>
    <s v="HR"/>
    <s v="HARYANA"/>
    <s v="KURUKSHETRA"/>
    <n v="70364"/>
    <s v="10028-AAYUSH PANDEY"/>
    <s v="Medium"/>
    <n v="24191"/>
    <n v="41408"/>
    <n v="22386"/>
    <n v="24.47"/>
    <n v="332.82"/>
    <s v="N"/>
    <s v="N"/>
    <n v="1"/>
    <s v="On-Time"/>
    <x v="580"/>
    <s v="2020-07"/>
    <s v="2020-06"/>
    <n v="0"/>
    <n v="0"/>
    <x v="5"/>
    <n v="2019"/>
    <n v="0"/>
    <s v="2020-Q3"/>
    <n v="0"/>
  </r>
  <r>
    <s v="ACC001728"/>
    <n v="29"/>
    <s v="DURGAPUR"/>
    <s v="JLG30K"/>
    <n v="13658"/>
    <n v="47419"/>
    <n v="39834"/>
    <d v="2020-07-29T00:00:00"/>
    <s v="Default"/>
    <s v="Monthly EMI"/>
    <n v="700013"/>
    <s v="DURGAPUR-700013"/>
    <s v="Kavya Reddy"/>
    <s v="Female"/>
    <s v="18-25"/>
    <n v="23"/>
    <s v="2/2/1994"/>
    <s v="General"/>
    <s v="Hindu"/>
    <s v="RENT"/>
    <s v="25K-50K"/>
    <s v="Business"/>
    <n v="503"/>
    <s v="XLG"/>
    <s v="Services"/>
    <s v=" 36 months"/>
    <n v="0.1065"/>
    <s v="B"/>
    <s v="B2"/>
    <s v="DURGAPUR"/>
    <s v="201-DBS"/>
    <s v="HOWRAH"/>
    <s v="WB"/>
    <s v="WEST BENGAL"/>
    <s v="PASCHIM BARDHHAMAN"/>
    <n v="700013"/>
    <s v="10037-RAJESH PRATAP"/>
    <s v="Low"/>
    <n v="14113"/>
    <n v="48215"/>
    <n v="13355"/>
    <n v="40.049999999999997"/>
    <n v="2789.83"/>
    <s v="N"/>
    <s v="N"/>
    <n v="0"/>
    <s v="Very Late"/>
    <x v="354"/>
    <s v="2020-07"/>
    <s v="2020-06"/>
    <n v="0"/>
    <n v="0"/>
    <x v="5"/>
    <n v="2019"/>
    <n v="0"/>
    <s v="2020-Q3"/>
    <n v="0"/>
  </r>
  <r>
    <s v="ACC001312"/>
    <n v="928"/>
    <s v="CUTTACK"/>
    <s v="JLG35K"/>
    <n v="28581"/>
    <n v="11766"/>
    <n v="37900"/>
    <d v="2020-07-30T00:00:00"/>
    <s v="Active"/>
    <s v="Quarterly EMI"/>
    <n v="630081"/>
    <s v="CUTTACK-630081"/>
    <s v="Nisha Verma"/>
    <s v="Female"/>
    <s v="26-35"/>
    <n v="35"/>
    <s v="1/1/1984"/>
    <s v="SC"/>
    <s v="Hindu"/>
    <s v="RENT"/>
    <s v="75K-100K"/>
    <s v="Salaried"/>
    <n v="792"/>
    <s v="XLG"/>
    <s v="Trade"/>
    <s v=" 36 months"/>
    <n v="9.9099999999999994E-2"/>
    <s v="B"/>
    <s v="B1"/>
    <s v="CUTTACK"/>
    <s v="107-DBS"/>
    <s v="BHUBANESWAR"/>
    <s v="OR"/>
    <s v="ODISHA"/>
    <s v="CUTTACK"/>
    <n v="630081"/>
    <s v="12061-PINAKAPANI KANUNGO"/>
    <s v="High"/>
    <n v="28390"/>
    <n v="13141"/>
    <n v="28474"/>
    <n v="32.11"/>
    <n v="418.19"/>
    <s v="N"/>
    <s v="N"/>
    <n v="2"/>
    <s v="On-Time"/>
    <x v="457"/>
    <s v="2020-07"/>
    <s v="2020-06"/>
    <n v="1"/>
    <n v="0"/>
    <x v="5"/>
    <n v="2019"/>
    <n v="0"/>
    <s v="2020-Q3"/>
    <n v="0"/>
  </r>
  <r>
    <s v="ACC000477"/>
    <n v="434"/>
    <s v="BEHROR"/>
    <s v="JLG30K"/>
    <n v="37370"/>
    <n v="37616"/>
    <n v="30145"/>
    <d v="2020-07-31T00:00:00"/>
    <s v="Fully Paid"/>
    <s v="Quarterly EMI"/>
    <n v="30179"/>
    <s v="BEHROR-30179"/>
    <s v="Ananya Verma"/>
    <s v="Female"/>
    <s v="46-55"/>
    <n v="51"/>
    <s v="1/6/1967"/>
    <s v="OBC"/>
    <s v="Hindu"/>
    <s v="MORTGAGE"/>
    <s v="25K-50K"/>
    <s v="Self-Employed"/>
    <n v="770"/>
    <s v="XLG"/>
    <s v="Services"/>
    <s v=" 36 months"/>
    <n v="0.1065"/>
    <s v="B"/>
    <s v="B2"/>
    <s v="BEHROR"/>
    <s v="301-DBS"/>
    <s v="JAIPUR"/>
    <s v="RJ"/>
    <s v="RAJASTHAN"/>
    <s v="BEHROD"/>
    <n v="30179"/>
    <s v="10055-MAHESH KUMAR PATEL"/>
    <s v="Low"/>
    <n v="38081"/>
    <n v="38942"/>
    <n v="37260"/>
    <n v="6.11"/>
    <n v="1563.83"/>
    <s v="N"/>
    <s v="N"/>
    <n v="1"/>
    <s v="On-Time"/>
    <x v="49"/>
    <s v="2020-07"/>
    <s v="2020-06"/>
    <n v="0"/>
    <n v="0"/>
    <x v="5"/>
    <n v="2019"/>
    <n v="0"/>
    <s v="2020-Q3"/>
    <n v="0"/>
  </r>
  <r>
    <s v="ACC000623"/>
    <n v="239"/>
    <s v="PAOTA"/>
    <s v="JLG30K"/>
    <n v="12114"/>
    <n v="28614"/>
    <n v="14427"/>
    <d v="2020-08-02T00:00:00"/>
    <s v="Paid Off"/>
    <s v="Monthly EMI"/>
    <n v="90149"/>
    <s v="PAOTA-90149"/>
    <s v="Kavya Malhotra"/>
    <s v="Female"/>
    <s v="26-35"/>
    <n v="33"/>
    <s v="30-05-1985"/>
    <s v="General"/>
    <s v="Hindu"/>
    <s v="RENT"/>
    <s v="100K+"/>
    <s v="Self-Employed"/>
    <n v="716"/>
    <s v="XLG"/>
    <s v="Services"/>
    <s v=" 36 months"/>
    <n v="0.1065"/>
    <s v="B"/>
    <s v="B2"/>
    <s v="PAOTA"/>
    <s v="301-DBS"/>
    <s v="JAIPUR"/>
    <s v="RJ"/>
    <s v="RAJASTHAN"/>
    <s v="jaipur"/>
    <n v="90149"/>
    <s v="10043-RAVI MISHRA"/>
    <s v="Low"/>
    <n v="11839"/>
    <n v="29081"/>
    <n v="11645"/>
    <n v="22.53"/>
    <n v="1218.8699999999999"/>
    <s v="N"/>
    <s v="N"/>
    <n v="1"/>
    <s v="Very Late"/>
    <x v="455"/>
    <s v="2020-08"/>
    <s v="2020-07"/>
    <n v="0"/>
    <n v="0"/>
    <x v="5"/>
    <n v="2019"/>
    <n v="0"/>
    <s v="2020-Q3"/>
    <n v="0"/>
  </r>
  <r>
    <s v="ACC000343"/>
    <n v="289"/>
    <s v="MUKTSAR"/>
    <s v="JLG35K"/>
    <n v="19523"/>
    <n v="7998"/>
    <n v="42270"/>
    <d v="2020-08-03T00:00:00"/>
    <s v="Active"/>
    <s v="Quarterly EMI"/>
    <n v="1110166"/>
    <s v="MUKTSAR-1110166"/>
    <s v="Diya Sharma"/>
    <s v="Female"/>
    <s v="26-35"/>
    <n v="34"/>
    <s v="1/1/1984"/>
    <s v="ST"/>
    <s v="Sikh"/>
    <s v="MORTGAGE"/>
    <s v="100K+"/>
    <s v="Self-Employed"/>
    <n v="341"/>
    <s v="XLG"/>
    <s v="Trade"/>
    <s v=" 36 months"/>
    <n v="9.9099999999999994E-2"/>
    <s v="B"/>
    <s v="B1"/>
    <s v="MUKTSAR"/>
    <s v="102-DBS"/>
    <s v="LUDHIANA"/>
    <s v="PB"/>
    <s v="PUNJAB"/>
    <s v="SRI MUKTSAR SAHIB"/>
    <n v="1110166"/>
    <s v="11303-ASHUTOSH KUMAR SUMAN"/>
    <s v="Medium"/>
    <n v="20312"/>
    <n v="7665"/>
    <n v="19445"/>
    <n v="9.68"/>
    <n v="3734.07"/>
    <s v="N"/>
    <s v="N"/>
    <n v="0"/>
    <s v="On-Time"/>
    <x v="171"/>
    <s v="2020-08"/>
    <s v="2020-07"/>
    <n v="1"/>
    <n v="0"/>
    <x v="5"/>
    <n v="2019"/>
    <n v="0"/>
    <s v="2020-Q3"/>
    <n v="0"/>
  </r>
  <r>
    <s v="ACC000208"/>
    <n v="650"/>
    <s v="Mathura"/>
    <s v="JLG30K"/>
    <n v="15018"/>
    <n v="29197"/>
    <n v="30787"/>
    <d v="2020-08-07T00:00:00"/>
    <s v="Fully Paid"/>
    <s v="Quarterly EMI"/>
    <n v="910182"/>
    <s v="Mathura-910182"/>
    <s v="Diya Patel"/>
    <s v="Female"/>
    <s v="36-45"/>
    <n v="44"/>
    <s v="8/9/1975"/>
    <s v="General"/>
    <s v="Hindu"/>
    <s v="MORTGAGE"/>
    <s v="25K-50K"/>
    <s v="Salaried"/>
    <n v="601"/>
    <s v="XLG"/>
    <s v="Services"/>
    <s v=" 36 months"/>
    <n v="0.1065"/>
    <s v="B"/>
    <s v="B2"/>
    <s v="Mathura"/>
    <s v="176-DBS"/>
    <s v="BULANDSHAHR"/>
    <s v="UP"/>
    <s v="UTTAR PRADESH"/>
    <s v="MATHURA"/>
    <n v="910182"/>
    <s v="10469-MANISH  PANDEY"/>
    <s v="High"/>
    <n v="16130"/>
    <n v="30700"/>
    <n v="14924"/>
    <n v="30.65"/>
    <n v="1001.3"/>
    <s v="N"/>
    <s v="Y"/>
    <n v="2"/>
    <s v="On-Time"/>
    <x v="247"/>
    <s v="2020-08"/>
    <s v="2020-07"/>
    <n v="0"/>
    <n v="0"/>
    <x v="5"/>
    <n v="2019"/>
    <n v="0"/>
    <s v="2020-Q3"/>
    <n v="0"/>
  </r>
  <r>
    <s v="ACC001177"/>
    <n v="921"/>
    <s v="BEHROR"/>
    <s v="JLG35K"/>
    <n v="6476"/>
    <n v="36388"/>
    <n v="36639"/>
    <d v="2020-08-09T00:00:00"/>
    <s v="Fully Paid"/>
    <s v="Monthly EMI"/>
    <n v="30179"/>
    <s v="BEHROR-30179"/>
    <s v="Aditya Mehta"/>
    <s v="Female"/>
    <s v="26-35"/>
    <n v="32"/>
    <s v="1/1/1986"/>
    <s v="ST"/>
    <s v="Sikh"/>
    <s v="RENT"/>
    <s v="75K-100K"/>
    <s v="Salaried"/>
    <n v="666"/>
    <s v="XLG"/>
    <s v="Trade"/>
    <s v=" 36 months"/>
    <n v="9.9099999999999994E-2"/>
    <s v="B"/>
    <s v="B1"/>
    <s v="BEHROR"/>
    <s v="301-DBS"/>
    <s v="JAIPUR"/>
    <s v="RJ"/>
    <s v="RAJASTHAN"/>
    <s v="BEHROD"/>
    <n v="30179"/>
    <s v="10055-MAHESH KUMAR PATEL"/>
    <s v="Low"/>
    <n v="8444"/>
    <n v="38013"/>
    <n v="6145"/>
    <n v="17.760000000000002"/>
    <n v="135.47"/>
    <s v="N"/>
    <s v="N"/>
    <n v="0"/>
    <s v="Late"/>
    <x v="583"/>
    <s v="2020-08"/>
    <s v="2020-07"/>
    <n v="0"/>
    <n v="0"/>
    <x v="5"/>
    <n v="2019"/>
    <n v="0"/>
    <s v="2020-Q3"/>
    <n v="1"/>
  </r>
  <r>
    <s v="ACC000045"/>
    <n v="41"/>
    <s v="MAWANA"/>
    <s v="JLG30K"/>
    <n v="48162"/>
    <n v="29994"/>
    <n v="14416"/>
    <d v="2020-08-10T00:00:00"/>
    <s v="Fully Paid"/>
    <s v="Monthly EMI"/>
    <n v="800018"/>
    <s v="MAWANA-800018"/>
    <s v="Ishaan Sharma"/>
    <s v="Female"/>
    <s v="26-35"/>
    <n v="26"/>
    <s v="1/1/1991"/>
    <s v="General"/>
    <s v="Hindu"/>
    <s v="RENT"/>
    <s v="25K-50K"/>
    <s v="Salaried"/>
    <n v="522"/>
    <s v="XLG"/>
    <s v="Services"/>
    <s v=" 36 months"/>
    <n v="0.1065"/>
    <s v="B"/>
    <s v="B2"/>
    <s v="MAWANA"/>
    <s v="176-DBS"/>
    <s v="BULANDSHAHR"/>
    <s v="UP"/>
    <s v="UTTAR PRADESH"/>
    <s v="MEERUT"/>
    <n v="800018"/>
    <s v="11183-ANIL KUMAR"/>
    <s v="Medium"/>
    <n v="48890"/>
    <n v="31926"/>
    <n v="47971"/>
    <n v="38.93"/>
    <n v="2138.23"/>
    <s v="N"/>
    <s v="N"/>
    <n v="1"/>
    <s v="Very Late"/>
    <x v="377"/>
    <s v="2020-08"/>
    <s v="2020-07"/>
    <n v="0"/>
    <n v="0"/>
    <x v="5"/>
    <n v="2019"/>
    <n v="1"/>
    <s v="2020-Q3"/>
    <n v="0"/>
  </r>
  <r>
    <s v="ACC001668"/>
    <n v="1001"/>
    <s v="DHURI"/>
    <s v="JLG30K"/>
    <n v="49984"/>
    <n v="24226"/>
    <n v="27662"/>
    <d v="2020-08-11T00:00:00"/>
    <s v="Active"/>
    <s v="Monthly EMI"/>
    <n v="1030063"/>
    <s v="DHURI-1030063"/>
    <s v="Nisha Malhotra"/>
    <s v="Female"/>
    <s v="36-45"/>
    <n v="42"/>
    <s v="1/1/1977"/>
    <s v="SC"/>
    <s v="Hindu"/>
    <s v="RENT"/>
    <s v="25K-50K"/>
    <s v="Self-Employed"/>
    <n v="717"/>
    <s v="XLG"/>
    <s v="Services"/>
    <s v=" 36 months"/>
    <n v="0.1065"/>
    <s v="B"/>
    <s v="B2"/>
    <s v="DHURI"/>
    <s v="102-DBS"/>
    <s v="LUDHIANA"/>
    <s v="PB"/>
    <s v="PUNJAB"/>
    <s v="SANGRUR"/>
    <n v="1030063"/>
    <s v="12058-DEEPAK KUMAR"/>
    <s v="Low"/>
    <n v="49762"/>
    <n v="26155"/>
    <n v="49886"/>
    <n v="46.47"/>
    <n v="1225.67"/>
    <s v="N"/>
    <s v="N"/>
    <n v="0"/>
    <s v="On-Time"/>
    <x v="507"/>
    <s v="2020-08"/>
    <s v="2020-07"/>
    <n v="1"/>
    <n v="0"/>
    <x v="5"/>
    <n v="2019"/>
    <n v="1"/>
    <s v="2020-Q3"/>
    <n v="0"/>
  </r>
  <r>
    <s v="ACC001787"/>
    <n v="161"/>
    <s v="PAOTA"/>
    <s v="JLG46K"/>
    <n v="49856"/>
    <n v="45571"/>
    <n v="41295"/>
    <d v="2020-08-12T00:00:00"/>
    <s v="Active"/>
    <s v="Monthly EMI"/>
    <n v="90149"/>
    <s v="PAOTA-90149"/>
    <s v="Kavya Reddy"/>
    <s v="Female"/>
    <s v="56-63"/>
    <n v="59"/>
    <s v="1/1/1960"/>
    <s v="General"/>
    <s v="Muslim"/>
    <s v="RENT"/>
    <s v="50K-75K"/>
    <s v="Salaried"/>
    <n v="775"/>
    <s v="XLG"/>
    <s v="Home Loan"/>
    <s v=" 36 months"/>
    <n v="0.1825"/>
    <s v="D"/>
    <s v="D5"/>
    <s v="PAOTA"/>
    <s v="301-DBS"/>
    <s v="JAIPUR"/>
    <s v="RJ"/>
    <s v="RAJASTHAN"/>
    <s v="jaipur"/>
    <n v="90149"/>
    <s v="10043-RAVI MISHRA"/>
    <s v="Low"/>
    <n v="49665"/>
    <n v="45606"/>
    <n v="49693"/>
    <n v="26.62"/>
    <n v="724.23"/>
    <s v="N"/>
    <s v="Y"/>
    <n v="1"/>
    <s v="Late"/>
    <x v="23"/>
    <s v="2020-08"/>
    <s v="2020-07"/>
    <n v="1"/>
    <n v="0"/>
    <x v="5"/>
    <n v="2019"/>
    <n v="0"/>
    <s v="2020-Q3"/>
    <n v="0"/>
  </r>
  <r>
    <s v="ACC001254"/>
    <n v="340"/>
    <s v="Mathura"/>
    <s v="JLG30K"/>
    <n v="24852"/>
    <n v="16580"/>
    <n v="7003"/>
    <d v="2020-08-13T00:00:00"/>
    <s v="Fully Paid"/>
    <s v="Monthly EMI"/>
    <n v="910182"/>
    <s v="Mathura-910182"/>
    <s v="Kavya Gupta"/>
    <s v="Female"/>
    <s v="36-45"/>
    <n v="43"/>
    <s v="1/1/1976"/>
    <s v="Minority"/>
    <s v="Muslim"/>
    <s v="RENT"/>
    <s v="&lt;25K"/>
    <s v="Self-Employed"/>
    <n v="528"/>
    <s v="XLG"/>
    <s v="Services"/>
    <s v=" 36 months"/>
    <n v="0.1065"/>
    <s v="B"/>
    <s v="B2"/>
    <s v="Mathura"/>
    <s v="176-DBS"/>
    <s v="BULANDSHAHR"/>
    <s v="UP"/>
    <s v="UTTAR PRADESH"/>
    <s v="MATHURA"/>
    <n v="910182"/>
    <s v="10469-MANISH  PANDEY"/>
    <s v="High"/>
    <n v="24584"/>
    <n v="16714"/>
    <n v="24407"/>
    <n v="31.05"/>
    <n v="1683.22"/>
    <s v="N"/>
    <s v="N"/>
    <n v="2"/>
    <s v="Very Late"/>
    <x v="584"/>
    <s v="2020-08"/>
    <s v="2020-07"/>
    <n v="0"/>
    <n v="0"/>
    <x v="5"/>
    <n v="2019"/>
    <n v="0"/>
    <s v="2020-Q3"/>
    <n v="1"/>
  </r>
  <r>
    <s v="ACC000441"/>
    <n v="577"/>
    <s v="Mathura"/>
    <s v="JLG30K"/>
    <n v="22142"/>
    <n v="36185"/>
    <n v="14611"/>
    <d v="2020-08-15T00:00:00"/>
    <s v="Fully Paid"/>
    <s v="Quarterly EMI"/>
    <n v="910182"/>
    <s v="Mathura-910182"/>
    <s v="Nisha Reddy"/>
    <s v="Female"/>
    <s v="36-45"/>
    <n v="44"/>
    <s v="1/1/1975"/>
    <s v="OBC"/>
    <s v="Hindu"/>
    <s v="MORTGAGE"/>
    <s v="75K-100K"/>
    <s v="Business"/>
    <n v="815"/>
    <s v="XLG"/>
    <s v="Services"/>
    <s v=" 36 months"/>
    <n v="0.1065"/>
    <s v="B"/>
    <s v="B2"/>
    <s v="Mathura"/>
    <s v="176-DBS"/>
    <s v="BULANDSHAHR"/>
    <s v="UP"/>
    <s v="UTTAR PRADESH"/>
    <s v="MATHURA"/>
    <n v="910182"/>
    <s v="10469-MANISH  PANDEY"/>
    <s v="High"/>
    <n v="24021"/>
    <n v="37943"/>
    <n v="21784"/>
    <n v="37.19"/>
    <n v="4372.0600000000004"/>
    <s v="N"/>
    <s v="N"/>
    <n v="0"/>
    <s v="On-Time"/>
    <x v="479"/>
    <s v="2020-08"/>
    <s v="2020-07"/>
    <n v="0"/>
    <n v="0"/>
    <x v="5"/>
    <n v="2019"/>
    <n v="1"/>
    <s v="2020-Q3"/>
    <n v="0"/>
  </r>
  <r>
    <s v="ACC000727"/>
    <n v="307"/>
    <s v="DHURI"/>
    <s v="JLG30K"/>
    <n v="33430"/>
    <n v="34658"/>
    <n v="24046"/>
    <d v="2020-08-16T00:00:00"/>
    <s v="Fully Paid"/>
    <s v="Quarterly EMI"/>
    <n v="1030063"/>
    <s v="DHURI-1030063"/>
    <s v="Aditya Nair"/>
    <s v="Female"/>
    <s v="26-35"/>
    <n v="28"/>
    <s v="8/8/1991"/>
    <s v="ST"/>
    <s v="Sikh"/>
    <s v="MORTGAGE"/>
    <s v="100K+"/>
    <s v="Self-Employed"/>
    <n v="816"/>
    <s v="XLG"/>
    <s v="Services"/>
    <s v=" 36 months"/>
    <n v="0.1065"/>
    <s v="B"/>
    <s v="B2"/>
    <s v="DHURI"/>
    <s v="102-DBS"/>
    <s v="LUDHIANA"/>
    <s v="PB"/>
    <s v="PUNJAB"/>
    <s v="SANGRUR"/>
    <n v="1030063"/>
    <s v="12058-DEEPAK KUMAR"/>
    <s v="Low"/>
    <n v="35132"/>
    <n v="34543"/>
    <n v="33329"/>
    <n v="42.52"/>
    <n v="3376.77"/>
    <s v="N"/>
    <s v="N"/>
    <n v="2"/>
    <s v="Late"/>
    <x v="30"/>
    <s v="2020-08"/>
    <s v="2020-07"/>
    <n v="0"/>
    <n v="0"/>
    <x v="5"/>
    <n v="2019"/>
    <n v="0"/>
    <s v="2020-Q3"/>
    <n v="0"/>
  </r>
  <r>
    <s v="ACC000225"/>
    <n v="900"/>
    <s v="Mathura"/>
    <s v="JLG30K"/>
    <n v="36523"/>
    <n v="46895"/>
    <n v="12836"/>
    <d v="2020-08-17T00:00:00"/>
    <s v="Paid Off"/>
    <s v="Monthly EMI"/>
    <n v="910182"/>
    <s v="Mathura-910182"/>
    <s v="Nisha Reddy"/>
    <s v="Female"/>
    <s v="36-45"/>
    <n v="42"/>
    <s v="1/1/1977"/>
    <s v="SC"/>
    <s v="Hindu"/>
    <s v="RENT"/>
    <s v="100K+"/>
    <s v="Self-Employed"/>
    <n v="668"/>
    <s v="XLG"/>
    <s v="Services"/>
    <s v=" 36 months"/>
    <n v="0.1065"/>
    <s v="B"/>
    <s v="B2"/>
    <s v="Mathura"/>
    <s v="176-DBS"/>
    <s v="BULANDSHAHR"/>
    <s v="UP"/>
    <s v="UTTAR PRADESH"/>
    <s v="MATHURA"/>
    <n v="910182"/>
    <s v="10469-MANISH  PANDEY"/>
    <s v="High"/>
    <n v="38171"/>
    <n v="47094"/>
    <n v="36137"/>
    <n v="49.24"/>
    <n v="4512.88"/>
    <s v="N"/>
    <s v="N"/>
    <n v="0"/>
    <s v="Very Late"/>
    <x v="142"/>
    <s v="2020-08"/>
    <s v="2020-07"/>
    <n v="0"/>
    <n v="0"/>
    <x v="5"/>
    <n v="2019"/>
    <n v="0"/>
    <s v="2020-Q3"/>
    <n v="0"/>
  </r>
  <r>
    <s v="ACC001106"/>
    <n v="609"/>
    <s v="DURGAPUR"/>
    <s v="JLG30K"/>
    <n v="40033"/>
    <n v="22817"/>
    <n v="25933"/>
    <d v="2020-08-18T00:00:00"/>
    <s v="Active"/>
    <s v="Monthly EMI"/>
    <n v="700013"/>
    <s v="DURGAPUR-700013"/>
    <s v="Kavya Reddy"/>
    <s v="Female"/>
    <s v="46-55"/>
    <n v="49"/>
    <s v="8/6/1970"/>
    <s v="Minority"/>
    <s v="Muslim"/>
    <s v="RENT"/>
    <s v="&lt;25K"/>
    <s v="Salaried"/>
    <n v="442"/>
    <s v="XLG"/>
    <s v="Services"/>
    <s v=" 36 months"/>
    <n v="0.1065"/>
    <s v="B"/>
    <s v="B2"/>
    <s v="DURGAPUR"/>
    <s v="201-DBS"/>
    <s v="HOWRAH"/>
    <s v="WB"/>
    <s v="WEST BENGAL"/>
    <s v="PASCHIM BARDHHAMAN"/>
    <n v="700013"/>
    <s v="10037-RAJESH PRATAP"/>
    <s v="Low"/>
    <n v="41997"/>
    <n v="24425"/>
    <n v="39680"/>
    <n v="36.549999999999997"/>
    <n v="2203.69"/>
    <s v="N"/>
    <s v="N"/>
    <n v="1"/>
    <s v="On-Time"/>
    <x v="202"/>
    <s v="2020-08"/>
    <s v="2020-07"/>
    <n v="1"/>
    <n v="0"/>
    <x v="5"/>
    <n v="2019"/>
    <n v="0"/>
    <s v="2020-Q3"/>
    <n v="0"/>
  </r>
  <r>
    <s v="ACC000258"/>
    <n v="830"/>
    <s v="MADHUBANI"/>
    <s v="JLG30K"/>
    <n v="28242"/>
    <n v="4345"/>
    <n v="4457"/>
    <d v="2020-08-18T00:00:00"/>
    <s v="Default"/>
    <s v="Monthly EMI"/>
    <n v="1140044"/>
    <s v="MADHUBANI-1140044"/>
    <s v="Ananya Sharma"/>
    <s v="Female"/>
    <s v="46-55"/>
    <n v="52"/>
    <s v="1/1/1967"/>
    <s v="Minority"/>
    <s v="Muslim"/>
    <s v="RENT"/>
    <s v="&lt;25K"/>
    <s v="Business"/>
    <n v="557"/>
    <s v="XLG"/>
    <s v="Services"/>
    <s v=" 36 months"/>
    <n v="0.1065"/>
    <s v="B"/>
    <s v="B2"/>
    <s v="MADHUBANI"/>
    <s v="209-DBS"/>
    <s v="PATNA"/>
    <s v="BR"/>
    <s v="BIHAR"/>
    <s v="MADHUBANI"/>
    <n v="1140044"/>
    <s v="10514-MANISH KUMAR MISHRA"/>
    <s v="Medium"/>
    <n v="28979"/>
    <n v="3914"/>
    <n v="27911"/>
    <n v="35.83"/>
    <n v="3062.68"/>
    <s v="N"/>
    <s v="N"/>
    <n v="2"/>
    <s v="On-Time"/>
    <x v="375"/>
    <s v="2020-08"/>
    <s v="2020-07"/>
    <n v="0"/>
    <n v="0"/>
    <x v="5"/>
    <n v="2019"/>
    <n v="0"/>
    <s v="2020-Q3"/>
    <n v="0"/>
  </r>
  <r>
    <s v="ACC000309"/>
    <n v="936"/>
    <s v="DHURI"/>
    <s v="JLG35K"/>
    <n v="26001"/>
    <n v="21613"/>
    <n v="18748"/>
    <d v="2020-08-18T00:00:00"/>
    <s v="Fully Paid"/>
    <s v="Quarterly EMI"/>
    <n v="1030063"/>
    <s v="DHURI-1030063"/>
    <s v="Ananya Patel"/>
    <s v="Female"/>
    <s v="36-45"/>
    <n v="43"/>
    <s v="1/3/1975"/>
    <s v="Minority"/>
    <s v="Muslim"/>
    <s v="RENT"/>
    <s v="75K-100K"/>
    <s v="Salaried"/>
    <n v="558"/>
    <s v="XLG"/>
    <s v="Trade"/>
    <s v=" 36 months"/>
    <n v="9.9099999999999994E-2"/>
    <s v="B"/>
    <s v="B1"/>
    <s v="DHURI"/>
    <s v="102-DBS"/>
    <s v="LUDHIANA"/>
    <s v="PB"/>
    <s v="PUNJAB"/>
    <s v="SANGRUR"/>
    <n v="1030063"/>
    <s v="12058-DEEPAK KUMAR"/>
    <s v="Low"/>
    <n v="25598"/>
    <n v="21127"/>
    <n v="25915"/>
    <n v="31"/>
    <n v="2267.66"/>
    <s v="N"/>
    <s v="N"/>
    <n v="2"/>
    <s v="Late"/>
    <x v="411"/>
    <s v="2020-08"/>
    <s v="2020-07"/>
    <n v="0"/>
    <n v="0"/>
    <x v="5"/>
    <n v="2019"/>
    <n v="1"/>
    <s v="2020-Q3"/>
    <n v="0"/>
  </r>
  <r>
    <s v="ACC000183"/>
    <n v="87"/>
    <s v="CHHAPRA"/>
    <s v="JLG30K"/>
    <n v="6953"/>
    <n v="49194"/>
    <n v="2653"/>
    <d v="2020-08-21T00:00:00"/>
    <s v="Fully Paid"/>
    <s v="Quarterly EMI"/>
    <n v="380112"/>
    <s v="CHHAPRA-380112"/>
    <s v="Aarav Joshi"/>
    <s v="Female"/>
    <s v="18-25"/>
    <n v="22"/>
    <s v="27-10-1997"/>
    <s v="General"/>
    <s v="Hindu"/>
    <s v="RENT"/>
    <s v="&lt;25K"/>
    <s v="Salaried"/>
    <n v="516"/>
    <s v="XLG"/>
    <s v="Services"/>
    <s v=" 36 months"/>
    <n v="0.1065"/>
    <s v="B"/>
    <s v="B2"/>
    <s v="CHHAPRA"/>
    <s v="209-DBS"/>
    <s v="PATNA"/>
    <s v="BR"/>
    <s v="BIHAR"/>
    <s v="CHHAPRA"/>
    <n v="380112"/>
    <s v="11867-VIKRANT KUMAR VICKY"/>
    <s v="High"/>
    <n v="7271"/>
    <n v="49388"/>
    <n v="6564"/>
    <n v="30.42"/>
    <n v="4119.91"/>
    <s v="N"/>
    <s v="N"/>
    <n v="2"/>
    <s v="Late"/>
    <x v="19"/>
    <s v="2020-08"/>
    <s v="2020-07"/>
    <n v="0"/>
    <n v="0"/>
    <x v="5"/>
    <n v="2019"/>
    <n v="0"/>
    <s v="2020-Q3"/>
    <n v="0"/>
  </r>
  <r>
    <s v="ACC000364"/>
    <n v="703"/>
    <s v="DURGAPUR"/>
    <s v="JLG30K"/>
    <n v="34863"/>
    <n v="25481"/>
    <n v="25133"/>
    <d v="2020-08-21T00:00:00"/>
    <s v="Fully Paid"/>
    <s v="Monthly EMI"/>
    <n v="700013"/>
    <s v="DURGAPUR-700013"/>
    <s v="Meera Patel"/>
    <s v="Female"/>
    <s v="26-35"/>
    <n v="28"/>
    <s v="4/12/1989"/>
    <s v="SC"/>
    <s v="Hindu"/>
    <s v="RENT"/>
    <s v="25K-50K"/>
    <s v="Business"/>
    <n v="385"/>
    <s v="XLG"/>
    <s v="Services"/>
    <s v=" 36 months"/>
    <n v="0.1065"/>
    <s v="B"/>
    <s v="B2"/>
    <s v="DURGAPUR"/>
    <s v="201-DBS"/>
    <s v="HOWRAH"/>
    <s v="WB"/>
    <s v="WEST BENGAL"/>
    <s v="PASCHIM BARDHHAMAN"/>
    <n v="700013"/>
    <s v="10037-RAJESH PRATAP"/>
    <s v="Low"/>
    <n v="34476"/>
    <n v="27250"/>
    <n v="34703"/>
    <n v="29.94"/>
    <n v="4948.79"/>
    <s v="N"/>
    <s v="N"/>
    <n v="0"/>
    <s v="On-Time"/>
    <x v="434"/>
    <s v="2020-08"/>
    <s v="2020-07"/>
    <n v="0"/>
    <n v="0"/>
    <x v="5"/>
    <n v="2019"/>
    <n v="0"/>
    <s v="2020-Q3"/>
    <n v="0"/>
  </r>
  <r>
    <s v="ACC000446"/>
    <n v="559"/>
    <s v="MAHASAMUND"/>
    <s v="JLG44K"/>
    <n v="15565"/>
    <n v="44896"/>
    <n v="37509"/>
    <d v="2020-08-22T00:00:00"/>
    <s v="Active"/>
    <s v="Quarterly EMI"/>
    <n v="250029"/>
    <s v="MAHASAMUND-250029"/>
    <s v="Ishaan Joshi"/>
    <s v="Female"/>
    <s v="36-45"/>
    <n v="43"/>
    <s v="2/4/1976"/>
    <s v="General"/>
    <s v="Hindu"/>
    <s v="RENT"/>
    <s v="100K+"/>
    <s v="Salaried"/>
    <n v="675"/>
    <s v="XLG"/>
    <s v="Home Loan"/>
    <s v=" 36 months"/>
    <n v="6.6199999999999995E-2"/>
    <s v="A"/>
    <s v="A2"/>
    <s v="MAHASAMUND"/>
    <s v="207-DBS"/>
    <s v="RAIPUR"/>
    <s v="CG"/>
    <s v="CHATTISGARH"/>
    <s v="MAHASAMUND"/>
    <n v="250029"/>
    <s v="11640-NITISH KUMAR"/>
    <s v="High"/>
    <n v="17085"/>
    <n v="46034"/>
    <n v="15080"/>
    <n v="14.14"/>
    <n v="3420.82"/>
    <s v="N"/>
    <s v="N"/>
    <n v="0"/>
    <s v="Late"/>
    <x v="194"/>
    <s v="2020-08"/>
    <s v="2020-07"/>
    <n v="1"/>
    <n v="0"/>
    <x v="5"/>
    <n v="2019"/>
    <n v="0"/>
    <s v="2020-Q3"/>
    <n v="0"/>
  </r>
  <r>
    <s v="ACC001303"/>
    <n v="84"/>
    <s v="SANGRUR"/>
    <s v="JLG30K"/>
    <n v="33841"/>
    <n v="37469"/>
    <n v="35556"/>
    <d v="2020-08-23T00:00:00"/>
    <s v="Fully Paid"/>
    <s v="Quarterly EMI"/>
    <n v="110159"/>
    <s v="SANGRUR-110159"/>
    <s v="Nisha Reddy"/>
    <s v="Female"/>
    <s v="36-45"/>
    <n v="42"/>
    <s v="1/1/1977"/>
    <s v="SC"/>
    <s v="Hindu"/>
    <s v="RENT"/>
    <s v="100K+"/>
    <s v="Self-Employed"/>
    <n v="668"/>
    <s v="XLG"/>
    <s v="Services"/>
    <s v=" 36 months"/>
    <n v="0.1065"/>
    <s v="B"/>
    <s v="B2"/>
    <s v="SANGRUR"/>
    <s v="102-DBS"/>
    <s v="LUDHIANA"/>
    <s v="PB"/>
    <s v="PUNJAB"/>
    <s v="SANGRUR"/>
    <n v="110159"/>
    <s v="10037-RAJESH PRATAP"/>
    <s v="Low"/>
    <n v="34496"/>
    <n v="39438"/>
    <n v="33533"/>
    <n v="13.92"/>
    <n v="4594.92"/>
    <s v="N"/>
    <s v="N"/>
    <n v="2"/>
    <s v="Very Late"/>
    <x v="404"/>
    <s v="2020-08"/>
    <s v="2020-07"/>
    <n v="0"/>
    <n v="0"/>
    <x v="5"/>
    <n v="2019"/>
    <n v="0"/>
    <s v="2020-Q3"/>
    <n v="0"/>
  </r>
  <r>
    <s v="ACC000277"/>
    <n v="384"/>
    <s v="JALANDHAR"/>
    <s v="JLG30K"/>
    <n v="20138"/>
    <n v="14607"/>
    <n v="39364"/>
    <d v="2020-08-23T00:00:00"/>
    <s v="Active"/>
    <s v="Monthly EMI"/>
    <n v="160051"/>
    <s v="JALANDHAR-160051"/>
    <s v="Laksh Mehta"/>
    <s v="Female"/>
    <s v="36-45"/>
    <n v="40"/>
    <s v="1/1/1979"/>
    <s v="ST"/>
    <s v="Sikh"/>
    <s v="RENT"/>
    <s v="50K-75K"/>
    <s v="Self-Employed"/>
    <n v="318"/>
    <s v="XLG"/>
    <s v="Services"/>
    <s v=" 36 months"/>
    <n v="0.1065"/>
    <s v="B"/>
    <s v="B2"/>
    <s v="JALANDHAR"/>
    <s v="102-DBS"/>
    <s v="LUDHIANA"/>
    <s v="PB"/>
    <s v="PUNJAB"/>
    <s v="JALANDHAR"/>
    <n v="160051"/>
    <s v="10067-AKSHAY KUMAR"/>
    <s v="Low"/>
    <n v="19644"/>
    <n v="16083"/>
    <n v="19959"/>
    <n v="21.92"/>
    <n v="2468.96"/>
    <s v="N"/>
    <s v="N"/>
    <n v="2"/>
    <s v="On-Time"/>
    <x v="10"/>
    <s v="2020-08"/>
    <s v="2020-07"/>
    <n v="1"/>
    <n v="1"/>
    <x v="5"/>
    <n v="2019"/>
    <n v="0"/>
    <s v="2020-Q3"/>
    <n v="0"/>
  </r>
  <r>
    <s v="ACC000402"/>
    <n v="83"/>
    <s v="Mathura"/>
    <s v="JLG30K"/>
    <n v="12400"/>
    <n v="9942"/>
    <n v="5942"/>
    <d v="2020-08-24T00:00:00"/>
    <s v="Active"/>
    <s v="Monthly EMI"/>
    <n v="910182"/>
    <s v="Mathura-910182"/>
    <s v="Ishaan Reddy"/>
    <s v="Female"/>
    <s v="26-35"/>
    <n v="33"/>
    <s v="8/2/1986"/>
    <s v="General"/>
    <s v="Muslim"/>
    <s v="RENT"/>
    <s v="&lt;25K"/>
    <s v="Self-Employed"/>
    <n v="336"/>
    <s v="XLG"/>
    <s v="Services"/>
    <s v=" 36 months"/>
    <n v="0.1065"/>
    <s v="B"/>
    <s v="B2"/>
    <s v="Mathura"/>
    <s v="176-DBS"/>
    <s v="BULANDSHAHR"/>
    <s v="UP"/>
    <s v="UTTAR PRADESH"/>
    <s v="MATHURA"/>
    <n v="910182"/>
    <s v="10469-MANISH  PANDEY"/>
    <s v="High"/>
    <n v="12650"/>
    <n v="11392"/>
    <n v="12064"/>
    <n v="41.33"/>
    <n v="4508.6499999999996"/>
    <s v="N"/>
    <s v="N"/>
    <n v="0"/>
    <s v="On-Time"/>
    <x v="48"/>
    <s v="2020-08"/>
    <s v="2020-07"/>
    <n v="1"/>
    <n v="0"/>
    <x v="5"/>
    <n v="2019"/>
    <n v="1"/>
    <s v="2020-Q3"/>
    <n v="0"/>
  </r>
  <r>
    <s v="ACC001754"/>
    <n v="163"/>
    <s v="Bardhaman"/>
    <s v="JLG29K"/>
    <n v="15711"/>
    <n v="32748"/>
    <n v="44065"/>
    <d v="2020-08-24T00:00:00"/>
    <s v="Fully Paid"/>
    <s v="Quarterly EMI"/>
    <n v="610198"/>
    <s v="Bardhaman-610198"/>
    <s v="Ananya Reddy"/>
    <s v="Female"/>
    <s v="18-25"/>
    <m/>
    <m/>
    <s v="General"/>
    <s v="Muslim"/>
    <s v="MORTGAGE"/>
    <s v="&lt;25K"/>
    <s v="Self-Employed"/>
    <n v="660"/>
    <s v="XLG"/>
    <s v="Trade"/>
    <s v=" 60 months"/>
    <n v="0.17269999999999999"/>
    <s v="D"/>
    <s v="D3"/>
    <s v="Bardhaman"/>
    <s v="201-DBS"/>
    <s v="HOWRAH"/>
    <s v="WB"/>
    <s v="WEST BENGAL"/>
    <s v="Barddhaman"/>
    <n v="610198"/>
    <s v="10035-ABHAY TOMER"/>
    <s v="Medium"/>
    <n v="17493"/>
    <n v="33672"/>
    <n v="15626"/>
    <n v="0.16"/>
    <n v="1586.57"/>
    <s v="N"/>
    <s v="N"/>
    <n v="1"/>
    <s v="Late"/>
    <x v="195"/>
    <s v="2020-08"/>
    <s v="2020-07"/>
    <n v="0"/>
    <n v="0"/>
    <x v="5"/>
    <n v="2019"/>
    <n v="0"/>
    <s v="2020-Q3"/>
    <n v="0"/>
  </r>
  <r>
    <s v="ACC000326"/>
    <n v="170"/>
    <s v="CUTTACK"/>
    <s v="JLG30K"/>
    <n v="29154"/>
    <n v="30596"/>
    <n v="20992"/>
    <d v="2020-08-24T00:00:00"/>
    <s v="Fully Paid"/>
    <s v="Quarterly EMI"/>
    <n v="630081"/>
    <s v="CUTTACK-630081"/>
    <s v="Laksh Gupta"/>
    <s v="Female"/>
    <s v="36-45"/>
    <n v="36"/>
    <s v="8/9/1983"/>
    <s v="General"/>
    <s v="Muslim"/>
    <s v="OWN"/>
    <s v="&lt;25K"/>
    <s v="Business"/>
    <n v="807"/>
    <s v="XLG"/>
    <s v="Services"/>
    <s v=" 36 months"/>
    <n v="0.1065"/>
    <s v="B"/>
    <s v="B2"/>
    <s v="CUTTACK"/>
    <s v="107-DBS"/>
    <s v="BHUBANESWAR"/>
    <s v="OR"/>
    <s v="ODISHA"/>
    <s v="CUTTACK"/>
    <n v="630081"/>
    <s v="12061-PINAKAPANI KANUNGO"/>
    <s v="High"/>
    <n v="30196"/>
    <n v="30285"/>
    <n v="28801"/>
    <n v="25.45"/>
    <n v="2879.05"/>
    <s v="N"/>
    <s v="N"/>
    <n v="2"/>
    <s v="Late"/>
    <x v="379"/>
    <s v="2020-08"/>
    <s v="2020-07"/>
    <n v="0"/>
    <n v="0"/>
    <x v="5"/>
    <n v="2019"/>
    <n v="0"/>
    <s v="2020-Q3"/>
    <n v="0"/>
  </r>
  <r>
    <s v="ACC001654"/>
    <n v="570"/>
    <s v="ASANSOL"/>
    <s v="JLG30K"/>
    <n v="15192"/>
    <n v="14918"/>
    <n v="8463"/>
    <d v="2020-08-25T00:00:00"/>
    <s v="Fully Paid"/>
    <s v="Monthly EMI"/>
    <n v="690076"/>
    <s v="ASANSOL-690076"/>
    <s v="Diya Patel"/>
    <s v="Female"/>
    <s v="36-45"/>
    <n v="44"/>
    <s v="8/9/1975"/>
    <s v="General"/>
    <s v="Hindu"/>
    <s v="MORTGAGE"/>
    <s v="25K-50K"/>
    <s v="Salaried"/>
    <n v="601"/>
    <s v="XLG"/>
    <s v="Services"/>
    <s v=" 36 months"/>
    <n v="0.1065"/>
    <s v="B"/>
    <s v="B2"/>
    <s v="ASANSOL"/>
    <s v="201-DBS"/>
    <s v="HOWRAH"/>
    <s v="WB"/>
    <s v="WEST BENGAL"/>
    <s v="PASCHIM BARDHHAMAN"/>
    <n v="690076"/>
    <s v="10035-ABHAY TOMER"/>
    <s v="Medium"/>
    <n v="16951"/>
    <n v="15748"/>
    <n v="14893"/>
    <n v="29.34"/>
    <n v="3320.92"/>
    <s v="N"/>
    <s v="N"/>
    <n v="0"/>
    <s v="On-Time"/>
    <x v="504"/>
    <s v="2020-08"/>
    <s v="2020-07"/>
    <n v="0"/>
    <n v="0"/>
    <x v="5"/>
    <n v="2019"/>
    <n v="1"/>
    <s v="2020-Q3"/>
    <n v="0"/>
  </r>
  <r>
    <s v="ACC000539"/>
    <n v="172"/>
    <s v="Mangaldoi"/>
    <s v="JLG30K"/>
    <n v="17791"/>
    <n v="47326"/>
    <n v="31777"/>
    <d v="2020-08-26T00:00:00"/>
    <s v="Active"/>
    <s v="Quarterly EMI"/>
    <n v="570241"/>
    <s v="Mangaldoi-570241"/>
    <s v="Aditya Mehta"/>
    <s v="Female"/>
    <s v="46-55"/>
    <n v="46"/>
    <s v="1/1/1974"/>
    <s v="Minority"/>
    <s v="Muslim"/>
    <s v="RENT"/>
    <s v="&lt;25K"/>
    <s v="Business"/>
    <n v="708"/>
    <s v="XLG"/>
    <s v="Services"/>
    <s v=" 36 months"/>
    <n v="0.1065"/>
    <s v="B"/>
    <s v="B2"/>
    <s v="Mangaldoi"/>
    <s v="208-DBS"/>
    <s v="GUWAAHATI"/>
    <s v="AS"/>
    <s v="ASSAM"/>
    <s v="Mangaldoi"/>
    <n v="570241"/>
    <s v="10961-NAYAN JYOTI SARMAH"/>
    <s v="Low"/>
    <n v="19626"/>
    <n v="47396"/>
    <n v="17528"/>
    <n v="12.88"/>
    <n v="4252.8"/>
    <s v="N"/>
    <s v="N"/>
    <n v="1"/>
    <s v="On-Time"/>
    <x v="585"/>
    <s v="2020-08"/>
    <s v="2020-07"/>
    <n v="1"/>
    <n v="0"/>
    <x v="5"/>
    <n v="2019"/>
    <n v="0"/>
    <s v="2020-Q3"/>
    <n v="1"/>
  </r>
  <r>
    <s v="ACC000230"/>
    <n v="171"/>
    <s v="Mangaldoi"/>
    <s v="JLG30K"/>
    <n v="35733"/>
    <n v="10919"/>
    <n v="10706"/>
    <d v="2020-08-27T00:00:00"/>
    <s v="Paid Off"/>
    <s v="Quarterly EMI"/>
    <n v="570241"/>
    <s v="Mangaldoi-570241"/>
    <s v="Diya Nair"/>
    <s v="Female"/>
    <s v="36-45"/>
    <n v="38"/>
    <s v="12/10/1980"/>
    <s v="General"/>
    <s v="Muslim"/>
    <s v="MORTGAGE"/>
    <s v="75K-100K"/>
    <s v="Self-Employed"/>
    <n v="668"/>
    <s v="XLG"/>
    <s v="Services"/>
    <s v=" 36 months"/>
    <n v="0.1065"/>
    <s v="B"/>
    <s v="B2"/>
    <s v="Mangaldoi"/>
    <s v="208-DBS"/>
    <s v="GUWAAHATI"/>
    <s v="AS"/>
    <s v="ASSAM"/>
    <s v="Mangaldoi"/>
    <n v="570241"/>
    <s v="10961-NAYAN JYOTI SARMAH"/>
    <s v="Low"/>
    <n v="35934"/>
    <n v="11338"/>
    <n v="35643"/>
    <n v="16.77"/>
    <n v="1069.95"/>
    <s v="N"/>
    <s v="N"/>
    <n v="1"/>
    <s v="On-Time"/>
    <x v="516"/>
    <s v="2020-08"/>
    <s v="2020-07"/>
    <n v="0"/>
    <n v="0"/>
    <x v="5"/>
    <n v="2019"/>
    <n v="1"/>
    <s v="2020-Q3"/>
    <n v="0"/>
  </r>
  <r>
    <s v="ACC000319"/>
    <n v="409"/>
    <s v="RAIPUR"/>
    <s v="JLG30K"/>
    <n v="20216"/>
    <n v="15631"/>
    <n v="11244"/>
    <d v="2020-08-27T00:00:00"/>
    <s v="Active"/>
    <s v="Quarterly EMI"/>
    <n v="230415"/>
    <s v="RAIPUR-230415"/>
    <s v="Kavya Sharma"/>
    <s v="Female"/>
    <s v="26-35"/>
    <n v="26"/>
    <s v="1/1/1993"/>
    <s v="SC"/>
    <s v="Hindu"/>
    <s v="RENT"/>
    <s v="75K-100K"/>
    <s v="Business"/>
    <n v="398"/>
    <s v="XLG"/>
    <s v="Services"/>
    <s v=" 36 months"/>
    <n v="0.1065"/>
    <s v="B"/>
    <s v="B2"/>
    <s v="RAIPUR"/>
    <s v="207-DBS"/>
    <s v="RAIPUR"/>
    <s v="CG"/>
    <s v="CHATTISGARH"/>
    <s v="RAIPUR"/>
    <n v="230415"/>
    <s v="10924-DILIP KUMAR"/>
    <s v="High"/>
    <n v="20756"/>
    <n v="16311"/>
    <n v="19890"/>
    <n v="41.68"/>
    <n v="182.57"/>
    <s v="N"/>
    <s v="N"/>
    <n v="0"/>
    <s v="On-Time"/>
    <x v="586"/>
    <s v="2020-08"/>
    <s v="2020-07"/>
    <n v="1"/>
    <n v="0"/>
    <x v="5"/>
    <n v="2019"/>
    <n v="0"/>
    <s v="2020-Q3"/>
    <n v="1"/>
  </r>
  <r>
    <s v="ACC000392"/>
    <n v="398"/>
    <s v="JALANDHAR"/>
    <s v="JLG35K"/>
    <n v="27541"/>
    <n v="47063"/>
    <n v="17338"/>
    <d v="2020-09-02T00:00:00"/>
    <s v="Fully Paid"/>
    <s v="Quarterly EMI"/>
    <n v="160051"/>
    <s v="JALANDHAR-160051"/>
    <s v="Laksh Sharma"/>
    <s v="Female"/>
    <s v="26-35"/>
    <n v="29"/>
    <s v="1/1/1989"/>
    <s v="ST"/>
    <s v="Sikh"/>
    <s v="MORTGAGE"/>
    <s v="&lt;25K"/>
    <s v="Self-Employed"/>
    <n v="695"/>
    <s v="XLG"/>
    <s v="Trade"/>
    <s v=" 36 months"/>
    <n v="9.9099999999999994E-2"/>
    <s v="B"/>
    <s v="B1"/>
    <s v="JALANDHAR"/>
    <s v="102-DBS"/>
    <s v="LUDHIANA"/>
    <s v="PB"/>
    <s v="PUNJAB"/>
    <s v="JALANDHAR"/>
    <n v="160051"/>
    <s v="10067-AKSHAY KUMAR"/>
    <s v="Low"/>
    <n v="28366"/>
    <n v="46921"/>
    <n v="27164"/>
    <n v="0.66"/>
    <n v="2055.48"/>
    <s v="N"/>
    <s v="N"/>
    <n v="1"/>
    <s v="On-Time"/>
    <x v="434"/>
    <s v="2020-09"/>
    <s v="2020-08"/>
    <n v="0"/>
    <n v="0"/>
    <x v="5"/>
    <n v="2019"/>
    <n v="0"/>
    <s v="2020-Q3"/>
    <n v="0"/>
  </r>
  <r>
    <s v="ACC000039"/>
    <n v="895"/>
    <s v="SANGRUR"/>
    <s v="JLG35K"/>
    <n v="21369"/>
    <n v="4763"/>
    <n v="1732"/>
    <d v="2020-09-02T00:00:00"/>
    <s v="Paid Off"/>
    <s v="Monthly EMI"/>
    <n v="110159"/>
    <s v="SANGRUR-110159"/>
    <s v="Kavya Sharma"/>
    <s v="Female"/>
    <s v="26-35"/>
    <n v="26"/>
    <s v="1/1/1993"/>
    <s v="SC"/>
    <s v="Hindu"/>
    <s v="RENT"/>
    <s v="75K-100K"/>
    <s v="Business"/>
    <n v="398"/>
    <s v="XLG"/>
    <s v="Trade"/>
    <s v=" 36 months"/>
    <n v="9.9099999999999994E-2"/>
    <s v="B"/>
    <s v="B1"/>
    <s v="SANGRUR"/>
    <s v="102-DBS"/>
    <s v="LUDHIANA"/>
    <s v="PB"/>
    <s v="PUNJAB"/>
    <s v="SANGRUR"/>
    <n v="110159"/>
    <s v="10037-RAJESH PRATAP"/>
    <s v="Low"/>
    <n v="22817"/>
    <n v="5698"/>
    <n v="21099"/>
    <n v="16.100000000000001"/>
    <n v="2604.87"/>
    <s v="N"/>
    <s v="N"/>
    <n v="0"/>
    <s v="On-Time"/>
    <x v="587"/>
    <s v="2020-09"/>
    <s v="2020-08"/>
    <n v="0"/>
    <n v="0"/>
    <x v="5"/>
    <n v="2019"/>
    <n v="0"/>
    <s v="2020-Q3"/>
    <n v="1"/>
  </r>
  <r>
    <s v="ACC001423"/>
    <n v="379"/>
    <s v="DURGAPUR"/>
    <s v="JLG30K"/>
    <n v="11386"/>
    <n v="15369"/>
    <n v="9721"/>
    <d v="2020-09-05T00:00:00"/>
    <s v="Paid Off"/>
    <s v="Monthly EMI"/>
    <n v="700013"/>
    <s v="DURGAPUR-700013"/>
    <s v="Nisha Joshi"/>
    <s v="Female"/>
    <s v="26-35"/>
    <n v="35"/>
    <s v="1/1/1984"/>
    <s v="ST"/>
    <s v="Sikh"/>
    <s v="RENT"/>
    <s v="&lt;25K"/>
    <s v="Business"/>
    <n v="697"/>
    <s v="XLG"/>
    <s v="Services"/>
    <s v=" 36 months"/>
    <n v="0.1065"/>
    <s v="B"/>
    <s v="B2"/>
    <s v="DURGAPUR"/>
    <s v="201-DBS"/>
    <s v="HOWRAH"/>
    <s v="WB"/>
    <s v="WEST BENGAL"/>
    <s v="PASCHIM BARDHHAMAN"/>
    <n v="700013"/>
    <s v="10037-RAJESH PRATAP"/>
    <s v="Low"/>
    <n v="11858"/>
    <n v="16595"/>
    <n v="10977"/>
    <n v="25.54"/>
    <n v="4172.32"/>
    <s v="N"/>
    <s v="N"/>
    <n v="2"/>
    <s v="On-Time"/>
    <x v="498"/>
    <s v="2020-09"/>
    <s v="2020-08"/>
    <n v="0"/>
    <n v="0"/>
    <x v="5"/>
    <n v="2019"/>
    <n v="1"/>
    <s v="2020-Q3"/>
    <n v="0"/>
  </r>
  <r>
    <s v="ACC000499"/>
    <n v="809"/>
    <s v="SANGRUR"/>
    <s v="JLG39K"/>
    <n v="40036"/>
    <n v="47240"/>
    <n v="10851"/>
    <d v="2020-09-08T00:00:00"/>
    <s v="Fully Paid"/>
    <s v="Quarterly EMI"/>
    <n v="110159"/>
    <s v="SANGRUR-110159"/>
    <s v="Aditya Mehta"/>
    <s v="Female"/>
    <s v="26-35"/>
    <n v="32"/>
    <s v="1/1/1986"/>
    <s v="ST"/>
    <s v="Sikh"/>
    <s v="RENT"/>
    <s v="75K-100K"/>
    <s v="Salaried"/>
    <n v="666"/>
    <s v="XLG"/>
    <s v="Agriculture"/>
    <s v=" 36 months"/>
    <n v="6.6199999999999995E-2"/>
    <s v="A"/>
    <s v="A2"/>
    <s v="SANGRUR"/>
    <s v="102-DBS"/>
    <s v="LUDHIANA"/>
    <s v="PB"/>
    <s v="PUNJAB"/>
    <s v="SANGRUR"/>
    <n v="110159"/>
    <s v="10037-RAJESH PRATAP"/>
    <s v="Low"/>
    <n v="40507"/>
    <n v="47659"/>
    <n v="39799"/>
    <n v="41.76"/>
    <n v="2141.7399999999998"/>
    <s v="N"/>
    <s v="N"/>
    <n v="0"/>
    <s v="On-Time"/>
    <x v="275"/>
    <s v="2020-09"/>
    <s v="2020-08"/>
    <n v="0"/>
    <n v="0"/>
    <x v="5"/>
    <n v="2019"/>
    <n v="1"/>
    <s v="2020-Q3"/>
    <n v="0"/>
  </r>
  <r>
    <s v="ACC000795"/>
    <n v="12"/>
    <s v="Mathura"/>
    <s v="JLG35K"/>
    <n v="5389"/>
    <n v="2689"/>
    <n v="31100"/>
    <d v="2020-09-09T00:00:00"/>
    <s v="Fully Paid"/>
    <s v="Quarterly EMI"/>
    <n v="910182"/>
    <s v="Mathura-910182"/>
    <s v="Meera Sharma"/>
    <s v="Female"/>
    <s v="36-45"/>
    <n v="45"/>
    <s v="1/1/1972"/>
    <s v="OBC"/>
    <s v="Hindu"/>
    <s v="OWN"/>
    <s v="75K-100K"/>
    <s v="Business"/>
    <n v="417"/>
    <s v="XLG"/>
    <s v="Trade"/>
    <s v=" 36 months"/>
    <n v="9.9099999999999994E-2"/>
    <s v="B"/>
    <s v="B1"/>
    <s v="Mathura"/>
    <s v="176-DBS"/>
    <s v="BULANDSHAHR"/>
    <s v="UP"/>
    <s v="UTTAR PRADESH"/>
    <s v="MATHURA"/>
    <n v="910182"/>
    <s v="10469-MANISH  PANDEY"/>
    <s v="High"/>
    <n v="4985"/>
    <n v="4381"/>
    <n v="4981"/>
    <n v="25.08"/>
    <n v="2287.79"/>
    <s v="Y"/>
    <s v="Y"/>
    <n v="0"/>
    <s v="On-Time"/>
    <x v="310"/>
    <s v="2020-09"/>
    <s v="2020-08"/>
    <n v="0"/>
    <n v="0"/>
    <x v="5"/>
    <n v="2019"/>
    <n v="0"/>
    <s v="2020-Q3"/>
    <n v="0"/>
  </r>
  <r>
    <s v="ACC001030"/>
    <n v="25"/>
    <s v="Mathura"/>
    <s v="JLG30K"/>
    <n v="28014"/>
    <n v="40607"/>
    <n v="34596"/>
    <d v="2020-09-09T00:00:00"/>
    <s v="Fully Paid"/>
    <s v="Monthly EMI"/>
    <n v="910182"/>
    <s v="Mathura-910182"/>
    <s v="Aarav Sharma"/>
    <s v="Female"/>
    <s v="26-35"/>
    <n v="30"/>
    <s v="18-02-1987"/>
    <s v="SC"/>
    <s v="Hindu"/>
    <s v="RENT"/>
    <s v="&lt;25K"/>
    <s v="Business"/>
    <n v="368"/>
    <s v="XLG"/>
    <s v="Services"/>
    <s v=" 36 months"/>
    <n v="0.1065"/>
    <s v="B"/>
    <s v="B2"/>
    <s v="Mathura"/>
    <s v="176-DBS"/>
    <s v="BULANDSHAHR"/>
    <s v="UP"/>
    <s v="UTTAR PRADESH"/>
    <s v="MATHURA"/>
    <n v="910182"/>
    <s v="10469-MANISH  PANDEY"/>
    <s v="High"/>
    <n v="29379"/>
    <n v="41264"/>
    <n v="27626"/>
    <n v="20.88"/>
    <n v="4992.66"/>
    <s v="N"/>
    <s v="N"/>
    <n v="2"/>
    <s v="Very Late"/>
    <x v="588"/>
    <s v="2020-09"/>
    <s v="2020-08"/>
    <n v="0"/>
    <n v="0"/>
    <x v="5"/>
    <n v="2019"/>
    <n v="0"/>
    <s v="2020-Q3"/>
    <n v="1"/>
  </r>
  <r>
    <s v="ACC000918"/>
    <n v="955"/>
    <s v="Mangaldoi"/>
    <s v="JLG46K"/>
    <n v="3506"/>
    <n v="26931"/>
    <n v="27657"/>
    <d v="2020-09-09T00:00:00"/>
    <s v="Fully Paid"/>
    <s v="Quarterly EMI"/>
    <n v="570241"/>
    <s v="Mangaldoi-570241"/>
    <s v="Laksh Reddy"/>
    <s v="Female"/>
    <s v="36-45"/>
    <n v="36"/>
    <s v="10/6/1981"/>
    <s v="OBC"/>
    <s v="Hindu"/>
    <s v="OWN"/>
    <s v="50K-75K"/>
    <s v="Business"/>
    <n v="787"/>
    <s v="XLG"/>
    <s v="Home Loan"/>
    <s v=" 36 months"/>
    <n v="0.1825"/>
    <s v="D"/>
    <s v="D5"/>
    <s v="Mangaldoi"/>
    <s v="208-DBS"/>
    <s v="GUWAAHATI"/>
    <s v="AS"/>
    <s v="ASSAM"/>
    <s v="Mangaldoi"/>
    <n v="570241"/>
    <s v="10961-NAYAN JYOTI SARMAH"/>
    <s v="Low"/>
    <n v="3851"/>
    <n v="28148"/>
    <n v="3227"/>
    <n v="17.850000000000001"/>
    <n v="3327.55"/>
    <s v="N"/>
    <s v="N"/>
    <n v="0"/>
    <s v="On-Time"/>
    <x v="18"/>
    <s v="2020-09"/>
    <s v="2020-08"/>
    <n v="0"/>
    <n v="0"/>
    <x v="5"/>
    <n v="2019"/>
    <n v="0"/>
    <s v="2020-Q3"/>
    <n v="0"/>
  </r>
  <r>
    <s v="ACC000458"/>
    <n v="481"/>
    <s v="FATEHGARH SAHIB"/>
    <s v="JLG30K"/>
    <n v="22620"/>
    <n v="40095"/>
    <n v="36709"/>
    <d v="2020-09-11T00:00:00"/>
    <s v="Paid Off"/>
    <s v="Monthly EMI"/>
    <n v="120676"/>
    <s v="FATEHGARH SAHIB-120676"/>
    <s v="Vivaan Joshi"/>
    <s v="Female"/>
    <s v="26-35"/>
    <n v="29"/>
    <s v="1/1/1990"/>
    <s v="Minority"/>
    <s v="Hindu"/>
    <s v="MORTGAGE"/>
    <s v="75K-100K"/>
    <s v="Business"/>
    <n v="395"/>
    <s v="XLG"/>
    <s v="Services"/>
    <s v=" 36 months"/>
    <n v="0.1065"/>
    <s v="B"/>
    <s v="B2"/>
    <s v="FATEHGARH SAHIB"/>
    <s v="102-DBS"/>
    <s v="LUDHIANA"/>
    <s v="PB"/>
    <s v="PUNJAB"/>
    <s v="FATEHGARH SAHIB"/>
    <n v="120676"/>
    <s v="10037-RAJESH PRATAP"/>
    <s v="Medium"/>
    <n v="22187"/>
    <n v="40227"/>
    <n v="22232"/>
    <n v="6.37"/>
    <n v="3651.02"/>
    <s v="N"/>
    <s v="N"/>
    <n v="1"/>
    <s v="Very Late"/>
    <x v="74"/>
    <s v="2020-09"/>
    <s v="2020-08"/>
    <n v="0"/>
    <n v="0"/>
    <x v="5"/>
    <n v="2019"/>
    <n v="0"/>
    <s v="2020-Q3"/>
    <n v="0"/>
  </r>
  <r>
    <s v="ACC001438"/>
    <n v="535"/>
    <s v="FATEHGARH SAHIB"/>
    <s v="JLG30K"/>
    <n v="27224"/>
    <n v="18219"/>
    <n v="21849"/>
    <d v="2020-09-11T00:00:00"/>
    <s v="Default"/>
    <s v="Monthly EMI"/>
    <n v="120676"/>
    <s v="FATEHGARH SAHIB-120676"/>
    <s v="Nisha Joshi"/>
    <s v="Female"/>
    <s v="46-55"/>
    <n v="48"/>
    <s v="4/9/1971"/>
    <s v="General"/>
    <s v="Hindu"/>
    <s v="MORTGAGE"/>
    <s v="50K-75K"/>
    <s v="Business"/>
    <n v="657"/>
    <s v="XLG"/>
    <s v="Services"/>
    <s v=" 36 months"/>
    <n v="0.1065"/>
    <s v="B"/>
    <s v="B2"/>
    <s v="FATEHGARH SAHIB"/>
    <s v="102-DBS"/>
    <s v="LUDHIANA"/>
    <s v="PB"/>
    <s v="PUNJAB"/>
    <s v="FATEHGARH SAHIB"/>
    <n v="120676"/>
    <s v="10037-RAJESH PRATAP"/>
    <s v="Medium"/>
    <n v="27493"/>
    <n v="17831"/>
    <n v="27096"/>
    <n v="25.58"/>
    <n v="4976.99"/>
    <s v="N"/>
    <s v="N"/>
    <n v="2"/>
    <s v="On-Time"/>
    <x v="589"/>
    <s v="2020-09"/>
    <s v="2020-08"/>
    <n v="0"/>
    <n v="0"/>
    <x v="5"/>
    <n v="2019"/>
    <n v="0"/>
    <s v="2020-Q3"/>
    <n v="1"/>
  </r>
  <r>
    <s v="ACC001448"/>
    <n v="666"/>
    <s v="BEHROR"/>
    <s v="JLG30K"/>
    <n v="7843"/>
    <n v="45067"/>
    <n v="31458"/>
    <d v="2020-09-12T00:00:00"/>
    <s v="Paid Off"/>
    <s v="Quarterly EMI"/>
    <n v="30179"/>
    <s v="BEHROR-30179"/>
    <s v="Nisha Verma"/>
    <s v="Female"/>
    <s v="18-25"/>
    <n v="22"/>
    <s v="10/10/1996"/>
    <s v="ST"/>
    <s v="Sikh"/>
    <s v="MORTGAGE"/>
    <s v="100K+"/>
    <s v="Salaried"/>
    <n v="564"/>
    <s v="XLG"/>
    <s v="Services"/>
    <s v=" 36 months"/>
    <n v="0.1065"/>
    <s v="B"/>
    <s v="B2"/>
    <s v="BEHROR"/>
    <s v="301-DBS"/>
    <s v="JAIPUR"/>
    <s v="RJ"/>
    <s v="RAJASTHAN"/>
    <s v="BEHROD"/>
    <n v="30179"/>
    <s v="10055-MAHESH KUMAR PATEL"/>
    <s v="Low"/>
    <n v="8820"/>
    <n v="44808"/>
    <n v="7805"/>
    <n v="38.03"/>
    <n v="2778.78"/>
    <s v="N"/>
    <s v="N"/>
    <n v="2"/>
    <s v="On-Time"/>
    <x v="299"/>
    <s v="2020-09"/>
    <s v="2020-08"/>
    <n v="0"/>
    <n v="0"/>
    <x v="5"/>
    <n v="2019"/>
    <n v="1"/>
    <s v="2020-Q3"/>
    <n v="0"/>
  </r>
  <r>
    <s v="ACC000038"/>
    <n v="774"/>
    <s v="BULANDSHAHR"/>
    <s v="JLG30K"/>
    <n v="8277"/>
    <n v="39398"/>
    <n v="24143"/>
    <d v="2020-09-15T00:00:00"/>
    <s v="Fully Paid"/>
    <s v="Monthly EMI"/>
    <n v="10068"/>
    <s v="BULANDSHAHR-10068"/>
    <s v="Ananya Reddy"/>
    <s v="Female"/>
    <s v="18-25"/>
    <n v="22"/>
    <s v="1/1/1995"/>
    <s v="General"/>
    <s v="Hindu"/>
    <s v="MORTGAGE"/>
    <s v="75K-100K"/>
    <s v="Business"/>
    <n v="640"/>
    <s v="XLG"/>
    <s v="Services"/>
    <s v=" 36 months"/>
    <n v="0.1065"/>
    <s v="B"/>
    <s v="B2"/>
    <s v="BULANDSHAHR"/>
    <s v="176-DBS"/>
    <s v="BULANDSHAHR"/>
    <s v="UP"/>
    <s v="UTTAR PRADESH"/>
    <s v="BULANDSHAHAR"/>
    <n v="10068"/>
    <s v="10057-NANDI SHANKAR"/>
    <s v="High"/>
    <n v="8097"/>
    <n v="39514"/>
    <n v="8019"/>
    <n v="13.11"/>
    <n v="2783.02"/>
    <s v="N"/>
    <s v="N"/>
    <n v="0"/>
    <s v="On-Time"/>
    <x v="590"/>
    <s v="2020-09"/>
    <s v="2020-08"/>
    <n v="0"/>
    <n v="0"/>
    <x v="5"/>
    <n v="2019"/>
    <n v="0"/>
    <s v="2020-Q3"/>
    <n v="1"/>
  </r>
  <r>
    <s v="ACC000284"/>
    <n v="519"/>
    <s v="MUKTSAR"/>
    <s v="JLG35K"/>
    <n v="36889"/>
    <n v="20495"/>
    <n v="22731"/>
    <d v="2020-09-17T00:00:00"/>
    <s v="Fully Paid"/>
    <s v="Monthly EMI"/>
    <n v="1110166"/>
    <s v="MUKTSAR-1110166"/>
    <s v="Ananya Patel"/>
    <s v="Female"/>
    <s v="36-45"/>
    <n v="43"/>
    <s v="1/3/1975"/>
    <s v="Minority"/>
    <s v="Muslim"/>
    <s v="RENT"/>
    <s v="75K-100K"/>
    <s v="Salaried"/>
    <n v="558"/>
    <s v="XLG"/>
    <s v="Trade"/>
    <s v=" 36 months"/>
    <n v="9.9099999999999994E-2"/>
    <s v="B"/>
    <s v="B1"/>
    <s v="MUKTSAR"/>
    <s v="102-DBS"/>
    <s v="LUDHIANA"/>
    <s v="PB"/>
    <s v="PUNJAB"/>
    <s v="SRI MUKTSAR SAHIB"/>
    <n v="1110166"/>
    <s v="11303-ASHUTOSH KUMAR SUMAN"/>
    <s v="Medium"/>
    <n v="38381"/>
    <n v="20290"/>
    <n v="36744"/>
    <n v="35.17"/>
    <n v="4726.1000000000004"/>
    <s v="N"/>
    <s v="N"/>
    <n v="0"/>
    <s v="Very Late"/>
    <x v="388"/>
    <s v="2020-09"/>
    <s v="2020-08"/>
    <n v="0"/>
    <n v="0"/>
    <x v="5"/>
    <n v="2019"/>
    <n v="1"/>
    <s v="2020-Q3"/>
    <n v="0"/>
  </r>
  <r>
    <s v="ACC000109"/>
    <n v="565"/>
    <s v="SANGRUR"/>
    <s v="JLG30K"/>
    <n v="29025"/>
    <n v="15606"/>
    <n v="41466"/>
    <d v="2020-09-17T00:00:00"/>
    <s v="Fully Paid"/>
    <s v="Monthly EMI"/>
    <n v="110159"/>
    <s v="SANGRUR-110159"/>
    <s v="Vivaan Nair"/>
    <s v="Female"/>
    <s v="46-55"/>
    <n v="49"/>
    <s v="3/1/1970"/>
    <s v="General"/>
    <s v="Muslim"/>
    <s v="RENT"/>
    <s v="100K+"/>
    <s v="Salaried"/>
    <n v="519"/>
    <s v="XLG"/>
    <s v="Services"/>
    <s v=" 36 months"/>
    <n v="0.1065"/>
    <s v="B"/>
    <s v="B2"/>
    <s v="SANGRUR"/>
    <s v="102-DBS"/>
    <s v="LUDHIANA"/>
    <s v="PB"/>
    <s v="PUNJAB"/>
    <s v="SANGRUR"/>
    <n v="110159"/>
    <s v="10037-RAJESH PRATAP"/>
    <s v="Low"/>
    <n v="29103"/>
    <n v="16810"/>
    <n v="28920"/>
    <n v="2.69"/>
    <n v="1688.41"/>
    <s v="N"/>
    <s v="N"/>
    <n v="2"/>
    <s v="Very Late"/>
    <x v="538"/>
    <s v="2020-09"/>
    <s v="2020-08"/>
    <n v="0"/>
    <n v="0"/>
    <x v="5"/>
    <n v="2019"/>
    <n v="1"/>
    <s v="2020-Q3"/>
    <n v="0"/>
  </r>
  <r>
    <s v="ACC001055"/>
    <n v="282"/>
    <s v="FATEHGARH SAHIB"/>
    <s v="JLG44K"/>
    <n v="13785"/>
    <n v="30142"/>
    <n v="23943"/>
    <d v="2020-09-19T00:00:00"/>
    <s v="Fully Paid"/>
    <s v="Monthly EMI"/>
    <n v="120676"/>
    <s v="FATEHGARH SAHIB-120676"/>
    <s v="Aditya Joshi"/>
    <s v="Female"/>
    <s v="26-35"/>
    <n v="35"/>
    <s v="1/1/1984"/>
    <s v="General"/>
    <s v="Hindu"/>
    <s v="RENT"/>
    <s v="&lt;25K"/>
    <s v="Business"/>
    <n v="624"/>
    <s v="XLG"/>
    <s v="Home Loan"/>
    <s v=" 36 months"/>
    <n v="6.6199999999999995E-2"/>
    <s v="A"/>
    <s v="A2"/>
    <s v="FATEHGARH SAHIB"/>
    <s v="102-DBS"/>
    <s v="LUDHIANA"/>
    <s v="PB"/>
    <s v="PUNJAB"/>
    <s v="FATEHGARH SAHIB"/>
    <n v="120676"/>
    <s v="10037-RAJESH PRATAP"/>
    <s v="Medium"/>
    <n v="15389"/>
    <n v="32093"/>
    <n v="13428"/>
    <n v="32.46"/>
    <n v="4464.46"/>
    <s v="N"/>
    <s v="N"/>
    <n v="2"/>
    <s v="On-Time"/>
    <x v="134"/>
    <s v="2020-09"/>
    <s v="2020-08"/>
    <n v="0"/>
    <n v="0"/>
    <x v="5"/>
    <n v="2019"/>
    <n v="0"/>
    <s v="2020-Q3"/>
    <n v="0"/>
  </r>
  <r>
    <s v="ACC001388"/>
    <n v="457"/>
    <s v="DHARMANAGAR"/>
    <s v="JLG30K"/>
    <n v="10778"/>
    <n v="20519"/>
    <n v="25814"/>
    <d v="2020-09-20T00:00:00"/>
    <s v="Active"/>
    <s v="Quarterly EMI"/>
    <n v="1230018"/>
    <s v="DHARMANAGAR-1230018"/>
    <s v="Laksh Patel"/>
    <s v="Female"/>
    <s v="36-45"/>
    <n v="44"/>
    <s v="25-05-1974"/>
    <s v="ST"/>
    <s v="Hindu"/>
    <s v="RENT"/>
    <s v="&lt;25K"/>
    <s v="Self-Employed"/>
    <n v="342"/>
    <s v="XLG"/>
    <s v="Services"/>
    <s v=" 36 months"/>
    <n v="0.1065"/>
    <s v="B"/>
    <s v="B2"/>
    <s v="DHARMANAGAR"/>
    <s v="303-DBS"/>
    <s v="GUWAAHATI"/>
    <s v="TR"/>
    <s v="TRIPURA"/>
    <s v="NORTH TRIPURA"/>
    <n v="1230018"/>
    <s v="12526-OKRAM AMOLENDU SINGHA"/>
    <s v="High"/>
    <n v="12416"/>
    <n v="21631"/>
    <n v="10757"/>
    <n v="14.04"/>
    <n v="2548.6"/>
    <s v="N"/>
    <s v="N"/>
    <n v="0"/>
    <s v="Very Late"/>
    <x v="259"/>
    <s v="2020-09"/>
    <s v="2020-08"/>
    <n v="1"/>
    <n v="0"/>
    <x v="5"/>
    <n v="2019"/>
    <n v="0"/>
    <s v="2020-Q3"/>
    <n v="0"/>
  </r>
  <r>
    <s v="ACC001341"/>
    <n v="893"/>
    <s v="CHHATA"/>
    <s v="JLG30K"/>
    <n v="31495"/>
    <n v="10373"/>
    <n v="3927"/>
    <d v="2020-09-21T00:00:00"/>
    <s v="Fully Paid"/>
    <s v="Monthly EMI"/>
    <n v="910020"/>
    <s v="CHHATA-910020"/>
    <s v="Aditya Joshi"/>
    <s v="Female"/>
    <s v="26-35"/>
    <n v="35"/>
    <s v="1/1/1984"/>
    <s v="General"/>
    <s v="Hindu"/>
    <s v="RENT"/>
    <s v="&lt;25K"/>
    <s v="Business"/>
    <n v="624"/>
    <s v="XLG"/>
    <s v="Services"/>
    <s v=" 36 months"/>
    <n v="0.1065"/>
    <s v="B"/>
    <s v="B2"/>
    <s v="CHHATA"/>
    <s v="176-DBS"/>
    <s v="BULANDSHAHR"/>
    <s v="UP"/>
    <s v="UTTAR PRADESH"/>
    <s v="MATHURA"/>
    <n v="910020"/>
    <s v="10047-ANIL KUMAR"/>
    <s v="High"/>
    <n v="32108"/>
    <n v="11469"/>
    <n v="31330"/>
    <n v="25.02"/>
    <n v="4360.2"/>
    <s v="N"/>
    <s v="N"/>
    <n v="2"/>
    <s v="On-Time"/>
    <x v="563"/>
    <s v="2020-09"/>
    <s v="2020-08"/>
    <n v="0"/>
    <n v="0"/>
    <x v="5"/>
    <n v="2019"/>
    <n v="0"/>
    <s v="2020-Q3"/>
    <n v="0"/>
  </r>
  <r>
    <s v="ACC001050"/>
    <n v="333"/>
    <s v="FATEHABAD"/>
    <s v="JLG35K"/>
    <n v="13846"/>
    <n v="20542"/>
    <n v="44694"/>
    <d v="2020-10-03T00:00:00"/>
    <s v="Active"/>
    <s v="Monthly EMI"/>
    <n v="670106"/>
    <s v="FATEHABAD-670106"/>
    <s v="Diya Reddy"/>
    <s v="Female"/>
    <s v="36-45"/>
    <n v="36"/>
    <s v="1/1/1983"/>
    <s v="SC"/>
    <s v="Hindu"/>
    <s v="MORTGAGE"/>
    <s v="25K-50K"/>
    <s v="Business"/>
    <n v="796"/>
    <s v="XLG"/>
    <s v="Trade"/>
    <s v=" 36 months"/>
    <n v="9.9099999999999994E-2"/>
    <s v="B"/>
    <s v="B1"/>
    <s v="FATEHABAD"/>
    <s v="206-DBS"/>
    <s v="KARNAL"/>
    <s v="HR"/>
    <s v="HARYANA"/>
    <s v="FATEHABAD"/>
    <n v="670106"/>
    <s v="10316-DEEPAK KUMAR"/>
    <s v="Medium"/>
    <n v="14389"/>
    <n v="20471"/>
    <n v="13567"/>
    <n v="2.63"/>
    <n v="776.94"/>
    <s v="N"/>
    <s v="N"/>
    <n v="1"/>
    <s v="On-Time"/>
    <x v="561"/>
    <s v="2020-10"/>
    <s v="2020-09"/>
    <n v="1"/>
    <n v="0"/>
    <x v="5"/>
    <n v="2019"/>
    <n v="0"/>
    <s v="2020-Q4"/>
    <n v="0"/>
  </r>
  <r>
    <s v="ACC001096"/>
    <n v="200"/>
    <s v="DURGAPUR"/>
    <s v="JLG30K"/>
    <n v="22104"/>
    <n v="39644"/>
    <n v="35394"/>
    <d v="2020-10-04T00:00:00"/>
    <s v="Active"/>
    <s v="Quarterly EMI"/>
    <n v="700013"/>
    <s v="DURGAPUR-700013"/>
    <s v="Laksh Sharma"/>
    <s v="Female"/>
    <s v="26-35"/>
    <n v="31"/>
    <s v="1/1/1988"/>
    <s v="SC"/>
    <s v="Hindu"/>
    <s v="RENT"/>
    <s v="100K+"/>
    <s v="Self-Employed"/>
    <n v="672"/>
    <s v="XLG"/>
    <s v="Services"/>
    <s v=" 36 months"/>
    <n v="0.1065"/>
    <s v="B"/>
    <s v="B2"/>
    <s v="DURGAPUR"/>
    <s v="201-DBS"/>
    <s v="HOWRAH"/>
    <s v="WB"/>
    <s v="WEST BENGAL"/>
    <s v="PASCHIM BARDHHAMAN"/>
    <n v="700013"/>
    <s v="10037-RAJESH PRATAP"/>
    <s v="Low"/>
    <n v="23350"/>
    <n v="39968"/>
    <n v="22101"/>
    <n v="4.47"/>
    <n v="1828.72"/>
    <s v="N"/>
    <s v="N"/>
    <n v="0"/>
    <s v="On-Time"/>
    <x v="13"/>
    <s v="2020-10"/>
    <s v="2020-09"/>
    <n v="1"/>
    <n v="0"/>
    <x v="5"/>
    <n v="2019"/>
    <n v="0"/>
    <s v="2020-Q4"/>
    <n v="0"/>
  </r>
  <r>
    <s v="ACC000255"/>
    <n v="983"/>
    <s v="DHURI"/>
    <s v="JLG35K"/>
    <n v="12588"/>
    <n v="37871"/>
    <n v="38706"/>
    <d v="2020-10-04T00:00:00"/>
    <s v="Fully Paid"/>
    <s v="Quarterly EMI"/>
    <n v="1030063"/>
    <s v="DHURI-1030063"/>
    <s v="Nisha Verma"/>
    <s v="Female"/>
    <s v="18-25"/>
    <n v="22"/>
    <s v="10/10/1996"/>
    <s v="ST"/>
    <s v="Sikh"/>
    <s v="MORTGAGE"/>
    <s v="100K+"/>
    <s v="Salaried"/>
    <n v="564"/>
    <s v="XLG"/>
    <s v="Trade"/>
    <s v=" 36 months"/>
    <n v="9.9099999999999994E-2"/>
    <s v="B"/>
    <s v="B1"/>
    <s v="DHURI"/>
    <s v="102-DBS"/>
    <s v="LUDHIANA"/>
    <s v="PB"/>
    <s v="PUNJAB"/>
    <s v="SANGRUR"/>
    <n v="1030063"/>
    <s v="12058-DEEPAK KUMAR"/>
    <s v="Low"/>
    <n v="12921"/>
    <n v="38065"/>
    <n v="12522"/>
    <n v="25.53"/>
    <n v="4448.3999999999996"/>
    <s v="N"/>
    <s v="Y"/>
    <n v="1"/>
    <s v="On-Time"/>
    <x v="27"/>
    <s v="2020-10"/>
    <s v="2020-09"/>
    <n v="0"/>
    <n v="0"/>
    <x v="5"/>
    <n v="2019"/>
    <n v="1"/>
    <s v="2020-Q4"/>
    <n v="0"/>
  </r>
  <r>
    <s v="ACC000268"/>
    <n v="934"/>
    <s v="GUWAHATI"/>
    <s v="JLG46K"/>
    <n v="21693"/>
    <n v="45508"/>
    <n v="21323"/>
    <d v="2020-10-07T00:00:00"/>
    <s v="Default"/>
    <s v="Monthly EMI"/>
    <n v="560090"/>
    <s v="GUWAHATI-560090"/>
    <s v="Vivaan Reddy"/>
    <s v="Female"/>
    <s v="36-45"/>
    <n v="37"/>
    <s v="1/1/1980"/>
    <s v="OBC"/>
    <s v="Hindu"/>
    <s v="RENT"/>
    <s v="25K-50K"/>
    <s v="Salaried"/>
    <n v="426"/>
    <s v="XLG"/>
    <s v="Home Loan"/>
    <s v=" 36 months"/>
    <n v="0.1825"/>
    <s v="D"/>
    <s v="D5"/>
    <s v="GUWAHATI"/>
    <s v="208-DBS"/>
    <s v="GUWAAHATI"/>
    <s v="AS"/>
    <s v="ASSAM"/>
    <s v="Guwahati"/>
    <n v="560090"/>
    <s v="11955-LEKHAN KONWAR"/>
    <s v="Medium"/>
    <n v="23201"/>
    <n v="45645"/>
    <n v="21433"/>
    <n v="5.96"/>
    <n v="4045.15"/>
    <s v="N"/>
    <s v="N"/>
    <n v="0"/>
    <s v="Late"/>
    <x v="591"/>
    <s v="2020-10"/>
    <s v="2020-09"/>
    <n v="0"/>
    <n v="0"/>
    <x v="5"/>
    <n v="2019"/>
    <n v="0"/>
    <s v="2020-Q4"/>
    <n v="1"/>
  </r>
  <r>
    <s v="ACC001632"/>
    <n v="551"/>
    <s v="BEHROR"/>
    <s v="JLG30K"/>
    <n v="11280"/>
    <n v="2995"/>
    <n v="26544"/>
    <d v="2020-10-09T00:00:00"/>
    <s v="Fully Paid"/>
    <s v="Quarterly EMI"/>
    <n v="30179"/>
    <s v="BEHROR-30179"/>
    <s v="Nisha Chopra"/>
    <s v="Female"/>
    <s v="46-55"/>
    <n v="49"/>
    <s v="10/11/1970"/>
    <s v="SC"/>
    <s v="Hindu"/>
    <s v="RENT"/>
    <s v="75K-100K"/>
    <s v="Business"/>
    <n v="641"/>
    <s v="XLG"/>
    <s v="Services"/>
    <s v=" 36 months"/>
    <n v="0.1065"/>
    <s v="B"/>
    <s v="B2"/>
    <s v="BEHROR"/>
    <s v="301-DBS"/>
    <s v="JAIPUR"/>
    <s v="RJ"/>
    <s v="RAJASTHAN"/>
    <s v="BEHROD"/>
    <n v="30179"/>
    <s v="10055-MAHESH KUMAR PATEL"/>
    <s v="Low"/>
    <n v="12809"/>
    <n v="4773"/>
    <n v="11039"/>
    <n v="9.77"/>
    <n v="4284.51"/>
    <s v="N"/>
    <s v="N"/>
    <n v="2"/>
    <s v="On-Time"/>
    <x v="59"/>
    <s v="2020-10"/>
    <s v="2020-09"/>
    <n v="0"/>
    <n v="0"/>
    <x v="5"/>
    <n v="2019"/>
    <n v="0"/>
    <s v="2020-Q4"/>
    <n v="0"/>
  </r>
  <r>
    <s v="ACC000182"/>
    <n v="223"/>
    <s v="MUKTSAR"/>
    <s v="JLG30K"/>
    <n v="22824"/>
    <n v="9792"/>
    <n v="15384"/>
    <d v="2020-10-12T00:00:00"/>
    <s v="Fully Paid"/>
    <s v="Quarterly EMI"/>
    <n v="1110166"/>
    <s v="MUKTSAR-1110166"/>
    <s v="Nisha Patel"/>
    <s v="Female"/>
    <s v="36-45"/>
    <n v="43"/>
    <s v="1/1/1976"/>
    <s v="OBC"/>
    <s v="Hindu"/>
    <s v="RENT"/>
    <s v="75K-100K"/>
    <s v="Self-Employed"/>
    <n v="798"/>
    <s v="XLG"/>
    <s v="Services"/>
    <s v=" 36 months"/>
    <n v="0.1065"/>
    <s v="B"/>
    <s v="B2"/>
    <s v="MUKTSAR"/>
    <s v="102-DBS"/>
    <s v="LUDHIANA"/>
    <s v="PB"/>
    <s v="PUNJAB"/>
    <s v="SRI MUKTSAR SAHIB"/>
    <n v="1110166"/>
    <s v="11303-ASHUTOSH KUMAR SUMAN"/>
    <s v="Medium"/>
    <n v="24027"/>
    <n v="9437"/>
    <n v="22499"/>
    <n v="24.67"/>
    <n v="4530.1000000000004"/>
    <s v="N"/>
    <s v="N"/>
    <n v="1"/>
    <s v="On-Time"/>
    <x v="592"/>
    <s v="2020-10"/>
    <s v="2020-09"/>
    <n v="0"/>
    <n v="0"/>
    <x v="5"/>
    <n v="2019"/>
    <n v="0"/>
    <s v="2020-Q4"/>
    <n v="1"/>
  </r>
  <r>
    <s v="ACC000520"/>
    <n v="678"/>
    <s v="DHURI"/>
    <s v="JLG35K"/>
    <n v="14438"/>
    <n v="13264"/>
    <n v="37067"/>
    <d v="2020-10-12T00:00:00"/>
    <s v="Paid Off"/>
    <s v="Monthly EMI"/>
    <n v="1030063"/>
    <s v="DHURI-1030063"/>
    <s v="Vivaan Chopra"/>
    <s v="Female"/>
    <s v="46-55"/>
    <n v="49"/>
    <s v="1/1/1969"/>
    <s v="General"/>
    <s v="Muslim"/>
    <s v="RENT"/>
    <s v="&lt;25K"/>
    <s v="Salaried"/>
    <n v="357"/>
    <s v="XLG"/>
    <s v="Trade"/>
    <s v=" 36 months"/>
    <n v="9.9099999999999994E-2"/>
    <s v="B"/>
    <s v="B1"/>
    <s v="DHURI"/>
    <s v="102-DBS"/>
    <s v="LUDHIANA"/>
    <s v="PB"/>
    <s v="PUNJAB"/>
    <s v="SANGRUR"/>
    <n v="1030063"/>
    <s v="12058-DEEPAK KUMAR"/>
    <s v="Low"/>
    <n v="15063"/>
    <n v="14207"/>
    <n v="13957"/>
    <n v="15.06"/>
    <n v="3567.59"/>
    <s v="N"/>
    <s v="Y"/>
    <n v="1"/>
    <s v="On-Time"/>
    <x v="592"/>
    <s v="2020-10"/>
    <s v="2020-09"/>
    <n v="0"/>
    <n v="0"/>
    <x v="5"/>
    <n v="2019"/>
    <n v="0"/>
    <s v="2020-Q4"/>
    <n v="1"/>
  </r>
  <r>
    <s v="ACC001134"/>
    <n v="404"/>
    <s v="KURUKSHETRA"/>
    <s v="JLG30K"/>
    <n v="40537"/>
    <n v="9116"/>
    <n v="6144"/>
    <d v="2020-10-13T00:00:00"/>
    <s v="Fully Paid"/>
    <s v="Quarterly EMI"/>
    <n v="70364"/>
    <s v="KURUKSHETRA-70364"/>
    <s v="Vivaan Joshi"/>
    <s v="Female"/>
    <s v="26-35"/>
    <n v="29"/>
    <s v="1/1/1990"/>
    <s v="Minority"/>
    <s v="Hindu"/>
    <s v="MORTGAGE"/>
    <s v="75K-100K"/>
    <s v="Business"/>
    <n v="395"/>
    <s v="XLG"/>
    <s v="Services"/>
    <s v=" 36 months"/>
    <n v="0.1065"/>
    <s v="B"/>
    <s v="B2"/>
    <s v="KURUKSHETRA"/>
    <s v="206-DBS"/>
    <s v="KARNAL"/>
    <s v="HR"/>
    <s v="HARYANA"/>
    <s v="KURUKSHETRA"/>
    <n v="70364"/>
    <s v="10028-AAYUSH PANDEY"/>
    <s v="Medium"/>
    <n v="41297"/>
    <n v="10751"/>
    <n v="40436"/>
    <n v="14.27"/>
    <n v="266.77"/>
    <s v="N"/>
    <s v="N"/>
    <n v="0"/>
    <s v="On-Time"/>
    <x v="189"/>
    <s v="2020-10"/>
    <s v="2020-09"/>
    <n v="0"/>
    <n v="0"/>
    <x v="5"/>
    <n v="2019"/>
    <n v="0"/>
    <s v="2020-Q4"/>
    <n v="0"/>
  </r>
  <r>
    <s v="ACC000112"/>
    <n v="903"/>
    <s v="BULANDSHAHR"/>
    <s v="JLG50K"/>
    <n v="42814"/>
    <n v="46638"/>
    <n v="9967"/>
    <d v="2020-10-13T00:00:00"/>
    <s v="Paid Off"/>
    <s v="Quarterly EMI"/>
    <n v="10068"/>
    <s v="BULANDSHAHR-10068"/>
    <s v="Kavya Reddy"/>
    <s v="Female"/>
    <s v="46-55"/>
    <n v="49"/>
    <s v="8/6/1970"/>
    <s v="Minority"/>
    <s v="Muslim"/>
    <s v="RENT"/>
    <s v="&lt;25K"/>
    <s v="Salaried"/>
    <n v="442"/>
    <s v="XLG"/>
    <s v="Home Loan"/>
    <s v=" 60 months"/>
    <n v="0.1991"/>
    <s v="E"/>
    <s v="E4"/>
    <s v="BULANDSHAHR"/>
    <s v="176-DBS"/>
    <s v="BULANDSHAHR"/>
    <s v="UP"/>
    <s v="UTTAR PRADESH"/>
    <s v="BULANDSHAHAR"/>
    <n v="10068"/>
    <s v="10057-NANDI SHANKAR"/>
    <s v="High"/>
    <n v="42601"/>
    <n v="48193"/>
    <n v="42463"/>
    <n v="32.03"/>
    <n v="425.64"/>
    <s v="N"/>
    <s v="N"/>
    <n v="2"/>
    <s v="Late"/>
    <x v="165"/>
    <s v="2020-10"/>
    <s v="2020-09"/>
    <n v="0"/>
    <n v="0"/>
    <x v="5"/>
    <n v="2019"/>
    <n v="0"/>
    <s v="2020-Q4"/>
    <n v="0"/>
  </r>
  <r>
    <s v="ACC001279"/>
    <n v="681"/>
    <s v="BEHROR"/>
    <s v="JLG35K"/>
    <n v="45815"/>
    <n v="14325"/>
    <n v="9084"/>
    <d v="2020-10-16T00:00:00"/>
    <s v="Fully Paid"/>
    <s v="Quarterly EMI"/>
    <n v="30179"/>
    <s v="BEHROR-30179"/>
    <s v="Kavya Malhotra"/>
    <s v="Female"/>
    <s v="26-35"/>
    <n v="34"/>
    <s v="1/1/1985"/>
    <s v="ST"/>
    <s v="Sikh"/>
    <s v="MORTGAGE"/>
    <s v="75K-100K"/>
    <s v="Business"/>
    <n v="328"/>
    <s v="XLG"/>
    <s v="Trade"/>
    <s v=" 36 months"/>
    <n v="9.9099999999999994E-2"/>
    <s v="B"/>
    <s v="B1"/>
    <s v="BEHROR"/>
    <s v="301-DBS"/>
    <s v="JAIPUR"/>
    <s v="RJ"/>
    <s v="RAJASTHAN"/>
    <s v="BEHROD"/>
    <n v="30179"/>
    <s v="10055-MAHESH KUMAR PATEL"/>
    <s v="Low"/>
    <n v="47754"/>
    <n v="16244"/>
    <n v="45535"/>
    <n v="35.53"/>
    <n v="1758.03"/>
    <s v="N"/>
    <s v="N"/>
    <n v="1"/>
    <s v="Late"/>
    <x v="167"/>
    <s v="2020-10"/>
    <s v="2020-09"/>
    <n v="0"/>
    <n v="0"/>
    <x v="5"/>
    <n v="2019"/>
    <n v="0"/>
    <s v="2020-Q4"/>
    <n v="0"/>
  </r>
  <r>
    <s v="ACC001786"/>
    <n v="322"/>
    <s v="PATIALA"/>
    <s v="JLG30K"/>
    <n v="26805"/>
    <n v="30939"/>
    <n v="15682"/>
    <d v="2020-10-17T00:00:00"/>
    <s v="Fully Paid"/>
    <s v="Monthly EMI"/>
    <n v="100186"/>
    <s v="PATIALA-100186"/>
    <s v="Meera Gupta"/>
    <s v="Female"/>
    <s v="26-35"/>
    <n v="29"/>
    <s v="1/1/1989"/>
    <s v="ST"/>
    <s v="Sikh"/>
    <s v="RENT"/>
    <s v="75K-100K"/>
    <s v="Self-Employed"/>
    <n v="369"/>
    <s v="XLG"/>
    <s v="Services"/>
    <s v=" 36 months"/>
    <n v="0.1065"/>
    <s v="B"/>
    <s v="B2"/>
    <s v="PATIALA"/>
    <s v="102-DBS"/>
    <s v="LUDHIANA"/>
    <s v="PB"/>
    <s v="PUNJAB"/>
    <s v="PATIALA"/>
    <n v="100186"/>
    <s v="10420-MUNENDRA  SINGH"/>
    <s v="Medium"/>
    <n v="28498"/>
    <n v="30515"/>
    <n v="26574"/>
    <n v="0.17"/>
    <n v="1766.7"/>
    <s v="N"/>
    <s v="N"/>
    <n v="1"/>
    <s v="Very Late"/>
    <x v="593"/>
    <s v="2020-10"/>
    <s v="2020-09"/>
    <n v="0"/>
    <n v="0"/>
    <x v="5"/>
    <n v="2019"/>
    <n v="0"/>
    <s v="2020-Q4"/>
    <n v="1"/>
  </r>
  <r>
    <s v="ACC001237"/>
    <n v="65"/>
    <s v="SEHORE"/>
    <s v="JLG30K"/>
    <n v="32146"/>
    <n v="49107"/>
    <n v="17643"/>
    <d v="2020-10-19T00:00:00"/>
    <s v="Paid Off"/>
    <s v="Monthly EMI"/>
    <n v="1440051"/>
    <s v="SEHORE-1440051"/>
    <s v="Aditya Malhotra"/>
    <s v="Female"/>
    <s v="46-55"/>
    <n v="51"/>
    <s v="1/1/1968"/>
    <s v="OBC"/>
    <s v="Hindu"/>
    <s v="RENT"/>
    <s v="25K-50K"/>
    <s v="Self-Employed"/>
    <n v="389"/>
    <s v="XLG"/>
    <s v="Services"/>
    <s v=" 36 months"/>
    <n v="0.1065"/>
    <s v="B"/>
    <s v="B2"/>
    <s v="SEHORE"/>
    <s v="200-DBS"/>
    <s v="BHOPAL"/>
    <s v="MP"/>
    <s v="MADHYA PRADESH"/>
    <s v="SEHORE"/>
    <n v="1440051"/>
    <s v="10063-VIR SINGH"/>
    <s v="High"/>
    <n v="33730"/>
    <n v="50277"/>
    <n v="31880"/>
    <n v="26.78"/>
    <n v="4728.6099999999997"/>
    <s v="N"/>
    <s v="N"/>
    <n v="0"/>
    <s v="Late"/>
    <x v="246"/>
    <s v="2020-10"/>
    <s v="2020-09"/>
    <n v="0"/>
    <n v="0"/>
    <x v="5"/>
    <n v="2019"/>
    <n v="1"/>
    <s v="2020-Q4"/>
    <n v="0"/>
  </r>
  <r>
    <s v="ACC000869"/>
    <n v="327"/>
    <s v="BULANDSHAHR"/>
    <s v="JLG30K"/>
    <n v="7464"/>
    <n v="11041"/>
    <n v="33031"/>
    <d v="2020-10-19T00:00:00"/>
    <s v="Paid Off"/>
    <s v="Monthly EMI"/>
    <n v="10068"/>
    <s v="BULANDSHAHR-10068"/>
    <s v="Meera Chopra"/>
    <s v="Female"/>
    <s v="36-45"/>
    <n v="37"/>
    <s v="1/1/1983"/>
    <s v="ST"/>
    <s v="Sikh"/>
    <s v="RENT"/>
    <s v="75K-100K"/>
    <s v="Salaried"/>
    <n v="373"/>
    <s v="XLG"/>
    <s v="Services"/>
    <s v=" 36 months"/>
    <n v="0.1065"/>
    <s v="B"/>
    <s v="B2"/>
    <s v="BULANDSHAHR"/>
    <s v="176-DBS"/>
    <s v="BULANDSHAHR"/>
    <s v="UP"/>
    <s v="UTTAR PRADESH"/>
    <s v="BULANDSHAHAR"/>
    <n v="10068"/>
    <s v="10057-NANDI SHANKAR"/>
    <s v="High"/>
    <n v="7944"/>
    <n v="10713"/>
    <n v="7111"/>
    <n v="19.43"/>
    <n v="3479.09"/>
    <s v="N"/>
    <s v="N"/>
    <n v="2"/>
    <s v="On-Time"/>
    <x v="594"/>
    <s v="2020-10"/>
    <s v="2020-09"/>
    <n v="0"/>
    <n v="0"/>
    <x v="5"/>
    <n v="2019"/>
    <n v="0"/>
    <s v="2020-Q4"/>
    <n v="1"/>
  </r>
  <r>
    <s v="ACC001379"/>
    <n v="429"/>
    <s v="MODINAGAR"/>
    <s v="JLG30K"/>
    <n v="37125"/>
    <n v="35790"/>
    <n v="26720"/>
    <d v="2020-10-19T00:00:00"/>
    <s v="Paid Off"/>
    <s v="Quarterly EMI"/>
    <n v="410521"/>
    <s v="MODINAGAR-410521"/>
    <s v="Ishaan Gupta"/>
    <s v="Female"/>
    <s v="26-35"/>
    <n v="28"/>
    <s v="1/1/1989"/>
    <s v="SC"/>
    <s v="Hindu"/>
    <s v="RENT"/>
    <s v="100K+"/>
    <s v="Business"/>
    <n v="536"/>
    <s v="XLG"/>
    <s v="Services"/>
    <s v=" 36 months"/>
    <n v="0.1065"/>
    <s v="B"/>
    <s v="B2"/>
    <s v="MODINAGAR"/>
    <s v="176-DBS"/>
    <s v="BULANDSHAHR"/>
    <s v="UP"/>
    <s v="UTTAR PRADESH"/>
    <s v="MODINAGAR"/>
    <n v="410521"/>
    <s v="12116-ANIL KUMAR"/>
    <s v="Low"/>
    <n v="38863"/>
    <n v="37782"/>
    <n v="36994"/>
    <n v="42.5"/>
    <n v="1775.48"/>
    <s v="N"/>
    <s v="N"/>
    <n v="1"/>
    <s v="Late"/>
    <x v="353"/>
    <s v="2020-10"/>
    <s v="2020-09"/>
    <n v="0"/>
    <n v="0"/>
    <x v="5"/>
    <n v="2019"/>
    <n v="0"/>
    <s v="2020-Q4"/>
    <n v="0"/>
  </r>
  <r>
    <s v="ACC001247"/>
    <n v="129"/>
    <s v="BULANDSHAHR"/>
    <s v="JLG30K"/>
    <n v="15423"/>
    <n v="30268"/>
    <n v="42002"/>
    <d v="2020-10-20T00:00:00"/>
    <s v="Fully Paid"/>
    <s v="Quarterly EMI"/>
    <n v="10068"/>
    <s v="BULANDSHAHR-10068"/>
    <s v="Aditya Reddy"/>
    <s v="Female"/>
    <s v="36-45"/>
    <n v="38"/>
    <s v="1/1/1982"/>
    <s v="ST"/>
    <s v="Sikh"/>
    <s v="RENT"/>
    <s v="75K-100K"/>
    <s v="Self-Employed"/>
    <n v="467"/>
    <s v="XLG"/>
    <s v="Services"/>
    <s v=" 36 months"/>
    <n v="0.1065"/>
    <s v="B"/>
    <s v="B2"/>
    <s v="BULANDSHAHR"/>
    <s v="176-DBS"/>
    <s v="BULANDSHAHR"/>
    <s v="UP"/>
    <s v="UTTAR PRADESH"/>
    <s v="BULANDSHAHAR"/>
    <n v="10068"/>
    <s v="10057-NANDI SHANKAR"/>
    <s v="High"/>
    <n v="16258"/>
    <n v="30397"/>
    <n v="14940"/>
    <n v="6.28"/>
    <n v="4597.5"/>
    <s v="N"/>
    <s v="N"/>
    <n v="2"/>
    <s v="Very Late"/>
    <x v="87"/>
    <s v="2020-10"/>
    <s v="2020-09"/>
    <n v="0"/>
    <n v="0"/>
    <x v="5"/>
    <n v="2019"/>
    <n v="0"/>
    <s v="2020-Q4"/>
    <n v="0"/>
  </r>
  <r>
    <s v="ACC000136"/>
    <n v="711"/>
    <s v="MUKTSAR"/>
    <s v="JLG30K"/>
    <n v="32919"/>
    <n v="2290"/>
    <n v="6374"/>
    <d v="2020-10-21T00:00:00"/>
    <s v="Default"/>
    <s v="Quarterly EMI"/>
    <n v="1110166"/>
    <s v="MUKTSAR-1110166"/>
    <s v="Aditya Verma"/>
    <s v="Female"/>
    <s v="36-45"/>
    <n v="40"/>
    <s v="29-01-1979"/>
    <s v="Minority"/>
    <s v="Muslim"/>
    <s v="RENT"/>
    <s v="50K-75K"/>
    <s v="Salaried"/>
    <n v="714"/>
    <s v="XLG"/>
    <s v="Services"/>
    <s v=" 36 months"/>
    <n v="0.1065"/>
    <s v="B"/>
    <s v="B2"/>
    <s v="MUKTSAR"/>
    <s v="102-DBS"/>
    <s v="LUDHIANA"/>
    <s v="PB"/>
    <s v="PUNJAB"/>
    <s v="SRI MUKTSAR SAHIB"/>
    <n v="1110166"/>
    <s v="11303-ASHUTOSH KUMAR SUMAN"/>
    <s v="Medium"/>
    <n v="33277"/>
    <n v="3090"/>
    <n v="32540"/>
    <n v="38.72"/>
    <n v="237.3"/>
    <s v="N"/>
    <s v="N"/>
    <n v="2"/>
    <s v="On-Time"/>
    <x v="406"/>
    <s v="2020-10"/>
    <s v="2020-09"/>
    <n v="0"/>
    <n v="0"/>
    <x v="5"/>
    <n v="2019"/>
    <n v="0"/>
    <s v="2020-Q4"/>
    <n v="0"/>
  </r>
  <r>
    <s v="ACC001164"/>
    <n v="894"/>
    <s v="ASANSOL"/>
    <s v="JLG30K"/>
    <n v="35110"/>
    <n v="31640"/>
    <n v="26430"/>
    <d v="2020-10-21T00:00:00"/>
    <s v="Fully Paid"/>
    <s v="Quarterly EMI"/>
    <n v="690076"/>
    <s v="ASANSOL-690076"/>
    <s v="Laksh Malhotra"/>
    <s v="Female"/>
    <s v="46-55"/>
    <n v="51"/>
    <s v="1/1/1968"/>
    <s v="General"/>
    <s v="Muslim"/>
    <s v="MORTGAGE"/>
    <s v="75K-100K"/>
    <s v="Self-Employed"/>
    <n v="804"/>
    <s v="XLG"/>
    <s v="Services"/>
    <s v=" 36 months"/>
    <n v="0.1065"/>
    <s v="B"/>
    <s v="B2"/>
    <s v="ASANSOL"/>
    <s v="201-DBS"/>
    <s v="HOWRAH"/>
    <s v="WB"/>
    <s v="WEST BENGAL"/>
    <s v="PASCHIM BARDHHAMAN"/>
    <n v="690076"/>
    <s v="10035-ABHAY TOMER"/>
    <s v="Medium"/>
    <n v="34778"/>
    <n v="32711"/>
    <n v="34896"/>
    <n v="18.78"/>
    <n v="483.59"/>
    <s v="N"/>
    <s v="N"/>
    <n v="1"/>
    <s v="On-Time"/>
    <x v="595"/>
    <s v="2020-10"/>
    <s v="2020-09"/>
    <n v="0"/>
    <n v="0"/>
    <x v="5"/>
    <n v="2019"/>
    <n v="0"/>
    <s v="2020-Q4"/>
    <n v="1"/>
  </r>
  <r>
    <s v="ACC001721"/>
    <n v="233"/>
    <s v="UJJAIN"/>
    <s v="JLG30K"/>
    <n v="16698"/>
    <n v="20979"/>
    <n v="39030"/>
    <d v="2020-10-23T00:00:00"/>
    <s v="Fully Paid"/>
    <s v="Monthly EMI"/>
    <n v="1510002"/>
    <s v="UJJAIN-1510002"/>
    <s v="Laksh Reddy"/>
    <s v="Female"/>
    <s v="26-35"/>
    <n v="29"/>
    <s v="1/1/1990"/>
    <s v="OBC"/>
    <s v="Hindu"/>
    <s v="RENT"/>
    <s v="75K-100K"/>
    <s v="Business"/>
    <n v="311"/>
    <s v="XLG"/>
    <s v="Services"/>
    <s v=" 36 months"/>
    <n v="0.1065"/>
    <s v="B"/>
    <s v="B2"/>
    <s v="UJJAIN"/>
    <s v="200-DBS"/>
    <s v="BHOPAL"/>
    <s v="MP"/>
    <s v="MADHYA PRADESH"/>
    <s v="UJJAIN"/>
    <n v="1510002"/>
    <s v="12915-FAIZAL KHAN"/>
    <s v="High"/>
    <n v="16523"/>
    <n v="20874"/>
    <n v="16319"/>
    <n v="2.33"/>
    <n v="1520.91"/>
    <s v="N"/>
    <s v="N"/>
    <n v="0"/>
    <s v="On-Time"/>
    <x v="596"/>
    <s v="2020-10"/>
    <s v="2020-09"/>
    <n v="0"/>
    <n v="0"/>
    <x v="5"/>
    <n v="2019"/>
    <n v="0"/>
    <s v="2020-Q4"/>
    <n v="1"/>
  </r>
  <r>
    <s v="ACC001228"/>
    <n v="359"/>
    <s v="JALANDHAR"/>
    <s v="JLG35K"/>
    <n v="9818"/>
    <n v="15403"/>
    <n v="4456"/>
    <d v="2020-10-24T00:00:00"/>
    <s v="Fully Paid"/>
    <s v="Quarterly EMI"/>
    <n v="160051"/>
    <s v="JALANDHAR-160051"/>
    <s v="Vivaan Verma"/>
    <s v="Female"/>
    <s v="46-55"/>
    <n v="52"/>
    <s v="1/1/1967"/>
    <s v="ST"/>
    <s v="Sikh"/>
    <s v="RENT"/>
    <s v="100K+"/>
    <s v="Salaried"/>
    <n v="626"/>
    <s v="XLG"/>
    <s v="Trade"/>
    <s v=" 36 months"/>
    <n v="9.9099999999999994E-2"/>
    <s v="B"/>
    <s v="B1"/>
    <s v="JALANDHAR"/>
    <s v="102-DBS"/>
    <s v="LUDHIANA"/>
    <s v="PB"/>
    <s v="PUNJAB"/>
    <s v="JALANDHAR"/>
    <n v="160051"/>
    <s v="10067-AKSHAY KUMAR"/>
    <s v="Low"/>
    <n v="10233"/>
    <n v="16333"/>
    <n v="9559"/>
    <n v="3.19"/>
    <n v="2971.33"/>
    <s v="N"/>
    <s v="N"/>
    <n v="0"/>
    <s v="On-Time"/>
    <x v="369"/>
    <s v="2020-10"/>
    <s v="2020-09"/>
    <n v="0"/>
    <n v="0"/>
    <x v="5"/>
    <n v="2019"/>
    <n v="0"/>
    <s v="2020-Q4"/>
    <n v="0"/>
  </r>
  <r>
    <s v="ACC000187"/>
    <n v="781"/>
    <s v="PALWAL"/>
    <s v="JLG35K"/>
    <n v="49518"/>
    <n v="49893"/>
    <n v="40954"/>
    <d v="2020-10-24T00:00:00"/>
    <s v="Paid Off"/>
    <s v="Quarterly EMI"/>
    <n v="20242"/>
    <s v="PALWAL-20242"/>
    <s v="Ananya Sharma"/>
    <s v="Female"/>
    <s v="26-35"/>
    <n v="32"/>
    <s v="1/1/1985"/>
    <s v="OBC"/>
    <s v="Hindu"/>
    <s v="RENT"/>
    <s v="100K+"/>
    <s v="Self-Employed"/>
    <n v="584"/>
    <s v="XLG"/>
    <s v="Trade"/>
    <s v=" 36 months"/>
    <n v="9.9099999999999994E-2"/>
    <s v="B"/>
    <s v="B1"/>
    <s v="PALWAL"/>
    <s v="206-DBS"/>
    <s v="KARNAL"/>
    <s v="HR"/>
    <s v="HARYANA"/>
    <s v="PALWAL"/>
    <n v="20242"/>
    <s v="10903-HEMANT SHUKLA"/>
    <s v="Medium"/>
    <n v="50483"/>
    <n v="51614"/>
    <n v="49331"/>
    <n v="40.049999999999997"/>
    <n v="166.68"/>
    <s v="N"/>
    <s v="N"/>
    <n v="2"/>
    <s v="On-Time"/>
    <x v="94"/>
    <s v="2020-10"/>
    <s v="2020-09"/>
    <n v="0"/>
    <n v="0"/>
    <x v="5"/>
    <n v="2019"/>
    <n v="0"/>
    <s v="2020-Q4"/>
    <n v="0"/>
  </r>
  <r>
    <s v="ACC000530"/>
    <n v="467"/>
    <s v="RAIPUR"/>
    <s v="JLG30K"/>
    <n v="25349"/>
    <n v="7173"/>
    <n v="18214"/>
    <d v="2020-10-26T00:00:00"/>
    <s v="Paid Off"/>
    <s v="Quarterly EMI"/>
    <n v="230415"/>
    <s v="RAIPUR-230415"/>
    <s v="Nisha Verma"/>
    <s v="Female"/>
    <s v="18-25"/>
    <n v="24"/>
    <s v="1/1/1994"/>
    <s v="ST"/>
    <s v="Sikh"/>
    <s v="RENT"/>
    <s v="&lt;25K"/>
    <s v="Salaried"/>
    <n v="443"/>
    <s v="XLG"/>
    <s v="Services"/>
    <s v=" 36 months"/>
    <n v="0.1065"/>
    <s v="B"/>
    <s v="B2"/>
    <s v="RAIPUR"/>
    <s v="207-DBS"/>
    <s v="RAIPUR"/>
    <s v="CG"/>
    <s v="CHATTISGARH"/>
    <s v="RAIPUR"/>
    <n v="230415"/>
    <s v="10924-DILIP KUMAR"/>
    <s v="High"/>
    <n v="26303"/>
    <n v="6674"/>
    <n v="25172"/>
    <n v="45.41"/>
    <n v="4853.6099999999997"/>
    <s v="N"/>
    <s v="N"/>
    <n v="2"/>
    <s v="Late"/>
    <x v="145"/>
    <s v="2020-10"/>
    <s v="2020-09"/>
    <n v="0"/>
    <n v="0"/>
    <x v="5"/>
    <n v="2019"/>
    <n v="0"/>
    <s v="2020-Q4"/>
    <n v="0"/>
  </r>
  <r>
    <s v="ACC001189"/>
    <n v="488"/>
    <s v="MAWANA"/>
    <s v="JLG30K"/>
    <n v="40723"/>
    <n v="32812"/>
    <n v="10855"/>
    <d v="2020-10-27T00:00:00"/>
    <s v="Default"/>
    <s v="Monthly EMI"/>
    <n v="800018"/>
    <s v="MAWANA-800018"/>
    <s v="Aditya Joshi"/>
    <s v="Female"/>
    <s v="26-35"/>
    <n v="35"/>
    <s v="1/1/1984"/>
    <s v="General"/>
    <s v="Hindu"/>
    <s v="RENT"/>
    <s v="&lt;25K"/>
    <s v="Business"/>
    <n v="624"/>
    <s v="XLG"/>
    <s v="Services"/>
    <s v=" 36 months"/>
    <n v="0.1065"/>
    <s v="B"/>
    <s v="B2"/>
    <s v="MAWANA"/>
    <s v="176-DBS"/>
    <s v="BULANDSHAHR"/>
    <s v="UP"/>
    <s v="UTTAR PRADESH"/>
    <s v="MEERUT"/>
    <n v="800018"/>
    <s v="11183-ANIL KUMAR"/>
    <s v="Medium"/>
    <n v="40275"/>
    <n v="33224"/>
    <n v="40311"/>
    <n v="25.91"/>
    <n v="819.01"/>
    <s v="N"/>
    <s v="N"/>
    <n v="0"/>
    <s v="On-Time"/>
    <x v="597"/>
    <s v="2020-10"/>
    <s v="2020-09"/>
    <n v="0"/>
    <n v="0"/>
    <x v="5"/>
    <n v="2019"/>
    <n v="0"/>
    <s v="2020-Q4"/>
    <n v="1"/>
  </r>
  <r>
    <s v="ACC001068"/>
    <n v="701"/>
    <s v="SANGRUR"/>
    <s v="JLG30K"/>
    <n v="47214"/>
    <n v="31428"/>
    <n v="39904"/>
    <d v="2020-10-27T00:00:00"/>
    <s v="Fully Paid"/>
    <s v="Quarterly EMI"/>
    <n v="110159"/>
    <s v="SANGRUR-110159"/>
    <s v="Ananya Malhotra"/>
    <s v="Female"/>
    <s v="36-45"/>
    <n v="44"/>
    <s v="1/1/1975"/>
    <s v="SC"/>
    <s v="Hindu"/>
    <s v="MORTGAGE"/>
    <s v="&lt;25K"/>
    <s v="Self-Employed"/>
    <n v="361"/>
    <s v="XLG"/>
    <s v="Services"/>
    <s v=" 36 months"/>
    <n v="0.1065"/>
    <s v="B"/>
    <s v="B2"/>
    <s v="SANGRUR"/>
    <s v="102-DBS"/>
    <s v="LUDHIANA"/>
    <s v="PB"/>
    <s v="PUNJAB"/>
    <s v="SANGRUR"/>
    <n v="110159"/>
    <s v="10037-RAJESH PRATAP"/>
    <s v="Low"/>
    <n v="48614"/>
    <n v="31546"/>
    <n v="46722"/>
    <n v="18.100000000000001"/>
    <n v="4957.59"/>
    <s v="N"/>
    <s v="N"/>
    <n v="0"/>
    <s v="Late"/>
    <x v="144"/>
    <s v="2020-10"/>
    <s v="2020-09"/>
    <n v="0"/>
    <n v="0"/>
    <x v="5"/>
    <n v="2019"/>
    <n v="0"/>
    <s v="2020-Q4"/>
    <n v="0"/>
  </r>
  <r>
    <s v="ACC000465"/>
    <n v="221"/>
    <s v="DHURI"/>
    <s v="JLG35K"/>
    <n v="25142"/>
    <n v="43445"/>
    <n v="32432"/>
    <d v="2020-10-29T00:00:00"/>
    <s v="Fully Paid"/>
    <s v="Monthly EMI"/>
    <n v="1030063"/>
    <s v="DHURI-1030063"/>
    <s v="Aarav Verma"/>
    <s v="Female"/>
    <s v="26-35"/>
    <n v="33"/>
    <s v="2/6/1985"/>
    <s v="ST"/>
    <s v="Sikh"/>
    <s v="MORTGAGE"/>
    <s v="25K-50K"/>
    <s v="Salaried"/>
    <n v="754"/>
    <s v="XLG"/>
    <s v="Trade"/>
    <s v=" 36 months"/>
    <n v="9.9099999999999994E-2"/>
    <s v="B"/>
    <s v="B1"/>
    <s v="DHURI"/>
    <s v="102-DBS"/>
    <s v="LUDHIANA"/>
    <s v="PB"/>
    <s v="PUNJAB"/>
    <s v="SANGRUR"/>
    <n v="1030063"/>
    <s v="12058-DEEPAK KUMAR"/>
    <s v="Low"/>
    <n v="24802"/>
    <n v="45134"/>
    <n v="24716"/>
    <n v="46.07"/>
    <n v="1748.87"/>
    <s v="N"/>
    <s v="N"/>
    <n v="0"/>
    <s v="On-Time"/>
    <x v="29"/>
    <s v="2020-10"/>
    <s v="2020-09"/>
    <n v="0"/>
    <n v="0"/>
    <x v="5"/>
    <n v="2019"/>
    <n v="0"/>
    <s v="2020-Q4"/>
    <n v="0"/>
  </r>
  <r>
    <s v="ACC000529"/>
    <n v="398"/>
    <s v="AGRA"/>
    <s v="JLG30K"/>
    <n v="28518"/>
    <n v="4394"/>
    <n v="19578"/>
    <d v="2020-10-29T00:00:00"/>
    <s v="Paid Off"/>
    <s v="Quarterly EMI"/>
    <n v="140056"/>
    <s v="AGRA-140056"/>
    <s v="Laksh Sharma"/>
    <s v="Female"/>
    <s v="26-35"/>
    <n v="29"/>
    <s v="1/1/1989"/>
    <s v="ST"/>
    <s v="Sikh"/>
    <s v="MORTGAGE"/>
    <s v="&lt;25K"/>
    <s v="Self-Employed"/>
    <n v="695"/>
    <s v="XLG"/>
    <s v="Services"/>
    <s v=" 36 months"/>
    <n v="0.1065"/>
    <s v="B"/>
    <s v="B2"/>
    <s v="AGRA"/>
    <s v="176-DBS"/>
    <s v="BULANDSHAHR"/>
    <s v="UP"/>
    <s v="UTTAR PRADESH"/>
    <s v="AGRA"/>
    <n v="140056"/>
    <s v="10161-RAM AVTAR"/>
    <s v="Medium"/>
    <n v="28423"/>
    <n v="5166"/>
    <n v="28120"/>
    <n v="17.100000000000001"/>
    <n v="3945.69"/>
    <s v="N"/>
    <s v="N"/>
    <n v="2"/>
    <s v="On-Time"/>
    <x v="434"/>
    <s v="2020-10"/>
    <s v="2020-09"/>
    <n v="0"/>
    <n v="1"/>
    <x v="5"/>
    <n v="2019"/>
    <n v="0"/>
    <s v="2020-Q4"/>
    <n v="0"/>
  </r>
  <r>
    <s v="ACC001337"/>
    <n v="425"/>
    <s v="BEHROR"/>
    <s v="JLG30K"/>
    <n v="42819"/>
    <n v="16179"/>
    <n v="12105"/>
    <d v="2020-10-29T00:00:00"/>
    <s v="Paid Off"/>
    <s v="Monthly EMI"/>
    <n v="30179"/>
    <s v="BEHROR-30179"/>
    <s v="Laksh Patel"/>
    <s v="Female"/>
    <s v="26-35"/>
    <n v="28"/>
    <s v="1/1/1991"/>
    <s v="SC"/>
    <s v="Hindu"/>
    <s v="MORTGAGE"/>
    <s v="75K-100K"/>
    <s v="Business"/>
    <n v="844"/>
    <s v="XLG"/>
    <s v="Services"/>
    <s v=" 36 months"/>
    <n v="0.1065"/>
    <s v="B"/>
    <s v="B2"/>
    <s v="BEHROR"/>
    <s v="301-DBS"/>
    <s v="JAIPUR"/>
    <s v="RJ"/>
    <s v="RAJASTHAN"/>
    <s v="BEHROD"/>
    <n v="30179"/>
    <s v="10055-MAHESH KUMAR PATEL"/>
    <s v="Low"/>
    <n v="43689"/>
    <n v="17649"/>
    <n v="42688"/>
    <n v="4.12"/>
    <n v="3986.4"/>
    <s v="N"/>
    <s v="N"/>
    <n v="0"/>
    <s v="On-Time"/>
    <x v="598"/>
    <s v="2020-10"/>
    <s v="2020-09"/>
    <n v="0"/>
    <n v="0"/>
    <x v="5"/>
    <n v="2019"/>
    <n v="0"/>
    <s v="2020-Q4"/>
    <n v="1"/>
  </r>
  <r>
    <s v="ACC000736"/>
    <n v="139"/>
    <s v="Mathura"/>
    <s v="JLG46K"/>
    <n v="38224"/>
    <n v="48815"/>
    <n v="33125"/>
    <d v="2020-10-31T00:00:00"/>
    <s v="Fully Paid"/>
    <s v="Monthly EMI"/>
    <n v="910182"/>
    <s v="Mathura-910182"/>
    <s v="Meera Nair"/>
    <s v="Female"/>
    <s v="46-55"/>
    <n v="50"/>
    <s v="1/1/1970"/>
    <s v="ST"/>
    <s v="Sikh"/>
    <s v="RENT"/>
    <s v="25K-50K"/>
    <s v="Business"/>
    <n v="664"/>
    <s v="XLG"/>
    <s v="Home Loan"/>
    <s v=" 36 months"/>
    <n v="0.1825"/>
    <s v="D"/>
    <s v="D5"/>
    <s v="Mathura"/>
    <s v="176-DBS"/>
    <s v="BULANDSHAHR"/>
    <s v="UP"/>
    <s v="UTTAR PRADESH"/>
    <s v="MATHURA"/>
    <n v="910182"/>
    <s v="10469-MANISH  PANDEY"/>
    <s v="High"/>
    <n v="40110"/>
    <n v="48937"/>
    <n v="38019"/>
    <n v="9.52"/>
    <n v="2099.92"/>
    <s v="N"/>
    <s v="N"/>
    <n v="2"/>
    <s v="On-Time"/>
    <x v="520"/>
    <s v="2020-10"/>
    <s v="2020-09"/>
    <n v="0"/>
    <n v="0"/>
    <x v="5"/>
    <n v="2019"/>
    <n v="1"/>
    <s v="2020-Q4"/>
    <n v="0"/>
  </r>
  <r>
    <s v="ACC001600"/>
    <n v="459"/>
    <s v="SANGRUR"/>
    <s v="JLG30K"/>
    <n v="16704"/>
    <n v="28331"/>
    <n v="19840"/>
    <d v="2020-11-01T00:00:00"/>
    <s v="Fully Paid"/>
    <s v="Monthly EMI"/>
    <n v="110159"/>
    <s v="SANGRUR-110159"/>
    <s v="Nisha Verma"/>
    <s v="Female"/>
    <s v="26-35"/>
    <n v="35"/>
    <s v="1/1/1984"/>
    <s v="SC"/>
    <s v="Hindu"/>
    <s v="RENT"/>
    <s v="75K-100K"/>
    <s v="Salaried"/>
    <n v="792"/>
    <s v="XLG"/>
    <s v="Services"/>
    <s v=" 36 months"/>
    <n v="0.1065"/>
    <s v="B"/>
    <s v="B2"/>
    <s v="SANGRUR"/>
    <s v="102-DBS"/>
    <s v="LUDHIANA"/>
    <s v="PB"/>
    <s v="PUNJAB"/>
    <s v="SANGRUR"/>
    <n v="110159"/>
    <s v="10037-RAJESH PRATAP"/>
    <s v="Low"/>
    <n v="18056"/>
    <n v="28180"/>
    <n v="16379"/>
    <n v="9.52"/>
    <n v="730.87"/>
    <s v="N"/>
    <s v="N"/>
    <n v="1"/>
    <s v="On-Time"/>
    <x v="409"/>
    <s v="2020-11"/>
    <s v="2020-10"/>
    <n v="0"/>
    <n v="0"/>
    <x v="5"/>
    <n v="2019"/>
    <n v="0"/>
    <s v="2020-Q4"/>
    <n v="0"/>
  </r>
  <r>
    <s v="ACC000523"/>
    <n v="752"/>
    <s v="TEZPUR"/>
    <s v="JLG35K"/>
    <n v="15701"/>
    <n v="49906"/>
    <n v="17787"/>
    <d v="2020-11-04T00:00:00"/>
    <s v="Paid Off"/>
    <s v="Monthly EMI"/>
    <n v="680026"/>
    <s v="TEZPUR-680026"/>
    <s v="Kavya Reddy"/>
    <s v="Female"/>
    <s v="18-25"/>
    <n v="23"/>
    <s v="2/2/1994"/>
    <s v="General"/>
    <s v="Hindu"/>
    <s v="RENT"/>
    <s v="25K-50K"/>
    <s v="Business"/>
    <n v="503"/>
    <s v="XLG"/>
    <s v="Trade"/>
    <s v=" 36 months"/>
    <n v="9.9099999999999994E-2"/>
    <s v="B"/>
    <s v="B1"/>
    <s v="TEZPUR"/>
    <s v="208-DBS"/>
    <s v="GUWAAHATI"/>
    <s v="AS"/>
    <s v="ASSAM"/>
    <s v="SONITPUR"/>
    <n v="680026"/>
    <s v="11055-MANAS PROTIM HAZARIKA"/>
    <s v="Medium"/>
    <n v="16897"/>
    <n v="49897"/>
    <n v="15666"/>
    <n v="40.549999999999997"/>
    <n v="1013.62"/>
    <s v="Y"/>
    <s v="Y"/>
    <n v="1"/>
    <s v="On-Time"/>
    <x v="599"/>
    <s v="2020-11"/>
    <s v="2020-10"/>
    <n v="0"/>
    <n v="0"/>
    <x v="5"/>
    <n v="2019"/>
    <n v="0"/>
    <s v="2020-Q4"/>
    <n v="1"/>
  </r>
  <r>
    <s v="ACC001490"/>
    <n v="698"/>
    <s v="SANGRUR"/>
    <s v="JLG30K"/>
    <n v="35329"/>
    <n v="46303"/>
    <n v="18489"/>
    <d v="2020-11-05T00:00:00"/>
    <s v="Fully Paid"/>
    <s v="Monthly EMI"/>
    <n v="110159"/>
    <s v="SANGRUR-110159"/>
    <s v="Aarav Joshi"/>
    <s v="Female"/>
    <s v="18-25"/>
    <n v="22"/>
    <s v="27-10-1997"/>
    <s v="General"/>
    <s v="Hindu"/>
    <s v="RENT"/>
    <s v="&lt;25K"/>
    <s v="Salaried"/>
    <n v="516"/>
    <s v="XLG"/>
    <s v="Services"/>
    <s v=" 36 months"/>
    <n v="0.1065"/>
    <s v="B"/>
    <s v="B2"/>
    <s v="SANGRUR"/>
    <s v="102-DBS"/>
    <s v="LUDHIANA"/>
    <s v="PB"/>
    <s v="PUNJAB"/>
    <s v="SANGRUR"/>
    <n v="110159"/>
    <s v="10037-RAJESH PRATAP"/>
    <s v="Low"/>
    <n v="35975"/>
    <n v="45812"/>
    <n v="34922"/>
    <n v="1.79"/>
    <n v="560.48"/>
    <s v="N"/>
    <s v="N"/>
    <n v="0"/>
    <s v="Late"/>
    <x v="269"/>
    <s v="2020-11"/>
    <s v="2020-10"/>
    <n v="0"/>
    <n v="0"/>
    <x v="5"/>
    <n v="2019"/>
    <n v="1"/>
    <s v="2020-Q4"/>
    <n v="0"/>
  </r>
  <r>
    <s v="ACC000224"/>
    <n v="249"/>
    <s v="BILASPUR"/>
    <s v="JLG50K"/>
    <n v="25947"/>
    <n v="9077"/>
    <n v="7976"/>
    <d v="2020-11-06T00:00:00"/>
    <s v="Active"/>
    <s v="Monthly EMI"/>
    <n v="240005"/>
    <s v="BILASPUR-240005"/>
    <s v="Meera Chopra"/>
    <s v="Female"/>
    <s v="46-55"/>
    <n v="50"/>
    <s v="1/1/1968"/>
    <s v="SC"/>
    <s v="Hindu"/>
    <s v="RENT"/>
    <s v="75K-100K"/>
    <s v="Salaried"/>
    <n v="726"/>
    <s v="XLG"/>
    <s v="Home Loan"/>
    <s v=" 60 months"/>
    <n v="0.1991"/>
    <s v="E"/>
    <s v="E4"/>
    <s v="BILASPUR"/>
    <s v="207-DBS"/>
    <s v="RAIPUR"/>
    <s v="CG"/>
    <s v="CHATTISGARH"/>
    <s v="BILASPUR"/>
    <n v="240005"/>
    <s v="10886-MANISH KUMAR DWIVEDI"/>
    <s v="Low"/>
    <n v="26980"/>
    <n v="9867"/>
    <n v="25753"/>
    <n v="38.93"/>
    <n v="2480"/>
    <s v="N"/>
    <s v="N"/>
    <n v="1"/>
    <s v="On-Time"/>
    <x v="445"/>
    <s v="2020-11"/>
    <s v="2020-10"/>
    <n v="1"/>
    <n v="0"/>
    <x v="5"/>
    <n v="2019"/>
    <n v="0"/>
    <s v="2020-Q4"/>
    <n v="0"/>
  </r>
  <r>
    <s v="ACC001905"/>
    <n v="348"/>
    <s v="AGRA"/>
    <s v="JLG35K"/>
    <n v="18974"/>
    <n v="18303"/>
    <n v="13352"/>
    <d v="2020-11-08T00:00:00"/>
    <s v="Paid Off"/>
    <s v="Monthly EMI"/>
    <n v="140056"/>
    <s v="AGRA-140056"/>
    <s v="Laksh Sharma"/>
    <s v="Female"/>
    <s v="56-63"/>
    <n v="56"/>
    <s v="1/1/1962"/>
    <s v="Minority"/>
    <s v="Muslim"/>
    <s v="MORTGAGE"/>
    <s v="75K-100K"/>
    <s v="Business"/>
    <n v="532"/>
    <s v="XLG"/>
    <s v="Trade"/>
    <s v=" 36 months"/>
    <n v="9.9099999999999994E-2"/>
    <s v="B"/>
    <s v="B1"/>
    <s v="AGRA"/>
    <s v="176-DBS"/>
    <s v="BULANDSHAHR"/>
    <s v="UP"/>
    <s v="UTTAR PRADESH"/>
    <s v="AGRA"/>
    <n v="140056"/>
    <s v="10161-RAM AVTAR"/>
    <s v="Medium"/>
    <n v="20859"/>
    <n v="19856"/>
    <n v="18545"/>
    <n v="46.29"/>
    <n v="4114.8900000000003"/>
    <s v="N"/>
    <s v="N"/>
    <n v="2"/>
    <s v="Late"/>
    <x v="600"/>
    <s v="2020-11"/>
    <s v="2020-10"/>
    <n v="0"/>
    <n v="0"/>
    <x v="5"/>
    <n v="2019"/>
    <n v="0"/>
    <s v="2020-Q4"/>
    <n v="1"/>
  </r>
  <r>
    <s v="ACC000871"/>
    <n v="187"/>
    <s v="BEHROR"/>
    <s v="JLG44K"/>
    <n v="33869"/>
    <n v="23762"/>
    <n v="16597"/>
    <d v="2020-11-11T00:00:00"/>
    <s v="Fully Paid"/>
    <s v="Quarterly EMI"/>
    <n v="30179"/>
    <s v="BEHROR-30179"/>
    <s v="Laksh Sharma"/>
    <s v="Female"/>
    <s v="56-63"/>
    <n v="56"/>
    <s v="1/1/1962"/>
    <s v="Minority"/>
    <s v="Muslim"/>
    <s v="MORTGAGE"/>
    <s v="75K-100K"/>
    <s v="Business"/>
    <n v="532"/>
    <s v="XLG"/>
    <s v="Home Loan"/>
    <s v=" 36 months"/>
    <n v="6.6199999999999995E-2"/>
    <s v="A"/>
    <s v="A2"/>
    <s v="BEHROR"/>
    <s v="301-DBS"/>
    <s v="JAIPUR"/>
    <s v="RJ"/>
    <s v="RAJASTHAN"/>
    <s v="BEHROD"/>
    <n v="30179"/>
    <s v="10055-MAHESH KUMAR PATEL"/>
    <s v="Low"/>
    <n v="34087"/>
    <n v="24653"/>
    <n v="33575"/>
    <n v="31.57"/>
    <n v="4605"/>
    <s v="N"/>
    <s v="N"/>
    <n v="1"/>
    <s v="On-Time"/>
    <x v="395"/>
    <s v="2020-11"/>
    <s v="2020-10"/>
    <n v="0"/>
    <n v="0"/>
    <x v="5"/>
    <n v="2019"/>
    <n v="0"/>
    <s v="2020-Q4"/>
    <n v="0"/>
  </r>
  <r>
    <s v="ACC000030"/>
    <n v="994"/>
    <s v="BULANDSHAHR"/>
    <s v="JLG46K"/>
    <n v="36868"/>
    <n v="41803"/>
    <n v="21947"/>
    <d v="2020-11-15T00:00:00"/>
    <s v="Fully Paid"/>
    <s v="Monthly EMI"/>
    <n v="10068"/>
    <s v="BULANDSHAHR-10068"/>
    <s v="Aarav Joshi"/>
    <s v="Female"/>
    <s v="36-45"/>
    <n v="38"/>
    <s v="1/1/1981"/>
    <s v="ST"/>
    <s v="Sikh"/>
    <s v="RENT"/>
    <s v="50K-75K"/>
    <s v="Salaried"/>
    <n v="744"/>
    <s v="XLG"/>
    <s v="Home Loan"/>
    <s v=" 36 months"/>
    <n v="0.1825"/>
    <s v="D"/>
    <s v="D5"/>
    <s v="BULANDSHAHR"/>
    <s v="176-DBS"/>
    <s v="BULANDSHAHR"/>
    <s v="UP"/>
    <s v="UTTAR PRADESH"/>
    <s v="BULANDSHAHAR"/>
    <n v="10068"/>
    <s v="10057-NANDI SHANKAR"/>
    <s v="High"/>
    <n v="38498"/>
    <n v="41625"/>
    <n v="36458"/>
    <n v="31.71"/>
    <n v="1720.65"/>
    <s v="Y"/>
    <s v="N"/>
    <n v="0"/>
    <s v="On-Time"/>
    <x v="601"/>
    <s v="2020-11"/>
    <s v="2020-10"/>
    <n v="0"/>
    <n v="0"/>
    <x v="5"/>
    <n v="2019"/>
    <n v="0"/>
    <s v="2020-Q4"/>
    <n v="1"/>
  </r>
  <r>
    <s v="ACC000247"/>
    <n v="132"/>
    <s v="CHHATA"/>
    <s v="JLG30K"/>
    <n v="48221"/>
    <n v="33555"/>
    <n v="17527"/>
    <d v="2020-11-16T00:00:00"/>
    <s v="Default"/>
    <s v="Monthly EMI"/>
    <n v="910020"/>
    <s v="CHHATA-910020"/>
    <s v="Diya Malhotra"/>
    <s v="Female"/>
    <s v="18-25"/>
    <n v="21"/>
    <s v="3/1/1998"/>
    <s v="ST"/>
    <s v="Sikh"/>
    <s v="RENT"/>
    <s v="50K-75K"/>
    <s v="Self-Employed"/>
    <n v="493"/>
    <s v="XLG"/>
    <s v="Services"/>
    <s v=" 36 months"/>
    <n v="0.1065"/>
    <s v="B"/>
    <s v="B2"/>
    <s v="CHHATA"/>
    <s v="176-DBS"/>
    <s v="BULANDSHAHR"/>
    <s v="UP"/>
    <s v="UTTAR PRADESH"/>
    <s v="MATHURA"/>
    <n v="910020"/>
    <s v="10047-ANIL KUMAR"/>
    <s v="High"/>
    <n v="48598"/>
    <n v="35402"/>
    <n v="48024"/>
    <n v="8.6999999999999993"/>
    <n v="4657.7299999999996"/>
    <s v="N"/>
    <s v="N"/>
    <n v="1"/>
    <s v="On-Time"/>
    <x v="34"/>
    <s v="2020-11"/>
    <s v="2020-10"/>
    <n v="0"/>
    <n v="0"/>
    <x v="5"/>
    <n v="2019"/>
    <n v="0"/>
    <s v="2020-Q4"/>
    <n v="0"/>
  </r>
  <r>
    <s v="ACC001277"/>
    <n v="440"/>
    <s v="PATIALA"/>
    <s v="JLG30K"/>
    <n v="35021"/>
    <n v="7771"/>
    <n v="11609"/>
    <d v="2020-11-18T00:00:00"/>
    <s v="Active"/>
    <s v="Monthly EMI"/>
    <n v="100186"/>
    <s v="PATIALA-100186"/>
    <s v="Kavya Chopra"/>
    <s v="Female"/>
    <s v="18-25"/>
    <n v="23"/>
    <s v="1/1/1994"/>
    <s v="General"/>
    <s v="Hindu"/>
    <s v="RENT"/>
    <s v="75K-100K"/>
    <s v="Business"/>
    <n v="588"/>
    <s v="XLG"/>
    <s v="Services"/>
    <s v=" 36 months"/>
    <n v="0.1065"/>
    <s v="B"/>
    <s v="B2"/>
    <s v="PATIALA"/>
    <s v="102-DBS"/>
    <s v="LUDHIANA"/>
    <s v="PB"/>
    <s v="PUNJAB"/>
    <s v="PATIALA"/>
    <n v="100186"/>
    <s v="10420-MUNENDRA  SINGH"/>
    <s v="Medium"/>
    <n v="35055"/>
    <n v="9268"/>
    <n v="34647"/>
    <n v="34.6"/>
    <n v="2066.6"/>
    <s v="N"/>
    <s v="N"/>
    <n v="2"/>
    <s v="On-Time"/>
    <x v="602"/>
    <s v="2020-11"/>
    <s v="2020-10"/>
    <n v="1"/>
    <n v="0"/>
    <x v="5"/>
    <n v="2019"/>
    <n v="0"/>
    <s v="2020-Q4"/>
    <n v="1"/>
  </r>
  <r>
    <s v="ACC001417"/>
    <n v="374"/>
    <s v="DHURI"/>
    <s v="JLG30K"/>
    <n v="17950"/>
    <n v="40359"/>
    <n v="8977"/>
    <d v="2020-11-19T00:00:00"/>
    <s v="Paid Off"/>
    <s v="Monthly EMI"/>
    <n v="1030063"/>
    <s v="DHURI-1030063"/>
    <s v="Ishaan Reddy"/>
    <s v="Female"/>
    <s v="26-35"/>
    <n v="33"/>
    <s v="8/2/1986"/>
    <s v="General"/>
    <s v="Muslim"/>
    <s v="RENT"/>
    <s v="&lt;25K"/>
    <s v="Self-Employed"/>
    <n v="336"/>
    <s v="XLG"/>
    <s v="Services"/>
    <s v=" 36 months"/>
    <n v="0.1065"/>
    <s v="B"/>
    <s v="B2"/>
    <s v="DHURI"/>
    <s v="102-DBS"/>
    <s v="LUDHIANA"/>
    <s v="PB"/>
    <s v="PUNJAB"/>
    <s v="SANGRUR"/>
    <n v="1030063"/>
    <s v="12058-DEEPAK KUMAR"/>
    <s v="Low"/>
    <n v="18141"/>
    <n v="40044"/>
    <n v="17502"/>
    <n v="35.869999999999997"/>
    <n v="3031.9"/>
    <s v="N"/>
    <s v="N"/>
    <n v="2"/>
    <s v="On-Time"/>
    <x v="342"/>
    <s v="2020-11"/>
    <s v="2020-10"/>
    <n v="0"/>
    <n v="0"/>
    <x v="5"/>
    <n v="2019"/>
    <n v="1"/>
    <s v="2020-Q4"/>
    <n v="0"/>
  </r>
  <r>
    <s v="ACC000687"/>
    <n v="626"/>
    <s v="AGRA"/>
    <s v="JLG46K"/>
    <n v="22533"/>
    <n v="37963"/>
    <n v="39402"/>
    <d v="2020-11-20T00:00:00"/>
    <s v="Paid Off"/>
    <s v="Monthly EMI"/>
    <n v="140056"/>
    <s v="AGRA-140056"/>
    <s v="Nisha Reddy"/>
    <s v="Female"/>
    <s v="36-45"/>
    <n v="44"/>
    <s v="1/1/1975"/>
    <s v="OBC"/>
    <s v="Hindu"/>
    <s v="MORTGAGE"/>
    <s v="75K-100K"/>
    <s v="Business"/>
    <n v="815"/>
    <s v="XLG"/>
    <s v="Home Loan"/>
    <s v=" 36 months"/>
    <n v="0.1825"/>
    <s v="D"/>
    <s v="D5"/>
    <s v="AGRA"/>
    <s v="176-DBS"/>
    <s v="BULANDSHAHR"/>
    <s v="UP"/>
    <s v="UTTAR PRADESH"/>
    <s v="AGRA"/>
    <n v="140056"/>
    <s v="10161-RAM AVTAR"/>
    <s v="Medium"/>
    <n v="22407"/>
    <n v="39816"/>
    <n v="22190"/>
    <n v="35.229999999999997"/>
    <n v="340.8"/>
    <s v="N"/>
    <s v="N"/>
    <n v="1"/>
    <s v="On-Time"/>
    <x v="603"/>
    <s v="2020-11"/>
    <s v="2020-10"/>
    <n v="0"/>
    <n v="0"/>
    <x v="5"/>
    <n v="2019"/>
    <n v="0"/>
    <s v="2020-Q4"/>
    <n v="1"/>
  </r>
  <r>
    <s v="ACC000904"/>
    <n v="926"/>
    <s v="DHURI"/>
    <s v="JLG35K"/>
    <n v="38939"/>
    <n v="47020"/>
    <n v="41440"/>
    <d v="2020-11-20T00:00:00"/>
    <s v="Paid Off"/>
    <s v="Monthly EMI"/>
    <n v="1030063"/>
    <s v="DHURI-1030063"/>
    <s v="Aditya Patel"/>
    <s v="Female"/>
    <s v="26-35"/>
    <n v="27"/>
    <s v="11/4/1992"/>
    <s v="ST"/>
    <s v="Sikh"/>
    <s v="MORTGAGE"/>
    <s v="75K-100K"/>
    <s v="Salaried"/>
    <n v="600"/>
    <s v="XLG"/>
    <s v="Trade"/>
    <s v=" 36 months"/>
    <n v="9.9099999999999994E-2"/>
    <s v="B"/>
    <s v="B1"/>
    <s v="DHURI"/>
    <s v="102-DBS"/>
    <s v="LUDHIANA"/>
    <s v="PB"/>
    <s v="PUNJAB"/>
    <s v="SANGRUR"/>
    <n v="1030063"/>
    <s v="12058-DEEPAK KUMAR"/>
    <s v="Low"/>
    <n v="39826"/>
    <n v="46521"/>
    <n v="38732"/>
    <n v="15.77"/>
    <n v="4834.76"/>
    <s v="N"/>
    <s v="N"/>
    <n v="2"/>
    <s v="On-Time"/>
    <x v="414"/>
    <s v="2020-11"/>
    <s v="2020-10"/>
    <n v="0"/>
    <n v="0"/>
    <x v="5"/>
    <n v="2019"/>
    <n v="0"/>
    <s v="2020-Q4"/>
    <n v="0"/>
  </r>
  <r>
    <s v="ACC001414"/>
    <n v="1000"/>
    <s v="PAOTA"/>
    <s v="JLG35K"/>
    <n v="25853"/>
    <n v="6282"/>
    <n v="39051"/>
    <d v="2020-11-28T00:00:00"/>
    <s v="Active"/>
    <s v="Monthly EMI"/>
    <n v="90149"/>
    <s v="PAOTA-90149"/>
    <s v="Meera Gupta"/>
    <s v="Female"/>
    <s v="46-55"/>
    <n v="55"/>
    <s v="1/1/1962"/>
    <s v="ST"/>
    <s v="Christian"/>
    <s v="RENT"/>
    <s v="100K+"/>
    <s v="Business"/>
    <n v="773"/>
    <s v="XLG"/>
    <s v="Trade"/>
    <s v=" 36 months"/>
    <n v="9.9099999999999994E-2"/>
    <s v="B"/>
    <s v="B1"/>
    <s v="PAOTA"/>
    <s v="301-DBS"/>
    <s v="JAIPUR"/>
    <s v="RJ"/>
    <s v="RAJASTHAN"/>
    <s v="jaipur"/>
    <n v="90149"/>
    <s v="10043-RAVI MISHRA"/>
    <s v="Low"/>
    <n v="26518"/>
    <n v="7122"/>
    <n v="25477"/>
    <n v="35.36"/>
    <n v="4722.83"/>
    <s v="N"/>
    <s v="N"/>
    <n v="2"/>
    <s v="Late"/>
    <x v="426"/>
    <s v="2020-11"/>
    <s v="2020-10"/>
    <n v="1"/>
    <n v="0"/>
    <x v="5"/>
    <n v="2019"/>
    <n v="0"/>
    <s v="2020-Q4"/>
    <n v="0"/>
  </r>
  <r>
    <s v="ACC000634"/>
    <n v="262"/>
    <s v="RAIPUR"/>
    <s v="JLG30K"/>
    <n v="12506"/>
    <n v="14833"/>
    <n v="2969"/>
    <d v="2020-11-30T00:00:00"/>
    <s v="Paid Off"/>
    <s v="Monthly EMI"/>
    <n v="230415"/>
    <s v="RAIPUR-230415"/>
    <s v="Nisha Patel"/>
    <s v="Female"/>
    <s v="18-25"/>
    <n v="21"/>
    <s v="1/1/1998"/>
    <s v="General"/>
    <s v="Hindu"/>
    <s v="RENT"/>
    <s v="25K-50K"/>
    <s v="Salaried"/>
    <n v="800"/>
    <s v="XLG"/>
    <s v="Services"/>
    <s v=" 36 months"/>
    <n v="0.1065"/>
    <s v="B"/>
    <s v="B2"/>
    <s v="RAIPUR"/>
    <s v="207-DBS"/>
    <s v="RAIPUR"/>
    <s v="CG"/>
    <s v="CHATTISGARH"/>
    <s v="RAIPUR"/>
    <n v="230415"/>
    <s v="10924-DILIP KUMAR"/>
    <s v="High"/>
    <n v="13414"/>
    <n v="14548"/>
    <n v="12115"/>
    <n v="49.48"/>
    <n v="4166.29"/>
    <s v="N"/>
    <s v="N"/>
    <n v="2"/>
    <s v="On-Time"/>
    <x v="404"/>
    <s v="2020-11"/>
    <s v="2020-10"/>
    <n v="0"/>
    <n v="0"/>
    <x v="5"/>
    <n v="2019"/>
    <n v="0"/>
    <s v="2020-Q4"/>
    <n v="0"/>
  </r>
  <r>
    <s v="ACC000924"/>
    <n v="468"/>
    <s v="MUKTSAR"/>
    <s v="JLG35K"/>
    <n v="27722"/>
    <n v="5254"/>
    <n v="16832"/>
    <d v="2020-12-03T00:00:00"/>
    <s v="Paid Off"/>
    <s v="Quarterly EMI"/>
    <n v="1110166"/>
    <s v="MUKTSAR-1110166"/>
    <s v="Laksh Mehta"/>
    <s v="Female"/>
    <s v="36-45"/>
    <n v="44"/>
    <s v="28-07-1975"/>
    <s v="General"/>
    <s v="Muslim"/>
    <s v="RENT"/>
    <s v="50K-75K"/>
    <s v="Salaried"/>
    <n v="425"/>
    <s v="XLG"/>
    <s v="Trade"/>
    <s v=" 36 months"/>
    <n v="9.9099999999999994E-2"/>
    <s v="B"/>
    <s v="B1"/>
    <s v="MUKTSAR"/>
    <s v="102-DBS"/>
    <s v="LUDHIANA"/>
    <s v="PB"/>
    <s v="PUNJAB"/>
    <s v="SRI MUKTSAR SAHIB"/>
    <n v="1110166"/>
    <s v="11303-ASHUTOSH KUMAR SUMAN"/>
    <s v="Medium"/>
    <n v="28826"/>
    <n v="5423"/>
    <n v="27382"/>
    <n v="34.979999999999997"/>
    <n v="2467.54"/>
    <s v="N"/>
    <s v="N"/>
    <n v="2"/>
    <s v="On-Time"/>
    <x v="131"/>
    <s v="2020-12"/>
    <s v="2020-11"/>
    <n v="0"/>
    <n v="0"/>
    <x v="5"/>
    <n v="2019"/>
    <n v="0"/>
    <s v="2020-Q4"/>
    <n v="0"/>
  </r>
  <r>
    <s v="ACC001063"/>
    <n v="792"/>
    <s v="BEHROR"/>
    <s v="JLG46K"/>
    <n v="3015"/>
    <n v="18481"/>
    <n v="16793"/>
    <d v="2020-12-07T00:00:00"/>
    <s v="Fully Paid"/>
    <s v="Monthly EMI"/>
    <n v="30179"/>
    <s v="BEHROR-30179"/>
    <s v="Nisha Reddy"/>
    <s v="Female"/>
    <s v="36-45"/>
    <n v="42"/>
    <s v="1/1/1977"/>
    <s v="SC"/>
    <s v="Hindu"/>
    <s v="RENT"/>
    <s v="100K+"/>
    <s v="Self-Employed"/>
    <n v="668"/>
    <s v="XLG"/>
    <s v="Home Loan"/>
    <s v=" 36 months"/>
    <n v="0.1825"/>
    <s v="D"/>
    <s v="D5"/>
    <s v="BEHROR"/>
    <s v="301-DBS"/>
    <s v="JAIPUR"/>
    <s v="RJ"/>
    <s v="RAJASTHAN"/>
    <s v="BEHROD"/>
    <n v="30179"/>
    <s v="10055-MAHESH KUMAR PATEL"/>
    <s v="Low"/>
    <n v="4080"/>
    <n v="19966"/>
    <n v="2870"/>
    <n v="37.57"/>
    <n v="2663.34"/>
    <s v="N"/>
    <s v="N"/>
    <n v="0"/>
    <s v="On-Time"/>
    <x v="392"/>
    <s v="2020-12"/>
    <s v="2020-11"/>
    <n v="0"/>
    <n v="0"/>
    <x v="5"/>
    <n v="2019"/>
    <n v="0"/>
    <s v="2020-Q4"/>
    <n v="0"/>
  </r>
  <r>
    <s v="ACC000492"/>
    <n v="53"/>
    <s v="DHURI"/>
    <s v="JLG30K"/>
    <n v="4535"/>
    <n v="27153"/>
    <n v="41842"/>
    <d v="2020-12-08T00:00:00"/>
    <s v="Fully Paid"/>
    <s v="Quarterly EMI"/>
    <n v="1030063"/>
    <s v="DHURI-1030063"/>
    <s v="Meera Chopra"/>
    <s v="Female"/>
    <s v="46-55"/>
    <n v="50"/>
    <s v="1/1/1968"/>
    <s v="SC"/>
    <s v="Hindu"/>
    <s v="RENT"/>
    <s v="75K-100K"/>
    <s v="Salaried"/>
    <n v="726"/>
    <s v="XLG"/>
    <s v="Services"/>
    <s v=" 36 months"/>
    <n v="0.1065"/>
    <s v="B"/>
    <s v="B2"/>
    <s v="DHURI"/>
    <s v="102-DBS"/>
    <s v="LUDHIANA"/>
    <s v="PB"/>
    <s v="PUNJAB"/>
    <s v="SANGRUR"/>
    <n v="1030063"/>
    <s v="12058-DEEPAK KUMAR"/>
    <s v="Low"/>
    <n v="5494"/>
    <n v="27120"/>
    <n v="4154"/>
    <n v="19.45"/>
    <n v="2669.53"/>
    <s v="N"/>
    <s v="N"/>
    <n v="0"/>
    <s v="On-Time"/>
    <x v="190"/>
    <s v="2020-12"/>
    <s v="2020-11"/>
    <n v="0"/>
    <n v="0"/>
    <x v="5"/>
    <n v="2019"/>
    <n v="1"/>
    <s v="2020-Q4"/>
    <n v="0"/>
  </r>
  <r>
    <s v="ACC000055"/>
    <n v="102"/>
    <s v="RAIPUR"/>
    <s v="JLG30K"/>
    <n v="34937"/>
    <n v="28632"/>
    <n v="30117"/>
    <d v="2020-12-10T00:00:00"/>
    <s v="Paid Off"/>
    <s v="Quarterly EMI"/>
    <n v="230415"/>
    <s v="RAIPUR-230415"/>
    <s v="Aditya Mehta"/>
    <s v="Female"/>
    <s v="26-35"/>
    <n v="32"/>
    <s v="1/1/1986"/>
    <s v="ST"/>
    <s v="Sikh"/>
    <s v="RENT"/>
    <s v="75K-100K"/>
    <s v="Salaried"/>
    <n v="666"/>
    <s v="XLG"/>
    <s v="Services"/>
    <s v=" 36 months"/>
    <n v="0.1065"/>
    <s v="B"/>
    <s v="B2"/>
    <s v="RAIPUR"/>
    <s v="207-DBS"/>
    <s v="RAIPUR"/>
    <s v="CG"/>
    <s v="CHATTISGARH"/>
    <s v="RAIPUR"/>
    <n v="230415"/>
    <s v="10924-DILIP KUMAR"/>
    <s v="High"/>
    <n v="34820"/>
    <n v="29669"/>
    <n v="34498"/>
    <n v="40.58"/>
    <n v="4665.24"/>
    <s v="N"/>
    <s v="N"/>
    <n v="0"/>
    <s v="On-Time"/>
    <x v="118"/>
    <s v="2020-12"/>
    <s v="2020-11"/>
    <n v="0"/>
    <n v="0"/>
    <x v="5"/>
    <n v="2019"/>
    <n v="0"/>
    <s v="2020-Q4"/>
    <n v="0"/>
  </r>
  <r>
    <s v="ACC001455"/>
    <n v="832"/>
    <s v="BEHROR"/>
    <s v="JLG30K"/>
    <n v="4038"/>
    <n v="48823"/>
    <n v="17311"/>
    <d v="2020-12-11T00:00:00"/>
    <s v="Fully Paid"/>
    <s v="Quarterly EMI"/>
    <n v="30179"/>
    <s v="BEHROR-30179"/>
    <s v="Laksh Nair"/>
    <s v="Female"/>
    <s v="46-55"/>
    <n v="51"/>
    <s v="1/10/1967"/>
    <s v="General"/>
    <s v="Muslim"/>
    <s v="RENT"/>
    <s v="&lt;25K"/>
    <s v="Salaried"/>
    <n v="338"/>
    <s v="XLG"/>
    <s v="Services"/>
    <s v=" 36 months"/>
    <n v="0.1065"/>
    <s v="B"/>
    <s v="B2"/>
    <s v="BEHROR"/>
    <s v="301-DBS"/>
    <s v="JAIPUR"/>
    <s v="RJ"/>
    <s v="RAJASTHAN"/>
    <s v="BEHROD"/>
    <n v="30179"/>
    <s v="10055-MAHESH KUMAR PATEL"/>
    <s v="Low"/>
    <n v="4438"/>
    <n v="50759"/>
    <n v="3675"/>
    <n v="44.31"/>
    <n v="550.20000000000005"/>
    <s v="N"/>
    <s v="N"/>
    <n v="1"/>
    <s v="On-Time"/>
    <x v="228"/>
    <s v="2020-12"/>
    <s v="2020-11"/>
    <n v="0"/>
    <n v="0"/>
    <x v="5"/>
    <n v="2019"/>
    <n v="0"/>
    <s v="2020-Q4"/>
    <n v="0"/>
  </r>
  <r>
    <s v="ACC001382"/>
    <n v="998"/>
    <s v="BULANDSHAHR"/>
    <s v="JLG30K"/>
    <n v="48280"/>
    <n v="46731"/>
    <n v="29570"/>
    <d v="2020-12-12T00:00:00"/>
    <s v="Active"/>
    <s v="Monthly EMI"/>
    <n v="10068"/>
    <s v="BULANDSHAHR-10068"/>
    <s v="Ananya Patel"/>
    <s v="Female"/>
    <s v="36-45"/>
    <n v="43"/>
    <s v="1/3/1975"/>
    <s v="Minority"/>
    <s v="Muslim"/>
    <s v="RENT"/>
    <s v="75K-100K"/>
    <s v="Salaried"/>
    <n v="558"/>
    <s v="XLG"/>
    <s v="Services"/>
    <s v=" 36 months"/>
    <n v="0.1065"/>
    <s v="B"/>
    <s v="B2"/>
    <s v="BULANDSHAHR"/>
    <s v="176-DBS"/>
    <s v="BULANDSHAHR"/>
    <s v="UP"/>
    <s v="UTTAR PRADESH"/>
    <s v="BULANDSHAHAR"/>
    <n v="10068"/>
    <s v="10057-NANDI SHANKAR"/>
    <s v="High"/>
    <n v="49097"/>
    <n v="48139"/>
    <n v="48001"/>
    <n v="29.29"/>
    <n v="739.31"/>
    <s v="N"/>
    <s v="N"/>
    <n v="2"/>
    <s v="On-Time"/>
    <x v="422"/>
    <s v="2020-12"/>
    <s v="2020-11"/>
    <n v="1"/>
    <n v="0"/>
    <x v="5"/>
    <n v="2019"/>
    <n v="0"/>
    <s v="2020-Q4"/>
    <n v="0"/>
  </r>
  <r>
    <s v="ACC001273"/>
    <n v="293"/>
    <s v="BILASPUR"/>
    <s v="JLG35K"/>
    <n v="28942"/>
    <n v="22101"/>
    <n v="43752"/>
    <d v="2020-12-13T00:00:00"/>
    <s v="Active"/>
    <s v="Quarterly EMI"/>
    <n v="240005"/>
    <s v="BILASPUR-240005"/>
    <s v="Laksh Reddy"/>
    <s v="Female"/>
    <s v="26-35"/>
    <n v="31"/>
    <s v="11/1/1988"/>
    <s v="SC"/>
    <s v="Hindu"/>
    <s v="RENT"/>
    <s v="25K-50K"/>
    <s v="Salaried"/>
    <n v="315"/>
    <s v="XLG"/>
    <s v="Trade"/>
    <s v=" 36 months"/>
    <n v="9.9099999999999994E-2"/>
    <s v="B"/>
    <s v="B1"/>
    <s v="BILASPUR"/>
    <s v="207-DBS"/>
    <s v="RAIPUR"/>
    <s v="CG"/>
    <s v="CHATTISGARH"/>
    <s v="BILASPUR"/>
    <n v="240005"/>
    <s v="10886-MANISH KUMAR DWIVEDI"/>
    <s v="Low"/>
    <n v="29445"/>
    <n v="22141"/>
    <n v="28899"/>
    <n v="31.47"/>
    <n v="2884.94"/>
    <s v="N"/>
    <s v="N"/>
    <n v="2"/>
    <s v="On-Time"/>
    <x v="283"/>
    <s v="2020-12"/>
    <s v="2020-11"/>
    <n v="1"/>
    <n v="0"/>
    <x v="5"/>
    <n v="2019"/>
    <n v="0"/>
    <s v="2020-Q4"/>
    <n v="0"/>
  </r>
  <r>
    <s v="ACC000246"/>
    <n v="459"/>
    <s v="CHHATA"/>
    <s v="JLG30K"/>
    <n v="8570"/>
    <n v="11993"/>
    <n v="21800"/>
    <d v="2020-12-13T00:00:00"/>
    <s v="Fully Paid"/>
    <s v="Monthly EMI"/>
    <n v="910020"/>
    <s v="CHHATA-910020"/>
    <s v="Nisha Verma"/>
    <s v="Female"/>
    <s v="26-35"/>
    <n v="35"/>
    <s v="1/1/1984"/>
    <s v="SC"/>
    <s v="Hindu"/>
    <s v="RENT"/>
    <s v="75K-100K"/>
    <s v="Salaried"/>
    <n v="792"/>
    <s v="XLG"/>
    <s v="Services"/>
    <s v=" 36 months"/>
    <n v="0.1065"/>
    <s v="B"/>
    <s v="B2"/>
    <s v="CHHATA"/>
    <s v="176-DBS"/>
    <s v="BULANDSHAHR"/>
    <s v="UP"/>
    <s v="UTTAR PRADESH"/>
    <s v="MATHURA"/>
    <n v="910020"/>
    <s v="10047-ANIL KUMAR"/>
    <s v="High"/>
    <n v="8724"/>
    <n v="13068"/>
    <n v="8226"/>
    <n v="30.17"/>
    <n v="2198.94"/>
    <s v="N"/>
    <s v="N"/>
    <n v="2"/>
    <s v="On-Time"/>
    <x v="409"/>
    <s v="2020-12"/>
    <s v="2020-11"/>
    <n v="0"/>
    <n v="1"/>
    <x v="5"/>
    <n v="2019"/>
    <n v="0"/>
    <s v="2020-Q4"/>
    <n v="0"/>
  </r>
  <r>
    <s v="ACC000633"/>
    <n v="576"/>
    <s v="DHURI"/>
    <s v="JLG30K"/>
    <n v="15340"/>
    <n v="18492"/>
    <n v="13939"/>
    <d v="2020-12-16T00:00:00"/>
    <s v="Default"/>
    <s v="Quarterly EMI"/>
    <n v="1030063"/>
    <s v="DHURI-1030063"/>
    <s v="Kavya Chopra"/>
    <s v="Female"/>
    <s v="18-25"/>
    <n v="23"/>
    <s v="1/1/1994"/>
    <s v="General"/>
    <s v="Hindu"/>
    <s v="RENT"/>
    <s v="75K-100K"/>
    <s v="Business"/>
    <n v="588"/>
    <s v="XLG"/>
    <s v="Services"/>
    <s v=" 36 months"/>
    <n v="0.1065"/>
    <s v="B"/>
    <s v="B2"/>
    <s v="DHURI"/>
    <s v="102-DBS"/>
    <s v="LUDHIANA"/>
    <s v="PB"/>
    <s v="PUNJAB"/>
    <s v="SANGRUR"/>
    <n v="1030063"/>
    <s v="12058-DEEPAK KUMAR"/>
    <s v="Low"/>
    <n v="16625"/>
    <n v="20243"/>
    <n v="14971"/>
    <n v="2.56"/>
    <n v="4081.72"/>
    <s v="N"/>
    <s v="N"/>
    <n v="1"/>
    <s v="On-Time"/>
    <x v="28"/>
    <s v="2020-12"/>
    <s v="2020-11"/>
    <n v="0"/>
    <n v="0"/>
    <x v="5"/>
    <n v="2019"/>
    <n v="0"/>
    <s v="2020-Q4"/>
    <n v="0"/>
  </r>
  <r>
    <s v="ACC001285"/>
    <n v="190"/>
    <s v="MUKTSAR"/>
    <s v="JLG35K"/>
    <n v="47037"/>
    <n v="9731"/>
    <n v="7151"/>
    <d v="2020-12-17T00:00:00"/>
    <s v="Fully Paid"/>
    <s v="Monthly EMI"/>
    <n v="1110166"/>
    <s v="MUKTSAR-1110166"/>
    <s v="Kavya Reddy"/>
    <s v="Female"/>
    <s v="46-55"/>
    <n v="49"/>
    <s v="8/6/1970"/>
    <s v="Minority"/>
    <s v="Muslim"/>
    <s v="RENT"/>
    <s v="&lt;25K"/>
    <s v="Salaried"/>
    <n v="442"/>
    <s v="XLG"/>
    <s v="Trade"/>
    <s v=" 36 months"/>
    <n v="9.9099999999999994E-2"/>
    <s v="B"/>
    <s v="B1"/>
    <s v="MUKTSAR"/>
    <s v="102-DBS"/>
    <s v="LUDHIANA"/>
    <s v="PB"/>
    <s v="PUNJAB"/>
    <s v="SRI MUKTSAR SAHIB"/>
    <n v="1110166"/>
    <s v="11303-ASHUTOSH KUMAR SUMAN"/>
    <s v="Medium"/>
    <n v="49033"/>
    <n v="9503"/>
    <n v="46776"/>
    <n v="25.13"/>
    <n v="640.83000000000004"/>
    <s v="Y"/>
    <s v="N"/>
    <n v="2"/>
    <s v="Late"/>
    <x v="604"/>
    <s v="2020-12"/>
    <s v="2020-11"/>
    <n v="0"/>
    <n v="0"/>
    <x v="5"/>
    <n v="2019"/>
    <n v="0"/>
    <s v="2020-Q4"/>
    <n v="1"/>
  </r>
  <r>
    <s v="ACC000461"/>
    <n v="278"/>
    <s v="KURUKSHETRA"/>
    <s v="JLG50K"/>
    <n v="24249"/>
    <n v="24238"/>
    <n v="34346"/>
    <d v="2020-12-18T00:00:00"/>
    <s v="Paid Off"/>
    <s v="Monthly EMI"/>
    <n v="70364"/>
    <s v="KURUKSHETRA-70364"/>
    <s v="Laksh Sharma"/>
    <s v="Female"/>
    <s v="26-35"/>
    <n v="31"/>
    <s v="1/1/1988"/>
    <s v="SC"/>
    <s v="Hindu"/>
    <s v="RENT"/>
    <s v="100K+"/>
    <s v="Self-Employed"/>
    <n v="672"/>
    <s v="XLG"/>
    <s v="Home Loan"/>
    <s v=" 60 months"/>
    <n v="0.1991"/>
    <s v="E"/>
    <s v="E4"/>
    <s v="KURUKSHETRA"/>
    <s v="206-DBS"/>
    <s v="KARNAL"/>
    <s v="HR"/>
    <s v="HARYANA"/>
    <s v="KURUKSHETRA"/>
    <n v="70364"/>
    <s v="10028-AAYUSH PANDEY"/>
    <s v="Medium"/>
    <n v="26200"/>
    <n v="25974"/>
    <n v="24206"/>
    <n v="21.71"/>
    <n v="651.29999999999995"/>
    <s v="N"/>
    <s v="N"/>
    <n v="1"/>
    <s v="Late"/>
    <x v="496"/>
    <s v="2020-12"/>
    <s v="2020-11"/>
    <n v="0"/>
    <n v="0"/>
    <x v="5"/>
    <n v="2019"/>
    <n v="1"/>
    <s v="2020-Q4"/>
    <n v="0"/>
  </r>
  <r>
    <s v="ACC000003"/>
    <n v="988"/>
    <s v="DHURI"/>
    <s v="JLG35K"/>
    <n v="44532"/>
    <n v="9013"/>
    <n v="24820"/>
    <d v="2020-12-20T00:00:00"/>
    <s v="Default"/>
    <s v="Quarterly EMI"/>
    <n v="1030063"/>
    <s v="DHURI-1030063"/>
    <s v="Meera Mehta"/>
    <s v="Female"/>
    <s v="36-45"/>
    <n v="45"/>
    <s v="1/1/1974"/>
    <s v="Minority"/>
    <s v="Muslim"/>
    <s v="RENT"/>
    <s v="75K-100K"/>
    <s v="Business"/>
    <n v="357"/>
    <s v="XLG"/>
    <s v="Trade"/>
    <s v=" 36 months"/>
    <n v="9.9099999999999994E-2"/>
    <s v="B"/>
    <s v="B1"/>
    <s v="DHURI"/>
    <s v="102-DBS"/>
    <s v="LUDHIANA"/>
    <s v="PB"/>
    <s v="PUNJAB"/>
    <s v="SANGRUR"/>
    <n v="1030063"/>
    <s v="12058-DEEPAK KUMAR"/>
    <s v="Low"/>
    <n v="45119"/>
    <n v="8983"/>
    <n v="44514"/>
    <n v="36.83"/>
    <n v="907.62"/>
    <s v="N"/>
    <s v="N"/>
    <n v="2"/>
    <s v="Very Late"/>
    <x v="186"/>
    <s v="2020-12"/>
    <s v="2020-11"/>
    <n v="0"/>
    <n v="0"/>
    <x v="5"/>
    <n v="2019"/>
    <n v="0"/>
    <s v="2020-Q4"/>
    <n v="0"/>
  </r>
  <r>
    <s v="ACC001743"/>
    <n v="150"/>
    <s v="MUKTSAR"/>
    <s v="JLG35K"/>
    <n v="29151"/>
    <n v="7494"/>
    <n v="44764"/>
    <d v="2020-12-24T00:00:00"/>
    <s v="Default"/>
    <s v="Quarterly EMI"/>
    <n v="1110166"/>
    <s v="MUKTSAR-1110166"/>
    <s v="Diya Verma"/>
    <s v="Female"/>
    <s v="26-35"/>
    <n v="35"/>
    <s v="1/1/1984"/>
    <s v="ST"/>
    <s v="Sikh"/>
    <s v="MORTGAGE"/>
    <s v="25K-50K"/>
    <s v="Self-Employed"/>
    <n v="744"/>
    <s v="XLG"/>
    <s v="Trade"/>
    <s v=" 36 months"/>
    <n v="9.9099999999999994E-2"/>
    <s v="B"/>
    <s v="B1"/>
    <s v="MUKTSAR"/>
    <s v="102-DBS"/>
    <s v="LUDHIANA"/>
    <s v="PB"/>
    <s v="PUNJAB"/>
    <s v="SRI MUKTSAR SAHIB"/>
    <n v="1110166"/>
    <s v="11303-ASHUTOSH KUMAR SUMAN"/>
    <s v="Medium"/>
    <n v="30394"/>
    <n v="8618"/>
    <n v="28673"/>
    <n v="25.13"/>
    <n v="3516.62"/>
    <s v="N"/>
    <s v="N"/>
    <n v="0"/>
    <s v="Late"/>
    <x v="228"/>
    <s v="2020-12"/>
    <s v="2020-11"/>
    <n v="0"/>
    <n v="0"/>
    <x v="5"/>
    <n v="2019"/>
    <n v="0"/>
    <s v="2020-Q4"/>
    <n v="0"/>
  </r>
  <r>
    <s v="ACC001227"/>
    <n v="890"/>
    <s v="SHAHDOL"/>
    <s v="JLG30K"/>
    <n v="36203"/>
    <n v="8719"/>
    <n v="31196"/>
    <d v="2020-12-27T00:00:00"/>
    <s v="Fully Paid"/>
    <s v="Monthly EMI"/>
    <n v="1550006"/>
    <s v="SHAHDOL-1550006"/>
    <s v="Ishaan Nair"/>
    <s v="Female"/>
    <s v="18-25"/>
    <n v="24"/>
    <s v="10/8/1995"/>
    <s v="SC"/>
    <s v="Hindu"/>
    <s v="MORTGAGE"/>
    <s v="&lt;25K"/>
    <s v="Business"/>
    <n v="491"/>
    <s v="XLG"/>
    <s v="Services"/>
    <s v=" 36 months"/>
    <n v="0.1065"/>
    <s v="B"/>
    <s v="B2"/>
    <s v="SHAHDOL"/>
    <s v="200-DBS"/>
    <s v="BHOPAL"/>
    <s v="MP"/>
    <s v="MADHYA PRADESH"/>
    <s v="SHAHDOL"/>
    <n v="1550006"/>
    <s v="10021-MAHENDRA PRATAP SINGH"/>
    <s v="Medium"/>
    <n v="36995"/>
    <n v="8745"/>
    <n v="35841"/>
    <n v="44.27"/>
    <n v="2462.33"/>
    <s v="N"/>
    <s v="N"/>
    <n v="1"/>
    <s v="On-Time"/>
    <x v="463"/>
    <s v="2020-12"/>
    <s v="2020-11"/>
    <n v="0"/>
    <n v="0"/>
    <x v="5"/>
    <n v="2019"/>
    <n v="0"/>
    <s v="2020-Q4"/>
    <n v="0"/>
  </r>
  <r>
    <s v="ACC000511"/>
    <n v="551"/>
    <s v="KURUKSHETRA"/>
    <s v="JLG30K"/>
    <n v="36467"/>
    <n v="48160"/>
    <n v="10547"/>
    <d v="2020-12-28T00:00:00"/>
    <s v="Paid Off"/>
    <s v="Quarterly EMI"/>
    <n v="70364"/>
    <s v="KURUKSHETRA-70364"/>
    <s v="Nisha Chopra"/>
    <s v="Female"/>
    <s v="46-55"/>
    <n v="49"/>
    <s v="10/11/1970"/>
    <s v="SC"/>
    <s v="Hindu"/>
    <s v="RENT"/>
    <s v="75K-100K"/>
    <s v="Business"/>
    <n v="641"/>
    <s v="XLG"/>
    <s v="Services"/>
    <s v=" 36 months"/>
    <n v="0.1065"/>
    <s v="B"/>
    <s v="B2"/>
    <s v="KURUKSHETRA"/>
    <s v="206-DBS"/>
    <s v="KARNAL"/>
    <s v="HR"/>
    <s v="HARYANA"/>
    <s v="KURUKSHETRA"/>
    <n v="70364"/>
    <s v="10028-AAYUSH PANDEY"/>
    <s v="Medium"/>
    <n v="38385"/>
    <n v="49585"/>
    <n v="36199"/>
    <n v="29.73"/>
    <n v="4252.8"/>
    <s v="N"/>
    <s v="N"/>
    <n v="1"/>
    <s v="On-Time"/>
    <x v="59"/>
    <s v="2020-12"/>
    <s v="2020-11"/>
    <n v="0"/>
    <n v="0"/>
    <x v="5"/>
    <n v="2019"/>
    <n v="0"/>
    <s v="2020-Q4"/>
    <n v="0"/>
  </r>
  <r>
    <s v="ACC000206"/>
    <n v="638"/>
    <s v="BEHROR"/>
    <s v="JLG50K"/>
    <n v="17990"/>
    <n v="34177"/>
    <n v="27756"/>
    <d v="2020-12-30T00:00:00"/>
    <s v="Paid Off"/>
    <s v="Monthly EMI"/>
    <n v="30179"/>
    <s v="BEHROR-30179"/>
    <s v="Vivaan Gupta"/>
    <s v="Female"/>
    <s v="56-63"/>
    <n v="57"/>
    <s v="11/8/1962"/>
    <s v="General"/>
    <s v="Muslim"/>
    <s v="RENT"/>
    <s v="75K-100K"/>
    <s v="Business"/>
    <n v="472"/>
    <s v="XLG"/>
    <s v="Home Loan"/>
    <s v=" 60 months"/>
    <n v="0.1991"/>
    <s v="E"/>
    <s v="E4"/>
    <s v="BEHROR"/>
    <s v="301-DBS"/>
    <s v="JAIPUR"/>
    <s v="RJ"/>
    <s v="RAJASTHAN"/>
    <s v="BEHROD"/>
    <n v="30179"/>
    <s v="10055-MAHESH KUMAR PATEL"/>
    <s v="Low"/>
    <n v="19245"/>
    <n v="36053"/>
    <n v="17897"/>
    <n v="0.06"/>
    <n v="1882.65"/>
    <s v="N"/>
    <s v="N"/>
    <n v="1"/>
    <s v="On-Time"/>
    <x v="345"/>
    <s v="2020-12"/>
    <s v="2020-11"/>
    <n v="0"/>
    <n v="0"/>
    <x v="5"/>
    <n v="2019"/>
    <n v="0"/>
    <s v="2020-Q4"/>
    <n v="0"/>
  </r>
  <r>
    <s v="ACC001576"/>
    <n v="16"/>
    <s v="KURUKSHETRA"/>
    <s v="JLG30K"/>
    <n v="29858"/>
    <n v="46199"/>
    <n v="19223"/>
    <d v="2021-01-02T00:00:00"/>
    <s v="Active"/>
    <s v="Quarterly EMI"/>
    <n v="70364"/>
    <s v="KURUKSHETRA-70364"/>
    <s v="Vivaan Malhotra"/>
    <s v="Female"/>
    <s v="46-55"/>
    <n v="53"/>
    <s v="1/1/1964"/>
    <s v="SC"/>
    <s v="Hindu"/>
    <s v="RENT"/>
    <s v="75K-100K"/>
    <s v="Business"/>
    <n v="488"/>
    <s v="XLG"/>
    <s v="Services"/>
    <s v=" 36 months"/>
    <n v="0.1065"/>
    <s v="B"/>
    <s v="B2"/>
    <s v="KURUKSHETRA"/>
    <s v="206-DBS"/>
    <s v="KARNAL"/>
    <s v="HR"/>
    <s v="HARYANA"/>
    <s v="KURUKSHETRA"/>
    <n v="70364"/>
    <s v="10028-AAYUSH PANDEY"/>
    <s v="Medium"/>
    <n v="30805"/>
    <n v="46012"/>
    <n v="29750"/>
    <n v="9.0500000000000007"/>
    <n v="1121.23"/>
    <s v="N"/>
    <s v="N"/>
    <n v="2"/>
    <s v="On-Time"/>
    <x v="107"/>
    <s v="2021-01"/>
    <s v="2020-12"/>
    <n v="1"/>
    <n v="0"/>
    <x v="6"/>
    <n v="2020"/>
    <n v="1"/>
    <s v="2021-Q1"/>
    <n v="0"/>
  </r>
  <r>
    <s v="ACC000749"/>
    <n v="380"/>
    <s v="Mathura"/>
    <s v="JLG30K"/>
    <n v="23231"/>
    <n v="20777"/>
    <n v="25093"/>
    <d v="2021-01-02T00:00:00"/>
    <s v="Active"/>
    <s v="Monthly EMI"/>
    <n v="910182"/>
    <s v="Mathura-910182"/>
    <s v="Meera Joshi"/>
    <s v="Female"/>
    <s v="46-55"/>
    <n v="53"/>
    <s v="1/1/1966"/>
    <s v="ST"/>
    <s v="Sikh"/>
    <s v="RENT"/>
    <s v="&lt;25K"/>
    <s v="Salaried"/>
    <n v="529"/>
    <s v="XLG"/>
    <s v="Services"/>
    <s v=" 36 months"/>
    <n v="0.1065"/>
    <s v="B"/>
    <s v="B2"/>
    <s v="Mathura"/>
    <s v="176-DBS"/>
    <s v="BULANDSHAHR"/>
    <s v="UP"/>
    <s v="UTTAR PRADESH"/>
    <s v="MATHURA"/>
    <n v="910182"/>
    <s v="10469-MANISH  PANDEY"/>
    <s v="High"/>
    <n v="25024"/>
    <n v="20824"/>
    <n v="22997"/>
    <n v="2.8"/>
    <n v="908.84"/>
    <s v="N"/>
    <s v="N"/>
    <n v="2"/>
    <s v="On-Time"/>
    <x v="310"/>
    <s v="2021-01"/>
    <s v="2020-12"/>
    <n v="1"/>
    <n v="0"/>
    <x v="6"/>
    <n v="2020"/>
    <n v="0"/>
    <s v="2021-Q1"/>
    <n v="0"/>
  </r>
  <r>
    <s v="ACC000706"/>
    <n v="115"/>
    <s v="DHURI"/>
    <s v="JLG30K"/>
    <n v="7469"/>
    <n v="27906"/>
    <n v="40447"/>
    <d v="2021-01-03T00:00:00"/>
    <s v="Paid Off"/>
    <s v="Quarterly EMI"/>
    <n v="1030063"/>
    <s v="DHURI-1030063"/>
    <s v="Laksh Malhotra"/>
    <s v="Female"/>
    <s v="36-45"/>
    <n v="38"/>
    <s v="1/1/1981"/>
    <s v="ST"/>
    <s v="Sikh"/>
    <s v="MORTGAGE"/>
    <s v="50K-75K"/>
    <s v="Salaried"/>
    <n v="485"/>
    <s v="XLG"/>
    <s v="Services"/>
    <s v=" 36 months"/>
    <n v="0.1065"/>
    <s v="B"/>
    <s v="B2"/>
    <s v="DHURI"/>
    <s v="102-DBS"/>
    <s v="LUDHIANA"/>
    <s v="PB"/>
    <s v="PUNJAB"/>
    <s v="SANGRUR"/>
    <n v="1030063"/>
    <s v="12058-DEEPAK KUMAR"/>
    <s v="Low"/>
    <n v="8847"/>
    <n v="28463"/>
    <n v="7343"/>
    <n v="3.9"/>
    <n v="278.12"/>
    <s v="Y"/>
    <s v="N"/>
    <n v="0"/>
    <s v="Very Late"/>
    <x v="503"/>
    <s v="2021-01"/>
    <s v="2020-12"/>
    <n v="0"/>
    <n v="0"/>
    <x v="6"/>
    <n v="2020"/>
    <n v="1"/>
    <s v="2021-Q1"/>
    <n v="0"/>
  </r>
  <r>
    <s v="ACC001458"/>
    <n v="783"/>
    <s v="MUKTSAR"/>
    <s v="JLG35K"/>
    <n v="21373"/>
    <n v="7574"/>
    <n v="12525"/>
    <d v="2021-01-03T00:00:00"/>
    <s v="Fully Paid"/>
    <s v="Monthly EMI"/>
    <n v="1110166"/>
    <s v="MUKTSAR-1110166"/>
    <s v="Aditya Mehta"/>
    <s v="Female"/>
    <s v="36-45"/>
    <n v="38"/>
    <s v="1/1/1980"/>
    <s v="SC"/>
    <s v="Hindu"/>
    <s v="OWN"/>
    <s v="25K-50K"/>
    <s v="Business"/>
    <n v="696"/>
    <s v="XLG"/>
    <s v="Trade"/>
    <s v=" 36 months"/>
    <n v="9.9099999999999994E-2"/>
    <s v="B"/>
    <s v="B1"/>
    <s v="MUKTSAR"/>
    <s v="102-DBS"/>
    <s v="LUDHIANA"/>
    <s v="PB"/>
    <s v="PUNJAB"/>
    <s v="SRI MUKTSAR SAHIB"/>
    <n v="1110166"/>
    <s v="11303-ASHUTOSH KUMAR SUMAN"/>
    <s v="Medium"/>
    <n v="22666"/>
    <n v="8729"/>
    <n v="21066"/>
    <n v="7.09"/>
    <n v="1037.04"/>
    <s v="N"/>
    <s v="N"/>
    <n v="0"/>
    <s v="Late"/>
    <x v="605"/>
    <s v="2021-01"/>
    <s v="2020-12"/>
    <n v="0"/>
    <n v="0"/>
    <x v="6"/>
    <n v="2020"/>
    <n v="0"/>
    <s v="2021-Q1"/>
    <n v="1"/>
  </r>
  <r>
    <s v="ACC001542"/>
    <n v="212"/>
    <s v="KURUKSHETRA"/>
    <s v="JLG30K"/>
    <n v="20936"/>
    <n v="13834"/>
    <n v="30312"/>
    <d v="2021-01-04T00:00:00"/>
    <s v="Active"/>
    <s v="Monthly EMI"/>
    <n v="70364"/>
    <s v="KURUKSHETRA-70364"/>
    <s v="Vivaan Gupta"/>
    <s v="Female"/>
    <s v="46-55"/>
    <n v="50"/>
    <s v="1/1/1968"/>
    <s v="ST"/>
    <s v="Sikh"/>
    <s v="RENT"/>
    <s v="50K-75K"/>
    <s v="Self-Employed"/>
    <n v="768"/>
    <s v="XLG"/>
    <s v="Services"/>
    <s v=" 36 months"/>
    <n v="0.1065"/>
    <s v="B"/>
    <s v="B2"/>
    <s v="KURUKSHETRA"/>
    <s v="206-DBS"/>
    <s v="KARNAL"/>
    <s v="HR"/>
    <s v="HARYANA"/>
    <s v="KURUKSHETRA"/>
    <n v="70364"/>
    <s v="10028-AAYUSH PANDEY"/>
    <s v="Medium"/>
    <n v="21585"/>
    <n v="14535"/>
    <n v="20651"/>
    <n v="25.29"/>
    <n v="3941.3"/>
    <s v="N"/>
    <s v="N"/>
    <n v="1"/>
    <s v="On-Time"/>
    <x v="606"/>
    <s v="2021-01"/>
    <s v="2020-12"/>
    <n v="1"/>
    <n v="0"/>
    <x v="6"/>
    <n v="2020"/>
    <n v="0"/>
    <s v="2021-Q1"/>
    <n v="1"/>
  </r>
  <r>
    <s v="ACC001147"/>
    <n v="433"/>
    <s v="SIWAN"/>
    <s v="JLG30K"/>
    <n v="22091"/>
    <n v="9050"/>
    <n v="10847"/>
    <d v="2021-01-05T00:00:00"/>
    <s v="Fully Paid"/>
    <s v="Monthly EMI"/>
    <n v="790102"/>
    <s v="SIWAN-790102"/>
    <s v="Vivaan Reddy"/>
    <s v="Female"/>
    <s v="36-45"/>
    <n v="37"/>
    <s v="1/1/1980"/>
    <s v="OBC"/>
    <s v="Hindu"/>
    <s v="RENT"/>
    <s v="25K-50K"/>
    <s v="Salaried"/>
    <n v="426"/>
    <s v="XLG"/>
    <s v="Services"/>
    <s v=" 36 months"/>
    <n v="0.1065"/>
    <s v="B"/>
    <s v="B2"/>
    <s v="SIWAN"/>
    <s v="209-DBS"/>
    <s v="PATNA"/>
    <s v="BR"/>
    <s v="BIHAR"/>
    <s v="SIWAN"/>
    <n v="790102"/>
    <s v="10827-AJEET KUMAR PANDEY"/>
    <s v="Medium"/>
    <n v="21849"/>
    <n v="10742"/>
    <n v="21699"/>
    <n v="14.14"/>
    <n v="1983.14"/>
    <s v="N"/>
    <s v="N"/>
    <n v="0"/>
    <s v="On-Time"/>
    <x v="92"/>
    <s v="2021-01"/>
    <s v="2020-12"/>
    <n v="0"/>
    <n v="0"/>
    <x v="6"/>
    <n v="2020"/>
    <n v="1"/>
    <s v="2021-Q1"/>
    <n v="0"/>
  </r>
  <r>
    <s v="ACC000083"/>
    <n v="908"/>
    <s v="BEHROR"/>
    <s v="JLG35K"/>
    <n v="45039"/>
    <n v="19247"/>
    <n v="26170"/>
    <d v="2021-01-06T00:00:00"/>
    <s v="Paid Off"/>
    <s v="Quarterly EMI"/>
    <n v="30179"/>
    <s v="BEHROR-30179"/>
    <s v="Nisha Reddy"/>
    <s v="Female"/>
    <s v="26-35"/>
    <n v="33"/>
    <s v="1/1/1987"/>
    <s v="ST"/>
    <s v="Sikh"/>
    <s v="RENT"/>
    <s v="100K+"/>
    <s v="Business"/>
    <n v="473"/>
    <s v="XLG"/>
    <s v="Trade"/>
    <s v=" 36 months"/>
    <n v="9.9099999999999994E-2"/>
    <s v="B"/>
    <s v="B1"/>
    <s v="BEHROR"/>
    <s v="301-DBS"/>
    <s v="JAIPUR"/>
    <s v="RJ"/>
    <s v="RAJASTHAN"/>
    <s v="BEHROD"/>
    <n v="30179"/>
    <s v="10055-MAHESH KUMAR PATEL"/>
    <s v="Low"/>
    <n v="46623"/>
    <n v="21100"/>
    <n v="44642"/>
    <n v="43.41"/>
    <n v="3398.29"/>
    <s v="N"/>
    <s v="N"/>
    <n v="2"/>
    <s v="Late"/>
    <x v="392"/>
    <s v="2021-01"/>
    <s v="2020-12"/>
    <n v="0"/>
    <n v="0"/>
    <x v="6"/>
    <n v="2020"/>
    <n v="0"/>
    <s v="2021-Q1"/>
    <n v="0"/>
  </r>
  <r>
    <s v="ACC001222"/>
    <n v="22"/>
    <s v="MUKTSAR"/>
    <s v="JLG35K"/>
    <n v="36642"/>
    <n v="18966"/>
    <n v="19703"/>
    <d v="2021-01-07T00:00:00"/>
    <s v="Fully Paid"/>
    <s v="Quarterly EMI"/>
    <n v="1110166"/>
    <s v="MUKTSAR-1110166"/>
    <s v="Meera Patel"/>
    <s v="Female"/>
    <s v="26-35"/>
    <n v="28"/>
    <s v="4/12/1989"/>
    <s v="SC"/>
    <s v="Hindu"/>
    <s v="RENT"/>
    <s v="25K-50K"/>
    <s v="Business"/>
    <n v="385"/>
    <s v="XLG"/>
    <s v="Trade"/>
    <s v=" 36 months"/>
    <n v="9.9099999999999994E-2"/>
    <s v="B"/>
    <s v="B1"/>
    <s v="MUKTSAR"/>
    <s v="102-DBS"/>
    <s v="LUDHIANA"/>
    <s v="PB"/>
    <s v="PUNJAB"/>
    <s v="SRI MUKTSAR SAHIB"/>
    <n v="1110166"/>
    <s v="11303-ASHUTOSH KUMAR SUMAN"/>
    <s v="Medium"/>
    <n v="36787"/>
    <n v="19029"/>
    <n v="36335"/>
    <n v="28.91"/>
    <n v="722.21"/>
    <s v="N"/>
    <s v="N"/>
    <n v="2"/>
    <s v="On-Time"/>
    <x v="341"/>
    <s v="2021-01"/>
    <s v="2020-12"/>
    <n v="0"/>
    <n v="0"/>
    <x v="6"/>
    <n v="2020"/>
    <n v="1"/>
    <s v="2021-Q1"/>
    <n v="0"/>
  </r>
  <r>
    <s v="ACC001215"/>
    <n v="606"/>
    <s v="PAOTA"/>
    <s v="JLG40K"/>
    <n v="9687"/>
    <n v="29288"/>
    <n v="43758"/>
    <d v="2021-01-07T00:00:00"/>
    <s v="Active"/>
    <s v="Quarterly EMI"/>
    <n v="90149"/>
    <s v="PAOTA-90149"/>
    <s v="Diya Reddy"/>
    <s v="Female"/>
    <s v="36-45"/>
    <n v="40"/>
    <s v="28-12-1979"/>
    <s v="ST"/>
    <s v="Sikh"/>
    <s v="RENT"/>
    <s v="&lt;25K"/>
    <s v="Self-Employed"/>
    <n v="810"/>
    <s v="XLG"/>
    <s v="Services"/>
    <s v=" 36 months"/>
    <n v="0.17269999999999999"/>
    <s v="D"/>
    <s v="D3"/>
    <s v="PAOTA"/>
    <s v="301-DBS"/>
    <s v="JAIPUR"/>
    <s v="RJ"/>
    <s v="RAJASTHAN"/>
    <s v="jaipur"/>
    <n v="90149"/>
    <s v="10043-RAVI MISHRA"/>
    <s v="Low"/>
    <n v="10764"/>
    <n v="29866"/>
    <n v="9360"/>
    <n v="17.350000000000001"/>
    <n v="2242.9699999999998"/>
    <s v="N"/>
    <s v="N"/>
    <n v="0"/>
    <s v="Late"/>
    <x v="141"/>
    <s v="2021-01"/>
    <s v="2020-12"/>
    <n v="1"/>
    <n v="0"/>
    <x v="6"/>
    <n v="2020"/>
    <n v="0"/>
    <s v="2021-Q1"/>
    <n v="0"/>
  </r>
  <r>
    <s v="ACC001729"/>
    <n v="96"/>
    <s v="BISWANATH CHARIALI"/>
    <s v="JLG35K"/>
    <n v="43223"/>
    <n v="39605"/>
    <n v="23634"/>
    <d v="2021-01-08T00:00:00"/>
    <s v="Paid Off"/>
    <s v="Monthly EMI"/>
    <n v="740048"/>
    <s v="BISWANATH CHARIALI-740048"/>
    <s v="Meera Joshi"/>
    <s v="Female"/>
    <s v="26-35"/>
    <n v="31"/>
    <s v="24-05-1988"/>
    <s v="ST"/>
    <s v="Sikh"/>
    <s v="OWN"/>
    <s v="&lt;25K"/>
    <s v="Business"/>
    <n v="532"/>
    <s v="XLG"/>
    <s v="Trade"/>
    <s v=" 36 months"/>
    <n v="9.9099999999999994E-2"/>
    <s v="B"/>
    <s v="B1"/>
    <s v="BISWANATH CHARIALI"/>
    <s v="208-DBS"/>
    <s v="GUWAAHATI"/>
    <s v="AS"/>
    <s v="ASSAM"/>
    <s v="BISWANATH"/>
    <n v="740048"/>
    <s v="13111-SHANTUMONI BORAH"/>
    <s v="Medium"/>
    <n v="44254"/>
    <n v="40604"/>
    <n v="43191"/>
    <n v="3.57"/>
    <n v="4374.24"/>
    <s v="N"/>
    <s v="N"/>
    <n v="0"/>
    <s v="On-Time"/>
    <x v="11"/>
    <s v="2021-01"/>
    <s v="2020-12"/>
    <n v="0"/>
    <n v="0"/>
    <x v="6"/>
    <n v="2020"/>
    <n v="1"/>
    <s v="2021-Q1"/>
    <n v="0"/>
  </r>
  <r>
    <s v="ACC001338"/>
    <n v="546"/>
    <s v="PAOTA"/>
    <s v="JLG30K"/>
    <n v="5184"/>
    <n v="5898"/>
    <n v="19244"/>
    <d v="2021-01-08T00:00:00"/>
    <s v="Paid Off"/>
    <s v="Monthly EMI"/>
    <n v="90149"/>
    <s v="PAOTA-90149"/>
    <s v="Kavya Gupta"/>
    <s v="Female"/>
    <s v="36-45"/>
    <n v="39"/>
    <s v="1/1/1978"/>
    <s v="OBC"/>
    <s v="Hindu"/>
    <s v="RENT"/>
    <s v="50K-75K"/>
    <s v="Salaried"/>
    <n v="692"/>
    <s v="XLG"/>
    <s v="Services"/>
    <s v=" 36 months"/>
    <n v="0.1065"/>
    <s v="B"/>
    <s v="B2"/>
    <s v="PAOTA"/>
    <s v="301-DBS"/>
    <s v="JAIPUR"/>
    <s v="RJ"/>
    <s v="RAJASTHAN"/>
    <s v="jaipur"/>
    <n v="90149"/>
    <s v="10043-RAVI MISHRA"/>
    <s v="Low"/>
    <n v="4864"/>
    <n v="7058"/>
    <n v="4796"/>
    <n v="13.38"/>
    <n v="345.62"/>
    <s v="N"/>
    <s v="N"/>
    <n v="1"/>
    <s v="On-Time"/>
    <x v="217"/>
    <s v="2021-01"/>
    <s v="2020-12"/>
    <n v="0"/>
    <n v="0"/>
    <x v="6"/>
    <n v="2020"/>
    <n v="1"/>
    <s v="2021-Q1"/>
    <n v="0"/>
  </r>
  <r>
    <s v="ACC001357"/>
    <n v="906"/>
    <s v="BEHROR"/>
    <s v="JLG30K"/>
    <n v="48905"/>
    <n v="37446"/>
    <n v="19936"/>
    <d v="2021-01-08T00:00:00"/>
    <s v="Fully Paid"/>
    <s v="Monthly EMI"/>
    <n v="30179"/>
    <s v="BEHROR-30179"/>
    <s v="Vivaan Verma"/>
    <s v="Female"/>
    <s v="46-55"/>
    <n v="52"/>
    <s v="1/1/1967"/>
    <s v="ST"/>
    <s v="Sikh"/>
    <s v="RENT"/>
    <s v="100K+"/>
    <s v="Salaried"/>
    <n v="626"/>
    <s v="XLG"/>
    <s v="Services"/>
    <s v=" 36 months"/>
    <n v="0.1065"/>
    <s v="B"/>
    <s v="B2"/>
    <s v="BEHROR"/>
    <s v="301-DBS"/>
    <s v="JAIPUR"/>
    <s v="RJ"/>
    <s v="RAJASTHAN"/>
    <s v="BEHROD"/>
    <n v="30179"/>
    <s v="10055-MAHESH KUMAR PATEL"/>
    <s v="Low"/>
    <n v="49758"/>
    <n v="38925"/>
    <n v="48477"/>
    <n v="33.090000000000003"/>
    <n v="513.5"/>
    <s v="N"/>
    <s v="N"/>
    <n v="2"/>
    <s v="On-Time"/>
    <x v="108"/>
    <s v="2021-01"/>
    <s v="2020-12"/>
    <n v="0"/>
    <n v="0"/>
    <x v="6"/>
    <n v="2020"/>
    <n v="0"/>
    <s v="2021-Q1"/>
    <n v="0"/>
  </r>
  <r>
    <s v="ACC001830"/>
    <n v="564"/>
    <s v="FATEHGARH SAHIB"/>
    <s v="JLG30K"/>
    <n v="40550"/>
    <n v="4059"/>
    <n v="21012"/>
    <d v="2021-01-11T00:00:00"/>
    <s v="Fully Paid"/>
    <s v="Quarterly EMI"/>
    <n v="120676"/>
    <s v="FATEHGARH SAHIB-120676"/>
    <s v="Kavya Mehta"/>
    <s v="Female"/>
    <s v="46-55"/>
    <n v="52"/>
    <s v="1/1/1967"/>
    <s v="General"/>
    <s v="Muslim"/>
    <s v="RENT"/>
    <s v="&lt;25K"/>
    <s v="Business"/>
    <n v="390"/>
    <s v="XLG"/>
    <s v="Services"/>
    <s v=" 36 months"/>
    <n v="0.1065"/>
    <s v="B"/>
    <s v="B2"/>
    <s v="FATEHGARH SAHIB"/>
    <s v="102-DBS"/>
    <s v="LUDHIANA"/>
    <s v="PB"/>
    <s v="PUNJAB"/>
    <s v="FATEHGARH SAHIB"/>
    <n v="120676"/>
    <s v="10037-RAJESH PRATAP"/>
    <s v="Medium"/>
    <n v="41121"/>
    <n v="4673"/>
    <n v="40402"/>
    <n v="23.62"/>
    <n v="115.15"/>
    <s v="N"/>
    <s v="N"/>
    <n v="2"/>
    <s v="On-Time"/>
    <x v="607"/>
    <s v="2021-01"/>
    <s v="2020-12"/>
    <n v="0"/>
    <n v="0"/>
    <x v="6"/>
    <n v="2020"/>
    <n v="0"/>
    <s v="2021-Q1"/>
    <n v="1"/>
  </r>
  <r>
    <s v="ACC000107"/>
    <n v="729"/>
    <s v="Mathura"/>
    <s v="JLG30K"/>
    <n v="14762"/>
    <n v="16751"/>
    <n v="14813"/>
    <d v="2021-01-11T00:00:00"/>
    <s v="Fully Paid"/>
    <s v="Monthly EMI"/>
    <n v="910182"/>
    <s v="Mathura-910182"/>
    <s v="Kavya Mehta"/>
    <s v="Female"/>
    <s v="36-45"/>
    <n v="45"/>
    <s v="14-03-1973"/>
    <s v="General"/>
    <s v="Muslim"/>
    <s v="OWN"/>
    <s v="50K-75K"/>
    <s v="Business"/>
    <n v="490"/>
    <s v="XLG"/>
    <s v="Services"/>
    <s v=" 36 months"/>
    <n v="0.1065"/>
    <s v="B"/>
    <s v="B2"/>
    <s v="Mathura"/>
    <s v="176-DBS"/>
    <s v="BULANDSHAHR"/>
    <s v="UP"/>
    <s v="UTTAR PRADESH"/>
    <s v="MATHURA"/>
    <n v="910182"/>
    <s v="10469-MANISH  PANDEY"/>
    <s v="High"/>
    <n v="15653"/>
    <n v="16632"/>
    <n v="14636"/>
    <n v="8.85"/>
    <n v="3094.82"/>
    <s v="N"/>
    <s v="N"/>
    <n v="0"/>
    <s v="Very Late"/>
    <x v="149"/>
    <s v="2021-01"/>
    <s v="2020-12"/>
    <n v="0"/>
    <n v="0"/>
    <x v="6"/>
    <n v="2020"/>
    <n v="0"/>
    <s v="2021-Q1"/>
    <n v="0"/>
  </r>
  <r>
    <s v="ACC000938"/>
    <n v="373"/>
    <s v="PATIALA"/>
    <s v="JLG30K"/>
    <n v="41225"/>
    <n v="7782"/>
    <n v="25923"/>
    <d v="2021-01-13T00:00:00"/>
    <s v="Default"/>
    <s v="Quarterly EMI"/>
    <n v="100186"/>
    <s v="PATIALA-100186"/>
    <s v="Meera Gupta"/>
    <s v="Female"/>
    <s v="26-35"/>
    <n v="29"/>
    <s v="1/1/1989"/>
    <s v="ST"/>
    <s v="Sikh"/>
    <s v="RENT"/>
    <s v="75K-100K"/>
    <s v="Self-Employed"/>
    <n v="369"/>
    <s v="XLG"/>
    <s v="Services"/>
    <s v=" 36 months"/>
    <n v="0.1065"/>
    <s v="B"/>
    <s v="B2"/>
    <s v="PATIALA"/>
    <s v="102-DBS"/>
    <s v="LUDHIANA"/>
    <s v="PB"/>
    <s v="PUNJAB"/>
    <s v="PATIALA"/>
    <n v="100186"/>
    <s v="10420-MUNENDRA  SINGH"/>
    <s v="Medium"/>
    <n v="40800"/>
    <n v="9609"/>
    <n v="40857"/>
    <n v="11.44"/>
    <n v="1403.29"/>
    <s v="N"/>
    <s v="N"/>
    <n v="1"/>
    <s v="Late"/>
    <x v="169"/>
    <s v="2021-01"/>
    <s v="2020-12"/>
    <n v="0"/>
    <n v="0"/>
    <x v="6"/>
    <n v="2020"/>
    <n v="0"/>
    <s v="2021-Q1"/>
    <n v="0"/>
  </r>
  <r>
    <s v="ACC001674"/>
    <n v="77"/>
    <s v="MUKTSAR"/>
    <s v="JLG35K"/>
    <n v="21395"/>
    <n v="24528"/>
    <n v="40694"/>
    <d v="2021-01-15T00:00:00"/>
    <s v="Default"/>
    <s v="Monthly EMI"/>
    <n v="1110166"/>
    <s v="MUKTSAR-1110166"/>
    <s v="Diya Joshi"/>
    <s v="Female"/>
    <s v="26-35"/>
    <n v="34"/>
    <s v="1/1/1984"/>
    <s v="OBC"/>
    <s v="Hindu"/>
    <s v="RENT"/>
    <s v="25K-50K"/>
    <s v="Salaried"/>
    <n v="756"/>
    <s v="XLG"/>
    <s v="Trade"/>
    <s v=" 36 months"/>
    <n v="9.9099999999999994E-2"/>
    <s v="B"/>
    <s v="B1"/>
    <s v="MUKTSAR"/>
    <s v="102-DBS"/>
    <s v="LUDHIANA"/>
    <s v="PB"/>
    <s v="PUNJAB"/>
    <s v="SRI MUKTSAR SAHIB"/>
    <n v="1110166"/>
    <s v="11303-ASHUTOSH KUMAR SUMAN"/>
    <s v="Medium"/>
    <n v="21213"/>
    <n v="24405"/>
    <n v="21195"/>
    <n v="46.12"/>
    <n v="801.47"/>
    <s v="Y"/>
    <s v="N"/>
    <n v="0"/>
    <s v="On-Time"/>
    <x v="608"/>
    <s v="2021-01"/>
    <s v="2020-12"/>
    <n v="0"/>
    <n v="0"/>
    <x v="6"/>
    <n v="2020"/>
    <n v="0"/>
    <s v="2021-Q1"/>
    <n v="1"/>
  </r>
  <r>
    <s v="ACC000826"/>
    <n v="470"/>
    <s v="SANGRUR"/>
    <s v="JLG30K"/>
    <n v="11944"/>
    <n v="3998"/>
    <n v="17295"/>
    <d v="2021-01-15T00:00:00"/>
    <s v="Active"/>
    <s v="Quarterly EMI"/>
    <n v="110159"/>
    <s v="SANGRUR-110159"/>
    <s v="Nisha Nair"/>
    <s v="Female"/>
    <s v="26-35"/>
    <n v="28"/>
    <s v="8/11/1991"/>
    <s v="ST"/>
    <s v="Sikh"/>
    <s v="MORTGAGE"/>
    <s v="25K-50K"/>
    <s v="Self-Employed"/>
    <n v="641"/>
    <s v="XLG"/>
    <s v="Services"/>
    <s v=" 36 months"/>
    <n v="0.1065"/>
    <s v="B"/>
    <s v="B2"/>
    <s v="SANGRUR"/>
    <s v="102-DBS"/>
    <s v="LUDHIANA"/>
    <s v="PB"/>
    <s v="PUNJAB"/>
    <s v="SANGRUR"/>
    <n v="110159"/>
    <s v="10037-RAJESH PRATAP"/>
    <s v="Low"/>
    <n v="13480"/>
    <n v="4284"/>
    <n v="11925"/>
    <n v="24.8"/>
    <n v="3864.83"/>
    <s v="N"/>
    <s v="N"/>
    <n v="0"/>
    <s v="On-Time"/>
    <x v="608"/>
    <s v="2021-01"/>
    <s v="2020-12"/>
    <n v="1"/>
    <n v="0"/>
    <x v="6"/>
    <n v="2020"/>
    <n v="0"/>
    <s v="2021-Q1"/>
    <n v="1"/>
  </r>
  <r>
    <s v="ACC001772"/>
    <n v="915"/>
    <s v="Mathura"/>
    <s v="JLG30K"/>
    <n v="12527"/>
    <n v="3479"/>
    <n v="34968"/>
    <d v="2021-01-17T00:00:00"/>
    <s v="Paid Off"/>
    <s v="Quarterly EMI"/>
    <n v="910182"/>
    <s v="Mathura-910182"/>
    <s v="Ishaan Mehta"/>
    <s v="Female"/>
    <s v="46-55"/>
    <n v="54"/>
    <s v="10/10/1965"/>
    <s v="General"/>
    <s v="Hindu"/>
    <s v="MORTGAGE"/>
    <s v="50K-75K"/>
    <s v="Business"/>
    <n v="629"/>
    <s v="XLG"/>
    <s v="Services"/>
    <s v=" 36 months"/>
    <n v="0.1065"/>
    <s v="B"/>
    <s v="B2"/>
    <s v="Mathura"/>
    <s v="176-DBS"/>
    <s v="BULANDSHAHR"/>
    <s v="UP"/>
    <s v="UTTAR PRADESH"/>
    <s v="MATHURA"/>
    <n v="910182"/>
    <s v="10469-MANISH  PANDEY"/>
    <s v="High"/>
    <n v="13844"/>
    <n v="4930"/>
    <n v="12117"/>
    <n v="7.3"/>
    <n v="514.15"/>
    <s v="N"/>
    <s v="N"/>
    <n v="1"/>
    <s v="Late"/>
    <x v="172"/>
    <s v="2021-01"/>
    <s v="2020-12"/>
    <n v="0"/>
    <n v="0"/>
    <x v="6"/>
    <n v="2020"/>
    <n v="0"/>
    <s v="2021-Q1"/>
    <n v="0"/>
  </r>
  <r>
    <s v="ACC001579"/>
    <n v="499"/>
    <s v="TEZPUR"/>
    <s v="JLG35K"/>
    <n v="21013"/>
    <n v="41234"/>
    <n v="40268"/>
    <d v="2021-01-18T00:00:00"/>
    <s v="Active"/>
    <s v="Quarterly EMI"/>
    <n v="680026"/>
    <s v="TEZPUR-680026"/>
    <s v="Meera Chopra"/>
    <s v="Female"/>
    <s v="46-55"/>
    <n v="53"/>
    <s v="5/7/1966"/>
    <s v="ST"/>
    <s v="Sikh"/>
    <s v="RENT"/>
    <s v="75K-100K"/>
    <s v="Business"/>
    <n v="551"/>
    <s v="XLG"/>
    <s v="Trade"/>
    <s v=" 36 months"/>
    <n v="9.9099999999999994E-2"/>
    <s v="B"/>
    <s v="B1"/>
    <s v="TEZPUR"/>
    <s v="208-DBS"/>
    <s v="GUWAAHATI"/>
    <s v="AS"/>
    <s v="ASSAM"/>
    <s v="SONITPUR"/>
    <n v="680026"/>
    <s v="11055-MANAS PROTIM HAZARIKA"/>
    <s v="Medium"/>
    <n v="20883"/>
    <n v="42474"/>
    <n v="20697"/>
    <n v="45.35"/>
    <n v="2042.7"/>
    <s v="N"/>
    <s v="N"/>
    <n v="0"/>
    <s v="On-Time"/>
    <x v="511"/>
    <s v="2021-01"/>
    <s v="2020-12"/>
    <n v="1"/>
    <n v="0"/>
    <x v="6"/>
    <n v="2020"/>
    <n v="0"/>
    <s v="2021-Q1"/>
    <n v="0"/>
  </r>
  <r>
    <s v="ACC000610"/>
    <n v="333"/>
    <s v="JALANDHAR"/>
    <s v="JLG30K"/>
    <n v="23294"/>
    <n v="48211"/>
    <n v="39790"/>
    <d v="2021-01-19T00:00:00"/>
    <s v="Active"/>
    <s v="Quarterly EMI"/>
    <n v="160051"/>
    <s v="JALANDHAR-160051"/>
    <s v="Diya Reddy"/>
    <s v="Female"/>
    <s v="36-45"/>
    <n v="36"/>
    <s v="1/1/1983"/>
    <s v="SC"/>
    <s v="Hindu"/>
    <s v="MORTGAGE"/>
    <s v="25K-50K"/>
    <s v="Business"/>
    <n v="796"/>
    <s v="XLG"/>
    <s v="Services"/>
    <s v=" 36 months"/>
    <n v="0.1065"/>
    <s v="B"/>
    <s v="B2"/>
    <s v="JALANDHAR"/>
    <s v="102-DBS"/>
    <s v="LUDHIANA"/>
    <s v="PB"/>
    <s v="PUNJAB"/>
    <s v="JALANDHAR"/>
    <n v="160051"/>
    <s v="10067-AKSHAY KUMAR"/>
    <s v="Low"/>
    <n v="24737"/>
    <n v="47929"/>
    <n v="23104"/>
    <n v="45.49"/>
    <n v="4657.93"/>
    <s v="N"/>
    <s v="N"/>
    <n v="0"/>
    <s v="On-Time"/>
    <x v="561"/>
    <s v="2021-01"/>
    <s v="2020-12"/>
    <n v="1"/>
    <n v="0"/>
    <x v="6"/>
    <n v="2020"/>
    <n v="1"/>
    <s v="2021-Q1"/>
    <n v="0"/>
  </r>
  <r>
    <s v="ACC001734"/>
    <n v="468"/>
    <s v="Mathura"/>
    <s v="JLG35K"/>
    <n v="10093"/>
    <n v="49521"/>
    <n v="35710"/>
    <d v="2021-01-19T00:00:00"/>
    <s v="Default"/>
    <s v="Monthly EMI"/>
    <n v="910182"/>
    <s v="Mathura-910182"/>
    <s v="Laksh Mehta"/>
    <s v="Female"/>
    <s v="36-45"/>
    <n v="44"/>
    <s v="28-07-1975"/>
    <s v="General"/>
    <s v="Muslim"/>
    <s v="RENT"/>
    <s v="50K-75K"/>
    <s v="Salaried"/>
    <n v="425"/>
    <s v="XLG"/>
    <s v="Trade"/>
    <s v=" 36 months"/>
    <n v="9.9099999999999994E-2"/>
    <s v="B"/>
    <s v="B1"/>
    <s v="Mathura"/>
    <s v="176-DBS"/>
    <s v="BULANDSHAHR"/>
    <s v="UP"/>
    <s v="UTTAR PRADESH"/>
    <s v="MATHURA"/>
    <n v="910182"/>
    <s v="10469-MANISH  PANDEY"/>
    <s v="High"/>
    <n v="11899"/>
    <n v="49646"/>
    <n v="9860"/>
    <n v="7.19"/>
    <n v="965.49"/>
    <s v="N"/>
    <s v="Y"/>
    <n v="2"/>
    <s v="On-Time"/>
    <x v="131"/>
    <s v="2021-01"/>
    <s v="2020-12"/>
    <n v="0"/>
    <n v="1"/>
    <x v="6"/>
    <n v="2020"/>
    <n v="1"/>
    <s v="2021-Q1"/>
    <n v="0"/>
  </r>
  <r>
    <s v="ACC001911"/>
    <n v="260"/>
    <s v="DHURI"/>
    <s v="JLG41K"/>
    <n v="41523"/>
    <n v="44223"/>
    <n v="11697"/>
    <d v="2021-01-20T00:00:00"/>
    <s v="Fully Paid"/>
    <s v="Quarterly EMI"/>
    <n v="1030063"/>
    <s v="DHURI-1030063"/>
    <s v="Nisha Reddy"/>
    <s v="Female"/>
    <s v="36-45"/>
    <n v="38"/>
    <s v="1/1/1981"/>
    <s v="ST"/>
    <s v="Sikh"/>
    <s v="RENT"/>
    <s v="50K-75K"/>
    <s v="Self-Employed"/>
    <n v="552"/>
    <s v="XLG"/>
    <s v="Services"/>
    <s v=" 36 months"/>
    <n v="0.14649999999999999"/>
    <s v="C"/>
    <s v="C3"/>
    <s v="DHURI"/>
    <s v="102-DBS"/>
    <s v="LUDHIANA"/>
    <s v="PB"/>
    <s v="PUNJAB"/>
    <s v="SANGRUR"/>
    <n v="1030063"/>
    <s v="12058-DEEPAK KUMAR"/>
    <s v="Low"/>
    <n v="41715"/>
    <n v="44421"/>
    <n v="41264"/>
    <n v="20.89"/>
    <n v="1919.6"/>
    <s v="N"/>
    <s v="N"/>
    <n v="2"/>
    <s v="Very Late"/>
    <x v="55"/>
    <s v="2021-01"/>
    <s v="2020-12"/>
    <n v="0"/>
    <n v="0"/>
    <x v="6"/>
    <n v="2020"/>
    <n v="0"/>
    <s v="2021-Q1"/>
    <n v="0"/>
  </r>
  <r>
    <s v="ACC000815"/>
    <n v="760"/>
    <s v="BULANDSHAHR"/>
    <s v="JLG30K"/>
    <n v="31766"/>
    <n v="14247"/>
    <n v="21451"/>
    <d v="2021-01-21T00:00:00"/>
    <s v="Paid Off"/>
    <s v="Monthly EMI"/>
    <n v="10068"/>
    <s v="BULANDSHAHR-10068"/>
    <s v="Nisha Reddy"/>
    <s v="Female"/>
    <s v="26-35"/>
    <n v="33"/>
    <s v="1/1/1987"/>
    <s v="ST"/>
    <s v="Sikh"/>
    <s v="RENT"/>
    <s v="100K+"/>
    <s v="Business"/>
    <n v="473"/>
    <s v="XLG"/>
    <s v="Services"/>
    <s v=" 36 months"/>
    <n v="0.1065"/>
    <s v="B"/>
    <s v="B2"/>
    <s v="BULANDSHAHR"/>
    <s v="176-DBS"/>
    <s v="BULANDSHAHR"/>
    <s v="UP"/>
    <s v="UTTAR PRADESH"/>
    <s v="BULANDSHAHAR"/>
    <n v="10068"/>
    <s v="10057-NANDI SHANKAR"/>
    <s v="High"/>
    <n v="32465"/>
    <n v="14409"/>
    <n v="31564"/>
    <n v="36.58"/>
    <n v="923.17"/>
    <s v="N"/>
    <s v="N"/>
    <n v="2"/>
    <s v="On-Time"/>
    <x v="609"/>
    <s v="2021-01"/>
    <s v="2020-12"/>
    <n v="0"/>
    <n v="0"/>
    <x v="6"/>
    <n v="2020"/>
    <n v="0"/>
    <s v="2021-Q1"/>
    <n v="1"/>
  </r>
  <r>
    <s v="ACC001405"/>
    <n v="634"/>
    <s v="SEHORE"/>
    <s v="JLG30K"/>
    <n v="30326"/>
    <n v="9575"/>
    <n v="18878"/>
    <d v="2021-01-23T00:00:00"/>
    <s v="Paid Off"/>
    <s v="Monthly EMI"/>
    <n v="1440051"/>
    <s v="SEHORE-1440051"/>
    <s v="Kavya Chopra"/>
    <s v="Female"/>
    <s v="18-25"/>
    <n v="23"/>
    <s v="1/1/1994"/>
    <s v="General"/>
    <s v="Hindu"/>
    <s v="RENT"/>
    <s v="75K-100K"/>
    <s v="Business"/>
    <n v="588"/>
    <s v="XLG"/>
    <s v="Services"/>
    <s v=" 36 months"/>
    <n v="0.1065"/>
    <s v="B"/>
    <s v="B2"/>
    <s v="SEHORE"/>
    <s v="200-DBS"/>
    <s v="BHOPAL"/>
    <s v="MP"/>
    <s v="MADHYA PRADESH"/>
    <s v="SEHORE"/>
    <n v="1440051"/>
    <s v="10063-VIR SINGH"/>
    <s v="High"/>
    <n v="32234"/>
    <n v="10086"/>
    <n v="29863"/>
    <n v="42.31"/>
    <n v="2908.36"/>
    <s v="N"/>
    <s v="N"/>
    <n v="0"/>
    <s v="Late"/>
    <x v="610"/>
    <s v="2021-01"/>
    <s v="2020-12"/>
    <n v="0"/>
    <n v="0"/>
    <x v="6"/>
    <n v="2020"/>
    <n v="0"/>
    <s v="2021-Q1"/>
    <n v="1"/>
  </r>
  <r>
    <s v="ACC000647"/>
    <n v="269"/>
    <s v="KARNAL"/>
    <s v="JLG41K"/>
    <n v="9430"/>
    <n v="34848"/>
    <n v="24132"/>
    <d v="2021-01-25T00:00:00"/>
    <s v="Fully Paid"/>
    <s v="Quarterly EMI"/>
    <n v="50678"/>
    <s v="KARNAL-50678"/>
    <s v="Vivaan Patel"/>
    <s v="Female"/>
    <s v="46-55"/>
    <n v="51"/>
    <s v="1/1/1966"/>
    <s v="SC"/>
    <s v="Hindu"/>
    <s v="MORTGAGE"/>
    <s v="100K+"/>
    <s v="Business"/>
    <n v="375"/>
    <s v="XLG"/>
    <s v="Services"/>
    <s v=" 36 months"/>
    <n v="0.14649999999999999"/>
    <s v="C"/>
    <s v="C3"/>
    <s v="KARNAL"/>
    <s v="206-DBS"/>
    <s v="KARNAL"/>
    <s v="HR"/>
    <s v="HARYANA"/>
    <s v="KARNAL"/>
    <n v="50678"/>
    <s v="10282-NAIM ALI"/>
    <s v="Medium"/>
    <n v="11095"/>
    <n v="36803"/>
    <n v="8969"/>
    <n v="17.21"/>
    <n v="2519.19"/>
    <s v="N"/>
    <s v="N"/>
    <n v="1"/>
    <s v="On-Time"/>
    <x v="170"/>
    <s v="2021-01"/>
    <s v="2020-12"/>
    <n v="0"/>
    <n v="0"/>
    <x v="6"/>
    <n v="2020"/>
    <n v="0"/>
    <s v="2021-Q1"/>
    <n v="0"/>
  </r>
  <r>
    <s v="ACC001976"/>
    <n v="861"/>
    <s v="CHHATA"/>
    <s v="JLG30K"/>
    <n v="2275"/>
    <n v="13291"/>
    <n v="3833"/>
    <d v="2021-01-25T00:00:00"/>
    <s v="Fully Paid"/>
    <s v="Monthly EMI"/>
    <n v="910020"/>
    <s v="CHHATA-910020"/>
    <s v="Diya Joshi"/>
    <s v="Female"/>
    <s v="36-45"/>
    <n v="43"/>
    <s v="1/1/1974"/>
    <s v="SC"/>
    <s v="Christian"/>
    <s v="RENT"/>
    <s v="50K-75K"/>
    <s v="Self-Employed"/>
    <n v="645"/>
    <s v="XLG"/>
    <s v="Services"/>
    <s v=" 36 months"/>
    <n v="0.1065"/>
    <s v="B"/>
    <s v="B2"/>
    <s v="CHHATA"/>
    <s v="176-DBS"/>
    <s v="BULANDSHAHR"/>
    <s v="UP"/>
    <s v="UTTAR PRADESH"/>
    <s v="MATHURA"/>
    <n v="910020"/>
    <s v="10047-ANIL KUMAR"/>
    <s v="High"/>
    <n v="2212"/>
    <n v="14082"/>
    <n v="1965"/>
    <n v="9.2899999999999991"/>
    <n v="1776.63"/>
    <s v="N"/>
    <s v="N"/>
    <n v="2"/>
    <s v="On-Time"/>
    <x v="611"/>
    <s v="2021-01"/>
    <s v="2020-12"/>
    <n v="0"/>
    <n v="0"/>
    <x v="6"/>
    <n v="2020"/>
    <n v="0"/>
    <s v="2021-Q1"/>
    <n v="1"/>
  </r>
  <r>
    <s v="ACC000036"/>
    <n v="941"/>
    <s v="Mangaldoi"/>
    <s v="JLG35K"/>
    <n v="5739"/>
    <n v="7389"/>
    <n v="8156"/>
    <d v="2021-01-26T00:00:00"/>
    <s v="Fully Paid"/>
    <s v="Monthly EMI"/>
    <n v="570241"/>
    <s v="Mangaldoi-570241"/>
    <s v="Ishaan Patel"/>
    <s v="Female"/>
    <s v="36-45"/>
    <n v="39"/>
    <s v="1/1/1980"/>
    <s v="Minority"/>
    <s v="Muslim"/>
    <s v="RENT"/>
    <s v="75K-100K"/>
    <s v="Self-Employed"/>
    <n v="472"/>
    <s v="XLG"/>
    <s v="Trade"/>
    <s v=" 36 months"/>
    <n v="9.9099999999999994E-2"/>
    <s v="B"/>
    <s v="B1"/>
    <s v="Mangaldoi"/>
    <s v="208-DBS"/>
    <s v="GUWAAHATI"/>
    <s v="AS"/>
    <s v="ASSAM"/>
    <s v="Mangaldoi"/>
    <n v="570241"/>
    <s v="10961-NAYAN JYOTI SARMAH"/>
    <s v="Low"/>
    <n v="6718"/>
    <n v="7903"/>
    <n v="5558"/>
    <n v="20"/>
    <n v="666.46"/>
    <s v="N"/>
    <s v="N"/>
    <n v="1"/>
    <s v="On-Time"/>
    <x v="467"/>
    <s v="2021-01"/>
    <s v="2020-12"/>
    <n v="0"/>
    <n v="0"/>
    <x v="6"/>
    <n v="2020"/>
    <n v="0"/>
    <s v="2021-Q1"/>
    <n v="0"/>
  </r>
  <r>
    <s v="ACC000128"/>
    <n v="134"/>
    <s v="Mangaldoi"/>
    <s v="JLG30K"/>
    <n v="12754"/>
    <n v="12650"/>
    <n v="19601"/>
    <d v="2021-01-28T00:00:00"/>
    <s v="Fully Paid"/>
    <s v="Monthly EMI"/>
    <n v="570241"/>
    <s v="Mangaldoi-570241"/>
    <s v="Kavya Malhotra"/>
    <s v="Female"/>
    <s v="26-35"/>
    <n v="34"/>
    <s v="1/1/1985"/>
    <s v="ST"/>
    <s v="Sikh"/>
    <s v="MORTGAGE"/>
    <s v="75K-100K"/>
    <s v="Business"/>
    <n v="328"/>
    <s v="XLG"/>
    <s v="Services"/>
    <s v=" 36 months"/>
    <n v="0.1065"/>
    <s v="B"/>
    <s v="B2"/>
    <s v="Mangaldoi"/>
    <s v="208-DBS"/>
    <s v="GUWAAHATI"/>
    <s v="AS"/>
    <s v="ASSAM"/>
    <s v="Mangaldoi"/>
    <n v="570241"/>
    <s v="10961-NAYAN JYOTI SARMAH"/>
    <s v="Low"/>
    <n v="13060"/>
    <n v="12705"/>
    <n v="12669"/>
    <n v="42.36"/>
    <n v="1842.42"/>
    <s v="N"/>
    <s v="N"/>
    <n v="1"/>
    <s v="On-Time"/>
    <x v="612"/>
    <s v="2021-01"/>
    <s v="2020-12"/>
    <n v="0"/>
    <n v="0"/>
    <x v="6"/>
    <n v="2020"/>
    <n v="0"/>
    <s v="2021-Q1"/>
    <n v="1"/>
  </r>
  <r>
    <s v="ACC000502"/>
    <n v="373"/>
    <s v="DURGAPUR"/>
    <s v="JLG30K"/>
    <n v="6779"/>
    <n v="36626"/>
    <n v="21332"/>
    <d v="2021-01-28T00:00:00"/>
    <s v="Fully Paid"/>
    <s v="Monthly EMI"/>
    <n v="700013"/>
    <s v="DURGAPUR-700013"/>
    <s v="Meera Gupta"/>
    <s v="Female"/>
    <s v="26-35"/>
    <n v="29"/>
    <s v="1/1/1989"/>
    <s v="ST"/>
    <s v="Sikh"/>
    <s v="RENT"/>
    <s v="75K-100K"/>
    <s v="Self-Employed"/>
    <n v="369"/>
    <s v="XLG"/>
    <s v="Services"/>
    <s v=" 36 months"/>
    <n v="0.1065"/>
    <s v="B"/>
    <s v="B2"/>
    <s v="DURGAPUR"/>
    <s v="201-DBS"/>
    <s v="HOWRAH"/>
    <s v="WB"/>
    <s v="WEST BENGAL"/>
    <s v="PASCHIM BARDHHAMAN"/>
    <n v="700013"/>
    <s v="10037-RAJESH PRATAP"/>
    <s v="Low"/>
    <n v="6281"/>
    <n v="38015"/>
    <n v="6490"/>
    <n v="10.48"/>
    <n v="596.79"/>
    <s v="N"/>
    <s v="N"/>
    <n v="0"/>
    <s v="Late"/>
    <x v="169"/>
    <s v="2021-01"/>
    <s v="2020-12"/>
    <n v="0"/>
    <n v="0"/>
    <x v="6"/>
    <n v="2020"/>
    <n v="0"/>
    <s v="2021-Q1"/>
    <n v="0"/>
  </r>
  <r>
    <s v="ACC001082"/>
    <n v="942"/>
    <s v="DURGAPUR"/>
    <s v="JLG30K"/>
    <n v="2569"/>
    <n v="38001"/>
    <n v="23791"/>
    <d v="2021-01-28T00:00:00"/>
    <s v="Default"/>
    <s v="Quarterly EMI"/>
    <n v="700013"/>
    <s v="DURGAPUR-700013"/>
    <s v="Ananya Mehta"/>
    <s v="Female"/>
    <s v="26-35"/>
    <n v="30"/>
    <s v="1/1/1988"/>
    <s v="ST"/>
    <s v="Sikh"/>
    <s v="RENT"/>
    <s v="75K-100K"/>
    <s v="Business"/>
    <n v="783"/>
    <s v="XLG"/>
    <s v="Services"/>
    <s v=" 36 months"/>
    <n v="0.1065"/>
    <s v="B"/>
    <s v="B2"/>
    <s v="DURGAPUR"/>
    <s v="201-DBS"/>
    <s v="HOWRAH"/>
    <s v="WB"/>
    <s v="WEST BENGAL"/>
    <s v="PASCHIM BARDHHAMAN"/>
    <n v="700013"/>
    <s v="10037-RAJESH PRATAP"/>
    <s v="Low"/>
    <n v="3141"/>
    <n v="39039"/>
    <n v="2452"/>
    <n v="40.96"/>
    <n v="1478.79"/>
    <s v="N"/>
    <s v="N"/>
    <n v="1"/>
    <s v="Late"/>
    <x v="385"/>
    <s v="2021-01"/>
    <s v="2020-12"/>
    <n v="0"/>
    <n v="0"/>
    <x v="6"/>
    <n v="2020"/>
    <n v="0"/>
    <s v="2021-Q1"/>
    <n v="0"/>
  </r>
  <r>
    <s v="ACC001332"/>
    <n v="23"/>
    <s v="SIRSA"/>
    <s v="JLG41K"/>
    <n v="21445"/>
    <n v="20059"/>
    <n v="42186"/>
    <d v="2021-01-29T00:00:00"/>
    <s v="Fully Paid"/>
    <s v="Quarterly EMI"/>
    <n v="730084"/>
    <s v="SIRSA-730084"/>
    <s v="Ananya Sharma"/>
    <s v="Female"/>
    <s v="26-35"/>
    <n v="32"/>
    <s v="1/1/1985"/>
    <s v="OBC"/>
    <s v="Hindu"/>
    <s v="RENT"/>
    <s v="100K+"/>
    <s v="Self-Employed"/>
    <n v="584"/>
    <s v="XLG"/>
    <s v="Services"/>
    <s v=" 36 months"/>
    <n v="0.14649999999999999"/>
    <s v="C"/>
    <s v="C3"/>
    <s v="SIRSA"/>
    <s v="206-DBS"/>
    <s v="KARNAL"/>
    <s v="HR"/>
    <s v="HARYANA"/>
    <s v="SIRSA"/>
    <n v="730084"/>
    <s v="10149-ABHISHEK MAURYA"/>
    <s v="Medium"/>
    <n v="21865"/>
    <n v="20160"/>
    <n v="21330"/>
    <n v="38.86"/>
    <n v="3799.65"/>
    <s v="N"/>
    <s v="N"/>
    <n v="1"/>
    <s v="On-Time"/>
    <x v="394"/>
    <s v="2021-01"/>
    <s v="2020-12"/>
    <n v="0"/>
    <n v="0"/>
    <x v="6"/>
    <n v="2020"/>
    <n v="0"/>
    <s v="2021-Q1"/>
    <n v="0"/>
  </r>
  <r>
    <s v="ACC001257"/>
    <n v="173"/>
    <s v="SANGRUR"/>
    <s v="JLG30K"/>
    <n v="40956"/>
    <n v="29928"/>
    <n v="29929"/>
    <d v="2021-01-29T00:00:00"/>
    <s v="Paid Off"/>
    <s v="Monthly EMI"/>
    <n v="110159"/>
    <s v="SANGRUR-110159"/>
    <s v="Meera Malhotra"/>
    <s v="Female"/>
    <s v="46-55"/>
    <n v="50"/>
    <s v="1/1/1970"/>
    <s v="Minority"/>
    <s v="Muslim"/>
    <s v="RENT"/>
    <s v="&lt;25K"/>
    <s v="Salaried"/>
    <n v="416"/>
    <s v="XLG"/>
    <s v="Services"/>
    <s v=" 36 months"/>
    <n v="0.1065"/>
    <s v="B"/>
    <s v="B2"/>
    <s v="SANGRUR"/>
    <s v="102-DBS"/>
    <s v="LUDHIANA"/>
    <s v="PB"/>
    <s v="PUNJAB"/>
    <s v="SANGRUR"/>
    <n v="110159"/>
    <s v="10037-RAJESH PRATAP"/>
    <s v="Low"/>
    <n v="41746"/>
    <n v="29672"/>
    <n v="40788"/>
    <n v="27.28"/>
    <n v="1922.71"/>
    <s v="N"/>
    <s v="N"/>
    <n v="0"/>
    <s v="On-Time"/>
    <x v="218"/>
    <s v="2021-01"/>
    <s v="2020-12"/>
    <n v="0"/>
    <n v="0"/>
    <x v="6"/>
    <n v="2020"/>
    <n v="0"/>
    <s v="2021-Q1"/>
    <n v="0"/>
  </r>
  <r>
    <s v="ACC001334"/>
    <n v="250"/>
    <s v="MAWANA"/>
    <s v="JLG30K"/>
    <n v="7733"/>
    <n v="36059"/>
    <n v="28655"/>
    <d v="2021-01-29T00:00:00"/>
    <s v="Fully Paid"/>
    <s v="Quarterly EMI"/>
    <n v="800018"/>
    <s v="MAWANA-800018"/>
    <s v="Meera Joshi"/>
    <s v="Female"/>
    <s v="36-45"/>
    <n v="42"/>
    <s v="1/1/1977"/>
    <s v="ST"/>
    <s v="Sikh"/>
    <s v="RENT"/>
    <s v="25K-50K"/>
    <s v="Salaried"/>
    <n v="534"/>
    <s v="XLG"/>
    <s v="Services"/>
    <s v=" 36 months"/>
    <n v="0.1065"/>
    <s v="B"/>
    <s v="B2"/>
    <s v="MAWANA"/>
    <s v="176-DBS"/>
    <s v="BULANDSHAHR"/>
    <s v="UP"/>
    <s v="UTTAR PRADESH"/>
    <s v="MEERUT"/>
    <n v="800018"/>
    <s v="11183-ANIL KUMAR"/>
    <s v="Medium"/>
    <n v="9368"/>
    <n v="38052"/>
    <n v="7623"/>
    <n v="14.31"/>
    <n v="715.6"/>
    <s v="N"/>
    <s v="N"/>
    <n v="2"/>
    <s v="On-Time"/>
    <x v="341"/>
    <s v="2021-01"/>
    <s v="2020-12"/>
    <n v="0"/>
    <n v="0"/>
    <x v="6"/>
    <n v="2020"/>
    <n v="0"/>
    <s v="2021-Q1"/>
    <n v="0"/>
  </r>
  <r>
    <s v="ACC001492"/>
    <n v="135"/>
    <s v="MUKTSAR"/>
    <s v="JLG30K"/>
    <n v="8122"/>
    <n v="21211"/>
    <n v="42885"/>
    <d v="2021-01-31T00:00:00"/>
    <s v="Paid Off"/>
    <s v="Monthly EMI"/>
    <n v="1110166"/>
    <s v="MUKTSAR-1110166"/>
    <s v="Meera Verma"/>
    <s v="Female"/>
    <s v="26-35"/>
    <n v="34"/>
    <s v="1/1/1984"/>
    <s v="ST"/>
    <s v="Sikh"/>
    <s v="RENT"/>
    <s v="100K+"/>
    <s v="Self-Employed"/>
    <n v="464"/>
    <s v="XLG"/>
    <s v="Services"/>
    <s v=" 36 months"/>
    <n v="0.1065"/>
    <s v="B"/>
    <s v="B2"/>
    <s v="MUKTSAR"/>
    <s v="102-DBS"/>
    <s v="LUDHIANA"/>
    <s v="PB"/>
    <s v="PUNJAB"/>
    <s v="SRI MUKTSAR SAHIB"/>
    <n v="1110166"/>
    <s v="11303-ASHUTOSH KUMAR SUMAN"/>
    <s v="Medium"/>
    <n v="8856"/>
    <n v="20874"/>
    <n v="7801"/>
    <n v="28.69"/>
    <n v="2390.6"/>
    <s v="N"/>
    <s v="N"/>
    <n v="1"/>
    <s v="On-Time"/>
    <x v="64"/>
    <s v="2021-01"/>
    <s v="2020-12"/>
    <n v="0"/>
    <n v="0"/>
    <x v="6"/>
    <n v="2020"/>
    <n v="0"/>
    <s v="2021-Q1"/>
    <n v="0"/>
  </r>
  <r>
    <s v="ACC000166"/>
    <n v="402"/>
    <s v="MUKTSAR"/>
    <s v="JLG46K"/>
    <n v="44687"/>
    <n v="2846"/>
    <n v="32388"/>
    <d v="2021-01-31T00:00:00"/>
    <s v="Fully Paid"/>
    <s v="Monthly EMI"/>
    <n v="1110166"/>
    <s v="MUKTSAR-1110166"/>
    <s v="Meera Sharma"/>
    <s v="Female"/>
    <s v="36-45"/>
    <n v="43"/>
    <s v="1/1/1976"/>
    <s v="Minority"/>
    <s v="Muslim"/>
    <s v="RENT"/>
    <s v="100K+"/>
    <s v="Self-Employed"/>
    <n v="672"/>
    <s v="XLG"/>
    <s v="Home Loan"/>
    <s v=" 36 months"/>
    <n v="0.1825"/>
    <s v="D"/>
    <s v="D5"/>
    <s v="MUKTSAR"/>
    <s v="102-DBS"/>
    <s v="LUDHIANA"/>
    <s v="PB"/>
    <s v="PUNJAB"/>
    <s v="SRI MUKTSAR SAHIB"/>
    <n v="1110166"/>
    <s v="11303-ASHUTOSH KUMAR SUMAN"/>
    <s v="Medium"/>
    <n v="44586"/>
    <n v="2805"/>
    <n v="44613"/>
    <n v="11.49"/>
    <n v="4210.08"/>
    <s v="N"/>
    <s v="N"/>
    <n v="1"/>
    <s v="On-Time"/>
    <x v="613"/>
    <s v="2021-01"/>
    <s v="2020-12"/>
    <n v="0"/>
    <n v="0"/>
    <x v="6"/>
    <n v="2020"/>
    <n v="0"/>
    <s v="2021-Q1"/>
    <n v="1"/>
  </r>
  <r>
    <s v="ACC000162"/>
    <n v="215"/>
    <s v="CHHATA"/>
    <s v="JLG35K"/>
    <n v="33874"/>
    <n v="12339"/>
    <n v="26124"/>
    <d v="2021-02-01T00:00:00"/>
    <s v="Fully Paid"/>
    <s v="Quarterly EMI"/>
    <n v="910020"/>
    <s v="CHHATA-910020"/>
    <s v="Kavya Gupta"/>
    <s v="Female"/>
    <s v="36-45"/>
    <n v="43"/>
    <s v="1/1/1976"/>
    <s v="Minority"/>
    <s v="Muslim"/>
    <s v="RENT"/>
    <s v="&lt;25K"/>
    <s v="Self-Employed"/>
    <n v="528"/>
    <s v="XLG"/>
    <s v="Trade"/>
    <s v=" 36 months"/>
    <n v="9.9099999999999994E-2"/>
    <s v="B"/>
    <s v="B1"/>
    <s v="CHHATA"/>
    <s v="176-DBS"/>
    <s v="BULANDSHAHR"/>
    <s v="UP"/>
    <s v="UTTAR PRADESH"/>
    <s v="MATHURA"/>
    <n v="910020"/>
    <s v="10047-ANIL KUMAR"/>
    <s v="High"/>
    <n v="33434"/>
    <n v="13530"/>
    <n v="33595"/>
    <n v="30.08"/>
    <n v="1832.68"/>
    <s v="N"/>
    <s v="N"/>
    <n v="2"/>
    <s v="On-Time"/>
    <x v="545"/>
    <s v="2021-02"/>
    <s v="2021-01"/>
    <n v="0"/>
    <n v="0"/>
    <x v="6"/>
    <n v="2020"/>
    <n v="0"/>
    <s v="2021-Q1"/>
    <n v="0"/>
  </r>
  <r>
    <s v="ACC000338"/>
    <n v="879"/>
    <s v="BEHROR"/>
    <s v="JLG30K"/>
    <n v="14752"/>
    <n v="28265"/>
    <n v="16281"/>
    <d v="2021-02-02T00:00:00"/>
    <s v="Active"/>
    <s v="Monthly EMI"/>
    <n v="30179"/>
    <s v="BEHROR-30179"/>
    <s v="Meera Nair"/>
    <s v="Female"/>
    <s v="36-45"/>
    <n v="38"/>
    <s v="1/1/1980"/>
    <s v="ST"/>
    <s v="Sikh"/>
    <s v="OWN"/>
    <s v="75K-100K"/>
    <s v="Self-Employed"/>
    <n v="368"/>
    <s v="XLG"/>
    <s v="Services"/>
    <s v=" 36 months"/>
    <n v="0.1065"/>
    <s v="B"/>
    <s v="B2"/>
    <s v="BEHROR"/>
    <s v="301-DBS"/>
    <s v="JAIPUR"/>
    <s v="RJ"/>
    <s v="RAJASTHAN"/>
    <s v="BEHROD"/>
    <n v="30179"/>
    <s v="10055-MAHESH KUMAR PATEL"/>
    <s v="Low"/>
    <n v="16726"/>
    <n v="27891"/>
    <n v="14295"/>
    <n v="14.92"/>
    <n v="4543.12"/>
    <s v="N"/>
    <s v="N"/>
    <n v="1"/>
    <s v="On-Time"/>
    <x v="442"/>
    <s v="2021-02"/>
    <s v="2021-01"/>
    <n v="1"/>
    <n v="0"/>
    <x v="6"/>
    <n v="2020"/>
    <n v="0"/>
    <s v="2021-Q1"/>
    <n v="0"/>
  </r>
  <r>
    <s v="ACC000044"/>
    <n v="10"/>
    <s v="Mangaldoi"/>
    <s v="JLG35K"/>
    <n v="5614"/>
    <n v="31158"/>
    <n v="20855"/>
    <d v="2021-02-04T00:00:00"/>
    <s v="Active"/>
    <s v="Monthly EMI"/>
    <n v="570241"/>
    <s v="Mangaldoi-570241"/>
    <s v="Ishaan Mehta"/>
    <s v="Female"/>
    <s v="36-45"/>
    <n v="39"/>
    <s v="1/1/1978"/>
    <s v="OBC"/>
    <s v="Hindu"/>
    <s v="OWN"/>
    <s v="50K-75K"/>
    <s v="Self-Employed"/>
    <n v="812"/>
    <s v="XLG"/>
    <s v="Trade"/>
    <s v=" 36 months"/>
    <n v="9.9099999999999994E-2"/>
    <s v="B"/>
    <s v="B1"/>
    <s v="Mangaldoi"/>
    <s v="208-DBS"/>
    <s v="GUWAAHATI"/>
    <s v="AS"/>
    <s v="ASSAM"/>
    <s v="Mangaldoi"/>
    <n v="570241"/>
    <s v="10961-NAYAN JYOTI SARMAH"/>
    <s v="Low"/>
    <n v="6526"/>
    <n v="30734"/>
    <n v="5119"/>
    <n v="31.27"/>
    <n v="676.13"/>
    <s v="N"/>
    <s v="N"/>
    <n v="0"/>
    <s v="Very Late"/>
    <x v="389"/>
    <s v="2021-02"/>
    <s v="2021-01"/>
    <n v="1"/>
    <n v="0"/>
    <x v="6"/>
    <n v="2020"/>
    <n v="0"/>
    <s v="2021-Q1"/>
    <n v="0"/>
  </r>
  <r>
    <s v="ACC000981"/>
    <n v="581"/>
    <s v="DHURI"/>
    <s v="JLG30K"/>
    <n v="36365"/>
    <n v="45361"/>
    <n v="6677"/>
    <d v="2021-02-04T00:00:00"/>
    <s v="Paid Off"/>
    <s v="Monthly EMI"/>
    <n v="1030063"/>
    <s v="DHURI-1030063"/>
    <s v="Vivaan Gupta"/>
    <s v="Female"/>
    <s v="56-63"/>
    <n v="57"/>
    <s v="11/8/1962"/>
    <s v="General"/>
    <s v="Muslim"/>
    <s v="RENT"/>
    <s v="75K-100K"/>
    <s v="Business"/>
    <n v="472"/>
    <s v="XLG"/>
    <s v="Services"/>
    <s v=" 36 months"/>
    <n v="0.1065"/>
    <s v="B"/>
    <s v="B2"/>
    <s v="DHURI"/>
    <s v="102-DBS"/>
    <s v="LUDHIANA"/>
    <s v="PB"/>
    <s v="PUNJAB"/>
    <s v="SANGRUR"/>
    <n v="1030063"/>
    <s v="12058-DEEPAK KUMAR"/>
    <s v="Low"/>
    <n v="35868"/>
    <n v="45913"/>
    <n v="36066"/>
    <n v="23.38"/>
    <n v="1346.53"/>
    <s v="N"/>
    <s v="N"/>
    <n v="1"/>
    <s v="On-Time"/>
    <x v="451"/>
    <s v="2021-02"/>
    <s v="2021-01"/>
    <n v="0"/>
    <n v="0"/>
    <x v="6"/>
    <n v="2020"/>
    <n v="0"/>
    <s v="2021-Q1"/>
    <n v="0"/>
  </r>
  <r>
    <s v="ACC000306"/>
    <n v="480"/>
    <s v="KURUKSHETRA"/>
    <s v="JLG30K"/>
    <n v="4339"/>
    <n v="33230"/>
    <n v="1978"/>
    <d v="2021-02-05T00:00:00"/>
    <s v="Fully Paid"/>
    <s v="Monthly EMI"/>
    <n v="70364"/>
    <s v="KURUKSHETRA-70364"/>
    <s v="Diya Joshi"/>
    <s v="Female"/>
    <s v="26-35"/>
    <n v="34"/>
    <s v="1/1/1984"/>
    <s v="OBC"/>
    <s v="Hindu"/>
    <s v="RENT"/>
    <s v="25K-50K"/>
    <s v="Salaried"/>
    <n v="756"/>
    <s v="XLG"/>
    <s v="Services"/>
    <s v=" 36 months"/>
    <n v="0.1065"/>
    <s v="B"/>
    <s v="B2"/>
    <s v="KURUKSHETRA"/>
    <s v="206-DBS"/>
    <s v="KARNAL"/>
    <s v="HR"/>
    <s v="HARYANA"/>
    <s v="KURUKSHETRA"/>
    <n v="70364"/>
    <s v="10028-AAYUSH PANDEY"/>
    <s v="Medium"/>
    <n v="5178"/>
    <n v="34184"/>
    <n v="4025"/>
    <n v="20.71"/>
    <n v="1184.6500000000001"/>
    <s v="N"/>
    <s v="N"/>
    <n v="2"/>
    <s v="On-Time"/>
    <x v="614"/>
    <s v="2021-02"/>
    <s v="2021-01"/>
    <n v="0"/>
    <n v="0"/>
    <x v="6"/>
    <n v="2020"/>
    <n v="0"/>
    <s v="2021-Q1"/>
    <n v="1"/>
  </r>
  <r>
    <s v="ACC001461"/>
    <n v="503"/>
    <s v="DHURI"/>
    <s v="JLG35K"/>
    <n v="40949"/>
    <n v="16524"/>
    <n v="38294"/>
    <d v="2021-02-06T00:00:00"/>
    <s v="Paid Off"/>
    <s v="Monthly EMI"/>
    <n v="1030063"/>
    <s v="DHURI-1030063"/>
    <s v="Kavya Reddy"/>
    <s v="Female"/>
    <s v="46-55"/>
    <n v="49"/>
    <s v="8/6/1970"/>
    <s v="Minority"/>
    <s v="Muslim"/>
    <s v="RENT"/>
    <s v="&lt;25K"/>
    <s v="Salaried"/>
    <n v="442"/>
    <s v="XLG"/>
    <s v="Trade"/>
    <s v=" 36 months"/>
    <n v="9.9099999999999994E-2"/>
    <s v="B"/>
    <s v="B1"/>
    <s v="DHURI"/>
    <s v="102-DBS"/>
    <s v="LUDHIANA"/>
    <s v="PB"/>
    <s v="PUNJAB"/>
    <s v="SANGRUR"/>
    <n v="1030063"/>
    <s v="12058-DEEPAK KUMAR"/>
    <s v="Low"/>
    <n v="41243"/>
    <n v="18187"/>
    <n v="40482"/>
    <n v="32.94"/>
    <n v="3283.84"/>
    <s v="N"/>
    <s v="N"/>
    <n v="1"/>
    <s v="Late"/>
    <x v="615"/>
    <s v="2021-02"/>
    <s v="2021-01"/>
    <n v="0"/>
    <n v="0"/>
    <x v="6"/>
    <n v="2020"/>
    <n v="0"/>
    <s v="2021-Q1"/>
    <n v="1"/>
  </r>
  <r>
    <s v="ACC000451"/>
    <n v="151"/>
    <s v="HAPUR"/>
    <s v="JLG35K"/>
    <n v="47525"/>
    <n v="44521"/>
    <n v="12149"/>
    <d v="2021-02-08T00:00:00"/>
    <s v="Paid Off"/>
    <s v="Quarterly EMI"/>
    <n v="210563"/>
    <s v="HAPUR-210563"/>
    <s v="Vivaan Gupta"/>
    <s v="Female"/>
    <s v="46-55"/>
    <n v="46"/>
    <s v="1/1/1973"/>
    <s v="ST"/>
    <s v="Sikh"/>
    <s v="OWN"/>
    <s v="75K-100K"/>
    <s v="Business"/>
    <n v="481"/>
    <s v="XLG"/>
    <s v="Trade"/>
    <s v=" 36 months"/>
    <n v="9.9099999999999994E-2"/>
    <s v="B"/>
    <s v="B1"/>
    <s v="HAPUR"/>
    <s v="176-DBS"/>
    <s v="BULANDSHAHR"/>
    <s v="UP"/>
    <s v="UTTAR PRADESH"/>
    <s v="HAPUR"/>
    <n v="210563"/>
    <s v="10183-RISHABH PANT"/>
    <s v="Low"/>
    <n v="49490"/>
    <n v="44817"/>
    <n v="47179"/>
    <n v="0.08"/>
    <n v="1371.96"/>
    <s v="Y"/>
    <s v="N"/>
    <n v="0"/>
    <s v="Very Late"/>
    <x v="616"/>
    <s v="2021-02"/>
    <s v="2021-01"/>
    <n v="0"/>
    <n v="0"/>
    <x v="6"/>
    <n v="2020"/>
    <n v="0"/>
    <s v="2021-Q1"/>
    <n v="1"/>
  </r>
  <r>
    <s v="ACC000619"/>
    <n v="906"/>
    <s v="DHURI"/>
    <s v="JLG35K"/>
    <n v="18540"/>
    <n v="32134"/>
    <n v="5811"/>
    <d v="2021-02-08T00:00:00"/>
    <s v="Active"/>
    <s v="Quarterly EMI"/>
    <n v="1030063"/>
    <s v="DHURI-1030063"/>
    <s v="Vivaan Verma"/>
    <s v="Female"/>
    <s v="46-55"/>
    <n v="52"/>
    <s v="1/1/1967"/>
    <s v="ST"/>
    <s v="Sikh"/>
    <s v="RENT"/>
    <s v="100K+"/>
    <s v="Salaried"/>
    <n v="626"/>
    <s v="XLG"/>
    <s v="Trade"/>
    <s v=" 36 months"/>
    <n v="9.9099999999999994E-2"/>
    <s v="B"/>
    <s v="B1"/>
    <s v="DHURI"/>
    <s v="102-DBS"/>
    <s v="LUDHIANA"/>
    <s v="PB"/>
    <s v="PUNJAB"/>
    <s v="SANGRUR"/>
    <n v="1030063"/>
    <s v="12058-DEEPAK KUMAR"/>
    <s v="Low"/>
    <n v="18553"/>
    <n v="32787"/>
    <n v="18101"/>
    <n v="37.44"/>
    <n v="1168.32"/>
    <s v="Y"/>
    <s v="N"/>
    <n v="1"/>
    <s v="On-Time"/>
    <x v="108"/>
    <s v="2021-02"/>
    <s v="2021-01"/>
    <n v="1"/>
    <n v="1"/>
    <x v="6"/>
    <n v="2020"/>
    <n v="0"/>
    <s v="2021-Q1"/>
    <n v="0"/>
  </r>
  <r>
    <s v="ACC001544"/>
    <n v="15"/>
    <s v="Mathura"/>
    <s v="JLG35K"/>
    <n v="23477"/>
    <n v="25970"/>
    <n v="21751"/>
    <d v="2021-02-11T00:00:00"/>
    <s v="Fully Paid"/>
    <s v="Monthly EMI"/>
    <n v="910182"/>
    <s v="Mathura-910182"/>
    <s v="Ananya Reddy"/>
    <s v="Female"/>
    <s v="36-45"/>
    <n v="39"/>
    <s v="18-05-1978"/>
    <s v="SC"/>
    <s v="Hindu"/>
    <s v="RENT"/>
    <s v="25K-50K"/>
    <s v="Self-Employed"/>
    <n v="571"/>
    <s v="XLG"/>
    <s v="Trade"/>
    <s v=" 36 months"/>
    <n v="9.9099999999999994E-2"/>
    <s v="B"/>
    <s v="B1"/>
    <s v="Mathura"/>
    <s v="176-DBS"/>
    <s v="BULANDSHAHR"/>
    <s v="UP"/>
    <s v="UTTAR PRADESH"/>
    <s v="MATHURA"/>
    <n v="910182"/>
    <s v="10469-MANISH  PANDEY"/>
    <s v="High"/>
    <n v="23091"/>
    <n v="26018"/>
    <n v="23402"/>
    <n v="18.43"/>
    <n v="136.47999999999999"/>
    <s v="N"/>
    <s v="Y"/>
    <n v="0"/>
    <s v="Late"/>
    <x v="224"/>
    <s v="2021-02"/>
    <s v="2021-01"/>
    <n v="0"/>
    <n v="0"/>
    <x v="6"/>
    <n v="2020"/>
    <n v="0"/>
    <s v="2021-Q1"/>
    <n v="0"/>
  </r>
  <r>
    <s v="ACC000503"/>
    <n v="137"/>
    <s v="SHAHDOL"/>
    <s v="JLG29K"/>
    <n v="42713"/>
    <n v="46225"/>
    <n v="38838"/>
    <d v="2021-02-18T00:00:00"/>
    <s v="Fully Paid"/>
    <s v="Monthly EMI"/>
    <n v="1550006"/>
    <s v="SHAHDOL-1550006"/>
    <s v="Ananya Nair"/>
    <s v="Female"/>
    <s v="36-45"/>
    <n v="44"/>
    <s v="1/1/1975"/>
    <s v="ST"/>
    <s v="Sikh"/>
    <s v="RENT"/>
    <s v="50K-75K"/>
    <s v="Self-Employed"/>
    <n v="638"/>
    <s v="XLG"/>
    <s v="Trade"/>
    <s v=" 60 months"/>
    <n v="0.17269999999999999"/>
    <s v="D"/>
    <s v="D3"/>
    <s v="SHAHDOL"/>
    <s v="200-DBS"/>
    <s v="BHOPAL"/>
    <s v="MP"/>
    <s v="MADHYA PRADESH"/>
    <s v="SHAHDOL"/>
    <n v="1550006"/>
    <s v="10021-MAHENDRA PRATAP SINGH"/>
    <s v="Medium"/>
    <n v="42554"/>
    <n v="46339"/>
    <n v="42307"/>
    <n v="35.82"/>
    <n v="2463.8000000000002"/>
    <s v="N"/>
    <s v="N"/>
    <n v="2"/>
    <s v="Late"/>
    <x v="362"/>
    <s v="2021-02"/>
    <s v="2021-01"/>
    <n v="0"/>
    <n v="0"/>
    <x v="6"/>
    <n v="2020"/>
    <n v="0"/>
    <s v="2021-Q1"/>
    <n v="0"/>
  </r>
  <r>
    <s v="ACC000674"/>
    <n v="152"/>
    <s v="JORHAT"/>
    <s v="JLG30K"/>
    <n v="43846"/>
    <n v="48875"/>
    <n v="6769"/>
    <d v="2021-02-18T00:00:00"/>
    <s v="Fully Paid"/>
    <s v="Monthly EMI"/>
    <n v="850152"/>
    <s v="JORHAT-850152"/>
    <s v="Kavya Mehta"/>
    <s v="Female"/>
    <s v="26-35"/>
    <n v="31"/>
    <s v="1/1/1987"/>
    <s v="ST"/>
    <s v="Muslim"/>
    <s v="RENT"/>
    <s v="&lt;25K"/>
    <s v="Self-Employed"/>
    <n v="466"/>
    <s v="XLG"/>
    <s v="Services"/>
    <s v=" 36 months"/>
    <n v="0.1065"/>
    <s v="B"/>
    <s v="B2"/>
    <s v="JORHAT"/>
    <s v="208-DBS"/>
    <s v="GUWAAHATI"/>
    <s v="AS"/>
    <s v="ASSAM"/>
    <s v="JORHAT"/>
    <n v="850152"/>
    <s v="10961-NAYAN JYOTI SARMAH"/>
    <s v="High"/>
    <n v="45396"/>
    <n v="48604"/>
    <n v="43669"/>
    <n v="28.08"/>
    <n v="3076.59"/>
    <s v="N"/>
    <s v="N"/>
    <n v="1"/>
    <s v="On-Time"/>
    <x v="539"/>
    <s v="2021-02"/>
    <s v="2021-01"/>
    <n v="0"/>
    <n v="0"/>
    <x v="6"/>
    <n v="2020"/>
    <n v="0"/>
    <s v="2021-Q1"/>
    <n v="0"/>
  </r>
  <r>
    <s v="ACC001397"/>
    <n v="323"/>
    <s v="CHHAPRA"/>
    <s v="JLG30K"/>
    <n v="16322"/>
    <n v="10999"/>
    <n v="25300"/>
    <d v="2021-02-18T00:00:00"/>
    <s v="Active"/>
    <s v="Monthly EMI"/>
    <n v="380112"/>
    <s v="CHHAPRA-380112"/>
    <s v="Nisha Patel"/>
    <s v="Female"/>
    <s v="36-45"/>
    <n v="41"/>
    <s v="1/1/1976"/>
    <s v="General"/>
    <s v="Hindu"/>
    <s v="RENT"/>
    <s v="100K+"/>
    <s v="Salaried"/>
    <n v="399"/>
    <s v="XLG"/>
    <s v="Services"/>
    <s v=" 36 months"/>
    <n v="0.1065"/>
    <s v="B"/>
    <s v="B2"/>
    <s v="CHHAPRA"/>
    <s v="209-DBS"/>
    <s v="PATNA"/>
    <s v="BR"/>
    <s v="BIHAR"/>
    <s v="CHHAPRA"/>
    <n v="380112"/>
    <s v="11867-VIKRANT KUMAR VICKY"/>
    <s v="High"/>
    <n v="17416"/>
    <n v="12390"/>
    <n v="15949"/>
    <n v="23.21"/>
    <n v="1701.23"/>
    <s v="N"/>
    <s v="N"/>
    <n v="1"/>
    <s v="Late"/>
    <x v="122"/>
    <s v="2021-02"/>
    <s v="2021-01"/>
    <n v="1"/>
    <n v="0"/>
    <x v="6"/>
    <n v="2020"/>
    <n v="0"/>
    <s v="2021-Q1"/>
    <n v="0"/>
  </r>
  <r>
    <s v="ACC000141"/>
    <n v="761"/>
    <s v="ASANSOL"/>
    <s v="JLG30K"/>
    <n v="45047"/>
    <n v="18515"/>
    <n v="39034"/>
    <d v="2021-02-18T00:00:00"/>
    <s v="Fully Paid"/>
    <s v="Monthly EMI"/>
    <n v="690076"/>
    <s v="ASANSOL-690076"/>
    <s v="Kavya Chopra"/>
    <s v="Female"/>
    <s v="36-45"/>
    <n v="43"/>
    <s v="10/3/1975"/>
    <s v="General"/>
    <s v="Muslim"/>
    <s v="OWN"/>
    <s v="100K+"/>
    <s v="Business"/>
    <n v="300"/>
    <s v="XLG"/>
    <s v="Services"/>
    <s v=" 36 months"/>
    <n v="0.1065"/>
    <s v="B"/>
    <s v="B2"/>
    <s v="ASANSOL"/>
    <s v="201-DBS"/>
    <s v="HOWRAH"/>
    <s v="WB"/>
    <s v="WEST BENGAL"/>
    <s v="PASCHIM BARDHHAMAN"/>
    <n v="690076"/>
    <s v="10035-ABHAY TOMER"/>
    <s v="Medium"/>
    <n v="45160"/>
    <n v="19145"/>
    <n v="44661"/>
    <n v="42.08"/>
    <n v="4793.6400000000003"/>
    <s v="N"/>
    <s v="N"/>
    <n v="0"/>
    <s v="On-Time"/>
    <x v="359"/>
    <s v="2021-02"/>
    <s v="2021-01"/>
    <n v="0"/>
    <n v="0"/>
    <x v="6"/>
    <n v="2020"/>
    <n v="1"/>
    <s v="2021-Q1"/>
    <n v="0"/>
  </r>
  <r>
    <s v="ACC000331"/>
    <n v="218"/>
    <s v="MADHUBANI"/>
    <s v="JLG30K"/>
    <n v="31965"/>
    <n v="36554"/>
    <n v="3708"/>
    <d v="2021-02-20T00:00:00"/>
    <s v="Paid Off"/>
    <s v="Monthly EMI"/>
    <n v="1140044"/>
    <s v="MADHUBANI-1140044"/>
    <s v="Meera Reddy"/>
    <s v="Female"/>
    <s v="46-55"/>
    <n v="49"/>
    <s v="1/1/1970"/>
    <s v="ST"/>
    <s v="Hindu"/>
    <s v="OWN"/>
    <s v="75K-100K"/>
    <s v="Salaried"/>
    <n v="374"/>
    <s v="XLG"/>
    <s v="Services"/>
    <s v=" 36 months"/>
    <n v="0.1065"/>
    <s v="B"/>
    <s v="B2"/>
    <s v="MADHUBANI"/>
    <s v="209-DBS"/>
    <s v="PATNA"/>
    <s v="BR"/>
    <s v="BIHAR"/>
    <s v="MADHUBANI"/>
    <n v="1140044"/>
    <s v="10514-MANISH KUMAR MISHRA"/>
    <s v="Medium"/>
    <n v="33488"/>
    <n v="36453"/>
    <n v="31788"/>
    <n v="17.809999999999999"/>
    <n v="2410.14"/>
    <s v="N"/>
    <s v="N"/>
    <n v="0"/>
    <s v="On-Time"/>
    <x v="124"/>
    <s v="2021-02"/>
    <s v="2021-01"/>
    <n v="0"/>
    <n v="0"/>
    <x v="6"/>
    <n v="2020"/>
    <n v="0"/>
    <s v="2021-Q1"/>
    <n v="0"/>
  </r>
  <r>
    <s v="ACC000799"/>
    <n v="128"/>
    <s v="FATEHGARH SAHIB"/>
    <s v="JLG30K"/>
    <n v="43152"/>
    <n v="31190"/>
    <n v="23127"/>
    <d v="2021-02-21T00:00:00"/>
    <s v="Active"/>
    <s v="Monthly EMI"/>
    <n v="120676"/>
    <s v="FATEHGARH SAHIB-120676"/>
    <s v="Nisha Reddy"/>
    <s v="Female"/>
    <s v="26-35"/>
    <n v="33"/>
    <s v="1/1/1987"/>
    <s v="ST"/>
    <s v="Sikh"/>
    <s v="RENT"/>
    <s v="100K+"/>
    <s v="Business"/>
    <n v="473"/>
    <s v="XLG"/>
    <s v="Services"/>
    <s v=" 36 months"/>
    <n v="0.1065"/>
    <s v="B"/>
    <s v="B2"/>
    <s v="FATEHGARH SAHIB"/>
    <s v="102-DBS"/>
    <s v="LUDHIANA"/>
    <s v="PB"/>
    <s v="PUNJAB"/>
    <s v="FATEHGARH SAHIB"/>
    <n v="120676"/>
    <s v="10037-RAJESH PRATAP"/>
    <s v="Medium"/>
    <n v="44754"/>
    <n v="31519"/>
    <n v="42971"/>
    <n v="17.25"/>
    <n v="3442.22"/>
    <s v="N"/>
    <s v="N"/>
    <n v="1"/>
    <s v="On-Time"/>
    <x v="617"/>
    <s v="2021-02"/>
    <s v="2021-01"/>
    <n v="1"/>
    <n v="0"/>
    <x v="6"/>
    <n v="2020"/>
    <n v="0"/>
    <s v="2021-Q1"/>
    <n v="1"/>
  </r>
  <r>
    <s v="ACC001053"/>
    <n v="853"/>
    <s v="DHURI"/>
    <s v="JLG30K"/>
    <n v="20274"/>
    <n v="39737"/>
    <n v="25719"/>
    <d v="2021-02-22T00:00:00"/>
    <s v="Fully Paid"/>
    <s v="Quarterly EMI"/>
    <n v="1030063"/>
    <s v="DHURI-1030063"/>
    <s v="Aditya Joshi"/>
    <s v="Female"/>
    <s v="26-35"/>
    <n v="35"/>
    <s v="1/1/1984"/>
    <s v="General"/>
    <s v="Hindu"/>
    <s v="RENT"/>
    <s v="&lt;25K"/>
    <s v="Business"/>
    <n v="624"/>
    <s v="XLG"/>
    <s v="Services"/>
    <s v=" 36 months"/>
    <n v="0.1065"/>
    <s v="B"/>
    <s v="B2"/>
    <s v="DHURI"/>
    <s v="102-DBS"/>
    <s v="LUDHIANA"/>
    <s v="PB"/>
    <s v="PUNJAB"/>
    <s v="SANGRUR"/>
    <n v="1030063"/>
    <s v="12058-DEEPAK KUMAR"/>
    <s v="Low"/>
    <n v="19888"/>
    <n v="41542"/>
    <n v="20130"/>
    <n v="43.23"/>
    <n v="3705.24"/>
    <s v="N"/>
    <s v="N"/>
    <n v="0"/>
    <s v="On-Time"/>
    <x v="335"/>
    <s v="2021-02"/>
    <s v="2021-01"/>
    <n v="0"/>
    <n v="0"/>
    <x v="6"/>
    <n v="2020"/>
    <n v="0"/>
    <s v="2021-Q1"/>
    <n v="0"/>
  </r>
  <r>
    <s v="ACC001801"/>
    <n v="576"/>
    <s v="HABRA"/>
    <s v="JLG30K"/>
    <n v="37173"/>
    <n v="32563"/>
    <n v="35859"/>
    <d v="2021-02-25T00:00:00"/>
    <s v="Paid Off"/>
    <s v="Quarterly EMI"/>
    <n v="650051"/>
    <s v="HABRA-650051"/>
    <s v="Kavya Chopra"/>
    <s v="Female"/>
    <s v="18-25"/>
    <n v="23"/>
    <s v="1/1/1994"/>
    <s v="General"/>
    <s v="Hindu"/>
    <s v="RENT"/>
    <s v="75K-100K"/>
    <s v="Business"/>
    <n v="588"/>
    <s v="XLG"/>
    <s v="Services"/>
    <s v=" 36 months"/>
    <n v="0.1065"/>
    <s v="B"/>
    <s v="B2"/>
    <s v="HABRA"/>
    <s v="201-DBS"/>
    <s v="HOWRAH"/>
    <s v="WB"/>
    <s v="WEST BENGAL"/>
    <s v="HABRA"/>
    <n v="650051"/>
    <s v="12361-RITESH KUMAR SINHA"/>
    <s v="Low"/>
    <n v="37917"/>
    <n v="34522"/>
    <n v="37038"/>
    <n v="4.3099999999999996"/>
    <n v="3044.32"/>
    <s v="N"/>
    <s v="N"/>
    <n v="2"/>
    <s v="On-Time"/>
    <x v="28"/>
    <s v="2021-02"/>
    <s v="2021-01"/>
    <n v="0"/>
    <n v="0"/>
    <x v="6"/>
    <n v="2020"/>
    <n v="1"/>
    <s v="2021-Q1"/>
    <n v="0"/>
  </r>
  <r>
    <s v="ACC001258"/>
    <n v="660"/>
    <s v="DURGAPUR"/>
    <s v="JLG46K"/>
    <n v="32954"/>
    <n v="24339"/>
    <n v="42395"/>
    <d v="2021-02-25T00:00:00"/>
    <s v="Active"/>
    <s v="Quarterly EMI"/>
    <n v="700013"/>
    <s v="DURGAPUR-700013"/>
    <s v="Aditya Sharma"/>
    <s v="Female"/>
    <s v="26-35"/>
    <n v="32"/>
    <s v="1/1/1985"/>
    <s v="General"/>
    <s v="Hindu"/>
    <s v="RENT"/>
    <s v="50K-75K"/>
    <s v="Self-Employed"/>
    <n v="821"/>
    <s v="XLG"/>
    <s v="Home Loan"/>
    <s v=" 36 months"/>
    <n v="0.1825"/>
    <s v="D"/>
    <s v="D5"/>
    <s v="DURGAPUR"/>
    <s v="201-DBS"/>
    <s v="HOWRAH"/>
    <s v="WB"/>
    <s v="WEST BENGAL"/>
    <s v="PASCHIM BARDHHAMAN"/>
    <n v="700013"/>
    <s v="10037-RAJESH PRATAP"/>
    <s v="Low"/>
    <n v="33514"/>
    <n v="24547"/>
    <n v="32857"/>
    <n v="23.26"/>
    <n v="2356.3200000000002"/>
    <s v="Y"/>
    <s v="N"/>
    <n v="0"/>
    <s v="On-Time"/>
    <x v="618"/>
    <s v="2021-02"/>
    <s v="2021-01"/>
    <n v="1"/>
    <n v="0"/>
    <x v="6"/>
    <n v="2020"/>
    <n v="0"/>
    <s v="2021-Q1"/>
    <n v="1"/>
  </r>
  <r>
    <s v="ACC000098"/>
    <n v="27"/>
    <s v="MUKTSAR"/>
    <s v="JLG35K"/>
    <n v="45010"/>
    <n v="28918"/>
    <n v="3163"/>
    <d v="2021-02-28T00:00:00"/>
    <s v="Active"/>
    <s v="Monthly EMI"/>
    <n v="1110166"/>
    <s v="MUKTSAR-1110166"/>
    <s v="Kavya Sharma"/>
    <s v="Female"/>
    <s v="36-45"/>
    <n v="42"/>
    <s v="16-08-1975"/>
    <s v="General"/>
    <s v="Hindu"/>
    <s v="MORTGAGE"/>
    <s v="50K-75K"/>
    <s v="Salaried"/>
    <n v="393"/>
    <s v="XLG"/>
    <s v="Trade"/>
    <s v=" 36 months"/>
    <n v="9.9099999999999994E-2"/>
    <s v="B"/>
    <s v="B1"/>
    <s v="MUKTSAR"/>
    <s v="102-DBS"/>
    <s v="LUDHIANA"/>
    <s v="PB"/>
    <s v="PUNJAB"/>
    <s v="SRI MUKTSAR SAHIB"/>
    <n v="1110166"/>
    <s v="11303-ASHUTOSH KUMAR SUMAN"/>
    <s v="Medium"/>
    <n v="46000"/>
    <n v="30770"/>
    <n v="44731"/>
    <n v="49.04"/>
    <n v="340.85"/>
    <s v="N"/>
    <s v="N"/>
    <n v="0"/>
    <s v="On-Time"/>
    <x v="303"/>
    <s v="2021-02"/>
    <s v="2021-01"/>
    <n v="1"/>
    <n v="0"/>
    <x v="6"/>
    <n v="2020"/>
    <n v="0"/>
    <s v="2021-Q1"/>
    <n v="0"/>
  </r>
  <r>
    <s v="ACC001267"/>
    <n v="301"/>
    <s v="HAPUR"/>
    <s v="JLG30K"/>
    <n v="17027"/>
    <n v="44890"/>
    <n v="29491"/>
    <d v="2021-03-04T00:00:00"/>
    <s v="Paid Off"/>
    <s v="Monthly EMI"/>
    <n v="210563"/>
    <s v="HAPUR-210563"/>
    <s v="Aditya Reddy"/>
    <s v="Female"/>
    <s v="26-35"/>
    <n v="29"/>
    <s v="1/1/1989"/>
    <s v="General"/>
    <s v="Muslim"/>
    <s v="RENT"/>
    <s v="50K-75K"/>
    <s v="Business"/>
    <n v="647"/>
    <s v="XLG"/>
    <s v="Services"/>
    <s v=" 36 months"/>
    <n v="0.1065"/>
    <s v="B"/>
    <s v="B2"/>
    <s v="HAPUR"/>
    <s v="176-DBS"/>
    <s v="BULANDSHAHR"/>
    <s v="UP"/>
    <s v="UTTAR PRADESH"/>
    <s v="HAPUR"/>
    <n v="210563"/>
    <s v="10183-RISHABH PANT"/>
    <s v="Low"/>
    <n v="17005"/>
    <n v="46525"/>
    <n v="16528"/>
    <n v="36.85"/>
    <n v="4722.97"/>
    <s v="N"/>
    <s v="N"/>
    <n v="0"/>
    <s v="On-Time"/>
    <x v="565"/>
    <s v="2021-03"/>
    <s v="2021-02"/>
    <n v="0"/>
    <n v="0"/>
    <x v="6"/>
    <n v="2020"/>
    <n v="1"/>
    <s v="2021-Q1"/>
    <n v="0"/>
  </r>
  <r>
    <s v="ACC000018"/>
    <n v="487"/>
    <s v="BEHROR"/>
    <s v="JLG30K"/>
    <n v="22969"/>
    <n v="45972"/>
    <n v="28583"/>
    <d v="2021-03-06T00:00:00"/>
    <s v="Fully Paid"/>
    <s v="Quarterly EMI"/>
    <n v="30179"/>
    <s v="BEHROR-30179"/>
    <s v="Kavya Gupta"/>
    <s v="Female"/>
    <s v="26-35"/>
    <n v="35"/>
    <s v="1/1/1984"/>
    <s v="ST"/>
    <s v="Sikh"/>
    <s v="RENT"/>
    <s v="50K-75K"/>
    <s v="Business"/>
    <n v="721"/>
    <s v="XLG"/>
    <s v="Services"/>
    <s v=" 36 months"/>
    <n v="0.1065"/>
    <s v="B"/>
    <s v="B2"/>
    <s v="BEHROR"/>
    <s v="301-DBS"/>
    <s v="JAIPUR"/>
    <s v="RJ"/>
    <s v="RAJASTHAN"/>
    <s v="BEHROD"/>
    <n v="30179"/>
    <s v="10055-MAHESH KUMAR PATEL"/>
    <s v="Low"/>
    <n v="23784"/>
    <n v="47111"/>
    <n v="22484"/>
    <n v="9.57"/>
    <n v="4929.78"/>
    <s v="Y"/>
    <s v="N"/>
    <n v="2"/>
    <s v="On-Time"/>
    <x v="619"/>
    <s v="2021-03"/>
    <s v="2021-02"/>
    <n v="0"/>
    <n v="0"/>
    <x v="6"/>
    <n v="2020"/>
    <n v="0"/>
    <s v="2021-Q1"/>
    <n v="1"/>
  </r>
  <r>
    <s v="ACC000880"/>
    <n v="602"/>
    <s v="BEHROR"/>
    <s v="JLG30K"/>
    <n v="31551"/>
    <n v="30930"/>
    <n v="16918"/>
    <d v="2021-03-06T00:00:00"/>
    <s v="Active"/>
    <s v="Quarterly EMI"/>
    <n v="30179"/>
    <s v="BEHROR-30179"/>
    <s v="Vivaan Gupta"/>
    <s v="Female"/>
    <s v="46-55"/>
    <n v="50"/>
    <s v="1/1/1968"/>
    <s v="ST"/>
    <s v="Sikh"/>
    <s v="RENT"/>
    <s v="50K-75K"/>
    <s v="Self-Employed"/>
    <n v="768"/>
    <s v="XLG"/>
    <s v="Services"/>
    <s v=" 36 months"/>
    <n v="0.1065"/>
    <s v="B"/>
    <s v="B2"/>
    <s v="BEHROR"/>
    <s v="301-DBS"/>
    <s v="JAIPUR"/>
    <s v="RJ"/>
    <s v="RAJASTHAN"/>
    <s v="BEHROD"/>
    <n v="30179"/>
    <s v="10055-MAHESH KUMAR PATEL"/>
    <s v="Low"/>
    <n v="31132"/>
    <n v="32856"/>
    <n v="31358"/>
    <n v="40.130000000000003"/>
    <n v="3238.97"/>
    <s v="N"/>
    <s v="N"/>
    <n v="2"/>
    <s v="On-Time"/>
    <x v="220"/>
    <s v="2021-03"/>
    <s v="2021-02"/>
    <n v="1"/>
    <n v="0"/>
    <x v="6"/>
    <n v="2020"/>
    <n v="0"/>
    <s v="2021-Q1"/>
    <n v="0"/>
  </r>
  <r>
    <s v="ACC000748"/>
    <n v="773"/>
    <s v="Mathura"/>
    <s v="JLG44K"/>
    <n v="25514"/>
    <n v="45816"/>
    <n v="8922"/>
    <d v="2021-03-06T00:00:00"/>
    <s v="Paid Off"/>
    <s v="Quarterly EMI"/>
    <n v="910182"/>
    <s v="Mathura-910182"/>
    <s v="Nisha Chopra"/>
    <s v="Female"/>
    <s v="46-55"/>
    <n v="52"/>
    <s v="1/1/1965"/>
    <s v="General"/>
    <s v="Hindu"/>
    <s v="RENT"/>
    <s v="100K+"/>
    <s v="Salaried"/>
    <n v="322"/>
    <s v="XLG"/>
    <s v="Home Loan"/>
    <s v=" 36 months"/>
    <n v="6.6199999999999995E-2"/>
    <s v="A"/>
    <s v="A2"/>
    <s v="Mathura"/>
    <s v="176-DBS"/>
    <s v="BULANDSHAHR"/>
    <s v="UP"/>
    <s v="UTTAR PRADESH"/>
    <s v="MATHURA"/>
    <n v="910182"/>
    <s v="10469-MANISH  PANDEY"/>
    <s v="High"/>
    <n v="27338"/>
    <n v="46332"/>
    <n v="25387"/>
    <n v="22.51"/>
    <n v="2651.12"/>
    <s v="N"/>
    <s v="N"/>
    <n v="2"/>
    <s v="On-Time"/>
    <x v="619"/>
    <s v="2021-03"/>
    <s v="2021-02"/>
    <n v="0"/>
    <n v="0"/>
    <x v="6"/>
    <n v="2020"/>
    <n v="0"/>
    <s v="2021-Q1"/>
    <n v="1"/>
  </r>
  <r>
    <s v="ACC000299"/>
    <n v="559"/>
    <s v="HAPUR"/>
    <s v="JLG35K"/>
    <n v="10216"/>
    <n v="32190"/>
    <n v="32813"/>
    <d v="2021-03-13T00:00:00"/>
    <s v="Paid Off"/>
    <s v="Quarterly EMI"/>
    <n v="210563"/>
    <s v="HAPUR-210563"/>
    <s v="Ishaan Joshi"/>
    <s v="Female"/>
    <s v="36-45"/>
    <n v="43"/>
    <s v="2/4/1976"/>
    <s v="General"/>
    <s v="Hindu"/>
    <s v="RENT"/>
    <s v="100K+"/>
    <s v="Salaried"/>
    <n v="675"/>
    <s v="XLG"/>
    <s v="Trade"/>
    <s v=" 36 months"/>
    <n v="9.9099999999999994E-2"/>
    <s v="B"/>
    <s v="B1"/>
    <s v="HAPUR"/>
    <s v="176-DBS"/>
    <s v="BULANDSHAHR"/>
    <s v="UP"/>
    <s v="UTTAR PRADESH"/>
    <s v="HAPUR"/>
    <n v="210563"/>
    <s v="10183-RISHABH PANT"/>
    <s v="Low"/>
    <n v="11163"/>
    <n v="31710"/>
    <n v="10121"/>
    <n v="29.76"/>
    <n v="1894.12"/>
    <s v="Y"/>
    <s v="N"/>
    <n v="2"/>
    <s v="On-Time"/>
    <x v="194"/>
    <s v="2021-03"/>
    <s v="2021-02"/>
    <n v="0"/>
    <n v="0"/>
    <x v="6"/>
    <n v="2020"/>
    <n v="1"/>
    <s v="2021-Q1"/>
    <n v="0"/>
  </r>
  <r>
    <s v="ACC000405"/>
    <n v="416"/>
    <s v="PAOTA"/>
    <s v="JLG30K"/>
    <n v="12286"/>
    <n v="15871"/>
    <n v="13910"/>
    <d v="2021-03-15T00:00:00"/>
    <s v="Fully Paid"/>
    <s v="Monthly EMI"/>
    <n v="90149"/>
    <s v="PAOTA-90149"/>
    <s v="Laksh Gupta"/>
    <s v="Female"/>
    <s v="46-55"/>
    <n v="52"/>
    <s v="1/1/1968"/>
    <s v="SC"/>
    <s v="Hindu"/>
    <s v="RENT"/>
    <s v="75K-100K"/>
    <s v="Salaried"/>
    <n v="584"/>
    <s v="XLG"/>
    <s v="Services"/>
    <s v=" 36 months"/>
    <n v="0.1065"/>
    <s v="B"/>
    <s v="B2"/>
    <s v="PAOTA"/>
    <s v="301-DBS"/>
    <s v="JAIPUR"/>
    <s v="RJ"/>
    <s v="RAJASTHAN"/>
    <s v="jaipur"/>
    <n v="90149"/>
    <s v="10043-RAVI MISHRA"/>
    <s v="Low"/>
    <n v="13453"/>
    <n v="16509"/>
    <n v="11864"/>
    <n v="32.69"/>
    <n v="1912.05"/>
    <s v="N"/>
    <s v="N"/>
    <n v="1"/>
    <s v="Very Late"/>
    <x v="283"/>
    <s v="2021-03"/>
    <s v="2021-02"/>
    <n v="0"/>
    <n v="0"/>
    <x v="6"/>
    <n v="2020"/>
    <n v="1"/>
    <s v="2021-Q1"/>
    <n v="0"/>
  </r>
  <r>
    <s v="ACC000744"/>
    <n v="760"/>
    <s v="MAWANA"/>
    <s v="JLG30K"/>
    <n v="38973"/>
    <n v="11386"/>
    <n v="3057"/>
    <d v="2021-03-16T00:00:00"/>
    <s v="Active"/>
    <s v="Quarterly EMI"/>
    <n v="800018"/>
    <s v="MAWANA-800018"/>
    <s v="Nisha Reddy"/>
    <s v="Female"/>
    <s v="26-35"/>
    <n v="33"/>
    <s v="1/1/1987"/>
    <s v="ST"/>
    <s v="Sikh"/>
    <s v="RENT"/>
    <s v="100K+"/>
    <s v="Business"/>
    <n v="473"/>
    <s v="XLG"/>
    <s v="Services"/>
    <s v=" 36 months"/>
    <n v="0.1065"/>
    <s v="B"/>
    <s v="B2"/>
    <s v="MAWANA"/>
    <s v="176-DBS"/>
    <s v="BULANDSHAHR"/>
    <s v="UP"/>
    <s v="UTTAR PRADESH"/>
    <s v="MEERUT"/>
    <n v="800018"/>
    <s v="11183-ANIL KUMAR"/>
    <s v="Medium"/>
    <n v="39645"/>
    <n v="11331"/>
    <n v="38913"/>
    <n v="0.01"/>
    <n v="1776.67"/>
    <s v="N"/>
    <s v="N"/>
    <n v="1"/>
    <s v="Late"/>
    <x v="609"/>
    <s v="2021-03"/>
    <s v="2021-02"/>
    <n v="1"/>
    <n v="0"/>
    <x v="6"/>
    <n v="2020"/>
    <n v="0"/>
    <s v="2021-Q1"/>
    <n v="0"/>
  </r>
  <r>
    <s v="ACC001704"/>
    <n v="709"/>
    <s v="MUKTSAR"/>
    <s v="JLG30K"/>
    <n v="33475"/>
    <n v="36566"/>
    <n v="33953"/>
    <d v="2021-03-18T00:00:00"/>
    <s v="Fully Paid"/>
    <s v="Quarterly EMI"/>
    <n v="1110166"/>
    <s v="MUKTSAR-1110166"/>
    <s v="Nisha Reddy"/>
    <s v="Female"/>
    <s v="36-45"/>
    <n v="42"/>
    <s v="1/1/1977"/>
    <s v="SC"/>
    <s v="Hindu"/>
    <s v="RENT"/>
    <s v="100K+"/>
    <s v="Self-Employed"/>
    <n v="668"/>
    <s v="XLG"/>
    <s v="Services"/>
    <s v=" 36 months"/>
    <n v="0.1065"/>
    <s v="B"/>
    <s v="B2"/>
    <s v="MUKTSAR"/>
    <s v="102-DBS"/>
    <s v="LUDHIANA"/>
    <s v="PB"/>
    <s v="PUNJAB"/>
    <s v="SRI MUKTSAR SAHIB"/>
    <n v="1110166"/>
    <s v="11303-ASHUTOSH KUMAR SUMAN"/>
    <s v="Medium"/>
    <n v="35149"/>
    <n v="36994"/>
    <n v="33114"/>
    <n v="49.66"/>
    <n v="3542.75"/>
    <s v="N"/>
    <s v="N"/>
    <n v="2"/>
    <s v="On-Time"/>
    <x v="120"/>
    <s v="2021-03"/>
    <s v="2021-02"/>
    <n v="0"/>
    <n v="0"/>
    <x v="6"/>
    <n v="2020"/>
    <n v="0"/>
    <s v="2021-Q1"/>
    <n v="0"/>
  </r>
  <r>
    <s v="ACC001211"/>
    <n v="510"/>
    <s v="CHHAPRA"/>
    <s v="JLG35K"/>
    <n v="18124"/>
    <n v="16246"/>
    <n v="13471"/>
    <d v="2021-03-19T00:00:00"/>
    <s v="Active"/>
    <s v="Monthly EMI"/>
    <n v="380112"/>
    <s v="CHHAPRA-380112"/>
    <s v="Diya Sharma"/>
    <s v="Female"/>
    <s v="26-35"/>
    <n v="34"/>
    <s v="1/1/1984"/>
    <s v="ST"/>
    <s v="Sikh"/>
    <s v="MORTGAGE"/>
    <s v="100K+"/>
    <s v="Self-Employed"/>
    <n v="341"/>
    <s v="XLG"/>
    <s v="Trade"/>
    <s v=" 36 months"/>
    <n v="9.9099999999999994E-2"/>
    <s v="B"/>
    <s v="B1"/>
    <s v="CHHAPRA"/>
    <s v="209-DBS"/>
    <s v="PATNA"/>
    <s v="BR"/>
    <s v="BIHAR"/>
    <s v="CHHAPRA"/>
    <n v="380112"/>
    <s v="11867-VIKRANT KUMAR VICKY"/>
    <s v="High"/>
    <n v="17915"/>
    <n v="18016"/>
    <n v="17778"/>
    <n v="4.3"/>
    <n v="4947.25"/>
    <s v="N"/>
    <s v="N"/>
    <n v="1"/>
    <s v="On-Time"/>
    <x v="184"/>
    <s v="2021-03"/>
    <s v="2021-02"/>
    <n v="1"/>
    <n v="0"/>
    <x v="6"/>
    <n v="2020"/>
    <n v="0"/>
    <s v="2021-Q1"/>
    <n v="0"/>
  </r>
  <r>
    <s v="ACC001402"/>
    <n v="441"/>
    <s v="DURGAPUR"/>
    <s v="JLG46K"/>
    <n v="29174"/>
    <n v="33256"/>
    <n v="6137"/>
    <d v="2021-03-21T00:00:00"/>
    <s v="Active"/>
    <s v="Quarterly EMI"/>
    <n v="700013"/>
    <s v="DURGAPUR-700013"/>
    <s v="Diya Sharma"/>
    <s v="Female"/>
    <s v="26-35"/>
    <n v="34"/>
    <s v="1/1/1984"/>
    <s v="ST"/>
    <s v="Sikh"/>
    <s v="MORTGAGE"/>
    <s v="100K+"/>
    <s v="Self-Employed"/>
    <n v="341"/>
    <s v="XLG"/>
    <s v="Home Loan"/>
    <s v=" 36 months"/>
    <n v="0.1825"/>
    <s v="D"/>
    <s v="D5"/>
    <s v="DURGAPUR"/>
    <s v="201-DBS"/>
    <s v="HOWRAH"/>
    <s v="WB"/>
    <s v="WEST BENGAL"/>
    <s v="PASCHIM BARDHHAMAN"/>
    <n v="700013"/>
    <s v="10037-RAJESH PRATAP"/>
    <s v="Low"/>
    <n v="28992"/>
    <n v="34329"/>
    <n v="29030"/>
    <n v="27.75"/>
    <n v="1882.33"/>
    <s v="N"/>
    <s v="N"/>
    <n v="2"/>
    <s v="On-Time"/>
    <x v="264"/>
    <s v="2021-03"/>
    <s v="2021-02"/>
    <n v="1"/>
    <n v="0"/>
    <x v="6"/>
    <n v="2020"/>
    <n v="0"/>
    <s v="2021-Q1"/>
    <n v="0"/>
  </r>
  <r>
    <s v="ACC001959"/>
    <n v="437"/>
    <s v="DURGAPUR"/>
    <s v="JLG29K"/>
    <n v="7671"/>
    <n v="8793"/>
    <n v="22456"/>
    <d v="2021-03-27T00:00:00"/>
    <s v="Paid Off"/>
    <s v="Quarterly EMI"/>
    <n v="700013"/>
    <s v="DURGAPUR-700013"/>
    <s v="Aarav Sharma"/>
    <s v="Female"/>
    <s v="26-35"/>
    <n v="30"/>
    <s v="18-02-1987"/>
    <s v="SC"/>
    <s v="Hindu"/>
    <s v="RENT"/>
    <s v="&lt;25K"/>
    <s v="Business"/>
    <n v="368"/>
    <s v="XLG"/>
    <s v="Trade"/>
    <s v=" 60 months"/>
    <n v="0.17269999999999999"/>
    <s v="D"/>
    <s v="D3"/>
    <s v="DURGAPUR"/>
    <s v="201-DBS"/>
    <s v="HOWRAH"/>
    <s v="WB"/>
    <s v="WEST BENGAL"/>
    <s v="PASCHIM BARDHHAMAN"/>
    <n v="700013"/>
    <s v="10037-RAJESH PRATAP"/>
    <s v="Low"/>
    <n v="8395"/>
    <n v="10744"/>
    <n v="7487"/>
    <n v="48"/>
    <n v="3190.47"/>
    <s v="N"/>
    <s v="N"/>
    <n v="2"/>
    <s v="On-Time"/>
    <x v="620"/>
    <s v="2021-03"/>
    <s v="2021-02"/>
    <n v="0"/>
    <n v="0"/>
    <x v="6"/>
    <n v="2020"/>
    <n v="0"/>
    <s v="2021-Q1"/>
    <n v="1"/>
  </r>
  <r>
    <s v="ACC001552"/>
    <n v="52"/>
    <s v="BEHROR"/>
    <s v="JLG35K"/>
    <n v="35806"/>
    <n v="12538"/>
    <n v="2921"/>
    <d v="2021-03-28T00:00:00"/>
    <s v="Active"/>
    <s v="Monthly EMI"/>
    <n v="30179"/>
    <s v="BEHROR-30179"/>
    <s v="Laksh Patel"/>
    <s v="Female"/>
    <s v="26-35"/>
    <n v="28"/>
    <s v="1/1/1991"/>
    <s v="SC"/>
    <s v="Hindu"/>
    <s v="MORTGAGE"/>
    <s v="75K-100K"/>
    <s v="Business"/>
    <n v="844"/>
    <s v="XLG"/>
    <s v="Trade"/>
    <s v=" 36 months"/>
    <n v="9.9099999999999994E-2"/>
    <s v="B"/>
    <s v="B1"/>
    <s v="BEHROR"/>
    <s v="301-DBS"/>
    <s v="JAIPUR"/>
    <s v="RJ"/>
    <s v="RAJASTHAN"/>
    <s v="BEHROD"/>
    <n v="30179"/>
    <s v="10055-MAHESH KUMAR PATEL"/>
    <s v="Low"/>
    <n v="36266"/>
    <n v="13218"/>
    <n v="35703"/>
    <n v="43.71"/>
    <n v="4709.8"/>
    <s v="N"/>
    <s v="N"/>
    <n v="0"/>
    <s v="Very Late"/>
    <x v="447"/>
    <s v="2021-03"/>
    <s v="2021-02"/>
    <n v="1"/>
    <n v="0"/>
    <x v="6"/>
    <n v="2020"/>
    <n v="0"/>
    <s v="2021-Q1"/>
    <n v="0"/>
  </r>
  <r>
    <s v="ACC000037"/>
    <n v="595"/>
    <s v="MUKTSAR"/>
    <s v="JLG35K"/>
    <n v="28688"/>
    <n v="34093"/>
    <n v="39444"/>
    <d v="2021-03-29T00:00:00"/>
    <s v="Fully Paid"/>
    <s v="Quarterly EMI"/>
    <n v="1110166"/>
    <s v="MUKTSAR-1110166"/>
    <s v="Kavya Malhotra"/>
    <s v="Female"/>
    <s v="36-45"/>
    <n v="41"/>
    <s v="1/1/1978"/>
    <s v="OBC"/>
    <s v="Hindu"/>
    <s v="RENT"/>
    <s v="25K-50K"/>
    <s v="Salaried"/>
    <n v="495"/>
    <s v="XLG"/>
    <s v="Trade"/>
    <s v=" 36 months"/>
    <n v="9.9099999999999994E-2"/>
    <s v="B"/>
    <s v="B1"/>
    <s v="MUKTSAR"/>
    <s v="102-DBS"/>
    <s v="LUDHIANA"/>
    <s v="PB"/>
    <s v="PUNJAB"/>
    <s v="SRI MUKTSAR SAHIB"/>
    <n v="1110166"/>
    <s v="11303-ASHUTOSH KUMAR SUMAN"/>
    <s v="Medium"/>
    <n v="29736"/>
    <n v="34883"/>
    <n v="28464"/>
    <n v="20.190000000000001"/>
    <n v="2657.94"/>
    <s v="N"/>
    <s v="N"/>
    <n v="0"/>
    <s v="On-Time"/>
    <x v="65"/>
    <s v="2021-03"/>
    <s v="2021-02"/>
    <n v="0"/>
    <n v="0"/>
    <x v="6"/>
    <n v="2020"/>
    <n v="0"/>
    <s v="2021-Q1"/>
    <n v="0"/>
  </r>
  <r>
    <s v="ACC001581"/>
    <n v="595"/>
    <s v="SANGRUR"/>
    <s v="JLG30K"/>
    <n v="33328"/>
    <n v="37473"/>
    <n v="40033"/>
    <d v="2021-03-31T00:00:00"/>
    <s v="Default"/>
    <s v="Monthly EMI"/>
    <n v="110159"/>
    <s v="SANGRUR-110159"/>
    <s v="Kavya Malhotra"/>
    <s v="Female"/>
    <s v="36-45"/>
    <n v="41"/>
    <s v="1/1/1978"/>
    <s v="OBC"/>
    <s v="Hindu"/>
    <s v="RENT"/>
    <s v="25K-50K"/>
    <s v="Salaried"/>
    <n v="495"/>
    <s v="XLG"/>
    <s v="Services"/>
    <s v=" 36 months"/>
    <n v="0.1065"/>
    <s v="B"/>
    <s v="B2"/>
    <s v="SANGRUR"/>
    <s v="102-DBS"/>
    <s v="LUDHIANA"/>
    <s v="PB"/>
    <s v="PUNJAB"/>
    <s v="SANGRUR"/>
    <n v="110159"/>
    <s v="10037-RAJESH PRATAP"/>
    <s v="Low"/>
    <n v="34304"/>
    <n v="37023"/>
    <n v="32924"/>
    <n v="39.299999999999997"/>
    <n v="2353.2800000000002"/>
    <s v="N"/>
    <s v="N"/>
    <n v="1"/>
    <s v="On-Time"/>
    <x v="65"/>
    <s v="2021-03"/>
    <s v="2021-02"/>
    <n v="0"/>
    <n v="0"/>
    <x v="6"/>
    <n v="2020"/>
    <n v="0"/>
    <s v="2021-Q1"/>
    <n v="0"/>
  </r>
  <r>
    <s v="ACC000358"/>
    <n v="717"/>
    <s v="CHHATA"/>
    <s v="JLG35K"/>
    <n v="15189"/>
    <n v="20426"/>
    <n v="34738"/>
    <d v="2021-03-31T00:00:00"/>
    <s v="Fully Paid"/>
    <s v="Quarterly EMI"/>
    <n v="910020"/>
    <s v="CHHATA-910020"/>
    <s v="Kavya Verma"/>
    <s v="Female"/>
    <s v="36-45"/>
    <n v="37"/>
    <s v="1/1/1980"/>
    <s v="General"/>
    <s v="Hindu"/>
    <s v="RENT"/>
    <s v="&lt;25K"/>
    <s v="Self-Employed"/>
    <n v="479"/>
    <s v="XLG"/>
    <s v="Trade"/>
    <s v=" 36 months"/>
    <n v="9.9099999999999994E-2"/>
    <s v="B"/>
    <s v="B1"/>
    <s v="CHHATA"/>
    <s v="176-DBS"/>
    <s v="BULANDSHAHR"/>
    <s v="UP"/>
    <s v="UTTAR PRADESH"/>
    <s v="MATHURA"/>
    <n v="910020"/>
    <s v="10047-ANIL KUMAR"/>
    <s v="High"/>
    <n v="14935"/>
    <n v="22353"/>
    <n v="14970"/>
    <n v="11.43"/>
    <n v="1102.94"/>
    <s v="N"/>
    <s v="N"/>
    <n v="0"/>
    <s v="On-Time"/>
    <x v="274"/>
    <s v="2021-03"/>
    <s v="2021-02"/>
    <n v="0"/>
    <n v="0"/>
    <x v="6"/>
    <n v="2020"/>
    <n v="0"/>
    <s v="2021-Q1"/>
    <n v="0"/>
  </r>
  <r>
    <s v="ACC000357"/>
    <n v="983"/>
    <s v="MUKTSAR"/>
    <s v="JLG30K"/>
    <n v="20610"/>
    <n v="17322"/>
    <n v="17196"/>
    <d v="2021-04-03T00:00:00"/>
    <s v="Fully Paid"/>
    <s v="Quarterly EMI"/>
    <n v="1110166"/>
    <s v="MUKTSAR-1110166"/>
    <s v="Nisha Verma"/>
    <s v="Female"/>
    <s v="18-25"/>
    <n v="22"/>
    <s v="10/10/1996"/>
    <s v="ST"/>
    <s v="Sikh"/>
    <s v="MORTGAGE"/>
    <s v="100K+"/>
    <s v="Salaried"/>
    <n v="564"/>
    <s v="XLG"/>
    <s v="Services"/>
    <s v=" 36 months"/>
    <n v="0.1065"/>
    <s v="B"/>
    <s v="B2"/>
    <s v="MUKTSAR"/>
    <s v="102-DBS"/>
    <s v="LUDHIANA"/>
    <s v="PB"/>
    <s v="PUNJAB"/>
    <s v="SRI MUKTSAR SAHIB"/>
    <n v="1110166"/>
    <s v="11303-ASHUTOSH KUMAR SUMAN"/>
    <s v="Medium"/>
    <n v="20620"/>
    <n v="17709"/>
    <n v="20162"/>
    <n v="23.71"/>
    <n v="2078.1"/>
    <s v="N"/>
    <s v="N"/>
    <n v="2"/>
    <s v="On-Time"/>
    <x v="27"/>
    <s v="2021-04"/>
    <s v="2021-03"/>
    <n v="0"/>
    <n v="0"/>
    <x v="6"/>
    <n v="2020"/>
    <n v="1"/>
    <s v="2021-Q2"/>
    <n v="0"/>
  </r>
  <r>
    <s v="ACC000009"/>
    <n v="438"/>
    <s v="MUKTSAR"/>
    <s v="JLG30K"/>
    <n v="49517"/>
    <n v="32580"/>
    <n v="28839"/>
    <d v="2021-04-06T00:00:00"/>
    <s v="Active"/>
    <s v="Monthly EMI"/>
    <n v="1110166"/>
    <s v="MUKTSAR-1110166"/>
    <s v="Laksh Mehta"/>
    <s v="Female"/>
    <s v="36-45"/>
    <n v="44"/>
    <s v="28-07-1975"/>
    <s v="General"/>
    <s v="Muslim"/>
    <s v="RENT"/>
    <s v="50K-75K"/>
    <s v="Salaried"/>
    <n v="425"/>
    <s v="XLG"/>
    <s v="Services"/>
    <s v=" 36 months"/>
    <n v="0.1065"/>
    <s v="B"/>
    <s v="B2"/>
    <s v="MUKTSAR"/>
    <s v="102-DBS"/>
    <s v="LUDHIANA"/>
    <s v="PB"/>
    <s v="PUNJAB"/>
    <s v="SRI MUKTSAR SAHIB"/>
    <n v="1110166"/>
    <s v="11303-ASHUTOSH KUMAR SUMAN"/>
    <s v="Medium"/>
    <n v="50161"/>
    <n v="33890"/>
    <n v="49281"/>
    <n v="43.37"/>
    <n v="2723.48"/>
    <s v="N"/>
    <s v="N"/>
    <n v="0"/>
    <s v="On-Time"/>
    <x v="22"/>
    <s v="2021-04"/>
    <s v="2021-03"/>
    <n v="1"/>
    <n v="0"/>
    <x v="6"/>
    <n v="2020"/>
    <n v="0"/>
    <s v="2021-Q2"/>
    <n v="0"/>
  </r>
  <r>
    <s v="ACC001155"/>
    <n v="181"/>
    <s v="SANGRUR"/>
    <s v="JLG46K"/>
    <n v="23165"/>
    <n v="25444"/>
    <n v="8058"/>
    <d v="2021-04-08T00:00:00"/>
    <s v="Paid Off"/>
    <s v="Quarterly EMI"/>
    <n v="110159"/>
    <s v="SANGRUR-110159"/>
    <s v="Kavya Gupta"/>
    <s v="Female"/>
    <s v="36-45"/>
    <n v="43"/>
    <s v="1/1/1976"/>
    <s v="Minority"/>
    <s v="Muslim"/>
    <s v="RENT"/>
    <s v="&lt;25K"/>
    <s v="Self-Employed"/>
    <n v="528"/>
    <s v="XLG"/>
    <s v="Home Loan"/>
    <s v=" 36 months"/>
    <n v="0.1825"/>
    <s v="D"/>
    <s v="D5"/>
    <s v="SANGRUR"/>
    <s v="102-DBS"/>
    <s v="LUDHIANA"/>
    <s v="PB"/>
    <s v="PUNJAB"/>
    <s v="SANGRUR"/>
    <n v="110159"/>
    <s v="10037-RAJESH PRATAP"/>
    <s v="Low"/>
    <n v="23850"/>
    <n v="26617"/>
    <n v="23101"/>
    <n v="50"/>
    <n v="3681.55"/>
    <s v="N"/>
    <s v="N"/>
    <n v="2"/>
    <s v="On-Time"/>
    <x v="621"/>
    <s v="2021-04"/>
    <s v="2021-03"/>
    <n v="0"/>
    <n v="0"/>
    <x v="6"/>
    <n v="2020"/>
    <n v="0"/>
    <s v="2021-Q2"/>
    <n v="1"/>
  </r>
  <r>
    <s v="ACC001835"/>
    <n v="666"/>
    <s v="DHURI"/>
    <s v="JLG35K"/>
    <n v="29411"/>
    <n v="29473"/>
    <n v="30289"/>
    <d v="2021-04-08T00:00:00"/>
    <s v="Fully Paid"/>
    <s v="Quarterly EMI"/>
    <n v="1030063"/>
    <s v="DHURI-1030063"/>
    <s v="Nisha Verma"/>
    <s v="Female"/>
    <s v="18-25"/>
    <n v="22"/>
    <s v="10/10/1996"/>
    <s v="ST"/>
    <s v="Sikh"/>
    <s v="MORTGAGE"/>
    <s v="100K+"/>
    <s v="Salaried"/>
    <n v="564"/>
    <s v="XLG"/>
    <s v="Trade"/>
    <s v=" 36 months"/>
    <n v="9.9099999999999994E-2"/>
    <s v="B"/>
    <s v="B1"/>
    <s v="DHURI"/>
    <s v="102-DBS"/>
    <s v="LUDHIANA"/>
    <s v="PB"/>
    <s v="PUNJAB"/>
    <s v="SANGRUR"/>
    <n v="1030063"/>
    <s v="12058-DEEPAK KUMAR"/>
    <s v="Low"/>
    <n v="30676"/>
    <n v="31329"/>
    <n v="29166"/>
    <n v="13.83"/>
    <n v="2223.58"/>
    <s v="N"/>
    <s v="N"/>
    <n v="1"/>
    <s v="Very Late"/>
    <x v="299"/>
    <s v="2021-04"/>
    <s v="2021-03"/>
    <n v="0"/>
    <n v="0"/>
    <x v="6"/>
    <n v="2020"/>
    <n v="1"/>
    <s v="2021-Q2"/>
    <n v="0"/>
  </r>
  <r>
    <s v="ACC001428"/>
    <n v="264"/>
    <s v="Mangaldoi"/>
    <s v="JLG30K"/>
    <n v="9987"/>
    <n v="16573"/>
    <n v="5525"/>
    <d v="2021-04-10T00:00:00"/>
    <s v="Fully Paid"/>
    <s v="Monthly EMI"/>
    <n v="570241"/>
    <s v="Mangaldoi-570241"/>
    <s v="Kavya Sharma"/>
    <s v="Female"/>
    <s v="36-45"/>
    <n v="42"/>
    <s v="16-08-1975"/>
    <s v="General"/>
    <s v="Hindu"/>
    <s v="MORTGAGE"/>
    <s v="50K-75K"/>
    <s v="Salaried"/>
    <n v="393"/>
    <s v="XLG"/>
    <s v="Services"/>
    <s v=" 36 months"/>
    <n v="0.1065"/>
    <s v="B"/>
    <s v="B2"/>
    <s v="Mangaldoi"/>
    <s v="208-DBS"/>
    <s v="GUWAAHATI"/>
    <s v="AS"/>
    <s v="ASSAM"/>
    <s v="Mangaldoi"/>
    <n v="570241"/>
    <s v="10961-NAYAN JYOTI SARMAH"/>
    <s v="Low"/>
    <n v="10223"/>
    <n v="17569"/>
    <n v="9747"/>
    <n v="11.31"/>
    <n v="278.24"/>
    <s v="N"/>
    <s v="N"/>
    <n v="2"/>
    <s v="Late"/>
    <x v="622"/>
    <s v="2021-04"/>
    <s v="2021-03"/>
    <n v="0"/>
    <n v="0"/>
    <x v="6"/>
    <n v="2020"/>
    <n v="0"/>
    <s v="2021-Q2"/>
    <n v="1"/>
  </r>
  <r>
    <s v="ACC001510"/>
    <n v="654"/>
    <s v="DHURI"/>
    <s v="JLG41K"/>
    <n v="42592"/>
    <n v="36677"/>
    <n v="35055"/>
    <d v="2021-04-11T00:00:00"/>
    <s v="Paid Off"/>
    <s v="Quarterly EMI"/>
    <n v="1030063"/>
    <s v="DHURI-1030063"/>
    <s v="Meera Patel"/>
    <s v="Female"/>
    <s v="26-35"/>
    <n v="28"/>
    <s v="4/12/1989"/>
    <s v="SC"/>
    <s v="Hindu"/>
    <s v="RENT"/>
    <s v="25K-50K"/>
    <s v="Business"/>
    <n v="385"/>
    <s v="XLG"/>
    <s v="Services"/>
    <s v=" 36 months"/>
    <n v="0.14649999999999999"/>
    <s v="C"/>
    <s v="C3"/>
    <s v="DHURI"/>
    <s v="102-DBS"/>
    <s v="LUDHIANA"/>
    <s v="PB"/>
    <s v="PUNJAB"/>
    <s v="SANGRUR"/>
    <n v="1030063"/>
    <s v="12058-DEEPAK KUMAR"/>
    <s v="Low"/>
    <n v="44172"/>
    <n v="38129"/>
    <n v="42442"/>
    <n v="30.98"/>
    <n v="2681.56"/>
    <s v="N"/>
    <s v="N"/>
    <n v="0"/>
    <s v="On-Time"/>
    <x v="333"/>
    <s v="2021-04"/>
    <s v="2021-03"/>
    <n v="0"/>
    <n v="0"/>
    <x v="6"/>
    <n v="2020"/>
    <n v="0"/>
    <s v="2021-Q2"/>
    <n v="0"/>
  </r>
  <r>
    <s v="ACC001891"/>
    <n v="563"/>
    <s v="SANGRUR"/>
    <s v="JLG30K"/>
    <n v="10589"/>
    <n v="29130"/>
    <n v="31885"/>
    <d v="2021-04-12T00:00:00"/>
    <s v="Fully Paid"/>
    <s v="Monthly EMI"/>
    <n v="110159"/>
    <s v="SANGRUR-110159"/>
    <s v="Ishaan Gupta"/>
    <s v="Female"/>
    <s v="26-35"/>
    <n v="28"/>
    <s v="1/1/1989"/>
    <s v="SC"/>
    <s v="Hindu"/>
    <s v="RENT"/>
    <s v="100K+"/>
    <s v="Business"/>
    <n v="536"/>
    <s v="XLG"/>
    <s v="Services"/>
    <s v=" 36 months"/>
    <n v="0.1065"/>
    <s v="B"/>
    <s v="B2"/>
    <s v="SANGRUR"/>
    <s v="102-DBS"/>
    <s v="LUDHIANA"/>
    <s v="PB"/>
    <s v="PUNJAB"/>
    <s v="SANGRUR"/>
    <n v="110159"/>
    <s v="10037-RAJESH PRATAP"/>
    <s v="Low"/>
    <n v="12279"/>
    <n v="30854"/>
    <n v="10456"/>
    <n v="35.840000000000003"/>
    <n v="3337.12"/>
    <s v="N"/>
    <s v="N"/>
    <n v="2"/>
    <s v="On-Time"/>
    <x v="623"/>
    <s v="2021-04"/>
    <s v="2021-03"/>
    <n v="0"/>
    <n v="0"/>
    <x v="6"/>
    <n v="2020"/>
    <n v="0"/>
    <s v="2021-Q2"/>
    <n v="1"/>
  </r>
  <r>
    <s v="ACC001940"/>
    <n v="492"/>
    <s v="DURGAPUR"/>
    <s v="JLG30K"/>
    <n v="25386"/>
    <n v="10557"/>
    <n v="38510"/>
    <d v="2021-04-13T00:00:00"/>
    <s v="Fully Paid"/>
    <s v="Monthly EMI"/>
    <n v="700013"/>
    <s v="DURGAPUR-700013"/>
    <s v="Vivaan Patel"/>
    <s v="Female"/>
    <s v="46-55"/>
    <n v="55"/>
    <s v="1/1/1964"/>
    <s v="General"/>
    <s v="Muslim"/>
    <s v="MORTGAGE"/>
    <s v="25K-50K"/>
    <s v="Self-Employed"/>
    <n v="489"/>
    <s v="XLG"/>
    <s v="Services"/>
    <s v=" 36 months"/>
    <n v="0.1065"/>
    <s v="B"/>
    <s v="B2"/>
    <s v="DURGAPUR"/>
    <s v="201-DBS"/>
    <s v="HOWRAH"/>
    <s v="WB"/>
    <s v="WEST BENGAL"/>
    <s v="PASCHIM BARDHHAMAN"/>
    <n v="700013"/>
    <s v="10037-RAJESH PRATAP"/>
    <s v="Low"/>
    <n v="25304"/>
    <n v="10497"/>
    <n v="25172"/>
    <n v="23.83"/>
    <n v="4338.13"/>
    <s v="N"/>
    <s v="N"/>
    <n v="1"/>
    <s v="Late"/>
    <x v="624"/>
    <s v="2021-04"/>
    <s v="2021-03"/>
    <n v="0"/>
    <n v="0"/>
    <x v="6"/>
    <n v="2020"/>
    <n v="0"/>
    <s v="2021-Q2"/>
    <n v="1"/>
  </r>
  <r>
    <s v="ACC000041"/>
    <n v="206"/>
    <s v="TEZPUR"/>
    <s v="JLG30K"/>
    <n v="6228"/>
    <n v="27339"/>
    <n v="16284"/>
    <d v="2021-04-14T00:00:00"/>
    <s v="Fully Paid"/>
    <s v="Quarterly EMI"/>
    <n v="680026"/>
    <s v="TEZPUR-680026"/>
    <s v="Kavya Malhotra"/>
    <s v="Female"/>
    <s v="36-45"/>
    <n v="41"/>
    <s v="1/1/1978"/>
    <s v="OBC"/>
    <s v="Hindu"/>
    <s v="RENT"/>
    <s v="25K-50K"/>
    <s v="Salaried"/>
    <n v="495"/>
    <s v="XLG"/>
    <s v="Services"/>
    <s v=" 36 months"/>
    <n v="0.1065"/>
    <s v="B"/>
    <s v="B2"/>
    <s v="TEZPUR"/>
    <s v="208-DBS"/>
    <s v="GUWAAHATI"/>
    <s v="AS"/>
    <s v="ASSAM"/>
    <s v="SONITPUR"/>
    <n v="680026"/>
    <s v="11055-MANAS PROTIM HAZARIKA"/>
    <s v="Medium"/>
    <n v="7943"/>
    <n v="27250"/>
    <n v="5868"/>
    <n v="1.47"/>
    <n v="2923.82"/>
    <s v="N"/>
    <s v="N"/>
    <n v="1"/>
    <s v="On-Time"/>
    <x v="416"/>
    <s v="2021-04"/>
    <s v="2021-03"/>
    <n v="0"/>
    <n v="0"/>
    <x v="6"/>
    <n v="2020"/>
    <n v="0"/>
    <s v="2021-Q2"/>
    <n v="0"/>
  </r>
  <r>
    <s v="ACC000212"/>
    <n v="467"/>
    <s v="DURGAPUR"/>
    <s v="JLG35K"/>
    <n v="44634"/>
    <n v="26521"/>
    <n v="7177"/>
    <d v="2021-04-15T00:00:00"/>
    <s v="Fully Paid"/>
    <s v="Quarterly EMI"/>
    <n v="700013"/>
    <s v="DURGAPUR-700013"/>
    <s v="Nisha Verma"/>
    <s v="Female"/>
    <s v="18-25"/>
    <n v="24"/>
    <s v="1/1/1994"/>
    <s v="ST"/>
    <s v="Sikh"/>
    <s v="RENT"/>
    <s v="&lt;25K"/>
    <s v="Salaried"/>
    <n v="443"/>
    <s v="XLG"/>
    <s v="Trade"/>
    <s v=" 36 months"/>
    <n v="9.9099999999999994E-2"/>
    <s v="B"/>
    <s v="B1"/>
    <s v="DURGAPUR"/>
    <s v="201-DBS"/>
    <s v="HOWRAH"/>
    <s v="WB"/>
    <s v="WEST BENGAL"/>
    <s v="PASCHIM BARDHHAMAN"/>
    <n v="700013"/>
    <s v="10037-RAJESH PRATAP"/>
    <s v="Low"/>
    <n v="44767"/>
    <n v="27997"/>
    <n v="44230"/>
    <n v="18.04"/>
    <n v="4083.24"/>
    <s v="N"/>
    <s v="N"/>
    <n v="2"/>
    <s v="On-Time"/>
    <x v="145"/>
    <s v="2021-04"/>
    <s v="2021-03"/>
    <n v="0"/>
    <n v="0"/>
    <x v="6"/>
    <n v="2020"/>
    <n v="1"/>
    <s v="2021-Q2"/>
    <n v="0"/>
  </r>
  <r>
    <s v="ACC001586"/>
    <n v="964"/>
    <s v="DHURI"/>
    <s v="JLG35K"/>
    <n v="20859"/>
    <n v="23622"/>
    <n v="31635"/>
    <d v="2021-04-16T00:00:00"/>
    <s v="Fully Paid"/>
    <s v="Quarterly EMI"/>
    <n v="1030063"/>
    <s v="DHURI-1030063"/>
    <s v="Kavya Reddy"/>
    <s v="Female"/>
    <s v="56-63"/>
    <n v="59"/>
    <s v="1/1/1960"/>
    <s v="General"/>
    <s v="Muslim"/>
    <s v="RENT"/>
    <s v="50K-75K"/>
    <s v="Salaried"/>
    <n v="775"/>
    <s v="XLG"/>
    <s v="Trade"/>
    <s v=" 36 months"/>
    <n v="9.9099999999999994E-2"/>
    <s v="B"/>
    <s v="B1"/>
    <s v="DHURI"/>
    <s v="102-DBS"/>
    <s v="LUDHIANA"/>
    <s v="PB"/>
    <s v="PUNJAB"/>
    <s v="SANGRUR"/>
    <n v="1030063"/>
    <s v="12058-DEEPAK KUMAR"/>
    <s v="Low"/>
    <n v="22032"/>
    <n v="24092"/>
    <n v="20768"/>
    <n v="4.79"/>
    <n v="1076.8800000000001"/>
    <s v="N"/>
    <s v="N"/>
    <n v="1"/>
    <s v="Late"/>
    <x v="625"/>
    <s v="2021-04"/>
    <s v="2021-03"/>
    <n v="0"/>
    <n v="0"/>
    <x v="6"/>
    <n v="2020"/>
    <n v="0"/>
    <s v="2021-Q2"/>
    <n v="1"/>
  </r>
  <r>
    <s v="ACC001412"/>
    <n v="638"/>
    <s v="DHURI"/>
    <s v="JLG30K"/>
    <n v="20124"/>
    <n v="10010"/>
    <n v="41999"/>
    <d v="2021-04-18T00:00:00"/>
    <s v="Active"/>
    <s v="Quarterly EMI"/>
    <n v="1030063"/>
    <s v="DHURI-1030063"/>
    <s v="Vivaan Gupta"/>
    <s v="Female"/>
    <s v="56-63"/>
    <n v="57"/>
    <s v="11/8/1962"/>
    <s v="General"/>
    <s v="Muslim"/>
    <s v="RENT"/>
    <s v="75K-100K"/>
    <s v="Business"/>
    <n v="472"/>
    <s v="XLG"/>
    <s v="Services"/>
    <s v=" 36 months"/>
    <n v="0.1065"/>
    <s v="B"/>
    <s v="B2"/>
    <s v="DHURI"/>
    <s v="102-DBS"/>
    <s v="LUDHIANA"/>
    <s v="PB"/>
    <s v="PUNJAB"/>
    <s v="SANGRUR"/>
    <n v="1030063"/>
    <s v="12058-DEEPAK KUMAR"/>
    <s v="Low"/>
    <n v="21369"/>
    <n v="10691"/>
    <n v="19835"/>
    <n v="26.73"/>
    <n v="3438.48"/>
    <s v="N"/>
    <s v="N"/>
    <n v="1"/>
    <s v="On-Time"/>
    <x v="345"/>
    <s v="2021-04"/>
    <s v="2021-03"/>
    <n v="1"/>
    <n v="0"/>
    <x v="6"/>
    <n v="2020"/>
    <n v="1"/>
    <s v="2021-Q2"/>
    <n v="0"/>
  </r>
  <r>
    <s v="ACC001322"/>
    <n v="711"/>
    <s v="Mathura"/>
    <s v="JLG35K"/>
    <n v="3981"/>
    <n v="38515"/>
    <n v="28042"/>
    <d v="2021-04-18T00:00:00"/>
    <s v="Paid Off"/>
    <s v="Quarterly EMI"/>
    <n v="910182"/>
    <s v="Mathura-910182"/>
    <s v="Aditya Verma"/>
    <s v="Female"/>
    <s v="36-45"/>
    <n v="40"/>
    <s v="29-01-1979"/>
    <s v="Minority"/>
    <s v="Muslim"/>
    <s v="RENT"/>
    <s v="50K-75K"/>
    <s v="Salaried"/>
    <n v="714"/>
    <s v="XLG"/>
    <s v="Trade"/>
    <s v=" 36 months"/>
    <n v="9.9099999999999994E-2"/>
    <s v="B"/>
    <s v="B1"/>
    <s v="Mathura"/>
    <s v="176-DBS"/>
    <s v="BULANDSHAHR"/>
    <s v="UP"/>
    <s v="UTTAR PRADESH"/>
    <s v="MATHURA"/>
    <n v="910182"/>
    <s v="10469-MANISH  PANDEY"/>
    <s v="High"/>
    <n v="4866"/>
    <n v="38455"/>
    <n v="3599"/>
    <n v="38.26"/>
    <n v="3783.7"/>
    <s v="N"/>
    <s v="N"/>
    <n v="2"/>
    <s v="On-Time"/>
    <x v="406"/>
    <s v="2021-04"/>
    <s v="2021-03"/>
    <n v="0"/>
    <n v="0"/>
    <x v="6"/>
    <n v="2020"/>
    <n v="1"/>
    <s v="2021-Q2"/>
    <n v="0"/>
  </r>
  <r>
    <s v="ACC001673"/>
    <n v="336"/>
    <s v="DHURI"/>
    <s v="JLG30K"/>
    <n v="26460"/>
    <n v="8545"/>
    <n v="43136"/>
    <d v="2021-04-19T00:00:00"/>
    <s v="Active"/>
    <s v="Quarterly EMI"/>
    <n v="1030063"/>
    <s v="DHURI-1030063"/>
    <s v="Laksh Mehta"/>
    <s v="Female"/>
    <s v="36-45"/>
    <n v="44"/>
    <s v="1/1/1975"/>
    <s v="General"/>
    <s v="Muslim"/>
    <s v="MORTGAGE"/>
    <s v="&lt;25K"/>
    <s v="Business"/>
    <n v="686"/>
    <s v="XLG"/>
    <s v="Services"/>
    <s v=" 36 months"/>
    <n v="0.1065"/>
    <s v="B"/>
    <s v="B2"/>
    <s v="DHURI"/>
    <s v="102-DBS"/>
    <s v="LUDHIANA"/>
    <s v="PB"/>
    <s v="PUNJAB"/>
    <s v="SANGRUR"/>
    <n v="1030063"/>
    <s v="12058-DEEPAK KUMAR"/>
    <s v="Low"/>
    <n v="28225"/>
    <n v="9715"/>
    <n v="26280"/>
    <n v="9.5299999999999994"/>
    <n v="3194.23"/>
    <s v="N"/>
    <s v="N"/>
    <n v="1"/>
    <s v="On-Time"/>
    <x v="191"/>
    <s v="2021-04"/>
    <s v="2021-03"/>
    <n v="1"/>
    <n v="0"/>
    <x v="6"/>
    <n v="2020"/>
    <n v="0"/>
    <s v="2021-Q2"/>
    <n v="0"/>
  </r>
  <r>
    <s v="ACC000196"/>
    <n v="936"/>
    <s v="CUTTACK"/>
    <s v="JLG30K"/>
    <n v="2052"/>
    <n v="9217"/>
    <n v="6180"/>
    <d v="2021-04-19T00:00:00"/>
    <s v="Active"/>
    <s v="Monthly EMI"/>
    <n v="630081"/>
    <s v="CUTTACK-630081"/>
    <s v="Ananya Patel"/>
    <s v="Female"/>
    <s v="36-45"/>
    <n v="43"/>
    <s v="1/3/1975"/>
    <s v="Minority"/>
    <s v="Muslim"/>
    <s v="RENT"/>
    <s v="75K-100K"/>
    <s v="Salaried"/>
    <n v="558"/>
    <s v="XLG"/>
    <s v="Services"/>
    <s v=" 36 months"/>
    <n v="0.1065"/>
    <s v="B"/>
    <s v="B2"/>
    <s v="CUTTACK"/>
    <s v="107-DBS"/>
    <s v="BHUBANESWAR"/>
    <s v="OR"/>
    <s v="ODISHA"/>
    <s v="CUTTACK"/>
    <n v="630081"/>
    <s v="12061-PINAKAPANI KANUNGO"/>
    <s v="High"/>
    <n v="3808"/>
    <n v="11107"/>
    <n v="1703"/>
    <n v="43.92"/>
    <n v="3707.92"/>
    <s v="N"/>
    <s v="N"/>
    <n v="2"/>
    <s v="On-Time"/>
    <x v="411"/>
    <s v="2021-04"/>
    <s v="2021-03"/>
    <n v="1"/>
    <n v="0"/>
    <x v="6"/>
    <n v="2020"/>
    <n v="1"/>
    <s v="2021-Q2"/>
    <n v="0"/>
  </r>
  <r>
    <s v="ACC000207"/>
    <n v="657"/>
    <s v="SANGRUR"/>
    <s v="JLG30K"/>
    <n v="23135"/>
    <n v="12794"/>
    <n v="29472"/>
    <d v="2021-04-22T00:00:00"/>
    <s v="Fully Paid"/>
    <s v="Monthly EMI"/>
    <n v="110159"/>
    <s v="SANGRUR-110159"/>
    <s v="Meera Verma"/>
    <s v="Female"/>
    <s v="46-55"/>
    <n v="47"/>
    <s v="1/1/1970"/>
    <s v="SC"/>
    <s v="Hindu"/>
    <s v="RENT"/>
    <s v="75K-100K"/>
    <s v="Business"/>
    <n v="546"/>
    <s v="XLG"/>
    <s v="Services"/>
    <s v=" 36 months"/>
    <n v="0.1065"/>
    <s v="B"/>
    <s v="B2"/>
    <s v="SANGRUR"/>
    <s v="102-DBS"/>
    <s v="LUDHIANA"/>
    <s v="PB"/>
    <s v="PUNJAB"/>
    <s v="SANGRUR"/>
    <n v="110159"/>
    <s v="10037-RAJESH PRATAP"/>
    <s v="Low"/>
    <n v="24321"/>
    <n v="14023"/>
    <n v="22988"/>
    <n v="19.54"/>
    <n v="162.61000000000001"/>
    <s v="N"/>
    <s v="N"/>
    <n v="2"/>
    <s v="On-Time"/>
    <x v="2"/>
    <s v="2021-04"/>
    <s v="2021-03"/>
    <n v="0"/>
    <n v="0"/>
    <x v="6"/>
    <n v="2020"/>
    <n v="0"/>
    <s v="2021-Q2"/>
    <n v="0"/>
  </r>
  <r>
    <s v="ACC000163"/>
    <n v="176"/>
    <s v="BEHROR"/>
    <s v="JLG35K"/>
    <n v="48069"/>
    <n v="34477"/>
    <n v="28092"/>
    <d v="2021-04-23T00:00:00"/>
    <s v="Paid Off"/>
    <s v="Quarterly EMI"/>
    <n v="30179"/>
    <s v="BEHROR-30179"/>
    <s v="Ishaan Patel"/>
    <s v="Female"/>
    <s v="36-45"/>
    <n v="39"/>
    <s v="1/1/1980"/>
    <s v="Minority"/>
    <s v="Muslim"/>
    <s v="RENT"/>
    <s v="75K-100K"/>
    <s v="Self-Employed"/>
    <n v="472"/>
    <s v="XLG"/>
    <s v="Trade"/>
    <s v=" 36 months"/>
    <n v="9.9099999999999994E-2"/>
    <s v="B"/>
    <s v="B1"/>
    <s v="BEHROR"/>
    <s v="301-DBS"/>
    <s v="JAIPUR"/>
    <s v="RJ"/>
    <s v="RAJASTHAN"/>
    <s v="BEHROD"/>
    <n v="30179"/>
    <s v="10055-MAHESH KUMAR PATEL"/>
    <s v="Low"/>
    <n v="48535"/>
    <n v="34452"/>
    <n v="47924"/>
    <n v="16.78"/>
    <n v="1700.16"/>
    <s v="N"/>
    <s v="N"/>
    <n v="0"/>
    <s v="On-Time"/>
    <x v="173"/>
    <s v="2021-04"/>
    <s v="2021-03"/>
    <n v="0"/>
    <n v="0"/>
    <x v="6"/>
    <n v="2020"/>
    <n v="0"/>
    <s v="2021-Q2"/>
    <n v="0"/>
  </r>
  <r>
    <s v="ACC001763"/>
    <n v="675"/>
    <s v="BEHROR"/>
    <s v="JLG35K"/>
    <n v="26673"/>
    <n v="18595"/>
    <n v="30914"/>
    <d v="2021-04-23T00:00:00"/>
    <s v="Paid Off"/>
    <s v="Quarterly EMI"/>
    <n v="30179"/>
    <s v="BEHROR-30179"/>
    <s v="Laksh Reddy"/>
    <s v="Female"/>
    <s v="26-35"/>
    <n v="29"/>
    <s v="1/1/1990"/>
    <s v="OBC"/>
    <s v="Hindu"/>
    <s v="RENT"/>
    <s v="75K-100K"/>
    <s v="Business"/>
    <n v="311"/>
    <s v="XLG"/>
    <s v="Trade"/>
    <s v=" 36 months"/>
    <n v="9.9099999999999994E-2"/>
    <s v="B"/>
    <s v="B1"/>
    <s v="BEHROR"/>
    <s v="301-DBS"/>
    <s v="JAIPUR"/>
    <s v="RJ"/>
    <s v="RAJASTHAN"/>
    <s v="BEHROD"/>
    <n v="30179"/>
    <s v="10055-MAHESH KUMAR PATEL"/>
    <s v="Low"/>
    <n v="27406"/>
    <n v="19181"/>
    <n v="26354"/>
    <n v="8.82"/>
    <n v="619.63"/>
    <s v="Y"/>
    <s v="N"/>
    <n v="2"/>
    <s v="On-Time"/>
    <x v="626"/>
    <s v="2021-04"/>
    <s v="2021-03"/>
    <n v="0"/>
    <n v="0"/>
    <x v="6"/>
    <n v="2020"/>
    <n v="0"/>
    <s v="2021-Q2"/>
    <n v="1"/>
  </r>
  <r>
    <s v="ACC000834"/>
    <n v="752"/>
    <s v="BEHROR"/>
    <s v="JLG46K"/>
    <n v="39029"/>
    <n v="8813"/>
    <n v="30117"/>
    <d v="2021-04-23T00:00:00"/>
    <s v="Paid Off"/>
    <s v="Quarterly EMI"/>
    <n v="30179"/>
    <s v="BEHROR-30179"/>
    <s v="Kavya Reddy"/>
    <s v="Female"/>
    <s v="18-25"/>
    <n v="23"/>
    <s v="2/2/1994"/>
    <s v="General"/>
    <s v="Hindu"/>
    <s v="RENT"/>
    <s v="25K-50K"/>
    <s v="Business"/>
    <n v="503"/>
    <s v="XLG"/>
    <s v="Home Loan"/>
    <s v=" 36 months"/>
    <n v="0.1825"/>
    <s v="D"/>
    <s v="D5"/>
    <s v="BEHROR"/>
    <s v="301-DBS"/>
    <s v="JAIPUR"/>
    <s v="RJ"/>
    <s v="RAJASTHAN"/>
    <s v="BEHROD"/>
    <n v="30179"/>
    <s v="10055-MAHESH KUMAR PATEL"/>
    <s v="Low"/>
    <n v="39860"/>
    <n v="9434"/>
    <n v="38692"/>
    <n v="30.39"/>
    <n v="1323.01"/>
    <s v="N"/>
    <s v="N"/>
    <n v="2"/>
    <s v="On-Time"/>
    <x v="599"/>
    <s v="2021-04"/>
    <s v="2021-03"/>
    <n v="0"/>
    <n v="0"/>
    <x v="6"/>
    <n v="2020"/>
    <n v="1"/>
    <s v="2021-Q2"/>
    <n v="0"/>
  </r>
  <r>
    <s v="ACC001700"/>
    <n v="295"/>
    <s v="KAROND"/>
    <s v="JLG35K"/>
    <n v="17686"/>
    <n v="11648"/>
    <n v="34106"/>
    <d v="2021-04-24T00:00:00"/>
    <s v="Fully Paid"/>
    <s v="Quarterly EMI"/>
    <n v="1320004"/>
    <s v="KAROND-1320004"/>
    <s v="Vivaan Joshi"/>
    <s v="Female"/>
    <s v="26-35"/>
    <n v="29"/>
    <s v="1/1/1990"/>
    <s v="Minority"/>
    <s v="Hindu"/>
    <s v="MORTGAGE"/>
    <s v="75K-100K"/>
    <s v="Business"/>
    <n v="395"/>
    <s v="XLG"/>
    <s v="Trade"/>
    <s v=" 36 months"/>
    <n v="9.9099999999999994E-2"/>
    <s v="B"/>
    <s v="B1"/>
    <s v="KAROND"/>
    <s v="200-DBS"/>
    <s v="BHOPAL"/>
    <s v="MP"/>
    <s v="MADHYA PRADESH"/>
    <s v="BHOPAL"/>
    <n v="1320004"/>
    <s v="12758-ROHIT KUMAR JAISWAL"/>
    <s v="Medium"/>
    <n v="18901"/>
    <n v="13615"/>
    <n v="17601"/>
    <n v="46.88"/>
    <n v="854.81"/>
    <s v="N"/>
    <s v="N"/>
    <n v="1"/>
    <s v="On-Time"/>
    <x v="148"/>
    <s v="2021-04"/>
    <s v="2021-03"/>
    <n v="0"/>
    <n v="0"/>
    <x v="6"/>
    <n v="2020"/>
    <n v="0"/>
    <s v="2021-Q2"/>
    <n v="0"/>
  </r>
  <r>
    <s v="ACC000239"/>
    <n v="532"/>
    <s v="HABRA"/>
    <s v="JLG30K"/>
    <n v="47589"/>
    <n v="41954"/>
    <n v="32092"/>
    <d v="2021-04-25T00:00:00"/>
    <s v="Fully Paid"/>
    <s v="Quarterly EMI"/>
    <n v="650051"/>
    <s v="HABRA-650051"/>
    <s v="Diya Verma"/>
    <s v="Female"/>
    <s v="26-35"/>
    <n v="35"/>
    <s v="1/1/1984"/>
    <s v="ST"/>
    <s v="Sikh"/>
    <s v="MORTGAGE"/>
    <s v="25K-50K"/>
    <s v="Self-Employed"/>
    <n v="744"/>
    <s v="XLG"/>
    <s v="Services"/>
    <s v=" 36 months"/>
    <n v="0.1065"/>
    <s v="B"/>
    <s v="B2"/>
    <s v="HABRA"/>
    <s v="201-DBS"/>
    <s v="HOWRAH"/>
    <s v="WB"/>
    <s v="WEST BENGAL"/>
    <s v="HABRA"/>
    <n v="650051"/>
    <s v="12361-RITESH KUMAR SINHA"/>
    <s v="Low"/>
    <n v="48584"/>
    <n v="42435"/>
    <n v="47565"/>
    <n v="22.02"/>
    <n v="281.08999999999997"/>
    <s v="N"/>
    <s v="N"/>
    <n v="1"/>
    <s v="On-Time"/>
    <x v="449"/>
    <s v="2021-04"/>
    <s v="2021-03"/>
    <n v="0"/>
    <n v="0"/>
    <x v="6"/>
    <n v="2020"/>
    <n v="1"/>
    <s v="2021-Q2"/>
    <n v="0"/>
  </r>
  <r>
    <s v="ACC000204"/>
    <n v="294"/>
    <s v="DIBRUGARH"/>
    <s v="JLG30K"/>
    <n v="5907"/>
    <n v="41073"/>
    <n v="38504"/>
    <d v="2021-04-26T00:00:00"/>
    <s v="Default"/>
    <s v="Quarterly EMI"/>
    <n v="1050013"/>
    <s v="DIBRUGARH-1050013"/>
    <s v="Kavya Chopra"/>
    <s v="Female"/>
    <s v="18-25"/>
    <n v="23"/>
    <s v="1/1/1994"/>
    <s v="General"/>
    <s v="Hindu"/>
    <s v="RENT"/>
    <s v="75K-100K"/>
    <s v="Business"/>
    <n v="588"/>
    <s v="XLG"/>
    <s v="Services"/>
    <s v=" 36 months"/>
    <n v="0.1065"/>
    <s v="B"/>
    <s v="B2"/>
    <s v="DIBRUGARH"/>
    <s v="208-DBS"/>
    <s v="GUWAAHATI"/>
    <s v="AS"/>
    <s v="ASSAM"/>
    <s v="DIBRUGARH"/>
    <n v="1050013"/>
    <s v="10961-NAYAN JYOTI SARMAH"/>
    <s v="Low"/>
    <n v="5467"/>
    <n v="42144"/>
    <n v="5617"/>
    <n v="3.63"/>
    <n v="3400.47"/>
    <s v="N"/>
    <s v="N"/>
    <n v="2"/>
    <s v="Very Late"/>
    <x v="23"/>
    <s v="2021-04"/>
    <s v="2021-03"/>
    <n v="0"/>
    <n v="0"/>
    <x v="6"/>
    <n v="2020"/>
    <n v="1"/>
    <s v="2021-Q2"/>
    <n v="0"/>
  </r>
  <r>
    <s v="ACC000094"/>
    <n v="158"/>
    <s v="Mangaldoi"/>
    <s v="JLG30K"/>
    <n v="38800"/>
    <n v="2402"/>
    <n v="37939"/>
    <d v="2021-04-27T00:00:00"/>
    <s v="Paid Off"/>
    <s v="Quarterly EMI"/>
    <n v="570241"/>
    <s v="Mangaldoi-570241"/>
    <s v="Vivaan Gupta"/>
    <s v="Female"/>
    <s v="56-63"/>
    <n v="57"/>
    <s v="11/8/1962"/>
    <s v="General"/>
    <s v="Muslim"/>
    <s v="RENT"/>
    <s v="75K-100K"/>
    <s v="Business"/>
    <n v="472"/>
    <s v="XLG"/>
    <s v="Services"/>
    <s v=" 36 months"/>
    <n v="0.1065"/>
    <s v="B"/>
    <s v="B2"/>
    <s v="Mangaldoi"/>
    <s v="208-DBS"/>
    <s v="GUWAAHATI"/>
    <s v="AS"/>
    <s v="ASSAM"/>
    <s v="Mangaldoi"/>
    <n v="570241"/>
    <s v="10961-NAYAN JYOTI SARMAH"/>
    <s v="Low"/>
    <n v="39264"/>
    <n v="3803"/>
    <n v="38610"/>
    <n v="27.3"/>
    <n v="3449.13"/>
    <s v="N"/>
    <s v="N"/>
    <n v="1"/>
    <s v="On-Time"/>
    <x v="453"/>
    <s v="2021-04"/>
    <s v="2021-03"/>
    <n v="0"/>
    <n v="0"/>
    <x v="6"/>
    <n v="2020"/>
    <n v="0"/>
    <s v="2021-Q2"/>
    <n v="0"/>
  </r>
  <r>
    <s v="ACC001044"/>
    <n v="21"/>
    <s v="BISWANATH CHARIALI"/>
    <s v="JLG30K"/>
    <n v="15321"/>
    <n v="43886"/>
    <n v="31259"/>
    <d v="2021-04-29T00:00:00"/>
    <s v="Fully Paid"/>
    <s v="Quarterly EMI"/>
    <n v="740048"/>
    <s v="BISWANATH CHARIALI-740048"/>
    <s v="Nisha Patel"/>
    <s v="Female"/>
    <s v="26-35"/>
    <n v="34"/>
    <s v="1/1/1983"/>
    <s v="SC"/>
    <s v="Hindu"/>
    <s v="RENT"/>
    <s v="75K-100K"/>
    <s v="Salaried"/>
    <n v="734"/>
    <s v="XLG"/>
    <s v="Services"/>
    <s v=" 36 months"/>
    <n v="0.1065"/>
    <s v="B"/>
    <s v="B2"/>
    <s v="BISWANATH CHARIALI"/>
    <s v="208-DBS"/>
    <s v="GUWAAHATI"/>
    <s v="AS"/>
    <s v="ASSAM"/>
    <s v="BISWANATH"/>
    <n v="740048"/>
    <s v="13111-SHANTUMONI BORAH"/>
    <s v="Medium"/>
    <n v="15225"/>
    <n v="44027"/>
    <n v="15256"/>
    <n v="48.4"/>
    <n v="1236.02"/>
    <s v="N"/>
    <s v="N"/>
    <n v="0"/>
    <s v="On-Time"/>
    <x v="627"/>
    <s v="2021-04"/>
    <s v="2021-03"/>
    <n v="0"/>
    <n v="0"/>
    <x v="6"/>
    <n v="2020"/>
    <n v="0"/>
    <s v="2021-Q2"/>
    <n v="1"/>
  </r>
  <r>
    <s v="ACC000688"/>
    <n v="497"/>
    <s v="PATIALA"/>
    <s v="JLG35K"/>
    <n v="38594"/>
    <n v="39693"/>
    <n v="22199"/>
    <d v="2021-05-02T00:00:00"/>
    <s v="Paid Off"/>
    <s v="Monthly EMI"/>
    <n v="100186"/>
    <s v="PATIALA-100186"/>
    <s v="Vivaan Gupta"/>
    <s v="Female"/>
    <s v="46-55"/>
    <n v="46"/>
    <s v="1/1/1973"/>
    <s v="ST"/>
    <s v="Sikh"/>
    <s v="OWN"/>
    <s v="75K-100K"/>
    <s v="Business"/>
    <n v="481"/>
    <s v="XLG"/>
    <s v="Trade"/>
    <s v=" 36 months"/>
    <n v="9.9099999999999994E-2"/>
    <s v="B"/>
    <s v="B1"/>
    <s v="PATIALA"/>
    <s v="102-DBS"/>
    <s v="LUDHIANA"/>
    <s v="PB"/>
    <s v="PUNJAB"/>
    <s v="PATIALA"/>
    <n v="100186"/>
    <s v="10420-MUNENDRA  SINGH"/>
    <s v="Medium"/>
    <n v="38908"/>
    <n v="41233"/>
    <n v="38179"/>
    <n v="32.840000000000003"/>
    <n v="4006.35"/>
    <s v="N"/>
    <s v="Y"/>
    <n v="0"/>
    <s v="On-Time"/>
    <x v="265"/>
    <s v="2021-05"/>
    <s v="2021-04"/>
    <n v="0"/>
    <n v="0"/>
    <x v="6"/>
    <n v="2020"/>
    <n v="1"/>
    <s v="2021-Q2"/>
    <n v="0"/>
  </r>
  <r>
    <s v="ACC000916"/>
    <n v="781"/>
    <s v="Mathura"/>
    <s v="JLG44K"/>
    <n v="19595"/>
    <n v="5595"/>
    <n v="14521"/>
    <d v="2021-05-02T00:00:00"/>
    <s v="Paid Off"/>
    <s v="Quarterly EMI"/>
    <n v="910182"/>
    <s v="Mathura-910182"/>
    <s v="Ananya Sharma"/>
    <s v="Female"/>
    <s v="26-35"/>
    <n v="32"/>
    <s v="1/1/1985"/>
    <s v="OBC"/>
    <s v="Hindu"/>
    <s v="RENT"/>
    <s v="100K+"/>
    <s v="Self-Employed"/>
    <n v="584"/>
    <s v="XLG"/>
    <s v="Home Loan"/>
    <s v=" 36 months"/>
    <n v="6.6199999999999995E-2"/>
    <s v="A"/>
    <s v="A2"/>
    <s v="Mathura"/>
    <s v="176-DBS"/>
    <s v="BULANDSHAHR"/>
    <s v="UP"/>
    <s v="UTTAR PRADESH"/>
    <s v="MATHURA"/>
    <n v="910182"/>
    <s v="10469-MANISH  PANDEY"/>
    <s v="High"/>
    <n v="19953"/>
    <n v="6184"/>
    <n v="19289"/>
    <n v="41.47"/>
    <n v="1523.51"/>
    <s v="N"/>
    <s v="N"/>
    <n v="2"/>
    <s v="On-Time"/>
    <x v="94"/>
    <s v="2021-05"/>
    <s v="2021-04"/>
    <n v="0"/>
    <n v="0"/>
    <x v="6"/>
    <n v="2020"/>
    <n v="1"/>
    <s v="2021-Q2"/>
    <n v="0"/>
  </r>
  <r>
    <s v="ACC000535"/>
    <n v="404"/>
    <s v="Bardhaman"/>
    <s v="JLG30K"/>
    <n v="46680"/>
    <n v="16946"/>
    <n v="3796"/>
    <d v="2021-05-03T00:00:00"/>
    <s v="Fully Paid"/>
    <s v="Quarterly EMI"/>
    <n v="610198"/>
    <s v="Bardhaman-610198"/>
    <s v="Vivaan Joshi"/>
    <s v="Female"/>
    <s v="26-35"/>
    <n v="29"/>
    <s v="1/1/1990"/>
    <s v="Minority"/>
    <s v="Hindu"/>
    <s v="MORTGAGE"/>
    <s v="75K-100K"/>
    <s v="Business"/>
    <n v="395"/>
    <s v="XLG"/>
    <s v="Services"/>
    <s v=" 36 months"/>
    <n v="0.1065"/>
    <s v="B"/>
    <s v="B2"/>
    <s v="Bardhaman"/>
    <s v="201-DBS"/>
    <s v="HOWRAH"/>
    <s v="WB"/>
    <s v="WEST BENGAL"/>
    <s v="Barddhaman"/>
    <n v="610198"/>
    <s v="10035-ABHAY TOMER"/>
    <s v="Medium"/>
    <n v="47388"/>
    <n v="18919"/>
    <n v="46473"/>
    <n v="4.57"/>
    <n v="2580.37"/>
    <s v="N"/>
    <s v="N"/>
    <n v="0"/>
    <s v="Very Late"/>
    <x v="189"/>
    <s v="2021-05"/>
    <s v="2021-04"/>
    <n v="0"/>
    <n v="0"/>
    <x v="6"/>
    <n v="2020"/>
    <n v="1"/>
    <s v="2021-Q2"/>
    <n v="0"/>
  </r>
  <r>
    <s v="ACC000879"/>
    <n v="448"/>
    <s v="DHURI"/>
    <s v="JLG30K"/>
    <n v="42533"/>
    <n v="4878"/>
    <n v="24337"/>
    <d v="2021-05-03T00:00:00"/>
    <s v="Active"/>
    <s v="Quarterly EMI"/>
    <n v="1030063"/>
    <s v="DHURI-1030063"/>
    <s v="Kavya Verma"/>
    <s v="Female"/>
    <s v="36-45"/>
    <n v="39"/>
    <s v="1/1/1980"/>
    <s v="ST"/>
    <s v="Sikh"/>
    <s v="RENT"/>
    <s v="100K+"/>
    <s v="Business"/>
    <n v="791"/>
    <s v="XLG"/>
    <s v="Services"/>
    <s v=" 36 months"/>
    <n v="0.1065"/>
    <s v="B"/>
    <s v="B2"/>
    <s v="DHURI"/>
    <s v="102-DBS"/>
    <s v="LUDHIANA"/>
    <s v="PB"/>
    <s v="PUNJAB"/>
    <s v="SANGRUR"/>
    <n v="1030063"/>
    <s v="12058-DEEPAK KUMAR"/>
    <s v="Low"/>
    <n v="42480"/>
    <n v="6187"/>
    <n v="42528"/>
    <n v="37.049999999999997"/>
    <n v="3259.77"/>
    <s v="N"/>
    <s v="N"/>
    <n v="1"/>
    <s v="On-Time"/>
    <x v="259"/>
    <s v="2021-05"/>
    <s v="2021-04"/>
    <n v="1"/>
    <n v="0"/>
    <x v="6"/>
    <n v="2020"/>
    <n v="0"/>
    <s v="2021-Q2"/>
    <n v="0"/>
  </r>
  <r>
    <s v="ACC001390"/>
    <n v="700"/>
    <s v="DHURI"/>
    <s v="JLG30K"/>
    <n v="8643"/>
    <n v="3563"/>
    <n v="41889"/>
    <d v="2021-05-03T00:00:00"/>
    <s v="Active"/>
    <s v="Monthly EMI"/>
    <n v="1030063"/>
    <s v="DHURI-1030063"/>
    <s v="Kavya Mehta"/>
    <s v="Female"/>
    <s v="26-35"/>
    <n v="31"/>
    <s v="1/1/1987"/>
    <s v="ST"/>
    <s v="Muslim"/>
    <s v="RENT"/>
    <s v="&lt;25K"/>
    <s v="Self-Employed"/>
    <n v="466"/>
    <s v="XLG"/>
    <s v="Services"/>
    <s v=" 36 months"/>
    <n v="0.1065"/>
    <s v="B"/>
    <s v="B2"/>
    <s v="DHURI"/>
    <s v="102-DBS"/>
    <s v="LUDHIANA"/>
    <s v="PB"/>
    <s v="PUNJAB"/>
    <s v="SANGRUR"/>
    <n v="1030063"/>
    <s v="12058-DEEPAK KUMAR"/>
    <s v="Low"/>
    <n v="9444"/>
    <n v="3533"/>
    <n v="8172"/>
    <n v="9.14"/>
    <n v="2035.97"/>
    <s v="N"/>
    <s v="N"/>
    <n v="1"/>
    <s v="Late"/>
    <x v="406"/>
    <s v="2021-05"/>
    <s v="2021-04"/>
    <n v="1"/>
    <n v="0"/>
    <x v="6"/>
    <n v="2020"/>
    <n v="0"/>
    <s v="2021-Q2"/>
    <n v="0"/>
  </r>
  <r>
    <s v="ACC000712"/>
    <n v="174"/>
    <s v="PATIALA"/>
    <s v="JLG35K"/>
    <n v="25836"/>
    <n v="30729"/>
    <n v="5829"/>
    <d v="2021-05-04T00:00:00"/>
    <s v="Fully Paid"/>
    <s v="Monthly EMI"/>
    <n v="100186"/>
    <s v="PATIALA-100186"/>
    <s v="Ananya Malhotra"/>
    <s v="Female"/>
    <s v="46-55"/>
    <n v="54"/>
    <s v="1/1/1965"/>
    <s v="Minority"/>
    <s v="Muslim"/>
    <s v="RENT"/>
    <s v="25K-50K"/>
    <s v="Self-Employed"/>
    <n v="433"/>
    <s v="XLG"/>
    <s v="Trade"/>
    <s v=" 36 months"/>
    <n v="9.9099999999999994E-2"/>
    <s v="B"/>
    <s v="B1"/>
    <s v="PATIALA"/>
    <s v="102-DBS"/>
    <s v="LUDHIANA"/>
    <s v="PB"/>
    <s v="PUNJAB"/>
    <s v="PATIALA"/>
    <n v="100186"/>
    <s v="10420-MUNENDRA  SINGH"/>
    <s v="Medium"/>
    <n v="26534"/>
    <n v="30449"/>
    <n v="25629"/>
    <n v="14.9"/>
    <n v="798.97"/>
    <s v="N"/>
    <s v="N"/>
    <n v="0"/>
    <s v="Late"/>
    <x v="628"/>
    <s v="2021-05"/>
    <s v="2021-04"/>
    <n v="0"/>
    <n v="0"/>
    <x v="6"/>
    <n v="2020"/>
    <n v="0"/>
    <s v="2021-Q2"/>
    <n v="1"/>
  </r>
  <r>
    <s v="ACC001480"/>
    <n v="793"/>
    <s v="BEHROR"/>
    <s v="JLG30K"/>
    <n v="7422"/>
    <n v="33010"/>
    <n v="43025"/>
    <d v="2021-05-06T00:00:00"/>
    <s v="Active"/>
    <s v="Quarterly EMI"/>
    <n v="30179"/>
    <s v="BEHROR-30179"/>
    <s v="Aditya Joshi"/>
    <s v="Female"/>
    <s v="46-55"/>
    <n v="54"/>
    <s v="1/1/1963"/>
    <s v="OBC"/>
    <s v="Hindu"/>
    <s v="RENT"/>
    <s v="50K-75K"/>
    <s v="Business"/>
    <n v="357"/>
    <s v="XLG"/>
    <s v="Services"/>
    <s v=" 36 months"/>
    <n v="0.1065"/>
    <s v="B"/>
    <s v="B2"/>
    <s v="BEHROR"/>
    <s v="301-DBS"/>
    <s v="JAIPUR"/>
    <s v="RJ"/>
    <s v="RAJASTHAN"/>
    <s v="BEHROD"/>
    <n v="30179"/>
    <s v="10055-MAHESH KUMAR PATEL"/>
    <s v="Low"/>
    <n v="7650"/>
    <n v="34380"/>
    <n v="7219"/>
    <n v="42.13"/>
    <n v="4181.22"/>
    <s v="N"/>
    <s v="N"/>
    <n v="1"/>
    <s v="On-Time"/>
    <x v="465"/>
    <s v="2021-05"/>
    <s v="2021-04"/>
    <n v="1"/>
    <n v="0"/>
    <x v="6"/>
    <n v="2020"/>
    <n v="1"/>
    <s v="2021-Q2"/>
    <n v="0"/>
  </r>
  <r>
    <s v="ACC001727"/>
    <n v="155"/>
    <s v="MUKTSAR"/>
    <s v="JLG46K"/>
    <n v="10794"/>
    <n v="42387"/>
    <n v="36316"/>
    <d v="2021-05-07T00:00:00"/>
    <s v="Active"/>
    <s v="Monthly EMI"/>
    <n v="1110166"/>
    <s v="MUKTSAR-1110166"/>
    <s v="Laksh Nair"/>
    <s v="Female"/>
    <s v="46-55"/>
    <n v="51"/>
    <s v="1/10/1967"/>
    <s v="General"/>
    <s v="Muslim"/>
    <s v="RENT"/>
    <s v="&lt;25K"/>
    <s v="Salaried"/>
    <n v="338"/>
    <s v="XLG"/>
    <s v="Home Loan"/>
    <s v=" 36 months"/>
    <n v="0.1825"/>
    <s v="D"/>
    <s v="D5"/>
    <s v="MUKTSAR"/>
    <s v="102-DBS"/>
    <s v="LUDHIANA"/>
    <s v="PB"/>
    <s v="PUNJAB"/>
    <s v="SRI MUKTSAR SAHIB"/>
    <n v="1110166"/>
    <s v="11303-ASHUTOSH KUMAR SUMAN"/>
    <s v="Medium"/>
    <n v="11271"/>
    <n v="43015"/>
    <n v="10391"/>
    <n v="0.92"/>
    <n v="1020.14"/>
    <s v="N"/>
    <s v="N"/>
    <n v="1"/>
    <s v="On-Time"/>
    <x v="629"/>
    <s v="2021-05"/>
    <s v="2021-04"/>
    <n v="1"/>
    <n v="0"/>
    <x v="6"/>
    <n v="2020"/>
    <n v="0"/>
    <s v="2021-Q2"/>
    <n v="1"/>
  </r>
  <r>
    <s v="ACC000750"/>
    <n v="572"/>
    <s v="NIMAPADA"/>
    <s v="JLG35K"/>
    <n v="45794"/>
    <n v="44287"/>
    <n v="38531"/>
    <d v="2021-05-07T00:00:00"/>
    <s v="Default"/>
    <s v="Quarterly EMI"/>
    <n v="440052"/>
    <s v="NIMAPADA-440052"/>
    <s v="Laksh Gupta"/>
    <s v="Female"/>
    <s v="46-55"/>
    <n v="52"/>
    <s v="1/1/1968"/>
    <s v="SC"/>
    <s v="Hindu"/>
    <s v="RENT"/>
    <s v="75K-100K"/>
    <s v="Salaried"/>
    <n v="584"/>
    <s v="XLG"/>
    <s v="Trade"/>
    <s v=" 36 months"/>
    <n v="9.9099999999999994E-2"/>
    <s v="B"/>
    <s v="B1"/>
    <s v="NIMAPADA"/>
    <s v="107-DBS"/>
    <s v="BHUBANESWAR"/>
    <s v="OR"/>
    <s v="ODISHA"/>
    <s v="NIMAPADA"/>
    <n v="440052"/>
    <s v="12004-SAMIR RANJAN SUTRADHAR"/>
    <s v="High"/>
    <n v="47628"/>
    <n v="45720"/>
    <n v="45468"/>
    <n v="29.81"/>
    <n v="680.34"/>
    <s v="N"/>
    <s v="N"/>
    <n v="0"/>
    <s v="Very Late"/>
    <x v="629"/>
    <s v="2021-05"/>
    <s v="2021-04"/>
    <n v="0"/>
    <n v="0"/>
    <x v="6"/>
    <n v="2020"/>
    <n v="0"/>
    <s v="2021-Q2"/>
    <n v="1"/>
  </r>
  <r>
    <s v="ACC001071"/>
    <n v="949"/>
    <s v="DURGAPUR"/>
    <s v="JLG30K"/>
    <n v="38957"/>
    <n v="30974"/>
    <n v="20540"/>
    <d v="2021-05-07T00:00:00"/>
    <s v="Paid Off"/>
    <s v="Monthly EMI"/>
    <n v="700013"/>
    <s v="DURGAPUR-700013"/>
    <s v="Laksh Joshi"/>
    <s v="Female"/>
    <s v="36-45"/>
    <n v="36"/>
    <s v="1/1/1981"/>
    <s v="OBC"/>
    <s v="Christian"/>
    <s v="RENT"/>
    <s v="100K+"/>
    <s v="Self-Employed"/>
    <n v="357"/>
    <s v="XLG"/>
    <s v="Services"/>
    <s v=" 36 months"/>
    <n v="0.1065"/>
    <s v="B"/>
    <s v="B2"/>
    <s v="DURGAPUR"/>
    <s v="201-DBS"/>
    <s v="HOWRAH"/>
    <s v="WB"/>
    <s v="WEST BENGAL"/>
    <s v="PASCHIM BARDHHAMAN"/>
    <n v="700013"/>
    <s v="10037-RAJESH PRATAP"/>
    <s v="Low"/>
    <n v="39670"/>
    <n v="31486"/>
    <n v="38512"/>
    <n v="0.96"/>
    <n v="3411.05"/>
    <s v="N"/>
    <s v="N"/>
    <n v="0"/>
    <s v="On-Time"/>
    <x v="629"/>
    <s v="2021-05"/>
    <s v="2021-04"/>
    <n v="0"/>
    <n v="0"/>
    <x v="6"/>
    <n v="2020"/>
    <n v="0"/>
    <s v="2021-Q2"/>
    <n v="1"/>
  </r>
  <r>
    <s v="ACC000558"/>
    <n v="977"/>
    <s v="SIRSA"/>
    <s v="JLG30K"/>
    <n v="42958"/>
    <n v="6590"/>
    <n v="3816"/>
    <d v="2021-05-14T00:00:00"/>
    <s v="Paid Off"/>
    <s v="Monthly EMI"/>
    <n v="730084"/>
    <s v="SIRSA-730084"/>
    <s v="Kavya Mehta"/>
    <s v="Female"/>
    <s v="36-45"/>
    <n v="37"/>
    <s v="12/1/1982"/>
    <s v="ST"/>
    <s v="Hindu"/>
    <s v="MORTGAGE"/>
    <s v="75K-100K"/>
    <s v="Business"/>
    <n v="414"/>
    <s v="XLG"/>
    <s v="Services"/>
    <s v=" 36 months"/>
    <n v="0.1065"/>
    <s v="B"/>
    <s v="B2"/>
    <s v="SIRSA"/>
    <s v="206-DBS"/>
    <s v="KARNAL"/>
    <s v="HR"/>
    <s v="HARYANA"/>
    <s v="SIRSA"/>
    <n v="730084"/>
    <s v="10149-ABHISHEK MAURYA"/>
    <s v="Medium"/>
    <n v="43197"/>
    <n v="7379"/>
    <n v="42742"/>
    <n v="36.94"/>
    <n v="2624.06"/>
    <s v="N"/>
    <s v="N"/>
    <n v="1"/>
    <s v="Late"/>
    <x v="454"/>
    <s v="2021-05"/>
    <s v="2021-04"/>
    <n v="0"/>
    <n v="0"/>
    <x v="6"/>
    <n v="2020"/>
    <n v="0"/>
    <s v="2021-Q2"/>
    <n v="0"/>
  </r>
  <r>
    <s v="ACC000156"/>
    <n v="354"/>
    <s v="AGRA"/>
    <s v="JLG35K"/>
    <n v="26752"/>
    <n v="11057"/>
    <n v="44797"/>
    <d v="2021-05-16T00:00:00"/>
    <s v="Active"/>
    <s v="Quarterly EMI"/>
    <n v="140056"/>
    <s v="AGRA-140056"/>
    <s v="Nisha Malhotra"/>
    <s v="Female"/>
    <s v="36-45"/>
    <n v="36"/>
    <s v="1/1/1983"/>
    <s v="SC"/>
    <s v="Hindu"/>
    <s v="MORTGAGE"/>
    <s v="100K+"/>
    <s v="Self-Employed"/>
    <n v="489"/>
    <s v="XLG"/>
    <s v="Trade"/>
    <s v=" 36 months"/>
    <n v="9.9099999999999994E-2"/>
    <s v="B"/>
    <s v="B1"/>
    <s v="AGRA"/>
    <s v="176-DBS"/>
    <s v="BULANDSHAHR"/>
    <s v="UP"/>
    <s v="UTTAR PRADESH"/>
    <s v="AGRA"/>
    <n v="140056"/>
    <s v="10161-RAM AVTAR"/>
    <s v="Medium"/>
    <n v="27852"/>
    <n v="10687"/>
    <n v="26290"/>
    <n v="46.87"/>
    <n v="4749.55"/>
    <s v="N"/>
    <s v="N"/>
    <n v="0"/>
    <s v="Late"/>
    <x v="473"/>
    <s v="2021-05"/>
    <s v="2021-04"/>
    <n v="1"/>
    <n v="0"/>
    <x v="6"/>
    <n v="2020"/>
    <n v="0"/>
    <s v="2021-Q2"/>
    <n v="0"/>
  </r>
  <r>
    <s v="ACC001625"/>
    <n v="767"/>
    <s v="BULANDSHAHR"/>
    <s v="JLG30K"/>
    <n v="22217"/>
    <n v="19366"/>
    <n v="3224"/>
    <d v="2021-05-16T00:00:00"/>
    <s v="Paid Off"/>
    <s v="Quarterly EMI"/>
    <n v="10068"/>
    <s v="BULANDSHAHR-10068"/>
    <s v="Meera Verma"/>
    <s v="Female"/>
    <s v="26-35"/>
    <n v="34"/>
    <s v="1/1/1984"/>
    <s v="ST"/>
    <s v="Sikh"/>
    <s v="RENT"/>
    <s v="100K+"/>
    <s v="Self-Employed"/>
    <n v="464"/>
    <s v="XLG"/>
    <s v="Services"/>
    <s v=" 36 months"/>
    <n v="0.1065"/>
    <s v="B"/>
    <s v="B2"/>
    <s v="BULANDSHAHR"/>
    <s v="176-DBS"/>
    <s v="BULANDSHAHR"/>
    <s v="UP"/>
    <s v="UTTAR PRADESH"/>
    <s v="BULANDSHAHAR"/>
    <n v="10068"/>
    <s v="10057-NANDI SHANKAR"/>
    <s v="High"/>
    <n v="22785"/>
    <n v="19974"/>
    <n v="21738"/>
    <n v="38.76"/>
    <n v="4888.97"/>
    <s v="N"/>
    <s v="N"/>
    <n v="0"/>
    <s v="Late"/>
    <x v="630"/>
    <s v="2021-05"/>
    <s v="2021-04"/>
    <n v="0"/>
    <n v="0"/>
    <x v="6"/>
    <n v="2020"/>
    <n v="0"/>
    <s v="2021-Q2"/>
    <n v="1"/>
  </r>
  <r>
    <s v="ACC000865"/>
    <n v="582"/>
    <s v="SANGRUR"/>
    <s v="JLG35K"/>
    <n v="3715"/>
    <n v="29740"/>
    <n v="26638"/>
    <d v="2021-05-17T00:00:00"/>
    <s v="Fully Paid"/>
    <s v="Monthly EMI"/>
    <n v="110159"/>
    <s v="SANGRUR-110159"/>
    <s v="Kavya Gupta"/>
    <s v="Female"/>
    <s v="36-45"/>
    <n v="39"/>
    <s v="1/1/1978"/>
    <s v="OBC"/>
    <s v="Hindu"/>
    <s v="RENT"/>
    <s v="50K-75K"/>
    <s v="Salaried"/>
    <n v="692"/>
    <s v="XLG"/>
    <s v="Trade"/>
    <s v=" 36 months"/>
    <n v="9.9099999999999994E-2"/>
    <s v="B"/>
    <s v="B1"/>
    <s v="SANGRUR"/>
    <s v="102-DBS"/>
    <s v="LUDHIANA"/>
    <s v="PB"/>
    <s v="PUNJAB"/>
    <s v="SANGRUR"/>
    <n v="110159"/>
    <s v="10037-RAJESH PRATAP"/>
    <s v="Low"/>
    <n v="5578"/>
    <n v="29323"/>
    <n v="3410"/>
    <n v="18.739999999999998"/>
    <n v="211.87"/>
    <s v="N"/>
    <s v="N"/>
    <n v="1"/>
    <s v="Very Late"/>
    <x v="179"/>
    <s v="2021-05"/>
    <s v="2021-04"/>
    <n v="0"/>
    <n v="0"/>
    <x v="6"/>
    <n v="2020"/>
    <n v="0"/>
    <s v="2021-Q2"/>
    <n v="0"/>
  </r>
  <r>
    <s v="ACC000954"/>
    <n v="775"/>
    <s v="DURGAPUR"/>
    <s v="JLG30K"/>
    <n v="4517"/>
    <n v="29362"/>
    <n v="43219"/>
    <d v="2021-05-17T00:00:00"/>
    <s v="Fully Paid"/>
    <s v="Monthly EMI"/>
    <n v="700013"/>
    <s v="DURGAPUR-700013"/>
    <s v="Meera Gupta"/>
    <s v="Female"/>
    <s v="46-55"/>
    <n v="47"/>
    <s v="1/6/1972"/>
    <s v="Minority"/>
    <s v="Muslim"/>
    <s v="MORTGAGE"/>
    <s v="25K-50K"/>
    <s v="Self-Employed"/>
    <n v="346"/>
    <s v="XLG"/>
    <s v="Services"/>
    <s v=" 36 months"/>
    <n v="0.1065"/>
    <s v="B"/>
    <s v="B2"/>
    <s v="DURGAPUR"/>
    <s v="201-DBS"/>
    <s v="HOWRAH"/>
    <s v="WB"/>
    <s v="WEST BENGAL"/>
    <s v="PASCHIM BARDHHAMAN"/>
    <n v="700013"/>
    <s v="10037-RAJESH PRATAP"/>
    <s v="Low"/>
    <n v="4169"/>
    <n v="29425"/>
    <n v="4206"/>
    <n v="25.55"/>
    <n v="1158.95"/>
    <s v="N"/>
    <s v="N"/>
    <n v="0"/>
    <s v="On-Time"/>
    <x v="631"/>
    <s v="2021-05"/>
    <s v="2021-04"/>
    <n v="0"/>
    <n v="0"/>
    <x v="6"/>
    <n v="2020"/>
    <n v="0"/>
    <s v="2021-Q2"/>
    <n v="1"/>
  </r>
  <r>
    <s v="ACC000723"/>
    <n v="446"/>
    <s v="SANGRUR"/>
    <s v="JLG30K"/>
    <n v="38745"/>
    <n v="40650"/>
    <n v="3101"/>
    <d v="2021-05-18T00:00:00"/>
    <s v="Fully Paid"/>
    <s v="Monthly EMI"/>
    <n v="110159"/>
    <s v="SANGRUR-110159"/>
    <s v="Ananya Malhotra"/>
    <s v="Female"/>
    <s v="36-45"/>
    <n v="44"/>
    <s v="1/1/1975"/>
    <s v="SC"/>
    <s v="Hindu"/>
    <s v="MORTGAGE"/>
    <s v="&lt;25K"/>
    <s v="Self-Employed"/>
    <n v="361"/>
    <s v="XLG"/>
    <s v="Services"/>
    <s v=" 36 months"/>
    <n v="0.1065"/>
    <s v="B"/>
    <s v="B2"/>
    <s v="SANGRUR"/>
    <s v="102-DBS"/>
    <s v="LUDHIANA"/>
    <s v="PB"/>
    <s v="PUNJAB"/>
    <s v="SANGRUR"/>
    <n v="110159"/>
    <s v="10037-RAJESH PRATAP"/>
    <s v="Low"/>
    <n v="39881"/>
    <n v="42409"/>
    <n v="38645"/>
    <n v="26.02"/>
    <n v="1496.39"/>
    <s v="Y"/>
    <s v="N"/>
    <n v="1"/>
    <s v="On-Time"/>
    <x v="407"/>
    <s v="2021-05"/>
    <s v="2021-04"/>
    <n v="0"/>
    <n v="0"/>
    <x v="6"/>
    <n v="2020"/>
    <n v="0"/>
    <s v="2021-Q2"/>
    <n v="0"/>
  </r>
  <r>
    <s v="ACC001371"/>
    <n v="77"/>
    <s v="KARNAL"/>
    <s v="JLG35K"/>
    <n v="47630"/>
    <n v="31807"/>
    <n v="10827"/>
    <d v="2021-05-19T00:00:00"/>
    <s v="Paid Off"/>
    <s v="Quarterly EMI"/>
    <n v="50678"/>
    <s v="KARNAL-50678"/>
    <s v="Diya Joshi"/>
    <s v="Female"/>
    <s v="26-35"/>
    <n v="34"/>
    <s v="1/1/1984"/>
    <s v="OBC"/>
    <s v="Hindu"/>
    <s v="RENT"/>
    <s v="25K-50K"/>
    <s v="Salaried"/>
    <n v="756"/>
    <s v="XLG"/>
    <s v="Trade"/>
    <s v=" 36 months"/>
    <n v="9.9099999999999994E-2"/>
    <s v="B"/>
    <s v="B1"/>
    <s v="KARNAL"/>
    <s v="206-DBS"/>
    <s v="KARNAL"/>
    <s v="HR"/>
    <s v="HARYANA"/>
    <s v="KARNAL"/>
    <n v="50678"/>
    <s v="10282-NAIM ALI"/>
    <s v="Medium"/>
    <n v="48124"/>
    <n v="32853"/>
    <n v="47512"/>
    <n v="39.229999999999997"/>
    <n v="1248"/>
    <s v="N"/>
    <s v="N"/>
    <n v="0"/>
    <s v="Late"/>
    <x v="608"/>
    <s v="2021-05"/>
    <s v="2021-04"/>
    <n v="0"/>
    <n v="0"/>
    <x v="6"/>
    <n v="2020"/>
    <n v="0"/>
    <s v="2021-Q2"/>
    <n v="0"/>
  </r>
  <r>
    <s v="ACC001640"/>
    <n v="680"/>
    <s v="DURGAPUR"/>
    <s v="JLG30K"/>
    <n v="39348"/>
    <n v="3590"/>
    <n v="10480"/>
    <d v="2021-05-20T00:00:00"/>
    <s v="Paid Off"/>
    <s v="Quarterly EMI"/>
    <n v="700013"/>
    <s v="DURGAPUR-700013"/>
    <s v="Diya Joshi"/>
    <s v="Female"/>
    <s v="26-35"/>
    <n v="34"/>
    <s v="1/1/1984"/>
    <s v="OBC"/>
    <s v="Hindu"/>
    <s v="RENT"/>
    <s v="25K-50K"/>
    <s v="Salaried"/>
    <n v="756"/>
    <s v="XLG"/>
    <s v="Services"/>
    <s v=" 36 months"/>
    <n v="0.1065"/>
    <s v="B"/>
    <s v="B2"/>
    <s v="DURGAPUR"/>
    <s v="201-DBS"/>
    <s v="HOWRAH"/>
    <s v="WB"/>
    <s v="WEST BENGAL"/>
    <s v="PASCHIM BARDHHAMAN"/>
    <n v="700013"/>
    <s v="10037-RAJESH PRATAP"/>
    <s v="Low"/>
    <n v="39232"/>
    <n v="4385"/>
    <n v="38989"/>
    <n v="4.51"/>
    <n v="3525.09"/>
    <s v="N"/>
    <s v="N"/>
    <n v="0"/>
    <s v="Late"/>
    <x v="632"/>
    <s v="2021-05"/>
    <s v="2021-04"/>
    <n v="0"/>
    <n v="0"/>
    <x v="6"/>
    <n v="2020"/>
    <n v="0"/>
    <s v="2021-Q2"/>
    <n v="1"/>
  </r>
  <r>
    <s v="ACC001828"/>
    <n v="243"/>
    <s v="Mathura"/>
    <s v="JLG30K"/>
    <n v="24075"/>
    <n v="14977"/>
    <n v="10260"/>
    <d v="2021-05-21T00:00:00"/>
    <s v="Fully Paid"/>
    <s v="Monthly EMI"/>
    <n v="910182"/>
    <s v="Mathura-910182"/>
    <s v="Meera Patel"/>
    <s v="Female"/>
    <s v="26-35"/>
    <n v="28"/>
    <s v="4/12/1989"/>
    <s v="SC"/>
    <s v="Hindu"/>
    <s v="RENT"/>
    <s v="25K-50K"/>
    <s v="Business"/>
    <n v="385"/>
    <s v="XLG"/>
    <s v="Services"/>
    <s v=" 36 months"/>
    <n v="0.1065"/>
    <s v="B"/>
    <s v="B2"/>
    <s v="Mathura"/>
    <s v="176-DBS"/>
    <s v="BULANDSHAHR"/>
    <s v="UP"/>
    <s v="UTTAR PRADESH"/>
    <s v="MATHURA"/>
    <n v="910182"/>
    <s v="10469-MANISH  PANDEY"/>
    <s v="High"/>
    <n v="25361"/>
    <n v="15137"/>
    <n v="24056"/>
    <n v="21.71"/>
    <n v="3448.15"/>
    <s v="N"/>
    <s v="N"/>
    <n v="1"/>
    <s v="On-Time"/>
    <x v="633"/>
    <s v="2021-05"/>
    <s v="2021-04"/>
    <n v="0"/>
    <n v="0"/>
    <x v="6"/>
    <n v="2020"/>
    <n v="0"/>
    <s v="2021-Q2"/>
    <n v="1"/>
  </r>
  <r>
    <s v="ACC000513"/>
    <n v="709"/>
    <s v="BULANDSHAHR"/>
    <s v="JLG50K"/>
    <n v="29847"/>
    <n v="48273"/>
    <n v="34443"/>
    <d v="2021-05-23T00:00:00"/>
    <s v="Active"/>
    <s v="Monthly EMI"/>
    <n v="10068"/>
    <s v="BULANDSHAHR-10068"/>
    <s v="Nisha Reddy"/>
    <s v="Female"/>
    <s v="36-45"/>
    <n v="42"/>
    <s v="1/1/1977"/>
    <s v="SC"/>
    <s v="Hindu"/>
    <s v="RENT"/>
    <s v="100K+"/>
    <s v="Self-Employed"/>
    <n v="668"/>
    <s v="XLG"/>
    <s v="Home Loan"/>
    <s v=" 60 months"/>
    <n v="0.1991"/>
    <s v="E"/>
    <s v="E4"/>
    <s v="BULANDSHAHR"/>
    <s v="176-DBS"/>
    <s v="BULANDSHAHR"/>
    <s v="UP"/>
    <s v="UTTAR PRADESH"/>
    <s v="BULANDSHAHAR"/>
    <n v="10068"/>
    <s v="10057-NANDI SHANKAR"/>
    <s v="High"/>
    <n v="30129"/>
    <n v="48898"/>
    <n v="29637"/>
    <n v="21.73"/>
    <n v="533.91999999999996"/>
    <s v="N"/>
    <s v="N"/>
    <n v="1"/>
    <s v="On-Time"/>
    <x v="120"/>
    <s v="2021-05"/>
    <s v="2021-04"/>
    <n v="1"/>
    <n v="0"/>
    <x v="6"/>
    <n v="2020"/>
    <n v="0"/>
    <s v="2021-Q2"/>
    <n v="0"/>
  </r>
  <r>
    <s v="ACC000842"/>
    <n v="614"/>
    <s v="Mangaldoi"/>
    <s v="JLG35K"/>
    <n v="17843"/>
    <n v="5605"/>
    <n v="29213"/>
    <d v="2021-05-24T00:00:00"/>
    <s v="Fully Paid"/>
    <s v="Quarterly EMI"/>
    <n v="570241"/>
    <s v="Mangaldoi-570241"/>
    <s v="Meera Chopra"/>
    <s v="Female"/>
    <s v="36-45"/>
    <n v="37"/>
    <s v="1/1/1983"/>
    <s v="ST"/>
    <s v="Sikh"/>
    <s v="RENT"/>
    <s v="75K-100K"/>
    <s v="Salaried"/>
    <n v="373"/>
    <s v="XLG"/>
    <s v="Trade"/>
    <s v=" 36 months"/>
    <n v="9.9099999999999994E-2"/>
    <s v="B"/>
    <s v="B1"/>
    <s v="Mangaldoi"/>
    <s v="208-DBS"/>
    <s v="GUWAAHATI"/>
    <s v="AS"/>
    <s v="ASSAM"/>
    <s v="Mangaldoi"/>
    <n v="570241"/>
    <s v="10961-NAYAN JYOTI SARMAH"/>
    <s v="Low"/>
    <n v="18880"/>
    <n v="6238"/>
    <n v="17611"/>
    <n v="20.46"/>
    <n v="4801.05"/>
    <s v="N"/>
    <s v="N"/>
    <n v="1"/>
    <s v="On-Time"/>
    <x v="525"/>
    <s v="2021-05"/>
    <s v="2021-04"/>
    <n v="0"/>
    <n v="0"/>
    <x v="6"/>
    <n v="2020"/>
    <n v="0"/>
    <s v="2021-Q2"/>
    <n v="0"/>
  </r>
  <r>
    <s v="ACC001817"/>
    <n v="771"/>
    <s v="FATEHGARH SAHIB"/>
    <s v="JLG45K"/>
    <n v="12846"/>
    <n v="45254"/>
    <n v="8187"/>
    <d v="2021-05-24T00:00:00"/>
    <s v="Fully Paid"/>
    <s v="Quarterly EMI"/>
    <n v="120676"/>
    <s v="FATEHGARH SAHIB-120676"/>
    <s v="Aarav Reddy"/>
    <s v="Female"/>
    <s v="46-55"/>
    <n v="55"/>
    <s v="1/1/1963"/>
    <s v="General"/>
    <s v="Muslim"/>
    <s v="MORTGAGE"/>
    <s v="&lt;25K"/>
    <s v="Self-Employed"/>
    <n v="750"/>
    <s v="XLG"/>
    <s v="Agriculture"/>
    <s v=" 36 months"/>
    <n v="7.51E-2"/>
    <s v="A"/>
    <s v="A3"/>
    <s v="FATEHGARH SAHIB"/>
    <s v="102-DBS"/>
    <s v="LUDHIANA"/>
    <s v="PB"/>
    <s v="PUNJAB"/>
    <s v="FATEHGARH SAHIB"/>
    <n v="120676"/>
    <s v="10037-RAJESH PRATAP"/>
    <s v="Medium"/>
    <n v="14198"/>
    <n v="45117"/>
    <n v="12395"/>
    <n v="26.47"/>
    <n v="2790.21"/>
    <s v="N"/>
    <s v="N"/>
    <n v="0"/>
    <s v="Late"/>
    <x v="227"/>
    <s v="2021-05"/>
    <s v="2021-04"/>
    <n v="0"/>
    <n v="0"/>
    <x v="6"/>
    <n v="2020"/>
    <n v="0"/>
    <s v="2021-Q2"/>
    <n v="0"/>
  </r>
  <r>
    <s v="ACC001070"/>
    <n v="521"/>
    <s v="DHURI"/>
    <s v="JLG35K"/>
    <n v="16836"/>
    <n v="7854"/>
    <n v="27875"/>
    <d v="2021-05-27T00:00:00"/>
    <s v="Paid Off"/>
    <s v="Quarterly EMI"/>
    <n v="1030063"/>
    <s v="DHURI-1030063"/>
    <s v="Aarav Malhotra"/>
    <s v="Female"/>
    <s v="46-55"/>
    <n v="47"/>
    <s v="1/1/1972"/>
    <s v="Minority"/>
    <s v="Muslim"/>
    <s v="RENT"/>
    <s v="&lt;25K"/>
    <s v="Salaried"/>
    <n v="526"/>
    <s v="XLG"/>
    <s v="Trade"/>
    <s v=" 36 months"/>
    <n v="9.9099999999999994E-2"/>
    <s v="B"/>
    <s v="B1"/>
    <s v="DHURI"/>
    <s v="102-DBS"/>
    <s v="LUDHIANA"/>
    <s v="PB"/>
    <s v="PUNJAB"/>
    <s v="SANGRUR"/>
    <n v="1030063"/>
    <s v="12058-DEEPAK KUMAR"/>
    <s v="Low"/>
    <n v="17656"/>
    <n v="7563"/>
    <n v="16749"/>
    <n v="27.73"/>
    <n v="3526.61"/>
    <s v="N"/>
    <s v="N"/>
    <n v="2"/>
    <s v="Late"/>
    <x v="200"/>
    <s v="2021-05"/>
    <s v="2021-04"/>
    <n v="0"/>
    <n v="0"/>
    <x v="6"/>
    <n v="2020"/>
    <n v="0"/>
    <s v="2021-Q2"/>
    <n v="0"/>
  </r>
  <r>
    <s v="ACC001949"/>
    <n v="887"/>
    <s v="BEHROR"/>
    <s v="JLG30K"/>
    <n v="39668"/>
    <n v="13138"/>
    <n v="32790"/>
    <d v="2021-05-27T00:00:00"/>
    <s v="Fully Paid"/>
    <s v="Quarterly EMI"/>
    <n v="30179"/>
    <s v="BEHROR-30179"/>
    <s v="Laksh Sharma"/>
    <s v="Female"/>
    <s v="26-35"/>
    <n v="29"/>
    <s v="1/1/1989"/>
    <s v="ST"/>
    <s v="Sikh"/>
    <s v="MORTGAGE"/>
    <s v="&lt;25K"/>
    <s v="Self-Employed"/>
    <n v="695"/>
    <s v="XLG"/>
    <s v="Services"/>
    <s v=" 36 months"/>
    <n v="0.1065"/>
    <s v="B"/>
    <s v="B2"/>
    <s v="BEHROR"/>
    <s v="301-DBS"/>
    <s v="JAIPUR"/>
    <s v="RJ"/>
    <s v="RAJASTHAN"/>
    <s v="BEHROD"/>
    <n v="30179"/>
    <s v="10055-MAHESH KUMAR PATEL"/>
    <s v="Low"/>
    <n v="41204"/>
    <n v="13081"/>
    <n v="39491"/>
    <n v="41.93"/>
    <n v="2378.54"/>
    <s v="N"/>
    <s v="Y"/>
    <n v="2"/>
    <s v="Late"/>
    <x v="329"/>
    <s v="2021-05"/>
    <s v="2021-04"/>
    <n v="0"/>
    <n v="0"/>
    <x v="6"/>
    <n v="2020"/>
    <n v="0"/>
    <s v="2021-Q2"/>
    <n v="0"/>
  </r>
  <r>
    <s v="ACC000784"/>
    <n v="605"/>
    <s v="DHURI"/>
    <s v="JLG29K"/>
    <n v="49422"/>
    <n v="30674"/>
    <n v="5283"/>
    <d v="2021-05-28T00:00:00"/>
    <s v="Paid Off"/>
    <s v="Quarterly EMI"/>
    <n v="1030063"/>
    <s v="DHURI-1030063"/>
    <s v="Aarav Malhotra"/>
    <s v="Female"/>
    <s v="46-55"/>
    <n v="47"/>
    <s v="1/1/1972"/>
    <s v="Minority"/>
    <s v="Muslim"/>
    <s v="RENT"/>
    <s v="&lt;25K"/>
    <s v="Salaried"/>
    <n v="526"/>
    <s v="XLG"/>
    <s v="Trade"/>
    <s v=" 60 months"/>
    <n v="0.17269999999999999"/>
    <s v="D"/>
    <s v="D3"/>
    <s v="DHURI"/>
    <s v="102-DBS"/>
    <s v="LUDHIANA"/>
    <s v="PB"/>
    <s v="PUNJAB"/>
    <s v="SANGRUR"/>
    <n v="1030063"/>
    <s v="12058-DEEPAK KUMAR"/>
    <s v="Low"/>
    <n v="49820"/>
    <n v="31345"/>
    <n v="49399"/>
    <n v="13.62"/>
    <n v="1865.1"/>
    <s v="N"/>
    <s v="N"/>
    <n v="1"/>
    <s v="On-Time"/>
    <x v="634"/>
    <s v="2021-05"/>
    <s v="2021-04"/>
    <n v="0"/>
    <n v="0"/>
    <x v="6"/>
    <n v="2020"/>
    <n v="0"/>
    <s v="2021-Q2"/>
    <n v="1"/>
  </r>
  <r>
    <s v="ACC001938"/>
    <n v="774"/>
    <s v="MAWANA"/>
    <s v="JLG30K"/>
    <n v="8291"/>
    <n v="18116"/>
    <n v="33347"/>
    <d v="2021-05-29T00:00:00"/>
    <s v="Paid Off"/>
    <s v="Monthly EMI"/>
    <n v="800018"/>
    <s v="MAWANA-800018"/>
    <s v="Ananya Reddy"/>
    <s v="Female"/>
    <s v="18-25"/>
    <n v="22"/>
    <s v="1/1/1995"/>
    <s v="General"/>
    <s v="Hindu"/>
    <s v="MORTGAGE"/>
    <s v="75K-100K"/>
    <s v="Business"/>
    <n v="640"/>
    <s v="XLG"/>
    <s v="Services"/>
    <s v=" 36 months"/>
    <n v="0.1065"/>
    <s v="B"/>
    <s v="B2"/>
    <s v="MAWANA"/>
    <s v="176-DBS"/>
    <s v="BULANDSHAHR"/>
    <s v="UP"/>
    <s v="UTTAR PRADESH"/>
    <s v="MEERUT"/>
    <n v="800018"/>
    <s v="11183-ANIL KUMAR"/>
    <s v="Medium"/>
    <n v="8452"/>
    <n v="18669"/>
    <n v="7860"/>
    <n v="26.1"/>
    <n v="4728.2"/>
    <s v="N"/>
    <s v="N"/>
    <n v="1"/>
    <s v="On-Time"/>
    <x v="590"/>
    <s v="2021-05"/>
    <s v="2021-04"/>
    <n v="0"/>
    <n v="0"/>
    <x v="6"/>
    <n v="2020"/>
    <n v="1"/>
    <s v="2021-Q2"/>
    <n v="0"/>
  </r>
  <r>
    <s v="ACC001404"/>
    <n v="200"/>
    <s v="BEHROR"/>
    <s v="JLG35K"/>
    <n v="45711"/>
    <n v="17244"/>
    <n v="36979"/>
    <d v="2021-05-31T00:00:00"/>
    <s v="Default"/>
    <s v="Monthly EMI"/>
    <n v="30179"/>
    <s v="BEHROR-30179"/>
    <s v="Laksh Sharma"/>
    <s v="Female"/>
    <s v="26-35"/>
    <n v="31"/>
    <s v="1/1/1988"/>
    <s v="SC"/>
    <s v="Hindu"/>
    <s v="RENT"/>
    <s v="100K+"/>
    <s v="Self-Employed"/>
    <n v="672"/>
    <s v="XLG"/>
    <s v="Trade"/>
    <s v=" 36 months"/>
    <n v="9.9099999999999994E-2"/>
    <s v="B"/>
    <s v="B1"/>
    <s v="BEHROR"/>
    <s v="301-DBS"/>
    <s v="JAIPUR"/>
    <s v="RJ"/>
    <s v="RAJASTHAN"/>
    <s v="BEHROD"/>
    <n v="30179"/>
    <s v="10055-MAHESH KUMAR PATEL"/>
    <s v="Low"/>
    <n v="47354"/>
    <n v="18782"/>
    <n v="45582"/>
    <n v="15.2"/>
    <n v="2309.3200000000002"/>
    <s v="N"/>
    <s v="N"/>
    <n v="1"/>
    <s v="Very Late"/>
    <x v="13"/>
    <s v="2021-05"/>
    <s v="2021-04"/>
    <n v="0"/>
    <n v="0"/>
    <x v="6"/>
    <n v="2020"/>
    <n v="1"/>
    <s v="2021-Q2"/>
    <n v="0"/>
  </r>
  <r>
    <s v="ACC001585"/>
    <n v="695"/>
    <s v="Mangaldoi"/>
    <s v="JLG30K"/>
    <n v="7709"/>
    <n v="32163"/>
    <n v="25553"/>
    <d v="2021-06-02T00:00:00"/>
    <s v="Paid Off"/>
    <s v="Quarterly EMI"/>
    <n v="570241"/>
    <s v="Mangaldoi-570241"/>
    <s v="Meera Mehta"/>
    <s v="Female"/>
    <s v="36-45"/>
    <n v="45"/>
    <s v="1/1/1974"/>
    <s v="Minority"/>
    <s v="Muslim"/>
    <s v="RENT"/>
    <s v="75K-100K"/>
    <s v="Business"/>
    <n v="357"/>
    <s v="XLG"/>
    <s v="Services"/>
    <s v=" 36 months"/>
    <n v="0.1065"/>
    <s v="B"/>
    <s v="B2"/>
    <s v="Mangaldoi"/>
    <s v="208-DBS"/>
    <s v="GUWAAHATI"/>
    <s v="AS"/>
    <s v="ASSAM"/>
    <s v="Mangaldoi"/>
    <n v="570241"/>
    <s v="10961-NAYAN JYOTI SARMAH"/>
    <s v="Low"/>
    <n v="9147"/>
    <n v="33943"/>
    <n v="7645"/>
    <n v="44.82"/>
    <n v="3438.55"/>
    <s v="N"/>
    <s v="N"/>
    <n v="2"/>
    <s v="On-Time"/>
    <x v="573"/>
    <s v="2021-06"/>
    <s v="2021-05"/>
    <n v="0"/>
    <n v="0"/>
    <x v="6"/>
    <n v="2020"/>
    <n v="1"/>
    <s v="2021-Q2"/>
    <n v="0"/>
  </r>
  <r>
    <s v="ACC000300"/>
    <n v="16"/>
    <s v="MUKTSAR"/>
    <s v="JLG30K"/>
    <n v="9881"/>
    <n v="37056"/>
    <n v="43774"/>
    <d v="2021-06-04T00:00:00"/>
    <s v="Fully Paid"/>
    <s v="Monthly EMI"/>
    <n v="1110166"/>
    <s v="MUKTSAR-1110166"/>
    <s v="Vivaan Malhotra"/>
    <s v="Female"/>
    <s v="46-55"/>
    <n v="53"/>
    <s v="1/1/1964"/>
    <s v="SC"/>
    <s v="Hindu"/>
    <s v="RENT"/>
    <s v="75K-100K"/>
    <s v="Business"/>
    <n v="488"/>
    <s v="XLG"/>
    <s v="Services"/>
    <s v=" 36 months"/>
    <n v="0.1065"/>
    <s v="B"/>
    <s v="B2"/>
    <s v="MUKTSAR"/>
    <s v="102-DBS"/>
    <s v="LUDHIANA"/>
    <s v="PB"/>
    <s v="PUNJAB"/>
    <s v="SRI MUKTSAR SAHIB"/>
    <n v="1110166"/>
    <s v="11303-ASHUTOSH KUMAR SUMAN"/>
    <s v="Medium"/>
    <n v="11445"/>
    <n v="37948"/>
    <n v="9783"/>
    <n v="43.88"/>
    <n v="2415.0100000000002"/>
    <s v="N"/>
    <s v="N"/>
    <n v="1"/>
    <s v="Very Late"/>
    <x v="107"/>
    <s v="2021-06"/>
    <s v="2021-05"/>
    <n v="0"/>
    <n v="0"/>
    <x v="6"/>
    <n v="2020"/>
    <n v="1"/>
    <s v="2021-Q2"/>
    <n v="0"/>
  </r>
  <r>
    <s v="ACC001933"/>
    <n v="134"/>
    <s v="Mangaldoi"/>
    <s v="JLG30K"/>
    <n v="21935"/>
    <n v="30284"/>
    <n v="8747"/>
    <d v="2021-06-04T00:00:00"/>
    <s v="Fully Paid"/>
    <s v="Quarterly EMI"/>
    <n v="570241"/>
    <s v="Mangaldoi-570241"/>
    <s v="Kavya Malhotra"/>
    <s v="Female"/>
    <s v="26-35"/>
    <n v="34"/>
    <s v="1/1/1985"/>
    <s v="ST"/>
    <s v="Sikh"/>
    <s v="MORTGAGE"/>
    <s v="75K-100K"/>
    <s v="Business"/>
    <n v="328"/>
    <s v="XLG"/>
    <s v="Services"/>
    <s v=" 36 months"/>
    <n v="0.1065"/>
    <s v="B"/>
    <s v="B2"/>
    <s v="Mangaldoi"/>
    <s v="208-DBS"/>
    <s v="GUWAAHATI"/>
    <s v="AS"/>
    <s v="ASSAM"/>
    <s v="Mangaldoi"/>
    <n v="570241"/>
    <s v="10961-NAYAN JYOTI SARMAH"/>
    <s v="Low"/>
    <n v="22265"/>
    <n v="30022"/>
    <n v="21900"/>
    <n v="22.47"/>
    <n v="556.13"/>
    <s v="N"/>
    <s v="N"/>
    <n v="0"/>
    <s v="Very Late"/>
    <x v="612"/>
    <s v="2021-06"/>
    <s v="2021-05"/>
    <n v="0"/>
    <n v="0"/>
    <x v="6"/>
    <n v="2020"/>
    <n v="0"/>
    <s v="2021-Q2"/>
    <n v="0"/>
  </r>
  <r>
    <s v="ACC001021"/>
    <n v="898"/>
    <s v="KURUKSHETRA"/>
    <s v="JLG35K"/>
    <n v="19293"/>
    <n v="11325"/>
    <n v="32174"/>
    <d v="2021-06-04T00:00:00"/>
    <s v="Fully Paid"/>
    <s v="Monthly EMI"/>
    <n v="70364"/>
    <s v="KURUKSHETRA-70364"/>
    <s v="Nisha Malhotra"/>
    <s v="Female"/>
    <s v="36-45"/>
    <n v="36"/>
    <s v="1/1/1983"/>
    <s v="SC"/>
    <s v="Hindu"/>
    <s v="MORTGAGE"/>
    <s v="100K+"/>
    <s v="Self-Employed"/>
    <n v="489"/>
    <s v="XLG"/>
    <s v="Trade"/>
    <s v=" 36 months"/>
    <n v="9.9099999999999994E-2"/>
    <s v="B"/>
    <s v="B1"/>
    <s v="KURUKSHETRA"/>
    <s v="206-DBS"/>
    <s v="KARNAL"/>
    <s v="HR"/>
    <s v="HARYANA"/>
    <s v="KURUKSHETRA"/>
    <n v="70364"/>
    <s v="10028-AAYUSH PANDEY"/>
    <s v="Medium"/>
    <n v="19932"/>
    <n v="13001"/>
    <n v="19188"/>
    <n v="28.13"/>
    <n v="399.26"/>
    <s v="N"/>
    <s v="N"/>
    <n v="1"/>
    <s v="On-Time"/>
    <x v="42"/>
    <s v="2021-06"/>
    <s v="2021-05"/>
    <n v="0"/>
    <n v="0"/>
    <x v="6"/>
    <n v="2020"/>
    <n v="1"/>
    <s v="2021-Q2"/>
    <n v="0"/>
  </r>
  <r>
    <s v="ACC001884"/>
    <n v="924"/>
    <s v="SANGRUR"/>
    <s v="JLG39K"/>
    <n v="31462"/>
    <n v="7647"/>
    <n v="42364"/>
    <d v="2021-06-06T00:00:00"/>
    <s v="Fully Paid"/>
    <s v="Quarterly EMI"/>
    <n v="110159"/>
    <s v="SANGRUR-110159"/>
    <s v="Diya Chopra"/>
    <s v="Female"/>
    <s v="26-35"/>
    <n v="35"/>
    <s v="20-03-1984"/>
    <s v="SC"/>
    <s v="Hindu"/>
    <s v="RENT"/>
    <s v="75K-100K"/>
    <s v="Self-Employed"/>
    <n v="567"/>
    <s v="XLG"/>
    <s v="Agriculture"/>
    <s v=" 36 months"/>
    <n v="6.6199999999999995E-2"/>
    <s v="A"/>
    <s v="A2"/>
    <s v="SANGRUR"/>
    <s v="102-DBS"/>
    <s v="LUDHIANA"/>
    <s v="PB"/>
    <s v="PUNJAB"/>
    <s v="SANGRUR"/>
    <n v="110159"/>
    <s v="10037-RAJESH PRATAP"/>
    <s v="Low"/>
    <n v="31445"/>
    <n v="8495"/>
    <n v="31093"/>
    <n v="41.38"/>
    <n v="4154.01"/>
    <s v="N"/>
    <s v="Y"/>
    <n v="1"/>
    <s v="On-Time"/>
    <x v="93"/>
    <s v="2021-06"/>
    <s v="2021-05"/>
    <n v="0"/>
    <n v="0"/>
    <x v="6"/>
    <n v="2020"/>
    <n v="0"/>
    <s v="2021-Q2"/>
    <n v="0"/>
  </r>
  <r>
    <s v="ACC000807"/>
    <n v="485"/>
    <s v="DHURI"/>
    <s v="JLG35K"/>
    <n v="35412"/>
    <n v="29304"/>
    <n v="12616"/>
    <d v="2021-06-14T00:00:00"/>
    <s v="Fully Paid"/>
    <s v="Monthly EMI"/>
    <n v="1030063"/>
    <s v="DHURI-1030063"/>
    <s v="Laksh Gupta"/>
    <s v="Female"/>
    <s v="36-45"/>
    <n v="36"/>
    <s v="8/9/1983"/>
    <s v="General"/>
    <s v="Muslim"/>
    <s v="OWN"/>
    <s v="&lt;25K"/>
    <s v="Business"/>
    <n v="807"/>
    <s v="XLG"/>
    <s v="Trade"/>
    <s v=" 36 months"/>
    <n v="9.9099999999999994E-2"/>
    <s v="B"/>
    <s v="B1"/>
    <s v="DHURI"/>
    <s v="102-DBS"/>
    <s v="LUDHIANA"/>
    <s v="PB"/>
    <s v="PUNJAB"/>
    <s v="SANGRUR"/>
    <n v="1030063"/>
    <s v="12058-DEEPAK KUMAR"/>
    <s v="Low"/>
    <n v="36539"/>
    <n v="29349"/>
    <n v="35079"/>
    <n v="31.67"/>
    <n v="1915.26"/>
    <s v="N"/>
    <s v="N"/>
    <n v="0"/>
    <s v="On-Time"/>
    <x v="489"/>
    <s v="2021-06"/>
    <s v="2021-05"/>
    <n v="0"/>
    <n v="0"/>
    <x v="6"/>
    <n v="2020"/>
    <n v="1"/>
    <s v="2021-Q2"/>
    <n v="0"/>
  </r>
  <r>
    <s v="ACC000310"/>
    <n v="593"/>
    <s v="DURGAPUR"/>
    <s v="JLG35K"/>
    <n v="15628"/>
    <n v="25433"/>
    <n v="29893"/>
    <d v="2021-06-16T00:00:00"/>
    <s v="Fully Paid"/>
    <s v="Quarterly EMI"/>
    <n v="700013"/>
    <s v="DURGAPUR-700013"/>
    <s v="Vivaan Gupta"/>
    <s v="Female"/>
    <s v="56-63"/>
    <n v="57"/>
    <s v="11/8/1962"/>
    <s v="General"/>
    <s v="Muslim"/>
    <s v="RENT"/>
    <s v="75K-100K"/>
    <s v="Business"/>
    <n v="472"/>
    <s v="XLG"/>
    <s v="Trade"/>
    <s v=" 36 months"/>
    <n v="9.9099999999999994E-2"/>
    <s v="B"/>
    <s v="B1"/>
    <s v="DURGAPUR"/>
    <s v="201-DBS"/>
    <s v="HOWRAH"/>
    <s v="WB"/>
    <s v="WEST BENGAL"/>
    <s v="PASCHIM BARDHHAMAN"/>
    <n v="700013"/>
    <s v="10037-RAJESH PRATAP"/>
    <s v="Low"/>
    <n v="17574"/>
    <n v="26023"/>
    <n v="15326"/>
    <n v="40.5"/>
    <n v="3773.48"/>
    <s v="N"/>
    <s v="Y"/>
    <n v="0"/>
    <s v="On-Time"/>
    <x v="162"/>
    <s v="2021-06"/>
    <s v="2021-05"/>
    <n v="0"/>
    <n v="0"/>
    <x v="6"/>
    <n v="2020"/>
    <n v="0"/>
    <s v="2021-Q2"/>
    <n v="0"/>
  </r>
  <r>
    <s v="ACC001645"/>
    <n v="800"/>
    <s v="MUKTSAR"/>
    <s v="JLG35K"/>
    <n v="16074"/>
    <n v="21904"/>
    <n v="13575"/>
    <d v="2021-06-16T00:00:00"/>
    <s v="Fully Paid"/>
    <s v="Quarterly EMI"/>
    <n v="1110166"/>
    <s v="MUKTSAR-1110166"/>
    <s v="Ishaan Nair"/>
    <s v="Female"/>
    <s v="36-45"/>
    <n v="41"/>
    <s v="1/1/1977"/>
    <s v="ST"/>
    <s v="Sikh"/>
    <s v="MORTGAGE"/>
    <s v="&lt;25K"/>
    <s v="Salaried"/>
    <n v="338"/>
    <s v="XLG"/>
    <s v="Trade"/>
    <s v=" 36 months"/>
    <n v="9.9099999999999994E-2"/>
    <s v="B"/>
    <s v="B1"/>
    <s v="MUKTSAR"/>
    <s v="102-DBS"/>
    <s v="LUDHIANA"/>
    <s v="PB"/>
    <s v="PUNJAB"/>
    <s v="SRI MUKTSAR SAHIB"/>
    <n v="1110166"/>
    <s v="11303-ASHUTOSH KUMAR SUMAN"/>
    <s v="Medium"/>
    <n v="15803"/>
    <n v="22638"/>
    <n v="15669"/>
    <n v="17.71"/>
    <n v="2704.66"/>
    <s v="N"/>
    <s v="N"/>
    <n v="2"/>
    <s v="On-Time"/>
    <x v="297"/>
    <s v="2021-06"/>
    <s v="2021-05"/>
    <n v="0"/>
    <n v="0"/>
    <x v="6"/>
    <n v="2020"/>
    <n v="0"/>
    <s v="2021-Q2"/>
    <n v="0"/>
  </r>
  <r>
    <s v="ACC001465"/>
    <n v="581"/>
    <s v="BISWANATH CHARIALI"/>
    <s v="JLG35K"/>
    <n v="39296"/>
    <n v="18260"/>
    <n v="22515"/>
    <d v="2021-06-19T00:00:00"/>
    <s v="Default"/>
    <s v="Monthly EMI"/>
    <n v="740048"/>
    <s v="BISWANATH CHARIALI-740048"/>
    <s v="Vivaan Gupta"/>
    <s v="Female"/>
    <s v="56-63"/>
    <n v="57"/>
    <s v="11/8/1962"/>
    <s v="General"/>
    <s v="Muslim"/>
    <s v="RENT"/>
    <s v="75K-100K"/>
    <s v="Business"/>
    <n v="472"/>
    <s v="XLG"/>
    <s v="Trade"/>
    <s v=" 36 months"/>
    <n v="9.9099999999999994E-2"/>
    <s v="B"/>
    <s v="B1"/>
    <s v="BISWANATH CHARIALI"/>
    <s v="208-DBS"/>
    <s v="GUWAAHATI"/>
    <s v="AS"/>
    <s v="ASSAM"/>
    <s v="BISWANATH"/>
    <n v="740048"/>
    <s v="13111-SHANTUMONI BORAH"/>
    <s v="Medium"/>
    <n v="40270"/>
    <n v="17815"/>
    <n v="39224"/>
    <n v="48.17"/>
    <n v="3671.02"/>
    <s v="N"/>
    <s v="Y"/>
    <n v="2"/>
    <s v="Very Late"/>
    <x v="451"/>
    <s v="2021-06"/>
    <s v="2021-05"/>
    <n v="0"/>
    <n v="0"/>
    <x v="6"/>
    <n v="2020"/>
    <n v="0"/>
    <s v="2021-Q2"/>
    <n v="0"/>
  </r>
  <r>
    <s v="ACC001873"/>
    <n v="534"/>
    <s v="CHHAPRA"/>
    <s v="JLG30K"/>
    <n v="25373"/>
    <n v="43602"/>
    <n v="42527"/>
    <d v="2021-06-20T00:00:00"/>
    <s v="Paid Off"/>
    <s v="Quarterly EMI"/>
    <n v="380112"/>
    <s v="CHHAPRA-380112"/>
    <s v="Nisha Reddy"/>
    <s v="Female"/>
    <s v="36-45"/>
    <n v="38"/>
    <s v="5/11/1980"/>
    <s v="General"/>
    <s v="Muslim"/>
    <s v="RENT"/>
    <s v="50K-75K"/>
    <s v="Self-Employed"/>
    <n v="755"/>
    <s v="XLG"/>
    <s v="Services"/>
    <s v=" 36 months"/>
    <n v="0.1065"/>
    <s v="B"/>
    <s v="B2"/>
    <s v="CHHAPRA"/>
    <s v="209-DBS"/>
    <s v="PATNA"/>
    <s v="BR"/>
    <s v="BIHAR"/>
    <s v="CHHAPRA"/>
    <n v="380112"/>
    <s v="11867-VIKRANT KUMAR VICKY"/>
    <s v="High"/>
    <n v="26201"/>
    <n v="43922"/>
    <n v="25168"/>
    <n v="11.69"/>
    <n v="4436.88"/>
    <s v="N"/>
    <s v="N"/>
    <n v="2"/>
    <s v="On-Time"/>
    <x v="635"/>
    <s v="2021-06"/>
    <s v="2021-05"/>
    <n v="0"/>
    <n v="0"/>
    <x v="6"/>
    <n v="2020"/>
    <n v="0"/>
    <s v="2021-Q2"/>
    <n v="1"/>
  </r>
  <r>
    <s v="ACC001545"/>
    <n v="225"/>
    <s v="CHHATA"/>
    <s v="JLG30K"/>
    <n v="30814"/>
    <n v="43605"/>
    <n v="34122"/>
    <d v="2021-06-22T00:00:00"/>
    <s v="Fully Paid"/>
    <s v="Monthly EMI"/>
    <n v="910020"/>
    <s v="CHHATA-910020"/>
    <s v="Meera Verma"/>
    <s v="Female"/>
    <s v="26-35"/>
    <n v="34"/>
    <s v="1/1/1984"/>
    <s v="ST"/>
    <s v="Sikh"/>
    <s v="RENT"/>
    <s v="100K+"/>
    <s v="Self-Employed"/>
    <n v="464"/>
    <s v="XLG"/>
    <s v="Services"/>
    <s v=" 36 months"/>
    <n v="0.1065"/>
    <s v="B"/>
    <s v="B2"/>
    <s v="CHHATA"/>
    <s v="176-DBS"/>
    <s v="BULANDSHAHR"/>
    <s v="UP"/>
    <s v="UTTAR PRADESH"/>
    <s v="MATHURA"/>
    <n v="910020"/>
    <s v="10047-ANIL KUMAR"/>
    <s v="High"/>
    <n v="31335"/>
    <n v="45362"/>
    <n v="30596"/>
    <n v="0.63"/>
    <n v="4736.66"/>
    <s v="N"/>
    <s v="N"/>
    <n v="1"/>
    <s v="Late"/>
    <x v="4"/>
    <s v="2021-06"/>
    <s v="2021-05"/>
    <n v="0"/>
    <n v="0"/>
    <x v="6"/>
    <n v="2020"/>
    <n v="0"/>
    <s v="2021-Q2"/>
    <n v="0"/>
  </r>
  <r>
    <s v="ACC000631"/>
    <n v="354"/>
    <s v="SIRSA"/>
    <s v="JLG30K"/>
    <n v="28650"/>
    <n v="34816"/>
    <n v="14575"/>
    <d v="2021-06-24T00:00:00"/>
    <s v="Paid Off"/>
    <s v="Quarterly EMI"/>
    <n v="730084"/>
    <s v="SIRSA-730084"/>
    <s v="Nisha Malhotra"/>
    <s v="Female"/>
    <s v="36-45"/>
    <n v="36"/>
    <s v="1/1/1983"/>
    <s v="SC"/>
    <s v="Hindu"/>
    <s v="MORTGAGE"/>
    <s v="100K+"/>
    <s v="Self-Employed"/>
    <n v="489"/>
    <s v="XLG"/>
    <s v="Services"/>
    <s v=" 36 months"/>
    <n v="0.1065"/>
    <s v="B"/>
    <s v="B2"/>
    <s v="SIRSA"/>
    <s v="206-DBS"/>
    <s v="KARNAL"/>
    <s v="HR"/>
    <s v="HARYANA"/>
    <s v="SIRSA"/>
    <n v="730084"/>
    <s v="10149-ABHISHEK MAURYA"/>
    <s v="Medium"/>
    <n v="29517"/>
    <n v="35066"/>
    <n v="28331"/>
    <n v="28.23"/>
    <n v="4703.9799999999996"/>
    <s v="N"/>
    <s v="N"/>
    <n v="1"/>
    <s v="On-Time"/>
    <x v="473"/>
    <s v="2021-06"/>
    <s v="2021-05"/>
    <n v="0"/>
    <n v="1"/>
    <x v="6"/>
    <n v="2020"/>
    <n v="0"/>
    <s v="2021-Q2"/>
    <n v="0"/>
  </r>
  <r>
    <s v="ACC001796"/>
    <n v="116"/>
    <s v="Mathura"/>
    <s v="JLG30K"/>
    <n v="48460"/>
    <n v="47457"/>
    <n v="29615"/>
    <d v="2021-06-27T00:00:00"/>
    <s v="Fully Paid"/>
    <s v="Monthly EMI"/>
    <n v="910182"/>
    <s v="Mathura-910182"/>
    <s v="Nisha Joshi"/>
    <s v="Female"/>
    <s v="26-35"/>
    <n v="35"/>
    <s v="1/1/1984"/>
    <s v="ST"/>
    <s v="Sikh"/>
    <s v="RENT"/>
    <s v="&lt;25K"/>
    <s v="Business"/>
    <n v="697"/>
    <s v="XLG"/>
    <s v="Services"/>
    <s v=" 36 months"/>
    <n v="0.1065"/>
    <s v="B"/>
    <s v="B2"/>
    <s v="Mathura"/>
    <s v="176-DBS"/>
    <s v="BULANDSHAHR"/>
    <s v="UP"/>
    <s v="UTTAR PRADESH"/>
    <s v="MATHURA"/>
    <n v="910182"/>
    <s v="10469-MANISH  PANDEY"/>
    <s v="High"/>
    <n v="48929"/>
    <n v="47239"/>
    <n v="48431"/>
    <n v="46.96"/>
    <n v="2742.12"/>
    <s v="N"/>
    <s v="N"/>
    <n v="1"/>
    <s v="On-Time"/>
    <x v="302"/>
    <s v="2021-06"/>
    <s v="2021-05"/>
    <n v="0"/>
    <n v="0"/>
    <x v="6"/>
    <n v="2020"/>
    <n v="0"/>
    <s v="2021-Q2"/>
    <n v="0"/>
  </r>
  <r>
    <s v="ACC000167"/>
    <n v="316"/>
    <s v="Mathura"/>
    <s v="JLG30K"/>
    <n v="12036"/>
    <n v="32597"/>
    <n v="42591"/>
    <d v="2021-06-29T00:00:00"/>
    <s v="Fully Paid"/>
    <s v="Monthly EMI"/>
    <n v="910182"/>
    <s v="Mathura-910182"/>
    <s v="Ishaan Malhotra"/>
    <s v="Female"/>
    <s v="18-25"/>
    <n v="22"/>
    <s v="1/1/1997"/>
    <s v="OBC"/>
    <s v="Hindu"/>
    <s v="RENT"/>
    <s v="75K-100K"/>
    <s v="Salaried"/>
    <n v="679"/>
    <s v="XLG"/>
    <s v="Services"/>
    <s v=" 36 months"/>
    <n v="0.1065"/>
    <s v="B"/>
    <s v="B2"/>
    <s v="Mathura"/>
    <s v="176-DBS"/>
    <s v="BULANDSHAHR"/>
    <s v="UP"/>
    <s v="UTTAR PRADESH"/>
    <s v="MATHURA"/>
    <n v="910182"/>
    <s v="10469-MANISH  PANDEY"/>
    <s v="High"/>
    <n v="13351"/>
    <n v="32974"/>
    <n v="11957"/>
    <n v="34.380000000000003"/>
    <n v="3583.26"/>
    <s v="N"/>
    <s v="N"/>
    <n v="0"/>
    <s v="On-Time"/>
    <x v="339"/>
    <s v="2021-06"/>
    <s v="2021-05"/>
    <n v="0"/>
    <n v="0"/>
    <x v="6"/>
    <n v="2020"/>
    <n v="1"/>
    <s v="2021-Q2"/>
    <n v="0"/>
  </r>
  <r>
    <s v="ACC000716"/>
    <n v="435"/>
    <s v="MUKTSAR"/>
    <s v="JLG30K"/>
    <n v="37656"/>
    <n v="30298"/>
    <n v="26039"/>
    <d v="2021-06-30T00:00:00"/>
    <s v="Fully Paid"/>
    <s v="Quarterly EMI"/>
    <n v="1110166"/>
    <s v="MUKTSAR-1110166"/>
    <s v="Nisha Chopra"/>
    <s v="Female"/>
    <s v="46-55"/>
    <n v="52"/>
    <s v="1/1/1965"/>
    <s v="General"/>
    <s v="Hindu"/>
    <s v="RENT"/>
    <s v="100K+"/>
    <s v="Salaried"/>
    <n v="322"/>
    <s v="XLG"/>
    <s v="Services"/>
    <s v=" 36 months"/>
    <n v="0.1065"/>
    <s v="B"/>
    <s v="B2"/>
    <s v="MUKTSAR"/>
    <s v="102-DBS"/>
    <s v="LUDHIANA"/>
    <s v="PB"/>
    <s v="PUNJAB"/>
    <s v="SRI MUKTSAR SAHIB"/>
    <n v="1110166"/>
    <s v="11303-ASHUTOSH KUMAR SUMAN"/>
    <s v="Medium"/>
    <n v="39551"/>
    <n v="29824"/>
    <n v="37201"/>
    <n v="2.59"/>
    <n v="2359.7600000000002"/>
    <s v="Y"/>
    <s v="N"/>
    <n v="2"/>
    <s v="On-Time"/>
    <x v="636"/>
    <s v="2021-06"/>
    <s v="2021-05"/>
    <n v="0"/>
    <n v="0"/>
    <x v="6"/>
    <n v="2020"/>
    <n v="0"/>
    <s v="2021-Q2"/>
    <n v="1"/>
  </r>
  <r>
    <s v="ACC001918"/>
    <n v="927"/>
    <s v="BILASPUR"/>
    <s v="JLG35K"/>
    <n v="47152"/>
    <n v="36317"/>
    <n v="26092"/>
    <d v="2021-06-30T00:00:00"/>
    <s v="Fully Paid"/>
    <s v="Quarterly EMI"/>
    <n v="240005"/>
    <s v="BILASPUR-240005"/>
    <s v="Vivaan Malhotra"/>
    <s v="Female"/>
    <s v="46-55"/>
    <n v="53"/>
    <s v="1/1/1964"/>
    <s v="SC"/>
    <s v="Hindu"/>
    <s v="RENT"/>
    <s v="75K-100K"/>
    <s v="Business"/>
    <n v="488"/>
    <s v="XLG"/>
    <s v="Trade"/>
    <s v=" 36 months"/>
    <n v="9.9099999999999994E-2"/>
    <s v="B"/>
    <s v="B1"/>
    <s v="BILASPUR"/>
    <s v="207-DBS"/>
    <s v="RAIPUR"/>
    <s v="CG"/>
    <s v="CHATTISGARH"/>
    <s v="BILASPUR"/>
    <n v="240005"/>
    <s v="10886-MANISH KUMAR DWIVEDI"/>
    <s v="Low"/>
    <n v="49051"/>
    <n v="37796"/>
    <n v="47119"/>
    <n v="23.19"/>
    <n v="2775.02"/>
    <s v="N"/>
    <s v="N"/>
    <n v="0"/>
    <s v="Very Late"/>
    <x v="636"/>
    <s v="2021-06"/>
    <s v="2021-05"/>
    <n v="0"/>
    <n v="0"/>
    <x v="6"/>
    <n v="2020"/>
    <n v="0"/>
    <s v="2021-Q2"/>
    <n v="1"/>
  </r>
  <r>
    <s v="ACC000170"/>
    <n v="782"/>
    <s v="Mathura"/>
    <s v="JLG35K"/>
    <n v="14680"/>
    <n v="32346"/>
    <n v="15722"/>
    <d v="2021-07-01T00:00:00"/>
    <s v="Paid Off"/>
    <s v="Quarterly EMI"/>
    <n v="910182"/>
    <s v="Mathura-910182"/>
    <s v="Nisha Malhotra"/>
    <s v="Female"/>
    <s v="26-35"/>
    <n v="29"/>
    <s v="1/1/1991"/>
    <s v="ST"/>
    <s v="Sikh"/>
    <s v="MORTGAGE"/>
    <s v="100K+"/>
    <s v="Self-Employed"/>
    <n v="799"/>
    <s v="XLG"/>
    <s v="Trade"/>
    <s v=" 36 months"/>
    <n v="9.9099999999999994E-2"/>
    <s v="B"/>
    <s v="B1"/>
    <s v="Mathura"/>
    <s v="176-DBS"/>
    <s v="BULANDSHAHR"/>
    <s v="UP"/>
    <s v="UTTAR PRADESH"/>
    <s v="MATHURA"/>
    <n v="910182"/>
    <s v="10469-MANISH  PANDEY"/>
    <s v="High"/>
    <n v="16004"/>
    <n v="34234"/>
    <n v="14671"/>
    <n v="10.83"/>
    <n v="3121.71"/>
    <s v="N"/>
    <s v="N"/>
    <n v="0"/>
    <s v="Very Late"/>
    <x v="329"/>
    <s v="2021-07"/>
    <s v="2021-06"/>
    <n v="0"/>
    <n v="0"/>
    <x v="6"/>
    <n v="2020"/>
    <n v="0"/>
    <s v="2021-Q3"/>
    <n v="0"/>
  </r>
  <r>
    <s v="ACC000088"/>
    <n v="554"/>
    <s v="SANGRUR"/>
    <s v="JLG35K"/>
    <n v="8596"/>
    <n v="40562"/>
    <n v="12942"/>
    <d v="2021-07-03T00:00:00"/>
    <s v="Fully Paid"/>
    <s v="Monthly EMI"/>
    <n v="110159"/>
    <s v="SANGRUR-110159"/>
    <s v="Ananya Reddy"/>
    <s v="Female"/>
    <s v="18-25"/>
    <n v="22"/>
    <s v="1/1/1995"/>
    <s v="General"/>
    <s v="Hindu"/>
    <s v="MORTGAGE"/>
    <s v="75K-100K"/>
    <s v="Business"/>
    <n v="640"/>
    <s v="XLG"/>
    <s v="Trade"/>
    <s v=" 36 months"/>
    <n v="9.9099999999999994E-2"/>
    <s v="B"/>
    <s v="B1"/>
    <s v="SANGRUR"/>
    <s v="102-DBS"/>
    <s v="LUDHIANA"/>
    <s v="PB"/>
    <s v="PUNJAB"/>
    <s v="SANGRUR"/>
    <n v="110159"/>
    <s v="10037-RAJESH PRATAP"/>
    <s v="Low"/>
    <n v="10072"/>
    <n v="40793"/>
    <n v="8157"/>
    <n v="46.11"/>
    <n v="1665.4"/>
    <s v="N"/>
    <s v="N"/>
    <n v="2"/>
    <s v="Very Late"/>
    <x v="637"/>
    <s v="2021-07"/>
    <s v="2021-06"/>
    <n v="0"/>
    <n v="0"/>
    <x v="6"/>
    <n v="2020"/>
    <n v="0"/>
    <s v="2021-Q3"/>
    <n v="1"/>
  </r>
  <r>
    <s v="ACC001440"/>
    <n v="254"/>
    <s v="DHURI"/>
    <s v="JLG40K"/>
    <n v="44525"/>
    <n v="5511"/>
    <n v="37032"/>
    <d v="2021-07-04T00:00:00"/>
    <s v="Fully Paid"/>
    <s v="Quarterly EMI"/>
    <n v="1030063"/>
    <s v="DHURI-1030063"/>
    <s v="Laksh Patel"/>
    <s v="Female"/>
    <s v="26-35"/>
    <n v="28"/>
    <s v="1/1/1991"/>
    <s v="SC"/>
    <s v="Hindu"/>
    <s v="MORTGAGE"/>
    <s v="75K-100K"/>
    <s v="Business"/>
    <n v="844"/>
    <s v="XLG"/>
    <s v="Services"/>
    <s v=" 36 months"/>
    <n v="0.17269999999999999"/>
    <s v="D"/>
    <s v="D3"/>
    <s v="DHURI"/>
    <s v="102-DBS"/>
    <s v="LUDHIANA"/>
    <s v="PB"/>
    <s v="PUNJAB"/>
    <s v="SANGRUR"/>
    <n v="1030063"/>
    <s v="12058-DEEPAK KUMAR"/>
    <s v="Low"/>
    <n v="45064"/>
    <n v="6998"/>
    <n v="44098"/>
    <n v="47.85"/>
    <n v="3379.46"/>
    <s v="N"/>
    <s v="N"/>
    <n v="1"/>
    <s v="On-Time"/>
    <x v="83"/>
    <s v="2021-07"/>
    <s v="2021-06"/>
    <n v="0"/>
    <n v="0"/>
    <x v="6"/>
    <n v="2020"/>
    <n v="0"/>
    <s v="2021-Q3"/>
    <n v="0"/>
  </r>
  <r>
    <s v="ACC000524"/>
    <n v="786"/>
    <s v="BEHROR"/>
    <s v="JLG44K"/>
    <n v="33314"/>
    <n v="25973"/>
    <n v="31382"/>
    <d v="2021-07-05T00:00:00"/>
    <s v="Paid Off"/>
    <s v="Monthly EMI"/>
    <n v="30179"/>
    <s v="BEHROR-30179"/>
    <s v="Diya Patel"/>
    <s v="Female"/>
    <s v="36-45"/>
    <n v="44"/>
    <s v="8/9/1975"/>
    <s v="General"/>
    <s v="Hindu"/>
    <s v="MORTGAGE"/>
    <s v="25K-50K"/>
    <s v="Salaried"/>
    <n v="601"/>
    <s v="XLG"/>
    <s v="Home Loan"/>
    <s v=" 36 months"/>
    <n v="6.6199999999999995E-2"/>
    <s v="A"/>
    <s v="A2"/>
    <s v="BEHROR"/>
    <s v="301-DBS"/>
    <s v="JAIPUR"/>
    <s v="RJ"/>
    <s v="RAJASTHAN"/>
    <s v="BEHROD"/>
    <n v="30179"/>
    <s v="10055-MAHESH KUMAR PATEL"/>
    <s v="Low"/>
    <n v="34252"/>
    <n v="26702"/>
    <n v="32833"/>
    <n v="35.18"/>
    <n v="3371.73"/>
    <s v="N"/>
    <s v="Y"/>
    <n v="2"/>
    <s v="On-Time"/>
    <x v="531"/>
    <s v="2021-07"/>
    <s v="2021-06"/>
    <n v="0"/>
    <n v="0"/>
    <x v="6"/>
    <n v="2020"/>
    <n v="0"/>
    <s v="2021-Q3"/>
    <n v="0"/>
  </r>
  <r>
    <s v="ACC001738"/>
    <n v="795"/>
    <s v="SANGRUR"/>
    <s v="JLG30K"/>
    <n v="47999"/>
    <n v="4174"/>
    <n v="21469"/>
    <d v="2021-07-10T00:00:00"/>
    <s v="Default"/>
    <s v="Monthly EMI"/>
    <n v="110159"/>
    <s v="SANGRUR-110159"/>
    <s v="Aditya Malhotra"/>
    <s v="Female"/>
    <s v="46-55"/>
    <n v="51"/>
    <s v="1/1/1968"/>
    <s v="OBC"/>
    <s v="Hindu"/>
    <s v="RENT"/>
    <s v="25K-50K"/>
    <s v="Self-Employed"/>
    <n v="389"/>
    <s v="XLG"/>
    <s v="Services"/>
    <s v=" 36 months"/>
    <n v="0.1065"/>
    <s v="B"/>
    <s v="B2"/>
    <s v="SANGRUR"/>
    <s v="102-DBS"/>
    <s v="LUDHIANA"/>
    <s v="PB"/>
    <s v="PUNJAB"/>
    <s v="SANGRUR"/>
    <n v="110159"/>
    <s v="10037-RAJESH PRATAP"/>
    <s v="Low"/>
    <n v="48691"/>
    <n v="5165"/>
    <n v="47659"/>
    <n v="8.58"/>
    <n v="4237.8599999999997"/>
    <s v="Y"/>
    <s v="N"/>
    <n v="0"/>
    <s v="Late"/>
    <x v="638"/>
    <s v="2021-07"/>
    <s v="2021-06"/>
    <n v="0"/>
    <n v="0"/>
    <x v="6"/>
    <n v="2020"/>
    <n v="0"/>
    <s v="2021-Q3"/>
    <n v="1"/>
  </r>
  <r>
    <s v="ACC001233"/>
    <n v="704"/>
    <s v="HAPUR"/>
    <s v="JLG29K"/>
    <n v="39211"/>
    <n v="13494"/>
    <n v="11564"/>
    <d v="2021-07-12T00:00:00"/>
    <s v="Paid Off"/>
    <s v="Monthly EMI"/>
    <n v="210563"/>
    <s v="HAPUR-210563"/>
    <s v="Aarav Malhotra"/>
    <s v="Female"/>
    <s v="46-55"/>
    <n v="53"/>
    <s v="1/1/1966"/>
    <s v="Minority"/>
    <s v="Muslim"/>
    <s v="RENT"/>
    <s v="25K-50K"/>
    <s v="Business"/>
    <n v="812"/>
    <s v="XLG"/>
    <s v="Trade"/>
    <s v=" 60 months"/>
    <n v="0.17269999999999999"/>
    <s v="D"/>
    <s v="D3"/>
    <s v="HAPUR"/>
    <s v="176-DBS"/>
    <s v="BULANDSHAHR"/>
    <s v="UP"/>
    <s v="UTTAR PRADESH"/>
    <s v="HAPUR"/>
    <n v="210563"/>
    <s v="10183-RISHABH PANT"/>
    <s v="Low"/>
    <n v="40798"/>
    <n v="13380"/>
    <n v="38842"/>
    <n v="29.13"/>
    <n v="4805.46"/>
    <s v="N"/>
    <s v="N"/>
    <n v="1"/>
    <s v="Very Late"/>
    <x v="43"/>
    <s v="2021-07"/>
    <s v="2021-06"/>
    <n v="0"/>
    <n v="0"/>
    <x v="6"/>
    <n v="2020"/>
    <n v="0"/>
    <s v="2021-Q3"/>
    <n v="0"/>
  </r>
  <r>
    <s v="ACC000028"/>
    <n v="721"/>
    <s v="Mathura"/>
    <s v="JLG30K"/>
    <n v="42636"/>
    <n v="49290"/>
    <n v="27420"/>
    <d v="2021-07-12T00:00:00"/>
    <s v="Default"/>
    <s v="Monthly EMI"/>
    <n v="910182"/>
    <s v="Mathura-910182"/>
    <s v="Nisha Patel"/>
    <s v="Female"/>
    <s v="26-35"/>
    <n v="34"/>
    <s v="1/1/1983"/>
    <s v="SC"/>
    <s v="Hindu"/>
    <s v="RENT"/>
    <s v="75K-100K"/>
    <s v="Salaried"/>
    <n v="734"/>
    <s v="XLG"/>
    <s v="Services"/>
    <s v=" 36 months"/>
    <n v="0.1065"/>
    <s v="B"/>
    <s v="B2"/>
    <s v="Mathura"/>
    <s v="176-DBS"/>
    <s v="BULANDSHAHR"/>
    <s v="UP"/>
    <s v="UTTAR PRADESH"/>
    <s v="MATHURA"/>
    <n v="910182"/>
    <s v="10469-MANISH  PANDEY"/>
    <s v="High"/>
    <n v="42243"/>
    <n v="50151"/>
    <n v="42433"/>
    <n v="3.13"/>
    <n v="2075.86"/>
    <s v="Y"/>
    <s v="N"/>
    <n v="0"/>
    <s v="On-Time"/>
    <x v="639"/>
    <s v="2021-07"/>
    <s v="2021-06"/>
    <n v="0"/>
    <n v="0"/>
    <x v="6"/>
    <n v="2020"/>
    <n v="0"/>
    <s v="2021-Q3"/>
    <n v="1"/>
  </r>
  <r>
    <s v="ACC000388"/>
    <n v="851"/>
    <s v="DHURI"/>
    <s v="JLG35K"/>
    <n v="43819"/>
    <n v="9062"/>
    <n v="27299"/>
    <d v="2021-07-12T00:00:00"/>
    <s v="Fully Paid"/>
    <s v="Quarterly EMI"/>
    <n v="1030063"/>
    <s v="DHURI-1030063"/>
    <s v="Aditya Joshi"/>
    <s v="Female"/>
    <s v="46-55"/>
    <n v="54"/>
    <s v="1/1/1963"/>
    <s v="OBC"/>
    <s v="Hindu"/>
    <s v="RENT"/>
    <s v="50K-75K"/>
    <s v="Business"/>
    <n v="357"/>
    <s v="XLG"/>
    <s v="Trade"/>
    <s v=" 36 months"/>
    <n v="9.9099999999999994E-2"/>
    <s v="B"/>
    <s v="B1"/>
    <s v="DHURI"/>
    <s v="102-DBS"/>
    <s v="LUDHIANA"/>
    <s v="PB"/>
    <s v="PUNJAB"/>
    <s v="SANGRUR"/>
    <n v="1030063"/>
    <s v="12058-DEEPAK KUMAR"/>
    <s v="Low"/>
    <n v="44509"/>
    <n v="9292"/>
    <n v="43574"/>
    <n v="11.52"/>
    <n v="4219.54"/>
    <s v="N"/>
    <s v="N"/>
    <n v="0"/>
    <s v="On-Time"/>
    <x v="493"/>
    <s v="2021-07"/>
    <s v="2021-06"/>
    <n v="0"/>
    <n v="0"/>
    <x v="6"/>
    <n v="2020"/>
    <n v="0"/>
    <s v="2021-Q3"/>
    <n v="0"/>
  </r>
  <r>
    <s v="ACC000613"/>
    <n v="976"/>
    <s v="MUKTSAR"/>
    <s v="JLG30K"/>
    <n v="32894"/>
    <n v="11685"/>
    <n v="25908"/>
    <d v="2021-07-19T00:00:00"/>
    <s v="Paid Off"/>
    <s v="Monthly EMI"/>
    <n v="1110166"/>
    <s v="MUKTSAR-1110166"/>
    <s v="Meera Patel"/>
    <s v="Female"/>
    <s v="26-35"/>
    <n v="28"/>
    <s v="29-03-1991"/>
    <s v="ST"/>
    <s v="Sikh"/>
    <s v="RENT"/>
    <s v="25K-50K"/>
    <s v="Salaried"/>
    <n v="432"/>
    <s v="XLG"/>
    <s v="Services"/>
    <s v=" 36 months"/>
    <n v="0.1065"/>
    <s v="B"/>
    <s v="B2"/>
    <s v="MUKTSAR"/>
    <s v="102-DBS"/>
    <s v="LUDHIANA"/>
    <s v="PB"/>
    <s v="PUNJAB"/>
    <s v="SRI MUKTSAR SAHIB"/>
    <n v="1110166"/>
    <s v="11303-ASHUTOSH KUMAR SUMAN"/>
    <s v="Medium"/>
    <n v="32735"/>
    <n v="13079"/>
    <n v="32654"/>
    <n v="40.75"/>
    <n v="1966.17"/>
    <s v="Y"/>
    <s v="N"/>
    <n v="0"/>
    <s v="Very Late"/>
    <x v="431"/>
    <s v="2021-07"/>
    <s v="2021-06"/>
    <n v="0"/>
    <n v="0"/>
    <x v="6"/>
    <n v="2020"/>
    <n v="0"/>
    <s v="2021-Q3"/>
    <n v="0"/>
  </r>
  <r>
    <s v="ACC000262"/>
    <n v="881"/>
    <s v="MAWANA"/>
    <s v="JLG29K"/>
    <n v="21091"/>
    <n v="48965"/>
    <n v="26999"/>
    <d v="2021-07-20T00:00:00"/>
    <s v="Fully Paid"/>
    <s v="Quarterly EMI"/>
    <n v="800018"/>
    <s v="MAWANA-800018"/>
    <s v="Nisha Chopra"/>
    <s v="Female"/>
    <s v="46-55"/>
    <n v="52"/>
    <s v="1/1/1965"/>
    <s v="General"/>
    <s v="Hindu"/>
    <s v="RENT"/>
    <s v="100K+"/>
    <s v="Salaried"/>
    <n v="322"/>
    <s v="XLG"/>
    <s v="Trade"/>
    <s v=" 60 months"/>
    <n v="0.17269999999999999"/>
    <s v="D"/>
    <s v="D3"/>
    <s v="MAWANA"/>
    <s v="176-DBS"/>
    <s v="BULANDSHAHR"/>
    <s v="UP"/>
    <s v="UTTAR PRADESH"/>
    <s v="MEERUT"/>
    <n v="800018"/>
    <s v="11183-ANIL KUMAR"/>
    <s v="Medium"/>
    <n v="20690"/>
    <n v="49068"/>
    <n v="21011"/>
    <n v="1.71"/>
    <n v="1922.91"/>
    <s v="N"/>
    <s v="Y"/>
    <n v="0"/>
    <s v="On-Time"/>
    <x v="96"/>
    <s v="2021-07"/>
    <s v="2021-06"/>
    <n v="0"/>
    <n v="0"/>
    <x v="6"/>
    <n v="2020"/>
    <n v="0"/>
    <s v="2021-Q3"/>
    <n v="0"/>
  </r>
  <r>
    <s v="ACC000898"/>
    <n v="294"/>
    <s v="UJJAIN"/>
    <s v="JLG35K"/>
    <n v="5510"/>
    <n v="33199"/>
    <n v="33572"/>
    <d v="2021-07-22T00:00:00"/>
    <s v="Active"/>
    <s v="Monthly EMI"/>
    <n v="1510002"/>
    <s v="UJJAIN-1510002"/>
    <s v="Kavya Chopra"/>
    <s v="Female"/>
    <s v="18-25"/>
    <n v="23"/>
    <s v="1/1/1994"/>
    <s v="General"/>
    <s v="Hindu"/>
    <s v="RENT"/>
    <s v="75K-100K"/>
    <s v="Business"/>
    <n v="588"/>
    <s v="XLG"/>
    <s v="Trade"/>
    <s v=" 36 months"/>
    <n v="9.9099999999999994E-2"/>
    <s v="B"/>
    <s v="B1"/>
    <s v="UJJAIN"/>
    <s v="200-DBS"/>
    <s v="BHOPAL"/>
    <s v="MP"/>
    <s v="MADHYA PRADESH"/>
    <s v="UJJAIN"/>
    <n v="1510002"/>
    <s v="12915-FAIZAL KHAN"/>
    <s v="High"/>
    <n v="6698"/>
    <n v="33826"/>
    <n v="5367"/>
    <n v="46.74"/>
    <n v="3914.18"/>
    <s v="N"/>
    <s v="N"/>
    <n v="0"/>
    <s v="On-Time"/>
    <x v="23"/>
    <s v="2021-07"/>
    <s v="2021-06"/>
    <n v="1"/>
    <n v="0"/>
    <x v="6"/>
    <n v="2020"/>
    <n v="1"/>
    <s v="2021-Q3"/>
    <n v="0"/>
  </r>
  <r>
    <s v="ACC000178"/>
    <n v="731"/>
    <s v="TEZPUR"/>
    <s v="JLG30K"/>
    <n v="22800"/>
    <n v="33069"/>
    <n v="3925"/>
    <d v="2021-07-22T00:00:00"/>
    <s v="Paid Off"/>
    <s v="Monthly EMI"/>
    <n v="680026"/>
    <s v="TEZPUR-680026"/>
    <s v="Aarav Joshi"/>
    <s v="Female"/>
    <s v="18-25"/>
    <n v="22"/>
    <s v="27-10-1997"/>
    <s v="General"/>
    <s v="Hindu"/>
    <s v="RENT"/>
    <s v="&lt;25K"/>
    <s v="Salaried"/>
    <n v="516"/>
    <s v="XLG"/>
    <s v="Services"/>
    <s v=" 36 months"/>
    <n v="0.1065"/>
    <s v="B"/>
    <s v="B2"/>
    <s v="TEZPUR"/>
    <s v="208-DBS"/>
    <s v="GUWAAHATI"/>
    <s v="AS"/>
    <s v="ASSAM"/>
    <s v="SONITPUR"/>
    <n v="680026"/>
    <s v="11055-MANAS PROTIM HAZARIKA"/>
    <s v="Medium"/>
    <n v="23756"/>
    <n v="32613"/>
    <n v="22513"/>
    <n v="42.68"/>
    <n v="3306.33"/>
    <s v="N"/>
    <s v="N"/>
    <n v="0"/>
    <s v="On-Time"/>
    <x v="234"/>
    <s v="2021-07"/>
    <s v="2021-06"/>
    <n v="0"/>
    <n v="0"/>
    <x v="6"/>
    <n v="2020"/>
    <n v="0"/>
    <s v="2021-Q3"/>
    <n v="0"/>
  </r>
  <r>
    <s v="ACC001687"/>
    <n v="38"/>
    <s v="CHHATA"/>
    <s v="JLG45K"/>
    <n v="47037"/>
    <n v="21528"/>
    <n v="36716"/>
    <d v="2021-07-25T00:00:00"/>
    <s v="Fully Paid"/>
    <s v="Quarterly EMI"/>
    <n v="910020"/>
    <s v="CHHATA-910020"/>
    <s v="Aditya Sharma"/>
    <s v="Female"/>
    <s v="26-35"/>
    <n v="32"/>
    <s v="1/1/1985"/>
    <s v="General"/>
    <s v="Hindu"/>
    <s v="RENT"/>
    <s v="50K-75K"/>
    <s v="Self-Employed"/>
    <n v="821"/>
    <s v="XLG"/>
    <s v="Agriculture"/>
    <s v=" 36 months"/>
    <n v="7.51E-2"/>
    <s v="A"/>
    <s v="A3"/>
    <s v="CHHATA"/>
    <s v="176-DBS"/>
    <s v="BULANDSHAHR"/>
    <s v="UP"/>
    <s v="UTTAR PRADESH"/>
    <s v="MATHURA"/>
    <n v="910020"/>
    <s v="10047-ANIL KUMAR"/>
    <s v="High"/>
    <n v="48134"/>
    <n v="22998"/>
    <n v="46970"/>
    <n v="22.97"/>
    <n v="1838.76"/>
    <s v="N"/>
    <s v="N"/>
    <n v="1"/>
    <s v="On-Time"/>
    <x v="512"/>
    <s v="2021-07"/>
    <s v="2021-06"/>
    <n v="0"/>
    <n v="0"/>
    <x v="6"/>
    <n v="2020"/>
    <n v="0"/>
    <s v="2021-Q3"/>
    <n v="0"/>
  </r>
  <r>
    <s v="ACC000374"/>
    <n v="195"/>
    <s v="MAWANA"/>
    <s v="JLG35K"/>
    <n v="17296"/>
    <n v="32285"/>
    <n v="14152"/>
    <d v="2021-07-25T00:00:00"/>
    <s v="Paid Off"/>
    <s v="Quarterly EMI"/>
    <n v="800018"/>
    <s v="MAWANA-800018"/>
    <s v="Ananya Verma"/>
    <s v="Female"/>
    <s v="46-55"/>
    <n v="51"/>
    <s v="1/6/1967"/>
    <s v="OBC"/>
    <s v="Hindu"/>
    <s v="MORTGAGE"/>
    <s v="25K-50K"/>
    <s v="Self-Employed"/>
    <n v="770"/>
    <s v="XLG"/>
    <s v="Trade"/>
    <s v=" 36 months"/>
    <n v="9.9099999999999994E-2"/>
    <s v="B"/>
    <s v="B1"/>
    <s v="MAWANA"/>
    <s v="176-DBS"/>
    <s v="BULANDSHAHR"/>
    <s v="UP"/>
    <s v="UTTAR PRADESH"/>
    <s v="MEERUT"/>
    <n v="800018"/>
    <s v="11183-ANIL KUMAR"/>
    <s v="Medium"/>
    <n v="17198"/>
    <n v="32136"/>
    <n v="16886"/>
    <n v="49.84"/>
    <n v="2655.61"/>
    <s v="N"/>
    <s v="N"/>
    <n v="1"/>
    <s v="Very Late"/>
    <x v="12"/>
    <s v="2021-07"/>
    <s v="2021-06"/>
    <n v="0"/>
    <n v="0"/>
    <x v="6"/>
    <n v="2020"/>
    <n v="0"/>
    <s v="2021-Q3"/>
    <n v="0"/>
  </r>
  <r>
    <s v="ACC001641"/>
    <n v="298"/>
    <s v="MUKTSAR"/>
    <s v="JLG35K"/>
    <n v="40547"/>
    <n v="16150"/>
    <n v="24677"/>
    <d v="2021-07-27T00:00:00"/>
    <s v="Paid Off"/>
    <s v="Monthly EMI"/>
    <n v="1110166"/>
    <s v="MUKTSAR-1110166"/>
    <s v="Ananya Nair"/>
    <s v="Female"/>
    <s v="36-45"/>
    <n v="44"/>
    <s v="1/1/1975"/>
    <s v="ST"/>
    <s v="Sikh"/>
    <s v="RENT"/>
    <s v="50K-75K"/>
    <s v="Self-Employed"/>
    <n v="638"/>
    <s v="XLG"/>
    <s v="Trade"/>
    <s v=" 36 months"/>
    <n v="9.9099999999999994E-2"/>
    <s v="B"/>
    <s v="B1"/>
    <s v="MUKTSAR"/>
    <s v="102-DBS"/>
    <s v="LUDHIANA"/>
    <s v="PB"/>
    <s v="PUNJAB"/>
    <s v="SRI MUKTSAR SAHIB"/>
    <n v="1110166"/>
    <s v="11303-ASHUTOSH KUMAR SUMAN"/>
    <s v="Medium"/>
    <n v="41218"/>
    <n v="16666"/>
    <n v="40337"/>
    <n v="3.14"/>
    <n v="2701.24"/>
    <s v="Y"/>
    <s v="N"/>
    <n v="0"/>
    <s v="On-Time"/>
    <x v="640"/>
    <s v="2021-07"/>
    <s v="2021-06"/>
    <n v="0"/>
    <n v="0"/>
    <x v="6"/>
    <n v="2020"/>
    <n v="0"/>
    <s v="2021-Q3"/>
    <n v="1"/>
  </r>
  <r>
    <s v="ACC000216"/>
    <n v="562"/>
    <s v="SANGRUR"/>
    <s v="JLG44K"/>
    <n v="28747"/>
    <n v="13805"/>
    <n v="33781"/>
    <d v="2021-07-28T00:00:00"/>
    <s v="Default"/>
    <s v="Monthly EMI"/>
    <n v="110159"/>
    <s v="SANGRUR-110159"/>
    <s v="Kavya Malhotra"/>
    <s v="Female"/>
    <s v="26-35"/>
    <n v="34"/>
    <s v="1/1/1985"/>
    <s v="ST"/>
    <s v="Sikh"/>
    <s v="MORTGAGE"/>
    <s v="75K-100K"/>
    <s v="Business"/>
    <n v="328"/>
    <s v="XLG"/>
    <s v="Home Loan"/>
    <s v=" 36 months"/>
    <n v="6.6199999999999995E-2"/>
    <s v="A"/>
    <s v="A2"/>
    <s v="SANGRUR"/>
    <s v="102-DBS"/>
    <s v="LUDHIANA"/>
    <s v="PB"/>
    <s v="PUNJAB"/>
    <s v="SANGRUR"/>
    <n v="110159"/>
    <s v="10037-RAJESH PRATAP"/>
    <s v="Low"/>
    <n v="29256"/>
    <n v="15683"/>
    <n v="28459"/>
    <n v="23.73"/>
    <n v="1300.79"/>
    <s v="N"/>
    <s v="N"/>
    <n v="1"/>
    <s v="Late"/>
    <x v="304"/>
    <s v="2021-07"/>
    <s v="2021-06"/>
    <n v="0"/>
    <n v="0"/>
    <x v="6"/>
    <n v="2020"/>
    <n v="0"/>
    <s v="2021-Q3"/>
    <n v="0"/>
  </r>
  <r>
    <s v="ACC000099"/>
    <n v="631"/>
    <s v="TEZPUR"/>
    <s v="JLG30K"/>
    <n v="6560"/>
    <n v="18644"/>
    <n v="2792"/>
    <d v="2021-07-28T00:00:00"/>
    <s v="Paid Off"/>
    <s v="Quarterly EMI"/>
    <n v="680026"/>
    <s v="TEZPUR-680026"/>
    <s v="Aarav Malhotra"/>
    <s v="Female"/>
    <s v="46-55"/>
    <n v="47"/>
    <s v="1/1/1972"/>
    <s v="Minority"/>
    <s v="Muslim"/>
    <s v="RENT"/>
    <s v="&lt;25K"/>
    <s v="Salaried"/>
    <n v="526"/>
    <s v="XLG"/>
    <s v="Services"/>
    <s v=" 36 months"/>
    <n v="0.1065"/>
    <s v="B"/>
    <s v="B2"/>
    <s v="TEZPUR"/>
    <s v="208-DBS"/>
    <s v="GUWAAHATI"/>
    <s v="AS"/>
    <s v="ASSAM"/>
    <s v="SONITPUR"/>
    <n v="680026"/>
    <s v="11055-MANAS PROTIM HAZARIKA"/>
    <s v="Medium"/>
    <n v="7300"/>
    <n v="18285"/>
    <n v="6147"/>
    <n v="22.71"/>
    <n v="2516.37"/>
    <s v="Y"/>
    <s v="Y"/>
    <n v="0"/>
    <s v="On-Time"/>
    <x v="641"/>
    <s v="2021-07"/>
    <s v="2021-06"/>
    <n v="0"/>
    <n v="0"/>
    <x v="6"/>
    <n v="2020"/>
    <n v="0"/>
    <s v="2021-Q3"/>
    <n v="1"/>
  </r>
  <r>
    <s v="ACC001203"/>
    <n v="720"/>
    <s v="AGRA"/>
    <s v="JLG44K"/>
    <n v="24308"/>
    <n v="5431"/>
    <n v="13469"/>
    <d v="2021-07-31T00:00:00"/>
    <s v="Default"/>
    <s v="Quarterly EMI"/>
    <n v="140056"/>
    <s v="AGRA-140056"/>
    <s v="Ananya Patel"/>
    <s v="Female"/>
    <s v="36-45"/>
    <n v="43"/>
    <s v="1/3/1975"/>
    <s v="Minority"/>
    <s v="Muslim"/>
    <s v="RENT"/>
    <s v="75K-100K"/>
    <s v="Salaried"/>
    <n v="558"/>
    <s v="XLG"/>
    <s v="Home Loan"/>
    <s v=" 36 months"/>
    <n v="6.6199999999999995E-2"/>
    <s v="A"/>
    <s v="A2"/>
    <s v="AGRA"/>
    <s v="176-DBS"/>
    <s v="BULANDSHAHR"/>
    <s v="UP"/>
    <s v="UTTAR PRADESH"/>
    <s v="AGRA"/>
    <n v="140056"/>
    <s v="10161-RAM AVTAR"/>
    <s v="Medium"/>
    <n v="25360"/>
    <n v="6060"/>
    <n v="23860"/>
    <n v="18.97"/>
    <n v="3731.82"/>
    <s v="N"/>
    <s v="N"/>
    <n v="2"/>
    <s v="On-Time"/>
    <x v="642"/>
    <s v="2021-07"/>
    <s v="2021-06"/>
    <n v="0"/>
    <n v="0"/>
    <x v="6"/>
    <n v="2020"/>
    <n v="0"/>
    <s v="2021-Q3"/>
    <n v="1"/>
  </r>
  <r>
    <s v="ACC000244"/>
    <n v="917"/>
    <s v="FATEHGARH SAHIB"/>
    <s v="JLG30K"/>
    <n v="30378"/>
    <n v="20805"/>
    <n v="38326"/>
    <d v="2021-08-03T00:00:00"/>
    <s v="Fully Paid"/>
    <s v="Quarterly EMI"/>
    <n v="120676"/>
    <s v="FATEHGARH SAHIB-120676"/>
    <s v="Laksh Reddy"/>
    <s v="Female"/>
    <s v="26-35"/>
    <n v="29"/>
    <s v="1/1/1990"/>
    <s v="OBC"/>
    <s v="Hindu"/>
    <s v="RENT"/>
    <s v="75K-100K"/>
    <s v="Business"/>
    <n v="311"/>
    <s v="XLG"/>
    <s v="Services"/>
    <s v=" 36 months"/>
    <n v="0.1065"/>
    <s v="B"/>
    <s v="B2"/>
    <s v="FATEHGARH SAHIB"/>
    <s v="102-DBS"/>
    <s v="LUDHIANA"/>
    <s v="PB"/>
    <s v="PUNJAB"/>
    <s v="FATEHGARH SAHIB"/>
    <n v="120676"/>
    <s v="10037-RAJESH PRATAP"/>
    <s v="Medium"/>
    <n v="31166"/>
    <n v="20722"/>
    <n v="30280"/>
    <n v="13.07"/>
    <n v="2126.64"/>
    <s v="N"/>
    <s v="N"/>
    <n v="0"/>
    <s v="On-Time"/>
    <x v="521"/>
    <s v="2021-08"/>
    <s v="2021-07"/>
    <n v="0"/>
    <n v="0"/>
    <x v="6"/>
    <n v="2020"/>
    <n v="0"/>
    <s v="2021-Q3"/>
    <n v="0"/>
  </r>
  <r>
    <s v="ACC000878"/>
    <n v="673"/>
    <s v="MAWANA"/>
    <s v="JLG35K"/>
    <n v="5433"/>
    <n v="10633"/>
    <n v="39467"/>
    <d v="2021-08-05T00:00:00"/>
    <s v="Active"/>
    <s v="Monthly EMI"/>
    <n v="800018"/>
    <s v="MAWANA-800018"/>
    <s v="Kavya Malhotra"/>
    <s v="Female"/>
    <s v="36-45"/>
    <n v="36"/>
    <s v="1/1/1983"/>
    <s v="ST"/>
    <s v="Sikh"/>
    <s v="RENT"/>
    <s v="&lt;25K"/>
    <s v="Salaried"/>
    <n v="514"/>
    <s v="XLG"/>
    <s v="Trade"/>
    <s v=" 36 months"/>
    <n v="9.9099999999999994E-2"/>
    <s v="B"/>
    <s v="B1"/>
    <s v="MAWANA"/>
    <s v="176-DBS"/>
    <s v="BULANDSHAHR"/>
    <s v="UP"/>
    <s v="UTTAR PRADESH"/>
    <s v="MEERUT"/>
    <n v="800018"/>
    <s v="11183-ANIL KUMAR"/>
    <s v="Medium"/>
    <n v="5481"/>
    <n v="11002"/>
    <n v="5082"/>
    <n v="10.78"/>
    <n v="1764.6"/>
    <s v="N"/>
    <s v="N"/>
    <n v="1"/>
    <s v="On-Time"/>
    <x v="350"/>
    <s v="2021-08"/>
    <s v="2021-07"/>
    <n v="1"/>
    <n v="0"/>
    <x v="6"/>
    <n v="2020"/>
    <n v="0"/>
    <s v="2021-Q3"/>
    <n v="0"/>
  </r>
  <r>
    <s v="ACC001652"/>
    <n v="220"/>
    <s v="BEHROR"/>
    <s v="JLG30K"/>
    <n v="19949"/>
    <n v="2986"/>
    <n v="34640"/>
    <d v="2021-08-06T00:00:00"/>
    <s v="Fully Paid"/>
    <s v="Quarterly EMI"/>
    <n v="30179"/>
    <s v="BEHROR-30179"/>
    <s v="Diya Nair"/>
    <s v="Female"/>
    <s v="18-25"/>
    <n v="25"/>
    <s v="1/1/1992"/>
    <s v="General"/>
    <s v="Hindu"/>
    <s v="RENT"/>
    <s v="50K-75K"/>
    <s v="Self-Employed"/>
    <n v="752"/>
    <s v="XLG"/>
    <s v="Services"/>
    <s v=" 36 months"/>
    <n v="0.1065"/>
    <s v="B"/>
    <s v="B2"/>
    <s v="BEHROR"/>
    <s v="301-DBS"/>
    <s v="JAIPUR"/>
    <s v="RJ"/>
    <s v="RAJASTHAN"/>
    <s v="BEHROD"/>
    <n v="30179"/>
    <s v="10055-MAHESH KUMAR PATEL"/>
    <s v="Low"/>
    <n v="19759"/>
    <n v="3637"/>
    <n v="19557"/>
    <n v="4.3600000000000003"/>
    <n v="2601.2399999999998"/>
    <s v="N"/>
    <s v="Y"/>
    <n v="1"/>
    <s v="Late"/>
    <x v="0"/>
    <s v="2021-08"/>
    <s v="2021-07"/>
    <n v="0"/>
    <n v="0"/>
    <x v="6"/>
    <n v="2020"/>
    <n v="0"/>
    <s v="2021-Q3"/>
    <n v="0"/>
  </r>
  <r>
    <s v="ACC001993"/>
    <n v="207"/>
    <s v="PATIALA"/>
    <s v="JLG30K"/>
    <n v="34711"/>
    <n v="27539"/>
    <n v="20306"/>
    <d v="2021-08-08T00:00:00"/>
    <s v="Paid Off"/>
    <s v="Quarterly EMI"/>
    <n v="100186"/>
    <s v="PATIALA-100186"/>
    <s v="Nisha Reddy"/>
    <s v="Female"/>
    <s v="36-45"/>
    <n v="44"/>
    <s v="1/1/1975"/>
    <s v="OBC"/>
    <s v="Hindu"/>
    <s v="MORTGAGE"/>
    <s v="75K-100K"/>
    <s v="Business"/>
    <n v="815"/>
    <s v="XLG"/>
    <s v="Services"/>
    <s v=" 36 months"/>
    <n v="0.1065"/>
    <s v="B"/>
    <s v="B2"/>
    <s v="PATIALA"/>
    <s v="102-DBS"/>
    <s v="LUDHIANA"/>
    <s v="PB"/>
    <s v="PUNJAB"/>
    <s v="PATIALA"/>
    <n v="100186"/>
    <s v="10420-MUNENDRA  SINGH"/>
    <s v="Medium"/>
    <n v="35582"/>
    <n v="27822"/>
    <n v="34505"/>
    <n v="42.52"/>
    <n v="1597.32"/>
    <s v="N"/>
    <s v="N"/>
    <n v="2"/>
    <s v="On-Time"/>
    <x v="643"/>
    <s v="2021-08"/>
    <s v="2021-07"/>
    <n v="0"/>
    <n v="0"/>
    <x v="6"/>
    <n v="2020"/>
    <n v="0"/>
    <s v="2021-Q3"/>
    <n v="1"/>
  </r>
  <r>
    <s v="ACC001797"/>
    <n v="760"/>
    <s v="BUXAR"/>
    <s v="JLG35K"/>
    <n v="25425"/>
    <n v="35043"/>
    <n v="22399"/>
    <d v="2021-08-11T00:00:00"/>
    <s v="Active"/>
    <s v="Quarterly EMI"/>
    <n v="710002"/>
    <s v="BUXAR-710002"/>
    <s v="Nisha Reddy"/>
    <s v="Female"/>
    <s v="26-35"/>
    <n v="33"/>
    <s v="1/1/1987"/>
    <s v="ST"/>
    <s v="Sikh"/>
    <s v="RENT"/>
    <s v="100K+"/>
    <s v="Business"/>
    <n v="473"/>
    <s v="XLG"/>
    <s v="Trade"/>
    <s v=" 36 months"/>
    <n v="9.9099999999999994E-2"/>
    <s v="B"/>
    <s v="B1"/>
    <s v="BUXAR"/>
    <s v="209-DBS"/>
    <s v="PATNA"/>
    <s v="BR"/>
    <s v="BIHAR"/>
    <s v="BUXAR"/>
    <n v="710002"/>
    <s v="10055-MAHESH KUMAR PATEL"/>
    <s v="Medium"/>
    <n v="26947"/>
    <n v="34657"/>
    <n v="25075"/>
    <n v="20.09"/>
    <n v="4232.5"/>
    <s v="N"/>
    <s v="N"/>
    <n v="2"/>
    <s v="Very Late"/>
    <x v="609"/>
    <s v="2021-08"/>
    <s v="2021-07"/>
    <n v="1"/>
    <n v="0"/>
    <x v="6"/>
    <n v="2020"/>
    <n v="0"/>
    <s v="2021-Q3"/>
    <n v="0"/>
  </r>
  <r>
    <s v="ACC000297"/>
    <n v="624"/>
    <s v="DURGAPUR"/>
    <s v="JLG30K"/>
    <n v="22662"/>
    <n v="5655"/>
    <n v="5734"/>
    <d v="2021-08-12T00:00:00"/>
    <s v="Fully Paid"/>
    <s v="Quarterly EMI"/>
    <n v="700013"/>
    <s v="DURGAPUR-700013"/>
    <s v="Laksh Reddy"/>
    <s v="Female"/>
    <s v="26-35"/>
    <n v="29"/>
    <s v="1/1/1990"/>
    <s v="OBC"/>
    <s v="Hindu"/>
    <s v="RENT"/>
    <s v="75K-100K"/>
    <s v="Business"/>
    <n v="311"/>
    <s v="XLG"/>
    <s v="Services"/>
    <s v=" 36 months"/>
    <n v="0.1065"/>
    <s v="B"/>
    <s v="B2"/>
    <s v="DURGAPUR"/>
    <s v="201-DBS"/>
    <s v="HOWRAH"/>
    <s v="WB"/>
    <s v="WEST BENGAL"/>
    <s v="PASCHIM BARDHHAMAN"/>
    <n v="700013"/>
    <s v="10037-RAJESH PRATAP"/>
    <s v="Low"/>
    <n v="23586"/>
    <n v="7435"/>
    <n v="22449"/>
    <n v="13.08"/>
    <n v="3678.82"/>
    <s v="N"/>
    <s v="N"/>
    <n v="0"/>
    <s v="Late"/>
    <x v="67"/>
    <s v="2021-08"/>
    <s v="2021-07"/>
    <n v="0"/>
    <n v="0"/>
    <x v="6"/>
    <n v="2020"/>
    <n v="1"/>
    <s v="2021-Q3"/>
    <n v="0"/>
  </r>
  <r>
    <s v="ACC000380"/>
    <n v="629"/>
    <s v="JALANDHAR"/>
    <s v="JLG30K"/>
    <n v="41588"/>
    <n v="30252"/>
    <n v="25596"/>
    <d v="2021-08-12T00:00:00"/>
    <s v="Fully Paid"/>
    <s v="Quarterly EMI"/>
    <n v="160051"/>
    <s v="JALANDHAR-160051"/>
    <s v="Nisha Chopra"/>
    <s v="Female"/>
    <s v="46-55"/>
    <n v="49"/>
    <s v="10/11/1970"/>
    <s v="SC"/>
    <s v="Hindu"/>
    <s v="RENT"/>
    <s v="75K-100K"/>
    <s v="Business"/>
    <n v="641"/>
    <s v="XLG"/>
    <s v="Services"/>
    <s v=" 36 months"/>
    <n v="0.1065"/>
    <s v="B"/>
    <s v="B2"/>
    <s v="JALANDHAR"/>
    <s v="102-DBS"/>
    <s v="LUDHIANA"/>
    <s v="PB"/>
    <s v="PUNJAB"/>
    <s v="JALANDHAR"/>
    <n v="160051"/>
    <s v="10067-AKSHAY KUMAR"/>
    <s v="Low"/>
    <n v="41576"/>
    <n v="31917"/>
    <n v="41422"/>
    <n v="31.73"/>
    <n v="1975.7"/>
    <s v="N"/>
    <s v="N"/>
    <n v="2"/>
    <s v="On-Time"/>
    <x v="330"/>
    <s v="2021-08"/>
    <s v="2021-07"/>
    <n v="0"/>
    <n v="0"/>
    <x v="6"/>
    <n v="2020"/>
    <n v="0"/>
    <s v="2021-Q3"/>
    <n v="0"/>
  </r>
  <r>
    <s v="ACC000242"/>
    <n v="830"/>
    <s v="Mathura"/>
    <s v="JLG29K"/>
    <n v="40891"/>
    <n v="23097"/>
    <n v="21731"/>
    <d v="2021-08-12T00:00:00"/>
    <s v="Active"/>
    <s v="Quarterly EMI"/>
    <n v="910182"/>
    <s v="Mathura-910182"/>
    <s v="Ananya Sharma"/>
    <s v="Female"/>
    <s v="46-55"/>
    <n v="52"/>
    <s v="1/1/1967"/>
    <s v="Minority"/>
    <s v="Muslim"/>
    <s v="RENT"/>
    <s v="&lt;25K"/>
    <s v="Business"/>
    <n v="557"/>
    <s v="XLG"/>
    <s v="Trade"/>
    <s v=" 60 months"/>
    <n v="0.17269999999999999"/>
    <s v="D"/>
    <s v="D3"/>
    <s v="Mathura"/>
    <s v="176-DBS"/>
    <s v="BULANDSHAHR"/>
    <s v="UP"/>
    <s v="UTTAR PRADESH"/>
    <s v="MATHURA"/>
    <n v="910182"/>
    <s v="10469-MANISH  PANDEY"/>
    <s v="High"/>
    <n v="41006"/>
    <n v="22698"/>
    <n v="40618"/>
    <n v="44.22"/>
    <n v="2812.73"/>
    <s v="N"/>
    <s v="N"/>
    <n v="1"/>
    <s v="On-Time"/>
    <x v="375"/>
    <s v="2021-08"/>
    <s v="2021-07"/>
    <n v="1"/>
    <n v="0"/>
    <x v="6"/>
    <n v="2020"/>
    <n v="1"/>
    <s v="2021-Q3"/>
    <n v="0"/>
  </r>
  <r>
    <s v="ACC001806"/>
    <n v="864"/>
    <s v="BUXAR"/>
    <s v="JLG30K"/>
    <n v="7565"/>
    <n v="6287"/>
    <n v="37868"/>
    <d v="2021-08-12T00:00:00"/>
    <s v="Fully Paid"/>
    <s v="Quarterly EMI"/>
    <n v="710002"/>
    <s v="BUXAR-710002"/>
    <s v="Aditya Patel"/>
    <s v="Female"/>
    <s v="26-35"/>
    <n v="27"/>
    <s v="11/4/1992"/>
    <s v="ST"/>
    <s v="Sikh"/>
    <s v="MORTGAGE"/>
    <s v="75K-100K"/>
    <s v="Salaried"/>
    <n v="600"/>
    <s v="XLG"/>
    <s v="Services"/>
    <s v=" 36 months"/>
    <n v="0.1065"/>
    <s v="B"/>
    <s v="B2"/>
    <s v="BUXAR"/>
    <s v="209-DBS"/>
    <s v="PATNA"/>
    <s v="BR"/>
    <s v="BIHAR"/>
    <s v="BUXAR"/>
    <n v="710002"/>
    <s v="10055-MAHESH KUMAR PATEL"/>
    <s v="Medium"/>
    <n v="8518"/>
    <n v="6184"/>
    <n v="7128"/>
    <n v="10.75"/>
    <n v="853.05"/>
    <s v="N"/>
    <s v="N"/>
    <n v="2"/>
    <s v="On-Time"/>
    <x v="150"/>
    <s v="2021-08"/>
    <s v="2021-07"/>
    <n v="0"/>
    <n v="0"/>
    <x v="6"/>
    <n v="2020"/>
    <n v="0"/>
    <s v="2021-Q3"/>
    <n v="0"/>
  </r>
  <r>
    <s v="ACC000013"/>
    <n v="936"/>
    <s v="Mathura"/>
    <s v="JLG39K"/>
    <n v="15828"/>
    <n v="22903"/>
    <n v="35257"/>
    <d v="2021-08-13T00:00:00"/>
    <s v="Active"/>
    <s v="Monthly EMI"/>
    <n v="910182"/>
    <s v="Mathura-910182"/>
    <s v="Ananya Patel"/>
    <s v="Female"/>
    <s v="36-45"/>
    <n v="43"/>
    <s v="1/3/1975"/>
    <s v="Minority"/>
    <s v="Muslim"/>
    <s v="RENT"/>
    <s v="75K-100K"/>
    <s v="Salaried"/>
    <n v="558"/>
    <s v="XLG"/>
    <s v="Agriculture"/>
    <s v=" 36 months"/>
    <n v="6.6199999999999995E-2"/>
    <s v="A"/>
    <s v="A2"/>
    <s v="Mathura"/>
    <s v="176-DBS"/>
    <s v="BULANDSHAHR"/>
    <s v="UP"/>
    <s v="UTTAR PRADESH"/>
    <s v="MATHURA"/>
    <n v="910182"/>
    <s v="10469-MANISH  PANDEY"/>
    <s v="High"/>
    <n v="15912"/>
    <n v="24372"/>
    <n v="15404"/>
    <n v="38.83"/>
    <n v="1264.52"/>
    <s v="N"/>
    <s v="N"/>
    <n v="1"/>
    <s v="On-Time"/>
    <x v="411"/>
    <s v="2021-08"/>
    <s v="2021-07"/>
    <n v="1"/>
    <n v="0"/>
    <x v="6"/>
    <n v="2020"/>
    <n v="1"/>
    <s v="2021-Q3"/>
    <n v="0"/>
  </r>
  <r>
    <s v="ACC000696"/>
    <n v="784"/>
    <s v="DURGAPUR"/>
    <s v="JLG30K"/>
    <n v="22308"/>
    <n v="45376"/>
    <n v="28642"/>
    <d v="2021-08-14T00:00:00"/>
    <s v="Active"/>
    <s v="Monthly EMI"/>
    <n v="700013"/>
    <s v="DURGAPUR-700013"/>
    <s v="Ananya Patel"/>
    <s v="Female"/>
    <s v="36-45"/>
    <n v="43"/>
    <s v="1/3/1975"/>
    <s v="Minority"/>
    <s v="Muslim"/>
    <s v="RENT"/>
    <s v="75K-100K"/>
    <s v="Salaried"/>
    <n v="558"/>
    <s v="XLG"/>
    <s v="Services"/>
    <s v=" 36 months"/>
    <n v="0.1065"/>
    <s v="B"/>
    <s v="B2"/>
    <s v="DURGAPUR"/>
    <s v="201-DBS"/>
    <s v="HOWRAH"/>
    <s v="WB"/>
    <s v="WEST BENGAL"/>
    <s v="PASCHIM BARDHHAMAN"/>
    <n v="700013"/>
    <s v="10037-RAJESH PRATAP"/>
    <s v="Low"/>
    <n v="24048"/>
    <n v="45641"/>
    <n v="22306"/>
    <n v="30.61"/>
    <n v="4699.8"/>
    <s v="N"/>
    <s v="N"/>
    <n v="0"/>
    <s v="Late"/>
    <x v="110"/>
    <s v="2021-08"/>
    <s v="2021-07"/>
    <n v="1"/>
    <n v="0"/>
    <x v="6"/>
    <n v="2020"/>
    <n v="1"/>
    <s v="2021-Q3"/>
    <n v="0"/>
  </r>
  <r>
    <s v="ACC000888"/>
    <n v="765"/>
    <s v="SANGRUR"/>
    <s v="JLG30K"/>
    <n v="45139"/>
    <n v="3864"/>
    <n v="18585"/>
    <d v="2021-08-15T00:00:00"/>
    <s v="Active"/>
    <s v="Quarterly EMI"/>
    <n v="110159"/>
    <s v="SANGRUR-110159"/>
    <s v="Meera Sharma"/>
    <s v="Female"/>
    <s v="36-45"/>
    <n v="45"/>
    <s v="1/1/1972"/>
    <s v="OBC"/>
    <s v="Hindu"/>
    <s v="OWN"/>
    <s v="75K-100K"/>
    <s v="Business"/>
    <n v="417"/>
    <s v="XLG"/>
    <s v="Services"/>
    <s v=" 36 months"/>
    <n v="0.1065"/>
    <s v="B"/>
    <s v="B2"/>
    <s v="SANGRUR"/>
    <s v="102-DBS"/>
    <s v="LUDHIANA"/>
    <s v="PB"/>
    <s v="PUNJAB"/>
    <s v="SANGRUR"/>
    <n v="110159"/>
    <s v="10037-RAJESH PRATAP"/>
    <s v="Low"/>
    <n v="45949"/>
    <n v="4450"/>
    <n v="44652"/>
    <n v="13.73"/>
    <n v="866.54"/>
    <s v="N"/>
    <s v="N"/>
    <n v="1"/>
    <s v="On-Time"/>
    <x v="357"/>
    <s v="2021-08"/>
    <s v="2021-07"/>
    <n v="1"/>
    <n v="0"/>
    <x v="6"/>
    <n v="2020"/>
    <n v="0"/>
    <s v="2021-Q3"/>
    <n v="0"/>
  </r>
  <r>
    <s v="ACC000186"/>
    <n v="679"/>
    <s v="DHURI"/>
    <s v="JLG35K"/>
    <n v="46543"/>
    <n v="45161"/>
    <n v="11056"/>
    <d v="2021-08-16T00:00:00"/>
    <s v="Paid Off"/>
    <s v="Quarterly EMI"/>
    <n v="1030063"/>
    <s v="DHURI-1030063"/>
    <s v="Aditya Reddy"/>
    <s v="Female"/>
    <s v="36-45"/>
    <n v="38"/>
    <s v="1/1/1982"/>
    <s v="ST"/>
    <s v="Sikh"/>
    <s v="RENT"/>
    <s v="75K-100K"/>
    <s v="Self-Employed"/>
    <n v="467"/>
    <s v="XLG"/>
    <s v="Trade"/>
    <s v=" 36 months"/>
    <n v="9.9099999999999994E-2"/>
    <s v="B"/>
    <s v="B1"/>
    <s v="DHURI"/>
    <s v="102-DBS"/>
    <s v="LUDHIANA"/>
    <s v="PB"/>
    <s v="PUNJAB"/>
    <s v="SANGRUR"/>
    <n v="1030063"/>
    <s v="12058-DEEPAK KUMAR"/>
    <s v="Low"/>
    <n v="46484"/>
    <n v="45975"/>
    <n v="46473"/>
    <n v="39.89"/>
    <n v="2111.9"/>
    <s v="N"/>
    <s v="N"/>
    <n v="1"/>
    <s v="Very Late"/>
    <x v="261"/>
    <s v="2021-08"/>
    <s v="2021-07"/>
    <n v="0"/>
    <n v="0"/>
    <x v="6"/>
    <n v="2020"/>
    <n v="0"/>
    <s v="2021-Q3"/>
    <n v="0"/>
  </r>
  <r>
    <s v="ACC001869"/>
    <n v="972"/>
    <s v="DURGAPUR"/>
    <s v="JLG35K"/>
    <n v="13528"/>
    <n v="13176"/>
    <n v="43306"/>
    <d v="2021-08-16T00:00:00"/>
    <s v="Fully Paid"/>
    <s v="Monthly EMI"/>
    <n v="700013"/>
    <s v="DURGAPUR-700013"/>
    <s v="Aarav Malhotra"/>
    <s v="Female"/>
    <s v="46-55"/>
    <n v="47"/>
    <s v="1/1/1972"/>
    <s v="Minority"/>
    <s v="Muslim"/>
    <s v="RENT"/>
    <s v="&lt;25K"/>
    <s v="Salaried"/>
    <n v="526"/>
    <s v="XLG"/>
    <s v="Trade"/>
    <s v=" 36 months"/>
    <n v="9.9099999999999994E-2"/>
    <s v="B"/>
    <s v="B1"/>
    <s v="DURGAPUR"/>
    <s v="201-DBS"/>
    <s v="HOWRAH"/>
    <s v="WB"/>
    <s v="WEST BENGAL"/>
    <s v="PASCHIM BARDHHAMAN"/>
    <n v="700013"/>
    <s v="10037-RAJESH PRATAP"/>
    <s v="Low"/>
    <n v="14898"/>
    <n v="14590"/>
    <n v="13413"/>
    <n v="25.24"/>
    <n v="2574.08"/>
    <s v="N"/>
    <s v="Y"/>
    <n v="2"/>
    <s v="Late"/>
    <x v="115"/>
    <s v="2021-08"/>
    <s v="2021-07"/>
    <n v="0"/>
    <n v="0"/>
    <x v="6"/>
    <n v="2020"/>
    <n v="0"/>
    <s v="2021-Q3"/>
    <n v="0"/>
  </r>
  <r>
    <s v="ACC000245"/>
    <n v="318"/>
    <s v="DURGAPUR"/>
    <s v="JLG30K"/>
    <n v="20187"/>
    <n v="22464"/>
    <n v="9405"/>
    <d v="2021-08-21T00:00:00"/>
    <s v="Paid Off"/>
    <s v="Monthly EMI"/>
    <n v="700013"/>
    <s v="DURGAPUR-700013"/>
    <s v="Laksh Sharma"/>
    <s v="Female"/>
    <s v="26-35"/>
    <n v="31"/>
    <s v="1/1/1988"/>
    <s v="SC"/>
    <s v="Hindu"/>
    <s v="RENT"/>
    <s v="100K+"/>
    <s v="Self-Employed"/>
    <n v="672"/>
    <s v="XLG"/>
    <s v="Services"/>
    <s v=" 36 months"/>
    <n v="0.1065"/>
    <s v="B"/>
    <s v="B2"/>
    <s v="DURGAPUR"/>
    <s v="201-DBS"/>
    <s v="HOWRAH"/>
    <s v="WB"/>
    <s v="WEST BENGAL"/>
    <s v="PASCHIM BARDHHAMAN"/>
    <n v="700013"/>
    <s v="10037-RAJESH PRATAP"/>
    <s v="Low"/>
    <n v="21174"/>
    <n v="22568"/>
    <n v="19690"/>
    <n v="18.11"/>
    <n v="2170.9499999999998"/>
    <s v="N"/>
    <s v="N"/>
    <n v="0"/>
    <s v="Late"/>
    <x v="21"/>
    <s v="2021-08"/>
    <s v="2021-07"/>
    <n v="0"/>
    <n v="0"/>
    <x v="6"/>
    <n v="2020"/>
    <n v="0"/>
    <s v="2021-Q3"/>
    <n v="0"/>
  </r>
  <r>
    <s v="ACC001342"/>
    <n v="918"/>
    <s v="JALANDHAR"/>
    <s v="JLG44K"/>
    <n v="29026"/>
    <n v="41988"/>
    <n v="33004"/>
    <d v="2021-08-21T00:00:00"/>
    <s v="Active"/>
    <s v="Monthly EMI"/>
    <n v="160051"/>
    <s v="JALANDHAR-160051"/>
    <s v="Kavya Reddy"/>
    <s v="Female"/>
    <s v="46-55"/>
    <n v="49"/>
    <s v="8/6/1970"/>
    <s v="Minority"/>
    <s v="Muslim"/>
    <s v="RENT"/>
    <s v="&lt;25K"/>
    <s v="Salaried"/>
    <n v="442"/>
    <s v="XLG"/>
    <s v="Home Loan"/>
    <s v=" 36 months"/>
    <n v="6.6199999999999995E-2"/>
    <s v="A"/>
    <s v="A2"/>
    <s v="JALANDHAR"/>
    <s v="102-DBS"/>
    <s v="LUDHIANA"/>
    <s v="PB"/>
    <s v="PUNJAB"/>
    <s v="JALANDHAR"/>
    <n v="160051"/>
    <s v="10067-AKSHAY KUMAR"/>
    <s v="Low"/>
    <n v="29088"/>
    <n v="41897"/>
    <n v="28963"/>
    <n v="16.920000000000002"/>
    <n v="1627.58"/>
    <s v="N"/>
    <s v="N"/>
    <n v="1"/>
    <s v="Late"/>
    <x v="644"/>
    <s v="2021-08"/>
    <s v="2021-07"/>
    <n v="1"/>
    <n v="0"/>
    <x v="6"/>
    <n v="2020"/>
    <n v="0"/>
    <s v="2021-Q3"/>
    <n v="1"/>
  </r>
  <r>
    <s v="ACC001733"/>
    <n v="493"/>
    <s v="DHURI"/>
    <s v="JLG30K"/>
    <n v="40628"/>
    <n v="3500"/>
    <n v="24152"/>
    <d v="2021-08-22T00:00:00"/>
    <s v="Fully Paid"/>
    <s v="Monthly EMI"/>
    <n v="1030063"/>
    <s v="DHURI-1030063"/>
    <s v="Vivaan Mehta"/>
    <s v="Female"/>
    <s v="26-35"/>
    <n v="28"/>
    <s v="1/1/1990"/>
    <s v="ST"/>
    <s v="Sikh"/>
    <s v="RENT"/>
    <s v="50K-75K"/>
    <s v="Salaried"/>
    <n v="375"/>
    <s v="XLG"/>
    <s v="Services"/>
    <s v=" 36 months"/>
    <n v="0.1065"/>
    <s v="B"/>
    <s v="B2"/>
    <s v="DHURI"/>
    <s v="102-DBS"/>
    <s v="LUDHIANA"/>
    <s v="PB"/>
    <s v="PUNJAB"/>
    <s v="SANGRUR"/>
    <n v="1030063"/>
    <s v="12058-DEEPAK KUMAR"/>
    <s v="Low"/>
    <n v="42395"/>
    <n v="5461"/>
    <n v="40332"/>
    <n v="35.25"/>
    <n v="2194.25"/>
    <s v="N"/>
    <s v="N"/>
    <n v="2"/>
    <s v="On-Time"/>
    <x v="120"/>
    <s v="2021-08"/>
    <s v="2021-07"/>
    <n v="0"/>
    <n v="0"/>
    <x v="6"/>
    <n v="2020"/>
    <n v="0"/>
    <s v="2021-Q3"/>
    <n v="0"/>
  </r>
  <r>
    <s v="ACC000296"/>
    <n v="89"/>
    <s v="MAHASAMUND"/>
    <s v="JLG35K"/>
    <n v="13837"/>
    <n v="9373"/>
    <n v="1629"/>
    <d v="2021-08-26T00:00:00"/>
    <s v="Paid Off"/>
    <s v="Quarterly EMI"/>
    <n v="250029"/>
    <s v="MAHASAMUND-250029"/>
    <s v="Ananya Malhotra"/>
    <s v="Female"/>
    <s v="36-45"/>
    <n v="44"/>
    <s v="1/1/1975"/>
    <s v="SC"/>
    <s v="Hindu"/>
    <s v="MORTGAGE"/>
    <s v="&lt;25K"/>
    <s v="Self-Employed"/>
    <n v="361"/>
    <s v="XLG"/>
    <s v="Trade"/>
    <s v=" 36 months"/>
    <n v="9.9099999999999994E-2"/>
    <s v="B"/>
    <s v="B1"/>
    <s v="MAHASAMUND"/>
    <s v="207-DBS"/>
    <s v="RAIPUR"/>
    <s v="CG"/>
    <s v="CHATTISGARH"/>
    <s v="MAHASAMUND"/>
    <n v="250029"/>
    <s v="11640-NITISH KUMAR"/>
    <s v="High"/>
    <n v="14723"/>
    <n v="10572"/>
    <n v="13561"/>
    <n v="45.61"/>
    <n v="4112.22"/>
    <s v="N"/>
    <s v="N"/>
    <n v="1"/>
    <s v="On-Time"/>
    <x v="645"/>
    <s v="2021-08"/>
    <s v="2021-07"/>
    <n v="0"/>
    <n v="0"/>
    <x v="6"/>
    <n v="2020"/>
    <n v="0"/>
    <s v="2021-Q3"/>
    <n v="1"/>
  </r>
  <r>
    <s v="ACC000229"/>
    <n v="494"/>
    <s v="PATIALA"/>
    <s v="JLG35K"/>
    <n v="22306"/>
    <n v="45199"/>
    <n v="30597"/>
    <d v="2021-08-26T00:00:00"/>
    <s v="Fully Paid"/>
    <s v="Quarterly EMI"/>
    <n v="100186"/>
    <s v="PATIALA-100186"/>
    <s v="Ananya Malhotra"/>
    <s v="Female"/>
    <s v="46-55"/>
    <n v="54"/>
    <s v="1/1/1965"/>
    <s v="Minority"/>
    <s v="Muslim"/>
    <s v="RENT"/>
    <s v="25K-50K"/>
    <s v="Self-Employed"/>
    <n v="433"/>
    <s v="XLG"/>
    <s v="Trade"/>
    <s v=" 36 months"/>
    <n v="9.9099999999999994E-2"/>
    <s v="B"/>
    <s v="B1"/>
    <s v="PATIALA"/>
    <s v="102-DBS"/>
    <s v="LUDHIANA"/>
    <s v="PB"/>
    <s v="PUNJAB"/>
    <s v="PATIALA"/>
    <n v="100186"/>
    <s v="10420-MUNENDRA  SINGH"/>
    <s v="Medium"/>
    <n v="24222"/>
    <n v="45860"/>
    <n v="22191"/>
    <n v="47.3"/>
    <n v="784.84"/>
    <s v="N"/>
    <s v="N"/>
    <n v="2"/>
    <s v="On-Time"/>
    <x v="66"/>
    <s v="2021-08"/>
    <s v="2021-07"/>
    <n v="0"/>
    <n v="0"/>
    <x v="6"/>
    <n v="2020"/>
    <n v="0"/>
    <s v="2021-Q3"/>
    <n v="0"/>
  </r>
  <r>
    <s v="ACC000867"/>
    <n v="697"/>
    <s v="Mathura"/>
    <s v="JLG30K"/>
    <n v="27711"/>
    <n v="44869"/>
    <n v="43635"/>
    <d v="2021-08-26T00:00:00"/>
    <s v="Paid Off"/>
    <s v="Quarterly EMI"/>
    <n v="910182"/>
    <s v="Mathura-910182"/>
    <s v="Kavya Mehta"/>
    <s v="Female"/>
    <s v="18-25"/>
    <n v="23"/>
    <s v="12/12/1996"/>
    <s v="ST"/>
    <s v="Sikh"/>
    <s v="MORTGAGE"/>
    <s v="50K-75K"/>
    <s v="Salaried"/>
    <n v="443"/>
    <s v="XLG"/>
    <s v="Services"/>
    <s v=" 36 months"/>
    <n v="0.1065"/>
    <s v="B"/>
    <s v="B2"/>
    <s v="Mathura"/>
    <s v="176-DBS"/>
    <s v="BULANDSHAHR"/>
    <s v="UP"/>
    <s v="UTTAR PRADESH"/>
    <s v="MATHURA"/>
    <n v="910182"/>
    <s v="10469-MANISH  PANDEY"/>
    <s v="High"/>
    <n v="28218"/>
    <n v="46426"/>
    <n v="27335"/>
    <n v="24.69"/>
    <n v="3578.25"/>
    <s v="N"/>
    <s v="N"/>
    <n v="2"/>
    <s v="On-Time"/>
    <x v="645"/>
    <s v="2021-08"/>
    <s v="2021-07"/>
    <n v="0"/>
    <n v="0"/>
    <x v="6"/>
    <n v="2020"/>
    <n v="0"/>
    <s v="2021-Q3"/>
    <n v="1"/>
  </r>
  <r>
    <s v="ACC000021"/>
    <n v="252"/>
    <s v="HAPUR"/>
    <s v="JLG50K"/>
    <n v="30750"/>
    <n v="43606"/>
    <n v="40106"/>
    <d v="2021-08-27T00:00:00"/>
    <s v="Fully Paid"/>
    <s v="Quarterly EMI"/>
    <n v="210563"/>
    <s v="HAPUR-210563"/>
    <s v="Ishaan Patel"/>
    <s v="Female"/>
    <s v="36-45"/>
    <n v="39"/>
    <s v="1/1/1980"/>
    <s v="Minority"/>
    <s v="Muslim"/>
    <s v="RENT"/>
    <s v="75K-100K"/>
    <s v="Self-Employed"/>
    <n v="472"/>
    <s v="XLG"/>
    <s v="Home Loan"/>
    <s v=" 60 months"/>
    <n v="0.1991"/>
    <s v="E"/>
    <s v="E4"/>
    <s v="HAPUR"/>
    <s v="176-DBS"/>
    <s v="BULANDSHAHR"/>
    <s v="UP"/>
    <s v="UTTAR PRADESH"/>
    <s v="HAPUR"/>
    <n v="210563"/>
    <s v="10183-RISHABH PANT"/>
    <s v="Low"/>
    <n v="32292"/>
    <n v="45534"/>
    <n v="30381"/>
    <n v="36.549999999999997"/>
    <n v="2833.7"/>
    <s v="N"/>
    <s v="N"/>
    <n v="2"/>
    <s v="On-Time"/>
    <x v="273"/>
    <s v="2021-08"/>
    <s v="2021-07"/>
    <n v="0"/>
    <n v="0"/>
    <x v="6"/>
    <n v="2020"/>
    <n v="1"/>
    <s v="2021-Q3"/>
    <n v="0"/>
  </r>
  <r>
    <s v="ACC000169"/>
    <n v="881"/>
    <s v="CHHATA"/>
    <s v="JLG35K"/>
    <n v="17328"/>
    <n v="2787"/>
    <n v="30353"/>
    <d v="2021-08-27T00:00:00"/>
    <s v="Active"/>
    <s v="Quarterly EMI"/>
    <n v="910020"/>
    <s v="CHHATA-910020"/>
    <s v="Nisha Chopra"/>
    <s v="Female"/>
    <s v="46-55"/>
    <n v="52"/>
    <s v="1/1/1965"/>
    <s v="General"/>
    <s v="Hindu"/>
    <s v="RENT"/>
    <s v="100K+"/>
    <s v="Salaried"/>
    <n v="322"/>
    <s v="XLG"/>
    <s v="Trade"/>
    <s v=" 36 months"/>
    <n v="9.9099999999999994E-2"/>
    <s v="B"/>
    <s v="B1"/>
    <s v="CHHATA"/>
    <s v="176-DBS"/>
    <s v="BULANDSHAHR"/>
    <s v="UP"/>
    <s v="UTTAR PRADESH"/>
    <s v="MATHURA"/>
    <n v="910020"/>
    <s v="10047-ANIL KUMAR"/>
    <s v="High"/>
    <n v="18859"/>
    <n v="2803"/>
    <n v="17162"/>
    <n v="30.7"/>
    <n v="4271.7299999999996"/>
    <s v="N"/>
    <s v="N"/>
    <n v="2"/>
    <s v="Late"/>
    <x v="96"/>
    <s v="2021-08"/>
    <s v="2021-07"/>
    <n v="1"/>
    <n v="1"/>
    <x v="6"/>
    <n v="2020"/>
    <n v="0"/>
    <s v="2021-Q3"/>
    <n v="0"/>
  </r>
  <r>
    <s v="ACC001849"/>
    <n v="592"/>
    <s v="ASANSOL"/>
    <s v="JLG35K"/>
    <n v="46839"/>
    <n v="12603"/>
    <n v="42735"/>
    <d v="2021-08-29T00:00:00"/>
    <s v="Active"/>
    <s v="Monthly EMI"/>
    <n v="690076"/>
    <s v="ASANSOL-690076"/>
    <s v="Nisha Verma"/>
    <s v="Female"/>
    <s v="26-35"/>
    <n v="35"/>
    <s v="1/1/1984"/>
    <s v="SC"/>
    <s v="Hindu"/>
    <s v="RENT"/>
    <s v="75K-100K"/>
    <s v="Salaried"/>
    <n v="792"/>
    <s v="XLG"/>
    <s v="Trade"/>
    <s v=" 36 months"/>
    <n v="9.9099999999999994E-2"/>
    <s v="B"/>
    <s v="B1"/>
    <s v="ASANSOL"/>
    <s v="201-DBS"/>
    <s v="HOWRAH"/>
    <s v="WB"/>
    <s v="WEST BENGAL"/>
    <s v="PASCHIM BARDHHAMAN"/>
    <n v="690076"/>
    <s v="10035-ABHAY TOMER"/>
    <s v="Medium"/>
    <n v="46390"/>
    <n v="14146"/>
    <n v="46760"/>
    <n v="41.86"/>
    <n v="4236.8"/>
    <s v="N"/>
    <s v="N"/>
    <n v="0"/>
    <s v="On-Time"/>
    <x v="390"/>
    <s v="2021-08"/>
    <s v="2021-07"/>
    <n v="1"/>
    <n v="0"/>
    <x v="6"/>
    <n v="2020"/>
    <n v="0"/>
    <s v="2021-Q3"/>
    <n v="0"/>
  </r>
  <r>
    <s v="ACC001323"/>
    <n v="517"/>
    <s v="FATEHGARH SAHIB"/>
    <s v="JLG30K"/>
    <n v="33642"/>
    <n v="21291"/>
    <n v="16656"/>
    <d v="2021-08-30T00:00:00"/>
    <s v="Default"/>
    <s v="Monthly EMI"/>
    <n v="120676"/>
    <s v="FATEHGARH SAHIB-120676"/>
    <s v="Kavya Sharma"/>
    <s v="Female"/>
    <s v="26-35"/>
    <n v="26"/>
    <s v="1/1/1993"/>
    <s v="SC"/>
    <s v="Hindu"/>
    <s v="RENT"/>
    <s v="75K-100K"/>
    <s v="Business"/>
    <n v="398"/>
    <s v="XLG"/>
    <s v="Services"/>
    <s v=" 36 months"/>
    <n v="0.1065"/>
    <s v="B"/>
    <s v="B2"/>
    <s v="FATEHGARH SAHIB"/>
    <s v="102-DBS"/>
    <s v="LUDHIANA"/>
    <s v="PB"/>
    <s v="PUNJAB"/>
    <s v="FATEHGARH SAHIB"/>
    <n v="120676"/>
    <s v="10037-RAJESH PRATAP"/>
    <s v="Medium"/>
    <n v="34361"/>
    <n v="22825"/>
    <n v="33432"/>
    <n v="24.64"/>
    <n v="1659.44"/>
    <s v="N"/>
    <s v="N"/>
    <n v="0"/>
    <s v="Late"/>
    <x v="646"/>
    <s v="2021-08"/>
    <s v="2021-07"/>
    <n v="0"/>
    <n v="0"/>
    <x v="6"/>
    <n v="2020"/>
    <n v="0"/>
    <s v="2021-Q3"/>
    <n v="1"/>
  </r>
  <r>
    <s v="ACC001132"/>
    <n v="319"/>
    <s v="HAPUR"/>
    <s v="JLG30K"/>
    <n v="2378"/>
    <n v="6845"/>
    <n v="23147"/>
    <d v="2021-09-02T00:00:00"/>
    <s v="Paid Off"/>
    <s v="Monthly EMI"/>
    <n v="210563"/>
    <s v="HAPUR-210563"/>
    <s v="Kavya Malhotra"/>
    <s v="Female"/>
    <s v="36-45"/>
    <n v="36"/>
    <s v="1/1/1983"/>
    <s v="ST"/>
    <s v="Sikh"/>
    <s v="RENT"/>
    <s v="&lt;25K"/>
    <s v="Salaried"/>
    <n v="514"/>
    <s v="XLG"/>
    <s v="Services"/>
    <s v=" 36 months"/>
    <n v="0.1065"/>
    <s v="B"/>
    <s v="B2"/>
    <s v="HAPUR"/>
    <s v="176-DBS"/>
    <s v="BULANDSHAHR"/>
    <s v="UP"/>
    <s v="UTTAR PRADESH"/>
    <s v="HAPUR"/>
    <n v="210563"/>
    <s v="10183-RISHABH PANT"/>
    <s v="Low"/>
    <n v="2365"/>
    <n v="8337"/>
    <n v="1912"/>
    <n v="28.59"/>
    <n v="2430.17"/>
    <s v="N"/>
    <s v="N"/>
    <n v="0"/>
    <s v="On-Time"/>
    <x v="399"/>
    <s v="2021-09"/>
    <s v="2021-08"/>
    <n v="0"/>
    <n v="0"/>
    <x v="6"/>
    <n v="2020"/>
    <n v="0"/>
    <s v="2021-Q3"/>
    <n v="0"/>
  </r>
  <r>
    <s v="ACC001550"/>
    <n v="837"/>
    <s v="DURGAPUR"/>
    <s v="JLG40K"/>
    <n v="33628"/>
    <n v="14486"/>
    <n v="2505"/>
    <d v="2021-09-05T00:00:00"/>
    <s v="Fully Paid"/>
    <s v="Quarterly EMI"/>
    <n v="700013"/>
    <s v="DURGAPUR-700013"/>
    <s v="Laksh Malhotra"/>
    <s v="Female"/>
    <s v="46-55"/>
    <n v="51"/>
    <s v="1/1/1968"/>
    <s v="General"/>
    <s v="Muslim"/>
    <s v="MORTGAGE"/>
    <s v="75K-100K"/>
    <s v="Self-Employed"/>
    <n v="804"/>
    <s v="XLG"/>
    <s v="Services"/>
    <s v=" 36 months"/>
    <n v="0.17269999999999999"/>
    <s v="D"/>
    <s v="D3"/>
    <s v="DURGAPUR"/>
    <s v="201-DBS"/>
    <s v="HOWRAH"/>
    <s v="WB"/>
    <s v="WEST BENGAL"/>
    <s v="PASCHIM BARDHHAMAN"/>
    <n v="700013"/>
    <s v="10037-RAJESH PRATAP"/>
    <s v="Low"/>
    <n v="33306"/>
    <n v="14711"/>
    <n v="33596"/>
    <n v="16.29"/>
    <n v="2348.6999999999998"/>
    <s v="N"/>
    <s v="N"/>
    <n v="0"/>
    <s v="On-Time"/>
    <x v="509"/>
    <s v="2021-09"/>
    <s v="2021-08"/>
    <n v="0"/>
    <n v="0"/>
    <x v="6"/>
    <n v="2020"/>
    <n v="0"/>
    <s v="2021-Q3"/>
    <n v="0"/>
  </r>
  <r>
    <s v="ACC000608"/>
    <n v="240"/>
    <s v="SANGRUR"/>
    <s v="JLG35K"/>
    <n v="41982"/>
    <n v="37982"/>
    <n v="10555"/>
    <d v="2021-09-08T00:00:00"/>
    <s v="Paid Off"/>
    <s v="Quarterly EMI"/>
    <n v="110159"/>
    <s v="SANGRUR-110159"/>
    <s v="Meera Mehta"/>
    <s v="Female"/>
    <s v="46-55"/>
    <n v="49"/>
    <s v="5/10/1970"/>
    <s v="Minority"/>
    <s v="Muslim"/>
    <s v="MORTGAGE"/>
    <s v="&lt;25K"/>
    <s v="Salaried"/>
    <n v="825"/>
    <s v="XLG"/>
    <s v="Trade"/>
    <s v=" 36 months"/>
    <n v="9.9099999999999994E-2"/>
    <s v="B"/>
    <s v="B1"/>
    <s v="SANGRUR"/>
    <s v="102-DBS"/>
    <s v="LUDHIANA"/>
    <s v="PB"/>
    <s v="PUNJAB"/>
    <s v="SANGRUR"/>
    <n v="110159"/>
    <s v="10037-RAJESH PRATAP"/>
    <s v="Low"/>
    <n v="42507"/>
    <n v="38070"/>
    <n v="41611"/>
    <n v="38.74"/>
    <n v="186.12"/>
    <s v="N"/>
    <s v="N"/>
    <n v="0"/>
    <s v="On-Time"/>
    <x v="239"/>
    <s v="2021-09"/>
    <s v="2021-08"/>
    <n v="0"/>
    <n v="0"/>
    <x v="6"/>
    <n v="2020"/>
    <n v="0"/>
    <s v="2021-Q3"/>
    <n v="0"/>
  </r>
  <r>
    <s v="ACC000861"/>
    <n v="827"/>
    <s v="SANGRUR"/>
    <s v="JLG46K"/>
    <n v="27680"/>
    <n v="19934"/>
    <n v="6786"/>
    <d v="2021-09-08T00:00:00"/>
    <s v="Paid Off"/>
    <s v="Monthly EMI"/>
    <n v="110159"/>
    <s v="SANGRUR-110159"/>
    <s v="Meera Joshi"/>
    <s v="Female"/>
    <s v="26-35"/>
    <n v="31"/>
    <s v="24-05-1988"/>
    <s v="ST"/>
    <s v="Sikh"/>
    <s v="OWN"/>
    <s v="&lt;25K"/>
    <s v="Business"/>
    <n v="532"/>
    <s v="XLG"/>
    <s v="Home Loan"/>
    <s v=" 36 months"/>
    <n v="0.1825"/>
    <s v="D"/>
    <s v="D5"/>
    <s v="SANGRUR"/>
    <s v="102-DBS"/>
    <s v="LUDHIANA"/>
    <s v="PB"/>
    <s v="PUNJAB"/>
    <s v="SANGRUR"/>
    <n v="110159"/>
    <s v="10037-RAJESH PRATAP"/>
    <s v="Low"/>
    <n v="29550"/>
    <n v="21052"/>
    <n v="27303"/>
    <n v="44.51"/>
    <n v="2911.4"/>
    <s v="N"/>
    <s v="N"/>
    <n v="1"/>
    <s v="Late"/>
    <x v="647"/>
    <s v="2021-09"/>
    <s v="2021-08"/>
    <n v="0"/>
    <n v="0"/>
    <x v="6"/>
    <n v="2020"/>
    <n v="0"/>
    <s v="2021-Q3"/>
    <n v="1"/>
  </r>
  <r>
    <s v="ACC000683"/>
    <n v="841"/>
    <s v="BEHROR"/>
    <s v="JLG30K"/>
    <n v="16062"/>
    <n v="14295"/>
    <n v="31557"/>
    <d v="2021-09-08T00:00:00"/>
    <s v="Paid Off"/>
    <s v="Monthly EMI"/>
    <n v="30179"/>
    <s v="BEHROR-30179"/>
    <s v="Ishaan Joshi"/>
    <s v="Female"/>
    <s v="36-45"/>
    <n v="43"/>
    <s v="2/4/1976"/>
    <s v="General"/>
    <s v="Hindu"/>
    <s v="RENT"/>
    <s v="100K+"/>
    <s v="Salaried"/>
    <n v="675"/>
    <s v="XLG"/>
    <s v="Services"/>
    <s v=" 36 months"/>
    <n v="0.1065"/>
    <s v="B"/>
    <s v="B2"/>
    <s v="BEHROR"/>
    <s v="301-DBS"/>
    <s v="JAIPUR"/>
    <s v="RJ"/>
    <s v="RAJASTHAN"/>
    <s v="BEHROD"/>
    <n v="30179"/>
    <s v="10055-MAHESH KUMAR PATEL"/>
    <s v="Low"/>
    <n v="17959"/>
    <n v="15339"/>
    <n v="15934"/>
    <n v="24.95"/>
    <n v="261.57"/>
    <s v="N"/>
    <s v="N"/>
    <n v="2"/>
    <s v="On-Time"/>
    <x v="647"/>
    <s v="2021-09"/>
    <s v="2021-08"/>
    <n v="0"/>
    <n v="0"/>
    <x v="6"/>
    <n v="2020"/>
    <n v="0"/>
    <s v="2021-Q3"/>
    <n v="1"/>
  </r>
  <r>
    <s v="ACC000415"/>
    <n v="23"/>
    <s v="FATEHGARH SAHIB"/>
    <s v="JLG30K"/>
    <n v="37609"/>
    <n v="17291"/>
    <n v="34235"/>
    <d v="2021-09-11T00:00:00"/>
    <s v="Default"/>
    <s v="Quarterly EMI"/>
    <n v="120676"/>
    <s v="FATEHGARH SAHIB-120676"/>
    <s v="Ananya Sharma"/>
    <s v="Female"/>
    <s v="26-35"/>
    <n v="32"/>
    <s v="1/1/1985"/>
    <s v="OBC"/>
    <s v="Hindu"/>
    <s v="RENT"/>
    <s v="100K+"/>
    <s v="Self-Employed"/>
    <n v="584"/>
    <s v="XLG"/>
    <s v="Services"/>
    <s v=" 36 months"/>
    <n v="0.1065"/>
    <s v="B"/>
    <s v="B2"/>
    <s v="FATEHGARH SAHIB"/>
    <s v="102-DBS"/>
    <s v="LUDHIANA"/>
    <s v="PB"/>
    <s v="PUNJAB"/>
    <s v="FATEHGARH SAHIB"/>
    <n v="120676"/>
    <s v="10037-RAJESH PRATAP"/>
    <s v="Medium"/>
    <n v="39599"/>
    <n v="17505"/>
    <n v="37117"/>
    <n v="34.32"/>
    <n v="1753.83"/>
    <s v="N"/>
    <s v="N"/>
    <n v="1"/>
    <s v="On-Time"/>
    <x v="394"/>
    <s v="2021-09"/>
    <s v="2021-08"/>
    <n v="0"/>
    <n v="0"/>
    <x v="6"/>
    <n v="2020"/>
    <n v="0"/>
    <s v="2021-Q3"/>
    <n v="0"/>
  </r>
  <r>
    <s v="ACC001268"/>
    <n v="790"/>
    <s v="DHURI"/>
    <s v="JLG35K"/>
    <n v="2445"/>
    <n v="38840"/>
    <n v="7189"/>
    <d v="2021-09-11T00:00:00"/>
    <s v="Fully Paid"/>
    <s v="Monthly EMI"/>
    <n v="1030063"/>
    <s v="DHURI-1030063"/>
    <s v="Diya Verma"/>
    <s v="Female"/>
    <s v="26-35"/>
    <n v="35"/>
    <s v="1/1/1984"/>
    <s v="ST"/>
    <s v="Sikh"/>
    <s v="MORTGAGE"/>
    <s v="25K-50K"/>
    <s v="Self-Employed"/>
    <n v="744"/>
    <s v="XLG"/>
    <s v="Trade"/>
    <s v=" 36 months"/>
    <n v="9.9099999999999994E-2"/>
    <s v="B"/>
    <s v="B1"/>
    <s v="DHURI"/>
    <s v="102-DBS"/>
    <s v="LUDHIANA"/>
    <s v="PB"/>
    <s v="PUNJAB"/>
    <s v="SANGRUR"/>
    <n v="1030063"/>
    <s v="12058-DEEPAK KUMAR"/>
    <s v="Low"/>
    <n v="1977"/>
    <n v="38841"/>
    <n v="2092"/>
    <n v="36.29"/>
    <n v="4263.92"/>
    <s v="N"/>
    <s v="N"/>
    <n v="0"/>
    <s v="On-Time"/>
    <x v="536"/>
    <s v="2021-09"/>
    <s v="2021-08"/>
    <n v="0"/>
    <n v="0"/>
    <x v="6"/>
    <n v="2020"/>
    <n v="0"/>
    <s v="2021-Q3"/>
    <n v="0"/>
  </r>
  <r>
    <s v="ACC001749"/>
    <n v="859"/>
    <s v="DHURI"/>
    <s v="JLG50K"/>
    <n v="3098"/>
    <n v="5230"/>
    <n v="7907"/>
    <d v="2021-09-15T00:00:00"/>
    <s v="Fully Paid"/>
    <s v="Monthly EMI"/>
    <n v="1030063"/>
    <s v="DHURI-1030063"/>
    <s v="Kavya Malhotra"/>
    <s v="Female"/>
    <s v="26-35"/>
    <n v="33"/>
    <s v="30-05-1985"/>
    <s v="General"/>
    <s v="Hindu"/>
    <s v="RENT"/>
    <s v="100K+"/>
    <s v="Self-Employed"/>
    <n v="716"/>
    <s v="XLG"/>
    <s v="Home Loan"/>
    <s v=" 60 months"/>
    <n v="0.1991"/>
    <s v="E"/>
    <s v="E4"/>
    <s v="DHURI"/>
    <s v="102-DBS"/>
    <s v="LUDHIANA"/>
    <s v="PB"/>
    <s v="PUNJAB"/>
    <s v="SANGRUR"/>
    <n v="1030063"/>
    <s v="12058-DEEPAK KUMAR"/>
    <s v="Low"/>
    <n v="3687"/>
    <n v="7173"/>
    <n v="3084"/>
    <n v="8.59"/>
    <n v="2091.66"/>
    <s v="Y"/>
    <s v="N"/>
    <n v="1"/>
    <s v="On-Time"/>
    <x v="99"/>
    <s v="2021-09"/>
    <s v="2021-08"/>
    <n v="0"/>
    <n v="0"/>
    <x v="6"/>
    <n v="2020"/>
    <n v="0"/>
    <s v="2021-Q3"/>
    <n v="0"/>
  </r>
  <r>
    <s v="ACC001443"/>
    <n v="155"/>
    <s v="Mathura"/>
    <s v="JLG35K"/>
    <n v="40448"/>
    <n v="27871"/>
    <n v="33404"/>
    <d v="2021-09-19T00:00:00"/>
    <s v="Active"/>
    <s v="Monthly EMI"/>
    <n v="910182"/>
    <s v="Mathura-910182"/>
    <s v="Laksh Nair"/>
    <s v="Female"/>
    <s v="46-55"/>
    <n v="51"/>
    <s v="1/10/1967"/>
    <s v="General"/>
    <s v="Muslim"/>
    <s v="RENT"/>
    <s v="&lt;25K"/>
    <s v="Salaried"/>
    <n v="338"/>
    <s v="XLG"/>
    <s v="Trade"/>
    <s v=" 36 months"/>
    <n v="9.9099999999999994E-2"/>
    <s v="B"/>
    <s v="B1"/>
    <s v="Mathura"/>
    <s v="176-DBS"/>
    <s v="BULANDSHAHR"/>
    <s v="UP"/>
    <s v="UTTAR PRADESH"/>
    <s v="MATHURA"/>
    <n v="910182"/>
    <s v="10469-MANISH  PANDEY"/>
    <s v="High"/>
    <n v="40713"/>
    <n v="28033"/>
    <n v="40102"/>
    <n v="10.82"/>
    <n v="1327.59"/>
    <s v="N"/>
    <s v="N"/>
    <n v="1"/>
    <s v="On-Time"/>
    <x v="629"/>
    <s v="2021-09"/>
    <s v="2021-08"/>
    <n v="1"/>
    <n v="0"/>
    <x v="6"/>
    <n v="2020"/>
    <n v="0"/>
    <s v="2021-Q3"/>
    <n v="0"/>
  </r>
  <r>
    <s v="ACC001807"/>
    <n v="314"/>
    <s v="BULANDSHAHR"/>
    <s v="JLG30K"/>
    <n v="25655"/>
    <n v="21021"/>
    <n v="36797"/>
    <d v="2021-09-19T00:00:00"/>
    <s v="Paid Off"/>
    <s v="Monthly EMI"/>
    <n v="10068"/>
    <s v="BULANDSHAHR-10068"/>
    <s v="Nisha Verma"/>
    <s v="Female"/>
    <s v="26-35"/>
    <n v="26"/>
    <s v="1/1/1993"/>
    <s v="OBC"/>
    <s v="Hindu"/>
    <s v="RENT"/>
    <s v="100K+"/>
    <s v="Self-Employed"/>
    <n v="824"/>
    <s v="XLG"/>
    <s v="Services"/>
    <s v=" 36 months"/>
    <n v="0.1065"/>
    <s v="B"/>
    <s v="B2"/>
    <s v="BULANDSHAHR"/>
    <s v="176-DBS"/>
    <s v="BULANDSHAHR"/>
    <s v="UP"/>
    <s v="UTTAR PRADESH"/>
    <s v="BULANDSHAHAR"/>
    <n v="10068"/>
    <s v="10057-NANDI SHANKAR"/>
    <s v="High"/>
    <n v="27139"/>
    <n v="22290"/>
    <n v="25287"/>
    <n v="17.809999999999999"/>
    <n v="4887.7700000000004"/>
    <s v="N"/>
    <s v="Y"/>
    <n v="1"/>
    <s v="On-Time"/>
    <x v="648"/>
    <s v="2021-09"/>
    <s v="2021-08"/>
    <n v="0"/>
    <n v="0"/>
    <x v="6"/>
    <n v="2020"/>
    <n v="0"/>
    <s v="2021-Q3"/>
    <n v="1"/>
  </r>
  <r>
    <s v="ACC001568"/>
    <n v="404"/>
    <s v="BUXAR"/>
    <s v="JLG35K"/>
    <n v="13607"/>
    <n v="8163"/>
    <n v="11611"/>
    <d v="2021-09-21T00:00:00"/>
    <s v="Fully Paid"/>
    <s v="Monthly EMI"/>
    <n v="710002"/>
    <s v="BUXAR-710002"/>
    <s v="Vivaan Joshi"/>
    <s v="Female"/>
    <s v="26-35"/>
    <n v="29"/>
    <s v="1/1/1990"/>
    <s v="Minority"/>
    <s v="Hindu"/>
    <s v="MORTGAGE"/>
    <s v="75K-100K"/>
    <s v="Business"/>
    <n v="395"/>
    <s v="XLG"/>
    <s v="Trade"/>
    <s v=" 36 months"/>
    <n v="9.9099999999999994E-2"/>
    <s v="B"/>
    <s v="B1"/>
    <s v="BUXAR"/>
    <s v="209-DBS"/>
    <s v="PATNA"/>
    <s v="BR"/>
    <s v="BIHAR"/>
    <s v="BUXAR"/>
    <n v="710002"/>
    <s v="10055-MAHESH KUMAR PATEL"/>
    <s v="Medium"/>
    <n v="14443"/>
    <n v="8658"/>
    <n v="13314"/>
    <n v="17.690000000000001"/>
    <n v="2866.27"/>
    <s v="N"/>
    <s v="N"/>
    <n v="2"/>
    <s v="On-Time"/>
    <x v="189"/>
    <s v="2021-09"/>
    <s v="2021-08"/>
    <n v="0"/>
    <n v="0"/>
    <x v="6"/>
    <n v="2020"/>
    <n v="1"/>
    <s v="2021-Q3"/>
    <n v="0"/>
  </r>
  <r>
    <s v="ACC000060"/>
    <n v="583"/>
    <s v="DHURI"/>
    <s v="JLG40K"/>
    <n v="45722"/>
    <n v="3094"/>
    <n v="1650"/>
    <d v="2021-09-26T00:00:00"/>
    <s v="Paid Off"/>
    <s v="Monthly EMI"/>
    <n v="1030063"/>
    <s v="DHURI-1030063"/>
    <s v="Nisha Malhotra"/>
    <s v="Female"/>
    <s v="36-45"/>
    <n v="42"/>
    <s v="1/1/1977"/>
    <s v="SC"/>
    <s v="Hindu"/>
    <s v="RENT"/>
    <s v="25K-50K"/>
    <s v="Self-Employed"/>
    <n v="717"/>
    <s v="XLG"/>
    <s v="Services"/>
    <s v=" 36 months"/>
    <n v="0.17269999999999999"/>
    <s v="D"/>
    <s v="D3"/>
    <s v="DHURI"/>
    <s v="102-DBS"/>
    <s v="LUDHIANA"/>
    <s v="PB"/>
    <s v="PUNJAB"/>
    <s v="SANGRUR"/>
    <n v="1030063"/>
    <s v="12058-DEEPAK KUMAR"/>
    <s v="Low"/>
    <n v="46252"/>
    <n v="5050"/>
    <n v="45474"/>
    <n v="3.37"/>
    <n v="4344.62"/>
    <s v="N"/>
    <s v="N"/>
    <n v="0"/>
    <s v="On-Time"/>
    <x v="580"/>
    <s v="2021-09"/>
    <s v="2021-08"/>
    <n v="0"/>
    <n v="0"/>
    <x v="6"/>
    <n v="2020"/>
    <n v="1"/>
    <s v="2021-Q3"/>
    <n v="0"/>
  </r>
  <r>
    <s v="ACC001324"/>
    <n v="757"/>
    <s v="FATEHGARH SAHIB"/>
    <s v="JLG30K"/>
    <n v="13926"/>
    <n v="31927"/>
    <n v="24050"/>
    <d v="2021-09-28T00:00:00"/>
    <s v="Fully Paid"/>
    <s v="Monthly EMI"/>
    <n v="120676"/>
    <s v="FATEHGARH SAHIB-120676"/>
    <s v="Diya Joshi"/>
    <s v="Female"/>
    <s v="36-45"/>
    <n v="43"/>
    <s v="1/1/1974"/>
    <s v="SC"/>
    <s v="Christian"/>
    <s v="RENT"/>
    <s v="50K-75K"/>
    <s v="Self-Employed"/>
    <n v="645"/>
    <s v="XLG"/>
    <s v="Services"/>
    <s v=" 36 months"/>
    <n v="0.1065"/>
    <s v="B"/>
    <s v="B2"/>
    <s v="FATEHGARH SAHIB"/>
    <s v="102-DBS"/>
    <s v="LUDHIANA"/>
    <s v="PB"/>
    <s v="PUNJAB"/>
    <s v="FATEHGARH SAHIB"/>
    <n v="120676"/>
    <s v="10037-RAJESH PRATAP"/>
    <s v="Medium"/>
    <n v="14561"/>
    <n v="33467"/>
    <n v="13589"/>
    <n v="32.15"/>
    <n v="848.23"/>
    <s v="N"/>
    <s v="N"/>
    <n v="1"/>
    <s v="Very Late"/>
    <x v="436"/>
    <s v="2021-09"/>
    <s v="2021-08"/>
    <n v="0"/>
    <n v="0"/>
    <x v="6"/>
    <n v="2020"/>
    <n v="0"/>
    <s v="2021-Q3"/>
    <n v="0"/>
  </r>
  <r>
    <s v="ACC001945"/>
    <n v="648"/>
    <s v="BEHROR"/>
    <s v="JLG30K"/>
    <n v="41629"/>
    <n v="22823"/>
    <n v="25216"/>
    <d v="2021-09-29T00:00:00"/>
    <s v="Paid Off"/>
    <s v="Monthly EMI"/>
    <n v="30179"/>
    <s v="BEHROR-30179"/>
    <s v="Diya Joshi"/>
    <s v="Female"/>
    <s v="26-35"/>
    <n v="34"/>
    <s v="1/1/1984"/>
    <s v="OBC"/>
    <s v="Hindu"/>
    <s v="RENT"/>
    <s v="25K-50K"/>
    <s v="Salaried"/>
    <n v="756"/>
    <s v="XLG"/>
    <s v="Services"/>
    <s v=" 36 months"/>
    <n v="0.1065"/>
    <s v="B"/>
    <s v="B2"/>
    <s v="BEHROR"/>
    <s v="301-DBS"/>
    <s v="JAIPUR"/>
    <s v="RJ"/>
    <s v="RAJASTHAN"/>
    <s v="BEHROD"/>
    <n v="30179"/>
    <s v="10055-MAHESH KUMAR PATEL"/>
    <s v="Low"/>
    <n v="42264"/>
    <n v="24465"/>
    <n v="41197"/>
    <n v="24.3"/>
    <n v="4343.95"/>
    <s v="Y"/>
    <s v="N"/>
    <n v="1"/>
    <s v="On-Time"/>
    <x v="649"/>
    <s v="2021-09"/>
    <s v="2021-08"/>
    <n v="0"/>
    <n v="0"/>
    <x v="6"/>
    <n v="2020"/>
    <n v="0"/>
    <s v="2021-Q3"/>
    <n v="1"/>
  </r>
  <r>
    <s v="ACC000435"/>
    <n v="293"/>
    <s v="BULANDSHAHR"/>
    <s v="JLG35K"/>
    <n v="24397"/>
    <n v="33948"/>
    <n v="21843"/>
    <d v="2021-10-05T00:00:00"/>
    <s v="Fully Paid"/>
    <s v="Monthly EMI"/>
    <n v="10068"/>
    <s v="BULANDSHAHR-10068"/>
    <s v="Laksh Reddy"/>
    <s v="Female"/>
    <s v="26-35"/>
    <n v="31"/>
    <s v="11/1/1988"/>
    <s v="SC"/>
    <s v="Hindu"/>
    <s v="RENT"/>
    <s v="25K-50K"/>
    <s v="Salaried"/>
    <n v="315"/>
    <s v="XLG"/>
    <s v="Trade"/>
    <s v=" 36 months"/>
    <n v="9.9099999999999994E-2"/>
    <s v="B"/>
    <s v="B1"/>
    <s v="BULANDSHAHR"/>
    <s v="176-DBS"/>
    <s v="BULANDSHAHR"/>
    <s v="UP"/>
    <s v="UTTAR PRADESH"/>
    <s v="BULANDSHAHAR"/>
    <n v="10068"/>
    <s v="10057-NANDI SHANKAR"/>
    <s v="High"/>
    <n v="25457"/>
    <n v="34281"/>
    <n v="24106"/>
    <n v="33.799999999999997"/>
    <n v="4577.2"/>
    <s v="N"/>
    <s v="N"/>
    <n v="1"/>
    <s v="Late"/>
    <x v="283"/>
    <s v="2021-10"/>
    <s v="2021-09"/>
    <n v="0"/>
    <n v="0"/>
    <x v="6"/>
    <n v="2020"/>
    <n v="1"/>
    <s v="2021-Q4"/>
    <n v="0"/>
  </r>
  <r>
    <s v="ACC000495"/>
    <n v="814"/>
    <s v="SANGRUR"/>
    <s v="JLG35K"/>
    <n v="29731"/>
    <n v="38168"/>
    <n v="22936"/>
    <d v="2021-10-05T00:00:00"/>
    <s v="Paid Off"/>
    <s v="Monthly EMI"/>
    <n v="110159"/>
    <s v="SANGRUR-110159"/>
    <s v="Ananya Malhotra"/>
    <s v="Female"/>
    <s v="46-55"/>
    <n v="54"/>
    <s v="1/1/1965"/>
    <s v="Minority"/>
    <s v="Muslim"/>
    <s v="RENT"/>
    <s v="25K-50K"/>
    <s v="Self-Employed"/>
    <n v="433"/>
    <s v="XLG"/>
    <s v="Trade"/>
    <s v=" 36 months"/>
    <n v="9.9099999999999994E-2"/>
    <s v="B"/>
    <s v="B1"/>
    <s v="SANGRUR"/>
    <s v="102-DBS"/>
    <s v="LUDHIANA"/>
    <s v="PB"/>
    <s v="PUNJAB"/>
    <s v="SANGRUR"/>
    <n v="110159"/>
    <s v="10037-RAJESH PRATAP"/>
    <s v="Low"/>
    <n v="30312"/>
    <n v="38706"/>
    <n v="29372"/>
    <n v="37.97"/>
    <n v="774.08"/>
    <s v="N"/>
    <s v="N"/>
    <n v="0"/>
    <s v="On-Time"/>
    <x v="650"/>
    <s v="2021-10"/>
    <s v="2021-09"/>
    <n v="0"/>
    <n v="0"/>
    <x v="6"/>
    <n v="2020"/>
    <n v="0"/>
    <s v="2021-Q4"/>
    <n v="1"/>
  </r>
  <r>
    <s v="ACC000047"/>
    <n v="245"/>
    <s v="Mathura"/>
    <s v="JLG46K"/>
    <n v="48450"/>
    <n v="25184"/>
    <n v="26822"/>
    <d v="2021-10-06T00:00:00"/>
    <s v="Default"/>
    <s v="Quarterly EMI"/>
    <n v="910182"/>
    <s v="Mathura-910182"/>
    <s v="Nisha Chopra"/>
    <s v="Female"/>
    <s v="46-55"/>
    <n v="52"/>
    <s v="1/1/1965"/>
    <s v="General"/>
    <s v="Hindu"/>
    <s v="RENT"/>
    <s v="100K+"/>
    <s v="Salaried"/>
    <n v="322"/>
    <s v="XLG"/>
    <s v="Home Loan"/>
    <s v=" 36 months"/>
    <n v="0.1825"/>
    <s v="D"/>
    <s v="D5"/>
    <s v="Mathura"/>
    <s v="176-DBS"/>
    <s v="BULANDSHAHR"/>
    <s v="UP"/>
    <s v="UTTAR PRADESH"/>
    <s v="MATHURA"/>
    <n v="910182"/>
    <s v="10469-MANISH  PANDEY"/>
    <s v="High"/>
    <n v="48885"/>
    <n v="26574"/>
    <n v="48450"/>
    <n v="13.5"/>
    <n v="2142.5300000000002"/>
    <s v="N"/>
    <s v="N"/>
    <n v="0"/>
    <s v="Very Late"/>
    <x v="517"/>
    <s v="2021-10"/>
    <s v="2021-09"/>
    <n v="0"/>
    <n v="0"/>
    <x v="6"/>
    <n v="2020"/>
    <n v="0"/>
    <s v="2021-Q4"/>
    <n v="0"/>
  </r>
  <r>
    <s v="ACC001441"/>
    <n v="69"/>
    <s v="PATIALA"/>
    <s v="JLG30K"/>
    <n v="29859"/>
    <n v="27127"/>
    <n v="15078"/>
    <d v="2021-10-08T00:00:00"/>
    <s v="Active"/>
    <s v="Monthly EMI"/>
    <n v="100186"/>
    <s v="PATIALA-100186"/>
    <s v="Nisha Patel"/>
    <s v="Female"/>
    <s v="18-25"/>
    <n v="21"/>
    <s v="1/1/1998"/>
    <s v="General"/>
    <s v="Hindu"/>
    <s v="RENT"/>
    <s v="25K-50K"/>
    <s v="Salaried"/>
    <n v="800"/>
    <s v="XLG"/>
    <s v="Services"/>
    <s v=" 36 months"/>
    <n v="0.1065"/>
    <s v="B"/>
    <s v="B2"/>
    <s v="PATIALA"/>
    <s v="102-DBS"/>
    <s v="LUDHIANA"/>
    <s v="PB"/>
    <s v="PUNJAB"/>
    <s v="PATIALA"/>
    <n v="100186"/>
    <s v="10420-MUNENDRA  SINGH"/>
    <s v="Medium"/>
    <n v="31798"/>
    <n v="28718"/>
    <n v="29522"/>
    <n v="30.35"/>
    <n v="3434.23"/>
    <s v="N"/>
    <s v="N"/>
    <n v="2"/>
    <s v="On-Time"/>
    <x v="174"/>
    <s v="2021-10"/>
    <s v="2021-09"/>
    <n v="1"/>
    <n v="0"/>
    <x v="6"/>
    <n v="2020"/>
    <n v="1"/>
    <s v="2021-Q4"/>
    <n v="0"/>
  </r>
  <r>
    <s v="ACC001937"/>
    <n v="318"/>
    <s v="MAWANA"/>
    <s v="JLG30K"/>
    <n v="14616"/>
    <n v="29376"/>
    <n v="19340"/>
    <d v="2021-10-09T00:00:00"/>
    <s v="Paid Off"/>
    <s v="Quarterly EMI"/>
    <n v="800018"/>
    <s v="MAWANA-800018"/>
    <s v="Laksh Sharma"/>
    <s v="Female"/>
    <s v="26-35"/>
    <n v="31"/>
    <s v="1/1/1988"/>
    <s v="SC"/>
    <s v="Hindu"/>
    <s v="RENT"/>
    <s v="100K+"/>
    <s v="Self-Employed"/>
    <n v="672"/>
    <s v="XLG"/>
    <s v="Services"/>
    <s v=" 36 months"/>
    <n v="0.1065"/>
    <s v="B"/>
    <s v="B2"/>
    <s v="MAWANA"/>
    <s v="176-DBS"/>
    <s v="BULANDSHAHR"/>
    <s v="UP"/>
    <s v="UTTAR PRADESH"/>
    <s v="MEERUT"/>
    <n v="800018"/>
    <s v="11183-ANIL KUMAR"/>
    <s v="Medium"/>
    <n v="15639"/>
    <n v="31072"/>
    <n v="14452"/>
    <n v="15.65"/>
    <n v="1347.57"/>
    <s v="N"/>
    <s v="N"/>
    <n v="2"/>
    <s v="Late"/>
    <x v="21"/>
    <s v="2021-10"/>
    <s v="2021-09"/>
    <n v="0"/>
    <n v="0"/>
    <x v="6"/>
    <n v="2020"/>
    <n v="0"/>
    <s v="2021-Q4"/>
    <n v="0"/>
  </r>
  <r>
    <s v="ACC001771"/>
    <n v="196"/>
    <s v="JALANDHAR"/>
    <s v="JLG30K"/>
    <n v="4126"/>
    <n v="28903"/>
    <n v="4141"/>
    <d v="2021-10-13T00:00:00"/>
    <s v="Active"/>
    <s v="Quarterly EMI"/>
    <n v="160051"/>
    <s v="JALANDHAR-160051"/>
    <s v="Laksh Reddy"/>
    <s v="Female"/>
    <s v="26-35"/>
    <n v="29"/>
    <s v="1/1/1990"/>
    <s v="OBC"/>
    <s v="Hindu"/>
    <s v="RENT"/>
    <s v="75K-100K"/>
    <s v="Business"/>
    <n v="311"/>
    <s v="XLG"/>
    <s v="Services"/>
    <s v=" 36 months"/>
    <n v="0.1065"/>
    <s v="B"/>
    <s v="B2"/>
    <s v="JALANDHAR"/>
    <s v="102-DBS"/>
    <s v="LUDHIANA"/>
    <s v="PB"/>
    <s v="PUNJAB"/>
    <s v="JALANDHAR"/>
    <n v="160051"/>
    <s v="10067-AKSHAY KUMAR"/>
    <s v="Low"/>
    <n v="3712"/>
    <n v="29601"/>
    <n v="4076"/>
    <n v="21.87"/>
    <n v="3628.32"/>
    <s v="N"/>
    <s v="N"/>
    <n v="1"/>
    <s v="Late"/>
    <x v="429"/>
    <s v="2021-10"/>
    <s v="2021-09"/>
    <n v="1"/>
    <n v="0"/>
    <x v="6"/>
    <n v="2020"/>
    <n v="0"/>
    <s v="2021-Q4"/>
    <n v="0"/>
  </r>
  <r>
    <s v="ACC000361"/>
    <n v="558"/>
    <s v="Bardhaman"/>
    <s v="JLG30K"/>
    <n v="29269"/>
    <n v="14114"/>
    <n v="4243"/>
    <d v="2021-10-13T00:00:00"/>
    <s v="Active"/>
    <s v="Quarterly EMI"/>
    <n v="610198"/>
    <s v="Bardhaman-610198"/>
    <s v="Aditya Mehta"/>
    <s v="Female"/>
    <s v="46-55"/>
    <n v="46"/>
    <s v="1/1/1974"/>
    <s v="Minority"/>
    <s v="Muslim"/>
    <s v="RENT"/>
    <s v="&lt;25K"/>
    <s v="Business"/>
    <n v="708"/>
    <s v="XLG"/>
    <s v="Services"/>
    <s v=" 36 months"/>
    <n v="0.1065"/>
    <s v="B"/>
    <s v="B2"/>
    <s v="Bardhaman"/>
    <s v="201-DBS"/>
    <s v="HOWRAH"/>
    <s v="WB"/>
    <s v="WEST BENGAL"/>
    <s v="Barddhaman"/>
    <n v="610198"/>
    <s v="10035-ABHAY TOMER"/>
    <s v="Medium"/>
    <n v="30553"/>
    <n v="15371"/>
    <n v="28904"/>
    <n v="48.4"/>
    <n v="4671.68"/>
    <s v="Y"/>
    <s v="N"/>
    <n v="1"/>
    <s v="On-Time"/>
    <x v="152"/>
    <s v="2021-10"/>
    <s v="2021-09"/>
    <n v="1"/>
    <n v="0"/>
    <x v="6"/>
    <n v="2020"/>
    <n v="0"/>
    <s v="2021-Q4"/>
    <n v="0"/>
  </r>
  <r>
    <s v="ACC001040"/>
    <n v="826"/>
    <s v="BULANDSHAHR"/>
    <s v="JLG30K"/>
    <n v="19508"/>
    <n v="17909"/>
    <n v="15121"/>
    <d v="2021-10-18T00:00:00"/>
    <s v="Fully Paid"/>
    <s v="Quarterly EMI"/>
    <n v="10068"/>
    <s v="BULANDSHAHR-10068"/>
    <s v="Vivaan Patel"/>
    <s v="Female"/>
    <s v="26-35"/>
    <n v="29"/>
    <s v="1/1/1988"/>
    <s v="OBC"/>
    <s v="Hindu"/>
    <s v="RENT"/>
    <s v="100K+"/>
    <s v="Salaried"/>
    <n v="395"/>
    <s v="XLG"/>
    <s v="Services"/>
    <s v=" 36 months"/>
    <n v="0.1065"/>
    <s v="B"/>
    <s v="B2"/>
    <s v="BULANDSHAHR"/>
    <s v="176-DBS"/>
    <s v="BULANDSHAHR"/>
    <s v="UP"/>
    <s v="UTTAR PRADESH"/>
    <s v="BULANDSHAHAR"/>
    <n v="10068"/>
    <s v="10057-NANDI SHANKAR"/>
    <s v="High"/>
    <n v="20922"/>
    <n v="18566"/>
    <n v="19481"/>
    <n v="1.42"/>
    <n v="488.81"/>
    <s v="Y"/>
    <s v="N"/>
    <n v="1"/>
    <s v="On-Time"/>
    <x v="651"/>
    <s v="2021-10"/>
    <s v="2021-09"/>
    <n v="0"/>
    <n v="0"/>
    <x v="6"/>
    <n v="2020"/>
    <n v="0"/>
    <s v="2021-Q4"/>
    <n v="1"/>
  </r>
  <r>
    <s v="ACC000671"/>
    <n v="805"/>
    <s v="CHHATA"/>
    <s v="JLG50K"/>
    <n v="2861"/>
    <n v="36519"/>
    <n v="41499"/>
    <d v="2021-10-19T00:00:00"/>
    <s v="Fully Paid"/>
    <s v="Quarterly EMI"/>
    <n v="910020"/>
    <s v="CHHATA-910020"/>
    <s v="Laksh Sharma"/>
    <s v="Female"/>
    <s v="46-55"/>
    <n v="46"/>
    <s v="1/1/1973"/>
    <s v="Minority"/>
    <s v="Muslim"/>
    <s v="RENT"/>
    <s v="&lt;25K"/>
    <s v="Self-Employed"/>
    <n v="512"/>
    <s v="XLG"/>
    <s v="Home Loan"/>
    <s v=" 60 months"/>
    <n v="0.1991"/>
    <s v="E"/>
    <s v="E4"/>
    <s v="CHHATA"/>
    <s v="176-DBS"/>
    <s v="BULANDSHAHR"/>
    <s v="UP"/>
    <s v="UTTAR PRADESH"/>
    <s v="MATHURA"/>
    <n v="910020"/>
    <s v="10047-ANIL KUMAR"/>
    <s v="High"/>
    <n v="3177"/>
    <n v="36590"/>
    <n v="2785"/>
    <n v="25.93"/>
    <n v="3016.49"/>
    <s v="N"/>
    <s v="N"/>
    <n v="2"/>
    <s v="On-Time"/>
    <x v="346"/>
    <s v="2021-10"/>
    <s v="2021-09"/>
    <n v="0"/>
    <n v="0"/>
    <x v="6"/>
    <n v="2020"/>
    <n v="0"/>
    <s v="2021-Q4"/>
    <n v="0"/>
  </r>
  <r>
    <s v="ACC001026"/>
    <n v="287"/>
    <s v="PAOTA"/>
    <s v="JLG30K"/>
    <n v="36843"/>
    <n v="46463"/>
    <n v="10759"/>
    <d v="2021-10-20T00:00:00"/>
    <s v="Fully Paid"/>
    <s v="Monthly EMI"/>
    <n v="90149"/>
    <s v="PAOTA-90149"/>
    <s v="Kavya Reddy"/>
    <s v="Female"/>
    <s v="56-63"/>
    <n v="59"/>
    <s v="1/1/1960"/>
    <s v="General"/>
    <s v="Muslim"/>
    <s v="RENT"/>
    <s v="50K-75K"/>
    <s v="Salaried"/>
    <n v="775"/>
    <s v="XLG"/>
    <s v="Services"/>
    <s v=" 36 months"/>
    <n v="0.1065"/>
    <s v="B"/>
    <s v="B2"/>
    <s v="PAOTA"/>
    <s v="301-DBS"/>
    <s v="JAIPUR"/>
    <s v="RJ"/>
    <s v="RAJASTHAN"/>
    <s v="jaipur"/>
    <n v="90149"/>
    <s v="10043-RAVI MISHRA"/>
    <s v="Low"/>
    <n v="36920"/>
    <n v="46023"/>
    <n v="36369"/>
    <n v="22.26"/>
    <n v="381.25"/>
    <s v="N"/>
    <s v="N"/>
    <n v="0"/>
    <s v="On-Time"/>
    <x v="154"/>
    <s v="2021-10"/>
    <s v="2021-09"/>
    <n v="0"/>
    <n v="0"/>
    <x v="6"/>
    <n v="2020"/>
    <n v="0"/>
    <s v="2021-Q4"/>
    <n v="0"/>
  </r>
  <r>
    <s v="ACC001590"/>
    <n v="470"/>
    <s v="SEHORE"/>
    <s v="JLG30K"/>
    <n v="12040"/>
    <n v="41968"/>
    <n v="29841"/>
    <d v="2021-10-24T00:00:00"/>
    <s v="Paid Off"/>
    <s v="Quarterly EMI"/>
    <n v="1440051"/>
    <s v="SEHORE-1440051"/>
    <s v="Nisha Nair"/>
    <s v="Female"/>
    <s v="26-35"/>
    <n v="28"/>
    <s v="8/11/1991"/>
    <s v="ST"/>
    <s v="Sikh"/>
    <s v="MORTGAGE"/>
    <s v="25K-50K"/>
    <s v="Self-Employed"/>
    <n v="641"/>
    <s v="XLG"/>
    <s v="Services"/>
    <s v=" 36 months"/>
    <n v="0.1065"/>
    <s v="B"/>
    <s v="B2"/>
    <s v="SEHORE"/>
    <s v="200-DBS"/>
    <s v="BHOPAL"/>
    <s v="MP"/>
    <s v="MADHYA PRADESH"/>
    <s v="SEHORE"/>
    <n v="1440051"/>
    <s v="10063-VIR SINGH"/>
    <s v="High"/>
    <n v="13407"/>
    <n v="43910"/>
    <n v="11789"/>
    <n v="8.8699999999999992"/>
    <n v="2093.62"/>
    <s v="N"/>
    <s v="N"/>
    <n v="0"/>
    <s v="On-Time"/>
    <x v="608"/>
    <s v="2021-10"/>
    <s v="2021-09"/>
    <n v="0"/>
    <n v="0"/>
    <x v="6"/>
    <n v="2020"/>
    <n v="0"/>
    <s v="2021-Q4"/>
    <n v="0"/>
  </r>
  <r>
    <s v="ACC000873"/>
    <n v="110"/>
    <s v="KURUKSHETRA"/>
    <s v="JLG50K"/>
    <n v="24429"/>
    <n v="32217"/>
    <n v="29481"/>
    <d v="2021-10-26T00:00:00"/>
    <s v="Fully Paid"/>
    <s v="Quarterly EMI"/>
    <n v="70364"/>
    <s v="KURUKSHETRA-70364"/>
    <s v="Ananya Gupta"/>
    <s v="Female"/>
    <s v="36-45"/>
    <n v="38"/>
    <s v="1/1/1981"/>
    <s v="ST"/>
    <s v="Sikh"/>
    <s v="RENT"/>
    <s v="50K-75K"/>
    <s v="Salaried"/>
    <n v="450"/>
    <s v="XLG"/>
    <s v="Home Loan"/>
    <s v=" 60 months"/>
    <n v="0.1991"/>
    <s v="E"/>
    <s v="E4"/>
    <s v="KURUKSHETRA"/>
    <s v="206-DBS"/>
    <s v="KARNAL"/>
    <s v="HR"/>
    <s v="HARYANA"/>
    <s v="KURUKSHETRA"/>
    <n v="70364"/>
    <s v="10028-AAYUSH PANDEY"/>
    <s v="Medium"/>
    <n v="24820"/>
    <n v="33119"/>
    <n v="23974"/>
    <n v="42.16"/>
    <n v="622.54"/>
    <s v="N"/>
    <s v="N"/>
    <n v="1"/>
    <s v="Late"/>
    <x v="542"/>
    <s v="2021-10"/>
    <s v="2021-09"/>
    <n v="0"/>
    <n v="0"/>
    <x v="6"/>
    <n v="2020"/>
    <n v="0"/>
    <s v="2021-Q4"/>
    <n v="0"/>
  </r>
  <r>
    <s v="ACC000843"/>
    <n v="436"/>
    <s v="Mangaldoi"/>
    <s v="JLG35K"/>
    <n v="34028"/>
    <n v="44739"/>
    <n v="37116"/>
    <d v="2021-10-27T00:00:00"/>
    <s v="Fully Paid"/>
    <s v="Monthly EMI"/>
    <n v="570241"/>
    <s v="Mangaldoi-570241"/>
    <s v="Aditya Verma"/>
    <s v="Female"/>
    <s v="46-55"/>
    <n v="49"/>
    <s v="3/7/1970"/>
    <s v="ST"/>
    <s v="Sikh"/>
    <s v="RENT"/>
    <s v="50K-75K"/>
    <s v="Self-Employed"/>
    <n v="695"/>
    <s v="XLG"/>
    <s v="Trade"/>
    <s v=" 36 months"/>
    <n v="9.9099999999999994E-2"/>
    <s v="B"/>
    <s v="B1"/>
    <s v="Mangaldoi"/>
    <s v="208-DBS"/>
    <s v="GUWAAHATI"/>
    <s v="AS"/>
    <s v="ASSAM"/>
    <s v="Mangaldoi"/>
    <n v="570241"/>
    <s v="10961-NAYAN JYOTI SARMAH"/>
    <s v="Low"/>
    <n v="35680"/>
    <n v="45256"/>
    <n v="33895"/>
    <n v="22.05"/>
    <n v="4561.25"/>
    <s v="Y"/>
    <s v="N"/>
    <n v="2"/>
    <s v="Very Late"/>
    <x v="522"/>
    <s v="2021-10"/>
    <s v="2021-09"/>
    <n v="0"/>
    <n v="0"/>
    <x v="6"/>
    <n v="2020"/>
    <n v="0"/>
    <s v="2021-Q4"/>
    <n v="0"/>
  </r>
  <r>
    <s v="ACC000498"/>
    <n v="716"/>
    <s v="BUXAR"/>
    <s v="JLG30K"/>
    <n v="25838"/>
    <n v="32727"/>
    <n v="10761"/>
    <d v="2021-10-28T00:00:00"/>
    <s v="Active"/>
    <s v="Monthly EMI"/>
    <n v="710002"/>
    <s v="BUXAR-710002"/>
    <s v="Nisha Nair"/>
    <s v="Female"/>
    <s v="26-35"/>
    <n v="28"/>
    <s v="8/11/1991"/>
    <s v="ST"/>
    <s v="Sikh"/>
    <s v="MORTGAGE"/>
    <s v="25K-50K"/>
    <s v="Self-Employed"/>
    <n v="641"/>
    <s v="XLG"/>
    <s v="Services"/>
    <s v=" 36 months"/>
    <n v="0.1065"/>
    <s v="B"/>
    <s v="B2"/>
    <s v="BUXAR"/>
    <s v="209-DBS"/>
    <s v="PATNA"/>
    <s v="BR"/>
    <s v="BIHAR"/>
    <s v="BUXAR"/>
    <n v="710002"/>
    <s v="10055-MAHESH KUMAR PATEL"/>
    <s v="Medium"/>
    <n v="27418"/>
    <n v="34557"/>
    <n v="25366"/>
    <n v="28.2"/>
    <n v="1745.45"/>
    <s v="N"/>
    <s v="N"/>
    <n v="1"/>
    <s v="On-Time"/>
    <x v="263"/>
    <s v="2021-10"/>
    <s v="2021-09"/>
    <n v="1"/>
    <n v="0"/>
    <x v="6"/>
    <n v="2020"/>
    <n v="0"/>
    <s v="2021-Q4"/>
    <n v="0"/>
  </r>
  <r>
    <s v="ACC001554"/>
    <n v="154"/>
    <s v="CUTTACK"/>
    <s v="JLG30K"/>
    <n v="2911"/>
    <n v="3509"/>
    <n v="29324"/>
    <d v="2021-10-29T00:00:00"/>
    <s v="Default"/>
    <s v="Monthly EMI"/>
    <n v="630081"/>
    <s v="CUTTACK-630081"/>
    <s v="Meera Reddy"/>
    <s v="Female"/>
    <s v="36-45"/>
    <n v="45"/>
    <s v="1/3/1974"/>
    <s v="General"/>
    <s v="Muslim"/>
    <s v="MORTGAGE"/>
    <s v="&lt;25K"/>
    <s v="Self-Employed"/>
    <n v="830"/>
    <s v="XLG"/>
    <s v="Services"/>
    <s v=" 36 months"/>
    <n v="0.1065"/>
    <s v="B"/>
    <s v="B2"/>
    <s v="CUTTACK"/>
    <s v="107-DBS"/>
    <s v="BHUBANESWAR"/>
    <s v="OR"/>
    <s v="ODISHA"/>
    <s v="CUTTACK"/>
    <n v="630081"/>
    <s v="12061-PINAKAPANI KANUNGO"/>
    <s v="High"/>
    <n v="2748"/>
    <n v="4500"/>
    <n v="2808"/>
    <n v="28.78"/>
    <n v="1338.4"/>
    <s v="N"/>
    <s v="N"/>
    <n v="1"/>
    <s v="Very Late"/>
    <x v="36"/>
    <s v="2021-10"/>
    <s v="2021-09"/>
    <n v="0"/>
    <n v="0"/>
    <x v="6"/>
    <n v="2020"/>
    <n v="0"/>
    <s v="2021-Q4"/>
    <n v="0"/>
  </r>
  <r>
    <s v="ACC001986"/>
    <n v="643"/>
    <s v="SANGRUR"/>
    <s v="JLG30K"/>
    <n v="37331"/>
    <n v="45138"/>
    <n v="9075"/>
    <d v="2021-10-29T00:00:00"/>
    <s v="Default"/>
    <s v="Monthly EMI"/>
    <n v="110159"/>
    <s v="SANGRUR-110159"/>
    <s v="Ananya Sharma"/>
    <s v="Female"/>
    <s v="46-55"/>
    <n v="52"/>
    <s v="1/1/1967"/>
    <s v="Minority"/>
    <s v="Muslim"/>
    <s v="RENT"/>
    <s v="&lt;25K"/>
    <s v="Business"/>
    <n v="557"/>
    <s v="XLG"/>
    <s v="Services"/>
    <s v=" 36 months"/>
    <n v="0.1065"/>
    <s v="B"/>
    <s v="B2"/>
    <s v="SANGRUR"/>
    <s v="102-DBS"/>
    <s v="LUDHIANA"/>
    <s v="PB"/>
    <s v="PUNJAB"/>
    <s v="SANGRUR"/>
    <n v="110159"/>
    <s v="10037-RAJESH PRATAP"/>
    <s v="Low"/>
    <n v="37142"/>
    <n v="45581"/>
    <n v="37122"/>
    <n v="29.03"/>
    <n v="2102.09"/>
    <s v="N"/>
    <s v="N"/>
    <n v="2"/>
    <s v="On-Time"/>
    <x v="14"/>
    <s v="2021-10"/>
    <s v="2021-09"/>
    <n v="0"/>
    <n v="0"/>
    <x v="6"/>
    <n v="2020"/>
    <n v="0"/>
    <s v="2021-Q4"/>
    <n v="0"/>
  </r>
  <r>
    <s v="ACC001080"/>
    <n v="272"/>
    <s v="MODINAGAR"/>
    <s v="JLG35K"/>
    <n v="13910"/>
    <n v="10291"/>
    <n v="10856"/>
    <d v="2021-10-30T00:00:00"/>
    <s v="Fully Paid"/>
    <s v="Monthly EMI"/>
    <n v="410521"/>
    <s v="MODINAGAR-410521"/>
    <s v="Ananya Sharma"/>
    <s v="Female"/>
    <s v="26-35"/>
    <n v="29"/>
    <s v="10/11/1990"/>
    <s v="General"/>
    <s v="Hindu"/>
    <s v="MORTGAGE"/>
    <s v="&lt;25K"/>
    <s v="Self-Employed"/>
    <n v="712"/>
    <s v="XLG"/>
    <s v="Trade"/>
    <s v=" 36 months"/>
    <n v="9.9099999999999994E-2"/>
    <s v="B"/>
    <s v="B1"/>
    <s v="MODINAGAR"/>
    <s v="176-DBS"/>
    <s v="BULANDSHAHR"/>
    <s v="UP"/>
    <s v="UTTAR PRADESH"/>
    <s v="MODINAGAR"/>
    <n v="410521"/>
    <s v="12116-ANIL KUMAR"/>
    <s v="Low"/>
    <n v="14391"/>
    <n v="11948"/>
    <n v="13892"/>
    <n v="29.44"/>
    <n v="408.01"/>
    <s v="N"/>
    <s v="N"/>
    <n v="1"/>
    <s v="On-Time"/>
    <x v="652"/>
    <s v="2021-10"/>
    <s v="2021-09"/>
    <n v="0"/>
    <n v="0"/>
    <x v="6"/>
    <n v="2020"/>
    <n v="0"/>
    <s v="2021-Q4"/>
    <n v="1"/>
  </r>
  <r>
    <s v="ACC000897"/>
    <n v="768"/>
    <s v="NEEM KA THANA"/>
    <s v="JLG44K"/>
    <n v="4535"/>
    <n v="47859"/>
    <n v="10167"/>
    <d v="2021-10-31T00:00:00"/>
    <s v="Fully Paid"/>
    <s v="Monthly EMI"/>
    <n v="80001"/>
    <s v="NEEM KA THANA-80001"/>
    <s v="Laksh Mehta"/>
    <s v="Female"/>
    <s v="36-45"/>
    <n v="40"/>
    <s v="1/1/1979"/>
    <s v="ST"/>
    <s v="Sikh"/>
    <s v="RENT"/>
    <s v="50K-75K"/>
    <s v="Self-Employed"/>
    <n v="318"/>
    <s v="XLG"/>
    <s v="Home Loan"/>
    <s v=" 36 months"/>
    <n v="6.6199999999999995E-2"/>
    <s v="A"/>
    <s v="A2"/>
    <s v="NEEM KA THANA"/>
    <s v="301-DBS"/>
    <s v="JAIPUR"/>
    <s v="RJ"/>
    <s v="RAJASTHAN"/>
    <s v="NEEM KA THANA"/>
    <n v="80001"/>
    <s v="10043-RAVI MISHRA"/>
    <s v="High"/>
    <n v="4864"/>
    <n v="48529"/>
    <n v="4244"/>
    <n v="5.44"/>
    <n v="3267.05"/>
    <s v="N"/>
    <s v="N"/>
    <n v="1"/>
    <s v="On-Time"/>
    <x v="413"/>
    <s v="2021-10"/>
    <s v="2021-09"/>
    <n v="0"/>
    <n v="0"/>
    <x v="6"/>
    <n v="2020"/>
    <n v="0"/>
    <s v="2021-Q4"/>
    <n v="0"/>
  </r>
  <r>
    <s v="ACC000340"/>
    <n v="347"/>
    <s v="BULANDSHAHR"/>
    <s v="JLG35K"/>
    <n v="17805"/>
    <n v="19887"/>
    <n v="11948"/>
    <d v="2021-11-02T00:00:00"/>
    <s v="Active"/>
    <s v="Quarterly EMI"/>
    <n v="10068"/>
    <s v="BULANDSHAHR-10068"/>
    <s v="Laksh Gupta"/>
    <s v="Female"/>
    <s v="46-55"/>
    <n v="52"/>
    <s v="1/1/1968"/>
    <s v="SC"/>
    <s v="Hindu"/>
    <s v="RENT"/>
    <s v="75K-100K"/>
    <s v="Salaried"/>
    <n v="584"/>
    <s v="XLG"/>
    <s v="Trade"/>
    <s v=" 36 months"/>
    <n v="9.9099999999999994E-2"/>
    <s v="B"/>
    <s v="B1"/>
    <s v="BULANDSHAHR"/>
    <s v="176-DBS"/>
    <s v="BULANDSHAHR"/>
    <s v="UP"/>
    <s v="UTTAR PRADESH"/>
    <s v="BULANDSHAHAR"/>
    <n v="10068"/>
    <s v="10057-NANDI SHANKAR"/>
    <s v="High"/>
    <n v="18533"/>
    <n v="21323"/>
    <n v="17558"/>
    <n v="43.48"/>
    <n v="191.62"/>
    <s v="N"/>
    <s v="N"/>
    <n v="0"/>
    <s v="On-Time"/>
    <x v="653"/>
    <s v="2021-11"/>
    <s v="2021-10"/>
    <n v="1"/>
    <n v="0"/>
    <x v="6"/>
    <n v="2020"/>
    <n v="0"/>
    <s v="2021-Q4"/>
    <n v="1"/>
  </r>
  <r>
    <s v="ACC000249"/>
    <n v="832"/>
    <s v="SHAHDOL"/>
    <s v="JLG30K"/>
    <n v="48572"/>
    <n v="14847"/>
    <n v="12902"/>
    <d v="2021-11-05T00:00:00"/>
    <s v="Active"/>
    <s v="Monthly EMI"/>
    <n v="1550006"/>
    <s v="SHAHDOL-1550006"/>
    <s v="Laksh Nair"/>
    <s v="Female"/>
    <s v="46-55"/>
    <n v="51"/>
    <s v="1/10/1967"/>
    <s v="General"/>
    <s v="Muslim"/>
    <s v="RENT"/>
    <s v="&lt;25K"/>
    <s v="Salaried"/>
    <n v="338"/>
    <s v="XLG"/>
    <s v="Services"/>
    <s v=" 36 months"/>
    <n v="0.1065"/>
    <s v="B"/>
    <s v="B2"/>
    <s v="SHAHDOL"/>
    <s v="200-DBS"/>
    <s v="BHOPAL"/>
    <s v="MP"/>
    <s v="MADHYA PRADESH"/>
    <s v="SHAHDOL"/>
    <n v="1550006"/>
    <s v="10021-MAHENDRA PRATAP SINGH"/>
    <s v="Medium"/>
    <n v="49622"/>
    <n v="14816"/>
    <n v="48135"/>
    <n v="45.92"/>
    <n v="2881.07"/>
    <s v="N"/>
    <s v="N"/>
    <n v="2"/>
    <s v="On-Time"/>
    <x v="228"/>
    <s v="2021-11"/>
    <s v="2021-10"/>
    <n v="1"/>
    <n v="0"/>
    <x v="6"/>
    <n v="2020"/>
    <n v="1"/>
    <s v="2021-Q4"/>
    <n v="0"/>
  </r>
  <r>
    <s v="ACC001570"/>
    <n v="640"/>
    <s v="PATIALA"/>
    <s v="JLG30K"/>
    <n v="28233"/>
    <n v="12939"/>
    <n v="7227"/>
    <d v="2021-11-06T00:00:00"/>
    <s v="Active"/>
    <s v="Monthly EMI"/>
    <n v="100186"/>
    <s v="PATIALA-100186"/>
    <s v="Ishaan Sharma"/>
    <s v="Female"/>
    <s v="26-35"/>
    <n v="26"/>
    <s v="1/1/1991"/>
    <s v="General"/>
    <s v="Hindu"/>
    <s v="RENT"/>
    <s v="25K-50K"/>
    <s v="Salaried"/>
    <n v="522"/>
    <s v="XLG"/>
    <s v="Services"/>
    <s v=" 36 months"/>
    <n v="0.1065"/>
    <s v="B"/>
    <s v="B2"/>
    <s v="PATIALA"/>
    <s v="102-DBS"/>
    <s v="LUDHIANA"/>
    <s v="PB"/>
    <s v="PUNJAB"/>
    <s v="PATIALA"/>
    <n v="100186"/>
    <s v="10420-MUNENDRA  SINGH"/>
    <s v="Medium"/>
    <n v="27849"/>
    <n v="13092"/>
    <n v="28152"/>
    <n v="49.56"/>
    <n v="813.43"/>
    <s v="N"/>
    <s v="N"/>
    <n v="1"/>
    <s v="On-Time"/>
    <x v="135"/>
    <s v="2021-11"/>
    <s v="2021-10"/>
    <n v="1"/>
    <n v="0"/>
    <x v="6"/>
    <n v="2020"/>
    <n v="0"/>
    <s v="2021-Q4"/>
    <n v="0"/>
  </r>
  <r>
    <s v="ACC001705"/>
    <n v="964"/>
    <s v="SANGRUR"/>
    <s v="JLG30K"/>
    <n v="23144"/>
    <n v="36184"/>
    <n v="3401"/>
    <d v="2021-11-06T00:00:00"/>
    <s v="Active"/>
    <s v="Monthly EMI"/>
    <n v="110159"/>
    <s v="SANGRUR-110159"/>
    <s v="Kavya Reddy"/>
    <s v="Female"/>
    <s v="56-63"/>
    <n v="59"/>
    <s v="1/1/1960"/>
    <s v="General"/>
    <s v="Muslim"/>
    <s v="RENT"/>
    <s v="50K-75K"/>
    <s v="Salaried"/>
    <n v="775"/>
    <s v="XLG"/>
    <s v="Services"/>
    <s v=" 36 months"/>
    <n v="0.1065"/>
    <s v="B"/>
    <s v="B2"/>
    <s v="SANGRUR"/>
    <s v="102-DBS"/>
    <s v="LUDHIANA"/>
    <s v="PB"/>
    <s v="PUNJAB"/>
    <s v="SANGRUR"/>
    <n v="110159"/>
    <s v="10037-RAJESH PRATAP"/>
    <s v="Low"/>
    <n v="24914"/>
    <n v="37795"/>
    <n v="23091"/>
    <n v="31.3"/>
    <n v="3852.79"/>
    <s v="N"/>
    <s v="N"/>
    <n v="1"/>
    <s v="On-Time"/>
    <x v="625"/>
    <s v="2021-11"/>
    <s v="2021-10"/>
    <n v="1"/>
    <n v="0"/>
    <x v="6"/>
    <n v="2020"/>
    <n v="0"/>
    <s v="2021-Q4"/>
    <n v="0"/>
  </r>
  <r>
    <s v="ACC001169"/>
    <n v="10"/>
    <s v="PAOTA"/>
    <s v="JLG30K"/>
    <n v="38587"/>
    <n v="26802"/>
    <n v="36770"/>
    <d v="2021-11-07T00:00:00"/>
    <s v="Paid Off"/>
    <s v="Monthly EMI"/>
    <n v="90149"/>
    <s v="PAOTA-90149"/>
    <s v="Ishaan Mehta"/>
    <s v="Female"/>
    <s v="36-45"/>
    <n v="39"/>
    <s v="1/1/1978"/>
    <s v="OBC"/>
    <s v="Hindu"/>
    <s v="OWN"/>
    <s v="50K-75K"/>
    <s v="Self-Employed"/>
    <n v="812"/>
    <s v="XLG"/>
    <s v="Services"/>
    <s v=" 36 months"/>
    <n v="0.1065"/>
    <s v="B"/>
    <s v="B2"/>
    <s v="PAOTA"/>
    <s v="301-DBS"/>
    <s v="JAIPUR"/>
    <s v="RJ"/>
    <s v="RAJASTHAN"/>
    <s v="jaipur"/>
    <n v="90149"/>
    <s v="10043-RAVI MISHRA"/>
    <s v="Low"/>
    <n v="38262"/>
    <n v="28385"/>
    <n v="38310"/>
    <n v="5.69"/>
    <n v="877.08"/>
    <s v="N"/>
    <s v="N"/>
    <n v="0"/>
    <s v="Late"/>
    <x v="389"/>
    <s v="2021-11"/>
    <s v="2021-10"/>
    <n v="0"/>
    <n v="0"/>
    <x v="6"/>
    <n v="2020"/>
    <n v="0"/>
    <s v="2021-Q4"/>
    <n v="0"/>
  </r>
  <r>
    <s v="ACC000231"/>
    <n v="782"/>
    <s v="Mathura"/>
    <s v="JLG30K"/>
    <n v="5557"/>
    <n v="47263"/>
    <n v="38294"/>
    <d v="2021-11-07T00:00:00"/>
    <s v="Paid Off"/>
    <s v="Monthly EMI"/>
    <n v="910182"/>
    <s v="Mathura-910182"/>
    <s v="Nisha Malhotra"/>
    <s v="Female"/>
    <s v="26-35"/>
    <n v="29"/>
    <s v="1/1/1991"/>
    <s v="ST"/>
    <s v="Sikh"/>
    <s v="MORTGAGE"/>
    <s v="100K+"/>
    <s v="Self-Employed"/>
    <n v="799"/>
    <s v="XLG"/>
    <s v="Services"/>
    <s v=" 36 months"/>
    <n v="0.1065"/>
    <s v="B"/>
    <s v="B2"/>
    <s v="Mathura"/>
    <s v="176-DBS"/>
    <s v="BULANDSHAHR"/>
    <s v="UP"/>
    <s v="UTTAR PRADESH"/>
    <s v="MATHURA"/>
    <n v="910182"/>
    <s v="10469-MANISH  PANDEY"/>
    <s v="High"/>
    <n v="5596"/>
    <n v="47391"/>
    <n v="5322"/>
    <n v="16.72"/>
    <n v="2493.2199999999998"/>
    <s v="N"/>
    <s v="N"/>
    <n v="2"/>
    <s v="On-Time"/>
    <x v="329"/>
    <s v="2021-11"/>
    <s v="2021-10"/>
    <n v="0"/>
    <n v="0"/>
    <x v="6"/>
    <n v="2020"/>
    <n v="0"/>
    <s v="2021-Q4"/>
    <n v="0"/>
  </r>
  <r>
    <s v="ACC000717"/>
    <n v="396"/>
    <s v="PAOTA"/>
    <s v="JLG30K"/>
    <n v="17582"/>
    <n v="49719"/>
    <n v="37163"/>
    <d v="2021-11-08T00:00:00"/>
    <s v="Paid Off"/>
    <s v="Quarterly EMI"/>
    <n v="90149"/>
    <s v="PAOTA-90149"/>
    <s v="Nisha Malhotra"/>
    <s v="Female"/>
    <s v="36-45"/>
    <n v="36"/>
    <s v="1/1/1983"/>
    <s v="SC"/>
    <s v="Hindu"/>
    <s v="MORTGAGE"/>
    <s v="100K+"/>
    <s v="Self-Employed"/>
    <n v="489"/>
    <s v="XLG"/>
    <s v="Services"/>
    <s v=" 36 months"/>
    <n v="0.1065"/>
    <s v="B"/>
    <s v="B2"/>
    <s v="PAOTA"/>
    <s v="301-DBS"/>
    <s v="JAIPUR"/>
    <s v="RJ"/>
    <s v="RAJASTHAN"/>
    <s v="jaipur"/>
    <n v="90149"/>
    <s v="10043-RAVI MISHRA"/>
    <s v="Low"/>
    <n v="18785"/>
    <n v="49262"/>
    <n v="17466"/>
    <n v="18.239999999999998"/>
    <n v="1912.21"/>
    <s v="N"/>
    <s v="N"/>
    <n v="2"/>
    <s v="On-Time"/>
    <x v="373"/>
    <s v="2021-11"/>
    <s v="2021-10"/>
    <n v="0"/>
    <n v="0"/>
    <x v="6"/>
    <n v="2020"/>
    <n v="1"/>
    <s v="2021-Q4"/>
    <n v="0"/>
  </r>
  <r>
    <s v="ACC000582"/>
    <n v="864"/>
    <s v="NEEM KA THANA"/>
    <s v="JLG30K"/>
    <n v="16610"/>
    <n v="38294"/>
    <n v="21248"/>
    <d v="2021-11-08T00:00:00"/>
    <s v="Paid Off"/>
    <s v="Monthly EMI"/>
    <n v="80001"/>
    <s v="NEEM KA THANA-80001"/>
    <s v="Aditya Patel"/>
    <s v="Female"/>
    <s v="26-35"/>
    <n v="27"/>
    <s v="11/4/1992"/>
    <s v="ST"/>
    <s v="Sikh"/>
    <s v="MORTGAGE"/>
    <s v="75K-100K"/>
    <s v="Salaried"/>
    <n v="600"/>
    <s v="XLG"/>
    <s v="Services"/>
    <s v=" 36 months"/>
    <n v="0.1065"/>
    <s v="B"/>
    <s v="B2"/>
    <s v="NEEM KA THANA"/>
    <s v="301-DBS"/>
    <s v="JAIPUR"/>
    <s v="RJ"/>
    <s v="RAJASTHAN"/>
    <s v="NEEM KA THANA"/>
    <n v="80001"/>
    <s v="10043-RAVI MISHRA"/>
    <s v="High"/>
    <n v="17201"/>
    <n v="38883"/>
    <n v="16490"/>
    <n v="46.74"/>
    <n v="2765.85"/>
    <s v="Y"/>
    <s v="N"/>
    <n v="2"/>
    <s v="On-Time"/>
    <x v="150"/>
    <s v="2021-11"/>
    <s v="2021-10"/>
    <n v="0"/>
    <n v="0"/>
    <x v="6"/>
    <n v="2020"/>
    <n v="0"/>
    <s v="2021-Q4"/>
    <n v="0"/>
  </r>
  <r>
    <s v="ACC000051"/>
    <n v="467"/>
    <s v="PAOTA"/>
    <s v="JLG30K"/>
    <n v="25377"/>
    <n v="36909"/>
    <n v="5288"/>
    <d v="2021-11-09T00:00:00"/>
    <s v="Fully Paid"/>
    <s v="Quarterly EMI"/>
    <n v="90149"/>
    <s v="PAOTA-90149"/>
    <s v="Nisha Verma"/>
    <s v="Female"/>
    <s v="18-25"/>
    <n v="24"/>
    <s v="1/1/1994"/>
    <s v="ST"/>
    <s v="Sikh"/>
    <s v="RENT"/>
    <s v="&lt;25K"/>
    <s v="Salaried"/>
    <n v="443"/>
    <s v="XLG"/>
    <s v="Services"/>
    <s v=" 36 months"/>
    <n v="0.1065"/>
    <s v="B"/>
    <s v="B2"/>
    <s v="PAOTA"/>
    <s v="301-DBS"/>
    <s v="JAIPUR"/>
    <s v="RJ"/>
    <s v="RAJASTHAN"/>
    <s v="jaipur"/>
    <n v="90149"/>
    <s v="10043-RAVI MISHRA"/>
    <s v="Low"/>
    <n v="25609"/>
    <n v="38337"/>
    <n v="25104"/>
    <n v="23.48"/>
    <n v="2038.14"/>
    <s v="N"/>
    <s v="N"/>
    <n v="2"/>
    <s v="On-Time"/>
    <x v="145"/>
    <s v="2021-11"/>
    <s v="2021-10"/>
    <n v="0"/>
    <n v="0"/>
    <x v="6"/>
    <n v="2020"/>
    <n v="1"/>
    <s v="2021-Q4"/>
    <n v="0"/>
  </r>
  <r>
    <s v="ACC000803"/>
    <n v="546"/>
    <s v="FATEHGARH SAHIB"/>
    <s v="JLG40K"/>
    <n v="33128"/>
    <n v="4949"/>
    <n v="9330"/>
    <d v="2021-11-09T00:00:00"/>
    <s v="Fully Paid"/>
    <s v="Monthly EMI"/>
    <n v="120676"/>
    <s v="FATEHGARH SAHIB-120676"/>
    <s v="Kavya Gupta"/>
    <s v="Female"/>
    <s v="36-45"/>
    <n v="39"/>
    <s v="1/1/1978"/>
    <s v="OBC"/>
    <s v="Hindu"/>
    <s v="RENT"/>
    <s v="50K-75K"/>
    <s v="Salaried"/>
    <n v="692"/>
    <s v="XLG"/>
    <s v="Services"/>
    <s v=" 36 months"/>
    <n v="0.17269999999999999"/>
    <s v="D"/>
    <s v="D3"/>
    <s v="FATEHGARH SAHIB"/>
    <s v="102-DBS"/>
    <s v="LUDHIANA"/>
    <s v="PB"/>
    <s v="PUNJAB"/>
    <s v="FATEHGARH SAHIB"/>
    <n v="120676"/>
    <s v="10037-RAJESH PRATAP"/>
    <s v="Medium"/>
    <n v="35000"/>
    <n v="6789"/>
    <n v="32709"/>
    <n v="42.32"/>
    <n v="366.73"/>
    <s v="N"/>
    <s v="N"/>
    <n v="1"/>
    <s v="On-Time"/>
    <x v="217"/>
    <s v="2021-11"/>
    <s v="2021-10"/>
    <n v="0"/>
    <n v="0"/>
    <x v="6"/>
    <n v="2020"/>
    <n v="1"/>
    <s v="2021-Q4"/>
    <n v="0"/>
  </r>
  <r>
    <s v="ACC000955"/>
    <n v="755"/>
    <s v="DHURI"/>
    <s v="JLG35K"/>
    <n v="39245"/>
    <n v="5862"/>
    <n v="42497"/>
    <d v="2021-11-11T00:00:00"/>
    <s v="Active"/>
    <s v="Monthly EMI"/>
    <n v="1030063"/>
    <s v="DHURI-1030063"/>
    <s v="Ananya Reddy"/>
    <s v="Female"/>
    <s v="26-35"/>
    <n v="29"/>
    <s v="1/1/1989"/>
    <s v="ST"/>
    <s v="Sikh"/>
    <s v="RENT"/>
    <s v="100K+"/>
    <s v="Salaried"/>
    <n v="324"/>
    <s v="XLG"/>
    <s v="Trade"/>
    <s v=" 36 months"/>
    <n v="9.9099999999999994E-2"/>
    <s v="B"/>
    <s v="B1"/>
    <s v="DHURI"/>
    <s v="102-DBS"/>
    <s v="LUDHIANA"/>
    <s v="PB"/>
    <s v="PUNJAB"/>
    <s v="SANGRUR"/>
    <n v="1030063"/>
    <s v="12058-DEEPAK KUMAR"/>
    <s v="Low"/>
    <n v="40447"/>
    <n v="7720"/>
    <n v="38968"/>
    <n v="45.51"/>
    <n v="3380.82"/>
    <s v="N"/>
    <s v="N"/>
    <n v="0"/>
    <s v="On-Time"/>
    <x v="311"/>
    <s v="2021-11"/>
    <s v="2021-10"/>
    <n v="1"/>
    <n v="0"/>
    <x v="6"/>
    <n v="2020"/>
    <n v="0"/>
    <s v="2021-Q4"/>
    <n v="0"/>
  </r>
  <r>
    <s v="ACC000422"/>
    <n v="293"/>
    <s v="SANGRUR"/>
    <s v="JLG30K"/>
    <n v="15376"/>
    <n v="7671"/>
    <n v="42283"/>
    <d v="2021-11-13T00:00:00"/>
    <s v="Default"/>
    <s v="Quarterly EMI"/>
    <n v="110159"/>
    <s v="SANGRUR-110159"/>
    <s v="Laksh Reddy"/>
    <s v="Female"/>
    <s v="26-35"/>
    <n v="31"/>
    <s v="11/1/1988"/>
    <s v="SC"/>
    <s v="Hindu"/>
    <s v="RENT"/>
    <s v="25K-50K"/>
    <s v="Salaried"/>
    <n v="315"/>
    <s v="XLG"/>
    <s v="Services"/>
    <s v=" 36 months"/>
    <n v="0.1065"/>
    <s v="B"/>
    <s v="B2"/>
    <s v="SANGRUR"/>
    <s v="102-DBS"/>
    <s v="LUDHIANA"/>
    <s v="PB"/>
    <s v="PUNJAB"/>
    <s v="SANGRUR"/>
    <n v="110159"/>
    <s v="10037-RAJESH PRATAP"/>
    <s v="Low"/>
    <n v="16407"/>
    <n v="7236"/>
    <n v="15277"/>
    <n v="39.619999999999997"/>
    <n v="3360.07"/>
    <s v="N"/>
    <s v="N"/>
    <n v="1"/>
    <s v="On-Time"/>
    <x v="283"/>
    <s v="2021-11"/>
    <s v="2021-10"/>
    <n v="0"/>
    <n v="1"/>
    <x v="6"/>
    <n v="2020"/>
    <n v="1"/>
    <s v="2021-Q4"/>
    <n v="0"/>
  </r>
  <r>
    <s v="ACC001764"/>
    <n v="132"/>
    <s v="MUKTSAR"/>
    <s v="JLG35K"/>
    <n v="10176"/>
    <n v="2087"/>
    <n v="3144"/>
    <d v="2021-11-14T00:00:00"/>
    <s v="Fully Paid"/>
    <s v="Quarterly EMI"/>
    <n v="1110166"/>
    <s v="MUKTSAR-1110166"/>
    <s v="Diya Malhotra"/>
    <s v="Female"/>
    <s v="18-25"/>
    <n v="21"/>
    <s v="3/1/1998"/>
    <s v="ST"/>
    <s v="Sikh"/>
    <s v="RENT"/>
    <s v="50K-75K"/>
    <s v="Self-Employed"/>
    <n v="493"/>
    <s v="XLG"/>
    <s v="Trade"/>
    <s v=" 36 months"/>
    <n v="9.9099999999999994E-2"/>
    <s v="B"/>
    <s v="B1"/>
    <s v="MUKTSAR"/>
    <s v="102-DBS"/>
    <s v="LUDHIANA"/>
    <s v="PB"/>
    <s v="PUNJAB"/>
    <s v="SRI MUKTSAR SAHIB"/>
    <n v="1110166"/>
    <s v="11303-ASHUTOSH KUMAR SUMAN"/>
    <s v="Medium"/>
    <n v="10285"/>
    <n v="3947"/>
    <n v="9881"/>
    <n v="23.69"/>
    <n v="1635.13"/>
    <s v="N"/>
    <s v="N"/>
    <n v="0"/>
    <s v="On-Time"/>
    <x v="34"/>
    <s v="2021-11"/>
    <s v="2021-10"/>
    <n v="0"/>
    <n v="0"/>
    <x v="6"/>
    <n v="2020"/>
    <n v="1"/>
    <s v="2021-Q4"/>
    <n v="0"/>
  </r>
  <r>
    <s v="ACC000767"/>
    <n v="406"/>
    <s v="MUKTSAR"/>
    <s v="JLG29K"/>
    <n v="9200"/>
    <n v="24769"/>
    <n v="43536"/>
    <d v="2021-11-14T00:00:00"/>
    <s v="Active"/>
    <s v="Monthly EMI"/>
    <n v="1110166"/>
    <s v="MUKTSAR-1110166"/>
    <s v="Ananya Reddy"/>
    <s v="Female"/>
    <s v="18-25"/>
    <m/>
    <m/>
    <s v="General"/>
    <s v="Muslim"/>
    <s v="MORTGAGE"/>
    <s v="&lt;25K"/>
    <s v="Self-Employed"/>
    <n v="660"/>
    <s v="XLG"/>
    <s v="Trade"/>
    <s v=" 60 months"/>
    <n v="0.17269999999999999"/>
    <s v="D"/>
    <s v="D3"/>
    <s v="MUKTSAR"/>
    <s v="102-DBS"/>
    <s v="LUDHIANA"/>
    <s v="PB"/>
    <s v="PUNJAB"/>
    <s v="SRI MUKTSAR SAHIB"/>
    <n v="1110166"/>
    <s v="11303-ASHUTOSH KUMAR SUMAN"/>
    <s v="Medium"/>
    <n v="10602"/>
    <n v="25954"/>
    <n v="8874"/>
    <n v="21.09"/>
    <n v="3515.68"/>
    <s v="N"/>
    <s v="N"/>
    <n v="2"/>
    <s v="On-Time"/>
    <x v="317"/>
    <s v="2021-11"/>
    <s v="2021-10"/>
    <n v="1"/>
    <n v="0"/>
    <x v="6"/>
    <n v="2020"/>
    <n v="0"/>
    <s v="2021-Q4"/>
    <n v="0"/>
  </r>
  <r>
    <s v="ACC000375"/>
    <n v="687"/>
    <s v="CHHAPRA"/>
    <s v="JLG35K"/>
    <n v="28765"/>
    <n v="25339"/>
    <n v="6004"/>
    <d v="2021-11-15T00:00:00"/>
    <s v="Fully Paid"/>
    <s v="Monthly EMI"/>
    <n v="380112"/>
    <s v="CHHAPRA-380112"/>
    <s v="Kavya Sharma"/>
    <s v="Female"/>
    <s v="26-35"/>
    <n v="26"/>
    <s v="1/1/1993"/>
    <s v="SC"/>
    <s v="Hindu"/>
    <s v="RENT"/>
    <s v="75K-100K"/>
    <s v="Business"/>
    <n v="398"/>
    <s v="XLG"/>
    <s v="Trade"/>
    <s v=" 36 months"/>
    <n v="9.9099999999999994E-2"/>
    <s v="B"/>
    <s v="B1"/>
    <s v="CHHAPRA"/>
    <s v="209-DBS"/>
    <s v="PATNA"/>
    <s v="BR"/>
    <s v="BIHAR"/>
    <s v="CHHAPRA"/>
    <n v="380112"/>
    <s v="11867-VIKRANT KUMAR VICKY"/>
    <s v="High"/>
    <n v="29047"/>
    <n v="25614"/>
    <n v="28468"/>
    <n v="46.66"/>
    <n v="2671.18"/>
    <s v="N"/>
    <s v="N"/>
    <n v="0"/>
    <s v="On-Time"/>
    <x v="654"/>
    <s v="2021-11"/>
    <s v="2021-10"/>
    <n v="0"/>
    <n v="0"/>
    <x v="6"/>
    <n v="2020"/>
    <n v="0"/>
    <s v="2021-Q4"/>
    <n v="1"/>
  </r>
  <r>
    <s v="ACC001660"/>
    <n v="792"/>
    <s v="MADHUBANI"/>
    <s v="JLG30K"/>
    <n v="31405"/>
    <n v="7778"/>
    <n v="25955"/>
    <d v="2021-11-15T00:00:00"/>
    <s v="Default"/>
    <s v="Monthly EMI"/>
    <n v="1140044"/>
    <s v="MADHUBANI-1140044"/>
    <s v="Nisha Reddy"/>
    <s v="Female"/>
    <s v="36-45"/>
    <n v="42"/>
    <s v="1/1/1977"/>
    <s v="SC"/>
    <s v="Hindu"/>
    <s v="RENT"/>
    <s v="100K+"/>
    <s v="Self-Employed"/>
    <n v="668"/>
    <s v="XLG"/>
    <s v="Services"/>
    <s v=" 36 months"/>
    <n v="0.1065"/>
    <s v="B"/>
    <s v="B2"/>
    <s v="MADHUBANI"/>
    <s v="209-DBS"/>
    <s v="PATNA"/>
    <s v="BR"/>
    <s v="BIHAR"/>
    <s v="MADHUBANI"/>
    <n v="1140044"/>
    <s v="10514-MANISH KUMAR MISHRA"/>
    <s v="Medium"/>
    <n v="30936"/>
    <n v="8801"/>
    <n v="31393"/>
    <n v="30.8"/>
    <n v="334.81"/>
    <s v="Y"/>
    <s v="N"/>
    <n v="2"/>
    <s v="Late"/>
    <x v="392"/>
    <s v="2021-11"/>
    <s v="2021-10"/>
    <n v="0"/>
    <n v="0"/>
    <x v="6"/>
    <n v="2020"/>
    <n v="1"/>
    <s v="2021-Q4"/>
    <n v="0"/>
  </r>
  <r>
    <s v="ACC000335"/>
    <n v="134"/>
    <s v="DHURI"/>
    <s v="JLG46K"/>
    <n v="46054"/>
    <n v="26847"/>
    <n v="23439"/>
    <d v="2021-11-16T00:00:00"/>
    <s v="Default"/>
    <s v="Monthly EMI"/>
    <n v="1030063"/>
    <s v="DHURI-1030063"/>
    <s v="Kavya Malhotra"/>
    <s v="Female"/>
    <s v="26-35"/>
    <n v="34"/>
    <s v="1/1/1985"/>
    <s v="ST"/>
    <s v="Sikh"/>
    <s v="MORTGAGE"/>
    <s v="75K-100K"/>
    <s v="Business"/>
    <n v="328"/>
    <s v="XLG"/>
    <s v="Home Loan"/>
    <s v=" 36 months"/>
    <n v="0.1825"/>
    <s v="D"/>
    <s v="D5"/>
    <s v="DHURI"/>
    <s v="102-DBS"/>
    <s v="LUDHIANA"/>
    <s v="PB"/>
    <s v="PUNJAB"/>
    <s v="SANGRUR"/>
    <n v="1030063"/>
    <s v="12058-DEEPAK KUMAR"/>
    <s v="Low"/>
    <n v="47623"/>
    <n v="28699"/>
    <n v="45760"/>
    <n v="6.54"/>
    <n v="4899.46"/>
    <s v="N"/>
    <s v="N"/>
    <n v="0"/>
    <s v="Late"/>
    <x v="612"/>
    <s v="2021-11"/>
    <s v="2021-10"/>
    <n v="0"/>
    <n v="0"/>
    <x v="6"/>
    <n v="2020"/>
    <n v="0"/>
    <s v="2021-Q4"/>
    <n v="0"/>
  </r>
  <r>
    <s v="ACC000895"/>
    <n v="629"/>
    <s v="FATEHGARH SAHIB"/>
    <s v="JLG30K"/>
    <n v="10909"/>
    <n v="29891"/>
    <n v="19253"/>
    <d v="2021-11-19T00:00:00"/>
    <s v="Paid Off"/>
    <s v="Monthly EMI"/>
    <n v="120676"/>
    <s v="FATEHGARH SAHIB-120676"/>
    <s v="Nisha Chopra"/>
    <s v="Female"/>
    <s v="46-55"/>
    <n v="49"/>
    <s v="10/11/1970"/>
    <s v="SC"/>
    <s v="Hindu"/>
    <s v="RENT"/>
    <s v="75K-100K"/>
    <s v="Business"/>
    <n v="641"/>
    <s v="XLG"/>
    <s v="Services"/>
    <s v=" 36 months"/>
    <n v="0.1065"/>
    <s v="B"/>
    <s v="B2"/>
    <s v="FATEHGARH SAHIB"/>
    <s v="102-DBS"/>
    <s v="LUDHIANA"/>
    <s v="PB"/>
    <s v="PUNJAB"/>
    <s v="FATEHGARH SAHIB"/>
    <n v="120676"/>
    <s v="10037-RAJESH PRATAP"/>
    <s v="Medium"/>
    <n v="10922"/>
    <n v="29487"/>
    <n v="10689"/>
    <n v="36.36"/>
    <n v="1422.74"/>
    <s v="N"/>
    <s v="N"/>
    <n v="2"/>
    <s v="On-Time"/>
    <x v="330"/>
    <s v="2021-11"/>
    <s v="2021-10"/>
    <n v="0"/>
    <n v="0"/>
    <x v="6"/>
    <n v="2020"/>
    <n v="0"/>
    <s v="2021-Q4"/>
    <n v="0"/>
  </r>
  <r>
    <s v="ACC000838"/>
    <n v="760"/>
    <s v="BEHROR"/>
    <s v="JLG30K"/>
    <n v="4771"/>
    <n v="49426"/>
    <n v="2167"/>
    <d v="2021-11-19T00:00:00"/>
    <s v="Fully Paid"/>
    <s v="Quarterly EMI"/>
    <n v="30179"/>
    <s v="BEHROR-30179"/>
    <s v="Nisha Reddy"/>
    <s v="Female"/>
    <s v="26-35"/>
    <n v="33"/>
    <s v="1/1/1987"/>
    <s v="ST"/>
    <s v="Sikh"/>
    <s v="RENT"/>
    <s v="100K+"/>
    <s v="Business"/>
    <n v="473"/>
    <s v="XLG"/>
    <s v="Services"/>
    <s v=" 36 months"/>
    <n v="0.1065"/>
    <s v="B"/>
    <s v="B2"/>
    <s v="BEHROR"/>
    <s v="301-DBS"/>
    <s v="JAIPUR"/>
    <s v="RJ"/>
    <s v="RAJASTHAN"/>
    <s v="BEHROD"/>
    <n v="30179"/>
    <s v="10055-MAHESH KUMAR PATEL"/>
    <s v="Low"/>
    <n v="4325"/>
    <n v="51083"/>
    <n v="4508"/>
    <n v="32.659999999999997"/>
    <n v="2868.94"/>
    <s v="N"/>
    <s v="N"/>
    <n v="1"/>
    <s v="Late"/>
    <x v="609"/>
    <s v="2021-11"/>
    <s v="2021-10"/>
    <n v="0"/>
    <n v="0"/>
    <x v="6"/>
    <n v="2020"/>
    <n v="0"/>
    <s v="2021-Q4"/>
    <n v="0"/>
  </r>
  <r>
    <s v="ACC001089"/>
    <n v="483"/>
    <s v="GUWAHATI"/>
    <s v="JLG30K"/>
    <n v="48695"/>
    <n v="19160"/>
    <n v="21124"/>
    <d v="2021-11-21T00:00:00"/>
    <s v="Paid Off"/>
    <s v="Monthly EMI"/>
    <n v="560090"/>
    <s v="GUWAHATI-560090"/>
    <s v="Laksh Gupta"/>
    <s v="Female"/>
    <s v="46-55"/>
    <n v="52"/>
    <s v="1/1/1968"/>
    <s v="SC"/>
    <s v="Hindu"/>
    <s v="RENT"/>
    <s v="75K-100K"/>
    <s v="Salaried"/>
    <n v="584"/>
    <s v="XLG"/>
    <s v="Services"/>
    <s v=" 36 months"/>
    <n v="0.1065"/>
    <s v="B"/>
    <s v="B2"/>
    <s v="GUWAHATI"/>
    <s v="208-DBS"/>
    <s v="GUWAAHATI"/>
    <s v="AS"/>
    <s v="ASSAM"/>
    <s v="Guwahati"/>
    <n v="560090"/>
    <s v="11955-LEKHAN KONWAR"/>
    <s v="Medium"/>
    <n v="50671"/>
    <n v="19301"/>
    <n v="48648"/>
    <n v="14.3"/>
    <n v="1524.77"/>
    <s v="Y"/>
    <s v="N"/>
    <n v="0"/>
    <s v="On-Time"/>
    <x v="655"/>
    <s v="2021-11"/>
    <s v="2021-10"/>
    <n v="0"/>
    <n v="0"/>
    <x v="6"/>
    <n v="2020"/>
    <n v="0"/>
    <s v="2021-Q4"/>
    <n v="1"/>
  </r>
  <r>
    <s v="ACC000715"/>
    <n v="413"/>
    <s v="Bardhaman"/>
    <s v="JLG30K"/>
    <n v="11547"/>
    <n v="28244"/>
    <n v="39771"/>
    <d v="2021-11-23T00:00:00"/>
    <s v="Active"/>
    <s v="Monthly EMI"/>
    <n v="610198"/>
    <s v="Bardhaman-610198"/>
    <s v="Meera Reddy"/>
    <s v="Female"/>
    <s v="36-45"/>
    <n v="45"/>
    <s v="1/3/1974"/>
    <s v="General"/>
    <s v="Muslim"/>
    <s v="MORTGAGE"/>
    <s v="&lt;25K"/>
    <s v="Self-Employed"/>
    <n v="830"/>
    <s v="XLG"/>
    <s v="Services"/>
    <s v=" 36 months"/>
    <n v="0.1065"/>
    <s v="B"/>
    <s v="B2"/>
    <s v="Bardhaman"/>
    <s v="201-DBS"/>
    <s v="HOWRAH"/>
    <s v="WB"/>
    <s v="WEST BENGAL"/>
    <s v="Barddhaman"/>
    <n v="610198"/>
    <s v="10035-ABHAY TOMER"/>
    <s v="Medium"/>
    <n v="11209"/>
    <n v="29937"/>
    <n v="11138"/>
    <n v="28.08"/>
    <n v="2821.48"/>
    <s v="Y"/>
    <s v="N"/>
    <n v="2"/>
    <s v="Very Late"/>
    <x v="393"/>
    <s v="2021-11"/>
    <s v="2021-10"/>
    <n v="1"/>
    <n v="0"/>
    <x v="6"/>
    <n v="2020"/>
    <n v="0"/>
    <s v="2021-Q4"/>
    <n v="0"/>
  </r>
  <r>
    <s v="ACC000469"/>
    <n v="533"/>
    <s v="MAWANA"/>
    <s v="JLG35K"/>
    <n v="12800"/>
    <n v="10985"/>
    <n v="29199"/>
    <d v="2021-11-23T00:00:00"/>
    <s v="Fully Paid"/>
    <s v="Quarterly EMI"/>
    <n v="800018"/>
    <s v="MAWANA-800018"/>
    <s v="Vivaan Verma"/>
    <s v="Female"/>
    <s v="46-55"/>
    <n v="52"/>
    <s v="1/1/1967"/>
    <s v="ST"/>
    <s v="Sikh"/>
    <s v="RENT"/>
    <s v="100K+"/>
    <s v="Salaried"/>
    <n v="626"/>
    <s v="XLG"/>
    <s v="Trade"/>
    <s v=" 36 months"/>
    <n v="9.9099999999999994E-2"/>
    <s v="B"/>
    <s v="B1"/>
    <s v="MAWANA"/>
    <s v="176-DBS"/>
    <s v="BULANDSHAHR"/>
    <s v="UP"/>
    <s v="UTTAR PRADESH"/>
    <s v="MEERUT"/>
    <n v="800018"/>
    <s v="11183-ANIL KUMAR"/>
    <s v="Medium"/>
    <n v="12853"/>
    <n v="11399"/>
    <n v="12336"/>
    <n v="20.25"/>
    <n v="3867.74"/>
    <s v="N"/>
    <s v="N"/>
    <n v="2"/>
    <s v="On-Time"/>
    <x v="476"/>
    <s v="2021-11"/>
    <s v="2021-10"/>
    <n v="0"/>
    <n v="0"/>
    <x v="6"/>
    <n v="2020"/>
    <n v="0"/>
    <s v="2021-Q4"/>
    <n v="0"/>
  </r>
  <r>
    <s v="ACC001844"/>
    <n v="358"/>
    <s v="MUKTSAR"/>
    <s v="JLG30K"/>
    <n v="15862"/>
    <n v="40268"/>
    <n v="29342"/>
    <d v="2021-11-25T00:00:00"/>
    <s v="Fully Paid"/>
    <s v="Quarterly EMI"/>
    <n v="1110166"/>
    <s v="MUKTSAR-1110166"/>
    <s v="Meera Sharma"/>
    <s v="Female"/>
    <s v="18-25"/>
    <n v="22"/>
    <s v="14-12-1995"/>
    <s v="General"/>
    <s v="Hindu"/>
    <s v="RENT"/>
    <s v="&lt;25K"/>
    <s v="Salaried"/>
    <n v="346"/>
    <s v="XLG"/>
    <s v="Services"/>
    <s v=" 36 months"/>
    <n v="0.1065"/>
    <s v="B"/>
    <s v="B2"/>
    <s v="MUKTSAR"/>
    <s v="102-DBS"/>
    <s v="LUDHIANA"/>
    <s v="PB"/>
    <s v="PUNJAB"/>
    <s v="SRI MUKTSAR SAHIB"/>
    <n v="1110166"/>
    <s v="11303-ASHUTOSH KUMAR SUMAN"/>
    <s v="Medium"/>
    <n v="16503"/>
    <n v="40676"/>
    <n v="15837"/>
    <n v="45.86"/>
    <n v="4445.82"/>
    <s v="N"/>
    <s v="N"/>
    <n v="1"/>
    <s v="On-Time"/>
    <x v="472"/>
    <s v="2021-11"/>
    <s v="2021-10"/>
    <n v="0"/>
    <n v="0"/>
    <x v="6"/>
    <n v="2020"/>
    <n v="0"/>
    <s v="2021-Q4"/>
    <n v="0"/>
  </r>
  <r>
    <s v="ACC001528"/>
    <n v="240"/>
    <s v="MAWANA"/>
    <s v="JLG30K"/>
    <n v="34352"/>
    <n v="19370"/>
    <n v="37816"/>
    <d v="2021-11-28T00:00:00"/>
    <s v="Paid Off"/>
    <s v="Monthly EMI"/>
    <n v="800018"/>
    <s v="MAWANA-800018"/>
    <s v="Meera Mehta"/>
    <s v="Female"/>
    <s v="46-55"/>
    <n v="49"/>
    <s v="5/10/1970"/>
    <s v="Minority"/>
    <s v="Muslim"/>
    <s v="MORTGAGE"/>
    <s v="&lt;25K"/>
    <s v="Salaried"/>
    <n v="825"/>
    <s v="XLG"/>
    <s v="Services"/>
    <s v=" 36 months"/>
    <n v="0.1065"/>
    <s v="B"/>
    <s v="B2"/>
    <s v="MAWANA"/>
    <s v="176-DBS"/>
    <s v="BULANDSHAHR"/>
    <s v="UP"/>
    <s v="UTTAR PRADESH"/>
    <s v="MEERUT"/>
    <n v="800018"/>
    <s v="11183-ANIL KUMAR"/>
    <s v="Medium"/>
    <n v="34338"/>
    <n v="19688"/>
    <n v="34123"/>
    <n v="16.48"/>
    <n v="3673.34"/>
    <s v="N"/>
    <s v="N"/>
    <n v="0"/>
    <s v="Late"/>
    <x v="239"/>
    <s v="2021-11"/>
    <s v="2021-10"/>
    <n v="0"/>
    <n v="0"/>
    <x v="6"/>
    <n v="2020"/>
    <n v="0"/>
    <s v="2021-Q4"/>
    <n v="0"/>
  </r>
  <r>
    <s v="ACC001929"/>
    <n v="466"/>
    <s v="KAROND"/>
    <s v="JLG30K"/>
    <n v="8052"/>
    <n v="31721"/>
    <n v="16214"/>
    <d v="2021-11-28T00:00:00"/>
    <s v="Active"/>
    <s v="Monthly EMI"/>
    <n v="1320004"/>
    <s v="KAROND-1320004"/>
    <s v="Laksh Patel"/>
    <s v="Female"/>
    <s v="46-55"/>
    <n v="46"/>
    <s v="1/1/1973"/>
    <s v="General"/>
    <s v="Hindu"/>
    <s v="RENT"/>
    <s v="50K-75K"/>
    <s v="Business"/>
    <n v="467"/>
    <s v="XLG"/>
    <s v="Services"/>
    <s v=" 36 months"/>
    <n v="0.1065"/>
    <s v="B"/>
    <s v="B2"/>
    <s v="KAROND"/>
    <s v="200-DBS"/>
    <s v="BHOPAL"/>
    <s v="MP"/>
    <s v="MADHYA PRADESH"/>
    <s v="BHOPAL"/>
    <n v="1320004"/>
    <s v="12758-ROHIT KUMAR JAISWAL"/>
    <s v="Medium"/>
    <n v="8759"/>
    <n v="31712"/>
    <n v="7870"/>
    <n v="41.37"/>
    <n v="4170.2700000000004"/>
    <s v="N"/>
    <s v="N"/>
    <n v="2"/>
    <s v="On-Time"/>
    <x v="132"/>
    <s v="2021-11"/>
    <s v="2021-10"/>
    <n v="1"/>
    <n v="0"/>
    <x v="6"/>
    <n v="2020"/>
    <n v="0"/>
    <s v="2021-Q4"/>
    <n v="0"/>
  </r>
  <r>
    <s v="ACC000285"/>
    <n v="863"/>
    <s v="NEEM KA THANA"/>
    <s v="JLG50K"/>
    <n v="43581"/>
    <n v="9314"/>
    <n v="22518"/>
    <d v="2021-11-28T00:00:00"/>
    <s v="Paid Off"/>
    <s v="Monthly EMI"/>
    <n v="80001"/>
    <s v="NEEM KA THANA-80001"/>
    <s v="Aarav Malhotra"/>
    <s v="Female"/>
    <s v="46-55"/>
    <n v="46"/>
    <s v="1/8/1973"/>
    <s v="Minority"/>
    <s v="Muslim"/>
    <s v="MORTGAGE"/>
    <s v="100K+"/>
    <s v="Salaried"/>
    <n v="604"/>
    <s v="XLG"/>
    <s v="Home Loan"/>
    <s v=" 60 months"/>
    <n v="0.1991"/>
    <s v="E"/>
    <s v="E4"/>
    <s v="NEEM KA THANA"/>
    <s v="301-DBS"/>
    <s v="JAIPUR"/>
    <s v="RJ"/>
    <s v="RAJASTHAN"/>
    <s v="NEEM KA THANA"/>
    <n v="80001"/>
    <s v="10043-RAVI MISHRA"/>
    <s v="High"/>
    <n v="45112"/>
    <n v="8911"/>
    <n v="43489"/>
    <n v="19.079999999999998"/>
    <n v="2271.48"/>
    <s v="Y"/>
    <s v="N"/>
    <n v="1"/>
    <s v="On-Time"/>
    <x v="262"/>
    <s v="2021-11"/>
    <s v="2021-10"/>
    <n v="0"/>
    <n v="0"/>
    <x v="6"/>
    <n v="2020"/>
    <n v="0"/>
    <s v="2021-Q4"/>
    <n v="0"/>
  </r>
  <r>
    <s v="ACC001353"/>
    <n v="872"/>
    <s v="AGRA"/>
    <s v="JLG30K"/>
    <n v="14311"/>
    <n v="19964"/>
    <n v="2973"/>
    <d v="2021-12-01T00:00:00"/>
    <s v="Fully Paid"/>
    <s v="Quarterly EMI"/>
    <n v="140056"/>
    <s v="AGRA-140056"/>
    <s v="Aarav Sharma"/>
    <s v="Female"/>
    <s v="26-35"/>
    <n v="30"/>
    <s v="18-02-1987"/>
    <s v="SC"/>
    <s v="Hindu"/>
    <s v="RENT"/>
    <s v="&lt;25K"/>
    <s v="Business"/>
    <n v="368"/>
    <s v="XLG"/>
    <s v="Services"/>
    <s v=" 36 months"/>
    <n v="0.1065"/>
    <s v="B"/>
    <s v="B2"/>
    <s v="AGRA"/>
    <s v="176-DBS"/>
    <s v="BULANDSHAHR"/>
    <s v="UP"/>
    <s v="UTTAR PRADESH"/>
    <s v="AGRA"/>
    <n v="140056"/>
    <s v="10161-RAM AVTAR"/>
    <s v="Medium"/>
    <n v="15508"/>
    <n v="19547"/>
    <n v="14119"/>
    <n v="39.86"/>
    <n v="2815.8"/>
    <s v="N"/>
    <s v="N"/>
    <n v="1"/>
    <s v="Late"/>
    <x v="181"/>
    <s v="2021-12"/>
    <s v="2021-11"/>
    <n v="0"/>
    <n v="0"/>
    <x v="6"/>
    <n v="2020"/>
    <n v="0"/>
    <s v="2021-Q4"/>
    <n v="0"/>
  </r>
  <r>
    <s v="ACC000957"/>
    <n v="429"/>
    <s v="JORHAT"/>
    <s v="JLG30K"/>
    <n v="34398"/>
    <n v="31936"/>
    <n v="15506"/>
    <d v="2021-12-02T00:00:00"/>
    <s v="Paid Off"/>
    <s v="Quarterly EMI"/>
    <n v="850152"/>
    <s v="JORHAT-850152"/>
    <s v="Ishaan Gupta"/>
    <s v="Female"/>
    <s v="26-35"/>
    <n v="28"/>
    <s v="1/1/1989"/>
    <s v="SC"/>
    <s v="Hindu"/>
    <s v="RENT"/>
    <s v="100K+"/>
    <s v="Business"/>
    <n v="536"/>
    <s v="XLG"/>
    <s v="Services"/>
    <s v=" 36 months"/>
    <n v="0.1065"/>
    <s v="B"/>
    <s v="B2"/>
    <s v="JORHAT"/>
    <s v="208-DBS"/>
    <s v="GUWAAHATI"/>
    <s v="AS"/>
    <s v="ASSAM"/>
    <s v="JORHAT"/>
    <n v="850152"/>
    <s v="10961-NAYAN JYOTI SARMAH"/>
    <s v="High"/>
    <n v="34110"/>
    <n v="32514"/>
    <n v="34398"/>
    <n v="24.83"/>
    <n v="2667.78"/>
    <s v="N"/>
    <s v="N"/>
    <n v="0"/>
    <s v="On-Time"/>
    <x v="353"/>
    <s v="2021-12"/>
    <s v="2021-11"/>
    <n v="0"/>
    <n v="0"/>
    <x v="6"/>
    <n v="2020"/>
    <n v="1"/>
    <s v="2021-Q4"/>
    <n v="0"/>
  </r>
  <r>
    <s v="ACC001181"/>
    <n v="636"/>
    <s v="SANGRUR"/>
    <s v="JLG35K"/>
    <n v="42022"/>
    <n v="20325"/>
    <n v="14426"/>
    <d v="2021-12-02T00:00:00"/>
    <s v="Paid Off"/>
    <s v="Quarterly EMI"/>
    <n v="110159"/>
    <s v="SANGRUR-110159"/>
    <s v="Vivaan Patel"/>
    <s v="Female"/>
    <s v="46-55"/>
    <n v="51"/>
    <s v="1/1/1966"/>
    <s v="SC"/>
    <s v="Hindu"/>
    <s v="MORTGAGE"/>
    <s v="100K+"/>
    <s v="Business"/>
    <n v="375"/>
    <s v="XLG"/>
    <s v="Trade"/>
    <s v=" 36 months"/>
    <n v="9.9099999999999994E-2"/>
    <s v="B"/>
    <s v="B1"/>
    <s v="SANGRUR"/>
    <s v="102-DBS"/>
    <s v="LUDHIANA"/>
    <s v="PB"/>
    <s v="PUNJAB"/>
    <s v="SANGRUR"/>
    <n v="110159"/>
    <s v="10037-RAJESH PRATAP"/>
    <s v="Low"/>
    <n v="42727"/>
    <n v="21094"/>
    <n v="41803"/>
    <n v="48.61"/>
    <n v="3735.42"/>
    <s v="N"/>
    <s v="Y"/>
    <n v="1"/>
    <s v="On-Time"/>
    <x v="656"/>
    <s v="2021-12"/>
    <s v="2021-11"/>
    <n v="0"/>
    <n v="0"/>
    <x v="6"/>
    <n v="2020"/>
    <n v="0"/>
    <s v="2021-Q4"/>
    <n v="1"/>
  </r>
  <r>
    <s v="ACC001125"/>
    <n v="565"/>
    <s v="FATEHGARH SAHIB"/>
    <s v="JLG35K"/>
    <n v="32034"/>
    <n v="15529"/>
    <n v="13255"/>
    <d v="2021-12-03T00:00:00"/>
    <s v="Fully Paid"/>
    <s v="Monthly EMI"/>
    <n v="120676"/>
    <s v="FATEHGARH SAHIB-120676"/>
    <s v="Vivaan Nair"/>
    <s v="Female"/>
    <s v="46-55"/>
    <n v="49"/>
    <s v="3/1/1970"/>
    <s v="General"/>
    <s v="Muslim"/>
    <s v="RENT"/>
    <s v="100K+"/>
    <s v="Salaried"/>
    <n v="519"/>
    <s v="XLG"/>
    <s v="Trade"/>
    <s v=" 36 months"/>
    <n v="9.9099999999999994E-2"/>
    <s v="B"/>
    <s v="B1"/>
    <s v="FATEHGARH SAHIB"/>
    <s v="102-DBS"/>
    <s v="LUDHIANA"/>
    <s v="PB"/>
    <s v="PUNJAB"/>
    <s v="FATEHGARH SAHIB"/>
    <n v="120676"/>
    <s v="10037-RAJESH PRATAP"/>
    <s v="Medium"/>
    <n v="32431"/>
    <n v="17465"/>
    <n v="31568"/>
    <n v="14.65"/>
    <n v="1069.0899999999999"/>
    <s v="N"/>
    <s v="N"/>
    <n v="2"/>
    <s v="Late"/>
    <x v="538"/>
    <s v="2021-12"/>
    <s v="2021-11"/>
    <n v="0"/>
    <n v="0"/>
    <x v="6"/>
    <n v="2020"/>
    <n v="1"/>
    <s v="2021-Q4"/>
    <n v="0"/>
  </r>
  <r>
    <s v="ACC000937"/>
    <n v="523"/>
    <s v="ASANSOL"/>
    <s v="JLG35K"/>
    <n v="41207"/>
    <n v="14522"/>
    <n v="16783"/>
    <d v="2021-12-06T00:00:00"/>
    <s v="Active"/>
    <s v="Monthly EMI"/>
    <n v="690076"/>
    <s v="ASANSOL-690076"/>
    <s v="Meera Patel"/>
    <s v="Female"/>
    <s v="26-35"/>
    <n v="28"/>
    <s v="29-03-1991"/>
    <s v="ST"/>
    <s v="Sikh"/>
    <s v="RENT"/>
    <s v="25K-50K"/>
    <s v="Salaried"/>
    <n v="432"/>
    <s v="XLG"/>
    <s v="Trade"/>
    <s v=" 36 months"/>
    <n v="9.9099999999999994E-2"/>
    <s v="B"/>
    <s v="B1"/>
    <s v="ASANSOL"/>
    <s v="201-DBS"/>
    <s v="HOWRAH"/>
    <s v="WB"/>
    <s v="WEST BENGAL"/>
    <s v="PASCHIM BARDHHAMAN"/>
    <n v="690076"/>
    <s v="10035-ABHAY TOMER"/>
    <s v="Medium"/>
    <n v="41331"/>
    <n v="15997"/>
    <n v="40751"/>
    <n v="48"/>
    <n v="363.06"/>
    <s v="N"/>
    <s v="N"/>
    <n v="0"/>
    <s v="On-Time"/>
    <x v="657"/>
    <s v="2021-12"/>
    <s v="2021-11"/>
    <n v="1"/>
    <n v="0"/>
    <x v="6"/>
    <n v="2020"/>
    <n v="0"/>
    <s v="2021-Q4"/>
    <n v="1"/>
  </r>
  <r>
    <s v="ACC000429"/>
    <n v="578"/>
    <s v="BEHROR"/>
    <s v="JLG30K"/>
    <n v="16659"/>
    <n v="36750"/>
    <n v="36081"/>
    <d v="2021-12-06T00:00:00"/>
    <s v="Default"/>
    <s v="Monthly EMI"/>
    <n v="30179"/>
    <s v="BEHROR-30179"/>
    <s v="Ishaan Patel"/>
    <s v="Female"/>
    <s v="36-45"/>
    <n v="39"/>
    <s v="1/1/1980"/>
    <s v="Minority"/>
    <s v="Muslim"/>
    <s v="RENT"/>
    <s v="75K-100K"/>
    <s v="Self-Employed"/>
    <n v="472"/>
    <s v="XLG"/>
    <s v="Services"/>
    <s v=" 36 months"/>
    <n v="0.1065"/>
    <s v="B"/>
    <s v="B2"/>
    <s v="BEHROR"/>
    <s v="301-DBS"/>
    <s v="JAIPUR"/>
    <s v="RJ"/>
    <s v="RAJASTHAN"/>
    <s v="BEHROD"/>
    <n v="30179"/>
    <s v="10055-MAHESH KUMAR PATEL"/>
    <s v="Low"/>
    <n v="17726"/>
    <n v="36454"/>
    <n v="16585"/>
    <n v="45.93"/>
    <n v="2253.5500000000002"/>
    <s v="N"/>
    <s v="Y"/>
    <n v="2"/>
    <s v="On-Time"/>
    <x v="657"/>
    <s v="2021-12"/>
    <s v="2021-11"/>
    <n v="0"/>
    <n v="0"/>
    <x v="6"/>
    <n v="2020"/>
    <n v="0"/>
    <s v="2021-Q4"/>
    <n v="1"/>
  </r>
  <r>
    <s v="ACC001605"/>
    <n v="981"/>
    <s v="DHURI"/>
    <s v="JLG35K"/>
    <n v="43157"/>
    <n v="9700"/>
    <n v="40416"/>
    <d v="2021-12-06T00:00:00"/>
    <s v="Active"/>
    <s v="Monthly EMI"/>
    <n v="1030063"/>
    <s v="DHURI-1030063"/>
    <s v="Aditya Joshi"/>
    <s v="Female"/>
    <s v="46-55"/>
    <n v="54"/>
    <s v="1/1/1963"/>
    <s v="OBC"/>
    <s v="Hindu"/>
    <s v="RENT"/>
    <s v="50K-75K"/>
    <s v="Business"/>
    <n v="357"/>
    <s v="XLG"/>
    <s v="Trade"/>
    <s v=" 36 months"/>
    <n v="9.9099999999999994E-2"/>
    <s v="B"/>
    <s v="B1"/>
    <s v="DHURI"/>
    <s v="102-DBS"/>
    <s v="LUDHIANA"/>
    <s v="PB"/>
    <s v="PUNJAB"/>
    <s v="SANGRUR"/>
    <n v="1030063"/>
    <s v="12058-DEEPAK KUMAR"/>
    <s v="Low"/>
    <n v="44629"/>
    <n v="11390"/>
    <n v="43022"/>
    <n v="5.4"/>
    <n v="3436.33"/>
    <s v="N"/>
    <s v="N"/>
    <n v="0"/>
    <s v="On-Time"/>
    <x v="293"/>
    <s v="2021-12"/>
    <s v="2021-11"/>
    <n v="1"/>
    <n v="0"/>
    <x v="6"/>
    <n v="2020"/>
    <n v="0"/>
    <s v="2021-Q4"/>
    <n v="0"/>
  </r>
  <r>
    <s v="ACC001367"/>
    <n v="126"/>
    <s v="CUTTACK"/>
    <s v="JLG30K"/>
    <n v="19971"/>
    <n v="26675"/>
    <n v="17321"/>
    <d v="2021-12-07T00:00:00"/>
    <s v="Paid Off"/>
    <s v="Quarterly EMI"/>
    <n v="630081"/>
    <s v="CUTTACK-630081"/>
    <s v="Meera Joshi"/>
    <s v="Female"/>
    <s v="46-55"/>
    <n v="53"/>
    <s v="1/1/1966"/>
    <s v="ST"/>
    <s v="Sikh"/>
    <s v="RENT"/>
    <s v="&lt;25K"/>
    <s v="Salaried"/>
    <n v="529"/>
    <s v="XLG"/>
    <s v="Services"/>
    <s v=" 36 months"/>
    <n v="0.1065"/>
    <s v="B"/>
    <s v="B2"/>
    <s v="CUTTACK"/>
    <s v="107-DBS"/>
    <s v="BHUBANESWAR"/>
    <s v="OR"/>
    <s v="ODISHA"/>
    <s v="CUTTACK"/>
    <n v="630081"/>
    <s v="12061-PINAKAPANI KANUNGO"/>
    <s v="High"/>
    <n v="21000"/>
    <n v="26218"/>
    <n v="19690"/>
    <n v="17.690000000000001"/>
    <n v="4815.3900000000003"/>
    <s v="N"/>
    <s v="N"/>
    <n v="0"/>
    <s v="On-Time"/>
    <x v="658"/>
    <s v="2021-12"/>
    <s v="2021-11"/>
    <n v="0"/>
    <n v="0"/>
    <x v="6"/>
    <n v="2020"/>
    <n v="0"/>
    <s v="2021-Q4"/>
    <n v="1"/>
  </r>
  <r>
    <s v="ACC002000"/>
    <n v="31"/>
    <s v="DHURI"/>
    <s v="JLG30K"/>
    <n v="7987"/>
    <n v="6134"/>
    <n v="38241"/>
    <d v="2021-12-08T00:00:00"/>
    <s v="Fully Paid"/>
    <s v="Quarterly EMI"/>
    <n v="1030063"/>
    <s v="DHURI-1030063"/>
    <s v="Kavya Gupta"/>
    <s v="Female"/>
    <s v="36-45"/>
    <n v="45"/>
    <s v="1/1/1972"/>
    <s v="General"/>
    <s v="Hindu"/>
    <s v="RENT"/>
    <s v="75K-100K"/>
    <s v="Self-Employed"/>
    <n v="773"/>
    <s v="XLG"/>
    <s v="Services"/>
    <s v=" 36 months"/>
    <n v="0.1065"/>
    <s v="B"/>
    <s v="B2"/>
    <s v="DHURI"/>
    <s v="102-DBS"/>
    <s v="LUDHIANA"/>
    <s v="PB"/>
    <s v="PUNJAB"/>
    <s v="SANGRUR"/>
    <n v="1030063"/>
    <s v="12058-DEEPAK KUMAR"/>
    <s v="Low"/>
    <n v="9951"/>
    <n v="7001"/>
    <n v="7944"/>
    <n v="47.13"/>
    <n v="2176.89"/>
    <s v="N"/>
    <s v="N"/>
    <n v="0"/>
    <s v="On-Time"/>
    <x v="214"/>
    <s v="2021-12"/>
    <s v="2021-11"/>
    <n v="0"/>
    <n v="0"/>
    <x v="6"/>
    <n v="2020"/>
    <n v="0"/>
    <s v="2021-Q4"/>
    <n v="0"/>
  </r>
  <r>
    <s v="ACC001707"/>
    <n v="854"/>
    <s v="TEZPUR"/>
    <s v="JLG30K"/>
    <n v="33006"/>
    <n v="13772"/>
    <n v="14089"/>
    <d v="2021-12-08T00:00:00"/>
    <s v="Fully Paid"/>
    <s v="Monthly EMI"/>
    <n v="680026"/>
    <s v="TEZPUR-680026"/>
    <s v="Meera Gupta"/>
    <s v="Female"/>
    <s v="26-35"/>
    <n v="29"/>
    <s v="1/1/1989"/>
    <s v="ST"/>
    <s v="Sikh"/>
    <s v="RENT"/>
    <s v="75K-100K"/>
    <s v="Self-Employed"/>
    <n v="369"/>
    <s v="XLG"/>
    <s v="Services"/>
    <s v=" 36 months"/>
    <n v="0.1065"/>
    <s v="B"/>
    <s v="B2"/>
    <s v="TEZPUR"/>
    <s v="208-DBS"/>
    <s v="GUWAAHATI"/>
    <s v="AS"/>
    <s v="ASSAM"/>
    <s v="SONITPUR"/>
    <n v="680026"/>
    <s v="11055-MANAS PROTIM HAZARIKA"/>
    <s v="Medium"/>
    <n v="34252"/>
    <n v="13961"/>
    <n v="32741"/>
    <n v="39.409999999999997"/>
    <n v="1635.64"/>
    <s v="Y"/>
    <s v="N"/>
    <n v="2"/>
    <s v="Very Late"/>
    <x v="396"/>
    <s v="2021-12"/>
    <s v="2021-11"/>
    <n v="0"/>
    <n v="0"/>
    <x v="6"/>
    <n v="2020"/>
    <n v="0"/>
    <s v="2021-Q4"/>
    <n v="0"/>
  </r>
  <r>
    <s v="ACC001635"/>
    <n v="130"/>
    <s v="AGRA"/>
    <s v="JLG30K"/>
    <n v="48026"/>
    <n v="32758"/>
    <n v="24134"/>
    <d v="2021-12-10T00:00:00"/>
    <s v="Paid Off"/>
    <s v="Monthly EMI"/>
    <n v="140056"/>
    <s v="AGRA-140056"/>
    <s v="Vivaan Verma"/>
    <s v="Female"/>
    <s v="26-35"/>
    <n v="34"/>
    <s v="29-09-1985"/>
    <s v="ST"/>
    <s v="Sikh"/>
    <s v="MORTGAGE"/>
    <s v="100K+"/>
    <s v="Self-Employed"/>
    <n v="469"/>
    <s v="XLG"/>
    <s v="Services"/>
    <s v=" 36 months"/>
    <n v="0.1065"/>
    <s v="B"/>
    <s v="B2"/>
    <s v="AGRA"/>
    <s v="176-DBS"/>
    <s v="BULANDSHAHR"/>
    <s v="UP"/>
    <s v="UTTAR PRADESH"/>
    <s v="AGRA"/>
    <n v="140056"/>
    <s v="10161-RAM AVTAR"/>
    <s v="Medium"/>
    <n v="49343"/>
    <n v="32917"/>
    <n v="47852"/>
    <n v="18.98"/>
    <n v="544.9"/>
    <s v="N"/>
    <s v="N"/>
    <n v="2"/>
    <s v="On-Time"/>
    <x v="35"/>
    <s v="2021-12"/>
    <s v="2021-11"/>
    <n v="0"/>
    <n v="0"/>
    <x v="6"/>
    <n v="2020"/>
    <n v="1"/>
    <s v="2021-Q4"/>
    <n v="0"/>
  </r>
  <r>
    <s v="ACC000741"/>
    <n v="108"/>
    <s v="AGRA"/>
    <s v="JLG35K"/>
    <n v="32824"/>
    <n v="32591"/>
    <n v="44367"/>
    <d v="2021-12-12T00:00:00"/>
    <s v="Paid Off"/>
    <s v="Quarterly EMI"/>
    <n v="140056"/>
    <s v="AGRA-140056"/>
    <s v="Vivaan Gupta"/>
    <s v="Female"/>
    <s v="46-55"/>
    <n v="50"/>
    <s v="1/1/1968"/>
    <s v="ST"/>
    <s v="Sikh"/>
    <s v="RENT"/>
    <s v="50K-75K"/>
    <s v="Self-Employed"/>
    <n v="768"/>
    <s v="XLG"/>
    <s v="Trade"/>
    <s v=" 36 months"/>
    <n v="9.9099999999999994E-2"/>
    <s v="B"/>
    <s v="B1"/>
    <s v="AGRA"/>
    <s v="176-DBS"/>
    <s v="BULANDSHAHR"/>
    <s v="UP"/>
    <s v="UTTAR PRADESH"/>
    <s v="AGRA"/>
    <n v="140056"/>
    <s v="10161-RAM AVTAR"/>
    <s v="Medium"/>
    <n v="32638"/>
    <n v="33614"/>
    <n v="32809"/>
    <n v="10.16"/>
    <n v="4459.75"/>
    <s v="N"/>
    <s v="N"/>
    <n v="1"/>
    <s v="Late"/>
    <x v="233"/>
    <s v="2021-12"/>
    <s v="2021-11"/>
    <n v="0"/>
    <n v="0"/>
    <x v="6"/>
    <n v="2020"/>
    <n v="0"/>
    <s v="2021-Q4"/>
    <n v="0"/>
  </r>
  <r>
    <s v="ACC001888"/>
    <n v="323"/>
    <s v="SANGRUR"/>
    <s v="JLG30K"/>
    <n v="26723"/>
    <n v="25305"/>
    <n v="27266"/>
    <d v="2021-12-12T00:00:00"/>
    <s v="Paid Off"/>
    <s v="Monthly EMI"/>
    <n v="110159"/>
    <s v="SANGRUR-110159"/>
    <s v="Nisha Patel"/>
    <s v="Female"/>
    <s v="36-45"/>
    <n v="41"/>
    <s v="1/1/1976"/>
    <s v="General"/>
    <s v="Hindu"/>
    <s v="RENT"/>
    <s v="100K+"/>
    <s v="Salaried"/>
    <n v="399"/>
    <s v="XLG"/>
    <s v="Services"/>
    <s v=" 36 months"/>
    <n v="0.1065"/>
    <s v="B"/>
    <s v="B2"/>
    <s v="SANGRUR"/>
    <s v="102-DBS"/>
    <s v="LUDHIANA"/>
    <s v="PB"/>
    <s v="PUNJAB"/>
    <s v="SANGRUR"/>
    <n v="110159"/>
    <s v="10037-RAJESH PRATAP"/>
    <s v="Low"/>
    <n v="26872"/>
    <n v="25723"/>
    <n v="26470"/>
    <n v="44.47"/>
    <n v="2148.0100000000002"/>
    <s v="N"/>
    <s v="N"/>
    <n v="2"/>
    <s v="Late"/>
    <x v="122"/>
    <s v="2021-12"/>
    <s v="2021-11"/>
    <n v="0"/>
    <n v="0"/>
    <x v="6"/>
    <n v="2020"/>
    <n v="0"/>
    <s v="2021-Q4"/>
    <n v="0"/>
  </r>
  <r>
    <s v="ACC000137"/>
    <n v="299"/>
    <s v="BUXAR"/>
    <s v="JLG35K"/>
    <n v="10001"/>
    <n v="28444"/>
    <n v="21252"/>
    <d v="2021-12-13T00:00:00"/>
    <s v="Active"/>
    <s v="Quarterly EMI"/>
    <n v="710002"/>
    <s v="BUXAR-710002"/>
    <s v="Meera Verma"/>
    <s v="Female"/>
    <s v="46-55"/>
    <n v="47"/>
    <s v="1/1/1970"/>
    <s v="SC"/>
    <s v="Hindu"/>
    <s v="RENT"/>
    <s v="75K-100K"/>
    <s v="Business"/>
    <n v="546"/>
    <s v="XLG"/>
    <s v="Trade"/>
    <s v=" 36 months"/>
    <n v="9.9099999999999994E-2"/>
    <s v="B"/>
    <s v="B1"/>
    <s v="BUXAR"/>
    <s v="209-DBS"/>
    <s v="PATNA"/>
    <s v="BR"/>
    <s v="BIHAR"/>
    <s v="BUXAR"/>
    <n v="710002"/>
    <s v="10055-MAHESH KUMAR PATEL"/>
    <s v="Medium"/>
    <n v="11253"/>
    <n v="29235"/>
    <n v="9702"/>
    <n v="32.33"/>
    <n v="3154.45"/>
    <s v="N"/>
    <s v="N"/>
    <n v="1"/>
    <s v="On-Time"/>
    <x v="106"/>
    <s v="2021-12"/>
    <s v="2021-11"/>
    <n v="1"/>
    <n v="0"/>
    <x v="6"/>
    <n v="2020"/>
    <n v="1"/>
    <s v="2021-Q4"/>
    <n v="0"/>
  </r>
  <r>
    <s v="ACC001420"/>
    <n v="467"/>
    <s v="PAOTA"/>
    <s v="JLG30K"/>
    <n v="48069"/>
    <n v="5150"/>
    <n v="38024"/>
    <d v="2021-12-14T00:00:00"/>
    <s v="Active"/>
    <s v="Quarterly EMI"/>
    <n v="90149"/>
    <s v="PAOTA-90149"/>
    <s v="Nisha Verma"/>
    <s v="Female"/>
    <s v="18-25"/>
    <n v="24"/>
    <s v="1/1/1994"/>
    <s v="ST"/>
    <s v="Sikh"/>
    <s v="RENT"/>
    <s v="&lt;25K"/>
    <s v="Salaried"/>
    <n v="443"/>
    <s v="XLG"/>
    <s v="Services"/>
    <s v=" 36 months"/>
    <n v="0.1065"/>
    <s v="B"/>
    <s v="B2"/>
    <s v="PAOTA"/>
    <s v="301-DBS"/>
    <s v="JAIPUR"/>
    <s v="RJ"/>
    <s v="RAJASTHAN"/>
    <s v="jaipur"/>
    <n v="90149"/>
    <s v="10043-RAVI MISHRA"/>
    <s v="Low"/>
    <n v="48253"/>
    <n v="4963"/>
    <n v="47855"/>
    <n v="6.69"/>
    <n v="1725.57"/>
    <s v="N"/>
    <s v="N"/>
    <n v="0"/>
    <s v="Very Late"/>
    <x v="145"/>
    <s v="2021-12"/>
    <s v="2021-11"/>
    <n v="1"/>
    <n v="1"/>
    <x v="6"/>
    <n v="2020"/>
    <n v="1"/>
    <s v="2021-Q4"/>
    <n v="0"/>
  </r>
  <r>
    <s v="ACC001580"/>
    <n v="676"/>
    <s v="Mangaldoi"/>
    <s v="JLG35K"/>
    <n v="27598"/>
    <n v="14053"/>
    <n v="4392"/>
    <d v="2021-12-14T00:00:00"/>
    <s v="Active"/>
    <s v="Monthly EMI"/>
    <n v="570241"/>
    <s v="Mangaldoi-570241"/>
    <s v="Meera Gupta"/>
    <s v="Female"/>
    <s v="46-55"/>
    <n v="47"/>
    <s v="1/6/1972"/>
    <s v="Minority"/>
    <s v="Muslim"/>
    <s v="MORTGAGE"/>
    <s v="25K-50K"/>
    <s v="Self-Employed"/>
    <n v="346"/>
    <s v="XLG"/>
    <s v="Trade"/>
    <s v=" 36 months"/>
    <n v="9.9099999999999994E-2"/>
    <s v="B"/>
    <s v="B1"/>
    <s v="Mangaldoi"/>
    <s v="208-DBS"/>
    <s v="GUWAAHATI"/>
    <s v="AS"/>
    <s v="ASSAM"/>
    <s v="Mangaldoi"/>
    <n v="570241"/>
    <s v="10961-NAYAN JYOTI SARMAH"/>
    <s v="Low"/>
    <n v="27632"/>
    <n v="15623"/>
    <n v="27519"/>
    <n v="34.61"/>
    <n v="4827.3"/>
    <s v="N"/>
    <s v="N"/>
    <n v="2"/>
    <s v="On-Time"/>
    <x v="110"/>
    <s v="2021-12"/>
    <s v="2021-11"/>
    <n v="1"/>
    <n v="0"/>
    <x v="6"/>
    <n v="2020"/>
    <n v="1"/>
    <s v="2021-Q4"/>
    <n v="0"/>
  </r>
  <r>
    <s v="ACC000463"/>
    <n v="663"/>
    <s v="AGRA"/>
    <s v="JLG35K"/>
    <n v="12956"/>
    <n v="6023"/>
    <n v="19433"/>
    <d v="2021-12-16T00:00:00"/>
    <s v="Fully Paid"/>
    <s v="Monthly EMI"/>
    <n v="140056"/>
    <s v="AGRA-140056"/>
    <s v="Ananya Reddy"/>
    <s v="Female"/>
    <s v="18-25"/>
    <m/>
    <m/>
    <s v="General"/>
    <s v="Muslim"/>
    <s v="MORTGAGE"/>
    <s v="&lt;25K"/>
    <s v="Self-Employed"/>
    <n v="660"/>
    <s v="XLG"/>
    <s v="Trade"/>
    <s v=" 36 months"/>
    <n v="9.9099999999999994E-2"/>
    <s v="B"/>
    <s v="B1"/>
    <s v="AGRA"/>
    <s v="176-DBS"/>
    <s v="BULANDSHAHR"/>
    <s v="UP"/>
    <s v="UTTAR PRADESH"/>
    <s v="AGRA"/>
    <n v="140056"/>
    <s v="10161-RAM AVTAR"/>
    <s v="Medium"/>
    <n v="14236"/>
    <n v="6117"/>
    <n v="12658"/>
    <n v="1.58"/>
    <n v="4402.67"/>
    <s v="N"/>
    <s v="N"/>
    <n v="1"/>
    <s v="On-Time"/>
    <x v="91"/>
    <s v="2021-12"/>
    <s v="2021-11"/>
    <n v="0"/>
    <n v="0"/>
    <x v="6"/>
    <n v="2020"/>
    <n v="0"/>
    <s v="2021-Q4"/>
    <n v="0"/>
  </r>
  <r>
    <s v="ACC001696"/>
    <n v="659"/>
    <s v="Mathura"/>
    <s v="JLG40K"/>
    <n v="6985"/>
    <n v="30428"/>
    <n v="41757"/>
    <d v="2021-12-17T00:00:00"/>
    <s v="Paid Off"/>
    <s v="Quarterly EMI"/>
    <n v="910182"/>
    <s v="Mathura-910182"/>
    <s v="Kavya Gupta"/>
    <s v="Female"/>
    <s v="36-45"/>
    <n v="39"/>
    <s v="1/1/1978"/>
    <s v="OBC"/>
    <s v="Hindu"/>
    <s v="RENT"/>
    <s v="50K-75K"/>
    <s v="Salaried"/>
    <n v="692"/>
    <s v="XLG"/>
    <s v="Services"/>
    <s v=" 36 months"/>
    <n v="0.17269999999999999"/>
    <s v="D"/>
    <s v="D3"/>
    <s v="Mathura"/>
    <s v="176-DBS"/>
    <s v="BULANDSHAHR"/>
    <s v="UP"/>
    <s v="UTTAR PRADESH"/>
    <s v="MATHURA"/>
    <n v="910182"/>
    <s v="10469-MANISH  PANDEY"/>
    <s v="High"/>
    <n v="7694"/>
    <n v="32275"/>
    <n v="6908"/>
    <n v="6.45"/>
    <n v="3607.14"/>
    <s v="Y"/>
    <s v="N"/>
    <n v="1"/>
    <s v="Late"/>
    <x v="316"/>
    <s v="2021-12"/>
    <s v="2021-11"/>
    <n v="0"/>
    <n v="0"/>
    <x v="6"/>
    <n v="2020"/>
    <n v="0"/>
    <s v="2021-Q4"/>
    <n v="0"/>
  </r>
  <r>
    <s v="ACC000510"/>
    <n v="501"/>
    <s v="TEZPUR"/>
    <s v="JLG35K"/>
    <n v="39468"/>
    <n v="39672"/>
    <n v="37986"/>
    <d v="2021-12-19T00:00:00"/>
    <s v="Fully Paid"/>
    <s v="Monthly EMI"/>
    <n v="680026"/>
    <s v="TEZPUR-680026"/>
    <s v="Vivaan Gupta"/>
    <s v="Female"/>
    <s v="46-55"/>
    <n v="46"/>
    <s v="1/1/1973"/>
    <s v="ST"/>
    <s v="Sikh"/>
    <s v="OWN"/>
    <s v="75K-100K"/>
    <s v="Business"/>
    <n v="481"/>
    <s v="XLG"/>
    <s v="Trade"/>
    <s v=" 36 months"/>
    <n v="9.9099999999999994E-2"/>
    <s v="B"/>
    <s v="B1"/>
    <s v="TEZPUR"/>
    <s v="208-DBS"/>
    <s v="GUWAAHATI"/>
    <s v="AS"/>
    <s v="ASSAM"/>
    <s v="SONITPUR"/>
    <n v="680026"/>
    <s v="11055-MANAS PROTIM HAZARIKA"/>
    <s v="Medium"/>
    <n v="40706"/>
    <n v="39881"/>
    <n v="39062"/>
    <n v="27.94"/>
    <n v="1130.07"/>
    <s v="N"/>
    <s v="N"/>
    <n v="2"/>
    <s v="On-Time"/>
    <x v="236"/>
    <s v="2021-12"/>
    <s v="2021-11"/>
    <n v="0"/>
    <n v="0"/>
    <x v="6"/>
    <n v="2020"/>
    <n v="1"/>
    <s v="2021-Q4"/>
    <n v="0"/>
  </r>
  <r>
    <s v="ACC000979"/>
    <n v="512"/>
    <s v="DHURI"/>
    <s v="JLG35K"/>
    <n v="29139"/>
    <n v="48924"/>
    <n v="34145"/>
    <d v="2021-12-19T00:00:00"/>
    <s v="Fully Paid"/>
    <s v="Quarterly EMI"/>
    <n v="1030063"/>
    <s v="DHURI-1030063"/>
    <s v="Laksh Chopra"/>
    <s v="Female"/>
    <s v="46-55"/>
    <n v="55"/>
    <s v="22-04-1964"/>
    <s v="Minority"/>
    <s v="Muslim"/>
    <s v="RENT"/>
    <s v="100K+"/>
    <s v="Self-Employed"/>
    <n v="502"/>
    <s v="XLG"/>
    <s v="Trade"/>
    <s v=" 36 months"/>
    <n v="9.9099999999999994E-2"/>
    <s v="B"/>
    <s v="B1"/>
    <s v="DHURI"/>
    <s v="102-DBS"/>
    <s v="LUDHIANA"/>
    <s v="PB"/>
    <s v="PUNJAB"/>
    <s v="SANGRUR"/>
    <n v="1030063"/>
    <s v="12058-DEEPAK KUMAR"/>
    <s v="Low"/>
    <n v="28693"/>
    <n v="49605"/>
    <n v="29004"/>
    <n v="24.49"/>
    <n v="3041.92"/>
    <s v="N"/>
    <s v="N"/>
    <n v="0"/>
    <s v="On-Time"/>
    <x v="397"/>
    <s v="2021-12"/>
    <s v="2021-11"/>
    <n v="0"/>
    <n v="0"/>
    <x v="6"/>
    <n v="2020"/>
    <n v="0"/>
    <s v="2021-Q4"/>
    <n v="0"/>
  </r>
  <r>
    <s v="ACC001182"/>
    <n v="817"/>
    <s v="Mathura"/>
    <s v="JLG30K"/>
    <n v="28485"/>
    <n v="13932"/>
    <n v="37335"/>
    <d v="2021-12-24T00:00:00"/>
    <s v="Paid Off"/>
    <s v="Quarterly EMI"/>
    <n v="910182"/>
    <s v="Mathura-910182"/>
    <s v="Meera Malhotra"/>
    <s v="Female"/>
    <s v="46-55"/>
    <n v="50"/>
    <s v="1/1/1970"/>
    <s v="Minority"/>
    <s v="Muslim"/>
    <s v="RENT"/>
    <s v="&lt;25K"/>
    <s v="Salaried"/>
    <n v="416"/>
    <s v="XLG"/>
    <s v="Services"/>
    <s v=" 36 months"/>
    <n v="0.1065"/>
    <s v="B"/>
    <s v="B2"/>
    <s v="Mathura"/>
    <s v="176-DBS"/>
    <s v="BULANDSHAHR"/>
    <s v="UP"/>
    <s v="UTTAR PRADESH"/>
    <s v="MATHURA"/>
    <n v="910182"/>
    <s v="10469-MANISH  PANDEY"/>
    <s v="High"/>
    <n v="30069"/>
    <n v="14807"/>
    <n v="28027"/>
    <n v="6.65"/>
    <n v="4902.2700000000004"/>
    <s v="N"/>
    <s v="N"/>
    <n v="2"/>
    <s v="On-Time"/>
    <x v="542"/>
    <s v="2021-12"/>
    <s v="2021-11"/>
    <n v="0"/>
    <n v="0"/>
    <x v="6"/>
    <n v="2020"/>
    <n v="0"/>
    <s v="2021-Q4"/>
    <n v="0"/>
  </r>
  <r>
    <s v="ACC001321"/>
    <n v="863"/>
    <s v="Mathura"/>
    <s v="JLG30K"/>
    <n v="2238"/>
    <n v="9318"/>
    <n v="16807"/>
    <d v="2021-12-27T00:00:00"/>
    <s v="Active"/>
    <s v="Quarterly EMI"/>
    <n v="910182"/>
    <s v="Mathura-910182"/>
    <s v="Aarav Malhotra"/>
    <s v="Female"/>
    <s v="46-55"/>
    <n v="46"/>
    <s v="1/8/1973"/>
    <s v="Minority"/>
    <s v="Muslim"/>
    <s v="MORTGAGE"/>
    <s v="100K+"/>
    <s v="Salaried"/>
    <n v="604"/>
    <s v="XLG"/>
    <s v="Services"/>
    <s v=" 36 months"/>
    <n v="0.1065"/>
    <s v="B"/>
    <s v="B2"/>
    <s v="Mathura"/>
    <s v="176-DBS"/>
    <s v="BULANDSHAHR"/>
    <s v="UP"/>
    <s v="UTTAR PRADESH"/>
    <s v="MATHURA"/>
    <n v="910182"/>
    <s v="10469-MANISH  PANDEY"/>
    <s v="High"/>
    <n v="3004"/>
    <n v="9453"/>
    <n v="1761"/>
    <n v="47.99"/>
    <n v="1333.3"/>
    <s v="N"/>
    <s v="N"/>
    <n v="0"/>
    <s v="On-Time"/>
    <x v="262"/>
    <s v="2021-12"/>
    <s v="2021-11"/>
    <n v="1"/>
    <n v="1"/>
    <x v="6"/>
    <n v="2020"/>
    <n v="0"/>
    <s v="2021-Q4"/>
    <n v="0"/>
  </r>
  <r>
    <s v="ACC001780"/>
    <n v="758"/>
    <s v="AGRA"/>
    <s v="JLG30K"/>
    <n v="11180"/>
    <n v="8982"/>
    <n v="42772"/>
    <d v="2021-12-29T00:00:00"/>
    <s v="Fully Paid"/>
    <s v="Monthly EMI"/>
    <n v="140056"/>
    <s v="AGRA-140056"/>
    <s v="Aditya Mehta"/>
    <s v="Female"/>
    <s v="46-55"/>
    <n v="46"/>
    <s v="1/1/1974"/>
    <s v="Minority"/>
    <s v="Muslim"/>
    <s v="RENT"/>
    <s v="&lt;25K"/>
    <s v="Business"/>
    <n v="708"/>
    <s v="XLG"/>
    <s v="Services"/>
    <s v=" 36 months"/>
    <n v="0.1065"/>
    <s v="B"/>
    <s v="B2"/>
    <s v="AGRA"/>
    <s v="176-DBS"/>
    <s v="BULANDSHAHR"/>
    <s v="UP"/>
    <s v="UTTAR PRADESH"/>
    <s v="AGRA"/>
    <n v="140056"/>
    <s v="10161-RAM AVTAR"/>
    <s v="Medium"/>
    <n v="12556"/>
    <n v="8816"/>
    <n v="11117"/>
    <n v="36.21"/>
    <n v="114.6"/>
    <s v="N"/>
    <s v="N"/>
    <n v="1"/>
    <s v="On-Time"/>
    <x v="659"/>
    <s v="2021-12"/>
    <s v="2021-11"/>
    <n v="0"/>
    <n v="0"/>
    <x v="6"/>
    <n v="2020"/>
    <n v="0"/>
    <s v="2021-Q4"/>
    <n v="1"/>
  </r>
  <r>
    <s v="ACC001532"/>
    <n v="95"/>
    <s v="MUKTSAR"/>
    <s v="JLG30K"/>
    <n v="25227"/>
    <n v="35366"/>
    <n v="41097"/>
    <d v="2021-12-30T00:00:00"/>
    <s v="Default"/>
    <s v="Quarterly EMI"/>
    <n v="1110166"/>
    <s v="MUKTSAR-1110166"/>
    <s v="Aarav Joshi"/>
    <s v="Female"/>
    <s v="36-45"/>
    <n v="38"/>
    <s v="1/1/1981"/>
    <s v="ST"/>
    <s v="Sikh"/>
    <s v="RENT"/>
    <s v="50K-75K"/>
    <s v="Salaried"/>
    <n v="744"/>
    <s v="XLG"/>
    <s v="Services"/>
    <s v=" 36 months"/>
    <n v="0.1065"/>
    <s v="B"/>
    <s v="B2"/>
    <s v="MUKTSAR"/>
    <s v="102-DBS"/>
    <s v="LUDHIANA"/>
    <s v="PB"/>
    <s v="PUNJAB"/>
    <s v="SRI MUKTSAR SAHIB"/>
    <n v="1110166"/>
    <s v="11303-ASHUTOSH KUMAR SUMAN"/>
    <s v="Medium"/>
    <n v="25731"/>
    <n v="36828"/>
    <n v="24742"/>
    <n v="42.47"/>
    <n v="1670.9"/>
    <s v="N"/>
    <s v="N"/>
    <n v="0"/>
    <s v="On-Time"/>
    <x v="3"/>
    <s v="2021-12"/>
    <s v="2021-11"/>
    <n v="0"/>
    <n v="0"/>
    <x v="6"/>
    <n v="2020"/>
    <n v="0"/>
    <s v="2021-Q4"/>
    <n v="0"/>
  </r>
  <r>
    <s v="ACC000657"/>
    <n v="792"/>
    <s v="BULANDSHAHR"/>
    <s v="JLG35K"/>
    <n v="11515"/>
    <n v="3747"/>
    <n v="10578"/>
    <d v="2022-01-03T00:00:00"/>
    <s v="Fully Paid"/>
    <s v="Monthly EMI"/>
    <n v="10068"/>
    <s v="BULANDSHAHR-10068"/>
    <s v="Nisha Reddy"/>
    <s v="Female"/>
    <s v="36-45"/>
    <n v="42"/>
    <s v="1/1/1977"/>
    <s v="SC"/>
    <s v="Hindu"/>
    <s v="RENT"/>
    <s v="100K+"/>
    <s v="Self-Employed"/>
    <n v="668"/>
    <s v="XLG"/>
    <s v="Trade"/>
    <s v=" 36 months"/>
    <n v="9.9099999999999994E-2"/>
    <s v="B"/>
    <s v="B1"/>
    <s v="BULANDSHAHR"/>
    <s v="176-DBS"/>
    <s v="BULANDSHAHR"/>
    <s v="UP"/>
    <s v="UTTAR PRADESH"/>
    <s v="BULANDSHAHAR"/>
    <n v="10068"/>
    <s v="10057-NANDI SHANKAR"/>
    <s v="High"/>
    <n v="11634"/>
    <n v="5608"/>
    <n v="11364"/>
    <n v="21.93"/>
    <n v="1422.6"/>
    <s v="N"/>
    <s v="N"/>
    <n v="0"/>
    <s v="On-Time"/>
    <x v="392"/>
    <s v="2022-01"/>
    <s v="2021-12"/>
    <n v="0"/>
    <n v="0"/>
    <x v="7"/>
    <n v="2021"/>
    <n v="1"/>
    <s v="2022-Q1"/>
    <n v="0"/>
  </r>
  <r>
    <s v="ACC000489"/>
    <n v="423"/>
    <s v="CHHATA"/>
    <s v="JLG35K"/>
    <n v="15759"/>
    <n v="14036"/>
    <n v="15553"/>
    <d v="2022-01-04T00:00:00"/>
    <s v="Active"/>
    <s v="Quarterly EMI"/>
    <n v="910020"/>
    <s v="CHHATA-910020"/>
    <s v="Meera Patel"/>
    <s v="Female"/>
    <s v="26-35"/>
    <n v="28"/>
    <s v="29-03-1991"/>
    <s v="ST"/>
    <s v="Sikh"/>
    <s v="RENT"/>
    <s v="25K-50K"/>
    <s v="Salaried"/>
    <n v="432"/>
    <s v="XLG"/>
    <s v="Trade"/>
    <s v=" 36 months"/>
    <n v="9.9099999999999994E-2"/>
    <s v="B"/>
    <s v="B1"/>
    <s v="CHHATA"/>
    <s v="176-DBS"/>
    <s v="BULANDSHAHR"/>
    <s v="UP"/>
    <s v="UTTAR PRADESH"/>
    <s v="MATHURA"/>
    <n v="910020"/>
    <s v="10047-ANIL KUMAR"/>
    <s v="High"/>
    <n v="17230"/>
    <n v="15775"/>
    <n v="15361"/>
    <n v="17.84"/>
    <n v="1446.31"/>
    <s v="N"/>
    <s v="N"/>
    <n v="0"/>
    <s v="On-Time"/>
    <x v="660"/>
    <s v="2022-01"/>
    <s v="2021-12"/>
    <n v="1"/>
    <n v="0"/>
    <x v="7"/>
    <n v="2021"/>
    <n v="0"/>
    <s v="2022-Q1"/>
    <n v="1"/>
  </r>
  <r>
    <s v="ACC001970"/>
    <n v="310"/>
    <s v="DIBRUGARH"/>
    <s v="JLG30K"/>
    <n v="46165"/>
    <n v="43379"/>
    <n v="42623"/>
    <d v="2022-01-05T00:00:00"/>
    <s v="Fully Paid"/>
    <s v="Monthly EMI"/>
    <n v="1050013"/>
    <s v="DIBRUGARH-1050013"/>
    <s v="Kavya Gupta"/>
    <s v="Female"/>
    <s v="26-35"/>
    <n v="35"/>
    <s v="1/1/1984"/>
    <s v="ST"/>
    <s v="Sikh"/>
    <s v="RENT"/>
    <s v="50K-75K"/>
    <s v="Business"/>
    <n v="721"/>
    <s v="XLG"/>
    <s v="Services"/>
    <s v=" 36 months"/>
    <n v="0.1065"/>
    <s v="B"/>
    <s v="B2"/>
    <s v="DIBRUGARH"/>
    <s v="208-DBS"/>
    <s v="GUWAAHATI"/>
    <s v="AS"/>
    <s v="ASSAM"/>
    <s v="DIBRUGARH"/>
    <n v="1050013"/>
    <s v="10961-NAYAN JYOTI SARMAH"/>
    <s v="Low"/>
    <n v="46925"/>
    <n v="45182"/>
    <n v="45750"/>
    <n v="25.36"/>
    <n v="3055.59"/>
    <s v="N"/>
    <s v="N"/>
    <n v="1"/>
    <s v="On-Time"/>
    <x v="661"/>
    <s v="2022-01"/>
    <s v="2021-12"/>
    <n v="0"/>
    <n v="0"/>
    <x v="7"/>
    <n v="2021"/>
    <n v="0"/>
    <s v="2022-Q1"/>
    <n v="1"/>
  </r>
  <r>
    <s v="ACC001653"/>
    <n v="422"/>
    <s v="CHHATA"/>
    <s v="JLG30K"/>
    <n v="35036"/>
    <n v="46446"/>
    <n v="18895"/>
    <d v="2022-01-05T00:00:00"/>
    <s v="Fully Paid"/>
    <s v="Quarterly EMI"/>
    <n v="910020"/>
    <s v="CHHATA-910020"/>
    <s v="Laksh Chopra"/>
    <s v="Female"/>
    <s v="46-55"/>
    <n v="55"/>
    <s v="22-04-1964"/>
    <s v="Minority"/>
    <s v="Muslim"/>
    <s v="RENT"/>
    <s v="100K+"/>
    <s v="Self-Employed"/>
    <n v="502"/>
    <s v="XLG"/>
    <s v="Services"/>
    <s v=" 36 months"/>
    <n v="0.1065"/>
    <s v="B"/>
    <s v="B2"/>
    <s v="CHHATA"/>
    <s v="176-DBS"/>
    <s v="BULANDSHAHR"/>
    <s v="UP"/>
    <s v="UTTAR PRADESH"/>
    <s v="MATHURA"/>
    <n v="910020"/>
    <s v="10047-ANIL KUMAR"/>
    <s v="High"/>
    <n v="35582"/>
    <n v="46984"/>
    <n v="34997"/>
    <n v="41.45"/>
    <n v="4963.46"/>
    <s v="N"/>
    <s v="N"/>
    <n v="0"/>
    <s v="Late"/>
    <x v="300"/>
    <s v="2022-01"/>
    <s v="2021-12"/>
    <n v="0"/>
    <n v="0"/>
    <x v="7"/>
    <n v="2021"/>
    <n v="0"/>
    <s v="2022-Q1"/>
    <n v="0"/>
  </r>
  <r>
    <s v="ACC001201"/>
    <n v="785"/>
    <s v="DHURI"/>
    <s v="JLG30K"/>
    <n v="10012"/>
    <n v="31744"/>
    <n v="25783"/>
    <d v="2022-01-06T00:00:00"/>
    <s v="Paid Off"/>
    <s v="Monthly EMI"/>
    <n v="1030063"/>
    <s v="DHURI-1030063"/>
    <s v="Diya Sharma"/>
    <s v="Female"/>
    <s v="26-35"/>
    <n v="34"/>
    <s v="1/1/1984"/>
    <s v="ST"/>
    <s v="Sikh"/>
    <s v="MORTGAGE"/>
    <s v="100K+"/>
    <s v="Self-Employed"/>
    <n v="341"/>
    <s v="XLG"/>
    <s v="Services"/>
    <s v=" 36 months"/>
    <n v="0.1065"/>
    <s v="B"/>
    <s v="B2"/>
    <s v="DHURI"/>
    <s v="102-DBS"/>
    <s v="LUDHIANA"/>
    <s v="PB"/>
    <s v="PUNJAB"/>
    <s v="SANGRUR"/>
    <n v="1030063"/>
    <s v="12058-DEEPAK KUMAR"/>
    <s v="Low"/>
    <n v="10543"/>
    <n v="31629"/>
    <n v="9830"/>
    <n v="41.14"/>
    <n v="1098.6600000000001"/>
    <s v="N"/>
    <s v="N"/>
    <n v="1"/>
    <s v="Late"/>
    <x v="37"/>
    <s v="2022-01"/>
    <s v="2021-12"/>
    <n v="0"/>
    <n v="0"/>
    <x v="7"/>
    <n v="2021"/>
    <n v="0"/>
    <s v="2022-Q1"/>
    <n v="0"/>
  </r>
  <r>
    <s v="ACC000714"/>
    <n v="626"/>
    <s v="UJJAIN"/>
    <s v="JLG30K"/>
    <n v="41479"/>
    <n v="31732"/>
    <n v="19094"/>
    <d v="2022-01-08T00:00:00"/>
    <s v="Active"/>
    <s v="Quarterly EMI"/>
    <n v="1510002"/>
    <s v="UJJAIN-1510002"/>
    <s v="Nisha Reddy"/>
    <s v="Female"/>
    <s v="36-45"/>
    <n v="44"/>
    <s v="1/1/1975"/>
    <s v="OBC"/>
    <s v="Hindu"/>
    <s v="MORTGAGE"/>
    <s v="75K-100K"/>
    <s v="Business"/>
    <n v="815"/>
    <s v="XLG"/>
    <s v="Services"/>
    <s v=" 36 months"/>
    <n v="0.1065"/>
    <s v="B"/>
    <s v="B2"/>
    <s v="UJJAIN"/>
    <s v="200-DBS"/>
    <s v="BHOPAL"/>
    <s v="MP"/>
    <s v="MADHYA PRADESH"/>
    <s v="UJJAIN"/>
    <n v="1510002"/>
    <s v="12915-FAIZAL KHAN"/>
    <s v="High"/>
    <n v="41635"/>
    <n v="31782"/>
    <n v="41122"/>
    <n v="37.090000000000003"/>
    <n v="1963.06"/>
    <s v="N"/>
    <s v="N"/>
    <n v="1"/>
    <s v="Late"/>
    <x v="603"/>
    <s v="2022-01"/>
    <s v="2021-12"/>
    <n v="1"/>
    <n v="0"/>
    <x v="7"/>
    <n v="2021"/>
    <n v="0"/>
    <s v="2022-Q1"/>
    <n v="0"/>
  </r>
  <r>
    <s v="ACC001104"/>
    <n v="562"/>
    <s v="PATIALA"/>
    <s v="JLG50K"/>
    <n v="7409"/>
    <n v="11749"/>
    <n v="3503"/>
    <d v="2022-01-10T00:00:00"/>
    <s v="Paid Off"/>
    <s v="Quarterly EMI"/>
    <n v="100186"/>
    <s v="PATIALA-100186"/>
    <s v="Kavya Malhotra"/>
    <s v="Female"/>
    <s v="26-35"/>
    <n v="34"/>
    <s v="1/1/1985"/>
    <s v="ST"/>
    <s v="Sikh"/>
    <s v="MORTGAGE"/>
    <s v="75K-100K"/>
    <s v="Business"/>
    <n v="328"/>
    <s v="XLG"/>
    <s v="Home Loan"/>
    <s v=" 60 months"/>
    <n v="0.1991"/>
    <s v="E"/>
    <s v="E4"/>
    <s v="PATIALA"/>
    <s v="102-DBS"/>
    <s v="LUDHIANA"/>
    <s v="PB"/>
    <s v="PUNJAB"/>
    <s v="PATIALA"/>
    <n v="100186"/>
    <s v="10420-MUNENDRA  SINGH"/>
    <s v="Medium"/>
    <n v="8553"/>
    <n v="12204"/>
    <n v="6935"/>
    <n v="22.96"/>
    <n v="1485.7"/>
    <s v="N"/>
    <s v="N"/>
    <n v="0"/>
    <s v="Very Late"/>
    <x v="304"/>
    <s v="2022-01"/>
    <s v="2021-12"/>
    <n v="0"/>
    <n v="0"/>
    <x v="7"/>
    <n v="2021"/>
    <n v="1"/>
    <s v="2022-Q1"/>
    <n v="0"/>
  </r>
  <r>
    <s v="ACC000583"/>
    <n v="748"/>
    <s v="MAWANA"/>
    <s v="JLG35K"/>
    <n v="41322"/>
    <n v="8958"/>
    <n v="16016"/>
    <d v="2022-01-10T00:00:00"/>
    <s v="Active"/>
    <s v="Quarterly EMI"/>
    <n v="800018"/>
    <s v="MAWANA-800018"/>
    <s v="Ishaan Mehta"/>
    <s v="Female"/>
    <s v="46-55"/>
    <n v="54"/>
    <s v="10/10/1965"/>
    <s v="General"/>
    <s v="Hindu"/>
    <s v="MORTGAGE"/>
    <s v="50K-75K"/>
    <s v="Business"/>
    <n v="629"/>
    <s v="XLG"/>
    <s v="Trade"/>
    <s v=" 36 months"/>
    <n v="9.9099999999999994E-2"/>
    <s v="B"/>
    <s v="B1"/>
    <s v="MAWANA"/>
    <s v="176-DBS"/>
    <s v="BULANDSHAHR"/>
    <s v="UP"/>
    <s v="UTTAR PRADESH"/>
    <s v="MEERUT"/>
    <n v="800018"/>
    <s v="11183-ANIL KUMAR"/>
    <s v="Medium"/>
    <n v="42441"/>
    <n v="10296"/>
    <n v="41014"/>
    <n v="33.380000000000003"/>
    <n v="1590.52"/>
    <s v="Y"/>
    <s v="N"/>
    <n v="0"/>
    <s v="On-Time"/>
    <x v="537"/>
    <s v="2022-01"/>
    <s v="2021-12"/>
    <n v="1"/>
    <n v="0"/>
    <x v="7"/>
    <n v="2021"/>
    <n v="0"/>
    <s v="2022-Q1"/>
    <n v="0"/>
  </r>
  <r>
    <s v="ACC000376"/>
    <n v="731"/>
    <s v="DURGAPUR"/>
    <s v="JLG30K"/>
    <n v="32760"/>
    <n v="7972"/>
    <n v="34411"/>
    <d v="2022-01-12T00:00:00"/>
    <s v="Paid Off"/>
    <s v="Quarterly EMI"/>
    <n v="700013"/>
    <s v="DURGAPUR-700013"/>
    <s v="Aarav Joshi"/>
    <s v="Female"/>
    <s v="18-25"/>
    <n v="22"/>
    <s v="27-10-1997"/>
    <s v="General"/>
    <s v="Hindu"/>
    <s v="RENT"/>
    <s v="&lt;25K"/>
    <s v="Salaried"/>
    <n v="516"/>
    <s v="XLG"/>
    <s v="Services"/>
    <s v=" 36 months"/>
    <n v="0.1065"/>
    <s v="B"/>
    <s v="B2"/>
    <s v="DURGAPUR"/>
    <s v="201-DBS"/>
    <s v="HOWRAH"/>
    <s v="WB"/>
    <s v="WEST BENGAL"/>
    <s v="PASCHIM BARDHHAMAN"/>
    <n v="700013"/>
    <s v="10037-RAJESH PRATAP"/>
    <s v="Low"/>
    <n v="32700"/>
    <n v="9149"/>
    <n v="32577"/>
    <n v="42.24"/>
    <n v="2816.84"/>
    <s v="N"/>
    <s v="N"/>
    <n v="1"/>
    <s v="Late"/>
    <x v="234"/>
    <s v="2022-01"/>
    <s v="2021-12"/>
    <n v="0"/>
    <n v="0"/>
    <x v="7"/>
    <n v="2021"/>
    <n v="1"/>
    <s v="2022-Q1"/>
    <n v="0"/>
  </r>
  <r>
    <s v="ACC000251"/>
    <n v="650"/>
    <s v="DURGAPUR"/>
    <s v="JLG30K"/>
    <n v="41593"/>
    <n v="26459"/>
    <n v="18641"/>
    <d v="2022-01-15T00:00:00"/>
    <s v="Fully Paid"/>
    <s v="Quarterly EMI"/>
    <n v="700013"/>
    <s v="DURGAPUR-700013"/>
    <s v="Diya Patel"/>
    <s v="Female"/>
    <s v="36-45"/>
    <n v="44"/>
    <s v="8/9/1975"/>
    <s v="General"/>
    <s v="Hindu"/>
    <s v="MORTGAGE"/>
    <s v="25K-50K"/>
    <s v="Salaried"/>
    <n v="601"/>
    <s v="XLG"/>
    <s v="Services"/>
    <s v=" 36 months"/>
    <n v="0.1065"/>
    <s v="B"/>
    <s v="B2"/>
    <s v="DURGAPUR"/>
    <s v="201-DBS"/>
    <s v="HOWRAH"/>
    <s v="WB"/>
    <s v="WEST BENGAL"/>
    <s v="PASCHIM BARDHHAMAN"/>
    <n v="700013"/>
    <s v="10037-RAJESH PRATAP"/>
    <s v="Low"/>
    <n v="42233"/>
    <n v="27215"/>
    <n v="41418"/>
    <n v="16.5"/>
    <n v="4957.24"/>
    <s v="Y"/>
    <s v="Y"/>
    <n v="0"/>
    <s v="On-Time"/>
    <x v="247"/>
    <s v="2022-01"/>
    <s v="2021-12"/>
    <n v="0"/>
    <n v="0"/>
    <x v="7"/>
    <n v="2021"/>
    <n v="0"/>
    <s v="2022-Q1"/>
    <n v="0"/>
  </r>
  <r>
    <s v="ACC001084"/>
    <n v="354"/>
    <s v="DURGAPUR"/>
    <s v="JLG30K"/>
    <n v="31746"/>
    <n v="20517"/>
    <n v="30969"/>
    <d v="2022-01-17T00:00:00"/>
    <s v="Default"/>
    <s v="Monthly EMI"/>
    <n v="700013"/>
    <s v="DURGAPUR-700013"/>
    <s v="Nisha Malhotra"/>
    <s v="Female"/>
    <s v="36-45"/>
    <n v="36"/>
    <s v="1/1/1983"/>
    <s v="SC"/>
    <s v="Hindu"/>
    <s v="MORTGAGE"/>
    <s v="100K+"/>
    <s v="Self-Employed"/>
    <n v="489"/>
    <s v="XLG"/>
    <s v="Services"/>
    <s v=" 36 months"/>
    <n v="0.1065"/>
    <s v="B"/>
    <s v="B2"/>
    <s v="DURGAPUR"/>
    <s v="201-DBS"/>
    <s v="HOWRAH"/>
    <s v="WB"/>
    <s v="WEST BENGAL"/>
    <s v="PASCHIM BARDHHAMAN"/>
    <n v="700013"/>
    <s v="10037-RAJESH PRATAP"/>
    <s v="Low"/>
    <n v="32433"/>
    <n v="21679"/>
    <n v="31376"/>
    <n v="15.65"/>
    <n v="1705.6"/>
    <s v="N"/>
    <s v="N"/>
    <n v="1"/>
    <s v="On-Time"/>
    <x v="473"/>
    <s v="2022-01"/>
    <s v="2021-12"/>
    <n v="0"/>
    <n v="0"/>
    <x v="7"/>
    <n v="2021"/>
    <n v="1"/>
    <s v="2022-Q1"/>
    <n v="0"/>
  </r>
  <r>
    <s v="ACC001161"/>
    <n v="690"/>
    <s v="NEEM KA THANA"/>
    <s v="JLG35K"/>
    <n v="38917"/>
    <n v="49352"/>
    <n v="38883"/>
    <d v="2022-01-19T00:00:00"/>
    <s v="Fully Paid"/>
    <s v="Monthly EMI"/>
    <n v="80001"/>
    <s v="NEEM KA THANA-80001"/>
    <s v="Kavya Reddy"/>
    <s v="Female"/>
    <s v="18-25"/>
    <n v="23"/>
    <s v="2/2/1994"/>
    <s v="General"/>
    <s v="Hindu"/>
    <s v="RENT"/>
    <s v="25K-50K"/>
    <s v="Business"/>
    <n v="503"/>
    <s v="XLG"/>
    <s v="Trade"/>
    <s v=" 36 months"/>
    <n v="9.9099999999999994E-2"/>
    <s v="B"/>
    <s v="B1"/>
    <s v="NEEM KA THANA"/>
    <s v="301-DBS"/>
    <s v="JAIPUR"/>
    <s v="RJ"/>
    <s v="RAJASTHAN"/>
    <s v="NEEM KA THANA"/>
    <n v="80001"/>
    <s v="10043-RAVI MISHRA"/>
    <s v="High"/>
    <n v="38485"/>
    <n v="49965"/>
    <n v="38526"/>
    <n v="22.57"/>
    <n v="4268.3900000000003"/>
    <s v="N"/>
    <s v="N"/>
    <n v="1"/>
    <s v="On-Time"/>
    <x v="662"/>
    <s v="2022-01"/>
    <s v="2021-12"/>
    <n v="0"/>
    <n v="0"/>
    <x v="7"/>
    <n v="2021"/>
    <n v="0"/>
    <s v="2022-Q1"/>
    <n v="1"/>
  </r>
  <r>
    <s v="ACC001072"/>
    <n v="336"/>
    <s v="DHURI"/>
    <s v="JLG35K"/>
    <n v="19119"/>
    <n v="5027"/>
    <n v="27677"/>
    <d v="2022-01-20T00:00:00"/>
    <s v="Paid Off"/>
    <s v="Quarterly EMI"/>
    <n v="1030063"/>
    <s v="DHURI-1030063"/>
    <s v="Laksh Mehta"/>
    <s v="Female"/>
    <s v="36-45"/>
    <n v="44"/>
    <s v="1/1/1975"/>
    <s v="General"/>
    <s v="Muslim"/>
    <s v="MORTGAGE"/>
    <s v="&lt;25K"/>
    <s v="Business"/>
    <n v="686"/>
    <s v="XLG"/>
    <s v="Trade"/>
    <s v=" 36 months"/>
    <n v="9.9099999999999994E-2"/>
    <s v="B"/>
    <s v="B1"/>
    <s v="DHURI"/>
    <s v="102-DBS"/>
    <s v="LUDHIANA"/>
    <s v="PB"/>
    <s v="PUNJAB"/>
    <s v="SANGRUR"/>
    <n v="1030063"/>
    <s v="12058-DEEPAK KUMAR"/>
    <s v="Low"/>
    <n v="18894"/>
    <n v="5543"/>
    <n v="18686"/>
    <n v="11.79"/>
    <n v="2394.56"/>
    <s v="N"/>
    <s v="N"/>
    <n v="1"/>
    <s v="Late"/>
    <x v="191"/>
    <s v="2022-01"/>
    <s v="2021-12"/>
    <n v="0"/>
    <n v="0"/>
    <x v="7"/>
    <n v="2021"/>
    <n v="1"/>
    <s v="2022-Q1"/>
    <n v="0"/>
  </r>
  <r>
    <s v="ACC001912"/>
    <n v="46"/>
    <s v="DHARMANAGAR"/>
    <s v="JLG35"/>
    <n v="48266"/>
    <n v="28902"/>
    <n v="29675"/>
    <d v="2022-01-21T00:00:00"/>
    <s v="Fully Paid"/>
    <s v="Monthly EMI"/>
    <n v="1230018"/>
    <s v="DHARMANAGAR-1230018"/>
    <s v="Aditya Reddy"/>
    <s v="Female"/>
    <s v="36-45"/>
    <n v="38"/>
    <s v="1/1/1982"/>
    <s v="OBC"/>
    <s v="Hindu"/>
    <s v="MORTGAGE"/>
    <s v="25K-50K"/>
    <s v="Salaried"/>
    <n v="635"/>
    <s v="XLG"/>
    <s v="Home Loan"/>
    <s v=" 60 months"/>
    <n v="0.14649999999999999"/>
    <s v="C"/>
    <s v="C3"/>
    <s v="DHARMANAGAR"/>
    <s v="303-DBS"/>
    <s v="GUWAAHATI"/>
    <s v="TR"/>
    <s v="TRIPURA"/>
    <s v="NORTH TRIPURA"/>
    <n v="1230018"/>
    <s v="12526-OKRAM AMOLENDU SINGHA"/>
    <s v="High"/>
    <n v="47891"/>
    <n v="30638"/>
    <n v="48134"/>
    <n v="40.81"/>
    <n v="2616.25"/>
    <s v="N"/>
    <s v="N"/>
    <n v="1"/>
    <s v="On-Time"/>
    <x v="663"/>
    <s v="2022-01"/>
    <s v="2021-12"/>
    <n v="0"/>
    <n v="0"/>
    <x v="7"/>
    <n v="2021"/>
    <n v="0"/>
    <s v="2022-Q1"/>
    <n v="1"/>
  </r>
  <r>
    <s v="ACC000079"/>
    <n v="969"/>
    <s v="BILASPUR"/>
    <s v="JLG30K"/>
    <n v="42701"/>
    <n v="28482"/>
    <n v="26568"/>
    <d v="2022-01-30T00:00:00"/>
    <s v="Active"/>
    <s v="Monthly EMI"/>
    <n v="240005"/>
    <s v="BILASPUR-240005"/>
    <s v="Ananya Malhotra"/>
    <s v="Female"/>
    <s v="36-45"/>
    <n v="44"/>
    <s v="1/1/1975"/>
    <s v="SC"/>
    <s v="Hindu"/>
    <s v="MORTGAGE"/>
    <s v="&lt;25K"/>
    <s v="Self-Employed"/>
    <n v="361"/>
    <s v="XLG"/>
    <s v="Services"/>
    <s v=" 36 months"/>
    <n v="0.1065"/>
    <s v="B"/>
    <s v="B2"/>
    <s v="BILASPUR"/>
    <s v="207-DBS"/>
    <s v="RAIPUR"/>
    <s v="CG"/>
    <s v="CHATTISGARH"/>
    <s v="BILASPUR"/>
    <n v="240005"/>
    <s v="10886-MANISH KUMAR DWIVEDI"/>
    <s v="Low"/>
    <n v="42629"/>
    <n v="29420"/>
    <n v="42332"/>
    <n v="37.89"/>
    <n v="1408.51"/>
    <s v="N"/>
    <s v="Y"/>
    <n v="1"/>
    <s v="Late"/>
    <x v="664"/>
    <s v="2022-01"/>
    <s v="2021-12"/>
    <n v="1"/>
    <n v="0"/>
    <x v="7"/>
    <n v="2021"/>
    <n v="0"/>
    <s v="2022-Q1"/>
    <n v="1"/>
  </r>
  <r>
    <s v="ACC000552"/>
    <n v="976"/>
    <s v="MAWANA"/>
    <s v="JLG35K"/>
    <n v="29790"/>
    <n v="33364"/>
    <n v="22973"/>
    <d v="2022-01-31T00:00:00"/>
    <s v="Fully Paid"/>
    <s v="Quarterly EMI"/>
    <n v="800018"/>
    <s v="MAWANA-800018"/>
    <s v="Meera Patel"/>
    <s v="Female"/>
    <s v="26-35"/>
    <n v="28"/>
    <s v="29-03-1991"/>
    <s v="ST"/>
    <s v="Sikh"/>
    <s v="RENT"/>
    <s v="25K-50K"/>
    <s v="Salaried"/>
    <n v="432"/>
    <s v="XLG"/>
    <s v="Trade"/>
    <s v=" 36 months"/>
    <n v="9.9099999999999994E-2"/>
    <s v="B"/>
    <s v="B1"/>
    <s v="MAWANA"/>
    <s v="176-DBS"/>
    <s v="BULANDSHAHR"/>
    <s v="UP"/>
    <s v="UTTAR PRADESH"/>
    <s v="MEERUT"/>
    <n v="800018"/>
    <s v="11183-ANIL KUMAR"/>
    <s v="Medium"/>
    <n v="31300"/>
    <n v="33924"/>
    <n v="29711"/>
    <n v="8.31"/>
    <n v="2590.4699999999998"/>
    <s v="N"/>
    <s v="N"/>
    <n v="1"/>
    <s v="On-Time"/>
    <x v="431"/>
    <s v="2022-01"/>
    <s v="2021-12"/>
    <n v="0"/>
    <n v="0"/>
    <x v="7"/>
    <n v="2021"/>
    <n v="1"/>
    <s v="2022-Q1"/>
    <n v="0"/>
  </r>
  <r>
    <s v="ACC001621"/>
    <n v="29"/>
    <s v="JALANDHAR"/>
    <s v="JLG35K"/>
    <n v="21988"/>
    <n v="40745"/>
    <n v="19571"/>
    <d v="2022-02-02T00:00:00"/>
    <s v="Paid Off"/>
    <s v="Monthly EMI"/>
    <n v="160051"/>
    <s v="JALANDHAR-160051"/>
    <s v="Kavya Reddy"/>
    <s v="Female"/>
    <s v="18-25"/>
    <n v="23"/>
    <s v="2/2/1994"/>
    <s v="General"/>
    <s v="Hindu"/>
    <s v="RENT"/>
    <s v="25K-50K"/>
    <s v="Business"/>
    <n v="503"/>
    <s v="XLG"/>
    <s v="Trade"/>
    <s v=" 36 months"/>
    <n v="9.9099999999999994E-2"/>
    <s v="B"/>
    <s v="B1"/>
    <s v="JALANDHAR"/>
    <s v="102-DBS"/>
    <s v="LUDHIANA"/>
    <s v="PB"/>
    <s v="PUNJAB"/>
    <s v="JALANDHAR"/>
    <n v="160051"/>
    <s v="10067-AKSHAY KUMAR"/>
    <s v="Low"/>
    <n v="22046"/>
    <n v="42497"/>
    <n v="21910"/>
    <n v="27.67"/>
    <n v="1697.25"/>
    <s v="N"/>
    <s v="N"/>
    <n v="0"/>
    <s v="Late"/>
    <x v="354"/>
    <s v="2022-02"/>
    <s v="2022-01"/>
    <n v="0"/>
    <n v="0"/>
    <x v="7"/>
    <n v="2021"/>
    <n v="0"/>
    <s v="2022-Q1"/>
    <n v="0"/>
  </r>
  <r>
    <s v="ACC001827"/>
    <n v="246"/>
    <s v="SANGRUR"/>
    <s v="JLG30K"/>
    <n v="43398"/>
    <n v="25883"/>
    <n v="4049"/>
    <d v="2022-02-02T00:00:00"/>
    <s v="Fully Paid"/>
    <s v="Monthly EMI"/>
    <n v="110159"/>
    <s v="SANGRUR-110159"/>
    <s v="Diya Joshi"/>
    <s v="Female"/>
    <s v="36-45"/>
    <n v="43"/>
    <s v="1/1/1974"/>
    <s v="SC"/>
    <s v="Christian"/>
    <s v="RENT"/>
    <s v="50K-75K"/>
    <s v="Self-Employed"/>
    <n v="645"/>
    <s v="XLG"/>
    <s v="Services"/>
    <s v=" 36 months"/>
    <n v="0.1065"/>
    <s v="B"/>
    <s v="B2"/>
    <s v="SANGRUR"/>
    <s v="102-DBS"/>
    <s v="LUDHIANA"/>
    <s v="PB"/>
    <s v="PUNJAB"/>
    <s v="SANGRUR"/>
    <n v="110159"/>
    <s v="10037-RAJESH PRATAP"/>
    <s v="Low"/>
    <n v="44881"/>
    <n v="25586"/>
    <n v="42928"/>
    <n v="29.15"/>
    <n v="4197.25"/>
    <s v="N"/>
    <s v="N"/>
    <n v="1"/>
    <s v="On-Time"/>
    <x v="581"/>
    <s v="2022-02"/>
    <s v="2022-01"/>
    <n v="0"/>
    <n v="0"/>
    <x v="7"/>
    <n v="2021"/>
    <n v="0"/>
    <s v="2022-Q1"/>
    <n v="0"/>
  </r>
  <r>
    <s v="ACC000087"/>
    <n v="397"/>
    <s v="FATEHGARH SAHIB"/>
    <s v="JLG44K"/>
    <n v="15846"/>
    <n v="48444"/>
    <n v="35742"/>
    <d v="2022-02-02T00:00:00"/>
    <s v="Default"/>
    <s v="Monthly EMI"/>
    <n v="120676"/>
    <s v="FATEHGARH SAHIB-120676"/>
    <s v="Meera Nair"/>
    <s v="Female"/>
    <s v="46-55"/>
    <n v="50"/>
    <s v="1/1/1970"/>
    <s v="ST"/>
    <s v="Sikh"/>
    <s v="RENT"/>
    <s v="25K-50K"/>
    <s v="Business"/>
    <n v="664"/>
    <s v="XLG"/>
    <s v="Home Loan"/>
    <s v=" 36 months"/>
    <n v="6.6199999999999995E-2"/>
    <s v="A"/>
    <s v="A2"/>
    <s v="FATEHGARH SAHIB"/>
    <s v="102-DBS"/>
    <s v="LUDHIANA"/>
    <s v="PB"/>
    <s v="PUNJAB"/>
    <s v="FATEHGARH SAHIB"/>
    <n v="120676"/>
    <s v="10037-RAJESH PRATAP"/>
    <s v="Medium"/>
    <n v="17045"/>
    <n v="49983"/>
    <n v="15831"/>
    <n v="23.6"/>
    <n v="2156.9699999999998"/>
    <s v="N"/>
    <s v="N"/>
    <n v="1"/>
    <s v="On-Time"/>
    <x v="665"/>
    <s v="2022-02"/>
    <s v="2022-01"/>
    <n v="0"/>
    <n v="0"/>
    <x v="7"/>
    <n v="2021"/>
    <n v="0"/>
    <s v="2022-Q1"/>
    <n v="1"/>
  </r>
  <r>
    <s v="ACC001175"/>
    <n v="814"/>
    <s v="SANGRUR"/>
    <s v="JLG35K"/>
    <n v="25712"/>
    <n v="15365"/>
    <n v="6335"/>
    <d v="2022-02-02T00:00:00"/>
    <s v="Paid Off"/>
    <s v="Quarterly EMI"/>
    <n v="110159"/>
    <s v="SANGRUR-110159"/>
    <s v="Ananya Malhotra"/>
    <s v="Female"/>
    <s v="46-55"/>
    <n v="54"/>
    <s v="1/1/1965"/>
    <s v="Minority"/>
    <s v="Muslim"/>
    <s v="RENT"/>
    <s v="25K-50K"/>
    <s v="Self-Employed"/>
    <n v="433"/>
    <s v="XLG"/>
    <s v="Trade"/>
    <s v=" 36 months"/>
    <n v="9.9099999999999994E-2"/>
    <s v="B"/>
    <s v="B1"/>
    <s v="SANGRUR"/>
    <s v="102-DBS"/>
    <s v="LUDHIANA"/>
    <s v="PB"/>
    <s v="PUNJAB"/>
    <s v="SANGRUR"/>
    <n v="110159"/>
    <s v="10037-RAJESH PRATAP"/>
    <s v="Low"/>
    <n v="26794"/>
    <n v="17182"/>
    <n v="25381"/>
    <n v="5.2"/>
    <n v="4822.97"/>
    <s v="Y"/>
    <s v="N"/>
    <n v="2"/>
    <s v="On-Time"/>
    <x v="650"/>
    <s v="2022-02"/>
    <s v="2022-01"/>
    <n v="0"/>
    <n v="0"/>
    <x v="7"/>
    <n v="2021"/>
    <n v="1"/>
    <s v="2022-Q1"/>
    <n v="0"/>
  </r>
  <r>
    <s v="ACC000835"/>
    <n v="941"/>
    <s v="JORHAT"/>
    <s v="JLG35K"/>
    <n v="7931"/>
    <n v="36280"/>
    <n v="16117"/>
    <d v="2022-02-02T00:00:00"/>
    <s v="Fully Paid"/>
    <s v="Monthly EMI"/>
    <n v="850152"/>
    <s v="JORHAT-850152"/>
    <s v="Ishaan Patel"/>
    <s v="Female"/>
    <s v="36-45"/>
    <n v="39"/>
    <s v="1/1/1980"/>
    <s v="Minority"/>
    <s v="Muslim"/>
    <s v="RENT"/>
    <s v="75K-100K"/>
    <s v="Self-Employed"/>
    <n v="472"/>
    <s v="XLG"/>
    <s v="Trade"/>
    <s v=" 36 months"/>
    <n v="9.9099999999999994E-2"/>
    <s v="B"/>
    <s v="B1"/>
    <s v="JORHAT"/>
    <s v="208-DBS"/>
    <s v="GUWAAHATI"/>
    <s v="AS"/>
    <s v="ASSAM"/>
    <s v="JORHAT"/>
    <n v="850152"/>
    <s v="10961-NAYAN JYOTI SARMAH"/>
    <s v="High"/>
    <n v="7545"/>
    <n v="37148"/>
    <n v="7766"/>
    <n v="36.74"/>
    <n v="955.04"/>
    <s v="N"/>
    <s v="N"/>
    <n v="1"/>
    <s v="On-Time"/>
    <x v="467"/>
    <s v="2022-02"/>
    <s v="2022-01"/>
    <n v="0"/>
    <n v="0"/>
    <x v="7"/>
    <n v="2021"/>
    <n v="1"/>
    <s v="2022-Q1"/>
    <n v="0"/>
  </r>
  <r>
    <s v="ACC001330"/>
    <n v="704"/>
    <s v="DURGAPUR"/>
    <s v="JLG30K"/>
    <n v="6819"/>
    <n v="16011"/>
    <n v="3799"/>
    <d v="2022-02-03T00:00:00"/>
    <s v="Fully Paid"/>
    <s v="Quarterly EMI"/>
    <n v="700013"/>
    <s v="DURGAPUR-700013"/>
    <s v="Aarav Malhotra"/>
    <s v="Female"/>
    <s v="46-55"/>
    <n v="53"/>
    <s v="1/1/1966"/>
    <s v="Minority"/>
    <s v="Muslim"/>
    <s v="RENT"/>
    <s v="25K-50K"/>
    <s v="Business"/>
    <n v="812"/>
    <s v="XLG"/>
    <s v="Services"/>
    <s v=" 36 months"/>
    <n v="0.1065"/>
    <s v="B"/>
    <s v="B2"/>
    <s v="DURGAPUR"/>
    <s v="201-DBS"/>
    <s v="HOWRAH"/>
    <s v="WB"/>
    <s v="WEST BENGAL"/>
    <s v="PASCHIM BARDHHAMAN"/>
    <n v="700013"/>
    <s v="10037-RAJESH PRATAP"/>
    <s v="Low"/>
    <n v="8587"/>
    <n v="16262"/>
    <n v="6696"/>
    <n v="35.090000000000003"/>
    <n v="363.13"/>
    <s v="N"/>
    <s v="N"/>
    <n v="0"/>
    <s v="On-Time"/>
    <x v="43"/>
    <s v="2022-02"/>
    <s v="2022-01"/>
    <n v="0"/>
    <n v="0"/>
    <x v="7"/>
    <n v="2021"/>
    <n v="1"/>
    <s v="2022-Q1"/>
    <n v="0"/>
  </r>
  <r>
    <s v="ACC000926"/>
    <n v="39"/>
    <s v="BEHROR"/>
    <s v="JLG35K"/>
    <n v="40398"/>
    <n v="24855"/>
    <n v="34479"/>
    <d v="2022-02-04T00:00:00"/>
    <s v="Default"/>
    <s v="Monthly EMI"/>
    <n v="30179"/>
    <s v="BEHROR-30179"/>
    <s v="Nisha Patel"/>
    <s v="Female"/>
    <s v="36-45"/>
    <n v="41"/>
    <s v="1/1/1976"/>
    <s v="General"/>
    <s v="Hindu"/>
    <s v="RENT"/>
    <s v="100K+"/>
    <s v="Salaried"/>
    <n v="399"/>
    <s v="XLG"/>
    <s v="Trade"/>
    <s v=" 36 months"/>
    <n v="9.9099999999999994E-2"/>
    <s v="B"/>
    <s v="B1"/>
    <s v="BEHROR"/>
    <s v="301-DBS"/>
    <s v="JAIPUR"/>
    <s v="RJ"/>
    <s v="RAJASTHAN"/>
    <s v="BEHROD"/>
    <n v="30179"/>
    <s v="10055-MAHESH KUMAR PATEL"/>
    <s v="Low"/>
    <n v="40129"/>
    <n v="25315"/>
    <n v="40015"/>
    <n v="22.43"/>
    <n v="1252.68"/>
    <s v="N"/>
    <s v="N"/>
    <n v="2"/>
    <s v="On-Time"/>
    <x v="369"/>
    <s v="2022-02"/>
    <s v="2022-01"/>
    <n v="0"/>
    <n v="0"/>
    <x v="7"/>
    <n v="2021"/>
    <n v="0"/>
    <s v="2022-Q1"/>
    <n v="0"/>
  </r>
  <r>
    <s v="ACC000866"/>
    <n v="142"/>
    <s v="SIRSA"/>
    <s v="JLG30K"/>
    <n v="17392"/>
    <n v="16671"/>
    <n v="26750"/>
    <d v="2022-02-10T00:00:00"/>
    <s v="Paid Off"/>
    <s v="Monthly EMI"/>
    <n v="730084"/>
    <s v="SIRSA-730084"/>
    <s v="Diya Reddy"/>
    <s v="Female"/>
    <s v="36-45"/>
    <n v="40"/>
    <s v="28-12-1979"/>
    <s v="ST"/>
    <s v="Sikh"/>
    <s v="RENT"/>
    <s v="&lt;25K"/>
    <s v="Self-Employed"/>
    <n v="810"/>
    <s v="XLG"/>
    <s v="Services"/>
    <s v=" 36 months"/>
    <n v="0.1065"/>
    <s v="B"/>
    <s v="B2"/>
    <s v="SIRSA"/>
    <s v="206-DBS"/>
    <s v="KARNAL"/>
    <s v="HR"/>
    <s v="HARYANA"/>
    <s v="SIRSA"/>
    <n v="730084"/>
    <s v="10149-ABHISHEK MAURYA"/>
    <s v="Medium"/>
    <n v="16957"/>
    <n v="17171"/>
    <n v="17379"/>
    <n v="43.57"/>
    <n v="2392.0100000000002"/>
    <s v="N"/>
    <s v="N"/>
    <n v="1"/>
    <s v="On-Time"/>
    <x v="549"/>
    <s v="2022-02"/>
    <s v="2022-01"/>
    <n v="0"/>
    <n v="0"/>
    <x v="7"/>
    <n v="2021"/>
    <n v="0"/>
    <s v="2022-Q1"/>
    <n v="0"/>
  </r>
  <r>
    <s v="ACC001686"/>
    <n v="259"/>
    <s v="BEHROR"/>
    <s v="JLG35K"/>
    <n v="11417"/>
    <n v="49720"/>
    <n v="11262"/>
    <d v="2022-02-13T00:00:00"/>
    <s v="Active"/>
    <s v="Quarterly EMI"/>
    <n v="30179"/>
    <s v="BEHROR-30179"/>
    <s v="Diya Joshi"/>
    <s v="Female"/>
    <s v="26-35"/>
    <n v="34"/>
    <s v="1/1/1984"/>
    <s v="OBC"/>
    <s v="Hindu"/>
    <s v="RENT"/>
    <s v="25K-50K"/>
    <s v="Salaried"/>
    <n v="756"/>
    <s v="XLG"/>
    <s v="Trade"/>
    <s v=" 36 months"/>
    <n v="9.9099999999999994E-2"/>
    <s v="B"/>
    <s v="B1"/>
    <s v="BEHROR"/>
    <s v="301-DBS"/>
    <s v="JAIPUR"/>
    <s v="RJ"/>
    <s v="RAJASTHAN"/>
    <s v="BEHROD"/>
    <n v="30179"/>
    <s v="10055-MAHESH KUMAR PATEL"/>
    <s v="Low"/>
    <n v="12396"/>
    <n v="50255"/>
    <n v="11122"/>
    <n v="46.91"/>
    <n v="2453.27"/>
    <s v="Y"/>
    <s v="N"/>
    <n v="2"/>
    <s v="On-Time"/>
    <x v="666"/>
    <s v="2022-02"/>
    <s v="2022-01"/>
    <n v="1"/>
    <n v="0"/>
    <x v="7"/>
    <n v="2021"/>
    <n v="0"/>
    <s v="2022-Q1"/>
    <n v="1"/>
  </r>
  <r>
    <s v="ACC001779"/>
    <n v="656"/>
    <s v="DHURI"/>
    <s v="JLG35K"/>
    <n v="3098"/>
    <n v="41094"/>
    <n v="35048"/>
    <d v="2022-02-17T00:00:00"/>
    <s v="Active"/>
    <s v="Quarterly EMI"/>
    <n v="1030063"/>
    <s v="DHURI-1030063"/>
    <s v="Kavya Chopra"/>
    <s v="Female"/>
    <s v="36-45"/>
    <n v="43"/>
    <s v="10/3/1975"/>
    <s v="General"/>
    <s v="Muslim"/>
    <s v="OWN"/>
    <s v="100K+"/>
    <s v="Business"/>
    <n v="300"/>
    <s v="XLG"/>
    <s v="Trade"/>
    <s v=" 36 months"/>
    <n v="9.9099999999999994E-2"/>
    <s v="B"/>
    <s v="B1"/>
    <s v="DHURI"/>
    <s v="102-DBS"/>
    <s v="LUDHIANA"/>
    <s v="PB"/>
    <s v="PUNJAB"/>
    <s v="SANGRUR"/>
    <n v="1030063"/>
    <s v="12058-DEEPAK KUMAR"/>
    <s v="Low"/>
    <n v="4112"/>
    <n v="42367"/>
    <n v="2839"/>
    <n v="49.49"/>
    <n v="4843.16"/>
    <s v="N"/>
    <s v="N"/>
    <n v="2"/>
    <s v="On-Time"/>
    <x v="50"/>
    <s v="2022-02"/>
    <s v="2022-01"/>
    <n v="1"/>
    <n v="0"/>
    <x v="7"/>
    <n v="2021"/>
    <n v="0"/>
    <s v="2022-Q1"/>
    <n v="0"/>
  </r>
  <r>
    <s v="ACC000813"/>
    <n v="21"/>
    <s v="KARNAL"/>
    <s v="JLG30K"/>
    <n v="37046"/>
    <n v="49372"/>
    <n v="22650"/>
    <d v="2022-02-18T00:00:00"/>
    <s v="Fully Paid"/>
    <s v="Quarterly EMI"/>
    <n v="50678"/>
    <s v="KARNAL-50678"/>
    <s v="Nisha Patel"/>
    <s v="Female"/>
    <s v="26-35"/>
    <n v="34"/>
    <s v="1/1/1983"/>
    <s v="SC"/>
    <s v="Hindu"/>
    <s v="RENT"/>
    <s v="75K-100K"/>
    <s v="Salaried"/>
    <n v="734"/>
    <s v="XLG"/>
    <s v="Services"/>
    <s v=" 36 months"/>
    <n v="0.1065"/>
    <s v="B"/>
    <s v="B2"/>
    <s v="KARNAL"/>
    <s v="206-DBS"/>
    <s v="KARNAL"/>
    <s v="HR"/>
    <s v="HARYANA"/>
    <s v="KARNAL"/>
    <n v="50678"/>
    <s v="10282-NAIM ALI"/>
    <s v="Medium"/>
    <n v="37052"/>
    <n v="51244"/>
    <n v="36681"/>
    <n v="17.62"/>
    <n v="836.48"/>
    <s v="Y"/>
    <s v="N"/>
    <n v="2"/>
    <s v="Late"/>
    <x v="627"/>
    <s v="2022-02"/>
    <s v="2022-01"/>
    <n v="0"/>
    <n v="0"/>
    <x v="7"/>
    <n v="2021"/>
    <n v="1"/>
    <s v="2022-Q1"/>
    <n v="0"/>
  </r>
  <r>
    <s v="ACC000142"/>
    <n v="417"/>
    <s v="NEEM KA THANA"/>
    <s v="JLG35K"/>
    <n v="6864"/>
    <n v="24499"/>
    <n v="19291"/>
    <d v="2022-02-18T00:00:00"/>
    <s v="Fully Paid"/>
    <s v="Quarterly EMI"/>
    <n v="80001"/>
    <s v="NEEM KA THANA-80001"/>
    <s v="Nisha Joshi"/>
    <s v="Female"/>
    <s v="26-35"/>
    <n v="35"/>
    <s v="1/1/1984"/>
    <s v="ST"/>
    <s v="Sikh"/>
    <s v="RENT"/>
    <s v="&lt;25K"/>
    <s v="Business"/>
    <n v="697"/>
    <s v="XLG"/>
    <s v="Trade"/>
    <s v=" 36 months"/>
    <n v="9.9099999999999994E-2"/>
    <s v="B"/>
    <s v="B1"/>
    <s v="NEEM KA THANA"/>
    <s v="301-DBS"/>
    <s v="JAIPUR"/>
    <s v="RJ"/>
    <s v="RAJASTHAN"/>
    <s v="NEEM KA THANA"/>
    <n v="80001"/>
    <s v="10043-RAVI MISHRA"/>
    <s v="High"/>
    <n v="8351"/>
    <n v="25120"/>
    <n v="6798"/>
    <n v="7.02"/>
    <n v="2698.96"/>
    <s v="Y"/>
    <s v="N"/>
    <n v="2"/>
    <s v="On-Time"/>
    <x v="487"/>
    <s v="2022-02"/>
    <s v="2022-01"/>
    <n v="0"/>
    <n v="0"/>
    <x v="7"/>
    <n v="2021"/>
    <n v="0"/>
    <s v="2022-Q1"/>
    <n v="0"/>
  </r>
  <r>
    <s v="ACC000566"/>
    <n v="270"/>
    <s v="JALANDHAR"/>
    <s v="JLG46K"/>
    <n v="28167"/>
    <n v="10149"/>
    <n v="5329"/>
    <d v="2022-02-19T00:00:00"/>
    <s v="Fully Paid"/>
    <s v="Quarterly EMI"/>
    <n v="160051"/>
    <s v="JALANDHAR-160051"/>
    <s v="Laksh Mehta"/>
    <s v="Female"/>
    <s v="36-45"/>
    <n v="44"/>
    <s v="28-07-1975"/>
    <s v="General"/>
    <s v="Muslim"/>
    <s v="RENT"/>
    <s v="50K-75K"/>
    <s v="Salaried"/>
    <n v="425"/>
    <s v="XLG"/>
    <s v="Home Loan"/>
    <s v=" 36 months"/>
    <n v="0.1825"/>
    <s v="D"/>
    <s v="D5"/>
    <s v="JALANDHAR"/>
    <s v="102-DBS"/>
    <s v="LUDHIANA"/>
    <s v="PB"/>
    <s v="PUNJAB"/>
    <s v="JALANDHAR"/>
    <n v="160051"/>
    <s v="10067-AKSHAY KUMAR"/>
    <s v="Low"/>
    <n v="27862"/>
    <n v="10451"/>
    <n v="28162"/>
    <n v="22.73"/>
    <n v="188.31"/>
    <s v="N"/>
    <s v="N"/>
    <n v="2"/>
    <s v="On-Time"/>
    <x v="667"/>
    <s v="2022-02"/>
    <s v="2022-01"/>
    <n v="0"/>
    <n v="0"/>
    <x v="7"/>
    <n v="2021"/>
    <n v="0"/>
    <s v="2022-Q1"/>
    <n v="1"/>
  </r>
  <r>
    <s v="ACC000318"/>
    <n v="428"/>
    <s v="FATEHGARH SAHIB"/>
    <s v="JLG35K"/>
    <n v="7209"/>
    <n v="48381"/>
    <n v="21892"/>
    <d v="2022-02-20T00:00:00"/>
    <s v="Fully Paid"/>
    <s v="Monthly EMI"/>
    <n v="120676"/>
    <s v="FATEHGARH SAHIB-120676"/>
    <s v="Laksh Sharma"/>
    <s v="Female"/>
    <s v="26-35"/>
    <n v="31"/>
    <s v="1/1/1988"/>
    <s v="SC"/>
    <s v="Hindu"/>
    <s v="RENT"/>
    <s v="100K+"/>
    <s v="Self-Employed"/>
    <n v="672"/>
    <s v="XLG"/>
    <s v="Trade"/>
    <s v=" 36 months"/>
    <n v="9.9099999999999994E-2"/>
    <s v="B"/>
    <s v="B1"/>
    <s v="FATEHGARH SAHIB"/>
    <s v="102-DBS"/>
    <s v="LUDHIANA"/>
    <s v="PB"/>
    <s v="PUNJAB"/>
    <s v="FATEHGARH SAHIB"/>
    <n v="120676"/>
    <s v="10037-RAJESH PRATAP"/>
    <s v="Medium"/>
    <n v="6827"/>
    <n v="49573"/>
    <n v="7011"/>
    <n v="39.67"/>
    <n v="4674.08"/>
    <s v="N"/>
    <s v="N"/>
    <n v="2"/>
    <s v="Very Late"/>
    <x v="668"/>
    <s v="2022-02"/>
    <s v="2022-01"/>
    <n v="0"/>
    <n v="0"/>
    <x v="7"/>
    <n v="2021"/>
    <n v="0"/>
    <s v="2022-Q1"/>
    <n v="1"/>
  </r>
  <r>
    <s v="ACC000363"/>
    <n v="191"/>
    <s v="AGRA"/>
    <s v="JLG39K"/>
    <n v="11604"/>
    <n v="27101"/>
    <n v="31354"/>
    <d v="2022-02-25T00:00:00"/>
    <s v="Fully Paid"/>
    <s v="Monthly EMI"/>
    <n v="140056"/>
    <s v="AGRA-140056"/>
    <s v="Aditya Verma"/>
    <s v="Female"/>
    <s v="36-45"/>
    <n v="40"/>
    <s v="29-01-1979"/>
    <s v="Minority"/>
    <s v="Muslim"/>
    <s v="RENT"/>
    <s v="50K-75K"/>
    <s v="Salaried"/>
    <n v="714"/>
    <s v="XLG"/>
    <s v="Agriculture"/>
    <s v=" 36 months"/>
    <n v="6.6199999999999995E-2"/>
    <s v="A"/>
    <s v="A2"/>
    <s v="AGRA"/>
    <s v="176-DBS"/>
    <s v="BULANDSHAHR"/>
    <s v="UP"/>
    <s v="UTTAR PRADESH"/>
    <s v="AGRA"/>
    <n v="140056"/>
    <s v="10161-RAM AVTAR"/>
    <s v="Medium"/>
    <n v="12417"/>
    <n v="28372"/>
    <n v="11415"/>
    <n v="49.29"/>
    <n v="419.16"/>
    <s v="N"/>
    <s v="N"/>
    <n v="2"/>
    <s v="On-Time"/>
    <x v="86"/>
    <s v="2022-02"/>
    <s v="2022-01"/>
    <n v="0"/>
    <n v="0"/>
    <x v="7"/>
    <n v="2021"/>
    <n v="0"/>
    <s v="2022-Q1"/>
    <n v="0"/>
  </r>
  <r>
    <s v="ACC001906"/>
    <n v="432"/>
    <s v="DURGAPUR"/>
    <s v="JLG30K"/>
    <n v="2917"/>
    <n v="5327"/>
    <n v="40398"/>
    <d v="2022-02-28T00:00:00"/>
    <s v="Paid Off"/>
    <s v="Monthly EMI"/>
    <n v="700013"/>
    <s v="DURGAPUR-700013"/>
    <s v="Ananya Gupta"/>
    <s v="Female"/>
    <s v="46-55"/>
    <n v="48"/>
    <s v="1/1/1972"/>
    <s v="Minority"/>
    <s v="Muslim"/>
    <s v="RENT"/>
    <s v="25K-50K"/>
    <s v="Business"/>
    <n v="701"/>
    <s v="XLG"/>
    <s v="Services"/>
    <s v=" 36 months"/>
    <n v="0.1065"/>
    <s v="B"/>
    <s v="B2"/>
    <s v="DURGAPUR"/>
    <s v="201-DBS"/>
    <s v="HOWRAH"/>
    <s v="WB"/>
    <s v="WEST BENGAL"/>
    <s v="PASCHIM BARDHHAMAN"/>
    <n v="700013"/>
    <s v="10037-RAJESH PRATAP"/>
    <s v="Low"/>
    <n v="4813"/>
    <n v="6274"/>
    <n v="2422"/>
    <n v="32.119999999999997"/>
    <n v="4979.5200000000004"/>
    <s v="N"/>
    <s v="N"/>
    <n v="0"/>
    <s v="On-Time"/>
    <x v="669"/>
    <s v="2022-02"/>
    <s v="2022-01"/>
    <n v="0"/>
    <n v="0"/>
    <x v="7"/>
    <n v="2021"/>
    <n v="0"/>
    <s v="2022-Q1"/>
    <n v="1"/>
  </r>
  <r>
    <s v="ACC001113"/>
    <n v="355"/>
    <s v="KAROND"/>
    <s v="JLG35K"/>
    <n v="39787"/>
    <n v="32460"/>
    <n v="14928"/>
    <d v="2022-03-02T00:00:00"/>
    <s v="Fully Paid"/>
    <s v="Monthly EMI"/>
    <n v="1320004"/>
    <s v="KAROND-1320004"/>
    <s v="Ishaan Patel"/>
    <s v="Female"/>
    <s v="36-45"/>
    <n v="39"/>
    <s v="1/1/1980"/>
    <s v="Minority"/>
    <s v="Muslim"/>
    <s v="RENT"/>
    <s v="75K-100K"/>
    <s v="Self-Employed"/>
    <n v="472"/>
    <s v="XLG"/>
    <s v="Trade"/>
    <s v=" 36 months"/>
    <n v="9.9099999999999994E-2"/>
    <s v="B"/>
    <s v="B1"/>
    <s v="KAROND"/>
    <s v="200-DBS"/>
    <s v="BHOPAL"/>
    <s v="MP"/>
    <s v="MADHYA PRADESH"/>
    <s v="BHOPAL"/>
    <n v="1320004"/>
    <s v="12758-ROHIT KUMAR JAISWAL"/>
    <s v="Medium"/>
    <n v="40094"/>
    <n v="33750"/>
    <n v="39634"/>
    <n v="44.18"/>
    <n v="2665.93"/>
    <s v="N"/>
    <s v="N"/>
    <n v="1"/>
    <s v="On-Time"/>
    <x v="364"/>
    <s v="2022-03"/>
    <s v="2022-02"/>
    <n v="0"/>
    <n v="0"/>
    <x v="7"/>
    <n v="2021"/>
    <n v="0"/>
    <s v="2022-Q1"/>
    <n v="0"/>
  </r>
  <r>
    <s v="ACC001102"/>
    <n v="902"/>
    <s v="ASANSOL"/>
    <s v="JLG30K"/>
    <n v="26404"/>
    <n v="3693"/>
    <n v="27351"/>
    <d v="2022-03-02T00:00:00"/>
    <s v="Fully Paid"/>
    <s v="Monthly EMI"/>
    <n v="690076"/>
    <s v="ASANSOL-690076"/>
    <s v="Meera Verma"/>
    <s v="Female"/>
    <s v="26-35"/>
    <n v="34"/>
    <s v="1/1/1984"/>
    <s v="ST"/>
    <s v="Sikh"/>
    <s v="RENT"/>
    <s v="100K+"/>
    <s v="Self-Employed"/>
    <n v="464"/>
    <s v="XLG"/>
    <s v="Services"/>
    <s v=" 36 months"/>
    <n v="0.1065"/>
    <s v="B"/>
    <s v="B2"/>
    <s v="ASANSOL"/>
    <s v="201-DBS"/>
    <s v="HOWRAH"/>
    <s v="WB"/>
    <s v="WEST BENGAL"/>
    <s v="PASCHIM BARDHHAMAN"/>
    <n v="690076"/>
    <s v="10035-ABHAY TOMER"/>
    <s v="Medium"/>
    <n v="27921"/>
    <n v="4649"/>
    <n v="25935"/>
    <n v="24.46"/>
    <n v="4976.33"/>
    <s v="N"/>
    <s v="N"/>
    <n v="2"/>
    <s v="On-Time"/>
    <x v="670"/>
    <s v="2022-03"/>
    <s v="2022-02"/>
    <n v="0"/>
    <n v="0"/>
    <x v="7"/>
    <n v="2021"/>
    <n v="0"/>
    <s v="2022-Q1"/>
    <n v="1"/>
  </r>
  <r>
    <s v="ACC001261"/>
    <n v="239"/>
    <s v="FATEHGARH SAHIB"/>
    <s v="JLG30K"/>
    <n v="10100"/>
    <n v="17637"/>
    <n v="4016"/>
    <d v="2022-03-04T00:00:00"/>
    <s v="Fully Paid"/>
    <s v="Monthly EMI"/>
    <n v="120676"/>
    <s v="FATEHGARH SAHIB-120676"/>
    <s v="Kavya Malhotra"/>
    <s v="Female"/>
    <s v="26-35"/>
    <n v="33"/>
    <s v="30-05-1985"/>
    <s v="General"/>
    <s v="Hindu"/>
    <s v="RENT"/>
    <s v="100K+"/>
    <s v="Self-Employed"/>
    <n v="716"/>
    <s v="XLG"/>
    <s v="Services"/>
    <s v=" 36 months"/>
    <n v="0.1065"/>
    <s v="B"/>
    <s v="B2"/>
    <s v="FATEHGARH SAHIB"/>
    <s v="102-DBS"/>
    <s v="LUDHIANA"/>
    <s v="PB"/>
    <s v="PUNJAB"/>
    <s v="FATEHGARH SAHIB"/>
    <n v="120676"/>
    <s v="10037-RAJESH PRATAP"/>
    <s v="Medium"/>
    <n v="11662"/>
    <n v="18482"/>
    <n v="9859"/>
    <n v="29.44"/>
    <n v="212.69"/>
    <s v="N"/>
    <s v="N"/>
    <n v="1"/>
    <s v="On-Time"/>
    <x v="455"/>
    <s v="2022-03"/>
    <s v="2022-02"/>
    <n v="0"/>
    <n v="0"/>
    <x v="7"/>
    <n v="2021"/>
    <n v="0"/>
    <s v="2022-Q1"/>
    <n v="0"/>
  </r>
  <r>
    <s v="ACC000989"/>
    <n v="118"/>
    <s v="BEHROR"/>
    <s v="JLG35K"/>
    <n v="32141"/>
    <n v="9707"/>
    <n v="4103"/>
    <d v="2022-03-05T00:00:00"/>
    <s v="Active"/>
    <s v="Quarterly EMI"/>
    <n v="30179"/>
    <s v="BEHROR-30179"/>
    <s v="Meera Patel"/>
    <s v="Female"/>
    <s v="26-35"/>
    <n v="28"/>
    <s v="29-03-1991"/>
    <s v="ST"/>
    <s v="Sikh"/>
    <s v="RENT"/>
    <s v="25K-50K"/>
    <s v="Salaried"/>
    <n v="432"/>
    <s v="XLG"/>
    <s v="Trade"/>
    <s v=" 36 months"/>
    <n v="9.9099999999999994E-2"/>
    <s v="B"/>
    <s v="B1"/>
    <s v="BEHROR"/>
    <s v="301-DBS"/>
    <s v="JAIPUR"/>
    <s v="RJ"/>
    <s v="RAJASTHAN"/>
    <s v="BEHROD"/>
    <n v="30179"/>
    <s v="10055-MAHESH KUMAR PATEL"/>
    <s v="Low"/>
    <n v="32255"/>
    <n v="9309"/>
    <n v="32044"/>
    <n v="7.56"/>
    <n v="317.48"/>
    <s v="N"/>
    <s v="N"/>
    <n v="1"/>
    <s v="On-Time"/>
    <x v="319"/>
    <s v="2022-03"/>
    <s v="2022-02"/>
    <n v="1"/>
    <n v="0"/>
    <x v="7"/>
    <n v="2021"/>
    <n v="0"/>
    <s v="2022-Q1"/>
    <n v="0"/>
  </r>
  <r>
    <s v="ACC001061"/>
    <n v="984"/>
    <s v="FATEHGARH SAHIB"/>
    <s v="JLG35K"/>
    <n v="25759"/>
    <n v="48939"/>
    <n v="29662"/>
    <d v="2022-03-07T00:00:00"/>
    <s v="Active"/>
    <s v="Monthly EMI"/>
    <n v="120676"/>
    <s v="FATEHGARH SAHIB-120676"/>
    <s v="Laksh Reddy"/>
    <s v="Female"/>
    <s v="26-35"/>
    <n v="29"/>
    <s v="1/1/1990"/>
    <s v="OBC"/>
    <s v="Hindu"/>
    <s v="RENT"/>
    <s v="75K-100K"/>
    <s v="Business"/>
    <n v="311"/>
    <s v="XLG"/>
    <s v="Trade"/>
    <s v=" 36 months"/>
    <n v="9.9099999999999994E-2"/>
    <s v="B"/>
    <s v="B1"/>
    <s v="FATEHGARH SAHIB"/>
    <s v="102-DBS"/>
    <s v="LUDHIANA"/>
    <s v="PB"/>
    <s v="PUNJAB"/>
    <s v="FATEHGARH SAHIB"/>
    <n v="120676"/>
    <s v="10037-RAJESH PRATAP"/>
    <s v="Medium"/>
    <n v="27337"/>
    <n v="48511"/>
    <n v="25719"/>
    <n v="29.91"/>
    <n v="4022.49"/>
    <s v="Y"/>
    <s v="N"/>
    <n v="1"/>
    <s v="On-Time"/>
    <x v="671"/>
    <s v="2022-03"/>
    <s v="2022-02"/>
    <n v="1"/>
    <n v="0"/>
    <x v="7"/>
    <n v="2021"/>
    <n v="0"/>
    <s v="2022-Q1"/>
    <n v="1"/>
  </r>
  <r>
    <s v="ACC001530"/>
    <n v="790"/>
    <s v="CHHAPRA"/>
    <s v="JLG35K"/>
    <n v="32227"/>
    <n v="20555"/>
    <n v="14228"/>
    <d v="2022-03-09T00:00:00"/>
    <s v="Fully Paid"/>
    <s v="Quarterly EMI"/>
    <n v="380112"/>
    <s v="CHHAPRA-380112"/>
    <s v="Diya Verma"/>
    <s v="Female"/>
    <s v="26-35"/>
    <n v="35"/>
    <s v="1/1/1984"/>
    <s v="ST"/>
    <s v="Sikh"/>
    <s v="MORTGAGE"/>
    <s v="25K-50K"/>
    <s v="Self-Employed"/>
    <n v="744"/>
    <s v="XLG"/>
    <s v="Trade"/>
    <s v=" 36 months"/>
    <n v="9.9099999999999994E-2"/>
    <s v="B"/>
    <s v="B1"/>
    <s v="CHHAPRA"/>
    <s v="209-DBS"/>
    <s v="PATNA"/>
    <s v="BR"/>
    <s v="BIHAR"/>
    <s v="CHHAPRA"/>
    <n v="380112"/>
    <s v="11867-VIKRANT KUMAR VICKY"/>
    <s v="High"/>
    <n v="32711"/>
    <n v="20105"/>
    <n v="31850"/>
    <n v="17.34"/>
    <n v="177.09"/>
    <s v="N"/>
    <s v="N"/>
    <n v="1"/>
    <s v="Very Late"/>
    <x v="536"/>
    <s v="2022-03"/>
    <s v="2022-02"/>
    <n v="0"/>
    <n v="0"/>
    <x v="7"/>
    <n v="2021"/>
    <n v="1"/>
    <s v="2022-Q1"/>
    <n v="0"/>
  </r>
  <r>
    <s v="ACC001153"/>
    <n v="817"/>
    <s v="Mathura"/>
    <s v="JLG30K"/>
    <n v="37950"/>
    <n v="32902"/>
    <n v="4973"/>
    <d v="2022-03-12T00:00:00"/>
    <s v="Default"/>
    <s v="Quarterly EMI"/>
    <n v="910182"/>
    <s v="Mathura-910182"/>
    <s v="Meera Malhotra"/>
    <s v="Female"/>
    <s v="46-55"/>
    <n v="50"/>
    <s v="1/1/1970"/>
    <s v="Minority"/>
    <s v="Muslim"/>
    <s v="RENT"/>
    <s v="&lt;25K"/>
    <s v="Salaried"/>
    <n v="416"/>
    <s v="XLG"/>
    <s v="Services"/>
    <s v=" 36 months"/>
    <n v="0.1065"/>
    <s v="B"/>
    <s v="B2"/>
    <s v="Mathura"/>
    <s v="176-DBS"/>
    <s v="BULANDSHAHR"/>
    <s v="UP"/>
    <s v="UTTAR PRADESH"/>
    <s v="MATHURA"/>
    <n v="910182"/>
    <s v="10469-MANISH  PANDEY"/>
    <s v="High"/>
    <n v="39889"/>
    <n v="33063"/>
    <n v="37782"/>
    <n v="37.93"/>
    <n v="2688.1"/>
    <s v="N"/>
    <s v="N"/>
    <n v="0"/>
    <s v="Late"/>
    <x v="542"/>
    <s v="2022-03"/>
    <s v="2022-02"/>
    <n v="0"/>
    <n v="0"/>
    <x v="7"/>
    <n v="2021"/>
    <n v="1"/>
    <s v="2022-Q1"/>
    <n v="0"/>
  </r>
  <r>
    <s v="ACC000250"/>
    <n v="946"/>
    <s v="ASANSOL"/>
    <s v="JLG30K"/>
    <n v="43754"/>
    <n v="36464"/>
    <n v="8556"/>
    <d v="2022-03-14T00:00:00"/>
    <s v="Active"/>
    <s v="Quarterly EMI"/>
    <n v="690076"/>
    <s v="ASANSOL-690076"/>
    <s v="Meera Joshi"/>
    <s v="Female"/>
    <s v="36-45"/>
    <n v="42"/>
    <s v="1/1/1977"/>
    <s v="ST"/>
    <s v="Sikh"/>
    <s v="RENT"/>
    <s v="25K-50K"/>
    <s v="Salaried"/>
    <n v="534"/>
    <s v="XLG"/>
    <s v="Services"/>
    <s v=" 36 months"/>
    <n v="0.1065"/>
    <s v="B"/>
    <s v="B2"/>
    <s v="ASANSOL"/>
    <s v="201-DBS"/>
    <s v="HOWRAH"/>
    <s v="WB"/>
    <s v="WEST BENGAL"/>
    <s v="PASCHIM BARDHHAMAN"/>
    <n v="690076"/>
    <s v="10035-ABHAY TOMER"/>
    <s v="Medium"/>
    <n v="44616"/>
    <n v="36474"/>
    <n v="43349"/>
    <n v="6.98"/>
    <n v="1550.91"/>
    <s v="N"/>
    <s v="N"/>
    <n v="0"/>
    <s v="On-Time"/>
    <x v="338"/>
    <s v="2022-03"/>
    <s v="2022-02"/>
    <n v="1"/>
    <n v="0"/>
    <x v="7"/>
    <n v="2021"/>
    <n v="0"/>
    <s v="2022-Q1"/>
    <n v="0"/>
  </r>
  <r>
    <s v="ACC001486"/>
    <n v="698"/>
    <s v="SHAHDOL"/>
    <s v="JLG35K"/>
    <n v="31640"/>
    <n v="43926"/>
    <n v="39993"/>
    <d v="2022-03-16T00:00:00"/>
    <s v="Active"/>
    <s v="Monthly EMI"/>
    <n v="1550006"/>
    <s v="SHAHDOL-1550006"/>
    <s v="Aarav Joshi"/>
    <s v="Female"/>
    <s v="18-25"/>
    <n v="22"/>
    <s v="27-10-1997"/>
    <s v="General"/>
    <s v="Hindu"/>
    <s v="RENT"/>
    <s v="&lt;25K"/>
    <s v="Salaried"/>
    <n v="516"/>
    <s v="XLG"/>
    <s v="Trade"/>
    <s v=" 36 months"/>
    <n v="9.9099999999999994E-2"/>
    <s v="B"/>
    <s v="B1"/>
    <s v="SHAHDOL"/>
    <s v="200-DBS"/>
    <s v="BHOPAL"/>
    <s v="MP"/>
    <s v="MADHYA PRADESH"/>
    <s v="SHAHDOL"/>
    <n v="1550006"/>
    <s v="10021-MAHENDRA PRATAP SINGH"/>
    <s v="Medium"/>
    <n v="33074"/>
    <n v="45584"/>
    <n v="31450"/>
    <n v="22.3"/>
    <n v="3999.71"/>
    <s v="N"/>
    <s v="N"/>
    <n v="1"/>
    <s v="On-Time"/>
    <x v="269"/>
    <s v="2022-03"/>
    <s v="2022-02"/>
    <n v="1"/>
    <n v="0"/>
    <x v="7"/>
    <n v="2021"/>
    <n v="0"/>
    <s v="2022-Q1"/>
    <n v="0"/>
  </r>
  <r>
    <s v="ACC001361"/>
    <n v="938"/>
    <s v="FATEHGARH SAHIB"/>
    <s v="JLG35K"/>
    <n v="30997"/>
    <n v="29021"/>
    <n v="42226"/>
    <d v="2022-03-16T00:00:00"/>
    <s v="Paid Off"/>
    <s v="Quarterly EMI"/>
    <n v="120676"/>
    <s v="FATEHGARH SAHIB-120676"/>
    <s v="Kavya Malhotra"/>
    <s v="Female"/>
    <s v="26-35"/>
    <n v="34"/>
    <s v="1/1/1985"/>
    <s v="ST"/>
    <s v="Sikh"/>
    <s v="MORTGAGE"/>
    <s v="75K-100K"/>
    <s v="Business"/>
    <n v="328"/>
    <s v="XLG"/>
    <s v="Trade"/>
    <s v=" 36 months"/>
    <n v="9.9099999999999994E-2"/>
    <s v="B"/>
    <s v="B1"/>
    <s v="FATEHGARH SAHIB"/>
    <s v="102-DBS"/>
    <s v="LUDHIANA"/>
    <s v="PB"/>
    <s v="PUNJAB"/>
    <s v="FATEHGARH SAHIB"/>
    <n v="120676"/>
    <s v="10037-RAJESH PRATAP"/>
    <s v="Medium"/>
    <n v="30880"/>
    <n v="28656"/>
    <n v="30690"/>
    <n v="8.64"/>
    <n v="3707.48"/>
    <s v="Y"/>
    <s v="N"/>
    <n v="0"/>
    <s v="On-Time"/>
    <x v="279"/>
    <s v="2022-03"/>
    <s v="2022-02"/>
    <n v="0"/>
    <n v="0"/>
    <x v="7"/>
    <n v="2021"/>
    <n v="0"/>
    <s v="2022-Q1"/>
    <n v="0"/>
  </r>
  <r>
    <s v="ACC001001"/>
    <n v="614"/>
    <s v="DHURI"/>
    <s v="JLG30K"/>
    <n v="5970"/>
    <n v="3733"/>
    <n v="27239"/>
    <d v="2022-03-17T00:00:00"/>
    <s v="Paid Off"/>
    <s v="Quarterly EMI"/>
    <n v="1030063"/>
    <s v="DHURI-1030063"/>
    <s v="Meera Chopra"/>
    <s v="Female"/>
    <s v="36-45"/>
    <n v="37"/>
    <s v="1/1/1983"/>
    <s v="ST"/>
    <s v="Sikh"/>
    <s v="RENT"/>
    <s v="75K-100K"/>
    <s v="Salaried"/>
    <n v="373"/>
    <s v="XLG"/>
    <s v="Services"/>
    <s v=" 36 months"/>
    <n v="0.1065"/>
    <s v="B"/>
    <s v="B2"/>
    <s v="DHURI"/>
    <s v="102-DBS"/>
    <s v="LUDHIANA"/>
    <s v="PB"/>
    <s v="PUNJAB"/>
    <s v="SANGRUR"/>
    <n v="1030063"/>
    <s v="12058-DEEPAK KUMAR"/>
    <s v="Low"/>
    <n v="6321"/>
    <n v="4151"/>
    <n v="5855"/>
    <n v="15.74"/>
    <n v="3515.83"/>
    <s v="N"/>
    <s v="N"/>
    <n v="1"/>
    <s v="On-Time"/>
    <x v="525"/>
    <s v="2022-03"/>
    <s v="2022-02"/>
    <n v="0"/>
    <n v="0"/>
    <x v="7"/>
    <n v="2021"/>
    <n v="1"/>
    <s v="2022-Q1"/>
    <n v="0"/>
  </r>
  <r>
    <s v="ACC001980"/>
    <n v="956"/>
    <s v="MOTIHARI"/>
    <s v="JLG46K"/>
    <n v="17363"/>
    <n v="13096"/>
    <n v="7317"/>
    <d v="2022-03-17T00:00:00"/>
    <s v="Active"/>
    <s v="Quarterly EMI"/>
    <n v="520376"/>
    <s v="MOTIHARI-520376"/>
    <s v="Kavya Mehta"/>
    <s v="Female"/>
    <s v="26-35"/>
    <n v="31"/>
    <s v="1/1/1987"/>
    <s v="ST"/>
    <s v="Muslim"/>
    <s v="RENT"/>
    <s v="&lt;25K"/>
    <s v="Self-Employed"/>
    <n v="466"/>
    <s v="XLG"/>
    <s v="Home Loan"/>
    <s v=" 36 months"/>
    <n v="0.1825"/>
    <s v="D"/>
    <s v="D5"/>
    <s v="MOTIHARI"/>
    <s v="209-DBS"/>
    <s v="PATNA"/>
    <s v="BR"/>
    <s v="BIHAR"/>
    <s v="Motihari"/>
    <n v="520376"/>
    <s v="10537-RAGHUVANSH SINGH"/>
    <s v="Medium"/>
    <n v="18309"/>
    <n v="14560"/>
    <n v="17125"/>
    <n v="49.3"/>
    <n v="3325.38"/>
    <s v="Y"/>
    <s v="N"/>
    <n v="1"/>
    <s v="Late"/>
    <x v="105"/>
    <s v="2022-03"/>
    <s v="2022-02"/>
    <n v="1"/>
    <n v="0"/>
    <x v="7"/>
    <n v="2021"/>
    <n v="0"/>
    <s v="2022-Q1"/>
    <n v="0"/>
  </r>
  <r>
    <s v="ACC000837"/>
    <n v="703"/>
    <s v="SANGRUR"/>
    <s v="JLG30K"/>
    <n v="45571"/>
    <n v="41099"/>
    <n v="16327"/>
    <d v="2022-03-19T00:00:00"/>
    <s v="Fully Paid"/>
    <s v="Quarterly EMI"/>
    <n v="110159"/>
    <s v="SANGRUR-110159"/>
    <s v="Meera Patel"/>
    <s v="Female"/>
    <s v="26-35"/>
    <n v="28"/>
    <s v="4/12/1989"/>
    <s v="SC"/>
    <s v="Hindu"/>
    <s v="RENT"/>
    <s v="25K-50K"/>
    <s v="Business"/>
    <n v="385"/>
    <s v="XLG"/>
    <s v="Services"/>
    <s v=" 36 months"/>
    <n v="0.1065"/>
    <s v="B"/>
    <s v="B2"/>
    <s v="SANGRUR"/>
    <s v="102-DBS"/>
    <s v="LUDHIANA"/>
    <s v="PB"/>
    <s v="PUNJAB"/>
    <s v="SANGRUR"/>
    <n v="110159"/>
    <s v="10037-RAJESH PRATAP"/>
    <s v="Low"/>
    <n v="47070"/>
    <n v="41862"/>
    <n v="45383"/>
    <n v="4.5599999999999996"/>
    <n v="1988.19"/>
    <s v="N"/>
    <s v="N"/>
    <n v="1"/>
    <s v="On-Time"/>
    <x v="434"/>
    <s v="2022-03"/>
    <s v="2022-02"/>
    <n v="0"/>
    <n v="0"/>
    <x v="7"/>
    <n v="2021"/>
    <n v="0"/>
    <s v="2022-Q1"/>
    <n v="0"/>
  </r>
  <r>
    <s v="ACC001642"/>
    <n v="242"/>
    <s v="SIWAN"/>
    <s v="JLG30K"/>
    <n v="42994"/>
    <n v="16126"/>
    <n v="13929"/>
    <d v="2022-03-20T00:00:00"/>
    <s v="Paid Off"/>
    <s v="Quarterly EMI"/>
    <n v="790102"/>
    <s v="SIWAN-790102"/>
    <s v="Kavya Verma"/>
    <s v="Female"/>
    <s v="36-45"/>
    <n v="37"/>
    <s v="1/1/1980"/>
    <s v="General"/>
    <s v="Hindu"/>
    <s v="RENT"/>
    <s v="&lt;25K"/>
    <s v="Self-Employed"/>
    <n v="479"/>
    <s v="XLG"/>
    <s v="Services"/>
    <s v=" 36 months"/>
    <n v="0.1065"/>
    <s v="B"/>
    <s v="B2"/>
    <s v="SIWAN"/>
    <s v="209-DBS"/>
    <s v="PATNA"/>
    <s v="BR"/>
    <s v="BIHAR"/>
    <s v="SIWAN"/>
    <n v="790102"/>
    <s v="10827-AJEET KUMAR PANDEY"/>
    <s v="Medium"/>
    <n v="44598"/>
    <n v="17447"/>
    <n v="42952"/>
    <n v="3.02"/>
    <n v="829.46"/>
    <s v="N"/>
    <s v="N"/>
    <n v="2"/>
    <s v="On-Time"/>
    <x v="117"/>
    <s v="2022-03"/>
    <s v="2022-02"/>
    <n v="0"/>
    <n v="0"/>
    <x v="7"/>
    <n v="2021"/>
    <n v="0"/>
    <s v="2022-Q1"/>
    <n v="0"/>
  </r>
  <r>
    <s v="ACC001850"/>
    <n v="468"/>
    <s v="MUKTSAR"/>
    <s v="JLG30K"/>
    <n v="44283"/>
    <n v="15616"/>
    <n v="24023"/>
    <d v="2022-03-24T00:00:00"/>
    <s v="Paid Off"/>
    <s v="Monthly EMI"/>
    <n v="1110166"/>
    <s v="MUKTSAR-1110166"/>
    <s v="Laksh Mehta"/>
    <s v="Female"/>
    <s v="36-45"/>
    <n v="44"/>
    <s v="28-07-1975"/>
    <s v="General"/>
    <s v="Muslim"/>
    <s v="RENT"/>
    <s v="50K-75K"/>
    <s v="Salaried"/>
    <n v="425"/>
    <s v="XLG"/>
    <s v="Services"/>
    <s v=" 36 months"/>
    <n v="0.1065"/>
    <s v="B"/>
    <s v="B2"/>
    <s v="MUKTSAR"/>
    <s v="102-DBS"/>
    <s v="LUDHIANA"/>
    <s v="PB"/>
    <s v="PUNJAB"/>
    <s v="SRI MUKTSAR SAHIB"/>
    <n v="1110166"/>
    <s v="11303-ASHUTOSH KUMAR SUMAN"/>
    <s v="Medium"/>
    <n v="44491"/>
    <n v="15802"/>
    <n v="44132"/>
    <n v="42.83"/>
    <n v="3464.85"/>
    <s v="N"/>
    <s v="N"/>
    <n v="0"/>
    <s v="Late"/>
    <x v="131"/>
    <s v="2022-03"/>
    <s v="2022-02"/>
    <n v="0"/>
    <n v="0"/>
    <x v="7"/>
    <n v="2021"/>
    <n v="1"/>
    <s v="2022-Q1"/>
    <n v="0"/>
  </r>
  <r>
    <s v="ACC000668"/>
    <n v="772"/>
    <s v="TEZPUR"/>
    <s v="JLG30K"/>
    <n v="37677"/>
    <n v="34011"/>
    <n v="26669"/>
    <d v="2022-03-24T00:00:00"/>
    <s v="Fully Paid"/>
    <s v="Quarterly EMI"/>
    <n v="680026"/>
    <s v="TEZPUR-680026"/>
    <s v="Laksh Patel"/>
    <s v="Female"/>
    <s v="46-55"/>
    <n v="46"/>
    <s v="1/1/1973"/>
    <s v="General"/>
    <s v="Hindu"/>
    <s v="RENT"/>
    <s v="50K-75K"/>
    <s v="Business"/>
    <n v="467"/>
    <s v="XLG"/>
    <s v="Services"/>
    <s v=" 36 months"/>
    <n v="0.1065"/>
    <s v="B"/>
    <s v="B2"/>
    <s v="TEZPUR"/>
    <s v="208-DBS"/>
    <s v="GUWAAHATI"/>
    <s v="AS"/>
    <s v="ASSAM"/>
    <s v="SONITPUR"/>
    <n v="680026"/>
    <s v="11055-MANAS PROTIM HAZARIKA"/>
    <s v="Medium"/>
    <n v="39329"/>
    <n v="34142"/>
    <n v="37353"/>
    <n v="7.61"/>
    <n v="3276.52"/>
    <s v="N"/>
    <s v="N"/>
    <n v="0"/>
    <s v="On-Time"/>
    <x v="378"/>
    <s v="2022-03"/>
    <s v="2022-02"/>
    <n v="0"/>
    <n v="0"/>
    <x v="7"/>
    <n v="2021"/>
    <n v="0"/>
    <s v="2022-Q1"/>
    <n v="0"/>
  </r>
  <r>
    <s v="ACC001213"/>
    <n v="330"/>
    <s v="MAWANA"/>
    <s v="JLG35K"/>
    <n v="4020"/>
    <n v="19806"/>
    <n v="21634"/>
    <d v="2022-03-26T00:00:00"/>
    <s v="Fully Paid"/>
    <s v="Quarterly EMI"/>
    <n v="800018"/>
    <s v="MAWANA-800018"/>
    <s v="Vivaan Gupta"/>
    <s v="Female"/>
    <s v="36-45"/>
    <n v="38"/>
    <s v="1/1/1979"/>
    <s v="General"/>
    <s v="Hindu"/>
    <s v="MORTGAGE"/>
    <s v="75K-100K"/>
    <s v="Business"/>
    <n v="517"/>
    <s v="XLG"/>
    <s v="Trade"/>
    <s v=" 36 months"/>
    <n v="9.9099999999999994E-2"/>
    <s v="B"/>
    <s v="B1"/>
    <s v="MAWANA"/>
    <s v="176-DBS"/>
    <s v="BULANDSHAHR"/>
    <s v="UP"/>
    <s v="UTTAR PRADESH"/>
    <s v="MEERUT"/>
    <n v="800018"/>
    <s v="11183-ANIL KUMAR"/>
    <s v="Medium"/>
    <n v="4175"/>
    <n v="19750"/>
    <n v="3887"/>
    <n v="26.17"/>
    <n v="4357.1099999999997"/>
    <s v="N"/>
    <s v="N"/>
    <n v="2"/>
    <s v="On-Time"/>
    <x v="672"/>
    <s v="2022-03"/>
    <s v="2022-02"/>
    <n v="0"/>
    <n v="0"/>
    <x v="7"/>
    <n v="2021"/>
    <n v="0"/>
    <s v="2022-Q1"/>
    <n v="1"/>
  </r>
  <r>
    <s v="ACC001160"/>
    <n v="811"/>
    <s v="DURGAPUR"/>
    <s v="JLG30K"/>
    <n v="31986"/>
    <n v="22308"/>
    <n v="10999"/>
    <d v="2022-03-28T00:00:00"/>
    <s v="Active"/>
    <s v="Monthly EMI"/>
    <n v="700013"/>
    <s v="DURGAPUR-700013"/>
    <s v="Aditya Malhotra"/>
    <s v="Female"/>
    <s v="46-55"/>
    <n v="51"/>
    <s v="1/1/1968"/>
    <s v="OBC"/>
    <s v="Hindu"/>
    <s v="RENT"/>
    <s v="25K-50K"/>
    <s v="Self-Employed"/>
    <n v="389"/>
    <s v="XLG"/>
    <s v="Services"/>
    <s v=" 36 months"/>
    <n v="0.1065"/>
    <s v="B"/>
    <s v="B2"/>
    <s v="DURGAPUR"/>
    <s v="201-DBS"/>
    <s v="HOWRAH"/>
    <s v="WB"/>
    <s v="WEST BENGAL"/>
    <s v="PASCHIM BARDHHAMAN"/>
    <n v="700013"/>
    <s v="10037-RAJESH PRATAP"/>
    <s v="Low"/>
    <n v="31503"/>
    <n v="24268"/>
    <n v="31619"/>
    <n v="37.99"/>
    <n v="4599.22"/>
    <s v="N"/>
    <s v="N"/>
    <n v="1"/>
    <s v="On-Time"/>
    <x v="673"/>
    <s v="2022-03"/>
    <s v="2022-02"/>
    <n v="1"/>
    <n v="0"/>
    <x v="7"/>
    <n v="2021"/>
    <n v="0"/>
    <s v="2022-Q1"/>
    <n v="1"/>
  </r>
  <r>
    <s v="ACC000932"/>
    <n v="919"/>
    <s v="DHURI"/>
    <s v="JLG35K"/>
    <n v="29307"/>
    <n v="28816"/>
    <n v="34839"/>
    <d v="2022-03-30T00:00:00"/>
    <s v="Fully Paid"/>
    <s v="Monthly EMI"/>
    <n v="1030063"/>
    <s v="DHURI-1030063"/>
    <s v="Vivaan Gupta"/>
    <s v="Female"/>
    <s v="46-55"/>
    <n v="46"/>
    <s v="1/1/1973"/>
    <s v="ST"/>
    <s v="Sikh"/>
    <s v="OWN"/>
    <s v="75K-100K"/>
    <s v="Business"/>
    <n v="481"/>
    <s v="XLG"/>
    <s v="Trade"/>
    <s v=" 36 months"/>
    <n v="9.9099999999999994E-2"/>
    <s v="B"/>
    <s v="B1"/>
    <s v="DHURI"/>
    <s v="102-DBS"/>
    <s v="LUDHIANA"/>
    <s v="PB"/>
    <s v="PUNJAB"/>
    <s v="SANGRUR"/>
    <n v="1030063"/>
    <s v="12058-DEEPAK KUMAR"/>
    <s v="Low"/>
    <n v="29655"/>
    <n v="29574"/>
    <n v="29168"/>
    <n v="47.84"/>
    <n v="1958"/>
    <s v="N"/>
    <s v="Y"/>
    <n v="0"/>
    <s v="Late"/>
    <x v="674"/>
    <s v="2022-03"/>
    <s v="2022-02"/>
    <n v="0"/>
    <n v="0"/>
    <x v="7"/>
    <n v="2021"/>
    <n v="0"/>
    <s v="2022-Q1"/>
    <n v="1"/>
  </r>
  <r>
    <s v="ACC000537"/>
    <n v="576"/>
    <s v="BEHROR"/>
    <s v="JLG30K"/>
    <n v="20367"/>
    <n v="16765"/>
    <n v="17500"/>
    <d v="2022-04-02T00:00:00"/>
    <s v="Fully Paid"/>
    <s v="Monthly EMI"/>
    <n v="30179"/>
    <s v="BEHROR-30179"/>
    <s v="Kavya Chopra"/>
    <s v="Female"/>
    <s v="18-25"/>
    <n v="23"/>
    <s v="1/1/1994"/>
    <s v="General"/>
    <s v="Hindu"/>
    <s v="RENT"/>
    <s v="75K-100K"/>
    <s v="Business"/>
    <n v="588"/>
    <s v="XLG"/>
    <s v="Services"/>
    <s v=" 36 months"/>
    <n v="0.1065"/>
    <s v="B"/>
    <s v="B2"/>
    <s v="BEHROR"/>
    <s v="301-DBS"/>
    <s v="JAIPUR"/>
    <s v="RJ"/>
    <s v="RAJASTHAN"/>
    <s v="BEHROD"/>
    <n v="30179"/>
    <s v="10055-MAHESH KUMAR PATEL"/>
    <s v="Low"/>
    <n v="20672"/>
    <n v="17811"/>
    <n v="20052"/>
    <n v="41.07"/>
    <n v="2257.94"/>
    <s v="N"/>
    <s v="N"/>
    <n v="0"/>
    <s v="Late"/>
    <x v="28"/>
    <s v="2022-04"/>
    <s v="2022-03"/>
    <n v="0"/>
    <n v="0"/>
    <x v="7"/>
    <n v="2021"/>
    <n v="1"/>
    <s v="2022-Q2"/>
    <n v="0"/>
  </r>
  <r>
    <s v="ACC000419"/>
    <n v="671"/>
    <s v="Mathura"/>
    <s v="JLG30K"/>
    <n v="37338"/>
    <n v="10464"/>
    <n v="4249"/>
    <d v="2022-04-03T00:00:00"/>
    <s v="Paid Off"/>
    <s v="Quarterly EMI"/>
    <n v="910182"/>
    <s v="Mathura-910182"/>
    <s v="Ananya Mehta"/>
    <s v="Female"/>
    <s v="36-45"/>
    <n v="38"/>
    <s v="1/1/1980"/>
    <s v="ST"/>
    <s v="Sikh"/>
    <s v="RENT"/>
    <s v="25K-50K"/>
    <s v="Salaried"/>
    <n v="398"/>
    <s v="XLG"/>
    <s v="Services"/>
    <s v=" 36 months"/>
    <n v="0.1065"/>
    <s v="B"/>
    <s v="B2"/>
    <s v="Mathura"/>
    <s v="176-DBS"/>
    <s v="BULANDSHAHR"/>
    <s v="UP"/>
    <s v="UTTAR PRADESH"/>
    <s v="MATHURA"/>
    <n v="910182"/>
    <s v="10469-MANISH  PANDEY"/>
    <s v="High"/>
    <n v="38975"/>
    <n v="11236"/>
    <n v="37041"/>
    <n v="17.68"/>
    <n v="1112.31"/>
    <s v="N"/>
    <s v="N"/>
    <n v="1"/>
    <s v="On-Time"/>
    <x v="387"/>
    <s v="2022-04"/>
    <s v="2022-03"/>
    <n v="0"/>
    <n v="0"/>
    <x v="7"/>
    <n v="2021"/>
    <n v="0"/>
    <s v="2022-Q2"/>
    <n v="0"/>
  </r>
  <r>
    <s v="ACC001732"/>
    <n v="472"/>
    <s v="Mangaldoi"/>
    <s v="JLG30K"/>
    <n v="40496"/>
    <n v="28609"/>
    <n v="18321"/>
    <d v="2022-04-06T00:00:00"/>
    <s v="Fully Paid"/>
    <s v="Quarterly EMI"/>
    <n v="570241"/>
    <s v="Mangaldoi-570241"/>
    <s v="Laksh Reddy"/>
    <s v="Female"/>
    <s v="26-35"/>
    <n v="31"/>
    <s v="11/1/1988"/>
    <s v="SC"/>
    <s v="Hindu"/>
    <s v="RENT"/>
    <s v="25K-50K"/>
    <s v="Salaried"/>
    <n v="315"/>
    <s v="XLG"/>
    <s v="Services"/>
    <s v=" 36 months"/>
    <n v="0.1065"/>
    <s v="B"/>
    <s v="B2"/>
    <s v="Mangaldoi"/>
    <s v="208-DBS"/>
    <s v="GUWAAHATI"/>
    <s v="AS"/>
    <s v="ASSAM"/>
    <s v="Mangaldoi"/>
    <n v="570241"/>
    <s v="10961-NAYAN JYOTI SARMAH"/>
    <s v="Low"/>
    <n v="41803"/>
    <n v="29908"/>
    <n v="40345"/>
    <n v="8.2899999999999991"/>
    <n v="1098.55"/>
    <s v="N"/>
    <s v="N"/>
    <n v="1"/>
    <s v="On-Time"/>
    <x v="675"/>
    <s v="2022-04"/>
    <s v="2022-03"/>
    <n v="0"/>
    <n v="0"/>
    <x v="7"/>
    <n v="2021"/>
    <n v="0"/>
    <s v="2022-Q2"/>
    <n v="1"/>
  </r>
  <r>
    <s v="ACC001698"/>
    <n v="541"/>
    <s v="Mathura"/>
    <s v="JLG30K"/>
    <n v="2811"/>
    <n v="28427"/>
    <n v="14463"/>
    <d v="2022-04-07T00:00:00"/>
    <s v="Paid Off"/>
    <s v="Monthly EMI"/>
    <n v="910182"/>
    <s v="Mathura-910182"/>
    <s v="Ishaan Sharma"/>
    <s v="Female"/>
    <s v="26-35"/>
    <n v="26"/>
    <s v="1/1/1991"/>
    <s v="General"/>
    <s v="Hindu"/>
    <s v="RENT"/>
    <s v="25K-50K"/>
    <s v="Salaried"/>
    <n v="522"/>
    <s v="XLG"/>
    <s v="Services"/>
    <s v=" 36 months"/>
    <n v="0.1065"/>
    <s v="B"/>
    <s v="B2"/>
    <s v="Mathura"/>
    <s v="176-DBS"/>
    <s v="BULANDSHAHR"/>
    <s v="UP"/>
    <s v="UTTAR PRADESH"/>
    <s v="MATHURA"/>
    <n v="910182"/>
    <s v="10469-MANISH  PANDEY"/>
    <s v="High"/>
    <n v="2313"/>
    <n v="28591"/>
    <n v="2805"/>
    <n v="37.97"/>
    <n v="414.6"/>
    <s v="N"/>
    <s v="N"/>
    <n v="0"/>
    <s v="On-Time"/>
    <x v="676"/>
    <s v="2022-04"/>
    <s v="2022-03"/>
    <n v="0"/>
    <n v="0"/>
    <x v="7"/>
    <n v="2021"/>
    <n v="0"/>
    <s v="2022-Q2"/>
    <n v="1"/>
  </r>
  <r>
    <s v="ACC001514"/>
    <n v="693"/>
    <s v="AGRA"/>
    <s v="JLG30K"/>
    <n v="45858"/>
    <n v="9700"/>
    <n v="20975"/>
    <d v="2022-04-09T00:00:00"/>
    <s v="Fully Paid"/>
    <s v="Quarterly EMI"/>
    <n v="140056"/>
    <s v="AGRA-140056"/>
    <s v="Kavya Gupta"/>
    <s v="Female"/>
    <s v="36-45"/>
    <n v="45"/>
    <s v="1/1/1972"/>
    <s v="General"/>
    <s v="Hindu"/>
    <s v="RENT"/>
    <s v="75K-100K"/>
    <s v="Self-Employed"/>
    <n v="773"/>
    <s v="XLG"/>
    <s v="Services"/>
    <s v=" 36 months"/>
    <n v="0.1065"/>
    <s v="B"/>
    <s v="B2"/>
    <s v="AGRA"/>
    <s v="176-DBS"/>
    <s v="BULANDSHAHR"/>
    <s v="UP"/>
    <s v="UTTAR PRADESH"/>
    <s v="AGRA"/>
    <n v="140056"/>
    <s v="10161-RAM AVTAR"/>
    <s v="Medium"/>
    <n v="46198"/>
    <n v="11200"/>
    <n v="45645"/>
    <n v="28.76"/>
    <n v="156.69999999999999"/>
    <s v="N"/>
    <s v="Y"/>
    <n v="1"/>
    <s v="On-Time"/>
    <x v="225"/>
    <s v="2022-04"/>
    <s v="2022-03"/>
    <n v="0"/>
    <n v="0"/>
    <x v="7"/>
    <n v="2021"/>
    <n v="0"/>
    <s v="2022-Q2"/>
    <n v="0"/>
  </r>
  <r>
    <s v="ACC000805"/>
    <n v="109"/>
    <s v="Mangaldoi"/>
    <s v="JLG35K"/>
    <n v="49401"/>
    <n v="38791"/>
    <n v="17527"/>
    <d v="2022-04-10T00:00:00"/>
    <s v="Paid Off"/>
    <s v="Quarterly EMI"/>
    <n v="570241"/>
    <s v="Mangaldoi-570241"/>
    <s v="Ananya Mehta"/>
    <s v="Female"/>
    <s v="26-35"/>
    <n v="30"/>
    <s v="1/1/1988"/>
    <s v="ST"/>
    <s v="Sikh"/>
    <s v="RENT"/>
    <s v="75K-100K"/>
    <s v="Business"/>
    <n v="783"/>
    <s v="XLG"/>
    <s v="Trade"/>
    <s v=" 36 months"/>
    <n v="9.9099999999999994E-2"/>
    <s v="B"/>
    <s v="B1"/>
    <s v="Mangaldoi"/>
    <s v="208-DBS"/>
    <s v="GUWAAHATI"/>
    <s v="AS"/>
    <s v="ASSAM"/>
    <s v="Mangaldoi"/>
    <n v="570241"/>
    <s v="10961-NAYAN JYOTI SARMAH"/>
    <s v="Low"/>
    <n v="51384"/>
    <n v="40425"/>
    <n v="49245"/>
    <n v="45.48"/>
    <n v="3168.87"/>
    <s v="N"/>
    <s v="N"/>
    <n v="2"/>
    <s v="On-Time"/>
    <x v="528"/>
    <s v="2022-04"/>
    <s v="2022-03"/>
    <n v="0"/>
    <n v="0"/>
    <x v="7"/>
    <n v="2021"/>
    <n v="0"/>
    <s v="2022-Q2"/>
    <n v="0"/>
  </r>
  <r>
    <s v="ACC001220"/>
    <n v="730"/>
    <s v="CHHATA"/>
    <s v="JLG30K"/>
    <n v="31253"/>
    <n v="32347"/>
    <n v="13585"/>
    <d v="2022-04-10T00:00:00"/>
    <s v="Fully Paid"/>
    <s v="Monthly EMI"/>
    <n v="910020"/>
    <s v="CHHATA-910020"/>
    <s v="Aarav Verma"/>
    <s v="Female"/>
    <s v="26-35"/>
    <n v="33"/>
    <s v="2/6/1985"/>
    <s v="ST"/>
    <s v="Sikh"/>
    <s v="MORTGAGE"/>
    <s v="25K-50K"/>
    <s v="Salaried"/>
    <n v="754"/>
    <s v="XLG"/>
    <s v="Services"/>
    <s v=" 36 months"/>
    <n v="0.1065"/>
    <s v="B"/>
    <s v="B2"/>
    <s v="CHHATA"/>
    <s v="176-DBS"/>
    <s v="BULANDSHAHR"/>
    <s v="UP"/>
    <s v="UTTAR PRADESH"/>
    <s v="MATHURA"/>
    <n v="910020"/>
    <s v="10047-ANIL KUMAR"/>
    <s v="High"/>
    <n v="31207"/>
    <n v="33523"/>
    <n v="31225"/>
    <n v="3.76"/>
    <n v="1041.6500000000001"/>
    <s v="N"/>
    <s v="N"/>
    <n v="1"/>
    <s v="On-Time"/>
    <x v="140"/>
    <s v="2022-04"/>
    <s v="2022-03"/>
    <n v="0"/>
    <n v="0"/>
    <x v="7"/>
    <n v="2021"/>
    <n v="0"/>
    <s v="2022-Q2"/>
    <n v="0"/>
  </r>
  <r>
    <s v="ACC001173"/>
    <n v="487"/>
    <s v="PATIALA"/>
    <s v="JLG35K"/>
    <n v="41723"/>
    <n v="48131"/>
    <n v="21904"/>
    <d v="2022-04-11T00:00:00"/>
    <s v="Paid Off"/>
    <s v="Quarterly EMI"/>
    <n v="100186"/>
    <s v="PATIALA-100186"/>
    <s v="Kavya Gupta"/>
    <s v="Female"/>
    <s v="26-35"/>
    <n v="35"/>
    <s v="1/1/1984"/>
    <s v="ST"/>
    <s v="Sikh"/>
    <s v="RENT"/>
    <s v="50K-75K"/>
    <s v="Business"/>
    <n v="721"/>
    <s v="XLG"/>
    <s v="Trade"/>
    <s v=" 36 months"/>
    <n v="9.9099999999999994E-2"/>
    <s v="B"/>
    <s v="B1"/>
    <s v="PATIALA"/>
    <s v="102-DBS"/>
    <s v="LUDHIANA"/>
    <s v="PB"/>
    <s v="PUNJAB"/>
    <s v="PATIALA"/>
    <n v="100186"/>
    <s v="10420-MUNENDRA  SINGH"/>
    <s v="Medium"/>
    <n v="41614"/>
    <n v="50031"/>
    <n v="41375"/>
    <n v="18.96"/>
    <n v="159.76"/>
    <s v="N"/>
    <s v="N"/>
    <n v="0"/>
    <s v="On-Time"/>
    <x v="619"/>
    <s v="2022-04"/>
    <s v="2022-03"/>
    <n v="0"/>
    <n v="0"/>
    <x v="7"/>
    <n v="2021"/>
    <n v="1"/>
    <s v="2022-Q2"/>
    <n v="0"/>
  </r>
  <r>
    <s v="ACC001364"/>
    <n v="504"/>
    <s v="MAHASAMUND"/>
    <s v="JLG46K"/>
    <n v="6996"/>
    <n v="2088"/>
    <n v="34355"/>
    <d v="2022-04-12T00:00:00"/>
    <s v="Default"/>
    <s v="Quarterly EMI"/>
    <n v="250029"/>
    <s v="MAHASAMUND-250029"/>
    <s v="Aarav Gupta"/>
    <s v="Female"/>
    <s v="26-35"/>
    <n v="27"/>
    <s v="12/3/1992"/>
    <s v="SC"/>
    <s v="Hindu"/>
    <s v="OWN"/>
    <s v="100K+"/>
    <s v="Salaried"/>
    <n v="693"/>
    <s v="XLG"/>
    <s v="Home Loan"/>
    <s v=" 36 months"/>
    <n v="0.1825"/>
    <s v="D"/>
    <s v="D5"/>
    <s v="MAHASAMUND"/>
    <s v="207-DBS"/>
    <s v="RAIPUR"/>
    <s v="CG"/>
    <s v="CHATTISGARH"/>
    <s v="MAHASAMUND"/>
    <n v="250029"/>
    <s v="11640-NITISH KUMAR"/>
    <s v="High"/>
    <n v="6785"/>
    <n v="3452"/>
    <n v="6561"/>
    <n v="46.53"/>
    <n v="2953.1"/>
    <s v="N"/>
    <s v="N"/>
    <n v="1"/>
    <s v="On-Time"/>
    <x v="677"/>
    <s v="2022-04"/>
    <s v="2022-03"/>
    <n v="0"/>
    <n v="0"/>
    <x v="7"/>
    <n v="2021"/>
    <n v="0"/>
    <s v="2022-Q2"/>
    <n v="1"/>
  </r>
  <r>
    <s v="ACC000603"/>
    <n v="601"/>
    <s v="BEHROR"/>
    <s v="JLG41K"/>
    <n v="29886"/>
    <n v="17706"/>
    <n v="43999"/>
    <d v="2022-04-14T00:00:00"/>
    <s v="Fully Paid"/>
    <s v="Monthly EMI"/>
    <n v="30179"/>
    <s v="BEHROR-30179"/>
    <s v="Ishaan Mehta"/>
    <s v="Female"/>
    <s v="18-25"/>
    <n v="23"/>
    <s v="1/1/1994"/>
    <s v="OBC"/>
    <s v="Hindu"/>
    <s v="RENT"/>
    <s v="100K+"/>
    <s v="Business"/>
    <n v="416"/>
    <s v="XLG"/>
    <s v="Services"/>
    <s v=" 36 months"/>
    <n v="0.14649999999999999"/>
    <s v="C"/>
    <s v="C3"/>
    <s v="BEHROR"/>
    <s v="301-DBS"/>
    <s v="JAIPUR"/>
    <s v="RJ"/>
    <s v="RAJASTHAN"/>
    <s v="BEHROD"/>
    <n v="30179"/>
    <s v="10055-MAHESH KUMAR PATEL"/>
    <s v="Low"/>
    <n v="30446"/>
    <n v="19308"/>
    <n v="29702"/>
    <n v="27.22"/>
    <n v="4109.83"/>
    <s v="N"/>
    <s v="N"/>
    <n v="0"/>
    <s v="On-Time"/>
    <x v="418"/>
    <s v="2022-04"/>
    <s v="2022-03"/>
    <n v="0"/>
    <n v="0"/>
    <x v="7"/>
    <n v="2021"/>
    <n v="0"/>
    <s v="2022-Q2"/>
    <n v="0"/>
  </r>
  <r>
    <s v="ACC000728"/>
    <n v="17"/>
    <s v="JORHAT"/>
    <s v="JLG45K"/>
    <n v="26586"/>
    <n v="17583"/>
    <n v="11057"/>
    <d v="2022-04-16T00:00:00"/>
    <s v="Fully Paid"/>
    <s v="Monthly EMI"/>
    <n v="850152"/>
    <s v="JORHAT-850152"/>
    <s v="Ananya Gupta"/>
    <s v="Female"/>
    <s v="36-45"/>
    <n v="44"/>
    <s v="1/1/1973"/>
    <s v="SC"/>
    <s v="Hindu"/>
    <s v="RENT"/>
    <s v="25K-50K"/>
    <s v="Business"/>
    <n v="746"/>
    <s v="XLG"/>
    <s v="Agriculture"/>
    <s v=" 36 months"/>
    <n v="7.51E-2"/>
    <s v="A"/>
    <s v="A3"/>
    <s v="JORHAT"/>
    <s v="208-DBS"/>
    <s v="GUWAAHATI"/>
    <s v="AS"/>
    <s v="ASSAM"/>
    <s v="JORHAT"/>
    <n v="850152"/>
    <s v="10961-NAYAN JYOTI SARMAH"/>
    <s v="High"/>
    <n v="26290"/>
    <n v="18356"/>
    <n v="26477"/>
    <n v="43.67"/>
    <n v="2274.84"/>
    <s v="N"/>
    <s v="Y"/>
    <n v="1"/>
    <s v="Late"/>
    <x v="678"/>
    <s v="2022-04"/>
    <s v="2022-03"/>
    <n v="0"/>
    <n v="0"/>
    <x v="7"/>
    <n v="2021"/>
    <n v="0"/>
    <s v="2022-Q2"/>
    <n v="1"/>
  </r>
  <r>
    <s v="ACC000590"/>
    <n v="120"/>
    <s v="DURGAPUR"/>
    <s v="JLG30K"/>
    <n v="10239"/>
    <n v="42053"/>
    <n v="8344"/>
    <d v="2022-04-17T00:00:00"/>
    <s v="Default"/>
    <s v="Monthly EMI"/>
    <n v="700013"/>
    <s v="DURGAPUR-700013"/>
    <s v="Kavya Malhotra"/>
    <s v="Female"/>
    <s v="36-45"/>
    <n v="36"/>
    <s v="1/1/1983"/>
    <s v="ST"/>
    <s v="Sikh"/>
    <s v="RENT"/>
    <s v="&lt;25K"/>
    <s v="Salaried"/>
    <n v="514"/>
    <s v="XLG"/>
    <s v="Services"/>
    <s v=" 36 months"/>
    <n v="0.1065"/>
    <s v="B"/>
    <s v="B2"/>
    <s v="DURGAPUR"/>
    <s v="201-DBS"/>
    <s v="HOWRAH"/>
    <s v="WB"/>
    <s v="WEST BENGAL"/>
    <s v="PASCHIM BARDHHAMAN"/>
    <n v="700013"/>
    <s v="10037-RAJESH PRATAP"/>
    <s v="Low"/>
    <n v="10306"/>
    <n v="41698"/>
    <n v="9844"/>
    <n v="18.64"/>
    <n v="3138.26"/>
    <s v="N"/>
    <s v="N"/>
    <n v="2"/>
    <s v="Late"/>
    <x v="679"/>
    <s v="2022-04"/>
    <s v="2022-03"/>
    <n v="0"/>
    <n v="0"/>
    <x v="7"/>
    <n v="2021"/>
    <n v="0"/>
    <s v="2022-Q2"/>
    <n v="1"/>
  </r>
  <r>
    <s v="ACC000829"/>
    <n v="33"/>
    <s v="FATEHGARH SAHIB"/>
    <s v="JLG35K"/>
    <n v="15406"/>
    <n v="37815"/>
    <n v="4929"/>
    <d v="2022-04-21T00:00:00"/>
    <s v="Paid Off"/>
    <s v="Monthly EMI"/>
    <n v="120676"/>
    <s v="FATEHGARH SAHIB-120676"/>
    <s v="Ananya Reddy"/>
    <s v="Female"/>
    <s v="18-25"/>
    <n v="22"/>
    <s v="1/1/1995"/>
    <s v="General"/>
    <s v="Hindu"/>
    <s v="MORTGAGE"/>
    <s v="75K-100K"/>
    <s v="Business"/>
    <n v="640"/>
    <s v="XLG"/>
    <s v="Trade"/>
    <s v=" 36 months"/>
    <n v="9.9099999999999994E-2"/>
    <s v="B"/>
    <s v="B1"/>
    <s v="FATEHGARH SAHIB"/>
    <s v="102-DBS"/>
    <s v="LUDHIANA"/>
    <s v="PB"/>
    <s v="PUNJAB"/>
    <s v="FATEHGARH SAHIB"/>
    <n v="120676"/>
    <s v="10037-RAJESH PRATAP"/>
    <s v="Medium"/>
    <n v="15507"/>
    <n v="38184"/>
    <n v="15133"/>
    <n v="13.68"/>
    <n v="4588.67"/>
    <s v="N"/>
    <s v="N"/>
    <n v="0"/>
    <s v="On-Time"/>
    <x v="680"/>
    <s v="2022-04"/>
    <s v="2022-03"/>
    <n v="0"/>
    <n v="0"/>
    <x v="7"/>
    <n v="2021"/>
    <n v="0"/>
    <s v="2022-Q2"/>
    <n v="1"/>
  </r>
  <r>
    <s v="ACC001497"/>
    <n v="39"/>
    <s v="CHHATA"/>
    <s v="JLG35K"/>
    <n v="4594"/>
    <n v="40833"/>
    <n v="40048"/>
    <d v="2022-04-21T00:00:00"/>
    <s v="Paid Off"/>
    <s v="Quarterly EMI"/>
    <n v="910020"/>
    <s v="CHHATA-910020"/>
    <s v="Nisha Patel"/>
    <s v="Female"/>
    <s v="36-45"/>
    <n v="41"/>
    <s v="1/1/1976"/>
    <s v="General"/>
    <s v="Hindu"/>
    <s v="RENT"/>
    <s v="100K+"/>
    <s v="Salaried"/>
    <n v="399"/>
    <s v="XLG"/>
    <s v="Trade"/>
    <s v=" 36 months"/>
    <n v="9.9099999999999994E-2"/>
    <s v="B"/>
    <s v="B1"/>
    <s v="CHHATA"/>
    <s v="176-DBS"/>
    <s v="BULANDSHAHR"/>
    <s v="UP"/>
    <s v="UTTAR PRADESH"/>
    <s v="MATHURA"/>
    <n v="910020"/>
    <s v="10047-ANIL KUMAR"/>
    <s v="High"/>
    <n v="5067"/>
    <n v="41164"/>
    <n v="4495"/>
    <n v="36.450000000000003"/>
    <n v="4618.8999999999996"/>
    <s v="N"/>
    <s v="N"/>
    <n v="0"/>
    <s v="On-Time"/>
    <x v="369"/>
    <s v="2022-04"/>
    <s v="2022-03"/>
    <n v="0"/>
    <n v="0"/>
    <x v="7"/>
    <n v="2021"/>
    <n v="0"/>
    <s v="2022-Q2"/>
    <n v="0"/>
  </r>
  <r>
    <s v="ACC000580"/>
    <n v="944"/>
    <s v="CHHATA"/>
    <s v="JLG30K"/>
    <n v="6518"/>
    <n v="32999"/>
    <n v="23534"/>
    <d v="2022-04-22T00:00:00"/>
    <s v="Paid Off"/>
    <s v="Quarterly EMI"/>
    <n v="910020"/>
    <s v="CHHATA-910020"/>
    <s v="Aarav Malhotra"/>
    <s v="Female"/>
    <s v="46-55"/>
    <n v="46"/>
    <s v="1/8/1973"/>
    <s v="Minority"/>
    <s v="Muslim"/>
    <s v="MORTGAGE"/>
    <s v="100K+"/>
    <s v="Salaried"/>
    <n v="604"/>
    <s v="XLG"/>
    <s v="Services"/>
    <s v=" 36 months"/>
    <n v="0.1065"/>
    <s v="B"/>
    <s v="B2"/>
    <s v="CHHATA"/>
    <s v="176-DBS"/>
    <s v="BULANDSHAHR"/>
    <s v="UP"/>
    <s v="UTTAR PRADESH"/>
    <s v="MATHURA"/>
    <n v="910020"/>
    <s v="10047-ANIL KUMAR"/>
    <s v="High"/>
    <n v="6163"/>
    <n v="33225"/>
    <n v="6249"/>
    <n v="11.73"/>
    <n v="543.26"/>
    <s v="Y"/>
    <s v="N"/>
    <n v="2"/>
    <s v="On-Time"/>
    <x v="193"/>
    <s v="2022-04"/>
    <s v="2022-03"/>
    <n v="0"/>
    <n v="0"/>
    <x v="7"/>
    <n v="2021"/>
    <n v="0"/>
    <s v="2022-Q2"/>
    <n v="0"/>
  </r>
  <r>
    <s v="ACC000453"/>
    <n v="522"/>
    <s v="MAWANA"/>
    <s v="JLG30K"/>
    <n v="23216"/>
    <n v="47835"/>
    <n v="13100"/>
    <d v="2022-04-23T00:00:00"/>
    <s v="Fully Paid"/>
    <s v="Quarterly EMI"/>
    <n v="800018"/>
    <s v="MAWANA-800018"/>
    <s v="Kavya Verma"/>
    <s v="Female"/>
    <s v="36-45"/>
    <n v="37"/>
    <s v="1/1/1980"/>
    <s v="General"/>
    <s v="Hindu"/>
    <s v="RENT"/>
    <s v="&lt;25K"/>
    <s v="Self-Employed"/>
    <n v="479"/>
    <s v="XLG"/>
    <s v="Services"/>
    <s v=" 36 months"/>
    <n v="0.1065"/>
    <s v="B"/>
    <s v="B2"/>
    <s v="MAWANA"/>
    <s v="176-DBS"/>
    <s v="BULANDSHAHR"/>
    <s v="UP"/>
    <s v="UTTAR PRADESH"/>
    <s v="MEERUT"/>
    <n v="800018"/>
    <s v="11183-ANIL KUMAR"/>
    <s v="Medium"/>
    <n v="24100"/>
    <n v="49770"/>
    <n v="22865"/>
    <n v="12.3"/>
    <n v="2910.28"/>
    <s v="N"/>
    <s v="N"/>
    <n v="0"/>
    <s v="On-Time"/>
    <x v="238"/>
    <s v="2022-04"/>
    <s v="2022-03"/>
    <n v="0"/>
    <n v="0"/>
    <x v="7"/>
    <n v="2021"/>
    <n v="0"/>
    <s v="2022-Q2"/>
    <n v="0"/>
  </r>
  <r>
    <s v="ACC001669"/>
    <n v="663"/>
    <s v="BEHROR"/>
    <s v="JLG30K"/>
    <n v="32205"/>
    <n v="31933"/>
    <n v="43609"/>
    <d v="2022-04-23T00:00:00"/>
    <s v="Fully Paid"/>
    <s v="Quarterly EMI"/>
    <n v="30179"/>
    <s v="BEHROR-30179"/>
    <s v="Ananya Reddy"/>
    <s v="Female"/>
    <s v="18-25"/>
    <m/>
    <m/>
    <s v="General"/>
    <s v="Muslim"/>
    <s v="MORTGAGE"/>
    <s v="&lt;25K"/>
    <s v="Self-Employed"/>
    <n v="660"/>
    <s v="XLG"/>
    <s v="Services"/>
    <s v=" 36 months"/>
    <n v="0.1065"/>
    <s v="B"/>
    <s v="B2"/>
    <s v="BEHROR"/>
    <s v="301-DBS"/>
    <s v="JAIPUR"/>
    <s v="RJ"/>
    <s v="RAJASTHAN"/>
    <s v="BEHROD"/>
    <n v="30179"/>
    <s v="10055-MAHESH KUMAR PATEL"/>
    <s v="Low"/>
    <n v="32049"/>
    <n v="31518"/>
    <n v="31870"/>
    <n v="24.47"/>
    <n v="4888.13"/>
    <s v="N"/>
    <s v="N"/>
    <n v="2"/>
    <s v="On-Time"/>
    <x v="91"/>
    <s v="2022-04"/>
    <s v="2022-03"/>
    <n v="0"/>
    <n v="0"/>
    <x v="7"/>
    <n v="2021"/>
    <n v="1"/>
    <s v="2022-Q2"/>
    <n v="0"/>
  </r>
  <r>
    <s v="ACC000012"/>
    <n v="110"/>
    <s v="JALANDHAR"/>
    <s v="JLG30K"/>
    <n v="44582"/>
    <n v="2453"/>
    <n v="15668"/>
    <d v="2022-04-24T00:00:00"/>
    <s v="Fully Paid"/>
    <s v="Monthly EMI"/>
    <n v="160051"/>
    <s v="JALANDHAR-160051"/>
    <s v="Ananya Gupta"/>
    <s v="Female"/>
    <s v="36-45"/>
    <n v="38"/>
    <s v="1/1/1981"/>
    <s v="ST"/>
    <s v="Sikh"/>
    <s v="RENT"/>
    <s v="50K-75K"/>
    <s v="Salaried"/>
    <n v="450"/>
    <s v="XLG"/>
    <s v="Services"/>
    <s v=" 36 months"/>
    <n v="0.1065"/>
    <s v="B"/>
    <s v="B2"/>
    <s v="JALANDHAR"/>
    <s v="102-DBS"/>
    <s v="LUDHIANA"/>
    <s v="PB"/>
    <s v="PUNJAB"/>
    <s v="JALANDHAR"/>
    <n v="160051"/>
    <s v="10067-AKSHAY KUMAR"/>
    <s v="Low"/>
    <n v="45938"/>
    <n v="2111"/>
    <n v="44526"/>
    <n v="1.29"/>
    <n v="4109.6499999999996"/>
    <s v="N"/>
    <s v="N"/>
    <n v="0"/>
    <s v="Late"/>
    <x v="542"/>
    <s v="2022-04"/>
    <s v="2022-03"/>
    <n v="0"/>
    <n v="0"/>
    <x v="7"/>
    <n v="2021"/>
    <n v="1"/>
    <s v="2022-Q2"/>
    <n v="0"/>
  </r>
  <r>
    <s v="ACC001960"/>
    <n v="117"/>
    <s v="BEHROR"/>
    <s v="JLG30K"/>
    <n v="27185"/>
    <n v="41289"/>
    <n v="14591"/>
    <d v="2022-04-24T00:00:00"/>
    <s v="Paid Off"/>
    <s v="Quarterly EMI"/>
    <n v="30179"/>
    <s v="BEHROR-30179"/>
    <s v="Ishaan Sharma"/>
    <s v="Female"/>
    <s v="46-55"/>
    <n v="46"/>
    <s v="1/1/1973"/>
    <s v="ST"/>
    <s v="Sikh"/>
    <s v="MORTGAGE"/>
    <s v="100K+"/>
    <s v="Business"/>
    <n v="522"/>
    <s v="XLG"/>
    <s v="Services"/>
    <s v=" 36 months"/>
    <n v="0.1065"/>
    <s v="B"/>
    <s v="B2"/>
    <s v="BEHROR"/>
    <s v="301-DBS"/>
    <s v="JAIPUR"/>
    <s v="RJ"/>
    <s v="RAJASTHAN"/>
    <s v="BEHROD"/>
    <n v="30179"/>
    <s v="10055-MAHESH KUMAR PATEL"/>
    <s v="Low"/>
    <n v="27341"/>
    <n v="42325"/>
    <n v="26725"/>
    <n v="27.43"/>
    <n v="4793.4799999999996"/>
    <s v="N"/>
    <s v="N"/>
    <n v="1"/>
    <s v="Late"/>
    <x v="681"/>
    <s v="2022-04"/>
    <s v="2022-03"/>
    <n v="0"/>
    <n v="0"/>
    <x v="7"/>
    <n v="2021"/>
    <n v="0"/>
    <s v="2022-Q2"/>
    <n v="1"/>
  </r>
  <r>
    <s v="ACC000253"/>
    <n v="195"/>
    <s v="BEHROR"/>
    <s v="JLG46K"/>
    <n v="22558"/>
    <n v="12737"/>
    <n v="2321"/>
    <d v="2022-04-24T00:00:00"/>
    <s v="Fully Paid"/>
    <s v="Monthly EMI"/>
    <n v="30179"/>
    <s v="BEHROR-30179"/>
    <s v="Ananya Verma"/>
    <s v="Female"/>
    <s v="46-55"/>
    <n v="51"/>
    <s v="1/6/1967"/>
    <s v="OBC"/>
    <s v="Hindu"/>
    <s v="MORTGAGE"/>
    <s v="25K-50K"/>
    <s v="Self-Employed"/>
    <n v="770"/>
    <s v="XLG"/>
    <s v="Home Loan"/>
    <s v=" 36 months"/>
    <n v="0.1825"/>
    <s v="D"/>
    <s v="D5"/>
    <s v="BEHROR"/>
    <s v="301-DBS"/>
    <s v="JAIPUR"/>
    <s v="RJ"/>
    <s v="RAJASTHAN"/>
    <s v="BEHROD"/>
    <n v="30179"/>
    <s v="10055-MAHESH KUMAR PATEL"/>
    <s v="Low"/>
    <n v="23261"/>
    <n v="13796"/>
    <n v="22245"/>
    <n v="37.92"/>
    <n v="1568.38"/>
    <s v="N"/>
    <s v="N"/>
    <n v="0"/>
    <s v="On-Time"/>
    <x v="12"/>
    <s v="2022-04"/>
    <s v="2022-03"/>
    <n v="0"/>
    <n v="0"/>
    <x v="7"/>
    <n v="2021"/>
    <n v="1"/>
    <s v="2022-Q2"/>
    <n v="0"/>
  </r>
  <r>
    <s v="ACC000437"/>
    <n v="593"/>
    <s v="Mangaldoi"/>
    <s v="JLG35K"/>
    <n v="21263"/>
    <n v="13944"/>
    <n v="13186"/>
    <d v="2022-05-06T00:00:00"/>
    <s v="Active"/>
    <s v="Monthly EMI"/>
    <n v="570241"/>
    <s v="Mangaldoi-570241"/>
    <s v="Vivaan Gupta"/>
    <s v="Female"/>
    <s v="56-63"/>
    <n v="57"/>
    <s v="11/8/1962"/>
    <s v="General"/>
    <s v="Muslim"/>
    <s v="RENT"/>
    <s v="75K-100K"/>
    <s v="Business"/>
    <n v="472"/>
    <s v="XLG"/>
    <s v="Trade"/>
    <s v=" 36 months"/>
    <n v="9.9099999999999994E-2"/>
    <s v="B"/>
    <s v="B1"/>
    <s v="Mangaldoi"/>
    <s v="208-DBS"/>
    <s v="GUWAAHATI"/>
    <s v="AS"/>
    <s v="ASSAM"/>
    <s v="Mangaldoi"/>
    <n v="570241"/>
    <s v="10961-NAYAN JYOTI SARMAH"/>
    <s v="Low"/>
    <n v="23101"/>
    <n v="14949"/>
    <n v="21204"/>
    <n v="6.95"/>
    <n v="2174.6799999999998"/>
    <s v="N"/>
    <s v="N"/>
    <n v="0"/>
    <s v="On-Time"/>
    <x v="162"/>
    <s v="2022-05"/>
    <s v="2022-04"/>
    <n v="1"/>
    <n v="0"/>
    <x v="7"/>
    <n v="2021"/>
    <n v="1"/>
    <s v="2022-Q2"/>
    <n v="0"/>
  </r>
  <r>
    <s v="ACC001462"/>
    <n v="245"/>
    <s v="Bardhaman"/>
    <s v="JLG30K"/>
    <n v="40474"/>
    <n v="48455"/>
    <n v="18619"/>
    <d v="2022-05-08T00:00:00"/>
    <s v="Fully Paid"/>
    <s v="Quarterly EMI"/>
    <n v="610198"/>
    <s v="Bardhaman-610198"/>
    <s v="Nisha Chopra"/>
    <s v="Female"/>
    <s v="46-55"/>
    <n v="52"/>
    <s v="1/1/1965"/>
    <s v="General"/>
    <s v="Hindu"/>
    <s v="RENT"/>
    <s v="100K+"/>
    <s v="Salaried"/>
    <n v="322"/>
    <s v="XLG"/>
    <s v="Services"/>
    <s v=" 36 months"/>
    <n v="0.1065"/>
    <s v="B"/>
    <s v="B2"/>
    <s v="Bardhaman"/>
    <s v="201-DBS"/>
    <s v="HOWRAH"/>
    <s v="WB"/>
    <s v="WEST BENGAL"/>
    <s v="Barddhaman"/>
    <n v="610198"/>
    <s v="10035-ABHAY TOMER"/>
    <s v="Medium"/>
    <n v="41941"/>
    <n v="48237"/>
    <n v="40217"/>
    <n v="24.54"/>
    <n v="895.82"/>
    <s v="N"/>
    <s v="N"/>
    <n v="2"/>
    <s v="Late"/>
    <x v="517"/>
    <s v="2022-05"/>
    <s v="2022-04"/>
    <n v="0"/>
    <n v="0"/>
    <x v="7"/>
    <n v="2021"/>
    <n v="1"/>
    <s v="2022-Q2"/>
    <n v="0"/>
  </r>
  <r>
    <s v="ACC001474"/>
    <n v="314"/>
    <s v="BULANDSHAHR"/>
    <s v="JLG30K"/>
    <n v="42014"/>
    <n v="38801"/>
    <n v="24818"/>
    <d v="2022-05-09T00:00:00"/>
    <s v="Default"/>
    <s v="Quarterly EMI"/>
    <n v="10068"/>
    <s v="BULANDSHAHR-10068"/>
    <s v="Nisha Verma"/>
    <s v="Female"/>
    <s v="26-35"/>
    <n v="26"/>
    <s v="1/1/1993"/>
    <s v="OBC"/>
    <s v="Hindu"/>
    <s v="RENT"/>
    <s v="100K+"/>
    <s v="Self-Employed"/>
    <n v="824"/>
    <s v="XLG"/>
    <s v="Services"/>
    <s v=" 36 months"/>
    <n v="0.1065"/>
    <s v="B"/>
    <s v="B2"/>
    <s v="BULANDSHAHR"/>
    <s v="176-DBS"/>
    <s v="BULANDSHAHR"/>
    <s v="UP"/>
    <s v="UTTAR PRADESH"/>
    <s v="BULANDSHAHAR"/>
    <n v="10068"/>
    <s v="10057-NANDI SHANKAR"/>
    <s v="High"/>
    <n v="42084"/>
    <n v="40461"/>
    <n v="41993"/>
    <n v="28.62"/>
    <n v="2275.21"/>
    <s v="N"/>
    <s v="N"/>
    <n v="0"/>
    <s v="On-Time"/>
    <x v="648"/>
    <s v="2022-05"/>
    <s v="2022-04"/>
    <n v="0"/>
    <n v="0"/>
    <x v="7"/>
    <n v="2021"/>
    <n v="1"/>
    <s v="2022-Q2"/>
    <n v="0"/>
  </r>
  <r>
    <s v="ACC000243"/>
    <n v="833"/>
    <s v="GUWAHATI"/>
    <s v="JLG35K"/>
    <n v="20741"/>
    <n v="15006"/>
    <n v="32896"/>
    <d v="2022-05-09T00:00:00"/>
    <s v="Paid Off"/>
    <s v="Quarterly EMI"/>
    <n v="560090"/>
    <s v="GUWAHATI-560090"/>
    <s v="Nisha Verma"/>
    <s v="Female"/>
    <s v="18-25"/>
    <n v="22"/>
    <s v="10/10/1996"/>
    <s v="ST"/>
    <s v="Sikh"/>
    <s v="MORTGAGE"/>
    <s v="100K+"/>
    <s v="Salaried"/>
    <n v="564"/>
    <s v="XLG"/>
    <s v="Trade"/>
    <s v=" 36 months"/>
    <n v="9.9099999999999994E-2"/>
    <s v="B"/>
    <s v="B1"/>
    <s v="GUWAHATI"/>
    <s v="208-DBS"/>
    <s v="GUWAAHATI"/>
    <s v="AS"/>
    <s v="ASSAM"/>
    <s v="Guwahati"/>
    <n v="560090"/>
    <s v="11955-LEKHAN KONWAR"/>
    <s v="Medium"/>
    <n v="20692"/>
    <n v="15032"/>
    <n v="20713"/>
    <n v="11.5"/>
    <n v="760.73"/>
    <s v="N"/>
    <s v="N"/>
    <n v="2"/>
    <s v="On-Time"/>
    <x v="248"/>
    <s v="2022-05"/>
    <s v="2022-04"/>
    <n v="0"/>
    <n v="0"/>
    <x v="7"/>
    <n v="2021"/>
    <n v="0"/>
    <s v="2022-Q2"/>
    <n v="0"/>
  </r>
  <r>
    <s v="ACC000227"/>
    <n v="983"/>
    <s v="BEHROR"/>
    <s v="JLG30K"/>
    <n v="46663"/>
    <n v="46290"/>
    <n v="32063"/>
    <d v="2022-05-10T00:00:00"/>
    <s v="Fully Paid"/>
    <s v="Monthly EMI"/>
    <n v="30179"/>
    <s v="BEHROR-30179"/>
    <s v="Nisha Verma"/>
    <s v="Female"/>
    <s v="18-25"/>
    <n v="22"/>
    <s v="10/10/1996"/>
    <s v="ST"/>
    <s v="Sikh"/>
    <s v="MORTGAGE"/>
    <s v="100K+"/>
    <s v="Salaried"/>
    <n v="564"/>
    <s v="XLG"/>
    <s v="Services"/>
    <s v=" 36 months"/>
    <n v="0.1065"/>
    <s v="B"/>
    <s v="B2"/>
    <s v="BEHROR"/>
    <s v="301-DBS"/>
    <s v="JAIPUR"/>
    <s v="RJ"/>
    <s v="RAJASTHAN"/>
    <s v="BEHROD"/>
    <n v="30179"/>
    <s v="10055-MAHESH KUMAR PATEL"/>
    <s v="Low"/>
    <n v="48195"/>
    <n v="45852"/>
    <n v="46484"/>
    <n v="0.95"/>
    <n v="164.66"/>
    <s v="Y"/>
    <s v="N"/>
    <n v="2"/>
    <s v="On-Time"/>
    <x v="27"/>
    <s v="2022-05"/>
    <s v="2022-04"/>
    <n v="0"/>
    <n v="0"/>
    <x v="7"/>
    <n v="2021"/>
    <n v="1"/>
    <s v="2022-Q2"/>
    <n v="0"/>
  </r>
  <r>
    <s v="ACC001505"/>
    <n v="828"/>
    <s v="DHURI"/>
    <s v="JLG30K"/>
    <n v="2220"/>
    <n v="4483"/>
    <n v="9756"/>
    <d v="2022-05-11T00:00:00"/>
    <s v="Active"/>
    <s v="Monthly EMI"/>
    <n v="1030063"/>
    <s v="DHURI-1030063"/>
    <s v="Kavya Mehta"/>
    <s v="Female"/>
    <s v="46-55"/>
    <n v="52"/>
    <s v="1/1/1967"/>
    <s v="General"/>
    <s v="Muslim"/>
    <s v="RENT"/>
    <s v="&lt;25K"/>
    <s v="Business"/>
    <n v="390"/>
    <s v="XLG"/>
    <s v="Services"/>
    <s v=" 36 months"/>
    <n v="0.1065"/>
    <s v="B"/>
    <s v="B2"/>
    <s v="DHURI"/>
    <s v="102-DBS"/>
    <s v="LUDHIANA"/>
    <s v="PB"/>
    <s v="PUNJAB"/>
    <s v="SANGRUR"/>
    <n v="1030063"/>
    <s v="12058-DEEPAK KUMAR"/>
    <s v="Low"/>
    <n v="1731"/>
    <n v="4971"/>
    <n v="2151"/>
    <n v="16.690000000000001"/>
    <n v="2233.91"/>
    <s v="N"/>
    <s v="N"/>
    <n v="1"/>
    <s v="On-Time"/>
    <x v="183"/>
    <s v="2022-05"/>
    <s v="2022-04"/>
    <n v="1"/>
    <n v="0"/>
    <x v="7"/>
    <n v="2021"/>
    <n v="0"/>
    <s v="2022-Q2"/>
    <n v="0"/>
  </r>
  <r>
    <s v="ACC001896"/>
    <n v="359"/>
    <s v="DHURI"/>
    <s v="JLG35K"/>
    <n v="2188"/>
    <n v="19158"/>
    <n v="40453"/>
    <d v="2022-05-15T00:00:00"/>
    <s v="Fully Paid"/>
    <s v="Monthly EMI"/>
    <n v="1030063"/>
    <s v="DHURI-1030063"/>
    <s v="Vivaan Verma"/>
    <s v="Female"/>
    <s v="46-55"/>
    <n v="52"/>
    <s v="1/1/1967"/>
    <s v="ST"/>
    <s v="Sikh"/>
    <s v="RENT"/>
    <s v="100K+"/>
    <s v="Salaried"/>
    <n v="626"/>
    <s v="XLG"/>
    <s v="Trade"/>
    <s v=" 36 months"/>
    <n v="9.9099999999999994E-2"/>
    <s v="B"/>
    <s v="B1"/>
    <s v="DHURI"/>
    <s v="102-DBS"/>
    <s v="LUDHIANA"/>
    <s v="PB"/>
    <s v="PUNJAB"/>
    <s v="SANGRUR"/>
    <n v="1030063"/>
    <s v="12058-DEEPAK KUMAR"/>
    <s v="Low"/>
    <n v="2004"/>
    <n v="20888"/>
    <n v="1890"/>
    <n v="24.68"/>
    <n v="532.37"/>
    <s v="N"/>
    <s v="N"/>
    <n v="1"/>
    <s v="On-Time"/>
    <x v="369"/>
    <s v="2022-05"/>
    <s v="2022-04"/>
    <n v="0"/>
    <n v="0"/>
    <x v="7"/>
    <n v="2021"/>
    <n v="0"/>
    <s v="2022-Q2"/>
    <n v="0"/>
  </r>
  <r>
    <s v="ACC000622"/>
    <n v="215"/>
    <s v="MUKTSAR"/>
    <s v="JLG35K"/>
    <n v="34832"/>
    <n v="45691"/>
    <n v="42588"/>
    <d v="2022-05-16T00:00:00"/>
    <s v="Fully Paid"/>
    <s v="Monthly EMI"/>
    <n v="1110166"/>
    <s v="MUKTSAR-1110166"/>
    <s v="Kavya Gupta"/>
    <s v="Female"/>
    <s v="36-45"/>
    <n v="43"/>
    <s v="1/1/1976"/>
    <s v="Minority"/>
    <s v="Muslim"/>
    <s v="RENT"/>
    <s v="&lt;25K"/>
    <s v="Self-Employed"/>
    <n v="528"/>
    <s v="XLG"/>
    <s v="Trade"/>
    <s v=" 36 months"/>
    <n v="9.9099999999999994E-2"/>
    <s v="B"/>
    <s v="B1"/>
    <s v="MUKTSAR"/>
    <s v="102-DBS"/>
    <s v="LUDHIANA"/>
    <s v="PB"/>
    <s v="PUNJAB"/>
    <s v="SRI MUKTSAR SAHIB"/>
    <n v="1110166"/>
    <s v="11303-ASHUTOSH KUMAR SUMAN"/>
    <s v="Medium"/>
    <n v="36591"/>
    <n v="45656"/>
    <n v="34371"/>
    <n v="38.770000000000003"/>
    <n v="4875.7299999999996"/>
    <s v="N"/>
    <s v="N"/>
    <n v="2"/>
    <s v="On-Time"/>
    <x v="545"/>
    <s v="2022-05"/>
    <s v="2022-04"/>
    <n v="0"/>
    <n v="0"/>
    <x v="7"/>
    <n v="2021"/>
    <n v="1"/>
    <s v="2022-Q2"/>
    <n v="0"/>
  </r>
  <r>
    <s v="ACC001717"/>
    <n v="949"/>
    <s v="SANGRUR"/>
    <s v="JLG30K"/>
    <n v="40272"/>
    <n v="32436"/>
    <n v="13990"/>
    <d v="2022-05-17T00:00:00"/>
    <s v="Paid Off"/>
    <s v="Monthly EMI"/>
    <n v="110159"/>
    <s v="SANGRUR-110159"/>
    <s v="Laksh Joshi"/>
    <s v="Female"/>
    <s v="36-45"/>
    <n v="36"/>
    <s v="1/1/1981"/>
    <s v="OBC"/>
    <s v="Christian"/>
    <s v="RENT"/>
    <s v="100K+"/>
    <s v="Self-Employed"/>
    <n v="357"/>
    <s v="XLG"/>
    <s v="Services"/>
    <s v=" 36 months"/>
    <n v="0.1065"/>
    <s v="B"/>
    <s v="B2"/>
    <s v="SANGRUR"/>
    <s v="102-DBS"/>
    <s v="LUDHIANA"/>
    <s v="PB"/>
    <s v="PUNJAB"/>
    <s v="SANGRUR"/>
    <n v="110159"/>
    <s v="10037-RAJESH PRATAP"/>
    <s v="Low"/>
    <n v="42238"/>
    <n v="33727"/>
    <n v="39975"/>
    <n v="21.72"/>
    <n v="3024.17"/>
    <s v="N"/>
    <s v="N"/>
    <n v="1"/>
    <s v="On-Time"/>
    <x v="629"/>
    <s v="2022-05"/>
    <s v="2022-04"/>
    <n v="0"/>
    <n v="0"/>
    <x v="7"/>
    <n v="2021"/>
    <n v="1"/>
    <s v="2022-Q2"/>
    <n v="0"/>
  </r>
  <r>
    <s v="ACC000119"/>
    <n v="331"/>
    <s v="BEHROR"/>
    <s v="JLG30K"/>
    <n v="48333"/>
    <n v="3623"/>
    <n v="23997"/>
    <d v="2022-05-21T00:00:00"/>
    <s v="Fully Paid"/>
    <s v="Quarterly EMI"/>
    <n v="30179"/>
    <s v="BEHROR-30179"/>
    <s v="Nisha Patel"/>
    <s v="Female"/>
    <s v="36-45"/>
    <n v="43"/>
    <s v="1/1/1976"/>
    <s v="OBC"/>
    <s v="Hindu"/>
    <s v="RENT"/>
    <s v="75K-100K"/>
    <s v="Self-Employed"/>
    <n v="798"/>
    <s v="XLG"/>
    <s v="Services"/>
    <s v=" 36 months"/>
    <n v="0.1065"/>
    <s v="B"/>
    <s v="B2"/>
    <s v="BEHROR"/>
    <s v="301-DBS"/>
    <s v="JAIPUR"/>
    <s v="RJ"/>
    <s v="RAJASTHAN"/>
    <s v="BEHROD"/>
    <n v="30179"/>
    <s v="10055-MAHESH KUMAR PATEL"/>
    <s v="Low"/>
    <n v="48981"/>
    <n v="5016"/>
    <n v="48077"/>
    <n v="44.95"/>
    <n v="3783.19"/>
    <s v="N"/>
    <s v="N"/>
    <n v="1"/>
    <s v="Late"/>
    <x v="682"/>
    <s v="2022-05"/>
    <s v="2022-04"/>
    <n v="0"/>
    <n v="0"/>
    <x v="7"/>
    <n v="2021"/>
    <n v="0"/>
    <s v="2022-Q2"/>
    <n v="1"/>
  </r>
  <r>
    <s v="ACC001002"/>
    <n v="728"/>
    <s v="Mangaldoi"/>
    <s v="JLG30K"/>
    <n v="33785"/>
    <n v="21041"/>
    <n v="3561"/>
    <d v="2022-05-24T00:00:00"/>
    <s v="Paid Off"/>
    <s v="Quarterly EMI"/>
    <n v="570241"/>
    <s v="Mangaldoi-570241"/>
    <s v="Ananya Malhotra"/>
    <s v="Female"/>
    <s v="36-45"/>
    <n v="44"/>
    <s v="1/1/1975"/>
    <s v="SC"/>
    <s v="Hindu"/>
    <s v="MORTGAGE"/>
    <s v="&lt;25K"/>
    <s v="Self-Employed"/>
    <n v="361"/>
    <s v="XLG"/>
    <s v="Services"/>
    <s v=" 36 months"/>
    <n v="0.1065"/>
    <s v="B"/>
    <s v="B2"/>
    <s v="Mangaldoi"/>
    <s v="208-DBS"/>
    <s v="GUWAAHATI"/>
    <s v="AS"/>
    <s v="ASSAM"/>
    <s v="Mangaldoi"/>
    <n v="570241"/>
    <s v="10961-NAYAN JYOTI SARMAH"/>
    <s v="Low"/>
    <n v="35103"/>
    <n v="22908"/>
    <n v="33383"/>
    <n v="30.91"/>
    <n v="4005.89"/>
    <s v="N"/>
    <s v="N"/>
    <n v="1"/>
    <s v="Late"/>
    <x v="683"/>
    <s v="2022-05"/>
    <s v="2022-04"/>
    <n v="0"/>
    <n v="0"/>
    <x v="7"/>
    <n v="2021"/>
    <n v="0"/>
    <s v="2022-Q2"/>
    <n v="1"/>
  </r>
  <r>
    <s v="ACC000817"/>
    <n v="333"/>
    <s v="VARANASI"/>
    <s v="JLG35K"/>
    <n v="14907"/>
    <n v="19882"/>
    <n v="19134"/>
    <d v="2022-05-26T00:00:00"/>
    <s v="Fully Paid"/>
    <s v="Quarterly EMI"/>
    <n v="1280108"/>
    <s v="VARANASI-1280108"/>
    <s v="Diya Reddy"/>
    <s v="Female"/>
    <s v="36-45"/>
    <n v="36"/>
    <s v="1/1/1983"/>
    <s v="SC"/>
    <s v="Hindu"/>
    <s v="MORTGAGE"/>
    <s v="25K-50K"/>
    <s v="Business"/>
    <n v="796"/>
    <s v="XLG"/>
    <s v="Trade"/>
    <s v=" 36 months"/>
    <n v="9.9099999999999994E-2"/>
    <s v="B"/>
    <s v="B1"/>
    <s v="VARANASI"/>
    <s v="176-DBS"/>
    <s v="VARANASI"/>
    <s v="UP"/>
    <s v="UTTAR PRADESH"/>
    <s v="VARANASI"/>
    <n v="1280108"/>
    <s v="10568-RAJU RANJAN RAY"/>
    <s v="Medium"/>
    <n v="15517"/>
    <n v="20299"/>
    <n v="14574"/>
    <n v="1.93"/>
    <n v="2408.0300000000002"/>
    <s v="N"/>
    <s v="N"/>
    <n v="0"/>
    <s v="On-Time"/>
    <x v="561"/>
    <s v="2022-05"/>
    <s v="2022-04"/>
    <n v="0"/>
    <n v="0"/>
    <x v="7"/>
    <n v="2021"/>
    <n v="1"/>
    <s v="2022-Q2"/>
    <n v="0"/>
  </r>
  <r>
    <s v="ACC001575"/>
    <n v="633"/>
    <s v="SANGRUR"/>
    <s v="JLG44K"/>
    <n v="3664"/>
    <n v="39489"/>
    <n v="39553"/>
    <d v="2022-05-27T00:00:00"/>
    <s v="Fully Paid"/>
    <s v="Quarterly EMI"/>
    <n v="110159"/>
    <s v="SANGRUR-110159"/>
    <s v="Kavya Verma"/>
    <s v="Female"/>
    <s v="36-45"/>
    <n v="37"/>
    <s v="1/1/1980"/>
    <s v="General"/>
    <s v="Hindu"/>
    <s v="RENT"/>
    <s v="&lt;25K"/>
    <s v="Self-Employed"/>
    <n v="479"/>
    <s v="XLG"/>
    <s v="Home Loan"/>
    <s v=" 36 months"/>
    <n v="6.6199999999999995E-2"/>
    <s v="A"/>
    <s v="A2"/>
    <s v="SANGRUR"/>
    <s v="102-DBS"/>
    <s v="LUDHIANA"/>
    <s v="PB"/>
    <s v="PUNJAB"/>
    <s v="SANGRUR"/>
    <n v="110159"/>
    <s v="10037-RAJESH PRATAP"/>
    <s v="Low"/>
    <n v="5331"/>
    <n v="41326"/>
    <n v="3205"/>
    <n v="24.16"/>
    <n v="2992.55"/>
    <s v="N"/>
    <s v="N"/>
    <n v="0"/>
    <s v="Very Late"/>
    <x v="684"/>
    <s v="2022-05"/>
    <s v="2022-04"/>
    <n v="0"/>
    <n v="0"/>
    <x v="7"/>
    <n v="2021"/>
    <n v="0"/>
    <s v="2022-Q2"/>
    <n v="1"/>
  </r>
  <r>
    <s v="ACC001263"/>
    <n v="201"/>
    <s v="ASANSOL"/>
    <s v="JLG30K"/>
    <n v="11367"/>
    <n v="33433"/>
    <n v="21100"/>
    <d v="2022-05-30T00:00:00"/>
    <s v="Fully Paid"/>
    <s v="Monthly EMI"/>
    <n v="690076"/>
    <s v="ASANSOL-690076"/>
    <s v="Kavya Chopra"/>
    <s v="Female"/>
    <s v="36-45"/>
    <n v="36"/>
    <s v="1/1/1984"/>
    <s v="Minority"/>
    <s v="Muslim"/>
    <s v="RENT"/>
    <s v="75K-100K"/>
    <s v="Self-Employed"/>
    <n v="307"/>
    <s v="XLG"/>
    <s v="Services"/>
    <s v=" 36 months"/>
    <n v="0.1065"/>
    <s v="B"/>
    <s v="B2"/>
    <s v="ASANSOL"/>
    <s v="201-DBS"/>
    <s v="HOWRAH"/>
    <s v="WB"/>
    <s v="WEST BENGAL"/>
    <s v="PASCHIM BARDHHAMAN"/>
    <n v="690076"/>
    <s v="10035-ABHAY TOMER"/>
    <s v="Medium"/>
    <n v="11776"/>
    <n v="34592"/>
    <n v="11165"/>
    <n v="15.57"/>
    <n v="3493.6"/>
    <s v="N"/>
    <s v="N"/>
    <n v="0"/>
    <s v="On-Time"/>
    <x v="180"/>
    <s v="2022-05"/>
    <s v="2022-04"/>
    <n v="0"/>
    <n v="0"/>
    <x v="7"/>
    <n v="2021"/>
    <n v="0"/>
    <s v="2022-Q2"/>
    <n v="0"/>
  </r>
  <r>
    <s v="ACC001861"/>
    <n v="806"/>
    <s v="Mathura"/>
    <s v="JLG44K"/>
    <n v="45955"/>
    <n v="11336"/>
    <n v="43604"/>
    <d v="2022-05-31T00:00:00"/>
    <s v="Active"/>
    <s v="Quarterly EMI"/>
    <n v="910182"/>
    <s v="Mathura-910182"/>
    <s v="Laksh Reddy"/>
    <s v="Female"/>
    <s v="26-35"/>
    <n v="31"/>
    <s v="11/1/1988"/>
    <s v="SC"/>
    <s v="Hindu"/>
    <s v="RENT"/>
    <s v="25K-50K"/>
    <s v="Salaried"/>
    <n v="315"/>
    <s v="XLG"/>
    <s v="Home Loan"/>
    <s v=" 36 months"/>
    <n v="6.6199999999999995E-2"/>
    <s v="A"/>
    <s v="A2"/>
    <s v="Mathura"/>
    <s v="176-DBS"/>
    <s v="BULANDSHAHR"/>
    <s v="UP"/>
    <s v="UTTAR PRADESH"/>
    <s v="MATHURA"/>
    <n v="910182"/>
    <s v="10469-MANISH  PANDEY"/>
    <s v="High"/>
    <n v="45620"/>
    <n v="11670"/>
    <n v="45692"/>
    <n v="34.06"/>
    <n v="3145.46"/>
    <s v="N"/>
    <s v="N"/>
    <n v="0"/>
    <s v="On-Time"/>
    <x v="318"/>
    <s v="2022-05"/>
    <s v="2022-04"/>
    <n v="1"/>
    <n v="0"/>
    <x v="7"/>
    <n v="2021"/>
    <n v="0"/>
    <s v="2022-Q2"/>
    <n v="0"/>
  </r>
  <r>
    <s v="ACC000129"/>
    <n v="802"/>
    <s v="DURGAPUR"/>
    <s v="JLG35K"/>
    <n v="47703"/>
    <n v="38287"/>
    <n v="30251"/>
    <d v="2022-06-02T00:00:00"/>
    <s v="Paid Off"/>
    <s v="Monthly EMI"/>
    <n v="700013"/>
    <s v="DURGAPUR-700013"/>
    <s v="Laksh Sharma"/>
    <s v="Female"/>
    <s v="46-55"/>
    <n v="46"/>
    <s v="1/1/1973"/>
    <s v="Minority"/>
    <s v="Muslim"/>
    <s v="RENT"/>
    <s v="&lt;25K"/>
    <s v="Self-Employed"/>
    <n v="512"/>
    <s v="XLG"/>
    <s v="Trade"/>
    <s v=" 36 months"/>
    <n v="9.9099999999999994E-2"/>
    <s v="B"/>
    <s v="B1"/>
    <s v="DURGAPUR"/>
    <s v="201-DBS"/>
    <s v="HOWRAH"/>
    <s v="WB"/>
    <s v="WEST BENGAL"/>
    <s v="PASCHIM BARDHHAMAN"/>
    <n v="700013"/>
    <s v="10037-RAJESH PRATAP"/>
    <s v="Low"/>
    <n v="48468"/>
    <n v="39915"/>
    <n v="47674"/>
    <n v="13.25"/>
    <n v="1882.53"/>
    <s v="N"/>
    <s v="N"/>
    <n v="0"/>
    <s v="Very Late"/>
    <x v="685"/>
    <s v="2022-06"/>
    <s v="2022-05"/>
    <n v="0"/>
    <n v="0"/>
    <x v="7"/>
    <n v="2021"/>
    <n v="0"/>
    <s v="2022-Q2"/>
    <n v="1"/>
  </r>
  <r>
    <s v="ACC001670"/>
    <n v="92"/>
    <s v="DURGAPUR"/>
    <s v="JLG44K"/>
    <n v="28576"/>
    <n v="32667"/>
    <n v="30095"/>
    <d v="2022-06-04T00:00:00"/>
    <s v="Paid Off"/>
    <s v="Quarterly EMI"/>
    <n v="700013"/>
    <s v="DURGAPUR-700013"/>
    <s v="Laksh Mehta"/>
    <s v="Female"/>
    <s v="36-45"/>
    <n v="40"/>
    <s v="1/1/1979"/>
    <s v="ST"/>
    <s v="Sikh"/>
    <s v="RENT"/>
    <s v="50K-75K"/>
    <s v="Self-Employed"/>
    <n v="318"/>
    <s v="XLG"/>
    <s v="Home Loan"/>
    <s v=" 36 months"/>
    <n v="6.6199999999999995E-2"/>
    <s v="A"/>
    <s v="A2"/>
    <s v="DURGAPUR"/>
    <s v="201-DBS"/>
    <s v="HOWRAH"/>
    <s v="WB"/>
    <s v="WEST BENGAL"/>
    <s v="PASCHIM BARDHHAMAN"/>
    <n v="700013"/>
    <s v="10037-RAJESH PRATAP"/>
    <s v="Low"/>
    <n v="30370"/>
    <n v="32797"/>
    <n v="28460"/>
    <n v="13.75"/>
    <n v="4453.93"/>
    <s v="N"/>
    <s v="N"/>
    <n v="0"/>
    <s v="Late"/>
    <x v="686"/>
    <s v="2022-06"/>
    <s v="2022-05"/>
    <n v="0"/>
    <n v="0"/>
    <x v="7"/>
    <n v="2021"/>
    <n v="0"/>
    <s v="2022-Q2"/>
    <n v="1"/>
  </r>
  <r>
    <s v="ACC000226"/>
    <n v="377"/>
    <s v="MUKTSAR"/>
    <s v="JLG30K"/>
    <n v="24158"/>
    <n v="35335"/>
    <n v="19167"/>
    <d v="2022-06-04T00:00:00"/>
    <s v="Paid Off"/>
    <s v="Monthly EMI"/>
    <n v="1110166"/>
    <s v="MUKTSAR-1110166"/>
    <s v="Ananya Nair"/>
    <s v="Female"/>
    <s v="36-45"/>
    <n v="44"/>
    <s v="1/1/1975"/>
    <s v="ST"/>
    <s v="Sikh"/>
    <s v="RENT"/>
    <s v="50K-75K"/>
    <s v="Self-Employed"/>
    <n v="638"/>
    <s v="XLG"/>
    <s v="Services"/>
    <s v=" 36 months"/>
    <n v="0.1065"/>
    <s v="B"/>
    <s v="B2"/>
    <s v="MUKTSAR"/>
    <s v="102-DBS"/>
    <s v="LUDHIANA"/>
    <s v="PB"/>
    <s v="PUNJAB"/>
    <s v="SRI MUKTSAR SAHIB"/>
    <n v="1110166"/>
    <s v="11303-ASHUTOSH KUMAR SUMAN"/>
    <s v="Medium"/>
    <n v="24629"/>
    <n v="35103"/>
    <n v="23898"/>
    <n v="9.09"/>
    <n v="3651.94"/>
    <s v="N"/>
    <s v="Y"/>
    <n v="1"/>
    <s v="Very Late"/>
    <x v="469"/>
    <s v="2022-06"/>
    <s v="2022-05"/>
    <n v="0"/>
    <n v="0"/>
    <x v="7"/>
    <n v="2021"/>
    <n v="0"/>
    <s v="2022-Q2"/>
    <n v="0"/>
  </r>
  <r>
    <s v="ACC001692"/>
    <n v="873"/>
    <s v="FATEHGARH SAHIB"/>
    <s v="JLG35K"/>
    <n v="35528"/>
    <n v="30054"/>
    <n v="11159"/>
    <d v="2022-06-06T00:00:00"/>
    <s v="Active"/>
    <s v="Quarterly EMI"/>
    <n v="120676"/>
    <s v="FATEHGARH SAHIB-120676"/>
    <s v="Laksh Gupta"/>
    <s v="Female"/>
    <s v="36-45"/>
    <n v="36"/>
    <s v="8/9/1983"/>
    <s v="General"/>
    <s v="Muslim"/>
    <s v="OWN"/>
    <s v="&lt;25K"/>
    <s v="Business"/>
    <n v="807"/>
    <s v="XLG"/>
    <s v="Trade"/>
    <s v=" 36 months"/>
    <n v="9.9099999999999994E-2"/>
    <s v="B"/>
    <s v="B1"/>
    <s v="FATEHGARH SAHIB"/>
    <s v="102-DBS"/>
    <s v="LUDHIANA"/>
    <s v="PB"/>
    <s v="PUNJAB"/>
    <s v="FATEHGARH SAHIB"/>
    <n v="120676"/>
    <s v="10037-RAJESH PRATAP"/>
    <s v="Medium"/>
    <n v="37123"/>
    <n v="31121"/>
    <n v="35117"/>
    <n v="38.25"/>
    <n v="4807.16"/>
    <s v="Y"/>
    <s v="N"/>
    <n v="1"/>
    <s v="On-Time"/>
    <x v="687"/>
    <s v="2022-06"/>
    <s v="2022-05"/>
    <n v="1"/>
    <n v="0"/>
    <x v="7"/>
    <n v="2021"/>
    <n v="0"/>
    <s v="2022-Q2"/>
    <n v="1"/>
  </r>
  <r>
    <s v="ACC000144"/>
    <n v="397"/>
    <s v="PAOTA"/>
    <s v="JLG35K"/>
    <n v="19235"/>
    <n v="41455"/>
    <n v="20303"/>
    <d v="2022-06-07T00:00:00"/>
    <s v="Fully Paid"/>
    <s v="Quarterly EMI"/>
    <n v="90149"/>
    <s v="PAOTA-90149"/>
    <s v="Meera Nair"/>
    <s v="Female"/>
    <s v="46-55"/>
    <n v="50"/>
    <s v="1/1/1970"/>
    <s v="ST"/>
    <s v="Sikh"/>
    <s v="RENT"/>
    <s v="25K-50K"/>
    <s v="Business"/>
    <n v="664"/>
    <s v="XLG"/>
    <s v="Trade"/>
    <s v=" 36 months"/>
    <n v="9.9099999999999994E-2"/>
    <s v="B"/>
    <s v="B1"/>
    <s v="PAOTA"/>
    <s v="301-DBS"/>
    <s v="JAIPUR"/>
    <s v="RJ"/>
    <s v="RAJASTHAN"/>
    <s v="jaipur"/>
    <n v="90149"/>
    <s v="10043-RAVI MISHRA"/>
    <s v="Low"/>
    <n v="21076"/>
    <n v="42754"/>
    <n v="18935"/>
    <n v="9.82"/>
    <n v="4488.6899999999996"/>
    <s v="N"/>
    <s v="N"/>
    <n v="2"/>
    <s v="On-Time"/>
    <x v="665"/>
    <s v="2022-06"/>
    <s v="2022-05"/>
    <n v="0"/>
    <n v="0"/>
    <x v="7"/>
    <n v="2021"/>
    <n v="0"/>
    <s v="2022-Q2"/>
    <n v="0"/>
  </r>
  <r>
    <s v="ACC000472"/>
    <n v="291"/>
    <s v="PATIALA"/>
    <s v="JLG35K"/>
    <n v="32240"/>
    <n v="19746"/>
    <n v="37052"/>
    <d v="2022-06-10T00:00:00"/>
    <s v="Active"/>
    <s v="Monthly EMI"/>
    <n v="100186"/>
    <s v="PATIALA-100186"/>
    <s v="Nisha Joshi"/>
    <s v="Female"/>
    <s v="46-55"/>
    <n v="48"/>
    <s v="4/9/1971"/>
    <s v="General"/>
    <s v="Hindu"/>
    <s v="MORTGAGE"/>
    <s v="50K-75K"/>
    <s v="Business"/>
    <n v="657"/>
    <s v="XLG"/>
    <s v="Trade"/>
    <s v=" 36 months"/>
    <n v="9.9099999999999994E-2"/>
    <s v="B"/>
    <s v="B1"/>
    <s v="PATIALA"/>
    <s v="102-DBS"/>
    <s v="LUDHIANA"/>
    <s v="PB"/>
    <s v="PUNJAB"/>
    <s v="PATIALA"/>
    <n v="100186"/>
    <s v="10420-MUNENDRA  SINGH"/>
    <s v="Medium"/>
    <n v="33179"/>
    <n v="21176"/>
    <n v="32032"/>
    <n v="1.36"/>
    <n v="3341.32"/>
    <s v="N"/>
    <s v="N"/>
    <n v="0"/>
    <s v="On-Time"/>
    <x v="414"/>
    <s v="2022-06"/>
    <s v="2022-05"/>
    <n v="1"/>
    <n v="0"/>
    <x v="7"/>
    <n v="2021"/>
    <n v="0"/>
    <s v="2022-Q2"/>
    <n v="0"/>
  </r>
  <r>
    <s v="ACC000863"/>
    <n v="505"/>
    <s v="FATEHGARH SAHIB"/>
    <s v="JLG30K"/>
    <n v="43790"/>
    <n v="43721"/>
    <n v="27902"/>
    <d v="2022-06-10T00:00:00"/>
    <s v="Fully Paid"/>
    <s v="Quarterly EMI"/>
    <n v="120676"/>
    <s v="FATEHGARH SAHIB-120676"/>
    <s v="Kavya Reddy"/>
    <s v="Female"/>
    <s v="46-55"/>
    <n v="49"/>
    <s v="8/6/1970"/>
    <s v="Minority"/>
    <s v="Muslim"/>
    <s v="RENT"/>
    <s v="&lt;25K"/>
    <s v="Salaried"/>
    <n v="442"/>
    <s v="XLG"/>
    <s v="Services"/>
    <s v=" 36 months"/>
    <n v="0.1065"/>
    <s v="B"/>
    <s v="B2"/>
    <s v="FATEHGARH SAHIB"/>
    <s v="102-DBS"/>
    <s v="LUDHIANA"/>
    <s v="PB"/>
    <s v="PUNJAB"/>
    <s v="FATEHGARH SAHIB"/>
    <n v="120676"/>
    <s v="10037-RAJESH PRATAP"/>
    <s v="Medium"/>
    <n v="43850"/>
    <n v="44724"/>
    <n v="43781"/>
    <n v="26.77"/>
    <n v="269.49"/>
    <s v="N"/>
    <s v="N"/>
    <n v="0"/>
    <s v="On-Time"/>
    <x v="278"/>
    <s v="2022-06"/>
    <s v="2022-05"/>
    <n v="0"/>
    <n v="0"/>
    <x v="7"/>
    <n v="2021"/>
    <n v="0"/>
    <s v="2022-Q2"/>
    <n v="0"/>
  </r>
  <r>
    <s v="ACC000360"/>
    <n v="383"/>
    <s v="BUXAR"/>
    <s v="JLG30K"/>
    <n v="36473"/>
    <n v="45819"/>
    <n v="43483"/>
    <d v="2022-06-15T00:00:00"/>
    <s v="Default"/>
    <s v="Quarterly EMI"/>
    <n v="710002"/>
    <s v="BUXAR-710002"/>
    <s v="Ishaan Mehta"/>
    <s v="Female"/>
    <s v="36-45"/>
    <n v="39"/>
    <s v="1/1/1978"/>
    <s v="OBC"/>
    <s v="Hindu"/>
    <s v="OWN"/>
    <s v="50K-75K"/>
    <s v="Self-Employed"/>
    <n v="812"/>
    <s v="XLG"/>
    <s v="Services"/>
    <s v=" 36 months"/>
    <n v="0.1065"/>
    <s v="B"/>
    <s v="B2"/>
    <s v="BUXAR"/>
    <s v="209-DBS"/>
    <s v="PATNA"/>
    <s v="BR"/>
    <s v="BIHAR"/>
    <s v="BUXAR"/>
    <n v="710002"/>
    <s v="10055-MAHESH KUMAR PATEL"/>
    <s v="Medium"/>
    <n v="37590"/>
    <n v="46581"/>
    <n v="36197"/>
    <n v="31.65"/>
    <n v="2778.5"/>
    <s v="N"/>
    <s v="N"/>
    <n v="1"/>
    <s v="Late"/>
    <x v="538"/>
    <s v="2022-06"/>
    <s v="2022-05"/>
    <n v="0"/>
    <n v="0"/>
    <x v="7"/>
    <n v="2021"/>
    <n v="0"/>
    <s v="2022-Q2"/>
    <n v="0"/>
  </r>
  <r>
    <s v="ACC001286"/>
    <n v="866"/>
    <s v="SAMRALA"/>
    <s v="JLG35K"/>
    <n v="16782"/>
    <n v="4242"/>
    <n v="28148"/>
    <d v="2022-06-15T00:00:00"/>
    <s v="Active"/>
    <s v="Quarterly EMI"/>
    <n v="130067"/>
    <s v="SAMRALA-130067"/>
    <s v="Nisha Chopra"/>
    <s v="Female"/>
    <s v="46-55"/>
    <n v="49"/>
    <s v="10/11/1970"/>
    <s v="SC"/>
    <s v="Hindu"/>
    <s v="RENT"/>
    <s v="75K-100K"/>
    <s v="Business"/>
    <n v="641"/>
    <s v="XLG"/>
    <s v="Trade"/>
    <s v=" 36 months"/>
    <n v="9.9099999999999994E-2"/>
    <s v="B"/>
    <s v="B1"/>
    <s v="SAMRALA"/>
    <s v="102-DBS"/>
    <s v="LUDHIANA"/>
    <s v="PB"/>
    <s v="PUNJAB"/>
    <s v="SAMRALA"/>
    <n v="130067"/>
    <s v="10050-GAUTAM SINGH"/>
    <s v="Low"/>
    <n v="18559"/>
    <n v="4000"/>
    <n v="16583"/>
    <n v="12.3"/>
    <n v="856.95"/>
    <s v="N"/>
    <s v="N"/>
    <n v="0"/>
    <s v="Late"/>
    <x v="688"/>
    <s v="2022-06"/>
    <s v="2022-05"/>
    <n v="1"/>
    <n v="0"/>
    <x v="7"/>
    <n v="2021"/>
    <n v="0"/>
    <s v="2022-Q2"/>
    <n v="1"/>
  </r>
  <r>
    <s v="ACC001559"/>
    <n v="738"/>
    <s v="DURGAPUR"/>
    <s v="JLG30K"/>
    <n v="4651"/>
    <n v="39464"/>
    <n v="20244"/>
    <d v="2022-06-16T00:00:00"/>
    <s v="Paid Off"/>
    <s v="Monthly EMI"/>
    <n v="700013"/>
    <s v="DURGAPUR-700013"/>
    <s v="Laksh Patel"/>
    <s v="Female"/>
    <s v="46-55"/>
    <n v="46"/>
    <s v="1/1/1973"/>
    <s v="General"/>
    <s v="Hindu"/>
    <s v="RENT"/>
    <s v="50K-75K"/>
    <s v="Business"/>
    <n v="467"/>
    <s v="XLG"/>
    <s v="Services"/>
    <s v=" 36 months"/>
    <n v="0.1065"/>
    <s v="B"/>
    <s v="B2"/>
    <s v="DURGAPUR"/>
    <s v="201-DBS"/>
    <s v="HOWRAH"/>
    <s v="WB"/>
    <s v="WEST BENGAL"/>
    <s v="PASCHIM BARDHHAMAN"/>
    <n v="700013"/>
    <s v="10037-RAJESH PRATAP"/>
    <s v="Low"/>
    <n v="4256"/>
    <n v="40524"/>
    <n v="4419"/>
    <n v="12.66"/>
    <n v="3022.33"/>
    <s v="Y"/>
    <s v="N"/>
    <n v="2"/>
    <s v="Late"/>
    <x v="546"/>
    <s v="2022-06"/>
    <s v="2022-05"/>
    <n v="0"/>
    <n v="0"/>
    <x v="7"/>
    <n v="2021"/>
    <n v="0"/>
    <s v="2022-Q2"/>
    <n v="0"/>
  </r>
  <r>
    <s v="ACC001964"/>
    <n v="828"/>
    <s v="AGRA"/>
    <s v="JLG30K"/>
    <n v="18735"/>
    <n v="15451"/>
    <n v="15920"/>
    <d v="2022-06-16T00:00:00"/>
    <s v="Fully Paid"/>
    <s v="Monthly EMI"/>
    <n v="140056"/>
    <s v="AGRA-140056"/>
    <s v="Kavya Mehta"/>
    <s v="Female"/>
    <s v="46-55"/>
    <n v="52"/>
    <s v="1/1/1967"/>
    <s v="General"/>
    <s v="Muslim"/>
    <s v="RENT"/>
    <s v="&lt;25K"/>
    <s v="Business"/>
    <n v="390"/>
    <s v="XLG"/>
    <s v="Services"/>
    <s v=" 36 months"/>
    <n v="0.1065"/>
    <s v="B"/>
    <s v="B2"/>
    <s v="AGRA"/>
    <s v="176-DBS"/>
    <s v="BULANDSHAHR"/>
    <s v="UP"/>
    <s v="UTTAR PRADESH"/>
    <s v="AGRA"/>
    <n v="140056"/>
    <s v="10161-RAM AVTAR"/>
    <s v="Medium"/>
    <n v="19616"/>
    <n v="17270"/>
    <n v="18417"/>
    <n v="36.33"/>
    <n v="3896.89"/>
    <s v="N"/>
    <s v="N"/>
    <n v="2"/>
    <s v="Late"/>
    <x v="183"/>
    <s v="2022-06"/>
    <s v="2022-05"/>
    <n v="0"/>
    <n v="1"/>
    <x v="7"/>
    <n v="2021"/>
    <n v="0"/>
    <s v="2022-Q2"/>
    <n v="0"/>
  </r>
  <r>
    <s v="ACC000732"/>
    <n v="443"/>
    <s v="BUXAR"/>
    <s v="JLG35K"/>
    <n v="36507"/>
    <n v="4309"/>
    <n v="10966"/>
    <d v="2022-06-22T00:00:00"/>
    <s v="Paid Off"/>
    <s v="Quarterly EMI"/>
    <n v="710002"/>
    <s v="BUXAR-710002"/>
    <s v="Nisha Chopra"/>
    <s v="Female"/>
    <s v="46-55"/>
    <n v="52"/>
    <s v="1/1/1965"/>
    <s v="General"/>
    <s v="Hindu"/>
    <s v="RENT"/>
    <s v="100K+"/>
    <s v="Salaried"/>
    <n v="322"/>
    <s v="XLG"/>
    <s v="Trade"/>
    <s v=" 36 months"/>
    <n v="9.9099999999999994E-2"/>
    <s v="B"/>
    <s v="B1"/>
    <s v="BUXAR"/>
    <s v="209-DBS"/>
    <s v="PATNA"/>
    <s v="BR"/>
    <s v="BIHAR"/>
    <s v="BUXAR"/>
    <n v="710002"/>
    <s v="10055-MAHESH KUMAR PATEL"/>
    <s v="Medium"/>
    <n v="36311"/>
    <n v="6216"/>
    <n v="36245"/>
    <n v="31.89"/>
    <n v="3776.1"/>
    <s v="Y"/>
    <s v="N"/>
    <n v="2"/>
    <s v="On-Time"/>
    <x v="689"/>
    <s v="2022-06"/>
    <s v="2022-05"/>
    <n v="0"/>
    <n v="0"/>
    <x v="7"/>
    <n v="2021"/>
    <n v="0"/>
    <s v="2022-Q2"/>
    <n v="1"/>
  </r>
  <r>
    <s v="ACC001105"/>
    <n v="802"/>
    <s v="HABRA"/>
    <s v="JLG30K"/>
    <n v="22724"/>
    <n v="43155"/>
    <n v="17369"/>
    <d v="2022-06-23T00:00:00"/>
    <s v="Fully Paid"/>
    <s v="Monthly EMI"/>
    <n v="650051"/>
    <s v="HABRA-650051"/>
    <s v="Laksh Sharma"/>
    <s v="Female"/>
    <s v="46-55"/>
    <n v="46"/>
    <s v="1/1/1973"/>
    <s v="Minority"/>
    <s v="Muslim"/>
    <s v="RENT"/>
    <s v="&lt;25K"/>
    <s v="Self-Employed"/>
    <n v="512"/>
    <s v="XLG"/>
    <s v="Services"/>
    <s v=" 36 months"/>
    <n v="0.1065"/>
    <s v="B"/>
    <s v="B2"/>
    <s v="HABRA"/>
    <s v="201-DBS"/>
    <s v="HOWRAH"/>
    <s v="WB"/>
    <s v="WEST BENGAL"/>
    <s v="HABRA"/>
    <n v="650051"/>
    <s v="12361-RITESH KUMAR SINHA"/>
    <s v="Low"/>
    <n v="23341"/>
    <n v="42753"/>
    <n v="22516"/>
    <n v="28.86"/>
    <n v="1332.66"/>
    <s v="N"/>
    <s v="N"/>
    <n v="2"/>
    <s v="Late"/>
    <x v="685"/>
    <s v="2022-06"/>
    <s v="2022-05"/>
    <n v="0"/>
    <n v="0"/>
    <x v="7"/>
    <n v="2021"/>
    <n v="0"/>
    <s v="2022-Q2"/>
    <n v="0"/>
  </r>
  <r>
    <s v="ACC001151"/>
    <n v="498"/>
    <s v="TEZPUR"/>
    <s v="JLG35K"/>
    <n v="9378"/>
    <n v="37989"/>
    <n v="26933"/>
    <d v="2022-06-29T00:00:00"/>
    <s v="Active"/>
    <s v="Quarterly EMI"/>
    <n v="680026"/>
    <s v="TEZPUR-680026"/>
    <s v="Meera Patel"/>
    <s v="Female"/>
    <s v="26-35"/>
    <n v="28"/>
    <s v="4/12/1989"/>
    <s v="SC"/>
    <s v="Hindu"/>
    <s v="RENT"/>
    <s v="25K-50K"/>
    <s v="Business"/>
    <n v="385"/>
    <s v="XLG"/>
    <s v="Trade"/>
    <s v=" 36 months"/>
    <n v="9.9099999999999994E-2"/>
    <s v="B"/>
    <s v="B1"/>
    <s v="TEZPUR"/>
    <s v="208-DBS"/>
    <s v="GUWAAHATI"/>
    <s v="AS"/>
    <s v="ASSAM"/>
    <s v="SONITPUR"/>
    <n v="680026"/>
    <s v="11055-MANAS PROTIM HAZARIKA"/>
    <s v="Medium"/>
    <n v="9507"/>
    <n v="37647"/>
    <n v="9330"/>
    <n v="4.5199999999999996"/>
    <n v="4894.71"/>
    <s v="N"/>
    <s v="N"/>
    <n v="1"/>
    <s v="On-Time"/>
    <x v="72"/>
    <s v="2022-06"/>
    <s v="2022-05"/>
    <n v="1"/>
    <n v="0"/>
    <x v="7"/>
    <n v="2021"/>
    <n v="0"/>
    <s v="2022-Q2"/>
    <n v="0"/>
  </r>
  <r>
    <s v="ACC000202"/>
    <n v="871"/>
    <s v="TEZPUR"/>
    <s v="JLG45K"/>
    <n v="4941"/>
    <n v="29332"/>
    <n v="40098"/>
    <d v="2022-07-02T00:00:00"/>
    <s v="Fully Paid"/>
    <s v="Quarterly EMI"/>
    <n v="680026"/>
    <s v="TEZPUR-680026"/>
    <s v="Meera Malhotra"/>
    <s v="Female"/>
    <s v="46-55"/>
    <n v="50"/>
    <s v="1/1/1970"/>
    <s v="Minority"/>
    <s v="Muslim"/>
    <s v="RENT"/>
    <s v="&lt;25K"/>
    <s v="Salaried"/>
    <n v="416"/>
    <s v="XLG"/>
    <s v="Agriculture"/>
    <s v=" 36 months"/>
    <n v="7.51E-2"/>
    <s v="A"/>
    <s v="A3"/>
    <s v="TEZPUR"/>
    <s v="208-DBS"/>
    <s v="GUWAAHATI"/>
    <s v="AS"/>
    <s v="ASSAM"/>
    <s v="SONITPUR"/>
    <n v="680026"/>
    <s v="11055-MANAS PROTIM HAZARIKA"/>
    <s v="Medium"/>
    <n v="5703"/>
    <n v="29830"/>
    <n v="4739"/>
    <n v="42.22"/>
    <n v="1035.1300000000001"/>
    <s v="N"/>
    <s v="N"/>
    <n v="0"/>
    <s v="Late"/>
    <x v="222"/>
    <s v="2022-07"/>
    <s v="2022-06"/>
    <n v="0"/>
    <n v="0"/>
    <x v="7"/>
    <n v="2021"/>
    <n v="0"/>
    <s v="2022-Q3"/>
    <n v="0"/>
  </r>
  <r>
    <s v="ACC001048"/>
    <n v="131"/>
    <s v="FATEHABAD"/>
    <s v="JLG44K"/>
    <n v="30292"/>
    <n v="46886"/>
    <n v="23285"/>
    <d v="2022-07-03T00:00:00"/>
    <s v="Fully Paid"/>
    <s v="Monthly EMI"/>
    <n v="670106"/>
    <s v="FATEHABAD-670106"/>
    <s v="Kavya Patel"/>
    <s v="Female"/>
    <s v="36-45"/>
    <n v="36"/>
    <s v="1/1/1983"/>
    <s v="ST"/>
    <s v="Sikh"/>
    <s v="RENT"/>
    <s v="100K+"/>
    <s v="Business"/>
    <n v="692"/>
    <s v="XLG"/>
    <s v="Home Loan"/>
    <s v=" 36 months"/>
    <n v="6.6199999999999995E-2"/>
    <s v="A"/>
    <s v="A2"/>
    <s v="FATEHABAD"/>
    <s v="206-DBS"/>
    <s v="KARNAL"/>
    <s v="HR"/>
    <s v="HARYANA"/>
    <s v="FATEHABAD"/>
    <n v="670106"/>
    <s v="10316-DEEPAK KUMAR"/>
    <s v="Medium"/>
    <n v="31821"/>
    <n v="46420"/>
    <n v="29917"/>
    <n v="46.75"/>
    <n v="1307.92"/>
    <s v="N"/>
    <s v="N"/>
    <n v="0"/>
    <s v="On-Time"/>
    <x v="535"/>
    <s v="2022-07"/>
    <s v="2022-06"/>
    <n v="0"/>
    <n v="0"/>
    <x v="7"/>
    <n v="2021"/>
    <n v="0"/>
    <s v="2022-Q3"/>
    <n v="0"/>
  </r>
  <r>
    <s v="ACC001927"/>
    <n v="56"/>
    <s v="BUXAR"/>
    <s v="JLG44K"/>
    <n v="5614"/>
    <n v="47051"/>
    <n v="32986"/>
    <d v="2022-07-11T00:00:00"/>
    <s v="Paid Off"/>
    <s v="Quarterly EMI"/>
    <n v="710002"/>
    <s v="BUXAR-710002"/>
    <s v="Laksh Patel"/>
    <s v="Female"/>
    <s v="46-55"/>
    <n v="46"/>
    <s v="1/1/1973"/>
    <s v="General"/>
    <s v="Hindu"/>
    <s v="RENT"/>
    <s v="50K-75K"/>
    <s v="Business"/>
    <n v="467"/>
    <s v="XLG"/>
    <s v="Home Loan"/>
    <s v=" 36 months"/>
    <n v="6.6199999999999995E-2"/>
    <s v="A"/>
    <s v="A2"/>
    <s v="BUXAR"/>
    <s v="209-DBS"/>
    <s v="PATNA"/>
    <s v="BR"/>
    <s v="BIHAR"/>
    <s v="BUXAR"/>
    <n v="710002"/>
    <s v="10055-MAHESH KUMAR PATEL"/>
    <s v="Medium"/>
    <n v="5663"/>
    <n v="46731"/>
    <n v="5551"/>
    <n v="3.71"/>
    <n v="4319.72"/>
    <s v="N"/>
    <s v="N"/>
    <n v="0"/>
    <s v="On-Time"/>
    <x v="690"/>
    <s v="2022-07"/>
    <s v="2022-06"/>
    <n v="0"/>
    <n v="0"/>
    <x v="7"/>
    <n v="2021"/>
    <n v="0"/>
    <s v="2022-Q3"/>
    <n v="1"/>
  </r>
  <r>
    <s v="ACC001172"/>
    <n v="961"/>
    <s v="AGRA"/>
    <s v="JLG29K"/>
    <n v="35537"/>
    <n v="24189"/>
    <n v="27974"/>
    <d v="2022-07-11T00:00:00"/>
    <s v="Paid Off"/>
    <s v="Monthly EMI"/>
    <n v="140056"/>
    <s v="AGRA-140056"/>
    <s v="Ananya Reddy"/>
    <s v="Female"/>
    <s v="26-35"/>
    <n v="29"/>
    <s v="1/1/1989"/>
    <s v="ST"/>
    <s v="Sikh"/>
    <s v="RENT"/>
    <s v="100K+"/>
    <s v="Salaried"/>
    <n v="324"/>
    <s v="XLG"/>
    <s v="Trade"/>
    <s v=" 60 months"/>
    <n v="0.17269999999999999"/>
    <s v="D"/>
    <s v="D3"/>
    <s v="AGRA"/>
    <s v="176-DBS"/>
    <s v="BULANDSHAHR"/>
    <s v="UP"/>
    <s v="UTTAR PRADESH"/>
    <s v="AGRA"/>
    <n v="140056"/>
    <s v="10161-RAM AVTAR"/>
    <s v="Medium"/>
    <n v="35675"/>
    <n v="23724"/>
    <n v="35262"/>
    <n v="19.649999999999999"/>
    <n v="1629.6"/>
    <s v="N"/>
    <s v="N"/>
    <n v="2"/>
    <s v="On-Time"/>
    <x v="76"/>
    <s v="2022-07"/>
    <s v="2022-06"/>
    <n v="0"/>
    <n v="0"/>
    <x v="7"/>
    <n v="2021"/>
    <n v="0"/>
    <s v="2022-Q3"/>
    <n v="0"/>
  </r>
  <r>
    <s v="ACC000899"/>
    <n v="470"/>
    <s v="MUKTSAR"/>
    <s v="JLG30K"/>
    <n v="36794"/>
    <n v="41941"/>
    <n v="25063"/>
    <d v="2022-07-12T00:00:00"/>
    <s v="Paid Off"/>
    <s v="Monthly EMI"/>
    <n v="1110166"/>
    <s v="MUKTSAR-1110166"/>
    <s v="Nisha Nair"/>
    <s v="Female"/>
    <s v="26-35"/>
    <n v="28"/>
    <s v="8/11/1991"/>
    <s v="ST"/>
    <s v="Sikh"/>
    <s v="MORTGAGE"/>
    <s v="25K-50K"/>
    <s v="Self-Employed"/>
    <n v="641"/>
    <s v="XLG"/>
    <s v="Services"/>
    <s v=" 36 months"/>
    <n v="0.1065"/>
    <s v="B"/>
    <s v="B2"/>
    <s v="MUKTSAR"/>
    <s v="102-DBS"/>
    <s v="LUDHIANA"/>
    <s v="PB"/>
    <s v="PUNJAB"/>
    <s v="SRI MUKTSAR SAHIB"/>
    <n v="1110166"/>
    <s v="11303-ASHUTOSH KUMAR SUMAN"/>
    <s v="Medium"/>
    <n v="37621"/>
    <n v="41613"/>
    <n v="36764"/>
    <n v="37.47"/>
    <n v="2980.04"/>
    <s v="N"/>
    <s v="N"/>
    <n v="1"/>
    <s v="On-Time"/>
    <x v="608"/>
    <s v="2022-07"/>
    <s v="2022-06"/>
    <n v="0"/>
    <n v="0"/>
    <x v="7"/>
    <n v="2021"/>
    <n v="1"/>
    <s v="2022-Q3"/>
    <n v="0"/>
  </r>
  <r>
    <s v="ACC000396"/>
    <n v="935"/>
    <s v="DURGAPUR"/>
    <s v="JLG30K"/>
    <n v="19042"/>
    <n v="8797"/>
    <n v="37947"/>
    <d v="2022-07-14T00:00:00"/>
    <s v="Fully Paid"/>
    <s v="Quarterly EMI"/>
    <n v="700013"/>
    <s v="DURGAPUR-700013"/>
    <s v="Nisha Chopra"/>
    <s v="Female"/>
    <s v="46-55"/>
    <n v="49"/>
    <s v="10/11/1970"/>
    <s v="SC"/>
    <s v="Hindu"/>
    <s v="RENT"/>
    <s v="75K-100K"/>
    <s v="Business"/>
    <n v="641"/>
    <s v="XLG"/>
    <s v="Services"/>
    <s v=" 36 months"/>
    <n v="0.1065"/>
    <s v="B"/>
    <s v="B2"/>
    <s v="DURGAPUR"/>
    <s v="201-DBS"/>
    <s v="HOWRAH"/>
    <s v="WB"/>
    <s v="WEST BENGAL"/>
    <s v="PASCHIM BARDHHAMAN"/>
    <n v="700013"/>
    <s v="10037-RAJESH PRATAP"/>
    <s v="Low"/>
    <n v="19868"/>
    <n v="8781"/>
    <n v="19039"/>
    <n v="41.86"/>
    <n v="3081.28"/>
    <s v="N"/>
    <s v="N"/>
    <n v="0"/>
    <s v="On-Time"/>
    <x v="372"/>
    <s v="2022-07"/>
    <s v="2022-06"/>
    <n v="0"/>
    <n v="0"/>
    <x v="7"/>
    <n v="2021"/>
    <n v="0"/>
    <s v="2022-Q3"/>
    <n v="0"/>
  </r>
  <r>
    <s v="ACC000931"/>
    <n v="442"/>
    <s v="DURGAPUR"/>
    <s v="JLG45K"/>
    <n v="4098"/>
    <n v="10377"/>
    <n v="1826"/>
    <d v="2022-07-17T00:00:00"/>
    <s v="Default"/>
    <s v="Quarterly EMI"/>
    <n v="700013"/>
    <s v="DURGAPUR-700013"/>
    <s v="Aditya Verma"/>
    <s v="Female"/>
    <s v="36-45"/>
    <n v="40"/>
    <s v="29-01-1979"/>
    <s v="Minority"/>
    <s v="Muslim"/>
    <s v="RENT"/>
    <s v="50K-75K"/>
    <s v="Salaried"/>
    <n v="714"/>
    <s v="XLG"/>
    <s v="Agriculture"/>
    <s v=" 36 months"/>
    <n v="7.51E-2"/>
    <s v="A"/>
    <s v="A3"/>
    <s v="DURGAPUR"/>
    <s v="201-DBS"/>
    <s v="HOWRAH"/>
    <s v="WB"/>
    <s v="WEST BENGAL"/>
    <s v="PASCHIM BARDHHAMAN"/>
    <n v="700013"/>
    <s v="10037-RAJESH PRATAP"/>
    <s v="Low"/>
    <n v="5005"/>
    <n v="9975"/>
    <n v="3962"/>
    <n v="14.65"/>
    <n v="174.72"/>
    <s v="N"/>
    <s v="N"/>
    <n v="1"/>
    <s v="On-Time"/>
    <x v="691"/>
    <s v="2022-07"/>
    <s v="2022-06"/>
    <n v="0"/>
    <n v="0"/>
    <x v="7"/>
    <n v="2021"/>
    <n v="0"/>
    <s v="2022-Q3"/>
    <n v="1"/>
  </r>
  <r>
    <s v="ACC000130"/>
    <n v="956"/>
    <s v="ASANSOL"/>
    <s v="JLG30K"/>
    <n v="29087"/>
    <n v="22277"/>
    <n v="35757"/>
    <d v="2022-07-17T00:00:00"/>
    <s v="Active"/>
    <s v="Quarterly EMI"/>
    <n v="690076"/>
    <s v="ASANSOL-690076"/>
    <s v="Kavya Mehta"/>
    <s v="Female"/>
    <s v="26-35"/>
    <n v="31"/>
    <s v="1/1/1987"/>
    <s v="ST"/>
    <s v="Muslim"/>
    <s v="RENT"/>
    <s v="&lt;25K"/>
    <s v="Self-Employed"/>
    <n v="466"/>
    <s v="XLG"/>
    <s v="Services"/>
    <s v=" 36 months"/>
    <n v="0.1065"/>
    <s v="B"/>
    <s v="B2"/>
    <s v="ASANSOL"/>
    <s v="201-DBS"/>
    <s v="HOWRAH"/>
    <s v="WB"/>
    <s v="WEST BENGAL"/>
    <s v="PASCHIM BARDHHAMAN"/>
    <n v="690076"/>
    <s v="10035-ABHAY TOMER"/>
    <s v="Medium"/>
    <n v="30123"/>
    <n v="21806"/>
    <n v="28946"/>
    <n v="7.79"/>
    <n v="1144.33"/>
    <s v="N"/>
    <s v="N"/>
    <n v="0"/>
    <s v="On-Time"/>
    <x v="105"/>
    <s v="2022-07"/>
    <s v="2022-06"/>
    <n v="1"/>
    <n v="0"/>
    <x v="7"/>
    <n v="2021"/>
    <n v="0"/>
    <s v="2022-Q3"/>
    <n v="0"/>
  </r>
  <r>
    <s v="ACC000359"/>
    <n v="135"/>
    <s v="CHHAPRA"/>
    <s v="JLG50K"/>
    <n v="3155"/>
    <n v="35403"/>
    <n v="43146"/>
    <d v="2022-07-18T00:00:00"/>
    <s v="Active"/>
    <s v="Quarterly EMI"/>
    <n v="380112"/>
    <s v="CHHAPRA-380112"/>
    <s v="Meera Verma"/>
    <s v="Female"/>
    <s v="26-35"/>
    <n v="34"/>
    <s v="1/1/1984"/>
    <s v="ST"/>
    <s v="Sikh"/>
    <s v="RENT"/>
    <s v="100K+"/>
    <s v="Self-Employed"/>
    <n v="464"/>
    <s v="XLG"/>
    <s v="Home Loan"/>
    <s v=" 60 months"/>
    <n v="0.1991"/>
    <s v="E"/>
    <s v="E4"/>
    <s v="CHHAPRA"/>
    <s v="209-DBS"/>
    <s v="PATNA"/>
    <s v="BR"/>
    <s v="BIHAR"/>
    <s v="CHHAPRA"/>
    <n v="380112"/>
    <s v="11867-VIKRANT KUMAR VICKY"/>
    <s v="High"/>
    <n v="4438"/>
    <n v="36039"/>
    <n v="2728"/>
    <n v="46.31"/>
    <n v="2042.82"/>
    <s v="N"/>
    <s v="N"/>
    <n v="0"/>
    <s v="Late"/>
    <x v="64"/>
    <s v="2022-07"/>
    <s v="2022-06"/>
    <n v="1"/>
    <n v="0"/>
    <x v="7"/>
    <n v="2021"/>
    <n v="1"/>
    <s v="2022-Q3"/>
    <n v="0"/>
  </r>
  <r>
    <s v="ACC000058"/>
    <n v="438"/>
    <s v="MUKTSAR"/>
    <s v="JLG50K"/>
    <n v="21191"/>
    <n v="37436"/>
    <n v="15455"/>
    <d v="2022-07-20T00:00:00"/>
    <s v="Active"/>
    <s v="Quarterly EMI"/>
    <n v="1110166"/>
    <s v="MUKTSAR-1110166"/>
    <s v="Laksh Mehta"/>
    <s v="Female"/>
    <s v="36-45"/>
    <n v="44"/>
    <s v="28-07-1975"/>
    <s v="General"/>
    <s v="Muslim"/>
    <s v="RENT"/>
    <s v="50K-75K"/>
    <s v="Salaried"/>
    <n v="425"/>
    <s v="XLG"/>
    <s v="Home Loan"/>
    <s v=" 60 months"/>
    <n v="0.1991"/>
    <s v="E"/>
    <s v="E4"/>
    <s v="MUKTSAR"/>
    <s v="102-DBS"/>
    <s v="LUDHIANA"/>
    <s v="PB"/>
    <s v="PUNJAB"/>
    <s v="SRI MUKTSAR SAHIB"/>
    <n v="1110166"/>
    <s v="11303-ASHUTOSH KUMAR SUMAN"/>
    <s v="Medium"/>
    <n v="22674"/>
    <n v="39398"/>
    <n v="21156"/>
    <n v="26.95"/>
    <n v="2757.06"/>
    <s v="N"/>
    <s v="N"/>
    <n v="2"/>
    <s v="On-Time"/>
    <x v="22"/>
    <s v="2022-07"/>
    <s v="2022-06"/>
    <n v="1"/>
    <n v="0"/>
    <x v="7"/>
    <n v="2021"/>
    <n v="1"/>
    <s v="2022-Q3"/>
    <n v="0"/>
  </r>
  <r>
    <s v="ACC000927"/>
    <n v="813"/>
    <s v="SANGRUR"/>
    <s v="JLG46K"/>
    <n v="23932"/>
    <n v="2946"/>
    <n v="28245"/>
    <d v="2022-07-21T00:00:00"/>
    <s v="Paid Off"/>
    <s v="Quarterly EMI"/>
    <n v="110159"/>
    <s v="SANGRUR-110159"/>
    <s v="Kavya Verma"/>
    <s v="Female"/>
    <s v="36-45"/>
    <n v="39"/>
    <s v="1/1/1980"/>
    <s v="ST"/>
    <s v="Sikh"/>
    <s v="RENT"/>
    <s v="100K+"/>
    <s v="Business"/>
    <n v="791"/>
    <s v="XLG"/>
    <s v="Home Loan"/>
    <s v=" 36 months"/>
    <n v="0.1825"/>
    <s v="D"/>
    <s v="D5"/>
    <s v="SANGRUR"/>
    <s v="102-DBS"/>
    <s v="LUDHIANA"/>
    <s v="PB"/>
    <s v="PUNJAB"/>
    <s v="SANGRUR"/>
    <n v="110159"/>
    <s v="10037-RAJESH PRATAP"/>
    <s v="Low"/>
    <n v="25431"/>
    <n v="3372"/>
    <n v="23717"/>
    <n v="48.6"/>
    <n v="637.61"/>
    <s v="N"/>
    <s v="N"/>
    <n v="1"/>
    <s v="On-Time"/>
    <x v="692"/>
    <s v="2022-07"/>
    <s v="2022-06"/>
    <n v="0"/>
    <n v="0"/>
    <x v="7"/>
    <n v="2021"/>
    <n v="0"/>
    <s v="2022-Q3"/>
    <n v="1"/>
  </r>
  <r>
    <s v="ACC001298"/>
    <n v="349"/>
    <s v="PATIALA"/>
    <s v="JLG30K"/>
    <n v="26825"/>
    <n v="37802"/>
    <n v="30415"/>
    <d v="2022-07-25T00:00:00"/>
    <s v="Active"/>
    <s v="Quarterly EMI"/>
    <n v="100186"/>
    <s v="PATIALA-100186"/>
    <s v="Kavya Reddy"/>
    <s v="Female"/>
    <s v="18-25"/>
    <n v="23"/>
    <s v="2/2/1994"/>
    <s v="General"/>
    <s v="Hindu"/>
    <s v="RENT"/>
    <s v="25K-50K"/>
    <s v="Business"/>
    <n v="503"/>
    <s v="XLG"/>
    <s v="Services"/>
    <s v=" 36 months"/>
    <n v="0.1065"/>
    <s v="B"/>
    <s v="B2"/>
    <s v="PATIALA"/>
    <s v="102-DBS"/>
    <s v="LUDHIANA"/>
    <s v="PB"/>
    <s v="PUNJAB"/>
    <s v="PATIALA"/>
    <n v="100186"/>
    <s v="10420-MUNENDRA  SINGH"/>
    <s v="Medium"/>
    <n v="28518"/>
    <n v="38781"/>
    <n v="26465"/>
    <n v="34.54"/>
    <n v="3756.16"/>
    <s v="N"/>
    <s v="N"/>
    <n v="2"/>
    <s v="On-Time"/>
    <x v="33"/>
    <s v="2022-07"/>
    <s v="2022-06"/>
    <n v="1"/>
    <n v="0"/>
    <x v="7"/>
    <n v="2021"/>
    <n v="0"/>
    <s v="2022-Q3"/>
    <n v="0"/>
  </r>
  <r>
    <s v="ACC000066"/>
    <n v="957"/>
    <s v="HAPUR"/>
    <s v="JLG35K"/>
    <n v="42998"/>
    <n v="9607"/>
    <n v="20396"/>
    <d v="2022-07-26T00:00:00"/>
    <s v="Default"/>
    <s v="Quarterly EMI"/>
    <n v="210563"/>
    <s v="HAPUR-210563"/>
    <s v="Diya Chopra"/>
    <s v="Female"/>
    <s v="26-35"/>
    <n v="35"/>
    <s v="20-03-1984"/>
    <s v="SC"/>
    <s v="Hindu"/>
    <s v="RENT"/>
    <s v="75K-100K"/>
    <s v="Self-Employed"/>
    <n v="567"/>
    <s v="XLG"/>
    <s v="Trade"/>
    <s v=" 36 months"/>
    <n v="9.9099999999999994E-2"/>
    <s v="B"/>
    <s v="B1"/>
    <s v="HAPUR"/>
    <s v="176-DBS"/>
    <s v="BULANDSHAHR"/>
    <s v="UP"/>
    <s v="UTTAR PRADESH"/>
    <s v="HAPUR"/>
    <n v="210563"/>
    <s v="10183-RISHABH PANT"/>
    <s v="Low"/>
    <n v="42630"/>
    <n v="9653"/>
    <n v="42626"/>
    <n v="49.61"/>
    <n v="3704.96"/>
    <s v="N"/>
    <s v="N"/>
    <n v="1"/>
    <s v="On-Time"/>
    <x v="24"/>
    <s v="2022-07"/>
    <s v="2022-06"/>
    <n v="0"/>
    <n v="0"/>
    <x v="7"/>
    <n v="2021"/>
    <n v="0"/>
    <s v="2022-Q3"/>
    <n v="0"/>
  </r>
  <r>
    <s v="ACC001266"/>
    <n v="49"/>
    <s v="Mangaldoi"/>
    <s v="JLG30K"/>
    <n v="8330"/>
    <n v="36849"/>
    <n v="1962"/>
    <d v="2022-07-27T00:00:00"/>
    <s v="Paid Off"/>
    <s v="Quarterly EMI"/>
    <n v="570241"/>
    <s v="Mangaldoi-570241"/>
    <s v="Aarav Sharma"/>
    <s v="Female"/>
    <s v="46-55"/>
    <n v="46"/>
    <s v="5/4/1973"/>
    <s v="SC"/>
    <s v="Hindu"/>
    <s v="RENT"/>
    <s v="100K+"/>
    <s v="Business"/>
    <n v="459"/>
    <s v="XLG"/>
    <s v="Services"/>
    <s v=" 36 months"/>
    <n v="0.1065"/>
    <s v="B"/>
    <s v="B2"/>
    <s v="Mangaldoi"/>
    <s v="208-DBS"/>
    <s v="GUWAAHATI"/>
    <s v="AS"/>
    <s v="ASSAM"/>
    <s v="Mangaldoi"/>
    <n v="570241"/>
    <s v="10961-NAYAN JYOTI SARMAH"/>
    <s v="Low"/>
    <n v="8404"/>
    <n v="37143"/>
    <n v="8193"/>
    <n v="27.55"/>
    <n v="2621.0100000000002"/>
    <s v="N"/>
    <s v="N"/>
    <n v="2"/>
    <s v="On-Time"/>
    <x v="26"/>
    <s v="2022-07"/>
    <s v="2022-06"/>
    <n v="0"/>
    <n v="0"/>
    <x v="7"/>
    <n v="2021"/>
    <n v="0"/>
    <s v="2022-Q3"/>
    <n v="0"/>
  </r>
  <r>
    <s v="ACC000420"/>
    <n v="404"/>
    <s v="SAMRALA"/>
    <s v="JLG30K"/>
    <n v="42545"/>
    <n v="31228"/>
    <n v="30112"/>
    <d v="2022-07-27T00:00:00"/>
    <s v="Paid Off"/>
    <s v="Monthly EMI"/>
    <n v="130067"/>
    <s v="SAMRALA-130067"/>
    <s v="Vivaan Joshi"/>
    <s v="Female"/>
    <s v="26-35"/>
    <n v="29"/>
    <s v="1/1/1990"/>
    <s v="Minority"/>
    <s v="Hindu"/>
    <s v="MORTGAGE"/>
    <s v="75K-100K"/>
    <s v="Business"/>
    <n v="395"/>
    <s v="XLG"/>
    <s v="Services"/>
    <s v=" 36 months"/>
    <n v="0.1065"/>
    <s v="B"/>
    <s v="B2"/>
    <s v="SAMRALA"/>
    <s v="102-DBS"/>
    <s v="LUDHIANA"/>
    <s v="PB"/>
    <s v="PUNJAB"/>
    <s v="SAMRALA"/>
    <n v="130067"/>
    <s v="10050-GAUTAM SINGH"/>
    <s v="Low"/>
    <n v="44041"/>
    <n v="31099"/>
    <n v="42429"/>
    <n v="42.06"/>
    <n v="524.41999999999996"/>
    <s v="N"/>
    <s v="N"/>
    <n v="1"/>
    <s v="Late"/>
    <x v="189"/>
    <s v="2022-07"/>
    <s v="2022-06"/>
    <n v="0"/>
    <n v="0"/>
    <x v="7"/>
    <n v="2021"/>
    <n v="1"/>
    <s v="2022-Q3"/>
    <n v="0"/>
  </r>
  <r>
    <s v="ACC001434"/>
    <n v="373"/>
    <s v="Mathura"/>
    <s v="JLG35K"/>
    <n v="34539"/>
    <n v="11249"/>
    <n v="10773"/>
    <d v="2022-07-28T00:00:00"/>
    <s v="Default"/>
    <s v="Quarterly EMI"/>
    <n v="910182"/>
    <s v="Mathura-910182"/>
    <s v="Meera Gupta"/>
    <s v="Female"/>
    <s v="26-35"/>
    <n v="29"/>
    <s v="1/1/1989"/>
    <s v="ST"/>
    <s v="Sikh"/>
    <s v="RENT"/>
    <s v="75K-100K"/>
    <s v="Self-Employed"/>
    <n v="369"/>
    <s v="XLG"/>
    <s v="Trade"/>
    <s v=" 36 months"/>
    <n v="9.9099999999999994E-2"/>
    <s v="B"/>
    <s v="B1"/>
    <s v="Mathura"/>
    <s v="176-DBS"/>
    <s v="BULANDSHAHR"/>
    <s v="UP"/>
    <s v="UTTAR PRADESH"/>
    <s v="MATHURA"/>
    <n v="910182"/>
    <s v="10469-MANISH  PANDEY"/>
    <s v="High"/>
    <n v="35359"/>
    <n v="11980"/>
    <n v="34418"/>
    <n v="6.34"/>
    <n v="4380.5200000000004"/>
    <s v="N"/>
    <s v="N"/>
    <n v="2"/>
    <s v="Late"/>
    <x v="169"/>
    <s v="2022-07"/>
    <s v="2022-06"/>
    <n v="0"/>
    <n v="0"/>
    <x v="7"/>
    <n v="2021"/>
    <n v="1"/>
    <s v="2022-Q3"/>
    <n v="0"/>
  </r>
  <r>
    <s v="ACC001074"/>
    <n v="580"/>
    <s v="SANGRUR"/>
    <s v="JLG35K"/>
    <n v="44480"/>
    <n v="10863"/>
    <n v="2750"/>
    <d v="2022-07-29T00:00:00"/>
    <s v="Paid Off"/>
    <s v="Monthly EMI"/>
    <n v="110159"/>
    <s v="SANGRUR-110159"/>
    <s v="Aditya Sharma"/>
    <s v="Female"/>
    <s v="26-35"/>
    <n v="32"/>
    <s v="1/1/1985"/>
    <s v="General"/>
    <s v="Hindu"/>
    <s v="RENT"/>
    <s v="50K-75K"/>
    <s v="Self-Employed"/>
    <n v="821"/>
    <s v="XLG"/>
    <s v="Trade"/>
    <s v=" 36 months"/>
    <n v="9.9099999999999994E-2"/>
    <s v="B"/>
    <s v="B1"/>
    <s v="SANGRUR"/>
    <s v="102-DBS"/>
    <s v="LUDHIANA"/>
    <s v="PB"/>
    <s v="PUNJAB"/>
    <s v="SANGRUR"/>
    <n v="110159"/>
    <s v="10037-RAJESH PRATAP"/>
    <s v="Low"/>
    <n v="45671"/>
    <n v="12370"/>
    <n v="44198"/>
    <n v="45.07"/>
    <n v="417.8"/>
    <s v="Y"/>
    <s v="N"/>
    <n v="2"/>
    <s v="On-Time"/>
    <x v="484"/>
    <s v="2022-07"/>
    <s v="2022-06"/>
    <n v="0"/>
    <n v="0"/>
    <x v="7"/>
    <n v="2021"/>
    <n v="0"/>
    <s v="2022-Q3"/>
    <n v="0"/>
  </r>
  <r>
    <s v="ACC000281"/>
    <n v="659"/>
    <s v="MUKTSAR"/>
    <s v="JLG35K"/>
    <n v="41390"/>
    <n v="13033"/>
    <n v="41404"/>
    <d v="2022-07-29T00:00:00"/>
    <s v="Active"/>
    <s v="Quarterly EMI"/>
    <n v="1110166"/>
    <s v="MUKTSAR-1110166"/>
    <s v="Kavya Gupta"/>
    <s v="Female"/>
    <s v="36-45"/>
    <n v="39"/>
    <s v="1/1/1978"/>
    <s v="OBC"/>
    <s v="Hindu"/>
    <s v="RENT"/>
    <s v="50K-75K"/>
    <s v="Salaried"/>
    <n v="692"/>
    <s v="XLG"/>
    <s v="Trade"/>
    <s v=" 36 months"/>
    <n v="9.9099999999999994E-2"/>
    <s v="B"/>
    <s v="B1"/>
    <s v="MUKTSAR"/>
    <s v="102-DBS"/>
    <s v="LUDHIANA"/>
    <s v="PB"/>
    <s v="PUNJAB"/>
    <s v="SRI MUKTSAR SAHIB"/>
    <n v="1110166"/>
    <s v="11303-ASHUTOSH KUMAR SUMAN"/>
    <s v="Medium"/>
    <n v="41856"/>
    <n v="13704"/>
    <n v="41064"/>
    <n v="43.75"/>
    <n v="2507.5700000000002"/>
    <s v="N"/>
    <s v="N"/>
    <n v="0"/>
    <s v="Late"/>
    <x v="316"/>
    <s v="2022-07"/>
    <s v="2022-06"/>
    <n v="1"/>
    <n v="0"/>
    <x v="7"/>
    <n v="2021"/>
    <n v="1"/>
    <s v="2022-Q3"/>
    <n v="0"/>
  </r>
  <r>
    <s v="ACC000635"/>
    <n v="791"/>
    <s v="Mathura"/>
    <s v="JLG30K"/>
    <n v="33082"/>
    <n v="19024"/>
    <n v="39909"/>
    <d v="2022-07-30T00:00:00"/>
    <s v="Paid Off"/>
    <s v="Quarterly EMI"/>
    <n v="910182"/>
    <s v="Mathura-910182"/>
    <s v="Ishaan Nair"/>
    <s v="Female"/>
    <s v="36-45"/>
    <n v="36"/>
    <s v="26-03-1983"/>
    <s v="OBC"/>
    <s v="Hindu"/>
    <s v="MORTGAGE"/>
    <s v="25K-50K"/>
    <s v="Self-Employed"/>
    <n v="552"/>
    <s v="XLG"/>
    <s v="Services"/>
    <s v=" 36 months"/>
    <n v="0.1065"/>
    <s v="B"/>
    <s v="B2"/>
    <s v="Mathura"/>
    <s v="176-DBS"/>
    <s v="BULANDSHAHR"/>
    <s v="UP"/>
    <s v="UTTAR PRADESH"/>
    <s v="MATHURA"/>
    <n v="910182"/>
    <s v="10469-MANISH  PANDEY"/>
    <s v="High"/>
    <n v="34744"/>
    <n v="19248"/>
    <n v="32846"/>
    <n v="31.42"/>
    <n v="3190.93"/>
    <s v="N"/>
    <s v="N"/>
    <n v="1"/>
    <s v="Very Late"/>
    <x v="693"/>
    <s v="2022-07"/>
    <s v="2022-06"/>
    <n v="0"/>
    <n v="0"/>
    <x v="7"/>
    <n v="2021"/>
    <n v="0"/>
    <s v="2022-Q3"/>
    <n v="1"/>
  </r>
  <r>
    <s v="ACC001988"/>
    <n v="274"/>
    <s v="BUXAR"/>
    <s v="JLG35K"/>
    <n v="49859"/>
    <n v="39954"/>
    <n v="29800"/>
    <d v="2022-08-05T00:00:00"/>
    <s v="Paid Off"/>
    <s v="Monthly EMI"/>
    <n v="710002"/>
    <s v="BUXAR-710002"/>
    <s v="Laksh Malhotra"/>
    <s v="Female"/>
    <s v="46-55"/>
    <n v="51"/>
    <s v="1/1/1968"/>
    <s v="General"/>
    <s v="Muslim"/>
    <s v="MORTGAGE"/>
    <s v="75K-100K"/>
    <s v="Self-Employed"/>
    <n v="804"/>
    <s v="XLG"/>
    <s v="Trade"/>
    <s v=" 36 months"/>
    <n v="9.9099999999999994E-2"/>
    <s v="B"/>
    <s v="B1"/>
    <s v="BUXAR"/>
    <s v="209-DBS"/>
    <s v="PATNA"/>
    <s v="BR"/>
    <s v="BIHAR"/>
    <s v="BUXAR"/>
    <n v="710002"/>
    <s v="10055-MAHESH KUMAR PATEL"/>
    <s v="Medium"/>
    <n v="50083"/>
    <n v="40135"/>
    <n v="49729"/>
    <n v="12.7"/>
    <n v="3718.31"/>
    <s v="N"/>
    <s v="Y"/>
    <n v="2"/>
    <s v="On-Time"/>
    <x v="694"/>
    <s v="2022-08"/>
    <s v="2022-07"/>
    <n v="0"/>
    <n v="0"/>
    <x v="7"/>
    <n v="2021"/>
    <n v="0"/>
    <s v="2022-Q3"/>
    <n v="1"/>
  </r>
  <r>
    <s v="ACC000702"/>
    <n v="867"/>
    <s v="KURUKSHETRA"/>
    <s v="JLG35K"/>
    <n v="7398"/>
    <n v="39016"/>
    <n v="43715"/>
    <d v="2022-08-06T00:00:00"/>
    <s v="Fully Paid"/>
    <s v="Quarterly EMI"/>
    <n v="70364"/>
    <s v="KURUKSHETRA-70364"/>
    <s v="Vivaan Gupta"/>
    <s v="Female"/>
    <s v="46-55"/>
    <n v="50"/>
    <s v="1/1/1968"/>
    <s v="ST"/>
    <s v="Sikh"/>
    <s v="RENT"/>
    <s v="50K-75K"/>
    <s v="Self-Employed"/>
    <n v="768"/>
    <s v="XLG"/>
    <s v="Trade"/>
    <s v=" 36 months"/>
    <n v="9.9099999999999994E-2"/>
    <s v="B"/>
    <s v="B1"/>
    <s v="KURUKSHETRA"/>
    <s v="206-DBS"/>
    <s v="KARNAL"/>
    <s v="HR"/>
    <s v="HARYANA"/>
    <s v="KURUKSHETRA"/>
    <n v="70364"/>
    <s v="10028-AAYUSH PANDEY"/>
    <s v="Medium"/>
    <n v="7492"/>
    <n v="39070"/>
    <n v="7304"/>
    <n v="24.35"/>
    <n v="3739.55"/>
    <s v="N"/>
    <s v="N"/>
    <n v="1"/>
    <s v="On-Time"/>
    <x v="9"/>
    <s v="2022-08"/>
    <s v="2022-07"/>
    <n v="0"/>
    <n v="0"/>
    <x v="7"/>
    <n v="2021"/>
    <n v="0"/>
    <s v="2022-Q3"/>
    <n v="0"/>
  </r>
  <r>
    <s v="ACC001900"/>
    <n v="58"/>
    <s v="BEHROR"/>
    <s v="JLG35K"/>
    <n v="23455"/>
    <n v="26186"/>
    <n v="1507"/>
    <d v="2022-08-15T00:00:00"/>
    <s v="Fully Paid"/>
    <s v="Quarterly EMI"/>
    <n v="30179"/>
    <s v="BEHROR-30179"/>
    <s v="Laksh Gupta"/>
    <s v="Female"/>
    <s v="46-55"/>
    <n v="52"/>
    <s v="1/1/1968"/>
    <s v="SC"/>
    <s v="Hindu"/>
    <s v="RENT"/>
    <s v="75K-100K"/>
    <s v="Salaried"/>
    <n v="584"/>
    <s v="XLG"/>
    <s v="Trade"/>
    <s v=" 36 months"/>
    <n v="9.9099999999999994E-2"/>
    <s v="B"/>
    <s v="B1"/>
    <s v="BEHROR"/>
    <s v="301-DBS"/>
    <s v="JAIPUR"/>
    <s v="RJ"/>
    <s v="RAJASTHAN"/>
    <s v="BEHROD"/>
    <n v="30179"/>
    <s v="10055-MAHESH KUMAR PATEL"/>
    <s v="Low"/>
    <n v="23785"/>
    <n v="25807"/>
    <n v="23126"/>
    <n v="8.77"/>
    <n v="745.76"/>
    <s v="N"/>
    <s v="Y"/>
    <n v="2"/>
    <s v="On-Time"/>
    <x v="177"/>
    <s v="2022-08"/>
    <s v="2022-07"/>
    <n v="0"/>
    <n v="0"/>
    <x v="7"/>
    <n v="2021"/>
    <n v="0"/>
    <s v="2022-Q3"/>
    <n v="0"/>
  </r>
  <r>
    <s v="ACC001100"/>
    <n v="933"/>
    <s v="MUKTSAR"/>
    <s v="JLG35K"/>
    <n v="47914"/>
    <n v="43515"/>
    <n v="43481"/>
    <d v="2022-08-15T00:00:00"/>
    <s v="Paid Off"/>
    <s v="Quarterly EMI"/>
    <n v="1110166"/>
    <s v="MUKTSAR-1110166"/>
    <s v="Meera Joshi"/>
    <s v="Female"/>
    <s v="46-55"/>
    <n v="53"/>
    <s v="1/1/1966"/>
    <s v="ST"/>
    <s v="Sikh"/>
    <s v="RENT"/>
    <s v="&lt;25K"/>
    <s v="Salaried"/>
    <n v="529"/>
    <s v="XLG"/>
    <s v="Trade"/>
    <s v=" 36 months"/>
    <n v="9.9099999999999994E-2"/>
    <s v="B"/>
    <s v="B1"/>
    <s v="MUKTSAR"/>
    <s v="102-DBS"/>
    <s v="LUDHIANA"/>
    <s v="PB"/>
    <s v="PUNJAB"/>
    <s v="SRI MUKTSAR SAHIB"/>
    <n v="1110166"/>
    <s v="11303-ASHUTOSH KUMAR SUMAN"/>
    <s v="Medium"/>
    <n v="49494"/>
    <n v="43809"/>
    <n v="47572"/>
    <n v="25.95"/>
    <n v="4112.05"/>
    <s v="N"/>
    <s v="N"/>
    <n v="1"/>
    <s v="On-Time"/>
    <x v="289"/>
    <s v="2022-08"/>
    <s v="2022-07"/>
    <n v="0"/>
    <n v="0"/>
    <x v="7"/>
    <n v="2021"/>
    <n v="0"/>
    <s v="2022-Q3"/>
    <n v="0"/>
  </r>
  <r>
    <s v="ACC000372"/>
    <n v="877"/>
    <s v="CHHAPRA"/>
    <s v="JLG30K"/>
    <n v="41563"/>
    <n v="17960"/>
    <n v="10254"/>
    <d v="2022-08-16T00:00:00"/>
    <s v="Fully Paid"/>
    <s v="Monthly EMI"/>
    <n v="380112"/>
    <s v="CHHAPRA-380112"/>
    <s v="Vivaan Joshi"/>
    <s v="Female"/>
    <s v="26-35"/>
    <n v="29"/>
    <s v="1/1/1990"/>
    <s v="Minority"/>
    <s v="Hindu"/>
    <s v="MORTGAGE"/>
    <s v="75K-100K"/>
    <s v="Business"/>
    <n v="395"/>
    <s v="XLG"/>
    <s v="Services"/>
    <s v=" 36 months"/>
    <n v="0.1065"/>
    <s v="B"/>
    <s v="B2"/>
    <s v="CHHAPRA"/>
    <s v="209-DBS"/>
    <s v="PATNA"/>
    <s v="BR"/>
    <s v="BIHAR"/>
    <s v="CHHAPRA"/>
    <n v="380112"/>
    <s v="11867-VIKRANT KUMAR VICKY"/>
    <s v="High"/>
    <n v="41281"/>
    <n v="18107"/>
    <n v="41088"/>
    <n v="9.32"/>
    <n v="1420.31"/>
    <s v="N"/>
    <s v="N"/>
    <n v="0"/>
    <s v="On-Time"/>
    <x v="174"/>
    <s v="2022-08"/>
    <s v="2022-07"/>
    <n v="0"/>
    <n v="0"/>
    <x v="7"/>
    <n v="2021"/>
    <n v="0"/>
    <s v="2022-Q3"/>
    <n v="0"/>
  </r>
  <r>
    <s v="ACC001449"/>
    <n v="446"/>
    <s v="DURGAPUR"/>
    <s v="JLG35K"/>
    <n v="18732"/>
    <n v="3390"/>
    <n v="26083"/>
    <d v="2022-08-17T00:00:00"/>
    <s v="Fully Paid"/>
    <s v="Monthly EMI"/>
    <n v="700013"/>
    <s v="DURGAPUR-700013"/>
    <s v="Ananya Malhotra"/>
    <s v="Female"/>
    <s v="36-45"/>
    <n v="44"/>
    <s v="1/1/1975"/>
    <s v="SC"/>
    <s v="Hindu"/>
    <s v="MORTGAGE"/>
    <s v="&lt;25K"/>
    <s v="Self-Employed"/>
    <n v="361"/>
    <s v="XLG"/>
    <s v="Trade"/>
    <s v=" 36 months"/>
    <n v="9.9099999999999994E-2"/>
    <s v="B"/>
    <s v="B1"/>
    <s v="DURGAPUR"/>
    <s v="201-DBS"/>
    <s v="HOWRAH"/>
    <s v="WB"/>
    <s v="WEST BENGAL"/>
    <s v="PASCHIM BARDHHAMAN"/>
    <n v="700013"/>
    <s v="10037-RAJESH PRATAP"/>
    <s v="Low"/>
    <n v="19669"/>
    <n v="3104"/>
    <n v="18360"/>
    <n v="49.24"/>
    <n v="1962.02"/>
    <s v="N"/>
    <s v="N"/>
    <n v="2"/>
    <s v="On-Time"/>
    <x v="407"/>
    <s v="2022-08"/>
    <s v="2022-07"/>
    <n v="0"/>
    <n v="0"/>
    <x v="7"/>
    <n v="2021"/>
    <n v="1"/>
    <s v="2022-Q3"/>
    <n v="0"/>
  </r>
  <r>
    <s v="ACC001709"/>
    <n v="861"/>
    <s v="MAWANA"/>
    <s v="JLG35K"/>
    <n v="11414"/>
    <n v="31174"/>
    <n v="27709"/>
    <d v="2022-08-17T00:00:00"/>
    <s v="Fully Paid"/>
    <s v="Quarterly EMI"/>
    <n v="800018"/>
    <s v="MAWANA-800018"/>
    <s v="Diya Joshi"/>
    <s v="Female"/>
    <s v="36-45"/>
    <n v="43"/>
    <s v="1/1/1974"/>
    <s v="SC"/>
    <s v="Christian"/>
    <s v="RENT"/>
    <s v="50K-75K"/>
    <s v="Self-Employed"/>
    <n v="645"/>
    <s v="XLG"/>
    <s v="Trade"/>
    <s v=" 36 months"/>
    <n v="9.9099999999999994E-2"/>
    <s v="B"/>
    <s v="B1"/>
    <s v="MAWANA"/>
    <s v="176-DBS"/>
    <s v="BULANDSHAHR"/>
    <s v="UP"/>
    <s v="UTTAR PRADESH"/>
    <s v="MEERUT"/>
    <n v="800018"/>
    <s v="11183-ANIL KUMAR"/>
    <s v="Medium"/>
    <n v="12568"/>
    <n v="32597"/>
    <n v="10993"/>
    <n v="47.45"/>
    <n v="2745.17"/>
    <s v="N"/>
    <s v="N"/>
    <n v="2"/>
    <s v="Very Late"/>
    <x v="611"/>
    <s v="2022-08"/>
    <s v="2022-07"/>
    <n v="0"/>
    <n v="0"/>
    <x v="7"/>
    <n v="2021"/>
    <n v="1"/>
    <s v="2022-Q3"/>
    <n v="0"/>
  </r>
  <r>
    <s v="ACC000585"/>
    <n v="508"/>
    <s v="DHURI"/>
    <s v="JLG30K"/>
    <n v="13103"/>
    <n v="21838"/>
    <n v="37826"/>
    <d v="2022-08-20T00:00:00"/>
    <s v="Active"/>
    <s v="Quarterly EMI"/>
    <n v="1030063"/>
    <s v="DHURI-1030063"/>
    <s v="Aditya Verma"/>
    <s v="Female"/>
    <s v="46-55"/>
    <n v="49"/>
    <s v="3/7/1970"/>
    <s v="ST"/>
    <s v="Sikh"/>
    <s v="RENT"/>
    <s v="50K-75K"/>
    <s v="Self-Employed"/>
    <n v="695"/>
    <s v="XLG"/>
    <s v="Services"/>
    <s v=" 36 months"/>
    <n v="0.1065"/>
    <s v="B"/>
    <s v="B2"/>
    <s v="DHURI"/>
    <s v="102-DBS"/>
    <s v="LUDHIANA"/>
    <s v="PB"/>
    <s v="PUNJAB"/>
    <s v="SANGRUR"/>
    <n v="1030063"/>
    <s v="12058-DEEPAK KUMAR"/>
    <s v="Low"/>
    <n v="14628"/>
    <n v="21769"/>
    <n v="12940"/>
    <n v="35.340000000000003"/>
    <n v="2892.27"/>
    <s v="N"/>
    <s v="N"/>
    <n v="2"/>
    <s v="On-Time"/>
    <x v="127"/>
    <s v="2022-08"/>
    <s v="2022-07"/>
    <n v="1"/>
    <n v="0"/>
    <x v="7"/>
    <n v="2021"/>
    <n v="0"/>
    <s v="2022-Q3"/>
    <n v="0"/>
  </r>
  <r>
    <s v="ACC001974"/>
    <n v="944"/>
    <s v="AGRA"/>
    <s v="JLG30K"/>
    <n v="19524"/>
    <n v="35849"/>
    <n v="1812"/>
    <d v="2022-08-21T00:00:00"/>
    <s v="Fully Paid"/>
    <s v="Monthly EMI"/>
    <n v="140056"/>
    <s v="AGRA-140056"/>
    <s v="Aarav Malhotra"/>
    <s v="Female"/>
    <s v="46-55"/>
    <n v="46"/>
    <s v="1/8/1973"/>
    <s v="Minority"/>
    <s v="Muslim"/>
    <s v="MORTGAGE"/>
    <s v="100K+"/>
    <s v="Salaried"/>
    <n v="604"/>
    <s v="XLG"/>
    <s v="Services"/>
    <s v=" 36 months"/>
    <n v="0.1065"/>
    <s v="B"/>
    <s v="B2"/>
    <s v="AGRA"/>
    <s v="176-DBS"/>
    <s v="BULANDSHAHR"/>
    <s v="UP"/>
    <s v="UTTAR PRADESH"/>
    <s v="AGRA"/>
    <n v="140056"/>
    <s v="10161-RAM AVTAR"/>
    <s v="Medium"/>
    <n v="19247"/>
    <n v="37046"/>
    <n v="19108"/>
    <n v="14.83"/>
    <n v="4377.1000000000004"/>
    <s v="N"/>
    <s v="N"/>
    <n v="0"/>
    <s v="Late"/>
    <x v="193"/>
    <s v="2022-08"/>
    <s v="2022-07"/>
    <n v="0"/>
    <n v="0"/>
    <x v="7"/>
    <n v="2021"/>
    <n v="0"/>
    <s v="2022-Q3"/>
    <n v="0"/>
  </r>
  <r>
    <s v="ACC001292"/>
    <n v="715"/>
    <s v="HAPUR"/>
    <s v="JLG35K"/>
    <n v="29047"/>
    <n v="7072"/>
    <n v="2322"/>
    <d v="2022-08-23T00:00:00"/>
    <s v="Default"/>
    <s v="Monthly EMI"/>
    <n v="210563"/>
    <s v="HAPUR-210563"/>
    <s v="Kavya Gupta"/>
    <s v="Female"/>
    <s v="26-35"/>
    <n v="35"/>
    <s v="1/1/1984"/>
    <s v="ST"/>
    <s v="Sikh"/>
    <s v="RENT"/>
    <s v="50K-75K"/>
    <s v="Business"/>
    <n v="721"/>
    <s v="XLG"/>
    <s v="Trade"/>
    <s v=" 36 months"/>
    <n v="9.9099999999999994E-2"/>
    <s v="B"/>
    <s v="B1"/>
    <s v="HAPUR"/>
    <s v="176-DBS"/>
    <s v="BULANDSHAHR"/>
    <s v="UP"/>
    <s v="UTTAR PRADESH"/>
    <s v="HAPUR"/>
    <n v="210563"/>
    <s v="10183-RISHABH PANT"/>
    <s v="Low"/>
    <n v="28837"/>
    <n v="7009"/>
    <n v="28716"/>
    <n v="16.47"/>
    <n v="4268"/>
    <s v="N"/>
    <s v="N"/>
    <n v="1"/>
    <s v="On-Time"/>
    <x v="695"/>
    <s v="2022-08"/>
    <s v="2022-07"/>
    <n v="0"/>
    <n v="0"/>
    <x v="7"/>
    <n v="2021"/>
    <n v="0"/>
    <s v="2022-Q3"/>
    <n v="1"/>
  </r>
  <r>
    <s v="ACC001820"/>
    <n v="217"/>
    <s v="SANGRUR"/>
    <s v="JLG30K"/>
    <n v="25699"/>
    <n v="22245"/>
    <n v="43200"/>
    <d v="2022-08-24T00:00:00"/>
    <s v="Paid Off"/>
    <s v="Monthly EMI"/>
    <n v="110159"/>
    <s v="SANGRUR-110159"/>
    <s v="Meera Gupta"/>
    <s v="Female"/>
    <s v="46-55"/>
    <n v="55"/>
    <s v="1/1/1962"/>
    <s v="ST"/>
    <s v="Christian"/>
    <s v="RENT"/>
    <s v="100K+"/>
    <s v="Business"/>
    <n v="773"/>
    <s v="XLG"/>
    <s v="Services"/>
    <s v=" 36 months"/>
    <n v="0.1065"/>
    <s v="B"/>
    <s v="B2"/>
    <s v="SANGRUR"/>
    <s v="102-DBS"/>
    <s v="LUDHIANA"/>
    <s v="PB"/>
    <s v="PUNJAB"/>
    <s v="SANGRUR"/>
    <n v="110159"/>
    <s v="10037-RAJESH PRATAP"/>
    <s v="Low"/>
    <n v="26809"/>
    <n v="22385"/>
    <n v="25266"/>
    <n v="3.38"/>
    <n v="2596.5300000000002"/>
    <s v="N"/>
    <s v="N"/>
    <n v="1"/>
    <s v="On-Time"/>
    <x v="696"/>
    <s v="2022-08"/>
    <s v="2022-07"/>
    <n v="0"/>
    <n v="0"/>
    <x v="7"/>
    <n v="2021"/>
    <n v="0"/>
    <s v="2022-Q3"/>
    <n v="1"/>
  </r>
  <r>
    <s v="ACC000487"/>
    <n v="695"/>
    <s v="DURGAPUR"/>
    <s v="JLG30K"/>
    <n v="22531"/>
    <n v="43714"/>
    <n v="27663"/>
    <d v="2022-08-28T00:00:00"/>
    <s v="Active"/>
    <s v="Quarterly EMI"/>
    <n v="700013"/>
    <s v="DURGAPUR-700013"/>
    <s v="Meera Mehta"/>
    <s v="Female"/>
    <s v="36-45"/>
    <n v="45"/>
    <s v="1/1/1974"/>
    <s v="Minority"/>
    <s v="Muslim"/>
    <s v="RENT"/>
    <s v="75K-100K"/>
    <s v="Business"/>
    <n v="357"/>
    <s v="XLG"/>
    <s v="Services"/>
    <s v=" 36 months"/>
    <n v="0.1065"/>
    <s v="B"/>
    <s v="B2"/>
    <s v="DURGAPUR"/>
    <s v="201-DBS"/>
    <s v="HOWRAH"/>
    <s v="WB"/>
    <s v="WEST BENGAL"/>
    <s v="PASCHIM BARDHHAMAN"/>
    <n v="700013"/>
    <s v="10037-RAJESH PRATAP"/>
    <s v="Low"/>
    <n v="24377"/>
    <n v="45426"/>
    <n v="22106"/>
    <n v="38.11"/>
    <n v="4253.57"/>
    <s v="N"/>
    <s v="N"/>
    <n v="1"/>
    <s v="On-Time"/>
    <x v="573"/>
    <s v="2022-08"/>
    <s v="2022-07"/>
    <n v="1"/>
    <n v="0"/>
    <x v="7"/>
    <n v="2021"/>
    <n v="1"/>
    <s v="2022-Q3"/>
    <n v="0"/>
  </r>
  <r>
    <s v="ACC001560"/>
    <n v="316"/>
    <s v="BEHROR"/>
    <s v="JLG44K"/>
    <n v="40239"/>
    <n v="40073"/>
    <n v="12320"/>
    <d v="2022-08-30T00:00:00"/>
    <s v="Default"/>
    <s v="Quarterly EMI"/>
    <n v="30179"/>
    <s v="BEHROR-30179"/>
    <s v="Ishaan Malhotra"/>
    <s v="Female"/>
    <s v="18-25"/>
    <n v="22"/>
    <s v="1/1/1997"/>
    <s v="OBC"/>
    <s v="Hindu"/>
    <s v="RENT"/>
    <s v="75K-100K"/>
    <s v="Salaried"/>
    <n v="679"/>
    <s v="XLG"/>
    <s v="Home Loan"/>
    <s v=" 36 months"/>
    <n v="6.6199999999999995E-2"/>
    <s v="A"/>
    <s v="A2"/>
    <s v="BEHROR"/>
    <s v="301-DBS"/>
    <s v="JAIPUR"/>
    <s v="RJ"/>
    <s v="RAJASTHAN"/>
    <s v="BEHROD"/>
    <n v="30179"/>
    <s v="10055-MAHESH KUMAR PATEL"/>
    <s v="Low"/>
    <n v="40054"/>
    <n v="39664"/>
    <n v="39903"/>
    <n v="47.74"/>
    <n v="3758.56"/>
    <s v="N"/>
    <s v="N"/>
    <n v="0"/>
    <s v="On-Time"/>
    <x v="339"/>
    <s v="2022-08"/>
    <s v="2022-07"/>
    <n v="0"/>
    <n v="0"/>
    <x v="7"/>
    <n v="2021"/>
    <n v="1"/>
    <s v="2022-Q3"/>
    <n v="0"/>
  </r>
  <r>
    <s v="ACC000692"/>
    <n v="944"/>
    <s v="DHURI"/>
    <s v="JLG35K"/>
    <n v="46400"/>
    <n v="19918"/>
    <n v="29109"/>
    <d v="2022-08-31T00:00:00"/>
    <s v="Fully Paid"/>
    <s v="Monthly EMI"/>
    <n v="1030063"/>
    <s v="DHURI-1030063"/>
    <s v="Aarav Malhotra"/>
    <s v="Female"/>
    <s v="46-55"/>
    <n v="46"/>
    <s v="1/8/1973"/>
    <s v="Minority"/>
    <s v="Muslim"/>
    <s v="MORTGAGE"/>
    <s v="100K+"/>
    <s v="Salaried"/>
    <n v="604"/>
    <s v="XLG"/>
    <s v="Trade"/>
    <s v=" 36 months"/>
    <n v="9.9099999999999994E-2"/>
    <s v="B"/>
    <s v="B1"/>
    <s v="DHURI"/>
    <s v="102-DBS"/>
    <s v="LUDHIANA"/>
    <s v="PB"/>
    <s v="PUNJAB"/>
    <s v="SANGRUR"/>
    <n v="1030063"/>
    <s v="12058-DEEPAK KUMAR"/>
    <s v="Low"/>
    <n v="47030"/>
    <n v="21565"/>
    <n v="45946"/>
    <n v="21.91"/>
    <n v="1413.94"/>
    <s v="N"/>
    <s v="N"/>
    <n v="1"/>
    <s v="On-Time"/>
    <x v="193"/>
    <s v="2022-08"/>
    <s v="2022-07"/>
    <n v="0"/>
    <n v="0"/>
    <x v="7"/>
    <n v="2021"/>
    <n v="0"/>
    <s v="2022-Q3"/>
    <n v="0"/>
  </r>
  <r>
    <s v="ACC001029"/>
    <n v="159"/>
    <s v="BUXAR"/>
    <s v="JLG50K"/>
    <n v="20574"/>
    <n v="5261"/>
    <n v="42797"/>
    <d v="2022-09-01T00:00:00"/>
    <s v="Active"/>
    <s v="Monthly EMI"/>
    <n v="710002"/>
    <s v="BUXAR-710002"/>
    <s v="Vivaan Nair"/>
    <s v="Female"/>
    <s v="46-55"/>
    <n v="49"/>
    <s v="3/1/1970"/>
    <s v="General"/>
    <s v="Muslim"/>
    <s v="RENT"/>
    <s v="100K+"/>
    <s v="Salaried"/>
    <n v="519"/>
    <s v="XLG"/>
    <s v="Home Loan"/>
    <s v=" 60 months"/>
    <n v="0.1991"/>
    <s v="E"/>
    <s v="E4"/>
    <s v="BUXAR"/>
    <s v="209-DBS"/>
    <s v="PATNA"/>
    <s v="BR"/>
    <s v="BIHAR"/>
    <s v="BUXAR"/>
    <n v="710002"/>
    <s v="10055-MAHESH KUMAR PATEL"/>
    <s v="Medium"/>
    <n v="21441"/>
    <n v="5979"/>
    <n v="20352"/>
    <n v="7.38"/>
    <n v="3545.53"/>
    <s v="N"/>
    <s v="N"/>
    <n v="2"/>
    <s v="On-Time"/>
    <x v="197"/>
    <s v="2022-09"/>
    <s v="2022-08"/>
    <n v="1"/>
    <n v="0"/>
    <x v="7"/>
    <n v="2021"/>
    <n v="0"/>
    <s v="2022-Q3"/>
    <n v="0"/>
  </r>
  <r>
    <s v="ACC001093"/>
    <n v="435"/>
    <s v="ASANSOL"/>
    <s v="JLG44K"/>
    <n v="11593"/>
    <n v="46445"/>
    <n v="31922"/>
    <d v="2022-09-02T00:00:00"/>
    <s v="Active"/>
    <s v="Quarterly EMI"/>
    <n v="690076"/>
    <s v="ASANSOL-690076"/>
    <s v="Nisha Chopra"/>
    <s v="Female"/>
    <s v="46-55"/>
    <n v="52"/>
    <s v="1/1/1965"/>
    <s v="General"/>
    <s v="Hindu"/>
    <s v="RENT"/>
    <s v="100K+"/>
    <s v="Salaried"/>
    <n v="322"/>
    <s v="XLG"/>
    <s v="Home Loan"/>
    <s v=" 36 months"/>
    <n v="6.6199999999999995E-2"/>
    <s v="A"/>
    <s v="A2"/>
    <s v="ASANSOL"/>
    <s v="201-DBS"/>
    <s v="HOWRAH"/>
    <s v="WB"/>
    <s v="WEST BENGAL"/>
    <s v="PASCHIM BARDHHAMAN"/>
    <n v="690076"/>
    <s v="10035-ABHAY TOMER"/>
    <s v="Medium"/>
    <n v="13264"/>
    <n v="48079"/>
    <n v="11198"/>
    <n v="16.84"/>
    <n v="767.01"/>
    <s v="N"/>
    <s v="N"/>
    <n v="2"/>
    <s v="Very Late"/>
    <x v="636"/>
    <s v="2022-09"/>
    <s v="2022-08"/>
    <n v="1"/>
    <n v="0"/>
    <x v="7"/>
    <n v="2021"/>
    <n v="1"/>
    <s v="2022-Q3"/>
    <n v="0"/>
  </r>
  <r>
    <s v="ACC001989"/>
    <n v="658"/>
    <s v="RAIPUR"/>
    <s v="JLG35K"/>
    <n v="4565"/>
    <n v="44001"/>
    <n v="21711"/>
    <d v="2022-09-02T00:00:00"/>
    <s v="Active"/>
    <s v="Quarterly EMI"/>
    <n v="230415"/>
    <s v="RAIPUR-230415"/>
    <s v="Nisha Malhotra"/>
    <s v="Female"/>
    <s v="36-45"/>
    <n v="36"/>
    <s v="1/1/1983"/>
    <s v="SC"/>
    <s v="Hindu"/>
    <s v="MORTGAGE"/>
    <s v="100K+"/>
    <s v="Self-Employed"/>
    <n v="489"/>
    <s v="XLG"/>
    <s v="Trade"/>
    <s v=" 36 months"/>
    <n v="9.9099999999999994E-2"/>
    <s v="B"/>
    <s v="B1"/>
    <s v="RAIPUR"/>
    <s v="207-DBS"/>
    <s v="RAIPUR"/>
    <s v="CG"/>
    <s v="CHATTISGARH"/>
    <s v="RAIPUR"/>
    <n v="230415"/>
    <s v="10924-DILIP KUMAR"/>
    <s v="High"/>
    <n v="6043"/>
    <n v="45246"/>
    <n v="4072"/>
    <n v="22.51"/>
    <n v="3084.71"/>
    <s v="N"/>
    <s v="N"/>
    <n v="2"/>
    <s v="On-Time"/>
    <x v="697"/>
    <s v="2022-09"/>
    <s v="2022-08"/>
    <n v="1"/>
    <n v="0"/>
    <x v="7"/>
    <n v="2021"/>
    <n v="0"/>
    <s v="2022-Q3"/>
    <n v="1"/>
  </r>
  <r>
    <s v="ACC000265"/>
    <n v="818"/>
    <s v="SANGRUR"/>
    <s v="JLG30K"/>
    <n v="24839"/>
    <n v="37877"/>
    <n v="38189"/>
    <d v="2022-09-02T00:00:00"/>
    <s v="Fully Paid"/>
    <s v="Monthly EMI"/>
    <n v="110159"/>
    <s v="SANGRUR-110159"/>
    <s v="Laksh Mehta"/>
    <s v="Female"/>
    <s v="36-45"/>
    <n v="40"/>
    <s v="1/1/1979"/>
    <s v="ST"/>
    <s v="Sikh"/>
    <s v="RENT"/>
    <s v="50K-75K"/>
    <s v="Self-Employed"/>
    <n v="318"/>
    <s v="XLG"/>
    <s v="Services"/>
    <s v=" 36 months"/>
    <n v="0.1065"/>
    <s v="B"/>
    <s v="B2"/>
    <s v="SANGRUR"/>
    <s v="102-DBS"/>
    <s v="LUDHIANA"/>
    <s v="PB"/>
    <s v="PUNJAB"/>
    <s v="SANGRUR"/>
    <n v="110159"/>
    <s v="10037-RAJESH PRATAP"/>
    <s v="Low"/>
    <n v="24801"/>
    <n v="39497"/>
    <n v="24443"/>
    <n v="40.6"/>
    <n v="992.62"/>
    <s v="N"/>
    <s v="N"/>
    <n v="2"/>
    <s v="On-Time"/>
    <x v="574"/>
    <s v="2022-09"/>
    <s v="2022-08"/>
    <n v="0"/>
    <n v="0"/>
    <x v="7"/>
    <n v="2021"/>
    <n v="0"/>
    <s v="2022-Q3"/>
    <n v="0"/>
  </r>
  <r>
    <s v="ACC001108"/>
    <n v="373"/>
    <s v="DURGAPUR"/>
    <s v="JLG40K"/>
    <n v="46557"/>
    <n v="15680"/>
    <n v="19039"/>
    <d v="2022-09-04T00:00:00"/>
    <s v="Default"/>
    <s v="Monthly EMI"/>
    <n v="700013"/>
    <s v="DURGAPUR-700013"/>
    <s v="Meera Gupta"/>
    <s v="Female"/>
    <s v="26-35"/>
    <n v="29"/>
    <s v="1/1/1989"/>
    <s v="ST"/>
    <s v="Sikh"/>
    <s v="RENT"/>
    <s v="75K-100K"/>
    <s v="Self-Employed"/>
    <n v="369"/>
    <s v="XLG"/>
    <s v="Services"/>
    <s v=" 36 months"/>
    <n v="0.17269999999999999"/>
    <s v="D"/>
    <s v="D3"/>
    <s v="DURGAPUR"/>
    <s v="201-DBS"/>
    <s v="HOWRAH"/>
    <s v="WB"/>
    <s v="WEST BENGAL"/>
    <s v="PASCHIM BARDHHAMAN"/>
    <n v="700013"/>
    <s v="10037-RAJESH PRATAP"/>
    <s v="Low"/>
    <n v="47113"/>
    <n v="17344"/>
    <n v="46452"/>
    <n v="4.3899999999999997"/>
    <n v="3328.23"/>
    <s v="N"/>
    <s v="N"/>
    <n v="1"/>
    <s v="Very Late"/>
    <x v="169"/>
    <s v="2022-09"/>
    <s v="2022-08"/>
    <n v="0"/>
    <n v="0"/>
    <x v="7"/>
    <n v="2021"/>
    <n v="1"/>
    <s v="2022-Q3"/>
    <n v="0"/>
  </r>
  <r>
    <s v="ACC001294"/>
    <n v="283"/>
    <s v="MADHUBANI"/>
    <s v="JLG30K"/>
    <n v="9714"/>
    <n v="34171"/>
    <n v="5129"/>
    <d v="2022-09-05T00:00:00"/>
    <s v="Paid Off"/>
    <s v="Quarterly EMI"/>
    <n v="1140044"/>
    <s v="MADHUBANI-1140044"/>
    <s v="Ishaan Reddy"/>
    <s v="Female"/>
    <s v="26-35"/>
    <n v="33"/>
    <s v="8/2/1986"/>
    <s v="General"/>
    <s v="Muslim"/>
    <s v="RENT"/>
    <s v="&lt;25K"/>
    <s v="Self-Employed"/>
    <n v="336"/>
    <s v="XLG"/>
    <s v="Services"/>
    <s v=" 36 months"/>
    <n v="0.1065"/>
    <s v="B"/>
    <s v="B2"/>
    <s v="MADHUBANI"/>
    <s v="209-DBS"/>
    <s v="PATNA"/>
    <s v="BR"/>
    <s v="BIHAR"/>
    <s v="MADHUBANI"/>
    <n v="1140044"/>
    <s v="10514-MANISH KUMAR MISHRA"/>
    <s v="Medium"/>
    <n v="10411"/>
    <n v="34905"/>
    <n v="9624"/>
    <n v="40.93"/>
    <n v="4740.96"/>
    <s v="N"/>
    <s v="N"/>
    <n v="2"/>
    <s v="On-Time"/>
    <x v="499"/>
    <s v="2022-09"/>
    <s v="2022-08"/>
    <n v="0"/>
    <n v="0"/>
    <x v="7"/>
    <n v="2021"/>
    <n v="0"/>
    <s v="2022-Q3"/>
    <n v="0"/>
  </r>
  <r>
    <s v="ACC001824"/>
    <n v="979"/>
    <s v="BEHROR"/>
    <s v="JLG35K"/>
    <n v="22757"/>
    <n v="42013"/>
    <n v="10688"/>
    <d v="2022-09-05T00:00:00"/>
    <s v="Fully Paid"/>
    <s v="Quarterly EMI"/>
    <n v="30179"/>
    <s v="BEHROR-30179"/>
    <s v="Ananya Malhotra"/>
    <s v="Female"/>
    <s v="36-45"/>
    <n v="44"/>
    <s v="1/1/1975"/>
    <s v="SC"/>
    <s v="Hindu"/>
    <s v="MORTGAGE"/>
    <s v="&lt;25K"/>
    <s v="Self-Employed"/>
    <n v="361"/>
    <s v="XLG"/>
    <s v="Trade"/>
    <s v=" 36 months"/>
    <n v="9.9099999999999994E-2"/>
    <s v="B"/>
    <s v="B1"/>
    <s v="BEHROR"/>
    <s v="301-DBS"/>
    <s v="JAIPUR"/>
    <s v="RJ"/>
    <s v="RAJASTHAN"/>
    <s v="BEHROD"/>
    <n v="30179"/>
    <s v="10055-MAHESH KUMAR PATEL"/>
    <s v="Low"/>
    <n v="23493"/>
    <n v="43002"/>
    <n v="22287"/>
    <n v="1.93"/>
    <n v="1523.29"/>
    <s v="N"/>
    <s v="Y"/>
    <n v="1"/>
    <s v="On-Time"/>
    <x v="249"/>
    <s v="2022-09"/>
    <s v="2022-08"/>
    <n v="0"/>
    <n v="0"/>
    <x v="7"/>
    <n v="2021"/>
    <n v="0"/>
    <s v="2022-Q3"/>
    <n v="0"/>
  </r>
  <r>
    <s v="ACC000072"/>
    <n v="143"/>
    <s v="FATEHABAD"/>
    <s v="JLG30K"/>
    <n v="43418"/>
    <n v="9715"/>
    <n v="32765"/>
    <d v="2022-09-06T00:00:00"/>
    <s v="Default"/>
    <s v="Monthly EMI"/>
    <n v="670106"/>
    <s v="FATEHABAD-670106"/>
    <s v="Vivaan Verma"/>
    <s v="Female"/>
    <s v="46-55"/>
    <n v="52"/>
    <s v="1/1/1967"/>
    <s v="ST"/>
    <s v="Sikh"/>
    <s v="RENT"/>
    <s v="100K+"/>
    <s v="Salaried"/>
    <n v="626"/>
    <s v="XLG"/>
    <s v="Services"/>
    <s v=" 36 months"/>
    <n v="0.1065"/>
    <s v="B"/>
    <s v="B2"/>
    <s v="FATEHABAD"/>
    <s v="206-DBS"/>
    <s v="KARNAL"/>
    <s v="HR"/>
    <s v="HARYANA"/>
    <s v="FATEHABAD"/>
    <n v="670106"/>
    <s v="10316-DEEPAK KUMAR"/>
    <s v="Medium"/>
    <n v="42955"/>
    <n v="9692"/>
    <n v="43012"/>
    <n v="13.4"/>
    <n v="1639.51"/>
    <s v="N"/>
    <s v="N"/>
    <n v="0"/>
    <s v="On-Time"/>
    <x v="428"/>
    <s v="2022-09"/>
    <s v="2022-08"/>
    <n v="0"/>
    <n v="0"/>
    <x v="7"/>
    <n v="2021"/>
    <n v="0"/>
    <s v="2022-Q3"/>
    <n v="0"/>
  </r>
  <r>
    <s v="ACC001862"/>
    <n v="921"/>
    <s v="SANGRUR"/>
    <s v="JLG35K"/>
    <n v="42407"/>
    <n v="48546"/>
    <n v="42037"/>
    <d v="2022-09-09T00:00:00"/>
    <s v="Active"/>
    <s v="Monthly EMI"/>
    <n v="110159"/>
    <s v="SANGRUR-110159"/>
    <s v="Aditya Mehta"/>
    <s v="Female"/>
    <s v="26-35"/>
    <n v="32"/>
    <s v="1/1/1986"/>
    <s v="ST"/>
    <s v="Sikh"/>
    <s v="RENT"/>
    <s v="75K-100K"/>
    <s v="Salaried"/>
    <n v="666"/>
    <s v="XLG"/>
    <s v="Trade"/>
    <s v=" 36 months"/>
    <n v="9.9099999999999994E-2"/>
    <s v="B"/>
    <s v="B1"/>
    <s v="SANGRUR"/>
    <s v="102-DBS"/>
    <s v="LUDHIANA"/>
    <s v="PB"/>
    <s v="PUNJAB"/>
    <s v="SANGRUR"/>
    <n v="110159"/>
    <s v="10037-RAJESH PRATAP"/>
    <s v="Low"/>
    <n v="43656"/>
    <n v="48590"/>
    <n v="42337"/>
    <n v="41.44"/>
    <n v="708.64"/>
    <s v="N"/>
    <s v="N"/>
    <n v="1"/>
    <s v="On-Time"/>
    <x v="583"/>
    <s v="2022-09"/>
    <s v="2022-08"/>
    <n v="1"/>
    <n v="0"/>
    <x v="7"/>
    <n v="2021"/>
    <n v="0"/>
    <s v="2022-Q3"/>
    <n v="0"/>
  </r>
  <r>
    <s v="ACC000275"/>
    <n v="290"/>
    <s v="MUKTSAR"/>
    <s v="JLG44K"/>
    <n v="11990"/>
    <n v="6241"/>
    <n v="7577"/>
    <d v="2022-09-10T00:00:00"/>
    <s v="Active"/>
    <s v="Monthly EMI"/>
    <n v="1110166"/>
    <s v="MUKTSAR-1110166"/>
    <s v="Kavya Chopra"/>
    <s v="Female"/>
    <s v="36-45"/>
    <n v="43"/>
    <s v="10/3/1975"/>
    <s v="General"/>
    <s v="Muslim"/>
    <s v="OWN"/>
    <s v="100K+"/>
    <s v="Business"/>
    <n v="300"/>
    <s v="XLG"/>
    <s v="Home Loan"/>
    <s v=" 36 months"/>
    <n v="6.6199999999999995E-2"/>
    <s v="A"/>
    <s v="A2"/>
    <s v="MUKTSAR"/>
    <s v="102-DBS"/>
    <s v="LUDHIANA"/>
    <s v="PB"/>
    <s v="PUNJAB"/>
    <s v="SRI MUKTSAR SAHIB"/>
    <n v="1110166"/>
    <s v="11303-ASHUTOSH KUMAR SUMAN"/>
    <s v="Medium"/>
    <n v="11498"/>
    <n v="7589"/>
    <n v="11891"/>
    <n v="8.09"/>
    <n v="3871.1"/>
    <s v="N"/>
    <s v="Y"/>
    <n v="2"/>
    <s v="On-Time"/>
    <x v="698"/>
    <s v="2022-09"/>
    <s v="2022-08"/>
    <n v="1"/>
    <n v="0"/>
    <x v="7"/>
    <n v="2021"/>
    <n v="0"/>
    <s v="2022-Q3"/>
    <n v="1"/>
  </r>
  <r>
    <s v="ACC001679"/>
    <n v="992"/>
    <s v="FATEHGARH SAHIB"/>
    <s v="JLG35K"/>
    <n v="29606"/>
    <n v="15352"/>
    <n v="26320"/>
    <d v="2022-09-10T00:00:00"/>
    <s v="Paid Off"/>
    <s v="Monthly EMI"/>
    <n v="120676"/>
    <s v="FATEHGARH SAHIB-120676"/>
    <s v="Ishaan Joshi"/>
    <s v="Female"/>
    <s v="36-45"/>
    <n v="43"/>
    <s v="2/4/1976"/>
    <s v="General"/>
    <s v="Hindu"/>
    <s v="RENT"/>
    <s v="100K+"/>
    <s v="Salaried"/>
    <n v="675"/>
    <s v="XLG"/>
    <s v="Trade"/>
    <s v=" 36 months"/>
    <n v="9.9099999999999994E-2"/>
    <s v="B"/>
    <s v="B1"/>
    <s v="FATEHGARH SAHIB"/>
    <s v="102-DBS"/>
    <s v="LUDHIANA"/>
    <s v="PB"/>
    <s v="PUNJAB"/>
    <s v="FATEHGARH SAHIB"/>
    <n v="120676"/>
    <s v="10037-RAJESH PRATAP"/>
    <s v="Medium"/>
    <n v="30371"/>
    <n v="16777"/>
    <n v="29360"/>
    <n v="7.4"/>
    <n v="317.76"/>
    <s v="N"/>
    <s v="N"/>
    <n v="1"/>
    <s v="On-Time"/>
    <x v="99"/>
    <s v="2022-09"/>
    <s v="2022-08"/>
    <n v="0"/>
    <n v="0"/>
    <x v="7"/>
    <n v="2021"/>
    <n v="0"/>
    <s v="2022-Q3"/>
    <n v="0"/>
  </r>
  <r>
    <s v="ACC000385"/>
    <n v="612"/>
    <s v="DHURI"/>
    <s v="JLG30K"/>
    <n v="35731"/>
    <n v="34882"/>
    <n v="37200"/>
    <d v="2022-09-11T00:00:00"/>
    <s v="Fully Paid"/>
    <s v="Quarterly EMI"/>
    <n v="1030063"/>
    <s v="DHURI-1030063"/>
    <s v="Meera Verma"/>
    <s v="Female"/>
    <s v="26-35"/>
    <n v="34"/>
    <s v="1/1/1984"/>
    <s v="ST"/>
    <s v="Sikh"/>
    <s v="RENT"/>
    <s v="100K+"/>
    <s v="Self-Employed"/>
    <n v="464"/>
    <s v="XLG"/>
    <s v="Services"/>
    <s v=" 36 months"/>
    <n v="0.1065"/>
    <s v="B"/>
    <s v="B2"/>
    <s v="DHURI"/>
    <s v="102-DBS"/>
    <s v="LUDHIANA"/>
    <s v="PB"/>
    <s v="PUNJAB"/>
    <s v="SANGRUR"/>
    <n v="1030063"/>
    <s v="12058-DEEPAK KUMAR"/>
    <s v="Low"/>
    <n v="36891"/>
    <n v="34472"/>
    <n v="35494"/>
    <n v="44.45"/>
    <n v="692.15"/>
    <s v="N"/>
    <s v="Y"/>
    <n v="1"/>
    <s v="Very Late"/>
    <x v="107"/>
    <s v="2022-09"/>
    <s v="2022-08"/>
    <n v="0"/>
    <n v="0"/>
    <x v="7"/>
    <n v="2021"/>
    <n v="0"/>
    <s v="2022-Q3"/>
    <n v="0"/>
  </r>
  <r>
    <s v="ACC001110"/>
    <n v="116"/>
    <s v="Bardhaman"/>
    <s v="JLG50K"/>
    <n v="3433"/>
    <n v="16076"/>
    <n v="28857"/>
    <d v="2022-09-12T00:00:00"/>
    <s v="Fully Paid"/>
    <s v="Monthly EMI"/>
    <n v="610198"/>
    <s v="Bardhaman-610198"/>
    <s v="Nisha Joshi"/>
    <s v="Female"/>
    <s v="26-35"/>
    <n v="35"/>
    <s v="1/1/1984"/>
    <s v="ST"/>
    <s v="Sikh"/>
    <s v="RENT"/>
    <s v="&lt;25K"/>
    <s v="Business"/>
    <n v="697"/>
    <s v="XLG"/>
    <s v="Home Loan"/>
    <s v=" 60 months"/>
    <n v="0.1991"/>
    <s v="E"/>
    <s v="E4"/>
    <s v="Bardhaman"/>
    <s v="201-DBS"/>
    <s v="HOWRAH"/>
    <s v="WB"/>
    <s v="WEST BENGAL"/>
    <s v="Barddhaman"/>
    <n v="610198"/>
    <s v="10035-ABHAY TOMER"/>
    <s v="Medium"/>
    <n v="4161"/>
    <n v="16730"/>
    <n v="3270"/>
    <n v="45.8"/>
    <n v="893.6"/>
    <s v="N"/>
    <s v="N"/>
    <n v="0"/>
    <s v="On-Time"/>
    <x v="302"/>
    <s v="2022-09"/>
    <s v="2022-08"/>
    <n v="0"/>
    <n v="0"/>
    <x v="7"/>
    <n v="2021"/>
    <n v="1"/>
    <s v="2022-Q3"/>
    <n v="0"/>
  </r>
  <r>
    <s v="ACC001723"/>
    <n v="327"/>
    <s v="MAWANA"/>
    <s v="JLG35K"/>
    <n v="14417"/>
    <n v="29420"/>
    <n v="27345"/>
    <d v="2022-09-13T00:00:00"/>
    <s v="Fully Paid"/>
    <s v="Monthly EMI"/>
    <n v="800018"/>
    <s v="MAWANA-800018"/>
    <s v="Meera Chopra"/>
    <s v="Female"/>
    <s v="36-45"/>
    <n v="37"/>
    <s v="1/1/1983"/>
    <s v="ST"/>
    <s v="Sikh"/>
    <s v="RENT"/>
    <s v="75K-100K"/>
    <s v="Salaried"/>
    <n v="373"/>
    <s v="XLG"/>
    <s v="Trade"/>
    <s v=" 36 months"/>
    <n v="9.9099999999999994E-2"/>
    <s v="B"/>
    <s v="B1"/>
    <s v="MAWANA"/>
    <s v="176-DBS"/>
    <s v="BULANDSHAHR"/>
    <s v="UP"/>
    <s v="UTTAR PRADESH"/>
    <s v="MEERUT"/>
    <n v="800018"/>
    <s v="11183-ANIL KUMAR"/>
    <s v="Medium"/>
    <n v="15687"/>
    <n v="29967"/>
    <n v="14245"/>
    <n v="2.19"/>
    <n v="177.94"/>
    <s v="N"/>
    <s v="N"/>
    <n v="0"/>
    <s v="On-Time"/>
    <x v="594"/>
    <s v="2022-09"/>
    <s v="2022-08"/>
    <n v="0"/>
    <n v="0"/>
    <x v="7"/>
    <n v="2021"/>
    <n v="0"/>
    <s v="2022-Q3"/>
    <n v="0"/>
  </r>
  <r>
    <s v="ACC000460"/>
    <n v="794"/>
    <s v="TEZPUR"/>
    <s v="JLG30K"/>
    <n v="32920"/>
    <n v="13561"/>
    <n v="4550"/>
    <d v="2022-09-13T00:00:00"/>
    <s v="Active"/>
    <s v="Quarterly EMI"/>
    <n v="680026"/>
    <s v="TEZPUR-680026"/>
    <s v="Kavya Gupta"/>
    <s v="Female"/>
    <s v="36-45"/>
    <n v="43"/>
    <s v="1/1/1976"/>
    <s v="Minority"/>
    <s v="Muslim"/>
    <s v="RENT"/>
    <s v="&lt;25K"/>
    <s v="Self-Employed"/>
    <n v="528"/>
    <s v="XLG"/>
    <s v="Services"/>
    <s v=" 36 months"/>
    <n v="0.1065"/>
    <s v="B"/>
    <s v="B2"/>
    <s v="TEZPUR"/>
    <s v="208-DBS"/>
    <s v="GUWAAHATI"/>
    <s v="AS"/>
    <s v="ASSAM"/>
    <s v="SONITPUR"/>
    <n v="680026"/>
    <s v="11055-MANAS PROTIM HAZARIKA"/>
    <s v="Medium"/>
    <n v="33319"/>
    <n v="13570"/>
    <n v="32747"/>
    <n v="27.06"/>
    <n v="3939.36"/>
    <s v="N"/>
    <s v="N"/>
    <n v="2"/>
    <s v="On-Time"/>
    <x v="579"/>
    <s v="2022-09"/>
    <s v="2022-08"/>
    <n v="1"/>
    <n v="0"/>
    <x v="7"/>
    <n v="2021"/>
    <n v="0"/>
    <s v="2022-Q3"/>
    <n v="0"/>
  </r>
  <r>
    <s v="ACC000600"/>
    <n v="113"/>
    <s v="Mathura"/>
    <s v="JLG30K"/>
    <n v="35622"/>
    <n v="46501"/>
    <n v="40136"/>
    <d v="2022-09-19T00:00:00"/>
    <s v="Paid Off"/>
    <s v="Quarterly EMI"/>
    <n v="910182"/>
    <s v="Mathura-910182"/>
    <s v="Meera Nair"/>
    <s v="Female"/>
    <s v="46-55"/>
    <n v="49"/>
    <s v="1/1/1969"/>
    <s v="ST"/>
    <s v="Sikh"/>
    <s v="OWN"/>
    <s v="50K-75K"/>
    <s v="Salaried"/>
    <n v="408"/>
    <s v="XLG"/>
    <s v="Services"/>
    <s v=" 36 months"/>
    <n v="0.1065"/>
    <s v="B"/>
    <s v="B2"/>
    <s v="Mathura"/>
    <s v="176-DBS"/>
    <s v="BULANDSHAHR"/>
    <s v="UP"/>
    <s v="UTTAR PRADESH"/>
    <s v="MATHURA"/>
    <n v="910182"/>
    <s v="10469-MANISH  PANDEY"/>
    <s v="High"/>
    <n v="35757"/>
    <n v="47201"/>
    <n v="35284"/>
    <n v="39.19"/>
    <n v="1946.31"/>
    <s v="N"/>
    <s v="N"/>
    <n v="0"/>
    <s v="Late"/>
    <x v="699"/>
    <s v="2022-09"/>
    <s v="2022-08"/>
    <n v="0"/>
    <n v="0"/>
    <x v="7"/>
    <n v="2021"/>
    <n v="0"/>
    <s v="2022-Q3"/>
    <n v="1"/>
  </r>
  <r>
    <s v="ACC000328"/>
    <n v="520"/>
    <s v="KURUKSHETRA"/>
    <s v="JLG30K"/>
    <n v="16955"/>
    <n v="12136"/>
    <n v="35820"/>
    <d v="2022-09-19T00:00:00"/>
    <s v="Fully Paid"/>
    <s v="Quarterly EMI"/>
    <n v="70364"/>
    <s v="KURUKSHETRA-70364"/>
    <s v="Kavya Sharma"/>
    <s v="Female"/>
    <s v="26-35"/>
    <n v="26"/>
    <s v="1/1/1993"/>
    <s v="SC"/>
    <s v="Hindu"/>
    <s v="RENT"/>
    <s v="75K-100K"/>
    <s v="Business"/>
    <n v="398"/>
    <s v="XLG"/>
    <s v="Services"/>
    <s v=" 36 months"/>
    <n v="0.1065"/>
    <s v="B"/>
    <s v="B2"/>
    <s v="KURUKSHETRA"/>
    <s v="206-DBS"/>
    <s v="KARNAL"/>
    <s v="HR"/>
    <s v="HARYANA"/>
    <s v="KURUKSHETRA"/>
    <n v="70364"/>
    <s v="10028-AAYUSH PANDEY"/>
    <s v="Medium"/>
    <n v="18490"/>
    <n v="12378"/>
    <n v="16592"/>
    <n v="17.23"/>
    <n v="2332.88"/>
    <s v="N"/>
    <s v="N"/>
    <n v="1"/>
    <s v="Late"/>
    <x v="699"/>
    <s v="2022-09"/>
    <s v="2022-08"/>
    <n v="0"/>
    <n v="0"/>
    <x v="7"/>
    <n v="2021"/>
    <n v="0"/>
    <s v="2022-Q3"/>
    <n v="1"/>
  </r>
  <r>
    <s v="ACC000261"/>
    <n v="385"/>
    <s v="Mangaldoi"/>
    <s v="JLG30K"/>
    <n v="23467"/>
    <n v="22609"/>
    <n v="12977"/>
    <d v="2022-09-24T00:00:00"/>
    <s v="Default"/>
    <s v="Quarterly EMI"/>
    <n v="570241"/>
    <s v="Mangaldoi-570241"/>
    <s v="Vivaan Nair"/>
    <s v="Female"/>
    <s v="46-55"/>
    <n v="49"/>
    <s v="3/1/1970"/>
    <s v="General"/>
    <s v="Muslim"/>
    <s v="RENT"/>
    <s v="100K+"/>
    <s v="Salaried"/>
    <n v="519"/>
    <s v="XLG"/>
    <s v="Services"/>
    <s v=" 36 months"/>
    <n v="0.1065"/>
    <s v="B"/>
    <s v="B2"/>
    <s v="Mangaldoi"/>
    <s v="208-DBS"/>
    <s v="GUWAAHATI"/>
    <s v="AS"/>
    <s v="ASSAM"/>
    <s v="Mangaldoi"/>
    <n v="570241"/>
    <s v="10961-NAYAN JYOTI SARMAH"/>
    <s v="Low"/>
    <n v="24617"/>
    <n v="22481"/>
    <n v="23410"/>
    <n v="40.89"/>
    <n v="4829.8500000000004"/>
    <s v="N"/>
    <s v="N"/>
    <n v="2"/>
    <s v="Late"/>
    <x v="700"/>
    <s v="2022-09"/>
    <s v="2022-08"/>
    <n v="0"/>
    <n v="0"/>
    <x v="7"/>
    <n v="2021"/>
    <n v="0"/>
    <s v="2022-Q3"/>
    <n v="1"/>
  </r>
  <r>
    <s v="ACC001725"/>
    <n v="458"/>
    <s v="CHHAPRA"/>
    <s v="JLG46K"/>
    <n v="18839"/>
    <n v="32209"/>
    <n v="35638"/>
    <d v="2022-09-24T00:00:00"/>
    <s v="Paid Off"/>
    <s v="Quarterly EMI"/>
    <n v="380112"/>
    <s v="CHHAPRA-380112"/>
    <s v="Aditya Verma"/>
    <s v="Female"/>
    <s v="36-45"/>
    <n v="40"/>
    <s v="29-01-1979"/>
    <s v="Minority"/>
    <s v="Muslim"/>
    <s v="RENT"/>
    <s v="50K-75K"/>
    <s v="Salaried"/>
    <n v="714"/>
    <s v="XLG"/>
    <s v="Home Loan"/>
    <s v=" 36 months"/>
    <n v="0.1825"/>
    <s v="D"/>
    <s v="D5"/>
    <s v="CHHAPRA"/>
    <s v="209-DBS"/>
    <s v="PATNA"/>
    <s v="BR"/>
    <s v="BIHAR"/>
    <s v="CHHAPRA"/>
    <n v="380112"/>
    <s v="11867-VIKRANT KUMAR VICKY"/>
    <s v="High"/>
    <n v="20483"/>
    <n v="33853"/>
    <n v="18481"/>
    <n v="27.35"/>
    <n v="2968.45"/>
    <s v="N"/>
    <s v="N"/>
    <n v="1"/>
    <s v="On-Time"/>
    <x v="700"/>
    <s v="2022-09"/>
    <s v="2022-08"/>
    <n v="0"/>
    <n v="0"/>
    <x v="7"/>
    <n v="2021"/>
    <n v="0"/>
    <s v="2022-Q3"/>
    <n v="1"/>
  </r>
  <r>
    <s v="ACC001932"/>
    <n v="744"/>
    <s v="SHAHDOL"/>
    <s v="JLG35K"/>
    <n v="30247"/>
    <n v="5922"/>
    <n v="15110"/>
    <d v="2022-09-27T00:00:00"/>
    <s v="Default"/>
    <s v="Quarterly EMI"/>
    <n v="1550006"/>
    <s v="SHAHDOL-1550006"/>
    <s v="Ananya Patel"/>
    <s v="Female"/>
    <s v="36-45"/>
    <n v="43"/>
    <s v="1/3/1975"/>
    <s v="Minority"/>
    <s v="Muslim"/>
    <s v="RENT"/>
    <s v="75K-100K"/>
    <s v="Salaried"/>
    <n v="558"/>
    <s v="XLG"/>
    <s v="Trade"/>
    <s v=" 36 months"/>
    <n v="9.9099999999999994E-2"/>
    <s v="B"/>
    <s v="B1"/>
    <s v="SHAHDOL"/>
    <s v="200-DBS"/>
    <s v="BHOPAL"/>
    <s v="MP"/>
    <s v="MADHYA PRADESH"/>
    <s v="SHAHDOL"/>
    <n v="1550006"/>
    <s v="10021-MAHENDRA PRATAP SINGH"/>
    <s v="Medium"/>
    <n v="31913"/>
    <n v="5605"/>
    <n v="29938"/>
    <n v="19.91"/>
    <n v="1454.82"/>
    <s v="N"/>
    <s v="N"/>
    <n v="0"/>
    <s v="Late"/>
    <x v="307"/>
    <s v="2022-09"/>
    <s v="2022-08"/>
    <n v="0"/>
    <n v="0"/>
    <x v="7"/>
    <n v="2021"/>
    <n v="0"/>
    <s v="2022-Q3"/>
    <n v="0"/>
  </r>
  <r>
    <s v="ACC001365"/>
    <n v="328"/>
    <s v="KARNAL"/>
    <s v="JLG30K"/>
    <n v="26014"/>
    <n v="47662"/>
    <n v="5806"/>
    <d v="2022-10-02T00:00:00"/>
    <s v="Paid Off"/>
    <s v="Quarterly EMI"/>
    <n v="50678"/>
    <s v="KARNAL-50678"/>
    <s v="Nisha Joshi"/>
    <s v="Female"/>
    <s v="26-35"/>
    <n v="35"/>
    <s v="1/1/1984"/>
    <s v="ST"/>
    <s v="Sikh"/>
    <s v="RENT"/>
    <s v="&lt;25K"/>
    <s v="Business"/>
    <n v="697"/>
    <s v="XLG"/>
    <s v="Services"/>
    <s v=" 36 months"/>
    <n v="0.1065"/>
    <s v="B"/>
    <s v="B2"/>
    <s v="KARNAL"/>
    <s v="206-DBS"/>
    <s v="KARNAL"/>
    <s v="HR"/>
    <s v="HARYANA"/>
    <s v="KARNAL"/>
    <n v="50678"/>
    <s v="10282-NAIM ALI"/>
    <s v="Medium"/>
    <n v="27748"/>
    <n v="49289"/>
    <n v="25888"/>
    <n v="28.58"/>
    <n v="2932.86"/>
    <s v="N"/>
    <s v="N"/>
    <n v="0"/>
    <s v="Late"/>
    <x v="368"/>
    <s v="2022-10"/>
    <s v="2022-09"/>
    <n v="0"/>
    <n v="0"/>
    <x v="7"/>
    <n v="2021"/>
    <n v="0"/>
    <s v="2022-Q4"/>
    <n v="0"/>
  </r>
  <r>
    <s v="ACC001034"/>
    <n v="443"/>
    <s v="JALANDHAR"/>
    <s v="JLG30K"/>
    <n v="39991"/>
    <n v="33756"/>
    <n v="15899"/>
    <d v="2022-10-03T00:00:00"/>
    <s v="Fully Paid"/>
    <s v="Monthly EMI"/>
    <n v="160051"/>
    <s v="JALANDHAR-160051"/>
    <s v="Nisha Chopra"/>
    <s v="Female"/>
    <s v="46-55"/>
    <n v="52"/>
    <s v="1/1/1965"/>
    <s v="General"/>
    <s v="Hindu"/>
    <s v="RENT"/>
    <s v="100K+"/>
    <s v="Salaried"/>
    <n v="322"/>
    <s v="XLG"/>
    <s v="Services"/>
    <s v=" 36 months"/>
    <n v="0.1065"/>
    <s v="B"/>
    <s v="B2"/>
    <s v="JALANDHAR"/>
    <s v="102-DBS"/>
    <s v="LUDHIANA"/>
    <s v="PB"/>
    <s v="PUNJAB"/>
    <s v="JALANDHAR"/>
    <n v="160051"/>
    <s v="10067-AKSHAY KUMAR"/>
    <s v="Low"/>
    <n v="41349"/>
    <n v="34858"/>
    <n v="39849"/>
    <n v="46.71"/>
    <n v="273.54000000000002"/>
    <s v="Y"/>
    <s v="N"/>
    <n v="2"/>
    <s v="On-Time"/>
    <x v="689"/>
    <s v="2022-10"/>
    <s v="2022-09"/>
    <n v="0"/>
    <n v="0"/>
    <x v="7"/>
    <n v="2021"/>
    <n v="0"/>
    <s v="2022-Q4"/>
    <n v="0"/>
  </r>
  <r>
    <s v="ACC001410"/>
    <n v="249"/>
    <s v="CUTTACK"/>
    <s v="JLG30K"/>
    <n v="27720"/>
    <n v="38689"/>
    <n v="9760"/>
    <d v="2022-10-05T00:00:00"/>
    <s v="Paid Off"/>
    <s v="Monthly EMI"/>
    <n v="630081"/>
    <s v="CUTTACK-630081"/>
    <s v="Meera Chopra"/>
    <s v="Female"/>
    <s v="46-55"/>
    <n v="50"/>
    <s v="1/1/1968"/>
    <s v="SC"/>
    <s v="Hindu"/>
    <s v="RENT"/>
    <s v="75K-100K"/>
    <s v="Salaried"/>
    <n v="726"/>
    <s v="XLG"/>
    <s v="Services"/>
    <s v=" 36 months"/>
    <n v="0.1065"/>
    <s v="B"/>
    <s v="B2"/>
    <s v="CUTTACK"/>
    <s v="107-DBS"/>
    <s v="BHUBANESWAR"/>
    <s v="OR"/>
    <s v="ODISHA"/>
    <s v="CUTTACK"/>
    <n v="630081"/>
    <s v="12061-PINAKAPANI KANUNGO"/>
    <s v="High"/>
    <n v="29489"/>
    <n v="40558"/>
    <n v="27698"/>
    <n v="34.159999999999997"/>
    <n v="2417.21"/>
    <s v="N"/>
    <s v="N"/>
    <n v="2"/>
    <s v="Late"/>
    <x v="445"/>
    <s v="2022-10"/>
    <s v="2022-09"/>
    <n v="0"/>
    <n v="0"/>
    <x v="7"/>
    <n v="2021"/>
    <n v="0"/>
    <s v="2022-Q4"/>
    <n v="0"/>
  </r>
  <r>
    <s v="ACC001812"/>
    <n v="387"/>
    <s v="CHHAPRA"/>
    <s v="JLG35K"/>
    <n v="9941"/>
    <n v="20452"/>
    <n v="42569"/>
    <d v="2022-10-05T00:00:00"/>
    <s v="Fully Paid"/>
    <s v="Monthly EMI"/>
    <n v="380112"/>
    <s v="CHHAPRA-380112"/>
    <s v="Laksh Chopra"/>
    <s v="Female"/>
    <s v="46-55"/>
    <n v="55"/>
    <s v="22-04-1964"/>
    <s v="Minority"/>
    <s v="Muslim"/>
    <s v="RENT"/>
    <s v="100K+"/>
    <s v="Self-Employed"/>
    <n v="502"/>
    <s v="XLG"/>
    <s v="Trade"/>
    <s v=" 36 months"/>
    <n v="9.9099999999999994E-2"/>
    <s v="B"/>
    <s v="B1"/>
    <s v="CHHAPRA"/>
    <s v="209-DBS"/>
    <s v="PATNA"/>
    <s v="BR"/>
    <s v="BIHAR"/>
    <s v="CHHAPRA"/>
    <n v="380112"/>
    <s v="11867-VIKRANT KUMAR VICKY"/>
    <s v="High"/>
    <n v="11718"/>
    <n v="20886"/>
    <n v="9524"/>
    <n v="49.68"/>
    <n v="214.91"/>
    <s v="N"/>
    <s v="N"/>
    <n v="1"/>
    <s v="Late"/>
    <x v="701"/>
    <s v="2022-10"/>
    <s v="2022-09"/>
    <n v="0"/>
    <n v="0"/>
    <x v="7"/>
    <n v="2021"/>
    <n v="0"/>
    <s v="2022-Q4"/>
    <n v="1"/>
  </r>
  <r>
    <s v="ACC001782"/>
    <n v="841"/>
    <s v="MAWANA"/>
    <s v="JLG30K"/>
    <n v="25707"/>
    <n v="2142"/>
    <n v="23700"/>
    <d v="2022-10-06T00:00:00"/>
    <s v="Active"/>
    <s v="Quarterly EMI"/>
    <n v="800018"/>
    <s v="MAWANA-800018"/>
    <s v="Ishaan Joshi"/>
    <s v="Female"/>
    <s v="36-45"/>
    <n v="43"/>
    <s v="2/4/1976"/>
    <s v="General"/>
    <s v="Hindu"/>
    <s v="RENT"/>
    <s v="100K+"/>
    <s v="Salaried"/>
    <n v="675"/>
    <s v="XLG"/>
    <s v="Services"/>
    <s v=" 36 months"/>
    <n v="0.1065"/>
    <s v="B"/>
    <s v="B2"/>
    <s v="MAWANA"/>
    <s v="176-DBS"/>
    <s v="BULANDSHAHR"/>
    <s v="UP"/>
    <s v="UTTAR PRADESH"/>
    <s v="MEERUT"/>
    <n v="800018"/>
    <s v="11183-ANIL KUMAR"/>
    <s v="Medium"/>
    <n v="25425"/>
    <n v="3755"/>
    <n v="25366"/>
    <n v="35.31"/>
    <n v="4541.7"/>
    <s v="N"/>
    <s v="N"/>
    <n v="0"/>
    <s v="Very Late"/>
    <x v="647"/>
    <s v="2022-10"/>
    <s v="2022-09"/>
    <n v="1"/>
    <n v="0"/>
    <x v="7"/>
    <n v="2021"/>
    <n v="1"/>
    <s v="2022-Q4"/>
    <n v="0"/>
  </r>
  <r>
    <s v="ACC000541"/>
    <n v="69"/>
    <s v="PATIALA"/>
    <s v="JLG35K"/>
    <n v="38575"/>
    <n v="12049"/>
    <n v="6457"/>
    <d v="2022-10-09T00:00:00"/>
    <s v="Active"/>
    <s v="Quarterly EMI"/>
    <n v="100186"/>
    <s v="PATIALA-100186"/>
    <s v="Nisha Patel"/>
    <s v="Female"/>
    <s v="18-25"/>
    <n v="21"/>
    <s v="1/1/1998"/>
    <s v="General"/>
    <s v="Hindu"/>
    <s v="RENT"/>
    <s v="25K-50K"/>
    <s v="Salaried"/>
    <n v="800"/>
    <s v="XLG"/>
    <s v="Trade"/>
    <s v=" 36 months"/>
    <n v="9.9099999999999994E-2"/>
    <s v="B"/>
    <s v="B1"/>
    <s v="PATIALA"/>
    <s v="102-DBS"/>
    <s v="LUDHIANA"/>
    <s v="PB"/>
    <s v="PUNJAB"/>
    <s v="PATIALA"/>
    <n v="100186"/>
    <s v="10420-MUNENDRA  SINGH"/>
    <s v="Medium"/>
    <n v="38602"/>
    <n v="11693"/>
    <n v="38113"/>
    <n v="42.74"/>
    <n v="3977.58"/>
    <s v="Y"/>
    <s v="N"/>
    <n v="2"/>
    <s v="On-Time"/>
    <x v="174"/>
    <s v="2022-10"/>
    <s v="2022-09"/>
    <n v="1"/>
    <n v="0"/>
    <x v="7"/>
    <n v="2021"/>
    <n v="1"/>
    <s v="2022-Q4"/>
    <n v="0"/>
  </r>
  <r>
    <s v="ACC000241"/>
    <n v="458"/>
    <s v="SANGRUR"/>
    <s v="JLG30K"/>
    <n v="14385"/>
    <n v="30546"/>
    <n v="36219"/>
    <d v="2022-10-10T00:00:00"/>
    <s v="Fully Paid"/>
    <s v="Monthly EMI"/>
    <n v="110159"/>
    <s v="SANGRUR-110159"/>
    <s v="Aditya Verma"/>
    <s v="Female"/>
    <s v="36-45"/>
    <n v="40"/>
    <s v="29-01-1979"/>
    <s v="Minority"/>
    <s v="Muslim"/>
    <s v="RENT"/>
    <s v="50K-75K"/>
    <s v="Salaried"/>
    <n v="714"/>
    <s v="XLG"/>
    <s v="Services"/>
    <s v=" 36 months"/>
    <n v="0.1065"/>
    <s v="B"/>
    <s v="B2"/>
    <s v="SANGRUR"/>
    <s v="102-DBS"/>
    <s v="LUDHIANA"/>
    <s v="PB"/>
    <s v="PUNJAB"/>
    <s v="SANGRUR"/>
    <n v="110159"/>
    <s v="10037-RAJESH PRATAP"/>
    <s v="Low"/>
    <n v="15110"/>
    <n v="32286"/>
    <n v="14206"/>
    <n v="39.229999999999997"/>
    <n v="4910.3599999999997"/>
    <s v="N"/>
    <s v="N"/>
    <n v="2"/>
    <s v="Late"/>
    <x v="700"/>
    <s v="2022-10"/>
    <s v="2022-09"/>
    <n v="0"/>
    <n v="1"/>
    <x v="7"/>
    <n v="2021"/>
    <n v="0"/>
    <s v="2022-Q4"/>
    <n v="0"/>
  </r>
  <r>
    <s v="ACC000078"/>
    <n v="596"/>
    <s v="SIRSA"/>
    <s v="JLG40K"/>
    <n v="48100"/>
    <n v="17717"/>
    <n v="28836"/>
    <d v="2022-10-11T00:00:00"/>
    <s v="Paid Off"/>
    <s v="Quarterly EMI"/>
    <n v="730084"/>
    <s v="SIRSA-730084"/>
    <s v="Vivaan Patel"/>
    <s v="Female"/>
    <s v="46-55"/>
    <n v="51"/>
    <s v="1/1/1966"/>
    <s v="SC"/>
    <s v="Hindu"/>
    <s v="MORTGAGE"/>
    <s v="100K+"/>
    <s v="Business"/>
    <n v="375"/>
    <s v="XLG"/>
    <s v="Services"/>
    <s v=" 36 months"/>
    <n v="0.17269999999999999"/>
    <s v="D"/>
    <s v="D3"/>
    <s v="SIRSA"/>
    <s v="206-DBS"/>
    <s v="KARNAL"/>
    <s v="HR"/>
    <s v="HARYANA"/>
    <s v="SIRSA"/>
    <n v="730084"/>
    <s v="10149-ABHISHEK MAURYA"/>
    <s v="Medium"/>
    <n v="49479"/>
    <n v="18292"/>
    <n v="47668"/>
    <n v="23.25"/>
    <n v="2530.17"/>
    <s v="N"/>
    <s v="N"/>
    <n v="2"/>
    <s v="Very Late"/>
    <x v="323"/>
    <s v="2022-10"/>
    <s v="2022-09"/>
    <n v="0"/>
    <n v="0"/>
    <x v="7"/>
    <n v="2021"/>
    <n v="0"/>
    <s v="2022-Q4"/>
    <n v="0"/>
  </r>
  <r>
    <s v="ACC001400"/>
    <n v="287"/>
    <s v="MUKTSAR"/>
    <s v="JLG35K"/>
    <n v="39131"/>
    <n v="11523"/>
    <n v="13538"/>
    <d v="2022-10-12T00:00:00"/>
    <s v="Active"/>
    <s v="Monthly EMI"/>
    <n v="1110166"/>
    <s v="MUKTSAR-1110166"/>
    <s v="Kavya Reddy"/>
    <s v="Female"/>
    <s v="56-63"/>
    <n v="59"/>
    <s v="1/1/1960"/>
    <s v="General"/>
    <s v="Muslim"/>
    <s v="RENT"/>
    <s v="50K-75K"/>
    <s v="Salaried"/>
    <n v="775"/>
    <s v="XLG"/>
    <s v="Trade"/>
    <s v=" 36 months"/>
    <n v="9.9099999999999994E-2"/>
    <s v="B"/>
    <s v="B1"/>
    <s v="MUKTSAR"/>
    <s v="102-DBS"/>
    <s v="LUDHIANA"/>
    <s v="PB"/>
    <s v="PUNJAB"/>
    <s v="SRI MUKTSAR SAHIB"/>
    <n v="1110166"/>
    <s v="11303-ASHUTOSH KUMAR SUMAN"/>
    <s v="Medium"/>
    <n v="39360"/>
    <n v="12344"/>
    <n v="39105"/>
    <n v="37.479999999999997"/>
    <n v="3479.32"/>
    <s v="N"/>
    <s v="N"/>
    <n v="1"/>
    <s v="On-Time"/>
    <x v="154"/>
    <s v="2022-10"/>
    <s v="2022-09"/>
    <n v="1"/>
    <n v="0"/>
    <x v="7"/>
    <n v="2021"/>
    <n v="1"/>
    <s v="2022-Q4"/>
    <n v="0"/>
  </r>
  <r>
    <s v="ACC001762"/>
    <n v="326"/>
    <s v="SANGRUR"/>
    <s v="JLG30K"/>
    <n v="22465"/>
    <n v="21241"/>
    <n v="42026"/>
    <d v="2022-10-17T00:00:00"/>
    <s v="Paid Off"/>
    <s v="Monthly EMI"/>
    <n v="110159"/>
    <s v="SANGRUR-110159"/>
    <s v="Ananya Nair"/>
    <s v="Female"/>
    <s v="36-45"/>
    <n v="44"/>
    <s v="1/1/1975"/>
    <s v="ST"/>
    <s v="Sikh"/>
    <s v="RENT"/>
    <s v="50K-75K"/>
    <s v="Self-Employed"/>
    <n v="638"/>
    <s v="XLG"/>
    <s v="Services"/>
    <s v=" 36 months"/>
    <n v="0.1065"/>
    <s v="B"/>
    <s v="B2"/>
    <s v="SANGRUR"/>
    <s v="102-DBS"/>
    <s v="LUDHIANA"/>
    <s v="PB"/>
    <s v="PUNJAB"/>
    <s v="SANGRUR"/>
    <n v="110159"/>
    <s v="10037-RAJESH PRATAP"/>
    <s v="Low"/>
    <n v="22503"/>
    <n v="20986"/>
    <n v="22223"/>
    <n v="37.64"/>
    <n v="4201.62"/>
    <s v="N"/>
    <s v="N"/>
    <n v="2"/>
    <s v="On-Time"/>
    <x v="358"/>
    <s v="2022-10"/>
    <s v="2022-09"/>
    <n v="0"/>
    <n v="0"/>
    <x v="7"/>
    <n v="2021"/>
    <n v="0"/>
    <s v="2022-Q4"/>
    <n v="0"/>
  </r>
  <r>
    <s v="ACC001307"/>
    <n v="777"/>
    <s v="ASANSOL"/>
    <s v="JLG30K"/>
    <n v="10976"/>
    <n v="30335"/>
    <n v="23882"/>
    <d v="2022-10-18T00:00:00"/>
    <s v="Paid Off"/>
    <s v="Quarterly EMI"/>
    <n v="690076"/>
    <s v="ASANSOL-690076"/>
    <s v="Meera Reddy"/>
    <s v="Female"/>
    <s v="46-55"/>
    <n v="49"/>
    <s v="1/1/1970"/>
    <s v="ST"/>
    <s v="Hindu"/>
    <s v="OWN"/>
    <s v="75K-100K"/>
    <s v="Salaried"/>
    <n v="374"/>
    <s v="XLG"/>
    <s v="Services"/>
    <s v=" 36 months"/>
    <n v="0.1065"/>
    <s v="B"/>
    <s v="B2"/>
    <s v="ASANSOL"/>
    <s v="201-DBS"/>
    <s v="HOWRAH"/>
    <s v="WB"/>
    <s v="WEST BENGAL"/>
    <s v="PASCHIM BARDHHAMAN"/>
    <n v="690076"/>
    <s v="10035-ABHAY TOMER"/>
    <s v="Medium"/>
    <n v="11872"/>
    <n v="29837"/>
    <n v="10638"/>
    <n v="5.99"/>
    <n v="125.92"/>
    <s v="N"/>
    <s v="N"/>
    <n v="1"/>
    <s v="Late"/>
    <x v="414"/>
    <s v="2022-10"/>
    <s v="2022-09"/>
    <n v="0"/>
    <n v="0"/>
    <x v="7"/>
    <n v="2021"/>
    <n v="0"/>
    <s v="2022-Q4"/>
    <n v="0"/>
  </r>
  <r>
    <s v="ACC000752"/>
    <n v="105"/>
    <s v="PATIALA"/>
    <s v="JLG30K"/>
    <n v="3348"/>
    <n v="11999"/>
    <n v="14921"/>
    <d v="2022-10-21T00:00:00"/>
    <s v="Active"/>
    <s v="Quarterly EMI"/>
    <n v="100186"/>
    <s v="PATIALA-100186"/>
    <s v="Ananya Mehta"/>
    <s v="Female"/>
    <s v="36-45"/>
    <n v="38"/>
    <s v="1/1/1980"/>
    <s v="ST"/>
    <s v="Sikh"/>
    <s v="RENT"/>
    <s v="25K-50K"/>
    <s v="Salaried"/>
    <n v="398"/>
    <s v="XLG"/>
    <s v="Services"/>
    <s v=" 36 months"/>
    <n v="0.1065"/>
    <s v="B"/>
    <s v="B2"/>
    <s v="PATIALA"/>
    <s v="102-DBS"/>
    <s v="LUDHIANA"/>
    <s v="PB"/>
    <s v="PUNJAB"/>
    <s v="PATIALA"/>
    <n v="100186"/>
    <s v="10420-MUNENDRA  SINGH"/>
    <s v="Medium"/>
    <n v="5104"/>
    <n v="11992"/>
    <n v="3320"/>
    <n v="17.579999999999998"/>
    <n v="2332.17"/>
    <s v="N"/>
    <s v="N"/>
    <n v="2"/>
    <s v="On-Time"/>
    <x v="314"/>
    <s v="2022-10"/>
    <s v="2022-09"/>
    <n v="1"/>
    <n v="0"/>
    <x v="7"/>
    <n v="2021"/>
    <n v="0"/>
    <s v="2022-Q4"/>
    <n v="0"/>
  </r>
  <r>
    <s v="ACC000693"/>
    <n v="288"/>
    <s v="ASANSOL"/>
    <s v="JLG30K"/>
    <n v="2971"/>
    <n v="30174"/>
    <n v="6889"/>
    <d v="2022-10-26T00:00:00"/>
    <s v="Paid Off"/>
    <s v="Monthly EMI"/>
    <n v="690076"/>
    <s v="ASANSOL-690076"/>
    <s v="Meera Patel"/>
    <s v="Female"/>
    <s v="26-35"/>
    <n v="28"/>
    <s v="29-03-1991"/>
    <s v="ST"/>
    <s v="Sikh"/>
    <s v="RENT"/>
    <s v="25K-50K"/>
    <s v="Salaried"/>
    <n v="432"/>
    <s v="XLG"/>
    <s v="Services"/>
    <s v=" 36 months"/>
    <n v="0.1065"/>
    <s v="B"/>
    <s v="B2"/>
    <s v="ASANSOL"/>
    <s v="201-DBS"/>
    <s v="HOWRAH"/>
    <s v="WB"/>
    <s v="WEST BENGAL"/>
    <s v="PASCHIM BARDHHAMAN"/>
    <n v="690076"/>
    <s v="10035-ABHAY TOMER"/>
    <s v="Medium"/>
    <n v="2734"/>
    <n v="29874"/>
    <n v="2489"/>
    <n v="43.9"/>
    <n v="4510.24"/>
    <s v="N"/>
    <s v="N"/>
    <n v="2"/>
    <s v="On-Time"/>
    <x v="570"/>
    <s v="2022-10"/>
    <s v="2022-09"/>
    <n v="0"/>
    <n v="0"/>
    <x v="7"/>
    <n v="2021"/>
    <n v="0"/>
    <s v="2022-Q4"/>
    <n v="0"/>
  </r>
  <r>
    <s v="ACC001086"/>
    <n v="839"/>
    <s v="BILASPUR"/>
    <s v="JLG35K"/>
    <n v="13317"/>
    <n v="27211"/>
    <n v="26162"/>
    <d v="2022-10-26T00:00:00"/>
    <s v="Default"/>
    <s v="Monthly EMI"/>
    <n v="240005"/>
    <s v="BILASPUR-240005"/>
    <s v="Aditya Malhotra"/>
    <s v="Female"/>
    <s v="46-55"/>
    <n v="51"/>
    <s v="1/1/1968"/>
    <s v="OBC"/>
    <s v="Hindu"/>
    <s v="RENT"/>
    <s v="25K-50K"/>
    <s v="Self-Employed"/>
    <n v="389"/>
    <s v="XLG"/>
    <s v="Trade"/>
    <s v=" 36 months"/>
    <n v="9.9099999999999994E-2"/>
    <s v="B"/>
    <s v="B1"/>
    <s v="BILASPUR"/>
    <s v="207-DBS"/>
    <s v="RAIPUR"/>
    <s v="CG"/>
    <s v="CHATTISGARH"/>
    <s v="BILASPUR"/>
    <n v="240005"/>
    <s v="10886-MANISH KUMAR DWIVEDI"/>
    <s v="Low"/>
    <n v="14382"/>
    <n v="27877"/>
    <n v="13244"/>
    <n v="22.21"/>
    <n v="1238.22"/>
    <s v="Y"/>
    <s v="Y"/>
    <n v="1"/>
    <s v="On-Time"/>
    <x v="374"/>
    <s v="2022-10"/>
    <s v="2022-09"/>
    <n v="0"/>
    <n v="0"/>
    <x v="7"/>
    <n v="2021"/>
    <n v="0"/>
    <s v="2022-Q4"/>
    <n v="0"/>
  </r>
  <r>
    <s v="ACC001185"/>
    <n v="864"/>
    <s v="MUKTSAR"/>
    <s v="JLG30K"/>
    <n v="25754"/>
    <n v="43919"/>
    <n v="32921"/>
    <d v="2022-10-26T00:00:00"/>
    <s v="Active"/>
    <s v="Monthly EMI"/>
    <n v="1110166"/>
    <s v="MUKTSAR-1110166"/>
    <s v="Aditya Patel"/>
    <s v="Female"/>
    <s v="26-35"/>
    <n v="27"/>
    <s v="11/4/1992"/>
    <s v="ST"/>
    <s v="Sikh"/>
    <s v="MORTGAGE"/>
    <s v="75K-100K"/>
    <s v="Salaried"/>
    <n v="600"/>
    <s v="XLG"/>
    <s v="Services"/>
    <s v=" 36 months"/>
    <n v="0.1065"/>
    <s v="B"/>
    <s v="B2"/>
    <s v="MUKTSAR"/>
    <s v="102-DBS"/>
    <s v="LUDHIANA"/>
    <s v="PB"/>
    <s v="PUNJAB"/>
    <s v="SRI MUKTSAR SAHIB"/>
    <n v="1110166"/>
    <s v="11303-ASHUTOSH KUMAR SUMAN"/>
    <s v="Medium"/>
    <n v="25946"/>
    <n v="44355"/>
    <n v="25617"/>
    <n v="26.29"/>
    <n v="2747.29"/>
    <s v="N"/>
    <s v="N"/>
    <n v="2"/>
    <s v="On-Time"/>
    <x v="150"/>
    <s v="2022-10"/>
    <s v="2022-09"/>
    <n v="1"/>
    <n v="0"/>
    <x v="7"/>
    <n v="2021"/>
    <n v="1"/>
    <s v="2022-Q4"/>
    <n v="0"/>
  </r>
  <r>
    <s v="ACC001472"/>
    <n v="523"/>
    <s v="HAPUR"/>
    <s v="JLG30K"/>
    <n v="3377"/>
    <n v="19675"/>
    <n v="5762"/>
    <d v="2022-11-07T00:00:00"/>
    <s v="Active"/>
    <s v="Quarterly EMI"/>
    <n v="210563"/>
    <s v="HAPUR-210563"/>
    <s v="Meera Patel"/>
    <s v="Female"/>
    <s v="26-35"/>
    <n v="28"/>
    <s v="29-03-1991"/>
    <s v="ST"/>
    <s v="Sikh"/>
    <s v="RENT"/>
    <s v="25K-50K"/>
    <s v="Salaried"/>
    <n v="432"/>
    <s v="XLG"/>
    <s v="Services"/>
    <s v=" 36 months"/>
    <n v="0.1065"/>
    <s v="B"/>
    <s v="B2"/>
    <s v="HAPUR"/>
    <s v="176-DBS"/>
    <s v="BULANDSHAHR"/>
    <s v="UP"/>
    <s v="UTTAR PRADESH"/>
    <s v="HAPUR"/>
    <n v="210563"/>
    <s v="10183-RISHABH PANT"/>
    <s v="Low"/>
    <n v="4988"/>
    <n v="21393"/>
    <n v="3364"/>
    <n v="6.89"/>
    <n v="506.98"/>
    <s v="N"/>
    <s v="Y"/>
    <n v="0"/>
    <s v="On-Time"/>
    <x v="657"/>
    <s v="2022-11"/>
    <s v="2022-10"/>
    <n v="1"/>
    <n v="0"/>
    <x v="7"/>
    <n v="2021"/>
    <n v="1"/>
    <s v="2022-Q4"/>
    <n v="0"/>
  </r>
  <r>
    <s v="ACC001431"/>
    <n v="677"/>
    <s v="AGRA"/>
    <s v="JLG30K"/>
    <n v="17545"/>
    <n v="46737"/>
    <n v="2654"/>
    <d v="2022-11-07T00:00:00"/>
    <s v="Default"/>
    <s v="Monthly EMI"/>
    <n v="140056"/>
    <s v="AGRA-140056"/>
    <s v="Laksh Patel"/>
    <s v="Female"/>
    <s v="26-35"/>
    <n v="28"/>
    <s v="1/1/1991"/>
    <s v="SC"/>
    <s v="Hindu"/>
    <s v="MORTGAGE"/>
    <s v="75K-100K"/>
    <s v="Business"/>
    <n v="844"/>
    <s v="XLG"/>
    <s v="Services"/>
    <s v=" 36 months"/>
    <n v="0.1065"/>
    <s v="B"/>
    <s v="B2"/>
    <s v="AGRA"/>
    <s v="176-DBS"/>
    <s v="BULANDSHAHR"/>
    <s v="UP"/>
    <s v="UTTAR PRADESH"/>
    <s v="AGRA"/>
    <n v="140056"/>
    <s v="10161-RAM AVTAR"/>
    <s v="Medium"/>
    <n v="17934"/>
    <n v="47959"/>
    <n v="17436"/>
    <n v="7.18"/>
    <n v="3107.38"/>
    <s v="N"/>
    <s v="N"/>
    <n v="1"/>
    <s v="On-Time"/>
    <x v="58"/>
    <s v="2022-11"/>
    <s v="2022-10"/>
    <n v="0"/>
    <n v="0"/>
    <x v="7"/>
    <n v="2021"/>
    <n v="0"/>
    <s v="2022-Q4"/>
    <n v="0"/>
  </r>
  <r>
    <s v="ACC000827"/>
    <n v="689"/>
    <s v="SIRSA"/>
    <s v="JLG30K"/>
    <n v="2848"/>
    <n v="36412"/>
    <n v="4416"/>
    <d v="2022-11-07T00:00:00"/>
    <s v="Active"/>
    <s v="Monthly EMI"/>
    <n v="730084"/>
    <s v="SIRSA-730084"/>
    <s v="Meera Joshi"/>
    <s v="Female"/>
    <s v="26-35"/>
    <n v="31"/>
    <s v="24-05-1988"/>
    <s v="ST"/>
    <s v="Sikh"/>
    <s v="OWN"/>
    <s v="&lt;25K"/>
    <s v="Business"/>
    <n v="532"/>
    <s v="XLG"/>
    <s v="Services"/>
    <s v=" 36 months"/>
    <n v="0.1065"/>
    <s v="B"/>
    <s v="B2"/>
    <s v="SIRSA"/>
    <s v="206-DBS"/>
    <s v="KARNAL"/>
    <s v="HR"/>
    <s v="HARYANA"/>
    <s v="SIRSA"/>
    <n v="730084"/>
    <s v="10149-ABHISHEK MAURYA"/>
    <s v="Medium"/>
    <n v="2749"/>
    <n v="36017"/>
    <n v="2524"/>
    <n v="9.8800000000000008"/>
    <n v="3807.21"/>
    <s v="N"/>
    <s v="N"/>
    <n v="2"/>
    <s v="On-Time"/>
    <x v="702"/>
    <s v="2022-11"/>
    <s v="2022-10"/>
    <n v="1"/>
    <n v="0"/>
    <x v="7"/>
    <n v="2021"/>
    <n v="0"/>
    <s v="2022-Q4"/>
    <n v="1"/>
  </r>
  <r>
    <s v="ACC001871"/>
    <n v="657"/>
    <s v="DHURI"/>
    <s v="JLG30K"/>
    <n v="48000"/>
    <n v="11083"/>
    <n v="31283"/>
    <d v="2022-11-08T00:00:00"/>
    <s v="Active"/>
    <s v="Monthly EMI"/>
    <n v="1030063"/>
    <s v="DHURI-1030063"/>
    <s v="Meera Verma"/>
    <s v="Female"/>
    <s v="46-55"/>
    <n v="47"/>
    <s v="1/1/1970"/>
    <s v="SC"/>
    <s v="Hindu"/>
    <s v="RENT"/>
    <s v="75K-100K"/>
    <s v="Business"/>
    <n v="546"/>
    <s v="XLG"/>
    <s v="Services"/>
    <s v=" 36 months"/>
    <n v="0.1065"/>
    <s v="B"/>
    <s v="B2"/>
    <s v="DHURI"/>
    <s v="102-DBS"/>
    <s v="LUDHIANA"/>
    <s v="PB"/>
    <s v="PUNJAB"/>
    <s v="SANGRUR"/>
    <n v="1030063"/>
    <s v="12058-DEEPAK KUMAR"/>
    <s v="Low"/>
    <n v="48094"/>
    <n v="12759"/>
    <n v="47922"/>
    <n v="13.46"/>
    <n v="3617.4"/>
    <s v="Y"/>
    <s v="N"/>
    <n v="2"/>
    <s v="On-Time"/>
    <x v="2"/>
    <s v="2022-11"/>
    <s v="2022-10"/>
    <n v="1"/>
    <n v="0"/>
    <x v="7"/>
    <n v="2021"/>
    <n v="1"/>
    <s v="2022-Q4"/>
    <n v="0"/>
  </r>
  <r>
    <s v="ACC001473"/>
    <n v="557"/>
    <s v="Mathura"/>
    <s v="JLG30K"/>
    <n v="33616"/>
    <n v="33992"/>
    <n v="26362"/>
    <d v="2022-11-11T00:00:00"/>
    <s v="Paid Off"/>
    <s v="Monthly EMI"/>
    <n v="910182"/>
    <s v="Mathura-910182"/>
    <s v="Diya Malhotra"/>
    <s v="Female"/>
    <s v="18-25"/>
    <n v="21"/>
    <s v="3/1/1998"/>
    <s v="ST"/>
    <s v="Sikh"/>
    <s v="RENT"/>
    <s v="50K-75K"/>
    <s v="Self-Employed"/>
    <n v="493"/>
    <s v="XLG"/>
    <s v="Services"/>
    <s v=" 36 months"/>
    <n v="0.1065"/>
    <s v="B"/>
    <s v="B2"/>
    <s v="Mathura"/>
    <s v="176-DBS"/>
    <s v="BULANDSHAHR"/>
    <s v="UP"/>
    <s v="UTTAR PRADESH"/>
    <s v="MATHURA"/>
    <n v="910182"/>
    <s v="10469-MANISH  PANDEY"/>
    <s v="High"/>
    <n v="33487"/>
    <n v="35782"/>
    <n v="33145"/>
    <n v="34.700000000000003"/>
    <n v="3551.54"/>
    <s v="N"/>
    <s v="N"/>
    <n v="0"/>
    <s v="On-Time"/>
    <x v="108"/>
    <s v="2022-11"/>
    <s v="2022-10"/>
    <n v="0"/>
    <n v="0"/>
    <x v="7"/>
    <n v="2021"/>
    <n v="0"/>
    <s v="2022-Q4"/>
    <n v="0"/>
  </r>
  <r>
    <s v="ACC001291"/>
    <n v="68"/>
    <s v="AGRA"/>
    <s v="JLG40K"/>
    <n v="21546"/>
    <n v="12598"/>
    <n v="43615"/>
    <d v="2022-11-12T00:00:00"/>
    <s v="Fully Paid"/>
    <s v="Quarterly EMI"/>
    <n v="140056"/>
    <s v="AGRA-140056"/>
    <s v="Kavya Malhotra"/>
    <s v="Female"/>
    <s v="36-45"/>
    <n v="41"/>
    <s v="1/1/1978"/>
    <s v="OBC"/>
    <s v="Hindu"/>
    <s v="RENT"/>
    <s v="25K-50K"/>
    <s v="Salaried"/>
    <n v="495"/>
    <s v="XLG"/>
    <s v="Services"/>
    <s v=" 36 months"/>
    <n v="0.17269999999999999"/>
    <s v="D"/>
    <s v="D3"/>
    <s v="AGRA"/>
    <s v="176-DBS"/>
    <s v="BULANDSHAHR"/>
    <s v="UP"/>
    <s v="UTTAR PRADESH"/>
    <s v="AGRA"/>
    <n v="140056"/>
    <s v="10161-RAM AVTAR"/>
    <s v="Medium"/>
    <n v="22099"/>
    <n v="12432"/>
    <n v="21524"/>
    <n v="28.19"/>
    <n v="4540.8900000000003"/>
    <s v="N"/>
    <s v="N"/>
    <n v="0"/>
    <s v="Late"/>
    <x v="464"/>
    <s v="2022-11"/>
    <s v="2022-10"/>
    <n v="0"/>
    <n v="0"/>
    <x v="7"/>
    <n v="2021"/>
    <n v="0"/>
    <s v="2022-Q4"/>
    <n v="0"/>
  </r>
  <r>
    <s v="ACC001336"/>
    <n v="174"/>
    <s v="Mangaldoi"/>
    <s v="JLG30K"/>
    <n v="29990"/>
    <n v="39607"/>
    <n v="6577"/>
    <d v="2022-11-12T00:00:00"/>
    <s v="Default"/>
    <s v="Quarterly EMI"/>
    <n v="570241"/>
    <s v="Mangaldoi-570241"/>
    <s v="Ananya Malhotra"/>
    <s v="Female"/>
    <s v="46-55"/>
    <n v="54"/>
    <s v="1/1/1965"/>
    <s v="Minority"/>
    <s v="Muslim"/>
    <s v="RENT"/>
    <s v="25K-50K"/>
    <s v="Self-Employed"/>
    <n v="433"/>
    <s v="XLG"/>
    <s v="Services"/>
    <s v=" 36 months"/>
    <n v="0.1065"/>
    <s v="B"/>
    <s v="B2"/>
    <s v="Mangaldoi"/>
    <s v="208-DBS"/>
    <s v="GUWAAHATI"/>
    <s v="AS"/>
    <s v="ASSAM"/>
    <s v="Mangaldoi"/>
    <n v="570241"/>
    <s v="10961-NAYAN JYOTI SARMAH"/>
    <s v="Low"/>
    <n v="30818"/>
    <n v="40630"/>
    <n v="29694"/>
    <n v="34.67"/>
    <n v="3299.44"/>
    <s v="N"/>
    <s v="N"/>
    <n v="2"/>
    <s v="Late"/>
    <x v="628"/>
    <s v="2022-11"/>
    <s v="2022-10"/>
    <n v="0"/>
    <n v="0"/>
    <x v="7"/>
    <n v="2021"/>
    <n v="1"/>
    <s v="2022-Q4"/>
    <n v="0"/>
  </r>
  <r>
    <s v="ACC000345"/>
    <n v="939"/>
    <s v="CUTTACK"/>
    <s v="JLG35K"/>
    <n v="4655"/>
    <n v="12288"/>
    <n v="33654"/>
    <d v="2022-11-14T00:00:00"/>
    <s v="Paid Off"/>
    <s v="Monthly EMI"/>
    <n v="630081"/>
    <s v="CUTTACK-630081"/>
    <s v="Kavya Verma"/>
    <s v="Female"/>
    <s v="36-45"/>
    <n v="39"/>
    <s v="1/1/1980"/>
    <s v="ST"/>
    <s v="Sikh"/>
    <s v="RENT"/>
    <s v="100K+"/>
    <s v="Business"/>
    <n v="791"/>
    <s v="XLG"/>
    <s v="Trade"/>
    <s v=" 36 months"/>
    <n v="9.9099999999999994E-2"/>
    <s v="B"/>
    <s v="B1"/>
    <s v="CUTTACK"/>
    <s v="107-DBS"/>
    <s v="BHUBANESWAR"/>
    <s v="OR"/>
    <s v="ODISHA"/>
    <s v="CUTTACK"/>
    <n v="630081"/>
    <s v="12061-PINAKAPANI KANUNGO"/>
    <s v="High"/>
    <n v="6134"/>
    <n v="12105"/>
    <n v="4503"/>
    <n v="3.02"/>
    <n v="2764.91"/>
    <s v="N"/>
    <s v="N"/>
    <n v="0"/>
    <s v="On-Time"/>
    <x v="420"/>
    <s v="2022-11"/>
    <s v="2022-10"/>
    <n v="0"/>
    <n v="0"/>
    <x v="7"/>
    <n v="2021"/>
    <n v="0"/>
    <s v="2022-Q4"/>
    <n v="0"/>
  </r>
  <r>
    <s v="ACC001975"/>
    <n v="544"/>
    <s v="MUKTSAR"/>
    <s v="JLG30K"/>
    <n v="14983"/>
    <n v="46751"/>
    <n v="8902"/>
    <d v="2022-11-15T00:00:00"/>
    <s v="Fully Paid"/>
    <s v="Quarterly EMI"/>
    <n v="1110166"/>
    <s v="MUKTSAR-1110166"/>
    <s v="Ananya Sharma"/>
    <s v="Female"/>
    <s v="46-55"/>
    <n v="52"/>
    <s v="1/1/1967"/>
    <s v="Minority"/>
    <s v="Muslim"/>
    <s v="RENT"/>
    <s v="&lt;25K"/>
    <s v="Business"/>
    <n v="557"/>
    <s v="XLG"/>
    <s v="Services"/>
    <s v=" 36 months"/>
    <n v="0.1065"/>
    <s v="B"/>
    <s v="B2"/>
    <s v="MUKTSAR"/>
    <s v="102-DBS"/>
    <s v="LUDHIANA"/>
    <s v="PB"/>
    <s v="PUNJAB"/>
    <s v="SRI MUKTSAR SAHIB"/>
    <n v="1110166"/>
    <s v="11303-ASHUTOSH KUMAR SUMAN"/>
    <s v="Medium"/>
    <n v="16862"/>
    <n v="47532"/>
    <n v="14555"/>
    <n v="22.27"/>
    <n v="1328.17"/>
    <s v="N"/>
    <s v="N"/>
    <n v="2"/>
    <s v="On-Time"/>
    <x v="572"/>
    <s v="2022-11"/>
    <s v="2022-10"/>
    <n v="0"/>
    <n v="0"/>
    <x v="7"/>
    <n v="2021"/>
    <n v="0"/>
    <s v="2022-Q4"/>
    <n v="0"/>
  </r>
  <r>
    <s v="ACC000995"/>
    <n v="717"/>
    <s v="SANGRUR"/>
    <s v="JLG44K"/>
    <n v="28444"/>
    <n v="48883"/>
    <n v="31604"/>
    <d v="2022-11-15T00:00:00"/>
    <s v="Fully Paid"/>
    <s v="Quarterly EMI"/>
    <n v="110159"/>
    <s v="SANGRUR-110159"/>
    <s v="Kavya Verma"/>
    <s v="Female"/>
    <s v="36-45"/>
    <n v="37"/>
    <s v="1/1/1980"/>
    <s v="General"/>
    <s v="Hindu"/>
    <s v="RENT"/>
    <s v="&lt;25K"/>
    <s v="Self-Employed"/>
    <n v="479"/>
    <s v="XLG"/>
    <s v="Home Loan"/>
    <s v=" 36 months"/>
    <n v="6.6199999999999995E-2"/>
    <s v="A"/>
    <s v="A2"/>
    <s v="SANGRUR"/>
    <s v="102-DBS"/>
    <s v="LUDHIANA"/>
    <s v="PB"/>
    <s v="PUNJAB"/>
    <s v="SANGRUR"/>
    <n v="110159"/>
    <s v="10037-RAJESH PRATAP"/>
    <s v="Low"/>
    <n v="30326"/>
    <n v="49037"/>
    <n v="27972"/>
    <n v="24.66"/>
    <n v="2811.65"/>
    <s v="N"/>
    <s v="N"/>
    <n v="0"/>
    <s v="On-Time"/>
    <x v="274"/>
    <s v="2022-11"/>
    <s v="2022-10"/>
    <n v="0"/>
    <n v="0"/>
    <x v="7"/>
    <n v="2021"/>
    <n v="1"/>
    <s v="2022-Q4"/>
    <n v="0"/>
  </r>
  <r>
    <s v="ACC000996"/>
    <n v="88"/>
    <s v="BEHROR"/>
    <s v="JLG35K"/>
    <n v="11312"/>
    <n v="47007"/>
    <n v="17333"/>
    <d v="2022-11-16T00:00:00"/>
    <s v="Fully Paid"/>
    <s v="Quarterly EMI"/>
    <n v="30179"/>
    <s v="BEHROR-30179"/>
    <s v="Diya Chopra"/>
    <s v="Female"/>
    <s v="46-55"/>
    <n v="49"/>
    <s v="1/1/1970"/>
    <s v="General"/>
    <s v="Hindu"/>
    <s v="RENT"/>
    <s v="&lt;25K"/>
    <s v="Business"/>
    <n v="572"/>
    <s v="XLG"/>
    <s v="Trade"/>
    <s v=" 36 months"/>
    <n v="9.9099999999999994E-2"/>
    <s v="B"/>
    <s v="B1"/>
    <s v="BEHROR"/>
    <s v="301-DBS"/>
    <s v="JAIPUR"/>
    <s v="RJ"/>
    <s v="RAJASTHAN"/>
    <s v="BEHROD"/>
    <n v="30179"/>
    <s v="10055-MAHESH KUMAR PATEL"/>
    <s v="Low"/>
    <n v="11656"/>
    <n v="47809"/>
    <n v="10830"/>
    <n v="30.28"/>
    <n v="120.82"/>
    <s v="N"/>
    <s v="N"/>
    <n v="2"/>
    <s v="On-Time"/>
    <x v="166"/>
    <s v="2022-11"/>
    <s v="2022-10"/>
    <n v="0"/>
    <n v="0"/>
    <x v="7"/>
    <n v="2021"/>
    <n v="0"/>
    <s v="2022-Q4"/>
    <n v="0"/>
  </r>
  <r>
    <s v="ACC000257"/>
    <n v="254"/>
    <s v="DHURI"/>
    <s v="JLG30K"/>
    <n v="19382"/>
    <n v="48728"/>
    <n v="12517"/>
    <d v="2022-11-16T00:00:00"/>
    <s v="Fully Paid"/>
    <s v="Monthly EMI"/>
    <n v="1030063"/>
    <s v="DHURI-1030063"/>
    <s v="Laksh Patel"/>
    <s v="Female"/>
    <s v="26-35"/>
    <n v="28"/>
    <s v="1/1/1991"/>
    <s v="SC"/>
    <s v="Hindu"/>
    <s v="MORTGAGE"/>
    <s v="75K-100K"/>
    <s v="Business"/>
    <n v="844"/>
    <s v="XLG"/>
    <s v="Services"/>
    <s v=" 36 months"/>
    <n v="0.1065"/>
    <s v="B"/>
    <s v="B2"/>
    <s v="DHURI"/>
    <s v="102-DBS"/>
    <s v="LUDHIANA"/>
    <s v="PB"/>
    <s v="PUNJAB"/>
    <s v="SANGRUR"/>
    <n v="1030063"/>
    <s v="12058-DEEPAK KUMAR"/>
    <s v="Low"/>
    <n v="19501"/>
    <n v="49876"/>
    <n v="19101"/>
    <n v="37.68"/>
    <n v="2596.94"/>
    <s v="N"/>
    <s v="N"/>
    <n v="0"/>
    <s v="Late"/>
    <x v="83"/>
    <s v="2022-11"/>
    <s v="2022-10"/>
    <n v="0"/>
    <n v="0"/>
    <x v="7"/>
    <n v="2021"/>
    <n v="1"/>
    <s v="2022-Q4"/>
    <n v="0"/>
  </r>
  <r>
    <s v="ACC001744"/>
    <n v="255"/>
    <s v="MUKTSAR"/>
    <s v="JLG30K"/>
    <n v="2244"/>
    <n v="20606"/>
    <n v="25097"/>
    <d v="2022-11-18T00:00:00"/>
    <s v="Paid Off"/>
    <s v="Monthly EMI"/>
    <n v="1110166"/>
    <s v="MUKTSAR-1110166"/>
    <s v="Kavya Gupta"/>
    <s v="Female"/>
    <s v="36-45"/>
    <n v="45"/>
    <s v="1/1/1972"/>
    <s v="General"/>
    <s v="Hindu"/>
    <s v="RENT"/>
    <s v="75K-100K"/>
    <s v="Self-Employed"/>
    <n v="773"/>
    <s v="XLG"/>
    <s v="Services"/>
    <s v=" 36 months"/>
    <n v="0.1065"/>
    <s v="B"/>
    <s v="B2"/>
    <s v="MUKTSAR"/>
    <s v="102-DBS"/>
    <s v="LUDHIANA"/>
    <s v="PB"/>
    <s v="PUNJAB"/>
    <s v="SRI MUKTSAR SAHIB"/>
    <n v="1110166"/>
    <s v="11303-ASHUTOSH KUMAR SUMAN"/>
    <s v="Medium"/>
    <n v="3322"/>
    <n v="20861"/>
    <n v="2185"/>
    <n v="22.15"/>
    <n v="2701.72"/>
    <s v="N"/>
    <s v="N"/>
    <n v="2"/>
    <s v="On-Time"/>
    <x v="552"/>
    <s v="2022-11"/>
    <s v="2022-10"/>
    <n v="0"/>
    <n v="0"/>
    <x v="7"/>
    <n v="2021"/>
    <n v="0"/>
    <s v="2022-Q4"/>
    <n v="0"/>
  </r>
  <r>
    <s v="ACC001526"/>
    <n v="615"/>
    <s v="DIBRUGARH"/>
    <s v="JLG35K"/>
    <n v="5233"/>
    <n v="5709"/>
    <n v="12437"/>
    <d v="2022-11-19T00:00:00"/>
    <s v="Fully Paid"/>
    <s v="Monthly EMI"/>
    <n v="1050013"/>
    <s v="DIBRUGARH-1050013"/>
    <s v="Vivaan Patel"/>
    <s v="Female"/>
    <s v="46-55"/>
    <n v="55"/>
    <s v="1/1/1964"/>
    <s v="General"/>
    <s v="Muslim"/>
    <s v="MORTGAGE"/>
    <s v="25K-50K"/>
    <s v="Self-Employed"/>
    <n v="489"/>
    <s v="XLG"/>
    <s v="Trade"/>
    <s v=" 36 months"/>
    <n v="9.9099999999999994E-2"/>
    <s v="B"/>
    <s v="B1"/>
    <s v="DIBRUGARH"/>
    <s v="208-DBS"/>
    <s v="GUWAAHATI"/>
    <s v="AS"/>
    <s v="ASSAM"/>
    <s v="DIBRUGARH"/>
    <n v="1050013"/>
    <s v="10961-NAYAN JYOTI SARMAH"/>
    <s v="Low"/>
    <n v="6788"/>
    <n v="6798"/>
    <n v="4958"/>
    <n v="7.9"/>
    <n v="3477.73"/>
    <s v="N"/>
    <s v="N"/>
    <n v="2"/>
    <s v="On-Time"/>
    <x v="327"/>
    <s v="2022-11"/>
    <s v="2022-10"/>
    <n v="0"/>
    <n v="0"/>
    <x v="7"/>
    <n v="2021"/>
    <n v="0"/>
    <s v="2022-Q4"/>
    <n v="0"/>
  </r>
  <r>
    <s v="ACC000479"/>
    <n v="79"/>
    <s v="DURGAPUR"/>
    <s v="JLG30K"/>
    <n v="19982"/>
    <n v="7949"/>
    <n v="8564"/>
    <d v="2022-11-24T00:00:00"/>
    <s v="Active"/>
    <s v="Monthly EMI"/>
    <n v="700013"/>
    <s v="DURGAPUR-700013"/>
    <s v="Kavya Sharma"/>
    <s v="Female"/>
    <s v="26-35"/>
    <n v="26"/>
    <s v="1/1/1993"/>
    <s v="SC"/>
    <s v="Hindu"/>
    <s v="RENT"/>
    <s v="75K-100K"/>
    <s v="Business"/>
    <n v="398"/>
    <s v="XLG"/>
    <s v="Services"/>
    <s v=" 36 months"/>
    <n v="0.1065"/>
    <s v="B"/>
    <s v="B2"/>
    <s v="DURGAPUR"/>
    <s v="201-DBS"/>
    <s v="HOWRAH"/>
    <s v="WB"/>
    <s v="WEST BENGAL"/>
    <s v="PASCHIM BARDHHAMAN"/>
    <n v="700013"/>
    <s v="10037-RAJESH PRATAP"/>
    <s v="Low"/>
    <n v="19528"/>
    <n v="9069"/>
    <n v="19833"/>
    <n v="26.45"/>
    <n v="2550.4899999999998"/>
    <s v="N"/>
    <s v="N"/>
    <n v="2"/>
    <s v="Late"/>
    <x v="245"/>
    <s v="2022-11"/>
    <s v="2022-10"/>
    <n v="1"/>
    <n v="0"/>
    <x v="7"/>
    <n v="2021"/>
    <n v="0"/>
    <s v="2022-Q4"/>
    <n v="0"/>
  </r>
  <r>
    <s v="ACC000011"/>
    <n v="485"/>
    <s v="HAPUR"/>
    <s v="JLG35K"/>
    <n v="4176"/>
    <n v="24826"/>
    <n v="36659"/>
    <d v="2022-11-25T00:00:00"/>
    <s v="Fully Paid"/>
    <s v="Quarterly EMI"/>
    <n v="210563"/>
    <s v="HAPUR-210563"/>
    <s v="Laksh Gupta"/>
    <s v="Female"/>
    <s v="36-45"/>
    <n v="36"/>
    <s v="8/9/1983"/>
    <s v="General"/>
    <s v="Muslim"/>
    <s v="OWN"/>
    <s v="&lt;25K"/>
    <s v="Business"/>
    <n v="807"/>
    <s v="XLG"/>
    <s v="Trade"/>
    <s v=" 36 months"/>
    <n v="9.9099999999999994E-2"/>
    <s v="B"/>
    <s v="B1"/>
    <s v="HAPUR"/>
    <s v="176-DBS"/>
    <s v="BULANDSHAHR"/>
    <s v="UP"/>
    <s v="UTTAR PRADESH"/>
    <s v="HAPUR"/>
    <n v="210563"/>
    <s v="10183-RISHABH PANT"/>
    <s v="Low"/>
    <n v="5198"/>
    <n v="24586"/>
    <n v="4124"/>
    <n v="7.59"/>
    <n v="4537.66"/>
    <s v="N"/>
    <s v="N"/>
    <n v="0"/>
    <s v="Late"/>
    <x v="489"/>
    <s v="2022-11"/>
    <s v="2022-10"/>
    <n v="0"/>
    <n v="0"/>
    <x v="7"/>
    <n v="2021"/>
    <n v="1"/>
    <s v="2022-Q4"/>
    <n v="0"/>
  </r>
  <r>
    <s v="ACC000551"/>
    <n v="673"/>
    <s v="SIVASAGAR"/>
    <s v="JLG35K"/>
    <n v="40963"/>
    <n v="47528"/>
    <n v="5954"/>
    <d v="2022-11-26T00:00:00"/>
    <s v="Fully Paid"/>
    <s v="Quarterly EMI"/>
    <n v="880038"/>
    <s v="SIVASAGAR-880038"/>
    <s v="Kavya Malhotra"/>
    <s v="Female"/>
    <s v="36-45"/>
    <n v="36"/>
    <s v="1/1/1983"/>
    <s v="ST"/>
    <s v="Sikh"/>
    <s v="RENT"/>
    <s v="&lt;25K"/>
    <s v="Salaried"/>
    <n v="514"/>
    <s v="XLG"/>
    <s v="Trade"/>
    <s v=" 36 months"/>
    <n v="9.9099999999999994E-2"/>
    <s v="B"/>
    <s v="B1"/>
    <s v="SIVASAGAR"/>
    <s v="208-DBS"/>
    <s v="GUWAAHATI"/>
    <s v="AS"/>
    <s v="ASSAM"/>
    <s v="SIVASAGAR"/>
    <n v="880038"/>
    <s v="12359-SAMIUR RAHMAN"/>
    <s v="High"/>
    <n v="42049"/>
    <n v="48512"/>
    <n v="40719"/>
    <n v="45.53"/>
    <n v="2299.71"/>
    <s v="N"/>
    <s v="N"/>
    <n v="1"/>
    <s v="On-Time"/>
    <x v="350"/>
    <s v="2022-11"/>
    <s v="2022-10"/>
    <n v="0"/>
    <n v="0"/>
    <x v="7"/>
    <n v="2021"/>
    <n v="1"/>
    <s v="2022-Q4"/>
    <n v="0"/>
  </r>
  <r>
    <s v="ACC001757"/>
    <n v="959"/>
    <s v="MUKTSAR"/>
    <s v="JLG30K"/>
    <n v="48086"/>
    <n v="28916"/>
    <n v="2394"/>
    <d v="2022-11-28T00:00:00"/>
    <s v="Paid Off"/>
    <s v="Monthly EMI"/>
    <n v="1110166"/>
    <s v="MUKTSAR-1110166"/>
    <s v="Nisha Reddy"/>
    <s v="Female"/>
    <s v="36-45"/>
    <n v="42"/>
    <s v="1/1/1977"/>
    <s v="SC"/>
    <s v="Hindu"/>
    <s v="RENT"/>
    <s v="100K+"/>
    <s v="Self-Employed"/>
    <n v="668"/>
    <s v="XLG"/>
    <s v="Services"/>
    <s v=" 36 months"/>
    <n v="0.1065"/>
    <s v="B"/>
    <s v="B2"/>
    <s v="MUKTSAR"/>
    <s v="102-DBS"/>
    <s v="LUDHIANA"/>
    <s v="PB"/>
    <s v="PUNJAB"/>
    <s v="SRI MUKTSAR SAHIB"/>
    <n v="1110166"/>
    <s v="11303-ASHUTOSH KUMAR SUMAN"/>
    <s v="Medium"/>
    <n v="48299"/>
    <n v="29157"/>
    <n v="48006"/>
    <n v="45.91"/>
    <n v="4357.91"/>
    <s v="N"/>
    <s v="N"/>
    <n v="2"/>
    <s v="On-Time"/>
    <x v="8"/>
    <s v="2022-11"/>
    <s v="2022-10"/>
    <n v="0"/>
    <n v="0"/>
    <x v="7"/>
    <n v="2021"/>
    <n v="0"/>
    <s v="2022-Q4"/>
    <n v="0"/>
  </r>
  <r>
    <s v="ACC001841"/>
    <n v="563"/>
    <s v="Mathura"/>
    <s v="JLG46K"/>
    <n v="7759"/>
    <n v="34349"/>
    <n v="14668"/>
    <d v="2022-11-30T00:00:00"/>
    <s v="Default"/>
    <s v="Quarterly EMI"/>
    <n v="910182"/>
    <s v="Mathura-910182"/>
    <s v="Ishaan Gupta"/>
    <s v="Female"/>
    <s v="26-35"/>
    <n v="28"/>
    <s v="1/1/1989"/>
    <s v="SC"/>
    <s v="Hindu"/>
    <s v="RENT"/>
    <s v="100K+"/>
    <s v="Business"/>
    <n v="536"/>
    <s v="XLG"/>
    <s v="Home Loan"/>
    <s v=" 36 months"/>
    <n v="0.1825"/>
    <s v="D"/>
    <s v="D5"/>
    <s v="Mathura"/>
    <s v="176-DBS"/>
    <s v="BULANDSHAHR"/>
    <s v="UP"/>
    <s v="UTTAR PRADESH"/>
    <s v="MATHURA"/>
    <n v="910182"/>
    <s v="10469-MANISH  PANDEY"/>
    <s v="High"/>
    <n v="9546"/>
    <n v="34825"/>
    <n v="7437"/>
    <n v="13.01"/>
    <n v="3357.48"/>
    <s v="N"/>
    <s v="N"/>
    <n v="2"/>
    <s v="On-Time"/>
    <x v="623"/>
    <s v="2022-11"/>
    <s v="2022-10"/>
    <n v="0"/>
    <n v="0"/>
    <x v="7"/>
    <n v="2021"/>
    <n v="1"/>
    <s v="2022-Q4"/>
    <n v="0"/>
  </r>
  <r>
    <s v="ACC000948"/>
    <n v="782"/>
    <s v="BEHROR"/>
    <s v="JLG30K"/>
    <n v="44747"/>
    <n v="24119"/>
    <n v="24862"/>
    <d v="2022-12-01T00:00:00"/>
    <s v="Active"/>
    <s v="Monthly EMI"/>
    <n v="30179"/>
    <s v="BEHROR-30179"/>
    <s v="Nisha Malhotra"/>
    <s v="Female"/>
    <s v="26-35"/>
    <n v="29"/>
    <s v="1/1/1991"/>
    <s v="ST"/>
    <s v="Sikh"/>
    <s v="MORTGAGE"/>
    <s v="100K+"/>
    <s v="Self-Employed"/>
    <n v="799"/>
    <s v="XLG"/>
    <s v="Services"/>
    <s v=" 36 months"/>
    <n v="0.1065"/>
    <s v="B"/>
    <s v="B2"/>
    <s v="BEHROR"/>
    <s v="301-DBS"/>
    <s v="JAIPUR"/>
    <s v="RJ"/>
    <s v="RAJASTHAN"/>
    <s v="BEHROD"/>
    <n v="30179"/>
    <s v="10055-MAHESH KUMAR PATEL"/>
    <s v="Low"/>
    <n v="46005"/>
    <n v="25039"/>
    <n v="44740"/>
    <n v="45.06"/>
    <n v="2805.41"/>
    <s v="N"/>
    <s v="Y"/>
    <n v="0"/>
    <s v="On-Time"/>
    <x v="329"/>
    <s v="2022-12"/>
    <s v="2022-11"/>
    <n v="1"/>
    <n v="0"/>
    <x v="7"/>
    <n v="2021"/>
    <n v="1"/>
    <s v="2022-Q4"/>
    <n v="0"/>
  </r>
  <r>
    <s v="ACC001699"/>
    <n v="861"/>
    <s v="JALANDHAR"/>
    <s v="JLG35K"/>
    <n v="39697"/>
    <n v="4887"/>
    <n v="38390"/>
    <d v="2022-12-01T00:00:00"/>
    <s v="Fully Paid"/>
    <s v="Quarterly EMI"/>
    <n v="160051"/>
    <s v="JALANDHAR-160051"/>
    <s v="Diya Joshi"/>
    <s v="Female"/>
    <s v="36-45"/>
    <n v="43"/>
    <s v="1/1/1974"/>
    <s v="SC"/>
    <s v="Christian"/>
    <s v="RENT"/>
    <s v="50K-75K"/>
    <s v="Self-Employed"/>
    <n v="645"/>
    <s v="XLG"/>
    <s v="Trade"/>
    <s v=" 36 months"/>
    <n v="9.9099999999999994E-2"/>
    <s v="B"/>
    <s v="B1"/>
    <s v="JALANDHAR"/>
    <s v="102-DBS"/>
    <s v="LUDHIANA"/>
    <s v="PB"/>
    <s v="PUNJAB"/>
    <s v="JALANDHAR"/>
    <n v="160051"/>
    <s v="10067-AKSHAY KUMAR"/>
    <s v="Low"/>
    <n v="41448"/>
    <n v="6212"/>
    <n v="39478"/>
    <n v="20.29"/>
    <n v="2225.48"/>
    <s v="N"/>
    <s v="N"/>
    <n v="1"/>
    <s v="On-Time"/>
    <x v="611"/>
    <s v="2022-12"/>
    <s v="2022-11"/>
    <n v="0"/>
    <n v="0"/>
    <x v="7"/>
    <n v="2021"/>
    <n v="1"/>
    <s v="2022-Q4"/>
    <n v="0"/>
  </r>
  <r>
    <s v="ACC000081"/>
    <n v="353"/>
    <s v="Mathura"/>
    <s v="JLG35K"/>
    <n v="28413"/>
    <n v="27026"/>
    <n v="10723"/>
    <d v="2022-12-04T00:00:00"/>
    <s v="Fully Paid"/>
    <s v="Quarterly EMI"/>
    <n v="910182"/>
    <s v="Mathura-910182"/>
    <s v="Meera Chopra"/>
    <s v="Female"/>
    <s v="46-55"/>
    <n v="50"/>
    <s v="1/1/1968"/>
    <s v="SC"/>
    <s v="Hindu"/>
    <s v="RENT"/>
    <s v="75K-100K"/>
    <s v="Salaried"/>
    <n v="726"/>
    <s v="XLG"/>
    <s v="Trade"/>
    <s v=" 36 months"/>
    <n v="9.9099999999999994E-2"/>
    <s v="B"/>
    <s v="B1"/>
    <s v="Mathura"/>
    <s v="176-DBS"/>
    <s v="BULANDSHAHR"/>
    <s v="UP"/>
    <s v="UTTAR PRADESH"/>
    <s v="MATHURA"/>
    <n v="910182"/>
    <s v="10469-MANISH  PANDEY"/>
    <s v="High"/>
    <n v="29618"/>
    <n v="28567"/>
    <n v="28210"/>
    <n v="21.08"/>
    <n v="4954.45"/>
    <s v="N"/>
    <s v="Y"/>
    <n v="1"/>
    <s v="On-Time"/>
    <x v="392"/>
    <s v="2022-12"/>
    <s v="2022-11"/>
    <n v="0"/>
    <n v="0"/>
    <x v="7"/>
    <n v="2021"/>
    <n v="0"/>
    <s v="2022-Q4"/>
    <n v="0"/>
  </r>
  <r>
    <s v="ACC000532"/>
    <n v="487"/>
    <s v="DHURI"/>
    <s v="JLG35K"/>
    <n v="14329"/>
    <n v="41471"/>
    <n v="30549"/>
    <d v="2022-12-04T00:00:00"/>
    <s v="Paid Off"/>
    <s v="Quarterly EMI"/>
    <n v="1030063"/>
    <s v="DHURI-1030063"/>
    <s v="Kavya Gupta"/>
    <s v="Female"/>
    <s v="26-35"/>
    <n v="35"/>
    <s v="1/1/1984"/>
    <s v="ST"/>
    <s v="Sikh"/>
    <s v="RENT"/>
    <s v="50K-75K"/>
    <s v="Business"/>
    <n v="721"/>
    <s v="XLG"/>
    <s v="Trade"/>
    <s v=" 36 months"/>
    <n v="9.9099999999999994E-2"/>
    <s v="B"/>
    <s v="B1"/>
    <s v="DHURI"/>
    <s v="102-DBS"/>
    <s v="LUDHIANA"/>
    <s v="PB"/>
    <s v="PUNJAB"/>
    <s v="SANGRUR"/>
    <n v="1030063"/>
    <s v="12058-DEEPAK KUMAR"/>
    <s v="Low"/>
    <n v="14769"/>
    <n v="43363"/>
    <n v="13848"/>
    <n v="39.549999999999997"/>
    <n v="4354.7"/>
    <s v="N"/>
    <s v="N"/>
    <n v="0"/>
    <s v="Late"/>
    <x v="619"/>
    <s v="2022-12"/>
    <s v="2022-11"/>
    <n v="0"/>
    <n v="0"/>
    <x v="7"/>
    <n v="2021"/>
    <n v="1"/>
    <s v="2022-Q4"/>
    <n v="0"/>
  </r>
  <r>
    <s v="ACC000431"/>
    <n v="225"/>
    <s v="Mathura"/>
    <s v="JLG50K"/>
    <n v="48719"/>
    <n v="32682"/>
    <n v="2201"/>
    <d v="2022-12-05T00:00:00"/>
    <s v="Fully Paid"/>
    <s v="Quarterly EMI"/>
    <n v="910182"/>
    <s v="Mathura-910182"/>
    <s v="Meera Verma"/>
    <s v="Female"/>
    <s v="26-35"/>
    <n v="34"/>
    <s v="1/1/1984"/>
    <s v="ST"/>
    <s v="Sikh"/>
    <s v="RENT"/>
    <s v="100K+"/>
    <s v="Self-Employed"/>
    <n v="464"/>
    <s v="XLG"/>
    <s v="Home Loan"/>
    <s v=" 60 months"/>
    <n v="0.1991"/>
    <s v="E"/>
    <s v="E4"/>
    <s v="Mathura"/>
    <s v="176-DBS"/>
    <s v="BULANDSHAHR"/>
    <s v="UP"/>
    <s v="UTTAR PRADESH"/>
    <s v="MATHURA"/>
    <n v="910182"/>
    <s v="10469-MANISH  PANDEY"/>
    <s v="High"/>
    <n v="50432"/>
    <n v="34196"/>
    <n v="48338"/>
    <n v="40.119999999999997"/>
    <n v="3856.5"/>
    <s v="N"/>
    <s v="N"/>
    <n v="1"/>
    <s v="Late"/>
    <x v="4"/>
    <s v="2022-12"/>
    <s v="2022-11"/>
    <n v="0"/>
    <n v="0"/>
    <x v="7"/>
    <n v="2021"/>
    <n v="1"/>
    <s v="2022-Q4"/>
    <n v="0"/>
  </r>
  <r>
    <s v="ACC000176"/>
    <n v="325"/>
    <s v="MUKTSAR"/>
    <s v="JLG30K"/>
    <n v="34948"/>
    <n v="21677"/>
    <n v="37869"/>
    <d v="2022-12-05T00:00:00"/>
    <s v="Active"/>
    <s v="Monthly EMI"/>
    <n v="1110166"/>
    <s v="MUKTSAR-1110166"/>
    <s v="Meera Reddy"/>
    <s v="Female"/>
    <s v="36-45"/>
    <n v="45"/>
    <s v="1/3/1974"/>
    <s v="General"/>
    <s v="Muslim"/>
    <s v="MORTGAGE"/>
    <s v="&lt;25K"/>
    <s v="Self-Employed"/>
    <n v="830"/>
    <s v="XLG"/>
    <s v="Services"/>
    <s v=" 36 months"/>
    <n v="0.1065"/>
    <s v="B"/>
    <s v="B2"/>
    <s v="MUKTSAR"/>
    <s v="102-DBS"/>
    <s v="LUDHIANA"/>
    <s v="PB"/>
    <s v="PUNJAB"/>
    <s v="SRI MUKTSAR SAHIB"/>
    <n v="1110166"/>
    <s v="11303-ASHUTOSH KUMAR SUMAN"/>
    <s v="Medium"/>
    <n v="35297"/>
    <n v="22766"/>
    <n v="34682"/>
    <n v="12.21"/>
    <n v="423.83"/>
    <s v="N"/>
    <s v="N"/>
    <n v="1"/>
    <s v="On-Time"/>
    <x v="466"/>
    <s v="2022-12"/>
    <s v="2022-11"/>
    <n v="1"/>
    <n v="0"/>
    <x v="7"/>
    <n v="2021"/>
    <n v="0"/>
    <s v="2022-Q4"/>
    <n v="0"/>
  </r>
  <r>
    <s v="ACC001210"/>
    <n v="554"/>
    <s v="JALANDHAR"/>
    <s v="JLG30K"/>
    <n v="27561"/>
    <n v="26815"/>
    <n v="30459"/>
    <d v="2022-12-08T00:00:00"/>
    <s v="Paid Off"/>
    <s v="Quarterly EMI"/>
    <n v="160051"/>
    <s v="JALANDHAR-160051"/>
    <s v="Ananya Reddy"/>
    <s v="Female"/>
    <s v="18-25"/>
    <n v="22"/>
    <s v="1/1/1995"/>
    <s v="General"/>
    <s v="Hindu"/>
    <s v="MORTGAGE"/>
    <s v="75K-100K"/>
    <s v="Business"/>
    <n v="640"/>
    <s v="XLG"/>
    <s v="Services"/>
    <s v=" 36 months"/>
    <n v="0.1065"/>
    <s v="B"/>
    <s v="B2"/>
    <s v="JALANDHAR"/>
    <s v="102-DBS"/>
    <s v="LUDHIANA"/>
    <s v="PB"/>
    <s v="PUNJAB"/>
    <s v="JALANDHAR"/>
    <n v="160051"/>
    <s v="10067-AKSHAY KUMAR"/>
    <s v="Low"/>
    <n v="27779"/>
    <n v="26550"/>
    <n v="27493"/>
    <n v="32.25"/>
    <n v="489.27"/>
    <s v="N"/>
    <s v="N"/>
    <n v="1"/>
    <s v="On-Time"/>
    <x v="637"/>
    <s v="2022-12"/>
    <s v="2022-11"/>
    <n v="0"/>
    <n v="0"/>
    <x v="7"/>
    <n v="2021"/>
    <n v="1"/>
    <s v="2022-Q4"/>
    <n v="0"/>
  </r>
  <r>
    <s v="ACC000913"/>
    <n v="740"/>
    <s v="MAWANA"/>
    <s v="JLG30K"/>
    <n v="8014"/>
    <n v="34926"/>
    <n v="2549"/>
    <d v="2022-12-08T00:00:00"/>
    <s v="Default"/>
    <s v="Quarterly EMI"/>
    <n v="800018"/>
    <s v="MAWANA-800018"/>
    <s v="Nisha Joshi"/>
    <s v="Female"/>
    <s v="26-35"/>
    <n v="35"/>
    <s v="1/1/1984"/>
    <s v="ST"/>
    <s v="Sikh"/>
    <s v="RENT"/>
    <s v="&lt;25K"/>
    <s v="Business"/>
    <n v="697"/>
    <s v="XLG"/>
    <s v="Services"/>
    <s v=" 36 months"/>
    <n v="0.1065"/>
    <s v="B"/>
    <s v="B2"/>
    <s v="MAWANA"/>
    <s v="176-DBS"/>
    <s v="BULANDSHAHR"/>
    <s v="UP"/>
    <s v="UTTAR PRADESH"/>
    <s v="MEERUT"/>
    <n v="800018"/>
    <s v="11183-ANIL KUMAR"/>
    <s v="Medium"/>
    <n v="7661"/>
    <n v="35727"/>
    <n v="7561"/>
    <n v="4.21"/>
    <n v="1304.6199999999999"/>
    <s v="N"/>
    <s v="N"/>
    <n v="0"/>
    <s v="On-Time"/>
    <x v="703"/>
    <s v="2022-12"/>
    <s v="2022-11"/>
    <n v="0"/>
    <n v="0"/>
    <x v="7"/>
    <n v="2021"/>
    <n v="0"/>
    <s v="2022-Q4"/>
    <n v="1"/>
  </r>
  <r>
    <s v="ACC000606"/>
    <n v="820"/>
    <s v="BEHROR"/>
    <s v="JLG30K"/>
    <n v="31437"/>
    <n v="24644"/>
    <n v="26084"/>
    <d v="2022-12-08T00:00:00"/>
    <s v="Paid Off"/>
    <s v="Monthly EMI"/>
    <n v="30179"/>
    <s v="BEHROR-30179"/>
    <s v="Aditya Patel"/>
    <s v="Female"/>
    <s v="26-35"/>
    <n v="27"/>
    <s v="11/4/1992"/>
    <s v="ST"/>
    <s v="Sikh"/>
    <s v="MORTGAGE"/>
    <s v="75K-100K"/>
    <s v="Salaried"/>
    <n v="600"/>
    <s v="XLG"/>
    <s v="Services"/>
    <s v=" 36 months"/>
    <n v="0.1065"/>
    <s v="B"/>
    <s v="B2"/>
    <s v="BEHROR"/>
    <s v="301-DBS"/>
    <s v="JAIPUR"/>
    <s v="RJ"/>
    <s v="RAJASTHAN"/>
    <s v="BEHROD"/>
    <n v="30179"/>
    <s v="10055-MAHESH KUMAR PATEL"/>
    <s v="Low"/>
    <n v="33250"/>
    <n v="24202"/>
    <n v="31125"/>
    <n v="39.99"/>
    <n v="304.47000000000003"/>
    <s v="N"/>
    <s v="N"/>
    <n v="2"/>
    <s v="On-Time"/>
    <x v="703"/>
    <s v="2022-12"/>
    <s v="2022-11"/>
    <n v="0"/>
    <n v="0"/>
    <x v="7"/>
    <n v="2021"/>
    <n v="0"/>
    <s v="2022-Q4"/>
    <n v="1"/>
  </r>
  <r>
    <s v="ACC000697"/>
    <n v="436"/>
    <s v="Mangaldoi"/>
    <s v="JLG30K"/>
    <n v="15113"/>
    <n v="30295"/>
    <n v="37263"/>
    <d v="2022-12-09T00:00:00"/>
    <s v="Paid Off"/>
    <s v="Quarterly EMI"/>
    <n v="570241"/>
    <s v="Mangaldoi-570241"/>
    <s v="Aditya Verma"/>
    <s v="Female"/>
    <s v="46-55"/>
    <n v="49"/>
    <s v="3/7/1970"/>
    <s v="ST"/>
    <s v="Sikh"/>
    <s v="RENT"/>
    <s v="50K-75K"/>
    <s v="Self-Employed"/>
    <n v="695"/>
    <s v="XLG"/>
    <s v="Services"/>
    <s v=" 36 months"/>
    <n v="0.1065"/>
    <s v="B"/>
    <s v="B2"/>
    <s v="Mangaldoi"/>
    <s v="208-DBS"/>
    <s v="GUWAAHATI"/>
    <s v="AS"/>
    <s v="ASSAM"/>
    <s v="Mangaldoi"/>
    <n v="570241"/>
    <s v="10961-NAYAN JYOTI SARMAH"/>
    <s v="Low"/>
    <n v="15395"/>
    <n v="32287"/>
    <n v="14658"/>
    <n v="39.270000000000003"/>
    <n v="2622.71"/>
    <s v="N"/>
    <s v="N"/>
    <n v="2"/>
    <s v="Late"/>
    <x v="522"/>
    <s v="2022-12"/>
    <s v="2022-11"/>
    <n v="0"/>
    <n v="0"/>
    <x v="7"/>
    <n v="2021"/>
    <n v="1"/>
    <s v="2022-Q4"/>
    <n v="0"/>
  </r>
  <r>
    <s v="ACC001880"/>
    <n v="39"/>
    <s v="DURGAPUR"/>
    <s v="JLG35K"/>
    <n v="32344"/>
    <n v="23611"/>
    <n v="21966"/>
    <d v="2022-12-14T00:00:00"/>
    <s v="Fully Paid"/>
    <s v="Quarterly EMI"/>
    <n v="700013"/>
    <s v="DURGAPUR-700013"/>
    <s v="Nisha Patel"/>
    <s v="Female"/>
    <s v="36-45"/>
    <n v="41"/>
    <s v="1/1/1976"/>
    <s v="General"/>
    <s v="Hindu"/>
    <s v="RENT"/>
    <s v="100K+"/>
    <s v="Salaried"/>
    <n v="399"/>
    <s v="XLG"/>
    <s v="Trade"/>
    <s v=" 36 months"/>
    <n v="9.9099999999999994E-2"/>
    <s v="B"/>
    <s v="B1"/>
    <s v="DURGAPUR"/>
    <s v="201-DBS"/>
    <s v="HOWRAH"/>
    <s v="WB"/>
    <s v="WEST BENGAL"/>
    <s v="PASCHIM BARDHHAMAN"/>
    <n v="700013"/>
    <s v="10037-RAJESH PRATAP"/>
    <s v="Low"/>
    <n v="32523"/>
    <n v="25489"/>
    <n v="32152"/>
    <n v="27.43"/>
    <n v="4326.6000000000004"/>
    <s v="N"/>
    <s v="N"/>
    <n v="0"/>
    <s v="On-Time"/>
    <x v="369"/>
    <s v="2022-12"/>
    <s v="2022-11"/>
    <n v="0"/>
    <n v="0"/>
    <x v="7"/>
    <n v="2021"/>
    <n v="0"/>
    <s v="2022-Q4"/>
    <n v="0"/>
  </r>
  <r>
    <s v="ACC001739"/>
    <n v="846"/>
    <s v="SANGRUR"/>
    <s v="JLG35K"/>
    <n v="44288"/>
    <n v="43888"/>
    <n v="42254"/>
    <d v="2022-12-18T00:00:00"/>
    <s v="Paid Off"/>
    <s v="Monthly EMI"/>
    <n v="110159"/>
    <s v="SANGRUR-110159"/>
    <s v="Ananya Nair"/>
    <s v="Female"/>
    <s v="36-45"/>
    <n v="44"/>
    <s v="1/1/1975"/>
    <s v="ST"/>
    <s v="Sikh"/>
    <s v="RENT"/>
    <s v="50K-75K"/>
    <s v="Self-Employed"/>
    <n v="638"/>
    <s v="XLG"/>
    <s v="Trade"/>
    <s v=" 36 months"/>
    <n v="9.9099999999999994E-2"/>
    <s v="B"/>
    <s v="B1"/>
    <s v="SANGRUR"/>
    <s v="102-DBS"/>
    <s v="LUDHIANA"/>
    <s v="PB"/>
    <s v="PUNJAB"/>
    <s v="SANGRUR"/>
    <n v="110159"/>
    <s v="10037-RAJESH PRATAP"/>
    <s v="Low"/>
    <n v="44077"/>
    <n v="45655"/>
    <n v="44170"/>
    <n v="14.02"/>
    <n v="1071.06"/>
    <s v="Y"/>
    <s v="N"/>
    <n v="2"/>
    <s v="On-Time"/>
    <x v="704"/>
    <s v="2022-12"/>
    <s v="2022-11"/>
    <n v="0"/>
    <n v="0"/>
    <x v="7"/>
    <n v="2021"/>
    <n v="0"/>
    <s v="2022-Q4"/>
    <n v="1"/>
  </r>
  <r>
    <s v="ACC000686"/>
    <n v="664"/>
    <s v="MAWANA"/>
    <s v="JLG30K"/>
    <n v="34370"/>
    <n v="22276"/>
    <n v="3319"/>
    <d v="2022-12-19T00:00:00"/>
    <s v="Fully Paid"/>
    <s v="Quarterly EMI"/>
    <n v="800018"/>
    <s v="MAWANA-800018"/>
    <s v="Kavya Reddy"/>
    <s v="Female"/>
    <s v="26-35"/>
    <n v="35"/>
    <s v="1/1/1982"/>
    <s v="General"/>
    <s v="Hindu"/>
    <s v="RENT"/>
    <s v="50K-75K"/>
    <s v="Salaried"/>
    <n v="656"/>
    <s v="XLG"/>
    <s v="Services"/>
    <s v=" 36 months"/>
    <n v="0.1065"/>
    <s v="B"/>
    <s v="B2"/>
    <s v="MAWANA"/>
    <s v="176-DBS"/>
    <s v="BULANDSHAHR"/>
    <s v="UP"/>
    <s v="UTTAR PRADESH"/>
    <s v="MEERUT"/>
    <n v="800018"/>
    <s v="11183-ANIL KUMAR"/>
    <s v="Medium"/>
    <n v="36103"/>
    <n v="22251"/>
    <n v="34340"/>
    <n v="23.39"/>
    <n v="4116.51"/>
    <s v="N"/>
    <s v="N"/>
    <n v="0"/>
    <s v="On-Time"/>
    <x v="501"/>
    <s v="2022-12"/>
    <s v="2022-11"/>
    <n v="0"/>
    <n v="0"/>
    <x v="7"/>
    <n v="2021"/>
    <n v="0"/>
    <s v="2022-Q4"/>
    <n v="0"/>
  </r>
  <r>
    <s v="ACC001054"/>
    <n v="783"/>
    <s v="FATEHGARH SAHIB"/>
    <s v="JLG30K"/>
    <n v="7178"/>
    <n v="36322"/>
    <n v="41726"/>
    <d v="2022-12-21T00:00:00"/>
    <s v="Paid Off"/>
    <s v="Quarterly EMI"/>
    <n v="120676"/>
    <s v="FATEHGARH SAHIB-120676"/>
    <s v="Aditya Mehta"/>
    <s v="Female"/>
    <s v="36-45"/>
    <n v="38"/>
    <s v="1/1/1980"/>
    <s v="SC"/>
    <s v="Hindu"/>
    <s v="OWN"/>
    <s v="25K-50K"/>
    <s v="Business"/>
    <n v="696"/>
    <s v="XLG"/>
    <s v="Services"/>
    <s v=" 36 months"/>
    <n v="0.1065"/>
    <s v="B"/>
    <s v="B2"/>
    <s v="FATEHGARH SAHIB"/>
    <s v="102-DBS"/>
    <s v="LUDHIANA"/>
    <s v="PB"/>
    <s v="PUNJAB"/>
    <s v="FATEHGARH SAHIB"/>
    <n v="120676"/>
    <s v="10037-RAJESH PRATAP"/>
    <s v="Medium"/>
    <n v="7131"/>
    <n v="38109"/>
    <n v="6797"/>
    <n v="3.82"/>
    <n v="2494.64"/>
    <s v="Y"/>
    <s v="N"/>
    <n v="0"/>
    <s v="On-Time"/>
    <x v="605"/>
    <s v="2022-12"/>
    <s v="2022-11"/>
    <n v="0"/>
    <n v="0"/>
    <x v="7"/>
    <n v="2021"/>
    <n v="1"/>
    <s v="2022-Q4"/>
    <n v="0"/>
  </r>
  <r>
    <s v="ACC001111"/>
    <n v="189"/>
    <s v="PANIPAT"/>
    <s v="JLG30K"/>
    <n v="47125"/>
    <n v="2780"/>
    <n v="16808"/>
    <d v="2022-12-22T00:00:00"/>
    <s v="Paid Off"/>
    <s v="Quarterly EMI"/>
    <n v="60004"/>
    <s v="PANIPAT-60004"/>
    <s v="Meera Mehta"/>
    <s v="Female"/>
    <s v="46-55"/>
    <n v="49"/>
    <s v="5/10/1970"/>
    <s v="Minority"/>
    <s v="Muslim"/>
    <s v="MORTGAGE"/>
    <s v="&lt;25K"/>
    <s v="Salaried"/>
    <n v="825"/>
    <s v="XLG"/>
    <s v="Services"/>
    <s v=" 36 months"/>
    <n v="0.1065"/>
    <s v="B"/>
    <s v="B2"/>
    <s v="PANIPAT"/>
    <s v="206-DBS"/>
    <s v="KARNAL"/>
    <s v="HR"/>
    <s v="HARYANA"/>
    <s v="PANIPAT"/>
    <n v="60004"/>
    <s v="10204-SAIF  ALI"/>
    <s v="Medium"/>
    <n v="48442"/>
    <n v="4241"/>
    <n v="46660"/>
    <n v="17"/>
    <n v="2251.6"/>
    <s v="N"/>
    <s v="N"/>
    <n v="1"/>
    <s v="On-Time"/>
    <x v="271"/>
    <s v="2022-12"/>
    <s v="2022-11"/>
    <n v="0"/>
    <n v="0"/>
    <x v="7"/>
    <n v="2021"/>
    <n v="0"/>
    <s v="2022-Q4"/>
    <n v="0"/>
  </r>
  <r>
    <s v="ACC000042"/>
    <n v="349"/>
    <s v="Mathura"/>
    <s v="JLG30K"/>
    <n v="13095"/>
    <n v="15927"/>
    <n v="19119"/>
    <d v="2022-12-22T00:00:00"/>
    <s v="Fully Paid"/>
    <s v="Monthly EMI"/>
    <n v="910182"/>
    <s v="Mathura-910182"/>
    <s v="Kavya Reddy"/>
    <s v="Female"/>
    <s v="18-25"/>
    <n v="23"/>
    <s v="2/2/1994"/>
    <s v="General"/>
    <s v="Hindu"/>
    <s v="RENT"/>
    <s v="25K-50K"/>
    <s v="Business"/>
    <n v="503"/>
    <s v="XLG"/>
    <s v="Services"/>
    <s v=" 36 months"/>
    <n v="0.1065"/>
    <s v="B"/>
    <s v="B2"/>
    <s v="Mathura"/>
    <s v="176-DBS"/>
    <s v="BULANDSHAHR"/>
    <s v="UP"/>
    <s v="UTTAR PRADESH"/>
    <s v="MATHURA"/>
    <n v="910182"/>
    <s v="10469-MANISH  PANDEY"/>
    <s v="High"/>
    <n v="14883"/>
    <n v="16157"/>
    <n v="12895"/>
    <n v="38.409999999999997"/>
    <n v="1467.99"/>
    <s v="Y"/>
    <s v="N"/>
    <n v="2"/>
    <s v="On-Time"/>
    <x v="33"/>
    <s v="2022-12"/>
    <s v="2022-11"/>
    <n v="0"/>
    <n v="0"/>
    <x v="7"/>
    <n v="2021"/>
    <n v="0"/>
    <s v="2022-Q4"/>
    <n v="0"/>
  </r>
  <r>
    <s v="ACC001990"/>
    <n v="955"/>
    <s v="CHHAPRA"/>
    <s v="JLG46K"/>
    <n v="4512"/>
    <n v="15114"/>
    <n v="8890"/>
    <d v="2022-12-22T00:00:00"/>
    <s v="Paid Off"/>
    <s v="Quarterly EMI"/>
    <n v="380112"/>
    <s v="CHHAPRA-380112"/>
    <s v="Laksh Reddy"/>
    <s v="Female"/>
    <s v="36-45"/>
    <n v="36"/>
    <s v="10/6/1981"/>
    <s v="OBC"/>
    <s v="Hindu"/>
    <s v="OWN"/>
    <s v="50K-75K"/>
    <s v="Business"/>
    <n v="787"/>
    <s v="XLG"/>
    <s v="Home Loan"/>
    <s v=" 36 months"/>
    <n v="0.1825"/>
    <s v="D"/>
    <s v="D5"/>
    <s v="CHHAPRA"/>
    <s v="209-DBS"/>
    <s v="PATNA"/>
    <s v="BR"/>
    <s v="BIHAR"/>
    <s v="CHHAPRA"/>
    <n v="380112"/>
    <s v="11867-VIKRANT KUMAR VICKY"/>
    <s v="High"/>
    <n v="5925"/>
    <n v="15417"/>
    <n v="4346"/>
    <n v="1.07"/>
    <n v="2677.66"/>
    <s v="Y"/>
    <s v="N"/>
    <n v="1"/>
    <s v="Very Late"/>
    <x v="18"/>
    <s v="2022-12"/>
    <s v="2022-11"/>
    <n v="0"/>
    <n v="0"/>
    <x v="7"/>
    <n v="2021"/>
    <n v="0"/>
    <s v="2022-Q4"/>
    <n v="0"/>
  </r>
  <r>
    <s v="ACC001244"/>
    <n v="372"/>
    <s v="PALWAL"/>
    <s v="JLG30K"/>
    <n v="43484"/>
    <n v="19416"/>
    <n v="30785"/>
    <d v="2022-12-24T00:00:00"/>
    <s v="Paid Off"/>
    <s v="Monthly EMI"/>
    <n v="20242"/>
    <s v="PALWAL-20242"/>
    <s v="Ananya Mehta"/>
    <s v="Female"/>
    <s v="26-35"/>
    <n v="30"/>
    <s v="1/1/1988"/>
    <s v="ST"/>
    <s v="Sikh"/>
    <s v="RENT"/>
    <s v="75K-100K"/>
    <s v="Business"/>
    <n v="783"/>
    <s v="XLG"/>
    <s v="Services"/>
    <s v=" 36 months"/>
    <n v="0.1065"/>
    <s v="B"/>
    <s v="B2"/>
    <s v="PALWAL"/>
    <s v="206-DBS"/>
    <s v="KARNAL"/>
    <s v="HR"/>
    <s v="HARYANA"/>
    <s v="PALWAL"/>
    <n v="20242"/>
    <s v="10903-HEMANT SHUKLA"/>
    <s v="Medium"/>
    <n v="43672"/>
    <n v="20031"/>
    <n v="43287"/>
    <n v="4.4000000000000004"/>
    <n v="1369.26"/>
    <s v="N"/>
    <s v="N"/>
    <n v="0"/>
    <s v="On-Time"/>
    <x v="237"/>
    <s v="2022-12"/>
    <s v="2022-11"/>
    <n v="0"/>
    <n v="0"/>
    <x v="7"/>
    <n v="2021"/>
    <n v="0"/>
    <s v="2022-Q4"/>
    <n v="0"/>
  </r>
  <r>
    <s v="ACC000889"/>
    <n v="652"/>
    <s v="DURGAPUR"/>
    <s v="JLG30K"/>
    <n v="43547"/>
    <n v="8177"/>
    <n v="40547"/>
    <d v="2022-12-24T00:00:00"/>
    <s v="Paid Off"/>
    <s v="Quarterly EMI"/>
    <n v="700013"/>
    <s v="DURGAPUR-700013"/>
    <s v="Vivaan Gupta"/>
    <s v="Female"/>
    <s v="46-55"/>
    <n v="46"/>
    <s v="1/1/1973"/>
    <s v="ST"/>
    <s v="Sikh"/>
    <s v="OWN"/>
    <s v="75K-100K"/>
    <s v="Business"/>
    <n v="481"/>
    <s v="XLG"/>
    <s v="Services"/>
    <s v=" 36 months"/>
    <n v="0.1065"/>
    <s v="B"/>
    <s v="B2"/>
    <s v="DURGAPUR"/>
    <s v="201-DBS"/>
    <s v="HOWRAH"/>
    <s v="WB"/>
    <s v="WEST BENGAL"/>
    <s v="PASCHIM BARDHHAMAN"/>
    <n v="700013"/>
    <s v="10037-RAJESH PRATAP"/>
    <s v="Low"/>
    <n v="44485"/>
    <n v="8850"/>
    <n v="43387"/>
    <n v="10.68"/>
    <n v="2091.23"/>
    <s v="Y"/>
    <s v="N"/>
    <n v="1"/>
    <s v="On-Time"/>
    <x v="176"/>
    <s v="2022-12"/>
    <s v="2022-11"/>
    <n v="0"/>
    <n v="0"/>
    <x v="7"/>
    <n v="2021"/>
    <n v="0"/>
    <s v="2022-Q4"/>
    <n v="0"/>
  </r>
  <r>
    <s v="ACC001681"/>
    <n v="110"/>
    <s v="Mangaldoi"/>
    <s v="JLG35K"/>
    <n v="17003"/>
    <n v="30262"/>
    <n v="43999"/>
    <d v="2022-12-28T00:00:00"/>
    <s v="Paid Off"/>
    <s v="Quarterly EMI"/>
    <n v="570241"/>
    <s v="Mangaldoi-570241"/>
    <s v="Ananya Gupta"/>
    <s v="Female"/>
    <s v="36-45"/>
    <n v="38"/>
    <s v="1/1/1981"/>
    <s v="ST"/>
    <s v="Sikh"/>
    <s v="RENT"/>
    <s v="50K-75K"/>
    <s v="Salaried"/>
    <n v="450"/>
    <s v="XLG"/>
    <s v="Trade"/>
    <s v=" 36 months"/>
    <n v="9.9099999999999994E-2"/>
    <s v="B"/>
    <s v="B1"/>
    <s v="Mangaldoi"/>
    <s v="208-DBS"/>
    <s v="GUWAAHATI"/>
    <s v="AS"/>
    <s v="ASSAM"/>
    <s v="Mangaldoi"/>
    <n v="570241"/>
    <s v="10961-NAYAN JYOTI SARMAH"/>
    <s v="Low"/>
    <n v="18715"/>
    <n v="30306"/>
    <n v="16639"/>
    <n v="22.92"/>
    <n v="4159.54"/>
    <s v="N"/>
    <s v="N"/>
    <n v="0"/>
    <s v="On-Time"/>
    <x v="542"/>
    <s v="2022-12"/>
    <s v="2022-11"/>
    <n v="0"/>
    <n v="0"/>
    <x v="7"/>
    <n v="2021"/>
    <n v="1"/>
    <s v="2022-Q4"/>
    <n v="0"/>
  </r>
  <r>
    <s v="ACC001855"/>
    <n v="844"/>
    <s v="DHURI"/>
    <s v="JLG30K"/>
    <n v="6677"/>
    <n v="12550"/>
    <n v="2864"/>
    <d v="2022-12-28T00:00:00"/>
    <s v="Paid Off"/>
    <s v="Quarterly EMI"/>
    <n v="1030063"/>
    <s v="DHURI-1030063"/>
    <s v="Ananya Patel"/>
    <s v="Female"/>
    <s v="36-45"/>
    <n v="43"/>
    <s v="1/3/1975"/>
    <s v="Minority"/>
    <s v="Muslim"/>
    <s v="RENT"/>
    <s v="75K-100K"/>
    <s v="Salaried"/>
    <n v="558"/>
    <s v="XLG"/>
    <s v="Services"/>
    <s v=" 36 months"/>
    <n v="0.1065"/>
    <s v="B"/>
    <s v="B2"/>
    <s v="DHURI"/>
    <s v="102-DBS"/>
    <s v="LUDHIANA"/>
    <s v="PB"/>
    <s v="PUNJAB"/>
    <s v="SANGRUR"/>
    <n v="1030063"/>
    <s v="12058-DEEPAK KUMAR"/>
    <s v="Low"/>
    <n v="8661"/>
    <n v="13766"/>
    <n v="6490"/>
    <n v="27.78"/>
    <n v="3938.37"/>
    <s v="N"/>
    <s v="N"/>
    <n v="0"/>
    <s v="On-Time"/>
    <x v="705"/>
    <s v="2022-12"/>
    <s v="2022-11"/>
    <n v="0"/>
    <n v="0"/>
    <x v="7"/>
    <n v="2021"/>
    <n v="0"/>
    <s v="2022-Q4"/>
    <n v="1"/>
  </r>
  <r>
    <s v="ACC001481"/>
    <n v="503"/>
    <s v="DIBRUGARH"/>
    <s v="JLG35K"/>
    <n v="9955"/>
    <n v="47548"/>
    <n v="22818"/>
    <d v="2022-12-29T00:00:00"/>
    <s v="Default"/>
    <s v="Quarterly EMI"/>
    <n v="1050013"/>
    <s v="DIBRUGARH-1050013"/>
    <s v="Kavya Reddy"/>
    <s v="Female"/>
    <s v="46-55"/>
    <n v="49"/>
    <s v="8/6/1970"/>
    <s v="Minority"/>
    <s v="Muslim"/>
    <s v="RENT"/>
    <s v="&lt;25K"/>
    <s v="Salaried"/>
    <n v="442"/>
    <s v="XLG"/>
    <s v="Trade"/>
    <s v=" 36 months"/>
    <n v="9.9099999999999994E-2"/>
    <s v="B"/>
    <s v="B1"/>
    <s v="DIBRUGARH"/>
    <s v="208-DBS"/>
    <s v="GUWAAHATI"/>
    <s v="AS"/>
    <s v="ASSAM"/>
    <s v="DIBRUGARH"/>
    <n v="1050013"/>
    <s v="10961-NAYAN JYOTI SARMAH"/>
    <s v="Low"/>
    <n v="11711"/>
    <n v="48098"/>
    <n v="9799"/>
    <n v="45.16"/>
    <n v="1850.19"/>
    <s v="N"/>
    <s v="N"/>
    <n v="0"/>
    <s v="On-Time"/>
    <x v="615"/>
    <s v="2022-12"/>
    <s v="2022-11"/>
    <n v="0"/>
    <n v="0"/>
    <x v="7"/>
    <n v="2021"/>
    <n v="1"/>
    <s v="2022-Q4"/>
    <n v="0"/>
  </r>
  <r>
    <s v="ACC000730"/>
    <n v="957"/>
    <s v="BILASPUR"/>
    <s v="JLG30K"/>
    <n v="37656"/>
    <n v="33302"/>
    <n v="35253"/>
    <d v="2022-12-29T00:00:00"/>
    <s v="Paid Off"/>
    <s v="Quarterly EMI"/>
    <n v="240005"/>
    <s v="BILASPUR-240005"/>
    <s v="Diya Chopra"/>
    <s v="Female"/>
    <s v="26-35"/>
    <n v="35"/>
    <s v="20-03-1984"/>
    <s v="SC"/>
    <s v="Hindu"/>
    <s v="RENT"/>
    <s v="75K-100K"/>
    <s v="Self-Employed"/>
    <n v="567"/>
    <s v="XLG"/>
    <s v="Services"/>
    <s v=" 36 months"/>
    <n v="0.1065"/>
    <s v="B"/>
    <s v="B2"/>
    <s v="BILASPUR"/>
    <s v="207-DBS"/>
    <s v="RAIPUR"/>
    <s v="CG"/>
    <s v="CHATTISGARH"/>
    <s v="BILASPUR"/>
    <n v="240005"/>
    <s v="10886-MANISH KUMAR DWIVEDI"/>
    <s v="Low"/>
    <n v="39171"/>
    <n v="33834"/>
    <n v="37316"/>
    <n v="48.04"/>
    <n v="3481.61"/>
    <s v="N"/>
    <s v="N"/>
    <n v="0"/>
    <s v="On-Time"/>
    <x v="24"/>
    <s v="2022-12"/>
    <s v="2022-11"/>
    <n v="0"/>
    <n v="0"/>
    <x v="7"/>
    <n v="2021"/>
    <n v="0"/>
    <s v="2022-Q4"/>
    <n v="0"/>
  </r>
  <r>
    <s v="ACC000877"/>
    <n v="750"/>
    <s v="SANGRUR"/>
    <s v="JLG30K"/>
    <n v="48015"/>
    <n v="44683"/>
    <n v="5135"/>
    <d v="2022-12-30T00:00:00"/>
    <s v="Default"/>
    <s v="Quarterly EMI"/>
    <n v="110159"/>
    <s v="SANGRUR-110159"/>
    <s v="Ishaan Patel"/>
    <s v="Female"/>
    <s v="36-45"/>
    <n v="39"/>
    <s v="1/1/1980"/>
    <s v="Minority"/>
    <s v="Muslim"/>
    <s v="RENT"/>
    <s v="75K-100K"/>
    <s v="Self-Employed"/>
    <n v="472"/>
    <s v="XLG"/>
    <s v="Services"/>
    <s v=" 36 months"/>
    <n v="0.1065"/>
    <s v="B"/>
    <s v="B2"/>
    <s v="SANGRUR"/>
    <s v="102-DBS"/>
    <s v="LUDHIANA"/>
    <s v="PB"/>
    <s v="PUNJAB"/>
    <s v="SANGRUR"/>
    <n v="110159"/>
    <s v="10037-RAJESH PRATAP"/>
    <s v="Low"/>
    <n v="49941"/>
    <n v="46079"/>
    <n v="47989"/>
    <n v="4.97"/>
    <n v="603.94000000000005"/>
    <s v="N"/>
    <s v="N"/>
    <n v="1"/>
    <s v="On-Time"/>
    <x v="151"/>
    <s v="2022-12"/>
    <s v="2022-11"/>
    <n v="0"/>
    <n v="0"/>
    <x v="7"/>
    <n v="2021"/>
    <n v="0"/>
    <s v="2022-Q4"/>
    <n v="0"/>
  </r>
  <r>
    <s v="ACC001799"/>
    <n v="587"/>
    <s v="FATEHGARH SAHIB"/>
    <s v="JLG30K"/>
    <n v="22147"/>
    <n v="34370"/>
    <n v="33537"/>
    <d v="2022-12-31T00:00:00"/>
    <s v="Fully Paid"/>
    <s v="Quarterly EMI"/>
    <n v="120676"/>
    <s v="FATEHGARH SAHIB-120676"/>
    <s v="Kavya Reddy"/>
    <s v="Female"/>
    <s v="56-63"/>
    <n v="59"/>
    <s v="1/1/1960"/>
    <s v="General"/>
    <s v="Muslim"/>
    <s v="RENT"/>
    <s v="50K-75K"/>
    <s v="Salaried"/>
    <n v="775"/>
    <s v="XLG"/>
    <s v="Services"/>
    <s v=" 36 months"/>
    <n v="0.1065"/>
    <s v="B"/>
    <s v="B2"/>
    <s v="FATEHGARH SAHIB"/>
    <s v="102-DBS"/>
    <s v="LUDHIANA"/>
    <s v="PB"/>
    <s v="PUNJAB"/>
    <s v="FATEHGARH SAHIB"/>
    <n v="120676"/>
    <s v="10037-RAJESH PRATAP"/>
    <s v="Medium"/>
    <n v="23122"/>
    <n v="36203"/>
    <n v="22098"/>
    <n v="22.94"/>
    <n v="1811.33"/>
    <s v="N"/>
    <s v="N"/>
    <n v="2"/>
    <s v="Very Late"/>
    <x v="337"/>
    <s v="2022-12"/>
    <s v="2022-11"/>
    <n v="0"/>
    <n v="0"/>
    <x v="7"/>
    <n v="2021"/>
    <n v="0"/>
    <s v="2022-Q4"/>
    <n v="0"/>
  </r>
  <r>
    <s v="ACC000929"/>
    <n v="378"/>
    <s v="DHURI"/>
    <s v="JLG35K"/>
    <n v="45695"/>
    <n v="41166"/>
    <n v="16161"/>
    <d v="2023-01-03T00:00:00"/>
    <s v="Active"/>
    <s v="Quarterly EMI"/>
    <n v="1030063"/>
    <s v="DHURI-1030063"/>
    <s v="Meera Nair"/>
    <s v="Female"/>
    <s v="36-45"/>
    <n v="38"/>
    <s v="1/1/1980"/>
    <s v="ST"/>
    <s v="Sikh"/>
    <s v="OWN"/>
    <s v="75K-100K"/>
    <s v="Self-Employed"/>
    <n v="368"/>
    <s v="XLG"/>
    <s v="Trade"/>
    <s v=" 36 months"/>
    <n v="9.9099999999999994E-2"/>
    <s v="B"/>
    <s v="B1"/>
    <s v="DHURI"/>
    <s v="102-DBS"/>
    <s v="LUDHIANA"/>
    <s v="PB"/>
    <s v="PUNJAB"/>
    <s v="SANGRUR"/>
    <n v="1030063"/>
    <s v="12058-DEEPAK KUMAR"/>
    <s v="Low"/>
    <n v="47212"/>
    <n v="41104"/>
    <n v="45233"/>
    <n v="10.94"/>
    <n v="3365.06"/>
    <s v="N"/>
    <s v="N"/>
    <n v="0"/>
    <s v="On-Time"/>
    <x v="706"/>
    <s v="2023-01"/>
    <s v="2022-12"/>
    <n v="1"/>
    <n v="0"/>
    <x v="8"/>
    <n v="2022"/>
    <n v="0"/>
    <s v="2023-Q1"/>
    <n v="1"/>
  </r>
  <r>
    <s v="ACC000974"/>
    <n v="436"/>
    <s v="DHURI"/>
    <s v="JLG35K"/>
    <n v="33899"/>
    <n v="30488"/>
    <n v="14729"/>
    <d v="2023-01-04T00:00:00"/>
    <s v="Paid Off"/>
    <s v="Monthly EMI"/>
    <n v="1030063"/>
    <s v="DHURI-1030063"/>
    <s v="Aditya Verma"/>
    <s v="Female"/>
    <s v="46-55"/>
    <n v="49"/>
    <s v="3/7/1970"/>
    <s v="ST"/>
    <s v="Sikh"/>
    <s v="RENT"/>
    <s v="50K-75K"/>
    <s v="Self-Employed"/>
    <n v="695"/>
    <s v="XLG"/>
    <s v="Trade"/>
    <s v=" 36 months"/>
    <n v="9.9099999999999994E-2"/>
    <s v="B"/>
    <s v="B1"/>
    <s v="DHURI"/>
    <s v="102-DBS"/>
    <s v="LUDHIANA"/>
    <s v="PB"/>
    <s v="PUNJAB"/>
    <s v="SANGRUR"/>
    <n v="1030063"/>
    <s v="12058-DEEPAK KUMAR"/>
    <s v="Low"/>
    <n v="34107"/>
    <n v="30520"/>
    <n v="33827"/>
    <n v="8.42"/>
    <n v="3785.93"/>
    <s v="N"/>
    <s v="N"/>
    <n v="1"/>
    <s v="On-Time"/>
    <x v="522"/>
    <s v="2023-01"/>
    <s v="2022-12"/>
    <n v="0"/>
    <n v="1"/>
    <x v="8"/>
    <n v="2022"/>
    <n v="1"/>
    <s v="2023-Q1"/>
    <n v="0"/>
  </r>
  <r>
    <s v="ACC001282"/>
    <n v="623"/>
    <s v="Mathura"/>
    <s v="JLG30K"/>
    <n v="12341"/>
    <n v="23690"/>
    <n v="4619"/>
    <d v="2023-01-07T00:00:00"/>
    <s v="Fully Paid"/>
    <s v="Quarterly EMI"/>
    <n v="910182"/>
    <s v="Mathura-910182"/>
    <s v="Vivaan Verma"/>
    <s v="Female"/>
    <s v="46-55"/>
    <n v="52"/>
    <s v="1/1/1967"/>
    <s v="ST"/>
    <s v="Sikh"/>
    <s v="RENT"/>
    <s v="100K+"/>
    <s v="Salaried"/>
    <n v="626"/>
    <s v="XLG"/>
    <s v="Services"/>
    <s v=" 36 months"/>
    <n v="0.1065"/>
    <s v="B"/>
    <s v="B2"/>
    <s v="Mathura"/>
    <s v="176-DBS"/>
    <s v="BULANDSHAHR"/>
    <s v="UP"/>
    <s v="UTTAR PRADESH"/>
    <s v="MATHURA"/>
    <n v="910182"/>
    <s v="10469-MANISH  PANDEY"/>
    <s v="High"/>
    <n v="12815"/>
    <n v="23711"/>
    <n v="11864"/>
    <n v="3.96"/>
    <n v="1928.8"/>
    <s v="N"/>
    <s v="N"/>
    <n v="0"/>
    <s v="On-Time"/>
    <x v="44"/>
    <s v="2023-01"/>
    <s v="2022-12"/>
    <n v="0"/>
    <n v="0"/>
    <x v="8"/>
    <n v="2022"/>
    <n v="0"/>
    <s v="2023-Q1"/>
    <n v="0"/>
  </r>
  <r>
    <s v="ACC000990"/>
    <n v="628"/>
    <s v="ASANSOL"/>
    <s v="JLG30K"/>
    <n v="5889"/>
    <n v="2901"/>
    <n v="3600"/>
    <d v="2023-01-07T00:00:00"/>
    <s v="Default"/>
    <s v="Quarterly EMI"/>
    <n v="690076"/>
    <s v="ASANSOL-690076"/>
    <s v="Meera Gupta"/>
    <s v="Female"/>
    <s v="46-55"/>
    <n v="47"/>
    <s v="1/6/1972"/>
    <s v="Minority"/>
    <s v="Muslim"/>
    <s v="MORTGAGE"/>
    <s v="25K-50K"/>
    <s v="Self-Employed"/>
    <n v="346"/>
    <s v="XLG"/>
    <s v="Services"/>
    <s v=" 36 months"/>
    <n v="0.1065"/>
    <s v="B"/>
    <s v="B2"/>
    <s v="ASANSOL"/>
    <s v="201-DBS"/>
    <s v="HOWRAH"/>
    <s v="WB"/>
    <s v="WEST BENGAL"/>
    <s v="PASCHIM BARDHHAMAN"/>
    <n v="690076"/>
    <s v="10035-ABHAY TOMER"/>
    <s v="Medium"/>
    <n v="5439"/>
    <n v="4501"/>
    <n v="5713"/>
    <n v="42.61"/>
    <n v="4601.42"/>
    <s v="N"/>
    <s v="N"/>
    <n v="0"/>
    <s v="On-Time"/>
    <x v="707"/>
    <s v="2023-01"/>
    <s v="2022-12"/>
    <n v="0"/>
    <n v="0"/>
    <x v="8"/>
    <n v="2022"/>
    <n v="0"/>
    <s v="2023-Q1"/>
    <n v="1"/>
  </r>
  <r>
    <s v="ACC000846"/>
    <n v="29"/>
    <s v="CHHATA"/>
    <s v="JLG35K"/>
    <n v="26512"/>
    <n v="16385"/>
    <n v="39039"/>
    <d v="2023-01-09T00:00:00"/>
    <s v="Active"/>
    <s v="Quarterly EMI"/>
    <n v="910020"/>
    <s v="CHHATA-910020"/>
    <s v="Kavya Reddy"/>
    <s v="Female"/>
    <s v="18-25"/>
    <n v="23"/>
    <s v="2/2/1994"/>
    <s v="General"/>
    <s v="Hindu"/>
    <s v="RENT"/>
    <s v="25K-50K"/>
    <s v="Business"/>
    <n v="503"/>
    <s v="XLG"/>
    <s v="Trade"/>
    <s v=" 36 months"/>
    <n v="9.9099999999999994E-2"/>
    <s v="B"/>
    <s v="B1"/>
    <s v="CHHATA"/>
    <s v="176-DBS"/>
    <s v="BULANDSHAHR"/>
    <s v="UP"/>
    <s v="UTTAR PRADESH"/>
    <s v="MATHURA"/>
    <n v="910020"/>
    <s v="10047-ANIL KUMAR"/>
    <s v="High"/>
    <n v="26916"/>
    <n v="17208"/>
    <n v="26456"/>
    <n v="34.380000000000003"/>
    <n v="1001.69"/>
    <s v="N"/>
    <s v="N"/>
    <n v="2"/>
    <s v="Late"/>
    <x v="354"/>
    <s v="2023-01"/>
    <s v="2022-12"/>
    <n v="1"/>
    <n v="0"/>
    <x v="8"/>
    <n v="2022"/>
    <n v="1"/>
    <s v="2023-Q1"/>
    <n v="0"/>
  </r>
  <r>
    <s v="ACC000155"/>
    <n v="518"/>
    <s v="Mangaldoi"/>
    <s v="JLG35K"/>
    <n v="41823"/>
    <n v="32694"/>
    <n v="32079"/>
    <d v="2023-01-10T00:00:00"/>
    <s v="Fully Paid"/>
    <s v="Monthly EMI"/>
    <n v="570241"/>
    <s v="Mangaldoi-570241"/>
    <s v="Vivaan Verma"/>
    <s v="Female"/>
    <s v="26-35"/>
    <n v="34"/>
    <s v="29-09-1985"/>
    <s v="ST"/>
    <s v="Sikh"/>
    <s v="MORTGAGE"/>
    <s v="100K+"/>
    <s v="Self-Employed"/>
    <n v="469"/>
    <s v="XLG"/>
    <s v="Trade"/>
    <s v=" 36 months"/>
    <n v="9.9099999999999994E-2"/>
    <s v="B"/>
    <s v="B1"/>
    <s v="Mangaldoi"/>
    <s v="208-DBS"/>
    <s v="GUWAAHATI"/>
    <s v="AS"/>
    <s v="ASSAM"/>
    <s v="Mangaldoi"/>
    <n v="570241"/>
    <s v="10961-NAYAN JYOTI SARMAH"/>
    <s v="Low"/>
    <n v="43528"/>
    <n v="34320"/>
    <n v="41649"/>
    <n v="35.770000000000003"/>
    <n v="677.91"/>
    <s v="N"/>
    <s v="N"/>
    <n v="1"/>
    <s v="On-Time"/>
    <x v="103"/>
    <s v="2023-01"/>
    <s v="2022-12"/>
    <n v="0"/>
    <n v="0"/>
    <x v="8"/>
    <n v="2022"/>
    <n v="0"/>
    <s v="2023-Q1"/>
    <n v="0"/>
  </r>
  <r>
    <s v="ACC001724"/>
    <n v="616"/>
    <s v="KAROND"/>
    <s v="JLG35"/>
    <n v="34336"/>
    <n v="9777"/>
    <n v="33168"/>
    <d v="2023-01-13T00:00:00"/>
    <s v="Active"/>
    <s v="Monthly EMI"/>
    <n v="1320004"/>
    <s v="KAROND-1320004"/>
    <s v="Nisha Joshi"/>
    <s v="Female"/>
    <s v="26-35"/>
    <n v="33"/>
    <s v="1/1/1984"/>
    <s v="General"/>
    <s v="Hindu"/>
    <s v="MORTGAGE"/>
    <s v="50K-75K"/>
    <s v="Self-Employed"/>
    <n v="731"/>
    <s v="XLG"/>
    <s v="Home Loan"/>
    <s v=" 60 months"/>
    <n v="0.14649999999999999"/>
    <s v="C"/>
    <s v="C3"/>
    <s v="KAROND"/>
    <s v="200-DBS"/>
    <s v="BHOPAL"/>
    <s v="MP"/>
    <s v="MADHYA PRADESH"/>
    <s v="BHOPAL"/>
    <n v="1320004"/>
    <s v="12758-ROHIT KUMAR JAISWAL"/>
    <s v="Medium"/>
    <n v="36274"/>
    <n v="11641"/>
    <n v="34288"/>
    <n v="19.190000000000001"/>
    <n v="1790.33"/>
    <s v="N"/>
    <s v="N"/>
    <n v="2"/>
    <s v="On-Time"/>
    <x v="98"/>
    <s v="2023-01"/>
    <s v="2022-12"/>
    <n v="1"/>
    <n v="0"/>
    <x v="8"/>
    <n v="2022"/>
    <n v="0"/>
    <s v="2023-Q1"/>
    <n v="0"/>
  </r>
  <r>
    <s v="ACC000946"/>
    <n v="506"/>
    <s v="ASANSOL"/>
    <s v="JLG35K"/>
    <n v="34690"/>
    <n v="28798"/>
    <n v="34434"/>
    <d v="2023-01-14T00:00:00"/>
    <s v="Fully Paid"/>
    <s v="Quarterly EMI"/>
    <n v="690076"/>
    <s v="ASANSOL-690076"/>
    <s v="Aarav Malhotra"/>
    <s v="Female"/>
    <s v="46-55"/>
    <n v="53"/>
    <s v="1/1/1966"/>
    <s v="Minority"/>
    <s v="Muslim"/>
    <s v="RENT"/>
    <s v="25K-50K"/>
    <s v="Business"/>
    <n v="812"/>
    <s v="XLG"/>
    <s v="Trade"/>
    <s v=" 36 months"/>
    <n v="9.9099999999999994E-2"/>
    <s v="B"/>
    <s v="B1"/>
    <s v="ASANSOL"/>
    <s v="201-DBS"/>
    <s v="HOWRAH"/>
    <s v="WB"/>
    <s v="WEST BENGAL"/>
    <s v="PASCHIM BARDHHAMAN"/>
    <n v="690076"/>
    <s v="10035-ABHAY TOMER"/>
    <s v="Medium"/>
    <n v="35586"/>
    <n v="28625"/>
    <n v="34528"/>
    <n v="32.53"/>
    <n v="265.95"/>
    <s v="N"/>
    <s v="N"/>
    <n v="1"/>
    <s v="On-Time"/>
    <x v="243"/>
    <s v="2023-01"/>
    <s v="2022-12"/>
    <n v="0"/>
    <n v="0"/>
    <x v="8"/>
    <n v="2022"/>
    <n v="0"/>
    <s v="2023-Q1"/>
    <n v="0"/>
  </r>
  <r>
    <s v="ACC000675"/>
    <n v="455"/>
    <s v="MUKTSAR"/>
    <s v="JLG30K"/>
    <n v="40289"/>
    <n v="9886"/>
    <n v="44800"/>
    <d v="2023-01-17T00:00:00"/>
    <s v="Active"/>
    <s v="Quarterly EMI"/>
    <n v="1110166"/>
    <s v="MUKTSAR-1110166"/>
    <s v="Aditya Mehta"/>
    <s v="Female"/>
    <s v="46-55"/>
    <n v="46"/>
    <s v="1/1/1974"/>
    <s v="Minority"/>
    <s v="Muslim"/>
    <s v="RENT"/>
    <s v="&lt;25K"/>
    <s v="Business"/>
    <n v="708"/>
    <s v="XLG"/>
    <s v="Services"/>
    <s v=" 36 months"/>
    <n v="0.1065"/>
    <s v="B"/>
    <s v="B2"/>
    <s v="MUKTSAR"/>
    <s v="102-DBS"/>
    <s v="LUDHIANA"/>
    <s v="PB"/>
    <s v="PUNJAB"/>
    <s v="SRI MUKTSAR SAHIB"/>
    <n v="1110166"/>
    <s v="11303-ASHUTOSH KUMAR SUMAN"/>
    <s v="Medium"/>
    <n v="41276"/>
    <n v="10275"/>
    <n v="40138"/>
    <n v="33.380000000000003"/>
    <n v="2439.5100000000002"/>
    <s v="N"/>
    <s v="Y"/>
    <n v="2"/>
    <s v="On-Time"/>
    <x v="146"/>
    <s v="2023-01"/>
    <s v="2022-12"/>
    <n v="1"/>
    <n v="0"/>
    <x v="8"/>
    <n v="2022"/>
    <n v="0"/>
    <s v="2023-Q1"/>
    <n v="0"/>
  </r>
  <r>
    <s v="ACC000792"/>
    <n v="161"/>
    <s v="BEHROR"/>
    <s v="JLG30K"/>
    <n v="48776"/>
    <n v="20310"/>
    <n v="44513"/>
    <d v="2023-01-21T00:00:00"/>
    <s v="Default"/>
    <s v="Monthly EMI"/>
    <n v="30179"/>
    <s v="BEHROR-30179"/>
    <s v="Kavya Reddy"/>
    <s v="Female"/>
    <s v="56-63"/>
    <n v="59"/>
    <s v="1/1/1960"/>
    <s v="General"/>
    <s v="Muslim"/>
    <s v="RENT"/>
    <s v="50K-75K"/>
    <s v="Salaried"/>
    <n v="775"/>
    <s v="XLG"/>
    <s v="Services"/>
    <s v=" 36 months"/>
    <n v="0.1065"/>
    <s v="B"/>
    <s v="B2"/>
    <s v="BEHROR"/>
    <s v="301-DBS"/>
    <s v="JAIPUR"/>
    <s v="RJ"/>
    <s v="RAJASTHAN"/>
    <s v="BEHROD"/>
    <n v="30179"/>
    <s v="10055-MAHESH KUMAR PATEL"/>
    <s v="Low"/>
    <n v="48979"/>
    <n v="19988"/>
    <n v="48314"/>
    <n v="13.31"/>
    <n v="1633.25"/>
    <s v="N"/>
    <s v="N"/>
    <n v="0"/>
    <s v="On-Time"/>
    <x v="23"/>
    <s v="2023-01"/>
    <s v="2022-12"/>
    <n v="0"/>
    <n v="0"/>
    <x v="8"/>
    <n v="2022"/>
    <n v="0"/>
    <s v="2023-Q1"/>
    <n v="0"/>
  </r>
  <r>
    <s v="ACC001582"/>
    <n v="227"/>
    <s v="BUXAR"/>
    <s v="JLG35K"/>
    <n v="14363"/>
    <n v="12260"/>
    <n v="24429"/>
    <d v="2023-01-22T00:00:00"/>
    <s v="Paid Off"/>
    <s v="Quarterly EMI"/>
    <n v="710002"/>
    <s v="BUXAR-710002"/>
    <s v="Vivaan Chopra"/>
    <s v="Female"/>
    <s v="46-55"/>
    <n v="49"/>
    <s v="1/1/1969"/>
    <s v="General"/>
    <s v="Muslim"/>
    <s v="RENT"/>
    <s v="&lt;25K"/>
    <s v="Salaried"/>
    <n v="357"/>
    <s v="XLG"/>
    <s v="Trade"/>
    <s v=" 36 months"/>
    <n v="9.9099999999999994E-2"/>
    <s v="B"/>
    <s v="B1"/>
    <s v="BUXAR"/>
    <s v="209-DBS"/>
    <s v="PATNA"/>
    <s v="BR"/>
    <s v="BIHAR"/>
    <s v="BUXAR"/>
    <n v="710002"/>
    <s v="10055-MAHESH KUMAR PATEL"/>
    <s v="Medium"/>
    <n v="14466"/>
    <n v="13159"/>
    <n v="13906"/>
    <n v="25.94"/>
    <n v="409.01"/>
    <s v="N"/>
    <s v="N"/>
    <n v="1"/>
    <s v="Late"/>
    <x v="708"/>
    <s v="2023-01"/>
    <s v="2022-12"/>
    <n v="0"/>
    <n v="0"/>
    <x v="8"/>
    <n v="2022"/>
    <n v="0"/>
    <s v="2023-Q1"/>
    <n v="1"/>
  </r>
  <r>
    <s v="ACC001792"/>
    <n v="545"/>
    <s v="MAWANA"/>
    <s v="JLG35K"/>
    <n v="48195"/>
    <n v="29655"/>
    <n v="5024"/>
    <d v="2023-01-23T00:00:00"/>
    <s v="Active"/>
    <s v="Quarterly EMI"/>
    <n v="800018"/>
    <s v="MAWANA-800018"/>
    <s v="Ananya Mehta"/>
    <s v="Female"/>
    <s v="26-35"/>
    <n v="30"/>
    <s v="1/1/1988"/>
    <s v="ST"/>
    <s v="Sikh"/>
    <s v="RENT"/>
    <s v="75K-100K"/>
    <s v="Business"/>
    <n v="783"/>
    <s v="XLG"/>
    <s v="Trade"/>
    <s v=" 36 months"/>
    <n v="9.9099999999999994E-2"/>
    <s v="B"/>
    <s v="B1"/>
    <s v="MAWANA"/>
    <s v="176-DBS"/>
    <s v="BULANDSHAHR"/>
    <s v="UP"/>
    <s v="UTTAR PRADESH"/>
    <s v="MEERUT"/>
    <n v="800018"/>
    <s v="11183-ANIL KUMAR"/>
    <s v="Medium"/>
    <n v="47949"/>
    <n v="29604"/>
    <n v="47959"/>
    <n v="49.68"/>
    <n v="3782.29"/>
    <s v="N"/>
    <s v="N"/>
    <n v="1"/>
    <s v="On-Time"/>
    <x v="408"/>
    <s v="2023-01"/>
    <s v="2022-12"/>
    <n v="1"/>
    <n v="0"/>
    <x v="8"/>
    <n v="2022"/>
    <n v="0"/>
    <s v="2023-Q1"/>
    <n v="0"/>
  </r>
  <r>
    <s v="ACC000652"/>
    <n v="737"/>
    <s v="SANGRUR"/>
    <s v="JLG35K"/>
    <n v="40870"/>
    <n v="26102"/>
    <n v="32074"/>
    <d v="2023-01-23T00:00:00"/>
    <s v="Paid Off"/>
    <s v="Quarterly EMI"/>
    <n v="110159"/>
    <s v="SANGRUR-110159"/>
    <s v="Ananya Sharma"/>
    <s v="Female"/>
    <s v="46-55"/>
    <n v="52"/>
    <s v="1/1/1967"/>
    <s v="Minority"/>
    <s v="Muslim"/>
    <s v="RENT"/>
    <s v="&lt;25K"/>
    <s v="Business"/>
    <n v="557"/>
    <s v="XLG"/>
    <s v="Trade"/>
    <s v=" 36 months"/>
    <n v="9.9099999999999994E-2"/>
    <s v="B"/>
    <s v="B1"/>
    <s v="SANGRUR"/>
    <s v="102-DBS"/>
    <s v="LUDHIANA"/>
    <s v="PB"/>
    <s v="PUNJAB"/>
    <s v="SANGRUR"/>
    <n v="110159"/>
    <s v="10037-RAJESH PRATAP"/>
    <s v="Low"/>
    <n v="42757"/>
    <n v="26602"/>
    <n v="40747"/>
    <n v="27.32"/>
    <n v="4976.7299999999996"/>
    <s v="Y"/>
    <s v="N"/>
    <n v="2"/>
    <s v="On-Time"/>
    <x v="27"/>
    <s v="2023-01"/>
    <s v="2022-12"/>
    <n v="0"/>
    <n v="0"/>
    <x v="8"/>
    <n v="2022"/>
    <n v="0"/>
    <s v="2023-Q1"/>
    <n v="0"/>
  </r>
  <r>
    <s v="ACC001535"/>
    <n v="116"/>
    <s v="BILASPUR"/>
    <s v="JLG30K"/>
    <n v="40450"/>
    <n v="29141"/>
    <n v="25022"/>
    <d v="2023-01-27T00:00:00"/>
    <s v="Fully Paid"/>
    <s v="Monthly EMI"/>
    <n v="240005"/>
    <s v="BILASPUR-240005"/>
    <s v="Nisha Joshi"/>
    <s v="Female"/>
    <s v="26-35"/>
    <n v="35"/>
    <s v="1/1/1984"/>
    <s v="ST"/>
    <s v="Sikh"/>
    <s v="RENT"/>
    <s v="&lt;25K"/>
    <s v="Business"/>
    <n v="697"/>
    <s v="XLG"/>
    <s v="Services"/>
    <s v=" 36 months"/>
    <n v="0.1065"/>
    <s v="B"/>
    <s v="B2"/>
    <s v="BILASPUR"/>
    <s v="207-DBS"/>
    <s v="RAIPUR"/>
    <s v="CG"/>
    <s v="CHATTISGARH"/>
    <s v="BILASPUR"/>
    <n v="240005"/>
    <s v="10886-MANISH KUMAR DWIVEDI"/>
    <s v="Low"/>
    <n v="41133"/>
    <n v="30751"/>
    <n v="40326"/>
    <n v="13.08"/>
    <n v="4297.8"/>
    <s v="N"/>
    <s v="N"/>
    <n v="2"/>
    <s v="On-Time"/>
    <x v="302"/>
    <s v="2023-01"/>
    <s v="2022-12"/>
    <n v="0"/>
    <n v="0"/>
    <x v="8"/>
    <n v="2022"/>
    <n v="1"/>
    <s v="2023-Q1"/>
    <n v="0"/>
  </r>
  <r>
    <s v="ACC000985"/>
    <n v="276"/>
    <s v="BUXAR"/>
    <s v="JLG30K"/>
    <n v="6285"/>
    <n v="43942"/>
    <n v="3278"/>
    <d v="2023-01-27T00:00:00"/>
    <s v="Default"/>
    <s v="Monthly EMI"/>
    <n v="710002"/>
    <s v="BUXAR-710002"/>
    <s v="Laksh Patel"/>
    <s v="Female"/>
    <s v="26-35"/>
    <n v="28"/>
    <s v="1/1/1991"/>
    <s v="SC"/>
    <s v="Hindu"/>
    <s v="MORTGAGE"/>
    <s v="75K-100K"/>
    <s v="Business"/>
    <n v="844"/>
    <s v="XLG"/>
    <s v="Services"/>
    <s v=" 36 months"/>
    <n v="0.1065"/>
    <s v="B"/>
    <s v="B2"/>
    <s v="BUXAR"/>
    <s v="209-DBS"/>
    <s v="PATNA"/>
    <s v="BR"/>
    <s v="BIHAR"/>
    <s v="BUXAR"/>
    <n v="710002"/>
    <s v="10055-MAHESH KUMAR PATEL"/>
    <s v="Medium"/>
    <n v="6459"/>
    <n v="44369"/>
    <n v="6272"/>
    <n v="5.41"/>
    <n v="3144.33"/>
    <s v="N"/>
    <s v="N"/>
    <n v="0"/>
    <s v="On-Time"/>
    <x v="71"/>
    <s v="2023-01"/>
    <s v="2022-12"/>
    <n v="0"/>
    <n v="0"/>
    <x v="8"/>
    <n v="2022"/>
    <n v="0"/>
    <s v="2023-Q1"/>
    <n v="0"/>
  </r>
  <r>
    <s v="ACC001813"/>
    <n v="839"/>
    <s v="DURGAPUR"/>
    <s v="JLG35K"/>
    <n v="5373"/>
    <n v="17991"/>
    <n v="4761"/>
    <d v="2023-02-03T00:00:00"/>
    <s v="Paid Off"/>
    <s v="Quarterly EMI"/>
    <n v="700013"/>
    <s v="DURGAPUR-700013"/>
    <s v="Aditya Malhotra"/>
    <s v="Female"/>
    <s v="46-55"/>
    <n v="51"/>
    <s v="1/1/1968"/>
    <s v="OBC"/>
    <s v="Hindu"/>
    <s v="RENT"/>
    <s v="25K-50K"/>
    <s v="Self-Employed"/>
    <n v="389"/>
    <s v="XLG"/>
    <s v="Trade"/>
    <s v=" 36 months"/>
    <n v="9.9099999999999994E-2"/>
    <s v="B"/>
    <s v="B1"/>
    <s v="DURGAPUR"/>
    <s v="201-DBS"/>
    <s v="HOWRAH"/>
    <s v="WB"/>
    <s v="WEST BENGAL"/>
    <s v="PASCHIM BARDHHAMAN"/>
    <n v="700013"/>
    <s v="10037-RAJESH PRATAP"/>
    <s v="Low"/>
    <n v="6253"/>
    <n v="17940"/>
    <n v="4954"/>
    <n v="39.43"/>
    <n v="4250.1000000000004"/>
    <s v="N"/>
    <s v="N"/>
    <n v="2"/>
    <s v="Late"/>
    <x v="374"/>
    <s v="2023-02"/>
    <s v="2023-01"/>
    <n v="0"/>
    <n v="0"/>
    <x v="8"/>
    <n v="2022"/>
    <n v="1"/>
    <s v="2023-Q1"/>
    <n v="0"/>
  </r>
  <r>
    <s v="ACC001936"/>
    <n v="538"/>
    <s v="Bardhaman"/>
    <s v="JLG35K"/>
    <n v="34494"/>
    <n v="33501"/>
    <n v="41873"/>
    <d v="2023-02-05T00:00:00"/>
    <s v="Fully Paid"/>
    <s v="Quarterly EMI"/>
    <n v="610198"/>
    <s v="Bardhaman-610198"/>
    <s v="Aarav Sharma"/>
    <s v="Female"/>
    <s v="26-35"/>
    <n v="30"/>
    <s v="18-02-1987"/>
    <s v="SC"/>
    <s v="Hindu"/>
    <s v="RENT"/>
    <s v="&lt;25K"/>
    <s v="Business"/>
    <n v="368"/>
    <s v="XLG"/>
    <s v="Trade"/>
    <s v=" 36 months"/>
    <n v="9.9099999999999994E-2"/>
    <s v="B"/>
    <s v="B1"/>
    <s v="Bardhaman"/>
    <s v="201-DBS"/>
    <s v="HOWRAH"/>
    <s v="WB"/>
    <s v="WEST BENGAL"/>
    <s v="Barddhaman"/>
    <n v="610198"/>
    <s v="10035-ABHAY TOMER"/>
    <s v="Medium"/>
    <n v="34897"/>
    <n v="34218"/>
    <n v="34113"/>
    <n v="30.26"/>
    <n v="1455.45"/>
    <s v="N"/>
    <s v="N"/>
    <n v="1"/>
    <s v="On-Time"/>
    <x v="462"/>
    <s v="2023-02"/>
    <s v="2023-01"/>
    <n v="0"/>
    <n v="0"/>
    <x v="8"/>
    <n v="2022"/>
    <n v="0"/>
    <s v="2023-Q1"/>
    <n v="0"/>
  </r>
  <r>
    <s v="ACC001770"/>
    <n v="935"/>
    <s v="FATEHABAD"/>
    <s v="JLG30K"/>
    <n v="43802"/>
    <n v="25080"/>
    <n v="39829"/>
    <d v="2023-02-06T00:00:00"/>
    <s v="Fully Paid"/>
    <s v="Quarterly EMI"/>
    <n v="670106"/>
    <s v="FATEHABAD-670106"/>
    <s v="Nisha Chopra"/>
    <s v="Female"/>
    <s v="46-55"/>
    <n v="49"/>
    <s v="10/11/1970"/>
    <s v="SC"/>
    <s v="Hindu"/>
    <s v="RENT"/>
    <s v="75K-100K"/>
    <s v="Business"/>
    <n v="641"/>
    <s v="XLG"/>
    <s v="Services"/>
    <s v=" 36 months"/>
    <n v="0.1065"/>
    <s v="B"/>
    <s v="B2"/>
    <s v="FATEHABAD"/>
    <s v="206-DBS"/>
    <s v="KARNAL"/>
    <s v="HR"/>
    <s v="HARYANA"/>
    <s v="FATEHABAD"/>
    <n v="670106"/>
    <s v="10316-DEEPAK KUMAR"/>
    <s v="Medium"/>
    <n v="45496"/>
    <n v="26008"/>
    <n v="43738"/>
    <n v="25.42"/>
    <n v="4171.67"/>
    <s v="N"/>
    <s v="N"/>
    <n v="1"/>
    <s v="On-Time"/>
    <x v="372"/>
    <s v="2023-02"/>
    <s v="2023-01"/>
    <n v="0"/>
    <n v="0"/>
    <x v="8"/>
    <n v="2022"/>
    <n v="1"/>
    <s v="2023-Q1"/>
    <n v="0"/>
  </r>
  <r>
    <s v="ACC001803"/>
    <n v="611"/>
    <s v="ASANSOL"/>
    <s v="JLG35K"/>
    <n v="30945"/>
    <n v="8625"/>
    <n v="42964"/>
    <d v="2023-02-07T00:00:00"/>
    <s v="Fully Paid"/>
    <s v="Monthly EMI"/>
    <n v="690076"/>
    <s v="ASANSOL-690076"/>
    <s v="Vivaan Nair"/>
    <s v="Female"/>
    <s v="46-55"/>
    <n v="49"/>
    <s v="3/1/1970"/>
    <s v="General"/>
    <s v="Muslim"/>
    <s v="RENT"/>
    <s v="100K+"/>
    <s v="Salaried"/>
    <n v="519"/>
    <s v="XLG"/>
    <s v="Trade"/>
    <s v=" 36 months"/>
    <n v="9.9099999999999994E-2"/>
    <s v="B"/>
    <s v="B1"/>
    <s v="ASANSOL"/>
    <s v="201-DBS"/>
    <s v="HOWRAH"/>
    <s v="WB"/>
    <s v="WEST BENGAL"/>
    <s v="PASCHIM BARDHHAMAN"/>
    <n v="690076"/>
    <s v="10035-ABHAY TOMER"/>
    <s v="Medium"/>
    <n v="31116"/>
    <n v="8963"/>
    <n v="30751"/>
    <n v="46.74"/>
    <n v="1568.59"/>
    <s v="N"/>
    <s v="N"/>
    <n v="2"/>
    <s v="On-Time"/>
    <x v="290"/>
    <s v="2023-02"/>
    <s v="2023-01"/>
    <n v="0"/>
    <n v="0"/>
    <x v="8"/>
    <n v="2022"/>
    <n v="0"/>
    <s v="2023-Q1"/>
    <n v="0"/>
  </r>
  <r>
    <s v="ACC000721"/>
    <n v="956"/>
    <s v="CUTTACK"/>
    <s v="JLG35K"/>
    <n v="15526"/>
    <n v="41336"/>
    <n v="43100"/>
    <d v="2023-02-07T00:00:00"/>
    <s v="Fully Paid"/>
    <s v="Monthly EMI"/>
    <n v="630081"/>
    <s v="CUTTACK-630081"/>
    <s v="Kavya Mehta"/>
    <s v="Female"/>
    <s v="26-35"/>
    <n v="31"/>
    <s v="1/1/1987"/>
    <s v="ST"/>
    <s v="Muslim"/>
    <s v="RENT"/>
    <s v="&lt;25K"/>
    <s v="Self-Employed"/>
    <n v="466"/>
    <s v="XLG"/>
    <s v="Trade"/>
    <s v=" 36 months"/>
    <n v="9.9099999999999994E-2"/>
    <s v="B"/>
    <s v="B1"/>
    <s v="CUTTACK"/>
    <s v="107-DBS"/>
    <s v="BHUBANESWAR"/>
    <s v="OR"/>
    <s v="ODISHA"/>
    <s v="CUTTACK"/>
    <n v="630081"/>
    <s v="12061-PINAKAPANI KANUNGO"/>
    <s v="High"/>
    <n v="15905"/>
    <n v="42312"/>
    <n v="15248"/>
    <n v="45.29"/>
    <n v="430.05"/>
    <s v="N"/>
    <s v="N"/>
    <n v="1"/>
    <s v="On-Time"/>
    <x v="105"/>
    <s v="2023-02"/>
    <s v="2023-01"/>
    <n v="0"/>
    <n v="0"/>
    <x v="8"/>
    <n v="2022"/>
    <n v="1"/>
    <s v="2023-Q1"/>
    <n v="0"/>
  </r>
  <r>
    <s v="ACC000801"/>
    <n v="526"/>
    <s v="PATIALA"/>
    <s v="JLG30K"/>
    <n v="47354"/>
    <n v="25344"/>
    <n v="12916"/>
    <d v="2023-02-08T00:00:00"/>
    <s v="Paid Off"/>
    <s v="Quarterly EMI"/>
    <n v="100186"/>
    <s v="PATIALA-100186"/>
    <s v="Kavya Malhotra"/>
    <s v="Female"/>
    <s v="26-35"/>
    <n v="34"/>
    <s v="1/1/1985"/>
    <s v="ST"/>
    <s v="Sikh"/>
    <s v="MORTGAGE"/>
    <s v="75K-100K"/>
    <s v="Business"/>
    <n v="328"/>
    <s v="XLG"/>
    <s v="Services"/>
    <s v=" 36 months"/>
    <n v="0.1065"/>
    <s v="B"/>
    <s v="B2"/>
    <s v="PATIALA"/>
    <s v="102-DBS"/>
    <s v="LUDHIANA"/>
    <s v="PB"/>
    <s v="PUNJAB"/>
    <s v="PATIALA"/>
    <n v="100186"/>
    <s v="10420-MUNENDRA  SINGH"/>
    <s v="Medium"/>
    <n v="47821"/>
    <n v="25246"/>
    <n v="47274"/>
    <n v="15.72"/>
    <n v="819.78"/>
    <s v="N"/>
    <s v="N"/>
    <n v="1"/>
    <s v="On-Time"/>
    <x v="709"/>
    <s v="2023-02"/>
    <s v="2023-01"/>
    <n v="0"/>
    <n v="0"/>
    <x v="8"/>
    <n v="2022"/>
    <n v="0"/>
    <s v="2023-Q1"/>
    <n v="1"/>
  </r>
  <r>
    <s v="ACC000403"/>
    <n v="543"/>
    <s v="MUKTSAR"/>
    <s v="JLG41K"/>
    <n v="19178"/>
    <n v="20254"/>
    <n v="32656"/>
    <d v="2023-02-08T00:00:00"/>
    <s v="Active"/>
    <s v="Monthly EMI"/>
    <n v="1110166"/>
    <s v="MUKTSAR-1110166"/>
    <s v="Laksh Mehta"/>
    <s v="Female"/>
    <s v="36-45"/>
    <n v="44"/>
    <s v="1/1/1975"/>
    <s v="General"/>
    <s v="Muslim"/>
    <s v="MORTGAGE"/>
    <s v="&lt;25K"/>
    <s v="Business"/>
    <n v="686"/>
    <s v="XLG"/>
    <s v="Services"/>
    <s v=" 36 months"/>
    <n v="0.14649999999999999"/>
    <s v="C"/>
    <s v="C3"/>
    <s v="MUKTSAR"/>
    <s v="102-DBS"/>
    <s v="LUDHIANA"/>
    <s v="PB"/>
    <s v="PUNJAB"/>
    <s v="SRI MUKTSAR SAHIB"/>
    <n v="1110166"/>
    <s v="11303-ASHUTOSH KUMAR SUMAN"/>
    <s v="Medium"/>
    <n v="20204"/>
    <n v="21116"/>
    <n v="19140"/>
    <n v="21.55"/>
    <n v="4244"/>
    <s v="N"/>
    <s v="N"/>
    <n v="1"/>
    <s v="Very Late"/>
    <x v="709"/>
    <s v="2023-02"/>
    <s v="2023-01"/>
    <n v="1"/>
    <n v="0"/>
    <x v="8"/>
    <n v="2022"/>
    <n v="0"/>
    <s v="2023-Q1"/>
    <n v="1"/>
  </r>
  <r>
    <s v="ACC000442"/>
    <n v="657"/>
    <s v="MUKTSAR"/>
    <s v="JLG35K"/>
    <n v="26005"/>
    <n v="13748"/>
    <n v="37107"/>
    <d v="2023-02-09T00:00:00"/>
    <s v="Fully Paid"/>
    <s v="Quarterly EMI"/>
    <n v="1110166"/>
    <s v="MUKTSAR-1110166"/>
    <s v="Meera Verma"/>
    <s v="Female"/>
    <s v="46-55"/>
    <n v="47"/>
    <s v="1/1/1970"/>
    <s v="SC"/>
    <s v="Hindu"/>
    <s v="RENT"/>
    <s v="75K-100K"/>
    <s v="Business"/>
    <n v="546"/>
    <s v="XLG"/>
    <s v="Trade"/>
    <s v=" 36 months"/>
    <n v="9.9099999999999994E-2"/>
    <s v="B"/>
    <s v="B1"/>
    <s v="MUKTSAR"/>
    <s v="102-DBS"/>
    <s v="LUDHIANA"/>
    <s v="PB"/>
    <s v="PUNJAB"/>
    <s v="SRI MUKTSAR SAHIB"/>
    <n v="1110166"/>
    <s v="11303-ASHUTOSH KUMAR SUMAN"/>
    <s v="Medium"/>
    <n v="26000"/>
    <n v="15081"/>
    <n v="25934"/>
    <n v="35.72"/>
    <n v="2006.11"/>
    <s v="N"/>
    <s v="N"/>
    <n v="0"/>
    <s v="On-Time"/>
    <x v="2"/>
    <s v="2023-02"/>
    <s v="2023-01"/>
    <n v="0"/>
    <n v="0"/>
    <x v="8"/>
    <n v="2022"/>
    <n v="1"/>
    <s v="2023-Q1"/>
    <n v="0"/>
  </r>
  <r>
    <s v="ACC000832"/>
    <n v="397"/>
    <s v="KARNAL"/>
    <s v="JLG30K"/>
    <n v="38109"/>
    <n v="37207"/>
    <n v="13219"/>
    <d v="2023-02-10T00:00:00"/>
    <s v="Paid Off"/>
    <s v="Monthly EMI"/>
    <n v="50678"/>
    <s v="KARNAL-50678"/>
    <s v="Meera Nair"/>
    <s v="Female"/>
    <s v="46-55"/>
    <n v="50"/>
    <s v="1/1/1970"/>
    <s v="ST"/>
    <s v="Sikh"/>
    <s v="RENT"/>
    <s v="25K-50K"/>
    <s v="Business"/>
    <n v="664"/>
    <s v="XLG"/>
    <s v="Services"/>
    <s v=" 36 months"/>
    <n v="0.1065"/>
    <s v="B"/>
    <s v="B2"/>
    <s v="KARNAL"/>
    <s v="206-DBS"/>
    <s v="KARNAL"/>
    <s v="HR"/>
    <s v="HARYANA"/>
    <s v="KARNAL"/>
    <n v="50678"/>
    <s v="10282-NAIM ALI"/>
    <s v="Medium"/>
    <n v="39479"/>
    <n v="38858"/>
    <n v="37845"/>
    <n v="13.19"/>
    <n v="4077.24"/>
    <s v="N"/>
    <s v="N"/>
    <n v="2"/>
    <s v="On-Time"/>
    <x v="665"/>
    <s v="2023-02"/>
    <s v="2023-01"/>
    <n v="0"/>
    <n v="0"/>
    <x v="8"/>
    <n v="2022"/>
    <n v="1"/>
    <s v="2023-Q1"/>
    <n v="0"/>
  </r>
  <r>
    <s v="ACC001776"/>
    <n v="41"/>
    <s v="JALANDHAR"/>
    <s v="JLG30K"/>
    <n v="6510"/>
    <n v="43935"/>
    <n v="25892"/>
    <d v="2023-02-11T00:00:00"/>
    <s v="Active"/>
    <s v="Quarterly EMI"/>
    <n v="160051"/>
    <s v="JALANDHAR-160051"/>
    <s v="Ishaan Sharma"/>
    <s v="Female"/>
    <s v="26-35"/>
    <n v="26"/>
    <s v="1/1/1991"/>
    <s v="General"/>
    <s v="Hindu"/>
    <s v="RENT"/>
    <s v="25K-50K"/>
    <s v="Salaried"/>
    <n v="522"/>
    <s v="XLG"/>
    <s v="Services"/>
    <s v=" 36 months"/>
    <n v="0.1065"/>
    <s v="B"/>
    <s v="B2"/>
    <s v="JALANDHAR"/>
    <s v="102-DBS"/>
    <s v="LUDHIANA"/>
    <s v="PB"/>
    <s v="PUNJAB"/>
    <s v="JALANDHAR"/>
    <n v="160051"/>
    <s v="10067-AKSHAY KUMAR"/>
    <s v="Low"/>
    <n v="7234"/>
    <n v="44437"/>
    <n v="6205"/>
    <n v="42.8"/>
    <n v="2833.8"/>
    <s v="Y"/>
    <s v="N"/>
    <n v="0"/>
    <s v="On-Time"/>
    <x v="377"/>
    <s v="2023-02"/>
    <s v="2023-01"/>
    <n v="1"/>
    <n v="0"/>
    <x v="8"/>
    <n v="2022"/>
    <n v="0"/>
    <s v="2023-Q1"/>
    <n v="0"/>
  </r>
  <r>
    <s v="ACC000811"/>
    <n v="45"/>
    <s v="DHURI"/>
    <s v="JLG30K"/>
    <n v="41045"/>
    <n v="30043"/>
    <n v="24022"/>
    <d v="2023-02-11T00:00:00"/>
    <s v="Paid Off"/>
    <s v="Monthly EMI"/>
    <n v="1030063"/>
    <s v="DHURI-1030063"/>
    <s v="Laksh Reddy"/>
    <s v="Female"/>
    <s v="26-35"/>
    <n v="31"/>
    <s v="11/1/1988"/>
    <s v="SC"/>
    <s v="Hindu"/>
    <s v="RENT"/>
    <s v="25K-50K"/>
    <s v="Salaried"/>
    <n v="315"/>
    <s v="XLG"/>
    <s v="Services"/>
    <s v=" 36 months"/>
    <n v="0.1065"/>
    <s v="B"/>
    <s v="B2"/>
    <s v="DHURI"/>
    <s v="102-DBS"/>
    <s v="LUDHIANA"/>
    <s v="PB"/>
    <s v="PUNJAB"/>
    <s v="SANGRUR"/>
    <n v="1030063"/>
    <s v="12058-DEEPAK KUMAR"/>
    <s v="Low"/>
    <n v="41600"/>
    <n v="30969"/>
    <n v="41042"/>
    <n v="17.12"/>
    <n v="1462.94"/>
    <s v="N"/>
    <s v="N"/>
    <n v="1"/>
    <s v="On-Time"/>
    <x v="710"/>
    <s v="2023-02"/>
    <s v="2023-01"/>
    <n v="0"/>
    <n v="0"/>
    <x v="8"/>
    <n v="2022"/>
    <n v="0"/>
    <s v="2023-Q1"/>
    <n v="1"/>
  </r>
  <r>
    <s v="ACC000278"/>
    <n v="472"/>
    <s v="Mathura"/>
    <s v="JLG30K"/>
    <n v="32701"/>
    <n v="49360"/>
    <n v="34857"/>
    <d v="2023-02-14T00:00:00"/>
    <s v="Active"/>
    <s v="Monthly EMI"/>
    <n v="910182"/>
    <s v="Mathura-910182"/>
    <s v="Laksh Reddy"/>
    <s v="Female"/>
    <s v="26-35"/>
    <n v="31"/>
    <s v="11/1/1988"/>
    <s v="SC"/>
    <s v="Hindu"/>
    <s v="RENT"/>
    <s v="25K-50K"/>
    <s v="Salaried"/>
    <n v="315"/>
    <s v="XLG"/>
    <s v="Services"/>
    <s v=" 36 months"/>
    <n v="0.1065"/>
    <s v="B"/>
    <s v="B2"/>
    <s v="Mathura"/>
    <s v="176-DBS"/>
    <s v="BULANDSHAHR"/>
    <s v="UP"/>
    <s v="UTTAR PRADESH"/>
    <s v="MATHURA"/>
    <n v="910182"/>
    <s v="10469-MANISH  PANDEY"/>
    <s v="High"/>
    <n v="33903"/>
    <n v="48914"/>
    <n v="32547"/>
    <n v="26.75"/>
    <n v="3673.54"/>
    <s v="N"/>
    <s v="N"/>
    <n v="0"/>
    <s v="Very Late"/>
    <x v="675"/>
    <s v="2023-02"/>
    <s v="2023-01"/>
    <n v="1"/>
    <n v="0"/>
    <x v="8"/>
    <n v="2022"/>
    <n v="1"/>
    <s v="2023-Q1"/>
    <n v="0"/>
  </r>
  <r>
    <s v="ACC001349"/>
    <n v="675"/>
    <s v="Mathura"/>
    <s v="JLG44K"/>
    <n v="46925"/>
    <n v="5649"/>
    <n v="4354"/>
    <d v="2023-02-15T00:00:00"/>
    <s v="Default"/>
    <s v="Monthly EMI"/>
    <n v="910182"/>
    <s v="Mathura-910182"/>
    <s v="Laksh Reddy"/>
    <s v="Female"/>
    <s v="26-35"/>
    <n v="29"/>
    <s v="1/1/1990"/>
    <s v="OBC"/>
    <s v="Hindu"/>
    <s v="RENT"/>
    <s v="75K-100K"/>
    <s v="Business"/>
    <n v="311"/>
    <s v="XLG"/>
    <s v="Home Loan"/>
    <s v=" 36 months"/>
    <n v="6.6199999999999995E-2"/>
    <s v="A"/>
    <s v="A2"/>
    <s v="Mathura"/>
    <s v="176-DBS"/>
    <s v="BULANDSHAHR"/>
    <s v="UP"/>
    <s v="UTTAR PRADESH"/>
    <s v="MATHURA"/>
    <n v="910182"/>
    <s v="10469-MANISH  PANDEY"/>
    <s v="High"/>
    <n v="48691"/>
    <n v="5338"/>
    <n v="46841"/>
    <n v="46.46"/>
    <n v="4815.8599999999997"/>
    <s v="N"/>
    <s v="N"/>
    <n v="1"/>
    <s v="Very Late"/>
    <x v="626"/>
    <s v="2023-02"/>
    <s v="2023-01"/>
    <n v="0"/>
    <n v="0"/>
    <x v="8"/>
    <n v="2022"/>
    <n v="0"/>
    <s v="2023-Q1"/>
    <n v="0"/>
  </r>
  <r>
    <s v="ACC001860"/>
    <n v="604"/>
    <s v="MUKTSAR"/>
    <s v="JLG30K"/>
    <n v="37223"/>
    <n v="47862"/>
    <n v="22859"/>
    <d v="2023-02-18T00:00:00"/>
    <s v="Active"/>
    <s v="Quarterly EMI"/>
    <n v="1110166"/>
    <s v="MUKTSAR-1110166"/>
    <s v="Meera Sharma"/>
    <s v="Female"/>
    <s v="18-25"/>
    <n v="22"/>
    <s v="14-12-1995"/>
    <s v="General"/>
    <s v="Hindu"/>
    <s v="RENT"/>
    <s v="&lt;25K"/>
    <s v="Salaried"/>
    <n v="346"/>
    <s v="XLG"/>
    <s v="Services"/>
    <s v=" 36 months"/>
    <n v="0.1065"/>
    <s v="B"/>
    <s v="B2"/>
    <s v="MUKTSAR"/>
    <s v="102-DBS"/>
    <s v="LUDHIANA"/>
    <s v="PB"/>
    <s v="PUNJAB"/>
    <s v="SRI MUKTSAR SAHIB"/>
    <n v="1110166"/>
    <s v="11303-ASHUTOSH KUMAR SUMAN"/>
    <s v="Medium"/>
    <n v="37006"/>
    <n v="48663"/>
    <n v="36729"/>
    <n v="17.309999999999999"/>
    <n v="3936.66"/>
    <s v="Y"/>
    <s v="N"/>
    <n v="0"/>
    <s v="On-Time"/>
    <x v="711"/>
    <s v="2023-02"/>
    <s v="2023-01"/>
    <n v="1"/>
    <n v="0"/>
    <x v="8"/>
    <n v="2022"/>
    <n v="0"/>
    <s v="2023-Q1"/>
    <n v="1"/>
  </r>
  <r>
    <s v="ACC000447"/>
    <n v="395"/>
    <s v="HAPUR"/>
    <s v="JLG30K"/>
    <n v="48648"/>
    <n v="33186"/>
    <n v="37869"/>
    <d v="2023-02-19T00:00:00"/>
    <s v="Fully Paid"/>
    <s v="Quarterly EMI"/>
    <n v="210563"/>
    <s v="HAPUR-210563"/>
    <s v="Meera Chopra"/>
    <s v="Female"/>
    <s v="46-55"/>
    <n v="53"/>
    <s v="5/7/1966"/>
    <s v="ST"/>
    <s v="Sikh"/>
    <s v="RENT"/>
    <s v="75K-100K"/>
    <s v="Business"/>
    <n v="551"/>
    <s v="XLG"/>
    <s v="Services"/>
    <s v=" 36 months"/>
    <n v="0.1065"/>
    <s v="B"/>
    <s v="B2"/>
    <s v="HAPUR"/>
    <s v="176-DBS"/>
    <s v="BULANDSHAHR"/>
    <s v="UP"/>
    <s v="UTTAR PRADESH"/>
    <s v="HAPUR"/>
    <n v="210563"/>
    <s v="10183-RISHABH PANT"/>
    <s v="Low"/>
    <n v="49226"/>
    <n v="34252"/>
    <n v="48375"/>
    <n v="16.36"/>
    <n v="3085.28"/>
    <s v="N"/>
    <s v="N"/>
    <n v="0"/>
    <s v="On-Time"/>
    <x v="555"/>
    <s v="2023-02"/>
    <s v="2023-01"/>
    <n v="0"/>
    <n v="0"/>
    <x v="8"/>
    <n v="2022"/>
    <n v="0"/>
    <s v="2023-Q1"/>
    <n v="0"/>
  </r>
  <r>
    <s v="ACC001469"/>
    <n v="671"/>
    <s v="KARNAL"/>
    <s v="JLG35K"/>
    <n v="8231"/>
    <n v="15369"/>
    <n v="5151"/>
    <d v="2023-02-19T00:00:00"/>
    <s v="Active"/>
    <s v="Quarterly EMI"/>
    <n v="50678"/>
    <s v="KARNAL-50678"/>
    <s v="Ananya Mehta"/>
    <s v="Female"/>
    <s v="36-45"/>
    <n v="38"/>
    <s v="1/1/1980"/>
    <s v="ST"/>
    <s v="Sikh"/>
    <s v="RENT"/>
    <s v="25K-50K"/>
    <s v="Salaried"/>
    <n v="398"/>
    <s v="XLG"/>
    <s v="Trade"/>
    <s v=" 36 months"/>
    <n v="9.9099999999999994E-2"/>
    <s v="B"/>
    <s v="B1"/>
    <s v="KARNAL"/>
    <s v="206-DBS"/>
    <s v="KARNAL"/>
    <s v="HR"/>
    <s v="HARYANA"/>
    <s v="KARNAL"/>
    <n v="50678"/>
    <s v="10282-NAIM ALI"/>
    <s v="Medium"/>
    <n v="9260"/>
    <n v="17086"/>
    <n v="7949"/>
    <n v="18.96"/>
    <n v="1453.45"/>
    <s v="N"/>
    <s v="N"/>
    <n v="1"/>
    <s v="On-Time"/>
    <x v="387"/>
    <s v="2023-02"/>
    <s v="2023-01"/>
    <n v="1"/>
    <n v="0"/>
    <x v="8"/>
    <n v="2022"/>
    <n v="1"/>
    <s v="2023-Q1"/>
    <n v="0"/>
  </r>
  <r>
    <s v="ACC001697"/>
    <n v="924"/>
    <s v="CUTTACK"/>
    <s v="JLG35K"/>
    <n v="22817"/>
    <n v="2916"/>
    <n v="40519"/>
    <d v="2023-02-23T00:00:00"/>
    <s v="Paid Off"/>
    <s v="Monthly EMI"/>
    <n v="630081"/>
    <s v="CUTTACK-630081"/>
    <s v="Diya Chopra"/>
    <s v="Female"/>
    <s v="26-35"/>
    <n v="35"/>
    <s v="20-03-1984"/>
    <s v="SC"/>
    <s v="Hindu"/>
    <s v="RENT"/>
    <s v="75K-100K"/>
    <s v="Self-Employed"/>
    <n v="567"/>
    <s v="XLG"/>
    <s v="Trade"/>
    <s v=" 36 months"/>
    <n v="9.9099999999999994E-2"/>
    <s v="B"/>
    <s v="B1"/>
    <s v="CUTTACK"/>
    <s v="107-DBS"/>
    <s v="BHUBANESWAR"/>
    <s v="OR"/>
    <s v="ODISHA"/>
    <s v="CUTTACK"/>
    <n v="630081"/>
    <s v="12061-PINAKAPANI KANUNGO"/>
    <s v="High"/>
    <n v="23807"/>
    <n v="4845"/>
    <n v="22453"/>
    <n v="10.94"/>
    <n v="4936.78"/>
    <s v="N"/>
    <s v="N"/>
    <n v="0"/>
    <s v="On-Time"/>
    <x v="93"/>
    <s v="2023-02"/>
    <s v="2023-01"/>
    <n v="0"/>
    <n v="0"/>
    <x v="8"/>
    <n v="2022"/>
    <n v="0"/>
    <s v="2023-Q1"/>
    <n v="0"/>
  </r>
  <r>
    <s v="ACC001745"/>
    <n v="216"/>
    <s v="Mathura"/>
    <s v="JLG35K"/>
    <n v="23298"/>
    <n v="30602"/>
    <n v="21102"/>
    <d v="2023-02-24T00:00:00"/>
    <s v="Paid Off"/>
    <s v="Quarterly EMI"/>
    <n v="910182"/>
    <s v="Mathura-910182"/>
    <s v="Kavya Reddy"/>
    <s v="Female"/>
    <s v="46-55"/>
    <n v="49"/>
    <s v="8/6/1970"/>
    <s v="Minority"/>
    <s v="Muslim"/>
    <s v="RENT"/>
    <s v="&lt;25K"/>
    <s v="Salaried"/>
    <n v="442"/>
    <s v="XLG"/>
    <s v="Trade"/>
    <s v=" 36 months"/>
    <n v="9.9099999999999994E-2"/>
    <s v="B"/>
    <s v="B1"/>
    <s v="Mathura"/>
    <s v="176-DBS"/>
    <s v="BULANDSHAHR"/>
    <s v="UP"/>
    <s v="UTTAR PRADESH"/>
    <s v="MATHURA"/>
    <n v="910182"/>
    <s v="10469-MANISH  PANDEY"/>
    <s v="High"/>
    <n v="25188"/>
    <n v="30313"/>
    <n v="23186"/>
    <n v="14.28"/>
    <n v="631.77"/>
    <s v="N"/>
    <s v="N"/>
    <n v="1"/>
    <s v="On-Time"/>
    <x v="34"/>
    <s v="2023-02"/>
    <s v="2023-01"/>
    <n v="0"/>
    <n v="0"/>
    <x v="8"/>
    <n v="2022"/>
    <n v="0"/>
    <s v="2023-Q1"/>
    <n v="0"/>
  </r>
  <r>
    <s v="ACC000844"/>
    <n v="442"/>
    <s v="DURGAPUR"/>
    <s v="JLG35K"/>
    <n v="8100"/>
    <n v="28382"/>
    <n v="10003"/>
    <d v="2023-02-24T00:00:00"/>
    <s v="Active"/>
    <s v="Quarterly EMI"/>
    <n v="700013"/>
    <s v="DURGAPUR-700013"/>
    <s v="Aditya Verma"/>
    <s v="Female"/>
    <s v="36-45"/>
    <n v="40"/>
    <s v="29-01-1979"/>
    <s v="Minority"/>
    <s v="Muslim"/>
    <s v="RENT"/>
    <s v="50K-75K"/>
    <s v="Salaried"/>
    <n v="714"/>
    <s v="XLG"/>
    <s v="Trade"/>
    <s v=" 36 months"/>
    <n v="9.9099999999999994E-2"/>
    <s v="B"/>
    <s v="B1"/>
    <s v="DURGAPUR"/>
    <s v="201-DBS"/>
    <s v="HOWRAH"/>
    <s v="WB"/>
    <s v="WEST BENGAL"/>
    <s v="PASCHIM BARDHHAMAN"/>
    <n v="700013"/>
    <s v="10037-RAJESH PRATAP"/>
    <s v="Low"/>
    <n v="9894"/>
    <n v="29520"/>
    <n v="7809"/>
    <n v="1.47"/>
    <n v="4011.49"/>
    <s v="N"/>
    <s v="N"/>
    <n v="1"/>
    <s v="On-Time"/>
    <x v="691"/>
    <s v="2023-02"/>
    <s v="2023-01"/>
    <n v="1"/>
    <n v="0"/>
    <x v="8"/>
    <n v="2022"/>
    <n v="1"/>
    <s v="2023-Q1"/>
    <n v="0"/>
  </r>
  <r>
    <s v="ACC001638"/>
    <n v="2"/>
    <s v="MUKTSAR"/>
    <s v="JLG30K"/>
    <n v="37576"/>
    <n v="4754"/>
    <n v="19863"/>
    <d v="2023-02-27T00:00:00"/>
    <s v="Paid Off"/>
    <s v="Quarterly EMI"/>
    <n v="1110166"/>
    <s v="MUKTSAR-1110166"/>
    <s v="Meera Chopra"/>
    <s v="Female"/>
    <s v="36-45"/>
    <n v="36"/>
    <s v="1/1/1981"/>
    <s v="OBC"/>
    <s v="Christian"/>
    <s v="RENT"/>
    <s v="75K-100K"/>
    <s v="Self-Employed"/>
    <n v="419"/>
    <s v="XLG"/>
    <s v="Services"/>
    <s v=" 36 months"/>
    <n v="0.1065"/>
    <s v="B"/>
    <s v="B2"/>
    <s v="MUKTSAR"/>
    <s v="102-DBS"/>
    <s v="LUDHIANA"/>
    <s v="PB"/>
    <s v="PUNJAB"/>
    <s v="SRI MUKTSAR SAHIB"/>
    <n v="1110166"/>
    <s v="11303-ASHUTOSH KUMAR SUMAN"/>
    <s v="Medium"/>
    <n v="38149"/>
    <n v="4482"/>
    <n v="37107"/>
    <n v="18.12"/>
    <n v="4637.45"/>
    <s v="N"/>
    <s v="Y"/>
    <n v="0"/>
    <s v="Late"/>
    <x v="443"/>
    <s v="2023-02"/>
    <s v="2023-01"/>
    <n v="0"/>
    <n v="0"/>
    <x v="8"/>
    <n v="2022"/>
    <n v="0"/>
    <s v="2023-Q1"/>
    <n v="0"/>
  </r>
  <r>
    <s v="ACC001985"/>
    <n v="56"/>
    <s v="JALANDHAR"/>
    <s v="JLG30K"/>
    <n v="25508"/>
    <n v="8669"/>
    <n v="40603"/>
    <d v="2023-03-01T00:00:00"/>
    <s v="Paid Off"/>
    <s v="Monthly EMI"/>
    <n v="160051"/>
    <s v="JALANDHAR-160051"/>
    <s v="Laksh Patel"/>
    <s v="Female"/>
    <s v="46-55"/>
    <n v="46"/>
    <s v="1/1/1973"/>
    <s v="General"/>
    <s v="Hindu"/>
    <s v="RENT"/>
    <s v="50K-75K"/>
    <s v="Business"/>
    <n v="467"/>
    <s v="XLG"/>
    <s v="Services"/>
    <s v=" 36 months"/>
    <n v="0.1065"/>
    <s v="B"/>
    <s v="B2"/>
    <s v="JALANDHAR"/>
    <s v="102-DBS"/>
    <s v="LUDHIANA"/>
    <s v="PB"/>
    <s v="PUNJAB"/>
    <s v="JALANDHAR"/>
    <n v="160051"/>
    <s v="10067-AKSHAY KUMAR"/>
    <s v="Low"/>
    <n v="25155"/>
    <n v="9111"/>
    <n v="25142"/>
    <n v="12.82"/>
    <n v="3095.86"/>
    <s v="N"/>
    <s v="N"/>
    <n v="0"/>
    <s v="Late"/>
    <x v="690"/>
    <s v="2023-03"/>
    <s v="2023-02"/>
    <n v="0"/>
    <n v="0"/>
    <x v="8"/>
    <n v="2022"/>
    <n v="1"/>
    <s v="2023-Q1"/>
    <n v="0"/>
  </r>
  <r>
    <s v="ACC000193"/>
    <n v="953"/>
    <s v="MADHUBANI"/>
    <s v="JLG30K"/>
    <n v="43650"/>
    <n v="36361"/>
    <n v="1815"/>
    <d v="2023-03-01T00:00:00"/>
    <s v="Paid Off"/>
    <s v="Quarterly EMI"/>
    <n v="1140044"/>
    <s v="MADHUBANI-1140044"/>
    <s v="Nisha Reddy"/>
    <s v="Female"/>
    <s v="26-35"/>
    <n v="33"/>
    <s v="1/1/1987"/>
    <s v="ST"/>
    <s v="Sikh"/>
    <s v="RENT"/>
    <s v="100K+"/>
    <s v="Business"/>
    <n v="473"/>
    <s v="XLG"/>
    <s v="Services"/>
    <s v=" 36 months"/>
    <n v="0.1065"/>
    <s v="B"/>
    <s v="B2"/>
    <s v="MADHUBANI"/>
    <s v="209-DBS"/>
    <s v="PATNA"/>
    <s v="BR"/>
    <s v="BIHAR"/>
    <s v="MADHUBANI"/>
    <n v="1140044"/>
    <s v="10514-MANISH KUMAR MISHRA"/>
    <s v="Medium"/>
    <n v="45147"/>
    <n v="37716"/>
    <n v="43358"/>
    <n v="30.1"/>
    <n v="1329.01"/>
    <s v="N"/>
    <s v="N"/>
    <n v="0"/>
    <s v="On-Time"/>
    <x v="182"/>
    <s v="2023-03"/>
    <s v="2023-02"/>
    <n v="0"/>
    <n v="0"/>
    <x v="8"/>
    <n v="2022"/>
    <n v="0"/>
    <s v="2023-Q1"/>
    <n v="0"/>
  </r>
  <r>
    <s v="ACC001121"/>
    <n v="238"/>
    <s v="BUXAR"/>
    <s v="JLG35K"/>
    <n v="6990"/>
    <n v="17703"/>
    <n v="31161"/>
    <d v="2023-03-02T00:00:00"/>
    <s v="Fully Paid"/>
    <s v="Quarterly EMI"/>
    <n v="710002"/>
    <s v="BUXAR-710002"/>
    <s v="Laksh Sharma"/>
    <s v="Female"/>
    <s v="26-35"/>
    <n v="31"/>
    <s v="1/1/1988"/>
    <s v="SC"/>
    <s v="Hindu"/>
    <s v="RENT"/>
    <s v="100K+"/>
    <s v="Self-Employed"/>
    <n v="672"/>
    <s v="XLG"/>
    <s v="Trade"/>
    <s v=" 36 months"/>
    <n v="9.9099999999999994E-2"/>
    <s v="B"/>
    <s v="B1"/>
    <s v="BUXAR"/>
    <s v="209-DBS"/>
    <s v="PATNA"/>
    <s v="BR"/>
    <s v="BIHAR"/>
    <s v="BUXAR"/>
    <n v="710002"/>
    <s v="10055-MAHESH KUMAR PATEL"/>
    <s v="Medium"/>
    <n v="7325"/>
    <n v="18975"/>
    <n v="6930"/>
    <n v="30.89"/>
    <n v="1494.34"/>
    <s v="N"/>
    <s v="N"/>
    <n v="2"/>
    <s v="Late"/>
    <x v="712"/>
    <s v="2023-03"/>
    <s v="2023-02"/>
    <n v="0"/>
    <n v="0"/>
    <x v="8"/>
    <n v="2022"/>
    <n v="0"/>
    <s v="2023-Q1"/>
    <n v="1"/>
  </r>
  <r>
    <s v="ACC000425"/>
    <n v="42"/>
    <s v="ASANSOL"/>
    <s v="JLG29K"/>
    <n v="45999"/>
    <n v="41441"/>
    <n v="13271"/>
    <d v="2023-03-04T00:00:00"/>
    <s v="Fully Paid"/>
    <s v="Monthly EMI"/>
    <n v="690076"/>
    <s v="ASANSOL-690076"/>
    <s v="Ananya Malhotra"/>
    <s v="Female"/>
    <s v="46-55"/>
    <n v="47"/>
    <s v="1/1/1973"/>
    <s v="OBC"/>
    <s v="Hindu"/>
    <s v="RENT"/>
    <s v="75K-100K"/>
    <s v="Salaried"/>
    <n v="741"/>
    <s v="XLG"/>
    <s v="Trade"/>
    <s v=" 60 months"/>
    <n v="0.17269999999999999"/>
    <s v="D"/>
    <s v="D3"/>
    <s v="ASANSOL"/>
    <s v="201-DBS"/>
    <s v="HOWRAH"/>
    <s v="WB"/>
    <s v="WEST BENGAL"/>
    <s v="PASCHIM BARDHHAMAN"/>
    <n v="690076"/>
    <s v="10035-ABHAY TOMER"/>
    <s v="Medium"/>
    <n v="47485"/>
    <n v="43234"/>
    <n v="45986"/>
    <n v="14.42"/>
    <n v="3062"/>
    <s v="N"/>
    <s v="N"/>
    <n v="1"/>
    <s v="On-Time"/>
    <x v="138"/>
    <s v="2023-03"/>
    <s v="2023-02"/>
    <n v="0"/>
    <n v="0"/>
    <x v="8"/>
    <n v="2022"/>
    <n v="0"/>
    <s v="2023-Q1"/>
    <n v="0"/>
  </r>
  <r>
    <s v="ACC000670"/>
    <n v="310"/>
    <s v="DHURI"/>
    <s v="JLG35K"/>
    <n v="46243"/>
    <n v="19228"/>
    <n v="30199"/>
    <d v="2023-03-04T00:00:00"/>
    <s v="Paid Off"/>
    <s v="Monthly EMI"/>
    <n v="1030063"/>
    <s v="DHURI-1030063"/>
    <s v="Kavya Gupta"/>
    <s v="Female"/>
    <s v="26-35"/>
    <n v="35"/>
    <s v="1/1/1984"/>
    <s v="ST"/>
    <s v="Sikh"/>
    <s v="RENT"/>
    <s v="50K-75K"/>
    <s v="Business"/>
    <n v="721"/>
    <s v="XLG"/>
    <s v="Trade"/>
    <s v=" 36 months"/>
    <n v="9.9099999999999994E-2"/>
    <s v="B"/>
    <s v="B1"/>
    <s v="DHURI"/>
    <s v="102-DBS"/>
    <s v="LUDHIANA"/>
    <s v="PB"/>
    <s v="PUNJAB"/>
    <s v="SANGRUR"/>
    <n v="1030063"/>
    <s v="12058-DEEPAK KUMAR"/>
    <s v="Low"/>
    <n v="46974"/>
    <n v="19088"/>
    <n v="45983"/>
    <n v="3.44"/>
    <n v="205.05"/>
    <s v="N"/>
    <s v="N"/>
    <n v="1"/>
    <s v="On-Time"/>
    <x v="661"/>
    <s v="2023-03"/>
    <s v="2023-02"/>
    <n v="0"/>
    <n v="0"/>
    <x v="8"/>
    <n v="2022"/>
    <n v="1"/>
    <s v="2023-Q1"/>
    <n v="0"/>
  </r>
  <r>
    <s v="ACC000915"/>
    <n v="259"/>
    <s v="MAWANA"/>
    <s v="JLG30K"/>
    <n v="48283"/>
    <n v="26030"/>
    <n v="19834"/>
    <d v="2023-03-05T00:00:00"/>
    <s v="Fully Paid"/>
    <s v="Monthly EMI"/>
    <n v="800018"/>
    <s v="MAWANA-800018"/>
    <s v="Diya Joshi"/>
    <s v="Female"/>
    <s v="26-35"/>
    <n v="34"/>
    <s v="1/1/1984"/>
    <s v="OBC"/>
    <s v="Hindu"/>
    <s v="RENT"/>
    <s v="25K-50K"/>
    <s v="Salaried"/>
    <n v="756"/>
    <s v="XLG"/>
    <s v="Services"/>
    <s v=" 36 months"/>
    <n v="0.1065"/>
    <s v="B"/>
    <s v="B2"/>
    <s v="MAWANA"/>
    <s v="176-DBS"/>
    <s v="BULANDSHAHR"/>
    <s v="UP"/>
    <s v="UTTAR PRADESH"/>
    <s v="MEERUT"/>
    <n v="800018"/>
    <s v="11183-ANIL KUMAR"/>
    <s v="Medium"/>
    <n v="50196"/>
    <n v="27974"/>
    <n v="48223"/>
    <n v="20.81"/>
    <n v="4499.83"/>
    <s v="N"/>
    <s v="N"/>
    <n v="2"/>
    <s v="On-Time"/>
    <x v="666"/>
    <s v="2023-03"/>
    <s v="2023-02"/>
    <n v="0"/>
    <n v="0"/>
    <x v="8"/>
    <n v="2022"/>
    <n v="1"/>
    <s v="2023-Q1"/>
    <n v="0"/>
  </r>
  <r>
    <s v="ACC001633"/>
    <n v="456"/>
    <s v="MUKTSAR"/>
    <s v="JLG46K"/>
    <n v="32080"/>
    <n v="31980"/>
    <n v="25368"/>
    <d v="2023-03-07T00:00:00"/>
    <s v="Default"/>
    <s v="Quarterly EMI"/>
    <n v="1110166"/>
    <s v="MUKTSAR-1110166"/>
    <s v="Kavya Malhotra"/>
    <s v="Female"/>
    <s v="36-45"/>
    <n v="41"/>
    <s v="1/1/1978"/>
    <s v="OBC"/>
    <s v="Hindu"/>
    <s v="RENT"/>
    <s v="25K-50K"/>
    <s v="Salaried"/>
    <n v="495"/>
    <s v="XLG"/>
    <s v="Home Loan"/>
    <s v=" 36 months"/>
    <n v="0.1825"/>
    <s v="D"/>
    <s v="D5"/>
    <s v="MUKTSAR"/>
    <s v="102-DBS"/>
    <s v="LUDHIANA"/>
    <s v="PB"/>
    <s v="PUNJAB"/>
    <s v="SRI MUKTSAR SAHIB"/>
    <n v="1110166"/>
    <s v="11303-ASHUTOSH KUMAR SUMAN"/>
    <s v="Medium"/>
    <n v="31979"/>
    <n v="32545"/>
    <n v="31978"/>
    <n v="49.49"/>
    <n v="1716.74"/>
    <s v="Y"/>
    <s v="N"/>
    <n v="0"/>
    <s v="Very Late"/>
    <x v="76"/>
    <s v="2023-03"/>
    <s v="2023-02"/>
    <n v="0"/>
    <n v="0"/>
    <x v="8"/>
    <n v="2022"/>
    <n v="0"/>
    <s v="2023-Q1"/>
    <n v="0"/>
  </r>
  <r>
    <s v="ACC000325"/>
    <n v="77"/>
    <s v="MOTIHARI"/>
    <s v="JLG35K"/>
    <n v="36805"/>
    <n v="45098"/>
    <n v="23264"/>
    <d v="2023-03-08T00:00:00"/>
    <s v="Fully Paid"/>
    <s v="Monthly EMI"/>
    <n v="520376"/>
    <s v="MOTIHARI-520376"/>
    <s v="Diya Joshi"/>
    <s v="Female"/>
    <s v="26-35"/>
    <n v="34"/>
    <s v="1/1/1984"/>
    <s v="OBC"/>
    <s v="Hindu"/>
    <s v="RENT"/>
    <s v="25K-50K"/>
    <s v="Salaried"/>
    <n v="756"/>
    <s v="XLG"/>
    <s v="Trade"/>
    <s v=" 36 months"/>
    <n v="9.9099999999999994E-2"/>
    <s v="B"/>
    <s v="B1"/>
    <s v="MOTIHARI"/>
    <s v="209-DBS"/>
    <s v="PATNA"/>
    <s v="BR"/>
    <s v="BIHAR"/>
    <s v="Motihari"/>
    <n v="520376"/>
    <s v="10537-RAGHUVANSH SINGH"/>
    <s v="Medium"/>
    <n v="38599"/>
    <n v="46983"/>
    <n v="36574"/>
    <n v="42.29"/>
    <n v="3392.7"/>
    <s v="N"/>
    <s v="N"/>
    <n v="1"/>
    <s v="On-Time"/>
    <x v="608"/>
    <s v="2023-03"/>
    <s v="2023-02"/>
    <n v="0"/>
    <n v="0"/>
    <x v="8"/>
    <n v="2022"/>
    <n v="0"/>
    <s v="2023-Q1"/>
    <n v="0"/>
  </r>
  <r>
    <s v="ACC001914"/>
    <n v="93"/>
    <s v="SANGRUR"/>
    <s v="JLG30K"/>
    <n v="21704"/>
    <n v="26741"/>
    <n v="12123"/>
    <d v="2023-03-08T00:00:00"/>
    <s v="Active"/>
    <s v="Monthly EMI"/>
    <n v="110159"/>
    <s v="SANGRUR-110159"/>
    <s v="Diya Patel"/>
    <s v="Female"/>
    <s v="18-25"/>
    <m/>
    <m/>
    <s v="ST"/>
    <s v="Sikh"/>
    <s v="MORTGAGE"/>
    <s v="&lt;25K"/>
    <s v="Salaried"/>
    <n v="476"/>
    <s v="XLG"/>
    <s v="Services"/>
    <s v=" 36 months"/>
    <n v="0.1065"/>
    <s v="B"/>
    <s v="B2"/>
    <s v="SANGRUR"/>
    <s v="102-DBS"/>
    <s v="LUDHIANA"/>
    <s v="PB"/>
    <s v="PUNJAB"/>
    <s v="SANGRUR"/>
    <n v="110159"/>
    <s v="10037-RAJESH PRATAP"/>
    <s v="Low"/>
    <n v="23699"/>
    <n v="28351"/>
    <n v="21688"/>
    <n v="5.22"/>
    <n v="1982.86"/>
    <s v="N"/>
    <s v="N"/>
    <n v="1"/>
    <s v="On-Time"/>
    <x v="713"/>
    <s v="2023-03"/>
    <s v="2023-02"/>
    <n v="1"/>
    <n v="0"/>
    <x v="8"/>
    <n v="2022"/>
    <n v="0"/>
    <s v="2023-Q1"/>
    <n v="1"/>
  </r>
  <r>
    <s v="ACC000316"/>
    <n v="128"/>
    <s v="DURGAPUR"/>
    <s v="JLG35K"/>
    <n v="12262"/>
    <n v="2815"/>
    <n v="31241"/>
    <d v="2023-03-08T00:00:00"/>
    <s v="Active"/>
    <s v="Quarterly EMI"/>
    <n v="700013"/>
    <s v="DURGAPUR-700013"/>
    <s v="Nisha Reddy"/>
    <s v="Female"/>
    <s v="26-35"/>
    <n v="33"/>
    <s v="1/1/1987"/>
    <s v="ST"/>
    <s v="Sikh"/>
    <s v="RENT"/>
    <s v="100K+"/>
    <s v="Business"/>
    <n v="473"/>
    <s v="XLG"/>
    <s v="Trade"/>
    <s v=" 36 months"/>
    <n v="9.9099999999999994E-2"/>
    <s v="B"/>
    <s v="B1"/>
    <s v="DURGAPUR"/>
    <s v="201-DBS"/>
    <s v="HOWRAH"/>
    <s v="WB"/>
    <s v="WEST BENGAL"/>
    <s v="PASCHIM BARDHHAMAN"/>
    <n v="700013"/>
    <s v="10037-RAJESH PRATAP"/>
    <s v="Low"/>
    <n v="12050"/>
    <n v="3252"/>
    <n v="12082"/>
    <n v="14.63"/>
    <n v="3791"/>
    <s v="N"/>
    <s v="N"/>
    <n v="1"/>
    <s v="On-Time"/>
    <x v="617"/>
    <s v="2023-03"/>
    <s v="2023-02"/>
    <n v="1"/>
    <n v="0"/>
    <x v="8"/>
    <n v="2022"/>
    <n v="0"/>
    <s v="2023-Q1"/>
    <n v="0"/>
  </r>
  <r>
    <s v="ACC001012"/>
    <n v="243"/>
    <s v="SIVASAGAR"/>
    <s v="JLG30K"/>
    <n v="27338"/>
    <n v="36345"/>
    <n v="18809"/>
    <d v="2023-03-10T00:00:00"/>
    <s v="Fully Paid"/>
    <s v="Monthly EMI"/>
    <n v="880038"/>
    <s v="SIVASAGAR-880038"/>
    <s v="Meera Patel"/>
    <s v="Female"/>
    <s v="26-35"/>
    <n v="28"/>
    <s v="4/12/1989"/>
    <s v="SC"/>
    <s v="Hindu"/>
    <s v="RENT"/>
    <s v="25K-50K"/>
    <s v="Business"/>
    <n v="385"/>
    <s v="XLG"/>
    <s v="Services"/>
    <s v=" 36 months"/>
    <n v="0.1065"/>
    <s v="B"/>
    <s v="B2"/>
    <s v="SIVASAGAR"/>
    <s v="208-DBS"/>
    <s v="GUWAAHATI"/>
    <s v="AS"/>
    <s v="ASSAM"/>
    <s v="SIVASAGAR"/>
    <n v="880038"/>
    <s v="12359-SAMIUR RAHMAN"/>
    <s v="High"/>
    <n v="27729"/>
    <n v="36569"/>
    <n v="27134"/>
    <n v="0.21"/>
    <n v="2522.83"/>
    <s v="Y"/>
    <s v="N"/>
    <n v="1"/>
    <s v="On-Time"/>
    <x v="633"/>
    <s v="2023-03"/>
    <s v="2023-02"/>
    <n v="0"/>
    <n v="0"/>
    <x v="8"/>
    <n v="2022"/>
    <n v="0"/>
    <s v="2023-Q1"/>
    <n v="0"/>
  </r>
  <r>
    <s v="ACC001874"/>
    <n v="803"/>
    <s v="JALANDHAR"/>
    <s v="JLG30K"/>
    <n v="41107"/>
    <n v="26342"/>
    <n v="35714"/>
    <d v="2023-03-13T00:00:00"/>
    <s v="Paid Off"/>
    <s v="Quarterly EMI"/>
    <n v="160051"/>
    <s v="JALANDHAR-160051"/>
    <s v="Laksh Malhotra"/>
    <s v="Female"/>
    <s v="36-45"/>
    <n v="38"/>
    <s v="1/1/1981"/>
    <s v="ST"/>
    <s v="Sikh"/>
    <s v="MORTGAGE"/>
    <s v="50K-75K"/>
    <s v="Salaried"/>
    <n v="485"/>
    <s v="XLG"/>
    <s v="Services"/>
    <s v=" 36 months"/>
    <n v="0.1065"/>
    <s v="B"/>
    <s v="B2"/>
    <s v="JALANDHAR"/>
    <s v="102-DBS"/>
    <s v="LUDHIANA"/>
    <s v="PB"/>
    <s v="PUNJAB"/>
    <s v="JALANDHAR"/>
    <n v="160051"/>
    <s v="10067-AKSHAY KUMAR"/>
    <s v="Low"/>
    <n v="41211"/>
    <n v="27058"/>
    <n v="40650"/>
    <n v="9.6300000000000008"/>
    <n v="4818.87"/>
    <s v="N"/>
    <s v="N"/>
    <n v="0"/>
    <s v="On-Time"/>
    <x v="714"/>
    <s v="2023-03"/>
    <s v="2023-02"/>
    <n v="0"/>
    <n v="0"/>
    <x v="8"/>
    <n v="2022"/>
    <n v="0"/>
    <s v="2023-Q1"/>
    <n v="1"/>
  </r>
  <r>
    <s v="ACC000646"/>
    <n v="55"/>
    <s v="MAWANA"/>
    <s v="JLG30K"/>
    <n v="29220"/>
    <n v="30806"/>
    <n v="17379"/>
    <d v="2023-03-17T00:00:00"/>
    <s v="Fully Paid"/>
    <s v="Monthly EMI"/>
    <n v="800018"/>
    <s v="MAWANA-800018"/>
    <s v="Kavya Malhotra"/>
    <s v="Female"/>
    <s v="26-35"/>
    <n v="33"/>
    <s v="30-05-1985"/>
    <s v="General"/>
    <s v="Hindu"/>
    <s v="RENT"/>
    <s v="100K+"/>
    <s v="Self-Employed"/>
    <n v="716"/>
    <s v="XLG"/>
    <s v="Services"/>
    <s v=" 36 months"/>
    <n v="0.1065"/>
    <s v="B"/>
    <s v="B2"/>
    <s v="MAWANA"/>
    <s v="176-DBS"/>
    <s v="BULANDSHAHR"/>
    <s v="UP"/>
    <s v="UTTAR PRADESH"/>
    <s v="MEERUT"/>
    <n v="800018"/>
    <s v="11183-ANIL KUMAR"/>
    <s v="Medium"/>
    <n v="29748"/>
    <n v="32657"/>
    <n v="28870"/>
    <n v="20.65"/>
    <n v="4995.8100000000004"/>
    <s v="N"/>
    <s v="N"/>
    <n v="2"/>
    <s v="On-Time"/>
    <x v="211"/>
    <s v="2023-03"/>
    <s v="2023-02"/>
    <n v="0"/>
    <n v="0"/>
    <x v="8"/>
    <n v="2022"/>
    <n v="0"/>
    <s v="2023-Q1"/>
    <n v="0"/>
  </r>
  <r>
    <s v="ACC000870"/>
    <n v="317"/>
    <s v="PANIPAT"/>
    <s v="JLG39K"/>
    <n v="48675"/>
    <n v="41923"/>
    <n v="42200"/>
    <d v="2023-03-19T00:00:00"/>
    <s v="Fully Paid"/>
    <s v="Quarterly EMI"/>
    <n v="60004"/>
    <s v="PANIPAT-60004"/>
    <s v="Vivaan Joshi"/>
    <s v="Female"/>
    <s v="26-35"/>
    <n v="33"/>
    <s v="15-06-1986"/>
    <s v="SC"/>
    <s v="Sikh"/>
    <s v="MORTGAGE"/>
    <s v="75K-100K"/>
    <s v="Self-Employed"/>
    <n v="847"/>
    <s v="XLG"/>
    <s v="Agriculture"/>
    <s v=" 36 months"/>
    <n v="6.6199999999999995E-2"/>
    <s v="A"/>
    <s v="A2"/>
    <s v="PANIPAT"/>
    <s v="206-DBS"/>
    <s v="KARNAL"/>
    <s v="HR"/>
    <s v="HARYANA"/>
    <s v="PANIPAT"/>
    <n v="60004"/>
    <s v="10204-SAIF  ALI"/>
    <s v="Medium"/>
    <n v="48905"/>
    <n v="41605"/>
    <n v="48622"/>
    <n v="3.94"/>
    <n v="2440.11"/>
    <s v="N"/>
    <s v="N"/>
    <n v="0"/>
    <s v="On-Time"/>
    <x v="438"/>
    <s v="2023-03"/>
    <s v="2023-02"/>
    <n v="0"/>
    <n v="0"/>
    <x v="8"/>
    <n v="2022"/>
    <n v="0"/>
    <s v="2023-Q1"/>
    <n v="0"/>
  </r>
  <r>
    <s v="ACC000179"/>
    <n v="218"/>
    <s v="BULANDSHAHR"/>
    <s v="JLG30K"/>
    <n v="29073"/>
    <n v="16701"/>
    <n v="26015"/>
    <d v="2023-03-20T00:00:00"/>
    <s v="Default"/>
    <s v="Monthly EMI"/>
    <n v="10068"/>
    <s v="BULANDSHAHR-10068"/>
    <s v="Meera Reddy"/>
    <s v="Female"/>
    <s v="46-55"/>
    <n v="49"/>
    <s v="1/1/1970"/>
    <s v="ST"/>
    <s v="Hindu"/>
    <s v="OWN"/>
    <s v="75K-100K"/>
    <s v="Salaried"/>
    <n v="374"/>
    <s v="XLG"/>
    <s v="Services"/>
    <s v=" 36 months"/>
    <n v="0.1065"/>
    <s v="B"/>
    <s v="B2"/>
    <s v="BULANDSHAHR"/>
    <s v="176-DBS"/>
    <s v="BULANDSHAHR"/>
    <s v="UP"/>
    <s v="UTTAR PRADESH"/>
    <s v="BULANDSHAHAR"/>
    <n v="10068"/>
    <s v="10057-NANDI SHANKAR"/>
    <s v="High"/>
    <n v="30726"/>
    <n v="17844"/>
    <n v="28796"/>
    <n v="14.23"/>
    <n v="1772.07"/>
    <s v="Y"/>
    <s v="N"/>
    <n v="0"/>
    <s v="On-Time"/>
    <x v="124"/>
    <s v="2023-03"/>
    <s v="2023-02"/>
    <n v="0"/>
    <n v="0"/>
    <x v="8"/>
    <n v="2022"/>
    <n v="0"/>
    <s v="2023-Q1"/>
    <n v="0"/>
  </r>
  <r>
    <s v="ACC000637"/>
    <n v="646"/>
    <s v="PATIALA"/>
    <s v="JLG30K"/>
    <n v="16551"/>
    <n v="12932"/>
    <n v="7915"/>
    <d v="2023-03-20T00:00:00"/>
    <s v="Active"/>
    <s v="Quarterly EMI"/>
    <n v="100186"/>
    <s v="PATIALA-100186"/>
    <s v="Kavya Verma"/>
    <s v="Female"/>
    <s v="36-45"/>
    <n v="37"/>
    <s v="1/1/1980"/>
    <s v="General"/>
    <s v="Hindu"/>
    <s v="RENT"/>
    <s v="&lt;25K"/>
    <s v="Self-Employed"/>
    <n v="479"/>
    <s v="XLG"/>
    <s v="Services"/>
    <s v=" 36 months"/>
    <n v="0.1065"/>
    <s v="B"/>
    <s v="B2"/>
    <s v="PATIALA"/>
    <s v="102-DBS"/>
    <s v="LUDHIANA"/>
    <s v="PB"/>
    <s v="PUNJAB"/>
    <s v="PATIALA"/>
    <n v="100186"/>
    <s v="10420-MUNENDRA  SINGH"/>
    <s v="Medium"/>
    <n v="16772"/>
    <n v="12775"/>
    <n v="16351"/>
    <n v="15.17"/>
    <n v="3627.59"/>
    <s v="N"/>
    <s v="N"/>
    <n v="2"/>
    <s v="On-Time"/>
    <x v="272"/>
    <s v="2023-03"/>
    <s v="2023-02"/>
    <n v="1"/>
    <n v="0"/>
    <x v="8"/>
    <n v="2022"/>
    <n v="0"/>
    <s v="2023-Q1"/>
    <n v="0"/>
  </r>
  <r>
    <s v="ACC001209"/>
    <n v="785"/>
    <s v="DHURI"/>
    <s v="JLG35K"/>
    <n v="30569"/>
    <n v="30330"/>
    <n v="5411"/>
    <d v="2023-03-20T00:00:00"/>
    <s v="Paid Off"/>
    <s v="Monthly EMI"/>
    <n v="1030063"/>
    <s v="DHURI-1030063"/>
    <s v="Diya Sharma"/>
    <s v="Female"/>
    <s v="26-35"/>
    <n v="34"/>
    <s v="1/1/1984"/>
    <s v="ST"/>
    <s v="Sikh"/>
    <s v="MORTGAGE"/>
    <s v="100K+"/>
    <s v="Self-Employed"/>
    <n v="341"/>
    <s v="XLG"/>
    <s v="Trade"/>
    <s v=" 36 months"/>
    <n v="9.9099999999999994E-2"/>
    <s v="B"/>
    <s v="B1"/>
    <s v="DHURI"/>
    <s v="102-DBS"/>
    <s v="LUDHIANA"/>
    <s v="PB"/>
    <s v="PUNJAB"/>
    <s v="SANGRUR"/>
    <n v="1030063"/>
    <s v="12058-DEEPAK KUMAR"/>
    <s v="Low"/>
    <n v="32559"/>
    <n v="30305"/>
    <n v="30254"/>
    <n v="9.5399999999999991"/>
    <n v="4963.6400000000003"/>
    <s v="N"/>
    <s v="N"/>
    <n v="0"/>
    <s v="Late"/>
    <x v="37"/>
    <s v="2023-03"/>
    <s v="2023-02"/>
    <n v="0"/>
    <n v="0"/>
    <x v="8"/>
    <n v="2022"/>
    <n v="1"/>
    <s v="2023-Q1"/>
    <n v="0"/>
  </r>
  <r>
    <s v="ACC000398"/>
    <n v="928"/>
    <s v="AGRA"/>
    <s v="JLG30K"/>
    <n v="44790"/>
    <n v="40153"/>
    <n v="11427"/>
    <d v="2023-03-20T00:00:00"/>
    <s v="Default"/>
    <s v="Monthly EMI"/>
    <n v="140056"/>
    <s v="AGRA-140056"/>
    <s v="Nisha Verma"/>
    <s v="Female"/>
    <s v="26-35"/>
    <n v="35"/>
    <s v="1/1/1984"/>
    <s v="SC"/>
    <s v="Hindu"/>
    <s v="RENT"/>
    <s v="75K-100K"/>
    <s v="Salaried"/>
    <n v="792"/>
    <s v="XLG"/>
    <s v="Services"/>
    <s v=" 36 months"/>
    <n v="0.1065"/>
    <s v="B"/>
    <s v="B2"/>
    <s v="AGRA"/>
    <s v="176-DBS"/>
    <s v="BULANDSHAHR"/>
    <s v="UP"/>
    <s v="UTTAR PRADESH"/>
    <s v="AGRA"/>
    <n v="140056"/>
    <s v="10161-RAM AVTAR"/>
    <s v="Medium"/>
    <n v="46261"/>
    <n v="41494"/>
    <n v="44582"/>
    <n v="24.65"/>
    <n v="3177.74"/>
    <s v="N"/>
    <s v="N"/>
    <n v="1"/>
    <s v="Late"/>
    <x v="457"/>
    <s v="2023-03"/>
    <s v="2023-02"/>
    <n v="0"/>
    <n v="0"/>
    <x v="8"/>
    <n v="2022"/>
    <n v="0"/>
    <s v="2023-Q1"/>
    <n v="0"/>
  </r>
  <r>
    <s v="ACC000724"/>
    <n v="166"/>
    <s v="BEHROR"/>
    <s v="JLG30K"/>
    <n v="40593"/>
    <n v="21294"/>
    <n v="15735"/>
    <d v="2023-03-21T00:00:00"/>
    <s v="Paid Off"/>
    <s v="Monthly EMI"/>
    <n v="30179"/>
    <s v="BEHROR-30179"/>
    <s v="Aditya Reddy"/>
    <s v="Female"/>
    <s v="26-35"/>
    <n v="29"/>
    <s v="1/1/1989"/>
    <s v="General"/>
    <s v="Muslim"/>
    <s v="RENT"/>
    <s v="50K-75K"/>
    <s v="Business"/>
    <n v="647"/>
    <s v="XLG"/>
    <s v="Services"/>
    <s v=" 36 months"/>
    <n v="0.1065"/>
    <s v="B"/>
    <s v="B2"/>
    <s v="BEHROR"/>
    <s v="301-DBS"/>
    <s v="JAIPUR"/>
    <s v="RJ"/>
    <s v="RAJASTHAN"/>
    <s v="BEHROD"/>
    <n v="30179"/>
    <s v="10055-MAHESH KUMAR PATEL"/>
    <s v="Low"/>
    <n v="42467"/>
    <n v="22371"/>
    <n v="40271"/>
    <n v="16.37"/>
    <n v="1458.39"/>
    <s v="Y"/>
    <s v="N"/>
    <n v="2"/>
    <s v="Very Late"/>
    <x v="216"/>
    <s v="2023-03"/>
    <s v="2023-02"/>
    <n v="0"/>
    <n v="0"/>
    <x v="8"/>
    <n v="2022"/>
    <n v="0"/>
    <s v="2023-Q1"/>
    <n v="0"/>
  </r>
  <r>
    <s v="ACC000676"/>
    <n v="619"/>
    <s v="DURGAPUR"/>
    <s v="JLG30K"/>
    <n v="5029"/>
    <n v="2275"/>
    <n v="40505"/>
    <d v="2023-03-24T00:00:00"/>
    <s v="Fully Paid"/>
    <s v="Monthly EMI"/>
    <n v="700013"/>
    <s v="DURGAPUR-700013"/>
    <s v="Nisha Reddy"/>
    <s v="Female"/>
    <s v="36-45"/>
    <n v="44"/>
    <s v="1/1/1975"/>
    <s v="OBC"/>
    <s v="Hindu"/>
    <s v="MORTGAGE"/>
    <s v="75K-100K"/>
    <s v="Business"/>
    <n v="815"/>
    <s v="XLG"/>
    <s v="Services"/>
    <s v=" 36 months"/>
    <n v="0.1065"/>
    <s v="B"/>
    <s v="B2"/>
    <s v="DURGAPUR"/>
    <s v="201-DBS"/>
    <s v="HOWRAH"/>
    <s v="WB"/>
    <s v="WEST BENGAL"/>
    <s v="PASCHIM BARDHHAMAN"/>
    <n v="700013"/>
    <s v="10037-RAJESH PRATAP"/>
    <s v="Low"/>
    <n v="6180"/>
    <n v="2931"/>
    <n v="4853"/>
    <n v="33.51"/>
    <n v="4460.3599999999997"/>
    <s v="N"/>
    <s v="Y"/>
    <n v="1"/>
    <s v="On-Time"/>
    <x v="715"/>
    <s v="2023-03"/>
    <s v="2023-02"/>
    <n v="0"/>
    <n v="0"/>
    <x v="8"/>
    <n v="2022"/>
    <n v="0"/>
    <s v="2023-Q1"/>
    <n v="1"/>
  </r>
  <r>
    <s v="ACC001129"/>
    <n v="282"/>
    <s v="FATEHGARH SAHIB"/>
    <s v="JLG30K"/>
    <n v="42250"/>
    <n v="7489"/>
    <n v="40041"/>
    <d v="2023-03-26T00:00:00"/>
    <s v="Fully Paid"/>
    <s v="Quarterly EMI"/>
    <n v="120676"/>
    <s v="FATEHGARH SAHIB-120676"/>
    <s v="Aditya Joshi"/>
    <s v="Female"/>
    <s v="26-35"/>
    <n v="35"/>
    <s v="1/1/1984"/>
    <s v="General"/>
    <s v="Hindu"/>
    <s v="RENT"/>
    <s v="&lt;25K"/>
    <s v="Business"/>
    <n v="624"/>
    <s v="XLG"/>
    <s v="Services"/>
    <s v=" 36 months"/>
    <n v="0.1065"/>
    <s v="B"/>
    <s v="B2"/>
    <s v="FATEHGARH SAHIB"/>
    <s v="102-DBS"/>
    <s v="LUDHIANA"/>
    <s v="PB"/>
    <s v="PUNJAB"/>
    <s v="FATEHGARH SAHIB"/>
    <n v="120676"/>
    <s v="10037-RAJESH PRATAP"/>
    <s v="Medium"/>
    <n v="42937"/>
    <n v="9327"/>
    <n v="41859"/>
    <n v="5.36"/>
    <n v="2181.52"/>
    <s v="N"/>
    <s v="Y"/>
    <n v="2"/>
    <s v="On-Time"/>
    <x v="134"/>
    <s v="2023-03"/>
    <s v="2023-02"/>
    <n v="0"/>
    <n v="0"/>
    <x v="8"/>
    <n v="2022"/>
    <n v="0"/>
    <s v="2023-Q1"/>
    <n v="0"/>
  </r>
  <r>
    <s v="ACC000653"/>
    <n v="529"/>
    <s v="SANGRUR"/>
    <s v="JLG30K"/>
    <n v="3228"/>
    <n v="5793"/>
    <n v="8275"/>
    <d v="2023-03-29T00:00:00"/>
    <s v="Paid Off"/>
    <s v="Monthly EMI"/>
    <n v="110159"/>
    <s v="SANGRUR-110159"/>
    <s v="Ananya Sharma"/>
    <s v="Female"/>
    <s v="46-55"/>
    <n v="52"/>
    <s v="1/1/1967"/>
    <s v="Minority"/>
    <s v="Muslim"/>
    <s v="RENT"/>
    <s v="&lt;25K"/>
    <s v="Business"/>
    <n v="557"/>
    <s v="XLG"/>
    <s v="Services"/>
    <s v=" 36 months"/>
    <n v="0.1065"/>
    <s v="B"/>
    <s v="B2"/>
    <s v="SANGRUR"/>
    <s v="102-DBS"/>
    <s v="LUDHIANA"/>
    <s v="PB"/>
    <s v="PUNJAB"/>
    <s v="SANGRUR"/>
    <n v="110159"/>
    <s v="10037-RAJESH PRATAP"/>
    <s v="Low"/>
    <n v="3013"/>
    <n v="7304"/>
    <n v="3125"/>
    <n v="33.61"/>
    <n v="4116.68"/>
    <s v="N"/>
    <s v="N"/>
    <n v="2"/>
    <s v="On-Time"/>
    <x v="108"/>
    <s v="2023-03"/>
    <s v="2023-02"/>
    <n v="0"/>
    <n v="0"/>
    <x v="8"/>
    <n v="2022"/>
    <n v="0"/>
    <s v="2023-Q1"/>
    <n v="0"/>
  </r>
  <r>
    <s v="ACC000771"/>
    <n v="636"/>
    <s v="BEHROR"/>
    <s v="JLG30K"/>
    <n v="35980"/>
    <n v="2833"/>
    <n v="3163"/>
    <d v="2023-03-29T00:00:00"/>
    <s v="Active"/>
    <s v="Quarterly EMI"/>
    <n v="30179"/>
    <s v="BEHROR-30179"/>
    <s v="Vivaan Patel"/>
    <s v="Female"/>
    <s v="46-55"/>
    <n v="51"/>
    <s v="1/1/1966"/>
    <s v="SC"/>
    <s v="Hindu"/>
    <s v="MORTGAGE"/>
    <s v="100K+"/>
    <s v="Business"/>
    <n v="375"/>
    <s v="XLG"/>
    <s v="Services"/>
    <s v=" 36 months"/>
    <n v="0.1065"/>
    <s v="B"/>
    <s v="B2"/>
    <s v="BEHROR"/>
    <s v="301-DBS"/>
    <s v="JAIPUR"/>
    <s v="RJ"/>
    <s v="RAJASTHAN"/>
    <s v="BEHROD"/>
    <n v="30179"/>
    <s v="10055-MAHESH KUMAR PATEL"/>
    <s v="Low"/>
    <n v="36307"/>
    <n v="4800"/>
    <n v="35590"/>
    <n v="25.02"/>
    <n v="255.94"/>
    <s v="N"/>
    <s v="N"/>
    <n v="0"/>
    <s v="On-Time"/>
    <x v="656"/>
    <s v="2023-03"/>
    <s v="2023-02"/>
    <n v="1"/>
    <n v="0"/>
    <x v="8"/>
    <n v="2022"/>
    <n v="0"/>
    <s v="2023-Q1"/>
    <n v="0"/>
  </r>
  <r>
    <s v="ACC001561"/>
    <n v="334"/>
    <s v="DHURI"/>
    <s v="JLG30K"/>
    <n v="8991"/>
    <n v="49585"/>
    <n v="42806"/>
    <d v="2023-03-30T00:00:00"/>
    <s v="Fully Paid"/>
    <s v="Monthly EMI"/>
    <n v="1030063"/>
    <s v="DHURI-1030063"/>
    <s v="Nisha Mehta"/>
    <s v="Female"/>
    <s v="36-45"/>
    <n v="38"/>
    <s v="1/11/1981"/>
    <s v="SC"/>
    <s v="Muslim"/>
    <s v="RENT"/>
    <s v="25K-50K"/>
    <s v="Self-Employed"/>
    <n v="774"/>
    <s v="XLG"/>
    <s v="Services"/>
    <s v=" 36 months"/>
    <n v="0.1065"/>
    <s v="B"/>
    <s v="B2"/>
    <s v="DHURI"/>
    <s v="102-DBS"/>
    <s v="LUDHIANA"/>
    <s v="PB"/>
    <s v="PUNJAB"/>
    <s v="SANGRUR"/>
    <n v="1030063"/>
    <s v="12058-DEEPAK KUMAR"/>
    <s v="Low"/>
    <n v="9998"/>
    <n v="49475"/>
    <n v="8978"/>
    <n v="32.36"/>
    <n v="2346.8200000000002"/>
    <s v="N"/>
    <s v="N"/>
    <n v="1"/>
    <s v="On-Time"/>
    <x v="716"/>
    <s v="2023-03"/>
    <s v="2023-02"/>
    <n v="0"/>
    <n v="0"/>
    <x v="8"/>
    <n v="2022"/>
    <n v="0"/>
    <s v="2023-Q1"/>
    <n v="1"/>
  </r>
  <r>
    <s v="ACC001821"/>
    <n v="671"/>
    <s v="BEHROR"/>
    <s v="JLG30K"/>
    <n v="32482"/>
    <n v="38463"/>
    <n v="36045"/>
    <d v="2023-03-31T00:00:00"/>
    <s v="Fully Paid"/>
    <s v="Quarterly EMI"/>
    <n v="30179"/>
    <s v="BEHROR-30179"/>
    <s v="Ananya Mehta"/>
    <s v="Female"/>
    <s v="36-45"/>
    <n v="38"/>
    <s v="1/1/1980"/>
    <s v="ST"/>
    <s v="Sikh"/>
    <s v="RENT"/>
    <s v="25K-50K"/>
    <s v="Salaried"/>
    <n v="398"/>
    <s v="XLG"/>
    <s v="Services"/>
    <s v=" 36 months"/>
    <n v="0.1065"/>
    <s v="B"/>
    <s v="B2"/>
    <s v="BEHROR"/>
    <s v="301-DBS"/>
    <s v="JAIPUR"/>
    <s v="RJ"/>
    <s v="RAJASTHAN"/>
    <s v="BEHROD"/>
    <n v="30179"/>
    <s v="10055-MAHESH KUMAR PATEL"/>
    <s v="Low"/>
    <n v="33728"/>
    <n v="39726"/>
    <n v="32043"/>
    <n v="27.8"/>
    <n v="975.22"/>
    <s v="N"/>
    <s v="N"/>
    <n v="1"/>
    <s v="On-Time"/>
    <x v="387"/>
    <s v="2023-03"/>
    <s v="2023-02"/>
    <n v="0"/>
    <n v="1"/>
    <x v="8"/>
    <n v="2022"/>
    <n v="1"/>
    <s v="2023-Q1"/>
    <n v="0"/>
  </r>
  <r>
    <s v="ACC001051"/>
    <n v="274"/>
    <s v="DURGAPUR"/>
    <s v="JLG35K"/>
    <n v="45642"/>
    <n v="48751"/>
    <n v="5153"/>
    <d v="2023-04-01T00:00:00"/>
    <s v="Active"/>
    <s v="Monthly EMI"/>
    <n v="700013"/>
    <s v="DURGAPUR-700013"/>
    <s v="Laksh Malhotra"/>
    <s v="Female"/>
    <s v="46-55"/>
    <n v="51"/>
    <s v="1/1/1968"/>
    <s v="General"/>
    <s v="Muslim"/>
    <s v="MORTGAGE"/>
    <s v="75K-100K"/>
    <s v="Self-Employed"/>
    <n v="804"/>
    <s v="XLG"/>
    <s v="Trade"/>
    <s v=" 36 months"/>
    <n v="9.9099999999999994E-2"/>
    <s v="B"/>
    <s v="B1"/>
    <s v="DURGAPUR"/>
    <s v="201-DBS"/>
    <s v="HOWRAH"/>
    <s v="WB"/>
    <s v="WEST BENGAL"/>
    <s v="PASCHIM BARDHHAMAN"/>
    <n v="700013"/>
    <s v="10037-RAJESH PRATAP"/>
    <s v="Low"/>
    <n v="45338"/>
    <n v="49066"/>
    <n v="45413"/>
    <n v="13.28"/>
    <n v="4623.41"/>
    <s v="N"/>
    <s v="N"/>
    <n v="2"/>
    <s v="Very Late"/>
    <x v="694"/>
    <s v="2023-04"/>
    <s v="2023-03"/>
    <n v="1"/>
    <n v="0"/>
    <x v="8"/>
    <n v="2022"/>
    <n v="1"/>
    <s v="2023-Q2"/>
    <n v="0"/>
  </r>
  <r>
    <s v="ACC000632"/>
    <n v="131"/>
    <s v="BULANDSHAHR"/>
    <s v="JLG30K"/>
    <n v="20455"/>
    <n v="21412"/>
    <n v="14351"/>
    <d v="2023-04-04T00:00:00"/>
    <s v="Default"/>
    <s v="Monthly EMI"/>
    <n v="10068"/>
    <s v="BULANDSHAHR-10068"/>
    <s v="Kavya Patel"/>
    <s v="Female"/>
    <s v="36-45"/>
    <n v="36"/>
    <s v="1/1/1983"/>
    <s v="ST"/>
    <s v="Sikh"/>
    <s v="RENT"/>
    <s v="100K+"/>
    <s v="Business"/>
    <n v="692"/>
    <s v="XLG"/>
    <s v="Services"/>
    <s v=" 36 months"/>
    <n v="0.1065"/>
    <s v="B"/>
    <s v="B2"/>
    <s v="BULANDSHAHR"/>
    <s v="176-DBS"/>
    <s v="BULANDSHAHR"/>
    <s v="UP"/>
    <s v="UTTAR PRADESH"/>
    <s v="BULANDSHAHAR"/>
    <n v="10068"/>
    <s v="10057-NANDI SHANKAR"/>
    <s v="High"/>
    <n v="21239"/>
    <n v="22935"/>
    <n v="20277"/>
    <n v="41.3"/>
    <n v="1798.74"/>
    <s v="N"/>
    <s v="N"/>
    <n v="1"/>
    <s v="On-Time"/>
    <x v="535"/>
    <s v="2023-04"/>
    <s v="2023-03"/>
    <n v="0"/>
    <n v="0"/>
    <x v="8"/>
    <n v="2022"/>
    <n v="1"/>
    <s v="2023-Q2"/>
    <n v="0"/>
  </r>
  <r>
    <s v="ACC000076"/>
    <n v="895"/>
    <s v="DURGAPUR"/>
    <s v="JLG30K"/>
    <n v="29153"/>
    <n v="45719"/>
    <n v="34105"/>
    <d v="2023-04-11T00:00:00"/>
    <s v="Active"/>
    <s v="Quarterly EMI"/>
    <n v="700013"/>
    <s v="DURGAPUR-700013"/>
    <s v="Kavya Sharma"/>
    <s v="Female"/>
    <s v="26-35"/>
    <n v="26"/>
    <s v="1/1/1993"/>
    <s v="SC"/>
    <s v="Hindu"/>
    <s v="RENT"/>
    <s v="75K-100K"/>
    <s v="Business"/>
    <n v="398"/>
    <s v="XLG"/>
    <s v="Services"/>
    <s v=" 36 months"/>
    <n v="0.1065"/>
    <s v="B"/>
    <s v="B2"/>
    <s v="DURGAPUR"/>
    <s v="201-DBS"/>
    <s v="HOWRAH"/>
    <s v="WB"/>
    <s v="WEST BENGAL"/>
    <s v="PASCHIM BARDHHAMAN"/>
    <n v="700013"/>
    <s v="10037-RAJESH PRATAP"/>
    <s v="Low"/>
    <n v="30745"/>
    <n v="47011"/>
    <n v="28758"/>
    <n v="48.99"/>
    <n v="2623.34"/>
    <s v="N"/>
    <s v="N"/>
    <n v="0"/>
    <s v="On-Time"/>
    <x v="587"/>
    <s v="2023-04"/>
    <s v="2023-03"/>
    <n v="1"/>
    <n v="0"/>
    <x v="8"/>
    <n v="2022"/>
    <n v="0"/>
    <s v="2023-Q2"/>
    <n v="0"/>
  </r>
  <r>
    <s v="ACC000471"/>
    <n v="791"/>
    <s v="SEHORE"/>
    <s v="JLG35K"/>
    <n v="3521"/>
    <n v="45484"/>
    <n v="3933"/>
    <d v="2023-04-14T00:00:00"/>
    <s v="Paid Off"/>
    <s v="Monthly EMI"/>
    <n v="1440051"/>
    <s v="SEHORE-1440051"/>
    <s v="Ishaan Nair"/>
    <s v="Female"/>
    <s v="36-45"/>
    <n v="36"/>
    <s v="26-03-1983"/>
    <s v="OBC"/>
    <s v="Hindu"/>
    <s v="MORTGAGE"/>
    <s v="25K-50K"/>
    <s v="Self-Employed"/>
    <n v="552"/>
    <s v="XLG"/>
    <s v="Trade"/>
    <s v=" 36 months"/>
    <n v="9.9099999999999994E-2"/>
    <s v="B"/>
    <s v="B1"/>
    <s v="SEHORE"/>
    <s v="200-DBS"/>
    <s v="BHOPAL"/>
    <s v="MP"/>
    <s v="MADHYA PRADESH"/>
    <s v="SEHORE"/>
    <n v="1440051"/>
    <s v="10063-VIR SINGH"/>
    <s v="High"/>
    <n v="3307"/>
    <n v="45493"/>
    <n v="3308"/>
    <n v="3.08"/>
    <n v="4767.68"/>
    <s v="N"/>
    <s v="N"/>
    <n v="2"/>
    <s v="On-Time"/>
    <x v="693"/>
    <s v="2023-04"/>
    <s v="2023-03"/>
    <n v="0"/>
    <n v="0"/>
    <x v="8"/>
    <n v="2022"/>
    <n v="1"/>
    <s v="2023-Q2"/>
    <n v="0"/>
  </r>
  <r>
    <s v="ACC001482"/>
    <n v="120"/>
    <s v="DHURI"/>
    <s v="JLG35K"/>
    <n v="48783"/>
    <n v="13191"/>
    <n v="4478"/>
    <d v="2023-04-16T00:00:00"/>
    <s v="Paid Off"/>
    <s v="Monthly EMI"/>
    <n v="1030063"/>
    <s v="DHURI-1030063"/>
    <s v="Kavya Malhotra"/>
    <s v="Female"/>
    <s v="36-45"/>
    <n v="36"/>
    <s v="1/1/1983"/>
    <s v="ST"/>
    <s v="Sikh"/>
    <s v="RENT"/>
    <s v="&lt;25K"/>
    <s v="Salaried"/>
    <n v="514"/>
    <s v="XLG"/>
    <s v="Trade"/>
    <s v=" 36 months"/>
    <n v="9.9099999999999994E-2"/>
    <s v="B"/>
    <s v="B1"/>
    <s v="DHURI"/>
    <s v="102-DBS"/>
    <s v="LUDHIANA"/>
    <s v="PB"/>
    <s v="PUNJAB"/>
    <s v="SANGRUR"/>
    <n v="1030063"/>
    <s v="12058-DEEPAK KUMAR"/>
    <s v="Low"/>
    <n v="49816"/>
    <n v="13130"/>
    <n v="48697"/>
    <n v="27.61"/>
    <n v="3344.95"/>
    <s v="Y"/>
    <s v="N"/>
    <n v="0"/>
    <s v="Late"/>
    <x v="679"/>
    <s v="2023-04"/>
    <s v="2023-03"/>
    <n v="0"/>
    <n v="0"/>
    <x v="8"/>
    <n v="2022"/>
    <n v="1"/>
    <s v="2023-Q2"/>
    <n v="0"/>
  </r>
  <r>
    <s v="ACC000876"/>
    <n v="214"/>
    <s v="DHURI"/>
    <s v="JLG30K"/>
    <n v="41203"/>
    <n v="3377"/>
    <n v="8305"/>
    <d v="2023-04-16T00:00:00"/>
    <s v="Default"/>
    <s v="Quarterly EMI"/>
    <n v="1030063"/>
    <s v="DHURI-1030063"/>
    <s v="Aarav Patel"/>
    <s v="Female"/>
    <s v="26-35"/>
    <n v="31"/>
    <s v="1/1/1988"/>
    <s v="ST"/>
    <s v="Sikh"/>
    <s v="MORTGAGE"/>
    <s v="50K-75K"/>
    <s v="Business"/>
    <n v="462"/>
    <s v="XLG"/>
    <s v="Services"/>
    <s v=" 36 months"/>
    <n v="0.1065"/>
    <s v="B"/>
    <s v="B2"/>
    <s v="DHURI"/>
    <s v="102-DBS"/>
    <s v="LUDHIANA"/>
    <s v="PB"/>
    <s v="PUNJAB"/>
    <s v="SANGRUR"/>
    <n v="1030063"/>
    <s v="12058-DEEPAK KUMAR"/>
    <s v="Low"/>
    <n v="41985"/>
    <n v="4392"/>
    <n v="40989"/>
    <n v="44.86"/>
    <n v="3746.1"/>
    <s v="N"/>
    <s v="N"/>
    <n v="2"/>
    <s v="On-Time"/>
    <x v="292"/>
    <s v="2023-04"/>
    <s v="2023-03"/>
    <n v="0"/>
    <n v="0"/>
    <x v="8"/>
    <n v="2022"/>
    <n v="0"/>
    <s v="2023-Q2"/>
    <n v="0"/>
  </r>
  <r>
    <s v="ACC000747"/>
    <n v="580"/>
    <s v="DHURI"/>
    <s v="JLG44K"/>
    <n v="29866"/>
    <n v="15424"/>
    <n v="18113"/>
    <d v="2023-04-17T00:00:00"/>
    <s v="Paid Off"/>
    <s v="Quarterly EMI"/>
    <n v="1030063"/>
    <s v="DHURI-1030063"/>
    <s v="Aditya Sharma"/>
    <s v="Female"/>
    <s v="26-35"/>
    <n v="32"/>
    <s v="1/1/1985"/>
    <s v="General"/>
    <s v="Hindu"/>
    <s v="RENT"/>
    <s v="50K-75K"/>
    <s v="Self-Employed"/>
    <n v="821"/>
    <s v="XLG"/>
    <s v="Home Loan"/>
    <s v=" 36 months"/>
    <n v="6.6199999999999995E-2"/>
    <s v="A"/>
    <s v="A2"/>
    <s v="DHURI"/>
    <s v="102-DBS"/>
    <s v="LUDHIANA"/>
    <s v="PB"/>
    <s v="PUNJAB"/>
    <s v="SANGRUR"/>
    <n v="1030063"/>
    <s v="12058-DEEPAK KUMAR"/>
    <s v="Low"/>
    <n v="29850"/>
    <n v="15256"/>
    <n v="29615"/>
    <n v="7.74"/>
    <n v="1440.71"/>
    <s v="N"/>
    <s v="N"/>
    <n v="2"/>
    <s v="On-Time"/>
    <x v="484"/>
    <s v="2023-04"/>
    <s v="2023-03"/>
    <n v="0"/>
    <n v="0"/>
    <x v="8"/>
    <n v="2022"/>
    <n v="1"/>
    <s v="2023-Q2"/>
    <n v="0"/>
  </r>
  <r>
    <s v="ACC001424"/>
    <n v="680"/>
    <s v="TEZPUR"/>
    <s v="JLG35K"/>
    <n v="19048"/>
    <n v="13063"/>
    <n v="43081"/>
    <d v="2023-04-18T00:00:00"/>
    <s v="Paid Off"/>
    <s v="Quarterly EMI"/>
    <n v="680026"/>
    <s v="TEZPUR-680026"/>
    <s v="Diya Joshi"/>
    <s v="Female"/>
    <s v="26-35"/>
    <n v="34"/>
    <s v="1/1/1984"/>
    <s v="OBC"/>
    <s v="Hindu"/>
    <s v="RENT"/>
    <s v="25K-50K"/>
    <s v="Salaried"/>
    <n v="756"/>
    <s v="XLG"/>
    <s v="Trade"/>
    <s v=" 36 months"/>
    <n v="9.9099999999999994E-2"/>
    <s v="B"/>
    <s v="B1"/>
    <s v="TEZPUR"/>
    <s v="208-DBS"/>
    <s v="GUWAAHATI"/>
    <s v="AS"/>
    <s v="ASSAM"/>
    <s v="SONITPUR"/>
    <n v="680026"/>
    <s v="11055-MANAS PROTIM HAZARIKA"/>
    <s v="Medium"/>
    <n v="18638"/>
    <n v="14569"/>
    <n v="18789"/>
    <n v="43.14"/>
    <n v="1486.81"/>
    <s v="N"/>
    <s v="N"/>
    <n v="0"/>
    <s v="On-Time"/>
    <x v="632"/>
    <s v="2023-04"/>
    <s v="2023-03"/>
    <n v="0"/>
    <n v="0"/>
    <x v="8"/>
    <n v="2022"/>
    <n v="0"/>
    <s v="2023-Q2"/>
    <n v="0"/>
  </r>
  <r>
    <s v="ACC000190"/>
    <n v="53"/>
    <s v="GUWAHATI"/>
    <s v="JLG30K"/>
    <n v="28685"/>
    <n v="32571"/>
    <n v="21038"/>
    <d v="2023-04-21T00:00:00"/>
    <s v="Paid Off"/>
    <s v="Monthly EMI"/>
    <n v="560090"/>
    <s v="GUWAHATI-560090"/>
    <s v="Meera Chopra"/>
    <s v="Female"/>
    <s v="46-55"/>
    <n v="50"/>
    <s v="1/1/1968"/>
    <s v="SC"/>
    <s v="Hindu"/>
    <s v="RENT"/>
    <s v="75K-100K"/>
    <s v="Salaried"/>
    <n v="726"/>
    <s v="XLG"/>
    <s v="Services"/>
    <s v=" 36 months"/>
    <n v="0.1065"/>
    <s v="B"/>
    <s v="B2"/>
    <s v="GUWAHATI"/>
    <s v="208-DBS"/>
    <s v="GUWAAHATI"/>
    <s v="AS"/>
    <s v="ASSAM"/>
    <s v="Guwahati"/>
    <n v="560090"/>
    <s v="11955-LEKHAN KONWAR"/>
    <s v="Medium"/>
    <n v="28405"/>
    <n v="34081"/>
    <n v="28269"/>
    <n v="3.61"/>
    <n v="1042.6199999999999"/>
    <s v="N"/>
    <s v="N"/>
    <n v="1"/>
    <s v="On-Time"/>
    <x v="190"/>
    <s v="2023-04"/>
    <s v="2023-03"/>
    <n v="0"/>
    <n v="0"/>
    <x v="8"/>
    <n v="2022"/>
    <n v="0"/>
    <s v="2023-Q2"/>
    <n v="0"/>
  </r>
  <r>
    <s v="ACC000639"/>
    <n v="730"/>
    <s v="MUKTSAR"/>
    <s v="JLG30K"/>
    <n v="19853"/>
    <n v="14111"/>
    <n v="26843"/>
    <d v="2023-04-23T00:00:00"/>
    <s v="Default"/>
    <s v="Monthly EMI"/>
    <n v="1110166"/>
    <s v="MUKTSAR-1110166"/>
    <s v="Aarav Verma"/>
    <s v="Female"/>
    <s v="26-35"/>
    <n v="33"/>
    <s v="2/6/1985"/>
    <s v="ST"/>
    <s v="Sikh"/>
    <s v="MORTGAGE"/>
    <s v="25K-50K"/>
    <s v="Salaried"/>
    <n v="754"/>
    <s v="XLG"/>
    <s v="Services"/>
    <s v=" 36 months"/>
    <n v="0.1065"/>
    <s v="B"/>
    <s v="B2"/>
    <s v="MUKTSAR"/>
    <s v="102-DBS"/>
    <s v="LUDHIANA"/>
    <s v="PB"/>
    <s v="PUNJAB"/>
    <s v="SRI MUKTSAR SAHIB"/>
    <n v="1110166"/>
    <s v="11303-ASHUTOSH KUMAR SUMAN"/>
    <s v="Medium"/>
    <n v="19393"/>
    <n v="15548"/>
    <n v="19763"/>
    <n v="49.11"/>
    <n v="232.51"/>
    <s v="N"/>
    <s v="N"/>
    <n v="1"/>
    <s v="Late"/>
    <x v="140"/>
    <s v="2023-04"/>
    <s v="2023-03"/>
    <n v="0"/>
    <n v="0"/>
    <x v="8"/>
    <n v="2022"/>
    <n v="1"/>
    <s v="2023-Q2"/>
    <n v="0"/>
  </r>
  <r>
    <s v="ACC000022"/>
    <n v="312"/>
    <s v="SANGRUR"/>
    <s v="JLG35K"/>
    <n v="12261"/>
    <n v="14267"/>
    <n v="32289"/>
    <d v="2023-04-24T00:00:00"/>
    <s v="Fully Paid"/>
    <s v="Monthly EMI"/>
    <n v="110159"/>
    <s v="SANGRUR-110159"/>
    <s v="Vivaan Chopra"/>
    <s v="Female"/>
    <s v="46-55"/>
    <n v="49"/>
    <s v="1/1/1969"/>
    <s v="General"/>
    <s v="Muslim"/>
    <s v="RENT"/>
    <s v="&lt;25K"/>
    <s v="Salaried"/>
    <n v="357"/>
    <s v="XLG"/>
    <s v="Trade"/>
    <s v=" 36 months"/>
    <n v="9.9099999999999994E-2"/>
    <s v="B"/>
    <s v="B1"/>
    <s v="SANGRUR"/>
    <s v="102-DBS"/>
    <s v="LUDHIANA"/>
    <s v="PB"/>
    <s v="PUNJAB"/>
    <s v="SANGRUR"/>
    <n v="110159"/>
    <s v="10037-RAJESH PRATAP"/>
    <s v="Low"/>
    <n v="12505"/>
    <n v="15882"/>
    <n v="12248"/>
    <n v="18.38"/>
    <n v="699.77"/>
    <s v="N"/>
    <s v="N"/>
    <n v="2"/>
    <s v="Late"/>
    <x v="717"/>
    <s v="2023-04"/>
    <s v="2023-03"/>
    <n v="0"/>
    <n v="0"/>
    <x v="8"/>
    <n v="2022"/>
    <n v="0"/>
    <s v="2023-Q2"/>
    <n v="1"/>
  </r>
  <r>
    <s v="ACC000238"/>
    <n v="368"/>
    <s v="MAHASAMUND"/>
    <s v="JLG35K"/>
    <n v="4251"/>
    <n v="12707"/>
    <n v="15530"/>
    <d v="2023-04-24T00:00:00"/>
    <s v="Active"/>
    <s v="Quarterly EMI"/>
    <n v="250029"/>
    <s v="MAHASAMUND-250029"/>
    <s v="Nisha Chopra"/>
    <s v="Female"/>
    <s v="26-35"/>
    <n v="28"/>
    <s v="1/1/1989"/>
    <s v="General"/>
    <s v="Hindu"/>
    <s v="RENT"/>
    <s v="&lt;25K"/>
    <s v="Self-Employed"/>
    <n v="553"/>
    <s v="XLG"/>
    <s v="Trade"/>
    <s v=" 36 months"/>
    <n v="9.9099999999999994E-2"/>
    <s v="B"/>
    <s v="B1"/>
    <s v="MAHASAMUND"/>
    <s v="207-DBS"/>
    <s v="RAIPUR"/>
    <s v="CG"/>
    <s v="CHATTISGARH"/>
    <s v="MAHASAMUND"/>
    <n v="250029"/>
    <s v="11640-NITISH KUMAR"/>
    <s v="High"/>
    <n v="4341"/>
    <n v="12780"/>
    <n v="3835"/>
    <n v="14.21"/>
    <n v="2459.83"/>
    <s v="N"/>
    <s v="N"/>
    <n v="2"/>
    <s v="On-Time"/>
    <x v="9"/>
    <s v="2023-04"/>
    <s v="2023-03"/>
    <n v="1"/>
    <n v="0"/>
    <x v="8"/>
    <n v="2022"/>
    <n v="0"/>
    <s v="2023-Q2"/>
    <n v="0"/>
  </r>
  <r>
    <s v="ACC000968"/>
    <n v="417"/>
    <s v="SANGRUR"/>
    <s v="JLG35K"/>
    <n v="17042"/>
    <n v="12111"/>
    <n v="5576"/>
    <d v="2023-04-28T00:00:00"/>
    <s v="Paid Off"/>
    <s v="Quarterly EMI"/>
    <n v="110159"/>
    <s v="SANGRUR-110159"/>
    <s v="Nisha Joshi"/>
    <s v="Female"/>
    <s v="26-35"/>
    <n v="35"/>
    <s v="1/1/1984"/>
    <s v="ST"/>
    <s v="Sikh"/>
    <s v="RENT"/>
    <s v="&lt;25K"/>
    <s v="Business"/>
    <n v="697"/>
    <s v="XLG"/>
    <s v="Trade"/>
    <s v=" 36 months"/>
    <n v="9.9099999999999994E-2"/>
    <s v="B"/>
    <s v="B1"/>
    <s v="SANGRUR"/>
    <s v="102-DBS"/>
    <s v="LUDHIANA"/>
    <s v="PB"/>
    <s v="PUNJAB"/>
    <s v="SANGRUR"/>
    <n v="110159"/>
    <s v="10037-RAJESH PRATAP"/>
    <s v="Low"/>
    <n v="18989"/>
    <n v="12751"/>
    <n v="16991"/>
    <n v="8.32"/>
    <n v="3849.53"/>
    <s v="N"/>
    <s v="N"/>
    <n v="1"/>
    <s v="On-Time"/>
    <x v="487"/>
    <s v="2023-04"/>
    <s v="2023-03"/>
    <n v="0"/>
    <n v="0"/>
    <x v="8"/>
    <n v="2022"/>
    <n v="1"/>
    <s v="2023-Q2"/>
    <n v="0"/>
  </r>
  <r>
    <s v="ACC000847"/>
    <n v="284"/>
    <s v="Mathura"/>
    <s v="JLG35K"/>
    <n v="13163"/>
    <n v="13508"/>
    <n v="3586"/>
    <d v="2023-04-30T00:00:00"/>
    <s v="Fully Paid"/>
    <s v="Monthly EMI"/>
    <n v="910182"/>
    <s v="Mathura-910182"/>
    <s v="Meera Verma"/>
    <s v="Female"/>
    <s v="26-35"/>
    <n v="34"/>
    <s v="1/1/1984"/>
    <s v="ST"/>
    <s v="Sikh"/>
    <s v="RENT"/>
    <s v="100K+"/>
    <s v="Self-Employed"/>
    <n v="464"/>
    <s v="XLG"/>
    <s v="Trade"/>
    <s v=" 36 months"/>
    <n v="9.9099999999999994E-2"/>
    <s v="B"/>
    <s v="B1"/>
    <s v="Mathura"/>
    <s v="176-DBS"/>
    <s v="BULANDSHAHR"/>
    <s v="UP"/>
    <s v="UTTAR PRADESH"/>
    <s v="MATHURA"/>
    <n v="910182"/>
    <s v="10469-MANISH  PANDEY"/>
    <s v="High"/>
    <n v="13605"/>
    <n v="14599"/>
    <n v="12830"/>
    <n v="42.26"/>
    <n v="1191.74"/>
    <s v="N"/>
    <s v="N"/>
    <n v="2"/>
    <s v="On-Time"/>
    <x v="168"/>
    <s v="2023-04"/>
    <s v="2023-03"/>
    <n v="0"/>
    <n v="0"/>
    <x v="8"/>
    <n v="2022"/>
    <n v="0"/>
    <s v="2023-Q2"/>
    <n v="0"/>
  </r>
  <r>
    <s v="ACC001737"/>
    <n v="475"/>
    <s v="TEZPUR"/>
    <s v="JLG35K"/>
    <n v="13971"/>
    <n v="37780"/>
    <n v="40737"/>
    <d v="2023-05-04T00:00:00"/>
    <s v="Active"/>
    <s v="Monthly EMI"/>
    <n v="680026"/>
    <s v="TEZPUR-680026"/>
    <s v="Aarav Patel"/>
    <s v="Female"/>
    <s v="26-35"/>
    <n v="31"/>
    <s v="1/1/1988"/>
    <s v="ST"/>
    <s v="Sikh"/>
    <s v="MORTGAGE"/>
    <s v="50K-75K"/>
    <s v="Business"/>
    <n v="462"/>
    <s v="XLG"/>
    <s v="Trade"/>
    <s v=" 36 months"/>
    <n v="9.9099999999999994E-2"/>
    <s v="B"/>
    <s v="B1"/>
    <s v="TEZPUR"/>
    <s v="208-DBS"/>
    <s v="GUWAAHATI"/>
    <s v="AS"/>
    <s v="ASSAM"/>
    <s v="SONITPUR"/>
    <n v="680026"/>
    <s v="11055-MANAS PROTIM HAZARIKA"/>
    <s v="Medium"/>
    <n v="13705"/>
    <n v="37653"/>
    <n v="13731"/>
    <n v="20.09"/>
    <n v="3482.31"/>
    <s v="Y"/>
    <s v="N"/>
    <n v="0"/>
    <s v="On-Time"/>
    <x v="718"/>
    <s v="2023-05"/>
    <s v="2023-04"/>
    <n v="1"/>
    <n v="0"/>
    <x v="8"/>
    <n v="2022"/>
    <n v="0"/>
    <s v="2023-Q2"/>
    <n v="1"/>
  </r>
  <r>
    <s v="ACC000189"/>
    <n v="314"/>
    <s v="JAMMU"/>
    <s v="JLG35K"/>
    <n v="38399"/>
    <n v="14434"/>
    <n v="40286"/>
    <d v="2023-05-05T00:00:00"/>
    <s v="Paid Off"/>
    <s v="Quarterly EMI"/>
    <n v="720081"/>
    <s v="JAMMU-720081"/>
    <s v="Nisha Verma"/>
    <s v="Female"/>
    <s v="26-35"/>
    <n v="26"/>
    <s v="1/1/1993"/>
    <s v="OBC"/>
    <s v="Hindu"/>
    <s v="RENT"/>
    <s v="100K+"/>
    <s v="Self-Employed"/>
    <n v="824"/>
    <s v="XLG"/>
    <s v="Trade"/>
    <s v=" 36 months"/>
    <n v="9.9099999999999994E-2"/>
    <s v="B"/>
    <s v="B1"/>
    <s v="JAMMU"/>
    <s v="201-DBS"/>
    <s v="LUDHIANA"/>
    <s v="JK"/>
    <s v="JAMMU &amp; KASHMIR"/>
    <s v="JAMMU"/>
    <n v="720081"/>
    <s v="10588-POONAM DEVI"/>
    <s v="High"/>
    <n v="40296"/>
    <n v="15312"/>
    <n v="38370"/>
    <n v="20.03"/>
    <n v="2487.12"/>
    <s v="N"/>
    <s v="N"/>
    <n v="2"/>
    <s v="Very Late"/>
    <x v="648"/>
    <s v="2023-05"/>
    <s v="2023-04"/>
    <n v="0"/>
    <n v="0"/>
    <x v="8"/>
    <n v="2022"/>
    <n v="1"/>
    <s v="2023-Q2"/>
    <n v="0"/>
  </r>
  <r>
    <s v="ACC001206"/>
    <n v="370"/>
    <s v="UJJAIN"/>
    <s v="JLG30K"/>
    <n v="18163"/>
    <n v="5105"/>
    <n v="18023"/>
    <d v="2023-05-05T00:00:00"/>
    <s v="Fully Paid"/>
    <s v="Quarterly EMI"/>
    <n v="1510002"/>
    <s v="UJJAIN-1510002"/>
    <s v="Vivaan Patel"/>
    <s v="Female"/>
    <s v="46-55"/>
    <n v="55"/>
    <s v="1/1/1964"/>
    <s v="General"/>
    <s v="Muslim"/>
    <s v="MORTGAGE"/>
    <s v="25K-50K"/>
    <s v="Self-Employed"/>
    <n v="489"/>
    <s v="XLG"/>
    <s v="Services"/>
    <s v=" 36 months"/>
    <n v="0.1065"/>
    <s v="B"/>
    <s v="B2"/>
    <s v="UJJAIN"/>
    <s v="200-DBS"/>
    <s v="BHOPAL"/>
    <s v="MP"/>
    <s v="MADHYA PRADESH"/>
    <s v="UJJAIN"/>
    <n v="1510002"/>
    <s v="12915-FAIZAL KHAN"/>
    <s v="High"/>
    <n v="17875"/>
    <n v="4805"/>
    <n v="17918"/>
    <n v="6.65"/>
    <n v="2162.12"/>
    <s v="N"/>
    <s v="N"/>
    <n v="2"/>
    <s v="On-Time"/>
    <x v="719"/>
    <s v="2023-05"/>
    <s v="2023-04"/>
    <n v="0"/>
    <n v="0"/>
    <x v="8"/>
    <n v="2022"/>
    <n v="0"/>
    <s v="2023-Q2"/>
    <n v="1"/>
  </r>
  <r>
    <s v="ACC001618"/>
    <n v="340"/>
    <s v="BUXAR"/>
    <s v="JLG30K"/>
    <n v="29093"/>
    <n v="45929"/>
    <n v="5123"/>
    <d v="2023-05-06T00:00:00"/>
    <s v="Active"/>
    <s v="Quarterly EMI"/>
    <n v="710002"/>
    <s v="BUXAR-710002"/>
    <s v="Kavya Gupta"/>
    <s v="Female"/>
    <s v="36-45"/>
    <n v="43"/>
    <s v="1/1/1976"/>
    <s v="Minority"/>
    <s v="Muslim"/>
    <s v="RENT"/>
    <s v="&lt;25K"/>
    <s v="Self-Employed"/>
    <n v="528"/>
    <s v="XLG"/>
    <s v="Services"/>
    <s v=" 36 months"/>
    <n v="0.1065"/>
    <s v="B"/>
    <s v="B2"/>
    <s v="BUXAR"/>
    <s v="209-DBS"/>
    <s v="PATNA"/>
    <s v="BR"/>
    <s v="BIHAR"/>
    <s v="BUXAR"/>
    <n v="710002"/>
    <s v="10055-MAHESH KUMAR PATEL"/>
    <s v="Medium"/>
    <n v="30078"/>
    <n v="47147"/>
    <n v="28836"/>
    <n v="41.6"/>
    <n v="1025.83"/>
    <s v="N"/>
    <s v="N"/>
    <n v="1"/>
    <s v="On-Time"/>
    <x v="584"/>
    <s v="2023-05"/>
    <s v="2023-04"/>
    <n v="1"/>
    <n v="0"/>
    <x v="8"/>
    <n v="2022"/>
    <n v="0"/>
    <s v="2023-Q2"/>
    <n v="0"/>
  </r>
  <r>
    <s v="ACC000659"/>
    <n v="925"/>
    <s v="DHURI"/>
    <s v="JLG30K"/>
    <n v="45951"/>
    <n v="26493"/>
    <n v="22075"/>
    <d v="2023-05-07T00:00:00"/>
    <s v="Default"/>
    <s v="Quarterly EMI"/>
    <n v="1030063"/>
    <s v="DHURI-1030063"/>
    <s v="Ananya Mehta"/>
    <s v="Female"/>
    <s v="36-45"/>
    <n v="38"/>
    <s v="1/1/1980"/>
    <s v="ST"/>
    <s v="Sikh"/>
    <s v="RENT"/>
    <s v="25K-50K"/>
    <s v="Salaried"/>
    <n v="398"/>
    <s v="XLG"/>
    <s v="Services"/>
    <s v=" 36 months"/>
    <n v="0.1065"/>
    <s v="B"/>
    <s v="B2"/>
    <s v="DHURI"/>
    <s v="102-DBS"/>
    <s v="LUDHIANA"/>
    <s v="PB"/>
    <s v="PUNJAB"/>
    <s v="SANGRUR"/>
    <n v="1030063"/>
    <s v="12058-DEEPAK KUMAR"/>
    <s v="Low"/>
    <n v="46793"/>
    <n v="26687"/>
    <n v="45927"/>
    <n v="43.5"/>
    <n v="2234.7399999999998"/>
    <s v="N"/>
    <s v="N"/>
    <n v="0"/>
    <s v="Late"/>
    <x v="720"/>
    <s v="2023-05"/>
    <s v="2023-04"/>
    <n v="0"/>
    <n v="0"/>
    <x v="8"/>
    <n v="2022"/>
    <n v="0"/>
    <s v="2023-Q2"/>
    <n v="1"/>
  </r>
  <r>
    <s v="ACC000823"/>
    <n v="184"/>
    <s v="BUXAR"/>
    <s v="JLG46K"/>
    <n v="33337"/>
    <n v="9054"/>
    <n v="25061"/>
    <d v="2023-05-08T00:00:00"/>
    <s v="Default"/>
    <s v="Quarterly EMI"/>
    <n v="710002"/>
    <s v="BUXAR-710002"/>
    <s v="Laksh Sharma"/>
    <s v="Female"/>
    <s v="36-45"/>
    <n v="37"/>
    <s v="1/1/1982"/>
    <s v="Minority"/>
    <s v="Muslim"/>
    <s v="RENT"/>
    <s v="&lt;25K"/>
    <s v="Self-Employed"/>
    <n v="740"/>
    <s v="XLG"/>
    <s v="Home Loan"/>
    <s v=" 36 months"/>
    <n v="0.1825"/>
    <s v="D"/>
    <s v="D5"/>
    <s v="BUXAR"/>
    <s v="209-DBS"/>
    <s v="PATNA"/>
    <s v="BR"/>
    <s v="BIHAR"/>
    <s v="BUXAR"/>
    <n v="710002"/>
    <s v="10055-MAHESH KUMAR PATEL"/>
    <s v="Medium"/>
    <n v="35095"/>
    <n v="9620"/>
    <n v="32892"/>
    <n v="34.159999999999997"/>
    <n v="207.03"/>
    <s v="Y"/>
    <s v="N"/>
    <n v="1"/>
    <s v="Late"/>
    <x v="308"/>
    <s v="2023-05"/>
    <s v="2023-04"/>
    <n v="0"/>
    <n v="0"/>
    <x v="8"/>
    <n v="2022"/>
    <n v="0"/>
    <s v="2023-Q2"/>
    <n v="0"/>
  </r>
  <r>
    <s v="ACC001043"/>
    <n v="629"/>
    <s v="Mangaldoi"/>
    <s v="JLG40K"/>
    <n v="34835"/>
    <n v="40343"/>
    <n v="39481"/>
    <d v="2023-05-10T00:00:00"/>
    <s v="Fully Paid"/>
    <s v="Monthly EMI"/>
    <n v="570241"/>
    <s v="Mangaldoi-570241"/>
    <s v="Nisha Chopra"/>
    <s v="Female"/>
    <s v="46-55"/>
    <n v="49"/>
    <s v="10/11/1970"/>
    <s v="SC"/>
    <s v="Hindu"/>
    <s v="RENT"/>
    <s v="75K-100K"/>
    <s v="Business"/>
    <n v="641"/>
    <s v="XLG"/>
    <s v="Services"/>
    <s v=" 36 months"/>
    <n v="0.17269999999999999"/>
    <s v="D"/>
    <s v="D3"/>
    <s v="Mangaldoi"/>
    <s v="208-DBS"/>
    <s v="GUWAAHATI"/>
    <s v="AS"/>
    <s v="ASSAM"/>
    <s v="Mangaldoi"/>
    <n v="570241"/>
    <s v="10961-NAYAN JYOTI SARMAH"/>
    <s v="Low"/>
    <n v="35305"/>
    <n v="40768"/>
    <n v="34783"/>
    <n v="24.18"/>
    <n v="4697.05"/>
    <s v="N"/>
    <s v="N"/>
    <n v="0"/>
    <s v="Very Late"/>
    <x v="330"/>
    <s v="2023-05"/>
    <s v="2023-04"/>
    <n v="0"/>
    <n v="0"/>
    <x v="8"/>
    <n v="2022"/>
    <n v="0"/>
    <s v="2023-Q2"/>
    <n v="0"/>
  </r>
  <r>
    <s v="ACC001842"/>
    <n v="859"/>
    <s v="VARANASI"/>
    <s v="JLG30K"/>
    <n v="35971"/>
    <n v="43780"/>
    <n v="18805"/>
    <d v="2023-05-13T00:00:00"/>
    <s v="Paid Off"/>
    <s v="Monthly EMI"/>
    <n v="1280108"/>
    <s v="VARANASI-1280108"/>
    <s v="Kavya Malhotra"/>
    <s v="Female"/>
    <s v="26-35"/>
    <n v="33"/>
    <s v="30-05-1985"/>
    <s v="General"/>
    <s v="Hindu"/>
    <s v="RENT"/>
    <s v="100K+"/>
    <s v="Self-Employed"/>
    <n v="716"/>
    <s v="XLG"/>
    <s v="Services"/>
    <s v=" 36 months"/>
    <n v="0.1065"/>
    <s v="B"/>
    <s v="B2"/>
    <s v="VARANASI"/>
    <s v="176-DBS"/>
    <s v="VARANASI"/>
    <s v="UP"/>
    <s v="UTTAR PRADESH"/>
    <s v="VARANASI"/>
    <n v="1280108"/>
    <s v="10568-RAJU RANJAN RAY"/>
    <s v="Medium"/>
    <n v="37104"/>
    <n v="44415"/>
    <n v="35619"/>
    <n v="11.02"/>
    <n v="2540.89"/>
    <s v="N"/>
    <s v="N"/>
    <n v="2"/>
    <s v="On-Time"/>
    <x v="99"/>
    <s v="2023-05"/>
    <s v="2023-04"/>
    <n v="0"/>
    <n v="0"/>
    <x v="8"/>
    <n v="2022"/>
    <n v="0"/>
    <s v="2023-Q2"/>
    <n v="0"/>
  </r>
  <r>
    <s v="ACC001718"/>
    <n v="6"/>
    <s v="BUXAR"/>
    <s v="JLG35K"/>
    <n v="20818"/>
    <n v="46488"/>
    <n v="2629"/>
    <d v="2023-05-17T00:00:00"/>
    <s v="Paid Off"/>
    <s v="Quarterly EMI"/>
    <n v="710002"/>
    <s v="BUXAR-710002"/>
    <s v="Ishaan Mehta"/>
    <s v="Female"/>
    <s v="18-25"/>
    <n v="23"/>
    <s v="1/1/1994"/>
    <s v="OBC"/>
    <s v="Hindu"/>
    <s v="RENT"/>
    <s v="100K+"/>
    <s v="Business"/>
    <n v="416"/>
    <s v="XLG"/>
    <s v="Trade"/>
    <s v=" 36 months"/>
    <n v="9.9099999999999994E-2"/>
    <s v="B"/>
    <s v="B1"/>
    <s v="BUXAR"/>
    <s v="209-DBS"/>
    <s v="PATNA"/>
    <s v="BR"/>
    <s v="BIHAR"/>
    <s v="BUXAR"/>
    <n v="710002"/>
    <s v="10055-MAHESH KUMAR PATEL"/>
    <s v="Medium"/>
    <n v="22001"/>
    <n v="48102"/>
    <n v="20647"/>
    <n v="34.54"/>
    <n v="525.91"/>
    <s v="N"/>
    <s v="N"/>
    <n v="0"/>
    <s v="On-Time"/>
    <x v="204"/>
    <s v="2023-05"/>
    <s v="2023-04"/>
    <n v="0"/>
    <n v="0"/>
    <x v="8"/>
    <n v="2022"/>
    <n v="0"/>
    <s v="2023-Q2"/>
    <n v="0"/>
  </r>
  <r>
    <s v="ACC000504"/>
    <n v="384"/>
    <s v="JALANDHAR"/>
    <s v="JLG40K"/>
    <n v="36018"/>
    <n v="19756"/>
    <n v="2864"/>
    <d v="2023-05-17T00:00:00"/>
    <s v="Fully Paid"/>
    <s v="Quarterly EMI"/>
    <n v="160051"/>
    <s v="JALANDHAR-160051"/>
    <s v="Laksh Mehta"/>
    <s v="Female"/>
    <s v="36-45"/>
    <n v="40"/>
    <s v="1/1/1979"/>
    <s v="ST"/>
    <s v="Sikh"/>
    <s v="RENT"/>
    <s v="50K-75K"/>
    <s v="Self-Employed"/>
    <n v="318"/>
    <s v="XLG"/>
    <s v="Services"/>
    <s v=" 36 months"/>
    <n v="0.17269999999999999"/>
    <s v="D"/>
    <s v="D3"/>
    <s v="JALANDHAR"/>
    <s v="102-DBS"/>
    <s v="LUDHIANA"/>
    <s v="PB"/>
    <s v="PUNJAB"/>
    <s v="JALANDHAR"/>
    <n v="160051"/>
    <s v="10067-AKSHAY KUMAR"/>
    <s v="Low"/>
    <n v="37735"/>
    <n v="19933"/>
    <n v="35850"/>
    <n v="0.47"/>
    <n v="1021.29"/>
    <s v="N"/>
    <s v="N"/>
    <n v="1"/>
    <s v="On-Time"/>
    <x v="10"/>
    <s v="2023-05"/>
    <s v="2023-04"/>
    <n v="0"/>
    <n v="0"/>
    <x v="8"/>
    <n v="2022"/>
    <n v="0"/>
    <s v="2023-Q2"/>
    <n v="0"/>
  </r>
  <r>
    <s v="ACC000370"/>
    <n v="14"/>
    <s v="FATEHGARH SAHIB"/>
    <s v="JLG39K"/>
    <n v="25001"/>
    <n v="19470"/>
    <n v="9497"/>
    <d v="2023-05-18T00:00:00"/>
    <s v="Active"/>
    <s v="Monthly EMI"/>
    <n v="120676"/>
    <s v="FATEHGARH SAHIB-120676"/>
    <s v="Ishaan Gupta"/>
    <s v="Female"/>
    <s v="26-35"/>
    <n v="28"/>
    <s v="1/1/1989"/>
    <s v="SC"/>
    <s v="Hindu"/>
    <s v="RENT"/>
    <s v="100K+"/>
    <s v="Business"/>
    <n v="536"/>
    <s v="XLG"/>
    <s v="Agriculture"/>
    <s v=" 36 months"/>
    <n v="6.6199999999999995E-2"/>
    <s v="A"/>
    <s v="A2"/>
    <s v="FATEHGARH SAHIB"/>
    <s v="102-DBS"/>
    <s v="LUDHIANA"/>
    <s v="PB"/>
    <s v="PUNJAB"/>
    <s v="FATEHGARH SAHIB"/>
    <n v="120676"/>
    <s v="10037-RAJESH PRATAP"/>
    <s v="Medium"/>
    <n v="25021"/>
    <n v="20780"/>
    <n v="24506"/>
    <n v="18.36"/>
    <n v="4541.8500000000004"/>
    <s v="N"/>
    <s v="N"/>
    <n v="1"/>
    <s v="Late"/>
    <x v="721"/>
    <s v="2023-05"/>
    <s v="2023-04"/>
    <n v="1"/>
    <n v="0"/>
    <x v="8"/>
    <n v="2022"/>
    <n v="0"/>
    <s v="2023-Q2"/>
    <n v="1"/>
  </r>
  <r>
    <s v="ACC000945"/>
    <n v="729"/>
    <s v="BUXAR"/>
    <s v="JLG30K"/>
    <n v="21350"/>
    <n v="7421"/>
    <n v="3528"/>
    <d v="2023-05-18T00:00:00"/>
    <s v="Active"/>
    <s v="Monthly EMI"/>
    <n v="710002"/>
    <s v="BUXAR-710002"/>
    <s v="Kavya Mehta"/>
    <s v="Female"/>
    <s v="36-45"/>
    <n v="45"/>
    <s v="14-03-1973"/>
    <s v="General"/>
    <s v="Muslim"/>
    <s v="OWN"/>
    <s v="50K-75K"/>
    <s v="Business"/>
    <n v="490"/>
    <s v="XLG"/>
    <s v="Services"/>
    <s v=" 36 months"/>
    <n v="0.1065"/>
    <s v="B"/>
    <s v="B2"/>
    <s v="BUXAR"/>
    <s v="209-DBS"/>
    <s v="PATNA"/>
    <s v="BR"/>
    <s v="BIHAR"/>
    <s v="BUXAR"/>
    <n v="710002"/>
    <s v="10055-MAHESH KUMAR PATEL"/>
    <s v="Medium"/>
    <n v="21299"/>
    <n v="9208"/>
    <n v="20858"/>
    <n v="47.88"/>
    <n v="341.4"/>
    <s v="N"/>
    <s v="N"/>
    <n v="1"/>
    <s v="On-Time"/>
    <x v="149"/>
    <s v="2023-05"/>
    <s v="2023-04"/>
    <n v="1"/>
    <n v="0"/>
    <x v="8"/>
    <n v="2022"/>
    <n v="0"/>
    <s v="2023-Q2"/>
    <n v="0"/>
  </r>
  <r>
    <s v="ACC001657"/>
    <n v="666"/>
    <s v="MUKTSAR"/>
    <s v="JLG30K"/>
    <n v="24268"/>
    <n v="28746"/>
    <n v="10373"/>
    <d v="2023-05-20T00:00:00"/>
    <s v="Fully Paid"/>
    <s v="Quarterly EMI"/>
    <n v="1110166"/>
    <s v="MUKTSAR-1110166"/>
    <s v="Nisha Verma"/>
    <s v="Female"/>
    <s v="18-25"/>
    <n v="22"/>
    <s v="10/10/1996"/>
    <s v="ST"/>
    <s v="Sikh"/>
    <s v="MORTGAGE"/>
    <s v="100K+"/>
    <s v="Salaried"/>
    <n v="564"/>
    <s v="XLG"/>
    <s v="Services"/>
    <s v=" 36 months"/>
    <n v="0.1065"/>
    <s v="B"/>
    <s v="B2"/>
    <s v="MUKTSAR"/>
    <s v="102-DBS"/>
    <s v="LUDHIANA"/>
    <s v="PB"/>
    <s v="PUNJAB"/>
    <s v="SRI MUKTSAR SAHIB"/>
    <n v="1110166"/>
    <s v="11303-ASHUTOSH KUMAR SUMAN"/>
    <s v="Medium"/>
    <n v="24566"/>
    <n v="28465"/>
    <n v="24189"/>
    <n v="41.93"/>
    <n v="4350.45"/>
    <s v="Y"/>
    <s v="N"/>
    <n v="2"/>
    <s v="Late"/>
    <x v="299"/>
    <s v="2023-05"/>
    <s v="2023-04"/>
    <n v="0"/>
    <n v="0"/>
    <x v="8"/>
    <n v="2022"/>
    <n v="0"/>
    <s v="2023-Q2"/>
    <n v="0"/>
  </r>
  <r>
    <s v="ACC000478"/>
    <n v="790"/>
    <s v="SIRSA"/>
    <s v="JLG30K"/>
    <n v="4306"/>
    <n v="40648"/>
    <n v="14800"/>
    <d v="2023-05-20T00:00:00"/>
    <s v="Fully Paid"/>
    <s v="Monthly EMI"/>
    <n v="730084"/>
    <s v="SIRSA-730084"/>
    <s v="Diya Verma"/>
    <s v="Female"/>
    <s v="26-35"/>
    <n v="35"/>
    <s v="1/1/1984"/>
    <s v="ST"/>
    <s v="Sikh"/>
    <s v="MORTGAGE"/>
    <s v="25K-50K"/>
    <s v="Self-Employed"/>
    <n v="744"/>
    <s v="XLG"/>
    <s v="Services"/>
    <s v=" 36 months"/>
    <n v="0.1065"/>
    <s v="B"/>
    <s v="B2"/>
    <s v="SIRSA"/>
    <s v="206-DBS"/>
    <s v="KARNAL"/>
    <s v="HR"/>
    <s v="HARYANA"/>
    <s v="SIRSA"/>
    <n v="730084"/>
    <s v="10149-ABHISHEK MAURYA"/>
    <s v="Medium"/>
    <n v="5211"/>
    <n v="40214"/>
    <n v="3971"/>
    <n v="32.61"/>
    <n v="2241.58"/>
    <s v="N"/>
    <s v="N"/>
    <n v="0"/>
    <s v="On-Time"/>
    <x v="536"/>
    <s v="2023-05"/>
    <s v="2023-04"/>
    <n v="0"/>
    <n v="0"/>
    <x v="8"/>
    <n v="2022"/>
    <n v="1"/>
    <s v="2023-Q2"/>
    <n v="0"/>
  </r>
  <r>
    <s v="ACC000654"/>
    <n v="837"/>
    <s v="MAWANA"/>
    <s v="JLG30K"/>
    <n v="40684"/>
    <n v="31783"/>
    <n v="35788"/>
    <d v="2023-05-20T00:00:00"/>
    <s v="Fully Paid"/>
    <s v="Quarterly EMI"/>
    <n v="800018"/>
    <s v="MAWANA-800018"/>
    <s v="Laksh Malhotra"/>
    <s v="Female"/>
    <s v="46-55"/>
    <n v="51"/>
    <s v="1/1/1968"/>
    <s v="General"/>
    <s v="Muslim"/>
    <s v="MORTGAGE"/>
    <s v="75K-100K"/>
    <s v="Self-Employed"/>
    <n v="804"/>
    <s v="XLG"/>
    <s v="Services"/>
    <s v=" 36 months"/>
    <n v="0.1065"/>
    <s v="B"/>
    <s v="B2"/>
    <s v="MAWANA"/>
    <s v="176-DBS"/>
    <s v="BULANDSHAHR"/>
    <s v="UP"/>
    <s v="UTTAR PRADESH"/>
    <s v="MEERUT"/>
    <n v="800018"/>
    <s v="11183-ANIL KUMAR"/>
    <s v="Medium"/>
    <n v="42249"/>
    <n v="32500"/>
    <n v="40626"/>
    <n v="30.37"/>
    <n v="3973.94"/>
    <s v="N"/>
    <s v="N"/>
    <n v="0"/>
    <s v="On-Time"/>
    <x v="509"/>
    <s v="2023-05"/>
    <s v="2023-04"/>
    <n v="0"/>
    <n v="0"/>
    <x v="8"/>
    <n v="2022"/>
    <n v="0"/>
    <s v="2023-Q2"/>
    <n v="0"/>
  </r>
  <r>
    <s v="ACC000057"/>
    <n v="389"/>
    <s v="VARANASI"/>
    <s v="JLG30K"/>
    <n v="49838"/>
    <n v="7262"/>
    <n v="17531"/>
    <d v="2023-05-22T00:00:00"/>
    <s v="Fully Paid"/>
    <s v="Monthly EMI"/>
    <n v="1280108"/>
    <s v="VARANASI-1280108"/>
    <s v="Laksh Patel"/>
    <s v="Female"/>
    <s v="26-35"/>
    <n v="28"/>
    <s v="1/1/1991"/>
    <s v="SC"/>
    <s v="Hindu"/>
    <s v="MORTGAGE"/>
    <s v="75K-100K"/>
    <s v="Business"/>
    <n v="844"/>
    <s v="XLG"/>
    <s v="Services"/>
    <s v=" 36 months"/>
    <n v="0.1065"/>
    <s v="B"/>
    <s v="B2"/>
    <s v="VARANASI"/>
    <s v="176-DBS"/>
    <s v="VARANASI"/>
    <s v="UP"/>
    <s v="UTTAR PRADESH"/>
    <s v="VARANASI"/>
    <n v="1280108"/>
    <s v="10568-RAJU RANJAN RAY"/>
    <s v="Medium"/>
    <n v="49822"/>
    <n v="7057"/>
    <n v="49488"/>
    <n v="21.92"/>
    <n v="4163.26"/>
    <s v="N"/>
    <s v="N"/>
    <n v="1"/>
    <s v="On-Time"/>
    <x v="123"/>
    <s v="2023-05"/>
    <s v="2023-04"/>
    <n v="0"/>
    <n v="0"/>
    <x v="8"/>
    <n v="2022"/>
    <n v="0"/>
    <s v="2023-Q2"/>
    <n v="0"/>
  </r>
  <r>
    <s v="ACC000200"/>
    <n v="685"/>
    <s v="BULANDSHAHR"/>
    <s v="JLG30K"/>
    <n v="30100"/>
    <n v="26675"/>
    <n v="34150"/>
    <d v="2023-05-26T00:00:00"/>
    <s v="Paid Off"/>
    <s v="Quarterly EMI"/>
    <n v="10068"/>
    <s v="BULANDSHAHR-10068"/>
    <s v="Meera Sharma"/>
    <s v="Female"/>
    <s v="36-45"/>
    <n v="43"/>
    <s v="1/1/1976"/>
    <s v="Minority"/>
    <s v="Muslim"/>
    <s v="RENT"/>
    <s v="100K+"/>
    <s v="Self-Employed"/>
    <n v="672"/>
    <s v="XLG"/>
    <s v="Services"/>
    <s v=" 36 months"/>
    <n v="0.1065"/>
    <s v="B"/>
    <s v="B2"/>
    <s v="BULANDSHAHR"/>
    <s v="176-DBS"/>
    <s v="BULANDSHAHR"/>
    <s v="UP"/>
    <s v="UTTAR PRADESH"/>
    <s v="BULANDSHAHAR"/>
    <n v="10068"/>
    <s v="10057-NANDI SHANKAR"/>
    <s v="High"/>
    <n v="31038"/>
    <n v="26912"/>
    <n v="29937"/>
    <n v="30"/>
    <n v="3391.75"/>
    <s v="N"/>
    <s v="N"/>
    <n v="2"/>
    <s v="On-Time"/>
    <x v="181"/>
    <s v="2023-05"/>
    <s v="2023-04"/>
    <n v="0"/>
    <n v="0"/>
    <x v="8"/>
    <n v="2022"/>
    <n v="0"/>
    <s v="2023-Q2"/>
    <n v="0"/>
  </r>
  <r>
    <s v="ACC001280"/>
    <n v="935"/>
    <s v="FATEHGARH SAHIB"/>
    <s v="JLG30K"/>
    <n v="42201"/>
    <n v="25685"/>
    <n v="2155"/>
    <d v="2023-05-29T00:00:00"/>
    <s v="Fully Paid"/>
    <s v="Quarterly EMI"/>
    <n v="120676"/>
    <s v="FATEHGARH SAHIB-120676"/>
    <s v="Nisha Chopra"/>
    <s v="Female"/>
    <s v="46-55"/>
    <n v="49"/>
    <s v="10/11/1970"/>
    <s v="SC"/>
    <s v="Hindu"/>
    <s v="RENT"/>
    <s v="75K-100K"/>
    <s v="Business"/>
    <n v="641"/>
    <s v="XLG"/>
    <s v="Services"/>
    <s v=" 36 months"/>
    <n v="0.1065"/>
    <s v="B"/>
    <s v="B2"/>
    <s v="FATEHGARH SAHIB"/>
    <s v="102-DBS"/>
    <s v="LUDHIANA"/>
    <s v="PB"/>
    <s v="PUNJAB"/>
    <s v="FATEHGARH SAHIB"/>
    <n v="120676"/>
    <s v="10037-RAJESH PRATAP"/>
    <s v="Medium"/>
    <n v="42725"/>
    <n v="26650"/>
    <n v="41975"/>
    <n v="24.93"/>
    <n v="2102.0100000000002"/>
    <s v="N"/>
    <s v="N"/>
    <n v="2"/>
    <s v="Late"/>
    <x v="372"/>
    <s v="2023-05"/>
    <s v="2023-04"/>
    <n v="0"/>
    <n v="0"/>
    <x v="8"/>
    <n v="2022"/>
    <n v="1"/>
    <s v="2023-Q2"/>
    <n v="0"/>
  </r>
  <r>
    <s v="ACC000264"/>
    <n v="395"/>
    <s v="DURGAPUR"/>
    <s v="JLG30K"/>
    <n v="17450"/>
    <n v="15573"/>
    <n v="3281"/>
    <d v="2023-05-30T00:00:00"/>
    <s v="Fully Paid"/>
    <s v="Monthly EMI"/>
    <n v="700013"/>
    <s v="DURGAPUR-700013"/>
    <s v="Meera Chopra"/>
    <s v="Female"/>
    <s v="46-55"/>
    <n v="53"/>
    <s v="5/7/1966"/>
    <s v="ST"/>
    <s v="Sikh"/>
    <s v="RENT"/>
    <s v="75K-100K"/>
    <s v="Business"/>
    <n v="551"/>
    <s v="XLG"/>
    <s v="Services"/>
    <s v=" 36 months"/>
    <n v="0.1065"/>
    <s v="B"/>
    <s v="B2"/>
    <s v="DURGAPUR"/>
    <s v="201-DBS"/>
    <s v="HOWRAH"/>
    <s v="WB"/>
    <s v="WEST BENGAL"/>
    <s v="PASCHIM BARDHHAMAN"/>
    <n v="700013"/>
    <s v="10037-RAJESH PRATAP"/>
    <s v="Low"/>
    <n v="17670"/>
    <n v="17244"/>
    <n v="17229"/>
    <n v="25.77"/>
    <n v="4918.5600000000004"/>
    <s v="N"/>
    <s v="Y"/>
    <n v="0"/>
    <s v="Very Late"/>
    <x v="555"/>
    <s v="2023-05"/>
    <s v="2023-04"/>
    <n v="0"/>
    <n v="0"/>
    <x v="8"/>
    <n v="2022"/>
    <n v="0"/>
    <s v="2023-Q2"/>
    <n v="0"/>
  </r>
  <r>
    <s v="ACC000640"/>
    <n v="361"/>
    <s v="DURGAPUR"/>
    <s v="JLG44K"/>
    <n v="48354"/>
    <n v="25235"/>
    <n v="2645"/>
    <d v="2023-05-31T00:00:00"/>
    <s v="Fully Paid"/>
    <s v="Quarterly EMI"/>
    <n v="700013"/>
    <s v="DURGAPUR-700013"/>
    <s v="Ananya Nair"/>
    <s v="Female"/>
    <s v="36-45"/>
    <n v="39"/>
    <s v="1/1/1981"/>
    <s v="ST"/>
    <s v="Sikh"/>
    <s v="RENT"/>
    <s v="75K-100K"/>
    <s v="Business"/>
    <n v="795"/>
    <s v="XLG"/>
    <s v="Home Loan"/>
    <s v=" 36 months"/>
    <n v="6.6199999999999995E-2"/>
    <s v="A"/>
    <s v="A2"/>
    <s v="DURGAPUR"/>
    <s v="201-DBS"/>
    <s v="HOWRAH"/>
    <s v="WB"/>
    <s v="WEST BENGAL"/>
    <s v="PASCHIM BARDHHAMAN"/>
    <n v="700013"/>
    <s v="10037-RAJESH PRATAP"/>
    <s v="Low"/>
    <n v="50039"/>
    <n v="26925"/>
    <n v="48276"/>
    <n v="25.94"/>
    <n v="543.23"/>
    <s v="N"/>
    <s v="N"/>
    <n v="2"/>
    <s v="On-Time"/>
    <x v="722"/>
    <s v="2023-05"/>
    <s v="2023-04"/>
    <n v="0"/>
    <n v="0"/>
    <x v="8"/>
    <n v="2022"/>
    <n v="0"/>
    <s v="2023-Q2"/>
    <n v="1"/>
  </r>
  <r>
    <s v="ACC001795"/>
    <n v="824"/>
    <s v="MUKTSAR"/>
    <s v="JLG30K"/>
    <n v="36583"/>
    <n v="43601"/>
    <n v="15689"/>
    <d v="2023-06-01T00:00:00"/>
    <s v="Active"/>
    <s v="Quarterly EMI"/>
    <n v="1110166"/>
    <s v="MUKTSAR-1110166"/>
    <s v="Laksh Reddy"/>
    <s v="Female"/>
    <s v="26-35"/>
    <n v="31"/>
    <s v="11/1/1988"/>
    <s v="SC"/>
    <s v="Hindu"/>
    <s v="RENT"/>
    <s v="25K-50K"/>
    <s v="Salaried"/>
    <n v="315"/>
    <s v="XLG"/>
    <s v="Services"/>
    <s v=" 36 months"/>
    <n v="0.1065"/>
    <s v="B"/>
    <s v="B2"/>
    <s v="MUKTSAR"/>
    <s v="102-DBS"/>
    <s v="LUDHIANA"/>
    <s v="PB"/>
    <s v="PUNJAB"/>
    <s v="SRI MUKTSAR SAHIB"/>
    <n v="1110166"/>
    <s v="11303-ASHUTOSH KUMAR SUMAN"/>
    <s v="Medium"/>
    <n v="36613"/>
    <n v="43227"/>
    <n v="36142"/>
    <n v="8.6999999999999993"/>
    <n v="2330.2600000000002"/>
    <s v="Y"/>
    <s v="N"/>
    <n v="1"/>
    <s v="On-Time"/>
    <x v="175"/>
    <s v="2023-06"/>
    <s v="2023-05"/>
    <n v="1"/>
    <n v="0"/>
    <x v="8"/>
    <n v="2022"/>
    <n v="0"/>
    <s v="2023-Q2"/>
    <n v="0"/>
  </r>
  <r>
    <s v="ACC001003"/>
    <n v="517"/>
    <s v="MUKTSAR"/>
    <s v="JLG50K"/>
    <n v="18389"/>
    <n v="4862"/>
    <n v="16247"/>
    <d v="2023-06-02T00:00:00"/>
    <s v="Active"/>
    <s v="Monthly EMI"/>
    <n v="1110166"/>
    <s v="MUKTSAR-1110166"/>
    <s v="Kavya Sharma"/>
    <s v="Female"/>
    <s v="26-35"/>
    <n v="26"/>
    <s v="1/1/1993"/>
    <s v="SC"/>
    <s v="Hindu"/>
    <s v="RENT"/>
    <s v="75K-100K"/>
    <s v="Business"/>
    <n v="398"/>
    <s v="XLG"/>
    <s v="Home Loan"/>
    <s v=" 60 months"/>
    <n v="0.1991"/>
    <s v="E"/>
    <s v="E4"/>
    <s v="MUKTSAR"/>
    <s v="102-DBS"/>
    <s v="LUDHIANA"/>
    <s v="PB"/>
    <s v="PUNJAB"/>
    <s v="SRI MUKTSAR SAHIB"/>
    <n v="1110166"/>
    <s v="11303-ASHUTOSH KUMAR SUMAN"/>
    <s v="Medium"/>
    <n v="19239"/>
    <n v="6392"/>
    <n v="18025"/>
    <n v="47.82"/>
    <n v="1045.8699999999999"/>
    <s v="N"/>
    <s v="N"/>
    <n v="1"/>
    <s v="Late"/>
    <x v="646"/>
    <s v="2023-06"/>
    <s v="2023-05"/>
    <n v="1"/>
    <n v="0"/>
    <x v="8"/>
    <n v="2022"/>
    <n v="0"/>
    <s v="2023-Q2"/>
    <n v="0"/>
  </r>
  <r>
    <s v="ACC000703"/>
    <n v="69"/>
    <s v="KAROND"/>
    <s v="JLG35K"/>
    <n v="10968"/>
    <n v="20515"/>
    <n v="37947"/>
    <d v="2023-06-03T00:00:00"/>
    <s v="Fully Paid"/>
    <s v="Quarterly EMI"/>
    <n v="1320004"/>
    <s v="KAROND-1320004"/>
    <s v="Nisha Patel"/>
    <s v="Female"/>
    <s v="18-25"/>
    <n v="21"/>
    <s v="1/1/1998"/>
    <s v="General"/>
    <s v="Hindu"/>
    <s v="RENT"/>
    <s v="25K-50K"/>
    <s v="Salaried"/>
    <n v="800"/>
    <s v="XLG"/>
    <s v="Trade"/>
    <s v=" 36 months"/>
    <n v="9.9099999999999994E-2"/>
    <s v="B"/>
    <s v="B1"/>
    <s v="KAROND"/>
    <s v="200-DBS"/>
    <s v="BHOPAL"/>
    <s v="MP"/>
    <s v="MADHYA PRADESH"/>
    <s v="BHOPAL"/>
    <n v="1320004"/>
    <s v="12758-ROHIT KUMAR JAISWAL"/>
    <s v="Medium"/>
    <n v="10692"/>
    <n v="20873"/>
    <n v="10829"/>
    <n v="3.34"/>
    <n v="867.71"/>
    <s v="N"/>
    <s v="N"/>
    <n v="2"/>
    <s v="On-Time"/>
    <x v="174"/>
    <s v="2023-06"/>
    <s v="2023-05"/>
    <n v="0"/>
    <n v="0"/>
    <x v="8"/>
    <n v="2022"/>
    <n v="1"/>
    <s v="2023-Q2"/>
    <n v="0"/>
  </r>
  <r>
    <s v="ACC000783"/>
    <n v="405"/>
    <s v="AGRA"/>
    <s v="JLG35K"/>
    <n v="16656"/>
    <n v="27592"/>
    <n v="43521"/>
    <d v="2023-06-03T00:00:00"/>
    <s v="Active"/>
    <s v="Monthly EMI"/>
    <n v="140056"/>
    <s v="AGRA-140056"/>
    <s v="Kavya Gupta"/>
    <s v="Female"/>
    <s v="36-45"/>
    <n v="43"/>
    <s v="1/1/1976"/>
    <s v="Minority"/>
    <s v="Muslim"/>
    <s v="RENT"/>
    <s v="&lt;25K"/>
    <s v="Self-Employed"/>
    <n v="528"/>
    <s v="XLG"/>
    <s v="Trade"/>
    <s v=" 36 months"/>
    <n v="9.9099999999999994E-2"/>
    <s v="B"/>
    <s v="B1"/>
    <s v="AGRA"/>
    <s v="176-DBS"/>
    <s v="BULANDSHAHR"/>
    <s v="UP"/>
    <s v="UTTAR PRADESH"/>
    <s v="AGRA"/>
    <n v="140056"/>
    <s v="10161-RAM AVTAR"/>
    <s v="Medium"/>
    <n v="16504"/>
    <n v="27920"/>
    <n v="16537"/>
    <n v="4.74"/>
    <n v="1513.3"/>
    <s v="N"/>
    <s v="N"/>
    <n v="1"/>
    <s v="On-Time"/>
    <x v="574"/>
    <s v="2023-06"/>
    <s v="2023-05"/>
    <n v="1"/>
    <n v="0"/>
    <x v="8"/>
    <n v="2022"/>
    <n v="0"/>
    <s v="2023-Q2"/>
    <n v="0"/>
  </r>
  <r>
    <s v="ACC000575"/>
    <n v="839"/>
    <s v="SIVASAGAR"/>
    <s v="JLG30K"/>
    <n v="7278"/>
    <n v="45188"/>
    <n v="29227"/>
    <d v="2023-06-03T00:00:00"/>
    <s v="Paid Off"/>
    <s v="Quarterly EMI"/>
    <n v="880038"/>
    <s v="SIVASAGAR-880038"/>
    <s v="Aditya Malhotra"/>
    <s v="Female"/>
    <s v="46-55"/>
    <n v="51"/>
    <s v="1/1/1968"/>
    <s v="OBC"/>
    <s v="Hindu"/>
    <s v="RENT"/>
    <s v="25K-50K"/>
    <s v="Self-Employed"/>
    <n v="389"/>
    <s v="XLG"/>
    <s v="Services"/>
    <s v=" 36 months"/>
    <n v="0.1065"/>
    <s v="B"/>
    <s v="B2"/>
    <s v="SIVASAGAR"/>
    <s v="208-DBS"/>
    <s v="GUWAAHATI"/>
    <s v="AS"/>
    <s v="ASSAM"/>
    <s v="SIVASAGAR"/>
    <n v="880038"/>
    <s v="12359-SAMIUR RAHMAN"/>
    <s v="High"/>
    <n v="6935"/>
    <n v="44766"/>
    <n v="6996"/>
    <n v="2.74"/>
    <n v="4799.5600000000004"/>
    <s v="N"/>
    <s v="N"/>
    <n v="2"/>
    <s v="On-Time"/>
    <x v="374"/>
    <s v="2023-06"/>
    <s v="2023-05"/>
    <n v="0"/>
    <n v="0"/>
    <x v="8"/>
    <n v="2022"/>
    <n v="1"/>
    <s v="2023-Q2"/>
    <n v="0"/>
  </r>
  <r>
    <s v="ACC000602"/>
    <n v="581"/>
    <s v="MUKTSAR"/>
    <s v="JLG50K"/>
    <n v="26578"/>
    <n v="21152"/>
    <n v="24844"/>
    <d v="2023-06-07T00:00:00"/>
    <s v="Active"/>
    <s v="Quarterly EMI"/>
    <n v="1110166"/>
    <s v="MUKTSAR-1110166"/>
    <s v="Vivaan Gupta"/>
    <s v="Female"/>
    <s v="56-63"/>
    <n v="57"/>
    <s v="11/8/1962"/>
    <s v="General"/>
    <s v="Muslim"/>
    <s v="RENT"/>
    <s v="75K-100K"/>
    <s v="Business"/>
    <n v="472"/>
    <s v="XLG"/>
    <s v="Home Loan"/>
    <s v=" 60 months"/>
    <n v="0.1991"/>
    <s v="E"/>
    <s v="E4"/>
    <s v="MUKTSAR"/>
    <s v="102-DBS"/>
    <s v="LUDHIANA"/>
    <s v="PB"/>
    <s v="PUNJAB"/>
    <s v="SRI MUKTSAR SAHIB"/>
    <n v="1110166"/>
    <s v="11303-ASHUTOSH KUMAR SUMAN"/>
    <s v="Medium"/>
    <n v="27824"/>
    <n v="21489"/>
    <n v="26214"/>
    <n v="0.64"/>
    <n v="4964.91"/>
    <s v="N"/>
    <s v="N"/>
    <n v="0"/>
    <s v="On-Time"/>
    <x v="451"/>
    <s v="2023-06"/>
    <s v="2023-05"/>
    <n v="1"/>
    <n v="0"/>
    <x v="8"/>
    <n v="2022"/>
    <n v="0"/>
    <s v="2023-Q2"/>
    <n v="0"/>
  </r>
  <r>
    <s v="ACC001031"/>
    <n v="222"/>
    <s v="Bardhaman"/>
    <s v="JLG35K"/>
    <n v="43258"/>
    <n v="48740"/>
    <n v="36036"/>
    <d v="2023-06-10T00:00:00"/>
    <s v="Fully Paid"/>
    <s v="Quarterly EMI"/>
    <n v="610198"/>
    <s v="Bardhaman-610198"/>
    <s v="Ananya Sharma"/>
    <s v="Female"/>
    <s v="26-35"/>
    <n v="29"/>
    <s v="10/11/1990"/>
    <s v="General"/>
    <s v="Hindu"/>
    <s v="MORTGAGE"/>
    <s v="&lt;25K"/>
    <s v="Self-Employed"/>
    <n v="712"/>
    <s v="XLG"/>
    <s v="Trade"/>
    <s v=" 36 months"/>
    <n v="9.9099999999999994E-2"/>
    <s v="B"/>
    <s v="B1"/>
    <s v="Bardhaman"/>
    <s v="201-DBS"/>
    <s v="HOWRAH"/>
    <s v="WB"/>
    <s v="WEST BENGAL"/>
    <s v="Barddhaman"/>
    <n v="610198"/>
    <s v="10035-ABHAY TOMER"/>
    <s v="Medium"/>
    <n v="43920"/>
    <n v="49600"/>
    <n v="42938"/>
    <n v="46.09"/>
    <n v="3995.78"/>
    <s v="N"/>
    <s v="N"/>
    <n v="0"/>
    <s v="On-Time"/>
    <x v="391"/>
    <s v="2023-06"/>
    <s v="2023-05"/>
    <n v="0"/>
    <n v="0"/>
    <x v="8"/>
    <n v="2022"/>
    <n v="0"/>
    <s v="2023-Q2"/>
    <n v="0"/>
  </r>
  <r>
    <s v="ACC000910"/>
    <n v="130"/>
    <s v="SANGRUR"/>
    <s v="JLG35K"/>
    <n v="41333"/>
    <n v="46938"/>
    <n v="38677"/>
    <d v="2023-06-11T00:00:00"/>
    <s v="Fully Paid"/>
    <s v="Monthly EMI"/>
    <n v="110159"/>
    <s v="SANGRUR-110159"/>
    <s v="Vivaan Verma"/>
    <s v="Female"/>
    <s v="26-35"/>
    <n v="34"/>
    <s v="29-09-1985"/>
    <s v="ST"/>
    <s v="Sikh"/>
    <s v="MORTGAGE"/>
    <s v="100K+"/>
    <s v="Self-Employed"/>
    <n v="469"/>
    <s v="XLG"/>
    <s v="Trade"/>
    <s v=" 36 months"/>
    <n v="9.9099999999999994E-2"/>
    <s v="B"/>
    <s v="B1"/>
    <s v="SANGRUR"/>
    <s v="102-DBS"/>
    <s v="LUDHIANA"/>
    <s v="PB"/>
    <s v="PUNJAB"/>
    <s v="SANGRUR"/>
    <n v="110159"/>
    <s v="10037-RAJESH PRATAP"/>
    <s v="Low"/>
    <n v="42031"/>
    <n v="47151"/>
    <n v="41075"/>
    <n v="12.09"/>
    <n v="3274.53"/>
    <s v="N"/>
    <s v="N"/>
    <n v="2"/>
    <s v="On-Time"/>
    <x v="35"/>
    <s v="2023-06"/>
    <s v="2023-05"/>
    <n v="0"/>
    <n v="0"/>
    <x v="8"/>
    <n v="2022"/>
    <n v="0"/>
    <s v="2023-Q2"/>
    <n v="0"/>
  </r>
  <r>
    <s v="ACC001435"/>
    <n v="830"/>
    <s v="CHHATA"/>
    <s v="JLG45K"/>
    <n v="7447"/>
    <n v="33338"/>
    <n v="14107"/>
    <d v="2023-06-11T00:00:00"/>
    <s v="Fully Paid"/>
    <s v="Monthly EMI"/>
    <n v="910020"/>
    <s v="CHHATA-910020"/>
    <s v="Ananya Sharma"/>
    <s v="Female"/>
    <s v="46-55"/>
    <n v="52"/>
    <s v="1/1/1967"/>
    <s v="Minority"/>
    <s v="Muslim"/>
    <s v="RENT"/>
    <s v="&lt;25K"/>
    <s v="Business"/>
    <n v="557"/>
    <s v="XLG"/>
    <s v="Agriculture"/>
    <s v=" 36 months"/>
    <n v="7.51E-2"/>
    <s v="A"/>
    <s v="A3"/>
    <s v="CHHATA"/>
    <s v="176-DBS"/>
    <s v="BULANDSHAHR"/>
    <s v="UP"/>
    <s v="UTTAR PRADESH"/>
    <s v="MATHURA"/>
    <n v="910020"/>
    <s v="10047-ANIL KUMAR"/>
    <s v="High"/>
    <n v="9092"/>
    <n v="34825"/>
    <n v="7170"/>
    <n v="36.83"/>
    <n v="238.26"/>
    <s v="Y"/>
    <s v="N"/>
    <n v="1"/>
    <s v="Very Late"/>
    <x v="375"/>
    <s v="2023-06"/>
    <s v="2023-05"/>
    <n v="0"/>
    <n v="0"/>
    <x v="8"/>
    <n v="2022"/>
    <n v="0"/>
    <s v="2023-Q2"/>
    <n v="0"/>
  </r>
  <r>
    <s v="ACC001667"/>
    <n v="938"/>
    <s v="SANGRUR"/>
    <s v="JLG30K"/>
    <n v="33414"/>
    <n v="21028"/>
    <n v="13131"/>
    <d v="2023-06-11T00:00:00"/>
    <s v="Paid Off"/>
    <s v="Monthly EMI"/>
    <n v="110159"/>
    <s v="SANGRUR-110159"/>
    <s v="Kavya Malhotra"/>
    <s v="Female"/>
    <s v="26-35"/>
    <n v="34"/>
    <s v="1/1/1985"/>
    <s v="ST"/>
    <s v="Sikh"/>
    <s v="MORTGAGE"/>
    <s v="75K-100K"/>
    <s v="Business"/>
    <n v="328"/>
    <s v="XLG"/>
    <s v="Services"/>
    <s v=" 36 months"/>
    <n v="0.1065"/>
    <s v="B"/>
    <s v="B2"/>
    <s v="SANGRUR"/>
    <s v="102-DBS"/>
    <s v="LUDHIANA"/>
    <s v="PB"/>
    <s v="PUNJAB"/>
    <s v="SANGRUR"/>
    <n v="110159"/>
    <s v="10037-RAJESH PRATAP"/>
    <s v="Low"/>
    <n v="33600"/>
    <n v="22951"/>
    <n v="33391"/>
    <n v="23.15"/>
    <n v="752.19"/>
    <s v="N"/>
    <s v="N"/>
    <n v="1"/>
    <s v="On-Time"/>
    <x v="279"/>
    <s v="2023-06"/>
    <s v="2023-05"/>
    <n v="0"/>
    <n v="0"/>
    <x v="8"/>
    <n v="2022"/>
    <n v="1"/>
    <s v="2023-Q2"/>
    <n v="0"/>
  </r>
  <r>
    <s v="ACC001826"/>
    <n v="432"/>
    <s v="MUKTSAR"/>
    <s v="JLG30K"/>
    <n v="19259"/>
    <n v="8116"/>
    <n v="22694"/>
    <d v="2023-06-13T00:00:00"/>
    <s v="Default"/>
    <s v="Quarterly EMI"/>
    <n v="1110166"/>
    <s v="MUKTSAR-1110166"/>
    <s v="Ananya Gupta"/>
    <s v="Female"/>
    <s v="46-55"/>
    <n v="48"/>
    <s v="1/1/1972"/>
    <s v="Minority"/>
    <s v="Muslim"/>
    <s v="RENT"/>
    <s v="25K-50K"/>
    <s v="Business"/>
    <n v="701"/>
    <s v="XLG"/>
    <s v="Services"/>
    <s v=" 36 months"/>
    <n v="0.1065"/>
    <s v="B"/>
    <s v="B2"/>
    <s v="MUKTSAR"/>
    <s v="102-DBS"/>
    <s v="LUDHIANA"/>
    <s v="PB"/>
    <s v="PUNJAB"/>
    <s v="SRI MUKTSAR SAHIB"/>
    <n v="1110166"/>
    <s v="11303-ASHUTOSH KUMAR SUMAN"/>
    <s v="Medium"/>
    <n v="20936"/>
    <n v="9530"/>
    <n v="18921"/>
    <n v="29.3"/>
    <n v="4898.1000000000004"/>
    <s v="N"/>
    <s v="N"/>
    <n v="1"/>
    <s v="On-Time"/>
    <x v="669"/>
    <s v="2023-06"/>
    <s v="2023-05"/>
    <n v="0"/>
    <n v="0"/>
    <x v="8"/>
    <n v="2022"/>
    <n v="1"/>
    <s v="2023-Q2"/>
    <n v="0"/>
  </r>
  <r>
    <s v="ACC000080"/>
    <n v="803"/>
    <s v="Mathura"/>
    <s v="JLG30K"/>
    <n v="35683"/>
    <n v="23023"/>
    <n v="29685"/>
    <d v="2023-06-15T00:00:00"/>
    <s v="Active"/>
    <s v="Quarterly EMI"/>
    <n v="910182"/>
    <s v="Mathura-910182"/>
    <s v="Laksh Malhotra"/>
    <s v="Female"/>
    <s v="36-45"/>
    <n v="38"/>
    <s v="1/1/1981"/>
    <s v="ST"/>
    <s v="Sikh"/>
    <s v="MORTGAGE"/>
    <s v="50K-75K"/>
    <s v="Salaried"/>
    <n v="485"/>
    <s v="XLG"/>
    <s v="Services"/>
    <s v=" 36 months"/>
    <n v="0.1065"/>
    <s v="B"/>
    <s v="B2"/>
    <s v="Mathura"/>
    <s v="176-DBS"/>
    <s v="BULANDSHAHR"/>
    <s v="UP"/>
    <s v="UTTAR PRADESH"/>
    <s v="MATHURA"/>
    <n v="910182"/>
    <s v="10469-MANISH  PANDEY"/>
    <s v="High"/>
    <n v="35819"/>
    <n v="24735"/>
    <n v="35561"/>
    <n v="45.52"/>
    <n v="288.86"/>
    <s v="N"/>
    <s v="N"/>
    <n v="0"/>
    <s v="On-Time"/>
    <x v="714"/>
    <s v="2023-06"/>
    <s v="2023-05"/>
    <n v="1"/>
    <n v="0"/>
    <x v="8"/>
    <n v="2022"/>
    <n v="0"/>
    <s v="2023-Q2"/>
    <n v="0"/>
  </r>
  <r>
    <s v="ACC000782"/>
    <n v="46"/>
    <s v="Mathura"/>
    <s v="JLG30K"/>
    <n v="45629"/>
    <n v="47017"/>
    <n v="28083"/>
    <d v="2023-06-17T00:00:00"/>
    <s v="Fully Paid"/>
    <s v="Quarterly EMI"/>
    <n v="910182"/>
    <s v="Mathura-910182"/>
    <s v="Aditya Reddy"/>
    <s v="Female"/>
    <s v="36-45"/>
    <n v="38"/>
    <s v="1/1/1982"/>
    <s v="OBC"/>
    <s v="Hindu"/>
    <s v="MORTGAGE"/>
    <s v="25K-50K"/>
    <s v="Salaried"/>
    <n v="635"/>
    <s v="XLG"/>
    <s v="Services"/>
    <s v=" 36 months"/>
    <n v="0.1065"/>
    <s v="B"/>
    <s v="B2"/>
    <s v="Mathura"/>
    <s v="176-DBS"/>
    <s v="BULANDSHAHR"/>
    <s v="UP"/>
    <s v="UTTAR PRADESH"/>
    <s v="MATHURA"/>
    <n v="910182"/>
    <s v="10469-MANISH  PANDEY"/>
    <s v="High"/>
    <n v="47176"/>
    <n v="46873"/>
    <n v="45617"/>
    <n v="22.66"/>
    <n v="4497.4799999999996"/>
    <s v="N"/>
    <s v="N"/>
    <n v="1"/>
    <s v="On-Time"/>
    <x v="663"/>
    <s v="2023-06"/>
    <s v="2023-05"/>
    <n v="0"/>
    <n v="0"/>
    <x v="8"/>
    <n v="2022"/>
    <n v="1"/>
    <s v="2023-Q2"/>
    <n v="0"/>
  </r>
  <r>
    <s v="ACC000858"/>
    <n v="684"/>
    <s v="DHURI"/>
    <s v="JLG30K"/>
    <n v="4978"/>
    <n v="11999"/>
    <n v="17521"/>
    <d v="2023-06-19T00:00:00"/>
    <s v="Fully Paid"/>
    <s v="Monthly EMI"/>
    <n v="1030063"/>
    <s v="DHURI-1030063"/>
    <s v="Meera Nair"/>
    <s v="Female"/>
    <s v="36-45"/>
    <n v="38"/>
    <s v="1/1/1980"/>
    <s v="ST"/>
    <s v="Sikh"/>
    <s v="OWN"/>
    <s v="75K-100K"/>
    <s v="Self-Employed"/>
    <n v="368"/>
    <s v="XLG"/>
    <s v="Services"/>
    <s v=" 36 months"/>
    <n v="0.1065"/>
    <s v="B"/>
    <s v="B2"/>
    <s v="DHURI"/>
    <s v="102-DBS"/>
    <s v="LUDHIANA"/>
    <s v="PB"/>
    <s v="PUNJAB"/>
    <s v="SANGRUR"/>
    <n v="1030063"/>
    <s v="12058-DEEPAK KUMAR"/>
    <s v="Low"/>
    <n v="5646"/>
    <n v="13656"/>
    <n v="4510"/>
    <n v="9.84"/>
    <n v="4886.22"/>
    <s v="N"/>
    <s v="N"/>
    <n v="0"/>
    <s v="On-Time"/>
    <x v="471"/>
    <s v="2023-06"/>
    <s v="2023-05"/>
    <n v="0"/>
    <n v="0"/>
    <x v="8"/>
    <n v="2022"/>
    <n v="0"/>
    <s v="2023-Q2"/>
    <n v="0"/>
  </r>
  <r>
    <s v="ACC000856"/>
    <n v="552"/>
    <s v="BULANDSHAHR"/>
    <s v="JLG35K"/>
    <n v="46934"/>
    <n v="4381"/>
    <n v="34836"/>
    <d v="2023-06-20T00:00:00"/>
    <s v="Default"/>
    <s v="Monthly EMI"/>
    <n v="10068"/>
    <s v="BULANDSHAHR-10068"/>
    <s v="Aarav Joshi"/>
    <s v="Female"/>
    <s v="18-25"/>
    <n v="22"/>
    <s v="27-10-1997"/>
    <s v="General"/>
    <s v="Hindu"/>
    <s v="RENT"/>
    <s v="&lt;25K"/>
    <s v="Salaried"/>
    <n v="516"/>
    <s v="XLG"/>
    <s v="Trade"/>
    <s v=" 36 months"/>
    <n v="9.9099999999999994E-2"/>
    <s v="B"/>
    <s v="B1"/>
    <s v="BULANDSHAHR"/>
    <s v="176-DBS"/>
    <s v="BULANDSHAHR"/>
    <s v="UP"/>
    <s v="UTTAR PRADESH"/>
    <s v="BULANDSHAHAR"/>
    <n v="10068"/>
    <s v="10057-NANDI SHANKAR"/>
    <s v="High"/>
    <n v="48725"/>
    <n v="4621"/>
    <n v="46453"/>
    <n v="40.35"/>
    <n v="3176.2"/>
    <s v="N"/>
    <s v="N"/>
    <n v="0"/>
    <s v="On-Time"/>
    <x v="54"/>
    <s v="2023-06"/>
    <s v="2023-05"/>
    <n v="0"/>
    <n v="0"/>
    <x v="8"/>
    <n v="2022"/>
    <n v="0"/>
    <s v="2023-Q2"/>
    <n v="0"/>
  </r>
  <r>
    <s v="ACC000965"/>
    <n v="59"/>
    <s v="DHURI"/>
    <s v="JLG30K"/>
    <n v="2680"/>
    <n v="27615"/>
    <n v="26881"/>
    <d v="2023-06-21T00:00:00"/>
    <s v="Paid Off"/>
    <s v="Quarterly EMI"/>
    <n v="1030063"/>
    <s v="DHURI-1030063"/>
    <s v="Aditya Mehta"/>
    <s v="Female"/>
    <s v="36-45"/>
    <n v="38"/>
    <s v="1/1/1980"/>
    <s v="SC"/>
    <s v="Hindu"/>
    <s v="OWN"/>
    <s v="25K-50K"/>
    <s v="Business"/>
    <n v="696"/>
    <s v="XLG"/>
    <s v="Services"/>
    <s v=" 36 months"/>
    <n v="0.1065"/>
    <s v="B"/>
    <s v="B2"/>
    <s v="DHURI"/>
    <s v="102-DBS"/>
    <s v="LUDHIANA"/>
    <s v="PB"/>
    <s v="PUNJAB"/>
    <s v="SANGRUR"/>
    <n v="1030063"/>
    <s v="12058-DEEPAK KUMAR"/>
    <s v="Low"/>
    <n v="3887"/>
    <n v="28792"/>
    <n v="2477"/>
    <n v="30.59"/>
    <n v="2627.45"/>
    <s v="Y"/>
    <s v="N"/>
    <n v="1"/>
    <s v="Late"/>
    <x v="556"/>
    <s v="2023-06"/>
    <s v="2023-05"/>
    <n v="0"/>
    <n v="0"/>
    <x v="8"/>
    <n v="2022"/>
    <n v="0"/>
    <s v="2023-Q2"/>
    <n v="0"/>
  </r>
  <r>
    <s v="ACC000787"/>
    <n v="633"/>
    <s v="DHURI"/>
    <s v="JLG44K"/>
    <n v="15113"/>
    <n v="12656"/>
    <n v="21925"/>
    <d v="2023-06-22T00:00:00"/>
    <s v="Active"/>
    <s v="Monthly EMI"/>
    <n v="1030063"/>
    <s v="DHURI-1030063"/>
    <s v="Kavya Verma"/>
    <s v="Female"/>
    <s v="36-45"/>
    <n v="37"/>
    <s v="1/1/1980"/>
    <s v="General"/>
    <s v="Hindu"/>
    <s v="RENT"/>
    <s v="&lt;25K"/>
    <s v="Self-Employed"/>
    <n v="479"/>
    <s v="XLG"/>
    <s v="Home Loan"/>
    <s v=" 36 months"/>
    <n v="6.6199999999999995E-2"/>
    <s v="A"/>
    <s v="A2"/>
    <s v="DHURI"/>
    <s v="102-DBS"/>
    <s v="LUDHIANA"/>
    <s v="PB"/>
    <s v="PUNJAB"/>
    <s v="SANGRUR"/>
    <n v="1030063"/>
    <s v="12058-DEEPAK KUMAR"/>
    <s v="Low"/>
    <n v="16505"/>
    <n v="13584"/>
    <n v="14789"/>
    <n v="1.82"/>
    <n v="3168.79"/>
    <s v="N"/>
    <s v="N"/>
    <n v="1"/>
    <s v="On-Time"/>
    <x v="684"/>
    <s v="2023-06"/>
    <s v="2023-05"/>
    <n v="1"/>
    <n v="0"/>
    <x v="8"/>
    <n v="2022"/>
    <n v="1"/>
    <s v="2023-Q2"/>
    <n v="0"/>
  </r>
  <r>
    <s v="ACC000090"/>
    <n v="275"/>
    <s v="BILASPUR"/>
    <s v="JLG35K"/>
    <n v="49273"/>
    <n v="41031"/>
    <n v="19438"/>
    <d v="2023-06-27T00:00:00"/>
    <s v="Fully Paid"/>
    <s v="Monthly EMI"/>
    <n v="240005"/>
    <s v="BILASPUR-240005"/>
    <s v="Nisha Reddy"/>
    <s v="Female"/>
    <s v="36-45"/>
    <n v="38"/>
    <s v="5/11/1980"/>
    <s v="General"/>
    <s v="Muslim"/>
    <s v="RENT"/>
    <s v="50K-75K"/>
    <s v="Self-Employed"/>
    <n v="755"/>
    <s v="XLG"/>
    <s v="Trade"/>
    <s v=" 36 months"/>
    <n v="9.9099999999999994E-2"/>
    <s v="B"/>
    <s v="B1"/>
    <s v="BILASPUR"/>
    <s v="207-DBS"/>
    <s v="RAIPUR"/>
    <s v="CG"/>
    <s v="CHATTISGARH"/>
    <s v="BILASPUR"/>
    <n v="240005"/>
    <s v="10886-MANISH KUMAR DWIVEDI"/>
    <s v="Low"/>
    <n v="51087"/>
    <n v="41935"/>
    <n v="49123"/>
    <n v="30.24"/>
    <n v="4157.18"/>
    <s v="N"/>
    <s v="N"/>
    <n v="2"/>
    <s v="On-Time"/>
    <x v="384"/>
    <s v="2023-06"/>
    <s v="2023-05"/>
    <n v="0"/>
    <n v="0"/>
    <x v="8"/>
    <n v="2022"/>
    <n v="0"/>
    <s v="2023-Q2"/>
    <n v="0"/>
  </r>
  <r>
    <s v="ACC000581"/>
    <n v="273"/>
    <s v="SHAHDOL"/>
    <s v="JLG35K"/>
    <n v="20448"/>
    <n v="20661"/>
    <n v="21412"/>
    <d v="2023-06-29T00:00:00"/>
    <s v="Paid Off"/>
    <s v="Quarterly EMI"/>
    <n v="1550006"/>
    <s v="SHAHDOL-1550006"/>
    <s v="Aditya Mehta"/>
    <s v="Female"/>
    <s v="26-35"/>
    <n v="32"/>
    <s v="1/1/1986"/>
    <s v="ST"/>
    <s v="Sikh"/>
    <s v="RENT"/>
    <s v="75K-100K"/>
    <s v="Salaried"/>
    <n v="666"/>
    <s v="XLG"/>
    <s v="Trade"/>
    <s v=" 36 months"/>
    <n v="9.9099999999999994E-2"/>
    <s v="B"/>
    <s v="B1"/>
    <s v="SHAHDOL"/>
    <s v="200-DBS"/>
    <s v="BHOPAL"/>
    <s v="MP"/>
    <s v="MADHYA PRADESH"/>
    <s v="SHAHDOL"/>
    <n v="1550006"/>
    <s v="10021-MAHENDRA PRATAP SINGH"/>
    <s v="Medium"/>
    <n v="21833"/>
    <n v="22159"/>
    <n v="20037"/>
    <n v="0.94"/>
    <n v="2291.58"/>
    <s v="N"/>
    <s v="N"/>
    <n v="0"/>
    <s v="Very Late"/>
    <x v="576"/>
    <s v="2023-06"/>
    <s v="2023-05"/>
    <n v="0"/>
    <n v="0"/>
    <x v="8"/>
    <n v="2022"/>
    <n v="0"/>
    <s v="2023-Q2"/>
    <n v="0"/>
  </r>
  <r>
    <s v="ACC000800"/>
    <n v="381"/>
    <s v="MAWANA"/>
    <s v="JLG30K"/>
    <n v="48852"/>
    <n v="13079"/>
    <n v="38727"/>
    <d v="2023-07-01T00:00:00"/>
    <s v="Paid Off"/>
    <s v="Quarterly EMI"/>
    <n v="800018"/>
    <s v="MAWANA-800018"/>
    <s v="Aditya Verma"/>
    <s v="Female"/>
    <s v="36-45"/>
    <n v="40"/>
    <s v="29-01-1979"/>
    <s v="Minority"/>
    <s v="Muslim"/>
    <s v="RENT"/>
    <s v="50K-75K"/>
    <s v="Salaried"/>
    <n v="714"/>
    <s v="XLG"/>
    <s v="Services"/>
    <s v=" 36 months"/>
    <n v="0.1065"/>
    <s v="B"/>
    <s v="B2"/>
    <s v="MAWANA"/>
    <s v="176-DBS"/>
    <s v="BULANDSHAHR"/>
    <s v="UP"/>
    <s v="UTTAR PRADESH"/>
    <s v="MEERUT"/>
    <n v="800018"/>
    <s v="11183-ANIL KUMAR"/>
    <s v="Medium"/>
    <n v="49860"/>
    <n v="13301"/>
    <n v="48836"/>
    <n v="44.23"/>
    <n v="3761.03"/>
    <s v="N"/>
    <s v="N"/>
    <n v="0"/>
    <s v="On-Time"/>
    <x v="137"/>
    <s v="2023-07"/>
    <s v="2023-06"/>
    <n v="0"/>
    <n v="0"/>
    <x v="8"/>
    <n v="2022"/>
    <n v="0"/>
    <s v="2023-Q3"/>
    <n v="0"/>
  </r>
  <r>
    <s v="ACC001246"/>
    <n v="591"/>
    <s v="BEHROR"/>
    <s v="JLG30K"/>
    <n v="17473"/>
    <n v="27908"/>
    <n v="22875"/>
    <d v="2023-07-04T00:00:00"/>
    <s v="Active"/>
    <s v="Monthly EMI"/>
    <n v="30179"/>
    <s v="BEHROR-30179"/>
    <s v="Aarav Malhotra"/>
    <s v="Female"/>
    <s v="46-55"/>
    <n v="53"/>
    <s v="1/1/1966"/>
    <s v="Minority"/>
    <s v="Muslim"/>
    <s v="RENT"/>
    <s v="25K-50K"/>
    <s v="Business"/>
    <n v="812"/>
    <s v="XLG"/>
    <s v="Services"/>
    <s v=" 36 months"/>
    <n v="0.1065"/>
    <s v="B"/>
    <s v="B2"/>
    <s v="BEHROR"/>
    <s v="301-DBS"/>
    <s v="JAIPUR"/>
    <s v="RJ"/>
    <s v="RAJASTHAN"/>
    <s v="BEHROD"/>
    <n v="30179"/>
    <s v="10055-MAHESH KUMAR PATEL"/>
    <s v="Low"/>
    <n v="17759"/>
    <n v="28428"/>
    <n v="17284"/>
    <n v="7.58"/>
    <n v="4587.8599999999997"/>
    <s v="N"/>
    <s v="N"/>
    <n v="1"/>
    <s v="On-Time"/>
    <x v="723"/>
    <s v="2023-07"/>
    <s v="2023-06"/>
    <n v="1"/>
    <n v="0"/>
    <x v="8"/>
    <n v="2022"/>
    <n v="0"/>
    <s v="2023-Q3"/>
    <n v="1"/>
  </r>
  <r>
    <s v="ACC001746"/>
    <n v="984"/>
    <s v="MAWANA"/>
    <s v="JLG35K"/>
    <n v="48883"/>
    <n v="35930"/>
    <n v="1504"/>
    <d v="2023-07-04T00:00:00"/>
    <s v="Paid Off"/>
    <s v="Monthly EMI"/>
    <n v="800018"/>
    <s v="MAWANA-800018"/>
    <s v="Laksh Reddy"/>
    <s v="Female"/>
    <s v="26-35"/>
    <n v="29"/>
    <s v="1/1/1990"/>
    <s v="OBC"/>
    <s v="Hindu"/>
    <s v="RENT"/>
    <s v="75K-100K"/>
    <s v="Business"/>
    <n v="311"/>
    <s v="XLG"/>
    <s v="Trade"/>
    <s v=" 36 months"/>
    <n v="9.9099999999999994E-2"/>
    <s v="B"/>
    <s v="B1"/>
    <s v="MAWANA"/>
    <s v="176-DBS"/>
    <s v="BULANDSHAHR"/>
    <s v="UP"/>
    <s v="UTTAR PRADESH"/>
    <s v="MEERUT"/>
    <n v="800018"/>
    <s v="11183-ANIL KUMAR"/>
    <s v="Medium"/>
    <n v="49972"/>
    <n v="35646"/>
    <n v="48484"/>
    <n v="4.76"/>
    <n v="753.01"/>
    <s v="N"/>
    <s v="N"/>
    <n v="0"/>
    <s v="On-Time"/>
    <x v="671"/>
    <s v="2023-07"/>
    <s v="2023-06"/>
    <n v="0"/>
    <n v="0"/>
    <x v="8"/>
    <n v="2022"/>
    <n v="1"/>
    <s v="2023-Q3"/>
    <n v="0"/>
  </r>
  <r>
    <s v="ACC001328"/>
    <n v="870"/>
    <s v="SANGRUR"/>
    <s v="JLG35K"/>
    <n v="11849"/>
    <n v="24126"/>
    <n v="33712"/>
    <d v="2023-07-05T00:00:00"/>
    <s v="Fully Paid"/>
    <s v="Monthly EMI"/>
    <n v="110159"/>
    <s v="SANGRUR-110159"/>
    <s v="Vivaan Gupta"/>
    <s v="Female"/>
    <s v="46-55"/>
    <n v="50"/>
    <s v="1/1/1968"/>
    <s v="ST"/>
    <s v="Sikh"/>
    <s v="RENT"/>
    <s v="50K-75K"/>
    <s v="Self-Employed"/>
    <n v="768"/>
    <s v="XLG"/>
    <s v="Trade"/>
    <s v=" 36 months"/>
    <n v="9.9099999999999994E-2"/>
    <s v="B"/>
    <s v="B1"/>
    <s v="SANGRUR"/>
    <s v="102-DBS"/>
    <s v="LUDHIANA"/>
    <s v="PB"/>
    <s v="PUNJAB"/>
    <s v="SANGRUR"/>
    <n v="110159"/>
    <s v="10037-RAJESH PRATAP"/>
    <s v="Low"/>
    <n v="11585"/>
    <n v="24887"/>
    <n v="11519"/>
    <n v="3.07"/>
    <n v="1582.35"/>
    <s v="Y"/>
    <s v="Y"/>
    <n v="2"/>
    <s v="Very Late"/>
    <x v="510"/>
    <s v="2023-07"/>
    <s v="2023-06"/>
    <n v="0"/>
    <n v="0"/>
    <x v="8"/>
    <n v="2022"/>
    <n v="0"/>
    <s v="2023-Q3"/>
    <n v="0"/>
  </r>
  <r>
    <s v="ACC001825"/>
    <n v="995"/>
    <s v="MAWANA"/>
    <s v="JLG30K"/>
    <n v="31504"/>
    <n v="9752"/>
    <n v="18213"/>
    <d v="2023-07-06T00:00:00"/>
    <s v="Paid Off"/>
    <s v="Quarterly EMI"/>
    <n v="800018"/>
    <s v="MAWANA-800018"/>
    <s v="Ananya Reddy"/>
    <s v="Female"/>
    <s v="26-35"/>
    <n v="29"/>
    <s v="1/1/1989"/>
    <s v="ST"/>
    <s v="Sikh"/>
    <s v="RENT"/>
    <s v="100K+"/>
    <s v="Salaried"/>
    <n v="324"/>
    <s v="XLG"/>
    <s v="Services"/>
    <s v=" 36 months"/>
    <n v="0.1065"/>
    <s v="B"/>
    <s v="B2"/>
    <s v="MAWANA"/>
    <s v="176-DBS"/>
    <s v="BULANDSHAHR"/>
    <s v="UP"/>
    <s v="UTTAR PRADESH"/>
    <s v="MEERUT"/>
    <n v="800018"/>
    <s v="11183-ANIL KUMAR"/>
    <s v="Medium"/>
    <n v="32576"/>
    <n v="10504"/>
    <n v="31364"/>
    <n v="48.43"/>
    <n v="696.11"/>
    <s v="N"/>
    <s v="N"/>
    <n v="1"/>
    <s v="Late"/>
    <x v="147"/>
    <s v="2023-07"/>
    <s v="2023-06"/>
    <n v="0"/>
    <n v="0"/>
    <x v="8"/>
    <n v="2022"/>
    <n v="0"/>
    <s v="2023-Q3"/>
    <n v="0"/>
  </r>
  <r>
    <s v="ACC000069"/>
    <n v="802"/>
    <s v="PALWAL"/>
    <s v="JLG30K"/>
    <n v="27944"/>
    <n v="34234"/>
    <n v="36297"/>
    <d v="2023-07-09T00:00:00"/>
    <s v="Paid Off"/>
    <s v="Monthly EMI"/>
    <n v="20242"/>
    <s v="PALWAL-20242"/>
    <s v="Laksh Sharma"/>
    <s v="Female"/>
    <s v="46-55"/>
    <n v="46"/>
    <s v="1/1/1973"/>
    <s v="Minority"/>
    <s v="Muslim"/>
    <s v="RENT"/>
    <s v="&lt;25K"/>
    <s v="Self-Employed"/>
    <n v="512"/>
    <s v="XLG"/>
    <s v="Services"/>
    <s v=" 36 months"/>
    <n v="0.1065"/>
    <s v="B"/>
    <s v="B2"/>
    <s v="PALWAL"/>
    <s v="206-DBS"/>
    <s v="KARNAL"/>
    <s v="HR"/>
    <s v="HARYANA"/>
    <s v="PALWAL"/>
    <n v="20242"/>
    <s v="10903-HEMANT SHUKLA"/>
    <s v="Medium"/>
    <n v="29693"/>
    <n v="35540"/>
    <n v="27841"/>
    <n v="41.41"/>
    <n v="2935.38"/>
    <s v="N"/>
    <s v="N"/>
    <n v="1"/>
    <s v="On-Time"/>
    <x v="685"/>
    <s v="2023-07"/>
    <s v="2023-06"/>
    <n v="0"/>
    <n v="0"/>
    <x v="8"/>
    <n v="2022"/>
    <n v="1"/>
    <s v="2023-Q3"/>
    <n v="0"/>
  </r>
  <r>
    <s v="ACC001056"/>
    <n v="845"/>
    <s v="DHURI"/>
    <s v="JLG30K"/>
    <n v="21273"/>
    <n v="5645"/>
    <n v="1841"/>
    <d v="2023-07-11T00:00:00"/>
    <s v="Fully Paid"/>
    <s v="Monthly EMI"/>
    <n v="1030063"/>
    <s v="DHURI-1030063"/>
    <s v="Meera Nair"/>
    <s v="Female"/>
    <s v="36-45"/>
    <n v="43"/>
    <s v="1/1/1974"/>
    <s v="SC"/>
    <s v="Hindu"/>
    <s v="MORTGAGE"/>
    <s v="&lt;25K"/>
    <s v="Salaried"/>
    <n v="453"/>
    <s v="XLG"/>
    <s v="Services"/>
    <s v=" 36 months"/>
    <n v="0.1065"/>
    <s v="B"/>
    <s v="B2"/>
    <s v="DHURI"/>
    <s v="102-DBS"/>
    <s v="LUDHIANA"/>
    <s v="PB"/>
    <s v="PUNJAB"/>
    <s v="SANGRUR"/>
    <n v="1030063"/>
    <s v="12058-DEEPAK KUMAR"/>
    <s v="Low"/>
    <n v="21519"/>
    <n v="6541"/>
    <n v="20836"/>
    <n v="31.44"/>
    <n v="1933.23"/>
    <s v="N"/>
    <s v="N"/>
    <n v="2"/>
    <s v="On-Time"/>
    <x v="360"/>
    <s v="2023-07"/>
    <s v="2023-06"/>
    <n v="0"/>
    <n v="0"/>
    <x v="8"/>
    <n v="2022"/>
    <n v="0"/>
    <s v="2023-Q3"/>
    <n v="0"/>
  </r>
  <r>
    <s v="ACC000764"/>
    <n v="958"/>
    <s v="MAWANA"/>
    <s v="JLG46K"/>
    <n v="23407"/>
    <n v="40571"/>
    <n v="33211"/>
    <d v="2023-07-12T00:00:00"/>
    <s v="Active"/>
    <s v="Quarterly EMI"/>
    <n v="800018"/>
    <s v="MAWANA-800018"/>
    <s v="Ishaan Mehta"/>
    <s v="Female"/>
    <s v="36-45"/>
    <n v="39"/>
    <s v="1/1/1978"/>
    <s v="OBC"/>
    <s v="Hindu"/>
    <s v="OWN"/>
    <s v="50K-75K"/>
    <s v="Self-Employed"/>
    <n v="812"/>
    <s v="XLG"/>
    <s v="Home Loan"/>
    <s v=" 36 months"/>
    <n v="0.1825"/>
    <s v="D"/>
    <s v="D5"/>
    <s v="MAWANA"/>
    <s v="176-DBS"/>
    <s v="BULANDSHAHR"/>
    <s v="UP"/>
    <s v="UTTAR PRADESH"/>
    <s v="MEERUT"/>
    <n v="800018"/>
    <s v="11183-ANIL KUMAR"/>
    <s v="Medium"/>
    <n v="23743"/>
    <n v="42367"/>
    <n v="22991"/>
    <n v="44.7"/>
    <n v="3562.37"/>
    <s v="N"/>
    <s v="N"/>
    <n v="0"/>
    <s v="On-Time"/>
    <x v="251"/>
    <s v="2023-07"/>
    <s v="2023-06"/>
    <n v="1"/>
    <n v="0"/>
    <x v="8"/>
    <n v="2022"/>
    <n v="0"/>
    <s v="2023-Q3"/>
    <n v="0"/>
  </r>
  <r>
    <s v="ACC001386"/>
    <n v="259"/>
    <s v="Mathura"/>
    <s v="JLG50K"/>
    <n v="30247"/>
    <n v="14169"/>
    <n v="6686"/>
    <d v="2023-07-15T00:00:00"/>
    <s v="Active"/>
    <s v="Monthly EMI"/>
    <n v="910182"/>
    <s v="Mathura-910182"/>
    <s v="Diya Joshi"/>
    <s v="Female"/>
    <s v="26-35"/>
    <n v="34"/>
    <s v="1/1/1984"/>
    <s v="OBC"/>
    <s v="Hindu"/>
    <s v="RENT"/>
    <s v="25K-50K"/>
    <s v="Salaried"/>
    <n v="756"/>
    <s v="XLG"/>
    <s v="Home Loan"/>
    <s v=" 60 months"/>
    <n v="0.1991"/>
    <s v="E"/>
    <s v="E4"/>
    <s v="Mathura"/>
    <s v="176-DBS"/>
    <s v="BULANDSHAHR"/>
    <s v="UP"/>
    <s v="UTTAR PRADESH"/>
    <s v="MATHURA"/>
    <n v="910182"/>
    <s v="10469-MANISH  PANDEY"/>
    <s v="High"/>
    <n v="31567"/>
    <n v="14326"/>
    <n v="30060"/>
    <n v="5.53"/>
    <n v="1160.52"/>
    <s v="N"/>
    <s v="N"/>
    <n v="1"/>
    <s v="On-Time"/>
    <x v="666"/>
    <s v="2023-07"/>
    <s v="2023-06"/>
    <n v="1"/>
    <n v="0"/>
    <x v="8"/>
    <n v="2022"/>
    <n v="1"/>
    <s v="2023-Q3"/>
    <n v="0"/>
  </r>
  <r>
    <s v="ACC001264"/>
    <n v="204"/>
    <s v="KAROND"/>
    <s v="JLG30K"/>
    <n v="20173"/>
    <n v="27690"/>
    <n v="11356"/>
    <d v="2023-07-18T00:00:00"/>
    <s v="Fully Paid"/>
    <s v="Quarterly EMI"/>
    <n v="1320004"/>
    <s v="KAROND-1320004"/>
    <s v="Nisha Malhotra"/>
    <s v="Female"/>
    <s v="36-45"/>
    <n v="36"/>
    <s v="1/1/1983"/>
    <s v="SC"/>
    <s v="Hindu"/>
    <s v="MORTGAGE"/>
    <s v="100K+"/>
    <s v="Self-Employed"/>
    <n v="489"/>
    <s v="XLG"/>
    <s v="Services"/>
    <s v=" 36 months"/>
    <n v="0.1065"/>
    <s v="B"/>
    <s v="B2"/>
    <s v="KAROND"/>
    <s v="200-DBS"/>
    <s v="BHOPAL"/>
    <s v="MP"/>
    <s v="MADHYA PRADESH"/>
    <s v="BHOPAL"/>
    <n v="1320004"/>
    <s v="12758-ROHIT KUMAR JAISWAL"/>
    <s v="Medium"/>
    <n v="21742"/>
    <n v="28142"/>
    <n v="19939"/>
    <n v="41.22"/>
    <n v="1173.5"/>
    <s v="N"/>
    <s v="N"/>
    <n v="0"/>
    <s v="On-Time"/>
    <x v="527"/>
    <s v="2023-07"/>
    <s v="2023-06"/>
    <n v="0"/>
    <n v="0"/>
    <x v="8"/>
    <n v="2022"/>
    <n v="0"/>
    <s v="2023-Q3"/>
    <n v="0"/>
  </r>
  <r>
    <s v="ACC001546"/>
    <n v="385"/>
    <s v="BEHROR"/>
    <s v="JLG46K"/>
    <n v="38596"/>
    <n v="19569"/>
    <n v="21858"/>
    <d v="2023-07-18T00:00:00"/>
    <s v="Active"/>
    <s v="Quarterly EMI"/>
    <n v="30179"/>
    <s v="BEHROR-30179"/>
    <s v="Vivaan Nair"/>
    <s v="Female"/>
    <s v="46-55"/>
    <n v="49"/>
    <s v="3/1/1970"/>
    <s v="General"/>
    <s v="Muslim"/>
    <s v="RENT"/>
    <s v="100K+"/>
    <s v="Salaried"/>
    <n v="519"/>
    <s v="XLG"/>
    <s v="Home Loan"/>
    <s v=" 36 months"/>
    <n v="0.1825"/>
    <s v="D"/>
    <s v="D5"/>
    <s v="BEHROR"/>
    <s v="301-DBS"/>
    <s v="JAIPUR"/>
    <s v="RJ"/>
    <s v="RAJASTHAN"/>
    <s v="BEHROD"/>
    <n v="30179"/>
    <s v="10055-MAHESH KUMAR PATEL"/>
    <s v="Low"/>
    <n v="40123"/>
    <n v="20218"/>
    <n v="38464"/>
    <n v="19.66"/>
    <n v="1514.82"/>
    <s v="N"/>
    <s v="N"/>
    <n v="2"/>
    <s v="On-Time"/>
    <x v="700"/>
    <s v="2023-07"/>
    <s v="2023-06"/>
    <n v="1"/>
    <n v="0"/>
    <x v="8"/>
    <n v="2022"/>
    <n v="1"/>
    <s v="2023-Q3"/>
    <n v="0"/>
  </r>
  <r>
    <s v="ACC000381"/>
    <n v="303"/>
    <s v="MADHUBANI"/>
    <s v="JLG44K"/>
    <n v="33975"/>
    <n v="21685"/>
    <n v="43903"/>
    <d v="2023-07-19T00:00:00"/>
    <s v="Fully Paid"/>
    <s v="Quarterly EMI"/>
    <n v="1140044"/>
    <s v="MADHUBANI-1140044"/>
    <s v="Ananya Reddy"/>
    <s v="Female"/>
    <s v="18-25"/>
    <m/>
    <m/>
    <s v="General"/>
    <s v="Muslim"/>
    <s v="MORTGAGE"/>
    <s v="&lt;25K"/>
    <s v="Self-Employed"/>
    <n v="660"/>
    <s v="XLG"/>
    <s v="Home Loan"/>
    <s v=" 36 months"/>
    <n v="6.6199999999999995E-2"/>
    <s v="A"/>
    <s v="A2"/>
    <s v="MADHUBANI"/>
    <s v="209-DBS"/>
    <s v="PATNA"/>
    <s v="BR"/>
    <s v="BIHAR"/>
    <s v="MADHUBANI"/>
    <n v="1140044"/>
    <s v="10514-MANISH KUMAR MISHRA"/>
    <s v="Medium"/>
    <n v="33993"/>
    <n v="22005"/>
    <n v="33902"/>
    <n v="0.11"/>
    <n v="3915.63"/>
    <s v="N"/>
    <s v="N"/>
    <n v="2"/>
    <s v="Late"/>
    <x v="386"/>
    <s v="2023-07"/>
    <s v="2023-06"/>
    <n v="0"/>
    <n v="0"/>
    <x v="8"/>
    <n v="2022"/>
    <n v="0"/>
    <s v="2023-Q3"/>
    <n v="0"/>
  </r>
  <r>
    <s v="ACC001127"/>
    <n v="545"/>
    <s v="DHURI"/>
    <s v="JLG50K"/>
    <n v="14910"/>
    <n v="12540"/>
    <n v="33868"/>
    <d v="2023-07-19T00:00:00"/>
    <s v="Fully Paid"/>
    <s v="Monthly EMI"/>
    <n v="1030063"/>
    <s v="DHURI-1030063"/>
    <s v="Ananya Mehta"/>
    <s v="Female"/>
    <s v="26-35"/>
    <n v="30"/>
    <s v="1/1/1988"/>
    <s v="ST"/>
    <s v="Sikh"/>
    <s v="RENT"/>
    <s v="75K-100K"/>
    <s v="Business"/>
    <n v="783"/>
    <s v="XLG"/>
    <s v="Home Loan"/>
    <s v=" 60 months"/>
    <n v="0.1991"/>
    <s v="E"/>
    <s v="E4"/>
    <s v="DHURI"/>
    <s v="102-DBS"/>
    <s v="LUDHIANA"/>
    <s v="PB"/>
    <s v="PUNJAB"/>
    <s v="SANGRUR"/>
    <n v="1030063"/>
    <s v="12058-DEEPAK KUMAR"/>
    <s v="Low"/>
    <n v="15401"/>
    <n v="12360"/>
    <n v="14530"/>
    <n v="25.71"/>
    <n v="3367"/>
    <s v="N"/>
    <s v="N"/>
    <n v="1"/>
    <s v="Late"/>
    <x v="408"/>
    <s v="2023-07"/>
    <s v="2023-06"/>
    <n v="0"/>
    <n v="0"/>
    <x v="8"/>
    <n v="2022"/>
    <n v="0"/>
    <s v="2023-Q3"/>
    <n v="0"/>
  </r>
  <r>
    <s v="ACC000698"/>
    <n v="615"/>
    <s v="MUKTSAR"/>
    <s v="JLG45K"/>
    <n v="4520"/>
    <n v="34462"/>
    <n v="44518"/>
    <d v="2023-07-22T00:00:00"/>
    <s v="Paid Off"/>
    <s v="Quarterly EMI"/>
    <n v="1110166"/>
    <s v="MUKTSAR-1110166"/>
    <s v="Vivaan Patel"/>
    <s v="Female"/>
    <s v="46-55"/>
    <n v="55"/>
    <s v="1/1/1964"/>
    <s v="General"/>
    <s v="Muslim"/>
    <s v="MORTGAGE"/>
    <s v="25K-50K"/>
    <s v="Self-Employed"/>
    <n v="489"/>
    <s v="XLG"/>
    <s v="Agriculture"/>
    <s v=" 36 months"/>
    <n v="7.51E-2"/>
    <s v="A"/>
    <s v="A3"/>
    <s v="MUKTSAR"/>
    <s v="102-DBS"/>
    <s v="LUDHIANA"/>
    <s v="PB"/>
    <s v="PUNJAB"/>
    <s v="SRI MUKTSAR SAHIB"/>
    <n v="1110166"/>
    <s v="11303-ASHUTOSH KUMAR SUMAN"/>
    <s v="Medium"/>
    <n v="4484"/>
    <n v="36073"/>
    <n v="4252"/>
    <n v="22.92"/>
    <n v="4062.58"/>
    <s v="N"/>
    <s v="N"/>
    <n v="2"/>
    <s v="On-Time"/>
    <x v="327"/>
    <s v="2023-07"/>
    <s v="2023-06"/>
    <n v="0"/>
    <n v="0"/>
    <x v="8"/>
    <n v="2022"/>
    <n v="1"/>
    <s v="2023-Q3"/>
    <n v="0"/>
  </r>
  <r>
    <s v="ACC000371"/>
    <n v="372"/>
    <s v="BEHROR"/>
    <s v="JLG30K"/>
    <n v="27948"/>
    <n v="33924"/>
    <n v="20088"/>
    <d v="2023-07-23T00:00:00"/>
    <s v="Active"/>
    <s v="Quarterly EMI"/>
    <n v="30179"/>
    <s v="BEHROR-30179"/>
    <s v="Ananya Mehta"/>
    <s v="Female"/>
    <s v="26-35"/>
    <n v="30"/>
    <s v="1/1/1988"/>
    <s v="ST"/>
    <s v="Sikh"/>
    <s v="RENT"/>
    <s v="75K-100K"/>
    <s v="Business"/>
    <n v="783"/>
    <s v="XLG"/>
    <s v="Services"/>
    <s v=" 36 months"/>
    <n v="0.1065"/>
    <s v="B"/>
    <s v="B2"/>
    <s v="BEHROR"/>
    <s v="301-DBS"/>
    <s v="JAIPUR"/>
    <s v="RJ"/>
    <s v="RAJASTHAN"/>
    <s v="BEHROD"/>
    <n v="30179"/>
    <s v="10055-MAHESH KUMAR PATEL"/>
    <s v="Low"/>
    <n v="29471"/>
    <n v="34587"/>
    <n v="27897"/>
    <n v="42.62"/>
    <n v="4251.5"/>
    <s v="N"/>
    <s v="N"/>
    <n v="0"/>
    <s v="On-Time"/>
    <x v="237"/>
    <s v="2023-07"/>
    <s v="2023-06"/>
    <n v="1"/>
    <n v="0"/>
    <x v="8"/>
    <n v="2022"/>
    <n v="1"/>
    <s v="2023-Q3"/>
    <n v="0"/>
  </r>
  <r>
    <s v="ACC001643"/>
    <n v="564"/>
    <s v="KURUKSHETRA"/>
    <s v="JLG30K"/>
    <n v="8378"/>
    <n v="20742"/>
    <n v="17361"/>
    <d v="2023-07-26T00:00:00"/>
    <s v="Fully Paid"/>
    <s v="Quarterly EMI"/>
    <n v="70364"/>
    <s v="KURUKSHETRA-70364"/>
    <s v="Kavya Mehta"/>
    <s v="Female"/>
    <s v="46-55"/>
    <n v="52"/>
    <s v="1/1/1967"/>
    <s v="General"/>
    <s v="Muslim"/>
    <s v="RENT"/>
    <s v="&lt;25K"/>
    <s v="Business"/>
    <n v="390"/>
    <s v="XLG"/>
    <s v="Services"/>
    <s v=" 36 months"/>
    <n v="0.1065"/>
    <s v="B"/>
    <s v="B2"/>
    <s v="KURUKSHETRA"/>
    <s v="206-DBS"/>
    <s v="KARNAL"/>
    <s v="HR"/>
    <s v="HARYANA"/>
    <s v="KURUKSHETRA"/>
    <n v="70364"/>
    <s v="10028-AAYUSH PANDEY"/>
    <s v="Medium"/>
    <n v="7923"/>
    <n v="22542"/>
    <n v="7907"/>
    <n v="42.6"/>
    <n v="1541.48"/>
    <s v="N"/>
    <s v="N"/>
    <n v="1"/>
    <s v="On-Time"/>
    <x v="607"/>
    <s v="2023-07"/>
    <s v="2023-06"/>
    <n v="0"/>
    <n v="0"/>
    <x v="8"/>
    <n v="2022"/>
    <n v="0"/>
    <s v="2023-Q3"/>
    <n v="0"/>
  </r>
  <r>
    <s v="ACC000825"/>
    <n v="12"/>
    <s v="BEHROR"/>
    <s v="JLG30K"/>
    <n v="39729"/>
    <n v="21951"/>
    <n v="8557"/>
    <d v="2023-07-28T00:00:00"/>
    <s v="Paid Off"/>
    <s v="Quarterly EMI"/>
    <n v="30179"/>
    <s v="BEHROR-30179"/>
    <s v="Meera Sharma"/>
    <s v="Female"/>
    <s v="36-45"/>
    <n v="45"/>
    <s v="1/1/1972"/>
    <s v="OBC"/>
    <s v="Hindu"/>
    <s v="OWN"/>
    <s v="75K-100K"/>
    <s v="Business"/>
    <n v="417"/>
    <s v="XLG"/>
    <s v="Services"/>
    <s v=" 36 months"/>
    <n v="0.1065"/>
    <s v="B"/>
    <s v="B2"/>
    <s v="BEHROR"/>
    <s v="301-DBS"/>
    <s v="JAIPUR"/>
    <s v="RJ"/>
    <s v="RAJASTHAN"/>
    <s v="BEHROD"/>
    <n v="30179"/>
    <s v="10055-MAHESH KUMAR PATEL"/>
    <s v="Low"/>
    <n v="40583"/>
    <n v="22532"/>
    <n v="39476"/>
    <n v="26.63"/>
    <n v="1393.97"/>
    <s v="N"/>
    <s v="N"/>
    <n v="0"/>
    <s v="Late"/>
    <x v="310"/>
    <s v="2023-07"/>
    <s v="2023-06"/>
    <n v="0"/>
    <n v="0"/>
    <x v="8"/>
    <n v="2022"/>
    <n v="0"/>
    <s v="2023-Q3"/>
    <n v="0"/>
  </r>
  <r>
    <s v="ACC001373"/>
    <n v="80"/>
    <s v="BEHROR"/>
    <s v="JLG35K"/>
    <n v="15627"/>
    <n v="34046"/>
    <n v="7870"/>
    <d v="2023-07-28T00:00:00"/>
    <s v="Fully Paid"/>
    <s v="Quarterly EMI"/>
    <n v="30179"/>
    <s v="BEHROR-30179"/>
    <s v="Vivaan Joshi"/>
    <s v="Female"/>
    <s v="26-35"/>
    <n v="33"/>
    <s v="15-06-1986"/>
    <s v="SC"/>
    <s v="Sikh"/>
    <s v="MORTGAGE"/>
    <s v="75K-100K"/>
    <s v="Self-Employed"/>
    <n v="847"/>
    <s v="XLG"/>
    <s v="Trade"/>
    <s v=" 36 months"/>
    <n v="9.9099999999999994E-2"/>
    <s v="B"/>
    <s v="B1"/>
    <s v="BEHROR"/>
    <s v="301-DBS"/>
    <s v="JAIPUR"/>
    <s v="RJ"/>
    <s v="RAJASTHAN"/>
    <s v="BEHROD"/>
    <n v="30179"/>
    <s v="10055-MAHESH KUMAR PATEL"/>
    <s v="Low"/>
    <n v="17094"/>
    <n v="34830"/>
    <n v="15508"/>
    <n v="26.77"/>
    <n v="147.58000000000001"/>
    <s v="N"/>
    <s v="N"/>
    <n v="0"/>
    <s v="Very Late"/>
    <x v="724"/>
    <s v="2023-07"/>
    <s v="2023-06"/>
    <n v="0"/>
    <n v="0"/>
    <x v="8"/>
    <n v="2022"/>
    <n v="0"/>
    <s v="2023-Q3"/>
    <n v="1"/>
  </r>
  <r>
    <s v="ACC000984"/>
    <n v="199"/>
    <s v="Mangaldoi"/>
    <s v="JLG30K"/>
    <n v="40343"/>
    <n v="9210"/>
    <n v="14816"/>
    <d v="2023-07-29T00:00:00"/>
    <s v="Fully Paid"/>
    <s v="Quarterly EMI"/>
    <n v="570241"/>
    <s v="Mangaldoi-570241"/>
    <s v="Laksh Reddy"/>
    <s v="Female"/>
    <s v="26-35"/>
    <n v="34"/>
    <s v="1/1/1985"/>
    <s v="OBC"/>
    <s v="Hindu"/>
    <s v="RENT"/>
    <s v="&lt;25K"/>
    <s v="Salaried"/>
    <n v="707"/>
    <s v="XLG"/>
    <s v="Services"/>
    <s v=" 36 months"/>
    <n v="0.1065"/>
    <s v="B"/>
    <s v="B2"/>
    <s v="Mangaldoi"/>
    <s v="208-DBS"/>
    <s v="GUWAAHATI"/>
    <s v="AS"/>
    <s v="ASSAM"/>
    <s v="Mangaldoi"/>
    <n v="570241"/>
    <s v="10961-NAYAN JYOTI SARMAH"/>
    <s v="Low"/>
    <n v="40295"/>
    <n v="10077"/>
    <n v="40325"/>
    <n v="34.83"/>
    <n v="4165.01"/>
    <s v="N"/>
    <s v="N"/>
    <n v="1"/>
    <s v="On-Time"/>
    <x v="320"/>
    <s v="2023-07"/>
    <s v="2023-06"/>
    <n v="0"/>
    <n v="0"/>
    <x v="8"/>
    <n v="2022"/>
    <n v="0"/>
    <s v="2023-Q3"/>
    <n v="0"/>
  </r>
  <r>
    <s v="ACC000855"/>
    <n v="352"/>
    <s v="KARNAL"/>
    <s v="JLG40K"/>
    <n v="27146"/>
    <n v="23310"/>
    <n v="34860"/>
    <d v="2023-08-11T00:00:00"/>
    <s v="Fully Paid"/>
    <s v="Quarterly EMI"/>
    <n v="50678"/>
    <s v="KARNAL-50678"/>
    <s v="Ishaan Mehta"/>
    <s v="Female"/>
    <s v="18-25"/>
    <n v="23"/>
    <s v="1/1/1994"/>
    <s v="OBC"/>
    <s v="Hindu"/>
    <s v="RENT"/>
    <s v="100K+"/>
    <s v="Business"/>
    <n v="416"/>
    <s v="XLG"/>
    <s v="Services"/>
    <s v=" 36 months"/>
    <n v="0.17269999999999999"/>
    <s v="D"/>
    <s v="D3"/>
    <s v="KARNAL"/>
    <s v="206-DBS"/>
    <s v="KARNAL"/>
    <s v="HR"/>
    <s v="HARYANA"/>
    <s v="KARNAL"/>
    <n v="50678"/>
    <s v="10282-NAIM ALI"/>
    <s v="Medium"/>
    <n v="26816"/>
    <n v="23135"/>
    <n v="26965"/>
    <n v="21.5"/>
    <n v="3239.91"/>
    <s v="N"/>
    <s v="N"/>
    <n v="1"/>
    <s v="On-Time"/>
    <x v="725"/>
    <s v="2023-08"/>
    <s v="2023-07"/>
    <n v="0"/>
    <n v="0"/>
    <x v="8"/>
    <n v="2022"/>
    <n v="0"/>
    <s v="2023-Q3"/>
    <n v="1"/>
  </r>
  <r>
    <s v="ACC000426"/>
    <n v="339"/>
    <s v="JALANDHAR"/>
    <s v="JLG30K"/>
    <n v="44429"/>
    <n v="45656"/>
    <n v="21035"/>
    <d v="2023-08-12T00:00:00"/>
    <s v="Active"/>
    <s v="Quarterly EMI"/>
    <n v="160051"/>
    <s v="JALANDHAR-160051"/>
    <s v="Ananya Patel"/>
    <s v="Female"/>
    <s v="36-45"/>
    <n v="43"/>
    <s v="1/3/1975"/>
    <s v="Minority"/>
    <s v="Muslim"/>
    <s v="RENT"/>
    <s v="75K-100K"/>
    <s v="Salaried"/>
    <n v="558"/>
    <s v="XLG"/>
    <s v="Services"/>
    <s v=" 36 months"/>
    <n v="0.1065"/>
    <s v="B"/>
    <s v="B2"/>
    <s v="JALANDHAR"/>
    <s v="102-DBS"/>
    <s v="LUDHIANA"/>
    <s v="PB"/>
    <s v="PUNJAB"/>
    <s v="JALANDHAR"/>
    <n v="160051"/>
    <s v="10067-AKSHAY KUMAR"/>
    <s v="Low"/>
    <n v="44809"/>
    <n v="47439"/>
    <n v="44068"/>
    <n v="8.5299999999999994"/>
    <n v="4270.38"/>
    <s v="N"/>
    <s v="N"/>
    <n v="2"/>
    <s v="On-Time"/>
    <x v="208"/>
    <s v="2023-08"/>
    <s v="2023-07"/>
    <n v="1"/>
    <n v="0"/>
    <x v="8"/>
    <n v="2022"/>
    <n v="0"/>
    <s v="2023-Q3"/>
    <n v="0"/>
  </r>
  <r>
    <s v="ACC000599"/>
    <n v="184"/>
    <s v="ASANSOL"/>
    <s v="JLG30K"/>
    <n v="37757"/>
    <n v="21655"/>
    <n v="42368"/>
    <d v="2023-08-13T00:00:00"/>
    <s v="Fully Paid"/>
    <s v="Monthly EMI"/>
    <n v="690076"/>
    <s v="ASANSOL-690076"/>
    <s v="Laksh Sharma"/>
    <s v="Female"/>
    <s v="36-45"/>
    <n v="37"/>
    <s v="1/1/1982"/>
    <s v="Minority"/>
    <s v="Muslim"/>
    <s v="RENT"/>
    <s v="&lt;25K"/>
    <s v="Self-Employed"/>
    <n v="740"/>
    <s v="XLG"/>
    <s v="Services"/>
    <s v=" 36 months"/>
    <n v="0.1065"/>
    <s v="B"/>
    <s v="B2"/>
    <s v="ASANSOL"/>
    <s v="201-DBS"/>
    <s v="HOWRAH"/>
    <s v="WB"/>
    <s v="WEST BENGAL"/>
    <s v="PASCHIM BARDHHAMAN"/>
    <n v="690076"/>
    <s v="10035-ABHAY TOMER"/>
    <s v="Medium"/>
    <n v="39430"/>
    <n v="22058"/>
    <n v="37613"/>
    <n v="36.08"/>
    <n v="3301.39"/>
    <s v="N"/>
    <s v="N"/>
    <n v="1"/>
    <s v="On-Time"/>
    <x v="308"/>
    <s v="2023-08"/>
    <s v="2023-07"/>
    <n v="0"/>
    <n v="0"/>
    <x v="8"/>
    <n v="2022"/>
    <n v="0"/>
    <s v="2023-Q3"/>
    <n v="0"/>
  </r>
  <r>
    <s v="ACC000777"/>
    <n v="223"/>
    <s v="Mangaldoi"/>
    <s v="JLG45K"/>
    <n v="14397"/>
    <n v="7683"/>
    <n v="15004"/>
    <d v="2023-08-14T00:00:00"/>
    <s v="Fully Paid"/>
    <s v="Monthly EMI"/>
    <n v="570241"/>
    <s v="Mangaldoi-570241"/>
    <s v="Nisha Patel"/>
    <s v="Female"/>
    <s v="36-45"/>
    <n v="43"/>
    <s v="1/1/1976"/>
    <s v="OBC"/>
    <s v="Hindu"/>
    <s v="RENT"/>
    <s v="75K-100K"/>
    <s v="Self-Employed"/>
    <n v="798"/>
    <s v="XLG"/>
    <s v="Agriculture"/>
    <s v=" 36 months"/>
    <n v="7.51E-2"/>
    <s v="A"/>
    <s v="A3"/>
    <s v="Mangaldoi"/>
    <s v="208-DBS"/>
    <s v="GUWAAHATI"/>
    <s v="AS"/>
    <s v="ASSAM"/>
    <s v="Mangaldoi"/>
    <n v="570241"/>
    <s v="10961-NAYAN JYOTI SARMAH"/>
    <s v="Low"/>
    <n v="15845"/>
    <n v="8887"/>
    <n v="14074"/>
    <n v="5.69"/>
    <n v="2048.5100000000002"/>
    <s v="N"/>
    <s v="N"/>
    <n v="2"/>
    <s v="Very Late"/>
    <x v="592"/>
    <s v="2023-08"/>
    <s v="2023-07"/>
    <n v="0"/>
    <n v="0"/>
    <x v="8"/>
    <n v="2022"/>
    <n v="0"/>
    <s v="2023-Q3"/>
    <n v="0"/>
  </r>
  <r>
    <s v="ACC000935"/>
    <n v="672"/>
    <s v="BEHROR"/>
    <s v="JLG35K"/>
    <n v="4103"/>
    <n v="15341"/>
    <n v="14989"/>
    <d v="2023-08-14T00:00:00"/>
    <s v="Fully Paid"/>
    <s v="Monthly EMI"/>
    <n v="30179"/>
    <s v="BEHROR-30179"/>
    <s v="Laksh Mehta"/>
    <s v="Female"/>
    <s v="36-45"/>
    <n v="40"/>
    <s v="1/1/1979"/>
    <s v="ST"/>
    <s v="Sikh"/>
    <s v="RENT"/>
    <s v="50K-75K"/>
    <s v="Self-Employed"/>
    <n v="318"/>
    <s v="XLG"/>
    <s v="Trade"/>
    <s v=" 36 months"/>
    <n v="9.9099999999999994E-2"/>
    <s v="B"/>
    <s v="B1"/>
    <s v="BEHROR"/>
    <s v="301-DBS"/>
    <s v="JAIPUR"/>
    <s v="RJ"/>
    <s v="RAJASTHAN"/>
    <s v="BEHROD"/>
    <n v="30179"/>
    <s v="10055-MAHESH KUMAR PATEL"/>
    <s v="Low"/>
    <n v="5354"/>
    <n v="16362"/>
    <n v="3919"/>
    <n v="9.65"/>
    <n v="3188.15"/>
    <s v="Y"/>
    <s v="N"/>
    <n v="0"/>
    <s v="On-Time"/>
    <x v="78"/>
    <s v="2023-08"/>
    <s v="2023-07"/>
    <n v="0"/>
    <n v="0"/>
    <x v="8"/>
    <n v="2022"/>
    <n v="0"/>
    <s v="2023-Q3"/>
    <n v="0"/>
  </r>
  <r>
    <s v="ACC001036"/>
    <n v="714"/>
    <s v="DURGAPUR"/>
    <s v="JLG30K"/>
    <n v="34671"/>
    <n v="14691"/>
    <n v="3456"/>
    <d v="2023-08-15T00:00:00"/>
    <s v="Active"/>
    <s v="Monthly EMI"/>
    <n v="700013"/>
    <s v="DURGAPUR-700013"/>
    <s v="Vivaan Joshi"/>
    <s v="Female"/>
    <s v="26-35"/>
    <n v="33"/>
    <s v="15-06-1986"/>
    <s v="SC"/>
    <s v="Sikh"/>
    <s v="MORTGAGE"/>
    <s v="75K-100K"/>
    <s v="Self-Employed"/>
    <n v="847"/>
    <s v="XLG"/>
    <s v="Services"/>
    <s v=" 36 months"/>
    <n v="0.1065"/>
    <s v="B"/>
    <s v="B2"/>
    <s v="DURGAPUR"/>
    <s v="201-DBS"/>
    <s v="HOWRAH"/>
    <s v="WB"/>
    <s v="WEST BENGAL"/>
    <s v="PASCHIM BARDHHAMAN"/>
    <n v="700013"/>
    <s v="10037-RAJESH PRATAP"/>
    <s v="Low"/>
    <n v="34855"/>
    <n v="14382"/>
    <n v="34481"/>
    <n v="45.94"/>
    <n v="1156.31"/>
    <s v="Y"/>
    <s v="N"/>
    <n v="2"/>
    <s v="On-Time"/>
    <x v="566"/>
    <s v="2023-08"/>
    <s v="2023-07"/>
    <n v="1"/>
    <n v="0"/>
    <x v="8"/>
    <n v="2022"/>
    <n v="0"/>
    <s v="2023-Q3"/>
    <n v="0"/>
  </r>
  <r>
    <s v="ACC000377"/>
    <n v="375"/>
    <s v="JALANDHAR"/>
    <s v="JLG46K"/>
    <n v="15414"/>
    <n v="18724"/>
    <n v="8544"/>
    <d v="2023-08-17T00:00:00"/>
    <s v="Default"/>
    <s v="Monthly EMI"/>
    <n v="160051"/>
    <s v="JALANDHAR-160051"/>
    <s v="Diya Chopra"/>
    <s v="Female"/>
    <s v="26-35"/>
    <n v="35"/>
    <s v="20-03-1984"/>
    <s v="SC"/>
    <s v="Hindu"/>
    <s v="RENT"/>
    <s v="75K-100K"/>
    <s v="Self-Employed"/>
    <n v="567"/>
    <s v="XLG"/>
    <s v="Home Loan"/>
    <s v=" 36 months"/>
    <n v="0.1825"/>
    <s v="D"/>
    <s v="D5"/>
    <s v="JALANDHAR"/>
    <s v="102-DBS"/>
    <s v="LUDHIANA"/>
    <s v="PB"/>
    <s v="PUNJAB"/>
    <s v="JALANDHAR"/>
    <n v="160051"/>
    <s v="10067-AKSHAY KUMAR"/>
    <s v="Low"/>
    <n v="15210"/>
    <n v="20467"/>
    <n v="15206"/>
    <n v="7.29"/>
    <n v="1644.18"/>
    <s v="N"/>
    <s v="N"/>
    <n v="2"/>
    <s v="On-Time"/>
    <x v="323"/>
    <s v="2023-08"/>
    <s v="2023-07"/>
    <n v="0"/>
    <n v="0"/>
    <x v="8"/>
    <n v="2022"/>
    <n v="0"/>
    <s v="2023-Q3"/>
    <n v="0"/>
  </r>
  <r>
    <s v="ACC001523"/>
    <n v="525"/>
    <s v="BEHROR"/>
    <s v="JLG35K"/>
    <n v="21669"/>
    <n v="48108"/>
    <n v="31615"/>
    <d v="2023-08-17T00:00:00"/>
    <s v="Fully Paid"/>
    <s v="Quarterly EMI"/>
    <n v="30179"/>
    <s v="BEHROR-30179"/>
    <s v="Kavya Gupta"/>
    <s v="Female"/>
    <s v="26-35"/>
    <n v="35"/>
    <s v="1/1/1984"/>
    <s v="ST"/>
    <s v="Sikh"/>
    <s v="RENT"/>
    <s v="50K-75K"/>
    <s v="Business"/>
    <n v="721"/>
    <s v="XLG"/>
    <s v="Trade"/>
    <s v=" 36 months"/>
    <n v="9.9099999999999994E-2"/>
    <s v="B"/>
    <s v="B1"/>
    <s v="BEHROR"/>
    <s v="301-DBS"/>
    <s v="JAIPUR"/>
    <s v="RJ"/>
    <s v="RAJASTHAN"/>
    <s v="BEHROD"/>
    <n v="30179"/>
    <s v="10055-MAHESH KUMAR PATEL"/>
    <s v="Low"/>
    <n v="21666"/>
    <n v="47655"/>
    <n v="21405"/>
    <n v="32.46"/>
    <n v="2209.23"/>
    <s v="N"/>
    <s v="N"/>
    <n v="0"/>
    <s v="On-Time"/>
    <x v="1"/>
    <s v="2023-08"/>
    <s v="2023-07"/>
    <n v="0"/>
    <n v="0"/>
    <x v="8"/>
    <n v="2022"/>
    <n v="0"/>
    <s v="2023-Q3"/>
    <n v="0"/>
  </r>
  <r>
    <s v="ACC000356"/>
    <n v="66"/>
    <s v="Mangaldoi"/>
    <s v="JLG29K"/>
    <n v="5673"/>
    <n v="39614"/>
    <n v="36443"/>
    <d v="2023-08-18T00:00:00"/>
    <s v="Fully Paid"/>
    <s v="Quarterly EMI"/>
    <n v="570241"/>
    <s v="Mangaldoi-570241"/>
    <s v="Nisha Malhotra"/>
    <s v="Female"/>
    <s v="36-45"/>
    <n v="42"/>
    <s v="1/1/1977"/>
    <s v="SC"/>
    <s v="Hindu"/>
    <s v="RENT"/>
    <s v="25K-50K"/>
    <s v="Self-Employed"/>
    <n v="717"/>
    <s v="XLG"/>
    <s v="Trade"/>
    <s v=" 60 months"/>
    <n v="0.17269999999999999"/>
    <s v="D"/>
    <s v="D3"/>
    <s v="Mangaldoi"/>
    <s v="208-DBS"/>
    <s v="GUWAAHATI"/>
    <s v="AS"/>
    <s v="ASSAM"/>
    <s v="Mangaldoi"/>
    <n v="570241"/>
    <s v="10961-NAYAN JYOTI SARMAH"/>
    <s v="Low"/>
    <n v="7394"/>
    <n v="39585"/>
    <n v="5548"/>
    <n v="0.05"/>
    <n v="4918.5600000000004"/>
    <s v="N"/>
    <s v="N"/>
    <n v="0"/>
    <s v="On-Time"/>
    <x v="726"/>
    <s v="2023-08"/>
    <s v="2023-07"/>
    <n v="0"/>
    <n v="0"/>
    <x v="8"/>
    <n v="2022"/>
    <n v="0"/>
    <s v="2023-Q3"/>
    <n v="1"/>
  </r>
  <r>
    <s v="ACC001060"/>
    <n v="257"/>
    <s v="Mangaldoi"/>
    <s v="JLG30K"/>
    <n v="28619"/>
    <n v="16159"/>
    <n v="9910"/>
    <d v="2023-08-20T00:00:00"/>
    <s v="Default"/>
    <s v="Quarterly EMI"/>
    <n v="570241"/>
    <s v="Mangaldoi-570241"/>
    <s v="Kavya Sharma"/>
    <s v="Female"/>
    <s v="26-35"/>
    <n v="26"/>
    <s v="1/1/1993"/>
    <s v="SC"/>
    <s v="Hindu"/>
    <s v="RENT"/>
    <s v="75K-100K"/>
    <s v="Business"/>
    <n v="398"/>
    <s v="XLG"/>
    <s v="Services"/>
    <s v=" 36 months"/>
    <n v="0.1065"/>
    <s v="B"/>
    <s v="B2"/>
    <s v="Mangaldoi"/>
    <s v="208-DBS"/>
    <s v="GUWAAHATI"/>
    <s v="AS"/>
    <s v="ASSAM"/>
    <s v="Mangaldoi"/>
    <n v="570241"/>
    <s v="10961-NAYAN JYOTI SARMAH"/>
    <s v="Low"/>
    <n v="28710"/>
    <n v="18024"/>
    <n v="28341"/>
    <n v="27.72"/>
    <n v="1276.0899999999999"/>
    <s v="N"/>
    <s v="N"/>
    <n v="2"/>
    <s v="On-Time"/>
    <x v="298"/>
    <s v="2023-08"/>
    <s v="2023-07"/>
    <n v="0"/>
    <n v="0"/>
    <x v="8"/>
    <n v="2022"/>
    <n v="0"/>
    <s v="2023-Q3"/>
    <n v="0"/>
  </r>
  <r>
    <s v="ACC000067"/>
    <n v="264"/>
    <s v="BEHROR"/>
    <s v="JLG35K"/>
    <n v="44976"/>
    <n v="45897"/>
    <n v="26048"/>
    <d v="2023-08-20T00:00:00"/>
    <s v="Fully Paid"/>
    <s v="Quarterly EMI"/>
    <n v="30179"/>
    <s v="BEHROR-30179"/>
    <s v="Kavya Sharma"/>
    <s v="Female"/>
    <s v="36-45"/>
    <n v="42"/>
    <s v="16-08-1975"/>
    <s v="General"/>
    <s v="Hindu"/>
    <s v="MORTGAGE"/>
    <s v="50K-75K"/>
    <s v="Salaried"/>
    <n v="393"/>
    <s v="XLG"/>
    <s v="Trade"/>
    <s v=" 36 months"/>
    <n v="9.9099999999999994E-2"/>
    <s v="B"/>
    <s v="B1"/>
    <s v="BEHROR"/>
    <s v="301-DBS"/>
    <s v="JAIPUR"/>
    <s v="RJ"/>
    <s v="RAJASTHAN"/>
    <s v="BEHROD"/>
    <n v="30179"/>
    <s v="10055-MAHESH KUMAR PATEL"/>
    <s v="Low"/>
    <n v="45918"/>
    <n v="47503"/>
    <n v="44803"/>
    <n v="28.73"/>
    <n v="1007.58"/>
    <s v="N"/>
    <s v="N"/>
    <n v="2"/>
    <s v="Late"/>
    <x v="622"/>
    <s v="2023-08"/>
    <s v="2023-07"/>
    <n v="0"/>
    <n v="0"/>
    <x v="8"/>
    <n v="2022"/>
    <n v="0"/>
    <s v="2023-Q3"/>
    <n v="0"/>
  </r>
  <r>
    <s v="ACC001150"/>
    <n v="603"/>
    <s v="BEHROR"/>
    <s v="JLG35K"/>
    <n v="47814"/>
    <n v="40382"/>
    <n v="7162"/>
    <d v="2023-08-21T00:00:00"/>
    <s v="Paid Off"/>
    <s v="Monthly EMI"/>
    <n v="30179"/>
    <s v="BEHROR-30179"/>
    <s v="Laksh Patel"/>
    <s v="Female"/>
    <s v="46-55"/>
    <n v="46"/>
    <s v="1/1/1973"/>
    <s v="General"/>
    <s v="Hindu"/>
    <s v="RENT"/>
    <s v="50K-75K"/>
    <s v="Business"/>
    <n v="467"/>
    <s v="XLG"/>
    <s v="Trade"/>
    <s v=" 36 months"/>
    <n v="9.9099999999999994E-2"/>
    <s v="B"/>
    <s v="B1"/>
    <s v="BEHROR"/>
    <s v="301-DBS"/>
    <s v="JAIPUR"/>
    <s v="RJ"/>
    <s v="RAJASTHAN"/>
    <s v="BEHROD"/>
    <n v="30179"/>
    <s v="10055-MAHESH KUMAR PATEL"/>
    <s v="Low"/>
    <n v="49456"/>
    <n v="40219"/>
    <n v="47767"/>
    <n v="1.51"/>
    <n v="1294.33"/>
    <s v="N"/>
    <s v="N"/>
    <n v="0"/>
    <s v="On-Time"/>
    <x v="400"/>
    <s v="2023-08"/>
    <s v="2023-07"/>
    <n v="0"/>
    <n v="0"/>
    <x v="8"/>
    <n v="2022"/>
    <n v="0"/>
    <s v="2023-Q3"/>
    <n v="0"/>
  </r>
  <r>
    <s v="ACC000400"/>
    <n v="646"/>
    <s v="SIRSA"/>
    <s v="JLG35K"/>
    <n v="44248"/>
    <n v="15959"/>
    <n v="39925"/>
    <d v="2023-08-22T00:00:00"/>
    <s v="Fully Paid"/>
    <s v="Quarterly EMI"/>
    <n v="730084"/>
    <s v="SIRSA-730084"/>
    <s v="Kavya Verma"/>
    <s v="Female"/>
    <s v="36-45"/>
    <n v="37"/>
    <s v="1/1/1980"/>
    <s v="General"/>
    <s v="Hindu"/>
    <s v="RENT"/>
    <s v="&lt;25K"/>
    <s v="Self-Employed"/>
    <n v="479"/>
    <s v="XLG"/>
    <s v="Trade"/>
    <s v=" 36 months"/>
    <n v="9.9099999999999994E-2"/>
    <s v="B"/>
    <s v="B1"/>
    <s v="SIRSA"/>
    <s v="206-DBS"/>
    <s v="KARNAL"/>
    <s v="HR"/>
    <s v="HARYANA"/>
    <s v="SIRSA"/>
    <n v="730084"/>
    <s v="10149-ABHISHEK MAURYA"/>
    <s v="Medium"/>
    <n v="45831"/>
    <n v="17052"/>
    <n v="43990"/>
    <n v="16.600000000000001"/>
    <n v="4819.1000000000004"/>
    <s v="Y"/>
    <s v="N"/>
    <n v="2"/>
    <s v="Late"/>
    <x v="272"/>
    <s v="2023-08"/>
    <s v="2023-07"/>
    <n v="0"/>
    <n v="0"/>
    <x v="8"/>
    <n v="2022"/>
    <n v="0"/>
    <s v="2023-Q3"/>
    <n v="0"/>
  </r>
  <r>
    <s v="ACC001876"/>
    <n v="445"/>
    <s v="BULANDSHAHR"/>
    <s v="JLG35K"/>
    <n v="8237"/>
    <n v="25832"/>
    <n v="30084"/>
    <d v="2023-08-24T00:00:00"/>
    <s v="Paid Off"/>
    <s v="Monthly EMI"/>
    <n v="10068"/>
    <s v="BULANDSHAHR-10068"/>
    <s v="Nisha Verma"/>
    <s v="Female"/>
    <s v="18-25"/>
    <n v="22"/>
    <s v="10/10/1996"/>
    <s v="ST"/>
    <s v="Sikh"/>
    <s v="MORTGAGE"/>
    <s v="100K+"/>
    <s v="Salaried"/>
    <n v="564"/>
    <s v="XLG"/>
    <s v="Trade"/>
    <s v=" 36 months"/>
    <n v="9.9099999999999994E-2"/>
    <s v="B"/>
    <s v="B1"/>
    <s v="BULANDSHAHR"/>
    <s v="176-DBS"/>
    <s v="BULANDSHAHR"/>
    <s v="UP"/>
    <s v="UTTAR PRADESH"/>
    <s v="BULANDSHAHAR"/>
    <n v="10068"/>
    <s v="10057-NANDI SHANKAR"/>
    <s v="High"/>
    <n v="9677"/>
    <n v="25972"/>
    <n v="7769"/>
    <n v="18.22"/>
    <n v="4639.09"/>
    <s v="N"/>
    <s v="N"/>
    <n v="2"/>
    <s v="Late"/>
    <x v="417"/>
    <s v="2023-08"/>
    <s v="2023-07"/>
    <n v="0"/>
    <n v="0"/>
    <x v="8"/>
    <n v="2022"/>
    <n v="0"/>
    <s v="2023-Q3"/>
    <n v="0"/>
  </r>
  <r>
    <s v="ACC001073"/>
    <n v="418"/>
    <s v="Mathura"/>
    <s v="JLG30K"/>
    <n v="4292"/>
    <n v="49882"/>
    <n v="34813"/>
    <d v="2023-08-25T00:00:00"/>
    <s v="Paid Off"/>
    <s v="Monthly EMI"/>
    <n v="910182"/>
    <s v="Mathura-910182"/>
    <s v="Ananya Verma"/>
    <s v="Female"/>
    <s v="46-55"/>
    <n v="51"/>
    <s v="1/6/1967"/>
    <s v="OBC"/>
    <s v="Hindu"/>
    <s v="MORTGAGE"/>
    <s v="25K-50K"/>
    <s v="Self-Employed"/>
    <n v="770"/>
    <s v="XLG"/>
    <s v="Services"/>
    <s v=" 36 months"/>
    <n v="0.1065"/>
    <s v="B"/>
    <s v="B2"/>
    <s v="Mathura"/>
    <s v="176-DBS"/>
    <s v="BULANDSHAHR"/>
    <s v="UP"/>
    <s v="UTTAR PRADESH"/>
    <s v="MATHURA"/>
    <n v="910182"/>
    <s v="10469-MANISH  PANDEY"/>
    <s v="High"/>
    <n v="6260"/>
    <n v="50266"/>
    <n v="4188"/>
    <n v="45.74"/>
    <n v="3800.49"/>
    <s v="N"/>
    <s v="N"/>
    <n v="2"/>
    <s v="On-Time"/>
    <x v="727"/>
    <s v="2023-08"/>
    <s v="2023-07"/>
    <n v="0"/>
    <n v="0"/>
    <x v="8"/>
    <n v="2022"/>
    <n v="0"/>
    <s v="2023-Q3"/>
    <n v="1"/>
  </r>
  <r>
    <s v="ACC000733"/>
    <n v="896"/>
    <s v="DHURI"/>
    <s v="JLG30K"/>
    <n v="7361"/>
    <n v="12688"/>
    <n v="31761"/>
    <d v="2023-08-25T00:00:00"/>
    <s v="Paid Off"/>
    <s v="Quarterly EMI"/>
    <n v="1030063"/>
    <s v="DHURI-1030063"/>
    <s v="Aarav Malhotra"/>
    <s v="Female"/>
    <s v="46-55"/>
    <n v="53"/>
    <s v="1/1/1966"/>
    <s v="Minority"/>
    <s v="Muslim"/>
    <s v="RENT"/>
    <s v="25K-50K"/>
    <s v="Business"/>
    <n v="812"/>
    <s v="XLG"/>
    <s v="Services"/>
    <s v=" 36 months"/>
    <n v="0.1065"/>
    <s v="B"/>
    <s v="B2"/>
    <s v="DHURI"/>
    <s v="102-DBS"/>
    <s v="LUDHIANA"/>
    <s v="PB"/>
    <s v="PUNJAB"/>
    <s v="SANGRUR"/>
    <n v="1030063"/>
    <s v="12058-DEEPAK KUMAR"/>
    <s v="Low"/>
    <n v="8887"/>
    <n v="13722"/>
    <n v="7012"/>
    <n v="34.880000000000003"/>
    <n v="571.79"/>
    <s v="N"/>
    <s v="N"/>
    <n v="0"/>
    <s v="On-Time"/>
    <x v="575"/>
    <s v="2023-08"/>
    <s v="2023-07"/>
    <n v="0"/>
    <n v="0"/>
    <x v="8"/>
    <n v="2022"/>
    <n v="0"/>
    <s v="2023-Q3"/>
    <n v="0"/>
  </r>
  <r>
    <s v="ACC001870"/>
    <n v="408"/>
    <s v="AGRA"/>
    <s v="JLG30K"/>
    <n v="25919"/>
    <n v="2199"/>
    <n v="37519"/>
    <d v="2023-08-27T00:00:00"/>
    <s v="Fully Paid"/>
    <s v="Monthly EMI"/>
    <n v="140056"/>
    <s v="AGRA-140056"/>
    <s v="Kavya Malhotra"/>
    <s v="Female"/>
    <s v="36-45"/>
    <n v="36"/>
    <s v="1/1/1983"/>
    <s v="ST"/>
    <s v="Sikh"/>
    <s v="RENT"/>
    <s v="&lt;25K"/>
    <s v="Salaried"/>
    <n v="514"/>
    <s v="XLG"/>
    <s v="Services"/>
    <s v=" 36 months"/>
    <n v="0.1065"/>
    <s v="B"/>
    <s v="B2"/>
    <s v="AGRA"/>
    <s v="176-DBS"/>
    <s v="BULANDSHAHR"/>
    <s v="UP"/>
    <s v="UTTAR PRADESH"/>
    <s v="AGRA"/>
    <n v="140056"/>
    <s v="10161-RAM AVTAR"/>
    <s v="Medium"/>
    <n v="25634"/>
    <n v="2743"/>
    <n v="25887"/>
    <n v="8.4499999999999993"/>
    <n v="1693.86"/>
    <s v="N"/>
    <s v="N"/>
    <n v="1"/>
    <s v="On-Time"/>
    <x v="157"/>
    <s v="2023-08"/>
    <s v="2023-07"/>
    <n v="0"/>
    <n v="0"/>
    <x v="8"/>
    <n v="2022"/>
    <n v="0"/>
    <s v="2023-Q3"/>
    <n v="0"/>
  </r>
  <r>
    <s v="ACC001615"/>
    <n v="1001"/>
    <s v="NIMAPADA"/>
    <s v="JLG30K"/>
    <n v="10549"/>
    <n v="32567"/>
    <n v="19498"/>
    <d v="2023-08-31T00:00:00"/>
    <s v="Default"/>
    <s v="Monthly EMI"/>
    <n v="440052"/>
    <s v="NIMAPADA-440052"/>
    <s v="Nisha Malhotra"/>
    <s v="Female"/>
    <s v="36-45"/>
    <n v="42"/>
    <s v="1/1/1977"/>
    <s v="SC"/>
    <s v="Hindu"/>
    <s v="RENT"/>
    <s v="25K-50K"/>
    <s v="Self-Employed"/>
    <n v="717"/>
    <s v="XLG"/>
    <s v="Services"/>
    <s v=" 36 months"/>
    <n v="0.1065"/>
    <s v="B"/>
    <s v="B2"/>
    <s v="NIMAPADA"/>
    <s v="107-DBS"/>
    <s v="BHUBANESWAR"/>
    <s v="OR"/>
    <s v="ODISHA"/>
    <s v="NIMAPADA"/>
    <n v="440052"/>
    <s v="12004-SAMIR RANJAN SUTRADHAR"/>
    <s v="High"/>
    <n v="12187"/>
    <n v="33819"/>
    <n v="10544"/>
    <n v="30.33"/>
    <n v="1504.86"/>
    <s v="N"/>
    <s v="N"/>
    <n v="1"/>
    <s v="On-Time"/>
    <x v="507"/>
    <s v="2023-08"/>
    <s v="2023-07"/>
    <n v="0"/>
    <n v="0"/>
    <x v="8"/>
    <n v="2022"/>
    <n v="0"/>
    <s v="2023-Q3"/>
    <n v="0"/>
  </r>
  <r>
    <s v="ACC000314"/>
    <n v="174"/>
    <s v="Mathura"/>
    <s v="JLG35K"/>
    <n v="5337"/>
    <n v="18124"/>
    <n v="28449"/>
    <d v="2023-09-01T00:00:00"/>
    <s v="Fully Paid"/>
    <s v="Monthly EMI"/>
    <n v="910182"/>
    <s v="Mathura-910182"/>
    <s v="Ananya Malhotra"/>
    <s v="Female"/>
    <s v="46-55"/>
    <n v="54"/>
    <s v="1/1/1965"/>
    <s v="Minority"/>
    <s v="Muslim"/>
    <s v="RENT"/>
    <s v="25K-50K"/>
    <s v="Self-Employed"/>
    <n v="433"/>
    <s v="XLG"/>
    <s v="Trade"/>
    <s v=" 36 months"/>
    <n v="9.9099999999999994E-2"/>
    <s v="B"/>
    <s v="B1"/>
    <s v="Mathura"/>
    <s v="176-DBS"/>
    <s v="BULANDSHAHR"/>
    <s v="UP"/>
    <s v="UTTAR PRADESH"/>
    <s v="MATHURA"/>
    <n v="910182"/>
    <s v="10469-MANISH  PANDEY"/>
    <s v="High"/>
    <n v="5817"/>
    <n v="19570"/>
    <n v="5166"/>
    <n v="28.92"/>
    <n v="1514.07"/>
    <s v="N"/>
    <s v="N"/>
    <n v="1"/>
    <s v="On-Time"/>
    <x v="628"/>
    <s v="2023-09"/>
    <s v="2023-08"/>
    <n v="0"/>
    <n v="0"/>
    <x v="8"/>
    <n v="2022"/>
    <n v="1"/>
    <s v="2023-Q3"/>
    <n v="0"/>
  </r>
  <r>
    <s v="ACC001052"/>
    <n v="234"/>
    <s v="BEHROR"/>
    <s v="JLG30K"/>
    <n v="7038"/>
    <n v="15683"/>
    <n v="24693"/>
    <d v="2023-09-01T00:00:00"/>
    <s v="Fully Paid"/>
    <s v="Monthly EMI"/>
    <n v="30179"/>
    <s v="BEHROR-30179"/>
    <s v="Diya Mehta"/>
    <s v="Female"/>
    <s v="36-45"/>
    <n v="38"/>
    <s v="1/1/1981"/>
    <s v="ST"/>
    <s v="Sikh"/>
    <s v="MORTGAGE"/>
    <s v="25K-50K"/>
    <s v="Business"/>
    <n v="308"/>
    <s v="XLG"/>
    <s v="Services"/>
    <s v=" 36 months"/>
    <n v="0.1065"/>
    <s v="B"/>
    <s v="B2"/>
    <s v="BEHROR"/>
    <s v="301-DBS"/>
    <s v="JAIPUR"/>
    <s v="RJ"/>
    <s v="RAJASTHAN"/>
    <s v="BEHROD"/>
    <n v="30179"/>
    <s v="10055-MAHESH KUMAR PATEL"/>
    <s v="Low"/>
    <n v="7790"/>
    <n v="15967"/>
    <n v="6829"/>
    <n v="27.57"/>
    <n v="4616.03"/>
    <s v="Y"/>
    <s v="N"/>
    <n v="2"/>
    <s v="On-Time"/>
    <x v="728"/>
    <s v="2023-09"/>
    <s v="2023-08"/>
    <n v="0"/>
    <n v="0"/>
    <x v="8"/>
    <n v="2022"/>
    <n v="0"/>
    <s v="2023-Q3"/>
    <n v="1"/>
  </r>
  <r>
    <s v="ACC001219"/>
    <n v="602"/>
    <s v="HABRA"/>
    <s v="JLG30K"/>
    <n v="10790"/>
    <n v="13629"/>
    <n v="43151"/>
    <d v="2023-09-01T00:00:00"/>
    <s v="Active"/>
    <s v="Monthly EMI"/>
    <n v="650051"/>
    <s v="HABRA-650051"/>
    <s v="Vivaan Gupta"/>
    <s v="Female"/>
    <s v="46-55"/>
    <n v="50"/>
    <s v="1/1/1968"/>
    <s v="ST"/>
    <s v="Sikh"/>
    <s v="RENT"/>
    <s v="50K-75K"/>
    <s v="Self-Employed"/>
    <n v="768"/>
    <s v="XLG"/>
    <s v="Services"/>
    <s v=" 36 months"/>
    <n v="0.1065"/>
    <s v="B"/>
    <s v="B2"/>
    <s v="HABRA"/>
    <s v="201-DBS"/>
    <s v="HOWRAH"/>
    <s v="WB"/>
    <s v="WEST BENGAL"/>
    <s v="HABRA"/>
    <n v="650051"/>
    <s v="12361-RITESH KUMAR SINHA"/>
    <s v="Low"/>
    <n v="11444"/>
    <n v="13518"/>
    <n v="10763"/>
    <n v="5.42"/>
    <n v="1334.09"/>
    <s v="Y"/>
    <s v="N"/>
    <n v="1"/>
    <s v="On-Time"/>
    <x v="220"/>
    <s v="2023-09"/>
    <s v="2023-08"/>
    <n v="1"/>
    <n v="0"/>
    <x v="8"/>
    <n v="2022"/>
    <n v="0"/>
    <s v="2023-Q3"/>
    <n v="0"/>
  </r>
  <r>
    <s v="ACC000641"/>
    <n v="872"/>
    <s v="TEZPUR"/>
    <s v="JLG30K"/>
    <n v="10895"/>
    <n v="27110"/>
    <n v="22356"/>
    <d v="2023-09-01T00:00:00"/>
    <s v="Fully Paid"/>
    <s v="Monthly EMI"/>
    <n v="680026"/>
    <s v="TEZPUR-680026"/>
    <s v="Aarav Sharma"/>
    <s v="Female"/>
    <s v="26-35"/>
    <n v="30"/>
    <s v="18-02-1987"/>
    <s v="SC"/>
    <s v="Hindu"/>
    <s v="RENT"/>
    <s v="&lt;25K"/>
    <s v="Business"/>
    <n v="368"/>
    <s v="XLG"/>
    <s v="Services"/>
    <s v=" 36 months"/>
    <n v="0.1065"/>
    <s v="B"/>
    <s v="B2"/>
    <s v="TEZPUR"/>
    <s v="208-DBS"/>
    <s v="GUWAAHATI"/>
    <s v="AS"/>
    <s v="ASSAM"/>
    <s v="SONITPUR"/>
    <n v="680026"/>
    <s v="11055-MANAS PROTIM HAZARIKA"/>
    <s v="Medium"/>
    <n v="12305"/>
    <n v="27869"/>
    <n v="10859"/>
    <n v="2.52"/>
    <n v="1077.3399999999999"/>
    <s v="N"/>
    <s v="N"/>
    <n v="2"/>
    <s v="On-Time"/>
    <x v="181"/>
    <s v="2023-09"/>
    <s v="2023-08"/>
    <n v="0"/>
    <n v="0"/>
    <x v="8"/>
    <n v="2022"/>
    <n v="0"/>
    <s v="2023-Q3"/>
    <n v="0"/>
  </r>
  <r>
    <s v="ACC001421"/>
    <n v="170"/>
    <s v="CHHAPRA"/>
    <s v="JLG46K"/>
    <n v="38986"/>
    <n v="21049"/>
    <n v="35419"/>
    <d v="2023-09-04T00:00:00"/>
    <s v="Active"/>
    <s v="Quarterly EMI"/>
    <n v="380112"/>
    <s v="CHHAPRA-380112"/>
    <s v="Laksh Gupta"/>
    <s v="Female"/>
    <s v="36-45"/>
    <n v="36"/>
    <s v="8/9/1983"/>
    <s v="General"/>
    <s v="Muslim"/>
    <s v="OWN"/>
    <s v="&lt;25K"/>
    <s v="Business"/>
    <n v="807"/>
    <s v="XLG"/>
    <s v="Home Loan"/>
    <s v=" 36 months"/>
    <n v="0.1825"/>
    <s v="D"/>
    <s v="D5"/>
    <s v="CHHAPRA"/>
    <s v="209-DBS"/>
    <s v="PATNA"/>
    <s v="BR"/>
    <s v="BIHAR"/>
    <s v="CHHAPRA"/>
    <n v="380112"/>
    <s v="11867-VIKRANT KUMAR VICKY"/>
    <s v="High"/>
    <n v="39912"/>
    <n v="22625"/>
    <n v="38821"/>
    <n v="3.62"/>
    <n v="4289.43"/>
    <s v="N"/>
    <s v="N"/>
    <n v="1"/>
    <s v="Late"/>
    <x v="379"/>
    <s v="2023-09"/>
    <s v="2023-08"/>
    <n v="1"/>
    <n v="0"/>
    <x v="8"/>
    <n v="2022"/>
    <n v="0"/>
    <s v="2023-Q3"/>
    <n v="0"/>
  </r>
  <r>
    <s v="ACC000808"/>
    <n v="476"/>
    <s v="FATEHGARH SAHIB"/>
    <s v="JLG30K"/>
    <n v="10687"/>
    <n v="23290"/>
    <n v="9743"/>
    <d v="2023-09-05T00:00:00"/>
    <s v="Paid Off"/>
    <s v="Quarterly EMI"/>
    <n v="120676"/>
    <s v="FATEHGARH SAHIB-120676"/>
    <s v="Nisha Reddy"/>
    <s v="Female"/>
    <s v="36-45"/>
    <n v="44"/>
    <s v="1/1/1975"/>
    <s v="OBC"/>
    <s v="Hindu"/>
    <s v="MORTGAGE"/>
    <s v="75K-100K"/>
    <s v="Business"/>
    <n v="815"/>
    <s v="XLG"/>
    <s v="Services"/>
    <s v=" 36 months"/>
    <n v="0.1065"/>
    <s v="B"/>
    <s v="B2"/>
    <s v="FATEHGARH SAHIB"/>
    <s v="102-DBS"/>
    <s v="LUDHIANA"/>
    <s v="PB"/>
    <s v="PUNJAB"/>
    <s v="FATEHGARH SAHIB"/>
    <n v="120676"/>
    <s v="10037-RAJESH PRATAP"/>
    <s v="Medium"/>
    <n v="11135"/>
    <n v="24551"/>
    <n v="10350"/>
    <n v="43.48"/>
    <n v="2178.0100000000002"/>
    <s v="N"/>
    <s v="N"/>
    <n v="2"/>
    <s v="On-Time"/>
    <x v="207"/>
    <s v="2023-09"/>
    <s v="2023-08"/>
    <n v="0"/>
    <n v="0"/>
    <x v="8"/>
    <n v="2022"/>
    <n v="0"/>
    <s v="2023-Q3"/>
    <n v="0"/>
  </r>
  <r>
    <s v="ACC001429"/>
    <n v="605"/>
    <s v="MADHUBANI"/>
    <s v="JLG35K"/>
    <n v="18116"/>
    <n v="40226"/>
    <n v="44104"/>
    <d v="2023-09-08T00:00:00"/>
    <s v="Default"/>
    <s v="Monthly EMI"/>
    <n v="1140044"/>
    <s v="MADHUBANI-1140044"/>
    <s v="Aarav Malhotra"/>
    <s v="Female"/>
    <s v="46-55"/>
    <n v="47"/>
    <s v="1/1/1972"/>
    <s v="Minority"/>
    <s v="Muslim"/>
    <s v="RENT"/>
    <s v="&lt;25K"/>
    <s v="Salaried"/>
    <n v="526"/>
    <s v="XLG"/>
    <s v="Trade"/>
    <s v=" 36 months"/>
    <n v="9.9099999999999994E-2"/>
    <s v="B"/>
    <s v="B1"/>
    <s v="MADHUBANI"/>
    <s v="209-DBS"/>
    <s v="PATNA"/>
    <s v="BR"/>
    <s v="BIHAR"/>
    <s v="MADHUBANI"/>
    <n v="1140044"/>
    <s v="10514-MANISH KUMAR MISHRA"/>
    <s v="Medium"/>
    <n v="19045"/>
    <n v="40622"/>
    <n v="17839"/>
    <n v="4.4400000000000004"/>
    <n v="303.39999999999998"/>
    <s v="N"/>
    <s v="N"/>
    <n v="2"/>
    <s v="On-Time"/>
    <x v="634"/>
    <s v="2023-09"/>
    <s v="2023-08"/>
    <n v="0"/>
    <n v="0"/>
    <x v="8"/>
    <n v="2022"/>
    <n v="0"/>
    <s v="2023-Q3"/>
    <n v="0"/>
  </r>
  <r>
    <s v="ACC000921"/>
    <n v="62"/>
    <s v="SIRSA"/>
    <s v="JLG35"/>
    <n v="35732"/>
    <n v="26021"/>
    <n v="38625"/>
    <d v="2023-09-14T00:00:00"/>
    <s v="Paid Off"/>
    <s v="Monthly EMI"/>
    <n v="730084"/>
    <s v="SIRSA-730084"/>
    <s v="Ishaan Nair"/>
    <s v="Female"/>
    <s v="36-45"/>
    <n v="36"/>
    <s v="26-03-1983"/>
    <s v="OBC"/>
    <s v="Hindu"/>
    <s v="MORTGAGE"/>
    <s v="25K-50K"/>
    <s v="Self-Employed"/>
    <n v="552"/>
    <s v="XLG"/>
    <s v="Home Loan"/>
    <s v=" 60 months"/>
    <n v="0.14649999999999999"/>
    <s v="C"/>
    <s v="C3"/>
    <s v="SIRSA"/>
    <s v="206-DBS"/>
    <s v="KARNAL"/>
    <s v="HR"/>
    <s v="HARYANA"/>
    <s v="SIRSA"/>
    <n v="730084"/>
    <s v="10149-ABHISHEK MAURYA"/>
    <s v="Medium"/>
    <n v="37422"/>
    <n v="25530"/>
    <n v="35461"/>
    <n v="8.6300000000000008"/>
    <n v="1593.64"/>
    <s v="N"/>
    <s v="N"/>
    <n v="1"/>
    <s v="On-Time"/>
    <x v="433"/>
    <s v="2023-09"/>
    <s v="2023-08"/>
    <n v="0"/>
    <n v="0"/>
    <x v="8"/>
    <n v="2022"/>
    <n v="0"/>
    <s v="2023-Q3"/>
    <n v="0"/>
  </r>
  <r>
    <s v="ACC001249"/>
    <n v="412"/>
    <s v="PATIALA"/>
    <s v="JLG40K"/>
    <n v="47254"/>
    <n v="41480"/>
    <n v="2751"/>
    <d v="2023-09-14T00:00:00"/>
    <s v="Fully Paid"/>
    <s v="Quarterly EMI"/>
    <n v="100186"/>
    <s v="PATIALA-100186"/>
    <s v="Meera Joshi"/>
    <s v="Female"/>
    <s v="36-45"/>
    <n v="42"/>
    <s v="1/1/1977"/>
    <s v="ST"/>
    <s v="Sikh"/>
    <s v="RENT"/>
    <s v="25K-50K"/>
    <s v="Salaried"/>
    <n v="534"/>
    <s v="XLG"/>
    <s v="Services"/>
    <s v=" 36 months"/>
    <n v="0.17269999999999999"/>
    <s v="D"/>
    <s v="D3"/>
    <s v="PATIALA"/>
    <s v="102-DBS"/>
    <s v="LUDHIANA"/>
    <s v="PB"/>
    <s v="PUNJAB"/>
    <s v="PATIALA"/>
    <n v="100186"/>
    <s v="10420-MUNENDRA  SINGH"/>
    <s v="Medium"/>
    <n v="49165"/>
    <n v="41035"/>
    <n v="46947"/>
    <n v="32.14"/>
    <n v="4698.99"/>
    <s v="N"/>
    <s v="N"/>
    <n v="0"/>
    <s v="Very Late"/>
    <x v="212"/>
    <s v="2023-09"/>
    <s v="2023-08"/>
    <n v="0"/>
    <n v="0"/>
    <x v="8"/>
    <n v="2022"/>
    <n v="0"/>
    <s v="2023-Q3"/>
    <n v="0"/>
  </r>
  <r>
    <s v="ACC000313"/>
    <n v="932"/>
    <s v="SANGRUR"/>
    <s v="JLG30K"/>
    <n v="4070"/>
    <n v="40799"/>
    <n v="2735"/>
    <d v="2023-09-14T00:00:00"/>
    <s v="Active"/>
    <s v="Quarterly EMI"/>
    <n v="110159"/>
    <s v="SANGRUR-110159"/>
    <s v="Vivaan Verma"/>
    <s v="Female"/>
    <s v="46-55"/>
    <n v="52"/>
    <s v="1/1/1967"/>
    <s v="ST"/>
    <s v="Sikh"/>
    <s v="RENT"/>
    <s v="100K+"/>
    <s v="Salaried"/>
    <n v="626"/>
    <s v="XLG"/>
    <s v="Services"/>
    <s v=" 36 months"/>
    <n v="0.1065"/>
    <s v="B"/>
    <s v="B2"/>
    <s v="SANGRUR"/>
    <s v="102-DBS"/>
    <s v="LUDHIANA"/>
    <s v="PB"/>
    <s v="PUNJAB"/>
    <s v="SANGRUR"/>
    <n v="110159"/>
    <s v="10037-RAJESH PRATAP"/>
    <s v="Low"/>
    <n v="5975"/>
    <n v="41709"/>
    <n v="3970"/>
    <n v="9.9"/>
    <n v="4782.0600000000004"/>
    <s v="N"/>
    <s v="N"/>
    <n v="0"/>
    <s v="On-Time"/>
    <x v="729"/>
    <s v="2023-09"/>
    <s v="2023-08"/>
    <n v="1"/>
    <n v="0"/>
    <x v="8"/>
    <n v="2022"/>
    <n v="0"/>
    <s v="2023-Q3"/>
    <n v="1"/>
  </r>
  <r>
    <s v="ACC000168"/>
    <n v="739"/>
    <s v="DURGAPUR"/>
    <s v="JLG35"/>
    <n v="4019"/>
    <n v="8664"/>
    <n v="10208"/>
    <d v="2023-09-15T00:00:00"/>
    <s v="Paid Off"/>
    <s v="Quarterly EMI"/>
    <n v="700013"/>
    <s v="DURGAPUR-700013"/>
    <s v="Meera Mehta"/>
    <s v="Female"/>
    <s v="46-55"/>
    <n v="49"/>
    <s v="5/10/1970"/>
    <s v="Minority"/>
    <s v="Muslim"/>
    <s v="MORTGAGE"/>
    <s v="&lt;25K"/>
    <s v="Salaried"/>
    <n v="825"/>
    <s v="XLG"/>
    <s v="Home Loan"/>
    <s v=" 60 months"/>
    <n v="0.14649999999999999"/>
    <s v="C"/>
    <s v="C3"/>
    <s v="DURGAPUR"/>
    <s v="201-DBS"/>
    <s v="HOWRAH"/>
    <s v="WB"/>
    <s v="WEST BENGAL"/>
    <s v="PASCHIM BARDHHAMAN"/>
    <n v="700013"/>
    <s v="10037-RAJESH PRATAP"/>
    <s v="Low"/>
    <n v="4644"/>
    <n v="8667"/>
    <n v="3707"/>
    <n v="7.69"/>
    <n v="278.55"/>
    <s v="N"/>
    <s v="N"/>
    <n v="0"/>
    <s v="Very Late"/>
    <x v="730"/>
    <s v="2023-09"/>
    <s v="2023-08"/>
    <n v="0"/>
    <n v="0"/>
    <x v="8"/>
    <n v="2022"/>
    <n v="0"/>
    <s v="2023-Q3"/>
    <n v="1"/>
  </r>
  <r>
    <s v="ACC000525"/>
    <n v="752"/>
    <s v="SANGRUR"/>
    <s v="JLG44K"/>
    <n v="47285"/>
    <n v="45006"/>
    <n v="20289"/>
    <d v="2023-09-15T00:00:00"/>
    <s v="Fully Paid"/>
    <s v="Quarterly EMI"/>
    <n v="110159"/>
    <s v="SANGRUR-110159"/>
    <s v="Kavya Reddy"/>
    <s v="Female"/>
    <s v="18-25"/>
    <n v="23"/>
    <s v="2/2/1994"/>
    <s v="General"/>
    <s v="Hindu"/>
    <s v="RENT"/>
    <s v="25K-50K"/>
    <s v="Business"/>
    <n v="503"/>
    <s v="XLG"/>
    <s v="Home Loan"/>
    <s v=" 36 months"/>
    <n v="6.6199999999999995E-2"/>
    <s v="A"/>
    <s v="A2"/>
    <s v="SANGRUR"/>
    <s v="102-DBS"/>
    <s v="LUDHIANA"/>
    <s v="PB"/>
    <s v="PUNJAB"/>
    <s v="SANGRUR"/>
    <n v="110159"/>
    <s v="10037-RAJESH PRATAP"/>
    <s v="Low"/>
    <n v="47692"/>
    <n v="45649"/>
    <n v="46940"/>
    <n v="42.78"/>
    <n v="4306.4399999999996"/>
    <s v="N"/>
    <s v="N"/>
    <n v="2"/>
    <s v="On-Time"/>
    <x v="599"/>
    <s v="2023-09"/>
    <s v="2023-08"/>
    <n v="0"/>
    <n v="0"/>
    <x v="8"/>
    <n v="2022"/>
    <n v="0"/>
    <s v="2023-Q3"/>
    <n v="0"/>
  </r>
  <r>
    <s v="ACC001077"/>
    <n v="65"/>
    <s v="DHURI"/>
    <s v="JLG50K"/>
    <n v="2611"/>
    <n v="47542"/>
    <n v="31561"/>
    <d v="2023-09-17T00:00:00"/>
    <s v="Active"/>
    <s v="Quarterly EMI"/>
    <n v="1030063"/>
    <s v="DHURI-1030063"/>
    <s v="Aditya Malhotra"/>
    <s v="Female"/>
    <s v="46-55"/>
    <n v="51"/>
    <s v="1/1/1968"/>
    <s v="OBC"/>
    <s v="Hindu"/>
    <s v="RENT"/>
    <s v="25K-50K"/>
    <s v="Self-Employed"/>
    <n v="389"/>
    <s v="XLG"/>
    <s v="Home Loan"/>
    <s v=" 60 months"/>
    <n v="0.1991"/>
    <s v="E"/>
    <s v="E4"/>
    <s v="DHURI"/>
    <s v="102-DBS"/>
    <s v="LUDHIANA"/>
    <s v="PB"/>
    <s v="PUNJAB"/>
    <s v="SANGRUR"/>
    <n v="1030063"/>
    <s v="12058-DEEPAK KUMAR"/>
    <s v="Low"/>
    <n v="4282"/>
    <n v="47322"/>
    <n v="2574"/>
    <n v="14.97"/>
    <n v="3199.55"/>
    <s v="N"/>
    <s v="N"/>
    <n v="2"/>
    <s v="On-Time"/>
    <x v="246"/>
    <s v="2023-09"/>
    <s v="2023-08"/>
    <n v="1"/>
    <n v="0"/>
    <x v="8"/>
    <n v="2022"/>
    <n v="0"/>
    <s v="2023-Q3"/>
    <n v="0"/>
  </r>
  <r>
    <s v="ACC001968"/>
    <n v="729"/>
    <s v="CHHATA"/>
    <s v="JLG30K"/>
    <n v="14598"/>
    <n v="6828"/>
    <n v="34883"/>
    <d v="2023-09-17T00:00:00"/>
    <s v="Fully Paid"/>
    <s v="Monthly EMI"/>
    <n v="910020"/>
    <s v="CHHATA-910020"/>
    <s v="Kavya Mehta"/>
    <s v="Female"/>
    <s v="36-45"/>
    <n v="45"/>
    <s v="14-03-1973"/>
    <s v="General"/>
    <s v="Muslim"/>
    <s v="OWN"/>
    <s v="50K-75K"/>
    <s v="Business"/>
    <n v="490"/>
    <s v="XLG"/>
    <s v="Services"/>
    <s v=" 36 months"/>
    <n v="0.1065"/>
    <s v="B"/>
    <s v="B2"/>
    <s v="CHHATA"/>
    <s v="176-DBS"/>
    <s v="BULANDSHAHR"/>
    <s v="UP"/>
    <s v="UTTAR PRADESH"/>
    <s v="MATHURA"/>
    <n v="910020"/>
    <s v="10047-ANIL KUMAR"/>
    <s v="High"/>
    <n v="16018"/>
    <n v="7895"/>
    <n v="14484"/>
    <n v="11.72"/>
    <n v="3407.27"/>
    <s v="N"/>
    <s v="N"/>
    <n v="1"/>
    <s v="On-Time"/>
    <x v="149"/>
    <s v="2023-09"/>
    <s v="2023-08"/>
    <n v="0"/>
    <n v="0"/>
    <x v="8"/>
    <n v="2022"/>
    <n v="0"/>
    <s v="2023-Q3"/>
    <n v="0"/>
  </r>
  <r>
    <s v="ACC000150"/>
    <n v="753"/>
    <s v="CHHAPRA"/>
    <s v="JLG35K"/>
    <n v="46662"/>
    <n v="20335"/>
    <n v="44912"/>
    <d v="2023-09-19T00:00:00"/>
    <s v="Paid Off"/>
    <s v="Monthly EMI"/>
    <n v="380112"/>
    <s v="CHHAPRA-380112"/>
    <s v="Meera Gupta"/>
    <s v="Female"/>
    <s v="46-55"/>
    <n v="52"/>
    <s v="1/1/1967"/>
    <s v="ST"/>
    <s v="Sikh"/>
    <s v="RENT"/>
    <s v="&lt;25K"/>
    <s v="Business"/>
    <n v="805"/>
    <s v="XLG"/>
    <s v="Trade"/>
    <s v=" 36 months"/>
    <n v="9.9099999999999994E-2"/>
    <s v="B"/>
    <s v="B1"/>
    <s v="CHHAPRA"/>
    <s v="209-DBS"/>
    <s v="PATNA"/>
    <s v="BR"/>
    <s v="BIHAR"/>
    <s v="CHHAPRA"/>
    <n v="380112"/>
    <s v="11867-VIKRANT KUMAR VICKY"/>
    <s v="High"/>
    <n v="48148"/>
    <n v="21165"/>
    <n v="46429"/>
    <n v="46.96"/>
    <n v="2486.98"/>
    <s v="N"/>
    <s v="N"/>
    <n v="1"/>
    <s v="Very Late"/>
    <x v="114"/>
    <s v="2023-09"/>
    <s v="2023-08"/>
    <n v="0"/>
    <n v="0"/>
    <x v="8"/>
    <n v="2022"/>
    <n v="0"/>
    <s v="2023-Q3"/>
    <n v="0"/>
  </r>
  <r>
    <s v="ACC001010"/>
    <n v="119"/>
    <s v="AGRA"/>
    <s v="JLG30K"/>
    <n v="37382"/>
    <n v="24979"/>
    <n v="12273"/>
    <d v="2023-09-20T00:00:00"/>
    <s v="Fully Paid"/>
    <s v="Quarterly EMI"/>
    <n v="140056"/>
    <s v="AGRA-140056"/>
    <s v="Aarav Patel"/>
    <s v="Female"/>
    <s v="26-35"/>
    <n v="31"/>
    <s v="1/1/1988"/>
    <s v="ST"/>
    <s v="Sikh"/>
    <s v="MORTGAGE"/>
    <s v="50K-75K"/>
    <s v="Business"/>
    <n v="462"/>
    <s v="XLG"/>
    <s v="Services"/>
    <s v=" 36 months"/>
    <n v="0.1065"/>
    <s v="B"/>
    <s v="B2"/>
    <s v="AGRA"/>
    <s v="176-DBS"/>
    <s v="BULANDSHAHR"/>
    <s v="UP"/>
    <s v="UTTAR PRADESH"/>
    <s v="AGRA"/>
    <n v="140056"/>
    <s v="10161-RAM AVTAR"/>
    <s v="Medium"/>
    <n v="39088"/>
    <n v="25451"/>
    <n v="37357"/>
    <n v="46.52"/>
    <n v="2093.9299999999998"/>
    <s v="N"/>
    <s v="N"/>
    <n v="2"/>
    <s v="Late"/>
    <x v="731"/>
    <s v="2023-09"/>
    <s v="2023-08"/>
    <n v="0"/>
    <n v="0"/>
    <x v="8"/>
    <n v="2022"/>
    <n v="0"/>
    <s v="2023-Q3"/>
    <n v="1"/>
  </r>
  <r>
    <s v="ACC001951"/>
    <n v="77"/>
    <s v="BEHROR"/>
    <s v="JLG30K"/>
    <n v="48826"/>
    <n v="32301"/>
    <n v="9463"/>
    <d v="2023-09-22T00:00:00"/>
    <s v="Active"/>
    <s v="Monthly EMI"/>
    <n v="30179"/>
    <s v="BEHROR-30179"/>
    <s v="Diya Joshi"/>
    <s v="Female"/>
    <s v="26-35"/>
    <n v="34"/>
    <s v="1/1/1984"/>
    <s v="OBC"/>
    <s v="Hindu"/>
    <s v="RENT"/>
    <s v="25K-50K"/>
    <s v="Salaried"/>
    <n v="756"/>
    <s v="XLG"/>
    <s v="Services"/>
    <s v=" 36 months"/>
    <n v="0.1065"/>
    <s v="B"/>
    <s v="B2"/>
    <s v="BEHROR"/>
    <s v="301-DBS"/>
    <s v="JAIPUR"/>
    <s v="RJ"/>
    <s v="RAJASTHAN"/>
    <s v="BEHROD"/>
    <n v="30179"/>
    <s v="10055-MAHESH KUMAR PATEL"/>
    <s v="Low"/>
    <n v="48948"/>
    <n v="32285"/>
    <n v="48777"/>
    <n v="25.4"/>
    <n v="2252.96"/>
    <s v="N"/>
    <s v="N"/>
    <n v="0"/>
    <s v="Very Late"/>
    <x v="608"/>
    <s v="2023-09"/>
    <s v="2023-08"/>
    <n v="1"/>
    <n v="0"/>
    <x v="8"/>
    <n v="2022"/>
    <n v="0"/>
    <s v="2023-Q3"/>
    <n v="0"/>
  </r>
  <r>
    <s v="ACC000884"/>
    <n v="438"/>
    <s v="CHHATA"/>
    <s v="JLG30K"/>
    <n v="14112"/>
    <n v="47357"/>
    <n v="35569"/>
    <d v="2023-09-26T00:00:00"/>
    <s v="Active"/>
    <s v="Quarterly EMI"/>
    <n v="910020"/>
    <s v="CHHATA-910020"/>
    <s v="Laksh Mehta"/>
    <s v="Female"/>
    <s v="36-45"/>
    <n v="44"/>
    <s v="28-07-1975"/>
    <s v="General"/>
    <s v="Muslim"/>
    <s v="RENT"/>
    <s v="50K-75K"/>
    <s v="Salaried"/>
    <n v="425"/>
    <s v="XLG"/>
    <s v="Services"/>
    <s v=" 36 months"/>
    <n v="0.1065"/>
    <s v="B"/>
    <s v="B2"/>
    <s v="CHHATA"/>
    <s v="176-DBS"/>
    <s v="BULANDSHAHR"/>
    <s v="UP"/>
    <s v="UTTAR PRADESH"/>
    <s v="MATHURA"/>
    <n v="910020"/>
    <s v="10047-ANIL KUMAR"/>
    <s v="High"/>
    <n v="15580"/>
    <n v="47150"/>
    <n v="13645"/>
    <n v="35.75"/>
    <n v="3719.11"/>
    <s v="N"/>
    <s v="N"/>
    <n v="1"/>
    <s v="On-Time"/>
    <x v="22"/>
    <s v="2023-09"/>
    <s v="2023-08"/>
    <n v="1"/>
    <n v="0"/>
    <x v="8"/>
    <n v="2022"/>
    <n v="1"/>
    <s v="2023-Q3"/>
    <n v="0"/>
  </r>
  <r>
    <s v="ACC000814"/>
    <n v="928"/>
    <s v="Mangaldoi"/>
    <s v="JLG35K"/>
    <n v="38496"/>
    <n v="11173"/>
    <n v="34231"/>
    <d v="2023-09-26T00:00:00"/>
    <s v="Paid Off"/>
    <s v="Quarterly EMI"/>
    <n v="570241"/>
    <s v="Mangaldoi-570241"/>
    <s v="Nisha Verma"/>
    <s v="Female"/>
    <s v="26-35"/>
    <n v="35"/>
    <s v="1/1/1984"/>
    <s v="SC"/>
    <s v="Hindu"/>
    <s v="RENT"/>
    <s v="75K-100K"/>
    <s v="Salaried"/>
    <n v="792"/>
    <s v="XLG"/>
    <s v="Trade"/>
    <s v=" 36 months"/>
    <n v="9.9099999999999994E-2"/>
    <s v="B"/>
    <s v="B1"/>
    <s v="Mangaldoi"/>
    <s v="208-DBS"/>
    <s v="GUWAAHATI"/>
    <s v="AS"/>
    <s v="ASSAM"/>
    <s v="Mangaldoi"/>
    <n v="570241"/>
    <s v="10961-NAYAN JYOTI SARMAH"/>
    <s v="Low"/>
    <n v="39168"/>
    <n v="11426"/>
    <n v="38425"/>
    <n v="39.81"/>
    <n v="990.96"/>
    <s v="N"/>
    <s v="N"/>
    <n v="2"/>
    <s v="On-Time"/>
    <x v="457"/>
    <s v="2023-09"/>
    <s v="2023-08"/>
    <n v="0"/>
    <n v="0"/>
    <x v="8"/>
    <n v="2022"/>
    <n v="0"/>
    <s v="2023-Q3"/>
    <n v="0"/>
  </r>
  <r>
    <s v="ACC000445"/>
    <n v="506"/>
    <s v="MAWANA"/>
    <s v="JLG30K"/>
    <n v="8042"/>
    <n v="13941"/>
    <n v="38360"/>
    <d v="2023-09-27T00:00:00"/>
    <s v="Paid Off"/>
    <s v="Monthly EMI"/>
    <n v="800018"/>
    <s v="MAWANA-800018"/>
    <s v="Aarav Malhotra"/>
    <s v="Female"/>
    <s v="46-55"/>
    <n v="53"/>
    <s v="1/1/1966"/>
    <s v="Minority"/>
    <s v="Muslim"/>
    <s v="RENT"/>
    <s v="25K-50K"/>
    <s v="Business"/>
    <n v="812"/>
    <s v="XLG"/>
    <s v="Services"/>
    <s v=" 36 months"/>
    <n v="0.1065"/>
    <s v="B"/>
    <s v="B2"/>
    <s v="MAWANA"/>
    <s v="176-DBS"/>
    <s v="BULANDSHAHR"/>
    <s v="UP"/>
    <s v="UTTAR PRADESH"/>
    <s v="MEERUT"/>
    <n v="800018"/>
    <s v="11183-ANIL KUMAR"/>
    <s v="Medium"/>
    <n v="8323"/>
    <n v="15198"/>
    <n v="7749"/>
    <n v="9.3000000000000007"/>
    <n v="3477.45"/>
    <s v="N"/>
    <s v="N"/>
    <n v="0"/>
    <s v="On-Time"/>
    <x v="243"/>
    <s v="2023-09"/>
    <s v="2023-08"/>
    <n v="0"/>
    <n v="0"/>
    <x v="8"/>
    <n v="2022"/>
    <n v="0"/>
    <s v="2023-Q3"/>
    <n v="0"/>
  </r>
  <r>
    <s v="ACC000491"/>
    <n v="708"/>
    <s v="CHHATA"/>
    <s v="JLG30K"/>
    <n v="24266"/>
    <n v="16722"/>
    <n v="10914"/>
    <d v="2023-09-27T00:00:00"/>
    <s v="Paid Off"/>
    <s v="Monthly EMI"/>
    <n v="910020"/>
    <s v="CHHATA-910020"/>
    <s v="Nisha Reddy"/>
    <s v="Female"/>
    <s v="36-45"/>
    <n v="38"/>
    <s v="5/11/1980"/>
    <s v="General"/>
    <s v="Muslim"/>
    <s v="RENT"/>
    <s v="50K-75K"/>
    <s v="Self-Employed"/>
    <n v="755"/>
    <s v="XLG"/>
    <s v="Services"/>
    <s v=" 36 months"/>
    <n v="0.1065"/>
    <s v="B"/>
    <s v="B2"/>
    <s v="CHHATA"/>
    <s v="176-DBS"/>
    <s v="BULANDSHAHR"/>
    <s v="UP"/>
    <s v="UTTAR PRADESH"/>
    <s v="MATHURA"/>
    <n v="910020"/>
    <s v="10047-ANIL KUMAR"/>
    <s v="High"/>
    <n v="25601"/>
    <n v="17571"/>
    <n v="24067"/>
    <n v="24.59"/>
    <n v="2304.38"/>
    <s v="N"/>
    <s v="N"/>
    <n v="2"/>
    <s v="On-Time"/>
    <x v="14"/>
    <s v="2023-09"/>
    <s v="2023-08"/>
    <n v="0"/>
    <n v="0"/>
    <x v="8"/>
    <n v="2022"/>
    <n v="0"/>
    <s v="2023-Q3"/>
    <n v="0"/>
  </r>
  <r>
    <s v="ACC001442"/>
    <n v="918"/>
    <s v="JAMMU"/>
    <s v="JLG35K"/>
    <n v="15303"/>
    <n v="8092"/>
    <n v="19544"/>
    <d v="2023-09-27T00:00:00"/>
    <s v="Fully Paid"/>
    <s v="Monthly EMI"/>
    <n v="720081"/>
    <s v="JAMMU-720081"/>
    <s v="Kavya Reddy"/>
    <s v="Female"/>
    <s v="46-55"/>
    <n v="49"/>
    <s v="8/6/1970"/>
    <s v="Minority"/>
    <s v="Muslim"/>
    <s v="RENT"/>
    <s v="&lt;25K"/>
    <s v="Salaried"/>
    <n v="442"/>
    <s v="XLG"/>
    <s v="Trade"/>
    <s v=" 36 months"/>
    <n v="9.9099999999999994E-2"/>
    <s v="B"/>
    <s v="B1"/>
    <s v="JAMMU"/>
    <s v="201-DBS"/>
    <s v="LUDHIANA"/>
    <s v="JK"/>
    <s v="JAMMU &amp; KASHMIR"/>
    <s v="JAMMU"/>
    <n v="720081"/>
    <s v="10588-POONAM DEVI"/>
    <s v="High"/>
    <n v="14835"/>
    <n v="9129"/>
    <n v="15167"/>
    <n v="5.9"/>
    <n v="1803.45"/>
    <s v="Y"/>
    <s v="N"/>
    <n v="1"/>
    <s v="Late"/>
    <x v="644"/>
    <s v="2023-09"/>
    <s v="2023-08"/>
    <n v="0"/>
    <n v="0"/>
    <x v="8"/>
    <n v="2022"/>
    <n v="0"/>
    <s v="2023-Q3"/>
    <n v="0"/>
  </r>
  <r>
    <s v="ACC000760"/>
    <n v="506"/>
    <s v="BEHROR"/>
    <s v="JLG50K"/>
    <n v="14156"/>
    <n v="31254"/>
    <n v="8957"/>
    <d v="2023-09-29T00:00:00"/>
    <s v="Paid Off"/>
    <s v="Quarterly EMI"/>
    <n v="30179"/>
    <s v="BEHROR-30179"/>
    <s v="Aarav Malhotra"/>
    <s v="Female"/>
    <s v="46-55"/>
    <n v="53"/>
    <s v="1/1/1966"/>
    <s v="Minority"/>
    <s v="Muslim"/>
    <s v="RENT"/>
    <s v="25K-50K"/>
    <s v="Business"/>
    <n v="812"/>
    <s v="XLG"/>
    <s v="Home Loan"/>
    <s v=" 60 months"/>
    <n v="0.1991"/>
    <s v="E"/>
    <s v="E4"/>
    <s v="BEHROR"/>
    <s v="301-DBS"/>
    <s v="JAIPUR"/>
    <s v="RJ"/>
    <s v="RAJASTHAN"/>
    <s v="BEHROD"/>
    <n v="30179"/>
    <s v="10055-MAHESH KUMAR PATEL"/>
    <s v="Low"/>
    <n v="14497"/>
    <n v="31841"/>
    <n v="13873"/>
    <n v="30.09"/>
    <n v="3314.6"/>
    <s v="N"/>
    <s v="N"/>
    <n v="1"/>
    <s v="Late"/>
    <x v="243"/>
    <s v="2023-09"/>
    <s v="2023-08"/>
    <n v="0"/>
    <n v="0"/>
    <x v="8"/>
    <n v="2022"/>
    <n v="0"/>
    <s v="2023-Q3"/>
    <n v="0"/>
  </r>
  <r>
    <s v="ACC001603"/>
    <n v="107"/>
    <s v="DHURI"/>
    <s v="JLG30K"/>
    <n v="37071"/>
    <n v="13621"/>
    <n v="38792"/>
    <d v="2023-09-30T00:00:00"/>
    <s v="Fully Paid"/>
    <s v="Quarterly EMI"/>
    <n v="1030063"/>
    <s v="DHURI-1030063"/>
    <s v="Ananya Reddy"/>
    <s v="Female"/>
    <s v="26-35"/>
    <n v="29"/>
    <s v="1/1/1989"/>
    <s v="ST"/>
    <s v="Sikh"/>
    <s v="RENT"/>
    <s v="100K+"/>
    <s v="Salaried"/>
    <n v="324"/>
    <s v="XLG"/>
    <s v="Services"/>
    <s v=" 36 months"/>
    <n v="0.1065"/>
    <s v="B"/>
    <s v="B2"/>
    <s v="DHURI"/>
    <s v="102-DBS"/>
    <s v="LUDHIANA"/>
    <s v="PB"/>
    <s v="PUNJAB"/>
    <s v="SANGRUR"/>
    <n v="1030063"/>
    <s v="12058-DEEPAK KUMAR"/>
    <s v="Low"/>
    <n v="38880"/>
    <n v="15263"/>
    <n v="36858"/>
    <n v="22.92"/>
    <n v="3711.89"/>
    <s v="Y"/>
    <s v="N"/>
    <n v="1"/>
    <s v="Late"/>
    <x v="732"/>
    <s v="2023-09"/>
    <s v="2023-08"/>
    <n v="0"/>
    <n v="0"/>
    <x v="8"/>
    <n v="2022"/>
    <n v="0"/>
    <s v="2023-Q3"/>
    <n v="1"/>
  </r>
  <r>
    <s v="ACC001658"/>
    <n v="331"/>
    <s v="FATEHABAD"/>
    <s v="JLG44K"/>
    <n v="9036"/>
    <n v="15431"/>
    <n v="13004"/>
    <d v="2023-09-30T00:00:00"/>
    <s v="Active"/>
    <s v="Quarterly EMI"/>
    <n v="670106"/>
    <s v="FATEHABAD-670106"/>
    <s v="Nisha Patel"/>
    <s v="Female"/>
    <s v="36-45"/>
    <n v="43"/>
    <s v="1/1/1976"/>
    <s v="OBC"/>
    <s v="Hindu"/>
    <s v="RENT"/>
    <s v="75K-100K"/>
    <s v="Self-Employed"/>
    <n v="798"/>
    <s v="XLG"/>
    <s v="Home Loan"/>
    <s v=" 36 months"/>
    <n v="6.6199999999999995E-2"/>
    <s v="A"/>
    <s v="A2"/>
    <s v="FATEHABAD"/>
    <s v="206-DBS"/>
    <s v="KARNAL"/>
    <s v="HR"/>
    <s v="HARYANA"/>
    <s v="FATEHABAD"/>
    <n v="670106"/>
    <s v="10316-DEEPAK KUMAR"/>
    <s v="Medium"/>
    <n v="8785"/>
    <n v="16012"/>
    <n v="9009"/>
    <n v="1.97"/>
    <n v="1094.82"/>
    <s v="N"/>
    <s v="N"/>
    <n v="0"/>
    <s v="On-Time"/>
    <x v="682"/>
    <s v="2023-09"/>
    <s v="2023-08"/>
    <n v="1"/>
    <n v="0"/>
    <x v="8"/>
    <n v="2022"/>
    <n v="1"/>
    <s v="2023-Q3"/>
    <n v="0"/>
  </r>
  <r>
    <s v="ACC000514"/>
    <n v="877"/>
    <s v="Mangaldoi"/>
    <s v="JLG30K"/>
    <n v="42491"/>
    <n v="48974"/>
    <n v="20548"/>
    <d v="2023-10-02T00:00:00"/>
    <s v="Fully Paid"/>
    <s v="Monthly EMI"/>
    <n v="570241"/>
    <s v="Mangaldoi-570241"/>
    <s v="Vivaan Joshi"/>
    <s v="Female"/>
    <s v="26-35"/>
    <n v="29"/>
    <s v="1/1/1990"/>
    <s v="Minority"/>
    <s v="Hindu"/>
    <s v="MORTGAGE"/>
    <s v="75K-100K"/>
    <s v="Business"/>
    <n v="395"/>
    <s v="XLG"/>
    <s v="Services"/>
    <s v=" 36 months"/>
    <n v="0.1065"/>
    <s v="B"/>
    <s v="B2"/>
    <s v="Mangaldoi"/>
    <s v="208-DBS"/>
    <s v="GUWAAHATI"/>
    <s v="AS"/>
    <s v="ASSAM"/>
    <s v="Mangaldoi"/>
    <n v="570241"/>
    <s v="10961-NAYAN JYOTI SARMAH"/>
    <s v="Low"/>
    <n v="43348"/>
    <n v="49008"/>
    <n v="42124"/>
    <n v="33.74"/>
    <n v="2752.18"/>
    <s v="N"/>
    <s v="N"/>
    <n v="1"/>
    <s v="On-Time"/>
    <x v="174"/>
    <s v="2023-10"/>
    <s v="2023-09"/>
    <n v="0"/>
    <n v="0"/>
    <x v="8"/>
    <n v="2022"/>
    <n v="1"/>
    <s v="2023-Q4"/>
    <n v="0"/>
  </r>
  <r>
    <s v="ACC000542"/>
    <n v="434"/>
    <s v="FATEHGARH SAHIB"/>
    <s v="JLG30K"/>
    <n v="24758"/>
    <n v="2047"/>
    <n v="42416"/>
    <d v="2023-10-05T00:00:00"/>
    <s v="Fully Paid"/>
    <s v="Quarterly EMI"/>
    <n v="120676"/>
    <s v="FATEHGARH SAHIB-120676"/>
    <s v="Ananya Verma"/>
    <s v="Female"/>
    <s v="46-55"/>
    <n v="51"/>
    <s v="1/6/1967"/>
    <s v="OBC"/>
    <s v="Hindu"/>
    <s v="MORTGAGE"/>
    <s v="25K-50K"/>
    <s v="Self-Employed"/>
    <n v="770"/>
    <s v="XLG"/>
    <s v="Services"/>
    <s v=" 36 months"/>
    <n v="0.1065"/>
    <s v="B"/>
    <s v="B2"/>
    <s v="FATEHGARH SAHIB"/>
    <s v="102-DBS"/>
    <s v="LUDHIANA"/>
    <s v="PB"/>
    <s v="PUNJAB"/>
    <s v="FATEHGARH SAHIB"/>
    <n v="120676"/>
    <s v="10037-RAJESH PRATAP"/>
    <s v="Medium"/>
    <n v="26502"/>
    <n v="3685"/>
    <n v="24730"/>
    <n v="42.61"/>
    <n v="4068.96"/>
    <s v="N"/>
    <s v="N"/>
    <n v="2"/>
    <s v="On-Time"/>
    <x v="49"/>
    <s v="2023-10"/>
    <s v="2023-09"/>
    <n v="0"/>
    <n v="0"/>
    <x v="8"/>
    <n v="2022"/>
    <n v="0"/>
    <s v="2023-Q4"/>
    <n v="0"/>
  </r>
  <r>
    <s v="ACC001216"/>
    <n v="2"/>
    <s v="JAMMU"/>
    <s v="JLG35K"/>
    <n v="35954"/>
    <n v="24800"/>
    <n v="38649"/>
    <d v="2023-10-09T00:00:00"/>
    <s v="Fully Paid"/>
    <s v="Monthly EMI"/>
    <n v="720081"/>
    <s v="JAMMU-720081"/>
    <s v="Meera Chopra"/>
    <s v="Female"/>
    <s v="36-45"/>
    <n v="36"/>
    <s v="1/1/1981"/>
    <s v="OBC"/>
    <s v="Christian"/>
    <s v="RENT"/>
    <s v="75K-100K"/>
    <s v="Self-Employed"/>
    <n v="419"/>
    <s v="XLG"/>
    <s v="Trade"/>
    <s v=" 36 months"/>
    <n v="9.9099999999999994E-2"/>
    <s v="B"/>
    <s v="B1"/>
    <s v="JAMMU"/>
    <s v="201-DBS"/>
    <s v="LUDHIANA"/>
    <s v="JK"/>
    <s v="JAMMU &amp; KASHMIR"/>
    <s v="JAMMU"/>
    <n v="720081"/>
    <s v="10588-POONAM DEVI"/>
    <s v="High"/>
    <n v="37767"/>
    <n v="25875"/>
    <n v="35929"/>
    <n v="39.4"/>
    <n v="349.87"/>
    <s v="N"/>
    <s v="N"/>
    <n v="1"/>
    <s v="On-Time"/>
    <x v="443"/>
    <s v="2023-10"/>
    <s v="2023-09"/>
    <n v="0"/>
    <n v="0"/>
    <x v="8"/>
    <n v="2022"/>
    <n v="0"/>
    <s v="2023-Q4"/>
    <n v="0"/>
  </r>
  <r>
    <s v="ACC000496"/>
    <n v="747"/>
    <s v="DURGAPUR"/>
    <s v="JLG35K"/>
    <n v="39345"/>
    <n v="12063"/>
    <n v="37946"/>
    <d v="2023-10-10T00:00:00"/>
    <s v="Fully Paid"/>
    <s v="Monthly EMI"/>
    <n v="700013"/>
    <s v="DURGAPUR-700013"/>
    <s v="Ishaan Sharma"/>
    <s v="Female"/>
    <s v="46-55"/>
    <n v="46"/>
    <s v="1/1/1973"/>
    <s v="ST"/>
    <s v="Sikh"/>
    <s v="MORTGAGE"/>
    <s v="100K+"/>
    <s v="Business"/>
    <n v="522"/>
    <s v="XLG"/>
    <s v="Trade"/>
    <s v=" 36 months"/>
    <n v="9.9099999999999994E-2"/>
    <s v="B"/>
    <s v="B1"/>
    <s v="DURGAPUR"/>
    <s v="201-DBS"/>
    <s v="HOWRAH"/>
    <s v="WB"/>
    <s v="WEST BENGAL"/>
    <s v="PASCHIM BARDHHAMAN"/>
    <n v="700013"/>
    <s v="10037-RAJESH PRATAP"/>
    <s v="Low"/>
    <n v="39559"/>
    <n v="13537"/>
    <n v="38850"/>
    <n v="12.07"/>
    <n v="4959.75"/>
    <s v="Y"/>
    <s v="N"/>
    <n v="1"/>
    <s v="On-Time"/>
    <x v="268"/>
    <s v="2023-10"/>
    <s v="2023-09"/>
    <n v="0"/>
    <n v="0"/>
    <x v="8"/>
    <n v="2022"/>
    <n v="0"/>
    <s v="2023-Q4"/>
    <n v="0"/>
  </r>
  <r>
    <s v="ACC000618"/>
    <n v="861"/>
    <s v="Mangaldoi"/>
    <s v="JLG30K"/>
    <n v="18314"/>
    <n v="11116"/>
    <n v="8769"/>
    <d v="2023-10-10T00:00:00"/>
    <s v="Active"/>
    <s v="Monthly EMI"/>
    <n v="570241"/>
    <s v="Mangaldoi-570241"/>
    <s v="Diya Joshi"/>
    <s v="Female"/>
    <s v="36-45"/>
    <n v="43"/>
    <s v="1/1/1974"/>
    <s v="SC"/>
    <s v="Christian"/>
    <s v="RENT"/>
    <s v="50K-75K"/>
    <s v="Self-Employed"/>
    <n v="645"/>
    <s v="XLG"/>
    <s v="Services"/>
    <s v=" 36 months"/>
    <n v="0.1065"/>
    <s v="B"/>
    <s v="B2"/>
    <s v="Mangaldoi"/>
    <s v="208-DBS"/>
    <s v="GUWAAHATI"/>
    <s v="AS"/>
    <s v="ASSAM"/>
    <s v="Mangaldoi"/>
    <n v="570241"/>
    <s v="10961-NAYAN JYOTI SARMAH"/>
    <s v="Low"/>
    <n v="18109"/>
    <n v="11050"/>
    <n v="18032"/>
    <n v="7.22"/>
    <n v="1820.64"/>
    <s v="N"/>
    <s v="N"/>
    <n v="2"/>
    <s v="On-Time"/>
    <x v="611"/>
    <s v="2023-10"/>
    <s v="2023-09"/>
    <n v="1"/>
    <n v="0"/>
    <x v="8"/>
    <n v="2022"/>
    <n v="1"/>
    <s v="2023-Q4"/>
    <n v="0"/>
  </r>
  <r>
    <s v="ACC000174"/>
    <n v="681"/>
    <s v="SANGRUR"/>
    <s v="JLG30K"/>
    <n v="21811"/>
    <n v="19646"/>
    <n v="25369"/>
    <d v="2023-10-11T00:00:00"/>
    <s v="Fully Paid"/>
    <s v="Quarterly EMI"/>
    <n v="110159"/>
    <s v="SANGRUR-110159"/>
    <s v="Kavya Malhotra"/>
    <s v="Female"/>
    <s v="26-35"/>
    <n v="34"/>
    <s v="1/1/1985"/>
    <s v="ST"/>
    <s v="Sikh"/>
    <s v="MORTGAGE"/>
    <s v="75K-100K"/>
    <s v="Business"/>
    <n v="328"/>
    <s v="XLG"/>
    <s v="Services"/>
    <s v=" 36 months"/>
    <n v="0.1065"/>
    <s v="B"/>
    <s v="B2"/>
    <s v="SANGRUR"/>
    <s v="102-DBS"/>
    <s v="LUDHIANA"/>
    <s v="PB"/>
    <s v="PUNJAB"/>
    <s v="SANGRUR"/>
    <n v="110159"/>
    <s v="10037-RAJESH PRATAP"/>
    <s v="Low"/>
    <n v="22761"/>
    <n v="20111"/>
    <n v="21805"/>
    <n v="37.86"/>
    <n v="1778.26"/>
    <s v="N"/>
    <s v="N"/>
    <n v="0"/>
    <s v="Late"/>
    <x v="167"/>
    <s v="2023-10"/>
    <s v="2023-09"/>
    <n v="0"/>
    <n v="0"/>
    <x v="8"/>
    <n v="2022"/>
    <n v="0"/>
    <s v="2023-Q4"/>
    <n v="0"/>
  </r>
  <r>
    <s v="ACC001260"/>
    <n v="813"/>
    <s v="DURGAPUR"/>
    <s v="JLG35K"/>
    <n v="2922"/>
    <n v="21358"/>
    <n v="39401"/>
    <d v="2023-10-12T00:00:00"/>
    <s v="Paid Off"/>
    <s v="Monthly EMI"/>
    <n v="700013"/>
    <s v="DURGAPUR-700013"/>
    <s v="Kavya Verma"/>
    <s v="Female"/>
    <s v="36-45"/>
    <n v="39"/>
    <s v="1/1/1980"/>
    <s v="ST"/>
    <s v="Sikh"/>
    <s v="RENT"/>
    <s v="100K+"/>
    <s v="Business"/>
    <n v="791"/>
    <s v="XLG"/>
    <s v="Trade"/>
    <s v=" 36 months"/>
    <n v="9.9099999999999994E-2"/>
    <s v="B"/>
    <s v="B1"/>
    <s v="DURGAPUR"/>
    <s v="201-DBS"/>
    <s v="HOWRAH"/>
    <s v="WB"/>
    <s v="WEST BENGAL"/>
    <s v="PASCHIM BARDHHAMAN"/>
    <n v="700013"/>
    <s v="10037-RAJESH PRATAP"/>
    <s v="Low"/>
    <n v="3193"/>
    <n v="22464"/>
    <n v="2493"/>
    <n v="1.03"/>
    <n v="590.87"/>
    <s v="N"/>
    <s v="N"/>
    <n v="0"/>
    <s v="On-Time"/>
    <x v="692"/>
    <s v="2023-10"/>
    <s v="2023-09"/>
    <n v="0"/>
    <n v="0"/>
    <x v="8"/>
    <n v="2022"/>
    <n v="1"/>
    <s v="2023-Q4"/>
    <n v="0"/>
  </r>
  <r>
    <s v="ACC001445"/>
    <n v="379"/>
    <s v="MUKTSAR"/>
    <s v="JLG30K"/>
    <n v="13631"/>
    <n v="44489"/>
    <n v="34160"/>
    <d v="2023-10-14T00:00:00"/>
    <s v="Paid Off"/>
    <s v="Quarterly EMI"/>
    <n v="1110166"/>
    <s v="MUKTSAR-1110166"/>
    <s v="Nisha Joshi"/>
    <s v="Female"/>
    <s v="26-35"/>
    <n v="35"/>
    <s v="1/1/1984"/>
    <s v="ST"/>
    <s v="Sikh"/>
    <s v="RENT"/>
    <s v="&lt;25K"/>
    <s v="Business"/>
    <n v="697"/>
    <s v="XLG"/>
    <s v="Services"/>
    <s v=" 36 months"/>
    <n v="0.1065"/>
    <s v="B"/>
    <s v="B2"/>
    <s v="MUKTSAR"/>
    <s v="102-DBS"/>
    <s v="LUDHIANA"/>
    <s v="PB"/>
    <s v="PUNJAB"/>
    <s v="SRI MUKTSAR SAHIB"/>
    <n v="1110166"/>
    <s v="11303-ASHUTOSH KUMAR SUMAN"/>
    <s v="Medium"/>
    <n v="13863"/>
    <n v="45528"/>
    <n v="13266"/>
    <n v="4.3499999999999996"/>
    <n v="3410.84"/>
    <s v="N"/>
    <s v="N"/>
    <n v="2"/>
    <s v="Late"/>
    <x v="498"/>
    <s v="2023-10"/>
    <s v="2023-09"/>
    <n v="0"/>
    <n v="0"/>
    <x v="8"/>
    <n v="2022"/>
    <n v="0"/>
    <s v="2023-Q4"/>
    <n v="0"/>
  </r>
  <r>
    <s v="ACC001892"/>
    <n v="56"/>
    <s v="Mathura"/>
    <s v="JLG30K"/>
    <n v="46129"/>
    <n v="5305"/>
    <n v="20436"/>
    <d v="2023-10-16T00:00:00"/>
    <s v="Default"/>
    <s v="Monthly EMI"/>
    <n v="910182"/>
    <s v="Mathura-910182"/>
    <s v="Laksh Patel"/>
    <s v="Female"/>
    <s v="46-55"/>
    <n v="46"/>
    <s v="1/1/1973"/>
    <s v="General"/>
    <s v="Hindu"/>
    <s v="RENT"/>
    <s v="50K-75K"/>
    <s v="Business"/>
    <n v="467"/>
    <s v="XLG"/>
    <s v="Services"/>
    <s v=" 36 months"/>
    <n v="0.1065"/>
    <s v="B"/>
    <s v="B2"/>
    <s v="Mathura"/>
    <s v="176-DBS"/>
    <s v="BULANDSHAHR"/>
    <s v="UP"/>
    <s v="UTTAR PRADESH"/>
    <s v="MATHURA"/>
    <n v="910182"/>
    <s v="10469-MANISH  PANDEY"/>
    <s v="High"/>
    <n v="47243"/>
    <n v="5239"/>
    <n v="45673"/>
    <n v="5.74"/>
    <n v="1920.31"/>
    <s v="N"/>
    <s v="N"/>
    <n v="0"/>
    <s v="On-Time"/>
    <x v="690"/>
    <s v="2023-10"/>
    <s v="2023-09"/>
    <n v="0"/>
    <n v="0"/>
    <x v="8"/>
    <n v="2022"/>
    <n v="1"/>
    <s v="2023-Q4"/>
    <n v="0"/>
  </r>
  <r>
    <s v="ACC000720"/>
    <n v="483"/>
    <s v="SANGRUR"/>
    <s v="JLG30K"/>
    <n v="35102"/>
    <n v="10636"/>
    <n v="12540"/>
    <d v="2023-10-17T00:00:00"/>
    <s v="Active"/>
    <s v="Monthly EMI"/>
    <n v="110159"/>
    <s v="SANGRUR-110159"/>
    <s v="Laksh Gupta"/>
    <s v="Female"/>
    <s v="46-55"/>
    <n v="52"/>
    <s v="1/1/1968"/>
    <s v="SC"/>
    <s v="Hindu"/>
    <s v="RENT"/>
    <s v="75K-100K"/>
    <s v="Salaried"/>
    <n v="584"/>
    <s v="XLG"/>
    <s v="Services"/>
    <s v=" 36 months"/>
    <n v="0.1065"/>
    <s v="B"/>
    <s v="B2"/>
    <s v="SANGRUR"/>
    <s v="102-DBS"/>
    <s v="LUDHIANA"/>
    <s v="PB"/>
    <s v="PUNJAB"/>
    <s v="SANGRUR"/>
    <n v="110159"/>
    <s v="10037-RAJESH PRATAP"/>
    <s v="Low"/>
    <n v="35630"/>
    <n v="12439"/>
    <n v="34917"/>
    <n v="23.88"/>
    <n v="4097.62"/>
    <s v="N"/>
    <s v="N"/>
    <n v="1"/>
    <s v="On-Time"/>
    <x v="655"/>
    <s v="2023-10"/>
    <s v="2023-09"/>
    <n v="1"/>
    <n v="0"/>
    <x v="8"/>
    <n v="2022"/>
    <n v="0"/>
    <s v="2023-Q4"/>
    <n v="0"/>
  </r>
  <r>
    <s v="ACC001314"/>
    <n v="563"/>
    <s v="JAMMU"/>
    <s v="JLG35K"/>
    <n v="29420"/>
    <n v="42992"/>
    <n v="36363"/>
    <d v="2023-10-17T00:00:00"/>
    <s v="Paid Off"/>
    <s v="Quarterly EMI"/>
    <n v="720081"/>
    <s v="JAMMU-720081"/>
    <s v="Ishaan Gupta"/>
    <s v="Female"/>
    <s v="26-35"/>
    <n v="28"/>
    <s v="1/1/1989"/>
    <s v="SC"/>
    <s v="Hindu"/>
    <s v="RENT"/>
    <s v="100K+"/>
    <s v="Business"/>
    <n v="536"/>
    <s v="XLG"/>
    <s v="Trade"/>
    <s v=" 36 months"/>
    <n v="9.9099999999999994E-2"/>
    <s v="B"/>
    <s v="B1"/>
    <s v="JAMMU"/>
    <s v="201-DBS"/>
    <s v="LUDHIANA"/>
    <s v="JK"/>
    <s v="JAMMU &amp; KASHMIR"/>
    <s v="JAMMU"/>
    <n v="720081"/>
    <s v="10588-POONAM DEVI"/>
    <s v="High"/>
    <n v="30941"/>
    <n v="42880"/>
    <n v="29282"/>
    <n v="7.28"/>
    <n v="3597.83"/>
    <s v="N"/>
    <s v="N"/>
    <n v="2"/>
    <s v="On-Time"/>
    <x v="623"/>
    <s v="2023-10"/>
    <s v="2023-09"/>
    <n v="0"/>
    <n v="0"/>
    <x v="8"/>
    <n v="2022"/>
    <n v="1"/>
    <s v="2023-Q4"/>
    <n v="0"/>
  </r>
  <r>
    <s v="ACC001636"/>
    <n v="962"/>
    <s v="BEHROR"/>
    <s v="JLG30K"/>
    <n v="15816"/>
    <n v="9378"/>
    <n v="32469"/>
    <d v="2023-10-20T00:00:00"/>
    <s v="Paid Off"/>
    <s v="Monthly EMI"/>
    <n v="30179"/>
    <s v="BEHROR-30179"/>
    <s v="Kavya Verma"/>
    <s v="Female"/>
    <s v="36-45"/>
    <n v="39"/>
    <s v="1/1/1980"/>
    <s v="ST"/>
    <s v="Sikh"/>
    <s v="RENT"/>
    <s v="100K+"/>
    <s v="Business"/>
    <n v="791"/>
    <s v="XLG"/>
    <s v="Services"/>
    <s v=" 36 months"/>
    <n v="0.1065"/>
    <s v="B"/>
    <s v="B2"/>
    <s v="BEHROR"/>
    <s v="301-DBS"/>
    <s v="JAIPUR"/>
    <s v="RJ"/>
    <s v="RAJASTHAN"/>
    <s v="BEHROD"/>
    <n v="30179"/>
    <s v="10055-MAHESH KUMAR PATEL"/>
    <s v="Low"/>
    <n v="16839"/>
    <n v="11288"/>
    <n v="15787"/>
    <n v="5.8"/>
    <n v="436.91"/>
    <s v="Y"/>
    <s v="N"/>
    <n v="2"/>
    <s v="On-Time"/>
    <x v="524"/>
    <s v="2023-10"/>
    <s v="2023-09"/>
    <n v="0"/>
    <n v="0"/>
    <x v="8"/>
    <n v="2022"/>
    <n v="0"/>
    <s v="2023-Q4"/>
    <n v="0"/>
  </r>
  <r>
    <s v="ACC000765"/>
    <n v="641"/>
    <s v="PATIALA"/>
    <s v="JLG30K"/>
    <n v="11746"/>
    <n v="25622"/>
    <n v="4128"/>
    <d v="2023-10-21T00:00:00"/>
    <s v="Paid Off"/>
    <s v="Monthly EMI"/>
    <n v="100186"/>
    <s v="PATIALA-100186"/>
    <s v="Meera Patel"/>
    <s v="Female"/>
    <s v="26-35"/>
    <n v="28"/>
    <s v="29-03-1991"/>
    <s v="ST"/>
    <s v="Sikh"/>
    <s v="RENT"/>
    <s v="25K-50K"/>
    <s v="Salaried"/>
    <n v="432"/>
    <s v="XLG"/>
    <s v="Services"/>
    <s v=" 36 months"/>
    <n v="0.1065"/>
    <s v="B"/>
    <s v="B2"/>
    <s v="PATIALA"/>
    <s v="102-DBS"/>
    <s v="LUDHIANA"/>
    <s v="PB"/>
    <s v="PUNJAB"/>
    <s v="PATIALA"/>
    <n v="100186"/>
    <s v="10420-MUNENDRA  SINGH"/>
    <s v="Medium"/>
    <n v="13526"/>
    <n v="27187"/>
    <n v="11599"/>
    <n v="0.5"/>
    <n v="3961.64"/>
    <s v="N"/>
    <s v="N"/>
    <n v="2"/>
    <s v="On-Time"/>
    <x v="733"/>
    <s v="2023-10"/>
    <s v="2023-09"/>
    <n v="0"/>
    <n v="0"/>
    <x v="8"/>
    <n v="2022"/>
    <n v="0"/>
    <s v="2023-Q4"/>
    <n v="1"/>
  </r>
  <r>
    <s v="ACC001453"/>
    <n v="87"/>
    <s v="VARANASI"/>
    <s v="JLG35K"/>
    <n v="31377"/>
    <n v="7086"/>
    <n v="22618"/>
    <d v="2023-10-22T00:00:00"/>
    <s v="Fully Paid"/>
    <s v="Quarterly EMI"/>
    <n v="1280108"/>
    <s v="VARANASI-1280108"/>
    <s v="Aarav Joshi"/>
    <s v="Female"/>
    <s v="18-25"/>
    <n v="22"/>
    <s v="27-10-1997"/>
    <s v="General"/>
    <s v="Hindu"/>
    <s v="RENT"/>
    <s v="&lt;25K"/>
    <s v="Salaried"/>
    <n v="516"/>
    <s v="XLG"/>
    <s v="Trade"/>
    <s v=" 36 months"/>
    <n v="9.9099999999999994E-2"/>
    <s v="B"/>
    <s v="B1"/>
    <s v="VARANASI"/>
    <s v="176-DBS"/>
    <s v="VARANASI"/>
    <s v="UP"/>
    <s v="UTTAR PRADESH"/>
    <s v="VARANASI"/>
    <n v="1280108"/>
    <s v="10568-RAJU RANJAN RAY"/>
    <s v="Medium"/>
    <n v="31021"/>
    <n v="7932"/>
    <n v="31342"/>
    <n v="44.63"/>
    <n v="1519.42"/>
    <s v="N"/>
    <s v="N"/>
    <n v="0"/>
    <s v="On-Time"/>
    <x v="19"/>
    <s v="2023-10"/>
    <s v="2023-09"/>
    <n v="0"/>
    <n v="0"/>
    <x v="8"/>
    <n v="2022"/>
    <n v="0"/>
    <s v="2023-Q4"/>
    <n v="0"/>
  </r>
  <r>
    <s v="ACC000490"/>
    <n v="358"/>
    <s v="MUKTSAR"/>
    <s v="JLG30K"/>
    <n v="16267"/>
    <n v="7246"/>
    <n v="30221"/>
    <d v="2023-10-22T00:00:00"/>
    <s v="Active"/>
    <s v="Monthly EMI"/>
    <n v="1110166"/>
    <s v="MUKTSAR-1110166"/>
    <s v="Meera Sharma"/>
    <s v="Female"/>
    <s v="18-25"/>
    <n v="22"/>
    <s v="14-12-1995"/>
    <s v="General"/>
    <s v="Hindu"/>
    <s v="RENT"/>
    <s v="&lt;25K"/>
    <s v="Salaried"/>
    <n v="346"/>
    <s v="XLG"/>
    <s v="Services"/>
    <s v=" 36 months"/>
    <n v="0.1065"/>
    <s v="B"/>
    <s v="B2"/>
    <s v="MUKTSAR"/>
    <s v="102-DBS"/>
    <s v="LUDHIANA"/>
    <s v="PB"/>
    <s v="PUNJAB"/>
    <s v="SRI MUKTSAR SAHIB"/>
    <n v="1110166"/>
    <s v="11303-ASHUTOSH KUMAR SUMAN"/>
    <s v="Medium"/>
    <n v="17809"/>
    <n v="6779"/>
    <n v="16133"/>
    <n v="24.99"/>
    <n v="3548.03"/>
    <s v="N"/>
    <s v="N"/>
    <n v="1"/>
    <s v="On-Time"/>
    <x v="472"/>
    <s v="2023-10"/>
    <s v="2023-09"/>
    <n v="1"/>
    <n v="0"/>
    <x v="8"/>
    <n v="2022"/>
    <n v="0"/>
    <s v="2023-Q4"/>
    <n v="0"/>
  </r>
  <r>
    <s v="ACC000210"/>
    <n v="899"/>
    <s v="KARNAL"/>
    <s v="JLG30K"/>
    <n v="18037"/>
    <n v="20362"/>
    <n v="42869"/>
    <d v="2023-10-23T00:00:00"/>
    <s v="Active"/>
    <s v="Quarterly EMI"/>
    <n v="50678"/>
    <s v="KARNAL-50678"/>
    <s v="Laksh Sharma"/>
    <s v="Female"/>
    <s v="36-45"/>
    <n v="37"/>
    <s v="1/1/1982"/>
    <s v="Minority"/>
    <s v="Muslim"/>
    <s v="RENT"/>
    <s v="&lt;25K"/>
    <s v="Self-Employed"/>
    <n v="740"/>
    <s v="XLG"/>
    <s v="Services"/>
    <s v=" 36 months"/>
    <n v="0.1065"/>
    <s v="B"/>
    <s v="B2"/>
    <s v="KARNAL"/>
    <s v="206-DBS"/>
    <s v="KARNAL"/>
    <s v="HR"/>
    <s v="HARYANA"/>
    <s v="KARNAL"/>
    <n v="50678"/>
    <s v="10282-NAIM ALI"/>
    <s v="Medium"/>
    <n v="19243"/>
    <n v="20712"/>
    <n v="17919"/>
    <n v="6.98"/>
    <n v="1488.04"/>
    <s v="Y"/>
    <s v="N"/>
    <n v="2"/>
    <s v="Late"/>
    <x v="113"/>
    <s v="2023-10"/>
    <s v="2023-09"/>
    <n v="1"/>
    <n v="0"/>
    <x v="8"/>
    <n v="2022"/>
    <n v="0"/>
    <s v="2023-Q4"/>
    <n v="0"/>
  </r>
  <r>
    <s v="ACC000710"/>
    <n v="185"/>
    <s v="ASANSOL"/>
    <s v="JLG39K"/>
    <n v="26241"/>
    <n v="7220"/>
    <n v="18391"/>
    <d v="2023-10-24T00:00:00"/>
    <s v="Paid Off"/>
    <s v="Quarterly EMI"/>
    <n v="690076"/>
    <s v="ASANSOL-690076"/>
    <s v="Ananya Gupta"/>
    <s v="Female"/>
    <s v="46-55"/>
    <n v="48"/>
    <s v="1/1/1972"/>
    <s v="Minority"/>
    <s v="Muslim"/>
    <s v="RENT"/>
    <s v="25K-50K"/>
    <s v="Business"/>
    <n v="701"/>
    <s v="XLG"/>
    <s v="Agriculture"/>
    <s v=" 36 months"/>
    <n v="6.6199999999999995E-2"/>
    <s v="A"/>
    <s v="A2"/>
    <s v="ASANSOL"/>
    <s v="201-DBS"/>
    <s v="HOWRAH"/>
    <s v="WB"/>
    <s v="WEST BENGAL"/>
    <s v="PASCHIM BARDHHAMAN"/>
    <n v="690076"/>
    <s v="10035-ABHAY TOMER"/>
    <s v="Medium"/>
    <n v="26796"/>
    <n v="7060"/>
    <n v="26000"/>
    <n v="45.77"/>
    <n v="1855.55"/>
    <s v="N"/>
    <s v="N"/>
    <n v="2"/>
    <s v="Late"/>
    <x v="734"/>
    <s v="2023-10"/>
    <s v="2023-09"/>
    <n v="0"/>
    <n v="0"/>
    <x v="8"/>
    <n v="2022"/>
    <n v="0"/>
    <s v="2023-Q4"/>
    <n v="1"/>
  </r>
  <r>
    <s v="ACC000604"/>
    <n v="985"/>
    <s v="ASANSOL"/>
    <s v="JLG30K"/>
    <n v="4038"/>
    <n v="5301"/>
    <n v="37558"/>
    <d v="2023-10-24T00:00:00"/>
    <s v="Fully Paid"/>
    <s v="Monthly EMI"/>
    <n v="690076"/>
    <s v="ASANSOL-690076"/>
    <s v="Meera Reddy"/>
    <s v="Female"/>
    <s v="26-35"/>
    <n v="32"/>
    <s v="1/1/1988"/>
    <s v="Minority"/>
    <s v="Muslim"/>
    <s v="RENT"/>
    <s v="100K+"/>
    <s v="Business"/>
    <n v="719"/>
    <s v="XLG"/>
    <s v="Services"/>
    <s v=" 36 months"/>
    <n v="0.1065"/>
    <s v="B"/>
    <s v="B2"/>
    <s v="ASANSOL"/>
    <s v="201-DBS"/>
    <s v="HOWRAH"/>
    <s v="WB"/>
    <s v="WEST BENGAL"/>
    <s v="PASCHIM BARDHHAMAN"/>
    <n v="690076"/>
    <s v="10035-ABHAY TOMER"/>
    <s v="Medium"/>
    <n v="4401"/>
    <n v="6437"/>
    <n v="3786"/>
    <n v="8.4499999999999993"/>
    <n v="3455.31"/>
    <s v="N"/>
    <s v="N"/>
    <n v="1"/>
    <s v="Late"/>
    <x v="734"/>
    <s v="2023-10"/>
    <s v="2023-09"/>
    <n v="0"/>
    <n v="0"/>
    <x v="8"/>
    <n v="2022"/>
    <n v="0"/>
    <s v="2023-Q4"/>
    <n v="1"/>
  </r>
  <r>
    <s v="ACC001682"/>
    <n v="941"/>
    <s v="Mathura"/>
    <s v="JLG30K"/>
    <n v="27096"/>
    <n v="14871"/>
    <n v="20760"/>
    <d v="2023-10-25T00:00:00"/>
    <s v="Active"/>
    <s v="Monthly EMI"/>
    <n v="910182"/>
    <s v="Mathura-910182"/>
    <s v="Ishaan Patel"/>
    <s v="Female"/>
    <s v="36-45"/>
    <n v="39"/>
    <s v="1/1/1980"/>
    <s v="Minority"/>
    <s v="Muslim"/>
    <s v="RENT"/>
    <s v="75K-100K"/>
    <s v="Self-Employed"/>
    <n v="472"/>
    <s v="XLG"/>
    <s v="Services"/>
    <s v=" 36 months"/>
    <n v="0.1065"/>
    <s v="B"/>
    <s v="B2"/>
    <s v="Mathura"/>
    <s v="176-DBS"/>
    <s v="BULANDSHAHR"/>
    <s v="UP"/>
    <s v="UTTAR PRADESH"/>
    <s v="MATHURA"/>
    <n v="910182"/>
    <s v="10469-MANISH  PANDEY"/>
    <s v="High"/>
    <n v="26943"/>
    <n v="16537"/>
    <n v="27069"/>
    <n v="9.44"/>
    <n v="2743.48"/>
    <s v="N"/>
    <s v="N"/>
    <n v="0"/>
    <s v="On-Time"/>
    <x v="467"/>
    <s v="2023-10"/>
    <s v="2023-09"/>
    <n v="1"/>
    <n v="0"/>
    <x v="8"/>
    <n v="2022"/>
    <n v="1"/>
    <s v="2023-Q4"/>
    <n v="0"/>
  </r>
  <r>
    <s v="ACC000133"/>
    <n v="135"/>
    <s v="DHURI"/>
    <s v="JLG30K"/>
    <n v="8280"/>
    <n v="38488"/>
    <n v="31619"/>
    <d v="2023-10-26T00:00:00"/>
    <s v="Active"/>
    <s v="Monthly EMI"/>
    <n v="1030063"/>
    <s v="DHURI-1030063"/>
    <s v="Meera Verma"/>
    <s v="Female"/>
    <s v="26-35"/>
    <n v="34"/>
    <s v="1/1/1984"/>
    <s v="ST"/>
    <s v="Sikh"/>
    <s v="RENT"/>
    <s v="100K+"/>
    <s v="Self-Employed"/>
    <n v="464"/>
    <s v="XLG"/>
    <s v="Services"/>
    <s v=" 36 months"/>
    <n v="0.1065"/>
    <s v="B"/>
    <s v="B2"/>
    <s v="DHURI"/>
    <s v="102-DBS"/>
    <s v="LUDHIANA"/>
    <s v="PB"/>
    <s v="PUNJAB"/>
    <s v="SANGRUR"/>
    <n v="1030063"/>
    <s v="12058-DEEPAK KUMAR"/>
    <s v="Low"/>
    <n v="7896"/>
    <n v="38513"/>
    <n v="7906"/>
    <n v="48"/>
    <n v="781.11"/>
    <s v="N"/>
    <s v="N"/>
    <n v="0"/>
    <s v="Very Late"/>
    <x v="64"/>
    <s v="2023-10"/>
    <s v="2023-09"/>
    <n v="1"/>
    <n v="0"/>
    <x v="8"/>
    <n v="2022"/>
    <n v="1"/>
    <s v="2023-Q4"/>
    <n v="0"/>
  </r>
  <r>
    <s v="ACC001943"/>
    <n v="55"/>
    <s v="BEHROR"/>
    <s v="JLG45K"/>
    <n v="7188"/>
    <n v="12878"/>
    <n v="38410"/>
    <d v="2023-10-28T00:00:00"/>
    <s v="Fully Paid"/>
    <s v="Monthly EMI"/>
    <n v="30179"/>
    <s v="BEHROR-30179"/>
    <s v="Kavya Malhotra"/>
    <s v="Female"/>
    <s v="26-35"/>
    <n v="33"/>
    <s v="30-05-1985"/>
    <s v="General"/>
    <s v="Hindu"/>
    <s v="RENT"/>
    <s v="100K+"/>
    <s v="Self-Employed"/>
    <n v="716"/>
    <s v="XLG"/>
    <s v="Agriculture"/>
    <s v=" 36 months"/>
    <n v="7.51E-2"/>
    <s v="A"/>
    <s v="A3"/>
    <s v="BEHROR"/>
    <s v="301-DBS"/>
    <s v="JAIPUR"/>
    <s v="RJ"/>
    <s v="RAJASTHAN"/>
    <s v="BEHROD"/>
    <n v="30179"/>
    <s v="10055-MAHESH KUMAR PATEL"/>
    <s v="Low"/>
    <n v="7927"/>
    <n v="12597"/>
    <n v="7091"/>
    <n v="40.07"/>
    <n v="4313.74"/>
    <s v="N"/>
    <s v="N"/>
    <n v="0"/>
    <s v="On-Time"/>
    <x v="211"/>
    <s v="2023-10"/>
    <s v="2023-09"/>
    <n v="0"/>
    <n v="0"/>
    <x v="8"/>
    <n v="2022"/>
    <n v="0"/>
    <s v="2023-Q4"/>
    <n v="0"/>
  </r>
  <r>
    <s v="ACC000475"/>
    <n v="121"/>
    <s v="Mathura"/>
    <s v="JLG35K"/>
    <n v="48867"/>
    <n v="47772"/>
    <n v="6069"/>
    <d v="2023-10-29T00:00:00"/>
    <s v="Active"/>
    <s v="Quarterly EMI"/>
    <n v="910182"/>
    <s v="Mathura-910182"/>
    <s v="Meera Joshi"/>
    <s v="Female"/>
    <s v="36-45"/>
    <n v="42"/>
    <s v="1/1/1977"/>
    <s v="ST"/>
    <s v="Sikh"/>
    <s v="RENT"/>
    <s v="25K-50K"/>
    <s v="Salaried"/>
    <n v="534"/>
    <s v="XLG"/>
    <s v="Trade"/>
    <s v=" 36 months"/>
    <n v="9.9099999999999994E-2"/>
    <s v="B"/>
    <s v="B1"/>
    <s v="Mathura"/>
    <s v="176-DBS"/>
    <s v="BULANDSHAHR"/>
    <s v="UP"/>
    <s v="UTTAR PRADESH"/>
    <s v="MATHURA"/>
    <n v="910182"/>
    <s v="10469-MANISH  PANDEY"/>
    <s v="High"/>
    <n v="50293"/>
    <n v="47305"/>
    <n v="48692"/>
    <n v="32.229999999999997"/>
    <n v="1039.3"/>
    <s v="N"/>
    <s v="N"/>
    <n v="2"/>
    <s v="On-Time"/>
    <x v="470"/>
    <s v="2023-10"/>
    <s v="2023-09"/>
    <n v="1"/>
    <n v="0"/>
    <x v="8"/>
    <n v="2022"/>
    <n v="0"/>
    <s v="2023-Q4"/>
    <n v="0"/>
  </r>
  <r>
    <s v="ACC001956"/>
    <n v="664"/>
    <s v="Mangaldoi"/>
    <s v="JLG35K"/>
    <n v="38166"/>
    <n v="10632"/>
    <n v="35048"/>
    <d v="2023-10-29T00:00:00"/>
    <s v="Fully Paid"/>
    <s v="Quarterly EMI"/>
    <n v="570241"/>
    <s v="Mangaldoi-570241"/>
    <s v="Kavya Reddy"/>
    <s v="Female"/>
    <s v="26-35"/>
    <n v="35"/>
    <s v="1/1/1982"/>
    <s v="General"/>
    <s v="Hindu"/>
    <s v="RENT"/>
    <s v="50K-75K"/>
    <s v="Salaried"/>
    <n v="656"/>
    <s v="XLG"/>
    <s v="Trade"/>
    <s v=" 36 months"/>
    <n v="9.9099999999999994E-2"/>
    <s v="B"/>
    <s v="B1"/>
    <s v="Mangaldoi"/>
    <s v="208-DBS"/>
    <s v="GUWAAHATI"/>
    <s v="AS"/>
    <s v="ASSAM"/>
    <s v="Mangaldoi"/>
    <n v="570241"/>
    <s v="10961-NAYAN JYOTI SARMAH"/>
    <s v="Low"/>
    <n v="39115"/>
    <n v="10478"/>
    <n v="37911"/>
    <n v="12.64"/>
    <n v="3343.81"/>
    <s v="N"/>
    <s v="N"/>
    <n v="1"/>
    <s v="On-Time"/>
    <x v="501"/>
    <s v="2023-10"/>
    <s v="2023-09"/>
    <n v="0"/>
    <n v="0"/>
    <x v="8"/>
    <n v="2022"/>
    <n v="1"/>
    <s v="2023-Q4"/>
    <n v="0"/>
  </r>
  <r>
    <s v="ACC000213"/>
    <n v="175"/>
    <s v="CHHATA"/>
    <s v="JLG35"/>
    <n v="49631"/>
    <n v="44881"/>
    <n v="41059"/>
    <d v="2023-11-02T00:00:00"/>
    <s v="Fully Paid"/>
    <s v="Quarterly EMI"/>
    <n v="910020"/>
    <s v="CHHATA-910020"/>
    <s v="Meera Mehta"/>
    <s v="Female"/>
    <s v="36-45"/>
    <n v="45"/>
    <s v="1/1/1974"/>
    <s v="Minority"/>
    <s v="Muslim"/>
    <s v="RENT"/>
    <s v="75K-100K"/>
    <s v="Business"/>
    <n v="357"/>
    <s v="XLG"/>
    <s v="Home Loan"/>
    <s v=" 60 months"/>
    <n v="0.14649999999999999"/>
    <s v="C"/>
    <s v="C3"/>
    <s v="CHHATA"/>
    <s v="176-DBS"/>
    <s v="BULANDSHAHR"/>
    <s v="UP"/>
    <s v="UTTAR PRADESH"/>
    <s v="MATHURA"/>
    <n v="910020"/>
    <s v="10047-ANIL KUMAR"/>
    <s v="High"/>
    <n v="51511"/>
    <n v="45653"/>
    <n v="49599"/>
    <n v="6.45"/>
    <n v="2047.75"/>
    <s v="N"/>
    <s v="N"/>
    <n v="1"/>
    <s v="Late"/>
    <x v="0"/>
    <s v="2023-11"/>
    <s v="2023-10"/>
    <n v="0"/>
    <n v="0"/>
    <x v="8"/>
    <n v="2022"/>
    <n v="0"/>
    <s v="2023-Q4"/>
    <n v="0"/>
  </r>
  <r>
    <s v="ACC001406"/>
    <n v="375"/>
    <s v="GUWAHATI"/>
    <s v="JLG29K"/>
    <n v="33647"/>
    <n v="41179"/>
    <n v="16122"/>
    <d v="2023-11-04T00:00:00"/>
    <s v="Fully Paid"/>
    <s v="Monthly EMI"/>
    <n v="560090"/>
    <s v="GUWAHATI-560090"/>
    <s v="Diya Chopra"/>
    <s v="Female"/>
    <s v="26-35"/>
    <n v="35"/>
    <s v="20-03-1984"/>
    <s v="SC"/>
    <s v="Hindu"/>
    <s v="RENT"/>
    <s v="75K-100K"/>
    <s v="Self-Employed"/>
    <n v="567"/>
    <s v="XLG"/>
    <s v="Trade"/>
    <s v=" 60 months"/>
    <n v="0.17269999999999999"/>
    <s v="D"/>
    <s v="D3"/>
    <s v="GUWAHATI"/>
    <s v="208-DBS"/>
    <s v="GUWAAHATI"/>
    <s v="AS"/>
    <s v="ASSAM"/>
    <s v="Guwahati"/>
    <n v="560090"/>
    <s v="11955-LEKHAN KONWAR"/>
    <s v="Medium"/>
    <n v="35524"/>
    <n v="41722"/>
    <n v="33324"/>
    <n v="16.899999999999999"/>
    <n v="690.31"/>
    <s v="N"/>
    <s v="N"/>
    <n v="2"/>
    <s v="On-Time"/>
    <x v="323"/>
    <s v="2023-11"/>
    <s v="2023-10"/>
    <n v="0"/>
    <n v="0"/>
    <x v="8"/>
    <n v="2022"/>
    <n v="0"/>
    <s v="2023-Q4"/>
    <n v="0"/>
  </r>
  <r>
    <s v="ACC001460"/>
    <n v="11"/>
    <s v="BULANDSHAHR"/>
    <s v="JLG35K"/>
    <n v="22550"/>
    <n v="26996"/>
    <n v="40929"/>
    <d v="2023-11-05T00:00:00"/>
    <s v="Fully Paid"/>
    <s v="Quarterly EMI"/>
    <n v="10068"/>
    <s v="BULANDSHAHR-10068"/>
    <s v="Vivaan Patel"/>
    <s v="Female"/>
    <s v="26-35"/>
    <n v="29"/>
    <s v="1/1/1988"/>
    <s v="OBC"/>
    <s v="Hindu"/>
    <s v="RENT"/>
    <s v="100K+"/>
    <s v="Salaried"/>
    <n v="395"/>
    <s v="XLG"/>
    <s v="Trade"/>
    <s v=" 36 months"/>
    <n v="9.9099999999999994E-2"/>
    <s v="B"/>
    <s v="B1"/>
    <s v="BULANDSHAHR"/>
    <s v="176-DBS"/>
    <s v="BULANDSHAHR"/>
    <s v="UP"/>
    <s v="UTTAR PRADESH"/>
    <s v="BULANDSHAHAR"/>
    <n v="10068"/>
    <s v="10057-NANDI SHANKAR"/>
    <s v="High"/>
    <n v="22101"/>
    <n v="28382"/>
    <n v="22518"/>
    <n v="31.6"/>
    <n v="3321.79"/>
    <s v="Y"/>
    <s v="N"/>
    <n v="0"/>
    <s v="On-Time"/>
    <x v="547"/>
    <s v="2023-11"/>
    <s v="2023-10"/>
    <n v="0"/>
    <n v="0"/>
    <x v="8"/>
    <n v="2022"/>
    <n v="0"/>
    <s v="2023-Q4"/>
    <n v="0"/>
  </r>
  <r>
    <s v="ACC000134"/>
    <n v="446"/>
    <s v="BEHROR"/>
    <s v="JLG30K"/>
    <n v="18025"/>
    <n v="49700"/>
    <n v="34731"/>
    <d v="2023-11-06T00:00:00"/>
    <s v="Paid Off"/>
    <s v="Quarterly EMI"/>
    <n v="30179"/>
    <s v="BEHROR-30179"/>
    <s v="Ananya Malhotra"/>
    <s v="Female"/>
    <s v="36-45"/>
    <n v="44"/>
    <s v="1/1/1975"/>
    <s v="SC"/>
    <s v="Hindu"/>
    <s v="MORTGAGE"/>
    <s v="&lt;25K"/>
    <s v="Self-Employed"/>
    <n v="361"/>
    <s v="XLG"/>
    <s v="Services"/>
    <s v=" 36 months"/>
    <n v="0.1065"/>
    <s v="B"/>
    <s v="B2"/>
    <s v="BEHROR"/>
    <s v="301-DBS"/>
    <s v="JAIPUR"/>
    <s v="RJ"/>
    <s v="RAJASTHAN"/>
    <s v="BEHROD"/>
    <n v="30179"/>
    <s v="10055-MAHESH KUMAR PATEL"/>
    <s v="Low"/>
    <n v="19331"/>
    <n v="51088"/>
    <n v="17957"/>
    <n v="37.25"/>
    <n v="3681.93"/>
    <s v="N"/>
    <s v="N"/>
    <n v="0"/>
    <s v="On-Time"/>
    <x v="407"/>
    <s v="2023-11"/>
    <s v="2023-10"/>
    <n v="0"/>
    <n v="0"/>
    <x v="8"/>
    <n v="2022"/>
    <n v="1"/>
    <s v="2023-Q4"/>
    <n v="0"/>
  </r>
  <r>
    <s v="ACC001901"/>
    <n v="510"/>
    <s v="ASANSOL"/>
    <s v="JLG30K"/>
    <n v="25681"/>
    <n v="10424"/>
    <n v="5354"/>
    <d v="2023-11-06T00:00:00"/>
    <s v="Paid Off"/>
    <s v="Monthly EMI"/>
    <n v="690076"/>
    <s v="ASANSOL-690076"/>
    <s v="Diya Sharma"/>
    <s v="Female"/>
    <s v="26-35"/>
    <n v="34"/>
    <s v="1/1/1984"/>
    <s v="ST"/>
    <s v="Sikh"/>
    <s v="MORTGAGE"/>
    <s v="100K+"/>
    <s v="Self-Employed"/>
    <n v="341"/>
    <s v="XLG"/>
    <s v="Services"/>
    <s v=" 36 months"/>
    <n v="0.1065"/>
    <s v="B"/>
    <s v="B2"/>
    <s v="ASANSOL"/>
    <s v="201-DBS"/>
    <s v="HOWRAH"/>
    <s v="WB"/>
    <s v="WEST BENGAL"/>
    <s v="PASCHIM BARDHHAMAN"/>
    <n v="690076"/>
    <s v="10035-ABHAY TOMER"/>
    <s v="Medium"/>
    <n v="26724"/>
    <n v="10368"/>
    <n v="25479"/>
    <n v="9.4700000000000006"/>
    <n v="205.75"/>
    <s v="N"/>
    <s v="N"/>
    <n v="0"/>
    <s v="On-Time"/>
    <x v="184"/>
    <s v="2023-11"/>
    <s v="2023-10"/>
    <n v="0"/>
    <n v="0"/>
    <x v="8"/>
    <n v="2022"/>
    <n v="0"/>
    <s v="2023-Q4"/>
    <n v="0"/>
  </r>
  <r>
    <s v="ACC001392"/>
    <n v="697"/>
    <s v="BILASPUR"/>
    <s v="JLG30K"/>
    <n v="4857"/>
    <n v="9960"/>
    <n v="26997"/>
    <d v="2023-11-09T00:00:00"/>
    <s v="Active"/>
    <s v="Monthly EMI"/>
    <n v="240005"/>
    <s v="BILASPUR-240005"/>
    <s v="Kavya Mehta"/>
    <s v="Female"/>
    <s v="18-25"/>
    <n v="23"/>
    <s v="12/12/1996"/>
    <s v="ST"/>
    <s v="Sikh"/>
    <s v="MORTGAGE"/>
    <s v="50K-75K"/>
    <s v="Salaried"/>
    <n v="443"/>
    <s v="XLG"/>
    <s v="Services"/>
    <s v=" 36 months"/>
    <n v="0.1065"/>
    <s v="B"/>
    <s v="B2"/>
    <s v="BILASPUR"/>
    <s v="207-DBS"/>
    <s v="RAIPUR"/>
    <s v="CG"/>
    <s v="CHATTISGARH"/>
    <s v="BILASPUR"/>
    <n v="240005"/>
    <s v="10886-MANISH KUMAR DWIVEDI"/>
    <s v="Low"/>
    <n v="5321"/>
    <n v="11834"/>
    <n v="4563"/>
    <n v="49.7"/>
    <n v="689.05"/>
    <s v="N"/>
    <s v="N"/>
    <n v="0"/>
    <s v="Late"/>
    <x v="645"/>
    <s v="2023-11"/>
    <s v="2023-10"/>
    <n v="1"/>
    <n v="0"/>
    <x v="8"/>
    <n v="2022"/>
    <n v="0"/>
    <s v="2023-Q4"/>
    <n v="0"/>
  </r>
  <r>
    <s v="ACC001627"/>
    <n v="118"/>
    <s v="MAWANA"/>
    <s v="JLG30K"/>
    <n v="5528"/>
    <n v="38971"/>
    <n v="38671"/>
    <d v="2023-11-10T00:00:00"/>
    <s v="Active"/>
    <s v="Monthly EMI"/>
    <n v="800018"/>
    <s v="MAWANA-800018"/>
    <s v="Meera Patel"/>
    <s v="Female"/>
    <s v="26-35"/>
    <n v="28"/>
    <s v="29-03-1991"/>
    <s v="ST"/>
    <s v="Sikh"/>
    <s v="RENT"/>
    <s v="25K-50K"/>
    <s v="Salaried"/>
    <n v="432"/>
    <s v="XLG"/>
    <s v="Services"/>
    <s v=" 36 months"/>
    <n v="0.1065"/>
    <s v="B"/>
    <s v="B2"/>
    <s v="MAWANA"/>
    <s v="176-DBS"/>
    <s v="BULANDSHAHR"/>
    <s v="UP"/>
    <s v="UTTAR PRADESH"/>
    <s v="MEERUT"/>
    <n v="800018"/>
    <s v="11183-ANIL KUMAR"/>
    <s v="Medium"/>
    <n v="5821"/>
    <n v="39401"/>
    <n v="5170"/>
    <n v="14.88"/>
    <n v="4033.03"/>
    <s v="N"/>
    <s v="N"/>
    <n v="1"/>
    <s v="On-Time"/>
    <x v="319"/>
    <s v="2023-11"/>
    <s v="2023-10"/>
    <n v="1"/>
    <n v="0"/>
    <x v="8"/>
    <n v="2022"/>
    <n v="1"/>
    <s v="2023-Q4"/>
    <n v="0"/>
  </r>
  <r>
    <s v="ACC001235"/>
    <n v="187"/>
    <s v="CHHATA"/>
    <s v="JLG30K"/>
    <n v="37488"/>
    <n v="38685"/>
    <n v="32144"/>
    <d v="2023-11-10T00:00:00"/>
    <s v="Paid Off"/>
    <s v="Monthly EMI"/>
    <n v="910020"/>
    <s v="CHHATA-910020"/>
    <s v="Laksh Sharma"/>
    <s v="Female"/>
    <s v="56-63"/>
    <n v="56"/>
    <s v="1/1/1962"/>
    <s v="Minority"/>
    <s v="Muslim"/>
    <s v="MORTGAGE"/>
    <s v="75K-100K"/>
    <s v="Business"/>
    <n v="532"/>
    <s v="XLG"/>
    <s v="Services"/>
    <s v=" 36 months"/>
    <n v="0.1065"/>
    <s v="B"/>
    <s v="B2"/>
    <s v="CHHATA"/>
    <s v="176-DBS"/>
    <s v="BULANDSHAHR"/>
    <s v="UP"/>
    <s v="UTTAR PRADESH"/>
    <s v="MATHURA"/>
    <n v="910020"/>
    <s v="10047-ANIL KUMAR"/>
    <s v="High"/>
    <n v="38321"/>
    <n v="40223"/>
    <n v="37159"/>
    <n v="24.18"/>
    <n v="4115.2299999999996"/>
    <s v="N"/>
    <s v="N"/>
    <n v="1"/>
    <s v="On-Time"/>
    <x v="395"/>
    <s v="2023-11"/>
    <s v="2023-10"/>
    <n v="0"/>
    <n v="0"/>
    <x v="8"/>
    <n v="2022"/>
    <n v="0"/>
    <s v="2023-Q4"/>
    <n v="0"/>
  </r>
  <r>
    <s v="ACC001463"/>
    <n v="903"/>
    <s v="BUXAR"/>
    <s v="JLG30K"/>
    <n v="29976"/>
    <n v="35083"/>
    <n v="10013"/>
    <d v="2023-11-12T00:00:00"/>
    <s v="Fully Paid"/>
    <s v="Quarterly EMI"/>
    <n v="710002"/>
    <s v="BUXAR-710002"/>
    <s v="Kavya Reddy"/>
    <s v="Female"/>
    <s v="46-55"/>
    <n v="49"/>
    <s v="8/6/1970"/>
    <s v="Minority"/>
    <s v="Muslim"/>
    <s v="RENT"/>
    <s v="&lt;25K"/>
    <s v="Salaried"/>
    <n v="442"/>
    <s v="XLG"/>
    <s v="Services"/>
    <s v=" 36 months"/>
    <n v="0.1065"/>
    <s v="B"/>
    <s v="B2"/>
    <s v="BUXAR"/>
    <s v="209-DBS"/>
    <s v="PATNA"/>
    <s v="BR"/>
    <s v="BIHAR"/>
    <s v="BUXAR"/>
    <n v="710002"/>
    <s v="10055-MAHESH KUMAR PATEL"/>
    <s v="Medium"/>
    <n v="31467"/>
    <n v="35207"/>
    <n v="29767"/>
    <n v="32.18"/>
    <n v="3718.67"/>
    <s v="N"/>
    <s v="N"/>
    <n v="1"/>
    <s v="On-Time"/>
    <x v="165"/>
    <s v="2023-11"/>
    <s v="2023-10"/>
    <n v="0"/>
    <n v="0"/>
    <x v="8"/>
    <n v="2022"/>
    <n v="0"/>
    <s v="2023-Q4"/>
    <n v="0"/>
  </r>
  <r>
    <s v="ACC001897"/>
    <n v="436"/>
    <s v="CHHAPRA"/>
    <s v="JLG41K"/>
    <n v="3972"/>
    <n v="25993"/>
    <n v="36141"/>
    <d v="2023-11-13T00:00:00"/>
    <s v="Fully Paid"/>
    <s v="Monthly EMI"/>
    <n v="380112"/>
    <s v="CHHAPRA-380112"/>
    <s v="Aditya Verma"/>
    <s v="Female"/>
    <s v="46-55"/>
    <n v="49"/>
    <s v="3/7/1970"/>
    <s v="ST"/>
    <s v="Sikh"/>
    <s v="RENT"/>
    <s v="50K-75K"/>
    <s v="Self-Employed"/>
    <n v="695"/>
    <s v="XLG"/>
    <s v="Services"/>
    <s v=" 36 months"/>
    <n v="0.14649999999999999"/>
    <s v="C"/>
    <s v="C3"/>
    <s v="CHHAPRA"/>
    <s v="209-DBS"/>
    <s v="PATNA"/>
    <s v="BR"/>
    <s v="BIHAR"/>
    <s v="CHHAPRA"/>
    <n v="380112"/>
    <s v="11867-VIKRANT KUMAR VICKY"/>
    <s v="High"/>
    <n v="5503"/>
    <n v="26883"/>
    <n v="3490"/>
    <n v="18.670000000000002"/>
    <n v="1303.43"/>
    <s v="N"/>
    <s v="N"/>
    <n v="1"/>
    <s v="On-Time"/>
    <x v="522"/>
    <s v="2023-11"/>
    <s v="2023-10"/>
    <n v="0"/>
    <n v="0"/>
    <x v="8"/>
    <n v="2022"/>
    <n v="1"/>
    <s v="2023-Q4"/>
    <n v="0"/>
  </r>
  <r>
    <s v="ACC000933"/>
    <n v="684"/>
    <s v="MUKTSAR"/>
    <s v="JLG30K"/>
    <n v="18818"/>
    <n v="6291"/>
    <n v="18406"/>
    <d v="2023-11-13T00:00:00"/>
    <s v="Paid Off"/>
    <s v="Quarterly EMI"/>
    <n v="1110166"/>
    <s v="MUKTSAR-1110166"/>
    <s v="Meera Nair"/>
    <s v="Female"/>
    <s v="36-45"/>
    <n v="38"/>
    <s v="1/1/1980"/>
    <s v="ST"/>
    <s v="Sikh"/>
    <s v="OWN"/>
    <s v="75K-100K"/>
    <s v="Self-Employed"/>
    <n v="368"/>
    <s v="XLG"/>
    <s v="Services"/>
    <s v=" 36 months"/>
    <n v="0.1065"/>
    <s v="B"/>
    <s v="B2"/>
    <s v="MUKTSAR"/>
    <s v="102-DBS"/>
    <s v="LUDHIANA"/>
    <s v="PB"/>
    <s v="PUNJAB"/>
    <s v="SRI MUKTSAR SAHIB"/>
    <n v="1110166"/>
    <s v="11303-ASHUTOSH KUMAR SUMAN"/>
    <s v="Medium"/>
    <n v="20613"/>
    <n v="6089"/>
    <n v="18794"/>
    <n v="38.69"/>
    <n v="4867.55"/>
    <s v="N"/>
    <s v="N"/>
    <n v="1"/>
    <s v="On-Time"/>
    <x v="471"/>
    <s v="2023-11"/>
    <s v="2023-10"/>
    <n v="0"/>
    <n v="0"/>
    <x v="8"/>
    <n v="2022"/>
    <n v="0"/>
    <s v="2023-Q4"/>
    <n v="0"/>
  </r>
  <r>
    <s v="ACC000508"/>
    <n v="946"/>
    <s v="BUXAR"/>
    <s v="JLG35K"/>
    <n v="30697"/>
    <n v="15465"/>
    <n v="44818"/>
    <d v="2023-11-14T00:00:00"/>
    <s v="Paid Off"/>
    <s v="Monthly EMI"/>
    <n v="710002"/>
    <s v="BUXAR-710002"/>
    <s v="Meera Joshi"/>
    <s v="Female"/>
    <s v="36-45"/>
    <n v="42"/>
    <s v="1/1/1977"/>
    <s v="ST"/>
    <s v="Sikh"/>
    <s v="RENT"/>
    <s v="25K-50K"/>
    <s v="Salaried"/>
    <n v="534"/>
    <s v="XLG"/>
    <s v="Trade"/>
    <s v=" 36 months"/>
    <n v="9.9099999999999994E-2"/>
    <s v="B"/>
    <s v="B1"/>
    <s v="BUXAR"/>
    <s v="209-DBS"/>
    <s v="PATNA"/>
    <s v="BR"/>
    <s v="BIHAR"/>
    <s v="BUXAR"/>
    <n v="710002"/>
    <s v="10055-MAHESH KUMAR PATEL"/>
    <s v="Medium"/>
    <n v="32016"/>
    <n v="16286"/>
    <n v="30293"/>
    <n v="20.329999999999998"/>
    <n v="4602.7700000000004"/>
    <s v="N"/>
    <s v="N"/>
    <n v="2"/>
    <s v="On-Time"/>
    <x v="338"/>
    <s v="2023-11"/>
    <s v="2023-10"/>
    <n v="0"/>
    <n v="0"/>
    <x v="8"/>
    <n v="2022"/>
    <n v="1"/>
    <s v="2023-Q4"/>
    <n v="0"/>
  </r>
  <r>
    <s v="ACC001730"/>
    <n v="922"/>
    <s v="Mangaldoi"/>
    <s v="JLG30K"/>
    <n v="37346"/>
    <n v="20953"/>
    <n v="42895"/>
    <d v="2023-11-15T00:00:00"/>
    <s v="Default"/>
    <s v="Monthly EMI"/>
    <n v="570241"/>
    <s v="Mangaldoi-570241"/>
    <s v="Nisha Joshi"/>
    <s v="Female"/>
    <s v="46-55"/>
    <n v="48"/>
    <s v="4/9/1971"/>
    <s v="General"/>
    <s v="Hindu"/>
    <s v="MORTGAGE"/>
    <s v="50K-75K"/>
    <s v="Business"/>
    <n v="657"/>
    <s v="XLG"/>
    <s v="Services"/>
    <s v=" 36 months"/>
    <n v="0.1065"/>
    <s v="B"/>
    <s v="B2"/>
    <s v="Mangaldoi"/>
    <s v="208-DBS"/>
    <s v="GUWAAHATI"/>
    <s v="AS"/>
    <s v="ASSAM"/>
    <s v="Mangaldoi"/>
    <n v="570241"/>
    <s v="10961-NAYAN JYOTI SARMAH"/>
    <s v="Low"/>
    <n v="39096"/>
    <n v="21002"/>
    <n v="37033"/>
    <n v="24.16"/>
    <n v="110.74"/>
    <s v="N"/>
    <s v="N"/>
    <n v="2"/>
    <s v="On-Time"/>
    <x v="18"/>
    <s v="2023-11"/>
    <s v="2023-10"/>
    <n v="0"/>
    <n v="0"/>
    <x v="8"/>
    <n v="2022"/>
    <n v="0"/>
    <s v="2023-Q4"/>
    <n v="0"/>
  </r>
  <r>
    <s v="ACC001939"/>
    <n v="427"/>
    <s v="MAWANA"/>
    <s v="JLG46K"/>
    <n v="38822"/>
    <n v="23560"/>
    <n v="8376"/>
    <d v="2023-11-16T00:00:00"/>
    <s v="Paid Off"/>
    <s v="Monthly EMI"/>
    <n v="800018"/>
    <s v="MAWANA-800018"/>
    <s v="Ishaan Sharma"/>
    <s v="Female"/>
    <s v="46-55"/>
    <n v="46"/>
    <s v="1/1/1973"/>
    <s v="ST"/>
    <s v="Sikh"/>
    <s v="MORTGAGE"/>
    <s v="100K+"/>
    <s v="Business"/>
    <n v="522"/>
    <s v="XLG"/>
    <s v="Home Loan"/>
    <s v=" 36 months"/>
    <n v="0.1825"/>
    <s v="D"/>
    <s v="D5"/>
    <s v="MAWANA"/>
    <s v="176-DBS"/>
    <s v="BULANDSHAHR"/>
    <s v="UP"/>
    <s v="UTTAR PRADESH"/>
    <s v="MEERUT"/>
    <n v="800018"/>
    <s v="11183-ANIL KUMAR"/>
    <s v="Medium"/>
    <n v="39923"/>
    <n v="24864"/>
    <n v="38748"/>
    <n v="12.03"/>
    <n v="3490.26"/>
    <s v="N"/>
    <s v="N"/>
    <n v="0"/>
    <s v="On-Time"/>
    <x v="116"/>
    <s v="2023-11"/>
    <s v="2023-10"/>
    <n v="0"/>
    <n v="0"/>
    <x v="8"/>
    <n v="2022"/>
    <n v="0"/>
    <s v="2023-Q4"/>
    <n v="0"/>
  </r>
  <r>
    <s v="ACC000518"/>
    <n v="91"/>
    <s v="SANGRUR"/>
    <s v="JLG46K"/>
    <n v="2616"/>
    <n v="32941"/>
    <n v="33775"/>
    <d v="2023-11-19T00:00:00"/>
    <s v="Fully Paid"/>
    <s v="Monthly EMI"/>
    <n v="110159"/>
    <s v="SANGRUR-110159"/>
    <s v="Ishaan Mehta"/>
    <s v="Female"/>
    <s v="26-35"/>
    <n v="31"/>
    <s v="1/1/1988"/>
    <s v="ST"/>
    <s v="Sikh"/>
    <s v="RENT"/>
    <s v="50K-75K"/>
    <s v="Business"/>
    <n v="696"/>
    <s v="XLG"/>
    <s v="Home Loan"/>
    <s v=" 36 months"/>
    <n v="0.1825"/>
    <s v="D"/>
    <s v="D5"/>
    <s v="SANGRUR"/>
    <s v="102-DBS"/>
    <s v="LUDHIANA"/>
    <s v="PB"/>
    <s v="PUNJAB"/>
    <s v="SANGRUR"/>
    <n v="110159"/>
    <s v="10037-RAJESH PRATAP"/>
    <s v="Low"/>
    <n v="2348"/>
    <n v="34112"/>
    <n v="2212"/>
    <n v="22.24"/>
    <n v="2517.33"/>
    <s v="N"/>
    <s v="N"/>
    <n v="2"/>
    <s v="On-Time"/>
    <x v="554"/>
    <s v="2023-11"/>
    <s v="2023-10"/>
    <n v="0"/>
    <n v="0"/>
    <x v="8"/>
    <n v="2022"/>
    <n v="0"/>
    <s v="2023-Q4"/>
    <n v="0"/>
  </r>
  <r>
    <s v="ACC000649"/>
    <n v="944"/>
    <s v="MAWANA"/>
    <s v="JLG30K"/>
    <n v="24437"/>
    <n v="45266"/>
    <n v="27021"/>
    <d v="2023-11-20T00:00:00"/>
    <s v="Fully Paid"/>
    <s v="Quarterly EMI"/>
    <n v="800018"/>
    <s v="MAWANA-800018"/>
    <s v="Aarav Malhotra"/>
    <s v="Female"/>
    <s v="46-55"/>
    <n v="46"/>
    <s v="1/8/1973"/>
    <s v="Minority"/>
    <s v="Muslim"/>
    <s v="MORTGAGE"/>
    <s v="100K+"/>
    <s v="Salaried"/>
    <n v="604"/>
    <s v="XLG"/>
    <s v="Services"/>
    <s v=" 36 months"/>
    <n v="0.1065"/>
    <s v="B"/>
    <s v="B2"/>
    <s v="MAWANA"/>
    <s v="176-DBS"/>
    <s v="BULANDSHAHR"/>
    <s v="UP"/>
    <s v="UTTAR PRADESH"/>
    <s v="MEERUT"/>
    <n v="800018"/>
    <s v="11183-ANIL KUMAR"/>
    <s v="Medium"/>
    <n v="24832"/>
    <n v="46927"/>
    <n v="24421"/>
    <n v="45.89"/>
    <n v="625.65"/>
    <s v="N"/>
    <s v="N"/>
    <n v="0"/>
    <s v="Late"/>
    <x v="193"/>
    <s v="2023-11"/>
    <s v="2023-10"/>
    <n v="0"/>
    <n v="0"/>
    <x v="8"/>
    <n v="2022"/>
    <n v="1"/>
    <s v="2023-Q4"/>
    <n v="0"/>
  </r>
  <r>
    <s v="ACC001355"/>
    <n v="12"/>
    <s v="HAPUR"/>
    <s v="JLG30K"/>
    <n v="37839"/>
    <n v="27763"/>
    <n v="18033"/>
    <d v="2023-11-21T00:00:00"/>
    <s v="Default"/>
    <s v="Quarterly EMI"/>
    <n v="210563"/>
    <s v="HAPUR-210563"/>
    <s v="Meera Sharma"/>
    <s v="Female"/>
    <s v="36-45"/>
    <n v="45"/>
    <s v="1/1/1972"/>
    <s v="OBC"/>
    <s v="Hindu"/>
    <s v="OWN"/>
    <s v="75K-100K"/>
    <s v="Business"/>
    <n v="417"/>
    <s v="XLG"/>
    <s v="Services"/>
    <s v=" 36 months"/>
    <n v="0.1065"/>
    <s v="B"/>
    <s v="B2"/>
    <s v="HAPUR"/>
    <s v="176-DBS"/>
    <s v="BULANDSHAHR"/>
    <s v="UP"/>
    <s v="UTTAR PRADESH"/>
    <s v="HAPUR"/>
    <n v="210563"/>
    <s v="10183-RISHABH PANT"/>
    <s v="Low"/>
    <n v="37709"/>
    <n v="27569"/>
    <n v="37468"/>
    <n v="38.33"/>
    <n v="675.18"/>
    <s v="N"/>
    <s v="N"/>
    <n v="2"/>
    <s v="On-Time"/>
    <x v="310"/>
    <s v="2023-11"/>
    <s v="2023-10"/>
    <n v="0"/>
    <n v="0"/>
    <x v="8"/>
    <n v="2022"/>
    <n v="0"/>
    <s v="2023-Q4"/>
    <n v="0"/>
  </r>
  <r>
    <s v="ACC001972"/>
    <n v="295"/>
    <s v="MUKTSAR"/>
    <s v="JLG35K"/>
    <n v="41907"/>
    <n v="33684"/>
    <n v="29790"/>
    <d v="2023-11-21T00:00:00"/>
    <s v="Fully Paid"/>
    <s v="Monthly EMI"/>
    <n v="1110166"/>
    <s v="MUKTSAR-1110166"/>
    <s v="Vivaan Joshi"/>
    <s v="Female"/>
    <s v="26-35"/>
    <n v="29"/>
    <s v="1/1/1990"/>
    <s v="Minority"/>
    <s v="Hindu"/>
    <s v="MORTGAGE"/>
    <s v="75K-100K"/>
    <s v="Business"/>
    <n v="395"/>
    <s v="XLG"/>
    <s v="Trade"/>
    <s v=" 36 months"/>
    <n v="9.9099999999999994E-2"/>
    <s v="B"/>
    <s v="B1"/>
    <s v="MUKTSAR"/>
    <s v="102-DBS"/>
    <s v="LUDHIANA"/>
    <s v="PB"/>
    <s v="PUNJAB"/>
    <s v="SRI MUKTSAR SAHIB"/>
    <n v="1110166"/>
    <s v="11303-ASHUTOSH KUMAR SUMAN"/>
    <s v="Medium"/>
    <n v="43075"/>
    <n v="34029"/>
    <n v="41546"/>
    <n v="16.420000000000002"/>
    <n v="2062.06"/>
    <s v="Y"/>
    <s v="N"/>
    <n v="0"/>
    <s v="On-Time"/>
    <x v="148"/>
    <s v="2023-11"/>
    <s v="2023-10"/>
    <n v="0"/>
    <n v="0"/>
    <x v="8"/>
    <n v="2022"/>
    <n v="0"/>
    <s v="2023-Q4"/>
    <n v="0"/>
  </r>
  <r>
    <s v="ACC001014"/>
    <n v="585"/>
    <s v="KURUKSHETRA"/>
    <s v="JLG30K"/>
    <n v="32844"/>
    <n v="47148"/>
    <n v="29464"/>
    <d v="2023-11-21T00:00:00"/>
    <s v="Fully Paid"/>
    <s v="Monthly EMI"/>
    <n v="70364"/>
    <s v="KURUKSHETRA-70364"/>
    <s v="Nisha Patel"/>
    <s v="Female"/>
    <s v="18-25"/>
    <n v="21"/>
    <s v="1/1/1998"/>
    <s v="General"/>
    <s v="Hindu"/>
    <s v="RENT"/>
    <s v="25K-50K"/>
    <s v="Salaried"/>
    <n v="800"/>
    <s v="XLG"/>
    <s v="Services"/>
    <s v=" 36 months"/>
    <n v="0.1065"/>
    <s v="B"/>
    <s v="B2"/>
    <s v="KURUKSHETRA"/>
    <s v="206-DBS"/>
    <s v="KARNAL"/>
    <s v="HR"/>
    <s v="HARYANA"/>
    <s v="KURUKSHETRA"/>
    <n v="70364"/>
    <s v="10028-AAYUSH PANDEY"/>
    <s v="Medium"/>
    <n v="32550"/>
    <n v="47338"/>
    <n v="32687"/>
    <n v="38.729999999999997"/>
    <n v="2690.94"/>
    <s v="N"/>
    <s v="N"/>
    <n v="0"/>
    <s v="Very Late"/>
    <x v="735"/>
    <s v="2023-11"/>
    <s v="2023-10"/>
    <n v="0"/>
    <n v="0"/>
    <x v="8"/>
    <n v="2022"/>
    <n v="0"/>
    <s v="2023-Q4"/>
    <n v="1"/>
  </r>
  <r>
    <s v="ACC000836"/>
    <n v="846"/>
    <s v="PATIALA"/>
    <s v="JLG30K"/>
    <n v="49995"/>
    <n v="32267"/>
    <n v="30507"/>
    <d v="2023-11-24T00:00:00"/>
    <s v="Fully Paid"/>
    <s v="Quarterly EMI"/>
    <n v="100186"/>
    <s v="PATIALA-100186"/>
    <s v="Ananya Nair"/>
    <s v="Female"/>
    <s v="36-45"/>
    <n v="44"/>
    <s v="1/1/1975"/>
    <s v="ST"/>
    <s v="Sikh"/>
    <s v="RENT"/>
    <s v="50K-75K"/>
    <s v="Self-Employed"/>
    <n v="638"/>
    <s v="XLG"/>
    <s v="Services"/>
    <s v=" 36 months"/>
    <n v="0.1065"/>
    <s v="B"/>
    <s v="B2"/>
    <s v="PATIALA"/>
    <s v="102-DBS"/>
    <s v="LUDHIANA"/>
    <s v="PB"/>
    <s v="PUNJAB"/>
    <s v="PATIALA"/>
    <n v="100186"/>
    <s v="10420-MUNENDRA  SINGH"/>
    <s v="Medium"/>
    <n v="49953"/>
    <n v="33688"/>
    <n v="49655"/>
    <n v="23.16"/>
    <n v="4756.46"/>
    <s v="N"/>
    <s v="N"/>
    <n v="1"/>
    <s v="On-Time"/>
    <x v="704"/>
    <s v="2023-11"/>
    <s v="2023-10"/>
    <n v="0"/>
    <n v="0"/>
    <x v="8"/>
    <n v="2022"/>
    <n v="1"/>
    <s v="2023-Q4"/>
    <n v="0"/>
  </r>
  <r>
    <s v="ACC001027"/>
    <n v="207"/>
    <s v="DURGAPUR"/>
    <s v="JLG30K"/>
    <n v="28578"/>
    <n v="19592"/>
    <n v="3410"/>
    <d v="2023-11-26T00:00:00"/>
    <s v="Paid Off"/>
    <s v="Monthly EMI"/>
    <n v="700013"/>
    <s v="DURGAPUR-700013"/>
    <s v="Nisha Reddy"/>
    <s v="Female"/>
    <s v="36-45"/>
    <n v="44"/>
    <s v="1/1/1975"/>
    <s v="OBC"/>
    <s v="Hindu"/>
    <s v="MORTGAGE"/>
    <s v="75K-100K"/>
    <s v="Business"/>
    <n v="815"/>
    <s v="XLG"/>
    <s v="Services"/>
    <s v=" 36 months"/>
    <n v="0.1065"/>
    <s v="B"/>
    <s v="B2"/>
    <s v="DURGAPUR"/>
    <s v="201-DBS"/>
    <s v="HOWRAH"/>
    <s v="WB"/>
    <s v="WEST BENGAL"/>
    <s v="PASCHIM BARDHHAMAN"/>
    <n v="700013"/>
    <s v="10037-RAJESH PRATAP"/>
    <s v="Low"/>
    <n v="28447"/>
    <n v="21291"/>
    <n v="28509"/>
    <n v="21.23"/>
    <n v="695.71"/>
    <s v="N"/>
    <s v="N"/>
    <n v="2"/>
    <s v="On-Time"/>
    <x v="643"/>
    <s v="2023-11"/>
    <s v="2023-10"/>
    <n v="0"/>
    <n v="0"/>
    <x v="8"/>
    <n v="2022"/>
    <n v="0"/>
    <s v="2023-Q4"/>
    <n v="0"/>
  </r>
  <r>
    <s v="ACC001236"/>
    <n v="969"/>
    <s v="JORHAT"/>
    <s v="JLG35K"/>
    <n v="13646"/>
    <n v="11306"/>
    <n v="35764"/>
    <d v="2023-11-26T00:00:00"/>
    <s v="Fully Paid"/>
    <s v="Quarterly EMI"/>
    <n v="850152"/>
    <s v="JORHAT-850152"/>
    <s v="Ananya Malhotra"/>
    <s v="Female"/>
    <s v="36-45"/>
    <n v="44"/>
    <s v="1/1/1975"/>
    <s v="SC"/>
    <s v="Hindu"/>
    <s v="MORTGAGE"/>
    <s v="&lt;25K"/>
    <s v="Self-Employed"/>
    <n v="361"/>
    <s v="XLG"/>
    <s v="Trade"/>
    <s v=" 36 months"/>
    <n v="9.9099999999999994E-2"/>
    <s v="B"/>
    <s v="B1"/>
    <s v="JORHAT"/>
    <s v="208-DBS"/>
    <s v="GUWAAHATI"/>
    <s v="AS"/>
    <s v="ASSAM"/>
    <s v="JORHAT"/>
    <n v="850152"/>
    <s v="10961-NAYAN JYOTI SARMAH"/>
    <s v="High"/>
    <n v="13523"/>
    <n v="12957"/>
    <n v="13416"/>
    <n v="42.55"/>
    <n v="2214.5100000000002"/>
    <s v="N"/>
    <s v="N"/>
    <n v="0"/>
    <s v="On-Time"/>
    <x v="664"/>
    <s v="2023-11"/>
    <s v="2023-10"/>
    <n v="0"/>
    <n v="0"/>
    <x v="8"/>
    <n v="2022"/>
    <n v="1"/>
    <s v="2023-Q4"/>
    <n v="0"/>
  </r>
  <r>
    <s v="ACC001325"/>
    <n v="182"/>
    <s v="VARANASI"/>
    <s v="JLG30K"/>
    <n v="15185"/>
    <n v="45348"/>
    <n v="40028"/>
    <d v="2023-11-30T00:00:00"/>
    <s v="Paid Off"/>
    <s v="Monthly EMI"/>
    <n v="1280108"/>
    <s v="VARANASI-1280108"/>
    <s v="Aarav Malhotra"/>
    <s v="Female"/>
    <s v="46-55"/>
    <n v="47"/>
    <s v="1/1/1972"/>
    <s v="Minority"/>
    <s v="Muslim"/>
    <s v="RENT"/>
    <s v="&lt;25K"/>
    <s v="Salaried"/>
    <n v="526"/>
    <s v="XLG"/>
    <s v="Services"/>
    <s v=" 36 months"/>
    <n v="0.1065"/>
    <s v="B"/>
    <s v="B2"/>
    <s v="VARANASI"/>
    <s v="176-DBS"/>
    <s v="VARANASI"/>
    <s v="UP"/>
    <s v="UTTAR PRADESH"/>
    <s v="VARANASI"/>
    <n v="1280108"/>
    <s v="10568-RAJU RANJAN RAY"/>
    <s v="Medium"/>
    <n v="14992"/>
    <n v="45674"/>
    <n v="15120"/>
    <n v="1.97"/>
    <n v="1243.47"/>
    <s v="N"/>
    <s v="N"/>
    <n v="2"/>
    <s v="On-Time"/>
    <x v="736"/>
    <s v="2023-11"/>
    <s v="2023-10"/>
    <n v="0"/>
    <n v="0"/>
    <x v="8"/>
    <n v="2022"/>
    <n v="0"/>
    <s v="2023-Q4"/>
    <n v="1"/>
  </r>
  <r>
    <s v="ACC000282"/>
    <n v="220"/>
    <s v="BEHROR"/>
    <s v="JLG30K"/>
    <n v="4458"/>
    <n v="44525"/>
    <n v="34969"/>
    <d v="2023-11-30T00:00:00"/>
    <s v="Default"/>
    <s v="Monthly EMI"/>
    <n v="30179"/>
    <s v="BEHROR-30179"/>
    <s v="Diya Nair"/>
    <s v="Female"/>
    <s v="18-25"/>
    <n v="25"/>
    <s v="1/1/1992"/>
    <s v="General"/>
    <s v="Hindu"/>
    <s v="RENT"/>
    <s v="50K-75K"/>
    <s v="Self-Employed"/>
    <n v="752"/>
    <s v="XLG"/>
    <s v="Services"/>
    <s v=" 36 months"/>
    <n v="0.1065"/>
    <s v="B"/>
    <s v="B2"/>
    <s v="BEHROR"/>
    <s v="301-DBS"/>
    <s v="JAIPUR"/>
    <s v="RJ"/>
    <s v="RAJASTHAN"/>
    <s v="BEHROD"/>
    <n v="30179"/>
    <s v="10055-MAHESH KUMAR PATEL"/>
    <s v="Low"/>
    <n v="4857"/>
    <n v="46444"/>
    <n v="4247"/>
    <n v="41.34"/>
    <n v="2862.2"/>
    <s v="N"/>
    <s v="N"/>
    <n v="0"/>
    <s v="Very Late"/>
    <x v="0"/>
    <s v="2023-11"/>
    <s v="2023-10"/>
    <n v="0"/>
    <n v="0"/>
    <x v="8"/>
    <n v="2022"/>
    <n v="0"/>
    <s v="2023-Q4"/>
    <n v="0"/>
  </r>
  <r>
    <s v="ACC000106"/>
    <n v="779"/>
    <s v="KAROND"/>
    <s v="JLG50K"/>
    <n v="30946"/>
    <n v="43638"/>
    <n v="23581"/>
    <d v="2023-11-30T00:00:00"/>
    <s v="Fully Paid"/>
    <s v="Monthly EMI"/>
    <n v="1320004"/>
    <s v="KAROND-1320004"/>
    <s v="Meera Gupta"/>
    <s v="Female"/>
    <s v="46-55"/>
    <n v="55"/>
    <s v="1/1/1962"/>
    <s v="ST"/>
    <s v="Christian"/>
    <s v="RENT"/>
    <s v="100K+"/>
    <s v="Business"/>
    <n v="773"/>
    <s v="XLG"/>
    <s v="Home Loan"/>
    <s v=" 60 months"/>
    <n v="0.1991"/>
    <s v="E"/>
    <s v="E4"/>
    <s v="KAROND"/>
    <s v="200-DBS"/>
    <s v="BHOPAL"/>
    <s v="MP"/>
    <s v="MADHYA PRADESH"/>
    <s v="BHOPAL"/>
    <n v="1320004"/>
    <s v="12758-ROHIT KUMAR JAISWAL"/>
    <s v="Medium"/>
    <n v="31241"/>
    <n v="44493"/>
    <n v="30906"/>
    <n v="40.72"/>
    <n v="1825.7"/>
    <s v="N"/>
    <s v="N"/>
    <n v="1"/>
    <s v="On-Time"/>
    <x v="38"/>
    <s v="2023-11"/>
    <s v="2023-10"/>
    <n v="0"/>
    <n v="0"/>
    <x v="8"/>
    <n v="2022"/>
    <n v="0"/>
    <s v="2023-Q4"/>
    <n v="0"/>
  </r>
  <r>
    <s v="ACC000761"/>
    <n v="465"/>
    <s v="HAPUR"/>
    <s v="JLG46K"/>
    <n v="15983"/>
    <n v="42259"/>
    <n v="35042"/>
    <d v="2023-12-01T00:00:00"/>
    <s v="Paid Off"/>
    <s v="Monthly EMI"/>
    <n v="210563"/>
    <s v="HAPUR-210563"/>
    <s v="Meera Joshi"/>
    <s v="Female"/>
    <s v="36-45"/>
    <n v="42"/>
    <s v="1/1/1977"/>
    <s v="ST"/>
    <s v="Sikh"/>
    <s v="RENT"/>
    <s v="25K-50K"/>
    <s v="Salaried"/>
    <n v="534"/>
    <s v="XLG"/>
    <s v="Home Loan"/>
    <s v=" 36 months"/>
    <n v="0.1825"/>
    <s v="D"/>
    <s v="D5"/>
    <s v="HAPUR"/>
    <s v="176-DBS"/>
    <s v="BULANDSHAHR"/>
    <s v="UP"/>
    <s v="UTTAR PRADESH"/>
    <s v="HAPUR"/>
    <n v="210563"/>
    <s v="10183-RISHABH PANT"/>
    <s v="Low"/>
    <n v="17732"/>
    <n v="43260"/>
    <n v="15950"/>
    <n v="4.3899999999999997"/>
    <n v="4401.6099999999997"/>
    <s v="N"/>
    <s v="N"/>
    <n v="2"/>
    <s v="On-Time"/>
    <x v="159"/>
    <s v="2023-12"/>
    <s v="2023-11"/>
    <n v="0"/>
    <n v="0"/>
    <x v="8"/>
    <n v="2022"/>
    <n v="0"/>
    <s v="2023-Q4"/>
    <n v="0"/>
  </r>
  <r>
    <s v="ACC000135"/>
    <n v="497"/>
    <s v="Mathura"/>
    <s v="JLG30K"/>
    <n v="2346"/>
    <n v="7090"/>
    <n v="5541"/>
    <d v="2023-12-01T00:00:00"/>
    <s v="Fully Paid"/>
    <s v="Quarterly EMI"/>
    <n v="910182"/>
    <s v="Mathura-910182"/>
    <s v="Vivaan Gupta"/>
    <s v="Female"/>
    <s v="46-55"/>
    <n v="46"/>
    <s v="1/1/1973"/>
    <s v="ST"/>
    <s v="Sikh"/>
    <s v="OWN"/>
    <s v="75K-100K"/>
    <s v="Business"/>
    <n v="481"/>
    <s v="XLG"/>
    <s v="Services"/>
    <s v=" 36 months"/>
    <n v="0.1065"/>
    <s v="B"/>
    <s v="B2"/>
    <s v="Mathura"/>
    <s v="176-DBS"/>
    <s v="BULANDSHAHR"/>
    <s v="UP"/>
    <s v="UTTAR PRADESH"/>
    <s v="MATHURA"/>
    <n v="910182"/>
    <s v="10469-MANISH  PANDEY"/>
    <s v="High"/>
    <n v="4185"/>
    <n v="9054"/>
    <n v="2161"/>
    <n v="47.97"/>
    <n v="3980.2"/>
    <s v="N"/>
    <s v="N"/>
    <n v="0"/>
    <s v="On-Time"/>
    <x v="265"/>
    <s v="2023-12"/>
    <s v="2023-11"/>
    <n v="0"/>
    <n v="0"/>
    <x v="8"/>
    <n v="2022"/>
    <n v="0"/>
    <s v="2023-Q4"/>
    <n v="0"/>
  </r>
  <r>
    <s v="ACC000481"/>
    <n v="277"/>
    <s v="BEHROR"/>
    <s v="JLG35K"/>
    <n v="46449"/>
    <n v="20868"/>
    <n v="10476"/>
    <d v="2023-12-02T00:00:00"/>
    <s v="Fully Paid"/>
    <s v="Quarterly EMI"/>
    <n v="30179"/>
    <s v="BEHROR-30179"/>
    <s v="Meera Joshi"/>
    <s v="Female"/>
    <s v="36-45"/>
    <n v="42"/>
    <s v="1/1/1977"/>
    <s v="ST"/>
    <s v="Sikh"/>
    <s v="RENT"/>
    <s v="25K-50K"/>
    <s v="Salaried"/>
    <n v="534"/>
    <s v="XLG"/>
    <s v="Trade"/>
    <s v=" 36 months"/>
    <n v="9.9099999999999994E-2"/>
    <s v="B"/>
    <s v="B1"/>
    <s v="BEHROR"/>
    <s v="301-DBS"/>
    <s v="JAIPUR"/>
    <s v="RJ"/>
    <s v="RAJASTHAN"/>
    <s v="BEHROD"/>
    <n v="30179"/>
    <s v="10055-MAHESH KUMAR PATEL"/>
    <s v="Low"/>
    <n v="47210"/>
    <n v="21097"/>
    <n v="46207"/>
    <n v="48.95"/>
    <n v="1324.43"/>
    <s v="N"/>
    <s v="N"/>
    <n v="0"/>
    <s v="On-Time"/>
    <x v="462"/>
    <s v="2023-12"/>
    <s v="2023-11"/>
    <n v="0"/>
    <n v="0"/>
    <x v="8"/>
    <n v="2022"/>
    <n v="0"/>
    <s v="2023-Q4"/>
    <n v="0"/>
  </r>
  <r>
    <s v="ACC000452"/>
    <n v="773"/>
    <s v="BEHROR"/>
    <s v="JLG35K"/>
    <n v="30562"/>
    <n v="5924"/>
    <n v="31221"/>
    <d v="2023-12-02T00:00:00"/>
    <s v="Paid Off"/>
    <s v="Quarterly EMI"/>
    <n v="30179"/>
    <s v="BEHROR-30179"/>
    <s v="Nisha Chopra"/>
    <s v="Female"/>
    <s v="46-55"/>
    <n v="52"/>
    <s v="1/1/1965"/>
    <s v="General"/>
    <s v="Hindu"/>
    <s v="RENT"/>
    <s v="100K+"/>
    <s v="Salaried"/>
    <n v="322"/>
    <s v="XLG"/>
    <s v="Trade"/>
    <s v=" 36 months"/>
    <n v="9.9099999999999994E-2"/>
    <s v="B"/>
    <s v="B1"/>
    <s v="BEHROR"/>
    <s v="301-DBS"/>
    <s v="JAIPUR"/>
    <s v="RJ"/>
    <s v="RAJASTHAN"/>
    <s v="BEHROD"/>
    <n v="30179"/>
    <s v="10055-MAHESH KUMAR PATEL"/>
    <s v="Low"/>
    <n v="31307"/>
    <n v="6115"/>
    <n v="30187"/>
    <n v="21.38"/>
    <n v="3197.4"/>
    <s v="Y"/>
    <s v="N"/>
    <n v="0"/>
    <s v="On-Time"/>
    <x v="619"/>
    <s v="2023-12"/>
    <s v="2023-11"/>
    <n v="0"/>
    <n v="0"/>
    <x v="8"/>
    <n v="2022"/>
    <n v="0"/>
    <s v="2023-Q4"/>
    <n v="0"/>
  </r>
  <r>
    <s v="ACC000754"/>
    <n v="973"/>
    <s v="Mathura"/>
    <s v="JLG50K"/>
    <n v="28082"/>
    <n v="15499"/>
    <n v="13136"/>
    <d v="2023-12-03T00:00:00"/>
    <s v="Fully Paid"/>
    <s v="Monthly EMI"/>
    <n v="910182"/>
    <s v="Mathura-910182"/>
    <s v="Nisha Joshi"/>
    <s v="Female"/>
    <s v="46-55"/>
    <n v="48"/>
    <s v="4/9/1971"/>
    <s v="General"/>
    <s v="Hindu"/>
    <s v="MORTGAGE"/>
    <s v="50K-75K"/>
    <s v="Business"/>
    <n v="657"/>
    <s v="XLG"/>
    <s v="Home Loan"/>
    <s v=" 60 months"/>
    <n v="0.1991"/>
    <s v="E"/>
    <s v="E4"/>
    <s v="Mathura"/>
    <s v="176-DBS"/>
    <s v="BULANDSHAHR"/>
    <s v="UP"/>
    <s v="UTTAR PRADESH"/>
    <s v="MATHURA"/>
    <n v="910182"/>
    <s v="10469-MANISH  PANDEY"/>
    <s v="High"/>
    <n v="29397"/>
    <n v="16493"/>
    <n v="28026"/>
    <n v="25.01"/>
    <n v="1456.79"/>
    <s v="Y"/>
    <s v="N"/>
    <n v="1"/>
    <s v="On-Time"/>
    <x v="737"/>
    <s v="2023-12"/>
    <s v="2023-11"/>
    <n v="0"/>
    <n v="0"/>
    <x v="8"/>
    <n v="2022"/>
    <n v="0"/>
    <s v="2023-Q4"/>
    <n v="1"/>
  </r>
  <r>
    <s v="ACC001157"/>
    <n v="405"/>
    <s v="JALANDHAR"/>
    <s v="JLG46K"/>
    <n v="4082"/>
    <n v="43211"/>
    <n v="41140"/>
    <d v="2023-12-04T00:00:00"/>
    <s v="Fully Paid"/>
    <s v="Monthly EMI"/>
    <n v="160051"/>
    <s v="JALANDHAR-160051"/>
    <s v="Kavya Gupta"/>
    <s v="Female"/>
    <s v="36-45"/>
    <n v="43"/>
    <s v="1/1/1976"/>
    <s v="Minority"/>
    <s v="Muslim"/>
    <s v="RENT"/>
    <s v="&lt;25K"/>
    <s v="Self-Employed"/>
    <n v="528"/>
    <s v="XLG"/>
    <s v="Home Loan"/>
    <s v=" 36 months"/>
    <n v="0.1825"/>
    <s v="D"/>
    <s v="D5"/>
    <s v="JALANDHAR"/>
    <s v="102-DBS"/>
    <s v="LUDHIANA"/>
    <s v="PB"/>
    <s v="PUNJAB"/>
    <s v="JALANDHAR"/>
    <n v="160051"/>
    <s v="10067-AKSHAY KUMAR"/>
    <s v="Low"/>
    <n v="4420"/>
    <n v="43398"/>
    <n v="3620"/>
    <n v="21.01"/>
    <n v="4627.42"/>
    <s v="N"/>
    <s v="N"/>
    <n v="2"/>
    <s v="On-Time"/>
    <x v="574"/>
    <s v="2023-12"/>
    <s v="2023-11"/>
    <n v="0"/>
    <n v="0"/>
    <x v="8"/>
    <n v="2022"/>
    <n v="0"/>
    <s v="2023-Q4"/>
    <n v="0"/>
  </r>
  <r>
    <s v="ACC001384"/>
    <n v="12"/>
    <s v="ASANSOL"/>
    <s v="JLG30K"/>
    <n v="36642"/>
    <n v="30408"/>
    <n v="10006"/>
    <d v="2023-12-05T00:00:00"/>
    <s v="Paid Off"/>
    <s v="Monthly EMI"/>
    <n v="690076"/>
    <s v="ASANSOL-690076"/>
    <s v="Meera Sharma"/>
    <s v="Female"/>
    <s v="36-45"/>
    <n v="45"/>
    <s v="1/1/1972"/>
    <s v="OBC"/>
    <s v="Hindu"/>
    <s v="OWN"/>
    <s v="75K-100K"/>
    <s v="Business"/>
    <n v="417"/>
    <s v="XLG"/>
    <s v="Services"/>
    <s v=" 36 months"/>
    <n v="0.1065"/>
    <s v="B"/>
    <s v="B2"/>
    <s v="ASANSOL"/>
    <s v="201-DBS"/>
    <s v="HOWRAH"/>
    <s v="WB"/>
    <s v="WEST BENGAL"/>
    <s v="PASCHIM BARDHHAMAN"/>
    <n v="690076"/>
    <s v="10035-ABHAY TOMER"/>
    <s v="Medium"/>
    <n v="38428"/>
    <n v="31898"/>
    <n v="36458"/>
    <n v="20.5"/>
    <n v="1812.48"/>
    <s v="N"/>
    <s v="N"/>
    <n v="1"/>
    <s v="On-Time"/>
    <x v="310"/>
    <s v="2023-12"/>
    <s v="2023-11"/>
    <n v="0"/>
    <n v="1"/>
    <x v="8"/>
    <n v="2022"/>
    <n v="0"/>
    <s v="2023-Q4"/>
    <n v="0"/>
  </r>
  <r>
    <s v="ACC000233"/>
    <n v="672"/>
    <s v="MAWANA"/>
    <s v="JLG35K"/>
    <n v="7403"/>
    <n v="15384"/>
    <n v="28626"/>
    <d v="2023-12-09T00:00:00"/>
    <s v="Fully Paid"/>
    <s v="Quarterly EMI"/>
    <n v="800018"/>
    <s v="MAWANA-800018"/>
    <s v="Laksh Mehta"/>
    <s v="Female"/>
    <s v="36-45"/>
    <n v="40"/>
    <s v="1/1/1979"/>
    <s v="ST"/>
    <s v="Sikh"/>
    <s v="RENT"/>
    <s v="50K-75K"/>
    <s v="Self-Employed"/>
    <n v="318"/>
    <s v="XLG"/>
    <s v="Trade"/>
    <s v=" 36 months"/>
    <n v="9.9099999999999994E-2"/>
    <s v="B"/>
    <s v="B1"/>
    <s v="MAWANA"/>
    <s v="176-DBS"/>
    <s v="BULANDSHAHR"/>
    <s v="UP"/>
    <s v="UTTAR PRADESH"/>
    <s v="MEERUT"/>
    <n v="800018"/>
    <s v="11183-ANIL KUMAR"/>
    <s v="Medium"/>
    <n v="8219"/>
    <n v="15716"/>
    <n v="7276"/>
    <n v="21.77"/>
    <n v="1162.0999999999999"/>
    <s v="N"/>
    <s v="N"/>
    <n v="0"/>
    <s v="On-Time"/>
    <x v="78"/>
    <s v="2023-12"/>
    <s v="2023-11"/>
    <n v="0"/>
    <n v="0"/>
    <x v="8"/>
    <n v="2022"/>
    <n v="0"/>
    <s v="2023-Q4"/>
    <n v="0"/>
  </r>
  <r>
    <s v="ACC001661"/>
    <n v="467"/>
    <s v="DURGAPUR"/>
    <s v="JLG44K"/>
    <n v="14286"/>
    <n v="47322"/>
    <n v="26484"/>
    <d v="2023-12-10T00:00:00"/>
    <s v="Paid Off"/>
    <s v="Quarterly EMI"/>
    <n v="700013"/>
    <s v="DURGAPUR-700013"/>
    <s v="Nisha Verma"/>
    <s v="Female"/>
    <s v="18-25"/>
    <n v="24"/>
    <s v="1/1/1994"/>
    <s v="ST"/>
    <s v="Sikh"/>
    <s v="RENT"/>
    <s v="&lt;25K"/>
    <s v="Salaried"/>
    <n v="443"/>
    <s v="XLG"/>
    <s v="Home Loan"/>
    <s v=" 36 months"/>
    <n v="6.6199999999999995E-2"/>
    <s v="A"/>
    <s v="A2"/>
    <s v="DURGAPUR"/>
    <s v="201-DBS"/>
    <s v="HOWRAH"/>
    <s v="WB"/>
    <s v="WEST BENGAL"/>
    <s v="PASCHIM BARDHHAMAN"/>
    <n v="700013"/>
    <s v="10037-RAJESH PRATAP"/>
    <s v="Low"/>
    <n v="14438"/>
    <n v="47967"/>
    <n v="14151"/>
    <n v="45.94"/>
    <n v="375.4"/>
    <s v="N"/>
    <s v="N"/>
    <n v="0"/>
    <s v="Late"/>
    <x v="145"/>
    <s v="2023-12"/>
    <s v="2023-11"/>
    <n v="0"/>
    <n v="0"/>
    <x v="8"/>
    <n v="2022"/>
    <n v="0"/>
    <s v="2023-Q4"/>
    <n v="0"/>
  </r>
  <r>
    <s v="ACC001527"/>
    <n v="325"/>
    <s v="Mathura"/>
    <s v="JLG35K"/>
    <n v="43050"/>
    <n v="11760"/>
    <n v="24669"/>
    <d v="2023-12-11T00:00:00"/>
    <s v="Fully Paid"/>
    <s v="Monthly EMI"/>
    <n v="910182"/>
    <s v="Mathura-910182"/>
    <s v="Meera Reddy"/>
    <s v="Female"/>
    <s v="36-45"/>
    <n v="45"/>
    <s v="1/3/1974"/>
    <s v="General"/>
    <s v="Muslim"/>
    <s v="MORTGAGE"/>
    <s v="&lt;25K"/>
    <s v="Self-Employed"/>
    <n v="830"/>
    <s v="XLG"/>
    <s v="Trade"/>
    <s v=" 36 months"/>
    <n v="9.9099999999999994E-2"/>
    <s v="B"/>
    <s v="B1"/>
    <s v="Mathura"/>
    <s v="176-DBS"/>
    <s v="BULANDSHAHR"/>
    <s v="UP"/>
    <s v="UTTAR PRADESH"/>
    <s v="MATHURA"/>
    <n v="910182"/>
    <s v="10469-MANISH  PANDEY"/>
    <s v="High"/>
    <n v="43291"/>
    <n v="12758"/>
    <n v="42820"/>
    <n v="30.75"/>
    <n v="1172.97"/>
    <s v="N"/>
    <s v="N"/>
    <n v="0"/>
    <s v="On-Time"/>
    <x v="466"/>
    <s v="2023-12"/>
    <s v="2023-11"/>
    <n v="0"/>
    <n v="0"/>
    <x v="8"/>
    <n v="2022"/>
    <n v="1"/>
    <s v="2023-Q4"/>
    <n v="0"/>
  </r>
  <r>
    <s v="ACC000775"/>
    <n v="72"/>
    <s v="SEHORE"/>
    <s v="JLG30K"/>
    <n v="26536"/>
    <n v="2013"/>
    <n v="9887"/>
    <d v="2023-12-15T00:00:00"/>
    <s v="Paid Off"/>
    <s v="Monthly EMI"/>
    <n v="1440051"/>
    <s v="SEHORE-1440051"/>
    <s v="Ananya Sharma"/>
    <s v="Female"/>
    <s v="26-35"/>
    <n v="29"/>
    <s v="10/11/1990"/>
    <s v="General"/>
    <s v="Hindu"/>
    <s v="MORTGAGE"/>
    <s v="&lt;25K"/>
    <s v="Self-Employed"/>
    <n v="712"/>
    <s v="XLG"/>
    <s v="Services"/>
    <s v=" 36 months"/>
    <n v="0.1065"/>
    <s v="B"/>
    <s v="B2"/>
    <s v="SEHORE"/>
    <s v="200-DBS"/>
    <s v="BHOPAL"/>
    <s v="MP"/>
    <s v="MADHYA PRADESH"/>
    <s v="SEHORE"/>
    <n v="1440051"/>
    <s v="10063-VIR SINGH"/>
    <s v="High"/>
    <n v="28182"/>
    <n v="2187"/>
    <n v="26479"/>
    <n v="38.659999999999997"/>
    <n v="4661.17"/>
    <s v="N"/>
    <s v="Y"/>
    <n v="1"/>
    <s v="On-Time"/>
    <x v="221"/>
    <s v="2023-12"/>
    <s v="2023-11"/>
    <n v="0"/>
    <n v="0"/>
    <x v="8"/>
    <n v="2022"/>
    <n v="0"/>
    <s v="2023-Q4"/>
    <n v="0"/>
  </r>
  <r>
    <s v="ACC001758"/>
    <n v="449"/>
    <s v="MAWANA"/>
    <s v="JLG30K"/>
    <n v="7851"/>
    <n v="40957"/>
    <n v="35767"/>
    <d v="2023-12-16T00:00:00"/>
    <s v="Paid Off"/>
    <s v="Monthly EMI"/>
    <n v="800018"/>
    <s v="MAWANA-800018"/>
    <s v="Vivaan Patel"/>
    <s v="Female"/>
    <s v="46-55"/>
    <n v="51"/>
    <s v="1/1/1966"/>
    <s v="SC"/>
    <s v="Hindu"/>
    <s v="MORTGAGE"/>
    <s v="100K+"/>
    <s v="Business"/>
    <n v="375"/>
    <s v="XLG"/>
    <s v="Services"/>
    <s v=" 36 months"/>
    <n v="0.1065"/>
    <s v="B"/>
    <s v="B2"/>
    <s v="MAWANA"/>
    <s v="176-DBS"/>
    <s v="BULANDSHAHR"/>
    <s v="UP"/>
    <s v="UTTAR PRADESH"/>
    <s v="MEERUT"/>
    <n v="800018"/>
    <s v="11183-ANIL KUMAR"/>
    <s v="Medium"/>
    <n v="9689"/>
    <n v="42351"/>
    <n v="7452"/>
    <n v="14.74"/>
    <n v="1915.42"/>
    <s v="N"/>
    <s v="N"/>
    <n v="1"/>
    <s v="Late"/>
    <x v="326"/>
    <s v="2023-12"/>
    <s v="2023-11"/>
    <n v="0"/>
    <n v="0"/>
    <x v="8"/>
    <n v="2022"/>
    <n v="0"/>
    <s v="2023-Q4"/>
    <n v="0"/>
  </r>
  <r>
    <s v="ACC000346"/>
    <n v="469"/>
    <s v="JALANDHAR"/>
    <s v="JLG35K"/>
    <n v="25775"/>
    <n v="32992"/>
    <n v="21340"/>
    <d v="2023-12-18T00:00:00"/>
    <s v="Active"/>
    <s v="Monthly EMI"/>
    <n v="160051"/>
    <s v="JALANDHAR-160051"/>
    <s v="Ananya Malhotra"/>
    <s v="Female"/>
    <s v="46-55"/>
    <n v="54"/>
    <s v="1/1/1965"/>
    <s v="Minority"/>
    <s v="Muslim"/>
    <s v="RENT"/>
    <s v="25K-50K"/>
    <s v="Self-Employed"/>
    <n v="433"/>
    <s v="XLG"/>
    <s v="Trade"/>
    <s v=" 36 months"/>
    <n v="9.9099999999999994E-2"/>
    <s v="B"/>
    <s v="B1"/>
    <s v="JALANDHAR"/>
    <s v="102-DBS"/>
    <s v="LUDHIANA"/>
    <s v="PB"/>
    <s v="PUNJAB"/>
    <s v="JALANDHAR"/>
    <n v="160051"/>
    <s v="10067-AKSHAY KUMAR"/>
    <s v="Low"/>
    <n v="25681"/>
    <n v="33317"/>
    <n v="25700"/>
    <n v="23.86"/>
    <n v="3258.99"/>
    <s v="N"/>
    <s v="N"/>
    <n v="0"/>
    <s v="On-Time"/>
    <x v="284"/>
    <s v="2023-12"/>
    <s v="2023-11"/>
    <n v="1"/>
    <n v="0"/>
    <x v="8"/>
    <n v="2022"/>
    <n v="0"/>
    <s v="2023-Q4"/>
    <n v="0"/>
  </r>
  <r>
    <s v="ACC001094"/>
    <n v="572"/>
    <s v="BEHROR"/>
    <s v="JLG30K"/>
    <n v="3170"/>
    <n v="40050"/>
    <n v="33179"/>
    <d v="2023-12-21T00:00:00"/>
    <s v="Default"/>
    <s v="Monthly EMI"/>
    <n v="30179"/>
    <s v="BEHROR-30179"/>
    <s v="Laksh Gupta"/>
    <s v="Female"/>
    <s v="46-55"/>
    <n v="52"/>
    <s v="1/1/1968"/>
    <s v="SC"/>
    <s v="Hindu"/>
    <s v="RENT"/>
    <s v="75K-100K"/>
    <s v="Salaried"/>
    <n v="584"/>
    <s v="XLG"/>
    <s v="Services"/>
    <s v=" 36 months"/>
    <n v="0.1065"/>
    <s v="B"/>
    <s v="B2"/>
    <s v="BEHROR"/>
    <s v="301-DBS"/>
    <s v="JAIPUR"/>
    <s v="RJ"/>
    <s v="RAJASTHAN"/>
    <s v="BEHROD"/>
    <n v="30179"/>
    <s v="10055-MAHESH KUMAR PATEL"/>
    <s v="Low"/>
    <n v="3937"/>
    <n v="39877"/>
    <n v="2900"/>
    <n v="31.8"/>
    <n v="203.43"/>
    <s v="N"/>
    <s v="N"/>
    <n v="0"/>
    <s v="On-Time"/>
    <x v="629"/>
    <s v="2023-12"/>
    <s v="2023-11"/>
    <n v="0"/>
    <n v="0"/>
    <x v="8"/>
    <n v="2022"/>
    <n v="0"/>
    <s v="2023-Q4"/>
    <n v="0"/>
  </r>
  <r>
    <s v="ACC000983"/>
    <n v="193"/>
    <s v="BEHROR"/>
    <s v="JLG30K"/>
    <n v="26047"/>
    <n v="14534"/>
    <n v="36502"/>
    <d v="2023-12-23T00:00:00"/>
    <s v="Active"/>
    <s v="Monthly EMI"/>
    <n v="30179"/>
    <s v="BEHROR-30179"/>
    <s v="Meera Sharma"/>
    <s v="Female"/>
    <s v="36-45"/>
    <n v="43"/>
    <s v="1/1/1976"/>
    <s v="Minority"/>
    <s v="Muslim"/>
    <s v="RENT"/>
    <s v="100K+"/>
    <s v="Self-Employed"/>
    <n v="672"/>
    <s v="XLG"/>
    <s v="Services"/>
    <s v=" 36 months"/>
    <n v="0.1065"/>
    <s v="B"/>
    <s v="B2"/>
    <s v="BEHROR"/>
    <s v="301-DBS"/>
    <s v="JAIPUR"/>
    <s v="RJ"/>
    <s v="RAJASTHAN"/>
    <s v="BEHROD"/>
    <n v="30179"/>
    <s v="10055-MAHESH KUMAR PATEL"/>
    <s v="Low"/>
    <n v="26843"/>
    <n v="15882"/>
    <n v="25951"/>
    <n v="31.05"/>
    <n v="1366.58"/>
    <s v="N"/>
    <s v="N"/>
    <n v="1"/>
    <s v="On-Time"/>
    <x v="129"/>
    <s v="2023-12"/>
    <s v="2023-11"/>
    <n v="1"/>
    <n v="0"/>
    <x v="8"/>
    <n v="2022"/>
    <n v="0"/>
    <s v="2023-Q4"/>
    <n v="0"/>
  </r>
  <r>
    <s v="ACC001671"/>
    <n v="812"/>
    <s v="BISWANATH CHARIALI"/>
    <s v="JLG30K"/>
    <n v="29002"/>
    <n v="21220"/>
    <n v="35599"/>
    <d v="2023-12-25T00:00:00"/>
    <s v="Paid Off"/>
    <s v="Quarterly EMI"/>
    <n v="740048"/>
    <s v="BISWANATH CHARIALI-740048"/>
    <s v="Kavya Gupta"/>
    <s v="Female"/>
    <s v="36-45"/>
    <n v="39"/>
    <s v="1/1/1978"/>
    <s v="OBC"/>
    <s v="Hindu"/>
    <s v="RENT"/>
    <s v="50K-75K"/>
    <s v="Salaried"/>
    <n v="692"/>
    <s v="XLG"/>
    <s v="Services"/>
    <s v=" 36 months"/>
    <n v="0.1065"/>
    <s v="B"/>
    <s v="B2"/>
    <s v="BISWANATH CHARIALI"/>
    <s v="208-DBS"/>
    <s v="GUWAAHATI"/>
    <s v="AS"/>
    <s v="ASSAM"/>
    <s v="BISWANATH"/>
    <n v="740048"/>
    <s v="13111-SHANTUMONI BORAH"/>
    <s v="Medium"/>
    <n v="30874"/>
    <n v="23209"/>
    <n v="28701"/>
    <n v="48.42"/>
    <n v="3349.68"/>
    <s v="Y"/>
    <s v="N"/>
    <n v="2"/>
    <s v="On-Time"/>
    <x v="312"/>
    <s v="2023-12"/>
    <s v="2023-11"/>
    <n v="0"/>
    <n v="0"/>
    <x v="8"/>
    <n v="2022"/>
    <n v="0"/>
    <s v="2023-Q4"/>
    <n v="0"/>
  </r>
  <r>
    <s v="ACC001518"/>
    <n v="633"/>
    <s v="AGRA"/>
    <s v="JLG30K"/>
    <n v="19720"/>
    <n v="23358"/>
    <n v="10483"/>
    <d v="2023-12-27T00:00:00"/>
    <s v="Paid Off"/>
    <s v="Quarterly EMI"/>
    <n v="140056"/>
    <s v="AGRA-140056"/>
    <s v="Kavya Verma"/>
    <s v="Female"/>
    <s v="36-45"/>
    <n v="37"/>
    <s v="1/1/1980"/>
    <s v="General"/>
    <s v="Hindu"/>
    <s v="RENT"/>
    <s v="&lt;25K"/>
    <s v="Self-Employed"/>
    <n v="479"/>
    <s v="XLG"/>
    <s v="Services"/>
    <s v=" 36 months"/>
    <n v="0.1065"/>
    <s v="B"/>
    <s v="B2"/>
    <s v="AGRA"/>
    <s v="176-DBS"/>
    <s v="BULANDSHAHR"/>
    <s v="UP"/>
    <s v="UTTAR PRADESH"/>
    <s v="AGRA"/>
    <n v="140056"/>
    <s v="10161-RAM AVTAR"/>
    <s v="Medium"/>
    <n v="19808"/>
    <n v="22960"/>
    <n v="19602"/>
    <n v="8.2200000000000006"/>
    <n v="4736.72"/>
    <s v="N"/>
    <s v="N"/>
    <n v="0"/>
    <s v="Very Late"/>
    <x v="684"/>
    <s v="2023-12"/>
    <s v="2023-11"/>
    <n v="0"/>
    <n v="0"/>
    <x v="8"/>
    <n v="2022"/>
    <n v="1"/>
    <s v="2023-Q4"/>
    <n v="0"/>
  </r>
  <r>
    <s v="ACC000449"/>
    <n v="936"/>
    <s v="DURGAPUR"/>
    <s v="JLG30K"/>
    <n v="17455"/>
    <n v="48914"/>
    <n v="30795"/>
    <d v="2023-12-28T00:00:00"/>
    <s v="Fully Paid"/>
    <s v="Monthly EMI"/>
    <n v="700013"/>
    <s v="DURGAPUR-700013"/>
    <s v="Ananya Patel"/>
    <s v="Female"/>
    <s v="36-45"/>
    <n v="43"/>
    <s v="1/3/1975"/>
    <s v="Minority"/>
    <s v="Muslim"/>
    <s v="RENT"/>
    <s v="75K-100K"/>
    <s v="Salaried"/>
    <n v="558"/>
    <s v="XLG"/>
    <s v="Services"/>
    <s v=" 36 months"/>
    <n v="0.1065"/>
    <s v="B"/>
    <s v="B2"/>
    <s v="DURGAPUR"/>
    <s v="201-DBS"/>
    <s v="HOWRAH"/>
    <s v="WB"/>
    <s v="WEST BENGAL"/>
    <s v="PASCHIM BARDHHAMAN"/>
    <n v="700013"/>
    <s v="10037-RAJESH PRATAP"/>
    <s v="Low"/>
    <n v="18518"/>
    <n v="50097"/>
    <n v="17275"/>
    <n v="25.81"/>
    <n v="384.99"/>
    <s v="N"/>
    <s v="N"/>
    <n v="0"/>
    <s v="Late"/>
    <x v="411"/>
    <s v="2023-12"/>
    <s v="2023-11"/>
    <n v="0"/>
    <n v="0"/>
    <x v="8"/>
    <n v="2022"/>
    <n v="0"/>
    <s v="2023-Q4"/>
    <n v="0"/>
  </r>
  <r>
    <s v="ACC000354"/>
    <n v="483"/>
    <s v="MUKTSAR"/>
    <s v="JLG30K"/>
    <n v="17736"/>
    <n v="5532"/>
    <n v="28431"/>
    <d v="2023-12-30T00:00:00"/>
    <s v="Fully Paid"/>
    <s v="Quarterly EMI"/>
    <n v="1110166"/>
    <s v="MUKTSAR-1110166"/>
    <s v="Laksh Gupta"/>
    <s v="Female"/>
    <s v="46-55"/>
    <n v="52"/>
    <s v="1/1/1968"/>
    <s v="SC"/>
    <s v="Hindu"/>
    <s v="RENT"/>
    <s v="75K-100K"/>
    <s v="Salaried"/>
    <n v="584"/>
    <s v="XLG"/>
    <s v="Services"/>
    <s v=" 36 months"/>
    <n v="0.1065"/>
    <s v="B"/>
    <s v="B2"/>
    <s v="MUKTSAR"/>
    <s v="102-DBS"/>
    <s v="LUDHIANA"/>
    <s v="PB"/>
    <s v="PUNJAB"/>
    <s v="SRI MUKTSAR SAHIB"/>
    <n v="1110166"/>
    <s v="11303-ASHUTOSH KUMAR SUMAN"/>
    <s v="Medium"/>
    <n v="18428"/>
    <n v="6278"/>
    <n v="17312"/>
    <n v="44.01"/>
    <n v="383.28"/>
    <s v="N"/>
    <s v="N"/>
    <n v="2"/>
    <s v="On-Time"/>
    <x v="655"/>
    <s v="2023-12"/>
    <s v="2023-11"/>
    <n v="0"/>
    <n v="0"/>
    <x v="8"/>
    <n v="2022"/>
    <n v="0"/>
    <s v="2023-Q4"/>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A97986-FC31-454C-B5AB-E40B9583F7D9}" name="PivotTable3" cacheId="34" applyNumberFormats="0" applyBorderFormats="0" applyFontFormats="0" applyPatternFormats="0" applyAlignmentFormats="0" applyWidthHeightFormats="1" dataCaption="Values" tag="fbd37b2b-8809-46c7-a245-284912af86fc" updatedVersion="8" minRefreshableVersion="3" useAutoFormatting="1" subtotalHiddenItems="1" itemPrintTitles="1" createdVersion="8" indent="0" outline="1" outlineData="1" multipleFieldFilters="0">
  <location ref="C7:D8"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Average Loan Size" fld="0" subtotal="average" baseField="0" baseItem="0" numFmtId="2"/>
    <dataField name="Total Repayments Collected" fld="1" baseField="0" baseItem="1" numFmtId="1"/>
  </dataFields>
  <formats count="5">
    <format dxfId="731">
      <pivotArea type="all" dataOnly="0" outline="0" fieldPosition="0"/>
    </format>
    <format dxfId="730">
      <pivotArea outline="0" collapsedLevelsAreSubtotals="1" fieldPosition="0"/>
    </format>
    <format dxfId="729">
      <pivotArea dataOnly="0" labelOnly="1" outline="0" axis="axisValues" fieldPosition="0"/>
    </format>
    <format dxfId="728">
      <pivotArea dataOnly="0" labelOnly="1" outline="0" fieldPosition="0">
        <references count="1">
          <reference field="4294967294" count="1">
            <x v="1"/>
          </reference>
        </references>
      </pivotArea>
    </format>
    <format dxfId="727">
      <pivotArea outline="0" collapsedLevelsAreSubtotals="1" fieldPosition="0">
        <references count="1">
          <reference field="4294967294" count="1" selected="0">
            <x v="1"/>
          </reference>
        </references>
      </pivotArea>
    </format>
  </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Loan Size"/>
    <pivotHierarchy dragToData="1" caption="Total Repayments Collected"/>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1C5FFC-52BB-4897-9AE0-CF71EDE90D17}" name="Loan_amt_disbursed" cacheId="66" applyNumberFormats="0" applyBorderFormats="0" applyFontFormats="0" applyPatternFormats="0" applyAlignmentFormats="0" applyWidthHeightFormats="1" dataCaption="Values" tag="9f5f82cc-83e3-4259-9529-3b9db6725c2f" updatedVersion="8" minRefreshableVersion="5" useAutoFormatting="1" subtotalHiddenItems="1" itemPrintTitles="1" createdVersion="8"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Loan Amount Disbursed" fld="0" baseField="0" baseItem="0"/>
  </dataField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Loan Amount Disburse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dateBetween" evalOrder="-1" id="54" name="[Table6].[Disbursement Date]">
      <autoFilter ref="A1">
        <filterColumn colId="0">
          <customFilters and="1">
            <customFilter operator="greaterThanOrEqual" val="43101"/>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115099-FC41-4B73-8AA9-0D1B72B44DFE}" name="PivotTable4" cacheId="40" applyNumberFormats="0" applyBorderFormats="0" applyFontFormats="0" applyPatternFormats="0" applyAlignmentFormats="0" applyWidthHeightFormats="1" dataCaption="Values" tag="405dbc17-c9e9-4b82-b8cd-b94c1c1458e6" updatedVersion="8" minRefreshableVersion="3" useAutoFormatting="1" itemPrintTitles="1" createdVersion="8" indent="0" outline="1" outlineData="1" multipleFieldFilters="0">
  <location ref="E7:E8" firstHeaderRow="1" firstDataRow="1" firstDataCol="0"/>
  <pivotFields count="1">
    <pivotField dataField="1" subtotalTop="0" showAll="0" defaultSubtotal="0"/>
  </pivotFields>
  <rowItems count="1">
    <i/>
  </rowItems>
  <colItems count="1">
    <i/>
  </colItems>
  <dataFields count="1">
    <dataField name="Total Rec Prncp" fld="0" baseField="0" baseItem="0"/>
  </dataField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c Prncp"/>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CE1CCB-BA6C-43F9-9DFC-C39B8B3BFF5B}" name="Prod_Loan" cacheId="81" applyNumberFormats="0" applyBorderFormats="0" applyFontFormats="0" applyPatternFormats="0" applyAlignmentFormats="0" applyWidthHeightFormats="1" dataCaption="Values" tag="dfd7eb34-7e11-4652-a631-31ed6bd01e15" updatedVersion="8" minRefreshableVersion="5" useAutoFormatting="1" subtotalHiddenItems="1" rowGrandTotals="0" colGrandTotals="0" itemPrintTitles="1" createdVersion="8" indent="0" outline="1" outlineData="1" multipleFieldFilters="0" chartFormat="10" rowHeaderCaption="Product ID">
  <location ref="E112:F123" firstHeaderRow="1" firstDataRow="1" firstDataCol="1"/>
  <pivotFields count="3">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s>
  <rowFields count="1">
    <field x="1"/>
  </rowFields>
  <rowItems count="11">
    <i>
      <x/>
    </i>
    <i>
      <x v="1"/>
    </i>
    <i>
      <x v="2"/>
    </i>
    <i>
      <x v="3"/>
    </i>
    <i>
      <x v="4"/>
    </i>
    <i>
      <x v="5"/>
    </i>
    <i>
      <x v="6"/>
    </i>
    <i>
      <x v="7"/>
    </i>
    <i>
      <x v="8"/>
    </i>
    <i>
      <x v="9"/>
    </i>
    <i>
      <x v="10"/>
    </i>
  </rowItems>
  <colItems count="1">
    <i/>
  </colItems>
  <dataFields count="1">
    <dataField name="Sum of Loan Amount" fld="0" baseField="0" baseItem="0"/>
  </dataFields>
  <chartFormats count="19">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 count="1" selected="0">
            <x v="10"/>
          </reference>
        </references>
      </pivotArea>
    </chartFormat>
    <chartFormat chart="6" format="2">
      <pivotArea type="data" outline="0" fieldPosition="0">
        <references count="2">
          <reference field="4294967294" count="1" selected="0">
            <x v="0"/>
          </reference>
          <reference field="1" count="1" selected="0">
            <x v="9"/>
          </reference>
        </references>
      </pivotArea>
    </chartFormat>
    <chartFormat chart="6" format="3">
      <pivotArea type="data" outline="0" fieldPosition="0">
        <references count="2">
          <reference field="4294967294" count="1" selected="0">
            <x v="0"/>
          </reference>
          <reference field="1" count="1" selected="0">
            <x v="8"/>
          </reference>
        </references>
      </pivotArea>
    </chartFormat>
    <chartFormat chart="6" format="4">
      <pivotArea type="data" outline="0" fieldPosition="0">
        <references count="2">
          <reference field="4294967294" count="1" selected="0">
            <x v="0"/>
          </reference>
          <reference field="1" count="1" selected="0">
            <x v="7"/>
          </reference>
        </references>
      </pivotArea>
    </chartFormat>
    <chartFormat chart="6" format="5">
      <pivotArea type="data" outline="0" fieldPosition="0">
        <references count="2">
          <reference field="4294967294" count="1" selected="0">
            <x v="0"/>
          </reference>
          <reference field="1" count="1" selected="0">
            <x v="3"/>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 chart="6" format="7">
      <pivotArea type="data" outline="0" fieldPosition="0">
        <references count="2">
          <reference field="4294967294" count="1" selected="0">
            <x v="0"/>
          </reference>
          <reference field="1" count="1" selected="0">
            <x v="0"/>
          </reference>
        </references>
      </pivotArea>
    </chartFormat>
    <chartFormat chart="6" format="8">
      <pivotArea type="data" outline="0" fieldPosition="0">
        <references count="2">
          <reference field="4294967294" count="1" selected="0">
            <x v="0"/>
          </reference>
          <reference field="1" count="1" selected="0">
            <x v="5"/>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1" count="1" selected="0">
            <x v="0"/>
          </reference>
        </references>
      </pivotArea>
    </chartFormat>
    <chartFormat chart="9" format="20">
      <pivotArea type="data" outline="0" fieldPosition="0">
        <references count="2">
          <reference field="4294967294" count="1" selected="0">
            <x v="0"/>
          </reference>
          <reference field="1" count="1" selected="0">
            <x v="1"/>
          </reference>
        </references>
      </pivotArea>
    </chartFormat>
    <chartFormat chart="9" format="21">
      <pivotArea type="data" outline="0" fieldPosition="0">
        <references count="2">
          <reference field="4294967294" count="1" selected="0">
            <x v="0"/>
          </reference>
          <reference field="1" count="1" selected="0">
            <x v="3"/>
          </reference>
        </references>
      </pivotArea>
    </chartFormat>
    <chartFormat chart="9" format="22">
      <pivotArea type="data" outline="0" fieldPosition="0">
        <references count="2">
          <reference field="4294967294" count="1" selected="0">
            <x v="0"/>
          </reference>
          <reference field="1" count="1" selected="0">
            <x v="5"/>
          </reference>
        </references>
      </pivotArea>
    </chartFormat>
    <chartFormat chart="9" format="23">
      <pivotArea type="data" outline="0" fieldPosition="0">
        <references count="2">
          <reference field="4294967294" count="1" selected="0">
            <x v="0"/>
          </reference>
          <reference field="1" count="1" selected="0">
            <x v="7"/>
          </reference>
        </references>
      </pivotArea>
    </chartFormat>
    <chartFormat chart="9" format="24">
      <pivotArea type="data" outline="0" fieldPosition="0">
        <references count="2">
          <reference field="4294967294" count="1" selected="0">
            <x v="0"/>
          </reference>
          <reference field="1" count="1" selected="0">
            <x v="8"/>
          </reference>
        </references>
      </pivotArea>
    </chartFormat>
    <chartFormat chart="9" format="25">
      <pivotArea type="data" outline="0" fieldPosition="0">
        <references count="2">
          <reference field="4294967294" count="1" selected="0">
            <x v="0"/>
          </reference>
          <reference field="1" count="1" selected="0">
            <x v="9"/>
          </reference>
        </references>
      </pivotArea>
    </chartFormat>
    <chartFormat chart="9" format="26">
      <pivotArea type="data" outline="0" fieldPosition="0">
        <references count="2">
          <reference field="4294967294" count="1" selected="0">
            <x v="0"/>
          </reference>
          <reference field="1" count="1" selected="0">
            <x v="10"/>
          </reference>
        </references>
      </pivotArea>
    </chartFormat>
  </chart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Loan Volume"/>
    <pivotHierarchy dragToData="1"/>
    <pivotHierarchy dragToData="1"/>
    <pivotHierarchy dragToData="1"/>
    <pivotHierarchy dragToData="1"/>
    <pivotHierarchy dragToData="1"/>
    <pivotHierarchy dragToData="1"/>
    <pivotHierarchy dragToData="1"/>
    <pivotHierarchy dragToData="1"/>
    <pivotHierarchy dragToData="1"/>
    <pivotHierarchy dragToData="1" caption="Interest Income "/>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6ADC0C-A68B-4550-8FC0-16F44446A057}" name="Prod_Category" cacheId="7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 rowHeaderCaption="Product Category">
  <location ref="E97:F102"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Total Rrec int" fld="0" showDataAs="percentOfTotal" baseField="0" baseItem="0" numFmtId="10"/>
  </dataField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Branch "/>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2BB8C3-5C33-473E-953F-F45244388422}" name="PivotTable5" cacheId="43" applyNumberFormats="0" applyBorderFormats="0" applyFontFormats="0" applyPatternFormats="0" applyAlignmentFormats="0" applyWidthHeightFormats="1" dataCaption="Values" tag="79e551b0-920a-47df-bb85-8bed96c7b46e" updatedVersion="8" minRefreshableVersion="3" useAutoFormatting="1" itemPrintTitles="1" createdVersion="8" indent="0" outline="1" outlineData="1" multipleFieldFilters="0">
  <location ref="G7:G8" firstHeaderRow="1" firstDataRow="1" firstDataCol="0"/>
  <pivotFields count="1">
    <pivotField dataField="1" subtotalTop="0" showAll="0" defaultSubtotal="0"/>
  </pivotFields>
  <rowItems count="1">
    <i/>
  </rowItems>
  <colItems count="1">
    <i/>
  </colItems>
  <dataFields count="1">
    <dataField name="Total Rrec int" fld="0" baseField="0" baseItem="0" numFmtId="2"/>
  </dataFields>
  <formats count="3">
    <format dxfId="734">
      <pivotArea type="all" dataOnly="0" outline="0" fieldPosition="0"/>
    </format>
    <format dxfId="733">
      <pivotArea outline="0" collapsedLevelsAreSubtotals="1" fieldPosition="0"/>
    </format>
    <format dxfId="732">
      <pivotArea dataOnly="0" labelOnly="1" outline="0" axis="axisValues" fieldPosition="0"/>
    </format>
  </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rec int"/>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2FBBA1-6074-4109-85A2-A73EB1C67EAB}" name="PivotTable9" cacheId="37" applyNumberFormats="0" applyBorderFormats="0" applyFontFormats="0" applyPatternFormats="0" applyAlignmentFormats="0" applyWidthHeightFormats="1" dataCaption="Values" tag="c91dc4aa-6ab0-41d2-88c8-0422b862e295" updatedVersion="8" minRefreshableVersion="3" useAutoFormatting="1" subtotalHiddenItems="1" rowGrandTotals="0" colGrandTotals="0" itemPrintTitles="1" createdVersion="8" indent="0" outline="1" outlineData="1" multipleFieldFilters="0" rowHeaderCaption="Repayment Behavior">
  <location ref="E33:F34" firstHeaderRow="1" firstDataRow="1" firstDataCol="1"/>
  <pivotFields count="4">
    <pivotField allDrilled="1" subtotalTop="0" showAll="0" dataSourceSort="1" defaultSubtotal="0" defaultAttributeDrillState="1">
      <items count="1">
        <item s="1" x="0"/>
      </items>
    </pivotField>
    <pivotField allDrilled="1" subtotalTop="0" showAll="0" dataSourceSort="1" defaultSubtotal="0" defaultAttributeDrillState="1">
      <items count="1">
        <item s="1" x="0"/>
      </items>
    </pivotField>
    <pivotField axis="axisRow" allDrilled="1" subtotalTop="0" showAll="0" dataSourceSort="1" defaultSubtotal="0" defaultAttributeDrillState="1">
      <items count="1">
        <item s="1" x="0"/>
      </items>
    </pivotField>
    <pivotField dataField="1" subtotalTop="0" showAll="0" defaultSubtotal="0"/>
  </pivotFields>
  <rowFields count="1">
    <field x="2"/>
  </rowFields>
  <rowItems count="1">
    <i>
      <x/>
    </i>
  </rowItems>
  <colItems count="1">
    <i/>
  </colItems>
  <dataFields count="1">
    <dataField name="Total Pymnts" fld="3" subtotal="count" baseField="2" baseItem="0" numFmtId="1"/>
  </dataFields>
  <formats count="1">
    <format dxfId="735">
      <pivotArea outline="0" collapsedLevelsAreSubtotals="1" fieldPosition="0"/>
    </format>
  </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Total Loan Amt"/>
    <pivotHierarchy dragToData="1" caption="Toatl Loans"/>
    <pivotHierarchy dragToData="1"/>
    <pivotHierarchy dragToData="1"/>
    <pivotHierarchy dragToData="1" caption="Total Repayment"/>
    <pivotHierarchy dragToData="1"/>
    <pivotHierarchy dragToData="1"/>
    <pivotHierarchy dragToData="1"/>
    <pivotHierarchy dragToData="1" caption="Total Pymnts"/>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6166EC-6D16-4370-9749-2DC68136F834}" name="Funded Amt" cacheId="60" applyNumberFormats="0" applyBorderFormats="0" applyFontFormats="0" applyPatternFormats="0" applyAlignmentFormats="0" applyWidthHeightFormats="1" dataCaption="Values" tag="041af9b0-f9ea-47fb-9b84-79fcef41b34c" updatedVersion="8" minRefreshableVersion="5" useAutoFormatting="1" subtotalHiddenItems="1" itemPrintTitles="1" createdVersion="8" indent="0" outline="1" outlineData="1" multipleFieldFilters="0">
  <location ref="F3: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Funded Amount" fld="0" baseField="0" baseItem="0" numFmtId="1"/>
  </dataFields>
  <formats count="3">
    <format dxfId="738">
      <pivotArea type="all" dataOnly="0" outline="0" fieldPosition="0"/>
    </format>
    <format dxfId="737">
      <pivotArea outline="0" collapsedLevelsAreSubtotals="1" fieldPosition="0"/>
    </format>
    <format dxfId="736">
      <pivotArea dataOnly="0" labelOnly="1" outline="0" axis="axisValues" fieldPosition="0"/>
    </format>
  </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Funded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dateBetween" evalOrder="-1" id="54" name="[Table6].[Disbursement Date]">
      <autoFilter ref="A1">
        <filterColumn colId="0">
          <customFilters and="1">
            <customFilter operator="greaterThanOrEqual" val="43101"/>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0FBB1BF-2912-442C-83FC-6B8A7032DFAA}" name="Deliquent Rate" cacheId="57" applyNumberFormats="0" applyBorderFormats="0" applyFontFormats="0" applyPatternFormats="0" applyAlignmentFormats="0" applyWidthHeightFormats="1" dataCaption="Values" tag="a2f007d1-4a65-4ae4-8edb-49a65c7bfc0c" updatedVersion="8" minRefreshableVersion="5" useAutoFormatting="1" subtotalHiddenItems="1" rowGrandTotals="0" colGrandTotals="0" itemPrintTitles="1" createdVersion="8" indent="0" outline="1" outlineData="1" multipleFieldFilters="0" chartFormat="7" rowHeaderCaption="Is Deliquent Loan">
  <location ref="E26:F27" firstHeaderRow="1" firstDataRow="1" firstDataCol="1"/>
  <pivotFields count="2">
    <pivotField axis="axisRow" allDrilled="1" subtotalTop="0" showAll="0" dataSourceSort="1" defaultSubtotal="0" defaultAttributeDrillState="1">
      <items count="1">
        <item s="1" x="0"/>
      </items>
    </pivotField>
    <pivotField dataField="1" subtotalTop="0" showAll="0" defaultSubtotal="0"/>
  </pivotFields>
  <rowFields count="1">
    <field x="0"/>
  </rowFields>
  <rowItems count="1">
    <i>
      <x/>
    </i>
  </rowItems>
  <colItems count="1">
    <i/>
  </colItems>
  <dataFields count="1">
    <dataField name="Deliquent Loans" fld="1" subtotal="count" baseField="0" baseItem="0"/>
  </dataField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Total Loan Amt"/>
    <pivotHierarchy dragToData="1" caption="Deliquent Loan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6032F09-DE86-41E0-85ED-03B33E00487B}" name="Branch_Loan" cacheId="51" applyNumberFormats="0" applyBorderFormats="0" applyFontFormats="0" applyPatternFormats="0" applyAlignmentFormats="0" applyWidthHeightFormats="1" dataCaption="Values" tag="f9b4e20f-5847-421a-8b3a-21f75dd509a3" updatedVersion="8" minRefreshableVersion="5" useAutoFormatting="1" subtotalHiddenItems="1" rowGrandTotals="0" colGrandTotals="0" itemPrintTitles="1" createdVersion="8" indent="0" outline="1" outlineData="1" multipleFieldFilters="0" chartFormat="8" rowHeaderCaption="Branch">
  <location ref="E36:F87" firstHeaderRow="1" firstDataRow="1" firstDataCol="1"/>
  <pivotFields count="6">
    <pivotField allDrilled="1" subtotalTop="0" showAll="0" dataSourceSort="1" defaultSubtotal="0" defaultAttributeDrillState="1">
      <items count="1">
        <item s="1" x="0"/>
      </items>
    </pivotField>
    <pivotField allDrilled="1" subtotalTop="0" showAll="0" dataSourceSort="1" defaultSubtotal="0" defaultAttributeDrillState="1">
      <items count="1">
        <item s="1" x="0"/>
      </items>
    </pivotField>
    <pivotField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defaultAttributeDrillState="1">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s>
    </pivotField>
    <pivotField allDrilled="1" subtotalTop="0" showAll="0" dataSourceSort="1" defaultSubtotal="0" defaultAttributeDrillState="1"/>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rowItems>
  <colItems count="1">
    <i/>
  </colItems>
  <dataFields count="1">
    <dataField name="Total Loan Amount" fld="3" baseField="4" baseItem="2" numFmtId="3"/>
  </dataFields>
  <formats count="2">
    <format dxfId="740">
      <pivotArea outline="0" collapsedLevelsAreSubtotals="1" fieldPosition="0"/>
    </format>
    <format dxfId="739">
      <pivotArea outline="0" fieldPosition="0">
        <references count="1">
          <reference field="4294967294" count="1">
            <x v="0"/>
          </reference>
        </references>
      </pivotArea>
    </format>
  </formats>
  <chartFormats count="3">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4" count="1" selected="0">
            <x v="49"/>
          </reference>
        </references>
      </pivotArea>
    </chartFormat>
    <chartFormat chart="7" format="6">
      <pivotArea type="data" outline="0" fieldPosition="0">
        <references count="2">
          <reference field="4294967294" count="1" selected="0">
            <x v="0"/>
          </reference>
          <reference field="4" count="1" selected="0">
            <x v="50"/>
          </reference>
        </references>
      </pivotArea>
    </chartFormat>
  </chart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Total Loan Amount"/>
    <pivotHierarchy dragToData="1" caption="Toatl Loans"/>
    <pivotHierarchy dragToData="1"/>
    <pivotHierarchy dragToData="1"/>
    <pivotHierarchy dragToData="1" caption="Total Repayment"/>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7F7C38E-98F1-4FC9-936E-9ABB4092FDD0}" name="Default Rate" cacheId="102" applyNumberFormats="0" applyBorderFormats="0" applyFontFormats="0" applyPatternFormats="0" applyAlignmentFormats="0" applyWidthHeightFormats="1" dataCaption="Values" tag="e7fe3517-6f60-4a34-a54e-990fa11db526" updatedVersion="8" minRefreshableVersion="5" useAutoFormatting="1" subtotalHiddenItems="1" rowGrandTotals="0" colGrandTotals="0" itemPrintTitles="1" createdVersion="8" indent="0" outline="1" outlineData="1" multipleFieldFilters="0" rowHeaderCaption="Is Default Loan">
  <location ref="E30:F31" firstHeaderRow="1" firstDataRow="1" firstDataCol="1"/>
  <pivotFields count="3">
    <pivotField allDrilled="1" subtotalTop="0" showAll="0" dataSourceSort="1" defaultSubtotal="0" defaultAttributeDrillState="1">
      <items count="1">
        <item s="1" x="0"/>
      </items>
    </pivotField>
    <pivotField axis="axisRow" allDrilled="1" subtotalTop="0" showAll="0" defaultSubtotal="0" defaultAttributeDrillState="1">
      <items count="1">
        <item s="1" x="0"/>
      </items>
    </pivotField>
    <pivotField dataField="1" subtotalTop="0" showAll="0" defaultSubtotal="0"/>
  </pivotFields>
  <rowFields count="1">
    <field x="1"/>
  </rowFields>
  <rowItems count="1">
    <i>
      <x/>
    </i>
  </rowItems>
  <colItems count="1">
    <i/>
  </colItems>
  <dataFields count="1">
    <dataField name="Default Loans" fld="2" subtotal="count" baseField="1" baseItem="0"/>
  </dataField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Total Loan Amt"/>
    <pivotHierarchy dragToData="1" caption="Default Loans"/>
    <pivotHierarchy dragToData="1"/>
    <pivotHierarchy dragToData="1"/>
    <pivotHierarchy dragToData="1"/>
    <pivotHierarchy dragToData="1"/>
    <pivotHierarchy dragToData="1"/>
    <pivotHierarchy dragToData="1" caption="Distinct Count of Loan Amount"/>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063F193-26FA-4EE0-B7CF-6D77F262E30A}" name="Performance_Cat" cacheId="75"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9" rowHeaderCaption="PerformanCategory">
  <location ref="E91:F94" firstHeaderRow="1"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x v="2"/>
    </i>
  </rowItems>
  <colItems count="1">
    <i/>
  </colItems>
  <dataFields count="1">
    <dataField name="Count of Branch " fld="0" subtotal="count" baseField="1" baseItem="0"/>
  </dataFields>
  <chartFormats count="4">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1" count="1" selected="0">
            <x v="0"/>
          </reference>
        </references>
      </pivotArea>
    </chartFormat>
    <chartFormat chart="8" format="15">
      <pivotArea type="data" outline="0" fieldPosition="0">
        <references count="2">
          <reference field="4294967294" count="1" selected="0">
            <x v="0"/>
          </reference>
          <reference field="1" count="1" selected="0">
            <x v="1"/>
          </reference>
        </references>
      </pivotArea>
    </chartFormat>
    <chartFormat chart="8" format="16">
      <pivotArea type="data" outline="0" fieldPosition="0">
        <references count="2">
          <reference field="4294967294" count="1" selected="0">
            <x v="0"/>
          </reference>
          <reference field="1" count="1" selected="0">
            <x v="2"/>
          </reference>
        </references>
      </pivotArea>
    </chartFormat>
  </chart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Branch "/>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AEF817E-7DC2-45A3-9223-E4ECF2A2F03A}" name="loan size" cacheId="63" applyNumberFormats="0" applyBorderFormats="0" applyFontFormats="0" applyPatternFormats="0" applyAlignmentFormats="0" applyWidthHeightFormats="1" dataCaption="Values" tag="81e3308b-9845-4c77-b136-0276c5109dbd" updatedVersion="8" minRefreshableVersion="5" useAutoFormatting="1" subtotalHiddenItems="1" itemPrintTitles="1" createdVersion="8"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Loan Size" fld="0" subtotal="average" baseField="0" baseItem="0" numFmtId="2"/>
  </dataFields>
  <formats count="3">
    <format dxfId="743">
      <pivotArea type="all" dataOnly="0" outline="0" fieldPosition="0"/>
    </format>
    <format dxfId="742">
      <pivotArea outline="0" collapsedLevelsAreSubtotals="1" fieldPosition="0"/>
    </format>
    <format dxfId="741">
      <pivotArea dataOnly="0" labelOnly="1" outline="0" axis="axisValues" fieldPosition="0"/>
    </format>
  </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Loan Size"/>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dateBetween" evalOrder="-1" id="54" name="[Table6].[Disbursement Date]">
      <autoFilter ref="A1">
        <filterColumn colId="0">
          <customFilters and="1">
            <customFilter operator="greaterThanOrEqual" val="43101"/>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E9EA714-81FE-4851-A3A9-6B40AB29DCC4}" name="New_Client" cacheId="72" applyNumberFormats="0" applyBorderFormats="0" applyFontFormats="0" applyPatternFormats="0" applyAlignmentFormats="0" applyWidthHeightFormats="1" dataCaption="Values" tag="538adc1e-6510-4ba5-bea9-06b2c68a311b" updatedVersion="8" minRefreshableVersion="5" useAutoFormatting="1" subtotalHiddenItems="1" rowGrandTotals="0" colGrandTotals="0" itemPrintTitles="1" createdVersion="8" indent="0" outline="1" outlineData="1" multipleFieldFilters="0" chartFormat="15">
  <location ref="A10:B748" firstHeaderRow="1" firstDataRow="1" firstDataCol="1"/>
  <pivotFields count="2">
    <pivotField axis="axisRow" allDrilled="1" subtotalTop="0" showAll="0" dataSourceSort="1" defaultSubtotal="0" defaultAttributeDrillState="1">
      <items count="7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s>
    </pivotField>
    <pivotField dataField="1" subtotalTop="0" showAll="0" defaultSubtotal="0"/>
  </pivotFields>
  <rowFields count="1">
    <field x="0"/>
  </rowFields>
  <rowItems count="7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rowItems>
  <colItems count="1">
    <i/>
  </colItems>
  <dataFields count="1">
    <dataField name="Distinct Count of Client id" fld="1" subtotal="count" baseField="0" baseItem="0">
      <extLst>
        <ext xmlns:x15="http://schemas.microsoft.com/office/spreadsheetml/2010/11/main" uri="{FABC7310-3BB5-11E1-824E-6D434824019B}">
          <x15:dataField isCountDistinct="1"/>
        </ext>
      </extLst>
    </dataField>
  </dataField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l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05268B0-3821-49B6-9695-91BFBE936C54}" name="Total_Clients" cacheId="69" applyNumberFormats="0" applyBorderFormats="0" applyFontFormats="0" applyPatternFormats="0" applyAlignmentFormats="0" applyWidthHeightFormats="1" dataCaption="Values" tag="d53dd5d7-d526-4d07-9b0a-f4ec3b56b4fa" updatedVersion="8" minRefreshableVersion="5" useAutoFormatting="1" subtotalHiddenItems="1" itemPrintTitles="1" createdVersion="8" indent="0" showHeaders="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Count of Account ID" fld="0" subtotal="count" baseField="0" baseItem="0"/>
  </dataField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93830B4-4288-47DB-B9B8-4BDA643EE6EE}" name="Client_Act_Loan" cacheId="54" applyNumberFormats="0" applyBorderFormats="0" applyFontFormats="0" applyPatternFormats="0" applyAlignmentFormats="0" applyWidthHeightFormats="1" dataCaption="Values" tag="200b1998-52e1-455c-b68d-772967c85d0e" updatedVersion="8" minRefreshableVersion="5" useAutoFormatting="1" itemPrintTitles="1" createdVersion="8" indent="0" outline="1" outlineData="1" multipleFieldFilters="0">
  <location ref="B3:B4" firstHeaderRow="1" firstDataRow="1" firstDataCol="0" rowPageCount="1" colPageCount="1"/>
  <pivotFields count="2">
    <pivotField dataField="1" subtotalTop="0" showAll="0" defaultSubtotal="0"/>
    <pivotField axis="axisPage" allDrilled="1" subtotalTop="0" showAll="0" dataSourceSort="1" defaultSubtotal="0" defaultAttributeDrillState="1"/>
  </pivotFields>
  <rowItems count="1">
    <i/>
  </rowItems>
  <colItems count="1">
    <i/>
  </colItems>
  <pageFields count="1">
    <pageField fld="1" hier="8" name="[Table6].[Loan Status].&amp;[Active]" cap="Active"/>
  </pageFields>
  <dataFields count="1">
    <dataField name="Clients with atleast 1 active loan" fld="0" subtotal="count" baseField="0" baseItem="0">
      <extLst>
        <ext xmlns:x15="http://schemas.microsoft.com/office/spreadsheetml/2010/11/main" uri="{FABC7310-3BB5-11E1-824E-6D434824019B}">
          <x15:dataField isCountDistinct="1"/>
        </ext>
      </extLst>
    </dataField>
  </dataField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l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AC137C1-E7C5-48C9-B583-A61A2FC707DC}" name="PivotTable5" cacheId="31" applyNumberFormats="0" applyBorderFormats="0" applyFontFormats="0" applyPatternFormats="0" applyAlignmentFormats="0" applyWidthHeightFormats="1" dataCaption="Values" tag="0adfa57f-66e4-4455-9285-5d68f763188a" updatedVersion="8" minRefreshableVersion="5" useAutoFormatting="1" itemPrintTitles="1" createdVersion="8" indent="0" outline="1" outlineData="1" multipleFieldFilters="0">
  <location ref="D9:AO20" firstHeaderRow="1" firstDataRow="2" firstDataCol="1"/>
  <pivotFields count="6">
    <pivotField axis="axisRow" allDrilled="1" subtotalTop="0" showAll="0" dataSourceSort="1" defaultSubtotal="0" defaultAttributeDrillState="1">
      <items count="7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9">
        <item x="0" e="0"/>
        <item x="1" e="0"/>
        <item x="2" e="0"/>
        <item x="3" e="0"/>
        <item x="4" e="0"/>
        <item x="5" e="0"/>
        <item x="6" e="0"/>
        <item x="7" e="0"/>
        <item x="8" e="0"/>
      </items>
    </pivotField>
    <pivotField dataField="1" subtotalTop="0" showAll="0" defaultSubtotal="0"/>
    <pivotField axis="axisCol" allDrilled="1" subtotalTop="0" showAll="0" dataSourceSort="1"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s>
  <rowFields count="4">
    <field x="3"/>
    <field x="2"/>
    <field x="1"/>
    <field x="0"/>
  </rowFields>
  <rowItems count="10">
    <i>
      <x/>
    </i>
    <i>
      <x v="1"/>
    </i>
    <i>
      <x v="2"/>
    </i>
    <i>
      <x v="3"/>
    </i>
    <i>
      <x v="4"/>
    </i>
    <i>
      <x v="5"/>
    </i>
    <i>
      <x v="6"/>
    </i>
    <i>
      <x v="7"/>
    </i>
    <i>
      <x v="8"/>
    </i>
    <i t="grand">
      <x/>
    </i>
  </rowItems>
  <colFields count="1">
    <field x="5"/>
  </colFields>
  <col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colItems>
  <dataFields count="1">
    <dataField name="Distinct Count of Client id" fld="4" subtotal="count" baseField="3" baseItem="0">
      <extLst>
        <ext xmlns:x15="http://schemas.microsoft.com/office/spreadsheetml/2010/11/main" uri="{FABC7310-3BB5-11E1-824E-6D434824019B}">
          <x15:dataField isCountDistinct="1"/>
        </ext>
      </extLst>
    </dataField>
  </dataField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lient id"/>
    <pivotHierarchy dragToData="1"/>
    <pivotHierarchy dragToData="1" caption="Count of Cl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4">
    <rowHierarchyUsage hierarchyUsage="52"/>
    <rowHierarchyUsage hierarchyUsage="53"/>
    <rowHierarchyUsage hierarchyUsage="51"/>
    <rowHierarchyUsage hierarchyUsage="50"/>
  </rowHierarchiesUsage>
  <colHierarchiesUsage count="1">
    <colHierarchyUsage hierarchyUsage="6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EF9A7DA-B68A-4CB6-BDC0-8D9F72FF53A7}" name="PivotTable3"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chartFormat="7">
  <location ref="A1:A2" firstHeaderRow="1" firstDataRow="1" firstDataCol="0"/>
  <pivotFields count="60">
    <pivotField showAll="0"/>
    <pivotField showAll="0"/>
    <pivotField showAll="0"/>
    <pivotField showAll="0"/>
    <pivotField dataField="1"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7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t="default"/>
      </items>
    </pivotField>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11">
        <item x="0"/>
        <item x="1"/>
        <item x="2"/>
        <item x="3"/>
        <item x="4"/>
        <item x="5"/>
        <item x="6"/>
        <item x="7"/>
        <item x="8"/>
        <item x="9"/>
        <item x="10"/>
      </items>
    </pivotField>
  </pivotFields>
  <rowItems count="1">
    <i/>
  </rowItems>
  <colItems count="1">
    <i/>
  </colItems>
  <dataFields count="1">
    <dataField name="Sum of Loan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9B619A0-2F57-4B43-AF42-666AE18A519B}" name="PivotTable16" cacheId="4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4" rowHeaderCaption="Period">
  <location ref="C20:D66" firstHeaderRow="1" firstDataRow="1" firstDataCol="1"/>
  <pivotFields count="5">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2">
    <field x="1"/>
    <field x="2"/>
  </rowFields>
  <rowItems count="46">
    <i>
      <x/>
    </i>
    <i r="1">
      <x/>
    </i>
    <i r="1">
      <x v="1"/>
    </i>
    <i r="1">
      <x v="2"/>
    </i>
    <i r="1">
      <x v="3"/>
    </i>
    <i>
      <x v="1"/>
    </i>
    <i r="1">
      <x/>
    </i>
    <i r="1">
      <x v="1"/>
    </i>
    <i r="1">
      <x v="2"/>
    </i>
    <i r="1">
      <x v="3"/>
    </i>
    <i>
      <x v="2"/>
    </i>
    <i r="1">
      <x/>
    </i>
    <i r="1">
      <x v="1"/>
    </i>
    <i r="1">
      <x v="2"/>
    </i>
    <i r="1">
      <x v="3"/>
    </i>
    <i>
      <x v="3"/>
    </i>
    <i r="1">
      <x/>
    </i>
    <i r="1">
      <x v="1"/>
    </i>
    <i r="1">
      <x v="2"/>
    </i>
    <i r="1">
      <x v="3"/>
    </i>
    <i>
      <x v="4"/>
    </i>
    <i r="1">
      <x/>
    </i>
    <i r="1">
      <x v="1"/>
    </i>
    <i r="1">
      <x v="2"/>
    </i>
    <i r="1">
      <x v="3"/>
    </i>
    <i>
      <x v="5"/>
    </i>
    <i r="1">
      <x/>
    </i>
    <i r="1">
      <x v="1"/>
    </i>
    <i r="1">
      <x v="2"/>
    </i>
    <i r="1">
      <x v="3"/>
    </i>
    <i>
      <x v="6"/>
    </i>
    <i r="1">
      <x/>
    </i>
    <i r="1">
      <x v="1"/>
    </i>
    <i r="1">
      <x v="2"/>
    </i>
    <i r="1">
      <x v="3"/>
    </i>
    <i>
      <x v="7"/>
    </i>
    <i r="1">
      <x/>
    </i>
    <i r="1">
      <x v="1"/>
    </i>
    <i r="1">
      <x v="2"/>
    </i>
    <i r="1">
      <x v="3"/>
    </i>
    <i>
      <x v="8"/>
    </i>
    <i r="1">
      <x/>
    </i>
    <i r="1">
      <x v="1"/>
    </i>
    <i r="1">
      <x v="2"/>
    </i>
    <i r="1">
      <x v="3"/>
    </i>
    <i t="grand">
      <x/>
    </i>
  </rowItems>
  <colItems count="1">
    <i/>
  </colItems>
  <dataFields count="1">
    <dataField name="Sum of New Clients" fld="0" baseField="0" baseItem="0"/>
  </dataFields>
  <chartFormats count="4">
    <chartFormat chart="3" format="2"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New Clients"/>
    <pivotHierarchy dragToData="1" caption="Count of New Clients"/>
    <pivotHierarchy dragToRow="0" dragToCol="0" dragToPage="0" dragOff="0"/>
  </pivotHierarchies>
  <pivotTableStyleInfo name="PivotStyleLight16" showRowHeaders="1" showColHeaders="1" showRowStripes="0" showColStripes="0" showLastColumn="1"/>
  <rowHierarchiesUsage count="2">
    <rowHierarchyUsage hierarchyUsage="52"/>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11EF636-C6DC-4734-9505-D932A4E4921E}"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eriod">
  <location ref="C5:E15" firstHeaderRow="0" firstDataRow="1" firstDataCol="1"/>
  <pivotFields count="6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7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t="default"/>
      </items>
    </pivotField>
    <pivotField showAll="0"/>
    <pivotField showAll="0"/>
    <pivotField dataField="1" showAll="0"/>
    <pivotField showAll="0"/>
    <pivotField axis="axisRow" showAll="0">
      <items count="10">
        <item x="0"/>
        <item x="1"/>
        <item x="2"/>
        <item x="3"/>
        <item x="4"/>
        <item x="5"/>
        <item x="6"/>
        <item x="7"/>
        <item x="8"/>
        <item t="default"/>
      </items>
    </pivotField>
    <pivotField showAll="0"/>
    <pivotField dataField="1" showAll="0"/>
    <pivotField showAll="0"/>
    <pivotField showAll="0"/>
    <pivotField showAll="0" defaultSubtotal="0"/>
    <pivotField showAll="0" defaultSubtotal="0"/>
    <pivotField showAll="0" defaultSubtotal="0">
      <items count="11">
        <item x="0"/>
        <item x="1"/>
        <item x="2"/>
        <item x="3"/>
        <item x="4"/>
        <item x="5"/>
        <item x="6"/>
        <item x="7"/>
        <item x="8"/>
        <item x="9"/>
        <item x="10"/>
      </items>
    </pivotField>
  </pivotFields>
  <rowFields count="1">
    <field x="52"/>
  </rowFields>
  <rowItems count="10">
    <i>
      <x/>
    </i>
    <i>
      <x v="1"/>
    </i>
    <i>
      <x v="2"/>
    </i>
    <i>
      <x v="3"/>
    </i>
    <i>
      <x v="4"/>
    </i>
    <i>
      <x v="5"/>
    </i>
    <i>
      <x v="6"/>
    </i>
    <i>
      <x v="7"/>
    </i>
    <i>
      <x v="8"/>
    </i>
    <i t="grand">
      <x/>
    </i>
  </rowItems>
  <colFields count="1">
    <field x="-2"/>
  </colFields>
  <colItems count="2">
    <i>
      <x/>
    </i>
    <i i="1">
      <x v="1"/>
    </i>
  </colItems>
  <dataFields count="2">
    <dataField name="Sum of Had Loan" fld="50" baseField="52" baseItem="2"/>
    <dataField name="Year-wise Retained Clients " fld="54" baseField="5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6F13885-9BE0-4630-BBD8-C492C41FA35C}" name="PivotTable1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16:Z17" firstHeaderRow="1" firstDataRow="1" firstDataCol="0"/>
  <pivotFields count="6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14" showAll="0">
      <items count="7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t="default"/>
      </items>
    </pivotField>
    <pivotField showAll="0"/>
    <pivotField showAll="0"/>
    <pivotField showAll="0"/>
    <pivotField showAll="0"/>
    <pivotField showAll="0"/>
    <pivotField showAll="0"/>
    <pivotField numFmtId="1" showAll="0"/>
    <pivotField showAll="0"/>
    <pivotField showAll="0"/>
    <pivotField showAll="0" defaultSubtotal="0"/>
    <pivotField showAll="0" defaultSubtotal="0"/>
    <pivotField showAll="0" defaultSubtotal="0">
      <items count="11">
        <item x="0"/>
        <item x="1"/>
        <item x="2"/>
        <item x="3"/>
        <item x="4"/>
        <item x="5"/>
        <item x="6"/>
        <item x="7"/>
        <item x="8"/>
        <item x="9"/>
        <item x="10"/>
      </items>
    </pivotField>
  </pivotFields>
  <rowItems count="1">
    <i/>
  </rowItems>
  <colItems count="1">
    <i/>
  </colItems>
  <dataFields count="1">
    <dataField name="TOTAL REPAYMENTS COLLECTED" fld="38" baseField="0" baseItem="0"/>
  </dataFields>
  <formats count="3">
    <format dxfId="353">
      <pivotArea type="all" dataOnly="0" outline="0" fieldPosition="0"/>
    </format>
    <format dxfId="352">
      <pivotArea outline="0" collapsedLevelsAreSubtotals="1" fieldPosition="0"/>
    </format>
    <format dxfId="35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EAE44A4-6A7F-4256-8B1C-E412CC301556}" name="Active Clients" cacheId="8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G5:G6" firstHeaderRow="1" firstDataRow="1" firstDataCol="0" rowPageCount="1" colPageCount="1"/>
  <pivotFields count="4">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0" hier="8" name="[Table6].[Loan Status].&amp;[Active]" cap="Active"/>
  </pageFields>
  <dataFields count="1">
    <dataField name="ACTIVE CLIENTS" fld="1" subtotal="count" baseField="0" baseItem="0">
      <extLst>
        <ext xmlns:x15="http://schemas.microsoft.com/office/spreadsheetml/2010/11/main" uri="{FABC7310-3BB5-11E1-824E-6D434824019B}">
          <x15:dataField isCountDistinct="1"/>
        </ext>
      </extLst>
    </dataField>
  </dataFields>
  <formats count="51">
    <format dxfId="404">
      <pivotArea type="all" dataOnly="0" outline="0" fieldPosition="0"/>
    </format>
    <format dxfId="403">
      <pivotArea outline="0" collapsedLevelsAreSubtotals="1" fieldPosition="0"/>
    </format>
    <format dxfId="402">
      <pivotArea dataOnly="0" labelOnly="1" outline="0" axis="axisValues" fieldPosition="0"/>
    </format>
    <format dxfId="401">
      <pivotArea type="all" dataOnly="0" outline="0" fieldPosition="0"/>
    </format>
    <format dxfId="400">
      <pivotArea outline="0" collapsedLevelsAreSubtotals="1" fieldPosition="0"/>
    </format>
    <format dxfId="399">
      <pivotArea dataOnly="0" labelOnly="1" outline="0" axis="axisValues" fieldPosition="0"/>
    </format>
    <format dxfId="398">
      <pivotArea type="all" dataOnly="0" outline="0" fieldPosition="0"/>
    </format>
    <format dxfId="397">
      <pivotArea outline="0" collapsedLevelsAreSubtotals="1" fieldPosition="0"/>
    </format>
    <format dxfId="396">
      <pivotArea dataOnly="0" labelOnly="1" outline="0" axis="axisValues" fieldPosition="0"/>
    </format>
    <format dxfId="395">
      <pivotArea type="all" dataOnly="0" outline="0" fieldPosition="0"/>
    </format>
    <format dxfId="394">
      <pivotArea outline="0" collapsedLevelsAreSubtotals="1" fieldPosition="0"/>
    </format>
    <format dxfId="393">
      <pivotArea dataOnly="0" labelOnly="1" outline="0" axis="axisValues" fieldPosition="0"/>
    </format>
    <format dxfId="392">
      <pivotArea type="all" dataOnly="0" outline="0" fieldPosition="0"/>
    </format>
    <format dxfId="391">
      <pivotArea outline="0" collapsedLevelsAreSubtotals="1" fieldPosition="0"/>
    </format>
    <format dxfId="390">
      <pivotArea dataOnly="0" labelOnly="1" outline="0" axis="axisValues" fieldPosition="0"/>
    </format>
    <format dxfId="389">
      <pivotArea type="all" dataOnly="0" outline="0" fieldPosition="0"/>
    </format>
    <format dxfId="388">
      <pivotArea outline="0" collapsedLevelsAreSubtotals="1" fieldPosition="0"/>
    </format>
    <format dxfId="387">
      <pivotArea dataOnly="0" labelOnly="1" outline="0" axis="axisValues" fieldPosition="0"/>
    </format>
    <format dxfId="386">
      <pivotArea type="all" dataOnly="0" outline="0" fieldPosition="0"/>
    </format>
    <format dxfId="385">
      <pivotArea outline="0" collapsedLevelsAreSubtotals="1" fieldPosition="0"/>
    </format>
    <format dxfId="384">
      <pivotArea dataOnly="0" labelOnly="1" outline="0" axis="axisValues" fieldPosition="0"/>
    </format>
    <format dxfId="383">
      <pivotArea type="all" dataOnly="0" outline="0" fieldPosition="0"/>
    </format>
    <format dxfId="382">
      <pivotArea outline="0" collapsedLevelsAreSubtotals="1" fieldPosition="0"/>
    </format>
    <format dxfId="381">
      <pivotArea dataOnly="0" labelOnly="1" outline="0" axis="axisValues" fieldPosition="0"/>
    </format>
    <format dxfId="380">
      <pivotArea type="all" dataOnly="0" outline="0" fieldPosition="0"/>
    </format>
    <format dxfId="379">
      <pivotArea outline="0" collapsedLevelsAreSubtotals="1" fieldPosition="0"/>
    </format>
    <format dxfId="378">
      <pivotArea dataOnly="0" labelOnly="1" outline="0" axis="axisValues" fieldPosition="0"/>
    </format>
    <format dxfId="377">
      <pivotArea outline="0" collapsedLevelsAreSubtotals="1" fieldPosition="0"/>
    </format>
    <format dxfId="376">
      <pivotArea dataOnly="0" labelOnly="1" outline="0" axis="axisValues" fieldPosition="0"/>
    </format>
    <format dxfId="375">
      <pivotArea type="all" dataOnly="0" outline="0" fieldPosition="0"/>
    </format>
    <format dxfId="374">
      <pivotArea outline="0" collapsedLevelsAreSubtotals="1" fieldPosition="0"/>
    </format>
    <format dxfId="373">
      <pivotArea dataOnly="0" labelOnly="1" outline="0" axis="axisValues" fieldPosition="0"/>
    </format>
    <format dxfId="372">
      <pivotArea type="all" dataOnly="0" outline="0" fieldPosition="0"/>
    </format>
    <format dxfId="371">
      <pivotArea outline="0" collapsedLevelsAreSubtotals="1" fieldPosition="0"/>
    </format>
    <format dxfId="370">
      <pivotArea dataOnly="0" labelOnly="1" outline="0" axis="axisValues" fieldPosition="0"/>
    </format>
    <format dxfId="369">
      <pivotArea outline="0" collapsedLevelsAreSubtotals="1" fieldPosition="0"/>
    </format>
    <format dxfId="368">
      <pivotArea type="all" dataOnly="0" outline="0" fieldPosition="0"/>
    </format>
    <format dxfId="367">
      <pivotArea outline="0" collapsedLevelsAreSubtotals="1" fieldPosition="0"/>
    </format>
    <format dxfId="366">
      <pivotArea dataOnly="0" labelOnly="1" outline="0" axis="axisValues" fieldPosition="0"/>
    </format>
    <format dxfId="365">
      <pivotArea type="all" dataOnly="0" outline="0" fieldPosition="0"/>
    </format>
    <format dxfId="364">
      <pivotArea outline="0" collapsedLevelsAreSubtotals="1" fieldPosition="0"/>
    </format>
    <format dxfId="363">
      <pivotArea dataOnly="0" labelOnly="1" outline="0" axis="axisValues" fieldPosition="0"/>
    </format>
    <format dxfId="362">
      <pivotArea type="all" dataOnly="0" outline="0" fieldPosition="0"/>
    </format>
    <format dxfId="361">
      <pivotArea outline="0" collapsedLevelsAreSubtotals="1" fieldPosition="0"/>
    </format>
    <format dxfId="360">
      <pivotArea dataOnly="0" labelOnly="1" outline="0" axis="axisValues" fieldPosition="0"/>
    </format>
    <format dxfId="359">
      <pivotArea outline="0" collapsedLevelsAreSubtotals="1" fieldPosition="0"/>
    </format>
    <format dxfId="358">
      <pivotArea type="all" dataOnly="0" outline="0" fieldPosition="0"/>
    </format>
    <format dxfId="357">
      <pivotArea outline="0" collapsedLevelsAreSubtotals="1" fieldPosition="0"/>
    </format>
    <format dxfId="356">
      <pivotArea dataOnly="0" labelOnly="1" outline="0" axis="axisValues" fieldPosition="0"/>
    </format>
    <format dxfId="355">
      <pivotArea dataOnly="0" labelOnly="1" outline="0" axis="axisValues" fieldPosition="0"/>
    </format>
    <format dxfId="354">
      <pivotArea dataOnly="0" labelOnly="1" outline="0" axis="axisValues" fieldPosition="0"/>
    </format>
  </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CTIVE CLIENTS"/>
    <pivotHierarchy dragToData="1"/>
    <pivotHierarchy dragToData="1" caption="Total Clien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61B1EBA3-5F81-4C2E-9FB0-A8BBB35CB0EA}" name="Funded Amt" cacheId="9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5:I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FUNDED AMT" fld="0" baseField="0" baseItem="0" numFmtId="167"/>
  </dataFields>
  <formats count="58">
    <format dxfId="462">
      <pivotArea type="all" dataOnly="0" outline="0" fieldPosition="0"/>
    </format>
    <format dxfId="461">
      <pivotArea outline="0" collapsedLevelsAreSubtotals="1" fieldPosition="0"/>
    </format>
    <format dxfId="460">
      <pivotArea dataOnly="0" labelOnly="1" outline="0" axis="axisValues" fieldPosition="0"/>
    </format>
    <format dxfId="459">
      <pivotArea type="all" dataOnly="0" outline="0" fieldPosition="0"/>
    </format>
    <format dxfId="458">
      <pivotArea outline="0" collapsedLevelsAreSubtotals="1" fieldPosition="0"/>
    </format>
    <format dxfId="457">
      <pivotArea dataOnly="0" labelOnly="1" outline="0" axis="axisValues" fieldPosition="0"/>
    </format>
    <format dxfId="456">
      <pivotArea type="all" dataOnly="0" outline="0" fieldPosition="0"/>
    </format>
    <format dxfId="455">
      <pivotArea outline="0" collapsedLevelsAreSubtotals="1" fieldPosition="0"/>
    </format>
    <format dxfId="454">
      <pivotArea dataOnly="0" labelOnly="1" outline="0" axis="axisValues" fieldPosition="0"/>
    </format>
    <format dxfId="453">
      <pivotArea type="all" dataOnly="0" outline="0" fieldPosition="0"/>
    </format>
    <format dxfId="452">
      <pivotArea outline="0" collapsedLevelsAreSubtotals="1" fieldPosition="0"/>
    </format>
    <format dxfId="451">
      <pivotArea dataOnly="0" labelOnly="1" outline="0" axis="axisValues" fieldPosition="0"/>
    </format>
    <format dxfId="450">
      <pivotArea type="all" dataOnly="0" outline="0" fieldPosition="0"/>
    </format>
    <format dxfId="449">
      <pivotArea outline="0" collapsedLevelsAreSubtotals="1" fieldPosition="0"/>
    </format>
    <format dxfId="448">
      <pivotArea dataOnly="0" labelOnly="1" outline="0" axis="axisValues" fieldPosition="0"/>
    </format>
    <format dxfId="447">
      <pivotArea dataOnly="0" labelOnly="1" outline="0" axis="axisValues" fieldPosition="0"/>
    </format>
    <format dxfId="446">
      <pivotArea outline="0" collapsedLevelsAreSubtotals="1" fieldPosition="0"/>
    </format>
    <format dxfId="445">
      <pivotArea dataOnly="0" labelOnly="1" outline="0" axis="axisValues" fieldPosition="0"/>
    </format>
    <format dxfId="444">
      <pivotArea outline="0" collapsedLevelsAreSubtotals="1" fieldPosition="0"/>
    </format>
    <format dxfId="443">
      <pivotArea type="all" dataOnly="0" outline="0" fieldPosition="0"/>
    </format>
    <format dxfId="442">
      <pivotArea outline="0" collapsedLevelsAreSubtotals="1" fieldPosition="0"/>
    </format>
    <format dxfId="441">
      <pivotArea dataOnly="0" labelOnly="1" outline="0" axis="axisValues" fieldPosition="0"/>
    </format>
    <format dxfId="440">
      <pivotArea type="all" dataOnly="0" outline="0" fieldPosition="0"/>
    </format>
    <format dxfId="439">
      <pivotArea outline="0" collapsedLevelsAreSubtotals="1" fieldPosition="0"/>
    </format>
    <format dxfId="438">
      <pivotArea dataOnly="0" labelOnly="1" outline="0" axis="axisValues" fieldPosition="0"/>
    </format>
    <format dxfId="437">
      <pivotArea type="all" dataOnly="0" outline="0" fieldPosition="0"/>
    </format>
    <format dxfId="436">
      <pivotArea outline="0" collapsedLevelsAreSubtotals="1" fieldPosition="0"/>
    </format>
    <format dxfId="435">
      <pivotArea dataOnly="0" labelOnly="1" outline="0" axis="axisValues" fieldPosition="0"/>
    </format>
    <format dxfId="434">
      <pivotArea type="all" dataOnly="0" outline="0" fieldPosition="0"/>
    </format>
    <format dxfId="433">
      <pivotArea outline="0" collapsedLevelsAreSubtotals="1" fieldPosition="0"/>
    </format>
    <format dxfId="432">
      <pivotArea dataOnly="0" labelOnly="1" outline="0" axis="axisValues" fieldPosition="0"/>
    </format>
    <format dxfId="431">
      <pivotArea outline="0" collapsedLevelsAreSubtotals="1" fieldPosition="0"/>
    </format>
    <format dxfId="430">
      <pivotArea dataOnly="0" labelOnly="1" outline="0" axis="axisValues" fieldPosition="0"/>
    </format>
    <format dxfId="429">
      <pivotArea type="all" dataOnly="0" outline="0" fieldPosition="0"/>
    </format>
    <format dxfId="428">
      <pivotArea outline="0" collapsedLevelsAreSubtotals="1" fieldPosition="0"/>
    </format>
    <format dxfId="427">
      <pivotArea dataOnly="0" labelOnly="1" outline="0" axis="axisValues" fieldPosition="0"/>
    </format>
    <format dxfId="426">
      <pivotArea type="all" dataOnly="0" outline="0" fieldPosition="0"/>
    </format>
    <format dxfId="425">
      <pivotArea outline="0" collapsedLevelsAreSubtotals="1" fieldPosition="0"/>
    </format>
    <format dxfId="424">
      <pivotArea dataOnly="0" labelOnly="1" outline="0" axis="axisValues" fieldPosition="0"/>
    </format>
    <format dxfId="423">
      <pivotArea outline="0" collapsedLevelsAreSubtotals="1" fieldPosition="0"/>
    </format>
    <format dxfId="422">
      <pivotArea type="all" dataOnly="0" outline="0" fieldPosition="0"/>
    </format>
    <format dxfId="421">
      <pivotArea outline="0" collapsedLevelsAreSubtotals="1" fieldPosition="0"/>
    </format>
    <format dxfId="420">
      <pivotArea dataOnly="0" labelOnly="1" outline="0" axis="axisValues" fieldPosition="0"/>
    </format>
    <format dxfId="419">
      <pivotArea type="all" dataOnly="0" outline="0" fieldPosition="0"/>
    </format>
    <format dxfId="418">
      <pivotArea outline="0" collapsedLevelsAreSubtotals="1" fieldPosition="0"/>
    </format>
    <format dxfId="417">
      <pivotArea dataOnly="0" labelOnly="1" outline="0" axis="axisValues" fieldPosition="0"/>
    </format>
    <format dxfId="416">
      <pivotArea type="all" dataOnly="0" outline="0" fieldPosition="0"/>
    </format>
    <format dxfId="415">
      <pivotArea outline="0" collapsedLevelsAreSubtotals="1" fieldPosition="0"/>
    </format>
    <format dxfId="414">
      <pivotArea dataOnly="0" labelOnly="1" outline="0" axis="axisValues" fieldPosition="0"/>
    </format>
    <format dxfId="413">
      <pivotArea outline="0" collapsedLevelsAreSubtotals="1" fieldPosition="0"/>
    </format>
    <format dxfId="412">
      <pivotArea outline="0" collapsedLevelsAreSubtotals="1" fieldPosition="0"/>
    </format>
    <format dxfId="411">
      <pivotArea type="all" dataOnly="0" outline="0" fieldPosition="0"/>
    </format>
    <format dxfId="410">
      <pivotArea outline="0" collapsedLevelsAreSubtotals="1" fieldPosition="0"/>
    </format>
    <format dxfId="409">
      <pivotArea dataOnly="0" labelOnly="1" outline="0" axis="axisValues" fieldPosition="0"/>
    </format>
    <format dxfId="408">
      <pivotArea dataOnly="0" labelOnly="1" outline="0" axis="axisValues" fieldPosition="0"/>
    </format>
    <format dxfId="407">
      <pivotArea dataOnly="0" labelOnly="1" outline="0" axis="axisValues" fieldPosition="0"/>
    </format>
    <format dxfId="406">
      <pivotArea outline="0" collapsedLevelsAreSubtotals="1" fieldPosition="0"/>
    </format>
    <format dxfId="405">
      <pivotArea outline="0" collapsedLevelsAreSubtotals="1" fieldPosition="0"/>
    </format>
  </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lient id"/>
    <pivotHierarchy dragToData="1"/>
    <pivotHierarchy dragToData="1" caption="Total Clients"/>
    <pivotHierarchy dragToData="1"/>
    <pivotHierarchy dragToData="1"/>
    <pivotHierarchy dragToData="1"/>
    <pivotHierarchy dragToData="1"/>
    <pivotHierarchy dragToData="1" caption="TOTAL FUNDED AMT"/>
    <pivotHierarchy dragToData="1" caption="AVG LOAN SIZE"/>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A29201E-676F-4F64-A58E-7EDA923C4E6C}" name="PivotTable17" cacheId="9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J5:J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 TOTAL LOAN AMT DISBURSED" fld="0" baseField="0" baseItem="0" numFmtId="167"/>
  </dataFields>
  <formats count="56">
    <format dxfId="518">
      <pivotArea type="all" dataOnly="0" outline="0" fieldPosition="0"/>
    </format>
    <format dxfId="517">
      <pivotArea outline="0" collapsedLevelsAreSubtotals="1" fieldPosition="0"/>
    </format>
    <format dxfId="516">
      <pivotArea dataOnly="0" labelOnly="1" outline="0" axis="axisValues" fieldPosition="0"/>
    </format>
    <format dxfId="515">
      <pivotArea type="all" dataOnly="0" outline="0" fieldPosition="0"/>
    </format>
    <format dxfId="514">
      <pivotArea outline="0" collapsedLevelsAreSubtotals="1" fieldPosition="0"/>
    </format>
    <format dxfId="513">
      <pivotArea dataOnly="0" labelOnly="1" outline="0" axis="axisValues" fieldPosition="0"/>
    </format>
    <format dxfId="512">
      <pivotArea type="all" dataOnly="0" outline="0" fieldPosition="0"/>
    </format>
    <format dxfId="511">
      <pivotArea outline="0" collapsedLevelsAreSubtotals="1" fieldPosition="0"/>
    </format>
    <format dxfId="510">
      <pivotArea dataOnly="0" labelOnly="1" outline="0" axis="axisValues" fieldPosition="0"/>
    </format>
    <format dxfId="509">
      <pivotArea type="all" dataOnly="0" outline="0" fieldPosition="0"/>
    </format>
    <format dxfId="508">
      <pivotArea outline="0" collapsedLevelsAreSubtotals="1" fieldPosition="0"/>
    </format>
    <format dxfId="507">
      <pivotArea dataOnly="0" labelOnly="1" outline="0" axis="axisValues" fieldPosition="0"/>
    </format>
    <format dxfId="506">
      <pivotArea type="all" dataOnly="0" outline="0" fieldPosition="0"/>
    </format>
    <format dxfId="505">
      <pivotArea outline="0" collapsedLevelsAreSubtotals="1" fieldPosition="0"/>
    </format>
    <format dxfId="504">
      <pivotArea dataOnly="0" labelOnly="1" outline="0" axis="axisValues" fieldPosition="0"/>
    </format>
    <format dxfId="503">
      <pivotArea dataOnly="0" labelOnly="1" outline="0" axis="axisValues" fieldPosition="0"/>
    </format>
    <format dxfId="502">
      <pivotArea outline="0" collapsedLevelsAreSubtotals="1" fieldPosition="0"/>
    </format>
    <format dxfId="501">
      <pivotArea outline="0" collapsedLevelsAreSubtotals="1" fieldPosition="0"/>
    </format>
    <format dxfId="500">
      <pivotArea type="all" dataOnly="0" outline="0" fieldPosition="0"/>
    </format>
    <format dxfId="499">
      <pivotArea outline="0" collapsedLevelsAreSubtotals="1" fieldPosition="0"/>
    </format>
    <format dxfId="498">
      <pivotArea dataOnly="0" labelOnly="1" outline="0" axis="axisValues" fieldPosition="0"/>
    </format>
    <format dxfId="497">
      <pivotArea outline="0" collapsedLevelsAreSubtotals="1" fieldPosition="0"/>
    </format>
    <format dxfId="496">
      <pivotArea type="all" dataOnly="0" outline="0" fieldPosition="0"/>
    </format>
    <format dxfId="495">
      <pivotArea outline="0" collapsedLevelsAreSubtotals="1" fieldPosition="0"/>
    </format>
    <format dxfId="494">
      <pivotArea dataOnly="0" labelOnly="1" outline="0" axis="axisValues" fieldPosition="0"/>
    </format>
    <format dxfId="493">
      <pivotArea type="all" dataOnly="0" outline="0" fieldPosition="0"/>
    </format>
    <format dxfId="492">
      <pivotArea outline="0" collapsedLevelsAreSubtotals="1" fieldPosition="0"/>
    </format>
    <format dxfId="491">
      <pivotArea dataOnly="0" labelOnly="1" outline="0" axis="axisValues" fieldPosition="0"/>
    </format>
    <format dxfId="490">
      <pivotArea type="all" dataOnly="0" outline="0" fieldPosition="0"/>
    </format>
    <format dxfId="489">
      <pivotArea outline="0" collapsedLevelsAreSubtotals="1" fieldPosition="0"/>
    </format>
    <format dxfId="488">
      <pivotArea dataOnly="0" labelOnly="1" outline="0" axis="axisValues" fieldPosition="0"/>
    </format>
    <format dxfId="487">
      <pivotArea outline="0" collapsedLevelsAreSubtotals="1" fieldPosition="0"/>
    </format>
    <format dxfId="486">
      <pivotArea dataOnly="0" labelOnly="1" outline="0" axis="axisValues" fieldPosition="0"/>
    </format>
    <format dxfId="485">
      <pivotArea type="all" dataOnly="0" outline="0" fieldPosition="0"/>
    </format>
    <format dxfId="484">
      <pivotArea outline="0" collapsedLevelsAreSubtotals="1" fieldPosition="0"/>
    </format>
    <format dxfId="483">
      <pivotArea dataOnly="0" labelOnly="1" outline="0" axis="axisValues" fieldPosition="0"/>
    </format>
    <format dxfId="482">
      <pivotArea type="all" dataOnly="0" outline="0" fieldPosition="0"/>
    </format>
    <format dxfId="481">
      <pivotArea outline="0" collapsedLevelsAreSubtotals="1" fieldPosition="0"/>
    </format>
    <format dxfId="480">
      <pivotArea dataOnly="0" labelOnly="1" outline="0" axis="axisValues" fieldPosition="0"/>
    </format>
    <format dxfId="479">
      <pivotArea outline="0" collapsedLevelsAreSubtotals="1" fieldPosition="0"/>
    </format>
    <format dxfId="478">
      <pivotArea type="all" dataOnly="0" outline="0" fieldPosition="0"/>
    </format>
    <format dxfId="477">
      <pivotArea outline="0" collapsedLevelsAreSubtotals="1" fieldPosition="0"/>
    </format>
    <format dxfId="476">
      <pivotArea dataOnly="0" labelOnly="1" outline="0" axis="axisValues" fieldPosition="0"/>
    </format>
    <format dxfId="475">
      <pivotArea type="all" dataOnly="0" outline="0" fieldPosition="0"/>
    </format>
    <format dxfId="474">
      <pivotArea outline="0" collapsedLevelsAreSubtotals="1" fieldPosition="0"/>
    </format>
    <format dxfId="473">
      <pivotArea dataOnly="0" labelOnly="1" outline="0" axis="axisValues" fieldPosition="0"/>
    </format>
    <format dxfId="472">
      <pivotArea type="all" dataOnly="0" outline="0" fieldPosition="0"/>
    </format>
    <format dxfId="471">
      <pivotArea outline="0" collapsedLevelsAreSubtotals="1" fieldPosition="0"/>
    </format>
    <format dxfId="470">
      <pivotArea dataOnly="0" labelOnly="1" outline="0" axis="axisValues" fieldPosition="0"/>
    </format>
    <format dxfId="469">
      <pivotArea outline="0" collapsedLevelsAreSubtotals="1" fieldPosition="0"/>
    </format>
    <format dxfId="468">
      <pivotArea type="all" dataOnly="0" outline="0" fieldPosition="0"/>
    </format>
    <format dxfId="467">
      <pivotArea outline="0" collapsedLevelsAreSubtotals="1" fieldPosition="0"/>
    </format>
    <format dxfId="466">
      <pivotArea dataOnly="0" labelOnly="1" outline="0" axis="axisValues" fieldPosition="0"/>
    </format>
    <format dxfId="465">
      <pivotArea dataOnly="0" labelOnly="1" outline="0" axis="axisValues" fieldPosition="0"/>
    </format>
    <format dxfId="464">
      <pivotArea dataOnly="0" labelOnly="1" outline="0" axis="axisValues" fieldPosition="0"/>
    </format>
    <format dxfId="463">
      <pivotArea outline="0" collapsedLevelsAreSubtotals="1" fieldPosition="0"/>
    </format>
  </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lient id"/>
    <pivotHierarchy dragToData="1"/>
    <pivotHierarchy dragToData="1" caption="Total Clients"/>
    <pivotHierarchy dragToData="1"/>
    <pivotHierarchy dragToData="1"/>
    <pivotHierarchy dragToData="1" caption=" TOTAL LOAN AMT DISBURSED"/>
    <pivotHierarchy dragToData="1"/>
    <pivotHierarchy dragToData="1"/>
    <pivotHierarchy dragToData="1" caption="AVG LOAN SIZE"/>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B6AF9DBF-DA5A-42AA-B31C-53C1A627EF2B}" name="Clients" cacheId="84"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location ref="F5:F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Clients" fld="0" subtotal="count" baseField="0" baseItem="0"/>
  </dataFields>
  <formats count="55">
    <format dxfId="573">
      <pivotArea type="all" dataOnly="0" outline="0" fieldPosition="0"/>
    </format>
    <format dxfId="572">
      <pivotArea outline="0" collapsedLevelsAreSubtotals="1" fieldPosition="0"/>
    </format>
    <format dxfId="571">
      <pivotArea dataOnly="0" labelOnly="1" outline="0" axis="axisValues" fieldPosition="0"/>
    </format>
    <format dxfId="570">
      <pivotArea type="all" dataOnly="0" outline="0" fieldPosition="0"/>
    </format>
    <format dxfId="569">
      <pivotArea outline="0" collapsedLevelsAreSubtotals="1" fieldPosition="0"/>
    </format>
    <format dxfId="568">
      <pivotArea dataOnly="0" labelOnly="1" outline="0" axis="axisValues" fieldPosition="0"/>
    </format>
    <format dxfId="567">
      <pivotArea type="all" dataOnly="0" outline="0" fieldPosition="0"/>
    </format>
    <format dxfId="566">
      <pivotArea outline="0" collapsedLevelsAreSubtotals="1" fieldPosition="0"/>
    </format>
    <format dxfId="565">
      <pivotArea dataOnly="0" labelOnly="1" outline="0" axis="axisValues" fieldPosition="0"/>
    </format>
    <format dxfId="564">
      <pivotArea type="all" dataOnly="0" outline="0" fieldPosition="0"/>
    </format>
    <format dxfId="563">
      <pivotArea outline="0" collapsedLevelsAreSubtotals="1" fieldPosition="0"/>
    </format>
    <format dxfId="562">
      <pivotArea dataOnly="0" labelOnly="1" outline="0" axis="axisValues" fieldPosition="0"/>
    </format>
    <format dxfId="561">
      <pivotArea type="all" dataOnly="0" outline="0" fieldPosition="0"/>
    </format>
    <format dxfId="560">
      <pivotArea outline="0" collapsedLevelsAreSubtotals="1" fieldPosition="0"/>
    </format>
    <format dxfId="559">
      <pivotArea dataOnly="0" labelOnly="1" outline="0" axis="axisValues" fieldPosition="0"/>
    </format>
    <format dxfId="558">
      <pivotArea type="all" dataOnly="0" outline="0" fieldPosition="0"/>
    </format>
    <format dxfId="557">
      <pivotArea outline="0" collapsedLevelsAreSubtotals="1" fieldPosition="0"/>
    </format>
    <format dxfId="556">
      <pivotArea dataOnly="0" labelOnly="1" outline="0" axis="axisValues" fieldPosition="0"/>
    </format>
    <format dxfId="555">
      <pivotArea type="all" dataOnly="0" outline="0" fieldPosition="0"/>
    </format>
    <format dxfId="554">
      <pivotArea outline="0" collapsedLevelsAreSubtotals="1" fieldPosition="0"/>
    </format>
    <format dxfId="553">
      <pivotArea dataOnly="0" labelOnly="1" outline="0" axis="axisValues" fieldPosition="0"/>
    </format>
    <format dxfId="552">
      <pivotArea type="all" dataOnly="0" outline="0" fieldPosition="0"/>
    </format>
    <format dxfId="551">
      <pivotArea outline="0" collapsedLevelsAreSubtotals="1" fieldPosition="0"/>
    </format>
    <format dxfId="550">
      <pivotArea dataOnly="0" labelOnly="1" outline="0" axis="axisValues" fieldPosition="0"/>
    </format>
    <format dxfId="549">
      <pivotArea type="all" dataOnly="0" outline="0" fieldPosition="0"/>
    </format>
    <format dxfId="548">
      <pivotArea outline="0" collapsedLevelsAreSubtotals="1" fieldPosition="0"/>
    </format>
    <format dxfId="547">
      <pivotArea dataOnly="0" labelOnly="1" outline="0" axis="axisValues" fieldPosition="0"/>
    </format>
    <format dxfId="546">
      <pivotArea outline="0" collapsedLevelsAreSubtotals="1" fieldPosition="0"/>
    </format>
    <format dxfId="545">
      <pivotArea dataOnly="0" labelOnly="1" outline="0" axis="axisValues" fieldPosition="0"/>
    </format>
    <format dxfId="544">
      <pivotArea type="all" dataOnly="0" outline="0" fieldPosition="0"/>
    </format>
    <format dxfId="543">
      <pivotArea outline="0" collapsedLevelsAreSubtotals="1" fieldPosition="0"/>
    </format>
    <format dxfId="542">
      <pivotArea dataOnly="0" labelOnly="1" outline="0" axis="axisValues" fieldPosition="0"/>
    </format>
    <format dxfId="541">
      <pivotArea type="all" dataOnly="0" outline="0" fieldPosition="0"/>
    </format>
    <format dxfId="540">
      <pivotArea outline="0" collapsedLevelsAreSubtotals="1" fieldPosition="0"/>
    </format>
    <format dxfId="539">
      <pivotArea dataOnly="0" labelOnly="1" outline="0" axis="axisValues" fieldPosition="0"/>
    </format>
    <format dxfId="538">
      <pivotArea dataOnly="0" labelOnly="1" outline="0" axis="axisValues" fieldPosition="0"/>
    </format>
    <format dxfId="537">
      <pivotArea type="all" dataOnly="0" outline="0" fieldPosition="0"/>
    </format>
    <format dxfId="536">
      <pivotArea outline="0" collapsedLevelsAreSubtotals="1" fieldPosition="0"/>
    </format>
    <format dxfId="535">
      <pivotArea dataOnly="0" labelOnly="1" outline="0" axis="axisValues" fieldPosition="0"/>
    </format>
    <format dxfId="534">
      <pivotArea outline="0" collapsedLevelsAreSubtotals="1" fieldPosition="0"/>
    </format>
    <format dxfId="533">
      <pivotArea type="all" dataOnly="0" outline="0" fieldPosition="0"/>
    </format>
    <format dxfId="532">
      <pivotArea outline="0" collapsedLevelsAreSubtotals="1" fieldPosition="0"/>
    </format>
    <format dxfId="531">
      <pivotArea dataOnly="0" labelOnly="1" outline="0" axis="axisValues" fieldPosition="0"/>
    </format>
    <format dxfId="530">
      <pivotArea type="all" dataOnly="0" outline="0" fieldPosition="0"/>
    </format>
    <format dxfId="529">
      <pivotArea outline="0" collapsedLevelsAreSubtotals="1" fieldPosition="0"/>
    </format>
    <format dxfId="528">
      <pivotArea dataOnly="0" labelOnly="1" outline="0" axis="axisValues" fieldPosition="0"/>
    </format>
    <format dxfId="527">
      <pivotArea type="all" dataOnly="0" outline="0" fieldPosition="0"/>
    </format>
    <format dxfId="526">
      <pivotArea outline="0" collapsedLevelsAreSubtotals="1" fieldPosition="0"/>
    </format>
    <format dxfId="525">
      <pivotArea dataOnly="0" labelOnly="1" outline="0" axis="axisValues" fieldPosition="0"/>
    </format>
    <format dxfId="524">
      <pivotArea outline="0" collapsedLevelsAreSubtotals="1" fieldPosition="0"/>
    </format>
    <format dxfId="523">
      <pivotArea type="all" dataOnly="0" outline="0" fieldPosition="0"/>
    </format>
    <format dxfId="522">
      <pivotArea outline="0" collapsedLevelsAreSubtotals="1" fieldPosition="0"/>
    </format>
    <format dxfId="521">
      <pivotArea dataOnly="0" labelOnly="1" outline="0" axis="axisValues" fieldPosition="0"/>
    </format>
    <format dxfId="520">
      <pivotArea dataOnly="0" labelOnly="1" outline="0" axis="axisValues" fieldPosition="0"/>
    </format>
    <format dxfId="519">
      <pivotArea dataOnly="0" labelOnly="1" outline="0" axis="axisValues" fieldPosition="0"/>
    </format>
  </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Clien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A1B296C2-A8D3-4F55-9F9E-9D794FA9876F}" name="PivotTable15" cacheId="9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K5:K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REPAYMENTS COLLECTED" fld="0" baseField="0" baseItem="0" numFmtId="1"/>
  </dataFields>
  <formats count="59">
    <format dxfId="632">
      <pivotArea type="all" dataOnly="0" outline="0" fieldPosition="0"/>
    </format>
    <format dxfId="631">
      <pivotArea outline="0" collapsedLevelsAreSubtotals="1" fieldPosition="0"/>
    </format>
    <format dxfId="630">
      <pivotArea dataOnly="0" labelOnly="1" outline="0" axis="axisValues" fieldPosition="0"/>
    </format>
    <format dxfId="629">
      <pivotArea type="all" dataOnly="0" outline="0" fieldPosition="0"/>
    </format>
    <format dxfId="628">
      <pivotArea outline="0" collapsedLevelsAreSubtotals="1" fieldPosition="0"/>
    </format>
    <format dxfId="627">
      <pivotArea dataOnly="0" labelOnly="1" outline="0" axis="axisValues" fieldPosition="0"/>
    </format>
    <format dxfId="626">
      <pivotArea type="all" dataOnly="0" outline="0" fieldPosition="0"/>
    </format>
    <format dxfId="625">
      <pivotArea outline="0" collapsedLevelsAreSubtotals="1" fieldPosition="0"/>
    </format>
    <format dxfId="624">
      <pivotArea dataOnly="0" labelOnly="1" outline="0" axis="axisValues" fieldPosition="0"/>
    </format>
    <format dxfId="623">
      <pivotArea type="all" dataOnly="0" outline="0" fieldPosition="0"/>
    </format>
    <format dxfId="622">
      <pivotArea outline="0" collapsedLevelsAreSubtotals="1" fieldPosition="0"/>
    </format>
    <format dxfId="621">
      <pivotArea dataOnly="0" labelOnly="1" outline="0" axis="axisValues" fieldPosition="0"/>
    </format>
    <format dxfId="620">
      <pivotArea type="all" dataOnly="0" outline="0" fieldPosition="0"/>
    </format>
    <format dxfId="619">
      <pivotArea outline="0" collapsedLevelsAreSubtotals="1" fieldPosition="0"/>
    </format>
    <format dxfId="618">
      <pivotArea dataOnly="0" labelOnly="1" outline="0" axis="axisValues" fieldPosition="0"/>
    </format>
    <format dxfId="617">
      <pivotArea dataOnly="0" labelOnly="1" outline="0" axis="axisValues" fieldPosition="0"/>
    </format>
    <format dxfId="616">
      <pivotArea outline="0" collapsedLevelsAreSubtotals="1" fieldPosition="0"/>
    </format>
    <format dxfId="615">
      <pivotArea outline="0" collapsedLevelsAreSubtotals="1" fieldPosition="0"/>
    </format>
    <format dxfId="614">
      <pivotArea type="all" dataOnly="0" outline="0" fieldPosition="0"/>
    </format>
    <format dxfId="613">
      <pivotArea outline="0" collapsedLevelsAreSubtotals="1" fieldPosition="0"/>
    </format>
    <format dxfId="612">
      <pivotArea dataOnly="0" labelOnly="1" outline="0" axis="axisValues" fieldPosition="0"/>
    </format>
    <format dxfId="611">
      <pivotArea outline="0" collapsedLevelsAreSubtotals="1" fieldPosition="0"/>
    </format>
    <format dxfId="610">
      <pivotArea type="all" dataOnly="0" outline="0" fieldPosition="0"/>
    </format>
    <format dxfId="609">
      <pivotArea outline="0" collapsedLevelsAreSubtotals="1" fieldPosition="0"/>
    </format>
    <format dxfId="608">
      <pivotArea dataOnly="0" labelOnly="1" outline="0" axis="axisValues" fieldPosition="0"/>
    </format>
    <format dxfId="607">
      <pivotArea type="all" dataOnly="0" outline="0" fieldPosition="0"/>
    </format>
    <format dxfId="606">
      <pivotArea outline="0" collapsedLevelsAreSubtotals="1" fieldPosition="0"/>
    </format>
    <format dxfId="605">
      <pivotArea dataOnly="0" labelOnly="1" outline="0" axis="axisValues" fieldPosition="0"/>
    </format>
    <format dxfId="604">
      <pivotArea type="all" dataOnly="0" outline="0" fieldPosition="0"/>
    </format>
    <format dxfId="603">
      <pivotArea outline="0" collapsedLevelsAreSubtotals="1" fieldPosition="0"/>
    </format>
    <format dxfId="602">
      <pivotArea dataOnly="0" labelOnly="1" outline="0" axis="axisValues" fieldPosition="0"/>
    </format>
    <format dxfId="601">
      <pivotArea outline="0" collapsedLevelsAreSubtotals="1" fieldPosition="0"/>
    </format>
    <format dxfId="600">
      <pivotArea dataOnly="0" labelOnly="1" outline="0" axis="axisValues" fieldPosition="0"/>
    </format>
    <format dxfId="599">
      <pivotArea type="all" dataOnly="0" outline="0" fieldPosition="0"/>
    </format>
    <format dxfId="598">
      <pivotArea outline="0" collapsedLevelsAreSubtotals="1" fieldPosition="0"/>
    </format>
    <format dxfId="597">
      <pivotArea dataOnly="0" labelOnly="1" outline="0" axis="axisValues" fieldPosition="0"/>
    </format>
    <format dxfId="596">
      <pivotArea type="all" dataOnly="0" outline="0" fieldPosition="0"/>
    </format>
    <format dxfId="595">
      <pivotArea outline="0" collapsedLevelsAreSubtotals="1" fieldPosition="0"/>
    </format>
    <format dxfId="594">
      <pivotArea dataOnly="0" labelOnly="1" outline="0" axis="axisValues" fieldPosition="0"/>
    </format>
    <format dxfId="593">
      <pivotArea outline="0" collapsedLevelsAreSubtotals="1" fieldPosition="0"/>
    </format>
    <format dxfId="592">
      <pivotArea type="all" dataOnly="0" outline="0" fieldPosition="0"/>
    </format>
    <format dxfId="591">
      <pivotArea outline="0" collapsedLevelsAreSubtotals="1" fieldPosition="0"/>
    </format>
    <format dxfId="590">
      <pivotArea dataOnly="0" labelOnly="1" outline="0" axis="axisValues" fieldPosition="0"/>
    </format>
    <format dxfId="589">
      <pivotArea type="all" dataOnly="0" outline="0" fieldPosition="0"/>
    </format>
    <format dxfId="588">
      <pivotArea outline="0" collapsedLevelsAreSubtotals="1" fieldPosition="0"/>
    </format>
    <format dxfId="587">
      <pivotArea dataOnly="0" labelOnly="1" outline="0" axis="axisValues" fieldPosition="0"/>
    </format>
    <format dxfId="586">
      <pivotArea type="all" dataOnly="0" outline="0" fieldPosition="0"/>
    </format>
    <format dxfId="585">
      <pivotArea outline="0" collapsedLevelsAreSubtotals="1" fieldPosition="0"/>
    </format>
    <format dxfId="584">
      <pivotArea dataOnly="0" labelOnly="1" outline="0" axis="axisValues" fieldPosition="0"/>
    </format>
    <format dxfId="583">
      <pivotArea outline="0" collapsedLevelsAreSubtotals="1" fieldPosition="0"/>
    </format>
    <format dxfId="582">
      <pivotArea type="all" dataOnly="0" outline="0" fieldPosition="0"/>
    </format>
    <format dxfId="581">
      <pivotArea outline="0" collapsedLevelsAreSubtotals="1" fieldPosition="0"/>
    </format>
    <format dxfId="580">
      <pivotArea dataOnly="0" labelOnly="1" outline="0" axis="axisValues" fieldPosition="0"/>
    </format>
    <format dxfId="579">
      <pivotArea type="all" dataOnly="0" outline="0" fieldPosition="0"/>
    </format>
    <format dxfId="578">
      <pivotArea outline="0" collapsedLevelsAreSubtotals="1" fieldPosition="0"/>
    </format>
    <format dxfId="577">
      <pivotArea dataOnly="0" labelOnly="1" outline="0" axis="axisValues" fieldPosition="0"/>
    </format>
    <format dxfId="576">
      <pivotArea dataOnly="0" labelOnly="1" outline="0" axis="axisValues" fieldPosition="0"/>
    </format>
    <format dxfId="575">
      <pivotArea dataOnly="0" labelOnly="1" outline="0" axis="axisValues" fieldPosition="0"/>
    </format>
    <format dxfId="574">
      <pivotArea outline="0" collapsedLevelsAreSubtotals="1" fieldPosition="0"/>
    </format>
  </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lient id"/>
    <pivotHierarchy dragToData="1"/>
    <pivotHierarchy dragToData="1" caption="Total Clients"/>
    <pivotHierarchy dragToData="1"/>
    <pivotHierarchy dragToData="1"/>
    <pivotHierarchy dragToData="1"/>
    <pivotHierarchy dragToData="1"/>
    <pivotHierarchy dragToData="1"/>
    <pivotHierarchy dragToData="1" caption="AVG LOAN SIZE"/>
    <pivotHierarchy dragToData="1" caption="TOTAL REPAYMENTS COLLECTED"/>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EF9F1F65-4896-49F3-A358-7FEE5ED80532}" name="Repaymnts"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12:Z13" firstHeaderRow="1" firstDataRow="1" firstDataCol="0"/>
  <pivotFields count="6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14" showAll="0">
      <items count="7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t="default"/>
      </items>
    </pivotField>
    <pivotField showAll="0"/>
    <pivotField showAll="0"/>
    <pivotField showAll="0"/>
    <pivotField showAll="0"/>
    <pivotField showAll="0"/>
    <pivotField showAll="0"/>
    <pivotField numFmtId="1" showAll="0"/>
    <pivotField showAll="0"/>
    <pivotField showAll="0"/>
    <pivotField showAll="0" defaultSubtotal="0"/>
    <pivotField showAll="0" defaultSubtotal="0"/>
    <pivotField showAll="0" defaultSubtotal="0">
      <items count="11">
        <item x="0"/>
        <item x="1"/>
        <item x="2"/>
        <item x="3"/>
        <item x="4"/>
        <item x="5"/>
        <item x="6"/>
        <item x="7"/>
        <item x="8"/>
        <item x="9"/>
        <item x="10"/>
      </items>
    </pivotField>
  </pivotFields>
  <rowItems count="1">
    <i/>
  </rowItems>
  <colItems count="1">
    <i/>
  </colItems>
  <dataFields count="1">
    <dataField name="TOTAL REPAYMENTS COLLECTED" fld="38" baseField="0" baseItem="0" numFmtId="1"/>
  </dataFields>
  <formats count="34">
    <format dxfId="666">
      <pivotArea type="all" dataOnly="0" outline="0" fieldPosition="0"/>
    </format>
    <format dxfId="665">
      <pivotArea outline="0" collapsedLevelsAreSubtotals="1" fieldPosition="0"/>
    </format>
    <format dxfId="664">
      <pivotArea dataOnly="0" labelOnly="1" outline="0" axis="axisValues" fieldPosition="0"/>
    </format>
    <format dxfId="663">
      <pivotArea type="all" dataOnly="0" outline="0" fieldPosition="0"/>
    </format>
    <format dxfId="662">
      <pivotArea outline="0" collapsedLevelsAreSubtotals="1" fieldPosition="0"/>
    </format>
    <format dxfId="661">
      <pivotArea dataOnly="0" labelOnly="1" outline="0" axis="axisValues" fieldPosition="0"/>
    </format>
    <format dxfId="660">
      <pivotArea type="all" dataOnly="0" outline="0" fieldPosition="0"/>
    </format>
    <format dxfId="659">
      <pivotArea outline="0" collapsedLevelsAreSubtotals="1" fieldPosition="0"/>
    </format>
    <format dxfId="658">
      <pivotArea dataOnly="0" labelOnly="1" outline="0" axis="axisValues" fieldPosition="0"/>
    </format>
    <format dxfId="657">
      <pivotArea outline="0" collapsedLevelsAreSubtotals="1" fieldPosition="0"/>
    </format>
    <format dxfId="656">
      <pivotArea dataOnly="0" labelOnly="1" outline="0" axis="axisValues" fieldPosition="0"/>
    </format>
    <format dxfId="655">
      <pivotArea type="all" dataOnly="0" outline="0" fieldPosition="0"/>
    </format>
    <format dxfId="654">
      <pivotArea outline="0" collapsedLevelsAreSubtotals="1" fieldPosition="0"/>
    </format>
    <format dxfId="653">
      <pivotArea dataOnly="0" labelOnly="1" outline="0" axis="axisValues" fieldPosition="0"/>
    </format>
    <format dxfId="652">
      <pivotArea type="all" dataOnly="0" outline="0" fieldPosition="0"/>
    </format>
    <format dxfId="651">
      <pivotArea outline="0" collapsedLevelsAreSubtotals="1" fieldPosition="0"/>
    </format>
    <format dxfId="650">
      <pivotArea dataOnly="0" labelOnly="1" outline="0" axis="axisValues" fieldPosition="0"/>
    </format>
    <format dxfId="649">
      <pivotArea outline="0" collapsedLevelsAreSubtotals="1" fieldPosition="0"/>
    </format>
    <format dxfId="648">
      <pivotArea type="all" dataOnly="0" outline="0" fieldPosition="0"/>
    </format>
    <format dxfId="647">
      <pivotArea outline="0" collapsedLevelsAreSubtotals="1" fieldPosition="0"/>
    </format>
    <format dxfId="646">
      <pivotArea dataOnly="0" labelOnly="1" outline="0" axis="axisValues" fieldPosition="0"/>
    </format>
    <format dxfId="645">
      <pivotArea type="all" dataOnly="0" outline="0" fieldPosition="0"/>
    </format>
    <format dxfId="644">
      <pivotArea outline="0" collapsedLevelsAreSubtotals="1" fieldPosition="0"/>
    </format>
    <format dxfId="643">
      <pivotArea dataOnly="0" labelOnly="1" outline="0" axis="axisValues" fieldPosition="0"/>
    </format>
    <format dxfId="642">
      <pivotArea type="all" dataOnly="0" outline="0" fieldPosition="0"/>
    </format>
    <format dxfId="641">
      <pivotArea outline="0" collapsedLevelsAreSubtotals="1" fieldPosition="0"/>
    </format>
    <format dxfId="640">
      <pivotArea dataOnly="0" labelOnly="1" outline="0" axis="axisValues" fieldPosition="0"/>
    </format>
    <format dxfId="639">
      <pivotArea outline="0" collapsedLevelsAreSubtotals="1" fieldPosition="0"/>
    </format>
    <format dxfId="638">
      <pivotArea outline="0" collapsedLevelsAreSubtotals="1" fieldPosition="0"/>
    </format>
    <format dxfId="637">
      <pivotArea dataOnly="0" labelOnly="1" outline="0" axis="axisValues" fieldPosition="0"/>
    </format>
    <format dxfId="636">
      <pivotArea dataOnly="0" labelOnly="1" outline="0" axis="axisValues" fieldPosition="0"/>
    </format>
    <format dxfId="635">
      <pivotArea type="all" dataOnly="0" outline="0" fieldPosition="0"/>
    </format>
    <format dxfId="634">
      <pivotArea outline="0" collapsedLevelsAreSubtotals="1" fieldPosition="0"/>
    </format>
    <format dxfId="63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562D2917-12D6-444A-80F2-25CF80FD3F0F}" name="PivotTable10"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9:Z10" firstHeaderRow="1" firstDataRow="1" firstDataCol="0"/>
  <pivotFields count="6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14" showAll="0">
      <items count="7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t="default"/>
      </items>
    </pivotField>
    <pivotField showAll="0"/>
    <pivotField showAll="0"/>
    <pivotField showAll="0"/>
    <pivotField showAll="0"/>
    <pivotField showAll="0"/>
    <pivotField showAll="0"/>
    <pivotField numFmtId="1" showAll="0"/>
    <pivotField showAll="0"/>
    <pivotField showAll="0"/>
    <pivotField showAll="0" defaultSubtotal="0"/>
    <pivotField showAll="0" defaultSubtotal="0"/>
    <pivotField showAll="0" defaultSubtotal="0">
      <items count="11">
        <item x="0"/>
        <item x="1"/>
        <item x="2"/>
        <item x="3"/>
        <item x="4"/>
        <item x="5"/>
        <item x="6"/>
        <item x="7"/>
        <item x="8"/>
        <item x="9"/>
        <item x="10"/>
      </items>
    </pivotField>
  </pivotFields>
  <rowItems count="1">
    <i/>
  </rowItems>
  <colItems count="1">
    <i/>
  </colItems>
  <dataFields count="1">
    <dataField name="TOTAL REPAYMENST COLLECTED" fld="38" baseField="0" baseItem="0"/>
  </dataFields>
  <formats count="3">
    <format dxfId="669">
      <pivotArea type="all" dataOnly="0" outline="0" fieldPosition="0"/>
    </format>
    <format dxfId="668">
      <pivotArea outline="0" collapsedLevelsAreSubtotals="1" fieldPosition="0"/>
    </format>
    <format dxfId="66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E5A01148-E1F9-4487-B526-9DBE5BE5A08E}" name="avg loan" cacheId="9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5:H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G LOAN SIZE" fld="0" subtotal="average" baseField="0" baseItem="0" numFmtId="2"/>
  </dataFields>
  <formats count="55">
    <format dxfId="724">
      <pivotArea type="all" dataOnly="0" outline="0" fieldPosition="0"/>
    </format>
    <format dxfId="723">
      <pivotArea outline="0" collapsedLevelsAreSubtotals="1" fieldPosition="0"/>
    </format>
    <format dxfId="722">
      <pivotArea dataOnly="0" labelOnly="1" outline="0" axis="axisValues" fieldPosition="0"/>
    </format>
    <format dxfId="721">
      <pivotArea type="all" dataOnly="0" outline="0" fieldPosition="0"/>
    </format>
    <format dxfId="720">
      <pivotArea outline="0" collapsedLevelsAreSubtotals="1" fieldPosition="0"/>
    </format>
    <format dxfId="719">
      <pivotArea dataOnly="0" labelOnly="1" outline="0" axis="axisValues" fieldPosition="0"/>
    </format>
    <format dxfId="718">
      <pivotArea type="all" dataOnly="0" outline="0" fieldPosition="0"/>
    </format>
    <format dxfId="717">
      <pivotArea outline="0" collapsedLevelsAreSubtotals="1" fieldPosition="0"/>
    </format>
    <format dxfId="716">
      <pivotArea dataOnly="0" labelOnly="1" outline="0" axis="axisValues" fieldPosition="0"/>
    </format>
    <format dxfId="715">
      <pivotArea type="all" dataOnly="0" outline="0" fieldPosition="0"/>
    </format>
    <format dxfId="714">
      <pivotArea outline="0" collapsedLevelsAreSubtotals="1" fieldPosition="0"/>
    </format>
    <format dxfId="713">
      <pivotArea dataOnly="0" labelOnly="1" outline="0" axis="axisValues" fieldPosition="0"/>
    </format>
    <format dxfId="712">
      <pivotArea type="all" dataOnly="0" outline="0" fieldPosition="0"/>
    </format>
    <format dxfId="711">
      <pivotArea outline="0" collapsedLevelsAreSubtotals="1" fieldPosition="0"/>
    </format>
    <format dxfId="710">
      <pivotArea dataOnly="0" labelOnly="1" outline="0" axis="axisValues" fieldPosition="0"/>
    </format>
    <format dxfId="709">
      <pivotArea dataOnly="0" labelOnly="1" outline="0" axis="axisValues" fieldPosition="0"/>
    </format>
    <format dxfId="708">
      <pivotArea outline="0" collapsedLevelsAreSubtotals="1" fieldPosition="0"/>
    </format>
    <format dxfId="707">
      <pivotArea outline="0" collapsedLevelsAreSubtotals="1" fieldPosition="0"/>
    </format>
    <format dxfId="706">
      <pivotArea type="all" dataOnly="0" outline="0" fieldPosition="0"/>
    </format>
    <format dxfId="705">
      <pivotArea outline="0" collapsedLevelsAreSubtotals="1" fieldPosition="0"/>
    </format>
    <format dxfId="704">
      <pivotArea dataOnly="0" labelOnly="1" outline="0" axis="axisValues" fieldPosition="0"/>
    </format>
    <format dxfId="703">
      <pivotArea outline="0" collapsedLevelsAreSubtotals="1" fieldPosition="0"/>
    </format>
    <format dxfId="702">
      <pivotArea type="all" dataOnly="0" outline="0" fieldPosition="0"/>
    </format>
    <format dxfId="701">
      <pivotArea outline="0" collapsedLevelsAreSubtotals="1" fieldPosition="0"/>
    </format>
    <format dxfId="700">
      <pivotArea dataOnly="0" labelOnly="1" outline="0" axis="axisValues" fieldPosition="0"/>
    </format>
    <format dxfId="699">
      <pivotArea type="all" dataOnly="0" outline="0" fieldPosition="0"/>
    </format>
    <format dxfId="698">
      <pivotArea outline="0" collapsedLevelsAreSubtotals="1" fieldPosition="0"/>
    </format>
    <format dxfId="697">
      <pivotArea dataOnly="0" labelOnly="1" outline="0" axis="axisValues" fieldPosition="0"/>
    </format>
    <format dxfId="696">
      <pivotArea type="all" dataOnly="0" outline="0" fieldPosition="0"/>
    </format>
    <format dxfId="695">
      <pivotArea outline="0" collapsedLevelsAreSubtotals="1" fieldPosition="0"/>
    </format>
    <format dxfId="694">
      <pivotArea dataOnly="0" labelOnly="1" outline="0" axis="axisValues" fieldPosition="0"/>
    </format>
    <format dxfId="693">
      <pivotArea outline="0" collapsedLevelsAreSubtotals="1" fieldPosition="0"/>
    </format>
    <format dxfId="692">
      <pivotArea dataOnly="0" labelOnly="1" outline="0" axis="axisValues" fieldPosition="0"/>
    </format>
    <format dxfId="691">
      <pivotArea type="all" dataOnly="0" outline="0" fieldPosition="0"/>
    </format>
    <format dxfId="690">
      <pivotArea outline="0" collapsedLevelsAreSubtotals="1" fieldPosition="0"/>
    </format>
    <format dxfId="689">
      <pivotArea dataOnly="0" labelOnly="1" outline="0" axis="axisValues" fieldPosition="0"/>
    </format>
    <format dxfId="688">
      <pivotArea type="all" dataOnly="0" outline="0" fieldPosition="0"/>
    </format>
    <format dxfId="687">
      <pivotArea outline="0" collapsedLevelsAreSubtotals="1" fieldPosition="0"/>
    </format>
    <format dxfId="686">
      <pivotArea dataOnly="0" labelOnly="1" outline="0" axis="axisValues" fieldPosition="0"/>
    </format>
    <format dxfId="685">
      <pivotArea outline="0" collapsedLevelsAreSubtotals="1" fieldPosition="0"/>
    </format>
    <format dxfId="684">
      <pivotArea type="all" dataOnly="0" outline="0" fieldPosition="0"/>
    </format>
    <format dxfId="683">
      <pivotArea outline="0" collapsedLevelsAreSubtotals="1" fieldPosition="0"/>
    </format>
    <format dxfId="682">
      <pivotArea dataOnly="0" labelOnly="1" outline="0" axis="axisValues" fieldPosition="0"/>
    </format>
    <format dxfId="681">
      <pivotArea type="all" dataOnly="0" outline="0" fieldPosition="0"/>
    </format>
    <format dxfId="680">
      <pivotArea outline="0" collapsedLevelsAreSubtotals="1" fieldPosition="0"/>
    </format>
    <format dxfId="679">
      <pivotArea dataOnly="0" labelOnly="1" outline="0" axis="axisValues" fieldPosition="0"/>
    </format>
    <format dxfId="678">
      <pivotArea type="all" dataOnly="0" outline="0" fieldPosition="0"/>
    </format>
    <format dxfId="677">
      <pivotArea outline="0" collapsedLevelsAreSubtotals="1" fieldPosition="0"/>
    </format>
    <format dxfId="676">
      <pivotArea dataOnly="0" labelOnly="1" outline="0" axis="axisValues" fieldPosition="0"/>
    </format>
    <format dxfId="675">
      <pivotArea outline="0" collapsedLevelsAreSubtotals="1" fieldPosition="0"/>
    </format>
    <format dxfId="674">
      <pivotArea type="all" dataOnly="0" outline="0" fieldPosition="0"/>
    </format>
    <format dxfId="673">
      <pivotArea outline="0" collapsedLevelsAreSubtotals="1" fieldPosition="0"/>
    </format>
    <format dxfId="672">
      <pivotArea dataOnly="0" labelOnly="1" outline="0" axis="axisValues" fieldPosition="0"/>
    </format>
    <format dxfId="671">
      <pivotArea dataOnly="0" labelOnly="1" outline="0" axis="axisValues" fieldPosition="0"/>
    </format>
    <format dxfId="670">
      <pivotArea dataOnly="0" labelOnly="1" outline="0" axis="axisValues" fieldPosition="0"/>
    </format>
  </formats>
  <pivotHierarchies count="9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lient id"/>
    <pivotHierarchy dragToData="1"/>
    <pivotHierarchy dragToData="1" caption="Total Clients"/>
    <pivotHierarchy dragToData="1"/>
    <pivotHierarchy dragToData="1"/>
    <pivotHierarchy dragToData="1"/>
    <pivotHierarchy dragToData="1"/>
    <pivotHierarchy dragToData="1"/>
    <pivotHierarchy dragToData="1" caption="AVG LOAN SIZE"/>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_Data2.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ayment_Behavior" xr10:uid="{9EAE8905-99D0-4BC1-B79C-1C6D3472ED11}" sourceName="[Table6].[Repayment Behavior]">
  <pivotTables>
    <pivotTable tabId="20" name="Clients"/>
    <pivotTable tabId="20" name="Active Clients"/>
    <pivotTable tabId="20" name="avg loan"/>
    <pivotTable tabId="20" name="Funded Amt"/>
    <pivotTable tabId="20" name="PivotTable15"/>
    <pivotTable tabId="20" name="PivotTable17"/>
    <pivotTable tabId="15" name="PivotTable16"/>
    <pivotTable tabId="11" name="Performance_Cat"/>
  </pivotTables>
  <data>
    <olap pivotCacheId="650954950">
      <levels count="2">
        <level uniqueName="[Table6].[Repayment Behavior].[(All)]" sourceCaption="(All)" count="0"/>
        <level uniqueName="[Table6].[Repayment Behavior].[Repayment Behavior]" sourceCaption="Repayment Behavior" count="3">
          <ranges>
            <range startItem="0">
              <i n="[Table6].[Repayment Behavior].&amp;[Late]" c="Late"/>
              <i n="[Table6].[Repayment Behavior].&amp;[On-Time]" c="On-Time"/>
              <i n="[Table6].[Repayment Behavior].&amp;[Very Late]" c="Very Late"/>
            </range>
          </ranges>
        </level>
      </levels>
      <selections count="1">
        <selection n="[Table6].[Repayment Behavio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ayment_Type" xr10:uid="{C2DE817B-3587-42F0-884B-85A3CEBA42AD}" sourceName="[Table6].[Repayment Type]">
  <pivotTables>
    <pivotTable tabId="20" name="Clients"/>
    <pivotTable tabId="20" name="Active Clients"/>
    <pivotTable tabId="20" name="avg loan"/>
    <pivotTable tabId="20" name="Funded Amt"/>
    <pivotTable tabId="20" name="PivotTable15"/>
    <pivotTable tabId="20" name="PivotTable17"/>
    <pivotTable tabId="15" name="PivotTable16"/>
    <pivotTable tabId="11" name="Performance_Cat"/>
    <pivotTable tabId="11" name="Prod_Category"/>
    <pivotTable tabId="11" name="Prod_Loan"/>
    <pivotTable tabId="11" name="Branch_Loan"/>
  </pivotTables>
  <data>
    <olap pivotCacheId="650954950">
      <levels count="2">
        <level uniqueName="[Table6].[Repayment Type].[(All)]" sourceCaption="(All)" count="0"/>
        <level uniqueName="[Table6].[Repayment Type].[Repayment Type]" sourceCaption="Repayment Type" count="2">
          <ranges>
            <range startItem="0">
              <i n="[Table6].[Repayment Type].&amp;[Monthly EMI]" c="Monthly EMI"/>
              <i n="[Table6].[Repayment Type].&amp;[Quarterly EMI]" c="Quarterly EMI"/>
            </range>
          </ranges>
        </level>
      </levels>
      <selections count="1">
        <selection n="[Table6].[Repayment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ayment Behavior" xr10:uid="{C4D92BE4-FD2C-4B5B-81AD-F931DF2D077E}" cache="Slicer_Repayment_Behavior" caption="Repayment Behavior" level="1" style="SlicerStyleLight6" rowHeight="241300"/>
  <slicer name="Repayment Type" xr10:uid="{91F729E3-02CF-4148-85EA-D8849E78AC13}" cache="Slicer_Repayment_Type" caption="Repayment Type" level="1"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6ED87A-3510-4CB8-A203-F6E9A7F4B5D6}" name="Table1" displayName="Table1" ref="A1:L1001" totalsRowShown="0" headerRowDxfId="766">
  <autoFilter ref="A1:L1001" xr:uid="{D86ED87A-3510-4CB8-A203-F6E9A7F4B5D6}"/>
  <tableColumns count="12">
    <tableColumn id="1" xr3:uid="{4BA8C62B-9A94-404B-AF37-57B4FB743AA8}" name="Client id"/>
    <tableColumn id="2" xr3:uid="{A6554031-5556-4071-81C1-832DE899895F}" name="Client Name"/>
    <tableColumn id="3" xr3:uid="{B6CDFECC-B165-4FD9-9A18-36ADB889BC5A}" name="Gender ID"/>
    <tableColumn id="4" xr3:uid="{ED797F60-CD41-4D47-8A04-7B5D1952CC80}" name="Age"/>
    <tableColumn id="5" xr3:uid="{3E26F025-11DB-4F94-86A7-913E0ECDA2E1}" name="Age _T"/>
    <tableColumn id="6" xr3:uid="{482D6A6A-421C-423A-9BDB-39C45BB34713}" name="Dateof Birth" dataDxfId="765"/>
    <tableColumn id="7" xr3:uid="{CBDA7668-C9C8-49AA-9E18-3827BA330D68}" name="Caste"/>
    <tableColumn id="8" xr3:uid="{BF6BCDDD-2905-482D-81D2-B75076AAA7EC}" name="Religion"/>
    <tableColumn id="9" xr3:uid="{23302EFD-3BE8-4727-9CB3-05AD1B8FF3DC}" name="Home Ownership"/>
    <tableColumn id="10" xr3:uid="{C005A616-BBA0-4B56-A900-F496E322929D}" name="Client Income Range"/>
    <tableColumn id="11" xr3:uid="{2BF048BA-FEEB-41DB-9D6A-D0BB4FE67821}" name="Employment Type"/>
    <tableColumn id="12" xr3:uid="{7275E1F6-EEB0-47F2-91EE-19DE6D53993E}" name="Credit Scor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F69FCCF-4D70-4D78-9583-165D332AE865}" name="Table2" displayName="Table2" ref="A1:J181" totalsRowShown="0" headerRowDxfId="764">
  <autoFilter ref="A1:J181" xr:uid="{AF69FCCF-4D70-4D78-9583-165D332AE865}"/>
  <tableColumns count="10">
    <tableColumn id="1" xr3:uid="{9B5F4AFA-6CC8-4B60-B2CF-B3C8B6709D9C}" name="Branch Name"/>
    <tableColumn id="2" xr3:uid="{92C2C422-D0B7-4277-B22B-DD0C4D9B0330}" name="Bank Name"/>
    <tableColumn id="3" xr3:uid="{B5E79AFA-1407-40AA-9F5B-3990ED89AD99}" name="Region Name"/>
    <tableColumn id="4" xr3:uid="{B1AA4B8D-5868-4C4E-86D9-EC99269BE538}" name="State Abbr"/>
    <tableColumn id="5" xr3:uid="{4C6F5BC2-CA9C-488B-A3DF-94E7EC79B847}" name="State Name"/>
    <tableColumn id="6" xr3:uid="{3EFAC7E2-4B29-46F5-BC4E-831F5E272301}" name="City"/>
    <tableColumn id="7" xr3:uid="{B16A18A6-BD97-4695-A065-3F07418B5055}" name="Center Id"/>
    <tableColumn id="8" xr3:uid="{6346B3DF-116B-44B6-9610-C61A109B0538}" name="BH Name"/>
    <tableColumn id="9" xr3:uid="{6E6EED6B-0128-45E3-A555-D05412B8FB0F}" name="Branch Performance Category"/>
    <tableColumn id="10" xr3:uid="{0D387C93-F4C3-4FA1-8935-8702E1FDC922}" name="BranchID"/>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8766B1D-0CCA-4AFF-839F-0E1B90AE1D50}" name="Table3" displayName="Table3" ref="A1:G12" totalsRowShown="0" headerRowDxfId="763">
  <autoFilter ref="A1:G12" xr:uid="{D8766B1D-0CCA-4AFF-839F-0E1B90AE1D50}"/>
  <tableColumns count="7">
    <tableColumn id="1" xr3:uid="{E2E852EB-EADB-4953-BB57-4C1AFF89A0FF}" name="Product Id"/>
    <tableColumn id="2" xr3:uid="{02D06D3D-72FE-4834-95EA-375D8D04C115}" name="Product Code"/>
    <tableColumn id="3" xr3:uid="{CCCF191A-1B21-4656-9F0F-C2B4478BCAAC}" name="Purpose Category"/>
    <tableColumn id="4" xr3:uid="{4AF62BBC-0715-47FA-A084-04CCFDB5C556}" name="Term"/>
    <tableColumn id="5" xr3:uid="{FBEC6595-A1AF-494B-AFBC-A12EC33321A3}" name="Int Rate"/>
    <tableColumn id="6" xr3:uid="{FA11F6C0-A2ED-48BA-94C3-679ACA9160FC}" name="Grade"/>
    <tableColumn id="7" xr3:uid="{FF55E41A-4A75-4057-874D-5437460EAE7D}" name="Sub Grad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4A8E596-5BD9-47C7-BF78-F849223F1311}" name="Table4" displayName="Table4" ref="A1:L2001" totalsRowShown="0" headerRowDxfId="762">
  <autoFilter ref="A1:L2001" xr:uid="{A4A8E596-5BD9-47C7-BF78-F849223F1311}"/>
  <tableColumns count="12">
    <tableColumn id="1" xr3:uid="{47C46A3B-9137-4612-8E3E-E336BC2EEE1A}" name="Account ID"/>
    <tableColumn id="2" xr3:uid="{9654A550-7911-48DD-86EB-AEE4C7D93D23}" name="Client id"/>
    <tableColumn id="3" xr3:uid="{549CD7E0-7CFA-48E5-A707-A3103AD4556F}" name="Branch Name"/>
    <tableColumn id="4" xr3:uid="{F5A638A3-99F3-4B70-99B0-DD1CAFF237D8}" name="Product Id"/>
    <tableColumn id="5" xr3:uid="{E62A7AF6-72A7-4D9C-843C-0C252203F630}" name="Loan Amount"/>
    <tableColumn id="6" xr3:uid="{29697040-82A7-4D06-8A61-284FB30C2D08}" name="Funded Amount"/>
    <tableColumn id="7" xr3:uid="{0DDBBA27-0D45-47B1-8414-130CF4A5D9C4}" name="Funded Amount Inv"/>
    <tableColumn id="8" xr3:uid="{E4FFE093-F2C2-4B0F-9EE8-C10CDE7ECBA1}" name="Disbursement Date" dataDxfId="761"/>
    <tableColumn id="9" xr3:uid="{2D4DCCA5-4301-489F-8DC2-1E792BF6D834}" name="Loan Status"/>
    <tableColumn id="10" xr3:uid="{24E40441-050C-4A72-BB13-3347870303B7}" name="Repayment Type"/>
    <tableColumn id="11" xr3:uid="{9E85BDAB-B875-4663-9205-EA4396BCB061}" name="Center Id"/>
    <tableColumn id="12" xr3:uid="{0280127A-8605-4431-B8B6-1EB8A37C8C6A}" name="BranchID"/>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9F036C0-128A-4FFB-A259-C030FDEDDD0B}" name="Table5" displayName="Table5" ref="A1:J2001" totalsRowShown="0" headerRowDxfId="760">
  <autoFilter ref="A1:J2001" xr:uid="{99F036C0-128A-4FFB-A259-C030FDEDDD0B}"/>
  <tableColumns count="10">
    <tableColumn id="1" xr3:uid="{6938489C-39D2-46D1-B45E-5CD9150408FB}" name="Account ID"/>
    <tableColumn id="2" xr3:uid="{0CAA60E4-0BD5-4FBC-8C25-227E0DB63271}" name="Total Pymnt"/>
    <tableColumn id="3" xr3:uid="{999A3020-87F5-4652-B107-A4FC6A581762}" name="Total Pymnt inv"/>
    <tableColumn id="4" xr3:uid="{CC4E47A3-6358-4EBA-8FC6-71FB4ECEE40B}" name="Total Rec Prncp"/>
    <tableColumn id="5" xr3:uid="{BC0B7CE7-49BC-45D9-8060-820A047D0284}" name="Total Fees"/>
    <tableColumn id="6" xr3:uid="{AEC35696-1C92-43C0-AE64-A55BA9E1FD7D}" name="Total Rrec int"/>
    <tableColumn id="7" xr3:uid="{96D3D92C-FB94-4D07-A6EA-A3D825A6CB72}" name="Is Delinquent Loan"/>
    <tableColumn id="8" xr3:uid="{1F2C92C4-00A6-48CD-93BD-648EA438742F}" name="Is Default Loan"/>
    <tableColumn id="9" xr3:uid="{C1D4302B-4100-4A6D-9EBD-D22AAF050C17}" name="Delinq 2 Yrs"/>
    <tableColumn id="10" xr3:uid="{D524E595-6139-43FC-AFC6-408DAA5F1ADD}" name="Repayment Behavior"/>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1A6A78C-F675-46BA-B848-2EE95C2BB3AD}" name="Table8" displayName="Table8" ref="A1:A3285" totalsRowShown="0" headerRowDxfId="759" dataDxfId="758">
  <autoFilter ref="A1:A3285" xr:uid="{F1A6A78C-F675-46BA-B848-2EE95C2BB3AD}"/>
  <tableColumns count="1">
    <tableColumn id="1" xr3:uid="{C007B75E-45B9-4E3A-8CED-2926E43959F9}" name="Date" dataDxfId="757"/>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4063A4-7806-4F43-97B1-C5023B0406BA}" name="LoanTable" displayName="LoanTable" ref="A1:BE2001" totalsRowShown="0" headerRowDxfId="756">
  <autoFilter ref="A1:BE2001" xr:uid="{004063A4-7806-4F43-97B1-C5023B0406BA}"/>
  <sortState xmlns:xlrd2="http://schemas.microsoft.com/office/spreadsheetml/2017/richdata2" ref="A2:BA2001">
    <sortCondition ref="H2:H2001"/>
  </sortState>
  <tableColumns count="57">
    <tableColumn id="1" xr3:uid="{9610FBB5-8057-4DF9-BA84-7EA0C56F3AAE}" name="Account ID"/>
    <tableColumn id="2" xr3:uid="{DF462472-90D6-4794-A703-4B8E9A457036}" name="Client id"/>
    <tableColumn id="3" xr3:uid="{A737A19D-DC00-4476-B5D1-ADE5D3DF0BCE}" name="Branch Name_x"/>
    <tableColumn id="4" xr3:uid="{0338D039-E755-4A62-9D6C-F9BE91B1F7F7}" name="Product Id"/>
    <tableColumn id="5" xr3:uid="{84A41338-1DB1-48EE-A148-9BDC4D3B4D53}" name="Loan Amount"/>
    <tableColumn id="6" xr3:uid="{C227FC09-0E64-4269-A614-5DF285D04F3F}" name="Funded Amount"/>
    <tableColumn id="7" xr3:uid="{7CC1170D-547D-4A4D-906E-E5F08F0AD9F9}" name="Funded Amount Inv"/>
    <tableColumn id="8" xr3:uid="{06FF72AD-3A73-4739-BEC2-81751929B7C6}" name="Disbursement Date" dataDxfId="755"/>
    <tableColumn id="9" xr3:uid="{099067B8-2D2F-432C-B7B7-11BFE8791982}" name="Loan Status"/>
    <tableColumn id="10" xr3:uid="{0CE6942B-6498-4D2F-B691-9B9514714E5C}" name="Repayment Type"/>
    <tableColumn id="11" xr3:uid="{A44F3403-C1C3-4949-8738-0A4A863A45A3}" name="Center Id_x"/>
    <tableColumn id="12" xr3:uid="{0C69D806-C869-4884-A4E7-CBE5EE73FB62}" name="BranchID"/>
    <tableColumn id="13" xr3:uid="{89C565CE-F4A5-4BD4-AA5C-5649222C4CC8}" name="Client Name"/>
    <tableColumn id="14" xr3:uid="{0EBD0DE2-299D-4C54-8AD5-9647F6F6E30F}" name="Gender ID"/>
    <tableColumn id="15" xr3:uid="{BC15A700-C522-4DFB-AA3E-FF787629BCBE}" name="Age"/>
    <tableColumn id="16" xr3:uid="{46C7690B-224A-447C-A31F-A22FCDFB98E5}" name="Age _T"/>
    <tableColumn id="17" xr3:uid="{28BCE9F0-2A62-47EC-952E-CA7D9BDBE252}" name="Date of Birth" dataDxfId="754"/>
    <tableColumn id="18" xr3:uid="{E95B5CCD-0BBE-49F5-A811-57F7D0054464}" name="Caste"/>
    <tableColumn id="19" xr3:uid="{0B84DDA7-5924-4291-B0A3-765E0AE93EE9}" name="Religion"/>
    <tableColumn id="20" xr3:uid="{6674534D-2691-4397-B88B-EC5B90981AE5}" name="Home Ownership"/>
    <tableColumn id="21" xr3:uid="{3CCC9B28-6306-467A-B857-1BD64CA1A1D1}" name="Client Income Range"/>
    <tableColumn id="22" xr3:uid="{1E81267D-4662-4B30-962E-576235B457A1}" name="Employment Type"/>
    <tableColumn id="23" xr3:uid="{7AADAF6C-C864-48C7-BBD0-12970F0C9925}" name="Credit Score"/>
    <tableColumn id="24" xr3:uid="{A441CCF9-3F28-4A49-89C1-1BBBEDD302C1}" name="Product Code"/>
    <tableColumn id="25" xr3:uid="{4083604F-B10D-46CE-9619-F354F7D2E9B9}" name="Purpose Category"/>
    <tableColumn id="26" xr3:uid="{315CFC71-A8DB-4C59-906C-F1413B2609FD}" name="Term"/>
    <tableColumn id="27" xr3:uid="{302A03A3-8F89-446F-AD54-083C5B15E6E1}" name="Int Rate"/>
    <tableColumn id="28" xr3:uid="{1A9E123D-95CF-46C7-9D73-5DA50435ABEB}" name="Grade"/>
    <tableColumn id="29" xr3:uid="{1E2E9135-CCBC-42C4-928D-783C69ACB65C}" name="Sub Grade"/>
    <tableColumn id="30" xr3:uid="{DE9A3979-AE0D-42D7-9DA8-169F5E33432D}" name="Branch Name_y"/>
    <tableColumn id="31" xr3:uid="{93BFA278-05B3-4759-A680-853A0F2BF618}" name="Bank Name"/>
    <tableColumn id="32" xr3:uid="{B00BD0A4-AEEC-4547-BAF1-B56C49C40B7C}" name="Region Name"/>
    <tableColumn id="33" xr3:uid="{8F664B6D-584B-4446-8565-24C35F74F3FC}" name="State Abbr"/>
    <tableColumn id="35" xr3:uid="{7DB74506-5AAA-4E8E-A922-9E29FF88CEE4}" name="State Name"/>
    <tableColumn id="36" xr3:uid="{8BA17A9D-0A23-4D01-93A9-CCFE994B87FB}" name="City"/>
    <tableColumn id="37" xr3:uid="{C79F1990-93DF-420A-A915-7AF7E992836D}" name="Center Id_y"/>
    <tableColumn id="38" xr3:uid="{86927A47-E858-42B6-B26C-CA4BF5016E76}" name="BH Name"/>
    <tableColumn id="39" xr3:uid="{BAEED3C2-3567-40E7-ABC1-B92DF6A6CE9C}" name="Branch Performance Category"/>
    <tableColumn id="40" xr3:uid="{D7377CCA-7C81-44FD-A595-61D628016578}" name="Total Pymnt"/>
    <tableColumn id="41" xr3:uid="{03C52508-B5CE-43F9-AB3C-11956C1B8EBB}" name="Total Pymnt inv"/>
    <tableColumn id="42" xr3:uid="{49DC4C1F-2FDA-43E2-9442-DCB411B0255E}" name="Total Rec Prncp"/>
    <tableColumn id="43" xr3:uid="{83D0BAFA-9B3E-4328-9F7F-AEF7736AB0B8}" name="Total Fees"/>
    <tableColumn id="44" xr3:uid="{CE758BA4-D9E2-4C58-8922-CA56858D9787}" name="Total Rrec int"/>
    <tableColumn id="45" xr3:uid="{25CFEDFD-1D6C-49B0-BCF2-C63E5CC0687E}" name="Is Delinquent Loan"/>
    <tableColumn id="46" xr3:uid="{4C842DE0-4D87-4B6B-9730-403F3946588F}" name="Is Default Loan"/>
    <tableColumn id="47" xr3:uid="{6CC37D33-B7EF-41E8-AC8B-7F184D3AB19C}" name="Delinq 2 Yrs"/>
    <tableColumn id="48" xr3:uid="{9114F89A-358A-40E1-98AA-3579AC2DDF2C}" name="Repayment Behavior"/>
    <tableColumn id="34" xr3:uid="{0EC9B021-6ED8-469C-8ED8-299573CFC45D}" name="First Loan Date" dataDxfId="753"/>
    <tableColumn id="55" xr3:uid="{C1F0BFF0-8F01-4B9F-AEBA-1CC31587BC92}" name="Period" dataDxfId="752">
      <calculatedColumnFormula>TEXT(LoanTable[[#This Row],[Disbursement Date]],"YYYY-MM")</calculatedColumnFormula>
    </tableColumn>
    <tableColumn id="54" xr3:uid="{CE582604-8739-4AB3-B9FB-D2E879BFC276}" name="Previous Period" dataDxfId="751">
      <calculatedColumnFormula>TEXT(EDATE(LoanTable[[#This Row],[Disbursement Date]],-1),"YYYY-MM")</calculatedColumnFormula>
    </tableColumn>
    <tableColumn id="51" xr3:uid="{39517BE0-0982-426B-A03A-35FF922FC6D6}" name="Had Loan" dataDxfId="750">
      <calculatedColumnFormula>IF(LoanTable[[#This Row],[Loan Status]]="Active",1,0)</calculatedColumnFormula>
    </tableColumn>
    <tableColumn id="56" xr3:uid="{D2549990-4251-4B03-8C35-E95EA27A37D2}" name="Retained Clients Months" dataDxfId="749">
      <calculatedColumnFormula>IF(COUNTIFS(LoanTable[Client id],LoanTable[[#This Row],[Client id]],LoanTable[Period],LoanTable[[#This Row],[Previous Period]])&gt;0,1,0)</calculatedColumnFormula>
    </tableColumn>
    <tableColumn id="50" xr3:uid="{B3ABE07D-DCF5-497A-9DC1-926FDEFD2875}" name="Year" dataDxfId="748">
      <calculatedColumnFormula>TEXT(LoanTable[[#This Row],[Disbursement Date]],"YYYY")</calculatedColumnFormula>
    </tableColumn>
    <tableColumn id="57" xr3:uid="{4D67B443-1D4F-42FC-8BF3-1AC1E30A82F5}" name="Previous Year" dataDxfId="747">
      <calculatedColumnFormula array="1">IF(YEAR(LoanTable[[#This Row],[Disbursement Date]])=MIN(YEAR(LoanTable[Disbursement Date])),"",YEAR(LoanTable[[#This Row],[Disbursement Date]])-1)</calculatedColumnFormula>
    </tableColumn>
    <tableColumn id="58" xr3:uid="{0FF5D6B4-E7BB-4A9A-A9CA-FEA8CA8AAD32}" name="Retained Clients Year" dataDxfId="746">
      <calculatedColumnFormula>IF(LoanTable[[#This Row],[Previous Year]]="",1,IF(COUNTIFS(LoanTable[Client id],LoanTable[[#This Row],[Client id]],LoanTable[Year],LoanTable[[#This Row],[Previous Year]])&gt;0,1,0))</calculatedColumnFormula>
    </tableColumn>
    <tableColumn id="59" xr3:uid="{FC19B87E-73AD-4341-A2FA-695FE9CDB707}" name="Year/Quarter" dataDxfId="745">
      <calculatedColumnFormula>YEAR(LoanTable[[#This Row],[Disbursement Date]]) &amp; "-Q" &amp; ROUNDUP(MONTH(LoanTable[[#This Row],[Disbursement Date]])/3,0)</calculatedColumnFormula>
    </tableColumn>
    <tableColumn id="49" xr3:uid="{EC919608-2061-4896-BC06-20860C041DF4}" name="New Clients" dataDxfId="744">
      <calculatedColumnFormula>IF(LoanTable[[#This Row],[Disbursement Date]]=LoanTable[[#This Row],[First Loan Date]],1,0)</calculatedColumnFormula>
    </tableColumn>
  </tableColumns>
  <tableStyleInfo name="TableStyleMedium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30FE8EB-751F-4662-9D65-780180A4BAF9}" name="Table10" displayName="Table10" ref="E104:G108" totalsRowShown="0">
  <autoFilter ref="E104:G108" xr:uid="{B30FE8EB-751F-4662-9D65-780180A4BAF9}"/>
  <tableColumns count="3">
    <tableColumn id="1" xr3:uid="{542652B0-4112-44D9-8169-91A5D6B084FE}" name="Product Category"/>
    <tableColumn id="2" xr3:uid="{74FC61C9-9B1D-4618-BD4D-87C5C7182ADB}" name="Sum of Total Rrec int"/>
    <tableColumn id="3" xr3:uid="{223B23AD-D892-408F-B828-C855660B158B}" name="Profitability" dataDxfId="726"/>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F509FC7-CA9C-4211-9852-A3FE3464273C}" name="Table7" displayName="Table7" ref="E1:G109" totalsRowShown="0">
  <autoFilter ref="E1:G109" xr:uid="{6F509FC7-CA9C-4211-9852-A3FE3464273C}"/>
  <tableColumns count="3">
    <tableColumn id="1" xr3:uid="{E8775C11-BE3C-4E7D-93C4-DA5753D22380}" name="Period"/>
    <tableColumn id="2" xr3:uid="{448426FD-3FB5-428A-97A3-19334B0BD474}" name="Sum of Loan Amount"/>
    <tableColumn id="3" xr3:uid="{4180B86B-B5FF-4018-AF30-0E7B1039C0FD}" name="Loan Growth %"/>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42C7139-685E-4291-8532-92B6307F5725}" name="Table9" displayName="Table9" ref="A13:C22" totalsRowShown="0">
  <autoFilter ref="A13:C22" xr:uid="{342C7139-685E-4291-8532-92B6307F5725}"/>
  <tableColumns count="3">
    <tableColumn id="1" xr3:uid="{BCE33876-DA03-4AD5-85FE-4A731FB8EFB8}" name="Row Labels"/>
    <tableColumn id="2" xr3:uid="{6D194895-9B9C-4DD7-81E9-D7BBE4E9BEC3}" name="Sum of Loan Amount"/>
    <tableColumn id="3" xr3:uid="{A072A749-91EB-463F-BE8E-7612EB020738}" name="Loan Growth %" dataDxfId="725"/>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isbursement_Date1" xr10:uid="{8BB1E660-B456-42AE-A11F-320AA3EEFF97}" sourceName="[Table6].[Disbursement Date]">
  <pivotTables>
    <pivotTable tabId="12" name="PivotTable5"/>
  </pivotTables>
  <state minimalRefreshVersion="6" lastRefreshVersion="6" pivotCacheId="1839272973" filterType="unknown">
    <bounds startDate="2015-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First_Loan_Date1" xr10:uid="{973C0A18-DD70-476D-B779-6A92C8E7F6F4}" sourceName="[Table6].[First Loan Date]">
  <pivotTables>
    <pivotTable tabId="15" name="PivotTable16"/>
    <pivotTable tabId="11" name="Branch_Loan"/>
    <pivotTable tabId="11" name="Client_Act_Loan"/>
    <pivotTable tabId="11" name="Default Rate"/>
    <pivotTable tabId="11" name="Deliquent Rate"/>
    <pivotTable tabId="11" name="Funded Amt"/>
    <pivotTable tabId="11" name="loan size"/>
    <pivotTable tabId="11" name="Loan_amt_disbursed"/>
    <pivotTable tabId="11" name="Total_Clients"/>
    <pivotTable tabId="11" name="New_Client"/>
    <pivotTable tabId="11" name="Performance_Cat"/>
    <pivotTable tabId="11" name="Prod_Category"/>
    <pivotTable tabId="11" name="Prod_Loan"/>
  </pivotTables>
  <state minimalRefreshVersion="6" lastRefreshVersion="6" pivotCacheId="1760481125" filterType="unknown">
    <bounds startDate="2015-01-01T00:00:00" endDate="2024-01-01T00:00:00"/>
  </state>
</timelineCacheDefinition>
</file>

<file path=xl/timelineCaches/timelineCache3.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isbursement_Date2" xr10:uid="{25925513-5EBF-40D7-9CE4-4306B346D810}" sourceName="[Table6].[Disbursement Date]">
  <pivotTables>
    <pivotTable tabId="20" name="Clients"/>
    <pivotTable tabId="20" name="Active Clients"/>
    <pivotTable tabId="20" name="avg loan"/>
    <pivotTable tabId="20" name="Funded Amt"/>
    <pivotTable tabId="11" name="Prod_Loan"/>
    <pivotTable tabId="11" name="Prod_Category"/>
    <pivotTable tabId="11" name="Performance_Cat"/>
    <pivotTable tabId="11" name="New_Client"/>
    <pivotTable tabId="11" name="Branch_Loan"/>
    <pivotTable tabId="11" name="Client_Act_Loan"/>
    <pivotTable tabId="11" name="Total_Clients"/>
    <pivotTable tabId="15" name="PivotTable16"/>
    <pivotTable tabId="20" name="PivotTable15"/>
    <pivotTable tabId="20" name="PivotTable17"/>
  </pivotTables>
  <state minimalRefreshVersion="6" lastRefreshVersion="6" pivotCacheId="1760481125" filterType="unknown">
    <bounds startDate="2015-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irst Loan Date" xr10:uid="{CBEF88CC-B760-4BB0-9165-600AE536057E}" cache="Timeline_First_Loan_Date1" caption="First Loan Date" level="0" selectionLevel="0" scrollPosition="2015-01-01T00:00:00"/>
  <timeline name="Disbursement Date" xr10:uid="{0C22D153-FC0F-4E94-903B-C802EBEE7052}" cache="Timeline_Disbursement_Date2" caption="Disbursement Date" level="0" selectionLevel="0" scrollPosition="2017-10-2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isbursement Date 1" xr10:uid="{FD4F0070-38EE-45D2-9C00-BF9ABBA6CC50}" cache="Timeline_Disbursement_Date1" caption="Disbursement Date" level="0" selectionLevel="0" scrollPosition="2015-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irst Loan Date 2" xr10:uid="{55CED35A-9E4F-42C7-845E-54E3DFB60EAF}" cache="Timeline_First_Loan_Date1" caption="First Loan Date" level="0" selectionLevel="0" scrollPosition="2015-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isbursement Date 2" xr10:uid="{EB317584-CCA5-4747-BA2D-656CBA134990}" cache="Timeline_Disbursement_Date2" caption="Disbursement Date" level="0" selectionLevel="0" scrollPosition="2017-01-01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table" Target="../tables/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microsoft.com/office/2011/relationships/timeline" Target="../timelines/timeline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9.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2.xml"/><Relationship Id="rId1" Type="http://schemas.openxmlformats.org/officeDocument/2006/relationships/pivotTable" Target="../pivotTables/pivotTable17.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3.xml"/><Relationship Id="rId1" Type="http://schemas.openxmlformats.org/officeDocument/2006/relationships/pivotTable" Target="../pivotTables/pivotTable18.xml"/><Relationship Id="rId4"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20.xml"/><Relationship Id="rId1" Type="http://schemas.openxmlformats.org/officeDocument/2006/relationships/pivotTable" Target="../pivotTables/pivotTable19.xml"/><Relationship Id="rId4" Type="http://schemas.microsoft.com/office/2011/relationships/timeline" Target="../timelines/timeline3.xml"/></Relationships>
</file>

<file path=xl/worksheets/_rels/sheet12.xml.rels><?xml version="1.0" encoding="UTF-8" standalone="yes"?>
<Relationships xmlns="http://schemas.openxmlformats.org/package/2006/relationships"><Relationship Id="rId8" Type="http://schemas.openxmlformats.org/officeDocument/2006/relationships/pivotTable" Target="../pivotTables/pivotTable28.xml"/><Relationship Id="rId3" Type="http://schemas.openxmlformats.org/officeDocument/2006/relationships/pivotTable" Target="../pivotTables/pivotTable23.xml"/><Relationship Id="rId7" Type="http://schemas.openxmlformats.org/officeDocument/2006/relationships/pivotTable" Target="../pivotTables/pivotTable27.xml"/><Relationship Id="rId12" Type="http://schemas.microsoft.com/office/2011/relationships/timeline" Target="../timelines/timeline4.xml"/><Relationship Id="rId2" Type="http://schemas.openxmlformats.org/officeDocument/2006/relationships/pivotTable" Target="../pivotTables/pivotTable22.xml"/><Relationship Id="rId1" Type="http://schemas.openxmlformats.org/officeDocument/2006/relationships/pivotTable" Target="../pivotTables/pivotTable21.xml"/><Relationship Id="rId6" Type="http://schemas.openxmlformats.org/officeDocument/2006/relationships/pivotTable" Target="../pivotTables/pivotTable26.xml"/><Relationship Id="rId11" Type="http://schemas.microsoft.com/office/2007/relationships/slicer" Target="../slicers/slicer1.xml"/><Relationship Id="rId5" Type="http://schemas.openxmlformats.org/officeDocument/2006/relationships/pivotTable" Target="../pivotTables/pivotTable25.xml"/><Relationship Id="rId10" Type="http://schemas.openxmlformats.org/officeDocument/2006/relationships/drawing" Target="../drawings/drawing5.xml"/><Relationship Id="rId4" Type="http://schemas.openxmlformats.org/officeDocument/2006/relationships/pivotTable" Target="../pivotTables/pivotTable24.xml"/><Relationship Id="rId9" Type="http://schemas.openxmlformats.org/officeDocument/2006/relationships/pivotTable" Target="../pivotTables/pivot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1"/>
  <sheetViews>
    <sheetView workbookViewId="0">
      <selection activeCell="M6" sqref="M6"/>
    </sheetView>
  </sheetViews>
  <sheetFormatPr defaultRowHeight="14.4" x14ac:dyDescent="0.3"/>
  <cols>
    <col min="1" max="1" width="10.5546875" customWidth="1"/>
    <col min="2" max="2" width="16.109375" bestFit="1" customWidth="1"/>
    <col min="3" max="3" width="12.109375" customWidth="1"/>
    <col min="4" max="4" width="6.5546875" customWidth="1"/>
    <col min="5" max="5" width="9" customWidth="1"/>
    <col min="6" max="6" width="13.88671875" style="5" customWidth="1"/>
    <col min="7" max="7" width="8.5546875" bestFit="1" customWidth="1"/>
    <col min="8" max="8" width="10.44140625" customWidth="1"/>
    <col min="9" max="9" width="18.5546875" customWidth="1"/>
    <col min="10" max="10" width="21.33203125" customWidth="1"/>
    <col min="11" max="11" width="19.109375" customWidth="1"/>
    <col min="12" max="12" width="16.33203125" bestFit="1" customWidth="1"/>
  </cols>
  <sheetData>
    <row r="1" spans="1:12" x14ac:dyDescent="0.3">
      <c r="A1" s="1" t="s">
        <v>0</v>
      </c>
      <c r="B1" s="1" t="s">
        <v>1</v>
      </c>
      <c r="C1" s="1" t="s">
        <v>2</v>
      </c>
      <c r="D1" s="1" t="s">
        <v>3</v>
      </c>
      <c r="E1" s="1" t="s">
        <v>4</v>
      </c>
      <c r="F1" s="8" t="s">
        <v>5</v>
      </c>
      <c r="G1" s="1" t="s">
        <v>6</v>
      </c>
      <c r="H1" s="1" t="s">
        <v>7</v>
      </c>
      <c r="I1" s="1" t="s">
        <v>8</v>
      </c>
      <c r="J1" s="1" t="s">
        <v>9</v>
      </c>
      <c r="K1" s="1" t="s">
        <v>10</v>
      </c>
      <c r="L1" s="1" t="s">
        <v>11</v>
      </c>
    </row>
    <row r="2" spans="1:12" x14ac:dyDescent="0.3">
      <c r="A2">
        <v>2</v>
      </c>
      <c r="B2" t="s">
        <v>12</v>
      </c>
      <c r="C2" t="s">
        <v>13</v>
      </c>
      <c r="D2" t="s">
        <v>14</v>
      </c>
      <c r="E2">
        <v>36</v>
      </c>
      <c r="F2" s="5" t="s">
        <v>15</v>
      </c>
      <c r="G2" t="s">
        <v>16</v>
      </c>
      <c r="H2" t="s">
        <v>17</v>
      </c>
      <c r="I2" t="s">
        <v>18</v>
      </c>
      <c r="J2" t="s">
        <v>19</v>
      </c>
      <c r="K2" t="s">
        <v>20</v>
      </c>
      <c r="L2">
        <v>419</v>
      </c>
    </row>
    <row r="3" spans="1:12" x14ac:dyDescent="0.3">
      <c r="A3">
        <v>3</v>
      </c>
      <c r="B3" t="s">
        <v>21</v>
      </c>
      <c r="C3" t="s">
        <v>13</v>
      </c>
      <c r="D3" t="s">
        <v>14</v>
      </c>
      <c r="E3">
        <v>36</v>
      </c>
      <c r="F3" s="5" t="s">
        <v>15</v>
      </c>
      <c r="G3" t="s">
        <v>16</v>
      </c>
      <c r="H3" t="s">
        <v>17</v>
      </c>
      <c r="I3" t="s">
        <v>18</v>
      </c>
      <c r="J3" t="s">
        <v>22</v>
      </c>
      <c r="K3" t="s">
        <v>20</v>
      </c>
      <c r="L3">
        <v>357</v>
      </c>
    </row>
    <row r="4" spans="1:12" x14ac:dyDescent="0.3">
      <c r="A4">
        <v>4</v>
      </c>
      <c r="B4" t="s">
        <v>23</v>
      </c>
      <c r="C4" t="s">
        <v>13</v>
      </c>
      <c r="D4" t="s">
        <v>14</v>
      </c>
      <c r="E4">
        <v>43</v>
      </c>
      <c r="F4" s="5" t="s">
        <v>24</v>
      </c>
      <c r="G4" t="s">
        <v>25</v>
      </c>
      <c r="H4" t="s">
        <v>17</v>
      </c>
      <c r="I4" t="s">
        <v>18</v>
      </c>
      <c r="J4" t="s">
        <v>26</v>
      </c>
      <c r="K4" t="s">
        <v>20</v>
      </c>
      <c r="L4">
        <v>645</v>
      </c>
    </row>
    <row r="5" spans="1:12" x14ac:dyDescent="0.3">
      <c r="A5">
        <v>5</v>
      </c>
      <c r="B5" t="s">
        <v>27</v>
      </c>
      <c r="C5" t="s">
        <v>13</v>
      </c>
      <c r="D5" t="s">
        <v>28</v>
      </c>
      <c r="E5">
        <v>55</v>
      </c>
      <c r="F5" s="5" t="s">
        <v>29</v>
      </c>
      <c r="G5" t="s">
        <v>30</v>
      </c>
      <c r="H5" t="s">
        <v>17</v>
      </c>
      <c r="I5" t="s">
        <v>18</v>
      </c>
      <c r="J5" t="s">
        <v>22</v>
      </c>
      <c r="K5" t="s">
        <v>31</v>
      </c>
      <c r="L5">
        <v>773</v>
      </c>
    </row>
    <row r="6" spans="1:12" x14ac:dyDescent="0.3">
      <c r="A6">
        <v>6</v>
      </c>
      <c r="B6" t="s">
        <v>32</v>
      </c>
      <c r="C6" t="s">
        <v>13</v>
      </c>
      <c r="D6" t="s">
        <v>33</v>
      </c>
      <c r="E6">
        <v>23</v>
      </c>
      <c r="F6" s="5" t="s">
        <v>34</v>
      </c>
      <c r="G6" t="s">
        <v>16</v>
      </c>
      <c r="H6" t="s">
        <v>35</v>
      </c>
      <c r="I6" t="s">
        <v>18</v>
      </c>
      <c r="J6" t="s">
        <v>22</v>
      </c>
      <c r="K6" t="s">
        <v>31</v>
      </c>
      <c r="L6">
        <v>416</v>
      </c>
    </row>
    <row r="7" spans="1:12" x14ac:dyDescent="0.3">
      <c r="A7">
        <v>7</v>
      </c>
      <c r="B7" t="s">
        <v>36</v>
      </c>
      <c r="C7" t="s">
        <v>13</v>
      </c>
      <c r="D7" t="s">
        <v>14</v>
      </c>
      <c r="E7">
        <v>37</v>
      </c>
      <c r="F7" s="5" t="s">
        <v>37</v>
      </c>
      <c r="G7" t="s">
        <v>16</v>
      </c>
      <c r="H7" t="s">
        <v>35</v>
      </c>
      <c r="I7" t="s">
        <v>18</v>
      </c>
      <c r="J7" t="s">
        <v>38</v>
      </c>
      <c r="K7" t="s">
        <v>39</v>
      </c>
      <c r="L7">
        <v>426</v>
      </c>
    </row>
    <row r="8" spans="1:12" x14ac:dyDescent="0.3">
      <c r="A8">
        <v>8</v>
      </c>
      <c r="B8" t="s">
        <v>40</v>
      </c>
      <c r="C8" t="s">
        <v>13</v>
      </c>
      <c r="D8" t="s">
        <v>14</v>
      </c>
      <c r="E8">
        <v>39</v>
      </c>
      <c r="F8" s="5" t="s">
        <v>41</v>
      </c>
      <c r="G8" t="s">
        <v>16</v>
      </c>
      <c r="H8" t="s">
        <v>35</v>
      </c>
      <c r="I8" t="s">
        <v>18</v>
      </c>
      <c r="J8" t="s">
        <v>26</v>
      </c>
      <c r="K8" t="s">
        <v>39</v>
      </c>
      <c r="L8">
        <v>692</v>
      </c>
    </row>
    <row r="9" spans="1:12" x14ac:dyDescent="0.3">
      <c r="A9">
        <v>9</v>
      </c>
      <c r="B9" t="s">
        <v>42</v>
      </c>
      <c r="C9" t="s">
        <v>13</v>
      </c>
      <c r="D9" t="s">
        <v>28</v>
      </c>
      <c r="E9">
        <v>54</v>
      </c>
      <c r="F9" s="5" t="s">
        <v>43</v>
      </c>
      <c r="G9" t="s">
        <v>16</v>
      </c>
      <c r="H9" t="s">
        <v>35</v>
      </c>
      <c r="I9" t="s">
        <v>18</v>
      </c>
      <c r="J9" t="s">
        <v>26</v>
      </c>
      <c r="K9" t="s">
        <v>31</v>
      </c>
      <c r="L9">
        <v>357</v>
      </c>
    </row>
    <row r="10" spans="1:12" x14ac:dyDescent="0.3">
      <c r="A10">
        <v>10</v>
      </c>
      <c r="B10" t="s">
        <v>32</v>
      </c>
      <c r="C10" t="s">
        <v>13</v>
      </c>
      <c r="D10" t="s">
        <v>14</v>
      </c>
      <c r="E10">
        <v>39</v>
      </c>
      <c r="F10" s="5" t="s">
        <v>41</v>
      </c>
      <c r="G10" t="s">
        <v>16</v>
      </c>
      <c r="H10" t="s">
        <v>35</v>
      </c>
      <c r="I10" t="s">
        <v>44</v>
      </c>
      <c r="J10" t="s">
        <v>26</v>
      </c>
      <c r="K10" t="s">
        <v>20</v>
      </c>
      <c r="L10">
        <v>812</v>
      </c>
    </row>
    <row r="11" spans="1:12" x14ac:dyDescent="0.3">
      <c r="A11">
        <v>11</v>
      </c>
      <c r="B11" t="s">
        <v>45</v>
      </c>
      <c r="C11" t="s">
        <v>13</v>
      </c>
      <c r="D11" t="s">
        <v>46</v>
      </c>
      <c r="E11">
        <v>29</v>
      </c>
      <c r="F11" s="5" t="s">
        <v>47</v>
      </c>
      <c r="G11" t="s">
        <v>16</v>
      </c>
      <c r="H11" t="s">
        <v>35</v>
      </c>
      <c r="I11" t="s">
        <v>18</v>
      </c>
      <c r="J11" t="s">
        <v>22</v>
      </c>
      <c r="K11" t="s">
        <v>39</v>
      </c>
      <c r="L11">
        <v>395</v>
      </c>
    </row>
    <row r="12" spans="1:12" x14ac:dyDescent="0.3">
      <c r="A12">
        <v>12</v>
      </c>
      <c r="B12" t="s">
        <v>48</v>
      </c>
      <c r="C12" t="s">
        <v>13</v>
      </c>
      <c r="D12" t="s">
        <v>14</v>
      </c>
      <c r="E12">
        <v>45</v>
      </c>
      <c r="F12" s="5" t="s">
        <v>49</v>
      </c>
      <c r="G12" t="s">
        <v>16</v>
      </c>
      <c r="H12" t="s">
        <v>35</v>
      </c>
      <c r="I12" t="s">
        <v>44</v>
      </c>
      <c r="J12" t="s">
        <v>19</v>
      </c>
      <c r="K12" t="s">
        <v>31</v>
      </c>
      <c r="L12">
        <v>417</v>
      </c>
    </row>
    <row r="13" spans="1:12" x14ac:dyDescent="0.3">
      <c r="A13">
        <v>13</v>
      </c>
      <c r="B13" t="s">
        <v>50</v>
      </c>
      <c r="C13" t="s">
        <v>13</v>
      </c>
      <c r="D13" t="s">
        <v>14</v>
      </c>
      <c r="E13">
        <v>36</v>
      </c>
      <c r="F13" s="5" t="s">
        <v>51</v>
      </c>
      <c r="G13" t="s">
        <v>16</v>
      </c>
      <c r="H13" t="s">
        <v>35</v>
      </c>
      <c r="I13" t="s">
        <v>44</v>
      </c>
      <c r="J13" t="s">
        <v>26</v>
      </c>
      <c r="K13" t="s">
        <v>31</v>
      </c>
      <c r="L13">
        <v>787</v>
      </c>
    </row>
    <row r="14" spans="1:12" x14ac:dyDescent="0.3">
      <c r="A14">
        <v>14</v>
      </c>
      <c r="B14" t="s">
        <v>52</v>
      </c>
      <c r="C14" t="s">
        <v>13</v>
      </c>
      <c r="D14" t="s">
        <v>46</v>
      </c>
      <c r="E14">
        <v>28</v>
      </c>
      <c r="F14" s="5" t="s">
        <v>53</v>
      </c>
      <c r="G14" t="s">
        <v>25</v>
      </c>
      <c r="H14" t="s">
        <v>35</v>
      </c>
      <c r="I14" t="s">
        <v>18</v>
      </c>
      <c r="J14" t="s">
        <v>22</v>
      </c>
      <c r="K14" t="s">
        <v>31</v>
      </c>
      <c r="L14">
        <v>536</v>
      </c>
    </row>
    <row r="15" spans="1:12" x14ac:dyDescent="0.3">
      <c r="A15">
        <v>15</v>
      </c>
      <c r="B15" t="s">
        <v>54</v>
      </c>
      <c r="C15" t="s">
        <v>13</v>
      </c>
      <c r="D15" t="s">
        <v>14</v>
      </c>
      <c r="E15">
        <v>39</v>
      </c>
      <c r="F15" s="5" t="s">
        <v>55</v>
      </c>
      <c r="G15" t="s">
        <v>25</v>
      </c>
      <c r="H15" t="s">
        <v>35</v>
      </c>
      <c r="I15" t="s">
        <v>18</v>
      </c>
      <c r="J15" t="s">
        <v>38</v>
      </c>
      <c r="K15" t="s">
        <v>20</v>
      </c>
      <c r="L15">
        <v>571</v>
      </c>
    </row>
    <row r="16" spans="1:12" x14ac:dyDescent="0.3">
      <c r="A16">
        <v>16</v>
      </c>
      <c r="B16" t="s">
        <v>56</v>
      </c>
      <c r="C16" t="s">
        <v>13</v>
      </c>
      <c r="D16" t="s">
        <v>28</v>
      </c>
      <c r="E16">
        <v>53</v>
      </c>
      <c r="F16" s="5" t="s">
        <v>57</v>
      </c>
      <c r="G16" t="s">
        <v>25</v>
      </c>
      <c r="H16" t="s">
        <v>35</v>
      </c>
      <c r="I16" t="s">
        <v>18</v>
      </c>
      <c r="J16" t="s">
        <v>19</v>
      </c>
      <c r="K16" t="s">
        <v>31</v>
      </c>
      <c r="L16">
        <v>488</v>
      </c>
    </row>
    <row r="17" spans="1:12" x14ac:dyDescent="0.3">
      <c r="A17">
        <v>17</v>
      </c>
      <c r="B17" t="s">
        <v>58</v>
      </c>
      <c r="C17" t="s">
        <v>13</v>
      </c>
      <c r="D17" t="s">
        <v>14</v>
      </c>
      <c r="E17">
        <v>44</v>
      </c>
      <c r="F17" s="5" t="s">
        <v>59</v>
      </c>
      <c r="G17" t="s">
        <v>25</v>
      </c>
      <c r="H17" t="s">
        <v>35</v>
      </c>
      <c r="I17" t="s">
        <v>18</v>
      </c>
      <c r="J17" t="s">
        <v>38</v>
      </c>
      <c r="K17" t="s">
        <v>31</v>
      </c>
      <c r="L17">
        <v>746</v>
      </c>
    </row>
    <row r="18" spans="1:12" x14ac:dyDescent="0.3">
      <c r="A18">
        <v>18</v>
      </c>
      <c r="B18" t="s">
        <v>60</v>
      </c>
      <c r="C18" t="s">
        <v>13</v>
      </c>
      <c r="D18" t="s">
        <v>28</v>
      </c>
      <c r="E18">
        <v>47</v>
      </c>
      <c r="F18" s="5" t="s">
        <v>61</v>
      </c>
      <c r="G18" t="s">
        <v>25</v>
      </c>
      <c r="H18" t="s">
        <v>35</v>
      </c>
      <c r="I18" t="s">
        <v>18</v>
      </c>
      <c r="J18" t="s">
        <v>19</v>
      </c>
      <c r="K18" t="s">
        <v>31</v>
      </c>
      <c r="L18">
        <v>546</v>
      </c>
    </row>
    <row r="19" spans="1:12" x14ac:dyDescent="0.3">
      <c r="A19">
        <v>19</v>
      </c>
      <c r="B19" t="s">
        <v>45</v>
      </c>
      <c r="C19" t="s">
        <v>13</v>
      </c>
      <c r="D19" t="s">
        <v>28</v>
      </c>
      <c r="E19">
        <v>51</v>
      </c>
      <c r="F19" s="5" t="s">
        <v>62</v>
      </c>
      <c r="G19" t="s">
        <v>25</v>
      </c>
      <c r="H19" t="s">
        <v>35</v>
      </c>
      <c r="I19" t="s">
        <v>63</v>
      </c>
      <c r="J19" t="s">
        <v>22</v>
      </c>
      <c r="K19" t="s">
        <v>31</v>
      </c>
      <c r="L19">
        <v>375</v>
      </c>
    </row>
    <row r="20" spans="1:12" x14ac:dyDescent="0.3">
      <c r="A20">
        <v>20</v>
      </c>
      <c r="B20" t="s">
        <v>64</v>
      </c>
      <c r="C20" t="s">
        <v>13</v>
      </c>
      <c r="D20" t="s">
        <v>14</v>
      </c>
      <c r="E20">
        <v>43</v>
      </c>
      <c r="F20" s="5" t="s">
        <v>24</v>
      </c>
      <c r="G20" t="s">
        <v>25</v>
      </c>
      <c r="H20" t="s">
        <v>35</v>
      </c>
      <c r="I20" t="s">
        <v>63</v>
      </c>
      <c r="J20" t="s">
        <v>65</v>
      </c>
      <c r="K20" t="s">
        <v>39</v>
      </c>
      <c r="L20">
        <v>453</v>
      </c>
    </row>
    <row r="21" spans="1:12" x14ac:dyDescent="0.3">
      <c r="A21">
        <v>21</v>
      </c>
      <c r="B21" t="s">
        <v>66</v>
      </c>
      <c r="C21" t="s">
        <v>13</v>
      </c>
      <c r="D21" t="s">
        <v>46</v>
      </c>
      <c r="E21">
        <v>34</v>
      </c>
      <c r="F21" s="5" t="s">
        <v>67</v>
      </c>
      <c r="G21" t="s">
        <v>25</v>
      </c>
      <c r="H21" t="s">
        <v>35</v>
      </c>
      <c r="I21" t="s">
        <v>18</v>
      </c>
      <c r="J21" t="s">
        <v>19</v>
      </c>
      <c r="K21" t="s">
        <v>39</v>
      </c>
      <c r="L21">
        <v>734</v>
      </c>
    </row>
    <row r="22" spans="1:12" x14ac:dyDescent="0.3">
      <c r="A22">
        <v>22</v>
      </c>
      <c r="B22" t="s">
        <v>68</v>
      </c>
      <c r="C22" t="s">
        <v>13</v>
      </c>
      <c r="D22" t="s">
        <v>46</v>
      </c>
      <c r="E22">
        <v>28</v>
      </c>
      <c r="F22" s="5" t="s">
        <v>69</v>
      </c>
      <c r="G22" t="s">
        <v>25</v>
      </c>
      <c r="H22" t="s">
        <v>35</v>
      </c>
      <c r="I22" t="s">
        <v>18</v>
      </c>
      <c r="J22" t="s">
        <v>38</v>
      </c>
      <c r="K22" t="s">
        <v>31</v>
      </c>
      <c r="L22">
        <v>385</v>
      </c>
    </row>
    <row r="23" spans="1:12" x14ac:dyDescent="0.3">
      <c r="A23">
        <v>23</v>
      </c>
      <c r="B23" t="s">
        <v>70</v>
      </c>
      <c r="C23" t="s">
        <v>13</v>
      </c>
      <c r="D23" t="s">
        <v>46</v>
      </c>
      <c r="E23">
        <v>32</v>
      </c>
      <c r="F23" s="5" t="s">
        <v>71</v>
      </c>
      <c r="G23" t="s">
        <v>16</v>
      </c>
      <c r="H23" t="s">
        <v>35</v>
      </c>
      <c r="I23" t="s">
        <v>18</v>
      </c>
      <c r="J23" t="s">
        <v>22</v>
      </c>
      <c r="K23" t="s">
        <v>20</v>
      </c>
      <c r="L23">
        <v>584</v>
      </c>
    </row>
    <row r="24" spans="1:12" x14ac:dyDescent="0.3">
      <c r="A24">
        <v>24</v>
      </c>
      <c r="B24" t="s">
        <v>72</v>
      </c>
      <c r="C24" t="s">
        <v>13</v>
      </c>
      <c r="D24" t="s">
        <v>28</v>
      </c>
      <c r="E24">
        <v>47</v>
      </c>
      <c r="F24" s="5" t="s">
        <v>73</v>
      </c>
      <c r="G24" t="s">
        <v>74</v>
      </c>
      <c r="H24" t="s">
        <v>35</v>
      </c>
      <c r="I24" t="s">
        <v>44</v>
      </c>
      <c r="J24" t="s">
        <v>19</v>
      </c>
      <c r="K24" t="s">
        <v>39</v>
      </c>
      <c r="L24">
        <v>519</v>
      </c>
    </row>
    <row r="25" spans="1:12" x14ac:dyDescent="0.3">
      <c r="A25">
        <v>25</v>
      </c>
      <c r="B25" t="s">
        <v>75</v>
      </c>
      <c r="C25" t="s">
        <v>13</v>
      </c>
      <c r="D25" t="s">
        <v>46</v>
      </c>
      <c r="E25">
        <v>30</v>
      </c>
      <c r="F25" s="5" t="s">
        <v>76</v>
      </c>
      <c r="G25" t="s">
        <v>25</v>
      </c>
      <c r="H25" t="s">
        <v>35</v>
      </c>
      <c r="I25" t="s">
        <v>18</v>
      </c>
      <c r="J25" t="s">
        <v>65</v>
      </c>
      <c r="K25" t="s">
        <v>31</v>
      </c>
      <c r="L25">
        <v>368</v>
      </c>
    </row>
    <row r="26" spans="1:12" x14ac:dyDescent="0.3">
      <c r="A26">
        <v>26</v>
      </c>
      <c r="B26" t="s">
        <v>48</v>
      </c>
      <c r="C26" t="s">
        <v>13</v>
      </c>
      <c r="D26" t="s">
        <v>33</v>
      </c>
      <c r="E26">
        <v>22</v>
      </c>
      <c r="F26" s="5" t="s">
        <v>77</v>
      </c>
      <c r="G26" t="s">
        <v>74</v>
      </c>
      <c r="H26" t="s">
        <v>35</v>
      </c>
      <c r="I26" t="s">
        <v>18</v>
      </c>
      <c r="J26" t="s">
        <v>65</v>
      </c>
      <c r="K26" t="s">
        <v>39</v>
      </c>
      <c r="L26">
        <v>346</v>
      </c>
    </row>
    <row r="27" spans="1:12" x14ac:dyDescent="0.3">
      <c r="A27">
        <v>27</v>
      </c>
      <c r="B27" t="s">
        <v>78</v>
      </c>
      <c r="C27" t="s">
        <v>13</v>
      </c>
      <c r="D27" t="s">
        <v>14</v>
      </c>
      <c r="E27">
        <v>42</v>
      </c>
      <c r="F27" s="5" t="s">
        <v>79</v>
      </c>
      <c r="G27" t="s">
        <v>74</v>
      </c>
      <c r="H27" t="s">
        <v>35</v>
      </c>
      <c r="I27" t="s">
        <v>63</v>
      </c>
      <c r="J27" t="s">
        <v>26</v>
      </c>
      <c r="K27" t="s">
        <v>39</v>
      </c>
      <c r="L27">
        <v>393</v>
      </c>
    </row>
    <row r="28" spans="1:12" x14ac:dyDescent="0.3">
      <c r="A28">
        <v>28</v>
      </c>
      <c r="B28" t="s">
        <v>80</v>
      </c>
      <c r="C28" t="s">
        <v>13</v>
      </c>
      <c r="D28" t="s">
        <v>33</v>
      </c>
      <c r="E28">
        <v>25</v>
      </c>
      <c r="F28" s="5" t="s">
        <v>81</v>
      </c>
      <c r="G28" t="s">
        <v>74</v>
      </c>
      <c r="H28" t="s">
        <v>35</v>
      </c>
      <c r="I28" t="s">
        <v>18</v>
      </c>
      <c r="J28" t="s">
        <v>26</v>
      </c>
      <c r="K28" t="s">
        <v>20</v>
      </c>
      <c r="L28">
        <v>752</v>
      </c>
    </row>
    <row r="29" spans="1:12" x14ac:dyDescent="0.3">
      <c r="A29">
        <v>29</v>
      </c>
      <c r="B29" t="s">
        <v>82</v>
      </c>
      <c r="C29" t="s">
        <v>13</v>
      </c>
      <c r="D29" t="s">
        <v>33</v>
      </c>
      <c r="E29">
        <v>23</v>
      </c>
      <c r="F29" s="5" t="s">
        <v>83</v>
      </c>
      <c r="G29" t="s">
        <v>74</v>
      </c>
      <c r="H29" t="s">
        <v>35</v>
      </c>
      <c r="I29" t="s">
        <v>18</v>
      </c>
      <c r="J29" t="s">
        <v>38</v>
      </c>
      <c r="K29" t="s">
        <v>31</v>
      </c>
      <c r="L29">
        <v>503</v>
      </c>
    </row>
    <row r="30" spans="1:12" x14ac:dyDescent="0.3">
      <c r="A30">
        <v>30</v>
      </c>
      <c r="B30" t="s">
        <v>84</v>
      </c>
      <c r="C30" t="s">
        <v>13</v>
      </c>
      <c r="D30" t="s">
        <v>14</v>
      </c>
      <c r="E30">
        <v>38</v>
      </c>
      <c r="F30" s="5" t="s">
        <v>85</v>
      </c>
      <c r="G30" t="s">
        <v>74</v>
      </c>
      <c r="H30" t="s">
        <v>35</v>
      </c>
      <c r="I30" t="s">
        <v>63</v>
      </c>
      <c r="J30" t="s">
        <v>19</v>
      </c>
      <c r="K30" t="s">
        <v>31</v>
      </c>
      <c r="L30">
        <v>517</v>
      </c>
    </row>
    <row r="31" spans="1:12" x14ac:dyDescent="0.3">
      <c r="A31">
        <v>31</v>
      </c>
      <c r="B31" t="s">
        <v>40</v>
      </c>
      <c r="C31" t="s">
        <v>13</v>
      </c>
      <c r="D31" t="s">
        <v>14</v>
      </c>
      <c r="E31">
        <v>45</v>
      </c>
      <c r="F31" s="5" t="s">
        <v>49</v>
      </c>
      <c r="G31" t="s">
        <v>74</v>
      </c>
      <c r="H31" t="s">
        <v>35</v>
      </c>
      <c r="I31" t="s">
        <v>18</v>
      </c>
      <c r="J31" t="s">
        <v>19</v>
      </c>
      <c r="K31" t="s">
        <v>20</v>
      </c>
      <c r="L31">
        <v>773</v>
      </c>
    </row>
    <row r="32" spans="1:12" x14ac:dyDescent="0.3">
      <c r="A32">
        <v>32</v>
      </c>
      <c r="B32" t="s">
        <v>86</v>
      </c>
      <c r="C32" t="s">
        <v>13</v>
      </c>
      <c r="D32" t="s">
        <v>46</v>
      </c>
      <c r="E32">
        <v>33</v>
      </c>
      <c r="F32" s="5" t="s">
        <v>87</v>
      </c>
      <c r="G32" t="s">
        <v>74</v>
      </c>
      <c r="H32" t="s">
        <v>35</v>
      </c>
      <c r="I32" t="s">
        <v>63</v>
      </c>
      <c r="J32" t="s">
        <v>26</v>
      </c>
      <c r="K32" t="s">
        <v>20</v>
      </c>
      <c r="L32">
        <v>731</v>
      </c>
    </row>
    <row r="33" spans="1:12" x14ac:dyDescent="0.3">
      <c r="A33">
        <v>33</v>
      </c>
      <c r="B33" t="s">
        <v>54</v>
      </c>
      <c r="C33" t="s">
        <v>13</v>
      </c>
      <c r="D33" t="s">
        <v>33</v>
      </c>
      <c r="E33">
        <v>22</v>
      </c>
      <c r="F33" s="5" t="s">
        <v>88</v>
      </c>
      <c r="G33" t="s">
        <v>74</v>
      </c>
      <c r="H33" t="s">
        <v>35</v>
      </c>
      <c r="I33" t="s">
        <v>63</v>
      </c>
      <c r="J33" t="s">
        <v>19</v>
      </c>
      <c r="K33" t="s">
        <v>31</v>
      </c>
      <c r="L33">
        <v>640</v>
      </c>
    </row>
    <row r="34" spans="1:12" x14ac:dyDescent="0.3">
      <c r="A34">
        <v>34</v>
      </c>
      <c r="B34" t="s">
        <v>89</v>
      </c>
      <c r="C34" t="s">
        <v>13</v>
      </c>
      <c r="D34" t="s">
        <v>33</v>
      </c>
      <c r="E34">
        <v>23</v>
      </c>
      <c r="F34" s="5" t="s">
        <v>34</v>
      </c>
      <c r="G34" t="s">
        <v>74</v>
      </c>
      <c r="H34" t="s">
        <v>35</v>
      </c>
      <c r="I34" t="s">
        <v>18</v>
      </c>
      <c r="J34" t="s">
        <v>19</v>
      </c>
      <c r="K34" t="s">
        <v>31</v>
      </c>
      <c r="L34">
        <v>588</v>
      </c>
    </row>
    <row r="35" spans="1:12" x14ac:dyDescent="0.3">
      <c r="A35">
        <v>35</v>
      </c>
      <c r="B35" t="s">
        <v>90</v>
      </c>
      <c r="C35" t="s">
        <v>13</v>
      </c>
      <c r="D35" t="s">
        <v>46</v>
      </c>
      <c r="E35">
        <v>28</v>
      </c>
      <c r="F35" s="5" t="s">
        <v>53</v>
      </c>
      <c r="G35" t="s">
        <v>74</v>
      </c>
      <c r="H35" t="s">
        <v>35</v>
      </c>
      <c r="I35" t="s">
        <v>18</v>
      </c>
      <c r="J35" t="s">
        <v>65</v>
      </c>
      <c r="K35" t="s">
        <v>20</v>
      </c>
      <c r="L35">
        <v>553</v>
      </c>
    </row>
    <row r="36" spans="1:12" x14ac:dyDescent="0.3">
      <c r="A36">
        <v>36</v>
      </c>
      <c r="B36" t="s">
        <v>82</v>
      </c>
      <c r="C36" t="s">
        <v>13</v>
      </c>
      <c r="D36" t="s">
        <v>46</v>
      </c>
      <c r="E36">
        <v>35</v>
      </c>
      <c r="F36" s="5" t="s">
        <v>91</v>
      </c>
      <c r="G36" t="s">
        <v>74</v>
      </c>
      <c r="H36" t="s">
        <v>35</v>
      </c>
      <c r="I36" t="s">
        <v>18</v>
      </c>
      <c r="J36" t="s">
        <v>26</v>
      </c>
      <c r="K36" t="s">
        <v>39</v>
      </c>
      <c r="L36">
        <v>656</v>
      </c>
    </row>
    <row r="37" spans="1:12" x14ac:dyDescent="0.3">
      <c r="A37">
        <v>37</v>
      </c>
      <c r="B37" t="s">
        <v>90</v>
      </c>
      <c r="C37" t="s">
        <v>13</v>
      </c>
      <c r="D37" t="s">
        <v>28</v>
      </c>
      <c r="E37">
        <v>52</v>
      </c>
      <c r="F37" s="5" t="s">
        <v>92</v>
      </c>
      <c r="G37" t="s">
        <v>74</v>
      </c>
      <c r="H37" t="s">
        <v>35</v>
      </c>
      <c r="I37" t="s">
        <v>18</v>
      </c>
      <c r="J37" t="s">
        <v>22</v>
      </c>
      <c r="K37" t="s">
        <v>39</v>
      </c>
      <c r="L37">
        <v>322</v>
      </c>
    </row>
    <row r="38" spans="1:12" x14ac:dyDescent="0.3">
      <c r="A38">
        <v>38</v>
      </c>
      <c r="B38" t="s">
        <v>93</v>
      </c>
      <c r="C38" t="s">
        <v>13</v>
      </c>
      <c r="D38" t="s">
        <v>46</v>
      </c>
      <c r="E38">
        <v>32</v>
      </c>
      <c r="F38" s="5" t="s">
        <v>71</v>
      </c>
      <c r="G38" t="s">
        <v>74</v>
      </c>
      <c r="H38" t="s">
        <v>35</v>
      </c>
      <c r="I38" t="s">
        <v>18</v>
      </c>
      <c r="J38" t="s">
        <v>26</v>
      </c>
      <c r="K38" t="s">
        <v>20</v>
      </c>
      <c r="L38">
        <v>821</v>
      </c>
    </row>
    <row r="39" spans="1:12" x14ac:dyDescent="0.3">
      <c r="A39">
        <v>39</v>
      </c>
      <c r="B39" t="s">
        <v>66</v>
      </c>
      <c r="C39" t="s">
        <v>13</v>
      </c>
      <c r="D39" t="s">
        <v>14</v>
      </c>
      <c r="E39">
        <v>41</v>
      </c>
      <c r="F39" s="5" t="s">
        <v>94</v>
      </c>
      <c r="G39" t="s">
        <v>74</v>
      </c>
      <c r="H39" t="s">
        <v>35</v>
      </c>
      <c r="I39" t="s">
        <v>18</v>
      </c>
      <c r="J39" t="s">
        <v>22</v>
      </c>
      <c r="K39" t="s">
        <v>39</v>
      </c>
      <c r="L39">
        <v>399</v>
      </c>
    </row>
    <row r="40" spans="1:12" x14ac:dyDescent="0.3">
      <c r="A40">
        <v>40</v>
      </c>
      <c r="B40" t="s">
        <v>95</v>
      </c>
      <c r="C40" t="s">
        <v>13</v>
      </c>
      <c r="D40" t="s">
        <v>14</v>
      </c>
      <c r="E40">
        <v>37</v>
      </c>
      <c r="F40" s="5" t="s">
        <v>37</v>
      </c>
      <c r="G40" t="s">
        <v>74</v>
      </c>
      <c r="H40" t="s">
        <v>35</v>
      </c>
      <c r="I40" t="s">
        <v>18</v>
      </c>
      <c r="J40" t="s">
        <v>65</v>
      </c>
      <c r="K40" t="s">
        <v>20</v>
      </c>
      <c r="L40">
        <v>479</v>
      </c>
    </row>
    <row r="41" spans="1:12" x14ac:dyDescent="0.3">
      <c r="A41">
        <v>41</v>
      </c>
      <c r="B41" t="s">
        <v>96</v>
      </c>
      <c r="C41" t="s">
        <v>13</v>
      </c>
      <c r="D41" t="s">
        <v>46</v>
      </c>
      <c r="E41">
        <v>26</v>
      </c>
      <c r="F41" s="5" t="s">
        <v>97</v>
      </c>
      <c r="G41" t="s">
        <v>74</v>
      </c>
      <c r="H41" t="s">
        <v>35</v>
      </c>
      <c r="I41" t="s">
        <v>18</v>
      </c>
      <c r="J41" t="s">
        <v>38</v>
      </c>
      <c r="K41" t="s">
        <v>39</v>
      </c>
      <c r="L41">
        <v>522</v>
      </c>
    </row>
    <row r="42" spans="1:12" x14ac:dyDescent="0.3">
      <c r="A42">
        <v>42</v>
      </c>
      <c r="B42" t="s">
        <v>98</v>
      </c>
      <c r="C42" t="s">
        <v>13</v>
      </c>
      <c r="D42" t="s">
        <v>28</v>
      </c>
      <c r="E42">
        <v>47</v>
      </c>
      <c r="F42" s="5" t="s">
        <v>59</v>
      </c>
      <c r="G42" t="s">
        <v>16</v>
      </c>
      <c r="H42" t="s">
        <v>35</v>
      </c>
      <c r="I42" t="s">
        <v>18</v>
      </c>
      <c r="J42" t="s">
        <v>19</v>
      </c>
      <c r="K42" t="s">
        <v>39</v>
      </c>
      <c r="L42">
        <v>741</v>
      </c>
    </row>
    <row r="43" spans="1:12" x14ac:dyDescent="0.3">
      <c r="A43">
        <v>43</v>
      </c>
      <c r="B43" t="s">
        <v>42</v>
      </c>
      <c r="C43" t="s">
        <v>13</v>
      </c>
      <c r="D43" t="s">
        <v>46</v>
      </c>
      <c r="E43">
        <v>35</v>
      </c>
      <c r="F43" s="5" t="s">
        <v>87</v>
      </c>
      <c r="G43" t="s">
        <v>74</v>
      </c>
      <c r="H43" t="s">
        <v>35</v>
      </c>
      <c r="I43" t="s">
        <v>18</v>
      </c>
      <c r="J43" t="s">
        <v>65</v>
      </c>
      <c r="K43" t="s">
        <v>31</v>
      </c>
      <c r="L43">
        <v>624</v>
      </c>
    </row>
    <row r="44" spans="1:12" x14ac:dyDescent="0.3">
      <c r="A44">
        <v>44</v>
      </c>
      <c r="B44" t="s">
        <v>99</v>
      </c>
      <c r="C44" t="s">
        <v>13</v>
      </c>
      <c r="D44" t="s">
        <v>14</v>
      </c>
      <c r="E44">
        <v>44</v>
      </c>
      <c r="F44" s="5" t="s">
        <v>100</v>
      </c>
      <c r="G44" t="s">
        <v>16</v>
      </c>
      <c r="H44" t="s">
        <v>35</v>
      </c>
      <c r="I44" t="s">
        <v>63</v>
      </c>
      <c r="J44" t="s">
        <v>19</v>
      </c>
      <c r="K44" t="s">
        <v>31</v>
      </c>
      <c r="L44">
        <v>815</v>
      </c>
    </row>
    <row r="45" spans="1:12" x14ac:dyDescent="0.3">
      <c r="A45">
        <v>45</v>
      </c>
      <c r="B45" t="s">
        <v>50</v>
      </c>
      <c r="C45" t="s">
        <v>13</v>
      </c>
      <c r="D45" t="s">
        <v>46</v>
      </c>
      <c r="E45">
        <v>31</v>
      </c>
      <c r="F45" s="5" t="s">
        <v>101</v>
      </c>
      <c r="G45" t="s">
        <v>25</v>
      </c>
      <c r="H45" t="s">
        <v>35</v>
      </c>
      <c r="I45" t="s">
        <v>18</v>
      </c>
      <c r="J45" t="s">
        <v>38</v>
      </c>
      <c r="K45" t="s">
        <v>39</v>
      </c>
      <c r="L45">
        <v>315</v>
      </c>
    </row>
    <row r="46" spans="1:12" x14ac:dyDescent="0.3">
      <c r="A46">
        <v>46</v>
      </c>
      <c r="B46" t="s">
        <v>102</v>
      </c>
      <c r="C46" t="s">
        <v>13</v>
      </c>
      <c r="D46" t="s">
        <v>14</v>
      </c>
      <c r="E46">
        <v>38</v>
      </c>
      <c r="F46" s="5" t="s">
        <v>91</v>
      </c>
      <c r="G46" t="s">
        <v>16</v>
      </c>
      <c r="H46" t="s">
        <v>35</v>
      </c>
      <c r="I46" t="s">
        <v>63</v>
      </c>
      <c r="J46" t="s">
        <v>38</v>
      </c>
      <c r="K46" t="s">
        <v>39</v>
      </c>
      <c r="L46">
        <v>635</v>
      </c>
    </row>
    <row r="47" spans="1:12" x14ac:dyDescent="0.3">
      <c r="A47">
        <v>47</v>
      </c>
      <c r="B47" t="s">
        <v>70</v>
      </c>
      <c r="C47" t="s">
        <v>13</v>
      </c>
      <c r="D47" t="s">
        <v>28</v>
      </c>
      <c r="E47">
        <v>52</v>
      </c>
      <c r="F47" s="5" t="s">
        <v>103</v>
      </c>
      <c r="G47" t="s">
        <v>104</v>
      </c>
      <c r="H47" t="s">
        <v>105</v>
      </c>
      <c r="I47" t="s">
        <v>18</v>
      </c>
      <c r="J47" t="s">
        <v>65</v>
      </c>
      <c r="K47" t="s">
        <v>31</v>
      </c>
      <c r="L47">
        <v>557</v>
      </c>
    </row>
    <row r="48" spans="1:12" x14ac:dyDescent="0.3">
      <c r="A48">
        <v>48</v>
      </c>
      <c r="B48" t="s">
        <v>106</v>
      </c>
      <c r="C48" t="s">
        <v>13</v>
      </c>
      <c r="D48" t="s">
        <v>14</v>
      </c>
      <c r="E48">
        <v>36</v>
      </c>
      <c r="F48" s="5" t="s">
        <v>67</v>
      </c>
      <c r="G48" t="s">
        <v>25</v>
      </c>
      <c r="H48" t="s">
        <v>35</v>
      </c>
      <c r="I48" t="s">
        <v>63</v>
      </c>
      <c r="J48" t="s">
        <v>38</v>
      </c>
      <c r="K48" t="s">
        <v>31</v>
      </c>
      <c r="L48">
        <v>796</v>
      </c>
    </row>
    <row r="49" spans="1:12" x14ac:dyDescent="0.3">
      <c r="A49">
        <v>49</v>
      </c>
      <c r="B49" t="s">
        <v>75</v>
      </c>
      <c r="C49" t="s">
        <v>13</v>
      </c>
      <c r="D49" t="s">
        <v>28</v>
      </c>
      <c r="E49">
        <v>46</v>
      </c>
      <c r="F49" s="5" t="s">
        <v>107</v>
      </c>
      <c r="G49" t="s">
        <v>25</v>
      </c>
      <c r="H49" t="s">
        <v>35</v>
      </c>
      <c r="I49" t="s">
        <v>18</v>
      </c>
      <c r="J49" t="s">
        <v>22</v>
      </c>
      <c r="K49" t="s">
        <v>31</v>
      </c>
      <c r="L49">
        <v>459</v>
      </c>
    </row>
    <row r="50" spans="1:12" x14ac:dyDescent="0.3">
      <c r="A50">
        <v>50</v>
      </c>
      <c r="B50" t="s">
        <v>108</v>
      </c>
      <c r="C50" t="s">
        <v>13</v>
      </c>
      <c r="D50" t="s">
        <v>14</v>
      </c>
      <c r="E50">
        <v>38</v>
      </c>
      <c r="F50" s="5" t="s">
        <v>109</v>
      </c>
      <c r="G50" t="s">
        <v>25</v>
      </c>
      <c r="H50" t="s">
        <v>105</v>
      </c>
      <c r="I50" t="s">
        <v>18</v>
      </c>
      <c r="J50" t="s">
        <v>38</v>
      </c>
      <c r="K50" t="s">
        <v>20</v>
      </c>
      <c r="L50">
        <v>774</v>
      </c>
    </row>
    <row r="51" spans="1:12" x14ac:dyDescent="0.3">
      <c r="A51">
        <v>51</v>
      </c>
      <c r="B51" t="s">
        <v>110</v>
      </c>
      <c r="C51" t="s">
        <v>13</v>
      </c>
      <c r="D51" t="s">
        <v>33</v>
      </c>
      <c r="E51">
        <v>22</v>
      </c>
      <c r="F51" s="5" t="s">
        <v>111</v>
      </c>
      <c r="G51" t="s">
        <v>16</v>
      </c>
      <c r="H51" t="s">
        <v>35</v>
      </c>
      <c r="I51" t="s">
        <v>18</v>
      </c>
      <c r="J51" t="s">
        <v>19</v>
      </c>
      <c r="K51" t="s">
        <v>39</v>
      </c>
      <c r="L51">
        <v>679</v>
      </c>
    </row>
    <row r="52" spans="1:12" x14ac:dyDescent="0.3">
      <c r="A52">
        <v>52</v>
      </c>
      <c r="B52" t="s">
        <v>112</v>
      </c>
      <c r="C52" t="s">
        <v>13</v>
      </c>
      <c r="D52" t="s">
        <v>46</v>
      </c>
      <c r="E52">
        <v>28</v>
      </c>
      <c r="F52" s="5" t="s">
        <v>97</v>
      </c>
      <c r="G52" t="s">
        <v>25</v>
      </c>
      <c r="H52" t="s">
        <v>35</v>
      </c>
      <c r="I52" t="s">
        <v>63</v>
      </c>
      <c r="J52" t="s">
        <v>19</v>
      </c>
      <c r="K52" t="s">
        <v>31</v>
      </c>
      <c r="L52">
        <v>844</v>
      </c>
    </row>
    <row r="53" spans="1:12" x14ac:dyDescent="0.3">
      <c r="A53">
        <v>53</v>
      </c>
      <c r="B53" t="s">
        <v>12</v>
      </c>
      <c r="C53" t="s">
        <v>13</v>
      </c>
      <c r="D53" t="s">
        <v>28</v>
      </c>
      <c r="E53">
        <v>50</v>
      </c>
      <c r="F53" s="5" t="s">
        <v>113</v>
      </c>
      <c r="G53" t="s">
        <v>25</v>
      </c>
      <c r="H53" t="s">
        <v>35</v>
      </c>
      <c r="I53" t="s">
        <v>18</v>
      </c>
      <c r="J53" t="s">
        <v>19</v>
      </c>
      <c r="K53" t="s">
        <v>39</v>
      </c>
      <c r="L53">
        <v>726</v>
      </c>
    </row>
    <row r="54" spans="1:12" x14ac:dyDescent="0.3">
      <c r="A54">
        <v>54</v>
      </c>
      <c r="B54" t="s">
        <v>114</v>
      </c>
      <c r="C54" t="s">
        <v>13</v>
      </c>
      <c r="D54" t="s">
        <v>46</v>
      </c>
      <c r="E54">
        <v>35</v>
      </c>
      <c r="F54" s="5" t="s">
        <v>115</v>
      </c>
      <c r="G54" t="s">
        <v>25</v>
      </c>
      <c r="H54" t="s">
        <v>35</v>
      </c>
      <c r="I54" t="s">
        <v>18</v>
      </c>
      <c r="J54" t="s">
        <v>19</v>
      </c>
      <c r="K54" t="s">
        <v>20</v>
      </c>
      <c r="L54">
        <v>567</v>
      </c>
    </row>
    <row r="55" spans="1:12" x14ac:dyDescent="0.3">
      <c r="A55">
        <v>55</v>
      </c>
      <c r="B55" t="s">
        <v>116</v>
      </c>
      <c r="C55" t="s">
        <v>13</v>
      </c>
      <c r="D55" t="s">
        <v>46</v>
      </c>
      <c r="E55">
        <v>33</v>
      </c>
      <c r="F55" s="5" t="s">
        <v>117</v>
      </c>
      <c r="G55" t="s">
        <v>74</v>
      </c>
      <c r="H55" t="s">
        <v>35</v>
      </c>
      <c r="I55" t="s">
        <v>18</v>
      </c>
      <c r="J55" t="s">
        <v>22</v>
      </c>
      <c r="K55" t="s">
        <v>20</v>
      </c>
      <c r="L55">
        <v>716</v>
      </c>
    </row>
    <row r="56" spans="1:12" x14ac:dyDescent="0.3">
      <c r="A56">
        <v>56</v>
      </c>
      <c r="B56" t="s">
        <v>112</v>
      </c>
      <c r="C56" t="s">
        <v>13</v>
      </c>
      <c r="D56" t="s">
        <v>28</v>
      </c>
      <c r="E56">
        <v>46</v>
      </c>
      <c r="F56" s="5" t="s">
        <v>59</v>
      </c>
      <c r="G56" t="s">
        <v>74</v>
      </c>
      <c r="H56" t="s">
        <v>35</v>
      </c>
      <c r="I56" t="s">
        <v>18</v>
      </c>
      <c r="J56" t="s">
        <v>26</v>
      </c>
      <c r="K56" t="s">
        <v>31</v>
      </c>
      <c r="L56">
        <v>467</v>
      </c>
    </row>
    <row r="57" spans="1:12" x14ac:dyDescent="0.3">
      <c r="A57">
        <v>57</v>
      </c>
      <c r="B57" t="s">
        <v>112</v>
      </c>
      <c r="C57" t="s">
        <v>13</v>
      </c>
      <c r="D57" t="s">
        <v>14</v>
      </c>
      <c r="E57">
        <v>44</v>
      </c>
      <c r="F57" s="5" t="s">
        <v>118</v>
      </c>
      <c r="G57" t="s">
        <v>30</v>
      </c>
      <c r="H57" t="s">
        <v>35</v>
      </c>
      <c r="I57" t="s">
        <v>18</v>
      </c>
      <c r="J57" t="s">
        <v>65</v>
      </c>
      <c r="K57" t="s">
        <v>20</v>
      </c>
      <c r="L57">
        <v>342</v>
      </c>
    </row>
    <row r="58" spans="1:12" x14ac:dyDescent="0.3">
      <c r="A58">
        <v>58</v>
      </c>
      <c r="B58" t="s">
        <v>119</v>
      </c>
      <c r="C58" t="s">
        <v>13</v>
      </c>
      <c r="D58" t="s">
        <v>28</v>
      </c>
      <c r="E58">
        <v>52</v>
      </c>
      <c r="F58" s="5" t="s">
        <v>113</v>
      </c>
      <c r="G58" t="s">
        <v>25</v>
      </c>
      <c r="H58" t="s">
        <v>35</v>
      </c>
      <c r="I58" t="s">
        <v>18</v>
      </c>
      <c r="J58" t="s">
        <v>19</v>
      </c>
      <c r="K58" t="s">
        <v>39</v>
      </c>
      <c r="L58">
        <v>584</v>
      </c>
    </row>
    <row r="59" spans="1:12" x14ac:dyDescent="0.3">
      <c r="A59">
        <v>59</v>
      </c>
      <c r="B59" t="s">
        <v>120</v>
      </c>
      <c r="C59" t="s">
        <v>13</v>
      </c>
      <c r="D59" t="s">
        <v>14</v>
      </c>
      <c r="E59">
        <v>38</v>
      </c>
      <c r="F59" s="5" t="s">
        <v>37</v>
      </c>
      <c r="G59" t="s">
        <v>25</v>
      </c>
      <c r="H59" t="s">
        <v>35</v>
      </c>
      <c r="I59" t="s">
        <v>44</v>
      </c>
      <c r="J59" t="s">
        <v>38</v>
      </c>
      <c r="K59" t="s">
        <v>31</v>
      </c>
      <c r="L59">
        <v>696</v>
      </c>
    </row>
    <row r="60" spans="1:12" x14ac:dyDescent="0.3">
      <c r="A60">
        <v>60</v>
      </c>
      <c r="B60" t="s">
        <v>121</v>
      </c>
      <c r="C60" t="s">
        <v>13</v>
      </c>
      <c r="D60" t="s">
        <v>14</v>
      </c>
      <c r="E60">
        <v>45</v>
      </c>
      <c r="F60" s="5" t="s">
        <v>24</v>
      </c>
      <c r="G60" t="s">
        <v>25</v>
      </c>
      <c r="H60" t="s">
        <v>35</v>
      </c>
      <c r="I60" t="s">
        <v>18</v>
      </c>
      <c r="J60" t="s">
        <v>19</v>
      </c>
      <c r="K60" t="s">
        <v>39</v>
      </c>
      <c r="L60">
        <v>311</v>
      </c>
    </row>
    <row r="61" spans="1:12" x14ac:dyDescent="0.3">
      <c r="A61">
        <v>61</v>
      </c>
      <c r="B61" t="s">
        <v>122</v>
      </c>
      <c r="C61" t="s">
        <v>13</v>
      </c>
      <c r="D61" t="s">
        <v>14</v>
      </c>
      <c r="E61">
        <v>44</v>
      </c>
      <c r="F61" s="5" t="s">
        <v>123</v>
      </c>
      <c r="G61" t="s">
        <v>74</v>
      </c>
      <c r="H61" t="s">
        <v>35</v>
      </c>
      <c r="I61" t="s">
        <v>63</v>
      </c>
      <c r="J61" t="s">
        <v>38</v>
      </c>
      <c r="K61" t="s">
        <v>39</v>
      </c>
      <c r="L61">
        <v>601</v>
      </c>
    </row>
    <row r="62" spans="1:12" x14ac:dyDescent="0.3">
      <c r="A62">
        <v>62</v>
      </c>
      <c r="B62" t="s">
        <v>124</v>
      </c>
      <c r="C62" t="s">
        <v>13</v>
      </c>
      <c r="D62" t="s">
        <v>14</v>
      </c>
      <c r="E62">
        <v>36</v>
      </c>
      <c r="F62" s="5" t="s">
        <v>125</v>
      </c>
      <c r="G62" t="s">
        <v>16</v>
      </c>
      <c r="H62" t="s">
        <v>35</v>
      </c>
      <c r="I62" t="s">
        <v>63</v>
      </c>
      <c r="J62" t="s">
        <v>38</v>
      </c>
      <c r="K62" t="s">
        <v>20</v>
      </c>
      <c r="L62">
        <v>552</v>
      </c>
    </row>
    <row r="63" spans="1:12" x14ac:dyDescent="0.3">
      <c r="A63">
        <v>63</v>
      </c>
      <c r="B63" t="s">
        <v>66</v>
      </c>
      <c r="C63" t="s">
        <v>13</v>
      </c>
      <c r="D63" t="s">
        <v>14</v>
      </c>
      <c r="E63">
        <v>43</v>
      </c>
      <c r="F63" s="5" t="s">
        <v>94</v>
      </c>
      <c r="G63" t="s">
        <v>16</v>
      </c>
      <c r="H63" t="s">
        <v>35</v>
      </c>
      <c r="I63" t="s">
        <v>18</v>
      </c>
      <c r="J63" t="s">
        <v>19</v>
      </c>
      <c r="K63" t="s">
        <v>20</v>
      </c>
      <c r="L63">
        <v>798</v>
      </c>
    </row>
    <row r="64" spans="1:12" x14ac:dyDescent="0.3">
      <c r="A64">
        <v>64</v>
      </c>
      <c r="B64" t="s">
        <v>126</v>
      </c>
      <c r="C64" t="s">
        <v>13</v>
      </c>
      <c r="D64" t="s">
        <v>28</v>
      </c>
      <c r="E64">
        <v>50</v>
      </c>
      <c r="F64" s="5" t="s">
        <v>61</v>
      </c>
      <c r="G64" t="s">
        <v>16</v>
      </c>
      <c r="H64" t="s">
        <v>35</v>
      </c>
      <c r="I64" t="s">
        <v>18</v>
      </c>
      <c r="J64" t="s">
        <v>22</v>
      </c>
      <c r="K64" t="s">
        <v>20</v>
      </c>
      <c r="L64">
        <v>334</v>
      </c>
    </row>
    <row r="65" spans="1:12" x14ac:dyDescent="0.3">
      <c r="A65">
        <v>65</v>
      </c>
      <c r="B65" t="s">
        <v>127</v>
      </c>
      <c r="C65" t="s">
        <v>13</v>
      </c>
      <c r="D65" t="s">
        <v>28</v>
      </c>
      <c r="E65">
        <v>51</v>
      </c>
      <c r="F65" s="5" t="s">
        <v>113</v>
      </c>
      <c r="G65" t="s">
        <v>16</v>
      </c>
      <c r="H65" t="s">
        <v>35</v>
      </c>
      <c r="I65" t="s">
        <v>18</v>
      </c>
      <c r="J65" t="s">
        <v>38</v>
      </c>
      <c r="K65" t="s">
        <v>20</v>
      </c>
      <c r="L65">
        <v>389</v>
      </c>
    </row>
    <row r="66" spans="1:12" x14ac:dyDescent="0.3">
      <c r="A66">
        <v>66</v>
      </c>
      <c r="B66" t="s">
        <v>128</v>
      </c>
      <c r="C66" t="s">
        <v>13</v>
      </c>
      <c r="D66" t="s">
        <v>14</v>
      </c>
      <c r="E66">
        <v>42</v>
      </c>
      <c r="F66" s="5" t="s">
        <v>129</v>
      </c>
      <c r="G66" t="s">
        <v>25</v>
      </c>
      <c r="H66" t="s">
        <v>35</v>
      </c>
      <c r="I66" t="s">
        <v>18</v>
      </c>
      <c r="J66" t="s">
        <v>38</v>
      </c>
      <c r="K66" t="s">
        <v>20</v>
      </c>
      <c r="L66">
        <v>717</v>
      </c>
    </row>
    <row r="67" spans="1:12" x14ac:dyDescent="0.3">
      <c r="A67">
        <v>67</v>
      </c>
      <c r="B67" t="s">
        <v>130</v>
      </c>
      <c r="C67" t="s">
        <v>13</v>
      </c>
      <c r="D67" t="s">
        <v>14</v>
      </c>
      <c r="E67">
        <v>37</v>
      </c>
      <c r="F67" s="5" t="s">
        <v>131</v>
      </c>
      <c r="G67" t="s">
        <v>30</v>
      </c>
      <c r="H67" t="s">
        <v>35</v>
      </c>
      <c r="I67" t="s">
        <v>63</v>
      </c>
      <c r="J67" t="s">
        <v>19</v>
      </c>
      <c r="K67" t="s">
        <v>31</v>
      </c>
      <c r="L67">
        <v>414</v>
      </c>
    </row>
    <row r="68" spans="1:12" x14ac:dyDescent="0.3">
      <c r="A68">
        <v>68</v>
      </c>
      <c r="B68" t="s">
        <v>116</v>
      </c>
      <c r="C68" t="s">
        <v>13</v>
      </c>
      <c r="D68" t="s">
        <v>14</v>
      </c>
      <c r="E68">
        <v>41</v>
      </c>
      <c r="F68" s="5" t="s">
        <v>41</v>
      </c>
      <c r="G68" t="s">
        <v>16</v>
      </c>
      <c r="H68" t="s">
        <v>35</v>
      </c>
      <c r="I68" t="s">
        <v>18</v>
      </c>
      <c r="J68" t="s">
        <v>38</v>
      </c>
      <c r="K68" t="s">
        <v>39</v>
      </c>
      <c r="L68">
        <v>495</v>
      </c>
    </row>
    <row r="69" spans="1:12" x14ac:dyDescent="0.3">
      <c r="A69">
        <v>69</v>
      </c>
      <c r="B69" t="s">
        <v>66</v>
      </c>
      <c r="C69" t="s">
        <v>13</v>
      </c>
      <c r="D69" t="s">
        <v>33</v>
      </c>
      <c r="E69">
        <v>21</v>
      </c>
      <c r="F69" s="5" t="s">
        <v>132</v>
      </c>
      <c r="G69" t="s">
        <v>74</v>
      </c>
      <c r="H69" t="s">
        <v>35</v>
      </c>
      <c r="I69" t="s">
        <v>18</v>
      </c>
      <c r="J69" t="s">
        <v>38</v>
      </c>
      <c r="K69" t="s">
        <v>39</v>
      </c>
      <c r="L69">
        <v>800</v>
      </c>
    </row>
    <row r="70" spans="1:12" x14ac:dyDescent="0.3">
      <c r="A70">
        <v>70</v>
      </c>
      <c r="B70" t="s">
        <v>133</v>
      </c>
      <c r="C70" t="s">
        <v>13</v>
      </c>
      <c r="D70" t="s">
        <v>46</v>
      </c>
      <c r="E70">
        <v>35</v>
      </c>
      <c r="F70" s="5" t="s">
        <v>87</v>
      </c>
      <c r="G70" t="s">
        <v>25</v>
      </c>
      <c r="H70" t="s">
        <v>35</v>
      </c>
      <c r="I70" t="s">
        <v>18</v>
      </c>
      <c r="J70" t="s">
        <v>19</v>
      </c>
      <c r="K70" t="s">
        <v>39</v>
      </c>
      <c r="L70">
        <v>792</v>
      </c>
    </row>
    <row r="71" spans="1:12" x14ac:dyDescent="0.3">
      <c r="A71">
        <v>71</v>
      </c>
      <c r="B71" t="s">
        <v>134</v>
      </c>
      <c r="C71" t="s">
        <v>13</v>
      </c>
      <c r="D71" t="s">
        <v>28</v>
      </c>
      <c r="E71">
        <v>49</v>
      </c>
      <c r="F71" s="5" t="s">
        <v>61</v>
      </c>
      <c r="G71" t="s">
        <v>30</v>
      </c>
      <c r="H71" t="s">
        <v>35</v>
      </c>
      <c r="I71" t="s">
        <v>44</v>
      </c>
      <c r="J71" t="s">
        <v>19</v>
      </c>
      <c r="K71" t="s">
        <v>39</v>
      </c>
      <c r="L71">
        <v>374</v>
      </c>
    </row>
    <row r="72" spans="1:12" x14ac:dyDescent="0.3">
      <c r="A72">
        <v>72</v>
      </c>
      <c r="B72" t="s">
        <v>70</v>
      </c>
      <c r="C72" t="s">
        <v>13</v>
      </c>
      <c r="D72" t="s">
        <v>46</v>
      </c>
      <c r="E72">
        <v>29</v>
      </c>
      <c r="F72" s="5" t="s">
        <v>135</v>
      </c>
      <c r="G72" t="s">
        <v>74</v>
      </c>
      <c r="H72" t="s">
        <v>35</v>
      </c>
      <c r="I72" t="s">
        <v>63</v>
      </c>
      <c r="J72" t="s">
        <v>65</v>
      </c>
      <c r="K72" t="s">
        <v>20</v>
      </c>
      <c r="L72">
        <v>712</v>
      </c>
    </row>
    <row r="73" spans="1:12" x14ac:dyDescent="0.3">
      <c r="A73">
        <v>73</v>
      </c>
      <c r="B73" t="s">
        <v>136</v>
      </c>
      <c r="C73" t="s">
        <v>13</v>
      </c>
      <c r="D73" t="s">
        <v>14</v>
      </c>
      <c r="E73">
        <v>43</v>
      </c>
      <c r="F73" s="5" t="s">
        <v>137</v>
      </c>
      <c r="G73" t="s">
        <v>74</v>
      </c>
      <c r="H73" t="s">
        <v>35</v>
      </c>
      <c r="I73" t="s">
        <v>18</v>
      </c>
      <c r="J73" t="s">
        <v>22</v>
      </c>
      <c r="K73" t="s">
        <v>39</v>
      </c>
      <c r="L73">
        <v>675</v>
      </c>
    </row>
    <row r="74" spans="1:12" x14ac:dyDescent="0.3">
      <c r="A74">
        <v>74</v>
      </c>
      <c r="B74" t="s">
        <v>134</v>
      </c>
      <c r="C74" t="s">
        <v>13</v>
      </c>
      <c r="D74" t="s">
        <v>46</v>
      </c>
      <c r="E74">
        <v>32</v>
      </c>
      <c r="F74" s="5" t="s">
        <v>47</v>
      </c>
      <c r="G74" t="s">
        <v>104</v>
      </c>
      <c r="H74" t="s">
        <v>105</v>
      </c>
      <c r="I74" t="s">
        <v>18</v>
      </c>
      <c r="J74" t="s">
        <v>22</v>
      </c>
      <c r="K74" t="s">
        <v>31</v>
      </c>
      <c r="L74">
        <v>719</v>
      </c>
    </row>
    <row r="75" spans="1:12" x14ac:dyDescent="0.3">
      <c r="A75">
        <v>75</v>
      </c>
      <c r="B75" t="s">
        <v>45</v>
      </c>
      <c r="C75" t="s">
        <v>13</v>
      </c>
      <c r="D75" t="s">
        <v>14</v>
      </c>
      <c r="E75">
        <v>39</v>
      </c>
      <c r="F75" s="5" t="s">
        <v>138</v>
      </c>
      <c r="G75" t="s">
        <v>74</v>
      </c>
      <c r="H75" t="s">
        <v>35</v>
      </c>
      <c r="I75" t="s">
        <v>18</v>
      </c>
      <c r="J75" t="s">
        <v>38</v>
      </c>
      <c r="K75" t="s">
        <v>31</v>
      </c>
      <c r="L75">
        <v>576</v>
      </c>
    </row>
    <row r="76" spans="1:12" x14ac:dyDescent="0.3">
      <c r="A76">
        <v>76</v>
      </c>
      <c r="B76" t="s">
        <v>139</v>
      </c>
      <c r="C76" t="s">
        <v>13</v>
      </c>
      <c r="D76" t="s">
        <v>46</v>
      </c>
      <c r="E76">
        <v>27</v>
      </c>
      <c r="F76" s="5" t="s">
        <v>140</v>
      </c>
      <c r="G76" t="s">
        <v>25</v>
      </c>
      <c r="H76" t="s">
        <v>35</v>
      </c>
      <c r="I76" t="s">
        <v>44</v>
      </c>
      <c r="J76" t="s">
        <v>22</v>
      </c>
      <c r="K76" t="s">
        <v>39</v>
      </c>
      <c r="L76">
        <v>693</v>
      </c>
    </row>
    <row r="77" spans="1:12" x14ac:dyDescent="0.3">
      <c r="A77">
        <v>77</v>
      </c>
      <c r="B77" t="s">
        <v>23</v>
      </c>
      <c r="C77" t="s">
        <v>13</v>
      </c>
      <c r="D77" t="s">
        <v>46</v>
      </c>
      <c r="E77">
        <v>34</v>
      </c>
      <c r="F77" s="5" t="s">
        <v>87</v>
      </c>
      <c r="G77" t="s">
        <v>16</v>
      </c>
      <c r="H77" t="s">
        <v>35</v>
      </c>
      <c r="I77" t="s">
        <v>18</v>
      </c>
      <c r="J77" t="s">
        <v>38</v>
      </c>
      <c r="K77" t="s">
        <v>39</v>
      </c>
      <c r="L77">
        <v>756</v>
      </c>
    </row>
    <row r="78" spans="1:12" x14ac:dyDescent="0.3">
      <c r="A78">
        <v>78</v>
      </c>
      <c r="B78" t="s">
        <v>124</v>
      </c>
      <c r="C78" t="s">
        <v>13</v>
      </c>
      <c r="D78" t="s">
        <v>33</v>
      </c>
      <c r="E78">
        <v>24</v>
      </c>
      <c r="F78" s="5" t="s">
        <v>141</v>
      </c>
      <c r="G78" t="s">
        <v>25</v>
      </c>
      <c r="H78" t="s">
        <v>35</v>
      </c>
      <c r="I78" t="s">
        <v>63</v>
      </c>
      <c r="J78" t="s">
        <v>65</v>
      </c>
      <c r="K78" t="s">
        <v>31</v>
      </c>
      <c r="L78">
        <v>491</v>
      </c>
    </row>
    <row r="79" spans="1:12" x14ac:dyDescent="0.3">
      <c r="A79">
        <v>79</v>
      </c>
      <c r="B79" t="s">
        <v>78</v>
      </c>
      <c r="C79" t="s">
        <v>13</v>
      </c>
      <c r="D79" t="s">
        <v>46</v>
      </c>
      <c r="E79">
        <v>26</v>
      </c>
      <c r="F79" s="5" t="s">
        <v>142</v>
      </c>
      <c r="G79" t="s">
        <v>25</v>
      </c>
      <c r="H79" t="s">
        <v>35</v>
      </c>
      <c r="I79" t="s">
        <v>18</v>
      </c>
      <c r="J79" t="s">
        <v>19</v>
      </c>
      <c r="K79" t="s">
        <v>31</v>
      </c>
      <c r="L79">
        <v>398</v>
      </c>
    </row>
    <row r="80" spans="1:12" x14ac:dyDescent="0.3">
      <c r="A80">
        <v>80</v>
      </c>
      <c r="B80" t="s">
        <v>143</v>
      </c>
      <c r="C80" t="s">
        <v>13</v>
      </c>
      <c r="D80" t="s">
        <v>46</v>
      </c>
      <c r="E80">
        <v>33</v>
      </c>
      <c r="F80" s="5" t="s">
        <v>144</v>
      </c>
      <c r="G80" t="s">
        <v>25</v>
      </c>
      <c r="H80" t="s">
        <v>145</v>
      </c>
      <c r="I80" t="s">
        <v>63</v>
      </c>
      <c r="J80" t="s">
        <v>19</v>
      </c>
      <c r="K80" t="s">
        <v>20</v>
      </c>
      <c r="L80">
        <v>847</v>
      </c>
    </row>
    <row r="81" spans="1:12" x14ac:dyDescent="0.3">
      <c r="A81">
        <v>81</v>
      </c>
      <c r="B81" t="s">
        <v>143</v>
      </c>
      <c r="C81" t="s">
        <v>13</v>
      </c>
      <c r="D81" t="s">
        <v>46</v>
      </c>
      <c r="E81">
        <v>29</v>
      </c>
      <c r="F81" s="5" t="s">
        <v>146</v>
      </c>
      <c r="G81" t="s">
        <v>104</v>
      </c>
      <c r="H81" t="s">
        <v>35</v>
      </c>
      <c r="I81" t="s">
        <v>63</v>
      </c>
      <c r="J81" t="s">
        <v>19</v>
      </c>
      <c r="K81" t="s">
        <v>31</v>
      </c>
      <c r="L81">
        <v>395</v>
      </c>
    </row>
    <row r="82" spans="1:12" x14ac:dyDescent="0.3">
      <c r="A82">
        <v>82</v>
      </c>
      <c r="B82" t="s">
        <v>128</v>
      </c>
      <c r="C82" t="s">
        <v>13</v>
      </c>
      <c r="D82" t="s">
        <v>14</v>
      </c>
      <c r="E82">
        <v>36</v>
      </c>
      <c r="F82" s="5" t="s">
        <v>67</v>
      </c>
      <c r="G82" t="s">
        <v>25</v>
      </c>
      <c r="H82" t="s">
        <v>35</v>
      </c>
      <c r="I82" t="s">
        <v>63</v>
      </c>
      <c r="J82" t="s">
        <v>22</v>
      </c>
      <c r="K82" t="s">
        <v>20</v>
      </c>
      <c r="L82">
        <v>489</v>
      </c>
    </row>
    <row r="83" spans="1:12" x14ac:dyDescent="0.3">
      <c r="A83">
        <v>83</v>
      </c>
      <c r="B83" t="s">
        <v>147</v>
      </c>
      <c r="C83" t="s">
        <v>13</v>
      </c>
      <c r="D83" t="s">
        <v>46</v>
      </c>
      <c r="E83">
        <v>33</v>
      </c>
      <c r="F83" s="5" t="s">
        <v>148</v>
      </c>
      <c r="G83" t="s">
        <v>74</v>
      </c>
      <c r="H83" t="s">
        <v>105</v>
      </c>
      <c r="I83" t="s">
        <v>18</v>
      </c>
      <c r="J83" t="s">
        <v>65</v>
      </c>
      <c r="K83" t="s">
        <v>20</v>
      </c>
      <c r="L83">
        <v>336</v>
      </c>
    </row>
    <row r="84" spans="1:12" x14ac:dyDescent="0.3">
      <c r="A84">
        <v>84</v>
      </c>
      <c r="B84" t="s">
        <v>99</v>
      </c>
      <c r="C84" t="s">
        <v>13</v>
      </c>
      <c r="D84" t="s">
        <v>14</v>
      </c>
      <c r="E84">
        <v>42</v>
      </c>
      <c r="F84" s="5" t="s">
        <v>129</v>
      </c>
      <c r="G84" t="s">
        <v>25</v>
      </c>
      <c r="H84" t="s">
        <v>35</v>
      </c>
      <c r="I84" t="s">
        <v>18</v>
      </c>
      <c r="J84" t="s">
        <v>22</v>
      </c>
      <c r="K84" t="s">
        <v>20</v>
      </c>
      <c r="L84">
        <v>668</v>
      </c>
    </row>
    <row r="85" spans="1:12" x14ac:dyDescent="0.3">
      <c r="A85">
        <v>85</v>
      </c>
      <c r="B85" t="s">
        <v>133</v>
      </c>
      <c r="C85" t="s">
        <v>13</v>
      </c>
      <c r="D85" t="s">
        <v>46</v>
      </c>
      <c r="E85">
        <v>26</v>
      </c>
      <c r="F85" s="5" t="s">
        <v>142</v>
      </c>
      <c r="G85" t="s">
        <v>16</v>
      </c>
      <c r="H85" t="s">
        <v>35</v>
      </c>
      <c r="I85" t="s">
        <v>18</v>
      </c>
      <c r="J85" t="s">
        <v>22</v>
      </c>
      <c r="K85" t="s">
        <v>20</v>
      </c>
      <c r="L85">
        <v>824</v>
      </c>
    </row>
    <row r="86" spans="1:12" x14ac:dyDescent="0.3">
      <c r="A86">
        <v>86</v>
      </c>
      <c r="B86" t="s">
        <v>149</v>
      </c>
      <c r="C86" t="s">
        <v>13</v>
      </c>
      <c r="D86" t="s">
        <v>14</v>
      </c>
      <c r="E86">
        <v>38</v>
      </c>
      <c r="F86" s="5" t="s">
        <v>37</v>
      </c>
      <c r="G86" t="s">
        <v>104</v>
      </c>
      <c r="H86" t="s">
        <v>105</v>
      </c>
      <c r="I86" t="s">
        <v>18</v>
      </c>
      <c r="J86" t="s">
        <v>65</v>
      </c>
      <c r="K86" t="s">
        <v>20</v>
      </c>
      <c r="L86">
        <v>578</v>
      </c>
    </row>
    <row r="87" spans="1:12" x14ac:dyDescent="0.3">
      <c r="A87">
        <v>87</v>
      </c>
      <c r="B87" t="s">
        <v>150</v>
      </c>
      <c r="C87" t="s">
        <v>13</v>
      </c>
      <c r="D87" t="s">
        <v>33</v>
      </c>
      <c r="E87">
        <v>22</v>
      </c>
      <c r="F87" s="5" t="s">
        <v>151</v>
      </c>
      <c r="G87" t="s">
        <v>74</v>
      </c>
      <c r="H87" t="s">
        <v>35</v>
      </c>
      <c r="I87" t="s">
        <v>18</v>
      </c>
      <c r="J87" t="s">
        <v>65</v>
      </c>
      <c r="K87" t="s">
        <v>39</v>
      </c>
      <c r="L87">
        <v>516</v>
      </c>
    </row>
    <row r="88" spans="1:12" x14ac:dyDescent="0.3">
      <c r="A88">
        <v>88</v>
      </c>
      <c r="B88" t="s">
        <v>114</v>
      </c>
      <c r="C88" t="s">
        <v>13</v>
      </c>
      <c r="D88" t="s">
        <v>28</v>
      </c>
      <c r="E88">
        <v>49</v>
      </c>
      <c r="F88" s="5" t="s">
        <v>61</v>
      </c>
      <c r="G88" t="s">
        <v>74</v>
      </c>
      <c r="H88" t="s">
        <v>35</v>
      </c>
      <c r="I88" t="s">
        <v>18</v>
      </c>
      <c r="J88" t="s">
        <v>65</v>
      </c>
      <c r="K88" t="s">
        <v>31</v>
      </c>
      <c r="L88">
        <v>572</v>
      </c>
    </row>
    <row r="89" spans="1:12" x14ac:dyDescent="0.3">
      <c r="A89">
        <v>89</v>
      </c>
      <c r="B89" t="s">
        <v>98</v>
      </c>
      <c r="C89" t="s">
        <v>13</v>
      </c>
      <c r="D89" t="s">
        <v>14</v>
      </c>
      <c r="E89">
        <v>44</v>
      </c>
      <c r="F89" s="5" t="s">
        <v>100</v>
      </c>
      <c r="G89" t="s">
        <v>25</v>
      </c>
      <c r="H89" t="s">
        <v>35</v>
      </c>
      <c r="I89" t="s">
        <v>63</v>
      </c>
      <c r="J89" t="s">
        <v>65</v>
      </c>
      <c r="K89" t="s">
        <v>20</v>
      </c>
      <c r="L89">
        <v>361</v>
      </c>
    </row>
    <row r="90" spans="1:12" x14ac:dyDescent="0.3">
      <c r="A90">
        <v>90</v>
      </c>
      <c r="B90" t="s">
        <v>90</v>
      </c>
      <c r="C90" t="s">
        <v>13</v>
      </c>
      <c r="D90" t="s">
        <v>28</v>
      </c>
      <c r="E90">
        <v>49</v>
      </c>
      <c r="F90" s="5" t="s">
        <v>152</v>
      </c>
      <c r="G90" t="s">
        <v>25</v>
      </c>
      <c r="H90" t="s">
        <v>35</v>
      </c>
      <c r="I90" t="s">
        <v>18</v>
      </c>
      <c r="J90" t="s">
        <v>19</v>
      </c>
      <c r="K90" t="s">
        <v>31</v>
      </c>
      <c r="L90">
        <v>641</v>
      </c>
    </row>
    <row r="91" spans="1:12" x14ac:dyDescent="0.3">
      <c r="A91">
        <v>91</v>
      </c>
      <c r="B91" t="s">
        <v>32</v>
      </c>
      <c r="C91" t="s">
        <v>13</v>
      </c>
      <c r="D91" t="s">
        <v>46</v>
      </c>
      <c r="E91">
        <v>31</v>
      </c>
      <c r="F91" s="5" t="s">
        <v>47</v>
      </c>
      <c r="G91" t="s">
        <v>30</v>
      </c>
      <c r="H91" t="s">
        <v>145</v>
      </c>
      <c r="I91" t="s">
        <v>18</v>
      </c>
      <c r="J91" t="s">
        <v>26</v>
      </c>
      <c r="K91" t="s">
        <v>31</v>
      </c>
      <c r="L91">
        <v>696</v>
      </c>
    </row>
    <row r="92" spans="1:12" x14ac:dyDescent="0.3">
      <c r="A92">
        <v>92</v>
      </c>
      <c r="B92" t="s">
        <v>153</v>
      </c>
      <c r="C92" t="s">
        <v>13</v>
      </c>
      <c r="D92" t="s">
        <v>14</v>
      </c>
      <c r="E92">
        <v>40</v>
      </c>
      <c r="F92" s="5" t="s">
        <v>85</v>
      </c>
      <c r="G92" t="s">
        <v>30</v>
      </c>
      <c r="H92" t="s">
        <v>145</v>
      </c>
      <c r="I92" t="s">
        <v>18</v>
      </c>
      <c r="J92" t="s">
        <v>26</v>
      </c>
      <c r="K92" t="s">
        <v>20</v>
      </c>
      <c r="L92">
        <v>318</v>
      </c>
    </row>
    <row r="93" spans="1:12" x14ac:dyDescent="0.3">
      <c r="A93">
        <v>93</v>
      </c>
      <c r="B93" t="s">
        <v>122</v>
      </c>
      <c r="C93" t="s">
        <v>13</v>
      </c>
      <c r="D93" t="s">
        <v>33</v>
      </c>
      <c r="G93" t="s">
        <v>30</v>
      </c>
      <c r="H93" t="s">
        <v>145</v>
      </c>
      <c r="I93" t="s">
        <v>63</v>
      </c>
      <c r="J93" t="s">
        <v>65</v>
      </c>
      <c r="K93" t="s">
        <v>39</v>
      </c>
      <c r="L93">
        <v>476</v>
      </c>
    </row>
    <row r="94" spans="1:12" x14ac:dyDescent="0.3">
      <c r="A94">
        <v>94</v>
      </c>
      <c r="B94" t="s">
        <v>154</v>
      </c>
      <c r="C94" t="s">
        <v>13</v>
      </c>
      <c r="D94" t="s">
        <v>28</v>
      </c>
      <c r="E94">
        <v>49</v>
      </c>
      <c r="F94" s="5" t="s">
        <v>155</v>
      </c>
      <c r="G94" t="s">
        <v>30</v>
      </c>
      <c r="H94" t="s">
        <v>145</v>
      </c>
      <c r="I94" t="s">
        <v>18</v>
      </c>
      <c r="J94" t="s">
        <v>26</v>
      </c>
      <c r="K94" t="s">
        <v>20</v>
      </c>
      <c r="L94">
        <v>695</v>
      </c>
    </row>
    <row r="95" spans="1:12" x14ac:dyDescent="0.3">
      <c r="A95">
        <v>95</v>
      </c>
      <c r="B95" t="s">
        <v>150</v>
      </c>
      <c r="C95" t="s">
        <v>13</v>
      </c>
      <c r="D95" t="s">
        <v>14</v>
      </c>
      <c r="E95">
        <v>38</v>
      </c>
      <c r="F95" s="5" t="s">
        <v>15</v>
      </c>
      <c r="G95" t="s">
        <v>30</v>
      </c>
      <c r="H95" t="s">
        <v>145</v>
      </c>
      <c r="I95" t="s">
        <v>18</v>
      </c>
      <c r="J95" t="s">
        <v>26</v>
      </c>
      <c r="K95" t="s">
        <v>39</v>
      </c>
      <c r="L95">
        <v>744</v>
      </c>
    </row>
    <row r="96" spans="1:12" x14ac:dyDescent="0.3">
      <c r="A96">
        <v>96</v>
      </c>
      <c r="B96" t="s">
        <v>156</v>
      </c>
      <c r="C96" t="s">
        <v>13</v>
      </c>
      <c r="D96" t="s">
        <v>46</v>
      </c>
      <c r="E96">
        <v>31</v>
      </c>
      <c r="F96" s="5" t="s">
        <v>157</v>
      </c>
      <c r="G96" t="s">
        <v>30</v>
      </c>
      <c r="H96" t="s">
        <v>145</v>
      </c>
      <c r="I96" t="s">
        <v>44</v>
      </c>
      <c r="J96" t="s">
        <v>65</v>
      </c>
      <c r="K96" t="s">
        <v>31</v>
      </c>
      <c r="L96">
        <v>532</v>
      </c>
    </row>
    <row r="97" spans="1:12" x14ac:dyDescent="0.3">
      <c r="A97">
        <v>97</v>
      </c>
      <c r="B97" t="s">
        <v>158</v>
      </c>
      <c r="C97" t="s">
        <v>13</v>
      </c>
      <c r="D97" t="s">
        <v>46</v>
      </c>
      <c r="E97">
        <v>28</v>
      </c>
      <c r="F97" s="5" t="s">
        <v>146</v>
      </c>
      <c r="G97" t="s">
        <v>30</v>
      </c>
      <c r="H97" t="s">
        <v>145</v>
      </c>
      <c r="I97" t="s">
        <v>18</v>
      </c>
      <c r="J97" t="s">
        <v>26</v>
      </c>
      <c r="K97" t="s">
        <v>39</v>
      </c>
      <c r="L97">
        <v>375</v>
      </c>
    </row>
    <row r="98" spans="1:12" x14ac:dyDescent="0.3">
      <c r="A98">
        <v>98</v>
      </c>
      <c r="B98" t="s">
        <v>133</v>
      </c>
      <c r="C98" t="s">
        <v>13</v>
      </c>
      <c r="D98" t="s">
        <v>33</v>
      </c>
      <c r="E98">
        <v>22</v>
      </c>
      <c r="F98" s="5" t="s">
        <v>159</v>
      </c>
      <c r="G98" t="s">
        <v>30</v>
      </c>
      <c r="H98" t="s">
        <v>145</v>
      </c>
      <c r="I98" t="s">
        <v>63</v>
      </c>
      <c r="J98" t="s">
        <v>22</v>
      </c>
      <c r="K98" t="s">
        <v>39</v>
      </c>
      <c r="L98">
        <v>564</v>
      </c>
    </row>
    <row r="99" spans="1:12" x14ac:dyDescent="0.3">
      <c r="A99">
        <v>99</v>
      </c>
      <c r="B99" t="s">
        <v>160</v>
      </c>
      <c r="C99" t="s">
        <v>13</v>
      </c>
      <c r="D99" t="s">
        <v>46</v>
      </c>
      <c r="E99">
        <v>33</v>
      </c>
      <c r="F99" s="5" t="s">
        <v>161</v>
      </c>
      <c r="G99" t="s">
        <v>30</v>
      </c>
      <c r="H99" t="s">
        <v>145</v>
      </c>
      <c r="I99" t="s">
        <v>63</v>
      </c>
      <c r="J99" t="s">
        <v>38</v>
      </c>
      <c r="K99" t="s">
        <v>39</v>
      </c>
      <c r="L99">
        <v>754</v>
      </c>
    </row>
    <row r="100" spans="1:12" x14ac:dyDescent="0.3">
      <c r="A100">
        <v>100</v>
      </c>
      <c r="B100" t="s">
        <v>162</v>
      </c>
      <c r="C100" t="s">
        <v>13</v>
      </c>
      <c r="D100" t="s">
        <v>14</v>
      </c>
      <c r="E100">
        <v>38</v>
      </c>
      <c r="F100" s="5" t="s">
        <v>37</v>
      </c>
      <c r="G100" t="s">
        <v>30</v>
      </c>
      <c r="H100" t="s">
        <v>145</v>
      </c>
      <c r="I100" t="s">
        <v>63</v>
      </c>
      <c r="J100" t="s">
        <v>38</v>
      </c>
      <c r="K100" t="s">
        <v>31</v>
      </c>
      <c r="L100">
        <v>683</v>
      </c>
    </row>
    <row r="101" spans="1:12" x14ac:dyDescent="0.3">
      <c r="A101">
        <v>101</v>
      </c>
      <c r="B101" t="s">
        <v>27</v>
      </c>
      <c r="C101" t="s">
        <v>13</v>
      </c>
      <c r="D101" t="s">
        <v>28</v>
      </c>
      <c r="E101">
        <v>52</v>
      </c>
      <c r="F101" s="5" t="s">
        <v>103</v>
      </c>
      <c r="G101" t="s">
        <v>30</v>
      </c>
      <c r="H101" t="s">
        <v>145</v>
      </c>
      <c r="I101" t="s">
        <v>18</v>
      </c>
      <c r="J101" t="s">
        <v>65</v>
      </c>
      <c r="K101" t="s">
        <v>31</v>
      </c>
      <c r="L101">
        <v>805</v>
      </c>
    </row>
    <row r="102" spans="1:12" x14ac:dyDescent="0.3">
      <c r="A102">
        <v>102</v>
      </c>
      <c r="B102" t="s">
        <v>120</v>
      </c>
      <c r="C102" t="s">
        <v>13</v>
      </c>
      <c r="D102" t="s">
        <v>46</v>
      </c>
      <c r="E102">
        <v>32</v>
      </c>
      <c r="F102" s="5" t="s">
        <v>163</v>
      </c>
      <c r="G102" t="s">
        <v>30</v>
      </c>
      <c r="H102" t="s">
        <v>145</v>
      </c>
      <c r="I102" t="s">
        <v>18</v>
      </c>
      <c r="J102" t="s">
        <v>19</v>
      </c>
      <c r="K102" t="s">
        <v>39</v>
      </c>
      <c r="L102">
        <v>666</v>
      </c>
    </row>
    <row r="103" spans="1:12" x14ac:dyDescent="0.3">
      <c r="A103">
        <v>103</v>
      </c>
      <c r="B103" t="s">
        <v>133</v>
      </c>
      <c r="C103" t="s">
        <v>13</v>
      </c>
      <c r="D103" t="s">
        <v>33</v>
      </c>
      <c r="E103">
        <v>24</v>
      </c>
      <c r="F103" s="5" t="s">
        <v>34</v>
      </c>
      <c r="G103" t="s">
        <v>30</v>
      </c>
      <c r="H103" t="s">
        <v>145</v>
      </c>
      <c r="I103" t="s">
        <v>18</v>
      </c>
      <c r="J103" t="s">
        <v>65</v>
      </c>
      <c r="K103" t="s">
        <v>39</v>
      </c>
      <c r="L103">
        <v>443</v>
      </c>
    </row>
    <row r="104" spans="1:12" x14ac:dyDescent="0.3">
      <c r="A104">
        <v>104</v>
      </c>
      <c r="B104" t="s">
        <v>64</v>
      </c>
      <c r="C104" t="s">
        <v>13</v>
      </c>
      <c r="D104" t="s">
        <v>14</v>
      </c>
      <c r="E104">
        <v>38</v>
      </c>
      <c r="F104" s="5" t="s">
        <v>37</v>
      </c>
      <c r="G104" t="s">
        <v>30</v>
      </c>
      <c r="H104" t="s">
        <v>145</v>
      </c>
      <c r="I104" t="s">
        <v>44</v>
      </c>
      <c r="J104" t="s">
        <v>19</v>
      </c>
      <c r="K104" t="s">
        <v>20</v>
      </c>
      <c r="L104">
        <v>368</v>
      </c>
    </row>
    <row r="105" spans="1:12" x14ac:dyDescent="0.3">
      <c r="A105">
        <v>105</v>
      </c>
      <c r="B105" t="s">
        <v>164</v>
      </c>
      <c r="C105" t="s">
        <v>13</v>
      </c>
      <c r="D105" t="s">
        <v>14</v>
      </c>
      <c r="E105">
        <v>38</v>
      </c>
      <c r="F105" s="5" t="s">
        <v>37</v>
      </c>
      <c r="G105" t="s">
        <v>30</v>
      </c>
      <c r="H105" t="s">
        <v>145</v>
      </c>
      <c r="I105" t="s">
        <v>18</v>
      </c>
      <c r="J105" t="s">
        <v>38</v>
      </c>
      <c r="K105" t="s">
        <v>39</v>
      </c>
      <c r="L105">
        <v>398</v>
      </c>
    </row>
    <row r="106" spans="1:12" x14ac:dyDescent="0.3">
      <c r="A106">
        <v>106</v>
      </c>
      <c r="B106" t="s">
        <v>165</v>
      </c>
      <c r="C106" t="s">
        <v>13</v>
      </c>
      <c r="D106" t="s">
        <v>46</v>
      </c>
      <c r="E106">
        <v>29</v>
      </c>
      <c r="F106" s="5" t="s">
        <v>53</v>
      </c>
      <c r="G106" t="s">
        <v>30</v>
      </c>
      <c r="H106" t="s">
        <v>145</v>
      </c>
      <c r="I106" t="s">
        <v>63</v>
      </c>
      <c r="J106" t="s">
        <v>65</v>
      </c>
      <c r="K106" t="s">
        <v>20</v>
      </c>
      <c r="L106">
        <v>695</v>
      </c>
    </row>
    <row r="107" spans="1:12" x14ac:dyDescent="0.3">
      <c r="A107">
        <v>107</v>
      </c>
      <c r="B107" t="s">
        <v>54</v>
      </c>
      <c r="C107" t="s">
        <v>13</v>
      </c>
      <c r="D107" t="s">
        <v>46</v>
      </c>
      <c r="E107">
        <v>29</v>
      </c>
      <c r="F107" s="5" t="s">
        <v>53</v>
      </c>
      <c r="G107" t="s">
        <v>30</v>
      </c>
      <c r="H107" t="s">
        <v>145</v>
      </c>
      <c r="I107" t="s">
        <v>18</v>
      </c>
      <c r="J107" t="s">
        <v>22</v>
      </c>
      <c r="K107" t="s">
        <v>39</v>
      </c>
      <c r="L107">
        <v>324</v>
      </c>
    </row>
    <row r="108" spans="1:12" x14ac:dyDescent="0.3">
      <c r="A108">
        <v>108</v>
      </c>
      <c r="B108" t="s">
        <v>84</v>
      </c>
      <c r="C108" t="s">
        <v>13</v>
      </c>
      <c r="D108" t="s">
        <v>28</v>
      </c>
      <c r="E108">
        <v>50</v>
      </c>
      <c r="F108" s="5" t="s">
        <v>113</v>
      </c>
      <c r="G108" t="s">
        <v>30</v>
      </c>
      <c r="H108" t="s">
        <v>145</v>
      </c>
      <c r="I108" t="s">
        <v>18</v>
      </c>
      <c r="J108" t="s">
        <v>26</v>
      </c>
      <c r="K108" t="s">
        <v>20</v>
      </c>
      <c r="L108">
        <v>768</v>
      </c>
    </row>
    <row r="109" spans="1:12" x14ac:dyDescent="0.3">
      <c r="A109">
        <v>109</v>
      </c>
      <c r="B109" t="s">
        <v>164</v>
      </c>
      <c r="C109" t="s">
        <v>13</v>
      </c>
      <c r="D109" t="s">
        <v>46</v>
      </c>
      <c r="E109">
        <v>30</v>
      </c>
      <c r="F109" s="5" t="s">
        <v>47</v>
      </c>
      <c r="G109" t="s">
        <v>30</v>
      </c>
      <c r="H109" t="s">
        <v>145</v>
      </c>
      <c r="I109" t="s">
        <v>18</v>
      </c>
      <c r="J109" t="s">
        <v>19</v>
      </c>
      <c r="K109" t="s">
        <v>31</v>
      </c>
      <c r="L109">
        <v>783</v>
      </c>
    </row>
    <row r="110" spans="1:12" x14ac:dyDescent="0.3">
      <c r="A110">
        <v>110</v>
      </c>
      <c r="B110" t="s">
        <v>58</v>
      </c>
      <c r="C110" t="s">
        <v>13</v>
      </c>
      <c r="D110" t="s">
        <v>14</v>
      </c>
      <c r="E110">
        <v>38</v>
      </c>
      <c r="F110" s="5" t="s">
        <v>15</v>
      </c>
      <c r="G110" t="s">
        <v>30</v>
      </c>
      <c r="H110" t="s">
        <v>145</v>
      </c>
      <c r="I110" t="s">
        <v>18</v>
      </c>
      <c r="J110" t="s">
        <v>26</v>
      </c>
      <c r="K110" t="s">
        <v>39</v>
      </c>
      <c r="L110">
        <v>450</v>
      </c>
    </row>
    <row r="111" spans="1:12" x14ac:dyDescent="0.3">
      <c r="A111">
        <v>111</v>
      </c>
      <c r="B111" t="s">
        <v>130</v>
      </c>
      <c r="C111" t="s">
        <v>13</v>
      </c>
      <c r="D111" t="s">
        <v>33</v>
      </c>
      <c r="E111">
        <v>23</v>
      </c>
      <c r="F111" s="5" t="s">
        <v>166</v>
      </c>
      <c r="G111" t="s">
        <v>30</v>
      </c>
      <c r="H111" t="s">
        <v>145</v>
      </c>
      <c r="I111" t="s">
        <v>63</v>
      </c>
      <c r="J111" t="s">
        <v>26</v>
      </c>
      <c r="K111" t="s">
        <v>39</v>
      </c>
      <c r="L111">
        <v>443</v>
      </c>
    </row>
    <row r="112" spans="1:12" x14ac:dyDescent="0.3">
      <c r="A112">
        <v>112</v>
      </c>
      <c r="B112" t="s">
        <v>124</v>
      </c>
      <c r="C112" t="s">
        <v>13</v>
      </c>
      <c r="D112" t="s">
        <v>14</v>
      </c>
      <c r="E112">
        <v>41</v>
      </c>
      <c r="F112" s="5" t="s">
        <v>129</v>
      </c>
      <c r="G112" t="s">
        <v>30</v>
      </c>
      <c r="H112" t="s">
        <v>145</v>
      </c>
      <c r="I112" t="s">
        <v>63</v>
      </c>
      <c r="J112" t="s">
        <v>65</v>
      </c>
      <c r="K112" t="s">
        <v>39</v>
      </c>
      <c r="L112">
        <v>338</v>
      </c>
    </row>
    <row r="113" spans="1:12" x14ac:dyDescent="0.3">
      <c r="A113">
        <v>113</v>
      </c>
      <c r="B113" t="s">
        <v>64</v>
      </c>
      <c r="C113" t="s">
        <v>13</v>
      </c>
      <c r="D113" t="s">
        <v>28</v>
      </c>
      <c r="E113">
        <v>49</v>
      </c>
      <c r="F113" s="5" t="s">
        <v>167</v>
      </c>
      <c r="G113" t="s">
        <v>30</v>
      </c>
      <c r="H113" t="s">
        <v>145</v>
      </c>
      <c r="I113" t="s">
        <v>44</v>
      </c>
      <c r="J113" t="s">
        <v>26</v>
      </c>
      <c r="K113" t="s">
        <v>39</v>
      </c>
      <c r="L113">
        <v>408</v>
      </c>
    </row>
    <row r="114" spans="1:12" x14ac:dyDescent="0.3">
      <c r="A114">
        <v>114</v>
      </c>
      <c r="B114" t="s">
        <v>168</v>
      </c>
      <c r="C114" t="s">
        <v>13</v>
      </c>
      <c r="D114" t="s">
        <v>46</v>
      </c>
      <c r="E114">
        <v>34</v>
      </c>
      <c r="F114" s="5" t="s">
        <v>87</v>
      </c>
      <c r="G114" t="s">
        <v>30</v>
      </c>
      <c r="H114" t="s">
        <v>145</v>
      </c>
      <c r="I114" t="s">
        <v>63</v>
      </c>
      <c r="J114" t="s">
        <v>22</v>
      </c>
      <c r="K114" t="s">
        <v>20</v>
      </c>
      <c r="L114">
        <v>341</v>
      </c>
    </row>
    <row r="115" spans="1:12" x14ac:dyDescent="0.3">
      <c r="A115">
        <v>115</v>
      </c>
      <c r="B115" t="s">
        <v>169</v>
      </c>
      <c r="C115" t="s">
        <v>13</v>
      </c>
      <c r="D115" t="s">
        <v>14</v>
      </c>
      <c r="E115">
        <v>38</v>
      </c>
      <c r="F115" s="5" t="s">
        <v>15</v>
      </c>
      <c r="G115" t="s">
        <v>30</v>
      </c>
      <c r="H115" t="s">
        <v>145</v>
      </c>
      <c r="I115" t="s">
        <v>63</v>
      </c>
      <c r="J115" t="s">
        <v>26</v>
      </c>
      <c r="K115" t="s">
        <v>39</v>
      </c>
      <c r="L115">
        <v>485</v>
      </c>
    </row>
    <row r="116" spans="1:12" x14ac:dyDescent="0.3">
      <c r="A116">
        <v>116</v>
      </c>
      <c r="B116" t="s">
        <v>86</v>
      </c>
      <c r="C116" t="s">
        <v>13</v>
      </c>
      <c r="D116" t="s">
        <v>46</v>
      </c>
      <c r="E116">
        <v>35</v>
      </c>
      <c r="F116" s="5" t="s">
        <v>87</v>
      </c>
      <c r="G116" t="s">
        <v>30</v>
      </c>
      <c r="H116" t="s">
        <v>145</v>
      </c>
      <c r="I116" t="s">
        <v>18</v>
      </c>
      <c r="J116" t="s">
        <v>65</v>
      </c>
      <c r="K116" t="s">
        <v>31</v>
      </c>
      <c r="L116">
        <v>697</v>
      </c>
    </row>
    <row r="117" spans="1:12" x14ac:dyDescent="0.3">
      <c r="A117">
        <v>117</v>
      </c>
      <c r="B117" t="s">
        <v>96</v>
      </c>
      <c r="C117" t="s">
        <v>13</v>
      </c>
      <c r="D117" t="s">
        <v>28</v>
      </c>
      <c r="E117">
        <v>46</v>
      </c>
      <c r="F117" s="5" t="s">
        <v>59</v>
      </c>
      <c r="G117" t="s">
        <v>30</v>
      </c>
      <c r="H117" t="s">
        <v>145</v>
      </c>
      <c r="I117" t="s">
        <v>63</v>
      </c>
      <c r="J117" t="s">
        <v>22</v>
      </c>
      <c r="K117" t="s">
        <v>31</v>
      </c>
      <c r="L117">
        <v>522</v>
      </c>
    </row>
    <row r="118" spans="1:12" x14ac:dyDescent="0.3">
      <c r="A118">
        <v>118</v>
      </c>
      <c r="B118" t="s">
        <v>68</v>
      </c>
      <c r="C118" t="s">
        <v>13</v>
      </c>
      <c r="D118" t="s">
        <v>46</v>
      </c>
      <c r="E118">
        <v>28</v>
      </c>
      <c r="F118" s="5" t="s">
        <v>170</v>
      </c>
      <c r="G118" t="s">
        <v>30</v>
      </c>
      <c r="H118" t="s">
        <v>145</v>
      </c>
      <c r="I118" t="s">
        <v>18</v>
      </c>
      <c r="J118" t="s">
        <v>38</v>
      </c>
      <c r="K118" t="s">
        <v>39</v>
      </c>
      <c r="L118">
        <v>432</v>
      </c>
    </row>
    <row r="119" spans="1:12" x14ac:dyDescent="0.3">
      <c r="A119">
        <v>119</v>
      </c>
      <c r="B119" t="s">
        <v>171</v>
      </c>
      <c r="C119" t="s">
        <v>13</v>
      </c>
      <c r="D119" t="s">
        <v>46</v>
      </c>
      <c r="E119">
        <v>31</v>
      </c>
      <c r="F119" s="5" t="s">
        <v>47</v>
      </c>
      <c r="G119" t="s">
        <v>30</v>
      </c>
      <c r="H119" t="s">
        <v>145</v>
      </c>
      <c r="I119" t="s">
        <v>63</v>
      </c>
      <c r="J119" t="s">
        <v>26</v>
      </c>
      <c r="K119" t="s">
        <v>31</v>
      </c>
      <c r="L119">
        <v>462</v>
      </c>
    </row>
    <row r="120" spans="1:12" x14ac:dyDescent="0.3">
      <c r="A120">
        <v>120</v>
      </c>
      <c r="B120" t="s">
        <v>116</v>
      </c>
      <c r="C120" t="s">
        <v>13</v>
      </c>
      <c r="D120" t="s">
        <v>14</v>
      </c>
      <c r="E120">
        <v>36</v>
      </c>
      <c r="F120" s="5" t="s">
        <v>67</v>
      </c>
      <c r="G120" t="s">
        <v>30</v>
      </c>
      <c r="H120" t="s">
        <v>145</v>
      </c>
      <c r="I120" t="s">
        <v>18</v>
      </c>
      <c r="J120" t="s">
        <v>65</v>
      </c>
      <c r="K120" t="s">
        <v>39</v>
      </c>
      <c r="L120">
        <v>514</v>
      </c>
    </row>
    <row r="121" spans="1:12" x14ac:dyDescent="0.3">
      <c r="A121">
        <v>121</v>
      </c>
      <c r="B121" t="s">
        <v>156</v>
      </c>
      <c r="C121" t="s">
        <v>13</v>
      </c>
      <c r="D121" t="s">
        <v>14</v>
      </c>
      <c r="E121">
        <v>42</v>
      </c>
      <c r="F121" s="5" t="s">
        <v>129</v>
      </c>
      <c r="G121" t="s">
        <v>30</v>
      </c>
      <c r="H121" t="s">
        <v>145</v>
      </c>
      <c r="I121" t="s">
        <v>18</v>
      </c>
      <c r="J121" t="s">
        <v>38</v>
      </c>
      <c r="K121" t="s">
        <v>39</v>
      </c>
      <c r="L121">
        <v>534</v>
      </c>
    </row>
    <row r="122" spans="1:12" x14ac:dyDescent="0.3">
      <c r="A122">
        <v>122</v>
      </c>
      <c r="B122" t="s">
        <v>172</v>
      </c>
      <c r="C122" t="s">
        <v>13</v>
      </c>
      <c r="D122" t="s">
        <v>14</v>
      </c>
      <c r="E122">
        <v>38</v>
      </c>
      <c r="F122" s="5" t="s">
        <v>15</v>
      </c>
      <c r="G122" t="s">
        <v>30</v>
      </c>
      <c r="H122" t="s">
        <v>145</v>
      </c>
      <c r="I122" t="s">
        <v>63</v>
      </c>
      <c r="J122" t="s">
        <v>38</v>
      </c>
      <c r="K122" t="s">
        <v>31</v>
      </c>
      <c r="L122">
        <v>308</v>
      </c>
    </row>
    <row r="123" spans="1:12" x14ac:dyDescent="0.3">
      <c r="A123">
        <v>123</v>
      </c>
      <c r="B123" t="s">
        <v>12</v>
      </c>
      <c r="C123" t="s">
        <v>13</v>
      </c>
      <c r="D123" t="s">
        <v>14</v>
      </c>
      <c r="E123">
        <v>37</v>
      </c>
      <c r="F123" s="5" t="s">
        <v>67</v>
      </c>
      <c r="G123" t="s">
        <v>30</v>
      </c>
      <c r="H123" t="s">
        <v>145</v>
      </c>
      <c r="I123" t="s">
        <v>18</v>
      </c>
      <c r="J123" t="s">
        <v>19</v>
      </c>
      <c r="K123" t="s">
        <v>39</v>
      </c>
      <c r="L123">
        <v>373</v>
      </c>
    </row>
    <row r="124" spans="1:12" x14ac:dyDescent="0.3">
      <c r="A124">
        <v>124</v>
      </c>
      <c r="B124" t="s">
        <v>95</v>
      </c>
      <c r="C124" t="s">
        <v>13</v>
      </c>
      <c r="D124" t="s">
        <v>14</v>
      </c>
      <c r="E124">
        <v>39</v>
      </c>
      <c r="F124" s="5" t="s">
        <v>37</v>
      </c>
      <c r="G124" t="s">
        <v>30</v>
      </c>
      <c r="H124" t="s">
        <v>145</v>
      </c>
      <c r="I124" t="s">
        <v>18</v>
      </c>
      <c r="J124" t="s">
        <v>22</v>
      </c>
      <c r="K124" t="s">
        <v>31</v>
      </c>
      <c r="L124">
        <v>791</v>
      </c>
    </row>
    <row r="125" spans="1:12" x14ac:dyDescent="0.3">
      <c r="A125">
        <v>125</v>
      </c>
      <c r="B125" t="s">
        <v>99</v>
      </c>
      <c r="C125" t="s">
        <v>13</v>
      </c>
      <c r="D125" t="s">
        <v>14</v>
      </c>
      <c r="E125">
        <v>38</v>
      </c>
      <c r="F125" s="5" t="s">
        <v>15</v>
      </c>
      <c r="G125" t="s">
        <v>30</v>
      </c>
      <c r="H125" t="s">
        <v>145</v>
      </c>
      <c r="I125" t="s">
        <v>18</v>
      </c>
      <c r="J125" t="s">
        <v>26</v>
      </c>
      <c r="K125" t="s">
        <v>20</v>
      </c>
      <c r="L125">
        <v>552</v>
      </c>
    </row>
    <row r="126" spans="1:12" x14ac:dyDescent="0.3">
      <c r="A126">
        <v>126</v>
      </c>
      <c r="B126" t="s">
        <v>156</v>
      </c>
      <c r="C126" t="s">
        <v>13</v>
      </c>
      <c r="D126" t="s">
        <v>28</v>
      </c>
      <c r="E126">
        <v>53</v>
      </c>
      <c r="F126" s="5" t="s">
        <v>62</v>
      </c>
      <c r="G126" t="s">
        <v>30</v>
      </c>
      <c r="H126" t="s">
        <v>145</v>
      </c>
      <c r="I126" t="s">
        <v>18</v>
      </c>
      <c r="J126" t="s">
        <v>65</v>
      </c>
      <c r="K126" t="s">
        <v>39</v>
      </c>
      <c r="L126">
        <v>529</v>
      </c>
    </row>
    <row r="127" spans="1:12" x14ac:dyDescent="0.3">
      <c r="A127">
        <v>127</v>
      </c>
      <c r="B127" t="s">
        <v>80</v>
      </c>
      <c r="C127" t="s">
        <v>13</v>
      </c>
      <c r="D127" t="s">
        <v>46</v>
      </c>
      <c r="E127">
        <v>34</v>
      </c>
      <c r="F127" s="5" t="s">
        <v>173</v>
      </c>
      <c r="G127" t="s">
        <v>30</v>
      </c>
      <c r="H127" t="s">
        <v>145</v>
      </c>
      <c r="I127" t="s">
        <v>18</v>
      </c>
      <c r="J127" t="s">
        <v>19</v>
      </c>
      <c r="K127" t="s">
        <v>20</v>
      </c>
      <c r="L127">
        <v>818</v>
      </c>
    </row>
    <row r="128" spans="1:12" x14ac:dyDescent="0.3">
      <c r="A128">
        <v>128</v>
      </c>
      <c r="B128" t="s">
        <v>99</v>
      </c>
      <c r="C128" t="s">
        <v>13</v>
      </c>
      <c r="D128" t="s">
        <v>46</v>
      </c>
      <c r="E128">
        <v>33</v>
      </c>
      <c r="F128" s="5" t="s">
        <v>174</v>
      </c>
      <c r="G128" t="s">
        <v>30</v>
      </c>
      <c r="H128" t="s">
        <v>145</v>
      </c>
      <c r="I128" t="s">
        <v>18</v>
      </c>
      <c r="J128" t="s">
        <v>22</v>
      </c>
      <c r="K128" t="s">
        <v>31</v>
      </c>
      <c r="L128">
        <v>473</v>
      </c>
    </row>
    <row r="129" spans="1:12" x14ac:dyDescent="0.3">
      <c r="A129">
        <v>129</v>
      </c>
      <c r="B129" t="s">
        <v>102</v>
      </c>
      <c r="C129" t="s">
        <v>13</v>
      </c>
      <c r="D129" t="s">
        <v>14</v>
      </c>
      <c r="E129">
        <v>38</v>
      </c>
      <c r="F129" s="5" t="s">
        <v>91</v>
      </c>
      <c r="G129" t="s">
        <v>30</v>
      </c>
      <c r="H129" t="s">
        <v>145</v>
      </c>
      <c r="I129" t="s">
        <v>18</v>
      </c>
      <c r="J129" t="s">
        <v>19</v>
      </c>
      <c r="K129" t="s">
        <v>20</v>
      </c>
      <c r="L129">
        <v>467</v>
      </c>
    </row>
    <row r="130" spans="1:12" x14ac:dyDescent="0.3">
      <c r="A130">
        <v>130</v>
      </c>
      <c r="B130" t="s">
        <v>175</v>
      </c>
      <c r="C130" t="s">
        <v>13</v>
      </c>
      <c r="D130" t="s">
        <v>46</v>
      </c>
      <c r="E130">
        <v>34</v>
      </c>
      <c r="F130" s="5" t="s">
        <v>176</v>
      </c>
      <c r="G130" t="s">
        <v>30</v>
      </c>
      <c r="H130" t="s">
        <v>145</v>
      </c>
      <c r="I130" t="s">
        <v>63</v>
      </c>
      <c r="J130" t="s">
        <v>22</v>
      </c>
      <c r="K130" t="s">
        <v>20</v>
      </c>
      <c r="L130">
        <v>469</v>
      </c>
    </row>
    <row r="131" spans="1:12" x14ac:dyDescent="0.3">
      <c r="A131">
        <v>131</v>
      </c>
      <c r="B131" t="s">
        <v>162</v>
      </c>
      <c r="C131" t="s">
        <v>13</v>
      </c>
      <c r="D131" t="s">
        <v>14</v>
      </c>
      <c r="E131">
        <v>36</v>
      </c>
      <c r="F131" s="5" t="s">
        <v>67</v>
      </c>
      <c r="G131" t="s">
        <v>30</v>
      </c>
      <c r="H131" t="s">
        <v>145</v>
      </c>
      <c r="I131" t="s">
        <v>18</v>
      </c>
      <c r="J131" t="s">
        <v>22</v>
      </c>
      <c r="K131" t="s">
        <v>31</v>
      </c>
      <c r="L131">
        <v>692</v>
      </c>
    </row>
    <row r="132" spans="1:12" x14ac:dyDescent="0.3">
      <c r="A132">
        <v>132</v>
      </c>
      <c r="B132" t="s">
        <v>177</v>
      </c>
      <c r="C132" t="s">
        <v>13</v>
      </c>
      <c r="D132" t="s">
        <v>33</v>
      </c>
      <c r="E132">
        <v>21</v>
      </c>
      <c r="F132" s="5" t="s">
        <v>178</v>
      </c>
      <c r="G132" t="s">
        <v>30</v>
      </c>
      <c r="H132" t="s">
        <v>145</v>
      </c>
      <c r="I132" t="s">
        <v>18</v>
      </c>
      <c r="J132" t="s">
        <v>26</v>
      </c>
      <c r="K132" t="s">
        <v>20</v>
      </c>
      <c r="L132">
        <v>493</v>
      </c>
    </row>
    <row r="133" spans="1:12" x14ac:dyDescent="0.3">
      <c r="A133">
        <v>133</v>
      </c>
      <c r="B133" t="s">
        <v>179</v>
      </c>
      <c r="C133" t="s">
        <v>13</v>
      </c>
      <c r="D133" t="s">
        <v>46</v>
      </c>
      <c r="E133">
        <v>28</v>
      </c>
      <c r="F133" s="5" t="s">
        <v>180</v>
      </c>
      <c r="G133" t="s">
        <v>30</v>
      </c>
      <c r="H133" t="s">
        <v>145</v>
      </c>
      <c r="I133" t="s">
        <v>63</v>
      </c>
      <c r="J133" t="s">
        <v>22</v>
      </c>
      <c r="K133" t="s">
        <v>20</v>
      </c>
      <c r="L133">
        <v>816</v>
      </c>
    </row>
    <row r="134" spans="1:12" x14ac:dyDescent="0.3">
      <c r="A134">
        <v>134</v>
      </c>
      <c r="B134" t="s">
        <v>116</v>
      </c>
      <c r="C134" t="s">
        <v>13</v>
      </c>
      <c r="D134" t="s">
        <v>46</v>
      </c>
      <c r="E134">
        <v>34</v>
      </c>
      <c r="F134" s="5" t="s">
        <v>71</v>
      </c>
      <c r="G134" t="s">
        <v>30</v>
      </c>
      <c r="H134" t="s">
        <v>145</v>
      </c>
      <c r="I134" t="s">
        <v>63</v>
      </c>
      <c r="J134" t="s">
        <v>19</v>
      </c>
      <c r="K134" t="s">
        <v>31</v>
      </c>
      <c r="L134">
        <v>328</v>
      </c>
    </row>
    <row r="135" spans="1:12" x14ac:dyDescent="0.3">
      <c r="A135">
        <v>135</v>
      </c>
      <c r="B135" t="s">
        <v>60</v>
      </c>
      <c r="C135" t="s">
        <v>13</v>
      </c>
      <c r="D135" t="s">
        <v>46</v>
      </c>
      <c r="E135">
        <v>34</v>
      </c>
      <c r="F135" s="5" t="s">
        <v>87</v>
      </c>
      <c r="G135" t="s">
        <v>30</v>
      </c>
      <c r="H135" t="s">
        <v>145</v>
      </c>
      <c r="I135" t="s">
        <v>18</v>
      </c>
      <c r="J135" t="s">
        <v>22</v>
      </c>
      <c r="K135" t="s">
        <v>20</v>
      </c>
      <c r="L135">
        <v>464</v>
      </c>
    </row>
    <row r="136" spans="1:12" x14ac:dyDescent="0.3">
      <c r="A136">
        <v>136</v>
      </c>
      <c r="B136" t="s">
        <v>40</v>
      </c>
      <c r="C136" t="s">
        <v>13</v>
      </c>
      <c r="D136" t="s">
        <v>46</v>
      </c>
      <c r="E136">
        <v>35</v>
      </c>
      <c r="F136" s="5" t="s">
        <v>87</v>
      </c>
      <c r="G136" t="s">
        <v>30</v>
      </c>
      <c r="H136" t="s">
        <v>145</v>
      </c>
      <c r="I136" t="s">
        <v>18</v>
      </c>
      <c r="J136" t="s">
        <v>26</v>
      </c>
      <c r="K136" t="s">
        <v>31</v>
      </c>
      <c r="L136">
        <v>721</v>
      </c>
    </row>
    <row r="137" spans="1:12" x14ac:dyDescent="0.3">
      <c r="A137">
        <v>137</v>
      </c>
      <c r="B137" t="s">
        <v>181</v>
      </c>
      <c r="C137" t="s">
        <v>13</v>
      </c>
      <c r="D137" t="s">
        <v>14</v>
      </c>
      <c r="E137">
        <v>44</v>
      </c>
      <c r="F137" s="5" t="s">
        <v>100</v>
      </c>
      <c r="G137" t="s">
        <v>30</v>
      </c>
      <c r="H137" t="s">
        <v>145</v>
      </c>
      <c r="I137" t="s">
        <v>18</v>
      </c>
      <c r="J137" t="s">
        <v>26</v>
      </c>
      <c r="K137" t="s">
        <v>20</v>
      </c>
      <c r="L137">
        <v>638</v>
      </c>
    </row>
    <row r="138" spans="1:12" x14ac:dyDescent="0.3">
      <c r="A138">
        <v>138</v>
      </c>
      <c r="B138" t="s">
        <v>181</v>
      </c>
      <c r="C138" t="s">
        <v>13</v>
      </c>
      <c r="D138" t="s">
        <v>14</v>
      </c>
      <c r="E138">
        <v>39</v>
      </c>
      <c r="F138" s="5" t="s">
        <v>15</v>
      </c>
      <c r="G138" t="s">
        <v>30</v>
      </c>
      <c r="H138" t="s">
        <v>145</v>
      </c>
      <c r="I138" t="s">
        <v>18</v>
      </c>
      <c r="J138" t="s">
        <v>19</v>
      </c>
      <c r="K138" t="s">
        <v>31</v>
      </c>
      <c r="L138">
        <v>795</v>
      </c>
    </row>
    <row r="139" spans="1:12" x14ac:dyDescent="0.3">
      <c r="A139">
        <v>139</v>
      </c>
      <c r="B139" t="s">
        <v>64</v>
      </c>
      <c r="C139" t="s">
        <v>13</v>
      </c>
      <c r="D139" t="s">
        <v>28</v>
      </c>
      <c r="E139">
        <v>50</v>
      </c>
      <c r="F139" s="5" t="s">
        <v>61</v>
      </c>
      <c r="G139" t="s">
        <v>30</v>
      </c>
      <c r="H139" t="s">
        <v>145</v>
      </c>
      <c r="I139" t="s">
        <v>18</v>
      </c>
      <c r="J139" t="s">
        <v>38</v>
      </c>
      <c r="K139" t="s">
        <v>31</v>
      </c>
      <c r="L139">
        <v>664</v>
      </c>
    </row>
    <row r="140" spans="1:12" x14ac:dyDescent="0.3">
      <c r="A140">
        <v>140</v>
      </c>
      <c r="B140" t="s">
        <v>182</v>
      </c>
      <c r="C140" t="s">
        <v>13</v>
      </c>
      <c r="D140" t="s">
        <v>46</v>
      </c>
      <c r="E140">
        <v>28</v>
      </c>
      <c r="F140" s="5" t="s">
        <v>183</v>
      </c>
      <c r="G140" t="s">
        <v>30</v>
      </c>
      <c r="H140" t="s">
        <v>145</v>
      </c>
      <c r="I140" t="s">
        <v>63</v>
      </c>
      <c r="J140" t="s">
        <v>38</v>
      </c>
      <c r="K140" t="s">
        <v>20</v>
      </c>
      <c r="L140">
        <v>641</v>
      </c>
    </row>
    <row r="141" spans="1:12" x14ac:dyDescent="0.3">
      <c r="A141">
        <v>141</v>
      </c>
      <c r="B141" t="s">
        <v>128</v>
      </c>
      <c r="C141" t="s">
        <v>13</v>
      </c>
      <c r="D141" t="s">
        <v>46</v>
      </c>
      <c r="E141">
        <v>29</v>
      </c>
      <c r="F141" s="5" t="s">
        <v>97</v>
      </c>
      <c r="G141" t="s">
        <v>30</v>
      </c>
      <c r="H141" t="s">
        <v>145</v>
      </c>
      <c r="I141" t="s">
        <v>63</v>
      </c>
      <c r="J141" t="s">
        <v>22</v>
      </c>
      <c r="K141" t="s">
        <v>20</v>
      </c>
      <c r="L141">
        <v>799</v>
      </c>
    </row>
    <row r="142" spans="1:12" x14ac:dyDescent="0.3">
      <c r="A142">
        <v>142</v>
      </c>
      <c r="B142" t="s">
        <v>106</v>
      </c>
      <c r="C142" t="s">
        <v>13</v>
      </c>
      <c r="D142" t="s">
        <v>14</v>
      </c>
      <c r="E142">
        <v>40</v>
      </c>
      <c r="F142" s="5" t="s">
        <v>184</v>
      </c>
      <c r="G142" t="s">
        <v>30</v>
      </c>
      <c r="H142" t="s">
        <v>145</v>
      </c>
      <c r="I142" t="s">
        <v>18</v>
      </c>
      <c r="J142" t="s">
        <v>65</v>
      </c>
      <c r="K142" t="s">
        <v>20</v>
      </c>
      <c r="L142">
        <v>810</v>
      </c>
    </row>
    <row r="143" spans="1:12" x14ac:dyDescent="0.3">
      <c r="A143">
        <v>143</v>
      </c>
      <c r="B143" t="s">
        <v>175</v>
      </c>
      <c r="C143" t="s">
        <v>13</v>
      </c>
      <c r="D143" t="s">
        <v>28</v>
      </c>
      <c r="E143">
        <v>52</v>
      </c>
      <c r="F143" s="5" t="s">
        <v>103</v>
      </c>
      <c r="G143" t="s">
        <v>30</v>
      </c>
      <c r="H143" t="s">
        <v>145</v>
      </c>
      <c r="I143" t="s">
        <v>18</v>
      </c>
      <c r="J143" t="s">
        <v>22</v>
      </c>
      <c r="K143" t="s">
        <v>39</v>
      </c>
      <c r="L143">
        <v>626</v>
      </c>
    </row>
    <row r="144" spans="1:12" x14ac:dyDescent="0.3">
      <c r="A144">
        <v>144</v>
      </c>
      <c r="B144" t="s">
        <v>95</v>
      </c>
      <c r="C144" t="s">
        <v>13</v>
      </c>
      <c r="D144" t="s">
        <v>46</v>
      </c>
      <c r="E144">
        <v>35</v>
      </c>
      <c r="F144" s="5" t="s">
        <v>185</v>
      </c>
      <c r="G144" t="s">
        <v>30</v>
      </c>
      <c r="H144" t="s">
        <v>145</v>
      </c>
      <c r="I144" t="s">
        <v>18</v>
      </c>
      <c r="J144" t="s">
        <v>19</v>
      </c>
      <c r="K144" t="s">
        <v>39</v>
      </c>
      <c r="L144">
        <v>516</v>
      </c>
    </row>
    <row r="145" spans="1:12" x14ac:dyDescent="0.3">
      <c r="A145">
        <v>145</v>
      </c>
      <c r="B145" t="s">
        <v>186</v>
      </c>
      <c r="C145" t="s">
        <v>13</v>
      </c>
      <c r="D145" t="s">
        <v>46</v>
      </c>
      <c r="E145">
        <v>27</v>
      </c>
      <c r="F145" s="5" t="s">
        <v>187</v>
      </c>
      <c r="G145" t="s">
        <v>30</v>
      </c>
      <c r="H145" t="s">
        <v>145</v>
      </c>
      <c r="I145" t="s">
        <v>63</v>
      </c>
      <c r="J145" t="s">
        <v>19</v>
      </c>
      <c r="K145" t="s">
        <v>39</v>
      </c>
      <c r="L145">
        <v>600</v>
      </c>
    </row>
    <row r="146" spans="1:12" x14ac:dyDescent="0.3">
      <c r="A146">
        <v>146</v>
      </c>
      <c r="B146" t="s">
        <v>158</v>
      </c>
      <c r="C146" t="s">
        <v>13</v>
      </c>
      <c r="D146" t="s">
        <v>33</v>
      </c>
      <c r="E146">
        <v>24</v>
      </c>
      <c r="F146" s="5" t="s">
        <v>188</v>
      </c>
      <c r="G146" t="s">
        <v>30</v>
      </c>
      <c r="H146" t="s">
        <v>145</v>
      </c>
      <c r="I146" t="s">
        <v>18</v>
      </c>
      <c r="J146" t="s">
        <v>19</v>
      </c>
      <c r="K146" t="s">
        <v>31</v>
      </c>
      <c r="L146">
        <v>431</v>
      </c>
    </row>
    <row r="147" spans="1:12" x14ac:dyDescent="0.3">
      <c r="A147">
        <v>147</v>
      </c>
      <c r="B147" t="s">
        <v>27</v>
      </c>
      <c r="C147" t="s">
        <v>13</v>
      </c>
      <c r="D147" t="s">
        <v>46</v>
      </c>
      <c r="E147">
        <v>29</v>
      </c>
      <c r="F147" s="5" t="s">
        <v>53</v>
      </c>
      <c r="G147" t="s">
        <v>30</v>
      </c>
      <c r="H147" t="s">
        <v>145</v>
      </c>
      <c r="I147" t="s">
        <v>18</v>
      </c>
      <c r="J147" t="s">
        <v>19</v>
      </c>
      <c r="K147" t="s">
        <v>20</v>
      </c>
      <c r="L147">
        <v>369</v>
      </c>
    </row>
    <row r="148" spans="1:12" x14ac:dyDescent="0.3">
      <c r="A148">
        <v>148</v>
      </c>
      <c r="B148" t="s">
        <v>12</v>
      </c>
      <c r="C148" t="s">
        <v>13</v>
      </c>
      <c r="D148" t="s">
        <v>28</v>
      </c>
      <c r="E148">
        <v>53</v>
      </c>
      <c r="F148" s="5" t="s">
        <v>189</v>
      </c>
      <c r="G148" t="s">
        <v>30</v>
      </c>
      <c r="H148" t="s">
        <v>145</v>
      </c>
      <c r="I148" t="s">
        <v>18</v>
      </c>
      <c r="J148" t="s">
        <v>19</v>
      </c>
      <c r="K148" t="s">
        <v>31</v>
      </c>
      <c r="L148">
        <v>551</v>
      </c>
    </row>
    <row r="149" spans="1:12" x14ac:dyDescent="0.3">
      <c r="A149">
        <v>149</v>
      </c>
      <c r="B149" t="s">
        <v>190</v>
      </c>
      <c r="C149" t="s">
        <v>13</v>
      </c>
      <c r="D149" t="s">
        <v>33</v>
      </c>
      <c r="E149">
        <v>22</v>
      </c>
      <c r="F149" s="5" t="s">
        <v>191</v>
      </c>
      <c r="G149" t="s">
        <v>30</v>
      </c>
      <c r="H149" t="s">
        <v>145</v>
      </c>
      <c r="I149" t="s">
        <v>63</v>
      </c>
      <c r="J149" t="s">
        <v>26</v>
      </c>
      <c r="K149" t="s">
        <v>39</v>
      </c>
      <c r="L149">
        <v>714</v>
      </c>
    </row>
    <row r="150" spans="1:12" x14ac:dyDescent="0.3">
      <c r="A150">
        <v>150</v>
      </c>
      <c r="B150" t="s">
        <v>192</v>
      </c>
      <c r="C150" t="s">
        <v>13</v>
      </c>
      <c r="D150" t="s">
        <v>46</v>
      </c>
      <c r="E150">
        <v>35</v>
      </c>
      <c r="F150" s="5" t="s">
        <v>87</v>
      </c>
      <c r="G150" t="s">
        <v>30</v>
      </c>
      <c r="H150" t="s">
        <v>145</v>
      </c>
      <c r="I150" t="s">
        <v>63</v>
      </c>
      <c r="J150" t="s">
        <v>38</v>
      </c>
      <c r="K150" t="s">
        <v>20</v>
      </c>
      <c r="L150">
        <v>744</v>
      </c>
    </row>
    <row r="151" spans="1:12" x14ac:dyDescent="0.3">
      <c r="A151">
        <v>151</v>
      </c>
      <c r="B151" t="s">
        <v>84</v>
      </c>
      <c r="C151" t="s">
        <v>13</v>
      </c>
      <c r="D151" t="s">
        <v>28</v>
      </c>
      <c r="E151">
        <v>46</v>
      </c>
      <c r="F151" s="5" t="s">
        <v>59</v>
      </c>
      <c r="G151" t="s">
        <v>30</v>
      </c>
      <c r="H151" t="s">
        <v>145</v>
      </c>
      <c r="I151" t="s">
        <v>44</v>
      </c>
      <c r="J151" t="s">
        <v>19</v>
      </c>
      <c r="K151" t="s">
        <v>31</v>
      </c>
      <c r="L151">
        <v>481</v>
      </c>
    </row>
    <row r="152" spans="1:12" x14ac:dyDescent="0.3">
      <c r="A152">
        <v>152</v>
      </c>
      <c r="B152" t="s">
        <v>130</v>
      </c>
      <c r="C152" t="s">
        <v>13</v>
      </c>
      <c r="D152" t="s">
        <v>46</v>
      </c>
      <c r="E152">
        <v>31</v>
      </c>
      <c r="F152" s="5" t="s">
        <v>174</v>
      </c>
      <c r="G152" t="s">
        <v>30</v>
      </c>
      <c r="H152" t="s">
        <v>105</v>
      </c>
      <c r="I152" t="s">
        <v>18</v>
      </c>
      <c r="J152" t="s">
        <v>65</v>
      </c>
      <c r="K152" t="s">
        <v>20</v>
      </c>
      <c r="L152">
        <v>466</v>
      </c>
    </row>
    <row r="153" spans="1:12" x14ac:dyDescent="0.3">
      <c r="A153">
        <v>153</v>
      </c>
      <c r="B153" t="s">
        <v>130</v>
      </c>
      <c r="C153" t="s">
        <v>13</v>
      </c>
      <c r="D153" t="s">
        <v>28</v>
      </c>
      <c r="E153">
        <v>52</v>
      </c>
      <c r="F153" s="5" t="s">
        <v>103</v>
      </c>
      <c r="G153" t="s">
        <v>74</v>
      </c>
      <c r="H153" t="s">
        <v>105</v>
      </c>
      <c r="I153" t="s">
        <v>18</v>
      </c>
      <c r="J153" t="s">
        <v>65</v>
      </c>
      <c r="K153" t="s">
        <v>31</v>
      </c>
      <c r="L153">
        <v>390</v>
      </c>
    </row>
    <row r="154" spans="1:12" x14ac:dyDescent="0.3">
      <c r="A154">
        <v>154</v>
      </c>
      <c r="B154" t="s">
        <v>134</v>
      </c>
      <c r="C154" t="s">
        <v>13</v>
      </c>
      <c r="D154" t="s">
        <v>14</v>
      </c>
      <c r="E154">
        <v>45</v>
      </c>
      <c r="F154" s="5" t="s">
        <v>193</v>
      </c>
      <c r="G154" t="s">
        <v>74</v>
      </c>
      <c r="H154" t="s">
        <v>105</v>
      </c>
      <c r="I154" t="s">
        <v>63</v>
      </c>
      <c r="J154" t="s">
        <v>65</v>
      </c>
      <c r="K154" t="s">
        <v>20</v>
      </c>
      <c r="L154">
        <v>830</v>
      </c>
    </row>
    <row r="155" spans="1:12" x14ac:dyDescent="0.3">
      <c r="A155">
        <v>155</v>
      </c>
      <c r="B155" t="s">
        <v>149</v>
      </c>
      <c r="C155" t="s">
        <v>13</v>
      </c>
      <c r="D155" t="s">
        <v>28</v>
      </c>
      <c r="E155">
        <v>51</v>
      </c>
      <c r="F155" s="5" t="s">
        <v>194</v>
      </c>
      <c r="G155" t="s">
        <v>74</v>
      </c>
      <c r="H155" t="s">
        <v>105</v>
      </c>
      <c r="I155" t="s">
        <v>18</v>
      </c>
      <c r="J155" t="s">
        <v>65</v>
      </c>
      <c r="K155" t="s">
        <v>39</v>
      </c>
      <c r="L155">
        <v>338</v>
      </c>
    </row>
    <row r="156" spans="1:12" x14ac:dyDescent="0.3">
      <c r="A156">
        <v>156</v>
      </c>
      <c r="B156" t="s">
        <v>153</v>
      </c>
      <c r="C156" t="s">
        <v>13</v>
      </c>
      <c r="D156" t="s">
        <v>14</v>
      </c>
      <c r="E156">
        <v>44</v>
      </c>
      <c r="F156" s="5" t="s">
        <v>195</v>
      </c>
      <c r="G156" t="s">
        <v>74</v>
      </c>
      <c r="H156" t="s">
        <v>105</v>
      </c>
      <c r="I156" t="s">
        <v>18</v>
      </c>
      <c r="J156" t="s">
        <v>26</v>
      </c>
      <c r="K156" t="s">
        <v>39</v>
      </c>
      <c r="L156">
        <v>425</v>
      </c>
    </row>
    <row r="157" spans="1:12" x14ac:dyDescent="0.3">
      <c r="A157">
        <v>157</v>
      </c>
      <c r="B157" t="s">
        <v>196</v>
      </c>
      <c r="C157" t="s">
        <v>13</v>
      </c>
      <c r="D157" t="s">
        <v>28</v>
      </c>
      <c r="E157">
        <v>55</v>
      </c>
      <c r="F157" s="5" t="s">
        <v>43</v>
      </c>
      <c r="G157" t="s">
        <v>74</v>
      </c>
      <c r="H157" t="s">
        <v>105</v>
      </c>
      <c r="I157" t="s">
        <v>63</v>
      </c>
      <c r="J157" t="s">
        <v>65</v>
      </c>
      <c r="K157" t="s">
        <v>20</v>
      </c>
      <c r="L157">
        <v>750</v>
      </c>
    </row>
    <row r="158" spans="1:12" x14ac:dyDescent="0.3">
      <c r="A158">
        <v>158</v>
      </c>
      <c r="B158" t="s">
        <v>84</v>
      </c>
      <c r="C158" t="s">
        <v>13</v>
      </c>
      <c r="D158" t="s">
        <v>197</v>
      </c>
      <c r="E158">
        <v>57</v>
      </c>
      <c r="F158" s="5" t="s">
        <v>198</v>
      </c>
      <c r="G158" t="s">
        <v>74</v>
      </c>
      <c r="H158" t="s">
        <v>105</v>
      </c>
      <c r="I158" t="s">
        <v>18</v>
      </c>
      <c r="J158" t="s">
        <v>19</v>
      </c>
      <c r="K158" t="s">
        <v>31</v>
      </c>
      <c r="L158">
        <v>472</v>
      </c>
    </row>
    <row r="159" spans="1:12" x14ac:dyDescent="0.3">
      <c r="A159">
        <v>159</v>
      </c>
      <c r="B159" t="s">
        <v>199</v>
      </c>
      <c r="C159" t="s">
        <v>13</v>
      </c>
      <c r="D159" t="s">
        <v>28</v>
      </c>
      <c r="E159">
        <v>49</v>
      </c>
      <c r="F159" s="5" t="s">
        <v>200</v>
      </c>
      <c r="G159" t="s">
        <v>74</v>
      </c>
      <c r="H159" t="s">
        <v>105</v>
      </c>
      <c r="I159" t="s">
        <v>18</v>
      </c>
      <c r="J159" t="s">
        <v>22</v>
      </c>
      <c r="K159" t="s">
        <v>39</v>
      </c>
      <c r="L159">
        <v>519</v>
      </c>
    </row>
    <row r="160" spans="1:12" x14ac:dyDescent="0.3">
      <c r="A160">
        <v>160</v>
      </c>
      <c r="B160" t="s">
        <v>72</v>
      </c>
      <c r="C160" t="s">
        <v>13</v>
      </c>
      <c r="D160" t="s">
        <v>28</v>
      </c>
      <c r="E160">
        <v>49</v>
      </c>
      <c r="F160" s="5" t="s">
        <v>167</v>
      </c>
      <c r="G160" t="s">
        <v>74</v>
      </c>
      <c r="H160" t="s">
        <v>105</v>
      </c>
      <c r="I160" t="s">
        <v>18</v>
      </c>
      <c r="J160" t="s">
        <v>65</v>
      </c>
      <c r="K160" t="s">
        <v>39</v>
      </c>
      <c r="L160">
        <v>357</v>
      </c>
    </row>
    <row r="161" spans="1:12" x14ac:dyDescent="0.3">
      <c r="A161">
        <v>161</v>
      </c>
      <c r="B161" t="s">
        <v>82</v>
      </c>
      <c r="C161" t="s">
        <v>13</v>
      </c>
      <c r="D161" t="s">
        <v>197</v>
      </c>
      <c r="E161">
        <v>59</v>
      </c>
      <c r="F161" s="5" t="s">
        <v>201</v>
      </c>
      <c r="G161" t="s">
        <v>74</v>
      </c>
      <c r="H161" t="s">
        <v>105</v>
      </c>
      <c r="I161" t="s">
        <v>18</v>
      </c>
      <c r="J161" t="s">
        <v>26</v>
      </c>
      <c r="K161" t="s">
        <v>39</v>
      </c>
      <c r="L161">
        <v>775</v>
      </c>
    </row>
    <row r="162" spans="1:12" x14ac:dyDescent="0.3">
      <c r="A162">
        <v>162</v>
      </c>
      <c r="B162" t="s">
        <v>99</v>
      </c>
      <c r="C162" t="s">
        <v>13</v>
      </c>
      <c r="D162" t="s">
        <v>14</v>
      </c>
      <c r="E162">
        <v>38</v>
      </c>
      <c r="F162" s="5" t="s">
        <v>202</v>
      </c>
      <c r="G162" t="s">
        <v>74</v>
      </c>
      <c r="H162" t="s">
        <v>105</v>
      </c>
      <c r="I162" t="s">
        <v>18</v>
      </c>
      <c r="J162" t="s">
        <v>26</v>
      </c>
      <c r="K162" t="s">
        <v>20</v>
      </c>
      <c r="L162">
        <v>755</v>
      </c>
    </row>
    <row r="163" spans="1:12" x14ac:dyDescent="0.3">
      <c r="A163">
        <v>163</v>
      </c>
      <c r="B163" t="s">
        <v>54</v>
      </c>
      <c r="C163" t="s">
        <v>13</v>
      </c>
      <c r="D163" t="s">
        <v>33</v>
      </c>
      <c r="G163" t="s">
        <v>74</v>
      </c>
      <c r="H163" t="s">
        <v>105</v>
      </c>
      <c r="I163" t="s">
        <v>63</v>
      </c>
      <c r="J163" t="s">
        <v>65</v>
      </c>
      <c r="K163" t="s">
        <v>20</v>
      </c>
      <c r="L163">
        <v>660</v>
      </c>
    </row>
    <row r="164" spans="1:12" x14ac:dyDescent="0.3">
      <c r="A164">
        <v>164</v>
      </c>
      <c r="B164" t="s">
        <v>89</v>
      </c>
      <c r="C164" t="s">
        <v>13</v>
      </c>
      <c r="D164" t="s">
        <v>14</v>
      </c>
      <c r="E164">
        <v>43</v>
      </c>
      <c r="F164" s="5" t="s">
        <v>203</v>
      </c>
      <c r="G164" t="s">
        <v>74</v>
      </c>
      <c r="H164" t="s">
        <v>105</v>
      </c>
      <c r="I164" t="s">
        <v>44</v>
      </c>
      <c r="J164" t="s">
        <v>22</v>
      </c>
      <c r="K164" t="s">
        <v>31</v>
      </c>
      <c r="L164">
        <v>300</v>
      </c>
    </row>
    <row r="165" spans="1:12" x14ac:dyDescent="0.3">
      <c r="A165">
        <v>165</v>
      </c>
      <c r="B165" t="s">
        <v>153</v>
      </c>
      <c r="C165" t="s">
        <v>13</v>
      </c>
      <c r="D165" t="s">
        <v>14</v>
      </c>
      <c r="E165">
        <v>44</v>
      </c>
      <c r="F165" s="5" t="s">
        <v>100</v>
      </c>
      <c r="G165" t="s">
        <v>74</v>
      </c>
      <c r="H165" t="s">
        <v>105</v>
      </c>
      <c r="I165" t="s">
        <v>63</v>
      </c>
      <c r="J165" t="s">
        <v>65</v>
      </c>
      <c r="K165" t="s">
        <v>31</v>
      </c>
      <c r="L165">
        <v>686</v>
      </c>
    </row>
    <row r="166" spans="1:12" x14ac:dyDescent="0.3">
      <c r="A166">
        <v>166</v>
      </c>
      <c r="B166" t="s">
        <v>102</v>
      </c>
      <c r="C166" t="s">
        <v>13</v>
      </c>
      <c r="D166" t="s">
        <v>46</v>
      </c>
      <c r="E166">
        <v>29</v>
      </c>
      <c r="F166" s="5" t="s">
        <v>53</v>
      </c>
      <c r="G166" t="s">
        <v>74</v>
      </c>
      <c r="H166" t="s">
        <v>105</v>
      </c>
      <c r="I166" t="s">
        <v>18</v>
      </c>
      <c r="J166" t="s">
        <v>26</v>
      </c>
      <c r="K166" t="s">
        <v>31</v>
      </c>
      <c r="L166">
        <v>647</v>
      </c>
    </row>
    <row r="167" spans="1:12" x14ac:dyDescent="0.3">
      <c r="A167">
        <v>167</v>
      </c>
      <c r="B167" t="s">
        <v>45</v>
      </c>
      <c r="C167" t="s">
        <v>13</v>
      </c>
      <c r="D167" t="s">
        <v>28</v>
      </c>
      <c r="E167">
        <v>55</v>
      </c>
      <c r="F167" s="5" t="s">
        <v>57</v>
      </c>
      <c r="G167" t="s">
        <v>74</v>
      </c>
      <c r="H167" t="s">
        <v>105</v>
      </c>
      <c r="I167" t="s">
        <v>63</v>
      </c>
      <c r="J167" t="s">
        <v>38</v>
      </c>
      <c r="K167" t="s">
        <v>20</v>
      </c>
      <c r="L167">
        <v>489</v>
      </c>
    </row>
    <row r="168" spans="1:12" x14ac:dyDescent="0.3">
      <c r="A168">
        <v>168</v>
      </c>
      <c r="B168" t="s">
        <v>169</v>
      </c>
      <c r="C168" t="s">
        <v>13</v>
      </c>
      <c r="D168" t="s">
        <v>28</v>
      </c>
      <c r="E168">
        <v>51</v>
      </c>
      <c r="F168" s="5" t="s">
        <v>113</v>
      </c>
      <c r="G168" t="s">
        <v>74</v>
      </c>
      <c r="H168" t="s">
        <v>105</v>
      </c>
      <c r="I168" t="s">
        <v>63</v>
      </c>
      <c r="J168" t="s">
        <v>19</v>
      </c>
      <c r="K168" t="s">
        <v>20</v>
      </c>
      <c r="L168">
        <v>804</v>
      </c>
    </row>
    <row r="169" spans="1:12" x14ac:dyDescent="0.3">
      <c r="A169">
        <v>169</v>
      </c>
      <c r="B169" t="s">
        <v>130</v>
      </c>
      <c r="C169" t="s">
        <v>13</v>
      </c>
      <c r="D169" t="s">
        <v>14</v>
      </c>
      <c r="E169">
        <v>45</v>
      </c>
      <c r="F169" s="5" t="s">
        <v>204</v>
      </c>
      <c r="G169" t="s">
        <v>74</v>
      </c>
      <c r="H169" t="s">
        <v>105</v>
      </c>
      <c r="I169" t="s">
        <v>44</v>
      </c>
      <c r="J169" t="s">
        <v>26</v>
      </c>
      <c r="K169" t="s">
        <v>31</v>
      </c>
      <c r="L169">
        <v>490</v>
      </c>
    </row>
    <row r="170" spans="1:12" x14ac:dyDescent="0.3">
      <c r="A170">
        <v>170</v>
      </c>
      <c r="B170" t="s">
        <v>119</v>
      </c>
      <c r="C170" t="s">
        <v>13</v>
      </c>
      <c r="D170" t="s">
        <v>14</v>
      </c>
      <c r="E170">
        <v>36</v>
      </c>
      <c r="F170" s="5" t="s">
        <v>205</v>
      </c>
      <c r="G170" t="s">
        <v>74</v>
      </c>
      <c r="H170" t="s">
        <v>105</v>
      </c>
      <c r="I170" t="s">
        <v>44</v>
      </c>
      <c r="J170" t="s">
        <v>65</v>
      </c>
      <c r="K170" t="s">
        <v>31</v>
      </c>
      <c r="L170">
        <v>807</v>
      </c>
    </row>
    <row r="171" spans="1:12" x14ac:dyDescent="0.3">
      <c r="A171">
        <v>171</v>
      </c>
      <c r="B171" t="s">
        <v>80</v>
      </c>
      <c r="C171" t="s">
        <v>13</v>
      </c>
      <c r="D171" t="s">
        <v>14</v>
      </c>
      <c r="E171">
        <v>38</v>
      </c>
      <c r="F171" s="5" t="s">
        <v>206</v>
      </c>
      <c r="G171" t="s">
        <v>74</v>
      </c>
      <c r="H171" t="s">
        <v>105</v>
      </c>
      <c r="I171" t="s">
        <v>63</v>
      </c>
      <c r="J171" t="s">
        <v>19</v>
      </c>
      <c r="K171" t="s">
        <v>20</v>
      </c>
      <c r="L171">
        <v>668</v>
      </c>
    </row>
    <row r="172" spans="1:12" x14ac:dyDescent="0.3">
      <c r="A172">
        <v>172</v>
      </c>
      <c r="B172" t="s">
        <v>120</v>
      </c>
      <c r="C172" t="s">
        <v>13</v>
      </c>
      <c r="D172" t="s">
        <v>28</v>
      </c>
      <c r="E172">
        <v>46</v>
      </c>
      <c r="F172" s="5" t="s">
        <v>24</v>
      </c>
      <c r="G172" t="s">
        <v>104</v>
      </c>
      <c r="H172" t="s">
        <v>105</v>
      </c>
      <c r="I172" t="s">
        <v>18</v>
      </c>
      <c r="J172" t="s">
        <v>65</v>
      </c>
      <c r="K172" t="s">
        <v>31</v>
      </c>
      <c r="L172">
        <v>708</v>
      </c>
    </row>
    <row r="173" spans="1:12" x14ac:dyDescent="0.3">
      <c r="A173">
        <v>173</v>
      </c>
      <c r="B173" t="s">
        <v>207</v>
      </c>
      <c r="C173" t="s">
        <v>13</v>
      </c>
      <c r="D173" t="s">
        <v>28</v>
      </c>
      <c r="E173">
        <v>50</v>
      </c>
      <c r="F173" s="5" t="s">
        <v>61</v>
      </c>
      <c r="G173" t="s">
        <v>104</v>
      </c>
      <c r="H173" t="s">
        <v>105</v>
      </c>
      <c r="I173" t="s">
        <v>18</v>
      </c>
      <c r="J173" t="s">
        <v>65</v>
      </c>
      <c r="K173" t="s">
        <v>39</v>
      </c>
      <c r="L173">
        <v>416</v>
      </c>
    </row>
    <row r="174" spans="1:12" x14ac:dyDescent="0.3">
      <c r="A174">
        <v>174</v>
      </c>
      <c r="B174" t="s">
        <v>98</v>
      </c>
      <c r="C174" t="s">
        <v>13</v>
      </c>
      <c r="D174" t="s">
        <v>28</v>
      </c>
      <c r="E174">
        <v>54</v>
      </c>
      <c r="F174" s="5" t="s">
        <v>92</v>
      </c>
      <c r="G174" t="s">
        <v>104</v>
      </c>
      <c r="H174" t="s">
        <v>105</v>
      </c>
      <c r="I174" t="s">
        <v>18</v>
      </c>
      <c r="J174" t="s">
        <v>38</v>
      </c>
      <c r="K174" t="s">
        <v>20</v>
      </c>
      <c r="L174">
        <v>433</v>
      </c>
    </row>
    <row r="175" spans="1:12" x14ac:dyDescent="0.3">
      <c r="A175">
        <v>175</v>
      </c>
      <c r="B175" t="s">
        <v>126</v>
      </c>
      <c r="C175" t="s">
        <v>13</v>
      </c>
      <c r="D175" t="s">
        <v>14</v>
      </c>
      <c r="E175">
        <v>45</v>
      </c>
      <c r="F175" s="5" t="s">
        <v>24</v>
      </c>
      <c r="G175" t="s">
        <v>104</v>
      </c>
      <c r="H175" t="s">
        <v>105</v>
      </c>
      <c r="I175" t="s">
        <v>18</v>
      </c>
      <c r="J175" t="s">
        <v>19</v>
      </c>
      <c r="K175" t="s">
        <v>31</v>
      </c>
      <c r="L175">
        <v>357</v>
      </c>
    </row>
    <row r="176" spans="1:12" x14ac:dyDescent="0.3">
      <c r="A176">
        <v>176</v>
      </c>
      <c r="B176" t="s">
        <v>208</v>
      </c>
      <c r="C176" t="s">
        <v>13</v>
      </c>
      <c r="D176" t="s">
        <v>14</v>
      </c>
      <c r="E176">
        <v>39</v>
      </c>
      <c r="F176" s="5" t="s">
        <v>37</v>
      </c>
      <c r="G176" t="s">
        <v>104</v>
      </c>
      <c r="H176" t="s">
        <v>105</v>
      </c>
      <c r="I176" t="s">
        <v>18</v>
      </c>
      <c r="J176" t="s">
        <v>19</v>
      </c>
      <c r="K176" t="s">
        <v>20</v>
      </c>
      <c r="L176">
        <v>472</v>
      </c>
    </row>
    <row r="177" spans="1:12" x14ac:dyDescent="0.3">
      <c r="A177">
        <v>177</v>
      </c>
      <c r="B177" t="s">
        <v>207</v>
      </c>
      <c r="C177" t="s">
        <v>13</v>
      </c>
      <c r="D177" t="s">
        <v>14</v>
      </c>
      <c r="E177">
        <v>44</v>
      </c>
      <c r="F177" s="5" t="s">
        <v>100</v>
      </c>
      <c r="G177" t="s">
        <v>104</v>
      </c>
      <c r="H177" t="s">
        <v>105</v>
      </c>
      <c r="I177" t="s">
        <v>18</v>
      </c>
      <c r="J177" t="s">
        <v>38</v>
      </c>
      <c r="K177" t="s">
        <v>39</v>
      </c>
      <c r="L177">
        <v>448</v>
      </c>
    </row>
    <row r="178" spans="1:12" x14ac:dyDescent="0.3">
      <c r="A178">
        <v>178</v>
      </c>
      <c r="B178" t="s">
        <v>199</v>
      </c>
      <c r="C178" t="s">
        <v>13</v>
      </c>
      <c r="D178" t="s">
        <v>28</v>
      </c>
      <c r="E178">
        <v>50</v>
      </c>
      <c r="F178" s="5" t="s">
        <v>167</v>
      </c>
      <c r="G178" t="s">
        <v>104</v>
      </c>
      <c r="H178" t="s">
        <v>105</v>
      </c>
      <c r="I178" t="s">
        <v>18</v>
      </c>
      <c r="J178" t="s">
        <v>26</v>
      </c>
      <c r="K178" t="s">
        <v>20</v>
      </c>
      <c r="L178">
        <v>379</v>
      </c>
    </row>
    <row r="179" spans="1:12" x14ac:dyDescent="0.3">
      <c r="A179">
        <v>179</v>
      </c>
      <c r="B179" t="s">
        <v>165</v>
      </c>
      <c r="C179" t="s">
        <v>13</v>
      </c>
      <c r="D179" t="s">
        <v>28</v>
      </c>
      <c r="E179">
        <v>46</v>
      </c>
      <c r="F179" s="5" t="s">
        <v>59</v>
      </c>
      <c r="G179" t="s">
        <v>104</v>
      </c>
      <c r="H179" t="s">
        <v>105</v>
      </c>
      <c r="I179" t="s">
        <v>18</v>
      </c>
      <c r="J179" t="s">
        <v>65</v>
      </c>
      <c r="K179" t="s">
        <v>20</v>
      </c>
      <c r="L179">
        <v>512</v>
      </c>
    </row>
    <row r="180" spans="1:12" x14ac:dyDescent="0.3">
      <c r="A180">
        <v>180</v>
      </c>
      <c r="B180" t="s">
        <v>209</v>
      </c>
      <c r="C180" t="s">
        <v>13</v>
      </c>
      <c r="D180" t="s">
        <v>28</v>
      </c>
      <c r="E180">
        <v>55</v>
      </c>
      <c r="F180" s="5" t="s">
        <v>210</v>
      </c>
      <c r="G180" t="s">
        <v>104</v>
      </c>
      <c r="H180" t="s">
        <v>105</v>
      </c>
      <c r="I180" t="s">
        <v>18</v>
      </c>
      <c r="J180" t="s">
        <v>22</v>
      </c>
      <c r="K180" t="s">
        <v>20</v>
      </c>
      <c r="L180">
        <v>502</v>
      </c>
    </row>
    <row r="181" spans="1:12" x14ac:dyDescent="0.3">
      <c r="A181">
        <v>181</v>
      </c>
      <c r="B181" t="s">
        <v>40</v>
      </c>
      <c r="C181" t="s">
        <v>13</v>
      </c>
      <c r="D181" t="s">
        <v>14</v>
      </c>
      <c r="E181">
        <v>43</v>
      </c>
      <c r="F181" s="5" t="s">
        <v>94</v>
      </c>
      <c r="G181" t="s">
        <v>104</v>
      </c>
      <c r="H181" t="s">
        <v>105</v>
      </c>
      <c r="I181" t="s">
        <v>18</v>
      </c>
      <c r="J181" t="s">
        <v>65</v>
      </c>
      <c r="K181" t="s">
        <v>20</v>
      </c>
      <c r="L181">
        <v>528</v>
      </c>
    </row>
    <row r="182" spans="1:12" x14ac:dyDescent="0.3">
      <c r="A182">
        <v>182</v>
      </c>
      <c r="B182" t="s">
        <v>211</v>
      </c>
      <c r="C182" t="s">
        <v>13</v>
      </c>
      <c r="D182" t="s">
        <v>28</v>
      </c>
      <c r="E182">
        <v>47</v>
      </c>
      <c r="F182" s="5" t="s">
        <v>49</v>
      </c>
      <c r="G182" t="s">
        <v>104</v>
      </c>
      <c r="H182" t="s">
        <v>105</v>
      </c>
      <c r="I182" t="s">
        <v>18</v>
      </c>
      <c r="J182" t="s">
        <v>65</v>
      </c>
      <c r="K182" t="s">
        <v>39</v>
      </c>
      <c r="L182">
        <v>526</v>
      </c>
    </row>
    <row r="183" spans="1:12" x14ac:dyDescent="0.3">
      <c r="A183">
        <v>183</v>
      </c>
      <c r="B183" t="s">
        <v>72</v>
      </c>
      <c r="C183" t="s">
        <v>13</v>
      </c>
      <c r="D183" t="s">
        <v>14</v>
      </c>
      <c r="E183">
        <v>39</v>
      </c>
      <c r="F183" s="5" t="s">
        <v>85</v>
      </c>
      <c r="G183" t="s">
        <v>104</v>
      </c>
      <c r="H183" t="s">
        <v>105</v>
      </c>
      <c r="I183" t="s">
        <v>18</v>
      </c>
      <c r="J183" t="s">
        <v>26</v>
      </c>
      <c r="K183" t="s">
        <v>20</v>
      </c>
      <c r="L183">
        <v>831</v>
      </c>
    </row>
    <row r="184" spans="1:12" x14ac:dyDescent="0.3">
      <c r="A184">
        <v>184</v>
      </c>
      <c r="B184" t="s">
        <v>165</v>
      </c>
      <c r="C184" t="s">
        <v>13</v>
      </c>
      <c r="D184" t="s">
        <v>14</v>
      </c>
      <c r="E184">
        <v>37</v>
      </c>
      <c r="F184" s="5" t="s">
        <v>91</v>
      </c>
      <c r="G184" t="s">
        <v>104</v>
      </c>
      <c r="H184" t="s">
        <v>105</v>
      </c>
      <c r="I184" t="s">
        <v>18</v>
      </c>
      <c r="J184" t="s">
        <v>65</v>
      </c>
      <c r="K184" t="s">
        <v>20</v>
      </c>
      <c r="L184">
        <v>740</v>
      </c>
    </row>
    <row r="185" spans="1:12" x14ac:dyDescent="0.3">
      <c r="A185">
        <v>185</v>
      </c>
      <c r="B185" t="s">
        <v>58</v>
      </c>
      <c r="C185" t="s">
        <v>13</v>
      </c>
      <c r="D185" t="s">
        <v>28</v>
      </c>
      <c r="E185">
        <v>48</v>
      </c>
      <c r="F185" s="5" t="s">
        <v>49</v>
      </c>
      <c r="G185" t="s">
        <v>104</v>
      </c>
      <c r="H185" t="s">
        <v>105</v>
      </c>
      <c r="I185" t="s">
        <v>18</v>
      </c>
      <c r="J185" t="s">
        <v>38</v>
      </c>
      <c r="K185" t="s">
        <v>31</v>
      </c>
      <c r="L185">
        <v>701</v>
      </c>
    </row>
    <row r="186" spans="1:12" x14ac:dyDescent="0.3">
      <c r="A186">
        <v>186</v>
      </c>
      <c r="B186" t="s">
        <v>27</v>
      </c>
      <c r="C186" t="s">
        <v>13</v>
      </c>
      <c r="D186" t="s">
        <v>28</v>
      </c>
      <c r="E186">
        <v>47</v>
      </c>
      <c r="F186" s="5" t="s">
        <v>212</v>
      </c>
      <c r="G186" t="s">
        <v>104</v>
      </c>
      <c r="H186" t="s">
        <v>105</v>
      </c>
      <c r="I186" t="s">
        <v>63</v>
      </c>
      <c r="J186" t="s">
        <v>38</v>
      </c>
      <c r="K186" t="s">
        <v>20</v>
      </c>
      <c r="L186">
        <v>346</v>
      </c>
    </row>
    <row r="187" spans="1:12" x14ac:dyDescent="0.3">
      <c r="A187">
        <v>187</v>
      </c>
      <c r="B187" t="s">
        <v>165</v>
      </c>
      <c r="C187" t="s">
        <v>13</v>
      </c>
      <c r="D187" t="s">
        <v>197</v>
      </c>
      <c r="E187">
        <v>56</v>
      </c>
      <c r="F187" s="5" t="s">
        <v>29</v>
      </c>
      <c r="G187" t="s">
        <v>104</v>
      </c>
      <c r="H187" t="s">
        <v>105</v>
      </c>
      <c r="I187" t="s">
        <v>63</v>
      </c>
      <c r="J187" t="s">
        <v>19</v>
      </c>
      <c r="K187" t="s">
        <v>31</v>
      </c>
      <c r="L187">
        <v>532</v>
      </c>
    </row>
    <row r="188" spans="1:12" x14ac:dyDescent="0.3">
      <c r="A188">
        <v>188</v>
      </c>
      <c r="B188" t="s">
        <v>211</v>
      </c>
      <c r="C188" t="s">
        <v>13</v>
      </c>
      <c r="D188" t="s">
        <v>28</v>
      </c>
      <c r="E188">
        <v>46</v>
      </c>
      <c r="F188" s="5" t="s">
        <v>213</v>
      </c>
      <c r="G188" t="s">
        <v>104</v>
      </c>
      <c r="H188" t="s">
        <v>105</v>
      </c>
      <c r="I188" t="s">
        <v>63</v>
      </c>
      <c r="J188" t="s">
        <v>22</v>
      </c>
      <c r="K188" t="s">
        <v>39</v>
      </c>
      <c r="L188">
        <v>604</v>
      </c>
    </row>
    <row r="189" spans="1:12" x14ac:dyDescent="0.3">
      <c r="A189">
        <v>189</v>
      </c>
      <c r="B189" t="s">
        <v>126</v>
      </c>
      <c r="C189" t="s">
        <v>13</v>
      </c>
      <c r="D189" t="s">
        <v>28</v>
      </c>
      <c r="E189">
        <v>49</v>
      </c>
      <c r="F189" s="5" t="s">
        <v>214</v>
      </c>
      <c r="G189" t="s">
        <v>104</v>
      </c>
      <c r="H189" t="s">
        <v>105</v>
      </c>
      <c r="I189" t="s">
        <v>63</v>
      </c>
      <c r="J189" t="s">
        <v>65</v>
      </c>
      <c r="K189" t="s">
        <v>39</v>
      </c>
      <c r="L189">
        <v>825</v>
      </c>
    </row>
    <row r="190" spans="1:12" x14ac:dyDescent="0.3">
      <c r="A190">
        <v>190</v>
      </c>
      <c r="B190" t="s">
        <v>82</v>
      </c>
      <c r="C190" t="s">
        <v>13</v>
      </c>
      <c r="D190" t="s">
        <v>28</v>
      </c>
      <c r="E190">
        <v>49</v>
      </c>
      <c r="F190" s="5" t="s">
        <v>215</v>
      </c>
      <c r="G190" t="s">
        <v>104</v>
      </c>
      <c r="H190" t="s">
        <v>105</v>
      </c>
      <c r="I190" t="s">
        <v>18</v>
      </c>
      <c r="J190" t="s">
        <v>65</v>
      </c>
      <c r="K190" t="s">
        <v>39</v>
      </c>
      <c r="L190">
        <v>442</v>
      </c>
    </row>
    <row r="191" spans="1:12" x14ac:dyDescent="0.3">
      <c r="A191">
        <v>191</v>
      </c>
      <c r="B191" t="s">
        <v>154</v>
      </c>
      <c r="C191" t="s">
        <v>13</v>
      </c>
      <c r="D191" t="s">
        <v>14</v>
      </c>
      <c r="E191">
        <v>40</v>
      </c>
      <c r="F191" s="5" t="s">
        <v>216</v>
      </c>
      <c r="G191" t="s">
        <v>104</v>
      </c>
      <c r="H191" t="s">
        <v>105</v>
      </c>
      <c r="I191" t="s">
        <v>18</v>
      </c>
      <c r="J191" t="s">
        <v>26</v>
      </c>
      <c r="K191" t="s">
        <v>39</v>
      </c>
      <c r="L191">
        <v>714</v>
      </c>
    </row>
    <row r="192" spans="1:12" x14ac:dyDescent="0.3">
      <c r="A192">
        <v>192</v>
      </c>
      <c r="B192" t="s">
        <v>211</v>
      </c>
      <c r="C192" t="s">
        <v>13</v>
      </c>
      <c r="D192" t="s">
        <v>28</v>
      </c>
      <c r="E192">
        <v>53</v>
      </c>
      <c r="F192" s="5" t="s">
        <v>62</v>
      </c>
      <c r="G192" t="s">
        <v>104</v>
      </c>
      <c r="H192" t="s">
        <v>105</v>
      </c>
      <c r="I192" t="s">
        <v>18</v>
      </c>
      <c r="J192" t="s">
        <v>38</v>
      </c>
      <c r="K192" t="s">
        <v>31</v>
      </c>
      <c r="L192">
        <v>812</v>
      </c>
    </row>
    <row r="193" spans="1:12" x14ac:dyDescent="0.3">
      <c r="A193">
        <v>193</v>
      </c>
      <c r="B193" t="s">
        <v>48</v>
      </c>
      <c r="C193" t="s">
        <v>13</v>
      </c>
      <c r="D193" t="s">
        <v>14</v>
      </c>
      <c r="E193">
        <v>43</v>
      </c>
      <c r="F193" s="5" t="s">
        <v>94</v>
      </c>
      <c r="G193" t="s">
        <v>104</v>
      </c>
      <c r="H193" t="s">
        <v>105</v>
      </c>
      <c r="I193" t="s">
        <v>18</v>
      </c>
      <c r="J193" t="s">
        <v>22</v>
      </c>
      <c r="K193" t="s">
        <v>20</v>
      </c>
      <c r="L193">
        <v>672</v>
      </c>
    </row>
    <row r="194" spans="1:12" x14ac:dyDescent="0.3">
      <c r="A194">
        <v>194</v>
      </c>
      <c r="B194" t="s">
        <v>217</v>
      </c>
      <c r="C194" t="s">
        <v>13</v>
      </c>
      <c r="D194" t="s">
        <v>14</v>
      </c>
      <c r="E194">
        <v>43</v>
      </c>
      <c r="F194" s="5" t="s">
        <v>218</v>
      </c>
      <c r="G194" t="s">
        <v>104</v>
      </c>
      <c r="H194" t="s">
        <v>105</v>
      </c>
      <c r="I194" t="s">
        <v>18</v>
      </c>
      <c r="J194" t="s">
        <v>19</v>
      </c>
      <c r="K194" t="s">
        <v>39</v>
      </c>
      <c r="L194">
        <v>558</v>
      </c>
    </row>
    <row r="195" spans="1:12" x14ac:dyDescent="0.3">
      <c r="A195">
        <v>195</v>
      </c>
      <c r="B195" t="s">
        <v>219</v>
      </c>
      <c r="C195" t="s">
        <v>13</v>
      </c>
      <c r="D195" t="s">
        <v>28</v>
      </c>
      <c r="E195">
        <v>51</v>
      </c>
      <c r="F195" s="5" t="s">
        <v>220</v>
      </c>
      <c r="G195" t="s">
        <v>16</v>
      </c>
      <c r="H195" t="s">
        <v>35</v>
      </c>
      <c r="I195" t="s">
        <v>63</v>
      </c>
      <c r="J195" t="s">
        <v>38</v>
      </c>
      <c r="K195" t="s">
        <v>20</v>
      </c>
      <c r="L195">
        <v>770</v>
      </c>
    </row>
    <row r="196" spans="1:12" x14ac:dyDescent="0.3">
      <c r="A196">
        <v>196</v>
      </c>
      <c r="B196" t="s">
        <v>50</v>
      </c>
      <c r="C196" t="s">
        <v>13</v>
      </c>
      <c r="D196" t="s">
        <v>46</v>
      </c>
      <c r="E196">
        <v>29</v>
      </c>
      <c r="F196" s="5" t="s">
        <v>146</v>
      </c>
      <c r="G196" t="s">
        <v>16</v>
      </c>
      <c r="H196" t="s">
        <v>35</v>
      </c>
      <c r="I196" t="s">
        <v>18</v>
      </c>
      <c r="J196" t="s">
        <v>19</v>
      </c>
      <c r="K196" t="s">
        <v>31</v>
      </c>
      <c r="L196">
        <v>311</v>
      </c>
    </row>
    <row r="197" spans="1:12" x14ac:dyDescent="0.3">
      <c r="A197">
        <v>197</v>
      </c>
      <c r="B197" t="s">
        <v>32</v>
      </c>
      <c r="C197" t="s">
        <v>13</v>
      </c>
      <c r="D197" t="s">
        <v>28</v>
      </c>
      <c r="E197">
        <v>54</v>
      </c>
      <c r="F197" s="5" t="s">
        <v>221</v>
      </c>
      <c r="G197" t="s">
        <v>74</v>
      </c>
      <c r="H197" t="s">
        <v>35</v>
      </c>
      <c r="I197" t="s">
        <v>63</v>
      </c>
      <c r="J197" t="s">
        <v>26</v>
      </c>
      <c r="K197" t="s">
        <v>31</v>
      </c>
      <c r="L197">
        <v>629</v>
      </c>
    </row>
    <row r="198" spans="1:12" x14ac:dyDescent="0.3">
      <c r="A198">
        <v>198</v>
      </c>
      <c r="B198" t="s">
        <v>86</v>
      </c>
      <c r="C198" t="s">
        <v>13</v>
      </c>
      <c r="D198" t="s">
        <v>28</v>
      </c>
      <c r="E198">
        <v>48</v>
      </c>
      <c r="F198" s="5" t="s">
        <v>222</v>
      </c>
      <c r="G198" t="s">
        <v>74</v>
      </c>
      <c r="H198" t="s">
        <v>35</v>
      </c>
      <c r="I198" t="s">
        <v>63</v>
      </c>
      <c r="J198" t="s">
        <v>26</v>
      </c>
      <c r="K198" t="s">
        <v>31</v>
      </c>
      <c r="L198">
        <v>657</v>
      </c>
    </row>
    <row r="199" spans="1:12" x14ac:dyDescent="0.3">
      <c r="A199">
        <v>199</v>
      </c>
      <c r="B199" t="s">
        <v>50</v>
      </c>
      <c r="C199" t="s">
        <v>13</v>
      </c>
      <c r="D199" t="s">
        <v>46</v>
      </c>
      <c r="E199">
        <v>34</v>
      </c>
      <c r="F199" s="5" t="s">
        <v>71</v>
      </c>
      <c r="G199" t="s">
        <v>16</v>
      </c>
      <c r="H199" t="s">
        <v>35</v>
      </c>
      <c r="I199" t="s">
        <v>18</v>
      </c>
      <c r="J199" t="s">
        <v>65</v>
      </c>
      <c r="K199" t="s">
        <v>39</v>
      </c>
      <c r="L199">
        <v>707</v>
      </c>
    </row>
    <row r="200" spans="1:12" x14ac:dyDescent="0.3">
      <c r="A200">
        <v>200</v>
      </c>
      <c r="B200" t="s">
        <v>165</v>
      </c>
      <c r="C200" t="s">
        <v>13</v>
      </c>
      <c r="D200" t="s">
        <v>46</v>
      </c>
      <c r="E200">
        <v>31</v>
      </c>
      <c r="F200" s="5" t="s">
        <v>47</v>
      </c>
      <c r="G200" t="s">
        <v>25</v>
      </c>
      <c r="H200" t="s">
        <v>35</v>
      </c>
      <c r="I200" t="s">
        <v>18</v>
      </c>
      <c r="J200" t="s">
        <v>22</v>
      </c>
      <c r="K200" t="s">
        <v>20</v>
      </c>
      <c r="L200">
        <v>672</v>
      </c>
    </row>
    <row r="201" spans="1:12" x14ac:dyDescent="0.3">
      <c r="A201">
        <v>201</v>
      </c>
      <c r="B201" t="s">
        <v>89</v>
      </c>
      <c r="C201" t="s">
        <v>13</v>
      </c>
      <c r="D201" t="s">
        <v>14</v>
      </c>
      <c r="E201">
        <v>36</v>
      </c>
      <c r="F201" s="5" t="s">
        <v>87</v>
      </c>
      <c r="G201" t="s">
        <v>104</v>
      </c>
      <c r="H201" t="s">
        <v>105</v>
      </c>
      <c r="I201" t="s">
        <v>18</v>
      </c>
      <c r="J201" t="s">
        <v>19</v>
      </c>
      <c r="K201" t="s">
        <v>20</v>
      </c>
      <c r="L201">
        <v>307</v>
      </c>
    </row>
    <row r="202" spans="1:12" x14ac:dyDescent="0.3">
      <c r="A202">
        <v>202</v>
      </c>
      <c r="B202" t="s">
        <v>147</v>
      </c>
      <c r="C202" t="s">
        <v>13</v>
      </c>
      <c r="D202" t="s">
        <v>46</v>
      </c>
      <c r="E202">
        <v>33</v>
      </c>
      <c r="F202" s="5" t="s">
        <v>148</v>
      </c>
      <c r="G202" t="s">
        <v>74</v>
      </c>
      <c r="H202" t="s">
        <v>105</v>
      </c>
      <c r="I202" t="s">
        <v>18</v>
      </c>
      <c r="J202" t="s">
        <v>65</v>
      </c>
      <c r="K202" t="s">
        <v>20</v>
      </c>
      <c r="L202">
        <v>336</v>
      </c>
    </row>
    <row r="203" spans="1:12" x14ac:dyDescent="0.3">
      <c r="A203">
        <v>203</v>
      </c>
      <c r="B203" t="s">
        <v>211</v>
      </c>
      <c r="C203" t="s">
        <v>13</v>
      </c>
      <c r="D203" t="s">
        <v>28</v>
      </c>
      <c r="E203">
        <v>53</v>
      </c>
      <c r="F203" s="5" t="s">
        <v>62</v>
      </c>
      <c r="G203" t="s">
        <v>104</v>
      </c>
      <c r="H203" t="s">
        <v>105</v>
      </c>
      <c r="I203" t="s">
        <v>18</v>
      </c>
      <c r="J203" t="s">
        <v>38</v>
      </c>
      <c r="K203" t="s">
        <v>31</v>
      </c>
      <c r="L203">
        <v>812</v>
      </c>
    </row>
    <row r="204" spans="1:12" x14ac:dyDescent="0.3">
      <c r="A204">
        <v>204</v>
      </c>
      <c r="B204" t="s">
        <v>128</v>
      </c>
      <c r="C204" t="s">
        <v>13</v>
      </c>
      <c r="D204" t="s">
        <v>14</v>
      </c>
      <c r="E204">
        <v>36</v>
      </c>
      <c r="F204" s="5" t="s">
        <v>67</v>
      </c>
      <c r="G204" t="s">
        <v>25</v>
      </c>
      <c r="H204" t="s">
        <v>35</v>
      </c>
      <c r="I204" t="s">
        <v>63</v>
      </c>
      <c r="J204" t="s">
        <v>22</v>
      </c>
      <c r="K204" t="s">
        <v>20</v>
      </c>
      <c r="L204">
        <v>489</v>
      </c>
    </row>
    <row r="205" spans="1:12" x14ac:dyDescent="0.3">
      <c r="A205">
        <v>205</v>
      </c>
      <c r="B205" t="s">
        <v>126</v>
      </c>
      <c r="C205" t="s">
        <v>13</v>
      </c>
      <c r="D205" t="s">
        <v>28</v>
      </c>
      <c r="E205">
        <v>49</v>
      </c>
      <c r="F205" s="5" t="s">
        <v>214</v>
      </c>
      <c r="G205" t="s">
        <v>104</v>
      </c>
      <c r="H205" t="s">
        <v>105</v>
      </c>
      <c r="I205" t="s">
        <v>63</v>
      </c>
      <c r="J205" t="s">
        <v>65</v>
      </c>
      <c r="K205" t="s">
        <v>39</v>
      </c>
      <c r="L205">
        <v>825</v>
      </c>
    </row>
    <row r="206" spans="1:12" x14ac:dyDescent="0.3">
      <c r="A206">
        <v>206</v>
      </c>
      <c r="B206" t="s">
        <v>116</v>
      </c>
      <c r="C206" t="s">
        <v>13</v>
      </c>
      <c r="D206" t="s">
        <v>14</v>
      </c>
      <c r="E206">
        <v>41</v>
      </c>
      <c r="F206" s="5" t="s">
        <v>41</v>
      </c>
      <c r="G206" t="s">
        <v>16</v>
      </c>
      <c r="H206" t="s">
        <v>35</v>
      </c>
      <c r="I206" t="s">
        <v>18</v>
      </c>
      <c r="J206" t="s">
        <v>38</v>
      </c>
      <c r="K206" t="s">
        <v>39</v>
      </c>
      <c r="L206">
        <v>495</v>
      </c>
    </row>
    <row r="207" spans="1:12" x14ac:dyDescent="0.3">
      <c r="A207">
        <v>207</v>
      </c>
      <c r="B207" t="s">
        <v>99</v>
      </c>
      <c r="C207" t="s">
        <v>13</v>
      </c>
      <c r="D207" t="s">
        <v>14</v>
      </c>
      <c r="E207">
        <v>44</v>
      </c>
      <c r="F207" s="5" t="s">
        <v>100</v>
      </c>
      <c r="G207" t="s">
        <v>16</v>
      </c>
      <c r="H207" t="s">
        <v>35</v>
      </c>
      <c r="I207" t="s">
        <v>63</v>
      </c>
      <c r="J207" t="s">
        <v>19</v>
      </c>
      <c r="K207" t="s">
        <v>31</v>
      </c>
      <c r="L207">
        <v>815</v>
      </c>
    </row>
    <row r="208" spans="1:12" x14ac:dyDescent="0.3">
      <c r="A208">
        <v>208</v>
      </c>
      <c r="B208" t="s">
        <v>86</v>
      </c>
      <c r="C208" t="s">
        <v>13</v>
      </c>
      <c r="D208" t="s">
        <v>46</v>
      </c>
      <c r="E208">
        <v>33</v>
      </c>
      <c r="F208" s="5" t="s">
        <v>87</v>
      </c>
      <c r="G208" t="s">
        <v>74</v>
      </c>
      <c r="H208" t="s">
        <v>35</v>
      </c>
      <c r="I208" t="s">
        <v>63</v>
      </c>
      <c r="J208" t="s">
        <v>26</v>
      </c>
      <c r="K208" t="s">
        <v>20</v>
      </c>
      <c r="L208">
        <v>731</v>
      </c>
    </row>
    <row r="209" spans="1:12" x14ac:dyDescent="0.3">
      <c r="A209">
        <v>209</v>
      </c>
      <c r="B209" t="s">
        <v>179</v>
      </c>
      <c r="C209" t="s">
        <v>13</v>
      </c>
      <c r="D209" t="s">
        <v>46</v>
      </c>
      <c r="E209">
        <v>28</v>
      </c>
      <c r="F209" s="5" t="s">
        <v>180</v>
      </c>
      <c r="G209" t="s">
        <v>30</v>
      </c>
      <c r="H209" t="s">
        <v>145</v>
      </c>
      <c r="I209" t="s">
        <v>63</v>
      </c>
      <c r="J209" t="s">
        <v>22</v>
      </c>
      <c r="K209" t="s">
        <v>20</v>
      </c>
      <c r="L209">
        <v>816</v>
      </c>
    </row>
    <row r="210" spans="1:12" x14ac:dyDescent="0.3">
      <c r="A210">
        <v>210</v>
      </c>
      <c r="B210" t="s">
        <v>143</v>
      </c>
      <c r="C210" t="s">
        <v>13</v>
      </c>
      <c r="D210" t="s">
        <v>46</v>
      </c>
      <c r="E210">
        <v>29</v>
      </c>
      <c r="F210" s="5" t="s">
        <v>146</v>
      </c>
      <c r="G210" t="s">
        <v>104</v>
      </c>
      <c r="H210" t="s">
        <v>35</v>
      </c>
      <c r="I210" t="s">
        <v>63</v>
      </c>
      <c r="J210" t="s">
        <v>19</v>
      </c>
      <c r="K210" t="s">
        <v>31</v>
      </c>
      <c r="L210">
        <v>395</v>
      </c>
    </row>
    <row r="211" spans="1:12" x14ac:dyDescent="0.3">
      <c r="A211">
        <v>211</v>
      </c>
      <c r="B211" t="s">
        <v>120</v>
      </c>
      <c r="C211" t="s">
        <v>13</v>
      </c>
      <c r="D211" t="s">
        <v>46</v>
      </c>
      <c r="E211">
        <v>32</v>
      </c>
      <c r="F211" s="5" t="s">
        <v>163</v>
      </c>
      <c r="G211" t="s">
        <v>30</v>
      </c>
      <c r="H211" t="s">
        <v>145</v>
      </c>
      <c r="I211" t="s">
        <v>18</v>
      </c>
      <c r="J211" t="s">
        <v>19</v>
      </c>
      <c r="K211" t="s">
        <v>39</v>
      </c>
      <c r="L211">
        <v>666</v>
      </c>
    </row>
    <row r="212" spans="1:12" x14ac:dyDescent="0.3">
      <c r="A212">
        <v>212</v>
      </c>
      <c r="B212" t="s">
        <v>84</v>
      </c>
      <c r="C212" t="s">
        <v>13</v>
      </c>
      <c r="D212" t="s">
        <v>28</v>
      </c>
      <c r="E212">
        <v>50</v>
      </c>
      <c r="F212" s="5" t="s">
        <v>113</v>
      </c>
      <c r="G212" t="s">
        <v>30</v>
      </c>
      <c r="H212" t="s">
        <v>145</v>
      </c>
      <c r="I212" t="s">
        <v>18</v>
      </c>
      <c r="J212" t="s">
        <v>26</v>
      </c>
      <c r="K212" t="s">
        <v>20</v>
      </c>
      <c r="L212">
        <v>768</v>
      </c>
    </row>
    <row r="213" spans="1:12" x14ac:dyDescent="0.3">
      <c r="A213">
        <v>213</v>
      </c>
      <c r="B213" t="s">
        <v>95</v>
      </c>
      <c r="C213" t="s">
        <v>13</v>
      </c>
      <c r="D213" t="s">
        <v>14</v>
      </c>
      <c r="E213">
        <v>39</v>
      </c>
      <c r="F213" s="5" t="s">
        <v>37</v>
      </c>
      <c r="G213" t="s">
        <v>30</v>
      </c>
      <c r="H213" t="s">
        <v>145</v>
      </c>
      <c r="I213" t="s">
        <v>18</v>
      </c>
      <c r="J213" t="s">
        <v>22</v>
      </c>
      <c r="K213" t="s">
        <v>31</v>
      </c>
      <c r="L213">
        <v>791</v>
      </c>
    </row>
    <row r="214" spans="1:12" x14ac:dyDescent="0.3">
      <c r="A214">
        <v>214</v>
      </c>
      <c r="B214" t="s">
        <v>171</v>
      </c>
      <c r="C214" t="s">
        <v>13</v>
      </c>
      <c r="D214" t="s">
        <v>46</v>
      </c>
      <c r="E214">
        <v>31</v>
      </c>
      <c r="F214" s="5" t="s">
        <v>47</v>
      </c>
      <c r="G214" t="s">
        <v>30</v>
      </c>
      <c r="H214" t="s">
        <v>145</v>
      </c>
      <c r="I214" t="s">
        <v>63</v>
      </c>
      <c r="J214" t="s">
        <v>26</v>
      </c>
      <c r="K214" t="s">
        <v>31</v>
      </c>
      <c r="L214">
        <v>462</v>
      </c>
    </row>
    <row r="215" spans="1:12" x14ac:dyDescent="0.3">
      <c r="A215">
        <v>215</v>
      </c>
      <c r="B215" t="s">
        <v>40</v>
      </c>
      <c r="C215" t="s">
        <v>13</v>
      </c>
      <c r="D215" t="s">
        <v>14</v>
      </c>
      <c r="E215">
        <v>43</v>
      </c>
      <c r="F215" s="5" t="s">
        <v>94</v>
      </c>
      <c r="G215" t="s">
        <v>104</v>
      </c>
      <c r="H215" t="s">
        <v>105</v>
      </c>
      <c r="I215" t="s">
        <v>18</v>
      </c>
      <c r="J215" t="s">
        <v>65</v>
      </c>
      <c r="K215" t="s">
        <v>20</v>
      </c>
      <c r="L215">
        <v>528</v>
      </c>
    </row>
    <row r="216" spans="1:12" x14ac:dyDescent="0.3">
      <c r="A216">
        <v>216</v>
      </c>
      <c r="B216" t="s">
        <v>82</v>
      </c>
      <c r="C216" t="s">
        <v>13</v>
      </c>
      <c r="D216" t="s">
        <v>28</v>
      </c>
      <c r="E216">
        <v>49</v>
      </c>
      <c r="F216" s="5" t="s">
        <v>215</v>
      </c>
      <c r="G216" t="s">
        <v>104</v>
      </c>
      <c r="H216" t="s">
        <v>105</v>
      </c>
      <c r="I216" t="s">
        <v>18</v>
      </c>
      <c r="J216" t="s">
        <v>65</v>
      </c>
      <c r="K216" t="s">
        <v>39</v>
      </c>
      <c r="L216">
        <v>442</v>
      </c>
    </row>
    <row r="217" spans="1:12" x14ac:dyDescent="0.3">
      <c r="A217">
        <v>217</v>
      </c>
      <c r="B217" t="s">
        <v>27</v>
      </c>
      <c r="C217" t="s">
        <v>13</v>
      </c>
      <c r="D217" t="s">
        <v>28</v>
      </c>
      <c r="E217">
        <v>55</v>
      </c>
      <c r="F217" s="5" t="s">
        <v>29</v>
      </c>
      <c r="G217" t="s">
        <v>30</v>
      </c>
      <c r="H217" t="s">
        <v>17</v>
      </c>
      <c r="I217" t="s">
        <v>18</v>
      </c>
      <c r="J217" t="s">
        <v>22</v>
      </c>
      <c r="K217" t="s">
        <v>31</v>
      </c>
      <c r="L217">
        <v>773</v>
      </c>
    </row>
    <row r="218" spans="1:12" x14ac:dyDescent="0.3">
      <c r="A218">
        <v>218</v>
      </c>
      <c r="B218" t="s">
        <v>134</v>
      </c>
      <c r="C218" t="s">
        <v>13</v>
      </c>
      <c r="D218" t="s">
        <v>28</v>
      </c>
      <c r="E218">
        <v>49</v>
      </c>
      <c r="F218" s="5" t="s">
        <v>61</v>
      </c>
      <c r="G218" t="s">
        <v>30</v>
      </c>
      <c r="H218" t="s">
        <v>35</v>
      </c>
      <c r="I218" t="s">
        <v>44</v>
      </c>
      <c r="J218" t="s">
        <v>19</v>
      </c>
      <c r="K218" t="s">
        <v>39</v>
      </c>
      <c r="L218">
        <v>374</v>
      </c>
    </row>
    <row r="219" spans="1:12" x14ac:dyDescent="0.3">
      <c r="A219">
        <v>219</v>
      </c>
      <c r="B219" t="s">
        <v>45</v>
      </c>
      <c r="C219" t="s">
        <v>13</v>
      </c>
      <c r="D219" t="s">
        <v>28</v>
      </c>
      <c r="E219">
        <v>51</v>
      </c>
      <c r="F219" s="5" t="s">
        <v>62</v>
      </c>
      <c r="G219" t="s">
        <v>25</v>
      </c>
      <c r="H219" t="s">
        <v>35</v>
      </c>
      <c r="I219" t="s">
        <v>63</v>
      </c>
      <c r="J219" t="s">
        <v>22</v>
      </c>
      <c r="K219" t="s">
        <v>31</v>
      </c>
      <c r="L219">
        <v>375</v>
      </c>
    </row>
    <row r="220" spans="1:12" x14ac:dyDescent="0.3">
      <c r="A220">
        <v>220</v>
      </c>
      <c r="B220" t="s">
        <v>80</v>
      </c>
      <c r="C220" t="s">
        <v>13</v>
      </c>
      <c r="D220" t="s">
        <v>33</v>
      </c>
      <c r="E220">
        <v>25</v>
      </c>
      <c r="F220" s="5" t="s">
        <v>81</v>
      </c>
      <c r="G220" t="s">
        <v>74</v>
      </c>
      <c r="H220" t="s">
        <v>35</v>
      </c>
      <c r="I220" t="s">
        <v>18</v>
      </c>
      <c r="J220" t="s">
        <v>26</v>
      </c>
      <c r="K220" t="s">
        <v>20</v>
      </c>
      <c r="L220">
        <v>752</v>
      </c>
    </row>
    <row r="221" spans="1:12" x14ac:dyDescent="0.3">
      <c r="A221">
        <v>221</v>
      </c>
      <c r="B221" t="s">
        <v>160</v>
      </c>
      <c r="C221" t="s">
        <v>13</v>
      </c>
      <c r="D221" t="s">
        <v>46</v>
      </c>
      <c r="E221">
        <v>33</v>
      </c>
      <c r="F221" s="5" t="s">
        <v>161</v>
      </c>
      <c r="G221" t="s">
        <v>30</v>
      </c>
      <c r="H221" t="s">
        <v>145</v>
      </c>
      <c r="I221" t="s">
        <v>63</v>
      </c>
      <c r="J221" t="s">
        <v>38</v>
      </c>
      <c r="K221" t="s">
        <v>39</v>
      </c>
      <c r="L221">
        <v>754</v>
      </c>
    </row>
    <row r="222" spans="1:12" x14ac:dyDescent="0.3">
      <c r="A222">
        <v>222</v>
      </c>
      <c r="B222" t="s">
        <v>70</v>
      </c>
      <c r="C222" t="s">
        <v>13</v>
      </c>
      <c r="D222" t="s">
        <v>46</v>
      </c>
      <c r="E222">
        <v>29</v>
      </c>
      <c r="F222" s="5" t="s">
        <v>135</v>
      </c>
      <c r="G222" t="s">
        <v>74</v>
      </c>
      <c r="H222" t="s">
        <v>35</v>
      </c>
      <c r="I222" t="s">
        <v>63</v>
      </c>
      <c r="J222" t="s">
        <v>65</v>
      </c>
      <c r="K222" t="s">
        <v>20</v>
      </c>
      <c r="L222">
        <v>712</v>
      </c>
    </row>
    <row r="223" spans="1:12" x14ac:dyDescent="0.3">
      <c r="A223">
        <v>223</v>
      </c>
      <c r="B223" t="s">
        <v>66</v>
      </c>
      <c r="C223" t="s">
        <v>13</v>
      </c>
      <c r="D223" t="s">
        <v>14</v>
      </c>
      <c r="E223">
        <v>43</v>
      </c>
      <c r="F223" s="5" t="s">
        <v>94</v>
      </c>
      <c r="G223" t="s">
        <v>16</v>
      </c>
      <c r="H223" t="s">
        <v>35</v>
      </c>
      <c r="I223" t="s">
        <v>18</v>
      </c>
      <c r="J223" t="s">
        <v>19</v>
      </c>
      <c r="K223" t="s">
        <v>20</v>
      </c>
      <c r="L223">
        <v>798</v>
      </c>
    </row>
    <row r="224" spans="1:12" x14ac:dyDescent="0.3">
      <c r="A224">
        <v>224</v>
      </c>
      <c r="B224" t="s">
        <v>110</v>
      </c>
      <c r="C224" t="s">
        <v>13</v>
      </c>
      <c r="D224" t="s">
        <v>33</v>
      </c>
      <c r="E224">
        <v>22</v>
      </c>
      <c r="F224" s="5" t="s">
        <v>111</v>
      </c>
      <c r="G224" t="s">
        <v>16</v>
      </c>
      <c r="H224" t="s">
        <v>35</v>
      </c>
      <c r="I224" t="s">
        <v>18</v>
      </c>
      <c r="J224" t="s">
        <v>19</v>
      </c>
      <c r="K224" t="s">
        <v>39</v>
      </c>
      <c r="L224">
        <v>679</v>
      </c>
    </row>
    <row r="225" spans="1:12" x14ac:dyDescent="0.3">
      <c r="A225">
        <v>225</v>
      </c>
      <c r="B225" t="s">
        <v>60</v>
      </c>
      <c r="C225" t="s">
        <v>13</v>
      </c>
      <c r="D225" t="s">
        <v>46</v>
      </c>
      <c r="E225">
        <v>34</v>
      </c>
      <c r="F225" s="5" t="s">
        <v>87</v>
      </c>
      <c r="G225" t="s">
        <v>30</v>
      </c>
      <c r="H225" t="s">
        <v>145</v>
      </c>
      <c r="I225" t="s">
        <v>18</v>
      </c>
      <c r="J225" t="s">
        <v>22</v>
      </c>
      <c r="K225" t="s">
        <v>20</v>
      </c>
      <c r="L225">
        <v>464</v>
      </c>
    </row>
    <row r="226" spans="1:12" x14ac:dyDescent="0.3">
      <c r="A226">
        <v>226</v>
      </c>
      <c r="B226" t="s">
        <v>175</v>
      </c>
      <c r="C226" t="s">
        <v>13</v>
      </c>
      <c r="D226" t="s">
        <v>28</v>
      </c>
      <c r="E226">
        <v>52</v>
      </c>
      <c r="F226" s="5" t="s">
        <v>103</v>
      </c>
      <c r="G226" t="s">
        <v>30</v>
      </c>
      <c r="H226" t="s">
        <v>145</v>
      </c>
      <c r="I226" t="s">
        <v>18</v>
      </c>
      <c r="J226" t="s">
        <v>22</v>
      </c>
      <c r="K226" t="s">
        <v>39</v>
      </c>
      <c r="L226">
        <v>626</v>
      </c>
    </row>
    <row r="227" spans="1:12" x14ac:dyDescent="0.3">
      <c r="A227">
        <v>227</v>
      </c>
      <c r="B227" t="s">
        <v>72</v>
      </c>
      <c r="C227" t="s">
        <v>13</v>
      </c>
      <c r="D227" t="s">
        <v>28</v>
      </c>
      <c r="E227">
        <v>49</v>
      </c>
      <c r="F227" s="5" t="s">
        <v>167</v>
      </c>
      <c r="G227" t="s">
        <v>74</v>
      </c>
      <c r="H227" t="s">
        <v>105</v>
      </c>
      <c r="I227" t="s">
        <v>18</v>
      </c>
      <c r="J227" t="s">
        <v>65</v>
      </c>
      <c r="K227" t="s">
        <v>39</v>
      </c>
      <c r="L227">
        <v>357</v>
      </c>
    </row>
    <row r="228" spans="1:12" x14ac:dyDescent="0.3">
      <c r="A228">
        <v>228</v>
      </c>
      <c r="B228" t="s">
        <v>40</v>
      </c>
      <c r="C228" t="s">
        <v>13</v>
      </c>
      <c r="D228" t="s">
        <v>14</v>
      </c>
      <c r="E228">
        <v>39</v>
      </c>
      <c r="F228" s="5" t="s">
        <v>41</v>
      </c>
      <c r="G228" t="s">
        <v>16</v>
      </c>
      <c r="H228" t="s">
        <v>35</v>
      </c>
      <c r="I228" t="s">
        <v>18</v>
      </c>
      <c r="J228" t="s">
        <v>26</v>
      </c>
      <c r="K228" t="s">
        <v>39</v>
      </c>
      <c r="L228">
        <v>692</v>
      </c>
    </row>
    <row r="229" spans="1:12" x14ac:dyDescent="0.3">
      <c r="A229">
        <v>229</v>
      </c>
      <c r="B229" t="s">
        <v>36</v>
      </c>
      <c r="C229" t="s">
        <v>13</v>
      </c>
      <c r="D229" t="s">
        <v>14</v>
      </c>
      <c r="E229">
        <v>37</v>
      </c>
      <c r="F229" s="5" t="s">
        <v>37</v>
      </c>
      <c r="G229" t="s">
        <v>16</v>
      </c>
      <c r="H229" t="s">
        <v>35</v>
      </c>
      <c r="I229" t="s">
        <v>18</v>
      </c>
      <c r="J229" t="s">
        <v>38</v>
      </c>
      <c r="K229" t="s">
        <v>39</v>
      </c>
      <c r="L229">
        <v>426</v>
      </c>
    </row>
    <row r="230" spans="1:12" x14ac:dyDescent="0.3">
      <c r="A230">
        <v>230</v>
      </c>
      <c r="B230" t="s">
        <v>12</v>
      </c>
      <c r="C230" t="s">
        <v>13</v>
      </c>
      <c r="D230" t="s">
        <v>28</v>
      </c>
      <c r="E230">
        <v>53</v>
      </c>
      <c r="F230" s="5" t="s">
        <v>189</v>
      </c>
      <c r="G230" t="s">
        <v>30</v>
      </c>
      <c r="H230" t="s">
        <v>145</v>
      </c>
      <c r="I230" t="s">
        <v>18</v>
      </c>
      <c r="J230" t="s">
        <v>19</v>
      </c>
      <c r="K230" t="s">
        <v>31</v>
      </c>
      <c r="L230">
        <v>551</v>
      </c>
    </row>
    <row r="231" spans="1:12" x14ac:dyDescent="0.3">
      <c r="A231">
        <v>231</v>
      </c>
      <c r="B231" t="s">
        <v>124</v>
      </c>
      <c r="C231" t="s">
        <v>13</v>
      </c>
      <c r="D231" t="s">
        <v>33</v>
      </c>
      <c r="E231">
        <v>24</v>
      </c>
      <c r="F231" s="5" t="s">
        <v>141</v>
      </c>
      <c r="G231" t="s">
        <v>25</v>
      </c>
      <c r="H231" t="s">
        <v>35</v>
      </c>
      <c r="I231" t="s">
        <v>63</v>
      </c>
      <c r="J231" t="s">
        <v>65</v>
      </c>
      <c r="K231" t="s">
        <v>31</v>
      </c>
      <c r="L231">
        <v>491</v>
      </c>
    </row>
    <row r="232" spans="1:12" x14ac:dyDescent="0.3">
      <c r="A232">
        <v>232</v>
      </c>
      <c r="B232" t="s">
        <v>70</v>
      </c>
      <c r="C232" t="s">
        <v>13</v>
      </c>
      <c r="D232" t="s">
        <v>46</v>
      </c>
      <c r="E232">
        <v>29</v>
      </c>
      <c r="F232" s="5" t="s">
        <v>135</v>
      </c>
      <c r="G232" t="s">
        <v>74</v>
      </c>
      <c r="H232" t="s">
        <v>35</v>
      </c>
      <c r="I232" t="s">
        <v>63</v>
      </c>
      <c r="J232" t="s">
        <v>65</v>
      </c>
      <c r="K232" t="s">
        <v>20</v>
      </c>
      <c r="L232">
        <v>712</v>
      </c>
    </row>
    <row r="233" spans="1:12" x14ac:dyDescent="0.3">
      <c r="A233">
        <v>233</v>
      </c>
      <c r="B233" t="s">
        <v>50</v>
      </c>
      <c r="C233" t="s">
        <v>13</v>
      </c>
      <c r="D233" t="s">
        <v>46</v>
      </c>
      <c r="E233">
        <v>29</v>
      </c>
      <c r="F233" s="5" t="s">
        <v>146</v>
      </c>
      <c r="G233" t="s">
        <v>16</v>
      </c>
      <c r="H233" t="s">
        <v>35</v>
      </c>
      <c r="I233" t="s">
        <v>18</v>
      </c>
      <c r="J233" t="s">
        <v>19</v>
      </c>
      <c r="K233" t="s">
        <v>31</v>
      </c>
      <c r="L233">
        <v>311</v>
      </c>
    </row>
    <row r="234" spans="1:12" x14ac:dyDescent="0.3">
      <c r="A234">
        <v>234</v>
      </c>
      <c r="B234" t="s">
        <v>172</v>
      </c>
      <c r="C234" t="s">
        <v>13</v>
      </c>
      <c r="D234" t="s">
        <v>14</v>
      </c>
      <c r="E234">
        <v>38</v>
      </c>
      <c r="F234" s="5" t="s">
        <v>15</v>
      </c>
      <c r="G234" t="s">
        <v>30</v>
      </c>
      <c r="H234" t="s">
        <v>145</v>
      </c>
      <c r="I234" t="s">
        <v>63</v>
      </c>
      <c r="J234" t="s">
        <v>38</v>
      </c>
      <c r="K234" t="s">
        <v>31</v>
      </c>
      <c r="L234">
        <v>308</v>
      </c>
    </row>
    <row r="235" spans="1:12" x14ac:dyDescent="0.3">
      <c r="A235">
        <v>235</v>
      </c>
      <c r="B235" t="s">
        <v>64</v>
      </c>
      <c r="C235" t="s">
        <v>13</v>
      </c>
      <c r="D235" t="s">
        <v>14</v>
      </c>
      <c r="E235">
        <v>38</v>
      </c>
      <c r="F235" s="5" t="s">
        <v>37</v>
      </c>
      <c r="G235" t="s">
        <v>30</v>
      </c>
      <c r="H235" t="s">
        <v>145</v>
      </c>
      <c r="I235" t="s">
        <v>44</v>
      </c>
      <c r="J235" t="s">
        <v>19</v>
      </c>
      <c r="K235" t="s">
        <v>20</v>
      </c>
      <c r="L235">
        <v>368</v>
      </c>
    </row>
    <row r="236" spans="1:12" x14ac:dyDescent="0.3">
      <c r="A236">
        <v>236</v>
      </c>
      <c r="B236" t="s">
        <v>90</v>
      </c>
      <c r="C236" t="s">
        <v>13</v>
      </c>
      <c r="D236" t="s">
        <v>28</v>
      </c>
      <c r="E236">
        <v>49</v>
      </c>
      <c r="F236" s="5" t="s">
        <v>152</v>
      </c>
      <c r="G236" t="s">
        <v>25</v>
      </c>
      <c r="H236" t="s">
        <v>35</v>
      </c>
      <c r="I236" t="s">
        <v>18</v>
      </c>
      <c r="J236" t="s">
        <v>19</v>
      </c>
      <c r="K236" t="s">
        <v>31</v>
      </c>
      <c r="L236">
        <v>641</v>
      </c>
    </row>
    <row r="237" spans="1:12" x14ac:dyDescent="0.3">
      <c r="A237">
        <v>237</v>
      </c>
      <c r="B237" t="s">
        <v>116</v>
      </c>
      <c r="C237" t="s">
        <v>13</v>
      </c>
      <c r="D237" t="s">
        <v>46</v>
      </c>
      <c r="E237">
        <v>33</v>
      </c>
      <c r="F237" s="5" t="s">
        <v>117</v>
      </c>
      <c r="G237" t="s">
        <v>74</v>
      </c>
      <c r="H237" t="s">
        <v>35</v>
      </c>
      <c r="I237" t="s">
        <v>18</v>
      </c>
      <c r="J237" t="s">
        <v>22</v>
      </c>
      <c r="K237" t="s">
        <v>20</v>
      </c>
      <c r="L237">
        <v>716</v>
      </c>
    </row>
    <row r="238" spans="1:12" x14ac:dyDescent="0.3">
      <c r="A238">
        <v>238</v>
      </c>
      <c r="B238" t="s">
        <v>165</v>
      </c>
      <c r="C238" t="s">
        <v>13</v>
      </c>
      <c r="D238" t="s">
        <v>46</v>
      </c>
      <c r="E238">
        <v>31</v>
      </c>
      <c r="F238" s="5" t="s">
        <v>47</v>
      </c>
      <c r="G238" t="s">
        <v>25</v>
      </c>
      <c r="H238" t="s">
        <v>35</v>
      </c>
      <c r="I238" t="s">
        <v>18</v>
      </c>
      <c r="J238" t="s">
        <v>22</v>
      </c>
      <c r="K238" t="s">
        <v>20</v>
      </c>
      <c r="L238">
        <v>672</v>
      </c>
    </row>
    <row r="239" spans="1:12" x14ac:dyDescent="0.3">
      <c r="A239">
        <v>239</v>
      </c>
      <c r="B239" t="s">
        <v>116</v>
      </c>
      <c r="C239" t="s">
        <v>13</v>
      </c>
      <c r="D239" t="s">
        <v>46</v>
      </c>
      <c r="E239">
        <v>33</v>
      </c>
      <c r="F239" s="5" t="s">
        <v>117</v>
      </c>
      <c r="G239" t="s">
        <v>74</v>
      </c>
      <c r="H239" t="s">
        <v>35</v>
      </c>
      <c r="I239" t="s">
        <v>18</v>
      </c>
      <c r="J239" t="s">
        <v>22</v>
      </c>
      <c r="K239" t="s">
        <v>20</v>
      </c>
      <c r="L239">
        <v>716</v>
      </c>
    </row>
    <row r="240" spans="1:12" x14ac:dyDescent="0.3">
      <c r="A240">
        <v>240</v>
      </c>
      <c r="B240" t="s">
        <v>126</v>
      </c>
      <c r="C240" t="s">
        <v>13</v>
      </c>
      <c r="D240" t="s">
        <v>28</v>
      </c>
      <c r="E240">
        <v>49</v>
      </c>
      <c r="F240" s="5" t="s">
        <v>214</v>
      </c>
      <c r="G240" t="s">
        <v>104</v>
      </c>
      <c r="H240" t="s">
        <v>105</v>
      </c>
      <c r="I240" t="s">
        <v>63</v>
      </c>
      <c r="J240" t="s">
        <v>65</v>
      </c>
      <c r="K240" t="s">
        <v>39</v>
      </c>
      <c r="L240">
        <v>825</v>
      </c>
    </row>
    <row r="241" spans="1:12" x14ac:dyDescent="0.3">
      <c r="A241">
        <v>241</v>
      </c>
      <c r="B241" t="s">
        <v>40</v>
      </c>
      <c r="C241" t="s">
        <v>13</v>
      </c>
      <c r="D241" t="s">
        <v>46</v>
      </c>
      <c r="E241">
        <v>35</v>
      </c>
      <c r="F241" s="5" t="s">
        <v>87</v>
      </c>
      <c r="G241" t="s">
        <v>30</v>
      </c>
      <c r="H241" t="s">
        <v>145</v>
      </c>
      <c r="I241" t="s">
        <v>18</v>
      </c>
      <c r="J241" t="s">
        <v>26</v>
      </c>
      <c r="K241" t="s">
        <v>31</v>
      </c>
      <c r="L241">
        <v>721</v>
      </c>
    </row>
    <row r="242" spans="1:12" x14ac:dyDescent="0.3">
      <c r="A242">
        <v>242</v>
      </c>
      <c r="B242" t="s">
        <v>95</v>
      </c>
      <c r="C242" t="s">
        <v>13</v>
      </c>
      <c r="D242" t="s">
        <v>14</v>
      </c>
      <c r="E242">
        <v>37</v>
      </c>
      <c r="F242" s="5" t="s">
        <v>37</v>
      </c>
      <c r="G242" t="s">
        <v>74</v>
      </c>
      <c r="H242" t="s">
        <v>35</v>
      </c>
      <c r="I242" t="s">
        <v>18</v>
      </c>
      <c r="J242" t="s">
        <v>65</v>
      </c>
      <c r="K242" t="s">
        <v>20</v>
      </c>
      <c r="L242">
        <v>479</v>
      </c>
    </row>
    <row r="243" spans="1:12" x14ac:dyDescent="0.3">
      <c r="A243">
        <v>243</v>
      </c>
      <c r="B243" t="s">
        <v>68</v>
      </c>
      <c r="C243" t="s">
        <v>13</v>
      </c>
      <c r="D243" t="s">
        <v>46</v>
      </c>
      <c r="E243">
        <v>28</v>
      </c>
      <c r="F243" s="5" t="s">
        <v>69</v>
      </c>
      <c r="G243" t="s">
        <v>25</v>
      </c>
      <c r="H243" t="s">
        <v>35</v>
      </c>
      <c r="I243" t="s">
        <v>18</v>
      </c>
      <c r="J243" t="s">
        <v>38</v>
      </c>
      <c r="K243" t="s">
        <v>31</v>
      </c>
      <c r="L243">
        <v>385</v>
      </c>
    </row>
    <row r="244" spans="1:12" x14ac:dyDescent="0.3">
      <c r="A244">
        <v>244</v>
      </c>
      <c r="B244" t="s">
        <v>56</v>
      </c>
      <c r="C244" t="s">
        <v>13</v>
      </c>
      <c r="D244" t="s">
        <v>28</v>
      </c>
      <c r="E244">
        <v>53</v>
      </c>
      <c r="F244" s="5" t="s">
        <v>57</v>
      </c>
      <c r="G244" t="s">
        <v>25</v>
      </c>
      <c r="H244" t="s">
        <v>35</v>
      </c>
      <c r="I244" t="s">
        <v>18</v>
      </c>
      <c r="J244" t="s">
        <v>19</v>
      </c>
      <c r="K244" t="s">
        <v>31</v>
      </c>
      <c r="L244">
        <v>488</v>
      </c>
    </row>
    <row r="245" spans="1:12" x14ac:dyDescent="0.3">
      <c r="A245">
        <v>245</v>
      </c>
      <c r="B245" t="s">
        <v>90</v>
      </c>
      <c r="C245" t="s">
        <v>13</v>
      </c>
      <c r="D245" t="s">
        <v>28</v>
      </c>
      <c r="E245">
        <v>52</v>
      </c>
      <c r="F245" s="5" t="s">
        <v>92</v>
      </c>
      <c r="G245" t="s">
        <v>74</v>
      </c>
      <c r="H245" t="s">
        <v>35</v>
      </c>
      <c r="I245" t="s">
        <v>18</v>
      </c>
      <c r="J245" t="s">
        <v>22</v>
      </c>
      <c r="K245" t="s">
        <v>39</v>
      </c>
      <c r="L245">
        <v>322</v>
      </c>
    </row>
    <row r="246" spans="1:12" x14ac:dyDescent="0.3">
      <c r="A246">
        <v>246</v>
      </c>
      <c r="B246" t="s">
        <v>23</v>
      </c>
      <c r="C246" t="s">
        <v>13</v>
      </c>
      <c r="D246" t="s">
        <v>14</v>
      </c>
      <c r="E246">
        <v>43</v>
      </c>
      <c r="F246" s="5" t="s">
        <v>24</v>
      </c>
      <c r="G246" t="s">
        <v>25</v>
      </c>
      <c r="H246" t="s">
        <v>17</v>
      </c>
      <c r="I246" t="s">
        <v>18</v>
      </c>
      <c r="J246" t="s">
        <v>26</v>
      </c>
      <c r="K246" t="s">
        <v>20</v>
      </c>
      <c r="L246">
        <v>645</v>
      </c>
    </row>
    <row r="247" spans="1:12" x14ac:dyDescent="0.3">
      <c r="A247">
        <v>247</v>
      </c>
      <c r="B247" t="s">
        <v>153</v>
      </c>
      <c r="C247" t="s">
        <v>13</v>
      </c>
      <c r="D247" t="s">
        <v>14</v>
      </c>
      <c r="E247">
        <v>44</v>
      </c>
      <c r="F247" s="5" t="s">
        <v>100</v>
      </c>
      <c r="G247" t="s">
        <v>74</v>
      </c>
      <c r="H247" t="s">
        <v>105</v>
      </c>
      <c r="I247" t="s">
        <v>63</v>
      </c>
      <c r="J247" t="s">
        <v>65</v>
      </c>
      <c r="K247" t="s">
        <v>31</v>
      </c>
      <c r="L247">
        <v>686</v>
      </c>
    </row>
    <row r="248" spans="1:12" x14ac:dyDescent="0.3">
      <c r="A248">
        <v>248</v>
      </c>
      <c r="B248" t="s">
        <v>120</v>
      </c>
      <c r="C248" t="s">
        <v>13</v>
      </c>
      <c r="D248" t="s">
        <v>14</v>
      </c>
      <c r="E248">
        <v>38</v>
      </c>
      <c r="F248" s="5" t="s">
        <v>37</v>
      </c>
      <c r="G248" t="s">
        <v>25</v>
      </c>
      <c r="H248" t="s">
        <v>35</v>
      </c>
      <c r="I248" t="s">
        <v>44</v>
      </c>
      <c r="J248" t="s">
        <v>38</v>
      </c>
      <c r="K248" t="s">
        <v>31</v>
      </c>
      <c r="L248">
        <v>696</v>
      </c>
    </row>
    <row r="249" spans="1:12" x14ac:dyDescent="0.3">
      <c r="A249">
        <v>249</v>
      </c>
      <c r="B249" t="s">
        <v>12</v>
      </c>
      <c r="C249" t="s">
        <v>13</v>
      </c>
      <c r="D249" t="s">
        <v>28</v>
      </c>
      <c r="E249">
        <v>50</v>
      </c>
      <c r="F249" s="5" t="s">
        <v>113</v>
      </c>
      <c r="G249" t="s">
        <v>25</v>
      </c>
      <c r="H249" t="s">
        <v>35</v>
      </c>
      <c r="I249" t="s">
        <v>18</v>
      </c>
      <c r="J249" t="s">
        <v>19</v>
      </c>
      <c r="K249" t="s">
        <v>39</v>
      </c>
      <c r="L249">
        <v>726</v>
      </c>
    </row>
    <row r="250" spans="1:12" x14ac:dyDescent="0.3">
      <c r="A250">
        <v>250</v>
      </c>
      <c r="B250" t="s">
        <v>156</v>
      </c>
      <c r="C250" t="s">
        <v>13</v>
      </c>
      <c r="D250" t="s">
        <v>14</v>
      </c>
      <c r="E250">
        <v>42</v>
      </c>
      <c r="F250" s="5" t="s">
        <v>129</v>
      </c>
      <c r="G250" t="s">
        <v>30</v>
      </c>
      <c r="H250" t="s">
        <v>145</v>
      </c>
      <c r="I250" t="s">
        <v>18</v>
      </c>
      <c r="J250" t="s">
        <v>38</v>
      </c>
      <c r="K250" t="s">
        <v>39</v>
      </c>
      <c r="L250">
        <v>534</v>
      </c>
    </row>
    <row r="251" spans="1:12" x14ac:dyDescent="0.3">
      <c r="A251">
        <v>251</v>
      </c>
      <c r="B251" t="s">
        <v>122</v>
      </c>
      <c r="C251" t="s">
        <v>13</v>
      </c>
      <c r="D251" t="s">
        <v>33</v>
      </c>
      <c r="G251" t="s">
        <v>30</v>
      </c>
      <c r="H251" t="s">
        <v>145</v>
      </c>
      <c r="I251" t="s">
        <v>63</v>
      </c>
      <c r="J251" t="s">
        <v>65</v>
      </c>
      <c r="K251" t="s">
        <v>39</v>
      </c>
      <c r="L251">
        <v>476</v>
      </c>
    </row>
    <row r="252" spans="1:12" x14ac:dyDescent="0.3">
      <c r="A252">
        <v>252</v>
      </c>
      <c r="B252" t="s">
        <v>208</v>
      </c>
      <c r="C252" t="s">
        <v>13</v>
      </c>
      <c r="D252" t="s">
        <v>14</v>
      </c>
      <c r="E252">
        <v>39</v>
      </c>
      <c r="F252" s="5" t="s">
        <v>37</v>
      </c>
      <c r="G252" t="s">
        <v>104</v>
      </c>
      <c r="H252" t="s">
        <v>105</v>
      </c>
      <c r="I252" t="s">
        <v>18</v>
      </c>
      <c r="J252" t="s">
        <v>19</v>
      </c>
      <c r="K252" t="s">
        <v>20</v>
      </c>
      <c r="L252">
        <v>472</v>
      </c>
    </row>
    <row r="253" spans="1:12" x14ac:dyDescent="0.3">
      <c r="A253">
        <v>253</v>
      </c>
      <c r="B253" t="s">
        <v>149</v>
      </c>
      <c r="C253" t="s">
        <v>13</v>
      </c>
      <c r="D253" t="s">
        <v>28</v>
      </c>
      <c r="E253">
        <v>51</v>
      </c>
      <c r="F253" s="5" t="s">
        <v>194</v>
      </c>
      <c r="G253" t="s">
        <v>74</v>
      </c>
      <c r="H253" t="s">
        <v>105</v>
      </c>
      <c r="I253" t="s">
        <v>18</v>
      </c>
      <c r="J253" t="s">
        <v>65</v>
      </c>
      <c r="K253" t="s">
        <v>39</v>
      </c>
      <c r="L253">
        <v>338</v>
      </c>
    </row>
    <row r="254" spans="1:12" x14ac:dyDescent="0.3">
      <c r="A254">
        <v>254</v>
      </c>
      <c r="B254" t="s">
        <v>112</v>
      </c>
      <c r="C254" t="s">
        <v>13</v>
      </c>
      <c r="D254" t="s">
        <v>46</v>
      </c>
      <c r="E254">
        <v>28</v>
      </c>
      <c r="F254" s="5" t="s">
        <v>97</v>
      </c>
      <c r="G254" t="s">
        <v>25</v>
      </c>
      <c r="H254" t="s">
        <v>35</v>
      </c>
      <c r="I254" t="s">
        <v>63</v>
      </c>
      <c r="J254" t="s">
        <v>19</v>
      </c>
      <c r="K254" t="s">
        <v>31</v>
      </c>
      <c r="L254">
        <v>844</v>
      </c>
    </row>
    <row r="255" spans="1:12" x14ac:dyDescent="0.3">
      <c r="A255">
        <v>255</v>
      </c>
      <c r="B255" t="s">
        <v>40</v>
      </c>
      <c r="C255" t="s">
        <v>13</v>
      </c>
      <c r="D255" t="s">
        <v>14</v>
      </c>
      <c r="E255">
        <v>45</v>
      </c>
      <c r="F255" s="5" t="s">
        <v>49</v>
      </c>
      <c r="G255" t="s">
        <v>74</v>
      </c>
      <c r="H255" t="s">
        <v>35</v>
      </c>
      <c r="I255" t="s">
        <v>18</v>
      </c>
      <c r="J255" t="s">
        <v>19</v>
      </c>
      <c r="K255" t="s">
        <v>20</v>
      </c>
      <c r="L255">
        <v>773</v>
      </c>
    </row>
    <row r="256" spans="1:12" x14ac:dyDescent="0.3">
      <c r="A256">
        <v>256</v>
      </c>
      <c r="B256" t="s">
        <v>27</v>
      </c>
      <c r="C256" t="s">
        <v>13</v>
      </c>
      <c r="D256" t="s">
        <v>28</v>
      </c>
      <c r="E256">
        <v>52</v>
      </c>
      <c r="F256" s="5" t="s">
        <v>103</v>
      </c>
      <c r="G256" t="s">
        <v>30</v>
      </c>
      <c r="H256" t="s">
        <v>145</v>
      </c>
      <c r="I256" t="s">
        <v>18</v>
      </c>
      <c r="J256" t="s">
        <v>65</v>
      </c>
      <c r="K256" t="s">
        <v>31</v>
      </c>
      <c r="L256">
        <v>805</v>
      </c>
    </row>
    <row r="257" spans="1:12" x14ac:dyDescent="0.3">
      <c r="A257">
        <v>257</v>
      </c>
      <c r="B257" t="s">
        <v>78</v>
      </c>
      <c r="C257" t="s">
        <v>13</v>
      </c>
      <c r="D257" t="s">
        <v>46</v>
      </c>
      <c r="E257">
        <v>26</v>
      </c>
      <c r="F257" s="5" t="s">
        <v>142</v>
      </c>
      <c r="G257" t="s">
        <v>25</v>
      </c>
      <c r="H257" t="s">
        <v>35</v>
      </c>
      <c r="I257" t="s">
        <v>18</v>
      </c>
      <c r="J257" t="s">
        <v>19</v>
      </c>
      <c r="K257" t="s">
        <v>31</v>
      </c>
      <c r="L257">
        <v>398</v>
      </c>
    </row>
    <row r="258" spans="1:12" x14ac:dyDescent="0.3">
      <c r="A258">
        <v>258</v>
      </c>
      <c r="B258" t="s">
        <v>175</v>
      </c>
      <c r="C258" t="s">
        <v>13</v>
      </c>
      <c r="D258" t="s">
        <v>28</v>
      </c>
      <c r="E258">
        <v>52</v>
      </c>
      <c r="F258" s="5" t="s">
        <v>103</v>
      </c>
      <c r="G258" t="s">
        <v>30</v>
      </c>
      <c r="H258" t="s">
        <v>145</v>
      </c>
      <c r="I258" t="s">
        <v>18</v>
      </c>
      <c r="J258" t="s">
        <v>22</v>
      </c>
      <c r="K258" t="s">
        <v>39</v>
      </c>
      <c r="L258">
        <v>626</v>
      </c>
    </row>
    <row r="259" spans="1:12" x14ac:dyDescent="0.3">
      <c r="A259">
        <v>259</v>
      </c>
      <c r="B259" t="s">
        <v>23</v>
      </c>
      <c r="C259" t="s">
        <v>13</v>
      </c>
      <c r="D259" t="s">
        <v>46</v>
      </c>
      <c r="E259">
        <v>34</v>
      </c>
      <c r="F259" s="5" t="s">
        <v>87</v>
      </c>
      <c r="G259" t="s">
        <v>16</v>
      </c>
      <c r="H259" t="s">
        <v>35</v>
      </c>
      <c r="I259" t="s">
        <v>18</v>
      </c>
      <c r="J259" t="s">
        <v>38</v>
      </c>
      <c r="K259" t="s">
        <v>39</v>
      </c>
      <c r="L259">
        <v>756</v>
      </c>
    </row>
    <row r="260" spans="1:12" x14ac:dyDescent="0.3">
      <c r="A260">
        <v>260</v>
      </c>
      <c r="B260" t="s">
        <v>99</v>
      </c>
      <c r="C260" t="s">
        <v>13</v>
      </c>
      <c r="D260" t="s">
        <v>14</v>
      </c>
      <c r="E260">
        <v>38</v>
      </c>
      <c r="F260" s="5" t="s">
        <v>15</v>
      </c>
      <c r="G260" t="s">
        <v>30</v>
      </c>
      <c r="H260" t="s">
        <v>145</v>
      </c>
      <c r="I260" t="s">
        <v>18</v>
      </c>
      <c r="J260" t="s">
        <v>26</v>
      </c>
      <c r="K260" t="s">
        <v>20</v>
      </c>
      <c r="L260">
        <v>552</v>
      </c>
    </row>
    <row r="261" spans="1:12" x14ac:dyDescent="0.3">
      <c r="A261">
        <v>261</v>
      </c>
      <c r="B261" t="s">
        <v>40</v>
      </c>
      <c r="C261" t="s">
        <v>13</v>
      </c>
      <c r="D261" t="s">
        <v>14</v>
      </c>
      <c r="E261">
        <v>39</v>
      </c>
      <c r="F261" s="5" t="s">
        <v>41</v>
      </c>
      <c r="G261" t="s">
        <v>16</v>
      </c>
      <c r="H261" t="s">
        <v>35</v>
      </c>
      <c r="I261" t="s">
        <v>18</v>
      </c>
      <c r="J261" t="s">
        <v>26</v>
      </c>
      <c r="K261" t="s">
        <v>39</v>
      </c>
      <c r="L261">
        <v>692</v>
      </c>
    </row>
    <row r="262" spans="1:12" x14ac:dyDescent="0.3">
      <c r="A262">
        <v>262</v>
      </c>
      <c r="B262" t="s">
        <v>66</v>
      </c>
      <c r="C262" t="s">
        <v>13</v>
      </c>
      <c r="D262" t="s">
        <v>33</v>
      </c>
      <c r="E262">
        <v>21</v>
      </c>
      <c r="F262" s="5" t="s">
        <v>132</v>
      </c>
      <c r="G262" t="s">
        <v>74</v>
      </c>
      <c r="H262" t="s">
        <v>35</v>
      </c>
      <c r="I262" t="s">
        <v>18</v>
      </c>
      <c r="J262" t="s">
        <v>38</v>
      </c>
      <c r="K262" t="s">
        <v>39</v>
      </c>
      <c r="L262">
        <v>800</v>
      </c>
    </row>
    <row r="263" spans="1:12" x14ac:dyDescent="0.3">
      <c r="A263">
        <v>263</v>
      </c>
      <c r="B263" t="s">
        <v>168</v>
      </c>
      <c r="C263" t="s">
        <v>13</v>
      </c>
      <c r="D263" t="s">
        <v>46</v>
      </c>
      <c r="E263">
        <v>34</v>
      </c>
      <c r="F263" s="5" t="s">
        <v>87</v>
      </c>
      <c r="G263" t="s">
        <v>30</v>
      </c>
      <c r="H263" t="s">
        <v>145</v>
      </c>
      <c r="I263" t="s">
        <v>63</v>
      </c>
      <c r="J263" t="s">
        <v>22</v>
      </c>
      <c r="K263" t="s">
        <v>20</v>
      </c>
      <c r="L263">
        <v>341</v>
      </c>
    </row>
    <row r="264" spans="1:12" x14ac:dyDescent="0.3">
      <c r="A264">
        <v>264</v>
      </c>
      <c r="B264" t="s">
        <v>78</v>
      </c>
      <c r="C264" t="s">
        <v>13</v>
      </c>
      <c r="D264" t="s">
        <v>14</v>
      </c>
      <c r="E264">
        <v>42</v>
      </c>
      <c r="F264" s="5" t="s">
        <v>79</v>
      </c>
      <c r="G264" t="s">
        <v>74</v>
      </c>
      <c r="H264" t="s">
        <v>35</v>
      </c>
      <c r="I264" t="s">
        <v>63</v>
      </c>
      <c r="J264" t="s">
        <v>26</v>
      </c>
      <c r="K264" t="s">
        <v>39</v>
      </c>
      <c r="L264">
        <v>393</v>
      </c>
    </row>
    <row r="265" spans="1:12" x14ac:dyDescent="0.3">
      <c r="A265">
        <v>265</v>
      </c>
      <c r="B265" t="s">
        <v>156</v>
      </c>
      <c r="C265" t="s">
        <v>13</v>
      </c>
      <c r="D265" t="s">
        <v>28</v>
      </c>
      <c r="E265">
        <v>53</v>
      </c>
      <c r="F265" s="5" t="s">
        <v>62</v>
      </c>
      <c r="G265" t="s">
        <v>30</v>
      </c>
      <c r="H265" t="s">
        <v>145</v>
      </c>
      <c r="I265" t="s">
        <v>18</v>
      </c>
      <c r="J265" t="s">
        <v>65</v>
      </c>
      <c r="K265" t="s">
        <v>39</v>
      </c>
      <c r="L265">
        <v>529</v>
      </c>
    </row>
    <row r="266" spans="1:12" x14ac:dyDescent="0.3">
      <c r="A266">
        <v>266</v>
      </c>
      <c r="B266" t="s">
        <v>134</v>
      </c>
      <c r="C266" t="s">
        <v>13</v>
      </c>
      <c r="D266" t="s">
        <v>14</v>
      </c>
      <c r="E266">
        <v>45</v>
      </c>
      <c r="F266" s="5" t="s">
        <v>193</v>
      </c>
      <c r="G266" t="s">
        <v>74</v>
      </c>
      <c r="H266" t="s">
        <v>105</v>
      </c>
      <c r="I266" t="s">
        <v>63</v>
      </c>
      <c r="J266" t="s">
        <v>65</v>
      </c>
      <c r="K266" t="s">
        <v>20</v>
      </c>
      <c r="L266">
        <v>830</v>
      </c>
    </row>
    <row r="267" spans="1:12" x14ac:dyDescent="0.3">
      <c r="A267">
        <v>267</v>
      </c>
      <c r="B267" t="s">
        <v>84</v>
      </c>
      <c r="C267" t="s">
        <v>13</v>
      </c>
      <c r="D267" t="s">
        <v>28</v>
      </c>
      <c r="E267">
        <v>50</v>
      </c>
      <c r="F267" s="5" t="s">
        <v>113</v>
      </c>
      <c r="G267" t="s">
        <v>30</v>
      </c>
      <c r="H267" t="s">
        <v>145</v>
      </c>
      <c r="I267" t="s">
        <v>18</v>
      </c>
      <c r="J267" t="s">
        <v>26</v>
      </c>
      <c r="K267" t="s">
        <v>20</v>
      </c>
      <c r="L267">
        <v>768</v>
      </c>
    </row>
    <row r="268" spans="1:12" x14ac:dyDescent="0.3">
      <c r="A268">
        <v>268</v>
      </c>
      <c r="B268" t="s">
        <v>186</v>
      </c>
      <c r="C268" t="s">
        <v>13</v>
      </c>
      <c r="D268" t="s">
        <v>46</v>
      </c>
      <c r="E268">
        <v>27</v>
      </c>
      <c r="F268" s="5" t="s">
        <v>187</v>
      </c>
      <c r="G268" t="s">
        <v>30</v>
      </c>
      <c r="H268" t="s">
        <v>145</v>
      </c>
      <c r="I268" t="s">
        <v>63</v>
      </c>
      <c r="J268" t="s">
        <v>19</v>
      </c>
      <c r="K268" t="s">
        <v>39</v>
      </c>
      <c r="L268">
        <v>600</v>
      </c>
    </row>
    <row r="269" spans="1:12" x14ac:dyDescent="0.3">
      <c r="A269">
        <v>269</v>
      </c>
      <c r="B269" t="s">
        <v>45</v>
      </c>
      <c r="C269" t="s">
        <v>13</v>
      </c>
      <c r="D269" t="s">
        <v>28</v>
      </c>
      <c r="E269">
        <v>51</v>
      </c>
      <c r="F269" s="5" t="s">
        <v>62</v>
      </c>
      <c r="G269" t="s">
        <v>25</v>
      </c>
      <c r="H269" t="s">
        <v>35</v>
      </c>
      <c r="I269" t="s">
        <v>63</v>
      </c>
      <c r="J269" t="s">
        <v>22</v>
      </c>
      <c r="K269" t="s">
        <v>31</v>
      </c>
      <c r="L269">
        <v>375</v>
      </c>
    </row>
    <row r="270" spans="1:12" x14ac:dyDescent="0.3">
      <c r="A270">
        <v>270</v>
      </c>
      <c r="B270" t="s">
        <v>153</v>
      </c>
      <c r="C270" t="s">
        <v>13</v>
      </c>
      <c r="D270" t="s">
        <v>14</v>
      </c>
      <c r="E270">
        <v>44</v>
      </c>
      <c r="F270" s="5" t="s">
        <v>195</v>
      </c>
      <c r="G270" t="s">
        <v>74</v>
      </c>
      <c r="H270" t="s">
        <v>105</v>
      </c>
      <c r="I270" t="s">
        <v>18</v>
      </c>
      <c r="J270" t="s">
        <v>26</v>
      </c>
      <c r="K270" t="s">
        <v>39</v>
      </c>
      <c r="L270">
        <v>425</v>
      </c>
    </row>
    <row r="271" spans="1:12" x14ac:dyDescent="0.3">
      <c r="A271">
        <v>271</v>
      </c>
      <c r="B271" t="s">
        <v>126</v>
      </c>
      <c r="C271" t="s">
        <v>13</v>
      </c>
      <c r="D271" t="s">
        <v>14</v>
      </c>
      <c r="E271">
        <v>45</v>
      </c>
      <c r="F271" s="5" t="s">
        <v>24</v>
      </c>
      <c r="G271" t="s">
        <v>104</v>
      </c>
      <c r="H271" t="s">
        <v>105</v>
      </c>
      <c r="I271" t="s">
        <v>18</v>
      </c>
      <c r="J271" t="s">
        <v>19</v>
      </c>
      <c r="K271" t="s">
        <v>31</v>
      </c>
      <c r="L271">
        <v>357</v>
      </c>
    </row>
    <row r="272" spans="1:12" x14ac:dyDescent="0.3">
      <c r="A272">
        <v>272</v>
      </c>
      <c r="B272" t="s">
        <v>70</v>
      </c>
      <c r="C272" t="s">
        <v>13</v>
      </c>
      <c r="D272" t="s">
        <v>46</v>
      </c>
      <c r="E272">
        <v>29</v>
      </c>
      <c r="F272" s="5" t="s">
        <v>135</v>
      </c>
      <c r="G272" t="s">
        <v>74</v>
      </c>
      <c r="H272" t="s">
        <v>35</v>
      </c>
      <c r="I272" t="s">
        <v>63</v>
      </c>
      <c r="J272" t="s">
        <v>65</v>
      </c>
      <c r="K272" t="s">
        <v>20</v>
      </c>
      <c r="L272">
        <v>712</v>
      </c>
    </row>
    <row r="273" spans="1:12" x14ac:dyDescent="0.3">
      <c r="A273">
        <v>273</v>
      </c>
      <c r="B273" t="s">
        <v>120</v>
      </c>
      <c r="C273" t="s">
        <v>13</v>
      </c>
      <c r="D273" t="s">
        <v>46</v>
      </c>
      <c r="E273">
        <v>32</v>
      </c>
      <c r="F273" s="5" t="s">
        <v>163</v>
      </c>
      <c r="G273" t="s">
        <v>30</v>
      </c>
      <c r="H273" t="s">
        <v>145</v>
      </c>
      <c r="I273" t="s">
        <v>18</v>
      </c>
      <c r="J273" t="s">
        <v>19</v>
      </c>
      <c r="K273" t="s">
        <v>39</v>
      </c>
      <c r="L273">
        <v>666</v>
      </c>
    </row>
    <row r="274" spans="1:12" x14ac:dyDescent="0.3">
      <c r="A274">
        <v>274</v>
      </c>
      <c r="B274" t="s">
        <v>169</v>
      </c>
      <c r="C274" t="s">
        <v>13</v>
      </c>
      <c r="D274" t="s">
        <v>28</v>
      </c>
      <c r="E274">
        <v>51</v>
      </c>
      <c r="F274" s="5" t="s">
        <v>113</v>
      </c>
      <c r="G274" t="s">
        <v>74</v>
      </c>
      <c r="H274" t="s">
        <v>105</v>
      </c>
      <c r="I274" t="s">
        <v>63</v>
      </c>
      <c r="J274" t="s">
        <v>19</v>
      </c>
      <c r="K274" t="s">
        <v>20</v>
      </c>
      <c r="L274">
        <v>804</v>
      </c>
    </row>
    <row r="275" spans="1:12" x14ac:dyDescent="0.3">
      <c r="A275">
        <v>275</v>
      </c>
      <c r="B275" t="s">
        <v>99</v>
      </c>
      <c r="C275" t="s">
        <v>13</v>
      </c>
      <c r="D275" t="s">
        <v>14</v>
      </c>
      <c r="E275">
        <v>38</v>
      </c>
      <c r="F275" s="5" t="s">
        <v>202</v>
      </c>
      <c r="G275" t="s">
        <v>74</v>
      </c>
      <c r="H275" t="s">
        <v>105</v>
      </c>
      <c r="I275" t="s">
        <v>18</v>
      </c>
      <c r="J275" t="s">
        <v>26</v>
      </c>
      <c r="K275" t="s">
        <v>20</v>
      </c>
      <c r="L275">
        <v>755</v>
      </c>
    </row>
    <row r="276" spans="1:12" x14ac:dyDescent="0.3">
      <c r="A276">
        <v>276</v>
      </c>
      <c r="B276" t="s">
        <v>112</v>
      </c>
      <c r="C276" t="s">
        <v>13</v>
      </c>
      <c r="D276" t="s">
        <v>46</v>
      </c>
      <c r="E276">
        <v>28</v>
      </c>
      <c r="F276" s="5" t="s">
        <v>97</v>
      </c>
      <c r="G276" t="s">
        <v>25</v>
      </c>
      <c r="H276" t="s">
        <v>35</v>
      </c>
      <c r="I276" t="s">
        <v>63</v>
      </c>
      <c r="J276" t="s">
        <v>19</v>
      </c>
      <c r="K276" t="s">
        <v>31</v>
      </c>
      <c r="L276">
        <v>844</v>
      </c>
    </row>
    <row r="277" spans="1:12" x14ac:dyDescent="0.3">
      <c r="A277">
        <v>277</v>
      </c>
      <c r="B277" t="s">
        <v>156</v>
      </c>
      <c r="C277" t="s">
        <v>13</v>
      </c>
      <c r="D277" t="s">
        <v>14</v>
      </c>
      <c r="E277">
        <v>42</v>
      </c>
      <c r="F277" s="5" t="s">
        <v>129</v>
      </c>
      <c r="G277" t="s">
        <v>30</v>
      </c>
      <c r="H277" t="s">
        <v>145</v>
      </c>
      <c r="I277" t="s">
        <v>18</v>
      </c>
      <c r="J277" t="s">
        <v>38</v>
      </c>
      <c r="K277" t="s">
        <v>39</v>
      </c>
      <c r="L277">
        <v>534</v>
      </c>
    </row>
    <row r="278" spans="1:12" x14ac:dyDescent="0.3">
      <c r="A278">
        <v>278</v>
      </c>
      <c r="B278" t="s">
        <v>165</v>
      </c>
      <c r="C278" t="s">
        <v>13</v>
      </c>
      <c r="D278" t="s">
        <v>46</v>
      </c>
      <c r="E278">
        <v>31</v>
      </c>
      <c r="F278" s="5" t="s">
        <v>47</v>
      </c>
      <c r="G278" t="s">
        <v>25</v>
      </c>
      <c r="H278" t="s">
        <v>35</v>
      </c>
      <c r="I278" t="s">
        <v>18</v>
      </c>
      <c r="J278" t="s">
        <v>22</v>
      </c>
      <c r="K278" t="s">
        <v>20</v>
      </c>
      <c r="L278">
        <v>672</v>
      </c>
    </row>
    <row r="279" spans="1:12" x14ac:dyDescent="0.3">
      <c r="A279">
        <v>279</v>
      </c>
      <c r="B279" t="s">
        <v>42</v>
      </c>
      <c r="C279" t="s">
        <v>13</v>
      </c>
      <c r="D279" t="s">
        <v>28</v>
      </c>
      <c r="E279">
        <v>54</v>
      </c>
      <c r="F279" s="5" t="s">
        <v>43</v>
      </c>
      <c r="G279" t="s">
        <v>16</v>
      </c>
      <c r="H279" t="s">
        <v>35</v>
      </c>
      <c r="I279" t="s">
        <v>18</v>
      </c>
      <c r="J279" t="s">
        <v>26</v>
      </c>
      <c r="K279" t="s">
        <v>31</v>
      </c>
      <c r="L279">
        <v>357</v>
      </c>
    </row>
    <row r="280" spans="1:12" x14ac:dyDescent="0.3">
      <c r="A280">
        <v>280</v>
      </c>
      <c r="B280" t="s">
        <v>50</v>
      </c>
      <c r="C280" t="s">
        <v>13</v>
      </c>
      <c r="D280" t="s">
        <v>46</v>
      </c>
      <c r="E280">
        <v>34</v>
      </c>
      <c r="F280" s="5" t="s">
        <v>71</v>
      </c>
      <c r="G280" t="s">
        <v>16</v>
      </c>
      <c r="H280" t="s">
        <v>35</v>
      </c>
      <c r="I280" t="s">
        <v>18</v>
      </c>
      <c r="J280" t="s">
        <v>65</v>
      </c>
      <c r="K280" t="s">
        <v>39</v>
      </c>
      <c r="L280">
        <v>707</v>
      </c>
    </row>
    <row r="281" spans="1:12" x14ac:dyDescent="0.3">
      <c r="A281">
        <v>281</v>
      </c>
      <c r="B281" t="s">
        <v>120</v>
      </c>
      <c r="C281" t="s">
        <v>13</v>
      </c>
      <c r="D281" t="s">
        <v>28</v>
      </c>
      <c r="E281">
        <v>46</v>
      </c>
      <c r="F281" s="5" t="s">
        <v>24</v>
      </c>
      <c r="G281" t="s">
        <v>104</v>
      </c>
      <c r="H281" t="s">
        <v>105</v>
      </c>
      <c r="I281" t="s">
        <v>18</v>
      </c>
      <c r="J281" t="s">
        <v>65</v>
      </c>
      <c r="K281" t="s">
        <v>31</v>
      </c>
      <c r="L281">
        <v>708</v>
      </c>
    </row>
    <row r="282" spans="1:12" x14ac:dyDescent="0.3">
      <c r="A282">
        <v>282</v>
      </c>
      <c r="B282" t="s">
        <v>42</v>
      </c>
      <c r="C282" t="s">
        <v>13</v>
      </c>
      <c r="D282" t="s">
        <v>46</v>
      </c>
      <c r="E282">
        <v>35</v>
      </c>
      <c r="F282" s="5" t="s">
        <v>87</v>
      </c>
      <c r="G282" t="s">
        <v>74</v>
      </c>
      <c r="H282" t="s">
        <v>35</v>
      </c>
      <c r="I282" t="s">
        <v>18</v>
      </c>
      <c r="J282" t="s">
        <v>65</v>
      </c>
      <c r="K282" t="s">
        <v>31</v>
      </c>
      <c r="L282">
        <v>624</v>
      </c>
    </row>
    <row r="283" spans="1:12" x14ac:dyDescent="0.3">
      <c r="A283">
        <v>283</v>
      </c>
      <c r="B283" t="s">
        <v>147</v>
      </c>
      <c r="C283" t="s">
        <v>13</v>
      </c>
      <c r="D283" t="s">
        <v>46</v>
      </c>
      <c r="E283">
        <v>33</v>
      </c>
      <c r="F283" s="5" t="s">
        <v>148</v>
      </c>
      <c r="G283" t="s">
        <v>74</v>
      </c>
      <c r="H283" t="s">
        <v>105</v>
      </c>
      <c r="I283" t="s">
        <v>18</v>
      </c>
      <c r="J283" t="s">
        <v>65</v>
      </c>
      <c r="K283" t="s">
        <v>20</v>
      </c>
      <c r="L283">
        <v>336</v>
      </c>
    </row>
    <row r="284" spans="1:12" x14ac:dyDescent="0.3">
      <c r="A284">
        <v>284</v>
      </c>
      <c r="B284" t="s">
        <v>60</v>
      </c>
      <c r="C284" t="s">
        <v>13</v>
      </c>
      <c r="D284" t="s">
        <v>46</v>
      </c>
      <c r="E284">
        <v>34</v>
      </c>
      <c r="F284" s="5" t="s">
        <v>87</v>
      </c>
      <c r="G284" t="s">
        <v>30</v>
      </c>
      <c r="H284" t="s">
        <v>145</v>
      </c>
      <c r="I284" t="s">
        <v>18</v>
      </c>
      <c r="J284" t="s">
        <v>22</v>
      </c>
      <c r="K284" t="s">
        <v>20</v>
      </c>
      <c r="L284">
        <v>464</v>
      </c>
    </row>
    <row r="285" spans="1:12" x14ac:dyDescent="0.3">
      <c r="A285">
        <v>285</v>
      </c>
      <c r="B285" t="s">
        <v>120</v>
      </c>
      <c r="C285" t="s">
        <v>13</v>
      </c>
      <c r="D285" t="s">
        <v>46</v>
      </c>
      <c r="E285">
        <v>32</v>
      </c>
      <c r="F285" s="5" t="s">
        <v>163</v>
      </c>
      <c r="G285" t="s">
        <v>30</v>
      </c>
      <c r="H285" t="s">
        <v>145</v>
      </c>
      <c r="I285" t="s">
        <v>18</v>
      </c>
      <c r="J285" t="s">
        <v>19</v>
      </c>
      <c r="K285" t="s">
        <v>39</v>
      </c>
      <c r="L285">
        <v>666</v>
      </c>
    </row>
    <row r="286" spans="1:12" x14ac:dyDescent="0.3">
      <c r="A286">
        <v>286</v>
      </c>
      <c r="B286" t="s">
        <v>95</v>
      </c>
      <c r="C286" t="s">
        <v>13</v>
      </c>
      <c r="D286" t="s">
        <v>14</v>
      </c>
      <c r="E286">
        <v>37</v>
      </c>
      <c r="F286" s="5" t="s">
        <v>37</v>
      </c>
      <c r="G286" t="s">
        <v>74</v>
      </c>
      <c r="H286" t="s">
        <v>35</v>
      </c>
      <c r="I286" t="s">
        <v>18</v>
      </c>
      <c r="J286" t="s">
        <v>65</v>
      </c>
      <c r="K286" t="s">
        <v>20</v>
      </c>
      <c r="L286">
        <v>479</v>
      </c>
    </row>
    <row r="287" spans="1:12" x14ac:dyDescent="0.3">
      <c r="A287">
        <v>287</v>
      </c>
      <c r="B287" t="s">
        <v>82</v>
      </c>
      <c r="C287" t="s">
        <v>13</v>
      </c>
      <c r="D287" t="s">
        <v>197</v>
      </c>
      <c r="E287">
        <v>59</v>
      </c>
      <c r="F287" s="5" t="s">
        <v>201</v>
      </c>
      <c r="G287" t="s">
        <v>74</v>
      </c>
      <c r="H287" t="s">
        <v>105</v>
      </c>
      <c r="I287" t="s">
        <v>18</v>
      </c>
      <c r="J287" t="s">
        <v>26</v>
      </c>
      <c r="K287" t="s">
        <v>39</v>
      </c>
      <c r="L287">
        <v>775</v>
      </c>
    </row>
    <row r="288" spans="1:12" x14ac:dyDescent="0.3">
      <c r="A288">
        <v>288</v>
      </c>
      <c r="B288" t="s">
        <v>68</v>
      </c>
      <c r="C288" t="s">
        <v>13</v>
      </c>
      <c r="D288" t="s">
        <v>46</v>
      </c>
      <c r="E288">
        <v>28</v>
      </c>
      <c r="F288" s="5" t="s">
        <v>170</v>
      </c>
      <c r="G288" t="s">
        <v>30</v>
      </c>
      <c r="H288" t="s">
        <v>145</v>
      </c>
      <c r="I288" t="s">
        <v>18</v>
      </c>
      <c r="J288" t="s">
        <v>38</v>
      </c>
      <c r="K288" t="s">
        <v>39</v>
      </c>
      <c r="L288">
        <v>432</v>
      </c>
    </row>
    <row r="289" spans="1:12" x14ac:dyDescent="0.3">
      <c r="A289">
        <v>289</v>
      </c>
      <c r="B289" t="s">
        <v>168</v>
      </c>
      <c r="C289" t="s">
        <v>13</v>
      </c>
      <c r="D289" t="s">
        <v>46</v>
      </c>
      <c r="E289">
        <v>34</v>
      </c>
      <c r="F289" s="5" t="s">
        <v>87</v>
      </c>
      <c r="G289" t="s">
        <v>30</v>
      </c>
      <c r="H289" t="s">
        <v>145</v>
      </c>
      <c r="I289" t="s">
        <v>63</v>
      </c>
      <c r="J289" t="s">
        <v>22</v>
      </c>
      <c r="K289" t="s">
        <v>20</v>
      </c>
      <c r="L289">
        <v>341</v>
      </c>
    </row>
    <row r="290" spans="1:12" x14ac:dyDescent="0.3">
      <c r="A290">
        <v>290</v>
      </c>
      <c r="B290" t="s">
        <v>89</v>
      </c>
      <c r="C290" t="s">
        <v>13</v>
      </c>
      <c r="D290" t="s">
        <v>14</v>
      </c>
      <c r="E290">
        <v>43</v>
      </c>
      <c r="F290" s="5" t="s">
        <v>203</v>
      </c>
      <c r="G290" t="s">
        <v>74</v>
      </c>
      <c r="H290" t="s">
        <v>105</v>
      </c>
      <c r="I290" t="s">
        <v>44</v>
      </c>
      <c r="J290" t="s">
        <v>22</v>
      </c>
      <c r="K290" t="s">
        <v>31</v>
      </c>
      <c r="L290">
        <v>300</v>
      </c>
    </row>
    <row r="291" spans="1:12" x14ac:dyDescent="0.3">
      <c r="A291">
        <v>291</v>
      </c>
      <c r="B291" t="s">
        <v>86</v>
      </c>
      <c r="C291" t="s">
        <v>13</v>
      </c>
      <c r="D291" t="s">
        <v>28</v>
      </c>
      <c r="E291">
        <v>48</v>
      </c>
      <c r="F291" s="5" t="s">
        <v>222</v>
      </c>
      <c r="G291" t="s">
        <v>74</v>
      </c>
      <c r="H291" t="s">
        <v>35</v>
      </c>
      <c r="I291" t="s">
        <v>63</v>
      </c>
      <c r="J291" t="s">
        <v>26</v>
      </c>
      <c r="K291" t="s">
        <v>31</v>
      </c>
      <c r="L291">
        <v>657</v>
      </c>
    </row>
    <row r="292" spans="1:12" x14ac:dyDescent="0.3">
      <c r="A292">
        <v>292</v>
      </c>
      <c r="B292" t="s">
        <v>89</v>
      </c>
      <c r="C292" t="s">
        <v>13</v>
      </c>
      <c r="D292" t="s">
        <v>14</v>
      </c>
      <c r="E292">
        <v>43</v>
      </c>
      <c r="F292" s="5" t="s">
        <v>203</v>
      </c>
      <c r="G292" t="s">
        <v>74</v>
      </c>
      <c r="H292" t="s">
        <v>105</v>
      </c>
      <c r="I292" t="s">
        <v>44</v>
      </c>
      <c r="J292" t="s">
        <v>22</v>
      </c>
      <c r="K292" t="s">
        <v>31</v>
      </c>
      <c r="L292">
        <v>300</v>
      </c>
    </row>
    <row r="293" spans="1:12" x14ac:dyDescent="0.3">
      <c r="A293">
        <v>293</v>
      </c>
      <c r="B293" t="s">
        <v>50</v>
      </c>
      <c r="C293" t="s">
        <v>13</v>
      </c>
      <c r="D293" t="s">
        <v>46</v>
      </c>
      <c r="E293">
        <v>31</v>
      </c>
      <c r="F293" s="5" t="s">
        <v>101</v>
      </c>
      <c r="G293" t="s">
        <v>25</v>
      </c>
      <c r="H293" t="s">
        <v>35</v>
      </c>
      <c r="I293" t="s">
        <v>18</v>
      </c>
      <c r="J293" t="s">
        <v>38</v>
      </c>
      <c r="K293" t="s">
        <v>39</v>
      </c>
      <c r="L293">
        <v>315</v>
      </c>
    </row>
    <row r="294" spans="1:12" x14ac:dyDescent="0.3">
      <c r="A294">
        <v>294</v>
      </c>
      <c r="B294" t="s">
        <v>89</v>
      </c>
      <c r="C294" t="s">
        <v>13</v>
      </c>
      <c r="D294" t="s">
        <v>33</v>
      </c>
      <c r="E294">
        <v>23</v>
      </c>
      <c r="F294" s="5" t="s">
        <v>34</v>
      </c>
      <c r="G294" t="s">
        <v>74</v>
      </c>
      <c r="H294" t="s">
        <v>35</v>
      </c>
      <c r="I294" t="s">
        <v>18</v>
      </c>
      <c r="J294" t="s">
        <v>19</v>
      </c>
      <c r="K294" t="s">
        <v>31</v>
      </c>
      <c r="L294">
        <v>588</v>
      </c>
    </row>
    <row r="295" spans="1:12" x14ac:dyDescent="0.3">
      <c r="A295">
        <v>295</v>
      </c>
      <c r="B295" t="s">
        <v>143</v>
      </c>
      <c r="C295" t="s">
        <v>13</v>
      </c>
      <c r="D295" t="s">
        <v>46</v>
      </c>
      <c r="E295">
        <v>29</v>
      </c>
      <c r="F295" s="5" t="s">
        <v>146</v>
      </c>
      <c r="G295" t="s">
        <v>104</v>
      </c>
      <c r="H295" t="s">
        <v>35</v>
      </c>
      <c r="I295" t="s">
        <v>63</v>
      </c>
      <c r="J295" t="s">
        <v>19</v>
      </c>
      <c r="K295" t="s">
        <v>31</v>
      </c>
      <c r="L295">
        <v>395</v>
      </c>
    </row>
    <row r="296" spans="1:12" x14ac:dyDescent="0.3">
      <c r="A296">
        <v>296</v>
      </c>
      <c r="B296" t="s">
        <v>172</v>
      </c>
      <c r="C296" t="s">
        <v>13</v>
      </c>
      <c r="D296" t="s">
        <v>14</v>
      </c>
      <c r="E296">
        <v>38</v>
      </c>
      <c r="F296" s="5" t="s">
        <v>15</v>
      </c>
      <c r="G296" t="s">
        <v>30</v>
      </c>
      <c r="H296" t="s">
        <v>145</v>
      </c>
      <c r="I296" t="s">
        <v>63</v>
      </c>
      <c r="J296" t="s">
        <v>38</v>
      </c>
      <c r="K296" t="s">
        <v>31</v>
      </c>
      <c r="L296">
        <v>308</v>
      </c>
    </row>
    <row r="297" spans="1:12" x14ac:dyDescent="0.3">
      <c r="A297">
        <v>297</v>
      </c>
      <c r="B297" t="s">
        <v>60</v>
      </c>
      <c r="C297" t="s">
        <v>13</v>
      </c>
      <c r="D297" t="s">
        <v>28</v>
      </c>
      <c r="E297">
        <v>47</v>
      </c>
      <c r="F297" s="5" t="s">
        <v>61</v>
      </c>
      <c r="G297" t="s">
        <v>25</v>
      </c>
      <c r="H297" t="s">
        <v>35</v>
      </c>
      <c r="I297" t="s">
        <v>18</v>
      </c>
      <c r="J297" t="s">
        <v>19</v>
      </c>
      <c r="K297" t="s">
        <v>31</v>
      </c>
      <c r="L297">
        <v>546</v>
      </c>
    </row>
    <row r="298" spans="1:12" x14ac:dyDescent="0.3">
      <c r="A298">
        <v>298</v>
      </c>
      <c r="B298" t="s">
        <v>181</v>
      </c>
      <c r="C298" t="s">
        <v>13</v>
      </c>
      <c r="D298" t="s">
        <v>14</v>
      </c>
      <c r="E298">
        <v>44</v>
      </c>
      <c r="F298" s="5" t="s">
        <v>100</v>
      </c>
      <c r="G298" t="s">
        <v>30</v>
      </c>
      <c r="H298" t="s">
        <v>145</v>
      </c>
      <c r="I298" t="s">
        <v>18</v>
      </c>
      <c r="J298" t="s">
        <v>26</v>
      </c>
      <c r="K298" t="s">
        <v>20</v>
      </c>
      <c r="L298">
        <v>638</v>
      </c>
    </row>
    <row r="299" spans="1:12" x14ac:dyDescent="0.3">
      <c r="A299">
        <v>299</v>
      </c>
      <c r="B299" t="s">
        <v>60</v>
      </c>
      <c r="C299" t="s">
        <v>13</v>
      </c>
      <c r="D299" t="s">
        <v>28</v>
      </c>
      <c r="E299">
        <v>47</v>
      </c>
      <c r="F299" s="5" t="s">
        <v>61</v>
      </c>
      <c r="G299" t="s">
        <v>25</v>
      </c>
      <c r="H299" t="s">
        <v>35</v>
      </c>
      <c r="I299" t="s">
        <v>18</v>
      </c>
      <c r="J299" t="s">
        <v>19</v>
      </c>
      <c r="K299" t="s">
        <v>31</v>
      </c>
      <c r="L299">
        <v>546</v>
      </c>
    </row>
    <row r="300" spans="1:12" x14ac:dyDescent="0.3">
      <c r="A300">
        <v>300</v>
      </c>
      <c r="B300" t="s">
        <v>45</v>
      </c>
      <c r="C300" t="s">
        <v>13</v>
      </c>
      <c r="D300" t="s">
        <v>46</v>
      </c>
      <c r="E300">
        <v>29</v>
      </c>
      <c r="F300" s="5" t="s">
        <v>47</v>
      </c>
      <c r="G300" t="s">
        <v>16</v>
      </c>
      <c r="H300" t="s">
        <v>35</v>
      </c>
      <c r="I300" t="s">
        <v>18</v>
      </c>
      <c r="J300" t="s">
        <v>22</v>
      </c>
      <c r="K300" t="s">
        <v>39</v>
      </c>
      <c r="L300">
        <v>395</v>
      </c>
    </row>
    <row r="301" spans="1:12" x14ac:dyDescent="0.3">
      <c r="A301">
        <v>301</v>
      </c>
      <c r="B301" t="s">
        <v>102</v>
      </c>
      <c r="C301" t="s">
        <v>13</v>
      </c>
      <c r="D301" t="s">
        <v>46</v>
      </c>
      <c r="E301">
        <v>29</v>
      </c>
      <c r="F301" s="5" t="s">
        <v>53</v>
      </c>
      <c r="G301" t="s">
        <v>74</v>
      </c>
      <c r="H301" t="s">
        <v>105</v>
      </c>
      <c r="I301" t="s">
        <v>18</v>
      </c>
      <c r="J301" t="s">
        <v>26</v>
      </c>
      <c r="K301" t="s">
        <v>31</v>
      </c>
      <c r="L301">
        <v>647</v>
      </c>
    </row>
    <row r="302" spans="1:12" x14ac:dyDescent="0.3">
      <c r="A302">
        <v>302</v>
      </c>
      <c r="B302" t="s">
        <v>156</v>
      </c>
      <c r="C302" t="s">
        <v>13</v>
      </c>
      <c r="D302" t="s">
        <v>46</v>
      </c>
      <c r="E302">
        <v>31</v>
      </c>
      <c r="F302" s="5" t="s">
        <v>157</v>
      </c>
      <c r="G302" t="s">
        <v>30</v>
      </c>
      <c r="H302" t="s">
        <v>145</v>
      </c>
      <c r="I302" t="s">
        <v>44</v>
      </c>
      <c r="J302" t="s">
        <v>65</v>
      </c>
      <c r="K302" t="s">
        <v>31</v>
      </c>
      <c r="L302">
        <v>532</v>
      </c>
    </row>
    <row r="303" spans="1:12" x14ac:dyDescent="0.3">
      <c r="A303">
        <v>303</v>
      </c>
      <c r="B303" t="s">
        <v>54</v>
      </c>
      <c r="C303" t="s">
        <v>13</v>
      </c>
      <c r="D303" t="s">
        <v>33</v>
      </c>
      <c r="G303" t="s">
        <v>74</v>
      </c>
      <c r="H303" t="s">
        <v>105</v>
      </c>
      <c r="I303" t="s">
        <v>63</v>
      </c>
      <c r="J303" t="s">
        <v>65</v>
      </c>
      <c r="K303" t="s">
        <v>20</v>
      </c>
      <c r="L303">
        <v>660</v>
      </c>
    </row>
    <row r="304" spans="1:12" x14ac:dyDescent="0.3">
      <c r="A304">
        <v>304</v>
      </c>
      <c r="B304" t="s">
        <v>32</v>
      </c>
      <c r="C304" t="s">
        <v>13</v>
      </c>
      <c r="D304" t="s">
        <v>46</v>
      </c>
      <c r="E304">
        <v>31</v>
      </c>
      <c r="F304" s="5" t="s">
        <v>47</v>
      </c>
      <c r="G304" t="s">
        <v>30</v>
      </c>
      <c r="H304" t="s">
        <v>145</v>
      </c>
      <c r="I304" t="s">
        <v>18</v>
      </c>
      <c r="J304" t="s">
        <v>26</v>
      </c>
      <c r="K304" t="s">
        <v>31</v>
      </c>
      <c r="L304">
        <v>696</v>
      </c>
    </row>
    <row r="305" spans="1:12" x14ac:dyDescent="0.3">
      <c r="A305">
        <v>305</v>
      </c>
      <c r="B305" t="s">
        <v>120</v>
      </c>
      <c r="C305" t="s">
        <v>13</v>
      </c>
      <c r="D305" t="s">
        <v>46</v>
      </c>
      <c r="E305">
        <v>32</v>
      </c>
      <c r="F305" s="5" t="s">
        <v>163</v>
      </c>
      <c r="G305" t="s">
        <v>30</v>
      </c>
      <c r="H305" t="s">
        <v>145</v>
      </c>
      <c r="I305" t="s">
        <v>18</v>
      </c>
      <c r="J305" t="s">
        <v>19</v>
      </c>
      <c r="K305" t="s">
        <v>39</v>
      </c>
      <c r="L305">
        <v>666</v>
      </c>
    </row>
    <row r="306" spans="1:12" x14ac:dyDescent="0.3">
      <c r="A306">
        <v>306</v>
      </c>
      <c r="B306" t="s">
        <v>84</v>
      </c>
      <c r="C306" t="s">
        <v>13</v>
      </c>
      <c r="D306" t="s">
        <v>14</v>
      </c>
      <c r="E306">
        <v>38</v>
      </c>
      <c r="F306" s="5" t="s">
        <v>85</v>
      </c>
      <c r="G306" t="s">
        <v>74</v>
      </c>
      <c r="H306" t="s">
        <v>35</v>
      </c>
      <c r="I306" t="s">
        <v>63</v>
      </c>
      <c r="J306" t="s">
        <v>19</v>
      </c>
      <c r="K306" t="s">
        <v>31</v>
      </c>
      <c r="L306">
        <v>517</v>
      </c>
    </row>
    <row r="307" spans="1:12" x14ac:dyDescent="0.3">
      <c r="A307">
        <v>307</v>
      </c>
      <c r="B307" t="s">
        <v>179</v>
      </c>
      <c r="C307" t="s">
        <v>13</v>
      </c>
      <c r="D307" t="s">
        <v>46</v>
      </c>
      <c r="E307">
        <v>28</v>
      </c>
      <c r="F307" s="5" t="s">
        <v>180</v>
      </c>
      <c r="G307" t="s">
        <v>30</v>
      </c>
      <c r="H307" t="s">
        <v>145</v>
      </c>
      <c r="I307" t="s">
        <v>63</v>
      </c>
      <c r="J307" t="s">
        <v>22</v>
      </c>
      <c r="K307" t="s">
        <v>20</v>
      </c>
      <c r="L307">
        <v>816</v>
      </c>
    </row>
    <row r="308" spans="1:12" x14ac:dyDescent="0.3">
      <c r="A308">
        <v>308</v>
      </c>
      <c r="B308" t="s">
        <v>143</v>
      </c>
      <c r="C308" t="s">
        <v>13</v>
      </c>
      <c r="D308" t="s">
        <v>46</v>
      </c>
      <c r="E308">
        <v>33</v>
      </c>
      <c r="F308" s="5" t="s">
        <v>144</v>
      </c>
      <c r="G308" t="s">
        <v>25</v>
      </c>
      <c r="H308" t="s">
        <v>145</v>
      </c>
      <c r="I308" t="s">
        <v>63</v>
      </c>
      <c r="J308" t="s">
        <v>19</v>
      </c>
      <c r="K308" t="s">
        <v>20</v>
      </c>
      <c r="L308">
        <v>847</v>
      </c>
    </row>
    <row r="309" spans="1:12" x14ac:dyDescent="0.3">
      <c r="A309">
        <v>309</v>
      </c>
      <c r="B309" t="s">
        <v>54</v>
      </c>
      <c r="C309" t="s">
        <v>13</v>
      </c>
      <c r="D309" t="s">
        <v>14</v>
      </c>
      <c r="E309">
        <v>39</v>
      </c>
      <c r="F309" s="5" t="s">
        <v>55</v>
      </c>
      <c r="G309" t="s">
        <v>25</v>
      </c>
      <c r="H309" t="s">
        <v>35</v>
      </c>
      <c r="I309" t="s">
        <v>18</v>
      </c>
      <c r="J309" t="s">
        <v>38</v>
      </c>
      <c r="K309" t="s">
        <v>20</v>
      </c>
      <c r="L309">
        <v>571</v>
      </c>
    </row>
    <row r="310" spans="1:12" x14ac:dyDescent="0.3">
      <c r="A310">
        <v>310</v>
      </c>
      <c r="B310" t="s">
        <v>40</v>
      </c>
      <c r="C310" t="s">
        <v>13</v>
      </c>
      <c r="D310" t="s">
        <v>46</v>
      </c>
      <c r="E310">
        <v>35</v>
      </c>
      <c r="F310" s="5" t="s">
        <v>87</v>
      </c>
      <c r="G310" t="s">
        <v>30</v>
      </c>
      <c r="H310" t="s">
        <v>145</v>
      </c>
      <c r="I310" t="s">
        <v>18</v>
      </c>
      <c r="J310" t="s">
        <v>26</v>
      </c>
      <c r="K310" t="s">
        <v>31</v>
      </c>
      <c r="L310">
        <v>721</v>
      </c>
    </row>
    <row r="311" spans="1:12" x14ac:dyDescent="0.3">
      <c r="A311">
        <v>311</v>
      </c>
      <c r="B311" t="s">
        <v>106</v>
      </c>
      <c r="C311" t="s">
        <v>13</v>
      </c>
      <c r="D311" t="s">
        <v>14</v>
      </c>
      <c r="E311">
        <v>40</v>
      </c>
      <c r="F311" s="5" t="s">
        <v>184</v>
      </c>
      <c r="G311" t="s">
        <v>30</v>
      </c>
      <c r="H311" t="s">
        <v>145</v>
      </c>
      <c r="I311" t="s">
        <v>18</v>
      </c>
      <c r="J311" t="s">
        <v>65</v>
      </c>
      <c r="K311" t="s">
        <v>20</v>
      </c>
      <c r="L311">
        <v>810</v>
      </c>
    </row>
    <row r="312" spans="1:12" x14ac:dyDescent="0.3">
      <c r="A312">
        <v>312</v>
      </c>
      <c r="B312" t="s">
        <v>72</v>
      </c>
      <c r="C312" t="s">
        <v>13</v>
      </c>
      <c r="D312" t="s">
        <v>28</v>
      </c>
      <c r="E312">
        <v>49</v>
      </c>
      <c r="F312" s="5" t="s">
        <v>167</v>
      </c>
      <c r="G312" t="s">
        <v>74</v>
      </c>
      <c r="H312" t="s">
        <v>105</v>
      </c>
      <c r="I312" t="s">
        <v>18</v>
      </c>
      <c r="J312" t="s">
        <v>65</v>
      </c>
      <c r="K312" t="s">
        <v>39</v>
      </c>
      <c r="L312">
        <v>357</v>
      </c>
    </row>
    <row r="313" spans="1:12" x14ac:dyDescent="0.3">
      <c r="A313">
        <v>313</v>
      </c>
      <c r="B313" t="s">
        <v>158</v>
      </c>
      <c r="C313" t="s">
        <v>13</v>
      </c>
      <c r="D313" t="s">
        <v>33</v>
      </c>
      <c r="E313">
        <v>24</v>
      </c>
      <c r="F313" s="5" t="s">
        <v>188</v>
      </c>
      <c r="G313" t="s">
        <v>30</v>
      </c>
      <c r="H313" t="s">
        <v>145</v>
      </c>
      <c r="I313" t="s">
        <v>18</v>
      </c>
      <c r="J313" t="s">
        <v>19</v>
      </c>
      <c r="K313" t="s">
        <v>31</v>
      </c>
      <c r="L313">
        <v>431</v>
      </c>
    </row>
    <row r="314" spans="1:12" x14ac:dyDescent="0.3">
      <c r="A314">
        <v>314</v>
      </c>
      <c r="B314" t="s">
        <v>133</v>
      </c>
      <c r="C314" t="s">
        <v>13</v>
      </c>
      <c r="D314" t="s">
        <v>46</v>
      </c>
      <c r="E314">
        <v>26</v>
      </c>
      <c r="F314" s="5" t="s">
        <v>142</v>
      </c>
      <c r="G314" t="s">
        <v>16</v>
      </c>
      <c r="H314" t="s">
        <v>35</v>
      </c>
      <c r="I314" t="s">
        <v>18</v>
      </c>
      <c r="J314" t="s">
        <v>22</v>
      </c>
      <c r="K314" t="s">
        <v>20</v>
      </c>
      <c r="L314">
        <v>824</v>
      </c>
    </row>
    <row r="315" spans="1:12" x14ac:dyDescent="0.3">
      <c r="A315">
        <v>315</v>
      </c>
      <c r="B315" t="s">
        <v>196</v>
      </c>
      <c r="C315" t="s">
        <v>13</v>
      </c>
      <c r="D315" t="s">
        <v>28</v>
      </c>
      <c r="E315">
        <v>55</v>
      </c>
      <c r="F315" s="5" t="s">
        <v>43</v>
      </c>
      <c r="G315" t="s">
        <v>74</v>
      </c>
      <c r="H315" t="s">
        <v>105</v>
      </c>
      <c r="I315" t="s">
        <v>63</v>
      </c>
      <c r="J315" t="s">
        <v>65</v>
      </c>
      <c r="K315" t="s">
        <v>20</v>
      </c>
      <c r="L315">
        <v>750</v>
      </c>
    </row>
    <row r="316" spans="1:12" x14ac:dyDescent="0.3">
      <c r="A316">
        <v>316</v>
      </c>
      <c r="B316" t="s">
        <v>110</v>
      </c>
      <c r="C316" t="s">
        <v>13</v>
      </c>
      <c r="D316" t="s">
        <v>33</v>
      </c>
      <c r="E316">
        <v>22</v>
      </c>
      <c r="F316" s="5" t="s">
        <v>111</v>
      </c>
      <c r="G316" t="s">
        <v>16</v>
      </c>
      <c r="H316" t="s">
        <v>35</v>
      </c>
      <c r="I316" t="s">
        <v>18</v>
      </c>
      <c r="J316" t="s">
        <v>19</v>
      </c>
      <c r="K316" t="s">
        <v>39</v>
      </c>
      <c r="L316">
        <v>679</v>
      </c>
    </row>
    <row r="317" spans="1:12" x14ac:dyDescent="0.3">
      <c r="A317">
        <v>317</v>
      </c>
      <c r="B317" t="s">
        <v>143</v>
      </c>
      <c r="C317" t="s">
        <v>13</v>
      </c>
      <c r="D317" t="s">
        <v>46</v>
      </c>
      <c r="E317">
        <v>33</v>
      </c>
      <c r="F317" s="5" t="s">
        <v>144</v>
      </c>
      <c r="G317" t="s">
        <v>25</v>
      </c>
      <c r="H317" t="s">
        <v>145</v>
      </c>
      <c r="I317" t="s">
        <v>63</v>
      </c>
      <c r="J317" t="s">
        <v>19</v>
      </c>
      <c r="K317" t="s">
        <v>20</v>
      </c>
      <c r="L317">
        <v>847</v>
      </c>
    </row>
    <row r="318" spans="1:12" x14ac:dyDescent="0.3">
      <c r="A318">
        <v>318</v>
      </c>
      <c r="B318" t="s">
        <v>165</v>
      </c>
      <c r="C318" t="s">
        <v>13</v>
      </c>
      <c r="D318" t="s">
        <v>46</v>
      </c>
      <c r="E318">
        <v>31</v>
      </c>
      <c r="F318" s="5" t="s">
        <v>47</v>
      </c>
      <c r="G318" t="s">
        <v>25</v>
      </c>
      <c r="H318" t="s">
        <v>35</v>
      </c>
      <c r="I318" t="s">
        <v>18</v>
      </c>
      <c r="J318" t="s">
        <v>22</v>
      </c>
      <c r="K318" t="s">
        <v>20</v>
      </c>
      <c r="L318">
        <v>672</v>
      </c>
    </row>
    <row r="319" spans="1:12" x14ac:dyDescent="0.3">
      <c r="A319">
        <v>319</v>
      </c>
      <c r="B319" t="s">
        <v>116</v>
      </c>
      <c r="C319" t="s">
        <v>13</v>
      </c>
      <c r="D319" t="s">
        <v>14</v>
      </c>
      <c r="E319">
        <v>36</v>
      </c>
      <c r="F319" s="5" t="s">
        <v>67</v>
      </c>
      <c r="G319" t="s">
        <v>30</v>
      </c>
      <c r="H319" t="s">
        <v>145</v>
      </c>
      <c r="I319" t="s">
        <v>18</v>
      </c>
      <c r="J319" t="s">
        <v>65</v>
      </c>
      <c r="K319" t="s">
        <v>39</v>
      </c>
      <c r="L319">
        <v>514</v>
      </c>
    </row>
    <row r="320" spans="1:12" x14ac:dyDescent="0.3">
      <c r="A320">
        <v>320</v>
      </c>
      <c r="B320" t="s">
        <v>116</v>
      </c>
      <c r="C320" t="s">
        <v>13</v>
      </c>
      <c r="D320" t="s">
        <v>46</v>
      </c>
      <c r="E320">
        <v>33</v>
      </c>
      <c r="F320" s="5" t="s">
        <v>117</v>
      </c>
      <c r="G320" t="s">
        <v>74</v>
      </c>
      <c r="H320" t="s">
        <v>35</v>
      </c>
      <c r="I320" t="s">
        <v>18</v>
      </c>
      <c r="J320" t="s">
        <v>22</v>
      </c>
      <c r="K320" t="s">
        <v>20</v>
      </c>
      <c r="L320">
        <v>716</v>
      </c>
    </row>
    <row r="321" spans="1:12" x14ac:dyDescent="0.3">
      <c r="A321">
        <v>321</v>
      </c>
      <c r="B321" t="s">
        <v>89</v>
      </c>
      <c r="C321" t="s">
        <v>13</v>
      </c>
      <c r="D321" t="s">
        <v>33</v>
      </c>
      <c r="E321">
        <v>23</v>
      </c>
      <c r="F321" s="5" t="s">
        <v>34</v>
      </c>
      <c r="G321" t="s">
        <v>74</v>
      </c>
      <c r="H321" t="s">
        <v>35</v>
      </c>
      <c r="I321" t="s">
        <v>18</v>
      </c>
      <c r="J321" t="s">
        <v>19</v>
      </c>
      <c r="K321" t="s">
        <v>31</v>
      </c>
      <c r="L321">
        <v>588</v>
      </c>
    </row>
    <row r="322" spans="1:12" x14ac:dyDescent="0.3">
      <c r="A322">
        <v>322</v>
      </c>
      <c r="B322" t="s">
        <v>27</v>
      </c>
      <c r="C322" t="s">
        <v>13</v>
      </c>
      <c r="D322" t="s">
        <v>46</v>
      </c>
      <c r="E322">
        <v>29</v>
      </c>
      <c r="F322" s="5" t="s">
        <v>53</v>
      </c>
      <c r="G322" t="s">
        <v>30</v>
      </c>
      <c r="H322" t="s">
        <v>145</v>
      </c>
      <c r="I322" t="s">
        <v>18</v>
      </c>
      <c r="J322" t="s">
        <v>19</v>
      </c>
      <c r="K322" t="s">
        <v>20</v>
      </c>
      <c r="L322">
        <v>369</v>
      </c>
    </row>
    <row r="323" spans="1:12" x14ac:dyDescent="0.3">
      <c r="A323">
        <v>323</v>
      </c>
      <c r="B323" t="s">
        <v>66</v>
      </c>
      <c r="C323" t="s">
        <v>13</v>
      </c>
      <c r="D323" t="s">
        <v>14</v>
      </c>
      <c r="E323">
        <v>41</v>
      </c>
      <c r="F323" s="5" t="s">
        <v>94</v>
      </c>
      <c r="G323" t="s">
        <v>74</v>
      </c>
      <c r="H323" t="s">
        <v>35</v>
      </c>
      <c r="I323" t="s">
        <v>18</v>
      </c>
      <c r="J323" t="s">
        <v>22</v>
      </c>
      <c r="K323" t="s">
        <v>39</v>
      </c>
      <c r="L323">
        <v>399</v>
      </c>
    </row>
    <row r="324" spans="1:12" x14ac:dyDescent="0.3">
      <c r="A324">
        <v>324</v>
      </c>
      <c r="B324" t="s">
        <v>27</v>
      </c>
      <c r="C324" t="s">
        <v>13</v>
      </c>
      <c r="D324" t="s">
        <v>28</v>
      </c>
      <c r="E324">
        <v>55</v>
      </c>
      <c r="F324" s="5" t="s">
        <v>29</v>
      </c>
      <c r="G324" t="s">
        <v>30</v>
      </c>
      <c r="H324" t="s">
        <v>17</v>
      </c>
      <c r="I324" t="s">
        <v>18</v>
      </c>
      <c r="J324" t="s">
        <v>22</v>
      </c>
      <c r="K324" t="s">
        <v>31</v>
      </c>
      <c r="L324">
        <v>773</v>
      </c>
    </row>
    <row r="325" spans="1:12" x14ac:dyDescent="0.3">
      <c r="A325">
        <v>325</v>
      </c>
      <c r="B325" t="s">
        <v>134</v>
      </c>
      <c r="C325" t="s">
        <v>13</v>
      </c>
      <c r="D325" t="s">
        <v>14</v>
      </c>
      <c r="E325">
        <v>45</v>
      </c>
      <c r="F325" s="5" t="s">
        <v>193</v>
      </c>
      <c r="G325" t="s">
        <v>74</v>
      </c>
      <c r="H325" t="s">
        <v>105</v>
      </c>
      <c r="I325" t="s">
        <v>63</v>
      </c>
      <c r="J325" t="s">
        <v>65</v>
      </c>
      <c r="K325" t="s">
        <v>20</v>
      </c>
      <c r="L325">
        <v>830</v>
      </c>
    </row>
    <row r="326" spans="1:12" x14ac:dyDescent="0.3">
      <c r="A326">
        <v>326</v>
      </c>
      <c r="B326" t="s">
        <v>181</v>
      </c>
      <c r="C326" t="s">
        <v>13</v>
      </c>
      <c r="D326" t="s">
        <v>14</v>
      </c>
      <c r="E326">
        <v>44</v>
      </c>
      <c r="F326" s="5" t="s">
        <v>100</v>
      </c>
      <c r="G326" t="s">
        <v>30</v>
      </c>
      <c r="H326" t="s">
        <v>145</v>
      </c>
      <c r="I326" t="s">
        <v>18</v>
      </c>
      <c r="J326" t="s">
        <v>26</v>
      </c>
      <c r="K326" t="s">
        <v>20</v>
      </c>
      <c r="L326">
        <v>638</v>
      </c>
    </row>
    <row r="327" spans="1:12" x14ac:dyDescent="0.3">
      <c r="A327">
        <v>327</v>
      </c>
      <c r="B327" t="s">
        <v>12</v>
      </c>
      <c r="C327" t="s">
        <v>13</v>
      </c>
      <c r="D327" t="s">
        <v>14</v>
      </c>
      <c r="E327">
        <v>37</v>
      </c>
      <c r="F327" s="5" t="s">
        <v>67</v>
      </c>
      <c r="G327" t="s">
        <v>30</v>
      </c>
      <c r="H327" t="s">
        <v>145</v>
      </c>
      <c r="I327" t="s">
        <v>18</v>
      </c>
      <c r="J327" t="s">
        <v>19</v>
      </c>
      <c r="K327" t="s">
        <v>39</v>
      </c>
      <c r="L327">
        <v>373</v>
      </c>
    </row>
    <row r="328" spans="1:12" x14ac:dyDescent="0.3">
      <c r="A328">
        <v>328</v>
      </c>
      <c r="B328" t="s">
        <v>86</v>
      </c>
      <c r="C328" t="s">
        <v>13</v>
      </c>
      <c r="D328" t="s">
        <v>46</v>
      </c>
      <c r="E328">
        <v>35</v>
      </c>
      <c r="F328" s="5" t="s">
        <v>87</v>
      </c>
      <c r="G328" t="s">
        <v>30</v>
      </c>
      <c r="H328" t="s">
        <v>145</v>
      </c>
      <c r="I328" t="s">
        <v>18</v>
      </c>
      <c r="J328" t="s">
        <v>65</v>
      </c>
      <c r="K328" t="s">
        <v>31</v>
      </c>
      <c r="L328">
        <v>697</v>
      </c>
    </row>
    <row r="329" spans="1:12" x14ac:dyDescent="0.3">
      <c r="A329">
        <v>329</v>
      </c>
      <c r="B329" t="s">
        <v>126</v>
      </c>
      <c r="C329" t="s">
        <v>13</v>
      </c>
      <c r="D329" t="s">
        <v>14</v>
      </c>
      <c r="E329">
        <v>45</v>
      </c>
      <c r="F329" s="5" t="s">
        <v>24</v>
      </c>
      <c r="G329" t="s">
        <v>104</v>
      </c>
      <c r="H329" t="s">
        <v>105</v>
      </c>
      <c r="I329" t="s">
        <v>18</v>
      </c>
      <c r="J329" t="s">
        <v>19</v>
      </c>
      <c r="K329" t="s">
        <v>31</v>
      </c>
      <c r="L329">
        <v>357</v>
      </c>
    </row>
    <row r="330" spans="1:12" x14ac:dyDescent="0.3">
      <c r="A330">
        <v>330</v>
      </c>
      <c r="B330" t="s">
        <v>84</v>
      </c>
      <c r="C330" t="s">
        <v>13</v>
      </c>
      <c r="D330" t="s">
        <v>14</v>
      </c>
      <c r="E330">
        <v>38</v>
      </c>
      <c r="F330" s="5" t="s">
        <v>85</v>
      </c>
      <c r="G330" t="s">
        <v>74</v>
      </c>
      <c r="H330" t="s">
        <v>35</v>
      </c>
      <c r="I330" t="s">
        <v>63</v>
      </c>
      <c r="J330" t="s">
        <v>19</v>
      </c>
      <c r="K330" t="s">
        <v>31</v>
      </c>
      <c r="L330">
        <v>517</v>
      </c>
    </row>
    <row r="331" spans="1:12" x14ac:dyDescent="0.3">
      <c r="A331">
        <v>331</v>
      </c>
      <c r="B331" t="s">
        <v>66</v>
      </c>
      <c r="C331" t="s">
        <v>13</v>
      </c>
      <c r="D331" t="s">
        <v>14</v>
      </c>
      <c r="E331">
        <v>43</v>
      </c>
      <c r="F331" s="5" t="s">
        <v>94</v>
      </c>
      <c r="G331" t="s">
        <v>16</v>
      </c>
      <c r="H331" t="s">
        <v>35</v>
      </c>
      <c r="I331" t="s">
        <v>18</v>
      </c>
      <c r="J331" t="s">
        <v>19</v>
      </c>
      <c r="K331" t="s">
        <v>20</v>
      </c>
      <c r="L331">
        <v>798</v>
      </c>
    </row>
    <row r="332" spans="1:12" x14ac:dyDescent="0.3">
      <c r="A332">
        <v>332</v>
      </c>
      <c r="B332" t="s">
        <v>162</v>
      </c>
      <c r="C332" t="s">
        <v>13</v>
      </c>
      <c r="D332" t="s">
        <v>14</v>
      </c>
      <c r="E332">
        <v>38</v>
      </c>
      <c r="F332" s="5" t="s">
        <v>37</v>
      </c>
      <c r="G332" t="s">
        <v>30</v>
      </c>
      <c r="H332" t="s">
        <v>145</v>
      </c>
      <c r="I332" t="s">
        <v>63</v>
      </c>
      <c r="J332" t="s">
        <v>38</v>
      </c>
      <c r="K332" t="s">
        <v>31</v>
      </c>
      <c r="L332">
        <v>683</v>
      </c>
    </row>
    <row r="333" spans="1:12" x14ac:dyDescent="0.3">
      <c r="A333">
        <v>333</v>
      </c>
      <c r="B333" t="s">
        <v>106</v>
      </c>
      <c r="C333" t="s">
        <v>13</v>
      </c>
      <c r="D333" t="s">
        <v>14</v>
      </c>
      <c r="E333">
        <v>36</v>
      </c>
      <c r="F333" s="5" t="s">
        <v>67</v>
      </c>
      <c r="G333" t="s">
        <v>25</v>
      </c>
      <c r="H333" t="s">
        <v>35</v>
      </c>
      <c r="I333" t="s">
        <v>63</v>
      </c>
      <c r="J333" t="s">
        <v>38</v>
      </c>
      <c r="K333" t="s">
        <v>31</v>
      </c>
      <c r="L333">
        <v>796</v>
      </c>
    </row>
    <row r="334" spans="1:12" x14ac:dyDescent="0.3">
      <c r="A334">
        <v>334</v>
      </c>
      <c r="B334" t="s">
        <v>108</v>
      </c>
      <c r="C334" t="s">
        <v>13</v>
      </c>
      <c r="D334" t="s">
        <v>14</v>
      </c>
      <c r="E334">
        <v>38</v>
      </c>
      <c r="F334" s="5" t="s">
        <v>109</v>
      </c>
      <c r="G334" t="s">
        <v>25</v>
      </c>
      <c r="H334" t="s">
        <v>105</v>
      </c>
      <c r="I334" t="s">
        <v>18</v>
      </c>
      <c r="J334" t="s">
        <v>38</v>
      </c>
      <c r="K334" t="s">
        <v>20</v>
      </c>
      <c r="L334">
        <v>774</v>
      </c>
    </row>
    <row r="335" spans="1:12" x14ac:dyDescent="0.3">
      <c r="A335">
        <v>335</v>
      </c>
      <c r="B335" t="s">
        <v>66</v>
      </c>
      <c r="C335" t="s">
        <v>13</v>
      </c>
      <c r="D335" t="s">
        <v>14</v>
      </c>
      <c r="E335">
        <v>41</v>
      </c>
      <c r="F335" s="5" t="s">
        <v>94</v>
      </c>
      <c r="G335" t="s">
        <v>74</v>
      </c>
      <c r="H335" t="s">
        <v>35</v>
      </c>
      <c r="I335" t="s">
        <v>18</v>
      </c>
      <c r="J335" t="s">
        <v>22</v>
      </c>
      <c r="K335" t="s">
        <v>39</v>
      </c>
      <c r="L335">
        <v>399</v>
      </c>
    </row>
    <row r="336" spans="1:12" x14ac:dyDescent="0.3">
      <c r="A336">
        <v>336</v>
      </c>
      <c r="B336" t="s">
        <v>153</v>
      </c>
      <c r="C336" t="s">
        <v>13</v>
      </c>
      <c r="D336" t="s">
        <v>14</v>
      </c>
      <c r="E336">
        <v>44</v>
      </c>
      <c r="F336" s="5" t="s">
        <v>100</v>
      </c>
      <c r="G336" t="s">
        <v>74</v>
      </c>
      <c r="H336" t="s">
        <v>105</v>
      </c>
      <c r="I336" t="s">
        <v>63</v>
      </c>
      <c r="J336" t="s">
        <v>65</v>
      </c>
      <c r="K336" t="s">
        <v>31</v>
      </c>
      <c r="L336">
        <v>686</v>
      </c>
    </row>
    <row r="337" spans="1:12" x14ac:dyDescent="0.3">
      <c r="A337">
        <v>337</v>
      </c>
      <c r="B337" t="s">
        <v>12</v>
      </c>
      <c r="C337" t="s">
        <v>13</v>
      </c>
      <c r="D337" t="s">
        <v>14</v>
      </c>
      <c r="E337">
        <v>36</v>
      </c>
      <c r="F337" s="5" t="s">
        <v>15</v>
      </c>
      <c r="G337" t="s">
        <v>16</v>
      </c>
      <c r="H337" t="s">
        <v>17</v>
      </c>
      <c r="I337" t="s">
        <v>18</v>
      </c>
      <c r="J337" t="s">
        <v>19</v>
      </c>
      <c r="K337" t="s">
        <v>20</v>
      </c>
      <c r="L337">
        <v>419</v>
      </c>
    </row>
    <row r="338" spans="1:12" x14ac:dyDescent="0.3">
      <c r="A338">
        <v>338</v>
      </c>
      <c r="B338" t="s">
        <v>50</v>
      </c>
      <c r="C338" t="s">
        <v>13</v>
      </c>
      <c r="D338" t="s">
        <v>14</v>
      </c>
      <c r="E338">
        <v>36</v>
      </c>
      <c r="F338" s="5" t="s">
        <v>51</v>
      </c>
      <c r="G338" t="s">
        <v>16</v>
      </c>
      <c r="H338" t="s">
        <v>35</v>
      </c>
      <c r="I338" t="s">
        <v>44</v>
      </c>
      <c r="J338" t="s">
        <v>26</v>
      </c>
      <c r="K338" t="s">
        <v>31</v>
      </c>
      <c r="L338">
        <v>787</v>
      </c>
    </row>
    <row r="339" spans="1:12" x14ac:dyDescent="0.3">
      <c r="A339">
        <v>339</v>
      </c>
      <c r="B339" t="s">
        <v>217</v>
      </c>
      <c r="C339" t="s">
        <v>13</v>
      </c>
      <c r="D339" t="s">
        <v>14</v>
      </c>
      <c r="E339">
        <v>43</v>
      </c>
      <c r="F339" s="5" t="s">
        <v>218</v>
      </c>
      <c r="G339" t="s">
        <v>104</v>
      </c>
      <c r="H339" t="s">
        <v>105</v>
      </c>
      <c r="I339" t="s">
        <v>18</v>
      </c>
      <c r="J339" t="s">
        <v>19</v>
      </c>
      <c r="K339" t="s">
        <v>39</v>
      </c>
      <c r="L339">
        <v>558</v>
      </c>
    </row>
    <row r="340" spans="1:12" x14ac:dyDescent="0.3">
      <c r="A340">
        <v>340</v>
      </c>
      <c r="B340" t="s">
        <v>40</v>
      </c>
      <c r="C340" t="s">
        <v>13</v>
      </c>
      <c r="D340" t="s">
        <v>14</v>
      </c>
      <c r="E340">
        <v>43</v>
      </c>
      <c r="F340" s="5" t="s">
        <v>94</v>
      </c>
      <c r="G340" t="s">
        <v>104</v>
      </c>
      <c r="H340" t="s">
        <v>105</v>
      </c>
      <c r="I340" t="s">
        <v>18</v>
      </c>
      <c r="J340" t="s">
        <v>65</v>
      </c>
      <c r="K340" t="s">
        <v>20</v>
      </c>
      <c r="L340">
        <v>528</v>
      </c>
    </row>
    <row r="341" spans="1:12" x14ac:dyDescent="0.3">
      <c r="A341">
        <v>341</v>
      </c>
      <c r="B341" t="s">
        <v>110</v>
      </c>
      <c r="C341" t="s">
        <v>13</v>
      </c>
      <c r="D341" t="s">
        <v>33</v>
      </c>
      <c r="E341">
        <v>22</v>
      </c>
      <c r="F341" s="5" t="s">
        <v>111</v>
      </c>
      <c r="G341" t="s">
        <v>16</v>
      </c>
      <c r="H341" t="s">
        <v>35</v>
      </c>
      <c r="I341" t="s">
        <v>18</v>
      </c>
      <c r="J341" t="s">
        <v>19</v>
      </c>
      <c r="K341" t="s">
        <v>39</v>
      </c>
      <c r="L341">
        <v>679</v>
      </c>
    </row>
    <row r="342" spans="1:12" x14ac:dyDescent="0.3">
      <c r="A342">
        <v>342</v>
      </c>
      <c r="B342" t="s">
        <v>122</v>
      </c>
      <c r="C342" t="s">
        <v>13</v>
      </c>
      <c r="D342" t="s">
        <v>33</v>
      </c>
      <c r="G342" t="s">
        <v>30</v>
      </c>
      <c r="H342" t="s">
        <v>145</v>
      </c>
      <c r="I342" t="s">
        <v>63</v>
      </c>
      <c r="J342" t="s">
        <v>65</v>
      </c>
      <c r="K342" t="s">
        <v>39</v>
      </c>
      <c r="L342">
        <v>476</v>
      </c>
    </row>
    <row r="343" spans="1:12" x14ac:dyDescent="0.3">
      <c r="A343">
        <v>343</v>
      </c>
      <c r="B343" t="s">
        <v>150</v>
      </c>
      <c r="C343" t="s">
        <v>13</v>
      </c>
      <c r="D343" t="s">
        <v>14</v>
      </c>
      <c r="E343">
        <v>38</v>
      </c>
      <c r="F343" s="5" t="s">
        <v>15</v>
      </c>
      <c r="G343" t="s">
        <v>30</v>
      </c>
      <c r="H343" t="s">
        <v>145</v>
      </c>
      <c r="I343" t="s">
        <v>18</v>
      </c>
      <c r="J343" t="s">
        <v>26</v>
      </c>
      <c r="K343" t="s">
        <v>39</v>
      </c>
      <c r="L343">
        <v>744</v>
      </c>
    </row>
    <row r="344" spans="1:12" x14ac:dyDescent="0.3">
      <c r="A344">
        <v>344</v>
      </c>
      <c r="B344" t="s">
        <v>99</v>
      </c>
      <c r="C344" t="s">
        <v>13</v>
      </c>
      <c r="D344" t="s">
        <v>14</v>
      </c>
      <c r="E344">
        <v>38</v>
      </c>
      <c r="F344" s="5" t="s">
        <v>15</v>
      </c>
      <c r="G344" t="s">
        <v>30</v>
      </c>
      <c r="H344" t="s">
        <v>145</v>
      </c>
      <c r="I344" t="s">
        <v>18</v>
      </c>
      <c r="J344" t="s">
        <v>26</v>
      </c>
      <c r="K344" t="s">
        <v>20</v>
      </c>
      <c r="L344">
        <v>552</v>
      </c>
    </row>
    <row r="345" spans="1:12" x14ac:dyDescent="0.3">
      <c r="A345">
        <v>345</v>
      </c>
      <c r="B345" t="s">
        <v>192</v>
      </c>
      <c r="C345" t="s">
        <v>13</v>
      </c>
      <c r="D345" t="s">
        <v>46</v>
      </c>
      <c r="E345">
        <v>35</v>
      </c>
      <c r="F345" s="5" t="s">
        <v>87</v>
      </c>
      <c r="G345" t="s">
        <v>30</v>
      </c>
      <c r="H345" t="s">
        <v>145</v>
      </c>
      <c r="I345" t="s">
        <v>63</v>
      </c>
      <c r="J345" t="s">
        <v>38</v>
      </c>
      <c r="K345" t="s">
        <v>20</v>
      </c>
      <c r="L345">
        <v>744</v>
      </c>
    </row>
    <row r="346" spans="1:12" x14ac:dyDescent="0.3">
      <c r="A346">
        <v>346</v>
      </c>
      <c r="B346" t="s">
        <v>86</v>
      </c>
      <c r="C346" t="s">
        <v>13</v>
      </c>
      <c r="D346" t="s">
        <v>28</v>
      </c>
      <c r="E346">
        <v>48</v>
      </c>
      <c r="F346" s="5" t="s">
        <v>222</v>
      </c>
      <c r="G346" t="s">
        <v>74</v>
      </c>
      <c r="H346" t="s">
        <v>35</v>
      </c>
      <c r="I346" t="s">
        <v>63</v>
      </c>
      <c r="J346" t="s">
        <v>26</v>
      </c>
      <c r="K346" t="s">
        <v>31</v>
      </c>
      <c r="L346">
        <v>657</v>
      </c>
    </row>
    <row r="347" spans="1:12" x14ac:dyDescent="0.3">
      <c r="A347">
        <v>347</v>
      </c>
      <c r="B347" t="s">
        <v>119</v>
      </c>
      <c r="C347" t="s">
        <v>13</v>
      </c>
      <c r="D347" t="s">
        <v>28</v>
      </c>
      <c r="E347">
        <v>52</v>
      </c>
      <c r="F347" s="5" t="s">
        <v>113</v>
      </c>
      <c r="G347" t="s">
        <v>25</v>
      </c>
      <c r="H347" t="s">
        <v>35</v>
      </c>
      <c r="I347" t="s">
        <v>18</v>
      </c>
      <c r="J347" t="s">
        <v>19</v>
      </c>
      <c r="K347" t="s">
        <v>39</v>
      </c>
      <c r="L347">
        <v>584</v>
      </c>
    </row>
    <row r="348" spans="1:12" x14ac:dyDescent="0.3">
      <c r="A348">
        <v>348</v>
      </c>
      <c r="B348" t="s">
        <v>165</v>
      </c>
      <c r="C348" t="s">
        <v>13</v>
      </c>
      <c r="D348" t="s">
        <v>197</v>
      </c>
      <c r="E348">
        <v>56</v>
      </c>
      <c r="F348" s="5" t="s">
        <v>29</v>
      </c>
      <c r="G348" t="s">
        <v>104</v>
      </c>
      <c r="H348" t="s">
        <v>105</v>
      </c>
      <c r="I348" t="s">
        <v>63</v>
      </c>
      <c r="J348" t="s">
        <v>19</v>
      </c>
      <c r="K348" t="s">
        <v>31</v>
      </c>
      <c r="L348">
        <v>532</v>
      </c>
    </row>
    <row r="349" spans="1:12" x14ac:dyDescent="0.3">
      <c r="A349">
        <v>349</v>
      </c>
      <c r="B349" t="s">
        <v>82</v>
      </c>
      <c r="C349" t="s">
        <v>13</v>
      </c>
      <c r="D349" t="s">
        <v>33</v>
      </c>
      <c r="E349">
        <v>23</v>
      </c>
      <c r="F349" s="5" t="s">
        <v>83</v>
      </c>
      <c r="G349" t="s">
        <v>74</v>
      </c>
      <c r="H349" t="s">
        <v>35</v>
      </c>
      <c r="I349" t="s">
        <v>18</v>
      </c>
      <c r="J349" t="s">
        <v>38</v>
      </c>
      <c r="K349" t="s">
        <v>31</v>
      </c>
      <c r="L349">
        <v>503</v>
      </c>
    </row>
    <row r="350" spans="1:12" x14ac:dyDescent="0.3">
      <c r="A350">
        <v>350</v>
      </c>
      <c r="B350" t="s">
        <v>128</v>
      </c>
      <c r="C350" t="s">
        <v>13</v>
      </c>
      <c r="D350" t="s">
        <v>14</v>
      </c>
      <c r="E350">
        <v>36</v>
      </c>
      <c r="F350" s="5" t="s">
        <v>67</v>
      </c>
      <c r="G350" t="s">
        <v>25</v>
      </c>
      <c r="H350" t="s">
        <v>35</v>
      </c>
      <c r="I350" t="s">
        <v>63</v>
      </c>
      <c r="J350" t="s">
        <v>22</v>
      </c>
      <c r="K350" t="s">
        <v>20</v>
      </c>
      <c r="L350">
        <v>489</v>
      </c>
    </row>
    <row r="351" spans="1:12" x14ac:dyDescent="0.3">
      <c r="A351">
        <v>351</v>
      </c>
      <c r="B351" t="s">
        <v>54</v>
      </c>
      <c r="C351" t="s">
        <v>13</v>
      </c>
      <c r="D351" t="s">
        <v>46</v>
      </c>
      <c r="E351">
        <v>29</v>
      </c>
      <c r="F351" s="5" t="s">
        <v>53</v>
      </c>
      <c r="G351" t="s">
        <v>30</v>
      </c>
      <c r="H351" t="s">
        <v>145</v>
      </c>
      <c r="I351" t="s">
        <v>18</v>
      </c>
      <c r="J351" t="s">
        <v>22</v>
      </c>
      <c r="K351" t="s">
        <v>39</v>
      </c>
      <c r="L351">
        <v>324</v>
      </c>
    </row>
    <row r="352" spans="1:12" x14ac:dyDescent="0.3">
      <c r="A352">
        <v>352</v>
      </c>
      <c r="B352" t="s">
        <v>32</v>
      </c>
      <c r="C352" t="s">
        <v>13</v>
      </c>
      <c r="D352" t="s">
        <v>33</v>
      </c>
      <c r="E352">
        <v>23</v>
      </c>
      <c r="F352" s="5" t="s">
        <v>34</v>
      </c>
      <c r="G352" t="s">
        <v>16</v>
      </c>
      <c r="H352" t="s">
        <v>35</v>
      </c>
      <c r="I352" t="s">
        <v>18</v>
      </c>
      <c r="J352" t="s">
        <v>22</v>
      </c>
      <c r="K352" t="s">
        <v>31</v>
      </c>
      <c r="L352">
        <v>416</v>
      </c>
    </row>
    <row r="353" spans="1:12" x14ac:dyDescent="0.3">
      <c r="A353">
        <v>353</v>
      </c>
      <c r="B353" t="s">
        <v>12</v>
      </c>
      <c r="C353" t="s">
        <v>13</v>
      </c>
      <c r="D353" t="s">
        <v>28</v>
      </c>
      <c r="E353">
        <v>50</v>
      </c>
      <c r="F353" s="5" t="s">
        <v>113</v>
      </c>
      <c r="G353" t="s">
        <v>25</v>
      </c>
      <c r="H353" t="s">
        <v>35</v>
      </c>
      <c r="I353" t="s">
        <v>18</v>
      </c>
      <c r="J353" t="s">
        <v>19</v>
      </c>
      <c r="K353" t="s">
        <v>39</v>
      </c>
      <c r="L353">
        <v>726</v>
      </c>
    </row>
    <row r="354" spans="1:12" x14ac:dyDescent="0.3">
      <c r="A354">
        <v>354</v>
      </c>
      <c r="B354" t="s">
        <v>128</v>
      </c>
      <c r="C354" t="s">
        <v>13</v>
      </c>
      <c r="D354" t="s">
        <v>14</v>
      </c>
      <c r="E354">
        <v>36</v>
      </c>
      <c r="F354" s="5" t="s">
        <v>67</v>
      </c>
      <c r="G354" t="s">
        <v>25</v>
      </c>
      <c r="H354" t="s">
        <v>35</v>
      </c>
      <c r="I354" t="s">
        <v>63</v>
      </c>
      <c r="J354" t="s">
        <v>22</v>
      </c>
      <c r="K354" t="s">
        <v>20</v>
      </c>
      <c r="L354">
        <v>489</v>
      </c>
    </row>
    <row r="355" spans="1:12" x14ac:dyDescent="0.3">
      <c r="A355">
        <v>355</v>
      </c>
      <c r="B355" t="s">
        <v>208</v>
      </c>
      <c r="C355" t="s">
        <v>13</v>
      </c>
      <c r="D355" t="s">
        <v>14</v>
      </c>
      <c r="E355">
        <v>39</v>
      </c>
      <c r="F355" s="5" t="s">
        <v>37</v>
      </c>
      <c r="G355" t="s">
        <v>104</v>
      </c>
      <c r="H355" t="s">
        <v>105</v>
      </c>
      <c r="I355" t="s">
        <v>18</v>
      </c>
      <c r="J355" t="s">
        <v>19</v>
      </c>
      <c r="K355" t="s">
        <v>20</v>
      </c>
      <c r="L355">
        <v>472</v>
      </c>
    </row>
    <row r="356" spans="1:12" x14ac:dyDescent="0.3">
      <c r="A356">
        <v>356</v>
      </c>
      <c r="B356" t="s">
        <v>122</v>
      </c>
      <c r="C356" t="s">
        <v>13</v>
      </c>
      <c r="D356" t="s">
        <v>14</v>
      </c>
      <c r="E356">
        <v>44</v>
      </c>
      <c r="F356" s="5" t="s">
        <v>123</v>
      </c>
      <c r="G356" t="s">
        <v>74</v>
      </c>
      <c r="H356" t="s">
        <v>35</v>
      </c>
      <c r="I356" t="s">
        <v>63</v>
      </c>
      <c r="J356" t="s">
        <v>38</v>
      </c>
      <c r="K356" t="s">
        <v>39</v>
      </c>
      <c r="L356">
        <v>601</v>
      </c>
    </row>
    <row r="357" spans="1:12" x14ac:dyDescent="0.3">
      <c r="A357">
        <v>357</v>
      </c>
      <c r="B357" t="s">
        <v>66</v>
      </c>
      <c r="C357" t="s">
        <v>13</v>
      </c>
      <c r="D357" t="s">
        <v>14</v>
      </c>
      <c r="E357">
        <v>41</v>
      </c>
      <c r="F357" s="5" t="s">
        <v>94</v>
      </c>
      <c r="G357" t="s">
        <v>74</v>
      </c>
      <c r="H357" t="s">
        <v>35</v>
      </c>
      <c r="I357" t="s">
        <v>18</v>
      </c>
      <c r="J357" t="s">
        <v>22</v>
      </c>
      <c r="K357" t="s">
        <v>39</v>
      </c>
      <c r="L357">
        <v>399</v>
      </c>
    </row>
    <row r="358" spans="1:12" x14ac:dyDescent="0.3">
      <c r="A358">
        <v>358</v>
      </c>
      <c r="B358" t="s">
        <v>48</v>
      </c>
      <c r="C358" t="s">
        <v>13</v>
      </c>
      <c r="D358" t="s">
        <v>33</v>
      </c>
      <c r="E358">
        <v>22</v>
      </c>
      <c r="F358" s="5" t="s">
        <v>77</v>
      </c>
      <c r="G358" t="s">
        <v>74</v>
      </c>
      <c r="H358" t="s">
        <v>35</v>
      </c>
      <c r="I358" t="s">
        <v>18</v>
      </c>
      <c r="J358" t="s">
        <v>65</v>
      </c>
      <c r="K358" t="s">
        <v>39</v>
      </c>
      <c r="L358">
        <v>346</v>
      </c>
    </row>
    <row r="359" spans="1:12" x14ac:dyDescent="0.3">
      <c r="A359">
        <v>359</v>
      </c>
      <c r="B359" t="s">
        <v>175</v>
      </c>
      <c r="C359" t="s">
        <v>13</v>
      </c>
      <c r="D359" t="s">
        <v>28</v>
      </c>
      <c r="E359">
        <v>52</v>
      </c>
      <c r="F359" s="5" t="s">
        <v>103</v>
      </c>
      <c r="G359" t="s">
        <v>30</v>
      </c>
      <c r="H359" t="s">
        <v>145</v>
      </c>
      <c r="I359" t="s">
        <v>18</v>
      </c>
      <c r="J359" t="s">
        <v>22</v>
      </c>
      <c r="K359" t="s">
        <v>39</v>
      </c>
      <c r="L359">
        <v>626</v>
      </c>
    </row>
    <row r="360" spans="1:12" x14ac:dyDescent="0.3">
      <c r="A360">
        <v>360</v>
      </c>
      <c r="B360" t="s">
        <v>64</v>
      </c>
      <c r="C360" t="s">
        <v>13</v>
      </c>
      <c r="D360" t="s">
        <v>28</v>
      </c>
      <c r="E360">
        <v>49</v>
      </c>
      <c r="F360" s="5" t="s">
        <v>167</v>
      </c>
      <c r="G360" t="s">
        <v>30</v>
      </c>
      <c r="H360" t="s">
        <v>145</v>
      </c>
      <c r="I360" t="s">
        <v>44</v>
      </c>
      <c r="J360" t="s">
        <v>26</v>
      </c>
      <c r="K360" t="s">
        <v>39</v>
      </c>
      <c r="L360">
        <v>408</v>
      </c>
    </row>
    <row r="361" spans="1:12" x14ac:dyDescent="0.3">
      <c r="A361">
        <v>361</v>
      </c>
      <c r="B361" t="s">
        <v>181</v>
      </c>
      <c r="C361" t="s">
        <v>13</v>
      </c>
      <c r="D361" t="s">
        <v>14</v>
      </c>
      <c r="E361">
        <v>39</v>
      </c>
      <c r="F361" s="5" t="s">
        <v>15</v>
      </c>
      <c r="G361" t="s">
        <v>30</v>
      </c>
      <c r="H361" t="s">
        <v>145</v>
      </c>
      <c r="I361" t="s">
        <v>18</v>
      </c>
      <c r="J361" t="s">
        <v>19</v>
      </c>
      <c r="K361" t="s">
        <v>31</v>
      </c>
      <c r="L361">
        <v>795</v>
      </c>
    </row>
    <row r="362" spans="1:12" x14ac:dyDescent="0.3">
      <c r="A362">
        <v>362</v>
      </c>
      <c r="B362" t="s">
        <v>32</v>
      </c>
      <c r="C362" t="s">
        <v>13</v>
      </c>
      <c r="D362" t="s">
        <v>14</v>
      </c>
      <c r="E362">
        <v>39</v>
      </c>
      <c r="F362" s="5" t="s">
        <v>41</v>
      </c>
      <c r="G362" t="s">
        <v>16</v>
      </c>
      <c r="H362" t="s">
        <v>35</v>
      </c>
      <c r="I362" t="s">
        <v>44</v>
      </c>
      <c r="J362" t="s">
        <v>26</v>
      </c>
      <c r="K362" t="s">
        <v>20</v>
      </c>
      <c r="L362">
        <v>812</v>
      </c>
    </row>
    <row r="363" spans="1:12" x14ac:dyDescent="0.3">
      <c r="A363">
        <v>363</v>
      </c>
      <c r="B363" t="s">
        <v>106</v>
      </c>
      <c r="C363" t="s">
        <v>13</v>
      </c>
      <c r="D363" t="s">
        <v>14</v>
      </c>
      <c r="E363">
        <v>40</v>
      </c>
      <c r="F363" s="5" t="s">
        <v>184</v>
      </c>
      <c r="G363" t="s">
        <v>30</v>
      </c>
      <c r="H363" t="s">
        <v>145</v>
      </c>
      <c r="I363" t="s">
        <v>18</v>
      </c>
      <c r="J363" t="s">
        <v>65</v>
      </c>
      <c r="K363" t="s">
        <v>20</v>
      </c>
      <c r="L363">
        <v>810</v>
      </c>
    </row>
    <row r="364" spans="1:12" x14ac:dyDescent="0.3">
      <c r="A364">
        <v>364</v>
      </c>
      <c r="B364" t="s">
        <v>64</v>
      </c>
      <c r="C364" t="s">
        <v>13</v>
      </c>
      <c r="D364" t="s">
        <v>28</v>
      </c>
      <c r="E364">
        <v>50</v>
      </c>
      <c r="F364" s="5" t="s">
        <v>61</v>
      </c>
      <c r="G364" t="s">
        <v>30</v>
      </c>
      <c r="H364" t="s">
        <v>145</v>
      </c>
      <c r="I364" t="s">
        <v>18</v>
      </c>
      <c r="J364" t="s">
        <v>38</v>
      </c>
      <c r="K364" t="s">
        <v>31</v>
      </c>
      <c r="L364">
        <v>664</v>
      </c>
    </row>
    <row r="365" spans="1:12" x14ac:dyDescent="0.3">
      <c r="A365">
        <v>365</v>
      </c>
      <c r="B365" t="s">
        <v>54</v>
      </c>
      <c r="C365" t="s">
        <v>13</v>
      </c>
      <c r="D365" t="s">
        <v>46</v>
      </c>
      <c r="E365">
        <v>29</v>
      </c>
      <c r="F365" s="5" t="s">
        <v>53</v>
      </c>
      <c r="G365" t="s">
        <v>30</v>
      </c>
      <c r="H365" t="s">
        <v>145</v>
      </c>
      <c r="I365" t="s">
        <v>18</v>
      </c>
      <c r="J365" t="s">
        <v>22</v>
      </c>
      <c r="K365" t="s">
        <v>39</v>
      </c>
      <c r="L365">
        <v>324</v>
      </c>
    </row>
    <row r="366" spans="1:12" x14ac:dyDescent="0.3">
      <c r="A366">
        <v>366</v>
      </c>
      <c r="B366" t="s">
        <v>64</v>
      </c>
      <c r="C366" t="s">
        <v>13</v>
      </c>
      <c r="D366" t="s">
        <v>28</v>
      </c>
      <c r="E366">
        <v>49</v>
      </c>
      <c r="F366" s="5" t="s">
        <v>167</v>
      </c>
      <c r="G366" t="s">
        <v>30</v>
      </c>
      <c r="H366" t="s">
        <v>145</v>
      </c>
      <c r="I366" t="s">
        <v>44</v>
      </c>
      <c r="J366" t="s">
        <v>26</v>
      </c>
      <c r="K366" t="s">
        <v>39</v>
      </c>
      <c r="L366">
        <v>408</v>
      </c>
    </row>
    <row r="367" spans="1:12" x14ac:dyDescent="0.3">
      <c r="A367">
        <v>367</v>
      </c>
      <c r="B367" t="s">
        <v>110</v>
      </c>
      <c r="C367" t="s">
        <v>13</v>
      </c>
      <c r="D367" t="s">
        <v>33</v>
      </c>
      <c r="E367">
        <v>22</v>
      </c>
      <c r="F367" s="5" t="s">
        <v>111</v>
      </c>
      <c r="G367" t="s">
        <v>16</v>
      </c>
      <c r="H367" t="s">
        <v>35</v>
      </c>
      <c r="I367" t="s">
        <v>18</v>
      </c>
      <c r="J367" t="s">
        <v>19</v>
      </c>
      <c r="K367" t="s">
        <v>39</v>
      </c>
      <c r="L367">
        <v>679</v>
      </c>
    </row>
    <row r="368" spans="1:12" x14ac:dyDescent="0.3">
      <c r="A368">
        <v>368</v>
      </c>
      <c r="B368" t="s">
        <v>90</v>
      </c>
      <c r="C368" t="s">
        <v>13</v>
      </c>
      <c r="D368" t="s">
        <v>46</v>
      </c>
      <c r="E368">
        <v>28</v>
      </c>
      <c r="F368" s="5" t="s">
        <v>53</v>
      </c>
      <c r="G368" t="s">
        <v>74</v>
      </c>
      <c r="H368" t="s">
        <v>35</v>
      </c>
      <c r="I368" t="s">
        <v>18</v>
      </c>
      <c r="J368" t="s">
        <v>65</v>
      </c>
      <c r="K368" t="s">
        <v>20</v>
      </c>
      <c r="L368">
        <v>553</v>
      </c>
    </row>
    <row r="369" spans="1:12" x14ac:dyDescent="0.3">
      <c r="A369">
        <v>369</v>
      </c>
      <c r="B369" t="s">
        <v>149</v>
      </c>
      <c r="C369" t="s">
        <v>13</v>
      </c>
      <c r="D369" t="s">
        <v>14</v>
      </c>
      <c r="E369">
        <v>38</v>
      </c>
      <c r="F369" s="5" t="s">
        <v>37</v>
      </c>
      <c r="G369" t="s">
        <v>104</v>
      </c>
      <c r="H369" t="s">
        <v>105</v>
      </c>
      <c r="I369" t="s">
        <v>18</v>
      </c>
      <c r="J369" t="s">
        <v>65</v>
      </c>
      <c r="K369" t="s">
        <v>20</v>
      </c>
      <c r="L369">
        <v>578</v>
      </c>
    </row>
    <row r="370" spans="1:12" x14ac:dyDescent="0.3">
      <c r="A370">
        <v>370</v>
      </c>
      <c r="B370" t="s">
        <v>45</v>
      </c>
      <c r="C370" t="s">
        <v>13</v>
      </c>
      <c r="D370" t="s">
        <v>28</v>
      </c>
      <c r="E370">
        <v>55</v>
      </c>
      <c r="F370" s="5" t="s">
        <v>57</v>
      </c>
      <c r="G370" t="s">
        <v>74</v>
      </c>
      <c r="H370" t="s">
        <v>105</v>
      </c>
      <c r="I370" t="s">
        <v>63</v>
      </c>
      <c r="J370" t="s">
        <v>38</v>
      </c>
      <c r="K370" t="s">
        <v>20</v>
      </c>
      <c r="L370">
        <v>489</v>
      </c>
    </row>
    <row r="371" spans="1:12" x14ac:dyDescent="0.3">
      <c r="A371">
        <v>371</v>
      </c>
      <c r="B371" t="s">
        <v>120</v>
      </c>
      <c r="C371" t="s">
        <v>13</v>
      </c>
      <c r="D371" t="s">
        <v>14</v>
      </c>
      <c r="E371">
        <v>38</v>
      </c>
      <c r="F371" s="5" t="s">
        <v>37</v>
      </c>
      <c r="G371" t="s">
        <v>25</v>
      </c>
      <c r="H371" t="s">
        <v>35</v>
      </c>
      <c r="I371" t="s">
        <v>44</v>
      </c>
      <c r="J371" t="s">
        <v>38</v>
      </c>
      <c r="K371" t="s">
        <v>31</v>
      </c>
      <c r="L371">
        <v>696</v>
      </c>
    </row>
    <row r="372" spans="1:12" x14ac:dyDescent="0.3">
      <c r="A372">
        <v>372</v>
      </c>
      <c r="B372" t="s">
        <v>164</v>
      </c>
      <c r="C372" t="s">
        <v>13</v>
      </c>
      <c r="D372" t="s">
        <v>46</v>
      </c>
      <c r="E372">
        <v>30</v>
      </c>
      <c r="F372" s="5" t="s">
        <v>47</v>
      </c>
      <c r="G372" t="s">
        <v>30</v>
      </c>
      <c r="H372" t="s">
        <v>145</v>
      </c>
      <c r="I372" t="s">
        <v>18</v>
      </c>
      <c r="J372" t="s">
        <v>19</v>
      </c>
      <c r="K372" t="s">
        <v>31</v>
      </c>
      <c r="L372">
        <v>783</v>
      </c>
    </row>
    <row r="373" spans="1:12" x14ac:dyDescent="0.3">
      <c r="A373">
        <v>373</v>
      </c>
      <c r="B373" t="s">
        <v>27</v>
      </c>
      <c r="C373" t="s">
        <v>13</v>
      </c>
      <c r="D373" t="s">
        <v>46</v>
      </c>
      <c r="E373">
        <v>29</v>
      </c>
      <c r="F373" s="5" t="s">
        <v>53</v>
      </c>
      <c r="G373" t="s">
        <v>30</v>
      </c>
      <c r="H373" t="s">
        <v>145</v>
      </c>
      <c r="I373" t="s">
        <v>18</v>
      </c>
      <c r="J373" t="s">
        <v>19</v>
      </c>
      <c r="K373" t="s">
        <v>20</v>
      </c>
      <c r="L373">
        <v>369</v>
      </c>
    </row>
    <row r="374" spans="1:12" x14ac:dyDescent="0.3">
      <c r="A374">
        <v>374</v>
      </c>
      <c r="B374" t="s">
        <v>147</v>
      </c>
      <c r="C374" t="s">
        <v>13</v>
      </c>
      <c r="D374" t="s">
        <v>46</v>
      </c>
      <c r="E374">
        <v>33</v>
      </c>
      <c r="F374" s="5" t="s">
        <v>148</v>
      </c>
      <c r="G374" t="s">
        <v>74</v>
      </c>
      <c r="H374" t="s">
        <v>105</v>
      </c>
      <c r="I374" t="s">
        <v>18</v>
      </c>
      <c r="J374" t="s">
        <v>65</v>
      </c>
      <c r="K374" t="s">
        <v>20</v>
      </c>
      <c r="L374">
        <v>336</v>
      </c>
    </row>
    <row r="375" spans="1:12" x14ac:dyDescent="0.3">
      <c r="A375">
        <v>375</v>
      </c>
      <c r="B375" t="s">
        <v>114</v>
      </c>
      <c r="C375" t="s">
        <v>13</v>
      </c>
      <c r="D375" t="s">
        <v>46</v>
      </c>
      <c r="E375">
        <v>35</v>
      </c>
      <c r="F375" s="5" t="s">
        <v>115</v>
      </c>
      <c r="G375" t="s">
        <v>25</v>
      </c>
      <c r="H375" t="s">
        <v>35</v>
      </c>
      <c r="I375" t="s">
        <v>18</v>
      </c>
      <c r="J375" t="s">
        <v>19</v>
      </c>
      <c r="K375" t="s">
        <v>20</v>
      </c>
      <c r="L375">
        <v>567</v>
      </c>
    </row>
    <row r="376" spans="1:12" x14ac:dyDescent="0.3">
      <c r="A376">
        <v>376</v>
      </c>
      <c r="B376" t="s">
        <v>219</v>
      </c>
      <c r="C376" t="s">
        <v>13</v>
      </c>
      <c r="D376" t="s">
        <v>28</v>
      </c>
      <c r="E376">
        <v>51</v>
      </c>
      <c r="F376" s="5" t="s">
        <v>220</v>
      </c>
      <c r="G376" t="s">
        <v>16</v>
      </c>
      <c r="H376" t="s">
        <v>35</v>
      </c>
      <c r="I376" t="s">
        <v>63</v>
      </c>
      <c r="J376" t="s">
        <v>38</v>
      </c>
      <c r="K376" t="s">
        <v>20</v>
      </c>
      <c r="L376">
        <v>770</v>
      </c>
    </row>
    <row r="377" spans="1:12" x14ac:dyDescent="0.3">
      <c r="A377">
        <v>377</v>
      </c>
      <c r="B377" t="s">
        <v>181</v>
      </c>
      <c r="C377" t="s">
        <v>13</v>
      </c>
      <c r="D377" t="s">
        <v>14</v>
      </c>
      <c r="E377">
        <v>44</v>
      </c>
      <c r="F377" s="5" t="s">
        <v>100</v>
      </c>
      <c r="G377" t="s">
        <v>30</v>
      </c>
      <c r="H377" t="s">
        <v>145</v>
      </c>
      <c r="I377" t="s">
        <v>18</v>
      </c>
      <c r="J377" t="s">
        <v>26</v>
      </c>
      <c r="K377" t="s">
        <v>20</v>
      </c>
      <c r="L377">
        <v>638</v>
      </c>
    </row>
    <row r="378" spans="1:12" x14ac:dyDescent="0.3">
      <c r="A378">
        <v>378</v>
      </c>
      <c r="B378" t="s">
        <v>64</v>
      </c>
      <c r="C378" t="s">
        <v>13</v>
      </c>
      <c r="D378" t="s">
        <v>14</v>
      </c>
      <c r="E378">
        <v>38</v>
      </c>
      <c r="F378" s="5" t="s">
        <v>37</v>
      </c>
      <c r="G378" t="s">
        <v>30</v>
      </c>
      <c r="H378" t="s">
        <v>145</v>
      </c>
      <c r="I378" t="s">
        <v>44</v>
      </c>
      <c r="J378" t="s">
        <v>19</v>
      </c>
      <c r="K378" t="s">
        <v>20</v>
      </c>
      <c r="L378">
        <v>368</v>
      </c>
    </row>
    <row r="379" spans="1:12" x14ac:dyDescent="0.3">
      <c r="A379">
        <v>379</v>
      </c>
      <c r="B379" t="s">
        <v>86</v>
      </c>
      <c r="C379" t="s">
        <v>13</v>
      </c>
      <c r="D379" t="s">
        <v>46</v>
      </c>
      <c r="E379">
        <v>35</v>
      </c>
      <c r="F379" s="5" t="s">
        <v>87</v>
      </c>
      <c r="G379" t="s">
        <v>30</v>
      </c>
      <c r="H379" t="s">
        <v>145</v>
      </c>
      <c r="I379" t="s">
        <v>18</v>
      </c>
      <c r="J379" t="s">
        <v>65</v>
      </c>
      <c r="K379" t="s">
        <v>31</v>
      </c>
      <c r="L379">
        <v>697</v>
      </c>
    </row>
    <row r="380" spans="1:12" x14ac:dyDescent="0.3">
      <c r="A380">
        <v>380</v>
      </c>
      <c r="B380" t="s">
        <v>156</v>
      </c>
      <c r="C380" t="s">
        <v>13</v>
      </c>
      <c r="D380" t="s">
        <v>28</v>
      </c>
      <c r="E380">
        <v>53</v>
      </c>
      <c r="F380" s="5" t="s">
        <v>62</v>
      </c>
      <c r="G380" t="s">
        <v>30</v>
      </c>
      <c r="H380" t="s">
        <v>145</v>
      </c>
      <c r="I380" t="s">
        <v>18</v>
      </c>
      <c r="J380" t="s">
        <v>65</v>
      </c>
      <c r="K380" t="s">
        <v>39</v>
      </c>
      <c r="L380">
        <v>529</v>
      </c>
    </row>
    <row r="381" spans="1:12" x14ac:dyDescent="0.3">
      <c r="A381">
        <v>381</v>
      </c>
      <c r="B381" t="s">
        <v>154</v>
      </c>
      <c r="C381" t="s">
        <v>13</v>
      </c>
      <c r="D381" t="s">
        <v>14</v>
      </c>
      <c r="E381">
        <v>40</v>
      </c>
      <c r="F381" s="5" t="s">
        <v>216</v>
      </c>
      <c r="G381" t="s">
        <v>104</v>
      </c>
      <c r="H381" t="s">
        <v>105</v>
      </c>
      <c r="I381" t="s">
        <v>18</v>
      </c>
      <c r="J381" t="s">
        <v>26</v>
      </c>
      <c r="K381" t="s">
        <v>39</v>
      </c>
      <c r="L381">
        <v>714</v>
      </c>
    </row>
    <row r="382" spans="1:12" x14ac:dyDescent="0.3">
      <c r="A382">
        <v>382</v>
      </c>
      <c r="B382" t="s">
        <v>211</v>
      </c>
      <c r="C382" t="s">
        <v>13</v>
      </c>
      <c r="D382" t="s">
        <v>28</v>
      </c>
      <c r="E382">
        <v>47</v>
      </c>
      <c r="F382" s="5" t="s">
        <v>49</v>
      </c>
      <c r="G382" t="s">
        <v>104</v>
      </c>
      <c r="H382" t="s">
        <v>105</v>
      </c>
      <c r="I382" t="s">
        <v>18</v>
      </c>
      <c r="J382" t="s">
        <v>65</v>
      </c>
      <c r="K382" t="s">
        <v>39</v>
      </c>
      <c r="L382">
        <v>526</v>
      </c>
    </row>
    <row r="383" spans="1:12" x14ac:dyDescent="0.3">
      <c r="A383">
        <v>383</v>
      </c>
      <c r="B383" t="s">
        <v>32</v>
      </c>
      <c r="C383" t="s">
        <v>13</v>
      </c>
      <c r="D383" t="s">
        <v>14</v>
      </c>
      <c r="E383">
        <v>39</v>
      </c>
      <c r="F383" s="5" t="s">
        <v>41</v>
      </c>
      <c r="G383" t="s">
        <v>16</v>
      </c>
      <c r="H383" t="s">
        <v>35</v>
      </c>
      <c r="I383" t="s">
        <v>44</v>
      </c>
      <c r="J383" t="s">
        <v>26</v>
      </c>
      <c r="K383" t="s">
        <v>20</v>
      </c>
      <c r="L383">
        <v>812</v>
      </c>
    </row>
    <row r="384" spans="1:12" x14ac:dyDescent="0.3">
      <c r="A384">
        <v>384</v>
      </c>
      <c r="B384" t="s">
        <v>153</v>
      </c>
      <c r="C384" t="s">
        <v>13</v>
      </c>
      <c r="D384" t="s">
        <v>14</v>
      </c>
      <c r="E384">
        <v>40</v>
      </c>
      <c r="F384" s="5" t="s">
        <v>85</v>
      </c>
      <c r="G384" t="s">
        <v>30</v>
      </c>
      <c r="H384" t="s">
        <v>145</v>
      </c>
      <c r="I384" t="s">
        <v>18</v>
      </c>
      <c r="J384" t="s">
        <v>26</v>
      </c>
      <c r="K384" t="s">
        <v>20</v>
      </c>
      <c r="L384">
        <v>318</v>
      </c>
    </row>
    <row r="385" spans="1:12" x14ac:dyDescent="0.3">
      <c r="A385">
        <v>385</v>
      </c>
      <c r="B385" t="s">
        <v>199</v>
      </c>
      <c r="C385" t="s">
        <v>13</v>
      </c>
      <c r="D385" t="s">
        <v>28</v>
      </c>
      <c r="E385">
        <v>49</v>
      </c>
      <c r="F385" s="5" t="s">
        <v>200</v>
      </c>
      <c r="G385" t="s">
        <v>74</v>
      </c>
      <c r="H385" t="s">
        <v>105</v>
      </c>
      <c r="I385" t="s">
        <v>18</v>
      </c>
      <c r="J385" t="s">
        <v>22</v>
      </c>
      <c r="K385" t="s">
        <v>39</v>
      </c>
      <c r="L385">
        <v>519</v>
      </c>
    </row>
    <row r="386" spans="1:12" x14ac:dyDescent="0.3">
      <c r="A386">
        <v>386</v>
      </c>
      <c r="B386" t="s">
        <v>133</v>
      </c>
      <c r="C386" t="s">
        <v>13</v>
      </c>
      <c r="D386" t="s">
        <v>33</v>
      </c>
      <c r="E386">
        <v>22</v>
      </c>
      <c r="F386" s="5" t="s">
        <v>159</v>
      </c>
      <c r="G386" t="s">
        <v>30</v>
      </c>
      <c r="H386" t="s">
        <v>145</v>
      </c>
      <c r="I386" t="s">
        <v>63</v>
      </c>
      <c r="J386" t="s">
        <v>22</v>
      </c>
      <c r="K386" t="s">
        <v>39</v>
      </c>
      <c r="L386">
        <v>564</v>
      </c>
    </row>
    <row r="387" spans="1:12" x14ac:dyDescent="0.3">
      <c r="A387">
        <v>387</v>
      </c>
      <c r="B387" t="s">
        <v>209</v>
      </c>
      <c r="C387" t="s">
        <v>13</v>
      </c>
      <c r="D387" t="s">
        <v>28</v>
      </c>
      <c r="E387">
        <v>55</v>
      </c>
      <c r="F387" s="5" t="s">
        <v>210</v>
      </c>
      <c r="G387" t="s">
        <v>104</v>
      </c>
      <c r="H387" t="s">
        <v>105</v>
      </c>
      <c r="I387" t="s">
        <v>18</v>
      </c>
      <c r="J387" t="s">
        <v>22</v>
      </c>
      <c r="K387" t="s">
        <v>20</v>
      </c>
      <c r="L387">
        <v>502</v>
      </c>
    </row>
    <row r="388" spans="1:12" x14ac:dyDescent="0.3">
      <c r="A388">
        <v>388</v>
      </c>
      <c r="B388" t="s">
        <v>102</v>
      </c>
      <c r="C388" t="s">
        <v>13</v>
      </c>
      <c r="D388" t="s">
        <v>14</v>
      </c>
      <c r="E388">
        <v>38</v>
      </c>
      <c r="F388" s="5" t="s">
        <v>91</v>
      </c>
      <c r="G388" t="s">
        <v>16</v>
      </c>
      <c r="H388" t="s">
        <v>35</v>
      </c>
      <c r="I388" t="s">
        <v>63</v>
      </c>
      <c r="J388" t="s">
        <v>38</v>
      </c>
      <c r="K388" t="s">
        <v>39</v>
      </c>
      <c r="L388">
        <v>635</v>
      </c>
    </row>
    <row r="389" spans="1:12" x14ac:dyDescent="0.3">
      <c r="A389">
        <v>389</v>
      </c>
      <c r="B389" t="s">
        <v>112</v>
      </c>
      <c r="C389" t="s">
        <v>13</v>
      </c>
      <c r="D389" t="s">
        <v>46</v>
      </c>
      <c r="E389">
        <v>28</v>
      </c>
      <c r="F389" s="5" t="s">
        <v>97</v>
      </c>
      <c r="G389" t="s">
        <v>25</v>
      </c>
      <c r="H389" t="s">
        <v>35</v>
      </c>
      <c r="I389" t="s">
        <v>63</v>
      </c>
      <c r="J389" t="s">
        <v>19</v>
      </c>
      <c r="K389" t="s">
        <v>31</v>
      </c>
      <c r="L389">
        <v>844</v>
      </c>
    </row>
    <row r="390" spans="1:12" x14ac:dyDescent="0.3">
      <c r="A390">
        <v>390</v>
      </c>
      <c r="B390" t="s">
        <v>48</v>
      </c>
      <c r="C390" t="s">
        <v>13</v>
      </c>
      <c r="D390" t="s">
        <v>14</v>
      </c>
      <c r="E390">
        <v>43</v>
      </c>
      <c r="F390" s="5" t="s">
        <v>94</v>
      </c>
      <c r="G390" t="s">
        <v>104</v>
      </c>
      <c r="H390" t="s">
        <v>105</v>
      </c>
      <c r="I390" t="s">
        <v>18</v>
      </c>
      <c r="J390" t="s">
        <v>22</v>
      </c>
      <c r="K390" t="s">
        <v>20</v>
      </c>
      <c r="L390">
        <v>672</v>
      </c>
    </row>
    <row r="391" spans="1:12" x14ac:dyDescent="0.3">
      <c r="A391">
        <v>391</v>
      </c>
      <c r="B391" t="s">
        <v>162</v>
      </c>
      <c r="C391" t="s">
        <v>13</v>
      </c>
      <c r="D391" t="s">
        <v>14</v>
      </c>
      <c r="E391">
        <v>36</v>
      </c>
      <c r="F391" s="5" t="s">
        <v>67</v>
      </c>
      <c r="G391" t="s">
        <v>30</v>
      </c>
      <c r="H391" t="s">
        <v>145</v>
      </c>
      <c r="I391" t="s">
        <v>18</v>
      </c>
      <c r="J391" t="s">
        <v>22</v>
      </c>
      <c r="K391" t="s">
        <v>31</v>
      </c>
      <c r="L391">
        <v>692</v>
      </c>
    </row>
    <row r="392" spans="1:12" x14ac:dyDescent="0.3">
      <c r="A392">
        <v>392</v>
      </c>
      <c r="B392" t="s">
        <v>207</v>
      </c>
      <c r="C392" t="s">
        <v>13</v>
      </c>
      <c r="D392" t="s">
        <v>14</v>
      </c>
      <c r="E392">
        <v>44</v>
      </c>
      <c r="F392" s="5" t="s">
        <v>100</v>
      </c>
      <c r="G392" t="s">
        <v>104</v>
      </c>
      <c r="H392" t="s">
        <v>105</v>
      </c>
      <c r="I392" t="s">
        <v>18</v>
      </c>
      <c r="J392" t="s">
        <v>38</v>
      </c>
      <c r="K392" t="s">
        <v>39</v>
      </c>
      <c r="L392">
        <v>448</v>
      </c>
    </row>
    <row r="393" spans="1:12" x14ac:dyDescent="0.3">
      <c r="A393">
        <v>393</v>
      </c>
      <c r="B393" t="s">
        <v>66</v>
      </c>
      <c r="C393" t="s">
        <v>13</v>
      </c>
      <c r="D393" t="s">
        <v>14</v>
      </c>
      <c r="E393">
        <v>41</v>
      </c>
      <c r="F393" s="5" t="s">
        <v>94</v>
      </c>
      <c r="G393" t="s">
        <v>74</v>
      </c>
      <c r="H393" t="s">
        <v>35</v>
      </c>
      <c r="I393" t="s">
        <v>18</v>
      </c>
      <c r="J393" t="s">
        <v>22</v>
      </c>
      <c r="K393" t="s">
        <v>39</v>
      </c>
      <c r="L393">
        <v>399</v>
      </c>
    </row>
    <row r="394" spans="1:12" x14ac:dyDescent="0.3">
      <c r="A394">
        <v>394</v>
      </c>
      <c r="B394" t="s">
        <v>186</v>
      </c>
      <c r="C394" t="s">
        <v>13</v>
      </c>
      <c r="D394" t="s">
        <v>46</v>
      </c>
      <c r="E394">
        <v>27</v>
      </c>
      <c r="F394" s="5" t="s">
        <v>187</v>
      </c>
      <c r="G394" t="s">
        <v>30</v>
      </c>
      <c r="H394" t="s">
        <v>145</v>
      </c>
      <c r="I394" t="s">
        <v>63</v>
      </c>
      <c r="J394" t="s">
        <v>19</v>
      </c>
      <c r="K394" t="s">
        <v>39</v>
      </c>
      <c r="L394">
        <v>600</v>
      </c>
    </row>
    <row r="395" spans="1:12" x14ac:dyDescent="0.3">
      <c r="A395">
        <v>395</v>
      </c>
      <c r="B395" t="s">
        <v>12</v>
      </c>
      <c r="C395" t="s">
        <v>13</v>
      </c>
      <c r="D395" t="s">
        <v>28</v>
      </c>
      <c r="E395">
        <v>53</v>
      </c>
      <c r="F395" s="5" t="s">
        <v>189</v>
      </c>
      <c r="G395" t="s">
        <v>30</v>
      </c>
      <c r="H395" t="s">
        <v>145</v>
      </c>
      <c r="I395" t="s">
        <v>18</v>
      </c>
      <c r="J395" t="s">
        <v>19</v>
      </c>
      <c r="K395" t="s">
        <v>31</v>
      </c>
      <c r="L395">
        <v>551</v>
      </c>
    </row>
    <row r="396" spans="1:12" x14ac:dyDescent="0.3">
      <c r="A396">
        <v>396</v>
      </c>
      <c r="B396" t="s">
        <v>128</v>
      </c>
      <c r="C396" t="s">
        <v>13</v>
      </c>
      <c r="D396" t="s">
        <v>14</v>
      </c>
      <c r="E396">
        <v>36</v>
      </c>
      <c r="F396" s="5" t="s">
        <v>67</v>
      </c>
      <c r="G396" t="s">
        <v>25</v>
      </c>
      <c r="H396" t="s">
        <v>35</v>
      </c>
      <c r="I396" t="s">
        <v>63</v>
      </c>
      <c r="J396" t="s">
        <v>22</v>
      </c>
      <c r="K396" t="s">
        <v>20</v>
      </c>
      <c r="L396">
        <v>489</v>
      </c>
    </row>
    <row r="397" spans="1:12" x14ac:dyDescent="0.3">
      <c r="A397">
        <v>397</v>
      </c>
      <c r="B397" t="s">
        <v>64</v>
      </c>
      <c r="C397" t="s">
        <v>13</v>
      </c>
      <c r="D397" t="s">
        <v>28</v>
      </c>
      <c r="E397">
        <v>50</v>
      </c>
      <c r="F397" s="5" t="s">
        <v>61</v>
      </c>
      <c r="G397" t="s">
        <v>30</v>
      </c>
      <c r="H397" t="s">
        <v>145</v>
      </c>
      <c r="I397" t="s">
        <v>18</v>
      </c>
      <c r="J397" t="s">
        <v>38</v>
      </c>
      <c r="K397" t="s">
        <v>31</v>
      </c>
      <c r="L397">
        <v>664</v>
      </c>
    </row>
    <row r="398" spans="1:12" x14ac:dyDescent="0.3">
      <c r="A398">
        <v>398</v>
      </c>
      <c r="B398" t="s">
        <v>165</v>
      </c>
      <c r="C398" t="s">
        <v>13</v>
      </c>
      <c r="D398" t="s">
        <v>46</v>
      </c>
      <c r="E398">
        <v>29</v>
      </c>
      <c r="F398" s="5" t="s">
        <v>53</v>
      </c>
      <c r="G398" t="s">
        <v>30</v>
      </c>
      <c r="H398" t="s">
        <v>145</v>
      </c>
      <c r="I398" t="s">
        <v>63</v>
      </c>
      <c r="J398" t="s">
        <v>65</v>
      </c>
      <c r="K398" t="s">
        <v>20</v>
      </c>
      <c r="L398">
        <v>695</v>
      </c>
    </row>
    <row r="399" spans="1:12" x14ac:dyDescent="0.3">
      <c r="A399">
        <v>399</v>
      </c>
      <c r="B399" t="s">
        <v>153</v>
      </c>
      <c r="C399" t="s">
        <v>13</v>
      </c>
      <c r="D399" t="s">
        <v>14</v>
      </c>
      <c r="E399">
        <v>44</v>
      </c>
      <c r="F399" s="5" t="s">
        <v>195</v>
      </c>
      <c r="G399" t="s">
        <v>74</v>
      </c>
      <c r="H399" t="s">
        <v>105</v>
      </c>
      <c r="I399" t="s">
        <v>18</v>
      </c>
      <c r="J399" t="s">
        <v>26</v>
      </c>
      <c r="K399" t="s">
        <v>39</v>
      </c>
      <c r="L399">
        <v>425</v>
      </c>
    </row>
    <row r="400" spans="1:12" x14ac:dyDescent="0.3">
      <c r="A400">
        <v>400</v>
      </c>
      <c r="B400" t="s">
        <v>219</v>
      </c>
      <c r="C400" t="s">
        <v>13</v>
      </c>
      <c r="D400" t="s">
        <v>28</v>
      </c>
      <c r="E400">
        <v>51</v>
      </c>
      <c r="F400" s="5" t="s">
        <v>220</v>
      </c>
      <c r="G400" t="s">
        <v>16</v>
      </c>
      <c r="H400" t="s">
        <v>35</v>
      </c>
      <c r="I400" t="s">
        <v>63</v>
      </c>
      <c r="J400" t="s">
        <v>38</v>
      </c>
      <c r="K400" t="s">
        <v>20</v>
      </c>
      <c r="L400">
        <v>770</v>
      </c>
    </row>
    <row r="401" spans="1:12" x14ac:dyDescent="0.3">
      <c r="A401">
        <v>401</v>
      </c>
      <c r="B401" t="s">
        <v>112</v>
      </c>
      <c r="C401" t="s">
        <v>13</v>
      </c>
      <c r="D401" t="s">
        <v>28</v>
      </c>
      <c r="E401">
        <v>46</v>
      </c>
      <c r="F401" s="5" t="s">
        <v>59</v>
      </c>
      <c r="G401" t="s">
        <v>74</v>
      </c>
      <c r="H401" t="s">
        <v>35</v>
      </c>
      <c r="I401" t="s">
        <v>18</v>
      </c>
      <c r="J401" t="s">
        <v>26</v>
      </c>
      <c r="K401" t="s">
        <v>31</v>
      </c>
      <c r="L401">
        <v>467</v>
      </c>
    </row>
    <row r="402" spans="1:12" x14ac:dyDescent="0.3">
      <c r="A402">
        <v>402</v>
      </c>
      <c r="B402" t="s">
        <v>48</v>
      </c>
      <c r="C402" t="s">
        <v>13</v>
      </c>
      <c r="D402" t="s">
        <v>14</v>
      </c>
      <c r="E402">
        <v>43</v>
      </c>
      <c r="F402" s="5" t="s">
        <v>94</v>
      </c>
      <c r="G402" t="s">
        <v>104</v>
      </c>
      <c r="H402" t="s">
        <v>105</v>
      </c>
      <c r="I402" t="s">
        <v>18</v>
      </c>
      <c r="J402" t="s">
        <v>22</v>
      </c>
      <c r="K402" t="s">
        <v>20</v>
      </c>
      <c r="L402">
        <v>672</v>
      </c>
    </row>
    <row r="403" spans="1:12" x14ac:dyDescent="0.3">
      <c r="A403">
        <v>403</v>
      </c>
      <c r="B403" t="s">
        <v>196</v>
      </c>
      <c r="C403" t="s">
        <v>13</v>
      </c>
      <c r="D403" t="s">
        <v>28</v>
      </c>
      <c r="E403">
        <v>55</v>
      </c>
      <c r="F403" s="5" t="s">
        <v>43</v>
      </c>
      <c r="G403" t="s">
        <v>74</v>
      </c>
      <c r="H403" t="s">
        <v>105</v>
      </c>
      <c r="I403" t="s">
        <v>63</v>
      </c>
      <c r="J403" t="s">
        <v>65</v>
      </c>
      <c r="K403" t="s">
        <v>20</v>
      </c>
      <c r="L403">
        <v>750</v>
      </c>
    </row>
    <row r="404" spans="1:12" x14ac:dyDescent="0.3">
      <c r="A404">
        <v>404</v>
      </c>
      <c r="B404" t="s">
        <v>143</v>
      </c>
      <c r="C404" t="s">
        <v>13</v>
      </c>
      <c r="D404" t="s">
        <v>46</v>
      </c>
      <c r="E404">
        <v>29</v>
      </c>
      <c r="F404" s="5" t="s">
        <v>146</v>
      </c>
      <c r="G404" t="s">
        <v>104</v>
      </c>
      <c r="H404" t="s">
        <v>35</v>
      </c>
      <c r="I404" t="s">
        <v>63</v>
      </c>
      <c r="J404" t="s">
        <v>19</v>
      </c>
      <c r="K404" t="s">
        <v>31</v>
      </c>
      <c r="L404">
        <v>395</v>
      </c>
    </row>
    <row r="405" spans="1:12" x14ac:dyDescent="0.3">
      <c r="A405">
        <v>405</v>
      </c>
      <c r="B405" t="s">
        <v>40</v>
      </c>
      <c r="C405" t="s">
        <v>13</v>
      </c>
      <c r="D405" t="s">
        <v>14</v>
      </c>
      <c r="E405">
        <v>43</v>
      </c>
      <c r="F405" s="5" t="s">
        <v>94</v>
      </c>
      <c r="G405" t="s">
        <v>104</v>
      </c>
      <c r="H405" t="s">
        <v>105</v>
      </c>
      <c r="I405" t="s">
        <v>18</v>
      </c>
      <c r="J405" t="s">
        <v>65</v>
      </c>
      <c r="K405" t="s">
        <v>20</v>
      </c>
      <c r="L405">
        <v>528</v>
      </c>
    </row>
    <row r="406" spans="1:12" x14ac:dyDescent="0.3">
      <c r="A406">
        <v>406</v>
      </c>
      <c r="B406" t="s">
        <v>54</v>
      </c>
      <c r="C406" t="s">
        <v>13</v>
      </c>
      <c r="D406" t="s">
        <v>33</v>
      </c>
      <c r="G406" t="s">
        <v>74</v>
      </c>
      <c r="H406" t="s">
        <v>105</v>
      </c>
      <c r="I406" t="s">
        <v>63</v>
      </c>
      <c r="J406" t="s">
        <v>65</v>
      </c>
      <c r="K406" t="s">
        <v>20</v>
      </c>
      <c r="L406">
        <v>660</v>
      </c>
    </row>
    <row r="407" spans="1:12" x14ac:dyDescent="0.3">
      <c r="A407">
        <v>407</v>
      </c>
      <c r="B407" t="s">
        <v>32</v>
      </c>
      <c r="C407" t="s">
        <v>13</v>
      </c>
      <c r="D407" t="s">
        <v>33</v>
      </c>
      <c r="E407">
        <v>23</v>
      </c>
      <c r="F407" s="5" t="s">
        <v>34</v>
      </c>
      <c r="G407" t="s">
        <v>16</v>
      </c>
      <c r="H407" t="s">
        <v>35</v>
      </c>
      <c r="I407" t="s">
        <v>18</v>
      </c>
      <c r="J407" t="s">
        <v>22</v>
      </c>
      <c r="K407" t="s">
        <v>31</v>
      </c>
      <c r="L407">
        <v>416</v>
      </c>
    </row>
    <row r="408" spans="1:12" x14ac:dyDescent="0.3">
      <c r="A408">
        <v>408</v>
      </c>
      <c r="B408" t="s">
        <v>116</v>
      </c>
      <c r="C408" t="s">
        <v>13</v>
      </c>
      <c r="D408" t="s">
        <v>14</v>
      </c>
      <c r="E408">
        <v>36</v>
      </c>
      <c r="F408" s="5" t="s">
        <v>67</v>
      </c>
      <c r="G408" t="s">
        <v>30</v>
      </c>
      <c r="H408" t="s">
        <v>145</v>
      </c>
      <c r="I408" t="s">
        <v>18</v>
      </c>
      <c r="J408" t="s">
        <v>65</v>
      </c>
      <c r="K408" t="s">
        <v>39</v>
      </c>
      <c r="L408">
        <v>514</v>
      </c>
    </row>
    <row r="409" spans="1:12" x14ac:dyDescent="0.3">
      <c r="A409">
        <v>409</v>
      </c>
      <c r="B409" t="s">
        <v>78</v>
      </c>
      <c r="C409" t="s">
        <v>13</v>
      </c>
      <c r="D409" t="s">
        <v>46</v>
      </c>
      <c r="E409">
        <v>26</v>
      </c>
      <c r="F409" s="5" t="s">
        <v>142</v>
      </c>
      <c r="G409" t="s">
        <v>25</v>
      </c>
      <c r="H409" t="s">
        <v>35</v>
      </c>
      <c r="I409" t="s">
        <v>18</v>
      </c>
      <c r="J409" t="s">
        <v>19</v>
      </c>
      <c r="K409" t="s">
        <v>31</v>
      </c>
      <c r="L409">
        <v>398</v>
      </c>
    </row>
    <row r="410" spans="1:12" x14ac:dyDescent="0.3">
      <c r="A410">
        <v>410</v>
      </c>
      <c r="B410" t="s">
        <v>124</v>
      </c>
      <c r="C410" t="s">
        <v>13</v>
      </c>
      <c r="D410" t="s">
        <v>14</v>
      </c>
      <c r="E410">
        <v>41</v>
      </c>
      <c r="F410" s="5" t="s">
        <v>129</v>
      </c>
      <c r="G410" t="s">
        <v>30</v>
      </c>
      <c r="H410" t="s">
        <v>145</v>
      </c>
      <c r="I410" t="s">
        <v>63</v>
      </c>
      <c r="J410" t="s">
        <v>65</v>
      </c>
      <c r="K410" t="s">
        <v>39</v>
      </c>
      <c r="L410">
        <v>338</v>
      </c>
    </row>
    <row r="411" spans="1:12" x14ac:dyDescent="0.3">
      <c r="A411">
        <v>411</v>
      </c>
      <c r="B411" t="s">
        <v>171</v>
      </c>
      <c r="C411" t="s">
        <v>13</v>
      </c>
      <c r="D411" t="s">
        <v>46</v>
      </c>
      <c r="E411">
        <v>31</v>
      </c>
      <c r="F411" s="5" t="s">
        <v>47</v>
      </c>
      <c r="G411" t="s">
        <v>30</v>
      </c>
      <c r="H411" t="s">
        <v>145</v>
      </c>
      <c r="I411" t="s">
        <v>63</v>
      </c>
      <c r="J411" t="s">
        <v>26</v>
      </c>
      <c r="K411" t="s">
        <v>31</v>
      </c>
      <c r="L411">
        <v>462</v>
      </c>
    </row>
    <row r="412" spans="1:12" x14ac:dyDescent="0.3">
      <c r="A412">
        <v>412</v>
      </c>
      <c r="B412" t="s">
        <v>156</v>
      </c>
      <c r="C412" t="s">
        <v>13</v>
      </c>
      <c r="D412" t="s">
        <v>14</v>
      </c>
      <c r="E412">
        <v>42</v>
      </c>
      <c r="F412" s="5" t="s">
        <v>129</v>
      </c>
      <c r="G412" t="s">
        <v>30</v>
      </c>
      <c r="H412" t="s">
        <v>145</v>
      </c>
      <c r="I412" t="s">
        <v>18</v>
      </c>
      <c r="J412" t="s">
        <v>38</v>
      </c>
      <c r="K412" t="s">
        <v>39</v>
      </c>
      <c r="L412">
        <v>534</v>
      </c>
    </row>
    <row r="413" spans="1:12" x14ac:dyDescent="0.3">
      <c r="A413">
        <v>413</v>
      </c>
      <c r="B413" t="s">
        <v>134</v>
      </c>
      <c r="C413" t="s">
        <v>13</v>
      </c>
      <c r="D413" t="s">
        <v>14</v>
      </c>
      <c r="E413">
        <v>45</v>
      </c>
      <c r="F413" s="5" t="s">
        <v>193</v>
      </c>
      <c r="G413" t="s">
        <v>74</v>
      </c>
      <c r="H413" t="s">
        <v>105</v>
      </c>
      <c r="I413" t="s">
        <v>63</v>
      </c>
      <c r="J413" t="s">
        <v>65</v>
      </c>
      <c r="K413" t="s">
        <v>20</v>
      </c>
      <c r="L413">
        <v>830</v>
      </c>
    </row>
    <row r="414" spans="1:12" x14ac:dyDescent="0.3">
      <c r="A414">
        <v>414</v>
      </c>
      <c r="B414" t="s">
        <v>156</v>
      </c>
      <c r="C414" t="s">
        <v>13</v>
      </c>
      <c r="D414" t="s">
        <v>28</v>
      </c>
      <c r="E414">
        <v>53</v>
      </c>
      <c r="F414" s="5" t="s">
        <v>62</v>
      </c>
      <c r="G414" t="s">
        <v>30</v>
      </c>
      <c r="H414" t="s">
        <v>145</v>
      </c>
      <c r="I414" t="s">
        <v>18</v>
      </c>
      <c r="J414" t="s">
        <v>65</v>
      </c>
      <c r="K414" t="s">
        <v>39</v>
      </c>
      <c r="L414">
        <v>529</v>
      </c>
    </row>
    <row r="415" spans="1:12" x14ac:dyDescent="0.3">
      <c r="A415">
        <v>415</v>
      </c>
      <c r="B415" t="s">
        <v>156</v>
      </c>
      <c r="C415" t="s">
        <v>13</v>
      </c>
      <c r="D415" t="s">
        <v>14</v>
      </c>
      <c r="E415">
        <v>42</v>
      </c>
      <c r="F415" s="5" t="s">
        <v>129</v>
      </c>
      <c r="G415" t="s">
        <v>30</v>
      </c>
      <c r="H415" t="s">
        <v>145</v>
      </c>
      <c r="I415" t="s">
        <v>18</v>
      </c>
      <c r="J415" t="s">
        <v>38</v>
      </c>
      <c r="K415" t="s">
        <v>39</v>
      </c>
      <c r="L415">
        <v>534</v>
      </c>
    </row>
    <row r="416" spans="1:12" x14ac:dyDescent="0.3">
      <c r="A416">
        <v>416</v>
      </c>
      <c r="B416" t="s">
        <v>119</v>
      </c>
      <c r="C416" t="s">
        <v>13</v>
      </c>
      <c r="D416" t="s">
        <v>28</v>
      </c>
      <c r="E416">
        <v>52</v>
      </c>
      <c r="F416" s="5" t="s">
        <v>113</v>
      </c>
      <c r="G416" t="s">
        <v>25</v>
      </c>
      <c r="H416" t="s">
        <v>35</v>
      </c>
      <c r="I416" t="s">
        <v>18</v>
      </c>
      <c r="J416" t="s">
        <v>19</v>
      </c>
      <c r="K416" t="s">
        <v>39</v>
      </c>
      <c r="L416">
        <v>584</v>
      </c>
    </row>
    <row r="417" spans="1:12" x14ac:dyDescent="0.3">
      <c r="A417">
        <v>417</v>
      </c>
      <c r="B417" t="s">
        <v>86</v>
      </c>
      <c r="C417" t="s">
        <v>13</v>
      </c>
      <c r="D417" t="s">
        <v>46</v>
      </c>
      <c r="E417">
        <v>35</v>
      </c>
      <c r="F417" s="5" t="s">
        <v>87</v>
      </c>
      <c r="G417" t="s">
        <v>30</v>
      </c>
      <c r="H417" t="s">
        <v>145</v>
      </c>
      <c r="I417" t="s">
        <v>18</v>
      </c>
      <c r="J417" t="s">
        <v>65</v>
      </c>
      <c r="K417" t="s">
        <v>31</v>
      </c>
      <c r="L417">
        <v>697</v>
      </c>
    </row>
    <row r="418" spans="1:12" x14ac:dyDescent="0.3">
      <c r="A418">
        <v>418</v>
      </c>
      <c r="B418" t="s">
        <v>219</v>
      </c>
      <c r="C418" t="s">
        <v>13</v>
      </c>
      <c r="D418" t="s">
        <v>28</v>
      </c>
      <c r="E418">
        <v>51</v>
      </c>
      <c r="F418" s="5" t="s">
        <v>220</v>
      </c>
      <c r="G418" t="s">
        <v>16</v>
      </c>
      <c r="H418" t="s">
        <v>35</v>
      </c>
      <c r="I418" t="s">
        <v>63</v>
      </c>
      <c r="J418" t="s">
        <v>38</v>
      </c>
      <c r="K418" t="s">
        <v>20</v>
      </c>
      <c r="L418">
        <v>770</v>
      </c>
    </row>
    <row r="419" spans="1:12" x14ac:dyDescent="0.3">
      <c r="A419">
        <v>419</v>
      </c>
      <c r="B419" t="s">
        <v>122</v>
      </c>
      <c r="C419" t="s">
        <v>13</v>
      </c>
      <c r="D419" t="s">
        <v>33</v>
      </c>
      <c r="G419" t="s">
        <v>30</v>
      </c>
      <c r="H419" t="s">
        <v>145</v>
      </c>
      <c r="I419" t="s">
        <v>63</v>
      </c>
      <c r="J419" t="s">
        <v>65</v>
      </c>
      <c r="K419" t="s">
        <v>39</v>
      </c>
      <c r="L419">
        <v>476</v>
      </c>
    </row>
    <row r="420" spans="1:12" x14ac:dyDescent="0.3">
      <c r="A420">
        <v>420</v>
      </c>
      <c r="B420" t="s">
        <v>36</v>
      </c>
      <c r="C420" t="s">
        <v>13</v>
      </c>
      <c r="D420" t="s">
        <v>14</v>
      </c>
      <c r="E420">
        <v>37</v>
      </c>
      <c r="F420" s="5" t="s">
        <v>37</v>
      </c>
      <c r="G420" t="s">
        <v>16</v>
      </c>
      <c r="H420" t="s">
        <v>35</v>
      </c>
      <c r="I420" t="s">
        <v>18</v>
      </c>
      <c r="J420" t="s">
        <v>38</v>
      </c>
      <c r="K420" t="s">
        <v>39</v>
      </c>
      <c r="L420">
        <v>426</v>
      </c>
    </row>
    <row r="421" spans="1:12" x14ac:dyDescent="0.3">
      <c r="A421">
        <v>421</v>
      </c>
      <c r="B421" t="s">
        <v>168</v>
      </c>
      <c r="C421" t="s">
        <v>13</v>
      </c>
      <c r="D421" t="s">
        <v>46</v>
      </c>
      <c r="E421">
        <v>34</v>
      </c>
      <c r="F421" s="5" t="s">
        <v>87</v>
      </c>
      <c r="G421" t="s">
        <v>30</v>
      </c>
      <c r="H421" t="s">
        <v>145</v>
      </c>
      <c r="I421" t="s">
        <v>63</v>
      </c>
      <c r="J421" t="s">
        <v>22</v>
      </c>
      <c r="K421" t="s">
        <v>20</v>
      </c>
      <c r="L421">
        <v>341</v>
      </c>
    </row>
    <row r="422" spans="1:12" x14ac:dyDescent="0.3">
      <c r="A422">
        <v>422</v>
      </c>
      <c r="B422" t="s">
        <v>209</v>
      </c>
      <c r="C422" t="s">
        <v>13</v>
      </c>
      <c r="D422" t="s">
        <v>28</v>
      </c>
      <c r="E422">
        <v>55</v>
      </c>
      <c r="F422" s="5" t="s">
        <v>210</v>
      </c>
      <c r="G422" t="s">
        <v>104</v>
      </c>
      <c r="H422" t="s">
        <v>105</v>
      </c>
      <c r="I422" t="s">
        <v>18</v>
      </c>
      <c r="J422" t="s">
        <v>22</v>
      </c>
      <c r="K422" t="s">
        <v>20</v>
      </c>
      <c r="L422">
        <v>502</v>
      </c>
    </row>
    <row r="423" spans="1:12" x14ac:dyDescent="0.3">
      <c r="A423">
        <v>423</v>
      </c>
      <c r="B423" t="s">
        <v>68</v>
      </c>
      <c r="C423" t="s">
        <v>13</v>
      </c>
      <c r="D423" t="s">
        <v>46</v>
      </c>
      <c r="E423">
        <v>28</v>
      </c>
      <c r="F423" s="5" t="s">
        <v>170</v>
      </c>
      <c r="G423" t="s">
        <v>30</v>
      </c>
      <c r="H423" t="s">
        <v>145</v>
      </c>
      <c r="I423" t="s">
        <v>18</v>
      </c>
      <c r="J423" t="s">
        <v>38</v>
      </c>
      <c r="K423" t="s">
        <v>39</v>
      </c>
      <c r="L423">
        <v>432</v>
      </c>
    </row>
    <row r="424" spans="1:12" x14ac:dyDescent="0.3">
      <c r="A424">
        <v>424</v>
      </c>
      <c r="B424" t="s">
        <v>84</v>
      </c>
      <c r="C424" t="s">
        <v>13</v>
      </c>
      <c r="D424" t="s">
        <v>14</v>
      </c>
      <c r="E424">
        <v>38</v>
      </c>
      <c r="F424" s="5" t="s">
        <v>85</v>
      </c>
      <c r="G424" t="s">
        <v>74</v>
      </c>
      <c r="H424" t="s">
        <v>35</v>
      </c>
      <c r="I424" t="s">
        <v>63</v>
      </c>
      <c r="J424" t="s">
        <v>19</v>
      </c>
      <c r="K424" t="s">
        <v>31</v>
      </c>
      <c r="L424">
        <v>517</v>
      </c>
    </row>
    <row r="425" spans="1:12" x14ac:dyDescent="0.3">
      <c r="A425">
        <v>425</v>
      </c>
      <c r="B425" t="s">
        <v>112</v>
      </c>
      <c r="C425" t="s">
        <v>13</v>
      </c>
      <c r="D425" t="s">
        <v>46</v>
      </c>
      <c r="E425">
        <v>28</v>
      </c>
      <c r="F425" s="5" t="s">
        <v>97</v>
      </c>
      <c r="G425" t="s">
        <v>25</v>
      </c>
      <c r="H425" t="s">
        <v>35</v>
      </c>
      <c r="I425" t="s">
        <v>63</v>
      </c>
      <c r="J425" t="s">
        <v>19</v>
      </c>
      <c r="K425" t="s">
        <v>31</v>
      </c>
      <c r="L425">
        <v>844</v>
      </c>
    </row>
    <row r="426" spans="1:12" x14ac:dyDescent="0.3">
      <c r="A426">
        <v>426</v>
      </c>
      <c r="B426" t="s">
        <v>211</v>
      </c>
      <c r="C426" t="s">
        <v>13</v>
      </c>
      <c r="D426" t="s">
        <v>28</v>
      </c>
      <c r="E426">
        <v>53</v>
      </c>
      <c r="F426" s="5" t="s">
        <v>62</v>
      </c>
      <c r="G426" t="s">
        <v>104</v>
      </c>
      <c r="H426" t="s">
        <v>105</v>
      </c>
      <c r="I426" t="s">
        <v>18</v>
      </c>
      <c r="J426" t="s">
        <v>38</v>
      </c>
      <c r="K426" t="s">
        <v>31</v>
      </c>
      <c r="L426">
        <v>812</v>
      </c>
    </row>
    <row r="427" spans="1:12" x14ac:dyDescent="0.3">
      <c r="A427">
        <v>427</v>
      </c>
      <c r="B427" t="s">
        <v>96</v>
      </c>
      <c r="C427" t="s">
        <v>13</v>
      </c>
      <c r="D427" t="s">
        <v>28</v>
      </c>
      <c r="E427">
        <v>46</v>
      </c>
      <c r="F427" s="5" t="s">
        <v>59</v>
      </c>
      <c r="G427" t="s">
        <v>30</v>
      </c>
      <c r="H427" t="s">
        <v>145</v>
      </c>
      <c r="I427" t="s">
        <v>63</v>
      </c>
      <c r="J427" t="s">
        <v>22</v>
      </c>
      <c r="K427" t="s">
        <v>31</v>
      </c>
      <c r="L427">
        <v>522</v>
      </c>
    </row>
    <row r="428" spans="1:12" x14ac:dyDescent="0.3">
      <c r="A428">
        <v>428</v>
      </c>
      <c r="B428" t="s">
        <v>165</v>
      </c>
      <c r="C428" t="s">
        <v>13</v>
      </c>
      <c r="D428" t="s">
        <v>46</v>
      </c>
      <c r="E428">
        <v>31</v>
      </c>
      <c r="F428" s="5" t="s">
        <v>47</v>
      </c>
      <c r="G428" t="s">
        <v>25</v>
      </c>
      <c r="H428" t="s">
        <v>35</v>
      </c>
      <c r="I428" t="s">
        <v>18</v>
      </c>
      <c r="J428" t="s">
        <v>22</v>
      </c>
      <c r="K428" t="s">
        <v>20</v>
      </c>
      <c r="L428">
        <v>672</v>
      </c>
    </row>
    <row r="429" spans="1:12" x14ac:dyDescent="0.3">
      <c r="A429">
        <v>429</v>
      </c>
      <c r="B429" t="s">
        <v>52</v>
      </c>
      <c r="C429" t="s">
        <v>13</v>
      </c>
      <c r="D429" t="s">
        <v>46</v>
      </c>
      <c r="E429">
        <v>28</v>
      </c>
      <c r="F429" s="5" t="s">
        <v>53</v>
      </c>
      <c r="G429" t="s">
        <v>25</v>
      </c>
      <c r="H429" t="s">
        <v>35</v>
      </c>
      <c r="I429" t="s">
        <v>18</v>
      </c>
      <c r="J429" t="s">
        <v>22</v>
      </c>
      <c r="K429" t="s">
        <v>31</v>
      </c>
      <c r="L429">
        <v>536</v>
      </c>
    </row>
    <row r="430" spans="1:12" x14ac:dyDescent="0.3">
      <c r="A430">
        <v>430</v>
      </c>
      <c r="B430" t="s">
        <v>164</v>
      </c>
      <c r="C430" t="s">
        <v>13</v>
      </c>
      <c r="D430" t="s">
        <v>46</v>
      </c>
      <c r="E430">
        <v>30</v>
      </c>
      <c r="F430" s="5" t="s">
        <v>47</v>
      </c>
      <c r="G430" t="s">
        <v>30</v>
      </c>
      <c r="H430" t="s">
        <v>145</v>
      </c>
      <c r="I430" t="s">
        <v>18</v>
      </c>
      <c r="J430" t="s">
        <v>19</v>
      </c>
      <c r="K430" t="s">
        <v>31</v>
      </c>
      <c r="L430">
        <v>783</v>
      </c>
    </row>
    <row r="431" spans="1:12" x14ac:dyDescent="0.3">
      <c r="A431">
        <v>431</v>
      </c>
      <c r="B431" t="s">
        <v>86</v>
      </c>
      <c r="C431" t="s">
        <v>13</v>
      </c>
      <c r="D431" t="s">
        <v>46</v>
      </c>
      <c r="E431">
        <v>33</v>
      </c>
      <c r="F431" s="5" t="s">
        <v>87</v>
      </c>
      <c r="G431" t="s">
        <v>74</v>
      </c>
      <c r="H431" t="s">
        <v>35</v>
      </c>
      <c r="I431" t="s">
        <v>63</v>
      </c>
      <c r="J431" t="s">
        <v>26</v>
      </c>
      <c r="K431" t="s">
        <v>20</v>
      </c>
      <c r="L431">
        <v>731</v>
      </c>
    </row>
    <row r="432" spans="1:12" x14ac:dyDescent="0.3">
      <c r="A432">
        <v>432</v>
      </c>
      <c r="B432" t="s">
        <v>58</v>
      </c>
      <c r="C432" t="s">
        <v>13</v>
      </c>
      <c r="D432" t="s">
        <v>28</v>
      </c>
      <c r="E432">
        <v>48</v>
      </c>
      <c r="F432" s="5" t="s">
        <v>49</v>
      </c>
      <c r="G432" t="s">
        <v>104</v>
      </c>
      <c r="H432" t="s">
        <v>105</v>
      </c>
      <c r="I432" t="s">
        <v>18</v>
      </c>
      <c r="J432" t="s">
        <v>38</v>
      </c>
      <c r="K432" t="s">
        <v>31</v>
      </c>
      <c r="L432">
        <v>701</v>
      </c>
    </row>
    <row r="433" spans="1:12" x14ac:dyDescent="0.3">
      <c r="A433">
        <v>433</v>
      </c>
      <c r="B433" t="s">
        <v>36</v>
      </c>
      <c r="C433" t="s">
        <v>13</v>
      </c>
      <c r="D433" t="s">
        <v>14</v>
      </c>
      <c r="E433">
        <v>37</v>
      </c>
      <c r="F433" s="5" t="s">
        <v>37</v>
      </c>
      <c r="G433" t="s">
        <v>16</v>
      </c>
      <c r="H433" t="s">
        <v>35</v>
      </c>
      <c r="I433" t="s">
        <v>18</v>
      </c>
      <c r="J433" t="s">
        <v>38</v>
      </c>
      <c r="K433" t="s">
        <v>39</v>
      </c>
      <c r="L433">
        <v>426</v>
      </c>
    </row>
    <row r="434" spans="1:12" x14ac:dyDescent="0.3">
      <c r="A434">
        <v>434</v>
      </c>
      <c r="B434" t="s">
        <v>219</v>
      </c>
      <c r="C434" t="s">
        <v>13</v>
      </c>
      <c r="D434" t="s">
        <v>28</v>
      </c>
      <c r="E434">
        <v>51</v>
      </c>
      <c r="F434" s="5" t="s">
        <v>220</v>
      </c>
      <c r="G434" t="s">
        <v>16</v>
      </c>
      <c r="H434" t="s">
        <v>35</v>
      </c>
      <c r="I434" t="s">
        <v>63</v>
      </c>
      <c r="J434" t="s">
        <v>38</v>
      </c>
      <c r="K434" t="s">
        <v>20</v>
      </c>
      <c r="L434">
        <v>770</v>
      </c>
    </row>
    <row r="435" spans="1:12" x14ac:dyDescent="0.3">
      <c r="A435">
        <v>435</v>
      </c>
      <c r="B435" t="s">
        <v>90</v>
      </c>
      <c r="C435" t="s">
        <v>13</v>
      </c>
      <c r="D435" t="s">
        <v>28</v>
      </c>
      <c r="E435">
        <v>52</v>
      </c>
      <c r="F435" s="5" t="s">
        <v>92</v>
      </c>
      <c r="G435" t="s">
        <v>74</v>
      </c>
      <c r="H435" t="s">
        <v>35</v>
      </c>
      <c r="I435" t="s">
        <v>18</v>
      </c>
      <c r="J435" t="s">
        <v>22</v>
      </c>
      <c r="K435" t="s">
        <v>39</v>
      </c>
      <c r="L435">
        <v>322</v>
      </c>
    </row>
    <row r="436" spans="1:12" x14ac:dyDescent="0.3">
      <c r="A436">
        <v>436</v>
      </c>
      <c r="B436" t="s">
        <v>154</v>
      </c>
      <c r="C436" t="s">
        <v>13</v>
      </c>
      <c r="D436" t="s">
        <v>28</v>
      </c>
      <c r="E436">
        <v>49</v>
      </c>
      <c r="F436" s="5" t="s">
        <v>155</v>
      </c>
      <c r="G436" t="s">
        <v>30</v>
      </c>
      <c r="H436" t="s">
        <v>145</v>
      </c>
      <c r="I436" t="s">
        <v>18</v>
      </c>
      <c r="J436" t="s">
        <v>26</v>
      </c>
      <c r="K436" t="s">
        <v>20</v>
      </c>
      <c r="L436">
        <v>695</v>
      </c>
    </row>
    <row r="437" spans="1:12" x14ac:dyDescent="0.3">
      <c r="A437">
        <v>437</v>
      </c>
      <c r="B437" t="s">
        <v>75</v>
      </c>
      <c r="C437" t="s">
        <v>13</v>
      </c>
      <c r="D437" t="s">
        <v>46</v>
      </c>
      <c r="E437">
        <v>30</v>
      </c>
      <c r="F437" s="5" t="s">
        <v>76</v>
      </c>
      <c r="G437" t="s">
        <v>25</v>
      </c>
      <c r="H437" t="s">
        <v>35</v>
      </c>
      <c r="I437" t="s">
        <v>18</v>
      </c>
      <c r="J437" t="s">
        <v>65</v>
      </c>
      <c r="K437" t="s">
        <v>31</v>
      </c>
      <c r="L437">
        <v>368</v>
      </c>
    </row>
    <row r="438" spans="1:12" x14ac:dyDescent="0.3">
      <c r="A438">
        <v>438</v>
      </c>
      <c r="B438" t="s">
        <v>153</v>
      </c>
      <c r="C438" t="s">
        <v>13</v>
      </c>
      <c r="D438" t="s">
        <v>14</v>
      </c>
      <c r="E438">
        <v>44</v>
      </c>
      <c r="F438" s="5" t="s">
        <v>195</v>
      </c>
      <c r="G438" t="s">
        <v>74</v>
      </c>
      <c r="H438" t="s">
        <v>105</v>
      </c>
      <c r="I438" t="s">
        <v>18</v>
      </c>
      <c r="J438" t="s">
        <v>26</v>
      </c>
      <c r="K438" t="s">
        <v>39</v>
      </c>
      <c r="L438">
        <v>425</v>
      </c>
    </row>
    <row r="439" spans="1:12" x14ac:dyDescent="0.3">
      <c r="A439">
        <v>439</v>
      </c>
      <c r="B439" t="s">
        <v>84</v>
      </c>
      <c r="C439" t="s">
        <v>13</v>
      </c>
      <c r="D439" t="s">
        <v>14</v>
      </c>
      <c r="E439">
        <v>38</v>
      </c>
      <c r="F439" s="5" t="s">
        <v>85</v>
      </c>
      <c r="G439" t="s">
        <v>74</v>
      </c>
      <c r="H439" t="s">
        <v>35</v>
      </c>
      <c r="I439" t="s">
        <v>63</v>
      </c>
      <c r="J439" t="s">
        <v>19</v>
      </c>
      <c r="K439" t="s">
        <v>31</v>
      </c>
      <c r="L439">
        <v>517</v>
      </c>
    </row>
    <row r="440" spans="1:12" x14ac:dyDescent="0.3">
      <c r="A440">
        <v>440</v>
      </c>
      <c r="B440" t="s">
        <v>89</v>
      </c>
      <c r="C440" t="s">
        <v>13</v>
      </c>
      <c r="D440" t="s">
        <v>33</v>
      </c>
      <c r="E440">
        <v>23</v>
      </c>
      <c r="F440" s="5" t="s">
        <v>34</v>
      </c>
      <c r="G440" t="s">
        <v>74</v>
      </c>
      <c r="H440" t="s">
        <v>35</v>
      </c>
      <c r="I440" t="s">
        <v>18</v>
      </c>
      <c r="J440" t="s">
        <v>19</v>
      </c>
      <c r="K440" t="s">
        <v>31</v>
      </c>
      <c r="L440">
        <v>588</v>
      </c>
    </row>
    <row r="441" spans="1:12" x14ac:dyDescent="0.3">
      <c r="A441">
        <v>441</v>
      </c>
      <c r="B441" t="s">
        <v>168</v>
      </c>
      <c r="C441" t="s">
        <v>13</v>
      </c>
      <c r="D441" t="s">
        <v>46</v>
      </c>
      <c r="E441">
        <v>34</v>
      </c>
      <c r="F441" s="5" t="s">
        <v>87</v>
      </c>
      <c r="G441" t="s">
        <v>30</v>
      </c>
      <c r="H441" t="s">
        <v>145</v>
      </c>
      <c r="I441" t="s">
        <v>63</v>
      </c>
      <c r="J441" t="s">
        <v>22</v>
      </c>
      <c r="K441" t="s">
        <v>20</v>
      </c>
      <c r="L441">
        <v>341</v>
      </c>
    </row>
    <row r="442" spans="1:12" x14ac:dyDescent="0.3">
      <c r="A442">
        <v>442</v>
      </c>
      <c r="B442" t="s">
        <v>154</v>
      </c>
      <c r="C442" t="s">
        <v>13</v>
      </c>
      <c r="D442" t="s">
        <v>14</v>
      </c>
      <c r="E442">
        <v>40</v>
      </c>
      <c r="F442" s="5" t="s">
        <v>216</v>
      </c>
      <c r="G442" t="s">
        <v>104</v>
      </c>
      <c r="H442" t="s">
        <v>105</v>
      </c>
      <c r="I442" t="s">
        <v>18</v>
      </c>
      <c r="J442" t="s">
        <v>26</v>
      </c>
      <c r="K442" t="s">
        <v>39</v>
      </c>
      <c r="L442">
        <v>714</v>
      </c>
    </row>
    <row r="443" spans="1:12" x14ac:dyDescent="0.3">
      <c r="A443">
        <v>443</v>
      </c>
      <c r="B443" t="s">
        <v>90</v>
      </c>
      <c r="C443" t="s">
        <v>13</v>
      </c>
      <c r="D443" t="s">
        <v>28</v>
      </c>
      <c r="E443">
        <v>52</v>
      </c>
      <c r="F443" s="5" t="s">
        <v>92</v>
      </c>
      <c r="G443" t="s">
        <v>74</v>
      </c>
      <c r="H443" t="s">
        <v>35</v>
      </c>
      <c r="I443" t="s">
        <v>18</v>
      </c>
      <c r="J443" t="s">
        <v>22</v>
      </c>
      <c r="K443" t="s">
        <v>39</v>
      </c>
      <c r="L443">
        <v>322</v>
      </c>
    </row>
    <row r="444" spans="1:12" x14ac:dyDescent="0.3">
      <c r="A444">
        <v>444</v>
      </c>
      <c r="B444" t="s">
        <v>186</v>
      </c>
      <c r="C444" t="s">
        <v>13</v>
      </c>
      <c r="D444" t="s">
        <v>46</v>
      </c>
      <c r="E444">
        <v>27</v>
      </c>
      <c r="F444" s="5" t="s">
        <v>187</v>
      </c>
      <c r="G444" t="s">
        <v>30</v>
      </c>
      <c r="H444" t="s">
        <v>145</v>
      </c>
      <c r="I444" t="s">
        <v>63</v>
      </c>
      <c r="J444" t="s">
        <v>19</v>
      </c>
      <c r="K444" t="s">
        <v>39</v>
      </c>
      <c r="L444">
        <v>600</v>
      </c>
    </row>
    <row r="445" spans="1:12" x14ac:dyDescent="0.3">
      <c r="A445">
        <v>445</v>
      </c>
      <c r="B445" t="s">
        <v>133</v>
      </c>
      <c r="C445" t="s">
        <v>13</v>
      </c>
      <c r="D445" t="s">
        <v>33</v>
      </c>
      <c r="E445">
        <v>22</v>
      </c>
      <c r="F445" s="5" t="s">
        <v>159</v>
      </c>
      <c r="G445" t="s">
        <v>30</v>
      </c>
      <c r="H445" t="s">
        <v>145</v>
      </c>
      <c r="I445" t="s">
        <v>63</v>
      </c>
      <c r="J445" t="s">
        <v>22</v>
      </c>
      <c r="K445" t="s">
        <v>39</v>
      </c>
      <c r="L445">
        <v>564</v>
      </c>
    </row>
    <row r="446" spans="1:12" x14ac:dyDescent="0.3">
      <c r="A446">
        <v>446</v>
      </c>
      <c r="B446" t="s">
        <v>98</v>
      </c>
      <c r="C446" t="s">
        <v>13</v>
      </c>
      <c r="D446" t="s">
        <v>14</v>
      </c>
      <c r="E446">
        <v>44</v>
      </c>
      <c r="F446" s="5" t="s">
        <v>100</v>
      </c>
      <c r="G446" t="s">
        <v>25</v>
      </c>
      <c r="H446" t="s">
        <v>35</v>
      </c>
      <c r="I446" t="s">
        <v>63</v>
      </c>
      <c r="J446" t="s">
        <v>65</v>
      </c>
      <c r="K446" t="s">
        <v>20</v>
      </c>
      <c r="L446">
        <v>361</v>
      </c>
    </row>
    <row r="447" spans="1:12" x14ac:dyDescent="0.3">
      <c r="A447">
        <v>447</v>
      </c>
      <c r="B447" t="s">
        <v>154</v>
      </c>
      <c r="C447" t="s">
        <v>13</v>
      </c>
      <c r="D447" t="s">
        <v>14</v>
      </c>
      <c r="E447">
        <v>40</v>
      </c>
      <c r="F447" s="5" t="s">
        <v>216</v>
      </c>
      <c r="G447" t="s">
        <v>104</v>
      </c>
      <c r="H447" t="s">
        <v>105</v>
      </c>
      <c r="I447" t="s">
        <v>18</v>
      </c>
      <c r="J447" t="s">
        <v>26</v>
      </c>
      <c r="K447" t="s">
        <v>39</v>
      </c>
      <c r="L447">
        <v>714</v>
      </c>
    </row>
    <row r="448" spans="1:12" x14ac:dyDescent="0.3">
      <c r="A448">
        <v>448</v>
      </c>
      <c r="B448" t="s">
        <v>95</v>
      </c>
      <c r="C448" t="s">
        <v>13</v>
      </c>
      <c r="D448" t="s">
        <v>14</v>
      </c>
      <c r="E448">
        <v>39</v>
      </c>
      <c r="F448" s="5" t="s">
        <v>37</v>
      </c>
      <c r="G448" t="s">
        <v>30</v>
      </c>
      <c r="H448" t="s">
        <v>145</v>
      </c>
      <c r="I448" t="s">
        <v>18</v>
      </c>
      <c r="J448" t="s">
        <v>22</v>
      </c>
      <c r="K448" t="s">
        <v>31</v>
      </c>
      <c r="L448">
        <v>791</v>
      </c>
    </row>
    <row r="449" spans="1:12" x14ac:dyDescent="0.3">
      <c r="A449">
        <v>449</v>
      </c>
      <c r="B449" t="s">
        <v>45</v>
      </c>
      <c r="C449" t="s">
        <v>13</v>
      </c>
      <c r="D449" t="s">
        <v>28</v>
      </c>
      <c r="E449">
        <v>51</v>
      </c>
      <c r="F449" s="5" t="s">
        <v>62</v>
      </c>
      <c r="G449" t="s">
        <v>25</v>
      </c>
      <c r="H449" t="s">
        <v>35</v>
      </c>
      <c r="I449" t="s">
        <v>63</v>
      </c>
      <c r="J449" t="s">
        <v>22</v>
      </c>
      <c r="K449" t="s">
        <v>31</v>
      </c>
      <c r="L449">
        <v>375</v>
      </c>
    </row>
    <row r="450" spans="1:12" x14ac:dyDescent="0.3">
      <c r="A450">
        <v>450</v>
      </c>
      <c r="B450" t="s">
        <v>165</v>
      </c>
      <c r="C450" t="s">
        <v>13</v>
      </c>
      <c r="D450" t="s">
        <v>14</v>
      </c>
      <c r="E450">
        <v>37</v>
      </c>
      <c r="F450" s="5" t="s">
        <v>91</v>
      </c>
      <c r="G450" t="s">
        <v>104</v>
      </c>
      <c r="H450" t="s">
        <v>105</v>
      </c>
      <c r="I450" t="s">
        <v>18</v>
      </c>
      <c r="J450" t="s">
        <v>65</v>
      </c>
      <c r="K450" t="s">
        <v>20</v>
      </c>
      <c r="L450">
        <v>740</v>
      </c>
    </row>
    <row r="451" spans="1:12" x14ac:dyDescent="0.3">
      <c r="A451">
        <v>451</v>
      </c>
      <c r="B451" t="s">
        <v>130</v>
      </c>
      <c r="C451" t="s">
        <v>13</v>
      </c>
      <c r="D451" t="s">
        <v>14</v>
      </c>
      <c r="E451">
        <v>45</v>
      </c>
      <c r="F451" s="5" t="s">
        <v>204</v>
      </c>
      <c r="G451" t="s">
        <v>74</v>
      </c>
      <c r="H451" t="s">
        <v>105</v>
      </c>
      <c r="I451" t="s">
        <v>44</v>
      </c>
      <c r="J451" t="s">
        <v>26</v>
      </c>
      <c r="K451" t="s">
        <v>31</v>
      </c>
      <c r="L451">
        <v>490</v>
      </c>
    </row>
    <row r="452" spans="1:12" x14ac:dyDescent="0.3">
      <c r="A452">
        <v>452</v>
      </c>
      <c r="B452" t="s">
        <v>207</v>
      </c>
      <c r="C452" t="s">
        <v>13</v>
      </c>
      <c r="D452" t="s">
        <v>28</v>
      </c>
      <c r="E452">
        <v>50</v>
      </c>
      <c r="F452" s="5" t="s">
        <v>61</v>
      </c>
      <c r="G452" t="s">
        <v>104</v>
      </c>
      <c r="H452" t="s">
        <v>105</v>
      </c>
      <c r="I452" t="s">
        <v>18</v>
      </c>
      <c r="J452" t="s">
        <v>65</v>
      </c>
      <c r="K452" t="s">
        <v>39</v>
      </c>
      <c r="L452">
        <v>416</v>
      </c>
    </row>
    <row r="453" spans="1:12" x14ac:dyDescent="0.3">
      <c r="A453">
        <v>453</v>
      </c>
      <c r="B453" t="s">
        <v>64</v>
      </c>
      <c r="C453" t="s">
        <v>13</v>
      </c>
      <c r="D453" t="s">
        <v>28</v>
      </c>
      <c r="E453">
        <v>49</v>
      </c>
      <c r="F453" s="5" t="s">
        <v>167</v>
      </c>
      <c r="G453" t="s">
        <v>30</v>
      </c>
      <c r="H453" t="s">
        <v>145</v>
      </c>
      <c r="I453" t="s">
        <v>44</v>
      </c>
      <c r="J453" t="s">
        <v>26</v>
      </c>
      <c r="K453" t="s">
        <v>39</v>
      </c>
      <c r="L453">
        <v>408</v>
      </c>
    </row>
    <row r="454" spans="1:12" x14ac:dyDescent="0.3">
      <c r="A454">
        <v>454</v>
      </c>
      <c r="B454" t="s">
        <v>23</v>
      </c>
      <c r="C454" t="s">
        <v>13</v>
      </c>
      <c r="D454" t="s">
        <v>14</v>
      </c>
      <c r="E454">
        <v>43</v>
      </c>
      <c r="F454" s="5" t="s">
        <v>24</v>
      </c>
      <c r="G454" t="s">
        <v>25</v>
      </c>
      <c r="H454" t="s">
        <v>17</v>
      </c>
      <c r="I454" t="s">
        <v>18</v>
      </c>
      <c r="J454" t="s">
        <v>26</v>
      </c>
      <c r="K454" t="s">
        <v>20</v>
      </c>
      <c r="L454">
        <v>645</v>
      </c>
    </row>
    <row r="455" spans="1:12" x14ac:dyDescent="0.3">
      <c r="A455">
        <v>455</v>
      </c>
      <c r="B455" t="s">
        <v>120</v>
      </c>
      <c r="C455" t="s">
        <v>13</v>
      </c>
      <c r="D455" t="s">
        <v>28</v>
      </c>
      <c r="E455">
        <v>46</v>
      </c>
      <c r="F455" s="5" t="s">
        <v>24</v>
      </c>
      <c r="G455" t="s">
        <v>104</v>
      </c>
      <c r="H455" t="s">
        <v>105</v>
      </c>
      <c r="I455" t="s">
        <v>18</v>
      </c>
      <c r="J455" t="s">
        <v>65</v>
      </c>
      <c r="K455" t="s">
        <v>31</v>
      </c>
      <c r="L455">
        <v>708</v>
      </c>
    </row>
    <row r="456" spans="1:12" x14ac:dyDescent="0.3">
      <c r="A456">
        <v>456</v>
      </c>
      <c r="B456" t="s">
        <v>116</v>
      </c>
      <c r="C456" t="s">
        <v>13</v>
      </c>
      <c r="D456" t="s">
        <v>14</v>
      </c>
      <c r="E456">
        <v>41</v>
      </c>
      <c r="F456" s="5" t="s">
        <v>41</v>
      </c>
      <c r="G456" t="s">
        <v>16</v>
      </c>
      <c r="H456" t="s">
        <v>35</v>
      </c>
      <c r="I456" t="s">
        <v>18</v>
      </c>
      <c r="J456" t="s">
        <v>38</v>
      </c>
      <c r="K456" t="s">
        <v>39</v>
      </c>
      <c r="L456">
        <v>495</v>
      </c>
    </row>
    <row r="457" spans="1:12" x14ac:dyDescent="0.3">
      <c r="A457">
        <v>457</v>
      </c>
      <c r="B457" t="s">
        <v>112</v>
      </c>
      <c r="C457" t="s">
        <v>13</v>
      </c>
      <c r="D457" t="s">
        <v>14</v>
      </c>
      <c r="E457">
        <v>44</v>
      </c>
      <c r="F457" s="5" t="s">
        <v>118</v>
      </c>
      <c r="G457" t="s">
        <v>30</v>
      </c>
      <c r="H457" t="s">
        <v>35</v>
      </c>
      <c r="I457" t="s">
        <v>18</v>
      </c>
      <c r="J457" t="s">
        <v>65</v>
      </c>
      <c r="K457" t="s">
        <v>20</v>
      </c>
      <c r="L457">
        <v>342</v>
      </c>
    </row>
    <row r="458" spans="1:12" x14ac:dyDescent="0.3">
      <c r="A458">
        <v>458</v>
      </c>
      <c r="B458" t="s">
        <v>154</v>
      </c>
      <c r="C458" t="s">
        <v>13</v>
      </c>
      <c r="D458" t="s">
        <v>14</v>
      </c>
      <c r="E458">
        <v>40</v>
      </c>
      <c r="F458" s="5" t="s">
        <v>216</v>
      </c>
      <c r="G458" t="s">
        <v>104</v>
      </c>
      <c r="H458" t="s">
        <v>105</v>
      </c>
      <c r="I458" t="s">
        <v>18</v>
      </c>
      <c r="J458" t="s">
        <v>26</v>
      </c>
      <c r="K458" t="s">
        <v>39</v>
      </c>
      <c r="L458">
        <v>714</v>
      </c>
    </row>
    <row r="459" spans="1:12" x14ac:dyDescent="0.3">
      <c r="A459">
        <v>459</v>
      </c>
      <c r="B459" t="s">
        <v>133</v>
      </c>
      <c r="C459" t="s">
        <v>13</v>
      </c>
      <c r="D459" t="s">
        <v>46</v>
      </c>
      <c r="E459">
        <v>35</v>
      </c>
      <c r="F459" s="5" t="s">
        <v>87</v>
      </c>
      <c r="G459" t="s">
        <v>25</v>
      </c>
      <c r="H459" t="s">
        <v>35</v>
      </c>
      <c r="I459" t="s">
        <v>18</v>
      </c>
      <c r="J459" t="s">
        <v>19</v>
      </c>
      <c r="K459" t="s">
        <v>39</v>
      </c>
      <c r="L459">
        <v>792</v>
      </c>
    </row>
    <row r="460" spans="1:12" x14ac:dyDescent="0.3">
      <c r="A460">
        <v>460</v>
      </c>
      <c r="B460" t="s">
        <v>126</v>
      </c>
      <c r="C460" t="s">
        <v>13</v>
      </c>
      <c r="D460" t="s">
        <v>28</v>
      </c>
      <c r="E460">
        <v>49</v>
      </c>
      <c r="F460" s="5" t="s">
        <v>214</v>
      </c>
      <c r="G460" t="s">
        <v>104</v>
      </c>
      <c r="H460" t="s">
        <v>105</v>
      </c>
      <c r="I460" t="s">
        <v>63</v>
      </c>
      <c r="J460" t="s">
        <v>65</v>
      </c>
      <c r="K460" t="s">
        <v>39</v>
      </c>
      <c r="L460">
        <v>825</v>
      </c>
    </row>
    <row r="461" spans="1:12" x14ac:dyDescent="0.3">
      <c r="A461">
        <v>461</v>
      </c>
      <c r="B461" t="s">
        <v>154</v>
      </c>
      <c r="C461" t="s">
        <v>13</v>
      </c>
      <c r="D461" t="s">
        <v>28</v>
      </c>
      <c r="E461">
        <v>49</v>
      </c>
      <c r="F461" s="5" t="s">
        <v>155</v>
      </c>
      <c r="G461" t="s">
        <v>30</v>
      </c>
      <c r="H461" t="s">
        <v>145</v>
      </c>
      <c r="I461" t="s">
        <v>18</v>
      </c>
      <c r="J461" t="s">
        <v>26</v>
      </c>
      <c r="K461" t="s">
        <v>20</v>
      </c>
      <c r="L461">
        <v>695</v>
      </c>
    </row>
    <row r="462" spans="1:12" x14ac:dyDescent="0.3">
      <c r="A462">
        <v>462</v>
      </c>
      <c r="B462" t="s">
        <v>48</v>
      </c>
      <c r="C462" t="s">
        <v>13</v>
      </c>
      <c r="D462" t="s">
        <v>33</v>
      </c>
      <c r="E462">
        <v>22</v>
      </c>
      <c r="F462" s="5" t="s">
        <v>77</v>
      </c>
      <c r="G462" t="s">
        <v>74</v>
      </c>
      <c r="H462" t="s">
        <v>35</v>
      </c>
      <c r="I462" t="s">
        <v>18</v>
      </c>
      <c r="J462" t="s">
        <v>65</v>
      </c>
      <c r="K462" t="s">
        <v>39</v>
      </c>
      <c r="L462">
        <v>346</v>
      </c>
    </row>
    <row r="463" spans="1:12" x14ac:dyDescent="0.3">
      <c r="A463">
        <v>463</v>
      </c>
      <c r="B463" t="s">
        <v>108</v>
      </c>
      <c r="C463" t="s">
        <v>13</v>
      </c>
      <c r="D463" t="s">
        <v>14</v>
      </c>
      <c r="E463">
        <v>38</v>
      </c>
      <c r="F463" s="5" t="s">
        <v>109</v>
      </c>
      <c r="G463" t="s">
        <v>25</v>
      </c>
      <c r="H463" t="s">
        <v>105</v>
      </c>
      <c r="I463" t="s">
        <v>18</v>
      </c>
      <c r="J463" t="s">
        <v>38</v>
      </c>
      <c r="K463" t="s">
        <v>20</v>
      </c>
      <c r="L463">
        <v>774</v>
      </c>
    </row>
    <row r="464" spans="1:12" x14ac:dyDescent="0.3">
      <c r="A464">
        <v>464</v>
      </c>
      <c r="B464" t="s">
        <v>199</v>
      </c>
      <c r="C464" t="s">
        <v>13</v>
      </c>
      <c r="D464" t="s">
        <v>28</v>
      </c>
      <c r="E464">
        <v>49</v>
      </c>
      <c r="F464" s="5" t="s">
        <v>200</v>
      </c>
      <c r="G464" t="s">
        <v>74</v>
      </c>
      <c r="H464" t="s">
        <v>105</v>
      </c>
      <c r="I464" t="s">
        <v>18</v>
      </c>
      <c r="J464" t="s">
        <v>22</v>
      </c>
      <c r="K464" t="s">
        <v>39</v>
      </c>
      <c r="L464">
        <v>519</v>
      </c>
    </row>
    <row r="465" spans="1:12" x14ac:dyDescent="0.3">
      <c r="A465">
        <v>465</v>
      </c>
      <c r="B465" t="s">
        <v>156</v>
      </c>
      <c r="C465" t="s">
        <v>13</v>
      </c>
      <c r="D465" t="s">
        <v>14</v>
      </c>
      <c r="E465">
        <v>42</v>
      </c>
      <c r="F465" s="5" t="s">
        <v>129</v>
      </c>
      <c r="G465" t="s">
        <v>30</v>
      </c>
      <c r="H465" t="s">
        <v>145</v>
      </c>
      <c r="I465" t="s">
        <v>18</v>
      </c>
      <c r="J465" t="s">
        <v>38</v>
      </c>
      <c r="K465" t="s">
        <v>39</v>
      </c>
      <c r="L465">
        <v>534</v>
      </c>
    </row>
    <row r="466" spans="1:12" x14ac:dyDescent="0.3">
      <c r="A466">
        <v>466</v>
      </c>
      <c r="B466" t="s">
        <v>112</v>
      </c>
      <c r="C466" t="s">
        <v>13</v>
      </c>
      <c r="D466" t="s">
        <v>28</v>
      </c>
      <c r="E466">
        <v>46</v>
      </c>
      <c r="F466" s="5" t="s">
        <v>59</v>
      </c>
      <c r="G466" t="s">
        <v>74</v>
      </c>
      <c r="H466" t="s">
        <v>35</v>
      </c>
      <c r="I466" t="s">
        <v>18</v>
      </c>
      <c r="J466" t="s">
        <v>26</v>
      </c>
      <c r="K466" t="s">
        <v>31</v>
      </c>
      <c r="L466">
        <v>467</v>
      </c>
    </row>
    <row r="467" spans="1:12" x14ac:dyDescent="0.3">
      <c r="A467">
        <v>467</v>
      </c>
      <c r="B467" t="s">
        <v>133</v>
      </c>
      <c r="C467" t="s">
        <v>13</v>
      </c>
      <c r="D467" t="s">
        <v>33</v>
      </c>
      <c r="E467">
        <v>24</v>
      </c>
      <c r="F467" s="5" t="s">
        <v>34</v>
      </c>
      <c r="G467" t="s">
        <v>30</v>
      </c>
      <c r="H467" t="s">
        <v>145</v>
      </c>
      <c r="I467" t="s">
        <v>18</v>
      </c>
      <c r="J467" t="s">
        <v>65</v>
      </c>
      <c r="K467" t="s">
        <v>39</v>
      </c>
      <c r="L467">
        <v>443</v>
      </c>
    </row>
    <row r="468" spans="1:12" x14ac:dyDescent="0.3">
      <c r="A468">
        <v>468</v>
      </c>
      <c r="B468" t="s">
        <v>153</v>
      </c>
      <c r="C468" t="s">
        <v>13</v>
      </c>
      <c r="D468" t="s">
        <v>14</v>
      </c>
      <c r="E468">
        <v>44</v>
      </c>
      <c r="F468" s="5" t="s">
        <v>195</v>
      </c>
      <c r="G468" t="s">
        <v>74</v>
      </c>
      <c r="H468" t="s">
        <v>105</v>
      </c>
      <c r="I468" t="s">
        <v>18</v>
      </c>
      <c r="J468" t="s">
        <v>26</v>
      </c>
      <c r="K468" t="s">
        <v>39</v>
      </c>
      <c r="L468">
        <v>425</v>
      </c>
    </row>
    <row r="469" spans="1:12" x14ac:dyDescent="0.3">
      <c r="A469">
        <v>469</v>
      </c>
      <c r="B469" t="s">
        <v>98</v>
      </c>
      <c r="C469" t="s">
        <v>13</v>
      </c>
      <c r="D469" t="s">
        <v>28</v>
      </c>
      <c r="E469">
        <v>54</v>
      </c>
      <c r="F469" s="5" t="s">
        <v>92</v>
      </c>
      <c r="G469" t="s">
        <v>104</v>
      </c>
      <c r="H469" t="s">
        <v>105</v>
      </c>
      <c r="I469" t="s">
        <v>18</v>
      </c>
      <c r="J469" t="s">
        <v>38</v>
      </c>
      <c r="K469" t="s">
        <v>20</v>
      </c>
      <c r="L469">
        <v>433</v>
      </c>
    </row>
    <row r="470" spans="1:12" x14ac:dyDescent="0.3">
      <c r="A470">
        <v>470</v>
      </c>
      <c r="B470" t="s">
        <v>182</v>
      </c>
      <c r="C470" t="s">
        <v>13</v>
      </c>
      <c r="D470" t="s">
        <v>46</v>
      </c>
      <c r="E470">
        <v>28</v>
      </c>
      <c r="F470" s="5" t="s">
        <v>183</v>
      </c>
      <c r="G470" t="s">
        <v>30</v>
      </c>
      <c r="H470" t="s">
        <v>145</v>
      </c>
      <c r="I470" t="s">
        <v>63</v>
      </c>
      <c r="J470" t="s">
        <v>38</v>
      </c>
      <c r="K470" t="s">
        <v>20</v>
      </c>
      <c r="L470">
        <v>641</v>
      </c>
    </row>
    <row r="471" spans="1:12" x14ac:dyDescent="0.3">
      <c r="A471">
        <v>471</v>
      </c>
      <c r="B471" t="s">
        <v>27</v>
      </c>
      <c r="C471" t="s">
        <v>13</v>
      </c>
      <c r="D471" t="s">
        <v>28</v>
      </c>
      <c r="E471">
        <v>52</v>
      </c>
      <c r="F471" s="5" t="s">
        <v>103</v>
      </c>
      <c r="G471" t="s">
        <v>30</v>
      </c>
      <c r="H471" t="s">
        <v>145</v>
      </c>
      <c r="I471" t="s">
        <v>18</v>
      </c>
      <c r="J471" t="s">
        <v>65</v>
      </c>
      <c r="K471" t="s">
        <v>31</v>
      </c>
      <c r="L471">
        <v>805</v>
      </c>
    </row>
    <row r="472" spans="1:12" x14ac:dyDescent="0.3">
      <c r="A472">
        <v>472</v>
      </c>
      <c r="B472" t="s">
        <v>50</v>
      </c>
      <c r="C472" t="s">
        <v>13</v>
      </c>
      <c r="D472" t="s">
        <v>46</v>
      </c>
      <c r="E472">
        <v>31</v>
      </c>
      <c r="F472" s="5" t="s">
        <v>101</v>
      </c>
      <c r="G472" t="s">
        <v>25</v>
      </c>
      <c r="H472" t="s">
        <v>35</v>
      </c>
      <c r="I472" t="s">
        <v>18</v>
      </c>
      <c r="J472" t="s">
        <v>38</v>
      </c>
      <c r="K472" t="s">
        <v>39</v>
      </c>
      <c r="L472">
        <v>315</v>
      </c>
    </row>
    <row r="473" spans="1:12" x14ac:dyDescent="0.3">
      <c r="A473">
        <v>473</v>
      </c>
      <c r="B473" t="s">
        <v>90</v>
      </c>
      <c r="C473" t="s">
        <v>13</v>
      </c>
      <c r="D473" t="s">
        <v>46</v>
      </c>
      <c r="E473">
        <v>28</v>
      </c>
      <c r="F473" s="5" t="s">
        <v>53</v>
      </c>
      <c r="G473" t="s">
        <v>74</v>
      </c>
      <c r="H473" t="s">
        <v>35</v>
      </c>
      <c r="I473" t="s">
        <v>18</v>
      </c>
      <c r="J473" t="s">
        <v>65</v>
      </c>
      <c r="K473" t="s">
        <v>20</v>
      </c>
      <c r="L473">
        <v>553</v>
      </c>
    </row>
    <row r="474" spans="1:12" x14ac:dyDescent="0.3">
      <c r="A474">
        <v>474</v>
      </c>
      <c r="B474" t="s">
        <v>70</v>
      </c>
      <c r="C474" t="s">
        <v>13</v>
      </c>
      <c r="D474" t="s">
        <v>28</v>
      </c>
      <c r="E474">
        <v>52</v>
      </c>
      <c r="F474" s="5" t="s">
        <v>103</v>
      </c>
      <c r="G474" t="s">
        <v>104</v>
      </c>
      <c r="H474" t="s">
        <v>105</v>
      </c>
      <c r="I474" t="s">
        <v>18</v>
      </c>
      <c r="J474" t="s">
        <v>65</v>
      </c>
      <c r="K474" t="s">
        <v>31</v>
      </c>
      <c r="L474">
        <v>557</v>
      </c>
    </row>
    <row r="475" spans="1:12" x14ac:dyDescent="0.3">
      <c r="A475">
        <v>475</v>
      </c>
      <c r="B475" t="s">
        <v>171</v>
      </c>
      <c r="C475" t="s">
        <v>13</v>
      </c>
      <c r="D475" t="s">
        <v>46</v>
      </c>
      <c r="E475">
        <v>31</v>
      </c>
      <c r="F475" s="5" t="s">
        <v>47</v>
      </c>
      <c r="G475" t="s">
        <v>30</v>
      </c>
      <c r="H475" t="s">
        <v>145</v>
      </c>
      <c r="I475" t="s">
        <v>63</v>
      </c>
      <c r="J475" t="s">
        <v>26</v>
      </c>
      <c r="K475" t="s">
        <v>31</v>
      </c>
      <c r="L475">
        <v>462</v>
      </c>
    </row>
    <row r="476" spans="1:12" x14ac:dyDescent="0.3">
      <c r="A476">
        <v>476</v>
      </c>
      <c r="B476" t="s">
        <v>99</v>
      </c>
      <c r="C476" t="s">
        <v>13</v>
      </c>
      <c r="D476" t="s">
        <v>14</v>
      </c>
      <c r="E476">
        <v>44</v>
      </c>
      <c r="F476" s="5" t="s">
        <v>100</v>
      </c>
      <c r="G476" t="s">
        <v>16</v>
      </c>
      <c r="H476" t="s">
        <v>35</v>
      </c>
      <c r="I476" t="s">
        <v>63</v>
      </c>
      <c r="J476" t="s">
        <v>19</v>
      </c>
      <c r="K476" t="s">
        <v>31</v>
      </c>
      <c r="L476">
        <v>815</v>
      </c>
    </row>
    <row r="477" spans="1:12" x14ac:dyDescent="0.3">
      <c r="A477">
        <v>477</v>
      </c>
      <c r="B477" t="s">
        <v>133</v>
      </c>
      <c r="C477" t="s">
        <v>13</v>
      </c>
      <c r="D477" t="s">
        <v>46</v>
      </c>
      <c r="E477">
        <v>35</v>
      </c>
      <c r="F477" s="5" t="s">
        <v>87</v>
      </c>
      <c r="G477" t="s">
        <v>25</v>
      </c>
      <c r="H477" t="s">
        <v>35</v>
      </c>
      <c r="I477" t="s">
        <v>18</v>
      </c>
      <c r="J477" t="s">
        <v>19</v>
      </c>
      <c r="K477" t="s">
        <v>39</v>
      </c>
      <c r="L477">
        <v>792</v>
      </c>
    </row>
    <row r="478" spans="1:12" x14ac:dyDescent="0.3">
      <c r="A478">
        <v>478</v>
      </c>
      <c r="B478" t="s">
        <v>119</v>
      </c>
      <c r="C478" t="s">
        <v>13</v>
      </c>
      <c r="D478" t="s">
        <v>14</v>
      </c>
      <c r="E478">
        <v>36</v>
      </c>
      <c r="F478" s="5" t="s">
        <v>205</v>
      </c>
      <c r="G478" t="s">
        <v>74</v>
      </c>
      <c r="H478" t="s">
        <v>105</v>
      </c>
      <c r="I478" t="s">
        <v>44</v>
      </c>
      <c r="J478" t="s">
        <v>65</v>
      </c>
      <c r="K478" t="s">
        <v>31</v>
      </c>
      <c r="L478">
        <v>807</v>
      </c>
    </row>
    <row r="479" spans="1:12" x14ac:dyDescent="0.3">
      <c r="A479">
        <v>479</v>
      </c>
      <c r="B479" t="s">
        <v>130</v>
      </c>
      <c r="C479" t="s">
        <v>13</v>
      </c>
      <c r="D479" t="s">
        <v>33</v>
      </c>
      <c r="E479">
        <v>23</v>
      </c>
      <c r="F479" s="5" t="s">
        <v>166</v>
      </c>
      <c r="G479" t="s">
        <v>30</v>
      </c>
      <c r="H479" t="s">
        <v>145</v>
      </c>
      <c r="I479" t="s">
        <v>63</v>
      </c>
      <c r="J479" t="s">
        <v>26</v>
      </c>
      <c r="K479" t="s">
        <v>39</v>
      </c>
      <c r="L479">
        <v>443</v>
      </c>
    </row>
    <row r="480" spans="1:12" x14ac:dyDescent="0.3">
      <c r="A480">
        <v>480</v>
      </c>
      <c r="B480" t="s">
        <v>23</v>
      </c>
      <c r="C480" t="s">
        <v>13</v>
      </c>
      <c r="D480" t="s">
        <v>46</v>
      </c>
      <c r="E480">
        <v>34</v>
      </c>
      <c r="F480" s="5" t="s">
        <v>87</v>
      </c>
      <c r="G480" t="s">
        <v>16</v>
      </c>
      <c r="H480" t="s">
        <v>35</v>
      </c>
      <c r="I480" t="s">
        <v>18</v>
      </c>
      <c r="J480" t="s">
        <v>38</v>
      </c>
      <c r="K480" t="s">
        <v>39</v>
      </c>
      <c r="L480">
        <v>756</v>
      </c>
    </row>
    <row r="481" spans="1:12" x14ac:dyDescent="0.3">
      <c r="A481">
        <v>481</v>
      </c>
      <c r="B481" t="s">
        <v>143</v>
      </c>
      <c r="C481" t="s">
        <v>13</v>
      </c>
      <c r="D481" t="s">
        <v>46</v>
      </c>
      <c r="E481">
        <v>29</v>
      </c>
      <c r="F481" s="5" t="s">
        <v>146</v>
      </c>
      <c r="G481" t="s">
        <v>104</v>
      </c>
      <c r="H481" t="s">
        <v>35</v>
      </c>
      <c r="I481" t="s">
        <v>63</v>
      </c>
      <c r="J481" t="s">
        <v>19</v>
      </c>
      <c r="K481" t="s">
        <v>31</v>
      </c>
      <c r="L481">
        <v>395</v>
      </c>
    </row>
    <row r="482" spans="1:12" x14ac:dyDescent="0.3">
      <c r="A482">
        <v>482</v>
      </c>
      <c r="B482" t="s">
        <v>154</v>
      </c>
      <c r="C482" t="s">
        <v>13</v>
      </c>
      <c r="D482" t="s">
        <v>28</v>
      </c>
      <c r="E482">
        <v>49</v>
      </c>
      <c r="F482" s="5" t="s">
        <v>155</v>
      </c>
      <c r="G482" t="s">
        <v>30</v>
      </c>
      <c r="H482" t="s">
        <v>145</v>
      </c>
      <c r="I482" t="s">
        <v>18</v>
      </c>
      <c r="J482" t="s">
        <v>26</v>
      </c>
      <c r="K482" t="s">
        <v>20</v>
      </c>
      <c r="L482">
        <v>695</v>
      </c>
    </row>
    <row r="483" spans="1:12" x14ac:dyDescent="0.3">
      <c r="A483">
        <v>483</v>
      </c>
      <c r="B483" t="s">
        <v>119</v>
      </c>
      <c r="C483" t="s">
        <v>13</v>
      </c>
      <c r="D483" t="s">
        <v>28</v>
      </c>
      <c r="E483">
        <v>52</v>
      </c>
      <c r="F483" s="5" t="s">
        <v>113</v>
      </c>
      <c r="G483" t="s">
        <v>25</v>
      </c>
      <c r="H483" t="s">
        <v>35</v>
      </c>
      <c r="I483" t="s">
        <v>18</v>
      </c>
      <c r="J483" t="s">
        <v>19</v>
      </c>
      <c r="K483" t="s">
        <v>39</v>
      </c>
      <c r="L483">
        <v>584</v>
      </c>
    </row>
    <row r="484" spans="1:12" x14ac:dyDescent="0.3">
      <c r="A484">
        <v>484</v>
      </c>
      <c r="B484" t="s">
        <v>153</v>
      </c>
      <c r="C484" t="s">
        <v>13</v>
      </c>
      <c r="D484" t="s">
        <v>14</v>
      </c>
      <c r="E484">
        <v>44</v>
      </c>
      <c r="F484" s="5" t="s">
        <v>100</v>
      </c>
      <c r="G484" t="s">
        <v>74</v>
      </c>
      <c r="H484" t="s">
        <v>105</v>
      </c>
      <c r="I484" t="s">
        <v>63</v>
      </c>
      <c r="J484" t="s">
        <v>65</v>
      </c>
      <c r="K484" t="s">
        <v>31</v>
      </c>
      <c r="L484">
        <v>686</v>
      </c>
    </row>
    <row r="485" spans="1:12" x14ac:dyDescent="0.3">
      <c r="A485">
        <v>485</v>
      </c>
      <c r="B485" t="s">
        <v>119</v>
      </c>
      <c r="C485" t="s">
        <v>13</v>
      </c>
      <c r="D485" t="s">
        <v>14</v>
      </c>
      <c r="E485">
        <v>36</v>
      </c>
      <c r="F485" s="5" t="s">
        <v>205</v>
      </c>
      <c r="G485" t="s">
        <v>74</v>
      </c>
      <c r="H485" t="s">
        <v>105</v>
      </c>
      <c r="I485" t="s">
        <v>44</v>
      </c>
      <c r="J485" t="s">
        <v>65</v>
      </c>
      <c r="K485" t="s">
        <v>31</v>
      </c>
      <c r="L485">
        <v>807</v>
      </c>
    </row>
    <row r="486" spans="1:12" x14ac:dyDescent="0.3">
      <c r="A486">
        <v>486</v>
      </c>
      <c r="B486" t="s">
        <v>127</v>
      </c>
      <c r="C486" t="s">
        <v>13</v>
      </c>
      <c r="D486" t="s">
        <v>28</v>
      </c>
      <c r="E486">
        <v>51</v>
      </c>
      <c r="F486" s="5" t="s">
        <v>113</v>
      </c>
      <c r="G486" t="s">
        <v>16</v>
      </c>
      <c r="H486" t="s">
        <v>35</v>
      </c>
      <c r="I486" t="s">
        <v>18</v>
      </c>
      <c r="J486" t="s">
        <v>38</v>
      </c>
      <c r="K486" t="s">
        <v>20</v>
      </c>
      <c r="L486">
        <v>389</v>
      </c>
    </row>
    <row r="487" spans="1:12" x14ac:dyDescent="0.3">
      <c r="A487">
        <v>487</v>
      </c>
      <c r="B487" t="s">
        <v>40</v>
      </c>
      <c r="C487" t="s">
        <v>13</v>
      </c>
      <c r="D487" t="s">
        <v>46</v>
      </c>
      <c r="E487">
        <v>35</v>
      </c>
      <c r="F487" s="5" t="s">
        <v>87</v>
      </c>
      <c r="G487" t="s">
        <v>30</v>
      </c>
      <c r="H487" t="s">
        <v>145</v>
      </c>
      <c r="I487" t="s">
        <v>18</v>
      </c>
      <c r="J487" t="s">
        <v>26</v>
      </c>
      <c r="K487" t="s">
        <v>31</v>
      </c>
      <c r="L487">
        <v>721</v>
      </c>
    </row>
    <row r="488" spans="1:12" x14ac:dyDescent="0.3">
      <c r="A488">
        <v>488</v>
      </c>
      <c r="B488" t="s">
        <v>42</v>
      </c>
      <c r="C488" t="s">
        <v>13</v>
      </c>
      <c r="D488" t="s">
        <v>46</v>
      </c>
      <c r="E488">
        <v>35</v>
      </c>
      <c r="F488" s="5" t="s">
        <v>87</v>
      </c>
      <c r="G488" t="s">
        <v>74</v>
      </c>
      <c r="H488" t="s">
        <v>35</v>
      </c>
      <c r="I488" t="s">
        <v>18</v>
      </c>
      <c r="J488" t="s">
        <v>65</v>
      </c>
      <c r="K488" t="s">
        <v>31</v>
      </c>
      <c r="L488">
        <v>624</v>
      </c>
    </row>
    <row r="489" spans="1:12" x14ac:dyDescent="0.3">
      <c r="A489">
        <v>489</v>
      </c>
      <c r="B489" t="s">
        <v>36</v>
      </c>
      <c r="C489" t="s">
        <v>13</v>
      </c>
      <c r="D489" t="s">
        <v>14</v>
      </c>
      <c r="E489">
        <v>37</v>
      </c>
      <c r="F489" s="5" t="s">
        <v>37</v>
      </c>
      <c r="G489" t="s">
        <v>16</v>
      </c>
      <c r="H489" t="s">
        <v>35</v>
      </c>
      <c r="I489" t="s">
        <v>18</v>
      </c>
      <c r="J489" t="s">
        <v>38</v>
      </c>
      <c r="K489" t="s">
        <v>39</v>
      </c>
      <c r="L489">
        <v>426</v>
      </c>
    </row>
    <row r="490" spans="1:12" x14ac:dyDescent="0.3">
      <c r="A490">
        <v>490</v>
      </c>
      <c r="B490" t="s">
        <v>106</v>
      </c>
      <c r="C490" t="s">
        <v>13</v>
      </c>
      <c r="D490" t="s">
        <v>14</v>
      </c>
      <c r="E490">
        <v>40</v>
      </c>
      <c r="F490" s="5" t="s">
        <v>184</v>
      </c>
      <c r="G490" t="s">
        <v>30</v>
      </c>
      <c r="H490" t="s">
        <v>145</v>
      </c>
      <c r="I490" t="s">
        <v>18</v>
      </c>
      <c r="J490" t="s">
        <v>65</v>
      </c>
      <c r="K490" t="s">
        <v>20</v>
      </c>
      <c r="L490">
        <v>810</v>
      </c>
    </row>
    <row r="491" spans="1:12" x14ac:dyDescent="0.3">
      <c r="A491">
        <v>491</v>
      </c>
      <c r="B491" t="s">
        <v>99</v>
      </c>
      <c r="C491" t="s">
        <v>13</v>
      </c>
      <c r="D491" t="s">
        <v>14</v>
      </c>
      <c r="E491">
        <v>38</v>
      </c>
      <c r="F491" s="5" t="s">
        <v>15</v>
      </c>
      <c r="G491" t="s">
        <v>30</v>
      </c>
      <c r="H491" t="s">
        <v>145</v>
      </c>
      <c r="I491" t="s">
        <v>18</v>
      </c>
      <c r="J491" t="s">
        <v>26</v>
      </c>
      <c r="K491" t="s">
        <v>20</v>
      </c>
      <c r="L491">
        <v>552</v>
      </c>
    </row>
    <row r="492" spans="1:12" x14ac:dyDescent="0.3">
      <c r="A492">
        <v>492</v>
      </c>
      <c r="B492" t="s">
        <v>45</v>
      </c>
      <c r="C492" t="s">
        <v>13</v>
      </c>
      <c r="D492" t="s">
        <v>28</v>
      </c>
      <c r="E492">
        <v>55</v>
      </c>
      <c r="F492" s="5" t="s">
        <v>57</v>
      </c>
      <c r="G492" t="s">
        <v>74</v>
      </c>
      <c r="H492" t="s">
        <v>105</v>
      </c>
      <c r="I492" t="s">
        <v>63</v>
      </c>
      <c r="J492" t="s">
        <v>38</v>
      </c>
      <c r="K492" t="s">
        <v>20</v>
      </c>
      <c r="L492">
        <v>489</v>
      </c>
    </row>
    <row r="493" spans="1:12" x14ac:dyDescent="0.3">
      <c r="A493">
        <v>493</v>
      </c>
      <c r="B493" t="s">
        <v>158</v>
      </c>
      <c r="C493" t="s">
        <v>13</v>
      </c>
      <c r="D493" t="s">
        <v>46</v>
      </c>
      <c r="E493">
        <v>28</v>
      </c>
      <c r="F493" s="5" t="s">
        <v>146</v>
      </c>
      <c r="G493" t="s">
        <v>30</v>
      </c>
      <c r="H493" t="s">
        <v>145</v>
      </c>
      <c r="I493" t="s">
        <v>18</v>
      </c>
      <c r="J493" t="s">
        <v>26</v>
      </c>
      <c r="K493" t="s">
        <v>39</v>
      </c>
      <c r="L493">
        <v>375</v>
      </c>
    </row>
    <row r="494" spans="1:12" x14ac:dyDescent="0.3">
      <c r="A494">
        <v>494</v>
      </c>
      <c r="B494" t="s">
        <v>98</v>
      </c>
      <c r="C494" t="s">
        <v>13</v>
      </c>
      <c r="D494" t="s">
        <v>28</v>
      </c>
      <c r="E494">
        <v>54</v>
      </c>
      <c r="F494" s="5" t="s">
        <v>92</v>
      </c>
      <c r="G494" t="s">
        <v>104</v>
      </c>
      <c r="H494" t="s">
        <v>105</v>
      </c>
      <c r="I494" t="s">
        <v>18</v>
      </c>
      <c r="J494" t="s">
        <v>38</v>
      </c>
      <c r="K494" t="s">
        <v>20</v>
      </c>
      <c r="L494">
        <v>433</v>
      </c>
    </row>
    <row r="495" spans="1:12" x14ac:dyDescent="0.3">
      <c r="A495">
        <v>495</v>
      </c>
      <c r="B495" t="s">
        <v>153</v>
      </c>
      <c r="C495" t="s">
        <v>13</v>
      </c>
      <c r="D495" t="s">
        <v>14</v>
      </c>
      <c r="E495">
        <v>44</v>
      </c>
      <c r="F495" s="5" t="s">
        <v>100</v>
      </c>
      <c r="G495" t="s">
        <v>74</v>
      </c>
      <c r="H495" t="s">
        <v>105</v>
      </c>
      <c r="I495" t="s">
        <v>63</v>
      </c>
      <c r="J495" t="s">
        <v>65</v>
      </c>
      <c r="K495" t="s">
        <v>31</v>
      </c>
      <c r="L495">
        <v>686</v>
      </c>
    </row>
    <row r="496" spans="1:12" x14ac:dyDescent="0.3">
      <c r="A496">
        <v>496</v>
      </c>
      <c r="B496" t="s">
        <v>95</v>
      </c>
      <c r="C496" t="s">
        <v>13</v>
      </c>
      <c r="D496" t="s">
        <v>14</v>
      </c>
      <c r="E496">
        <v>37</v>
      </c>
      <c r="F496" s="5" t="s">
        <v>37</v>
      </c>
      <c r="G496" t="s">
        <v>74</v>
      </c>
      <c r="H496" t="s">
        <v>35</v>
      </c>
      <c r="I496" t="s">
        <v>18</v>
      </c>
      <c r="J496" t="s">
        <v>65</v>
      </c>
      <c r="K496" t="s">
        <v>20</v>
      </c>
      <c r="L496">
        <v>479</v>
      </c>
    </row>
    <row r="497" spans="1:12" x14ac:dyDescent="0.3">
      <c r="A497">
        <v>497</v>
      </c>
      <c r="B497" t="s">
        <v>84</v>
      </c>
      <c r="C497" t="s">
        <v>13</v>
      </c>
      <c r="D497" t="s">
        <v>28</v>
      </c>
      <c r="E497">
        <v>46</v>
      </c>
      <c r="F497" s="5" t="s">
        <v>59</v>
      </c>
      <c r="G497" t="s">
        <v>30</v>
      </c>
      <c r="H497" t="s">
        <v>145</v>
      </c>
      <c r="I497" t="s">
        <v>44</v>
      </c>
      <c r="J497" t="s">
        <v>19</v>
      </c>
      <c r="K497" t="s">
        <v>31</v>
      </c>
      <c r="L497">
        <v>481</v>
      </c>
    </row>
    <row r="498" spans="1:12" x14ac:dyDescent="0.3">
      <c r="A498">
        <v>498</v>
      </c>
      <c r="B498" t="s">
        <v>68</v>
      </c>
      <c r="C498" t="s">
        <v>13</v>
      </c>
      <c r="D498" t="s">
        <v>46</v>
      </c>
      <c r="E498">
        <v>28</v>
      </c>
      <c r="F498" s="5" t="s">
        <v>69</v>
      </c>
      <c r="G498" t="s">
        <v>25</v>
      </c>
      <c r="H498" t="s">
        <v>35</v>
      </c>
      <c r="I498" t="s">
        <v>18</v>
      </c>
      <c r="J498" t="s">
        <v>38</v>
      </c>
      <c r="K498" t="s">
        <v>31</v>
      </c>
      <c r="L498">
        <v>385</v>
      </c>
    </row>
    <row r="499" spans="1:12" x14ac:dyDescent="0.3">
      <c r="A499">
        <v>499</v>
      </c>
      <c r="B499" t="s">
        <v>12</v>
      </c>
      <c r="C499" t="s">
        <v>13</v>
      </c>
      <c r="D499" t="s">
        <v>28</v>
      </c>
      <c r="E499">
        <v>53</v>
      </c>
      <c r="F499" s="5" t="s">
        <v>189</v>
      </c>
      <c r="G499" t="s">
        <v>30</v>
      </c>
      <c r="H499" t="s">
        <v>145</v>
      </c>
      <c r="I499" t="s">
        <v>18</v>
      </c>
      <c r="J499" t="s">
        <v>19</v>
      </c>
      <c r="K499" t="s">
        <v>31</v>
      </c>
      <c r="L499">
        <v>551</v>
      </c>
    </row>
    <row r="500" spans="1:12" x14ac:dyDescent="0.3">
      <c r="A500">
        <v>500</v>
      </c>
      <c r="B500" t="s">
        <v>120</v>
      </c>
      <c r="C500" t="s">
        <v>13</v>
      </c>
      <c r="D500" t="s">
        <v>14</v>
      </c>
      <c r="E500">
        <v>38</v>
      </c>
      <c r="F500" s="5" t="s">
        <v>37</v>
      </c>
      <c r="G500" t="s">
        <v>25</v>
      </c>
      <c r="H500" t="s">
        <v>35</v>
      </c>
      <c r="I500" t="s">
        <v>44</v>
      </c>
      <c r="J500" t="s">
        <v>38</v>
      </c>
      <c r="K500" t="s">
        <v>31</v>
      </c>
      <c r="L500">
        <v>696</v>
      </c>
    </row>
    <row r="501" spans="1:12" x14ac:dyDescent="0.3">
      <c r="A501">
        <v>501</v>
      </c>
      <c r="B501" t="s">
        <v>84</v>
      </c>
      <c r="C501" t="s">
        <v>13</v>
      </c>
      <c r="D501" t="s">
        <v>28</v>
      </c>
      <c r="E501">
        <v>46</v>
      </c>
      <c r="F501" s="5" t="s">
        <v>59</v>
      </c>
      <c r="G501" t="s">
        <v>30</v>
      </c>
      <c r="H501" t="s">
        <v>145</v>
      </c>
      <c r="I501" t="s">
        <v>44</v>
      </c>
      <c r="J501" t="s">
        <v>19</v>
      </c>
      <c r="K501" t="s">
        <v>31</v>
      </c>
      <c r="L501">
        <v>481</v>
      </c>
    </row>
    <row r="502" spans="1:12" x14ac:dyDescent="0.3">
      <c r="A502">
        <v>502</v>
      </c>
      <c r="B502" t="s">
        <v>127</v>
      </c>
      <c r="C502" t="s">
        <v>13</v>
      </c>
      <c r="D502" t="s">
        <v>28</v>
      </c>
      <c r="E502">
        <v>51</v>
      </c>
      <c r="F502" s="5" t="s">
        <v>113</v>
      </c>
      <c r="G502" t="s">
        <v>16</v>
      </c>
      <c r="H502" t="s">
        <v>35</v>
      </c>
      <c r="I502" t="s">
        <v>18</v>
      </c>
      <c r="J502" t="s">
        <v>38</v>
      </c>
      <c r="K502" t="s">
        <v>20</v>
      </c>
      <c r="L502">
        <v>389</v>
      </c>
    </row>
    <row r="503" spans="1:12" x14ac:dyDescent="0.3">
      <c r="A503">
        <v>503</v>
      </c>
      <c r="B503" t="s">
        <v>82</v>
      </c>
      <c r="C503" t="s">
        <v>13</v>
      </c>
      <c r="D503" t="s">
        <v>28</v>
      </c>
      <c r="E503">
        <v>49</v>
      </c>
      <c r="F503" s="5" t="s">
        <v>215</v>
      </c>
      <c r="G503" t="s">
        <v>104</v>
      </c>
      <c r="H503" t="s">
        <v>105</v>
      </c>
      <c r="I503" t="s">
        <v>18</v>
      </c>
      <c r="J503" t="s">
        <v>65</v>
      </c>
      <c r="K503" t="s">
        <v>39</v>
      </c>
      <c r="L503">
        <v>442</v>
      </c>
    </row>
    <row r="504" spans="1:12" x14ac:dyDescent="0.3">
      <c r="A504">
        <v>504</v>
      </c>
      <c r="B504" t="s">
        <v>139</v>
      </c>
      <c r="C504" t="s">
        <v>13</v>
      </c>
      <c r="D504" t="s">
        <v>46</v>
      </c>
      <c r="E504">
        <v>27</v>
      </c>
      <c r="F504" s="5" t="s">
        <v>140</v>
      </c>
      <c r="G504" t="s">
        <v>25</v>
      </c>
      <c r="H504" t="s">
        <v>35</v>
      </c>
      <c r="I504" t="s">
        <v>44</v>
      </c>
      <c r="J504" t="s">
        <v>22</v>
      </c>
      <c r="K504" t="s">
        <v>39</v>
      </c>
      <c r="L504">
        <v>693</v>
      </c>
    </row>
    <row r="505" spans="1:12" x14ac:dyDescent="0.3">
      <c r="A505">
        <v>505</v>
      </c>
      <c r="B505" t="s">
        <v>82</v>
      </c>
      <c r="C505" t="s">
        <v>13</v>
      </c>
      <c r="D505" t="s">
        <v>28</v>
      </c>
      <c r="E505">
        <v>49</v>
      </c>
      <c r="F505" s="5" t="s">
        <v>215</v>
      </c>
      <c r="G505" t="s">
        <v>104</v>
      </c>
      <c r="H505" t="s">
        <v>105</v>
      </c>
      <c r="I505" t="s">
        <v>18</v>
      </c>
      <c r="J505" t="s">
        <v>65</v>
      </c>
      <c r="K505" t="s">
        <v>39</v>
      </c>
      <c r="L505">
        <v>442</v>
      </c>
    </row>
    <row r="506" spans="1:12" x14ac:dyDescent="0.3">
      <c r="A506">
        <v>506</v>
      </c>
      <c r="B506" t="s">
        <v>211</v>
      </c>
      <c r="C506" t="s">
        <v>13</v>
      </c>
      <c r="D506" t="s">
        <v>28</v>
      </c>
      <c r="E506">
        <v>53</v>
      </c>
      <c r="F506" s="5" t="s">
        <v>62</v>
      </c>
      <c r="G506" t="s">
        <v>104</v>
      </c>
      <c r="H506" t="s">
        <v>105</v>
      </c>
      <c r="I506" t="s">
        <v>18</v>
      </c>
      <c r="J506" t="s">
        <v>38</v>
      </c>
      <c r="K506" t="s">
        <v>31</v>
      </c>
      <c r="L506">
        <v>812</v>
      </c>
    </row>
    <row r="507" spans="1:12" x14ac:dyDescent="0.3">
      <c r="A507">
        <v>507</v>
      </c>
      <c r="B507" t="s">
        <v>127</v>
      </c>
      <c r="C507" t="s">
        <v>13</v>
      </c>
      <c r="D507" t="s">
        <v>28</v>
      </c>
      <c r="E507">
        <v>51</v>
      </c>
      <c r="F507" s="5" t="s">
        <v>113</v>
      </c>
      <c r="G507" t="s">
        <v>16</v>
      </c>
      <c r="H507" t="s">
        <v>35</v>
      </c>
      <c r="I507" t="s">
        <v>18</v>
      </c>
      <c r="J507" t="s">
        <v>38</v>
      </c>
      <c r="K507" t="s">
        <v>20</v>
      </c>
      <c r="L507">
        <v>389</v>
      </c>
    </row>
    <row r="508" spans="1:12" x14ac:dyDescent="0.3">
      <c r="A508">
        <v>508</v>
      </c>
      <c r="B508" t="s">
        <v>154</v>
      </c>
      <c r="C508" t="s">
        <v>13</v>
      </c>
      <c r="D508" t="s">
        <v>28</v>
      </c>
      <c r="E508">
        <v>49</v>
      </c>
      <c r="F508" s="5" t="s">
        <v>155</v>
      </c>
      <c r="G508" t="s">
        <v>30</v>
      </c>
      <c r="H508" t="s">
        <v>145</v>
      </c>
      <c r="I508" t="s">
        <v>18</v>
      </c>
      <c r="J508" t="s">
        <v>26</v>
      </c>
      <c r="K508" t="s">
        <v>20</v>
      </c>
      <c r="L508">
        <v>695</v>
      </c>
    </row>
    <row r="509" spans="1:12" x14ac:dyDescent="0.3">
      <c r="A509">
        <v>509</v>
      </c>
      <c r="B509" t="s">
        <v>84</v>
      </c>
      <c r="C509" t="s">
        <v>13</v>
      </c>
      <c r="D509" t="s">
        <v>197</v>
      </c>
      <c r="E509">
        <v>57</v>
      </c>
      <c r="F509" s="5" t="s">
        <v>198</v>
      </c>
      <c r="G509" t="s">
        <v>74</v>
      </c>
      <c r="H509" t="s">
        <v>105</v>
      </c>
      <c r="I509" t="s">
        <v>18</v>
      </c>
      <c r="J509" t="s">
        <v>19</v>
      </c>
      <c r="K509" t="s">
        <v>31</v>
      </c>
      <c r="L509">
        <v>472</v>
      </c>
    </row>
    <row r="510" spans="1:12" x14ac:dyDescent="0.3">
      <c r="A510">
        <v>510</v>
      </c>
      <c r="B510" t="s">
        <v>168</v>
      </c>
      <c r="C510" t="s">
        <v>13</v>
      </c>
      <c r="D510" t="s">
        <v>46</v>
      </c>
      <c r="E510">
        <v>34</v>
      </c>
      <c r="F510" s="5" t="s">
        <v>87</v>
      </c>
      <c r="G510" t="s">
        <v>30</v>
      </c>
      <c r="H510" t="s">
        <v>145</v>
      </c>
      <c r="I510" t="s">
        <v>63</v>
      </c>
      <c r="J510" t="s">
        <v>22</v>
      </c>
      <c r="K510" t="s">
        <v>20</v>
      </c>
      <c r="L510">
        <v>341</v>
      </c>
    </row>
    <row r="511" spans="1:12" x14ac:dyDescent="0.3">
      <c r="A511">
        <v>511</v>
      </c>
      <c r="B511" t="s">
        <v>165</v>
      </c>
      <c r="C511" t="s">
        <v>13</v>
      </c>
      <c r="D511" t="s">
        <v>28</v>
      </c>
      <c r="E511">
        <v>46</v>
      </c>
      <c r="F511" s="5" t="s">
        <v>59</v>
      </c>
      <c r="G511" t="s">
        <v>104</v>
      </c>
      <c r="H511" t="s">
        <v>105</v>
      </c>
      <c r="I511" t="s">
        <v>18</v>
      </c>
      <c r="J511" t="s">
        <v>65</v>
      </c>
      <c r="K511" t="s">
        <v>20</v>
      </c>
      <c r="L511">
        <v>512</v>
      </c>
    </row>
    <row r="512" spans="1:12" x14ac:dyDescent="0.3">
      <c r="A512">
        <v>512</v>
      </c>
      <c r="B512" t="s">
        <v>209</v>
      </c>
      <c r="C512" t="s">
        <v>13</v>
      </c>
      <c r="D512" t="s">
        <v>28</v>
      </c>
      <c r="E512">
        <v>55</v>
      </c>
      <c r="F512" s="5" t="s">
        <v>210</v>
      </c>
      <c r="G512" t="s">
        <v>104</v>
      </c>
      <c r="H512" t="s">
        <v>105</v>
      </c>
      <c r="I512" t="s">
        <v>18</v>
      </c>
      <c r="J512" t="s">
        <v>22</v>
      </c>
      <c r="K512" t="s">
        <v>20</v>
      </c>
      <c r="L512">
        <v>502</v>
      </c>
    </row>
    <row r="513" spans="1:12" x14ac:dyDescent="0.3">
      <c r="A513">
        <v>513</v>
      </c>
      <c r="B513" t="s">
        <v>82</v>
      </c>
      <c r="C513" t="s">
        <v>13</v>
      </c>
      <c r="D513" t="s">
        <v>197</v>
      </c>
      <c r="E513">
        <v>59</v>
      </c>
      <c r="F513" s="5" t="s">
        <v>201</v>
      </c>
      <c r="G513" t="s">
        <v>74</v>
      </c>
      <c r="H513" t="s">
        <v>105</v>
      </c>
      <c r="I513" t="s">
        <v>18</v>
      </c>
      <c r="J513" t="s">
        <v>26</v>
      </c>
      <c r="K513" t="s">
        <v>39</v>
      </c>
      <c r="L513">
        <v>775</v>
      </c>
    </row>
    <row r="514" spans="1:12" x14ac:dyDescent="0.3">
      <c r="A514">
        <v>514</v>
      </c>
      <c r="B514" t="s">
        <v>54</v>
      </c>
      <c r="C514" t="s">
        <v>13</v>
      </c>
      <c r="D514" t="s">
        <v>46</v>
      </c>
      <c r="E514">
        <v>29</v>
      </c>
      <c r="F514" s="5" t="s">
        <v>53</v>
      </c>
      <c r="G514" t="s">
        <v>30</v>
      </c>
      <c r="H514" t="s">
        <v>145</v>
      </c>
      <c r="I514" t="s">
        <v>18</v>
      </c>
      <c r="J514" t="s">
        <v>22</v>
      </c>
      <c r="K514" t="s">
        <v>39</v>
      </c>
      <c r="L514">
        <v>324</v>
      </c>
    </row>
    <row r="515" spans="1:12" x14ac:dyDescent="0.3">
      <c r="A515">
        <v>515</v>
      </c>
      <c r="B515" t="s">
        <v>80</v>
      </c>
      <c r="C515" t="s">
        <v>13</v>
      </c>
      <c r="D515" t="s">
        <v>33</v>
      </c>
      <c r="E515">
        <v>25</v>
      </c>
      <c r="F515" s="5" t="s">
        <v>81</v>
      </c>
      <c r="G515" t="s">
        <v>74</v>
      </c>
      <c r="H515" t="s">
        <v>35</v>
      </c>
      <c r="I515" t="s">
        <v>18</v>
      </c>
      <c r="J515" t="s">
        <v>26</v>
      </c>
      <c r="K515" t="s">
        <v>20</v>
      </c>
      <c r="L515">
        <v>752</v>
      </c>
    </row>
    <row r="516" spans="1:12" x14ac:dyDescent="0.3">
      <c r="A516">
        <v>516</v>
      </c>
      <c r="B516" t="s">
        <v>78</v>
      </c>
      <c r="C516" t="s">
        <v>13</v>
      </c>
      <c r="D516" t="s">
        <v>46</v>
      </c>
      <c r="E516">
        <v>26</v>
      </c>
      <c r="F516" s="5" t="s">
        <v>142</v>
      </c>
      <c r="G516" t="s">
        <v>25</v>
      </c>
      <c r="H516" t="s">
        <v>35</v>
      </c>
      <c r="I516" t="s">
        <v>18</v>
      </c>
      <c r="J516" t="s">
        <v>19</v>
      </c>
      <c r="K516" t="s">
        <v>31</v>
      </c>
      <c r="L516">
        <v>398</v>
      </c>
    </row>
    <row r="517" spans="1:12" x14ac:dyDescent="0.3">
      <c r="A517">
        <v>517</v>
      </c>
      <c r="B517" t="s">
        <v>78</v>
      </c>
      <c r="C517" t="s">
        <v>13</v>
      </c>
      <c r="D517" t="s">
        <v>46</v>
      </c>
      <c r="E517">
        <v>26</v>
      </c>
      <c r="F517" s="5" t="s">
        <v>142</v>
      </c>
      <c r="G517" t="s">
        <v>25</v>
      </c>
      <c r="H517" t="s">
        <v>35</v>
      </c>
      <c r="I517" t="s">
        <v>18</v>
      </c>
      <c r="J517" t="s">
        <v>19</v>
      </c>
      <c r="K517" t="s">
        <v>31</v>
      </c>
      <c r="L517">
        <v>398</v>
      </c>
    </row>
    <row r="518" spans="1:12" x14ac:dyDescent="0.3">
      <c r="A518">
        <v>518</v>
      </c>
      <c r="B518" t="s">
        <v>175</v>
      </c>
      <c r="C518" t="s">
        <v>13</v>
      </c>
      <c r="D518" t="s">
        <v>46</v>
      </c>
      <c r="E518">
        <v>34</v>
      </c>
      <c r="F518" s="5" t="s">
        <v>176</v>
      </c>
      <c r="G518" t="s">
        <v>30</v>
      </c>
      <c r="H518" t="s">
        <v>145</v>
      </c>
      <c r="I518" t="s">
        <v>63</v>
      </c>
      <c r="J518" t="s">
        <v>22</v>
      </c>
      <c r="K518" t="s">
        <v>20</v>
      </c>
      <c r="L518">
        <v>469</v>
      </c>
    </row>
    <row r="519" spans="1:12" x14ac:dyDescent="0.3">
      <c r="A519">
        <v>519</v>
      </c>
      <c r="B519" t="s">
        <v>217</v>
      </c>
      <c r="C519" t="s">
        <v>13</v>
      </c>
      <c r="D519" t="s">
        <v>14</v>
      </c>
      <c r="E519">
        <v>43</v>
      </c>
      <c r="F519" s="5" t="s">
        <v>218</v>
      </c>
      <c r="G519" t="s">
        <v>104</v>
      </c>
      <c r="H519" t="s">
        <v>105</v>
      </c>
      <c r="I519" t="s">
        <v>18</v>
      </c>
      <c r="J519" t="s">
        <v>19</v>
      </c>
      <c r="K519" t="s">
        <v>39</v>
      </c>
      <c r="L519">
        <v>558</v>
      </c>
    </row>
    <row r="520" spans="1:12" x14ac:dyDescent="0.3">
      <c r="A520">
        <v>520</v>
      </c>
      <c r="B520" t="s">
        <v>78</v>
      </c>
      <c r="C520" t="s">
        <v>13</v>
      </c>
      <c r="D520" t="s">
        <v>46</v>
      </c>
      <c r="E520">
        <v>26</v>
      </c>
      <c r="F520" s="5" t="s">
        <v>142</v>
      </c>
      <c r="G520" t="s">
        <v>25</v>
      </c>
      <c r="H520" t="s">
        <v>35</v>
      </c>
      <c r="I520" t="s">
        <v>18</v>
      </c>
      <c r="J520" t="s">
        <v>19</v>
      </c>
      <c r="K520" t="s">
        <v>31</v>
      </c>
      <c r="L520">
        <v>398</v>
      </c>
    </row>
    <row r="521" spans="1:12" x14ac:dyDescent="0.3">
      <c r="A521">
        <v>521</v>
      </c>
      <c r="B521" t="s">
        <v>211</v>
      </c>
      <c r="C521" t="s">
        <v>13</v>
      </c>
      <c r="D521" t="s">
        <v>28</v>
      </c>
      <c r="E521">
        <v>47</v>
      </c>
      <c r="F521" s="5" t="s">
        <v>49</v>
      </c>
      <c r="G521" t="s">
        <v>104</v>
      </c>
      <c r="H521" t="s">
        <v>105</v>
      </c>
      <c r="I521" t="s">
        <v>18</v>
      </c>
      <c r="J521" t="s">
        <v>65</v>
      </c>
      <c r="K521" t="s">
        <v>39</v>
      </c>
      <c r="L521">
        <v>526</v>
      </c>
    </row>
    <row r="522" spans="1:12" x14ac:dyDescent="0.3">
      <c r="A522">
        <v>522</v>
      </c>
      <c r="B522" t="s">
        <v>95</v>
      </c>
      <c r="C522" t="s">
        <v>13</v>
      </c>
      <c r="D522" t="s">
        <v>14</v>
      </c>
      <c r="E522">
        <v>37</v>
      </c>
      <c r="F522" s="5" t="s">
        <v>37</v>
      </c>
      <c r="G522" t="s">
        <v>74</v>
      </c>
      <c r="H522" t="s">
        <v>35</v>
      </c>
      <c r="I522" t="s">
        <v>18</v>
      </c>
      <c r="J522" t="s">
        <v>65</v>
      </c>
      <c r="K522" t="s">
        <v>20</v>
      </c>
      <c r="L522">
        <v>479</v>
      </c>
    </row>
    <row r="523" spans="1:12" x14ac:dyDescent="0.3">
      <c r="A523">
        <v>523</v>
      </c>
      <c r="B523" t="s">
        <v>68</v>
      </c>
      <c r="C523" t="s">
        <v>13</v>
      </c>
      <c r="D523" t="s">
        <v>46</v>
      </c>
      <c r="E523">
        <v>28</v>
      </c>
      <c r="F523" s="5" t="s">
        <v>170</v>
      </c>
      <c r="G523" t="s">
        <v>30</v>
      </c>
      <c r="H523" t="s">
        <v>145</v>
      </c>
      <c r="I523" t="s">
        <v>18</v>
      </c>
      <c r="J523" t="s">
        <v>38</v>
      </c>
      <c r="K523" t="s">
        <v>39</v>
      </c>
      <c r="L523">
        <v>432</v>
      </c>
    </row>
    <row r="524" spans="1:12" x14ac:dyDescent="0.3">
      <c r="A524">
        <v>524</v>
      </c>
      <c r="B524" t="s">
        <v>48</v>
      </c>
      <c r="C524" t="s">
        <v>13</v>
      </c>
      <c r="D524" t="s">
        <v>33</v>
      </c>
      <c r="E524">
        <v>22</v>
      </c>
      <c r="F524" s="5" t="s">
        <v>77</v>
      </c>
      <c r="G524" t="s">
        <v>74</v>
      </c>
      <c r="H524" t="s">
        <v>35</v>
      </c>
      <c r="I524" t="s">
        <v>18</v>
      </c>
      <c r="J524" t="s">
        <v>65</v>
      </c>
      <c r="K524" t="s">
        <v>39</v>
      </c>
      <c r="L524">
        <v>346</v>
      </c>
    </row>
    <row r="525" spans="1:12" x14ac:dyDescent="0.3">
      <c r="A525">
        <v>525</v>
      </c>
      <c r="B525" t="s">
        <v>40</v>
      </c>
      <c r="C525" t="s">
        <v>13</v>
      </c>
      <c r="D525" t="s">
        <v>46</v>
      </c>
      <c r="E525">
        <v>35</v>
      </c>
      <c r="F525" s="5" t="s">
        <v>87</v>
      </c>
      <c r="G525" t="s">
        <v>30</v>
      </c>
      <c r="H525" t="s">
        <v>145</v>
      </c>
      <c r="I525" t="s">
        <v>18</v>
      </c>
      <c r="J525" t="s">
        <v>26</v>
      </c>
      <c r="K525" t="s">
        <v>31</v>
      </c>
      <c r="L525">
        <v>721</v>
      </c>
    </row>
    <row r="526" spans="1:12" x14ac:dyDescent="0.3">
      <c r="A526">
        <v>526</v>
      </c>
      <c r="B526" t="s">
        <v>116</v>
      </c>
      <c r="C526" t="s">
        <v>13</v>
      </c>
      <c r="D526" t="s">
        <v>46</v>
      </c>
      <c r="E526">
        <v>34</v>
      </c>
      <c r="F526" s="5" t="s">
        <v>71</v>
      </c>
      <c r="G526" t="s">
        <v>30</v>
      </c>
      <c r="H526" t="s">
        <v>145</v>
      </c>
      <c r="I526" t="s">
        <v>63</v>
      </c>
      <c r="J526" t="s">
        <v>19</v>
      </c>
      <c r="K526" t="s">
        <v>31</v>
      </c>
      <c r="L526">
        <v>328</v>
      </c>
    </row>
    <row r="527" spans="1:12" x14ac:dyDescent="0.3">
      <c r="A527">
        <v>527</v>
      </c>
      <c r="B527" t="s">
        <v>58</v>
      </c>
      <c r="C527" t="s">
        <v>13</v>
      </c>
      <c r="D527" t="s">
        <v>14</v>
      </c>
      <c r="E527">
        <v>44</v>
      </c>
      <c r="F527" s="5" t="s">
        <v>59</v>
      </c>
      <c r="G527" t="s">
        <v>25</v>
      </c>
      <c r="H527" t="s">
        <v>35</v>
      </c>
      <c r="I527" t="s">
        <v>18</v>
      </c>
      <c r="J527" t="s">
        <v>38</v>
      </c>
      <c r="K527" t="s">
        <v>31</v>
      </c>
      <c r="L527">
        <v>746</v>
      </c>
    </row>
    <row r="528" spans="1:12" x14ac:dyDescent="0.3">
      <c r="A528">
        <v>528</v>
      </c>
      <c r="B528" t="s">
        <v>45</v>
      </c>
      <c r="C528" t="s">
        <v>13</v>
      </c>
      <c r="D528" t="s">
        <v>46</v>
      </c>
      <c r="E528">
        <v>29</v>
      </c>
      <c r="F528" s="5" t="s">
        <v>47</v>
      </c>
      <c r="G528" t="s">
        <v>16</v>
      </c>
      <c r="H528" t="s">
        <v>35</v>
      </c>
      <c r="I528" t="s">
        <v>18</v>
      </c>
      <c r="J528" t="s">
        <v>22</v>
      </c>
      <c r="K528" t="s">
        <v>39</v>
      </c>
      <c r="L528">
        <v>395</v>
      </c>
    </row>
    <row r="529" spans="1:12" x14ac:dyDescent="0.3">
      <c r="A529">
        <v>529</v>
      </c>
      <c r="B529" t="s">
        <v>70</v>
      </c>
      <c r="C529" t="s">
        <v>13</v>
      </c>
      <c r="D529" t="s">
        <v>28</v>
      </c>
      <c r="E529">
        <v>52</v>
      </c>
      <c r="F529" s="5" t="s">
        <v>103</v>
      </c>
      <c r="G529" t="s">
        <v>104</v>
      </c>
      <c r="H529" t="s">
        <v>105</v>
      </c>
      <c r="I529" t="s">
        <v>18</v>
      </c>
      <c r="J529" t="s">
        <v>65</v>
      </c>
      <c r="K529" t="s">
        <v>31</v>
      </c>
      <c r="L529">
        <v>557</v>
      </c>
    </row>
    <row r="530" spans="1:12" x14ac:dyDescent="0.3">
      <c r="A530">
        <v>530</v>
      </c>
      <c r="B530" t="s">
        <v>130</v>
      </c>
      <c r="C530" t="s">
        <v>13</v>
      </c>
      <c r="D530" t="s">
        <v>14</v>
      </c>
      <c r="E530">
        <v>45</v>
      </c>
      <c r="F530" s="5" t="s">
        <v>204</v>
      </c>
      <c r="G530" t="s">
        <v>74</v>
      </c>
      <c r="H530" t="s">
        <v>105</v>
      </c>
      <c r="I530" t="s">
        <v>44</v>
      </c>
      <c r="J530" t="s">
        <v>26</v>
      </c>
      <c r="K530" t="s">
        <v>31</v>
      </c>
      <c r="L530">
        <v>490</v>
      </c>
    </row>
    <row r="531" spans="1:12" x14ac:dyDescent="0.3">
      <c r="A531">
        <v>531</v>
      </c>
      <c r="B531" t="s">
        <v>181</v>
      </c>
      <c r="C531" t="s">
        <v>13</v>
      </c>
      <c r="D531" t="s">
        <v>14</v>
      </c>
      <c r="E531">
        <v>39</v>
      </c>
      <c r="F531" s="5" t="s">
        <v>15</v>
      </c>
      <c r="G531" t="s">
        <v>30</v>
      </c>
      <c r="H531" t="s">
        <v>145</v>
      </c>
      <c r="I531" t="s">
        <v>18</v>
      </c>
      <c r="J531" t="s">
        <v>19</v>
      </c>
      <c r="K531" t="s">
        <v>31</v>
      </c>
      <c r="L531">
        <v>795</v>
      </c>
    </row>
    <row r="532" spans="1:12" x14ac:dyDescent="0.3">
      <c r="A532">
        <v>532</v>
      </c>
      <c r="B532" t="s">
        <v>192</v>
      </c>
      <c r="C532" t="s">
        <v>13</v>
      </c>
      <c r="D532" t="s">
        <v>46</v>
      </c>
      <c r="E532">
        <v>35</v>
      </c>
      <c r="F532" s="5" t="s">
        <v>87</v>
      </c>
      <c r="G532" t="s">
        <v>30</v>
      </c>
      <c r="H532" t="s">
        <v>145</v>
      </c>
      <c r="I532" t="s">
        <v>63</v>
      </c>
      <c r="J532" t="s">
        <v>38</v>
      </c>
      <c r="K532" t="s">
        <v>20</v>
      </c>
      <c r="L532">
        <v>744</v>
      </c>
    </row>
    <row r="533" spans="1:12" x14ac:dyDescent="0.3">
      <c r="A533">
        <v>533</v>
      </c>
      <c r="B533" t="s">
        <v>175</v>
      </c>
      <c r="C533" t="s">
        <v>13</v>
      </c>
      <c r="D533" t="s">
        <v>28</v>
      </c>
      <c r="E533">
        <v>52</v>
      </c>
      <c r="F533" s="5" t="s">
        <v>103</v>
      </c>
      <c r="G533" t="s">
        <v>30</v>
      </c>
      <c r="H533" t="s">
        <v>145</v>
      </c>
      <c r="I533" t="s">
        <v>18</v>
      </c>
      <c r="J533" t="s">
        <v>22</v>
      </c>
      <c r="K533" t="s">
        <v>39</v>
      </c>
      <c r="L533">
        <v>626</v>
      </c>
    </row>
    <row r="534" spans="1:12" x14ac:dyDescent="0.3">
      <c r="A534">
        <v>534</v>
      </c>
      <c r="B534" t="s">
        <v>99</v>
      </c>
      <c r="C534" t="s">
        <v>13</v>
      </c>
      <c r="D534" t="s">
        <v>14</v>
      </c>
      <c r="E534">
        <v>38</v>
      </c>
      <c r="F534" s="5" t="s">
        <v>202</v>
      </c>
      <c r="G534" t="s">
        <v>74</v>
      </c>
      <c r="H534" t="s">
        <v>105</v>
      </c>
      <c r="I534" t="s">
        <v>18</v>
      </c>
      <c r="J534" t="s">
        <v>26</v>
      </c>
      <c r="K534" t="s">
        <v>20</v>
      </c>
      <c r="L534">
        <v>755</v>
      </c>
    </row>
    <row r="535" spans="1:12" x14ac:dyDescent="0.3">
      <c r="A535">
        <v>535</v>
      </c>
      <c r="B535" t="s">
        <v>86</v>
      </c>
      <c r="C535" t="s">
        <v>13</v>
      </c>
      <c r="D535" t="s">
        <v>28</v>
      </c>
      <c r="E535">
        <v>48</v>
      </c>
      <c r="F535" s="5" t="s">
        <v>222</v>
      </c>
      <c r="G535" t="s">
        <v>74</v>
      </c>
      <c r="H535" t="s">
        <v>35</v>
      </c>
      <c r="I535" t="s">
        <v>63</v>
      </c>
      <c r="J535" t="s">
        <v>26</v>
      </c>
      <c r="K535" t="s">
        <v>31</v>
      </c>
      <c r="L535">
        <v>657</v>
      </c>
    </row>
    <row r="536" spans="1:12" x14ac:dyDescent="0.3">
      <c r="A536">
        <v>536</v>
      </c>
      <c r="B536" t="s">
        <v>64</v>
      </c>
      <c r="C536" t="s">
        <v>13</v>
      </c>
      <c r="D536" t="s">
        <v>14</v>
      </c>
      <c r="E536">
        <v>38</v>
      </c>
      <c r="F536" s="5" t="s">
        <v>37</v>
      </c>
      <c r="G536" t="s">
        <v>30</v>
      </c>
      <c r="H536" t="s">
        <v>145</v>
      </c>
      <c r="I536" t="s">
        <v>44</v>
      </c>
      <c r="J536" t="s">
        <v>19</v>
      </c>
      <c r="K536" t="s">
        <v>20</v>
      </c>
      <c r="L536">
        <v>368</v>
      </c>
    </row>
    <row r="537" spans="1:12" x14ac:dyDescent="0.3">
      <c r="A537">
        <v>537</v>
      </c>
      <c r="B537" t="s">
        <v>130</v>
      </c>
      <c r="C537" t="s">
        <v>13</v>
      </c>
      <c r="D537" t="s">
        <v>14</v>
      </c>
      <c r="E537">
        <v>37</v>
      </c>
      <c r="F537" s="5" t="s">
        <v>131</v>
      </c>
      <c r="G537" t="s">
        <v>30</v>
      </c>
      <c r="H537" t="s">
        <v>35</v>
      </c>
      <c r="I537" t="s">
        <v>63</v>
      </c>
      <c r="J537" t="s">
        <v>19</v>
      </c>
      <c r="K537" t="s">
        <v>31</v>
      </c>
      <c r="L537">
        <v>414</v>
      </c>
    </row>
    <row r="538" spans="1:12" x14ac:dyDescent="0.3">
      <c r="A538">
        <v>538</v>
      </c>
      <c r="B538" t="s">
        <v>75</v>
      </c>
      <c r="C538" t="s">
        <v>13</v>
      </c>
      <c r="D538" t="s">
        <v>46</v>
      </c>
      <c r="E538">
        <v>30</v>
      </c>
      <c r="F538" s="5" t="s">
        <v>76</v>
      </c>
      <c r="G538" t="s">
        <v>25</v>
      </c>
      <c r="H538" t="s">
        <v>35</v>
      </c>
      <c r="I538" t="s">
        <v>18</v>
      </c>
      <c r="J538" t="s">
        <v>65</v>
      </c>
      <c r="K538" t="s">
        <v>31</v>
      </c>
      <c r="L538">
        <v>368</v>
      </c>
    </row>
    <row r="539" spans="1:12" x14ac:dyDescent="0.3">
      <c r="A539">
        <v>539</v>
      </c>
      <c r="B539" t="s">
        <v>48</v>
      </c>
      <c r="C539" t="s">
        <v>13</v>
      </c>
      <c r="D539" t="s">
        <v>14</v>
      </c>
      <c r="E539">
        <v>43</v>
      </c>
      <c r="F539" s="5" t="s">
        <v>94</v>
      </c>
      <c r="G539" t="s">
        <v>104</v>
      </c>
      <c r="H539" t="s">
        <v>105</v>
      </c>
      <c r="I539" t="s">
        <v>18</v>
      </c>
      <c r="J539" t="s">
        <v>22</v>
      </c>
      <c r="K539" t="s">
        <v>20</v>
      </c>
      <c r="L539">
        <v>672</v>
      </c>
    </row>
    <row r="540" spans="1:12" x14ac:dyDescent="0.3">
      <c r="A540">
        <v>540</v>
      </c>
      <c r="B540" t="s">
        <v>50</v>
      </c>
      <c r="C540" t="s">
        <v>13</v>
      </c>
      <c r="D540" t="s">
        <v>46</v>
      </c>
      <c r="E540">
        <v>31</v>
      </c>
      <c r="F540" s="5" t="s">
        <v>101</v>
      </c>
      <c r="G540" t="s">
        <v>25</v>
      </c>
      <c r="H540" t="s">
        <v>35</v>
      </c>
      <c r="I540" t="s">
        <v>18</v>
      </c>
      <c r="J540" t="s">
        <v>38</v>
      </c>
      <c r="K540" t="s">
        <v>39</v>
      </c>
      <c r="L540">
        <v>315</v>
      </c>
    </row>
    <row r="541" spans="1:12" x14ac:dyDescent="0.3">
      <c r="A541">
        <v>541</v>
      </c>
      <c r="B541" t="s">
        <v>96</v>
      </c>
      <c r="C541" t="s">
        <v>13</v>
      </c>
      <c r="D541" t="s">
        <v>46</v>
      </c>
      <c r="E541">
        <v>26</v>
      </c>
      <c r="F541" s="5" t="s">
        <v>97</v>
      </c>
      <c r="G541" t="s">
        <v>74</v>
      </c>
      <c r="H541" t="s">
        <v>35</v>
      </c>
      <c r="I541" t="s">
        <v>18</v>
      </c>
      <c r="J541" t="s">
        <v>38</v>
      </c>
      <c r="K541" t="s">
        <v>39</v>
      </c>
      <c r="L541">
        <v>522</v>
      </c>
    </row>
    <row r="542" spans="1:12" x14ac:dyDescent="0.3">
      <c r="A542">
        <v>542</v>
      </c>
      <c r="B542" t="s">
        <v>154</v>
      </c>
      <c r="C542" t="s">
        <v>13</v>
      </c>
      <c r="D542" t="s">
        <v>14</v>
      </c>
      <c r="E542">
        <v>40</v>
      </c>
      <c r="F542" s="5" t="s">
        <v>216</v>
      </c>
      <c r="G542" t="s">
        <v>104</v>
      </c>
      <c r="H542" t="s">
        <v>105</v>
      </c>
      <c r="I542" t="s">
        <v>18</v>
      </c>
      <c r="J542" t="s">
        <v>26</v>
      </c>
      <c r="K542" t="s">
        <v>39</v>
      </c>
      <c r="L542">
        <v>714</v>
      </c>
    </row>
    <row r="543" spans="1:12" x14ac:dyDescent="0.3">
      <c r="A543">
        <v>543</v>
      </c>
      <c r="B543" t="s">
        <v>153</v>
      </c>
      <c r="C543" t="s">
        <v>13</v>
      </c>
      <c r="D543" t="s">
        <v>14</v>
      </c>
      <c r="E543">
        <v>44</v>
      </c>
      <c r="F543" s="5" t="s">
        <v>100</v>
      </c>
      <c r="G543" t="s">
        <v>74</v>
      </c>
      <c r="H543" t="s">
        <v>105</v>
      </c>
      <c r="I543" t="s">
        <v>63</v>
      </c>
      <c r="J543" t="s">
        <v>65</v>
      </c>
      <c r="K543" t="s">
        <v>31</v>
      </c>
      <c r="L543">
        <v>686</v>
      </c>
    </row>
    <row r="544" spans="1:12" x14ac:dyDescent="0.3">
      <c r="A544">
        <v>544</v>
      </c>
      <c r="B544" t="s">
        <v>70</v>
      </c>
      <c r="C544" t="s">
        <v>13</v>
      </c>
      <c r="D544" t="s">
        <v>28</v>
      </c>
      <c r="E544">
        <v>52</v>
      </c>
      <c r="F544" s="5" t="s">
        <v>103</v>
      </c>
      <c r="G544" t="s">
        <v>104</v>
      </c>
      <c r="H544" t="s">
        <v>105</v>
      </c>
      <c r="I544" t="s">
        <v>18</v>
      </c>
      <c r="J544" t="s">
        <v>65</v>
      </c>
      <c r="K544" t="s">
        <v>31</v>
      </c>
      <c r="L544">
        <v>557</v>
      </c>
    </row>
    <row r="545" spans="1:12" x14ac:dyDescent="0.3">
      <c r="A545">
        <v>545</v>
      </c>
      <c r="B545" t="s">
        <v>164</v>
      </c>
      <c r="C545" t="s">
        <v>13</v>
      </c>
      <c r="D545" t="s">
        <v>46</v>
      </c>
      <c r="E545">
        <v>30</v>
      </c>
      <c r="F545" s="5" t="s">
        <v>47</v>
      </c>
      <c r="G545" t="s">
        <v>30</v>
      </c>
      <c r="H545" t="s">
        <v>145</v>
      </c>
      <c r="I545" t="s">
        <v>18</v>
      </c>
      <c r="J545" t="s">
        <v>19</v>
      </c>
      <c r="K545" t="s">
        <v>31</v>
      </c>
      <c r="L545">
        <v>783</v>
      </c>
    </row>
    <row r="546" spans="1:12" x14ac:dyDescent="0.3">
      <c r="A546">
        <v>546</v>
      </c>
      <c r="B546" t="s">
        <v>40</v>
      </c>
      <c r="C546" t="s">
        <v>13</v>
      </c>
      <c r="D546" t="s">
        <v>14</v>
      </c>
      <c r="E546">
        <v>39</v>
      </c>
      <c r="F546" s="5" t="s">
        <v>41</v>
      </c>
      <c r="G546" t="s">
        <v>16</v>
      </c>
      <c r="H546" t="s">
        <v>35</v>
      </c>
      <c r="I546" t="s">
        <v>18</v>
      </c>
      <c r="J546" t="s">
        <v>26</v>
      </c>
      <c r="K546" t="s">
        <v>39</v>
      </c>
      <c r="L546">
        <v>692</v>
      </c>
    </row>
    <row r="547" spans="1:12" x14ac:dyDescent="0.3">
      <c r="A547">
        <v>547</v>
      </c>
      <c r="B547" t="s">
        <v>110</v>
      </c>
      <c r="C547" t="s">
        <v>13</v>
      </c>
      <c r="D547" t="s">
        <v>33</v>
      </c>
      <c r="E547">
        <v>22</v>
      </c>
      <c r="F547" s="5" t="s">
        <v>111</v>
      </c>
      <c r="G547" t="s">
        <v>16</v>
      </c>
      <c r="H547" t="s">
        <v>35</v>
      </c>
      <c r="I547" t="s">
        <v>18</v>
      </c>
      <c r="J547" t="s">
        <v>19</v>
      </c>
      <c r="K547" t="s">
        <v>39</v>
      </c>
      <c r="L547">
        <v>679</v>
      </c>
    </row>
    <row r="548" spans="1:12" x14ac:dyDescent="0.3">
      <c r="A548">
        <v>548</v>
      </c>
      <c r="B548" t="s">
        <v>99</v>
      </c>
      <c r="C548" t="s">
        <v>13</v>
      </c>
      <c r="D548" t="s">
        <v>14</v>
      </c>
      <c r="E548">
        <v>42</v>
      </c>
      <c r="F548" s="5" t="s">
        <v>129</v>
      </c>
      <c r="G548" t="s">
        <v>25</v>
      </c>
      <c r="H548" t="s">
        <v>35</v>
      </c>
      <c r="I548" t="s">
        <v>18</v>
      </c>
      <c r="J548" t="s">
        <v>22</v>
      </c>
      <c r="K548" t="s">
        <v>20</v>
      </c>
      <c r="L548">
        <v>668</v>
      </c>
    </row>
    <row r="549" spans="1:12" x14ac:dyDescent="0.3">
      <c r="A549">
        <v>549</v>
      </c>
      <c r="B549" t="s">
        <v>171</v>
      </c>
      <c r="C549" t="s">
        <v>13</v>
      </c>
      <c r="D549" t="s">
        <v>46</v>
      </c>
      <c r="E549">
        <v>31</v>
      </c>
      <c r="F549" s="5" t="s">
        <v>47</v>
      </c>
      <c r="G549" t="s">
        <v>30</v>
      </c>
      <c r="H549" t="s">
        <v>145</v>
      </c>
      <c r="I549" t="s">
        <v>63</v>
      </c>
      <c r="J549" t="s">
        <v>26</v>
      </c>
      <c r="K549" t="s">
        <v>31</v>
      </c>
      <c r="L549">
        <v>462</v>
      </c>
    </row>
    <row r="550" spans="1:12" x14ac:dyDescent="0.3">
      <c r="A550">
        <v>550</v>
      </c>
      <c r="B550" t="s">
        <v>112</v>
      </c>
      <c r="C550" t="s">
        <v>13</v>
      </c>
      <c r="D550" t="s">
        <v>28</v>
      </c>
      <c r="E550">
        <v>46</v>
      </c>
      <c r="F550" s="5" t="s">
        <v>59</v>
      </c>
      <c r="G550" t="s">
        <v>74</v>
      </c>
      <c r="H550" t="s">
        <v>35</v>
      </c>
      <c r="I550" t="s">
        <v>18</v>
      </c>
      <c r="J550" t="s">
        <v>26</v>
      </c>
      <c r="K550" t="s">
        <v>31</v>
      </c>
      <c r="L550">
        <v>467</v>
      </c>
    </row>
    <row r="551" spans="1:12" x14ac:dyDescent="0.3">
      <c r="A551">
        <v>551</v>
      </c>
      <c r="B551" t="s">
        <v>90</v>
      </c>
      <c r="C551" t="s">
        <v>13</v>
      </c>
      <c r="D551" t="s">
        <v>28</v>
      </c>
      <c r="E551">
        <v>49</v>
      </c>
      <c r="F551" s="5" t="s">
        <v>152</v>
      </c>
      <c r="G551" t="s">
        <v>25</v>
      </c>
      <c r="H551" t="s">
        <v>35</v>
      </c>
      <c r="I551" t="s">
        <v>18</v>
      </c>
      <c r="J551" t="s">
        <v>19</v>
      </c>
      <c r="K551" t="s">
        <v>31</v>
      </c>
      <c r="L551">
        <v>641</v>
      </c>
    </row>
    <row r="552" spans="1:12" x14ac:dyDescent="0.3">
      <c r="A552">
        <v>552</v>
      </c>
      <c r="B552" t="s">
        <v>150</v>
      </c>
      <c r="C552" t="s">
        <v>13</v>
      </c>
      <c r="D552" t="s">
        <v>33</v>
      </c>
      <c r="E552">
        <v>22</v>
      </c>
      <c r="F552" s="5" t="s">
        <v>151</v>
      </c>
      <c r="G552" t="s">
        <v>74</v>
      </c>
      <c r="H552" t="s">
        <v>35</v>
      </c>
      <c r="I552" t="s">
        <v>18</v>
      </c>
      <c r="J552" t="s">
        <v>65</v>
      </c>
      <c r="K552" t="s">
        <v>39</v>
      </c>
      <c r="L552">
        <v>516</v>
      </c>
    </row>
    <row r="553" spans="1:12" x14ac:dyDescent="0.3">
      <c r="A553">
        <v>553</v>
      </c>
      <c r="B553" t="s">
        <v>130</v>
      </c>
      <c r="C553" t="s">
        <v>13</v>
      </c>
      <c r="D553" t="s">
        <v>28</v>
      </c>
      <c r="E553">
        <v>52</v>
      </c>
      <c r="F553" s="5" t="s">
        <v>103</v>
      </c>
      <c r="G553" t="s">
        <v>74</v>
      </c>
      <c r="H553" t="s">
        <v>105</v>
      </c>
      <c r="I553" t="s">
        <v>18</v>
      </c>
      <c r="J553" t="s">
        <v>65</v>
      </c>
      <c r="K553" t="s">
        <v>31</v>
      </c>
      <c r="L553">
        <v>390</v>
      </c>
    </row>
    <row r="554" spans="1:12" x14ac:dyDescent="0.3">
      <c r="A554">
        <v>554</v>
      </c>
      <c r="B554" t="s">
        <v>54</v>
      </c>
      <c r="C554" t="s">
        <v>13</v>
      </c>
      <c r="D554" t="s">
        <v>33</v>
      </c>
      <c r="E554">
        <v>22</v>
      </c>
      <c r="F554" s="5" t="s">
        <v>88</v>
      </c>
      <c r="G554" t="s">
        <v>74</v>
      </c>
      <c r="H554" t="s">
        <v>35</v>
      </c>
      <c r="I554" t="s">
        <v>63</v>
      </c>
      <c r="J554" t="s">
        <v>19</v>
      </c>
      <c r="K554" t="s">
        <v>31</v>
      </c>
      <c r="L554">
        <v>640</v>
      </c>
    </row>
    <row r="555" spans="1:12" x14ac:dyDescent="0.3">
      <c r="A555">
        <v>555</v>
      </c>
      <c r="B555" t="s">
        <v>127</v>
      </c>
      <c r="C555" t="s">
        <v>13</v>
      </c>
      <c r="D555" t="s">
        <v>28</v>
      </c>
      <c r="E555">
        <v>51</v>
      </c>
      <c r="F555" s="5" t="s">
        <v>113</v>
      </c>
      <c r="G555" t="s">
        <v>16</v>
      </c>
      <c r="H555" t="s">
        <v>35</v>
      </c>
      <c r="I555" t="s">
        <v>18</v>
      </c>
      <c r="J555" t="s">
        <v>38</v>
      </c>
      <c r="K555" t="s">
        <v>20</v>
      </c>
      <c r="L555">
        <v>389</v>
      </c>
    </row>
    <row r="556" spans="1:12" x14ac:dyDescent="0.3">
      <c r="A556">
        <v>556</v>
      </c>
      <c r="B556" t="s">
        <v>126</v>
      </c>
      <c r="C556" t="s">
        <v>13</v>
      </c>
      <c r="D556" t="s">
        <v>28</v>
      </c>
      <c r="E556">
        <v>49</v>
      </c>
      <c r="F556" s="5" t="s">
        <v>214</v>
      </c>
      <c r="G556" t="s">
        <v>104</v>
      </c>
      <c r="H556" t="s">
        <v>105</v>
      </c>
      <c r="I556" t="s">
        <v>63</v>
      </c>
      <c r="J556" t="s">
        <v>65</v>
      </c>
      <c r="K556" t="s">
        <v>39</v>
      </c>
      <c r="L556">
        <v>825</v>
      </c>
    </row>
    <row r="557" spans="1:12" x14ac:dyDescent="0.3">
      <c r="A557">
        <v>557</v>
      </c>
      <c r="B557" t="s">
        <v>177</v>
      </c>
      <c r="C557" t="s">
        <v>13</v>
      </c>
      <c r="D557" t="s">
        <v>33</v>
      </c>
      <c r="E557">
        <v>21</v>
      </c>
      <c r="F557" s="5" t="s">
        <v>178</v>
      </c>
      <c r="G557" t="s">
        <v>30</v>
      </c>
      <c r="H557" t="s">
        <v>145</v>
      </c>
      <c r="I557" t="s">
        <v>18</v>
      </c>
      <c r="J557" t="s">
        <v>26</v>
      </c>
      <c r="K557" t="s">
        <v>20</v>
      </c>
      <c r="L557">
        <v>493</v>
      </c>
    </row>
    <row r="558" spans="1:12" x14ac:dyDescent="0.3">
      <c r="A558">
        <v>558</v>
      </c>
      <c r="B558" t="s">
        <v>120</v>
      </c>
      <c r="C558" t="s">
        <v>13</v>
      </c>
      <c r="D558" t="s">
        <v>28</v>
      </c>
      <c r="E558">
        <v>46</v>
      </c>
      <c r="F558" s="5" t="s">
        <v>24</v>
      </c>
      <c r="G558" t="s">
        <v>104</v>
      </c>
      <c r="H558" t="s">
        <v>105</v>
      </c>
      <c r="I558" t="s">
        <v>18</v>
      </c>
      <c r="J558" t="s">
        <v>65</v>
      </c>
      <c r="K558" t="s">
        <v>31</v>
      </c>
      <c r="L558">
        <v>708</v>
      </c>
    </row>
    <row r="559" spans="1:12" x14ac:dyDescent="0.3">
      <c r="A559">
        <v>559</v>
      </c>
      <c r="B559" t="s">
        <v>136</v>
      </c>
      <c r="C559" t="s">
        <v>13</v>
      </c>
      <c r="D559" t="s">
        <v>14</v>
      </c>
      <c r="E559">
        <v>43</v>
      </c>
      <c r="F559" s="5" t="s">
        <v>137</v>
      </c>
      <c r="G559" t="s">
        <v>74</v>
      </c>
      <c r="H559" t="s">
        <v>35</v>
      </c>
      <c r="I559" t="s">
        <v>18</v>
      </c>
      <c r="J559" t="s">
        <v>22</v>
      </c>
      <c r="K559" t="s">
        <v>39</v>
      </c>
      <c r="L559">
        <v>675</v>
      </c>
    </row>
    <row r="560" spans="1:12" x14ac:dyDescent="0.3">
      <c r="A560">
        <v>560</v>
      </c>
      <c r="B560" t="s">
        <v>58</v>
      </c>
      <c r="C560" t="s">
        <v>13</v>
      </c>
      <c r="D560" t="s">
        <v>14</v>
      </c>
      <c r="E560">
        <v>38</v>
      </c>
      <c r="F560" s="5" t="s">
        <v>15</v>
      </c>
      <c r="G560" t="s">
        <v>30</v>
      </c>
      <c r="H560" t="s">
        <v>145</v>
      </c>
      <c r="I560" t="s">
        <v>18</v>
      </c>
      <c r="J560" t="s">
        <v>26</v>
      </c>
      <c r="K560" t="s">
        <v>39</v>
      </c>
      <c r="L560">
        <v>450</v>
      </c>
    </row>
    <row r="561" spans="1:12" x14ac:dyDescent="0.3">
      <c r="A561">
        <v>561</v>
      </c>
      <c r="B561" t="s">
        <v>217</v>
      </c>
      <c r="C561" t="s">
        <v>13</v>
      </c>
      <c r="D561" t="s">
        <v>14</v>
      </c>
      <c r="E561">
        <v>43</v>
      </c>
      <c r="F561" s="5" t="s">
        <v>218</v>
      </c>
      <c r="G561" t="s">
        <v>104</v>
      </c>
      <c r="H561" t="s">
        <v>105</v>
      </c>
      <c r="I561" t="s">
        <v>18</v>
      </c>
      <c r="J561" t="s">
        <v>19</v>
      </c>
      <c r="K561" t="s">
        <v>39</v>
      </c>
      <c r="L561">
        <v>558</v>
      </c>
    </row>
    <row r="562" spans="1:12" x14ac:dyDescent="0.3">
      <c r="A562">
        <v>562</v>
      </c>
      <c r="B562" t="s">
        <v>116</v>
      </c>
      <c r="C562" t="s">
        <v>13</v>
      </c>
      <c r="D562" t="s">
        <v>46</v>
      </c>
      <c r="E562">
        <v>34</v>
      </c>
      <c r="F562" s="5" t="s">
        <v>71</v>
      </c>
      <c r="G562" t="s">
        <v>30</v>
      </c>
      <c r="H562" t="s">
        <v>145</v>
      </c>
      <c r="I562" t="s">
        <v>63</v>
      </c>
      <c r="J562" t="s">
        <v>19</v>
      </c>
      <c r="K562" t="s">
        <v>31</v>
      </c>
      <c r="L562">
        <v>328</v>
      </c>
    </row>
    <row r="563" spans="1:12" x14ac:dyDescent="0.3">
      <c r="A563">
        <v>563</v>
      </c>
      <c r="B563" t="s">
        <v>52</v>
      </c>
      <c r="C563" t="s">
        <v>13</v>
      </c>
      <c r="D563" t="s">
        <v>46</v>
      </c>
      <c r="E563">
        <v>28</v>
      </c>
      <c r="F563" s="5" t="s">
        <v>53</v>
      </c>
      <c r="G563" t="s">
        <v>25</v>
      </c>
      <c r="H563" t="s">
        <v>35</v>
      </c>
      <c r="I563" t="s">
        <v>18</v>
      </c>
      <c r="J563" t="s">
        <v>22</v>
      </c>
      <c r="K563" t="s">
        <v>31</v>
      </c>
      <c r="L563">
        <v>536</v>
      </c>
    </row>
    <row r="564" spans="1:12" x14ac:dyDescent="0.3">
      <c r="A564">
        <v>564</v>
      </c>
      <c r="B564" t="s">
        <v>130</v>
      </c>
      <c r="C564" t="s">
        <v>13</v>
      </c>
      <c r="D564" t="s">
        <v>28</v>
      </c>
      <c r="E564">
        <v>52</v>
      </c>
      <c r="F564" s="5" t="s">
        <v>103</v>
      </c>
      <c r="G564" t="s">
        <v>74</v>
      </c>
      <c r="H564" t="s">
        <v>105</v>
      </c>
      <c r="I564" t="s">
        <v>18</v>
      </c>
      <c r="J564" t="s">
        <v>65</v>
      </c>
      <c r="K564" t="s">
        <v>31</v>
      </c>
      <c r="L564">
        <v>390</v>
      </c>
    </row>
    <row r="565" spans="1:12" x14ac:dyDescent="0.3">
      <c r="A565">
        <v>565</v>
      </c>
      <c r="B565" t="s">
        <v>199</v>
      </c>
      <c r="C565" t="s">
        <v>13</v>
      </c>
      <c r="D565" t="s">
        <v>28</v>
      </c>
      <c r="E565">
        <v>49</v>
      </c>
      <c r="F565" s="5" t="s">
        <v>200</v>
      </c>
      <c r="G565" t="s">
        <v>74</v>
      </c>
      <c r="H565" t="s">
        <v>105</v>
      </c>
      <c r="I565" t="s">
        <v>18</v>
      </c>
      <c r="J565" t="s">
        <v>22</v>
      </c>
      <c r="K565" t="s">
        <v>39</v>
      </c>
      <c r="L565">
        <v>519</v>
      </c>
    </row>
    <row r="566" spans="1:12" x14ac:dyDescent="0.3">
      <c r="A566">
        <v>566</v>
      </c>
      <c r="B566" t="s">
        <v>12</v>
      </c>
      <c r="C566" t="s">
        <v>13</v>
      </c>
      <c r="D566" t="s">
        <v>28</v>
      </c>
      <c r="E566">
        <v>53</v>
      </c>
      <c r="F566" s="5" t="s">
        <v>189</v>
      </c>
      <c r="G566" t="s">
        <v>30</v>
      </c>
      <c r="H566" t="s">
        <v>145</v>
      </c>
      <c r="I566" t="s">
        <v>18</v>
      </c>
      <c r="J566" t="s">
        <v>19</v>
      </c>
      <c r="K566" t="s">
        <v>31</v>
      </c>
      <c r="L566">
        <v>551</v>
      </c>
    </row>
    <row r="567" spans="1:12" x14ac:dyDescent="0.3">
      <c r="A567">
        <v>567</v>
      </c>
      <c r="B567" t="s">
        <v>112</v>
      </c>
      <c r="C567" t="s">
        <v>13</v>
      </c>
      <c r="D567" t="s">
        <v>14</v>
      </c>
      <c r="E567">
        <v>44</v>
      </c>
      <c r="F567" s="5" t="s">
        <v>118</v>
      </c>
      <c r="G567" t="s">
        <v>30</v>
      </c>
      <c r="H567" t="s">
        <v>35</v>
      </c>
      <c r="I567" t="s">
        <v>18</v>
      </c>
      <c r="J567" t="s">
        <v>65</v>
      </c>
      <c r="K567" t="s">
        <v>20</v>
      </c>
      <c r="L567">
        <v>342</v>
      </c>
    </row>
    <row r="568" spans="1:12" x14ac:dyDescent="0.3">
      <c r="A568">
        <v>568</v>
      </c>
      <c r="B568" t="s">
        <v>86</v>
      </c>
      <c r="C568" t="s">
        <v>13</v>
      </c>
      <c r="D568" t="s">
        <v>28</v>
      </c>
      <c r="E568">
        <v>48</v>
      </c>
      <c r="F568" s="5" t="s">
        <v>222</v>
      </c>
      <c r="G568" t="s">
        <v>74</v>
      </c>
      <c r="H568" t="s">
        <v>35</v>
      </c>
      <c r="I568" t="s">
        <v>63</v>
      </c>
      <c r="J568" t="s">
        <v>26</v>
      </c>
      <c r="K568" t="s">
        <v>31</v>
      </c>
      <c r="L568">
        <v>657</v>
      </c>
    </row>
    <row r="569" spans="1:12" x14ac:dyDescent="0.3">
      <c r="A569">
        <v>569</v>
      </c>
      <c r="B569" t="s">
        <v>106</v>
      </c>
      <c r="C569" t="s">
        <v>13</v>
      </c>
      <c r="D569" t="s">
        <v>14</v>
      </c>
      <c r="E569">
        <v>36</v>
      </c>
      <c r="F569" s="5" t="s">
        <v>67</v>
      </c>
      <c r="G569" t="s">
        <v>25</v>
      </c>
      <c r="H569" t="s">
        <v>35</v>
      </c>
      <c r="I569" t="s">
        <v>63</v>
      </c>
      <c r="J569" t="s">
        <v>38</v>
      </c>
      <c r="K569" t="s">
        <v>31</v>
      </c>
      <c r="L569">
        <v>796</v>
      </c>
    </row>
    <row r="570" spans="1:12" x14ac:dyDescent="0.3">
      <c r="A570">
        <v>570</v>
      </c>
      <c r="B570" t="s">
        <v>122</v>
      </c>
      <c r="C570" t="s">
        <v>13</v>
      </c>
      <c r="D570" t="s">
        <v>14</v>
      </c>
      <c r="E570">
        <v>44</v>
      </c>
      <c r="F570" s="5" t="s">
        <v>123</v>
      </c>
      <c r="G570" t="s">
        <v>74</v>
      </c>
      <c r="H570" t="s">
        <v>35</v>
      </c>
      <c r="I570" t="s">
        <v>63</v>
      </c>
      <c r="J570" t="s">
        <v>38</v>
      </c>
      <c r="K570" t="s">
        <v>39</v>
      </c>
      <c r="L570">
        <v>601</v>
      </c>
    </row>
    <row r="571" spans="1:12" x14ac:dyDescent="0.3">
      <c r="A571">
        <v>571</v>
      </c>
      <c r="B571" t="s">
        <v>128</v>
      </c>
      <c r="C571" t="s">
        <v>13</v>
      </c>
      <c r="D571" t="s">
        <v>14</v>
      </c>
      <c r="E571">
        <v>36</v>
      </c>
      <c r="F571" s="5" t="s">
        <v>67</v>
      </c>
      <c r="G571" t="s">
        <v>25</v>
      </c>
      <c r="H571" t="s">
        <v>35</v>
      </c>
      <c r="I571" t="s">
        <v>63</v>
      </c>
      <c r="J571" t="s">
        <v>22</v>
      </c>
      <c r="K571" t="s">
        <v>20</v>
      </c>
      <c r="L571">
        <v>489</v>
      </c>
    </row>
    <row r="572" spans="1:12" x14ac:dyDescent="0.3">
      <c r="A572">
        <v>572</v>
      </c>
      <c r="B572" t="s">
        <v>119</v>
      </c>
      <c r="C572" t="s">
        <v>13</v>
      </c>
      <c r="D572" t="s">
        <v>28</v>
      </c>
      <c r="E572">
        <v>52</v>
      </c>
      <c r="F572" s="5" t="s">
        <v>113</v>
      </c>
      <c r="G572" t="s">
        <v>25</v>
      </c>
      <c r="H572" t="s">
        <v>35</v>
      </c>
      <c r="I572" t="s">
        <v>18</v>
      </c>
      <c r="J572" t="s">
        <v>19</v>
      </c>
      <c r="K572" t="s">
        <v>39</v>
      </c>
      <c r="L572">
        <v>584</v>
      </c>
    </row>
    <row r="573" spans="1:12" x14ac:dyDescent="0.3">
      <c r="A573">
        <v>573</v>
      </c>
      <c r="B573" t="s">
        <v>40</v>
      </c>
      <c r="C573" t="s">
        <v>13</v>
      </c>
      <c r="D573" t="s">
        <v>14</v>
      </c>
      <c r="E573">
        <v>43</v>
      </c>
      <c r="F573" s="5" t="s">
        <v>94</v>
      </c>
      <c r="G573" t="s">
        <v>104</v>
      </c>
      <c r="H573" t="s">
        <v>105</v>
      </c>
      <c r="I573" t="s">
        <v>18</v>
      </c>
      <c r="J573" t="s">
        <v>65</v>
      </c>
      <c r="K573" t="s">
        <v>20</v>
      </c>
      <c r="L573">
        <v>528</v>
      </c>
    </row>
    <row r="574" spans="1:12" x14ac:dyDescent="0.3">
      <c r="A574">
        <v>574</v>
      </c>
      <c r="B574" t="s">
        <v>90</v>
      </c>
      <c r="C574" t="s">
        <v>13</v>
      </c>
      <c r="D574" t="s">
        <v>28</v>
      </c>
      <c r="E574">
        <v>52</v>
      </c>
      <c r="F574" s="5" t="s">
        <v>92</v>
      </c>
      <c r="G574" t="s">
        <v>74</v>
      </c>
      <c r="H574" t="s">
        <v>35</v>
      </c>
      <c r="I574" t="s">
        <v>18</v>
      </c>
      <c r="J574" t="s">
        <v>22</v>
      </c>
      <c r="K574" t="s">
        <v>39</v>
      </c>
      <c r="L574">
        <v>322</v>
      </c>
    </row>
    <row r="575" spans="1:12" x14ac:dyDescent="0.3">
      <c r="A575">
        <v>575</v>
      </c>
      <c r="B575" t="s">
        <v>48</v>
      </c>
      <c r="C575" t="s">
        <v>13</v>
      </c>
      <c r="D575" t="s">
        <v>14</v>
      </c>
      <c r="E575">
        <v>45</v>
      </c>
      <c r="F575" s="5" t="s">
        <v>49</v>
      </c>
      <c r="G575" t="s">
        <v>16</v>
      </c>
      <c r="H575" t="s">
        <v>35</v>
      </c>
      <c r="I575" t="s">
        <v>44</v>
      </c>
      <c r="J575" t="s">
        <v>19</v>
      </c>
      <c r="K575" t="s">
        <v>31</v>
      </c>
      <c r="L575">
        <v>417</v>
      </c>
    </row>
    <row r="576" spans="1:12" x14ac:dyDescent="0.3">
      <c r="A576">
        <v>576</v>
      </c>
      <c r="B576" t="s">
        <v>89</v>
      </c>
      <c r="C576" t="s">
        <v>13</v>
      </c>
      <c r="D576" t="s">
        <v>33</v>
      </c>
      <c r="E576">
        <v>23</v>
      </c>
      <c r="F576" s="5" t="s">
        <v>34</v>
      </c>
      <c r="G576" t="s">
        <v>74</v>
      </c>
      <c r="H576" t="s">
        <v>35</v>
      </c>
      <c r="I576" t="s">
        <v>18</v>
      </c>
      <c r="J576" t="s">
        <v>19</v>
      </c>
      <c r="K576" t="s">
        <v>31</v>
      </c>
      <c r="L576">
        <v>588</v>
      </c>
    </row>
    <row r="577" spans="1:12" x14ac:dyDescent="0.3">
      <c r="A577">
        <v>577</v>
      </c>
      <c r="B577" t="s">
        <v>99</v>
      </c>
      <c r="C577" t="s">
        <v>13</v>
      </c>
      <c r="D577" t="s">
        <v>14</v>
      </c>
      <c r="E577">
        <v>44</v>
      </c>
      <c r="F577" s="5" t="s">
        <v>100</v>
      </c>
      <c r="G577" t="s">
        <v>16</v>
      </c>
      <c r="H577" t="s">
        <v>35</v>
      </c>
      <c r="I577" t="s">
        <v>63</v>
      </c>
      <c r="J577" t="s">
        <v>19</v>
      </c>
      <c r="K577" t="s">
        <v>31</v>
      </c>
      <c r="L577">
        <v>815</v>
      </c>
    </row>
    <row r="578" spans="1:12" x14ac:dyDescent="0.3">
      <c r="A578">
        <v>578</v>
      </c>
      <c r="B578" t="s">
        <v>208</v>
      </c>
      <c r="C578" t="s">
        <v>13</v>
      </c>
      <c r="D578" t="s">
        <v>14</v>
      </c>
      <c r="E578">
        <v>39</v>
      </c>
      <c r="F578" s="5" t="s">
        <v>37</v>
      </c>
      <c r="G578" t="s">
        <v>104</v>
      </c>
      <c r="H578" t="s">
        <v>105</v>
      </c>
      <c r="I578" t="s">
        <v>18</v>
      </c>
      <c r="J578" t="s">
        <v>19</v>
      </c>
      <c r="K578" t="s">
        <v>20</v>
      </c>
      <c r="L578">
        <v>472</v>
      </c>
    </row>
    <row r="579" spans="1:12" x14ac:dyDescent="0.3">
      <c r="A579">
        <v>579</v>
      </c>
      <c r="B579" t="s">
        <v>86</v>
      </c>
      <c r="C579" t="s">
        <v>13</v>
      </c>
      <c r="D579" t="s">
        <v>46</v>
      </c>
      <c r="E579">
        <v>33</v>
      </c>
      <c r="F579" s="5" t="s">
        <v>87</v>
      </c>
      <c r="G579" t="s">
        <v>74</v>
      </c>
      <c r="H579" t="s">
        <v>35</v>
      </c>
      <c r="I579" t="s">
        <v>63</v>
      </c>
      <c r="J579" t="s">
        <v>26</v>
      </c>
      <c r="K579" t="s">
        <v>20</v>
      </c>
      <c r="L579">
        <v>731</v>
      </c>
    </row>
    <row r="580" spans="1:12" x14ac:dyDescent="0.3">
      <c r="A580">
        <v>580</v>
      </c>
      <c r="B580" t="s">
        <v>93</v>
      </c>
      <c r="C580" t="s">
        <v>13</v>
      </c>
      <c r="D580" t="s">
        <v>46</v>
      </c>
      <c r="E580">
        <v>32</v>
      </c>
      <c r="F580" s="5" t="s">
        <v>71</v>
      </c>
      <c r="G580" t="s">
        <v>74</v>
      </c>
      <c r="H580" t="s">
        <v>35</v>
      </c>
      <c r="I580" t="s">
        <v>18</v>
      </c>
      <c r="J580" t="s">
        <v>26</v>
      </c>
      <c r="K580" t="s">
        <v>20</v>
      </c>
      <c r="L580">
        <v>821</v>
      </c>
    </row>
    <row r="581" spans="1:12" x14ac:dyDescent="0.3">
      <c r="A581">
        <v>581</v>
      </c>
      <c r="B581" t="s">
        <v>84</v>
      </c>
      <c r="C581" t="s">
        <v>13</v>
      </c>
      <c r="D581" t="s">
        <v>197</v>
      </c>
      <c r="E581">
        <v>57</v>
      </c>
      <c r="F581" s="5" t="s">
        <v>198</v>
      </c>
      <c r="G581" t="s">
        <v>74</v>
      </c>
      <c r="H581" t="s">
        <v>105</v>
      </c>
      <c r="I581" t="s">
        <v>18</v>
      </c>
      <c r="J581" t="s">
        <v>19</v>
      </c>
      <c r="K581" t="s">
        <v>31</v>
      </c>
      <c r="L581">
        <v>472</v>
      </c>
    </row>
    <row r="582" spans="1:12" x14ac:dyDescent="0.3">
      <c r="A582">
        <v>582</v>
      </c>
      <c r="B582" t="s">
        <v>40</v>
      </c>
      <c r="C582" t="s">
        <v>13</v>
      </c>
      <c r="D582" t="s">
        <v>14</v>
      </c>
      <c r="E582">
        <v>39</v>
      </c>
      <c r="F582" s="5" t="s">
        <v>41</v>
      </c>
      <c r="G582" t="s">
        <v>16</v>
      </c>
      <c r="H582" t="s">
        <v>35</v>
      </c>
      <c r="I582" t="s">
        <v>18</v>
      </c>
      <c r="J582" t="s">
        <v>26</v>
      </c>
      <c r="K582" t="s">
        <v>39</v>
      </c>
      <c r="L582">
        <v>692</v>
      </c>
    </row>
    <row r="583" spans="1:12" x14ac:dyDescent="0.3">
      <c r="A583">
        <v>583</v>
      </c>
      <c r="B583" t="s">
        <v>128</v>
      </c>
      <c r="C583" t="s">
        <v>13</v>
      </c>
      <c r="D583" t="s">
        <v>14</v>
      </c>
      <c r="E583">
        <v>42</v>
      </c>
      <c r="F583" s="5" t="s">
        <v>129</v>
      </c>
      <c r="G583" t="s">
        <v>25</v>
      </c>
      <c r="H583" t="s">
        <v>35</v>
      </c>
      <c r="I583" t="s">
        <v>18</v>
      </c>
      <c r="J583" t="s">
        <v>38</v>
      </c>
      <c r="K583" t="s">
        <v>20</v>
      </c>
      <c r="L583">
        <v>717</v>
      </c>
    </row>
    <row r="584" spans="1:12" x14ac:dyDescent="0.3">
      <c r="A584">
        <v>584</v>
      </c>
      <c r="B584" t="s">
        <v>32</v>
      </c>
      <c r="C584" t="s">
        <v>13</v>
      </c>
      <c r="D584" t="s">
        <v>33</v>
      </c>
      <c r="E584">
        <v>23</v>
      </c>
      <c r="F584" s="5" t="s">
        <v>34</v>
      </c>
      <c r="G584" t="s">
        <v>16</v>
      </c>
      <c r="H584" t="s">
        <v>35</v>
      </c>
      <c r="I584" t="s">
        <v>18</v>
      </c>
      <c r="J584" t="s">
        <v>22</v>
      </c>
      <c r="K584" t="s">
        <v>31</v>
      </c>
      <c r="L584">
        <v>416</v>
      </c>
    </row>
    <row r="585" spans="1:12" x14ac:dyDescent="0.3">
      <c r="A585">
        <v>585</v>
      </c>
      <c r="B585" t="s">
        <v>66</v>
      </c>
      <c r="C585" t="s">
        <v>13</v>
      </c>
      <c r="D585" t="s">
        <v>33</v>
      </c>
      <c r="E585">
        <v>21</v>
      </c>
      <c r="F585" s="5" t="s">
        <v>132</v>
      </c>
      <c r="G585" t="s">
        <v>74</v>
      </c>
      <c r="H585" t="s">
        <v>35</v>
      </c>
      <c r="I585" t="s">
        <v>18</v>
      </c>
      <c r="J585" t="s">
        <v>38</v>
      </c>
      <c r="K585" t="s">
        <v>39</v>
      </c>
      <c r="L585">
        <v>800</v>
      </c>
    </row>
    <row r="586" spans="1:12" x14ac:dyDescent="0.3">
      <c r="A586">
        <v>586</v>
      </c>
      <c r="B586" t="s">
        <v>150</v>
      </c>
      <c r="C586" t="s">
        <v>13</v>
      </c>
      <c r="D586" t="s">
        <v>14</v>
      </c>
      <c r="E586">
        <v>38</v>
      </c>
      <c r="F586" s="5" t="s">
        <v>15</v>
      </c>
      <c r="G586" t="s">
        <v>30</v>
      </c>
      <c r="H586" t="s">
        <v>145</v>
      </c>
      <c r="I586" t="s">
        <v>18</v>
      </c>
      <c r="J586" t="s">
        <v>26</v>
      </c>
      <c r="K586" t="s">
        <v>39</v>
      </c>
      <c r="L586">
        <v>744</v>
      </c>
    </row>
    <row r="587" spans="1:12" x14ac:dyDescent="0.3">
      <c r="A587">
        <v>587</v>
      </c>
      <c r="B587" t="s">
        <v>82</v>
      </c>
      <c r="C587" t="s">
        <v>13</v>
      </c>
      <c r="D587" t="s">
        <v>197</v>
      </c>
      <c r="E587">
        <v>59</v>
      </c>
      <c r="F587" s="5" t="s">
        <v>201</v>
      </c>
      <c r="G587" t="s">
        <v>74</v>
      </c>
      <c r="H587" t="s">
        <v>105</v>
      </c>
      <c r="I587" t="s">
        <v>18</v>
      </c>
      <c r="J587" t="s">
        <v>26</v>
      </c>
      <c r="K587" t="s">
        <v>39</v>
      </c>
      <c r="L587">
        <v>775</v>
      </c>
    </row>
    <row r="588" spans="1:12" x14ac:dyDescent="0.3">
      <c r="A588">
        <v>588</v>
      </c>
      <c r="B588" t="s">
        <v>134</v>
      </c>
      <c r="C588" t="s">
        <v>13</v>
      </c>
      <c r="D588" t="s">
        <v>14</v>
      </c>
      <c r="E588">
        <v>45</v>
      </c>
      <c r="F588" s="5" t="s">
        <v>193</v>
      </c>
      <c r="G588" t="s">
        <v>74</v>
      </c>
      <c r="H588" t="s">
        <v>105</v>
      </c>
      <c r="I588" t="s">
        <v>63</v>
      </c>
      <c r="J588" t="s">
        <v>65</v>
      </c>
      <c r="K588" t="s">
        <v>20</v>
      </c>
      <c r="L588">
        <v>830</v>
      </c>
    </row>
    <row r="589" spans="1:12" x14ac:dyDescent="0.3">
      <c r="A589">
        <v>589</v>
      </c>
      <c r="B589" t="s">
        <v>158</v>
      </c>
      <c r="C589" t="s">
        <v>13</v>
      </c>
      <c r="D589" t="s">
        <v>33</v>
      </c>
      <c r="E589">
        <v>24</v>
      </c>
      <c r="F589" s="5" t="s">
        <v>188</v>
      </c>
      <c r="G589" t="s">
        <v>30</v>
      </c>
      <c r="H589" t="s">
        <v>145</v>
      </c>
      <c r="I589" t="s">
        <v>18</v>
      </c>
      <c r="J589" t="s">
        <v>19</v>
      </c>
      <c r="K589" t="s">
        <v>31</v>
      </c>
      <c r="L589">
        <v>431</v>
      </c>
    </row>
    <row r="590" spans="1:12" x14ac:dyDescent="0.3">
      <c r="A590">
        <v>590</v>
      </c>
      <c r="B590" t="s">
        <v>114</v>
      </c>
      <c r="C590" t="s">
        <v>13</v>
      </c>
      <c r="D590" t="s">
        <v>46</v>
      </c>
      <c r="E590">
        <v>35</v>
      </c>
      <c r="F590" s="5" t="s">
        <v>115</v>
      </c>
      <c r="G590" t="s">
        <v>25</v>
      </c>
      <c r="H590" t="s">
        <v>35</v>
      </c>
      <c r="I590" t="s">
        <v>18</v>
      </c>
      <c r="J590" t="s">
        <v>19</v>
      </c>
      <c r="K590" t="s">
        <v>20</v>
      </c>
      <c r="L590">
        <v>567</v>
      </c>
    </row>
    <row r="591" spans="1:12" x14ac:dyDescent="0.3">
      <c r="A591">
        <v>591</v>
      </c>
      <c r="B591" t="s">
        <v>211</v>
      </c>
      <c r="C591" t="s">
        <v>13</v>
      </c>
      <c r="D591" t="s">
        <v>28</v>
      </c>
      <c r="E591">
        <v>53</v>
      </c>
      <c r="F591" s="5" t="s">
        <v>62</v>
      </c>
      <c r="G591" t="s">
        <v>104</v>
      </c>
      <c r="H591" t="s">
        <v>105</v>
      </c>
      <c r="I591" t="s">
        <v>18</v>
      </c>
      <c r="J591" t="s">
        <v>38</v>
      </c>
      <c r="K591" t="s">
        <v>31</v>
      </c>
      <c r="L591">
        <v>812</v>
      </c>
    </row>
    <row r="592" spans="1:12" x14ac:dyDescent="0.3">
      <c r="A592">
        <v>592</v>
      </c>
      <c r="B592" t="s">
        <v>133</v>
      </c>
      <c r="C592" t="s">
        <v>13</v>
      </c>
      <c r="D592" t="s">
        <v>46</v>
      </c>
      <c r="E592">
        <v>35</v>
      </c>
      <c r="F592" s="5" t="s">
        <v>87</v>
      </c>
      <c r="G592" t="s">
        <v>25</v>
      </c>
      <c r="H592" t="s">
        <v>35</v>
      </c>
      <c r="I592" t="s">
        <v>18</v>
      </c>
      <c r="J592" t="s">
        <v>19</v>
      </c>
      <c r="K592" t="s">
        <v>39</v>
      </c>
      <c r="L592">
        <v>792</v>
      </c>
    </row>
    <row r="593" spans="1:12" x14ac:dyDescent="0.3">
      <c r="A593">
        <v>593</v>
      </c>
      <c r="B593" t="s">
        <v>84</v>
      </c>
      <c r="C593" t="s">
        <v>13</v>
      </c>
      <c r="D593" t="s">
        <v>197</v>
      </c>
      <c r="E593">
        <v>57</v>
      </c>
      <c r="F593" s="5" t="s">
        <v>198</v>
      </c>
      <c r="G593" t="s">
        <v>74</v>
      </c>
      <c r="H593" t="s">
        <v>105</v>
      </c>
      <c r="I593" t="s">
        <v>18</v>
      </c>
      <c r="J593" t="s">
        <v>19</v>
      </c>
      <c r="K593" t="s">
        <v>31</v>
      </c>
      <c r="L593">
        <v>472</v>
      </c>
    </row>
    <row r="594" spans="1:12" x14ac:dyDescent="0.3">
      <c r="A594">
        <v>594</v>
      </c>
      <c r="B594" t="s">
        <v>12</v>
      </c>
      <c r="C594" t="s">
        <v>13</v>
      </c>
      <c r="D594" t="s">
        <v>14</v>
      </c>
      <c r="E594">
        <v>37</v>
      </c>
      <c r="F594" s="5" t="s">
        <v>67</v>
      </c>
      <c r="G594" t="s">
        <v>30</v>
      </c>
      <c r="H594" t="s">
        <v>145</v>
      </c>
      <c r="I594" t="s">
        <v>18</v>
      </c>
      <c r="J594" t="s">
        <v>19</v>
      </c>
      <c r="K594" t="s">
        <v>39</v>
      </c>
      <c r="L594">
        <v>373</v>
      </c>
    </row>
    <row r="595" spans="1:12" x14ac:dyDescent="0.3">
      <c r="A595">
        <v>595</v>
      </c>
      <c r="B595" t="s">
        <v>116</v>
      </c>
      <c r="C595" t="s">
        <v>13</v>
      </c>
      <c r="D595" t="s">
        <v>14</v>
      </c>
      <c r="E595">
        <v>41</v>
      </c>
      <c r="F595" s="5" t="s">
        <v>41</v>
      </c>
      <c r="G595" t="s">
        <v>16</v>
      </c>
      <c r="H595" t="s">
        <v>35</v>
      </c>
      <c r="I595" t="s">
        <v>18</v>
      </c>
      <c r="J595" t="s">
        <v>38</v>
      </c>
      <c r="K595" t="s">
        <v>39</v>
      </c>
      <c r="L595">
        <v>495</v>
      </c>
    </row>
    <row r="596" spans="1:12" x14ac:dyDescent="0.3">
      <c r="A596">
        <v>596</v>
      </c>
      <c r="B596" t="s">
        <v>45</v>
      </c>
      <c r="C596" t="s">
        <v>13</v>
      </c>
      <c r="D596" t="s">
        <v>28</v>
      </c>
      <c r="E596">
        <v>51</v>
      </c>
      <c r="F596" s="5" t="s">
        <v>62</v>
      </c>
      <c r="G596" t="s">
        <v>25</v>
      </c>
      <c r="H596" t="s">
        <v>35</v>
      </c>
      <c r="I596" t="s">
        <v>63</v>
      </c>
      <c r="J596" t="s">
        <v>22</v>
      </c>
      <c r="K596" t="s">
        <v>31</v>
      </c>
      <c r="L596">
        <v>375</v>
      </c>
    </row>
    <row r="597" spans="1:12" x14ac:dyDescent="0.3">
      <c r="A597">
        <v>597</v>
      </c>
      <c r="B597" t="s">
        <v>126</v>
      </c>
      <c r="C597" t="s">
        <v>13</v>
      </c>
      <c r="D597" t="s">
        <v>28</v>
      </c>
      <c r="E597">
        <v>49</v>
      </c>
      <c r="F597" s="5" t="s">
        <v>214</v>
      </c>
      <c r="G597" t="s">
        <v>104</v>
      </c>
      <c r="H597" t="s">
        <v>105</v>
      </c>
      <c r="I597" t="s">
        <v>63</v>
      </c>
      <c r="J597" t="s">
        <v>65</v>
      </c>
      <c r="K597" t="s">
        <v>39</v>
      </c>
      <c r="L597">
        <v>825</v>
      </c>
    </row>
    <row r="598" spans="1:12" x14ac:dyDescent="0.3">
      <c r="A598">
        <v>598</v>
      </c>
      <c r="B598" t="s">
        <v>66</v>
      </c>
      <c r="C598" t="s">
        <v>13</v>
      </c>
      <c r="D598" t="s">
        <v>14</v>
      </c>
      <c r="E598">
        <v>41</v>
      </c>
      <c r="F598" s="5" t="s">
        <v>94</v>
      </c>
      <c r="G598" t="s">
        <v>74</v>
      </c>
      <c r="H598" t="s">
        <v>35</v>
      </c>
      <c r="I598" t="s">
        <v>18</v>
      </c>
      <c r="J598" t="s">
        <v>22</v>
      </c>
      <c r="K598" t="s">
        <v>39</v>
      </c>
      <c r="L598">
        <v>399</v>
      </c>
    </row>
    <row r="599" spans="1:12" x14ac:dyDescent="0.3">
      <c r="A599">
        <v>599</v>
      </c>
      <c r="B599" t="s">
        <v>156</v>
      </c>
      <c r="C599" t="s">
        <v>13</v>
      </c>
      <c r="D599" t="s">
        <v>28</v>
      </c>
      <c r="E599">
        <v>53</v>
      </c>
      <c r="F599" s="5" t="s">
        <v>62</v>
      </c>
      <c r="G599" t="s">
        <v>30</v>
      </c>
      <c r="H599" t="s">
        <v>145</v>
      </c>
      <c r="I599" t="s">
        <v>18</v>
      </c>
      <c r="J599" t="s">
        <v>65</v>
      </c>
      <c r="K599" t="s">
        <v>39</v>
      </c>
      <c r="L599">
        <v>529</v>
      </c>
    </row>
    <row r="600" spans="1:12" x14ac:dyDescent="0.3">
      <c r="A600">
        <v>600</v>
      </c>
      <c r="B600" t="s">
        <v>50</v>
      </c>
      <c r="C600" t="s">
        <v>13</v>
      </c>
      <c r="D600" t="s">
        <v>46</v>
      </c>
      <c r="E600">
        <v>31</v>
      </c>
      <c r="F600" s="5" t="s">
        <v>101</v>
      </c>
      <c r="G600" t="s">
        <v>25</v>
      </c>
      <c r="H600" t="s">
        <v>35</v>
      </c>
      <c r="I600" t="s">
        <v>18</v>
      </c>
      <c r="J600" t="s">
        <v>38</v>
      </c>
      <c r="K600" t="s">
        <v>39</v>
      </c>
      <c r="L600">
        <v>315</v>
      </c>
    </row>
    <row r="601" spans="1:12" x14ac:dyDescent="0.3">
      <c r="A601">
        <v>601</v>
      </c>
      <c r="B601" t="s">
        <v>32</v>
      </c>
      <c r="C601" t="s">
        <v>13</v>
      </c>
      <c r="D601" t="s">
        <v>33</v>
      </c>
      <c r="E601">
        <v>23</v>
      </c>
      <c r="F601" s="5" t="s">
        <v>34</v>
      </c>
      <c r="G601" t="s">
        <v>16</v>
      </c>
      <c r="H601" t="s">
        <v>35</v>
      </c>
      <c r="I601" t="s">
        <v>18</v>
      </c>
      <c r="J601" t="s">
        <v>22</v>
      </c>
      <c r="K601" t="s">
        <v>31</v>
      </c>
      <c r="L601">
        <v>416</v>
      </c>
    </row>
    <row r="602" spans="1:12" x14ac:dyDescent="0.3">
      <c r="A602">
        <v>602</v>
      </c>
      <c r="B602" t="s">
        <v>84</v>
      </c>
      <c r="C602" t="s">
        <v>13</v>
      </c>
      <c r="D602" t="s">
        <v>28</v>
      </c>
      <c r="E602">
        <v>50</v>
      </c>
      <c r="F602" s="5" t="s">
        <v>113</v>
      </c>
      <c r="G602" t="s">
        <v>30</v>
      </c>
      <c r="H602" t="s">
        <v>145</v>
      </c>
      <c r="I602" t="s">
        <v>18</v>
      </c>
      <c r="J602" t="s">
        <v>26</v>
      </c>
      <c r="K602" t="s">
        <v>20</v>
      </c>
      <c r="L602">
        <v>768</v>
      </c>
    </row>
    <row r="603" spans="1:12" x14ac:dyDescent="0.3">
      <c r="A603">
        <v>603</v>
      </c>
      <c r="B603" t="s">
        <v>112</v>
      </c>
      <c r="C603" t="s">
        <v>13</v>
      </c>
      <c r="D603" t="s">
        <v>28</v>
      </c>
      <c r="E603">
        <v>46</v>
      </c>
      <c r="F603" s="5" t="s">
        <v>59</v>
      </c>
      <c r="G603" t="s">
        <v>74</v>
      </c>
      <c r="H603" t="s">
        <v>35</v>
      </c>
      <c r="I603" t="s">
        <v>18</v>
      </c>
      <c r="J603" t="s">
        <v>26</v>
      </c>
      <c r="K603" t="s">
        <v>31</v>
      </c>
      <c r="L603">
        <v>467</v>
      </c>
    </row>
    <row r="604" spans="1:12" x14ac:dyDescent="0.3">
      <c r="A604">
        <v>604</v>
      </c>
      <c r="B604" t="s">
        <v>48</v>
      </c>
      <c r="C604" t="s">
        <v>13</v>
      </c>
      <c r="D604" t="s">
        <v>33</v>
      </c>
      <c r="E604">
        <v>22</v>
      </c>
      <c r="F604" s="5" t="s">
        <v>77</v>
      </c>
      <c r="G604" t="s">
        <v>74</v>
      </c>
      <c r="H604" t="s">
        <v>35</v>
      </c>
      <c r="I604" t="s">
        <v>18</v>
      </c>
      <c r="J604" t="s">
        <v>65</v>
      </c>
      <c r="K604" t="s">
        <v>39</v>
      </c>
      <c r="L604">
        <v>346</v>
      </c>
    </row>
    <row r="605" spans="1:12" x14ac:dyDescent="0.3">
      <c r="A605">
        <v>605</v>
      </c>
      <c r="B605" t="s">
        <v>211</v>
      </c>
      <c r="C605" t="s">
        <v>13</v>
      </c>
      <c r="D605" t="s">
        <v>28</v>
      </c>
      <c r="E605">
        <v>47</v>
      </c>
      <c r="F605" s="5" t="s">
        <v>49</v>
      </c>
      <c r="G605" t="s">
        <v>104</v>
      </c>
      <c r="H605" t="s">
        <v>105</v>
      </c>
      <c r="I605" t="s">
        <v>18</v>
      </c>
      <c r="J605" t="s">
        <v>65</v>
      </c>
      <c r="K605" t="s">
        <v>39</v>
      </c>
      <c r="L605">
        <v>526</v>
      </c>
    </row>
    <row r="606" spans="1:12" x14ac:dyDescent="0.3">
      <c r="A606">
        <v>606</v>
      </c>
      <c r="B606" t="s">
        <v>106</v>
      </c>
      <c r="C606" t="s">
        <v>13</v>
      </c>
      <c r="D606" t="s">
        <v>14</v>
      </c>
      <c r="E606">
        <v>40</v>
      </c>
      <c r="F606" s="5" t="s">
        <v>184</v>
      </c>
      <c r="G606" t="s">
        <v>30</v>
      </c>
      <c r="H606" t="s">
        <v>145</v>
      </c>
      <c r="I606" t="s">
        <v>18</v>
      </c>
      <c r="J606" t="s">
        <v>65</v>
      </c>
      <c r="K606" t="s">
        <v>20</v>
      </c>
      <c r="L606">
        <v>810</v>
      </c>
    </row>
    <row r="607" spans="1:12" x14ac:dyDescent="0.3">
      <c r="A607">
        <v>607</v>
      </c>
      <c r="B607" t="s">
        <v>156</v>
      </c>
      <c r="C607" t="s">
        <v>13</v>
      </c>
      <c r="D607" t="s">
        <v>28</v>
      </c>
      <c r="E607">
        <v>53</v>
      </c>
      <c r="F607" s="5" t="s">
        <v>62</v>
      </c>
      <c r="G607" t="s">
        <v>30</v>
      </c>
      <c r="H607" t="s">
        <v>145</v>
      </c>
      <c r="I607" t="s">
        <v>18</v>
      </c>
      <c r="J607" t="s">
        <v>65</v>
      </c>
      <c r="K607" t="s">
        <v>39</v>
      </c>
      <c r="L607">
        <v>529</v>
      </c>
    </row>
    <row r="608" spans="1:12" x14ac:dyDescent="0.3">
      <c r="A608">
        <v>608</v>
      </c>
      <c r="B608" t="s">
        <v>42</v>
      </c>
      <c r="C608" t="s">
        <v>13</v>
      </c>
      <c r="D608" t="s">
        <v>28</v>
      </c>
      <c r="E608">
        <v>54</v>
      </c>
      <c r="F608" s="5" t="s">
        <v>43</v>
      </c>
      <c r="G608" t="s">
        <v>16</v>
      </c>
      <c r="H608" t="s">
        <v>35</v>
      </c>
      <c r="I608" t="s">
        <v>18</v>
      </c>
      <c r="J608" t="s">
        <v>26</v>
      </c>
      <c r="K608" t="s">
        <v>31</v>
      </c>
      <c r="L608">
        <v>357</v>
      </c>
    </row>
    <row r="609" spans="1:12" x14ac:dyDescent="0.3">
      <c r="A609">
        <v>609</v>
      </c>
      <c r="B609" t="s">
        <v>82</v>
      </c>
      <c r="C609" t="s">
        <v>13</v>
      </c>
      <c r="D609" t="s">
        <v>28</v>
      </c>
      <c r="E609">
        <v>49</v>
      </c>
      <c r="F609" s="5" t="s">
        <v>215</v>
      </c>
      <c r="G609" t="s">
        <v>104</v>
      </c>
      <c r="H609" t="s">
        <v>105</v>
      </c>
      <c r="I609" t="s">
        <v>18</v>
      </c>
      <c r="J609" t="s">
        <v>65</v>
      </c>
      <c r="K609" t="s">
        <v>39</v>
      </c>
      <c r="L609">
        <v>442</v>
      </c>
    </row>
    <row r="610" spans="1:12" x14ac:dyDescent="0.3">
      <c r="A610">
        <v>610</v>
      </c>
      <c r="B610" t="s">
        <v>84</v>
      </c>
      <c r="C610" t="s">
        <v>13</v>
      </c>
      <c r="D610" t="s">
        <v>197</v>
      </c>
      <c r="E610">
        <v>57</v>
      </c>
      <c r="F610" s="5" t="s">
        <v>198</v>
      </c>
      <c r="G610" t="s">
        <v>74</v>
      </c>
      <c r="H610" t="s">
        <v>105</v>
      </c>
      <c r="I610" t="s">
        <v>18</v>
      </c>
      <c r="J610" t="s">
        <v>19</v>
      </c>
      <c r="K610" t="s">
        <v>31</v>
      </c>
      <c r="L610">
        <v>472</v>
      </c>
    </row>
    <row r="611" spans="1:12" x14ac:dyDescent="0.3">
      <c r="A611">
        <v>611</v>
      </c>
      <c r="B611" t="s">
        <v>199</v>
      </c>
      <c r="C611" t="s">
        <v>13</v>
      </c>
      <c r="D611" t="s">
        <v>28</v>
      </c>
      <c r="E611">
        <v>49</v>
      </c>
      <c r="F611" s="5" t="s">
        <v>200</v>
      </c>
      <c r="G611" t="s">
        <v>74</v>
      </c>
      <c r="H611" t="s">
        <v>105</v>
      </c>
      <c r="I611" t="s">
        <v>18</v>
      </c>
      <c r="J611" t="s">
        <v>22</v>
      </c>
      <c r="K611" t="s">
        <v>39</v>
      </c>
      <c r="L611">
        <v>519</v>
      </c>
    </row>
    <row r="612" spans="1:12" x14ac:dyDescent="0.3">
      <c r="A612">
        <v>612</v>
      </c>
      <c r="B612" t="s">
        <v>60</v>
      </c>
      <c r="C612" t="s">
        <v>13</v>
      </c>
      <c r="D612" t="s">
        <v>46</v>
      </c>
      <c r="E612">
        <v>34</v>
      </c>
      <c r="F612" s="5" t="s">
        <v>87</v>
      </c>
      <c r="G612" t="s">
        <v>30</v>
      </c>
      <c r="H612" t="s">
        <v>145</v>
      </c>
      <c r="I612" t="s">
        <v>18</v>
      </c>
      <c r="J612" t="s">
        <v>22</v>
      </c>
      <c r="K612" t="s">
        <v>20</v>
      </c>
      <c r="L612">
        <v>464</v>
      </c>
    </row>
    <row r="613" spans="1:12" x14ac:dyDescent="0.3">
      <c r="A613">
        <v>613</v>
      </c>
      <c r="B613" t="s">
        <v>66</v>
      </c>
      <c r="C613" t="s">
        <v>13</v>
      </c>
      <c r="D613" t="s">
        <v>14</v>
      </c>
      <c r="E613">
        <v>41</v>
      </c>
      <c r="F613" s="5" t="s">
        <v>94</v>
      </c>
      <c r="G613" t="s">
        <v>74</v>
      </c>
      <c r="H613" t="s">
        <v>35</v>
      </c>
      <c r="I613" t="s">
        <v>18</v>
      </c>
      <c r="J613" t="s">
        <v>22</v>
      </c>
      <c r="K613" t="s">
        <v>39</v>
      </c>
      <c r="L613">
        <v>399</v>
      </c>
    </row>
    <row r="614" spans="1:12" x14ac:dyDescent="0.3">
      <c r="A614">
        <v>614</v>
      </c>
      <c r="B614" t="s">
        <v>12</v>
      </c>
      <c r="C614" t="s">
        <v>13</v>
      </c>
      <c r="D614" t="s">
        <v>14</v>
      </c>
      <c r="E614">
        <v>37</v>
      </c>
      <c r="F614" s="5" t="s">
        <v>67</v>
      </c>
      <c r="G614" t="s">
        <v>30</v>
      </c>
      <c r="H614" t="s">
        <v>145</v>
      </c>
      <c r="I614" t="s">
        <v>18</v>
      </c>
      <c r="J614" t="s">
        <v>19</v>
      </c>
      <c r="K614" t="s">
        <v>39</v>
      </c>
      <c r="L614">
        <v>373</v>
      </c>
    </row>
    <row r="615" spans="1:12" x14ac:dyDescent="0.3">
      <c r="A615">
        <v>615</v>
      </c>
      <c r="B615" t="s">
        <v>45</v>
      </c>
      <c r="C615" t="s">
        <v>13</v>
      </c>
      <c r="D615" t="s">
        <v>28</v>
      </c>
      <c r="E615">
        <v>55</v>
      </c>
      <c r="F615" s="5" t="s">
        <v>57</v>
      </c>
      <c r="G615" t="s">
        <v>74</v>
      </c>
      <c r="H615" t="s">
        <v>105</v>
      </c>
      <c r="I615" t="s">
        <v>63</v>
      </c>
      <c r="J615" t="s">
        <v>38</v>
      </c>
      <c r="K615" t="s">
        <v>20</v>
      </c>
      <c r="L615">
        <v>489</v>
      </c>
    </row>
    <row r="616" spans="1:12" x14ac:dyDescent="0.3">
      <c r="A616">
        <v>616</v>
      </c>
      <c r="B616" t="s">
        <v>86</v>
      </c>
      <c r="C616" t="s">
        <v>13</v>
      </c>
      <c r="D616" t="s">
        <v>46</v>
      </c>
      <c r="E616">
        <v>33</v>
      </c>
      <c r="F616" s="5" t="s">
        <v>87</v>
      </c>
      <c r="G616" t="s">
        <v>74</v>
      </c>
      <c r="H616" t="s">
        <v>35</v>
      </c>
      <c r="I616" t="s">
        <v>63</v>
      </c>
      <c r="J616" t="s">
        <v>26</v>
      </c>
      <c r="K616" t="s">
        <v>20</v>
      </c>
      <c r="L616">
        <v>731</v>
      </c>
    </row>
    <row r="617" spans="1:12" x14ac:dyDescent="0.3">
      <c r="A617">
        <v>617</v>
      </c>
      <c r="B617" t="s">
        <v>40</v>
      </c>
      <c r="C617" t="s">
        <v>13</v>
      </c>
      <c r="D617" t="s">
        <v>14</v>
      </c>
      <c r="E617">
        <v>39</v>
      </c>
      <c r="F617" s="5" t="s">
        <v>41</v>
      </c>
      <c r="G617" t="s">
        <v>16</v>
      </c>
      <c r="H617" t="s">
        <v>35</v>
      </c>
      <c r="I617" t="s">
        <v>18</v>
      </c>
      <c r="J617" t="s">
        <v>26</v>
      </c>
      <c r="K617" t="s">
        <v>39</v>
      </c>
      <c r="L617">
        <v>692</v>
      </c>
    </row>
    <row r="618" spans="1:12" x14ac:dyDescent="0.3">
      <c r="A618">
        <v>618</v>
      </c>
      <c r="B618" t="s">
        <v>165</v>
      </c>
      <c r="C618" t="s">
        <v>13</v>
      </c>
      <c r="D618" t="s">
        <v>46</v>
      </c>
      <c r="E618">
        <v>31</v>
      </c>
      <c r="F618" s="5" t="s">
        <v>47</v>
      </c>
      <c r="G618" t="s">
        <v>25</v>
      </c>
      <c r="H618" t="s">
        <v>35</v>
      </c>
      <c r="I618" t="s">
        <v>18</v>
      </c>
      <c r="J618" t="s">
        <v>22</v>
      </c>
      <c r="K618" t="s">
        <v>20</v>
      </c>
      <c r="L618">
        <v>672</v>
      </c>
    </row>
    <row r="619" spans="1:12" x14ac:dyDescent="0.3">
      <c r="A619">
        <v>619</v>
      </c>
      <c r="B619" t="s">
        <v>99</v>
      </c>
      <c r="C619" t="s">
        <v>13</v>
      </c>
      <c r="D619" t="s">
        <v>14</v>
      </c>
      <c r="E619">
        <v>44</v>
      </c>
      <c r="F619" s="5" t="s">
        <v>100</v>
      </c>
      <c r="G619" t="s">
        <v>16</v>
      </c>
      <c r="H619" t="s">
        <v>35</v>
      </c>
      <c r="I619" t="s">
        <v>63</v>
      </c>
      <c r="J619" t="s">
        <v>19</v>
      </c>
      <c r="K619" t="s">
        <v>31</v>
      </c>
      <c r="L619">
        <v>815</v>
      </c>
    </row>
    <row r="620" spans="1:12" x14ac:dyDescent="0.3">
      <c r="A620">
        <v>620</v>
      </c>
      <c r="B620" t="s">
        <v>42</v>
      </c>
      <c r="C620" t="s">
        <v>13</v>
      </c>
      <c r="D620" t="s">
        <v>46</v>
      </c>
      <c r="E620">
        <v>35</v>
      </c>
      <c r="F620" s="5" t="s">
        <v>87</v>
      </c>
      <c r="G620" t="s">
        <v>74</v>
      </c>
      <c r="H620" t="s">
        <v>35</v>
      </c>
      <c r="I620" t="s">
        <v>18</v>
      </c>
      <c r="J620" t="s">
        <v>65</v>
      </c>
      <c r="K620" t="s">
        <v>31</v>
      </c>
      <c r="L620">
        <v>624</v>
      </c>
    </row>
    <row r="621" spans="1:12" x14ac:dyDescent="0.3">
      <c r="A621">
        <v>621</v>
      </c>
      <c r="B621" t="s">
        <v>162</v>
      </c>
      <c r="C621" t="s">
        <v>13</v>
      </c>
      <c r="D621" t="s">
        <v>14</v>
      </c>
      <c r="E621">
        <v>38</v>
      </c>
      <c r="F621" s="5" t="s">
        <v>37</v>
      </c>
      <c r="G621" t="s">
        <v>30</v>
      </c>
      <c r="H621" t="s">
        <v>145</v>
      </c>
      <c r="I621" t="s">
        <v>63</v>
      </c>
      <c r="J621" t="s">
        <v>38</v>
      </c>
      <c r="K621" t="s">
        <v>31</v>
      </c>
      <c r="L621">
        <v>683</v>
      </c>
    </row>
    <row r="622" spans="1:12" x14ac:dyDescent="0.3">
      <c r="A622">
        <v>622</v>
      </c>
      <c r="B622" t="s">
        <v>130</v>
      </c>
      <c r="C622" t="s">
        <v>13</v>
      </c>
      <c r="D622" t="s">
        <v>14</v>
      </c>
      <c r="E622">
        <v>37</v>
      </c>
      <c r="F622" s="5" t="s">
        <v>131</v>
      </c>
      <c r="G622" t="s">
        <v>30</v>
      </c>
      <c r="H622" t="s">
        <v>35</v>
      </c>
      <c r="I622" t="s">
        <v>63</v>
      </c>
      <c r="J622" t="s">
        <v>19</v>
      </c>
      <c r="K622" t="s">
        <v>31</v>
      </c>
      <c r="L622">
        <v>414</v>
      </c>
    </row>
    <row r="623" spans="1:12" x14ac:dyDescent="0.3">
      <c r="A623">
        <v>623</v>
      </c>
      <c r="B623" t="s">
        <v>175</v>
      </c>
      <c r="C623" t="s">
        <v>13</v>
      </c>
      <c r="D623" t="s">
        <v>28</v>
      </c>
      <c r="E623">
        <v>52</v>
      </c>
      <c r="F623" s="5" t="s">
        <v>103</v>
      </c>
      <c r="G623" t="s">
        <v>30</v>
      </c>
      <c r="H623" t="s">
        <v>145</v>
      </c>
      <c r="I623" t="s">
        <v>18</v>
      </c>
      <c r="J623" t="s">
        <v>22</v>
      </c>
      <c r="K623" t="s">
        <v>39</v>
      </c>
      <c r="L623">
        <v>626</v>
      </c>
    </row>
    <row r="624" spans="1:12" x14ac:dyDescent="0.3">
      <c r="A624">
        <v>624</v>
      </c>
      <c r="B624" t="s">
        <v>50</v>
      </c>
      <c r="C624" t="s">
        <v>13</v>
      </c>
      <c r="D624" t="s">
        <v>46</v>
      </c>
      <c r="E624">
        <v>29</v>
      </c>
      <c r="F624" s="5" t="s">
        <v>146</v>
      </c>
      <c r="G624" t="s">
        <v>16</v>
      </c>
      <c r="H624" t="s">
        <v>35</v>
      </c>
      <c r="I624" t="s">
        <v>18</v>
      </c>
      <c r="J624" t="s">
        <v>19</v>
      </c>
      <c r="K624" t="s">
        <v>31</v>
      </c>
      <c r="L624">
        <v>311</v>
      </c>
    </row>
    <row r="625" spans="1:12" x14ac:dyDescent="0.3">
      <c r="A625">
        <v>625</v>
      </c>
      <c r="B625" t="s">
        <v>162</v>
      </c>
      <c r="C625" t="s">
        <v>13</v>
      </c>
      <c r="D625" t="s">
        <v>14</v>
      </c>
      <c r="E625">
        <v>36</v>
      </c>
      <c r="F625" s="5" t="s">
        <v>67</v>
      </c>
      <c r="G625" t="s">
        <v>30</v>
      </c>
      <c r="H625" t="s">
        <v>145</v>
      </c>
      <c r="I625" t="s">
        <v>18</v>
      </c>
      <c r="J625" t="s">
        <v>22</v>
      </c>
      <c r="K625" t="s">
        <v>31</v>
      </c>
      <c r="L625">
        <v>692</v>
      </c>
    </row>
    <row r="626" spans="1:12" x14ac:dyDescent="0.3">
      <c r="A626">
        <v>626</v>
      </c>
      <c r="B626" t="s">
        <v>99</v>
      </c>
      <c r="C626" t="s">
        <v>13</v>
      </c>
      <c r="D626" t="s">
        <v>14</v>
      </c>
      <c r="E626">
        <v>44</v>
      </c>
      <c r="F626" s="5" t="s">
        <v>100</v>
      </c>
      <c r="G626" t="s">
        <v>16</v>
      </c>
      <c r="H626" t="s">
        <v>35</v>
      </c>
      <c r="I626" t="s">
        <v>63</v>
      </c>
      <c r="J626" t="s">
        <v>19</v>
      </c>
      <c r="K626" t="s">
        <v>31</v>
      </c>
      <c r="L626">
        <v>815</v>
      </c>
    </row>
    <row r="627" spans="1:12" x14ac:dyDescent="0.3">
      <c r="A627">
        <v>627</v>
      </c>
      <c r="B627" t="s">
        <v>54</v>
      </c>
      <c r="C627" t="s">
        <v>13</v>
      </c>
      <c r="D627" t="s">
        <v>33</v>
      </c>
      <c r="G627" t="s">
        <v>74</v>
      </c>
      <c r="H627" t="s">
        <v>105</v>
      </c>
      <c r="I627" t="s">
        <v>63</v>
      </c>
      <c r="J627" t="s">
        <v>65</v>
      </c>
      <c r="K627" t="s">
        <v>20</v>
      </c>
      <c r="L627">
        <v>660</v>
      </c>
    </row>
    <row r="628" spans="1:12" x14ac:dyDescent="0.3">
      <c r="A628">
        <v>628</v>
      </c>
      <c r="B628" t="s">
        <v>27</v>
      </c>
      <c r="C628" t="s">
        <v>13</v>
      </c>
      <c r="D628" t="s">
        <v>28</v>
      </c>
      <c r="E628">
        <v>47</v>
      </c>
      <c r="F628" s="5" t="s">
        <v>212</v>
      </c>
      <c r="G628" t="s">
        <v>104</v>
      </c>
      <c r="H628" t="s">
        <v>105</v>
      </c>
      <c r="I628" t="s">
        <v>63</v>
      </c>
      <c r="J628" t="s">
        <v>38</v>
      </c>
      <c r="K628" t="s">
        <v>20</v>
      </c>
      <c r="L628">
        <v>346</v>
      </c>
    </row>
    <row r="629" spans="1:12" x14ac:dyDescent="0.3">
      <c r="A629">
        <v>629</v>
      </c>
      <c r="B629" t="s">
        <v>90</v>
      </c>
      <c r="C629" t="s">
        <v>13</v>
      </c>
      <c r="D629" t="s">
        <v>28</v>
      </c>
      <c r="E629">
        <v>49</v>
      </c>
      <c r="F629" s="5" t="s">
        <v>152</v>
      </c>
      <c r="G629" t="s">
        <v>25</v>
      </c>
      <c r="H629" t="s">
        <v>35</v>
      </c>
      <c r="I629" t="s">
        <v>18</v>
      </c>
      <c r="J629" t="s">
        <v>19</v>
      </c>
      <c r="K629" t="s">
        <v>31</v>
      </c>
      <c r="L629">
        <v>641</v>
      </c>
    </row>
    <row r="630" spans="1:12" x14ac:dyDescent="0.3">
      <c r="A630">
        <v>630</v>
      </c>
      <c r="B630" t="s">
        <v>12</v>
      </c>
      <c r="C630" t="s">
        <v>13</v>
      </c>
      <c r="D630" t="s">
        <v>28</v>
      </c>
      <c r="E630">
        <v>53</v>
      </c>
      <c r="F630" s="5" t="s">
        <v>189</v>
      </c>
      <c r="G630" t="s">
        <v>30</v>
      </c>
      <c r="H630" t="s">
        <v>145</v>
      </c>
      <c r="I630" t="s">
        <v>18</v>
      </c>
      <c r="J630" t="s">
        <v>19</v>
      </c>
      <c r="K630" t="s">
        <v>31</v>
      </c>
      <c r="L630">
        <v>551</v>
      </c>
    </row>
    <row r="631" spans="1:12" x14ac:dyDescent="0.3">
      <c r="A631">
        <v>631</v>
      </c>
      <c r="B631" t="s">
        <v>211</v>
      </c>
      <c r="C631" t="s">
        <v>13</v>
      </c>
      <c r="D631" t="s">
        <v>28</v>
      </c>
      <c r="E631">
        <v>47</v>
      </c>
      <c r="F631" s="5" t="s">
        <v>49</v>
      </c>
      <c r="G631" t="s">
        <v>104</v>
      </c>
      <c r="H631" t="s">
        <v>105</v>
      </c>
      <c r="I631" t="s">
        <v>18</v>
      </c>
      <c r="J631" t="s">
        <v>65</v>
      </c>
      <c r="K631" t="s">
        <v>39</v>
      </c>
      <c r="L631">
        <v>526</v>
      </c>
    </row>
    <row r="632" spans="1:12" x14ac:dyDescent="0.3">
      <c r="A632">
        <v>632</v>
      </c>
      <c r="B632" t="s">
        <v>168</v>
      </c>
      <c r="C632" t="s">
        <v>13</v>
      </c>
      <c r="D632" t="s">
        <v>46</v>
      </c>
      <c r="E632">
        <v>34</v>
      </c>
      <c r="F632" s="5" t="s">
        <v>87</v>
      </c>
      <c r="G632" t="s">
        <v>30</v>
      </c>
      <c r="H632" t="s">
        <v>145</v>
      </c>
      <c r="I632" t="s">
        <v>63</v>
      </c>
      <c r="J632" t="s">
        <v>22</v>
      </c>
      <c r="K632" t="s">
        <v>20</v>
      </c>
      <c r="L632">
        <v>341</v>
      </c>
    </row>
    <row r="633" spans="1:12" x14ac:dyDescent="0.3">
      <c r="A633">
        <v>633</v>
      </c>
      <c r="B633" t="s">
        <v>95</v>
      </c>
      <c r="C633" t="s">
        <v>13</v>
      </c>
      <c r="D633" t="s">
        <v>14</v>
      </c>
      <c r="E633">
        <v>37</v>
      </c>
      <c r="F633" s="5" t="s">
        <v>37</v>
      </c>
      <c r="G633" t="s">
        <v>74</v>
      </c>
      <c r="H633" t="s">
        <v>35</v>
      </c>
      <c r="I633" t="s">
        <v>18</v>
      </c>
      <c r="J633" t="s">
        <v>65</v>
      </c>
      <c r="K633" t="s">
        <v>20</v>
      </c>
      <c r="L633">
        <v>479</v>
      </c>
    </row>
    <row r="634" spans="1:12" x14ac:dyDescent="0.3">
      <c r="A634">
        <v>634</v>
      </c>
      <c r="B634" t="s">
        <v>89</v>
      </c>
      <c r="C634" t="s">
        <v>13</v>
      </c>
      <c r="D634" t="s">
        <v>33</v>
      </c>
      <c r="E634">
        <v>23</v>
      </c>
      <c r="F634" s="5" t="s">
        <v>34</v>
      </c>
      <c r="G634" t="s">
        <v>74</v>
      </c>
      <c r="H634" t="s">
        <v>35</v>
      </c>
      <c r="I634" t="s">
        <v>18</v>
      </c>
      <c r="J634" t="s">
        <v>19</v>
      </c>
      <c r="K634" t="s">
        <v>31</v>
      </c>
      <c r="L634">
        <v>588</v>
      </c>
    </row>
    <row r="635" spans="1:12" x14ac:dyDescent="0.3">
      <c r="A635">
        <v>635</v>
      </c>
      <c r="B635" t="s">
        <v>211</v>
      </c>
      <c r="C635" t="s">
        <v>13</v>
      </c>
      <c r="D635" t="s">
        <v>28</v>
      </c>
      <c r="E635">
        <v>46</v>
      </c>
      <c r="F635" s="5" t="s">
        <v>213</v>
      </c>
      <c r="G635" t="s">
        <v>104</v>
      </c>
      <c r="H635" t="s">
        <v>105</v>
      </c>
      <c r="I635" t="s">
        <v>63</v>
      </c>
      <c r="J635" t="s">
        <v>22</v>
      </c>
      <c r="K635" t="s">
        <v>39</v>
      </c>
      <c r="L635">
        <v>604</v>
      </c>
    </row>
    <row r="636" spans="1:12" x14ac:dyDescent="0.3">
      <c r="A636">
        <v>636</v>
      </c>
      <c r="B636" t="s">
        <v>45</v>
      </c>
      <c r="C636" t="s">
        <v>13</v>
      </c>
      <c r="D636" t="s">
        <v>28</v>
      </c>
      <c r="E636">
        <v>51</v>
      </c>
      <c r="F636" s="5" t="s">
        <v>62</v>
      </c>
      <c r="G636" t="s">
        <v>25</v>
      </c>
      <c r="H636" t="s">
        <v>35</v>
      </c>
      <c r="I636" t="s">
        <v>63</v>
      </c>
      <c r="J636" t="s">
        <v>22</v>
      </c>
      <c r="K636" t="s">
        <v>31</v>
      </c>
      <c r="L636">
        <v>375</v>
      </c>
    </row>
    <row r="637" spans="1:12" x14ac:dyDescent="0.3">
      <c r="A637">
        <v>637</v>
      </c>
      <c r="B637" t="s">
        <v>128</v>
      </c>
      <c r="C637" t="s">
        <v>13</v>
      </c>
      <c r="D637" t="s">
        <v>46</v>
      </c>
      <c r="E637">
        <v>29</v>
      </c>
      <c r="F637" s="5" t="s">
        <v>97</v>
      </c>
      <c r="G637" t="s">
        <v>30</v>
      </c>
      <c r="H637" t="s">
        <v>145</v>
      </c>
      <c r="I637" t="s">
        <v>63</v>
      </c>
      <c r="J637" t="s">
        <v>22</v>
      </c>
      <c r="K637" t="s">
        <v>20</v>
      </c>
      <c r="L637">
        <v>799</v>
      </c>
    </row>
    <row r="638" spans="1:12" x14ac:dyDescent="0.3">
      <c r="A638">
        <v>638</v>
      </c>
      <c r="B638" t="s">
        <v>84</v>
      </c>
      <c r="C638" t="s">
        <v>13</v>
      </c>
      <c r="D638" t="s">
        <v>197</v>
      </c>
      <c r="E638">
        <v>57</v>
      </c>
      <c r="F638" s="5" t="s">
        <v>198</v>
      </c>
      <c r="G638" t="s">
        <v>74</v>
      </c>
      <c r="H638" t="s">
        <v>105</v>
      </c>
      <c r="I638" t="s">
        <v>18</v>
      </c>
      <c r="J638" t="s">
        <v>19</v>
      </c>
      <c r="K638" t="s">
        <v>31</v>
      </c>
      <c r="L638">
        <v>472</v>
      </c>
    </row>
    <row r="639" spans="1:12" x14ac:dyDescent="0.3">
      <c r="A639">
        <v>639</v>
      </c>
      <c r="B639" t="s">
        <v>106</v>
      </c>
      <c r="C639" t="s">
        <v>13</v>
      </c>
      <c r="D639" t="s">
        <v>14</v>
      </c>
      <c r="E639">
        <v>36</v>
      </c>
      <c r="F639" s="5" t="s">
        <v>67</v>
      </c>
      <c r="G639" t="s">
        <v>25</v>
      </c>
      <c r="H639" t="s">
        <v>35</v>
      </c>
      <c r="I639" t="s">
        <v>63</v>
      </c>
      <c r="J639" t="s">
        <v>38</v>
      </c>
      <c r="K639" t="s">
        <v>31</v>
      </c>
      <c r="L639">
        <v>796</v>
      </c>
    </row>
    <row r="640" spans="1:12" x14ac:dyDescent="0.3">
      <c r="A640">
        <v>640</v>
      </c>
      <c r="B640" t="s">
        <v>96</v>
      </c>
      <c r="C640" t="s">
        <v>13</v>
      </c>
      <c r="D640" t="s">
        <v>46</v>
      </c>
      <c r="E640">
        <v>26</v>
      </c>
      <c r="F640" s="5" t="s">
        <v>97</v>
      </c>
      <c r="G640" t="s">
        <v>74</v>
      </c>
      <c r="H640" t="s">
        <v>35</v>
      </c>
      <c r="I640" t="s">
        <v>18</v>
      </c>
      <c r="J640" t="s">
        <v>38</v>
      </c>
      <c r="K640" t="s">
        <v>39</v>
      </c>
      <c r="L640">
        <v>522</v>
      </c>
    </row>
    <row r="641" spans="1:12" x14ac:dyDescent="0.3">
      <c r="A641">
        <v>641</v>
      </c>
      <c r="B641" t="s">
        <v>68</v>
      </c>
      <c r="C641" t="s">
        <v>13</v>
      </c>
      <c r="D641" t="s">
        <v>46</v>
      </c>
      <c r="E641">
        <v>28</v>
      </c>
      <c r="F641" s="5" t="s">
        <v>170</v>
      </c>
      <c r="G641" t="s">
        <v>30</v>
      </c>
      <c r="H641" t="s">
        <v>145</v>
      </c>
      <c r="I641" t="s">
        <v>18</v>
      </c>
      <c r="J641" t="s">
        <v>38</v>
      </c>
      <c r="K641" t="s">
        <v>39</v>
      </c>
      <c r="L641">
        <v>432</v>
      </c>
    </row>
    <row r="642" spans="1:12" x14ac:dyDescent="0.3">
      <c r="A642">
        <v>642</v>
      </c>
      <c r="B642" t="s">
        <v>199</v>
      </c>
      <c r="C642" t="s">
        <v>13</v>
      </c>
      <c r="D642" t="s">
        <v>28</v>
      </c>
      <c r="E642">
        <v>49</v>
      </c>
      <c r="F642" s="5" t="s">
        <v>200</v>
      </c>
      <c r="G642" t="s">
        <v>74</v>
      </c>
      <c r="H642" t="s">
        <v>105</v>
      </c>
      <c r="I642" t="s">
        <v>18</v>
      </c>
      <c r="J642" t="s">
        <v>22</v>
      </c>
      <c r="K642" t="s">
        <v>39</v>
      </c>
      <c r="L642">
        <v>519</v>
      </c>
    </row>
    <row r="643" spans="1:12" x14ac:dyDescent="0.3">
      <c r="A643">
        <v>643</v>
      </c>
      <c r="B643" t="s">
        <v>70</v>
      </c>
      <c r="C643" t="s">
        <v>13</v>
      </c>
      <c r="D643" t="s">
        <v>28</v>
      </c>
      <c r="E643">
        <v>52</v>
      </c>
      <c r="F643" s="5" t="s">
        <v>103</v>
      </c>
      <c r="G643" t="s">
        <v>104</v>
      </c>
      <c r="H643" t="s">
        <v>105</v>
      </c>
      <c r="I643" t="s">
        <v>18</v>
      </c>
      <c r="J643" t="s">
        <v>65</v>
      </c>
      <c r="K643" t="s">
        <v>31</v>
      </c>
      <c r="L643">
        <v>557</v>
      </c>
    </row>
    <row r="644" spans="1:12" x14ac:dyDescent="0.3">
      <c r="A644">
        <v>644</v>
      </c>
      <c r="B644" t="s">
        <v>12</v>
      </c>
      <c r="C644" t="s">
        <v>13</v>
      </c>
      <c r="D644" t="s">
        <v>14</v>
      </c>
      <c r="E644">
        <v>36</v>
      </c>
      <c r="F644" s="5" t="s">
        <v>15</v>
      </c>
      <c r="G644" t="s">
        <v>16</v>
      </c>
      <c r="H644" t="s">
        <v>17</v>
      </c>
      <c r="I644" t="s">
        <v>18</v>
      </c>
      <c r="J644" t="s">
        <v>19</v>
      </c>
      <c r="K644" t="s">
        <v>20</v>
      </c>
      <c r="L644">
        <v>419</v>
      </c>
    </row>
    <row r="645" spans="1:12" x14ac:dyDescent="0.3">
      <c r="A645">
        <v>645</v>
      </c>
      <c r="B645" t="s">
        <v>165</v>
      </c>
      <c r="C645" t="s">
        <v>13</v>
      </c>
      <c r="D645" t="s">
        <v>46</v>
      </c>
      <c r="E645">
        <v>29</v>
      </c>
      <c r="F645" s="5" t="s">
        <v>53</v>
      </c>
      <c r="G645" t="s">
        <v>30</v>
      </c>
      <c r="H645" t="s">
        <v>145</v>
      </c>
      <c r="I645" t="s">
        <v>63</v>
      </c>
      <c r="J645" t="s">
        <v>65</v>
      </c>
      <c r="K645" t="s">
        <v>20</v>
      </c>
      <c r="L645">
        <v>695</v>
      </c>
    </row>
    <row r="646" spans="1:12" x14ac:dyDescent="0.3">
      <c r="A646">
        <v>646</v>
      </c>
      <c r="B646" t="s">
        <v>95</v>
      </c>
      <c r="C646" t="s">
        <v>13</v>
      </c>
      <c r="D646" t="s">
        <v>14</v>
      </c>
      <c r="E646">
        <v>37</v>
      </c>
      <c r="F646" s="5" t="s">
        <v>37</v>
      </c>
      <c r="G646" t="s">
        <v>74</v>
      </c>
      <c r="H646" t="s">
        <v>35</v>
      </c>
      <c r="I646" t="s">
        <v>18</v>
      </c>
      <c r="J646" t="s">
        <v>65</v>
      </c>
      <c r="K646" t="s">
        <v>20</v>
      </c>
      <c r="L646">
        <v>479</v>
      </c>
    </row>
    <row r="647" spans="1:12" x14ac:dyDescent="0.3">
      <c r="A647">
        <v>647</v>
      </c>
      <c r="B647" t="s">
        <v>54</v>
      </c>
      <c r="C647" t="s">
        <v>13</v>
      </c>
      <c r="D647" t="s">
        <v>33</v>
      </c>
      <c r="G647" t="s">
        <v>74</v>
      </c>
      <c r="H647" t="s">
        <v>105</v>
      </c>
      <c r="I647" t="s">
        <v>63</v>
      </c>
      <c r="J647" t="s">
        <v>65</v>
      </c>
      <c r="K647" t="s">
        <v>20</v>
      </c>
      <c r="L647">
        <v>660</v>
      </c>
    </row>
    <row r="648" spans="1:12" x14ac:dyDescent="0.3">
      <c r="A648">
        <v>648</v>
      </c>
      <c r="B648" t="s">
        <v>23</v>
      </c>
      <c r="C648" t="s">
        <v>13</v>
      </c>
      <c r="D648" t="s">
        <v>46</v>
      </c>
      <c r="E648">
        <v>34</v>
      </c>
      <c r="F648" s="5" t="s">
        <v>87</v>
      </c>
      <c r="G648" t="s">
        <v>16</v>
      </c>
      <c r="H648" t="s">
        <v>35</v>
      </c>
      <c r="I648" t="s">
        <v>18</v>
      </c>
      <c r="J648" t="s">
        <v>38</v>
      </c>
      <c r="K648" t="s">
        <v>39</v>
      </c>
      <c r="L648">
        <v>756</v>
      </c>
    </row>
    <row r="649" spans="1:12" x14ac:dyDescent="0.3">
      <c r="A649">
        <v>649</v>
      </c>
      <c r="B649" t="s">
        <v>116</v>
      </c>
      <c r="C649" t="s">
        <v>13</v>
      </c>
      <c r="D649" t="s">
        <v>14</v>
      </c>
      <c r="E649">
        <v>36</v>
      </c>
      <c r="F649" s="5" t="s">
        <v>67</v>
      </c>
      <c r="G649" t="s">
        <v>30</v>
      </c>
      <c r="H649" t="s">
        <v>145</v>
      </c>
      <c r="I649" t="s">
        <v>18</v>
      </c>
      <c r="J649" t="s">
        <v>65</v>
      </c>
      <c r="K649" t="s">
        <v>39</v>
      </c>
      <c r="L649">
        <v>514</v>
      </c>
    </row>
    <row r="650" spans="1:12" x14ac:dyDescent="0.3">
      <c r="A650">
        <v>650</v>
      </c>
      <c r="B650" t="s">
        <v>122</v>
      </c>
      <c r="C650" t="s">
        <v>13</v>
      </c>
      <c r="D650" t="s">
        <v>14</v>
      </c>
      <c r="E650">
        <v>44</v>
      </c>
      <c r="F650" s="5" t="s">
        <v>123</v>
      </c>
      <c r="G650" t="s">
        <v>74</v>
      </c>
      <c r="H650" t="s">
        <v>35</v>
      </c>
      <c r="I650" t="s">
        <v>63</v>
      </c>
      <c r="J650" t="s">
        <v>38</v>
      </c>
      <c r="K650" t="s">
        <v>39</v>
      </c>
      <c r="L650">
        <v>601</v>
      </c>
    </row>
    <row r="651" spans="1:12" x14ac:dyDescent="0.3">
      <c r="A651">
        <v>651</v>
      </c>
      <c r="B651" t="s">
        <v>120</v>
      </c>
      <c r="C651" t="s">
        <v>13</v>
      </c>
      <c r="D651" t="s">
        <v>14</v>
      </c>
      <c r="E651">
        <v>38</v>
      </c>
      <c r="F651" s="5" t="s">
        <v>37</v>
      </c>
      <c r="G651" t="s">
        <v>25</v>
      </c>
      <c r="H651" t="s">
        <v>35</v>
      </c>
      <c r="I651" t="s">
        <v>44</v>
      </c>
      <c r="J651" t="s">
        <v>38</v>
      </c>
      <c r="K651" t="s">
        <v>31</v>
      </c>
      <c r="L651">
        <v>696</v>
      </c>
    </row>
    <row r="652" spans="1:12" x14ac:dyDescent="0.3">
      <c r="A652">
        <v>652</v>
      </c>
      <c r="B652" t="s">
        <v>84</v>
      </c>
      <c r="C652" t="s">
        <v>13</v>
      </c>
      <c r="D652" t="s">
        <v>28</v>
      </c>
      <c r="E652">
        <v>46</v>
      </c>
      <c r="F652" s="5" t="s">
        <v>59</v>
      </c>
      <c r="G652" t="s">
        <v>30</v>
      </c>
      <c r="H652" t="s">
        <v>145</v>
      </c>
      <c r="I652" t="s">
        <v>44</v>
      </c>
      <c r="J652" t="s">
        <v>19</v>
      </c>
      <c r="K652" t="s">
        <v>31</v>
      </c>
      <c r="L652">
        <v>481</v>
      </c>
    </row>
    <row r="653" spans="1:12" x14ac:dyDescent="0.3">
      <c r="A653">
        <v>653</v>
      </c>
      <c r="B653" t="s">
        <v>114</v>
      </c>
      <c r="C653" t="s">
        <v>13</v>
      </c>
      <c r="D653" t="s">
        <v>28</v>
      </c>
      <c r="E653">
        <v>49</v>
      </c>
      <c r="F653" s="5" t="s">
        <v>61</v>
      </c>
      <c r="G653" t="s">
        <v>74</v>
      </c>
      <c r="H653" t="s">
        <v>35</v>
      </c>
      <c r="I653" t="s">
        <v>18</v>
      </c>
      <c r="J653" t="s">
        <v>65</v>
      </c>
      <c r="K653" t="s">
        <v>31</v>
      </c>
      <c r="L653">
        <v>572</v>
      </c>
    </row>
    <row r="654" spans="1:12" x14ac:dyDescent="0.3">
      <c r="A654">
        <v>654</v>
      </c>
      <c r="B654" t="s">
        <v>68</v>
      </c>
      <c r="C654" t="s">
        <v>13</v>
      </c>
      <c r="D654" t="s">
        <v>46</v>
      </c>
      <c r="E654">
        <v>28</v>
      </c>
      <c r="F654" s="5" t="s">
        <v>69</v>
      </c>
      <c r="G654" t="s">
        <v>25</v>
      </c>
      <c r="H654" t="s">
        <v>35</v>
      </c>
      <c r="I654" t="s">
        <v>18</v>
      </c>
      <c r="J654" t="s">
        <v>38</v>
      </c>
      <c r="K654" t="s">
        <v>31</v>
      </c>
      <c r="L654">
        <v>385</v>
      </c>
    </row>
    <row r="655" spans="1:12" x14ac:dyDescent="0.3">
      <c r="A655">
        <v>655</v>
      </c>
      <c r="B655" t="s">
        <v>54</v>
      </c>
      <c r="C655" t="s">
        <v>13</v>
      </c>
      <c r="D655" t="s">
        <v>46</v>
      </c>
      <c r="E655">
        <v>29</v>
      </c>
      <c r="F655" s="5" t="s">
        <v>53</v>
      </c>
      <c r="G655" t="s">
        <v>30</v>
      </c>
      <c r="H655" t="s">
        <v>145</v>
      </c>
      <c r="I655" t="s">
        <v>18</v>
      </c>
      <c r="J655" t="s">
        <v>22</v>
      </c>
      <c r="K655" t="s">
        <v>39</v>
      </c>
      <c r="L655">
        <v>324</v>
      </c>
    </row>
    <row r="656" spans="1:12" x14ac:dyDescent="0.3">
      <c r="A656">
        <v>656</v>
      </c>
      <c r="B656" t="s">
        <v>89</v>
      </c>
      <c r="C656" t="s">
        <v>13</v>
      </c>
      <c r="D656" t="s">
        <v>14</v>
      </c>
      <c r="E656">
        <v>43</v>
      </c>
      <c r="F656" s="5" t="s">
        <v>203</v>
      </c>
      <c r="G656" t="s">
        <v>74</v>
      </c>
      <c r="H656" t="s">
        <v>105</v>
      </c>
      <c r="I656" t="s">
        <v>44</v>
      </c>
      <c r="J656" t="s">
        <v>22</v>
      </c>
      <c r="K656" t="s">
        <v>31</v>
      </c>
      <c r="L656">
        <v>300</v>
      </c>
    </row>
    <row r="657" spans="1:12" x14ac:dyDescent="0.3">
      <c r="A657">
        <v>657</v>
      </c>
      <c r="B657" t="s">
        <v>60</v>
      </c>
      <c r="C657" t="s">
        <v>13</v>
      </c>
      <c r="D657" t="s">
        <v>28</v>
      </c>
      <c r="E657">
        <v>47</v>
      </c>
      <c r="F657" s="5" t="s">
        <v>61</v>
      </c>
      <c r="G657" t="s">
        <v>25</v>
      </c>
      <c r="H657" t="s">
        <v>35</v>
      </c>
      <c r="I657" t="s">
        <v>18</v>
      </c>
      <c r="J657" t="s">
        <v>19</v>
      </c>
      <c r="K657" t="s">
        <v>31</v>
      </c>
      <c r="L657">
        <v>546</v>
      </c>
    </row>
    <row r="658" spans="1:12" x14ac:dyDescent="0.3">
      <c r="A658">
        <v>658</v>
      </c>
      <c r="B658" t="s">
        <v>128</v>
      </c>
      <c r="C658" t="s">
        <v>13</v>
      </c>
      <c r="D658" t="s">
        <v>14</v>
      </c>
      <c r="E658">
        <v>36</v>
      </c>
      <c r="F658" s="5" t="s">
        <v>67</v>
      </c>
      <c r="G658" t="s">
        <v>25</v>
      </c>
      <c r="H658" t="s">
        <v>35</v>
      </c>
      <c r="I658" t="s">
        <v>63</v>
      </c>
      <c r="J658" t="s">
        <v>22</v>
      </c>
      <c r="K658" t="s">
        <v>20</v>
      </c>
      <c r="L658">
        <v>489</v>
      </c>
    </row>
    <row r="659" spans="1:12" x14ac:dyDescent="0.3">
      <c r="A659">
        <v>659</v>
      </c>
      <c r="B659" t="s">
        <v>40</v>
      </c>
      <c r="C659" t="s">
        <v>13</v>
      </c>
      <c r="D659" t="s">
        <v>14</v>
      </c>
      <c r="E659">
        <v>39</v>
      </c>
      <c r="F659" s="5" t="s">
        <v>41</v>
      </c>
      <c r="G659" t="s">
        <v>16</v>
      </c>
      <c r="H659" t="s">
        <v>35</v>
      </c>
      <c r="I659" t="s">
        <v>18</v>
      </c>
      <c r="J659" t="s">
        <v>26</v>
      </c>
      <c r="K659" t="s">
        <v>39</v>
      </c>
      <c r="L659">
        <v>692</v>
      </c>
    </row>
    <row r="660" spans="1:12" x14ac:dyDescent="0.3">
      <c r="A660">
        <v>660</v>
      </c>
      <c r="B660" t="s">
        <v>93</v>
      </c>
      <c r="C660" t="s">
        <v>13</v>
      </c>
      <c r="D660" t="s">
        <v>46</v>
      </c>
      <c r="E660">
        <v>32</v>
      </c>
      <c r="F660" s="5" t="s">
        <v>71</v>
      </c>
      <c r="G660" t="s">
        <v>74</v>
      </c>
      <c r="H660" t="s">
        <v>35</v>
      </c>
      <c r="I660" t="s">
        <v>18</v>
      </c>
      <c r="J660" t="s">
        <v>26</v>
      </c>
      <c r="K660" t="s">
        <v>20</v>
      </c>
      <c r="L660">
        <v>821</v>
      </c>
    </row>
    <row r="661" spans="1:12" x14ac:dyDescent="0.3">
      <c r="A661">
        <v>661</v>
      </c>
      <c r="B661" t="s">
        <v>56</v>
      </c>
      <c r="C661" t="s">
        <v>13</v>
      </c>
      <c r="D661" t="s">
        <v>28</v>
      </c>
      <c r="E661">
        <v>53</v>
      </c>
      <c r="F661" s="5" t="s">
        <v>57</v>
      </c>
      <c r="G661" t="s">
        <v>25</v>
      </c>
      <c r="H661" t="s">
        <v>35</v>
      </c>
      <c r="I661" t="s">
        <v>18</v>
      </c>
      <c r="J661" t="s">
        <v>19</v>
      </c>
      <c r="K661" t="s">
        <v>31</v>
      </c>
      <c r="L661">
        <v>488</v>
      </c>
    </row>
    <row r="662" spans="1:12" x14ac:dyDescent="0.3">
      <c r="A662">
        <v>662</v>
      </c>
      <c r="B662" t="s">
        <v>54</v>
      </c>
      <c r="C662" t="s">
        <v>13</v>
      </c>
      <c r="D662" t="s">
        <v>14</v>
      </c>
      <c r="E662">
        <v>39</v>
      </c>
      <c r="F662" s="5" t="s">
        <v>55</v>
      </c>
      <c r="G662" t="s">
        <v>25</v>
      </c>
      <c r="H662" t="s">
        <v>35</v>
      </c>
      <c r="I662" t="s">
        <v>18</v>
      </c>
      <c r="J662" t="s">
        <v>38</v>
      </c>
      <c r="K662" t="s">
        <v>20</v>
      </c>
      <c r="L662">
        <v>571</v>
      </c>
    </row>
    <row r="663" spans="1:12" x14ac:dyDescent="0.3">
      <c r="A663">
        <v>663</v>
      </c>
      <c r="B663" t="s">
        <v>54</v>
      </c>
      <c r="C663" t="s">
        <v>13</v>
      </c>
      <c r="D663" t="s">
        <v>33</v>
      </c>
      <c r="G663" t="s">
        <v>74</v>
      </c>
      <c r="H663" t="s">
        <v>105</v>
      </c>
      <c r="I663" t="s">
        <v>63</v>
      </c>
      <c r="J663" t="s">
        <v>65</v>
      </c>
      <c r="K663" t="s">
        <v>20</v>
      </c>
      <c r="L663">
        <v>660</v>
      </c>
    </row>
    <row r="664" spans="1:12" x14ac:dyDescent="0.3">
      <c r="A664">
        <v>664</v>
      </c>
      <c r="B664" t="s">
        <v>82</v>
      </c>
      <c r="C664" t="s">
        <v>13</v>
      </c>
      <c r="D664" t="s">
        <v>46</v>
      </c>
      <c r="E664">
        <v>35</v>
      </c>
      <c r="F664" s="5" t="s">
        <v>91</v>
      </c>
      <c r="G664" t="s">
        <v>74</v>
      </c>
      <c r="H664" t="s">
        <v>35</v>
      </c>
      <c r="I664" t="s">
        <v>18</v>
      </c>
      <c r="J664" t="s">
        <v>26</v>
      </c>
      <c r="K664" t="s">
        <v>39</v>
      </c>
      <c r="L664">
        <v>656</v>
      </c>
    </row>
    <row r="665" spans="1:12" x14ac:dyDescent="0.3">
      <c r="A665">
        <v>665</v>
      </c>
      <c r="B665" t="s">
        <v>23</v>
      </c>
      <c r="C665" t="s">
        <v>13</v>
      </c>
      <c r="D665" t="s">
        <v>14</v>
      </c>
      <c r="E665">
        <v>43</v>
      </c>
      <c r="F665" s="5" t="s">
        <v>24</v>
      </c>
      <c r="G665" t="s">
        <v>25</v>
      </c>
      <c r="H665" t="s">
        <v>17</v>
      </c>
      <c r="I665" t="s">
        <v>18</v>
      </c>
      <c r="J665" t="s">
        <v>26</v>
      </c>
      <c r="K665" t="s">
        <v>20</v>
      </c>
      <c r="L665">
        <v>645</v>
      </c>
    </row>
    <row r="666" spans="1:12" x14ac:dyDescent="0.3">
      <c r="A666">
        <v>666</v>
      </c>
      <c r="B666" t="s">
        <v>133</v>
      </c>
      <c r="C666" t="s">
        <v>13</v>
      </c>
      <c r="D666" t="s">
        <v>33</v>
      </c>
      <c r="E666">
        <v>22</v>
      </c>
      <c r="F666" s="5" t="s">
        <v>159</v>
      </c>
      <c r="G666" t="s">
        <v>30</v>
      </c>
      <c r="H666" t="s">
        <v>145</v>
      </c>
      <c r="I666" t="s">
        <v>63</v>
      </c>
      <c r="J666" t="s">
        <v>22</v>
      </c>
      <c r="K666" t="s">
        <v>39</v>
      </c>
      <c r="L666">
        <v>564</v>
      </c>
    </row>
    <row r="667" spans="1:12" x14ac:dyDescent="0.3">
      <c r="A667">
        <v>667</v>
      </c>
      <c r="B667" t="s">
        <v>54</v>
      </c>
      <c r="C667" t="s">
        <v>13</v>
      </c>
      <c r="D667" t="s">
        <v>46</v>
      </c>
      <c r="E667">
        <v>29</v>
      </c>
      <c r="F667" s="5" t="s">
        <v>53</v>
      </c>
      <c r="G667" t="s">
        <v>30</v>
      </c>
      <c r="H667" t="s">
        <v>145</v>
      </c>
      <c r="I667" t="s">
        <v>18</v>
      </c>
      <c r="J667" t="s">
        <v>22</v>
      </c>
      <c r="K667" t="s">
        <v>39</v>
      </c>
      <c r="L667">
        <v>324</v>
      </c>
    </row>
    <row r="668" spans="1:12" x14ac:dyDescent="0.3">
      <c r="A668">
        <v>668</v>
      </c>
      <c r="B668" t="s">
        <v>121</v>
      </c>
      <c r="C668" t="s">
        <v>13</v>
      </c>
      <c r="D668" t="s">
        <v>14</v>
      </c>
      <c r="E668">
        <v>45</v>
      </c>
      <c r="F668" s="5" t="s">
        <v>24</v>
      </c>
      <c r="G668" t="s">
        <v>25</v>
      </c>
      <c r="H668" t="s">
        <v>35</v>
      </c>
      <c r="I668" t="s">
        <v>18</v>
      </c>
      <c r="J668" t="s">
        <v>19</v>
      </c>
      <c r="K668" t="s">
        <v>39</v>
      </c>
      <c r="L668">
        <v>311</v>
      </c>
    </row>
    <row r="669" spans="1:12" x14ac:dyDescent="0.3">
      <c r="A669">
        <v>669</v>
      </c>
      <c r="B669" t="s">
        <v>175</v>
      </c>
      <c r="C669" t="s">
        <v>13</v>
      </c>
      <c r="D669" t="s">
        <v>28</v>
      </c>
      <c r="E669">
        <v>52</v>
      </c>
      <c r="F669" s="5" t="s">
        <v>103</v>
      </c>
      <c r="G669" t="s">
        <v>30</v>
      </c>
      <c r="H669" t="s">
        <v>145</v>
      </c>
      <c r="I669" t="s">
        <v>18</v>
      </c>
      <c r="J669" t="s">
        <v>22</v>
      </c>
      <c r="K669" t="s">
        <v>39</v>
      </c>
      <c r="L669">
        <v>626</v>
      </c>
    </row>
    <row r="670" spans="1:12" x14ac:dyDescent="0.3">
      <c r="A670">
        <v>670</v>
      </c>
      <c r="B670" t="s">
        <v>112</v>
      </c>
      <c r="C670" t="s">
        <v>13</v>
      </c>
      <c r="D670" t="s">
        <v>14</v>
      </c>
      <c r="E670">
        <v>44</v>
      </c>
      <c r="F670" s="5" t="s">
        <v>118</v>
      </c>
      <c r="G670" t="s">
        <v>30</v>
      </c>
      <c r="H670" t="s">
        <v>35</v>
      </c>
      <c r="I670" t="s">
        <v>18</v>
      </c>
      <c r="J670" t="s">
        <v>65</v>
      </c>
      <c r="K670" t="s">
        <v>20</v>
      </c>
      <c r="L670">
        <v>342</v>
      </c>
    </row>
    <row r="671" spans="1:12" x14ac:dyDescent="0.3">
      <c r="A671">
        <v>671</v>
      </c>
      <c r="B671" t="s">
        <v>164</v>
      </c>
      <c r="C671" t="s">
        <v>13</v>
      </c>
      <c r="D671" t="s">
        <v>14</v>
      </c>
      <c r="E671">
        <v>38</v>
      </c>
      <c r="F671" s="5" t="s">
        <v>37</v>
      </c>
      <c r="G671" t="s">
        <v>30</v>
      </c>
      <c r="H671" t="s">
        <v>145</v>
      </c>
      <c r="I671" t="s">
        <v>18</v>
      </c>
      <c r="J671" t="s">
        <v>38</v>
      </c>
      <c r="K671" t="s">
        <v>39</v>
      </c>
      <c r="L671">
        <v>398</v>
      </c>
    </row>
    <row r="672" spans="1:12" x14ac:dyDescent="0.3">
      <c r="A672">
        <v>672</v>
      </c>
      <c r="B672" t="s">
        <v>153</v>
      </c>
      <c r="C672" t="s">
        <v>13</v>
      </c>
      <c r="D672" t="s">
        <v>14</v>
      </c>
      <c r="E672">
        <v>40</v>
      </c>
      <c r="F672" s="5" t="s">
        <v>85</v>
      </c>
      <c r="G672" t="s">
        <v>30</v>
      </c>
      <c r="H672" t="s">
        <v>145</v>
      </c>
      <c r="I672" t="s">
        <v>18</v>
      </c>
      <c r="J672" t="s">
        <v>26</v>
      </c>
      <c r="K672" t="s">
        <v>20</v>
      </c>
      <c r="L672">
        <v>318</v>
      </c>
    </row>
    <row r="673" spans="1:12" x14ac:dyDescent="0.3">
      <c r="A673">
        <v>673</v>
      </c>
      <c r="B673" t="s">
        <v>116</v>
      </c>
      <c r="C673" t="s">
        <v>13</v>
      </c>
      <c r="D673" t="s">
        <v>14</v>
      </c>
      <c r="E673">
        <v>36</v>
      </c>
      <c r="F673" s="5" t="s">
        <v>67</v>
      </c>
      <c r="G673" t="s">
        <v>30</v>
      </c>
      <c r="H673" t="s">
        <v>145</v>
      </c>
      <c r="I673" t="s">
        <v>18</v>
      </c>
      <c r="J673" t="s">
        <v>65</v>
      </c>
      <c r="K673" t="s">
        <v>39</v>
      </c>
      <c r="L673">
        <v>514</v>
      </c>
    </row>
    <row r="674" spans="1:12" x14ac:dyDescent="0.3">
      <c r="A674">
        <v>674</v>
      </c>
      <c r="B674" t="s">
        <v>12</v>
      </c>
      <c r="C674" t="s">
        <v>13</v>
      </c>
      <c r="D674" t="s">
        <v>28</v>
      </c>
      <c r="E674">
        <v>53</v>
      </c>
      <c r="F674" s="5" t="s">
        <v>189</v>
      </c>
      <c r="G674" t="s">
        <v>30</v>
      </c>
      <c r="H674" t="s">
        <v>145</v>
      </c>
      <c r="I674" t="s">
        <v>18</v>
      </c>
      <c r="J674" t="s">
        <v>19</v>
      </c>
      <c r="K674" t="s">
        <v>31</v>
      </c>
      <c r="L674">
        <v>551</v>
      </c>
    </row>
    <row r="675" spans="1:12" x14ac:dyDescent="0.3">
      <c r="A675">
        <v>675</v>
      </c>
      <c r="B675" t="s">
        <v>50</v>
      </c>
      <c r="C675" t="s">
        <v>13</v>
      </c>
      <c r="D675" t="s">
        <v>46</v>
      </c>
      <c r="E675">
        <v>29</v>
      </c>
      <c r="F675" s="5" t="s">
        <v>146</v>
      </c>
      <c r="G675" t="s">
        <v>16</v>
      </c>
      <c r="H675" t="s">
        <v>35</v>
      </c>
      <c r="I675" t="s">
        <v>18</v>
      </c>
      <c r="J675" t="s">
        <v>19</v>
      </c>
      <c r="K675" t="s">
        <v>31</v>
      </c>
      <c r="L675">
        <v>311</v>
      </c>
    </row>
    <row r="676" spans="1:12" x14ac:dyDescent="0.3">
      <c r="A676">
        <v>676</v>
      </c>
      <c r="B676" t="s">
        <v>27</v>
      </c>
      <c r="C676" t="s">
        <v>13</v>
      </c>
      <c r="D676" t="s">
        <v>28</v>
      </c>
      <c r="E676">
        <v>47</v>
      </c>
      <c r="F676" s="5" t="s">
        <v>212</v>
      </c>
      <c r="G676" t="s">
        <v>104</v>
      </c>
      <c r="H676" t="s">
        <v>105</v>
      </c>
      <c r="I676" t="s">
        <v>63</v>
      </c>
      <c r="J676" t="s">
        <v>38</v>
      </c>
      <c r="K676" t="s">
        <v>20</v>
      </c>
      <c r="L676">
        <v>346</v>
      </c>
    </row>
    <row r="677" spans="1:12" x14ac:dyDescent="0.3">
      <c r="A677">
        <v>677</v>
      </c>
      <c r="B677" t="s">
        <v>112</v>
      </c>
      <c r="C677" t="s">
        <v>13</v>
      </c>
      <c r="D677" t="s">
        <v>46</v>
      </c>
      <c r="E677">
        <v>28</v>
      </c>
      <c r="F677" s="5" t="s">
        <v>97</v>
      </c>
      <c r="G677" t="s">
        <v>25</v>
      </c>
      <c r="H677" t="s">
        <v>35</v>
      </c>
      <c r="I677" t="s">
        <v>63</v>
      </c>
      <c r="J677" t="s">
        <v>19</v>
      </c>
      <c r="K677" t="s">
        <v>31</v>
      </c>
      <c r="L677">
        <v>844</v>
      </c>
    </row>
    <row r="678" spans="1:12" x14ac:dyDescent="0.3">
      <c r="A678">
        <v>678</v>
      </c>
      <c r="B678" t="s">
        <v>72</v>
      </c>
      <c r="C678" t="s">
        <v>13</v>
      </c>
      <c r="D678" t="s">
        <v>28</v>
      </c>
      <c r="E678">
        <v>49</v>
      </c>
      <c r="F678" s="5" t="s">
        <v>167</v>
      </c>
      <c r="G678" t="s">
        <v>74</v>
      </c>
      <c r="H678" t="s">
        <v>105</v>
      </c>
      <c r="I678" t="s">
        <v>18</v>
      </c>
      <c r="J678" t="s">
        <v>65</v>
      </c>
      <c r="K678" t="s">
        <v>39</v>
      </c>
      <c r="L678">
        <v>357</v>
      </c>
    </row>
    <row r="679" spans="1:12" x14ac:dyDescent="0.3">
      <c r="A679">
        <v>679</v>
      </c>
      <c r="B679" t="s">
        <v>102</v>
      </c>
      <c r="C679" t="s">
        <v>13</v>
      </c>
      <c r="D679" t="s">
        <v>14</v>
      </c>
      <c r="E679">
        <v>38</v>
      </c>
      <c r="F679" s="5" t="s">
        <v>91</v>
      </c>
      <c r="G679" t="s">
        <v>30</v>
      </c>
      <c r="H679" t="s">
        <v>145</v>
      </c>
      <c r="I679" t="s">
        <v>18</v>
      </c>
      <c r="J679" t="s">
        <v>19</v>
      </c>
      <c r="K679" t="s">
        <v>20</v>
      </c>
      <c r="L679">
        <v>467</v>
      </c>
    </row>
    <row r="680" spans="1:12" x14ac:dyDescent="0.3">
      <c r="A680">
        <v>680</v>
      </c>
      <c r="B680" t="s">
        <v>23</v>
      </c>
      <c r="C680" t="s">
        <v>13</v>
      </c>
      <c r="D680" t="s">
        <v>46</v>
      </c>
      <c r="E680">
        <v>34</v>
      </c>
      <c r="F680" s="5" t="s">
        <v>87</v>
      </c>
      <c r="G680" t="s">
        <v>16</v>
      </c>
      <c r="H680" t="s">
        <v>35</v>
      </c>
      <c r="I680" t="s">
        <v>18</v>
      </c>
      <c r="J680" t="s">
        <v>38</v>
      </c>
      <c r="K680" t="s">
        <v>39</v>
      </c>
      <c r="L680">
        <v>756</v>
      </c>
    </row>
    <row r="681" spans="1:12" x14ac:dyDescent="0.3">
      <c r="A681">
        <v>681</v>
      </c>
      <c r="B681" t="s">
        <v>116</v>
      </c>
      <c r="C681" t="s">
        <v>13</v>
      </c>
      <c r="D681" t="s">
        <v>46</v>
      </c>
      <c r="E681">
        <v>34</v>
      </c>
      <c r="F681" s="5" t="s">
        <v>71</v>
      </c>
      <c r="G681" t="s">
        <v>30</v>
      </c>
      <c r="H681" t="s">
        <v>145</v>
      </c>
      <c r="I681" t="s">
        <v>63</v>
      </c>
      <c r="J681" t="s">
        <v>19</v>
      </c>
      <c r="K681" t="s">
        <v>31</v>
      </c>
      <c r="L681">
        <v>328</v>
      </c>
    </row>
    <row r="682" spans="1:12" x14ac:dyDescent="0.3">
      <c r="A682">
        <v>682</v>
      </c>
      <c r="B682" t="s">
        <v>122</v>
      </c>
      <c r="C682" t="s">
        <v>13</v>
      </c>
      <c r="D682" t="s">
        <v>33</v>
      </c>
      <c r="G682" t="s">
        <v>30</v>
      </c>
      <c r="H682" t="s">
        <v>145</v>
      </c>
      <c r="I682" t="s">
        <v>63</v>
      </c>
      <c r="J682" t="s">
        <v>65</v>
      </c>
      <c r="K682" t="s">
        <v>39</v>
      </c>
      <c r="L682">
        <v>476</v>
      </c>
    </row>
    <row r="683" spans="1:12" x14ac:dyDescent="0.3">
      <c r="A683">
        <v>683</v>
      </c>
      <c r="B683" t="s">
        <v>54</v>
      </c>
      <c r="C683" t="s">
        <v>13</v>
      </c>
      <c r="D683" t="s">
        <v>46</v>
      </c>
      <c r="E683">
        <v>29</v>
      </c>
      <c r="F683" s="5" t="s">
        <v>53</v>
      </c>
      <c r="G683" t="s">
        <v>30</v>
      </c>
      <c r="H683" t="s">
        <v>145</v>
      </c>
      <c r="I683" t="s">
        <v>18</v>
      </c>
      <c r="J683" t="s">
        <v>22</v>
      </c>
      <c r="K683" t="s">
        <v>39</v>
      </c>
      <c r="L683">
        <v>324</v>
      </c>
    </row>
    <row r="684" spans="1:12" x14ac:dyDescent="0.3">
      <c r="A684">
        <v>684</v>
      </c>
      <c r="B684" t="s">
        <v>64</v>
      </c>
      <c r="C684" t="s">
        <v>13</v>
      </c>
      <c r="D684" t="s">
        <v>14</v>
      </c>
      <c r="E684">
        <v>38</v>
      </c>
      <c r="F684" s="5" t="s">
        <v>37</v>
      </c>
      <c r="G684" t="s">
        <v>30</v>
      </c>
      <c r="H684" t="s">
        <v>145</v>
      </c>
      <c r="I684" t="s">
        <v>44</v>
      </c>
      <c r="J684" t="s">
        <v>19</v>
      </c>
      <c r="K684" t="s">
        <v>20</v>
      </c>
      <c r="L684">
        <v>368</v>
      </c>
    </row>
    <row r="685" spans="1:12" x14ac:dyDescent="0.3">
      <c r="A685">
        <v>685</v>
      </c>
      <c r="B685" t="s">
        <v>48</v>
      </c>
      <c r="C685" t="s">
        <v>13</v>
      </c>
      <c r="D685" t="s">
        <v>14</v>
      </c>
      <c r="E685">
        <v>43</v>
      </c>
      <c r="F685" s="5" t="s">
        <v>94</v>
      </c>
      <c r="G685" t="s">
        <v>104</v>
      </c>
      <c r="H685" t="s">
        <v>105</v>
      </c>
      <c r="I685" t="s">
        <v>18</v>
      </c>
      <c r="J685" t="s">
        <v>22</v>
      </c>
      <c r="K685" t="s">
        <v>20</v>
      </c>
      <c r="L685">
        <v>672</v>
      </c>
    </row>
    <row r="686" spans="1:12" x14ac:dyDescent="0.3">
      <c r="A686">
        <v>686</v>
      </c>
      <c r="B686" t="s">
        <v>99</v>
      </c>
      <c r="C686" t="s">
        <v>13</v>
      </c>
      <c r="D686" t="s">
        <v>46</v>
      </c>
      <c r="E686">
        <v>33</v>
      </c>
      <c r="F686" s="5" t="s">
        <v>174</v>
      </c>
      <c r="G686" t="s">
        <v>30</v>
      </c>
      <c r="H686" t="s">
        <v>145</v>
      </c>
      <c r="I686" t="s">
        <v>18</v>
      </c>
      <c r="J686" t="s">
        <v>22</v>
      </c>
      <c r="K686" t="s">
        <v>31</v>
      </c>
      <c r="L686">
        <v>473</v>
      </c>
    </row>
    <row r="687" spans="1:12" x14ac:dyDescent="0.3">
      <c r="A687">
        <v>687</v>
      </c>
      <c r="B687" t="s">
        <v>78</v>
      </c>
      <c r="C687" t="s">
        <v>13</v>
      </c>
      <c r="D687" t="s">
        <v>46</v>
      </c>
      <c r="E687">
        <v>26</v>
      </c>
      <c r="F687" s="5" t="s">
        <v>142</v>
      </c>
      <c r="G687" t="s">
        <v>25</v>
      </c>
      <c r="H687" t="s">
        <v>35</v>
      </c>
      <c r="I687" t="s">
        <v>18</v>
      </c>
      <c r="J687" t="s">
        <v>19</v>
      </c>
      <c r="K687" t="s">
        <v>31</v>
      </c>
      <c r="L687">
        <v>398</v>
      </c>
    </row>
    <row r="688" spans="1:12" x14ac:dyDescent="0.3">
      <c r="A688">
        <v>688</v>
      </c>
      <c r="B688" t="s">
        <v>116</v>
      </c>
      <c r="C688" t="s">
        <v>13</v>
      </c>
      <c r="D688" t="s">
        <v>14</v>
      </c>
      <c r="E688">
        <v>36</v>
      </c>
      <c r="F688" s="5" t="s">
        <v>67</v>
      </c>
      <c r="G688" t="s">
        <v>30</v>
      </c>
      <c r="H688" t="s">
        <v>145</v>
      </c>
      <c r="I688" t="s">
        <v>18</v>
      </c>
      <c r="J688" t="s">
        <v>65</v>
      </c>
      <c r="K688" t="s">
        <v>39</v>
      </c>
      <c r="L688">
        <v>514</v>
      </c>
    </row>
    <row r="689" spans="1:12" x14ac:dyDescent="0.3">
      <c r="A689">
        <v>689</v>
      </c>
      <c r="B689" t="s">
        <v>156</v>
      </c>
      <c r="C689" t="s">
        <v>13</v>
      </c>
      <c r="D689" t="s">
        <v>46</v>
      </c>
      <c r="E689">
        <v>31</v>
      </c>
      <c r="F689" s="5" t="s">
        <v>157</v>
      </c>
      <c r="G689" t="s">
        <v>30</v>
      </c>
      <c r="H689" t="s">
        <v>145</v>
      </c>
      <c r="I689" t="s">
        <v>44</v>
      </c>
      <c r="J689" t="s">
        <v>65</v>
      </c>
      <c r="K689" t="s">
        <v>31</v>
      </c>
      <c r="L689">
        <v>532</v>
      </c>
    </row>
    <row r="690" spans="1:12" x14ac:dyDescent="0.3">
      <c r="A690">
        <v>690</v>
      </c>
      <c r="B690" t="s">
        <v>82</v>
      </c>
      <c r="C690" t="s">
        <v>13</v>
      </c>
      <c r="D690" t="s">
        <v>33</v>
      </c>
      <c r="E690">
        <v>23</v>
      </c>
      <c r="F690" s="5" t="s">
        <v>83</v>
      </c>
      <c r="G690" t="s">
        <v>74</v>
      </c>
      <c r="H690" t="s">
        <v>35</v>
      </c>
      <c r="I690" t="s">
        <v>18</v>
      </c>
      <c r="J690" t="s">
        <v>38</v>
      </c>
      <c r="K690" t="s">
        <v>31</v>
      </c>
      <c r="L690">
        <v>503</v>
      </c>
    </row>
    <row r="691" spans="1:12" x14ac:dyDescent="0.3">
      <c r="A691">
        <v>691</v>
      </c>
      <c r="B691" t="s">
        <v>98</v>
      </c>
      <c r="C691" t="s">
        <v>13</v>
      </c>
      <c r="D691" t="s">
        <v>14</v>
      </c>
      <c r="E691">
        <v>44</v>
      </c>
      <c r="F691" s="5" t="s">
        <v>100</v>
      </c>
      <c r="G691" t="s">
        <v>25</v>
      </c>
      <c r="H691" t="s">
        <v>35</v>
      </c>
      <c r="I691" t="s">
        <v>63</v>
      </c>
      <c r="J691" t="s">
        <v>65</v>
      </c>
      <c r="K691" t="s">
        <v>20</v>
      </c>
      <c r="L691">
        <v>361</v>
      </c>
    </row>
    <row r="692" spans="1:12" x14ac:dyDescent="0.3">
      <c r="A692">
        <v>692</v>
      </c>
      <c r="B692" t="s">
        <v>50</v>
      </c>
      <c r="C692" t="s">
        <v>13</v>
      </c>
      <c r="D692" t="s">
        <v>46</v>
      </c>
      <c r="E692">
        <v>34</v>
      </c>
      <c r="F692" s="5" t="s">
        <v>71</v>
      </c>
      <c r="G692" t="s">
        <v>16</v>
      </c>
      <c r="H692" t="s">
        <v>35</v>
      </c>
      <c r="I692" t="s">
        <v>18</v>
      </c>
      <c r="J692" t="s">
        <v>65</v>
      </c>
      <c r="K692" t="s">
        <v>39</v>
      </c>
      <c r="L692">
        <v>707</v>
      </c>
    </row>
    <row r="693" spans="1:12" x14ac:dyDescent="0.3">
      <c r="A693">
        <v>693</v>
      </c>
      <c r="B693" t="s">
        <v>40</v>
      </c>
      <c r="C693" t="s">
        <v>13</v>
      </c>
      <c r="D693" t="s">
        <v>14</v>
      </c>
      <c r="E693">
        <v>45</v>
      </c>
      <c r="F693" s="5" t="s">
        <v>49</v>
      </c>
      <c r="G693" t="s">
        <v>74</v>
      </c>
      <c r="H693" t="s">
        <v>35</v>
      </c>
      <c r="I693" t="s">
        <v>18</v>
      </c>
      <c r="J693" t="s">
        <v>19</v>
      </c>
      <c r="K693" t="s">
        <v>20</v>
      </c>
      <c r="L693">
        <v>773</v>
      </c>
    </row>
    <row r="694" spans="1:12" x14ac:dyDescent="0.3">
      <c r="A694">
        <v>694</v>
      </c>
      <c r="B694" t="s">
        <v>27</v>
      </c>
      <c r="C694" t="s">
        <v>13</v>
      </c>
      <c r="D694" t="s">
        <v>46</v>
      </c>
      <c r="E694">
        <v>29</v>
      </c>
      <c r="F694" s="5" t="s">
        <v>53</v>
      </c>
      <c r="G694" t="s">
        <v>30</v>
      </c>
      <c r="H694" t="s">
        <v>145</v>
      </c>
      <c r="I694" t="s">
        <v>18</v>
      </c>
      <c r="J694" t="s">
        <v>19</v>
      </c>
      <c r="K694" t="s">
        <v>20</v>
      </c>
      <c r="L694">
        <v>369</v>
      </c>
    </row>
    <row r="695" spans="1:12" x14ac:dyDescent="0.3">
      <c r="A695">
        <v>695</v>
      </c>
      <c r="B695" t="s">
        <v>126</v>
      </c>
      <c r="C695" t="s">
        <v>13</v>
      </c>
      <c r="D695" t="s">
        <v>14</v>
      </c>
      <c r="E695">
        <v>45</v>
      </c>
      <c r="F695" s="5" t="s">
        <v>24</v>
      </c>
      <c r="G695" t="s">
        <v>104</v>
      </c>
      <c r="H695" t="s">
        <v>105</v>
      </c>
      <c r="I695" t="s">
        <v>18</v>
      </c>
      <c r="J695" t="s">
        <v>19</v>
      </c>
      <c r="K695" t="s">
        <v>31</v>
      </c>
      <c r="L695">
        <v>357</v>
      </c>
    </row>
    <row r="696" spans="1:12" x14ac:dyDescent="0.3">
      <c r="A696">
        <v>696</v>
      </c>
      <c r="B696" t="s">
        <v>27</v>
      </c>
      <c r="C696" t="s">
        <v>13</v>
      </c>
      <c r="D696" t="s">
        <v>28</v>
      </c>
      <c r="E696">
        <v>47</v>
      </c>
      <c r="F696" s="5" t="s">
        <v>212</v>
      </c>
      <c r="G696" t="s">
        <v>104</v>
      </c>
      <c r="H696" t="s">
        <v>105</v>
      </c>
      <c r="I696" t="s">
        <v>63</v>
      </c>
      <c r="J696" t="s">
        <v>38</v>
      </c>
      <c r="K696" t="s">
        <v>20</v>
      </c>
      <c r="L696">
        <v>346</v>
      </c>
    </row>
    <row r="697" spans="1:12" x14ac:dyDescent="0.3">
      <c r="A697">
        <v>697</v>
      </c>
      <c r="B697" t="s">
        <v>130</v>
      </c>
      <c r="C697" t="s">
        <v>13</v>
      </c>
      <c r="D697" t="s">
        <v>33</v>
      </c>
      <c r="E697">
        <v>23</v>
      </c>
      <c r="F697" s="5" t="s">
        <v>166</v>
      </c>
      <c r="G697" t="s">
        <v>30</v>
      </c>
      <c r="H697" t="s">
        <v>145</v>
      </c>
      <c r="I697" t="s">
        <v>63</v>
      </c>
      <c r="J697" t="s">
        <v>26</v>
      </c>
      <c r="K697" t="s">
        <v>39</v>
      </c>
      <c r="L697">
        <v>443</v>
      </c>
    </row>
    <row r="698" spans="1:12" x14ac:dyDescent="0.3">
      <c r="A698">
        <v>698</v>
      </c>
      <c r="B698" t="s">
        <v>150</v>
      </c>
      <c r="C698" t="s">
        <v>13</v>
      </c>
      <c r="D698" t="s">
        <v>33</v>
      </c>
      <c r="E698">
        <v>22</v>
      </c>
      <c r="F698" s="5" t="s">
        <v>151</v>
      </c>
      <c r="G698" t="s">
        <v>74</v>
      </c>
      <c r="H698" t="s">
        <v>35</v>
      </c>
      <c r="I698" t="s">
        <v>18</v>
      </c>
      <c r="J698" t="s">
        <v>65</v>
      </c>
      <c r="K698" t="s">
        <v>39</v>
      </c>
      <c r="L698">
        <v>516</v>
      </c>
    </row>
    <row r="699" spans="1:12" x14ac:dyDescent="0.3">
      <c r="A699">
        <v>699</v>
      </c>
      <c r="B699" t="s">
        <v>90</v>
      </c>
      <c r="C699" t="s">
        <v>13</v>
      </c>
      <c r="D699" t="s">
        <v>46</v>
      </c>
      <c r="E699">
        <v>28</v>
      </c>
      <c r="F699" s="5" t="s">
        <v>53</v>
      </c>
      <c r="G699" t="s">
        <v>74</v>
      </c>
      <c r="H699" t="s">
        <v>35</v>
      </c>
      <c r="I699" t="s">
        <v>18</v>
      </c>
      <c r="J699" t="s">
        <v>65</v>
      </c>
      <c r="K699" t="s">
        <v>20</v>
      </c>
      <c r="L699">
        <v>553</v>
      </c>
    </row>
    <row r="700" spans="1:12" x14ac:dyDescent="0.3">
      <c r="A700">
        <v>700</v>
      </c>
      <c r="B700" t="s">
        <v>130</v>
      </c>
      <c r="C700" t="s">
        <v>13</v>
      </c>
      <c r="D700" t="s">
        <v>46</v>
      </c>
      <c r="E700">
        <v>31</v>
      </c>
      <c r="F700" s="5" t="s">
        <v>174</v>
      </c>
      <c r="G700" t="s">
        <v>30</v>
      </c>
      <c r="H700" t="s">
        <v>105</v>
      </c>
      <c r="I700" t="s">
        <v>18</v>
      </c>
      <c r="J700" t="s">
        <v>65</v>
      </c>
      <c r="K700" t="s">
        <v>20</v>
      </c>
      <c r="L700">
        <v>466</v>
      </c>
    </row>
    <row r="701" spans="1:12" x14ac:dyDescent="0.3">
      <c r="A701">
        <v>701</v>
      </c>
      <c r="B701" t="s">
        <v>98</v>
      </c>
      <c r="C701" t="s">
        <v>13</v>
      </c>
      <c r="D701" t="s">
        <v>14</v>
      </c>
      <c r="E701">
        <v>44</v>
      </c>
      <c r="F701" s="5" t="s">
        <v>100</v>
      </c>
      <c r="G701" t="s">
        <v>25</v>
      </c>
      <c r="H701" t="s">
        <v>35</v>
      </c>
      <c r="I701" t="s">
        <v>63</v>
      </c>
      <c r="J701" t="s">
        <v>65</v>
      </c>
      <c r="K701" t="s">
        <v>20</v>
      </c>
      <c r="L701">
        <v>361</v>
      </c>
    </row>
    <row r="702" spans="1:12" x14ac:dyDescent="0.3">
      <c r="A702">
        <v>702</v>
      </c>
      <c r="B702" t="s">
        <v>68</v>
      </c>
      <c r="C702" t="s">
        <v>13</v>
      </c>
      <c r="D702" t="s">
        <v>46</v>
      </c>
      <c r="E702">
        <v>28</v>
      </c>
      <c r="F702" s="5" t="s">
        <v>69</v>
      </c>
      <c r="G702" t="s">
        <v>25</v>
      </c>
      <c r="H702" t="s">
        <v>35</v>
      </c>
      <c r="I702" t="s">
        <v>18</v>
      </c>
      <c r="J702" t="s">
        <v>38</v>
      </c>
      <c r="K702" t="s">
        <v>31</v>
      </c>
      <c r="L702">
        <v>385</v>
      </c>
    </row>
    <row r="703" spans="1:12" x14ac:dyDescent="0.3">
      <c r="A703">
        <v>703</v>
      </c>
      <c r="B703" t="s">
        <v>68</v>
      </c>
      <c r="C703" t="s">
        <v>13</v>
      </c>
      <c r="D703" t="s">
        <v>46</v>
      </c>
      <c r="E703">
        <v>28</v>
      </c>
      <c r="F703" s="5" t="s">
        <v>69</v>
      </c>
      <c r="G703" t="s">
        <v>25</v>
      </c>
      <c r="H703" t="s">
        <v>35</v>
      </c>
      <c r="I703" t="s">
        <v>18</v>
      </c>
      <c r="J703" t="s">
        <v>38</v>
      </c>
      <c r="K703" t="s">
        <v>31</v>
      </c>
      <c r="L703">
        <v>385</v>
      </c>
    </row>
    <row r="704" spans="1:12" x14ac:dyDescent="0.3">
      <c r="A704">
        <v>704</v>
      </c>
      <c r="B704" t="s">
        <v>211</v>
      </c>
      <c r="C704" t="s">
        <v>13</v>
      </c>
      <c r="D704" t="s">
        <v>28</v>
      </c>
      <c r="E704">
        <v>53</v>
      </c>
      <c r="F704" s="5" t="s">
        <v>62</v>
      </c>
      <c r="G704" t="s">
        <v>104</v>
      </c>
      <c r="H704" t="s">
        <v>105</v>
      </c>
      <c r="I704" t="s">
        <v>18</v>
      </c>
      <c r="J704" t="s">
        <v>38</v>
      </c>
      <c r="K704" t="s">
        <v>31</v>
      </c>
      <c r="L704">
        <v>812</v>
      </c>
    </row>
    <row r="705" spans="1:12" x14ac:dyDescent="0.3">
      <c r="A705">
        <v>705</v>
      </c>
      <c r="B705" t="s">
        <v>102</v>
      </c>
      <c r="C705" t="s">
        <v>13</v>
      </c>
      <c r="D705" t="s">
        <v>14</v>
      </c>
      <c r="E705">
        <v>38</v>
      </c>
      <c r="F705" s="5" t="s">
        <v>91</v>
      </c>
      <c r="G705" t="s">
        <v>30</v>
      </c>
      <c r="H705" t="s">
        <v>145</v>
      </c>
      <c r="I705" t="s">
        <v>18</v>
      </c>
      <c r="J705" t="s">
        <v>19</v>
      </c>
      <c r="K705" t="s">
        <v>20</v>
      </c>
      <c r="L705">
        <v>467</v>
      </c>
    </row>
    <row r="706" spans="1:12" x14ac:dyDescent="0.3">
      <c r="A706">
        <v>706</v>
      </c>
      <c r="B706" t="s">
        <v>40</v>
      </c>
      <c r="C706" t="s">
        <v>13</v>
      </c>
      <c r="D706" t="s">
        <v>14</v>
      </c>
      <c r="E706">
        <v>45</v>
      </c>
      <c r="F706" s="5" t="s">
        <v>49</v>
      </c>
      <c r="G706" t="s">
        <v>74</v>
      </c>
      <c r="H706" t="s">
        <v>35</v>
      </c>
      <c r="I706" t="s">
        <v>18</v>
      </c>
      <c r="J706" t="s">
        <v>19</v>
      </c>
      <c r="K706" t="s">
        <v>20</v>
      </c>
      <c r="L706">
        <v>773</v>
      </c>
    </row>
    <row r="707" spans="1:12" x14ac:dyDescent="0.3">
      <c r="A707">
        <v>707</v>
      </c>
      <c r="B707" t="s">
        <v>36</v>
      </c>
      <c r="C707" t="s">
        <v>13</v>
      </c>
      <c r="D707" t="s">
        <v>14</v>
      </c>
      <c r="E707">
        <v>37</v>
      </c>
      <c r="F707" s="5" t="s">
        <v>37</v>
      </c>
      <c r="G707" t="s">
        <v>16</v>
      </c>
      <c r="H707" t="s">
        <v>35</v>
      </c>
      <c r="I707" t="s">
        <v>18</v>
      </c>
      <c r="J707" t="s">
        <v>38</v>
      </c>
      <c r="K707" t="s">
        <v>39</v>
      </c>
      <c r="L707">
        <v>426</v>
      </c>
    </row>
    <row r="708" spans="1:12" x14ac:dyDescent="0.3">
      <c r="A708">
        <v>708</v>
      </c>
      <c r="B708" t="s">
        <v>99</v>
      </c>
      <c r="C708" t="s">
        <v>13</v>
      </c>
      <c r="D708" t="s">
        <v>14</v>
      </c>
      <c r="E708">
        <v>38</v>
      </c>
      <c r="F708" s="5" t="s">
        <v>202</v>
      </c>
      <c r="G708" t="s">
        <v>74</v>
      </c>
      <c r="H708" t="s">
        <v>105</v>
      </c>
      <c r="I708" t="s">
        <v>18</v>
      </c>
      <c r="J708" t="s">
        <v>26</v>
      </c>
      <c r="K708" t="s">
        <v>20</v>
      </c>
      <c r="L708">
        <v>755</v>
      </c>
    </row>
    <row r="709" spans="1:12" x14ac:dyDescent="0.3">
      <c r="A709">
        <v>709</v>
      </c>
      <c r="B709" t="s">
        <v>99</v>
      </c>
      <c r="C709" t="s">
        <v>13</v>
      </c>
      <c r="D709" t="s">
        <v>14</v>
      </c>
      <c r="E709">
        <v>42</v>
      </c>
      <c r="F709" s="5" t="s">
        <v>129</v>
      </c>
      <c r="G709" t="s">
        <v>25</v>
      </c>
      <c r="H709" t="s">
        <v>35</v>
      </c>
      <c r="I709" t="s">
        <v>18</v>
      </c>
      <c r="J709" t="s">
        <v>22</v>
      </c>
      <c r="K709" t="s">
        <v>20</v>
      </c>
      <c r="L709">
        <v>668</v>
      </c>
    </row>
    <row r="710" spans="1:12" x14ac:dyDescent="0.3">
      <c r="A710">
        <v>710</v>
      </c>
      <c r="B710" t="s">
        <v>154</v>
      </c>
      <c r="C710" t="s">
        <v>13</v>
      </c>
      <c r="D710" t="s">
        <v>14</v>
      </c>
      <c r="E710">
        <v>40</v>
      </c>
      <c r="F710" s="5" t="s">
        <v>216</v>
      </c>
      <c r="G710" t="s">
        <v>104</v>
      </c>
      <c r="H710" t="s">
        <v>105</v>
      </c>
      <c r="I710" t="s">
        <v>18</v>
      </c>
      <c r="J710" t="s">
        <v>26</v>
      </c>
      <c r="K710" t="s">
        <v>39</v>
      </c>
      <c r="L710">
        <v>714</v>
      </c>
    </row>
    <row r="711" spans="1:12" x14ac:dyDescent="0.3">
      <c r="A711">
        <v>711</v>
      </c>
      <c r="B711" t="s">
        <v>154</v>
      </c>
      <c r="C711" t="s">
        <v>13</v>
      </c>
      <c r="D711" t="s">
        <v>14</v>
      </c>
      <c r="E711">
        <v>40</v>
      </c>
      <c r="F711" s="5" t="s">
        <v>216</v>
      </c>
      <c r="G711" t="s">
        <v>104</v>
      </c>
      <c r="H711" t="s">
        <v>105</v>
      </c>
      <c r="I711" t="s">
        <v>18</v>
      </c>
      <c r="J711" t="s">
        <v>26</v>
      </c>
      <c r="K711" t="s">
        <v>39</v>
      </c>
      <c r="L711">
        <v>714</v>
      </c>
    </row>
    <row r="712" spans="1:12" x14ac:dyDescent="0.3">
      <c r="A712">
        <v>712</v>
      </c>
      <c r="B712" t="s">
        <v>64</v>
      </c>
      <c r="C712" t="s">
        <v>13</v>
      </c>
      <c r="D712" t="s">
        <v>28</v>
      </c>
      <c r="E712">
        <v>50</v>
      </c>
      <c r="F712" s="5" t="s">
        <v>61</v>
      </c>
      <c r="G712" t="s">
        <v>30</v>
      </c>
      <c r="H712" t="s">
        <v>145</v>
      </c>
      <c r="I712" t="s">
        <v>18</v>
      </c>
      <c r="J712" t="s">
        <v>38</v>
      </c>
      <c r="K712" t="s">
        <v>31</v>
      </c>
      <c r="L712">
        <v>664</v>
      </c>
    </row>
    <row r="713" spans="1:12" x14ac:dyDescent="0.3">
      <c r="A713">
        <v>713</v>
      </c>
      <c r="B713" t="s">
        <v>114</v>
      </c>
      <c r="C713" t="s">
        <v>13</v>
      </c>
      <c r="D713" t="s">
        <v>46</v>
      </c>
      <c r="E713">
        <v>35</v>
      </c>
      <c r="F713" s="5" t="s">
        <v>115</v>
      </c>
      <c r="G713" t="s">
        <v>25</v>
      </c>
      <c r="H713" t="s">
        <v>35</v>
      </c>
      <c r="I713" t="s">
        <v>18</v>
      </c>
      <c r="J713" t="s">
        <v>19</v>
      </c>
      <c r="K713" t="s">
        <v>20</v>
      </c>
      <c r="L713">
        <v>567</v>
      </c>
    </row>
    <row r="714" spans="1:12" x14ac:dyDescent="0.3">
      <c r="A714">
        <v>714</v>
      </c>
      <c r="B714" t="s">
        <v>143</v>
      </c>
      <c r="C714" t="s">
        <v>13</v>
      </c>
      <c r="D714" t="s">
        <v>46</v>
      </c>
      <c r="E714">
        <v>33</v>
      </c>
      <c r="F714" s="5" t="s">
        <v>144</v>
      </c>
      <c r="G714" t="s">
        <v>25</v>
      </c>
      <c r="H714" t="s">
        <v>145</v>
      </c>
      <c r="I714" t="s">
        <v>63</v>
      </c>
      <c r="J714" t="s">
        <v>19</v>
      </c>
      <c r="K714" t="s">
        <v>20</v>
      </c>
      <c r="L714">
        <v>847</v>
      </c>
    </row>
    <row r="715" spans="1:12" x14ac:dyDescent="0.3">
      <c r="A715">
        <v>715</v>
      </c>
      <c r="B715" t="s">
        <v>40</v>
      </c>
      <c r="C715" t="s">
        <v>13</v>
      </c>
      <c r="D715" t="s">
        <v>46</v>
      </c>
      <c r="E715">
        <v>35</v>
      </c>
      <c r="F715" s="5" t="s">
        <v>87</v>
      </c>
      <c r="G715" t="s">
        <v>30</v>
      </c>
      <c r="H715" t="s">
        <v>145</v>
      </c>
      <c r="I715" t="s">
        <v>18</v>
      </c>
      <c r="J715" t="s">
        <v>26</v>
      </c>
      <c r="K715" t="s">
        <v>31</v>
      </c>
      <c r="L715">
        <v>721</v>
      </c>
    </row>
    <row r="716" spans="1:12" x14ac:dyDescent="0.3">
      <c r="A716">
        <v>716</v>
      </c>
      <c r="B716" t="s">
        <v>182</v>
      </c>
      <c r="C716" t="s">
        <v>13</v>
      </c>
      <c r="D716" t="s">
        <v>46</v>
      </c>
      <c r="E716">
        <v>28</v>
      </c>
      <c r="F716" s="5" t="s">
        <v>183</v>
      </c>
      <c r="G716" t="s">
        <v>30</v>
      </c>
      <c r="H716" t="s">
        <v>145</v>
      </c>
      <c r="I716" t="s">
        <v>63</v>
      </c>
      <c r="J716" t="s">
        <v>38</v>
      </c>
      <c r="K716" t="s">
        <v>20</v>
      </c>
      <c r="L716">
        <v>641</v>
      </c>
    </row>
    <row r="717" spans="1:12" x14ac:dyDescent="0.3">
      <c r="A717">
        <v>717</v>
      </c>
      <c r="B717" t="s">
        <v>95</v>
      </c>
      <c r="C717" t="s">
        <v>13</v>
      </c>
      <c r="D717" t="s">
        <v>14</v>
      </c>
      <c r="E717">
        <v>37</v>
      </c>
      <c r="F717" s="5" t="s">
        <v>37</v>
      </c>
      <c r="G717" t="s">
        <v>74</v>
      </c>
      <c r="H717" t="s">
        <v>35</v>
      </c>
      <c r="I717" t="s">
        <v>18</v>
      </c>
      <c r="J717" t="s">
        <v>65</v>
      </c>
      <c r="K717" t="s">
        <v>20</v>
      </c>
      <c r="L717">
        <v>479</v>
      </c>
    </row>
    <row r="718" spans="1:12" x14ac:dyDescent="0.3">
      <c r="A718">
        <v>718</v>
      </c>
      <c r="B718" t="s">
        <v>54</v>
      </c>
      <c r="C718" t="s">
        <v>13</v>
      </c>
      <c r="D718" t="s">
        <v>14</v>
      </c>
      <c r="E718">
        <v>39</v>
      </c>
      <c r="F718" s="5" t="s">
        <v>55</v>
      </c>
      <c r="G718" t="s">
        <v>25</v>
      </c>
      <c r="H718" t="s">
        <v>35</v>
      </c>
      <c r="I718" t="s">
        <v>18</v>
      </c>
      <c r="J718" t="s">
        <v>38</v>
      </c>
      <c r="K718" t="s">
        <v>20</v>
      </c>
      <c r="L718">
        <v>571</v>
      </c>
    </row>
    <row r="719" spans="1:12" x14ac:dyDescent="0.3">
      <c r="A719">
        <v>719</v>
      </c>
      <c r="B719" t="s">
        <v>165</v>
      </c>
      <c r="C719" t="s">
        <v>13</v>
      </c>
      <c r="D719" t="s">
        <v>28</v>
      </c>
      <c r="E719">
        <v>46</v>
      </c>
      <c r="F719" s="5" t="s">
        <v>59</v>
      </c>
      <c r="G719" t="s">
        <v>104</v>
      </c>
      <c r="H719" t="s">
        <v>105</v>
      </c>
      <c r="I719" t="s">
        <v>18</v>
      </c>
      <c r="J719" t="s">
        <v>65</v>
      </c>
      <c r="K719" t="s">
        <v>20</v>
      </c>
      <c r="L719">
        <v>512</v>
      </c>
    </row>
    <row r="720" spans="1:12" x14ac:dyDescent="0.3">
      <c r="A720">
        <v>720</v>
      </c>
      <c r="B720" t="s">
        <v>217</v>
      </c>
      <c r="C720" t="s">
        <v>13</v>
      </c>
      <c r="D720" t="s">
        <v>14</v>
      </c>
      <c r="E720">
        <v>43</v>
      </c>
      <c r="F720" s="5" t="s">
        <v>218</v>
      </c>
      <c r="G720" t="s">
        <v>104</v>
      </c>
      <c r="H720" t="s">
        <v>105</v>
      </c>
      <c r="I720" t="s">
        <v>18</v>
      </c>
      <c r="J720" t="s">
        <v>19</v>
      </c>
      <c r="K720" t="s">
        <v>39</v>
      </c>
      <c r="L720">
        <v>558</v>
      </c>
    </row>
    <row r="721" spans="1:12" x14ac:dyDescent="0.3">
      <c r="A721">
        <v>721</v>
      </c>
      <c r="B721" t="s">
        <v>66</v>
      </c>
      <c r="C721" t="s">
        <v>13</v>
      </c>
      <c r="D721" t="s">
        <v>46</v>
      </c>
      <c r="E721">
        <v>34</v>
      </c>
      <c r="F721" s="5" t="s">
        <v>67</v>
      </c>
      <c r="G721" t="s">
        <v>25</v>
      </c>
      <c r="H721" t="s">
        <v>35</v>
      </c>
      <c r="I721" t="s">
        <v>18</v>
      </c>
      <c r="J721" t="s">
        <v>19</v>
      </c>
      <c r="K721" t="s">
        <v>39</v>
      </c>
      <c r="L721">
        <v>734</v>
      </c>
    </row>
    <row r="722" spans="1:12" x14ac:dyDescent="0.3">
      <c r="A722">
        <v>722</v>
      </c>
      <c r="B722" t="s">
        <v>48</v>
      </c>
      <c r="C722" t="s">
        <v>13</v>
      </c>
      <c r="D722" t="s">
        <v>14</v>
      </c>
      <c r="E722">
        <v>43</v>
      </c>
      <c r="F722" s="5" t="s">
        <v>94</v>
      </c>
      <c r="G722" t="s">
        <v>104</v>
      </c>
      <c r="H722" t="s">
        <v>105</v>
      </c>
      <c r="I722" t="s">
        <v>18</v>
      </c>
      <c r="J722" t="s">
        <v>22</v>
      </c>
      <c r="K722" t="s">
        <v>20</v>
      </c>
      <c r="L722">
        <v>672</v>
      </c>
    </row>
    <row r="723" spans="1:12" x14ac:dyDescent="0.3">
      <c r="A723">
        <v>723</v>
      </c>
      <c r="B723" t="s">
        <v>181</v>
      </c>
      <c r="C723" t="s">
        <v>13</v>
      </c>
      <c r="D723" t="s">
        <v>14</v>
      </c>
      <c r="E723">
        <v>44</v>
      </c>
      <c r="F723" s="5" t="s">
        <v>100</v>
      </c>
      <c r="G723" t="s">
        <v>30</v>
      </c>
      <c r="H723" t="s">
        <v>145</v>
      </c>
      <c r="I723" t="s">
        <v>18</v>
      </c>
      <c r="J723" t="s">
        <v>26</v>
      </c>
      <c r="K723" t="s">
        <v>20</v>
      </c>
      <c r="L723">
        <v>638</v>
      </c>
    </row>
    <row r="724" spans="1:12" x14ac:dyDescent="0.3">
      <c r="A724">
        <v>724</v>
      </c>
      <c r="B724" t="s">
        <v>50</v>
      </c>
      <c r="C724" t="s">
        <v>13</v>
      </c>
      <c r="D724" t="s">
        <v>46</v>
      </c>
      <c r="E724">
        <v>29</v>
      </c>
      <c r="F724" s="5" t="s">
        <v>146</v>
      </c>
      <c r="G724" t="s">
        <v>16</v>
      </c>
      <c r="H724" t="s">
        <v>35</v>
      </c>
      <c r="I724" t="s">
        <v>18</v>
      </c>
      <c r="J724" t="s">
        <v>19</v>
      </c>
      <c r="K724" t="s">
        <v>31</v>
      </c>
      <c r="L724">
        <v>311</v>
      </c>
    </row>
    <row r="725" spans="1:12" x14ac:dyDescent="0.3">
      <c r="A725">
        <v>725</v>
      </c>
      <c r="B725" t="s">
        <v>90</v>
      </c>
      <c r="C725" t="s">
        <v>13</v>
      </c>
      <c r="D725" t="s">
        <v>46</v>
      </c>
      <c r="E725">
        <v>28</v>
      </c>
      <c r="F725" s="5" t="s">
        <v>53</v>
      </c>
      <c r="G725" t="s">
        <v>74</v>
      </c>
      <c r="H725" t="s">
        <v>35</v>
      </c>
      <c r="I725" t="s">
        <v>18</v>
      </c>
      <c r="J725" t="s">
        <v>65</v>
      </c>
      <c r="K725" t="s">
        <v>20</v>
      </c>
      <c r="L725">
        <v>553</v>
      </c>
    </row>
    <row r="726" spans="1:12" x14ac:dyDescent="0.3">
      <c r="A726">
        <v>726</v>
      </c>
      <c r="B726" t="s">
        <v>70</v>
      </c>
      <c r="C726" t="s">
        <v>13</v>
      </c>
      <c r="D726" t="s">
        <v>46</v>
      </c>
      <c r="E726">
        <v>29</v>
      </c>
      <c r="F726" s="5" t="s">
        <v>135</v>
      </c>
      <c r="G726" t="s">
        <v>74</v>
      </c>
      <c r="H726" t="s">
        <v>35</v>
      </c>
      <c r="I726" t="s">
        <v>63</v>
      </c>
      <c r="J726" t="s">
        <v>65</v>
      </c>
      <c r="K726" t="s">
        <v>20</v>
      </c>
      <c r="L726">
        <v>712</v>
      </c>
    </row>
    <row r="727" spans="1:12" x14ac:dyDescent="0.3">
      <c r="A727">
        <v>727</v>
      </c>
      <c r="B727" t="s">
        <v>89</v>
      </c>
      <c r="C727" t="s">
        <v>13</v>
      </c>
      <c r="D727" t="s">
        <v>33</v>
      </c>
      <c r="E727">
        <v>23</v>
      </c>
      <c r="F727" s="5" t="s">
        <v>34</v>
      </c>
      <c r="G727" t="s">
        <v>74</v>
      </c>
      <c r="H727" t="s">
        <v>35</v>
      </c>
      <c r="I727" t="s">
        <v>18</v>
      </c>
      <c r="J727" t="s">
        <v>19</v>
      </c>
      <c r="K727" t="s">
        <v>31</v>
      </c>
      <c r="L727">
        <v>588</v>
      </c>
    </row>
    <row r="728" spans="1:12" x14ac:dyDescent="0.3">
      <c r="A728">
        <v>728</v>
      </c>
      <c r="B728" t="s">
        <v>98</v>
      </c>
      <c r="C728" t="s">
        <v>13</v>
      </c>
      <c r="D728" t="s">
        <v>14</v>
      </c>
      <c r="E728">
        <v>44</v>
      </c>
      <c r="F728" s="5" t="s">
        <v>100</v>
      </c>
      <c r="G728" t="s">
        <v>25</v>
      </c>
      <c r="H728" t="s">
        <v>35</v>
      </c>
      <c r="I728" t="s">
        <v>63</v>
      </c>
      <c r="J728" t="s">
        <v>65</v>
      </c>
      <c r="K728" t="s">
        <v>20</v>
      </c>
      <c r="L728">
        <v>361</v>
      </c>
    </row>
    <row r="729" spans="1:12" x14ac:dyDescent="0.3">
      <c r="A729">
        <v>729</v>
      </c>
      <c r="B729" t="s">
        <v>130</v>
      </c>
      <c r="C729" t="s">
        <v>13</v>
      </c>
      <c r="D729" t="s">
        <v>14</v>
      </c>
      <c r="E729">
        <v>45</v>
      </c>
      <c r="F729" s="5" t="s">
        <v>204</v>
      </c>
      <c r="G729" t="s">
        <v>74</v>
      </c>
      <c r="H729" t="s">
        <v>105</v>
      </c>
      <c r="I729" t="s">
        <v>44</v>
      </c>
      <c r="J729" t="s">
        <v>26</v>
      </c>
      <c r="K729" t="s">
        <v>31</v>
      </c>
      <c r="L729">
        <v>490</v>
      </c>
    </row>
    <row r="730" spans="1:12" x14ac:dyDescent="0.3">
      <c r="A730">
        <v>730</v>
      </c>
      <c r="B730" t="s">
        <v>160</v>
      </c>
      <c r="C730" t="s">
        <v>13</v>
      </c>
      <c r="D730" t="s">
        <v>46</v>
      </c>
      <c r="E730">
        <v>33</v>
      </c>
      <c r="F730" s="5" t="s">
        <v>161</v>
      </c>
      <c r="G730" t="s">
        <v>30</v>
      </c>
      <c r="H730" t="s">
        <v>145</v>
      </c>
      <c r="I730" t="s">
        <v>63</v>
      </c>
      <c r="J730" t="s">
        <v>38</v>
      </c>
      <c r="K730" t="s">
        <v>39</v>
      </c>
      <c r="L730">
        <v>754</v>
      </c>
    </row>
    <row r="731" spans="1:12" x14ac:dyDescent="0.3">
      <c r="A731">
        <v>731</v>
      </c>
      <c r="B731" t="s">
        <v>150</v>
      </c>
      <c r="C731" t="s">
        <v>13</v>
      </c>
      <c r="D731" t="s">
        <v>33</v>
      </c>
      <c r="E731">
        <v>22</v>
      </c>
      <c r="F731" s="5" t="s">
        <v>151</v>
      </c>
      <c r="G731" t="s">
        <v>74</v>
      </c>
      <c r="H731" t="s">
        <v>35</v>
      </c>
      <c r="I731" t="s">
        <v>18</v>
      </c>
      <c r="J731" t="s">
        <v>65</v>
      </c>
      <c r="K731" t="s">
        <v>39</v>
      </c>
      <c r="L731">
        <v>516</v>
      </c>
    </row>
    <row r="732" spans="1:12" x14ac:dyDescent="0.3">
      <c r="A732">
        <v>732</v>
      </c>
      <c r="B732" t="s">
        <v>93</v>
      </c>
      <c r="C732" t="s">
        <v>13</v>
      </c>
      <c r="D732" t="s">
        <v>46</v>
      </c>
      <c r="E732">
        <v>32</v>
      </c>
      <c r="F732" s="5" t="s">
        <v>71</v>
      </c>
      <c r="G732" t="s">
        <v>74</v>
      </c>
      <c r="H732" t="s">
        <v>35</v>
      </c>
      <c r="I732" t="s">
        <v>18</v>
      </c>
      <c r="J732" t="s">
        <v>26</v>
      </c>
      <c r="K732" t="s">
        <v>20</v>
      </c>
      <c r="L732">
        <v>821</v>
      </c>
    </row>
    <row r="733" spans="1:12" x14ac:dyDescent="0.3">
      <c r="A733">
        <v>733</v>
      </c>
      <c r="B733" t="s">
        <v>42</v>
      </c>
      <c r="C733" t="s">
        <v>13</v>
      </c>
      <c r="D733" t="s">
        <v>28</v>
      </c>
      <c r="E733">
        <v>54</v>
      </c>
      <c r="F733" s="5" t="s">
        <v>43</v>
      </c>
      <c r="G733" t="s">
        <v>16</v>
      </c>
      <c r="H733" t="s">
        <v>35</v>
      </c>
      <c r="I733" t="s">
        <v>18</v>
      </c>
      <c r="J733" t="s">
        <v>26</v>
      </c>
      <c r="K733" t="s">
        <v>31</v>
      </c>
      <c r="L733">
        <v>357</v>
      </c>
    </row>
    <row r="734" spans="1:12" x14ac:dyDescent="0.3">
      <c r="A734">
        <v>734</v>
      </c>
      <c r="B734" t="s">
        <v>95</v>
      </c>
      <c r="C734" t="s">
        <v>13</v>
      </c>
      <c r="D734" t="s">
        <v>46</v>
      </c>
      <c r="E734">
        <v>35</v>
      </c>
      <c r="F734" s="5" t="s">
        <v>185</v>
      </c>
      <c r="G734" t="s">
        <v>30</v>
      </c>
      <c r="H734" t="s">
        <v>145</v>
      </c>
      <c r="I734" t="s">
        <v>18</v>
      </c>
      <c r="J734" t="s">
        <v>19</v>
      </c>
      <c r="K734" t="s">
        <v>39</v>
      </c>
      <c r="L734">
        <v>516</v>
      </c>
    </row>
    <row r="735" spans="1:12" x14ac:dyDescent="0.3">
      <c r="A735">
        <v>735</v>
      </c>
      <c r="B735" t="s">
        <v>40</v>
      </c>
      <c r="C735" t="s">
        <v>13</v>
      </c>
      <c r="D735" t="s">
        <v>14</v>
      </c>
      <c r="E735">
        <v>43</v>
      </c>
      <c r="F735" s="5" t="s">
        <v>94</v>
      </c>
      <c r="G735" t="s">
        <v>104</v>
      </c>
      <c r="H735" t="s">
        <v>105</v>
      </c>
      <c r="I735" t="s">
        <v>18</v>
      </c>
      <c r="J735" t="s">
        <v>65</v>
      </c>
      <c r="K735" t="s">
        <v>20</v>
      </c>
      <c r="L735">
        <v>528</v>
      </c>
    </row>
    <row r="736" spans="1:12" x14ac:dyDescent="0.3">
      <c r="A736">
        <v>736</v>
      </c>
      <c r="B736" t="s">
        <v>64</v>
      </c>
      <c r="C736" t="s">
        <v>13</v>
      </c>
      <c r="D736" t="s">
        <v>28</v>
      </c>
      <c r="E736">
        <v>50</v>
      </c>
      <c r="F736" s="5" t="s">
        <v>61</v>
      </c>
      <c r="G736" t="s">
        <v>30</v>
      </c>
      <c r="H736" t="s">
        <v>145</v>
      </c>
      <c r="I736" t="s">
        <v>18</v>
      </c>
      <c r="J736" t="s">
        <v>38</v>
      </c>
      <c r="K736" t="s">
        <v>31</v>
      </c>
      <c r="L736">
        <v>664</v>
      </c>
    </row>
    <row r="737" spans="1:12" x14ac:dyDescent="0.3">
      <c r="A737">
        <v>737</v>
      </c>
      <c r="B737" t="s">
        <v>70</v>
      </c>
      <c r="C737" t="s">
        <v>13</v>
      </c>
      <c r="D737" t="s">
        <v>28</v>
      </c>
      <c r="E737">
        <v>52</v>
      </c>
      <c r="F737" s="5" t="s">
        <v>103</v>
      </c>
      <c r="G737" t="s">
        <v>104</v>
      </c>
      <c r="H737" t="s">
        <v>105</v>
      </c>
      <c r="I737" t="s">
        <v>18</v>
      </c>
      <c r="J737" t="s">
        <v>65</v>
      </c>
      <c r="K737" t="s">
        <v>31</v>
      </c>
      <c r="L737">
        <v>557</v>
      </c>
    </row>
    <row r="738" spans="1:12" x14ac:dyDescent="0.3">
      <c r="A738">
        <v>738</v>
      </c>
      <c r="B738" t="s">
        <v>112</v>
      </c>
      <c r="C738" t="s">
        <v>13</v>
      </c>
      <c r="D738" t="s">
        <v>28</v>
      </c>
      <c r="E738">
        <v>46</v>
      </c>
      <c r="F738" s="5" t="s">
        <v>59</v>
      </c>
      <c r="G738" t="s">
        <v>74</v>
      </c>
      <c r="H738" t="s">
        <v>35</v>
      </c>
      <c r="I738" t="s">
        <v>18</v>
      </c>
      <c r="J738" t="s">
        <v>26</v>
      </c>
      <c r="K738" t="s">
        <v>31</v>
      </c>
      <c r="L738">
        <v>467</v>
      </c>
    </row>
    <row r="739" spans="1:12" x14ac:dyDescent="0.3">
      <c r="A739">
        <v>739</v>
      </c>
      <c r="B739" t="s">
        <v>126</v>
      </c>
      <c r="C739" t="s">
        <v>13</v>
      </c>
      <c r="D739" t="s">
        <v>28</v>
      </c>
      <c r="E739">
        <v>49</v>
      </c>
      <c r="F739" s="5" t="s">
        <v>214</v>
      </c>
      <c r="G739" t="s">
        <v>104</v>
      </c>
      <c r="H739" t="s">
        <v>105</v>
      </c>
      <c r="I739" t="s">
        <v>63</v>
      </c>
      <c r="J739" t="s">
        <v>65</v>
      </c>
      <c r="K739" t="s">
        <v>39</v>
      </c>
      <c r="L739">
        <v>825</v>
      </c>
    </row>
    <row r="740" spans="1:12" x14ac:dyDescent="0.3">
      <c r="A740">
        <v>740</v>
      </c>
      <c r="B740" t="s">
        <v>86</v>
      </c>
      <c r="C740" t="s">
        <v>13</v>
      </c>
      <c r="D740" t="s">
        <v>46</v>
      </c>
      <c r="E740">
        <v>35</v>
      </c>
      <c r="F740" s="5" t="s">
        <v>87</v>
      </c>
      <c r="G740" t="s">
        <v>30</v>
      </c>
      <c r="H740" t="s">
        <v>145</v>
      </c>
      <c r="I740" t="s">
        <v>18</v>
      </c>
      <c r="J740" t="s">
        <v>65</v>
      </c>
      <c r="K740" t="s">
        <v>31</v>
      </c>
      <c r="L740">
        <v>697</v>
      </c>
    </row>
    <row r="741" spans="1:12" x14ac:dyDescent="0.3">
      <c r="A741">
        <v>741</v>
      </c>
      <c r="B741" t="s">
        <v>40</v>
      </c>
      <c r="C741" t="s">
        <v>13</v>
      </c>
      <c r="D741" t="s">
        <v>14</v>
      </c>
      <c r="E741">
        <v>45</v>
      </c>
      <c r="F741" s="5" t="s">
        <v>49</v>
      </c>
      <c r="G741" t="s">
        <v>74</v>
      </c>
      <c r="H741" t="s">
        <v>35</v>
      </c>
      <c r="I741" t="s">
        <v>18</v>
      </c>
      <c r="J741" t="s">
        <v>19</v>
      </c>
      <c r="K741" t="s">
        <v>20</v>
      </c>
      <c r="L741">
        <v>773</v>
      </c>
    </row>
    <row r="742" spans="1:12" x14ac:dyDescent="0.3">
      <c r="A742">
        <v>742</v>
      </c>
      <c r="B742" t="s">
        <v>70</v>
      </c>
      <c r="C742" t="s">
        <v>13</v>
      </c>
      <c r="D742" t="s">
        <v>46</v>
      </c>
      <c r="E742">
        <v>29</v>
      </c>
      <c r="F742" s="5" t="s">
        <v>135</v>
      </c>
      <c r="G742" t="s">
        <v>74</v>
      </c>
      <c r="H742" t="s">
        <v>35</v>
      </c>
      <c r="I742" t="s">
        <v>63</v>
      </c>
      <c r="J742" t="s">
        <v>65</v>
      </c>
      <c r="K742" t="s">
        <v>20</v>
      </c>
      <c r="L742">
        <v>712</v>
      </c>
    </row>
    <row r="743" spans="1:12" x14ac:dyDescent="0.3">
      <c r="A743">
        <v>743</v>
      </c>
      <c r="B743" t="s">
        <v>128</v>
      </c>
      <c r="C743" t="s">
        <v>13</v>
      </c>
      <c r="D743" t="s">
        <v>46</v>
      </c>
      <c r="E743">
        <v>29</v>
      </c>
      <c r="F743" s="5" t="s">
        <v>97</v>
      </c>
      <c r="G743" t="s">
        <v>30</v>
      </c>
      <c r="H743" t="s">
        <v>145</v>
      </c>
      <c r="I743" t="s">
        <v>63</v>
      </c>
      <c r="J743" t="s">
        <v>22</v>
      </c>
      <c r="K743" t="s">
        <v>20</v>
      </c>
      <c r="L743">
        <v>799</v>
      </c>
    </row>
    <row r="744" spans="1:12" x14ac:dyDescent="0.3">
      <c r="A744">
        <v>744</v>
      </c>
      <c r="B744" t="s">
        <v>217</v>
      </c>
      <c r="C744" t="s">
        <v>13</v>
      </c>
      <c r="D744" t="s">
        <v>14</v>
      </c>
      <c r="E744">
        <v>43</v>
      </c>
      <c r="F744" s="5" t="s">
        <v>218</v>
      </c>
      <c r="G744" t="s">
        <v>104</v>
      </c>
      <c r="H744" t="s">
        <v>105</v>
      </c>
      <c r="I744" t="s">
        <v>18</v>
      </c>
      <c r="J744" t="s">
        <v>19</v>
      </c>
      <c r="K744" t="s">
        <v>39</v>
      </c>
      <c r="L744">
        <v>558</v>
      </c>
    </row>
    <row r="745" spans="1:12" x14ac:dyDescent="0.3">
      <c r="A745">
        <v>745</v>
      </c>
      <c r="B745" t="s">
        <v>112</v>
      </c>
      <c r="C745" t="s">
        <v>13</v>
      </c>
      <c r="D745" t="s">
        <v>28</v>
      </c>
      <c r="E745">
        <v>46</v>
      </c>
      <c r="F745" s="5" t="s">
        <v>59</v>
      </c>
      <c r="G745" t="s">
        <v>74</v>
      </c>
      <c r="H745" t="s">
        <v>35</v>
      </c>
      <c r="I745" t="s">
        <v>18</v>
      </c>
      <c r="J745" t="s">
        <v>26</v>
      </c>
      <c r="K745" t="s">
        <v>31</v>
      </c>
      <c r="L745">
        <v>467</v>
      </c>
    </row>
    <row r="746" spans="1:12" x14ac:dyDescent="0.3">
      <c r="A746">
        <v>746</v>
      </c>
      <c r="B746" t="s">
        <v>89</v>
      </c>
      <c r="C746" t="s">
        <v>13</v>
      </c>
      <c r="D746" t="s">
        <v>14</v>
      </c>
      <c r="E746">
        <v>36</v>
      </c>
      <c r="F746" s="5" t="s">
        <v>87</v>
      </c>
      <c r="G746" t="s">
        <v>104</v>
      </c>
      <c r="H746" t="s">
        <v>105</v>
      </c>
      <c r="I746" t="s">
        <v>18</v>
      </c>
      <c r="J746" t="s">
        <v>19</v>
      </c>
      <c r="K746" t="s">
        <v>20</v>
      </c>
      <c r="L746">
        <v>307</v>
      </c>
    </row>
    <row r="747" spans="1:12" x14ac:dyDescent="0.3">
      <c r="A747">
        <v>747</v>
      </c>
      <c r="B747" t="s">
        <v>96</v>
      </c>
      <c r="C747" t="s">
        <v>13</v>
      </c>
      <c r="D747" t="s">
        <v>28</v>
      </c>
      <c r="E747">
        <v>46</v>
      </c>
      <c r="F747" s="5" t="s">
        <v>59</v>
      </c>
      <c r="G747" t="s">
        <v>30</v>
      </c>
      <c r="H747" t="s">
        <v>145</v>
      </c>
      <c r="I747" t="s">
        <v>63</v>
      </c>
      <c r="J747" t="s">
        <v>22</v>
      </c>
      <c r="K747" t="s">
        <v>31</v>
      </c>
      <c r="L747">
        <v>522</v>
      </c>
    </row>
    <row r="748" spans="1:12" x14ac:dyDescent="0.3">
      <c r="A748">
        <v>748</v>
      </c>
      <c r="B748" t="s">
        <v>32</v>
      </c>
      <c r="C748" t="s">
        <v>13</v>
      </c>
      <c r="D748" t="s">
        <v>28</v>
      </c>
      <c r="E748">
        <v>54</v>
      </c>
      <c r="F748" s="5" t="s">
        <v>221</v>
      </c>
      <c r="G748" t="s">
        <v>74</v>
      </c>
      <c r="H748" t="s">
        <v>35</v>
      </c>
      <c r="I748" t="s">
        <v>63</v>
      </c>
      <c r="J748" t="s">
        <v>26</v>
      </c>
      <c r="K748" t="s">
        <v>31</v>
      </c>
      <c r="L748">
        <v>629</v>
      </c>
    </row>
    <row r="749" spans="1:12" x14ac:dyDescent="0.3">
      <c r="A749">
        <v>749</v>
      </c>
      <c r="B749" t="s">
        <v>32</v>
      </c>
      <c r="C749" t="s">
        <v>13</v>
      </c>
      <c r="D749" t="s">
        <v>28</v>
      </c>
      <c r="E749">
        <v>54</v>
      </c>
      <c r="F749" s="5" t="s">
        <v>221</v>
      </c>
      <c r="G749" t="s">
        <v>74</v>
      </c>
      <c r="H749" t="s">
        <v>35</v>
      </c>
      <c r="I749" t="s">
        <v>63</v>
      </c>
      <c r="J749" t="s">
        <v>26</v>
      </c>
      <c r="K749" t="s">
        <v>31</v>
      </c>
      <c r="L749">
        <v>629</v>
      </c>
    </row>
    <row r="750" spans="1:12" x14ac:dyDescent="0.3">
      <c r="A750">
        <v>750</v>
      </c>
      <c r="B750" t="s">
        <v>208</v>
      </c>
      <c r="C750" t="s">
        <v>13</v>
      </c>
      <c r="D750" t="s">
        <v>14</v>
      </c>
      <c r="E750">
        <v>39</v>
      </c>
      <c r="F750" s="5" t="s">
        <v>37</v>
      </c>
      <c r="G750" t="s">
        <v>104</v>
      </c>
      <c r="H750" t="s">
        <v>105</v>
      </c>
      <c r="I750" t="s">
        <v>18</v>
      </c>
      <c r="J750" t="s">
        <v>19</v>
      </c>
      <c r="K750" t="s">
        <v>20</v>
      </c>
      <c r="L750">
        <v>472</v>
      </c>
    </row>
    <row r="751" spans="1:12" x14ac:dyDescent="0.3">
      <c r="A751">
        <v>751</v>
      </c>
      <c r="B751" t="s">
        <v>27</v>
      </c>
      <c r="C751" t="s">
        <v>13</v>
      </c>
      <c r="D751" t="s">
        <v>28</v>
      </c>
      <c r="E751">
        <v>55</v>
      </c>
      <c r="F751" s="5" t="s">
        <v>29</v>
      </c>
      <c r="G751" t="s">
        <v>30</v>
      </c>
      <c r="H751" t="s">
        <v>17</v>
      </c>
      <c r="I751" t="s">
        <v>18</v>
      </c>
      <c r="J751" t="s">
        <v>22</v>
      </c>
      <c r="K751" t="s">
        <v>31</v>
      </c>
      <c r="L751">
        <v>773</v>
      </c>
    </row>
    <row r="752" spans="1:12" x14ac:dyDescent="0.3">
      <c r="A752">
        <v>752</v>
      </c>
      <c r="B752" t="s">
        <v>82</v>
      </c>
      <c r="C752" t="s">
        <v>13</v>
      </c>
      <c r="D752" t="s">
        <v>33</v>
      </c>
      <c r="E752">
        <v>23</v>
      </c>
      <c r="F752" s="5" t="s">
        <v>83</v>
      </c>
      <c r="G752" t="s">
        <v>74</v>
      </c>
      <c r="H752" t="s">
        <v>35</v>
      </c>
      <c r="I752" t="s">
        <v>18</v>
      </c>
      <c r="J752" t="s">
        <v>38</v>
      </c>
      <c r="K752" t="s">
        <v>31</v>
      </c>
      <c r="L752">
        <v>503</v>
      </c>
    </row>
    <row r="753" spans="1:12" x14ac:dyDescent="0.3">
      <c r="A753">
        <v>753</v>
      </c>
      <c r="B753" t="s">
        <v>27</v>
      </c>
      <c r="C753" t="s">
        <v>13</v>
      </c>
      <c r="D753" t="s">
        <v>28</v>
      </c>
      <c r="E753">
        <v>52</v>
      </c>
      <c r="F753" s="5" t="s">
        <v>103</v>
      </c>
      <c r="G753" t="s">
        <v>30</v>
      </c>
      <c r="H753" t="s">
        <v>145</v>
      </c>
      <c r="I753" t="s">
        <v>18</v>
      </c>
      <c r="J753" t="s">
        <v>65</v>
      </c>
      <c r="K753" t="s">
        <v>31</v>
      </c>
      <c r="L753">
        <v>805</v>
      </c>
    </row>
    <row r="754" spans="1:12" x14ac:dyDescent="0.3">
      <c r="A754">
        <v>754</v>
      </c>
      <c r="B754" t="s">
        <v>64</v>
      </c>
      <c r="C754" t="s">
        <v>13</v>
      </c>
      <c r="D754" t="s">
        <v>28</v>
      </c>
      <c r="E754">
        <v>50</v>
      </c>
      <c r="F754" s="5" t="s">
        <v>61</v>
      </c>
      <c r="G754" t="s">
        <v>30</v>
      </c>
      <c r="H754" t="s">
        <v>145</v>
      </c>
      <c r="I754" t="s">
        <v>18</v>
      </c>
      <c r="J754" t="s">
        <v>38</v>
      </c>
      <c r="K754" t="s">
        <v>31</v>
      </c>
      <c r="L754">
        <v>664</v>
      </c>
    </row>
    <row r="755" spans="1:12" x14ac:dyDescent="0.3">
      <c r="A755">
        <v>755</v>
      </c>
      <c r="B755" t="s">
        <v>54</v>
      </c>
      <c r="C755" t="s">
        <v>13</v>
      </c>
      <c r="D755" t="s">
        <v>46</v>
      </c>
      <c r="E755">
        <v>29</v>
      </c>
      <c r="F755" s="5" t="s">
        <v>53</v>
      </c>
      <c r="G755" t="s">
        <v>30</v>
      </c>
      <c r="H755" t="s">
        <v>145</v>
      </c>
      <c r="I755" t="s">
        <v>18</v>
      </c>
      <c r="J755" t="s">
        <v>22</v>
      </c>
      <c r="K755" t="s">
        <v>39</v>
      </c>
      <c r="L755">
        <v>324</v>
      </c>
    </row>
    <row r="756" spans="1:12" x14ac:dyDescent="0.3">
      <c r="A756">
        <v>756</v>
      </c>
      <c r="B756" t="s">
        <v>162</v>
      </c>
      <c r="C756" t="s">
        <v>13</v>
      </c>
      <c r="D756" t="s">
        <v>14</v>
      </c>
      <c r="E756">
        <v>38</v>
      </c>
      <c r="F756" s="5" t="s">
        <v>37</v>
      </c>
      <c r="G756" t="s">
        <v>30</v>
      </c>
      <c r="H756" t="s">
        <v>145</v>
      </c>
      <c r="I756" t="s">
        <v>63</v>
      </c>
      <c r="J756" t="s">
        <v>38</v>
      </c>
      <c r="K756" t="s">
        <v>31</v>
      </c>
      <c r="L756">
        <v>683</v>
      </c>
    </row>
    <row r="757" spans="1:12" x14ac:dyDescent="0.3">
      <c r="A757">
        <v>757</v>
      </c>
      <c r="B757" t="s">
        <v>23</v>
      </c>
      <c r="C757" t="s">
        <v>13</v>
      </c>
      <c r="D757" t="s">
        <v>14</v>
      </c>
      <c r="E757">
        <v>43</v>
      </c>
      <c r="F757" s="5" t="s">
        <v>24</v>
      </c>
      <c r="G757" t="s">
        <v>25</v>
      </c>
      <c r="H757" t="s">
        <v>17</v>
      </c>
      <c r="I757" t="s">
        <v>18</v>
      </c>
      <c r="J757" t="s">
        <v>26</v>
      </c>
      <c r="K757" t="s">
        <v>20</v>
      </c>
      <c r="L757">
        <v>645</v>
      </c>
    </row>
    <row r="758" spans="1:12" x14ac:dyDescent="0.3">
      <c r="A758">
        <v>758</v>
      </c>
      <c r="B758" t="s">
        <v>120</v>
      </c>
      <c r="C758" t="s">
        <v>13</v>
      </c>
      <c r="D758" t="s">
        <v>28</v>
      </c>
      <c r="E758">
        <v>46</v>
      </c>
      <c r="F758" s="5" t="s">
        <v>24</v>
      </c>
      <c r="G758" t="s">
        <v>104</v>
      </c>
      <c r="H758" t="s">
        <v>105</v>
      </c>
      <c r="I758" t="s">
        <v>18</v>
      </c>
      <c r="J758" t="s">
        <v>65</v>
      </c>
      <c r="K758" t="s">
        <v>31</v>
      </c>
      <c r="L758">
        <v>708</v>
      </c>
    </row>
    <row r="759" spans="1:12" x14ac:dyDescent="0.3">
      <c r="A759">
        <v>759</v>
      </c>
      <c r="B759" t="s">
        <v>95</v>
      </c>
      <c r="C759" t="s">
        <v>13</v>
      </c>
      <c r="D759" t="s">
        <v>14</v>
      </c>
      <c r="E759">
        <v>39</v>
      </c>
      <c r="F759" s="5" t="s">
        <v>37</v>
      </c>
      <c r="G759" t="s">
        <v>30</v>
      </c>
      <c r="H759" t="s">
        <v>145</v>
      </c>
      <c r="I759" t="s">
        <v>18</v>
      </c>
      <c r="J759" t="s">
        <v>22</v>
      </c>
      <c r="K759" t="s">
        <v>31</v>
      </c>
      <c r="L759">
        <v>791</v>
      </c>
    </row>
    <row r="760" spans="1:12" x14ac:dyDescent="0.3">
      <c r="A760">
        <v>760</v>
      </c>
      <c r="B760" t="s">
        <v>99</v>
      </c>
      <c r="C760" t="s">
        <v>13</v>
      </c>
      <c r="D760" t="s">
        <v>46</v>
      </c>
      <c r="E760">
        <v>33</v>
      </c>
      <c r="F760" s="5" t="s">
        <v>174</v>
      </c>
      <c r="G760" t="s">
        <v>30</v>
      </c>
      <c r="H760" t="s">
        <v>145</v>
      </c>
      <c r="I760" t="s">
        <v>18</v>
      </c>
      <c r="J760" t="s">
        <v>22</v>
      </c>
      <c r="K760" t="s">
        <v>31</v>
      </c>
      <c r="L760">
        <v>473</v>
      </c>
    </row>
    <row r="761" spans="1:12" x14ac:dyDescent="0.3">
      <c r="A761">
        <v>761</v>
      </c>
      <c r="B761" t="s">
        <v>89</v>
      </c>
      <c r="C761" t="s">
        <v>13</v>
      </c>
      <c r="D761" t="s">
        <v>14</v>
      </c>
      <c r="E761">
        <v>43</v>
      </c>
      <c r="F761" s="5" t="s">
        <v>203</v>
      </c>
      <c r="G761" t="s">
        <v>74</v>
      </c>
      <c r="H761" t="s">
        <v>105</v>
      </c>
      <c r="I761" t="s">
        <v>44</v>
      </c>
      <c r="J761" t="s">
        <v>22</v>
      </c>
      <c r="K761" t="s">
        <v>31</v>
      </c>
      <c r="L761">
        <v>300</v>
      </c>
    </row>
    <row r="762" spans="1:12" x14ac:dyDescent="0.3">
      <c r="A762">
        <v>762</v>
      </c>
      <c r="B762" t="s">
        <v>95</v>
      </c>
      <c r="C762" t="s">
        <v>13</v>
      </c>
      <c r="D762" t="s">
        <v>14</v>
      </c>
      <c r="E762">
        <v>37</v>
      </c>
      <c r="F762" s="5" t="s">
        <v>37</v>
      </c>
      <c r="G762" t="s">
        <v>74</v>
      </c>
      <c r="H762" t="s">
        <v>35</v>
      </c>
      <c r="I762" t="s">
        <v>18</v>
      </c>
      <c r="J762" t="s">
        <v>65</v>
      </c>
      <c r="K762" t="s">
        <v>20</v>
      </c>
      <c r="L762">
        <v>479</v>
      </c>
    </row>
    <row r="763" spans="1:12" x14ac:dyDescent="0.3">
      <c r="A763">
        <v>763</v>
      </c>
      <c r="B763" t="s">
        <v>162</v>
      </c>
      <c r="C763" t="s">
        <v>13</v>
      </c>
      <c r="D763" t="s">
        <v>14</v>
      </c>
      <c r="E763">
        <v>38</v>
      </c>
      <c r="F763" s="5" t="s">
        <v>37</v>
      </c>
      <c r="G763" t="s">
        <v>30</v>
      </c>
      <c r="H763" t="s">
        <v>145</v>
      </c>
      <c r="I763" t="s">
        <v>63</v>
      </c>
      <c r="J763" t="s">
        <v>38</v>
      </c>
      <c r="K763" t="s">
        <v>31</v>
      </c>
      <c r="L763">
        <v>683</v>
      </c>
    </row>
    <row r="764" spans="1:12" x14ac:dyDescent="0.3">
      <c r="A764">
        <v>764</v>
      </c>
      <c r="B764" t="s">
        <v>42</v>
      </c>
      <c r="C764" t="s">
        <v>13</v>
      </c>
      <c r="D764" t="s">
        <v>28</v>
      </c>
      <c r="E764">
        <v>54</v>
      </c>
      <c r="F764" s="5" t="s">
        <v>43</v>
      </c>
      <c r="G764" t="s">
        <v>16</v>
      </c>
      <c r="H764" t="s">
        <v>35</v>
      </c>
      <c r="I764" t="s">
        <v>18</v>
      </c>
      <c r="J764" t="s">
        <v>26</v>
      </c>
      <c r="K764" t="s">
        <v>31</v>
      </c>
      <c r="L764">
        <v>357</v>
      </c>
    </row>
    <row r="765" spans="1:12" x14ac:dyDescent="0.3">
      <c r="A765">
        <v>765</v>
      </c>
      <c r="B765" t="s">
        <v>48</v>
      </c>
      <c r="C765" t="s">
        <v>13</v>
      </c>
      <c r="D765" t="s">
        <v>14</v>
      </c>
      <c r="E765">
        <v>45</v>
      </c>
      <c r="F765" s="5" t="s">
        <v>49</v>
      </c>
      <c r="G765" t="s">
        <v>16</v>
      </c>
      <c r="H765" t="s">
        <v>35</v>
      </c>
      <c r="I765" t="s">
        <v>44</v>
      </c>
      <c r="J765" t="s">
        <v>19</v>
      </c>
      <c r="K765" t="s">
        <v>31</v>
      </c>
      <c r="L765">
        <v>417</v>
      </c>
    </row>
    <row r="766" spans="1:12" x14ac:dyDescent="0.3">
      <c r="A766">
        <v>766</v>
      </c>
      <c r="B766" t="s">
        <v>89</v>
      </c>
      <c r="C766" t="s">
        <v>13</v>
      </c>
      <c r="D766" t="s">
        <v>14</v>
      </c>
      <c r="E766">
        <v>36</v>
      </c>
      <c r="F766" s="5" t="s">
        <v>87</v>
      </c>
      <c r="G766" t="s">
        <v>104</v>
      </c>
      <c r="H766" t="s">
        <v>105</v>
      </c>
      <c r="I766" t="s">
        <v>18</v>
      </c>
      <c r="J766" t="s">
        <v>19</v>
      </c>
      <c r="K766" t="s">
        <v>20</v>
      </c>
      <c r="L766">
        <v>307</v>
      </c>
    </row>
    <row r="767" spans="1:12" x14ac:dyDescent="0.3">
      <c r="A767">
        <v>767</v>
      </c>
      <c r="B767" t="s">
        <v>60</v>
      </c>
      <c r="C767" t="s">
        <v>13</v>
      </c>
      <c r="D767" t="s">
        <v>46</v>
      </c>
      <c r="E767">
        <v>34</v>
      </c>
      <c r="F767" s="5" t="s">
        <v>87</v>
      </c>
      <c r="G767" t="s">
        <v>30</v>
      </c>
      <c r="H767" t="s">
        <v>145</v>
      </c>
      <c r="I767" t="s">
        <v>18</v>
      </c>
      <c r="J767" t="s">
        <v>22</v>
      </c>
      <c r="K767" t="s">
        <v>20</v>
      </c>
      <c r="L767">
        <v>464</v>
      </c>
    </row>
    <row r="768" spans="1:12" x14ac:dyDescent="0.3">
      <c r="A768">
        <v>768</v>
      </c>
      <c r="B768" t="s">
        <v>153</v>
      </c>
      <c r="C768" t="s">
        <v>13</v>
      </c>
      <c r="D768" t="s">
        <v>14</v>
      </c>
      <c r="E768">
        <v>40</v>
      </c>
      <c r="F768" s="5" t="s">
        <v>85</v>
      </c>
      <c r="G768" t="s">
        <v>30</v>
      </c>
      <c r="H768" t="s">
        <v>145</v>
      </c>
      <c r="I768" t="s">
        <v>18</v>
      </c>
      <c r="J768" t="s">
        <v>26</v>
      </c>
      <c r="K768" t="s">
        <v>20</v>
      </c>
      <c r="L768">
        <v>318</v>
      </c>
    </row>
    <row r="769" spans="1:12" x14ac:dyDescent="0.3">
      <c r="A769">
        <v>769</v>
      </c>
      <c r="B769" t="s">
        <v>12</v>
      </c>
      <c r="C769" t="s">
        <v>13</v>
      </c>
      <c r="D769" t="s">
        <v>28</v>
      </c>
      <c r="E769">
        <v>53</v>
      </c>
      <c r="F769" s="5" t="s">
        <v>189</v>
      </c>
      <c r="G769" t="s">
        <v>30</v>
      </c>
      <c r="H769" t="s">
        <v>145</v>
      </c>
      <c r="I769" t="s">
        <v>18</v>
      </c>
      <c r="J769" t="s">
        <v>19</v>
      </c>
      <c r="K769" t="s">
        <v>31</v>
      </c>
      <c r="L769">
        <v>551</v>
      </c>
    </row>
    <row r="770" spans="1:12" x14ac:dyDescent="0.3">
      <c r="A770">
        <v>770</v>
      </c>
      <c r="B770" t="s">
        <v>84</v>
      </c>
      <c r="C770" t="s">
        <v>13</v>
      </c>
      <c r="D770" t="s">
        <v>28</v>
      </c>
      <c r="E770">
        <v>46</v>
      </c>
      <c r="F770" s="5" t="s">
        <v>59</v>
      </c>
      <c r="G770" t="s">
        <v>30</v>
      </c>
      <c r="H770" t="s">
        <v>145</v>
      </c>
      <c r="I770" t="s">
        <v>44</v>
      </c>
      <c r="J770" t="s">
        <v>19</v>
      </c>
      <c r="K770" t="s">
        <v>31</v>
      </c>
      <c r="L770">
        <v>481</v>
      </c>
    </row>
    <row r="771" spans="1:12" x14ac:dyDescent="0.3">
      <c r="A771">
        <v>771</v>
      </c>
      <c r="B771" t="s">
        <v>196</v>
      </c>
      <c r="C771" t="s">
        <v>13</v>
      </c>
      <c r="D771" t="s">
        <v>28</v>
      </c>
      <c r="E771">
        <v>55</v>
      </c>
      <c r="F771" s="5" t="s">
        <v>43</v>
      </c>
      <c r="G771" t="s">
        <v>74</v>
      </c>
      <c r="H771" t="s">
        <v>105</v>
      </c>
      <c r="I771" t="s">
        <v>63</v>
      </c>
      <c r="J771" t="s">
        <v>65</v>
      </c>
      <c r="K771" t="s">
        <v>20</v>
      </c>
      <c r="L771">
        <v>750</v>
      </c>
    </row>
    <row r="772" spans="1:12" x14ac:dyDescent="0.3">
      <c r="A772">
        <v>772</v>
      </c>
      <c r="B772" t="s">
        <v>112</v>
      </c>
      <c r="C772" t="s">
        <v>13</v>
      </c>
      <c r="D772" t="s">
        <v>28</v>
      </c>
      <c r="E772">
        <v>46</v>
      </c>
      <c r="F772" s="5" t="s">
        <v>59</v>
      </c>
      <c r="G772" t="s">
        <v>74</v>
      </c>
      <c r="H772" t="s">
        <v>35</v>
      </c>
      <c r="I772" t="s">
        <v>18</v>
      </c>
      <c r="J772" t="s">
        <v>26</v>
      </c>
      <c r="K772" t="s">
        <v>31</v>
      </c>
      <c r="L772">
        <v>467</v>
      </c>
    </row>
    <row r="773" spans="1:12" x14ac:dyDescent="0.3">
      <c r="A773">
        <v>773</v>
      </c>
      <c r="B773" t="s">
        <v>90</v>
      </c>
      <c r="C773" t="s">
        <v>13</v>
      </c>
      <c r="D773" t="s">
        <v>28</v>
      </c>
      <c r="E773">
        <v>52</v>
      </c>
      <c r="F773" s="5" t="s">
        <v>92</v>
      </c>
      <c r="G773" t="s">
        <v>74</v>
      </c>
      <c r="H773" t="s">
        <v>35</v>
      </c>
      <c r="I773" t="s">
        <v>18</v>
      </c>
      <c r="J773" t="s">
        <v>22</v>
      </c>
      <c r="K773" t="s">
        <v>39</v>
      </c>
      <c r="L773">
        <v>322</v>
      </c>
    </row>
    <row r="774" spans="1:12" x14ac:dyDescent="0.3">
      <c r="A774">
        <v>774</v>
      </c>
      <c r="B774" t="s">
        <v>54</v>
      </c>
      <c r="C774" t="s">
        <v>13</v>
      </c>
      <c r="D774" t="s">
        <v>33</v>
      </c>
      <c r="E774">
        <v>22</v>
      </c>
      <c r="F774" s="5" t="s">
        <v>88</v>
      </c>
      <c r="G774" t="s">
        <v>74</v>
      </c>
      <c r="H774" t="s">
        <v>35</v>
      </c>
      <c r="I774" t="s">
        <v>63</v>
      </c>
      <c r="J774" t="s">
        <v>19</v>
      </c>
      <c r="K774" t="s">
        <v>31</v>
      </c>
      <c r="L774">
        <v>640</v>
      </c>
    </row>
    <row r="775" spans="1:12" x14ac:dyDescent="0.3">
      <c r="A775">
        <v>775</v>
      </c>
      <c r="B775" t="s">
        <v>27</v>
      </c>
      <c r="C775" t="s">
        <v>13</v>
      </c>
      <c r="D775" t="s">
        <v>28</v>
      </c>
      <c r="E775">
        <v>47</v>
      </c>
      <c r="F775" s="5" t="s">
        <v>212</v>
      </c>
      <c r="G775" t="s">
        <v>104</v>
      </c>
      <c r="H775" t="s">
        <v>105</v>
      </c>
      <c r="I775" t="s">
        <v>63</v>
      </c>
      <c r="J775" t="s">
        <v>38</v>
      </c>
      <c r="K775" t="s">
        <v>20</v>
      </c>
      <c r="L775">
        <v>346</v>
      </c>
    </row>
    <row r="776" spans="1:12" x14ac:dyDescent="0.3">
      <c r="A776">
        <v>776</v>
      </c>
      <c r="B776" t="s">
        <v>64</v>
      </c>
      <c r="C776" t="s">
        <v>13</v>
      </c>
      <c r="D776" t="s">
        <v>14</v>
      </c>
      <c r="E776">
        <v>43</v>
      </c>
      <c r="F776" s="5" t="s">
        <v>24</v>
      </c>
      <c r="G776" t="s">
        <v>25</v>
      </c>
      <c r="H776" t="s">
        <v>35</v>
      </c>
      <c r="I776" t="s">
        <v>63</v>
      </c>
      <c r="J776" t="s">
        <v>65</v>
      </c>
      <c r="K776" t="s">
        <v>39</v>
      </c>
      <c r="L776">
        <v>453</v>
      </c>
    </row>
    <row r="777" spans="1:12" x14ac:dyDescent="0.3">
      <c r="A777">
        <v>777</v>
      </c>
      <c r="B777" t="s">
        <v>134</v>
      </c>
      <c r="C777" t="s">
        <v>13</v>
      </c>
      <c r="D777" t="s">
        <v>28</v>
      </c>
      <c r="E777">
        <v>49</v>
      </c>
      <c r="F777" s="5" t="s">
        <v>61</v>
      </c>
      <c r="G777" t="s">
        <v>30</v>
      </c>
      <c r="H777" t="s">
        <v>35</v>
      </c>
      <c r="I777" t="s">
        <v>44</v>
      </c>
      <c r="J777" t="s">
        <v>19</v>
      </c>
      <c r="K777" t="s">
        <v>39</v>
      </c>
      <c r="L777">
        <v>374</v>
      </c>
    </row>
    <row r="778" spans="1:12" x14ac:dyDescent="0.3">
      <c r="A778">
        <v>778</v>
      </c>
      <c r="B778" t="s">
        <v>169</v>
      </c>
      <c r="C778" t="s">
        <v>13</v>
      </c>
      <c r="D778" t="s">
        <v>28</v>
      </c>
      <c r="E778">
        <v>51</v>
      </c>
      <c r="F778" s="5" t="s">
        <v>113</v>
      </c>
      <c r="G778" t="s">
        <v>74</v>
      </c>
      <c r="H778" t="s">
        <v>105</v>
      </c>
      <c r="I778" t="s">
        <v>63</v>
      </c>
      <c r="J778" t="s">
        <v>19</v>
      </c>
      <c r="K778" t="s">
        <v>20</v>
      </c>
      <c r="L778">
        <v>804</v>
      </c>
    </row>
    <row r="779" spans="1:12" x14ac:dyDescent="0.3">
      <c r="A779">
        <v>779</v>
      </c>
      <c r="B779" t="s">
        <v>27</v>
      </c>
      <c r="C779" t="s">
        <v>13</v>
      </c>
      <c r="D779" t="s">
        <v>28</v>
      </c>
      <c r="E779">
        <v>55</v>
      </c>
      <c r="F779" s="5" t="s">
        <v>29</v>
      </c>
      <c r="G779" t="s">
        <v>30</v>
      </c>
      <c r="H779" t="s">
        <v>17</v>
      </c>
      <c r="I779" t="s">
        <v>18</v>
      </c>
      <c r="J779" t="s">
        <v>22</v>
      </c>
      <c r="K779" t="s">
        <v>31</v>
      </c>
      <c r="L779">
        <v>773</v>
      </c>
    </row>
    <row r="780" spans="1:12" x14ac:dyDescent="0.3">
      <c r="A780">
        <v>780</v>
      </c>
      <c r="B780" t="s">
        <v>154</v>
      </c>
      <c r="C780" t="s">
        <v>13</v>
      </c>
      <c r="D780" t="s">
        <v>14</v>
      </c>
      <c r="E780">
        <v>40</v>
      </c>
      <c r="F780" s="5" t="s">
        <v>216</v>
      </c>
      <c r="G780" t="s">
        <v>104</v>
      </c>
      <c r="H780" t="s">
        <v>105</v>
      </c>
      <c r="I780" t="s">
        <v>18</v>
      </c>
      <c r="J780" t="s">
        <v>26</v>
      </c>
      <c r="K780" t="s">
        <v>39</v>
      </c>
      <c r="L780">
        <v>714</v>
      </c>
    </row>
    <row r="781" spans="1:12" x14ac:dyDescent="0.3">
      <c r="A781">
        <v>781</v>
      </c>
      <c r="B781" t="s">
        <v>70</v>
      </c>
      <c r="C781" t="s">
        <v>13</v>
      </c>
      <c r="D781" t="s">
        <v>46</v>
      </c>
      <c r="E781">
        <v>32</v>
      </c>
      <c r="F781" s="5" t="s">
        <v>71</v>
      </c>
      <c r="G781" t="s">
        <v>16</v>
      </c>
      <c r="H781" t="s">
        <v>35</v>
      </c>
      <c r="I781" t="s">
        <v>18</v>
      </c>
      <c r="J781" t="s">
        <v>22</v>
      </c>
      <c r="K781" t="s">
        <v>20</v>
      </c>
      <c r="L781">
        <v>584</v>
      </c>
    </row>
    <row r="782" spans="1:12" x14ac:dyDescent="0.3">
      <c r="A782">
        <v>782</v>
      </c>
      <c r="B782" t="s">
        <v>128</v>
      </c>
      <c r="C782" t="s">
        <v>13</v>
      </c>
      <c r="D782" t="s">
        <v>46</v>
      </c>
      <c r="E782">
        <v>29</v>
      </c>
      <c r="F782" s="5" t="s">
        <v>97</v>
      </c>
      <c r="G782" t="s">
        <v>30</v>
      </c>
      <c r="H782" t="s">
        <v>145</v>
      </c>
      <c r="I782" t="s">
        <v>63</v>
      </c>
      <c r="J782" t="s">
        <v>22</v>
      </c>
      <c r="K782" t="s">
        <v>20</v>
      </c>
      <c r="L782">
        <v>799</v>
      </c>
    </row>
    <row r="783" spans="1:12" x14ac:dyDescent="0.3">
      <c r="A783">
        <v>783</v>
      </c>
      <c r="B783" t="s">
        <v>120</v>
      </c>
      <c r="C783" t="s">
        <v>13</v>
      </c>
      <c r="D783" t="s">
        <v>14</v>
      </c>
      <c r="E783">
        <v>38</v>
      </c>
      <c r="F783" s="5" t="s">
        <v>37</v>
      </c>
      <c r="G783" t="s">
        <v>25</v>
      </c>
      <c r="H783" t="s">
        <v>35</v>
      </c>
      <c r="I783" t="s">
        <v>44</v>
      </c>
      <c r="J783" t="s">
        <v>38</v>
      </c>
      <c r="K783" t="s">
        <v>31</v>
      </c>
      <c r="L783">
        <v>696</v>
      </c>
    </row>
    <row r="784" spans="1:12" x14ac:dyDescent="0.3">
      <c r="A784">
        <v>784</v>
      </c>
      <c r="B784" t="s">
        <v>217</v>
      </c>
      <c r="C784" t="s">
        <v>13</v>
      </c>
      <c r="D784" t="s">
        <v>14</v>
      </c>
      <c r="E784">
        <v>43</v>
      </c>
      <c r="F784" s="5" t="s">
        <v>218</v>
      </c>
      <c r="G784" t="s">
        <v>104</v>
      </c>
      <c r="H784" t="s">
        <v>105</v>
      </c>
      <c r="I784" t="s">
        <v>18</v>
      </c>
      <c r="J784" t="s">
        <v>19</v>
      </c>
      <c r="K784" t="s">
        <v>39</v>
      </c>
      <c r="L784">
        <v>558</v>
      </c>
    </row>
    <row r="785" spans="1:12" x14ac:dyDescent="0.3">
      <c r="A785">
        <v>785</v>
      </c>
      <c r="B785" t="s">
        <v>168</v>
      </c>
      <c r="C785" t="s">
        <v>13</v>
      </c>
      <c r="D785" t="s">
        <v>46</v>
      </c>
      <c r="E785">
        <v>34</v>
      </c>
      <c r="F785" s="5" t="s">
        <v>87</v>
      </c>
      <c r="G785" t="s">
        <v>30</v>
      </c>
      <c r="H785" t="s">
        <v>145</v>
      </c>
      <c r="I785" t="s">
        <v>63</v>
      </c>
      <c r="J785" t="s">
        <v>22</v>
      </c>
      <c r="K785" t="s">
        <v>20</v>
      </c>
      <c r="L785">
        <v>341</v>
      </c>
    </row>
    <row r="786" spans="1:12" x14ac:dyDescent="0.3">
      <c r="A786">
        <v>786</v>
      </c>
      <c r="B786" t="s">
        <v>122</v>
      </c>
      <c r="C786" t="s">
        <v>13</v>
      </c>
      <c r="D786" t="s">
        <v>14</v>
      </c>
      <c r="E786">
        <v>44</v>
      </c>
      <c r="F786" s="5" t="s">
        <v>123</v>
      </c>
      <c r="G786" t="s">
        <v>74</v>
      </c>
      <c r="H786" t="s">
        <v>35</v>
      </c>
      <c r="I786" t="s">
        <v>63</v>
      </c>
      <c r="J786" t="s">
        <v>38</v>
      </c>
      <c r="K786" t="s">
        <v>39</v>
      </c>
      <c r="L786">
        <v>601</v>
      </c>
    </row>
    <row r="787" spans="1:12" x14ac:dyDescent="0.3">
      <c r="A787">
        <v>787</v>
      </c>
      <c r="B787" t="s">
        <v>27</v>
      </c>
      <c r="C787" t="s">
        <v>13</v>
      </c>
      <c r="D787" t="s">
        <v>28</v>
      </c>
      <c r="E787">
        <v>55</v>
      </c>
      <c r="F787" s="5" t="s">
        <v>29</v>
      </c>
      <c r="G787" t="s">
        <v>30</v>
      </c>
      <c r="H787" t="s">
        <v>17</v>
      </c>
      <c r="I787" t="s">
        <v>18</v>
      </c>
      <c r="J787" t="s">
        <v>22</v>
      </c>
      <c r="K787" t="s">
        <v>31</v>
      </c>
      <c r="L787">
        <v>773</v>
      </c>
    </row>
    <row r="788" spans="1:12" x14ac:dyDescent="0.3">
      <c r="A788">
        <v>788</v>
      </c>
      <c r="B788" t="s">
        <v>136</v>
      </c>
      <c r="C788" t="s">
        <v>13</v>
      </c>
      <c r="D788" t="s">
        <v>14</v>
      </c>
      <c r="E788">
        <v>43</v>
      </c>
      <c r="F788" s="5" t="s">
        <v>137</v>
      </c>
      <c r="G788" t="s">
        <v>74</v>
      </c>
      <c r="H788" t="s">
        <v>35</v>
      </c>
      <c r="I788" t="s">
        <v>18</v>
      </c>
      <c r="J788" t="s">
        <v>22</v>
      </c>
      <c r="K788" t="s">
        <v>39</v>
      </c>
      <c r="L788">
        <v>675</v>
      </c>
    </row>
    <row r="789" spans="1:12" x14ac:dyDescent="0.3">
      <c r="A789">
        <v>789</v>
      </c>
      <c r="B789" t="s">
        <v>12</v>
      </c>
      <c r="C789" t="s">
        <v>13</v>
      </c>
      <c r="D789" t="s">
        <v>14</v>
      </c>
      <c r="E789">
        <v>36</v>
      </c>
      <c r="F789" s="5" t="s">
        <v>15</v>
      </c>
      <c r="G789" t="s">
        <v>16</v>
      </c>
      <c r="H789" t="s">
        <v>17</v>
      </c>
      <c r="I789" t="s">
        <v>18</v>
      </c>
      <c r="J789" t="s">
        <v>19</v>
      </c>
      <c r="K789" t="s">
        <v>20</v>
      </c>
      <c r="L789">
        <v>419</v>
      </c>
    </row>
    <row r="790" spans="1:12" x14ac:dyDescent="0.3">
      <c r="A790">
        <v>790</v>
      </c>
      <c r="B790" t="s">
        <v>192</v>
      </c>
      <c r="C790" t="s">
        <v>13</v>
      </c>
      <c r="D790" t="s">
        <v>46</v>
      </c>
      <c r="E790">
        <v>35</v>
      </c>
      <c r="F790" s="5" t="s">
        <v>87</v>
      </c>
      <c r="G790" t="s">
        <v>30</v>
      </c>
      <c r="H790" t="s">
        <v>145</v>
      </c>
      <c r="I790" t="s">
        <v>63</v>
      </c>
      <c r="J790" t="s">
        <v>38</v>
      </c>
      <c r="K790" t="s">
        <v>20</v>
      </c>
      <c r="L790">
        <v>744</v>
      </c>
    </row>
    <row r="791" spans="1:12" x14ac:dyDescent="0.3">
      <c r="A791">
        <v>791</v>
      </c>
      <c r="B791" t="s">
        <v>124</v>
      </c>
      <c r="C791" t="s">
        <v>13</v>
      </c>
      <c r="D791" t="s">
        <v>14</v>
      </c>
      <c r="E791">
        <v>36</v>
      </c>
      <c r="F791" s="5" t="s">
        <v>125</v>
      </c>
      <c r="G791" t="s">
        <v>16</v>
      </c>
      <c r="H791" t="s">
        <v>35</v>
      </c>
      <c r="I791" t="s">
        <v>63</v>
      </c>
      <c r="J791" t="s">
        <v>38</v>
      </c>
      <c r="K791" t="s">
        <v>20</v>
      </c>
      <c r="L791">
        <v>552</v>
      </c>
    </row>
    <row r="792" spans="1:12" x14ac:dyDescent="0.3">
      <c r="A792">
        <v>792</v>
      </c>
      <c r="B792" t="s">
        <v>99</v>
      </c>
      <c r="C792" t="s">
        <v>13</v>
      </c>
      <c r="D792" t="s">
        <v>14</v>
      </c>
      <c r="E792">
        <v>42</v>
      </c>
      <c r="F792" s="5" t="s">
        <v>129</v>
      </c>
      <c r="G792" t="s">
        <v>25</v>
      </c>
      <c r="H792" t="s">
        <v>35</v>
      </c>
      <c r="I792" t="s">
        <v>18</v>
      </c>
      <c r="J792" t="s">
        <v>22</v>
      </c>
      <c r="K792" t="s">
        <v>20</v>
      </c>
      <c r="L792">
        <v>668</v>
      </c>
    </row>
    <row r="793" spans="1:12" x14ac:dyDescent="0.3">
      <c r="A793">
        <v>793</v>
      </c>
      <c r="B793" t="s">
        <v>42</v>
      </c>
      <c r="C793" t="s">
        <v>13</v>
      </c>
      <c r="D793" t="s">
        <v>28</v>
      </c>
      <c r="E793">
        <v>54</v>
      </c>
      <c r="F793" s="5" t="s">
        <v>43</v>
      </c>
      <c r="G793" t="s">
        <v>16</v>
      </c>
      <c r="H793" t="s">
        <v>35</v>
      </c>
      <c r="I793" t="s">
        <v>18</v>
      </c>
      <c r="J793" t="s">
        <v>26</v>
      </c>
      <c r="K793" t="s">
        <v>31</v>
      </c>
      <c r="L793">
        <v>357</v>
      </c>
    </row>
    <row r="794" spans="1:12" x14ac:dyDescent="0.3">
      <c r="A794">
        <v>794</v>
      </c>
      <c r="B794" t="s">
        <v>40</v>
      </c>
      <c r="C794" t="s">
        <v>13</v>
      </c>
      <c r="D794" t="s">
        <v>14</v>
      </c>
      <c r="E794">
        <v>43</v>
      </c>
      <c r="F794" s="5" t="s">
        <v>94</v>
      </c>
      <c r="G794" t="s">
        <v>104</v>
      </c>
      <c r="H794" t="s">
        <v>105</v>
      </c>
      <c r="I794" t="s">
        <v>18</v>
      </c>
      <c r="J794" t="s">
        <v>65</v>
      </c>
      <c r="K794" t="s">
        <v>20</v>
      </c>
      <c r="L794">
        <v>528</v>
      </c>
    </row>
    <row r="795" spans="1:12" x14ac:dyDescent="0.3">
      <c r="A795">
        <v>795</v>
      </c>
      <c r="B795" t="s">
        <v>127</v>
      </c>
      <c r="C795" t="s">
        <v>13</v>
      </c>
      <c r="D795" t="s">
        <v>28</v>
      </c>
      <c r="E795">
        <v>51</v>
      </c>
      <c r="F795" s="5" t="s">
        <v>113</v>
      </c>
      <c r="G795" t="s">
        <v>16</v>
      </c>
      <c r="H795" t="s">
        <v>35</v>
      </c>
      <c r="I795" t="s">
        <v>18</v>
      </c>
      <c r="J795" t="s">
        <v>38</v>
      </c>
      <c r="K795" t="s">
        <v>20</v>
      </c>
      <c r="L795">
        <v>389</v>
      </c>
    </row>
    <row r="796" spans="1:12" x14ac:dyDescent="0.3">
      <c r="A796">
        <v>796</v>
      </c>
      <c r="B796" t="s">
        <v>66</v>
      </c>
      <c r="C796" t="s">
        <v>13</v>
      </c>
      <c r="D796" t="s">
        <v>14</v>
      </c>
      <c r="E796">
        <v>41</v>
      </c>
      <c r="F796" s="5" t="s">
        <v>94</v>
      </c>
      <c r="G796" t="s">
        <v>74</v>
      </c>
      <c r="H796" t="s">
        <v>35</v>
      </c>
      <c r="I796" t="s">
        <v>18</v>
      </c>
      <c r="J796" t="s">
        <v>22</v>
      </c>
      <c r="K796" t="s">
        <v>39</v>
      </c>
      <c r="L796">
        <v>399</v>
      </c>
    </row>
    <row r="797" spans="1:12" x14ac:dyDescent="0.3">
      <c r="A797">
        <v>797</v>
      </c>
      <c r="B797" t="s">
        <v>54</v>
      </c>
      <c r="C797" t="s">
        <v>13</v>
      </c>
      <c r="D797" t="s">
        <v>14</v>
      </c>
      <c r="E797">
        <v>39</v>
      </c>
      <c r="F797" s="5" t="s">
        <v>55</v>
      </c>
      <c r="G797" t="s">
        <v>25</v>
      </c>
      <c r="H797" t="s">
        <v>35</v>
      </c>
      <c r="I797" t="s">
        <v>18</v>
      </c>
      <c r="J797" t="s">
        <v>38</v>
      </c>
      <c r="K797" t="s">
        <v>20</v>
      </c>
      <c r="L797">
        <v>571</v>
      </c>
    </row>
    <row r="798" spans="1:12" x14ac:dyDescent="0.3">
      <c r="A798">
        <v>798</v>
      </c>
      <c r="B798" t="s">
        <v>54</v>
      </c>
      <c r="C798" t="s">
        <v>13</v>
      </c>
      <c r="D798" t="s">
        <v>46</v>
      </c>
      <c r="E798">
        <v>29</v>
      </c>
      <c r="F798" s="5" t="s">
        <v>53</v>
      </c>
      <c r="G798" t="s">
        <v>30</v>
      </c>
      <c r="H798" t="s">
        <v>145</v>
      </c>
      <c r="I798" t="s">
        <v>18</v>
      </c>
      <c r="J798" t="s">
        <v>22</v>
      </c>
      <c r="K798" t="s">
        <v>39</v>
      </c>
      <c r="L798">
        <v>324</v>
      </c>
    </row>
    <row r="799" spans="1:12" x14ac:dyDescent="0.3">
      <c r="A799">
        <v>799</v>
      </c>
      <c r="B799" t="s">
        <v>211</v>
      </c>
      <c r="C799" t="s">
        <v>13</v>
      </c>
      <c r="D799" t="s">
        <v>28</v>
      </c>
      <c r="E799">
        <v>46</v>
      </c>
      <c r="F799" s="5" t="s">
        <v>213</v>
      </c>
      <c r="G799" t="s">
        <v>104</v>
      </c>
      <c r="H799" t="s">
        <v>105</v>
      </c>
      <c r="I799" t="s">
        <v>63</v>
      </c>
      <c r="J799" t="s">
        <v>22</v>
      </c>
      <c r="K799" t="s">
        <v>39</v>
      </c>
      <c r="L799">
        <v>604</v>
      </c>
    </row>
    <row r="800" spans="1:12" x14ac:dyDescent="0.3">
      <c r="A800">
        <v>800</v>
      </c>
      <c r="B800" t="s">
        <v>124</v>
      </c>
      <c r="C800" t="s">
        <v>13</v>
      </c>
      <c r="D800" t="s">
        <v>14</v>
      </c>
      <c r="E800">
        <v>41</v>
      </c>
      <c r="F800" s="5" t="s">
        <v>129</v>
      </c>
      <c r="G800" t="s">
        <v>30</v>
      </c>
      <c r="H800" t="s">
        <v>145</v>
      </c>
      <c r="I800" t="s">
        <v>63</v>
      </c>
      <c r="J800" t="s">
        <v>65</v>
      </c>
      <c r="K800" t="s">
        <v>39</v>
      </c>
      <c r="L800">
        <v>338</v>
      </c>
    </row>
    <row r="801" spans="1:12" x14ac:dyDescent="0.3">
      <c r="A801">
        <v>801</v>
      </c>
      <c r="B801" t="s">
        <v>64</v>
      </c>
      <c r="C801" t="s">
        <v>13</v>
      </c>
      <c r="D801" t="s">
        <v>28</v>
      </c>
      <c r="E801">
        <v>50</v>
      </c>
      <c r="F801" s="5" t="s">
        <v>61</v>
      </c>
      <c r="G801" t="s">
        <v>30</v>
      </c>
      <c r="H801" t="s">
        <v>145</v>
      </c>
      <c r="I801" t="s">
        <v>18</v>
      </c>
      <c r="J801" t="s">
        <v>38</v>
      </c>
      <c r="K801" t="s">
        <v>31</v>
      </c>
      <c r="L801">
        <v>664</v>
      </c>
    </row>
    <row r="802" spans="1:12" x14ac:dyDescent="0.3">
      <c r="A802">
        <v>802</v>
      </c>
      <c r="B802" t="s">
        <v>165</v>
      </c>
      <c r="C802" t="s">
        <v>13</v>
      </c>
      <c r="D802" t="s">
        <v>28</v>
      </c>
      <c r="E802">
        <v>46</v>
      </c>
      <c r="F802" s="5" t="s">
        <v>59</v>
      </c>
      <c r="G802" t="s">
        <v>104</v>
      </c>
      <c r="H802" t="s">
        <v>105</v>
      </c>
      <c r="I802" t="s">
        <v>18</v>
      </c>
      <c r="J802" t="s">
        <v>65</v>
      </c>
      <c r="K802" t="s">
        <v>20</v>
      </c>
      <c r="L802">
        <v>512</v>
      </c>
    </row>
    <row r="803" spans="1:12" x14ac:dyDescent="0.3">
      <c r="A803">
        <v>803</v>
      </c>
      <c r="B803" t="s">
        <v>169</v>
      </c>
      <c r="C803" t="s">
        <v>13</v>
      </c>
      <c r="D803" t="s">
        <v>14</v>
      </c>
      <c r="E803">
        <v>38</v>
      </c>
      <c r="F803" s="5" t="s">
        <v>15</v>
      </c>
      <c r="G803" t="s">
        <v>30</v>
      </c>
      <c r="H803" t="s">
        <v>145</v>
      </c>
      <c r="I803" t="s">
        <v>63</v>
      </c>
      <c r="J803" t="s">
        <v>26</v>
      </c>
      <c r="K803" t="s">
        <v>39</v>
      </c>
      <c r="L803">
        <v>485</v>
      </c>
    </row>
    <row r="804" spans="1:12" x14ac:dyDescent="0.3">
      <c r="A804">
        <v>804</v>
      </c>
      <c r="B804" t="s">
        <v>45</v>
      </c>
      <c r="C804" t="s">
        <v>13</v>
      </c>
      <c r="D804" t="s">
        <v>28</v>
      </c>
      <c r="E804">
        <v>51</v>
      </c>
      <c r="F804" s="5" t="s">
        <v>62</v>
      </c>
      <c r="G804" t="s">
        <v>25</v>
      </c>
      <c r="H804" t="s">
        <v>35</v>
      </c>
      <c r="I804" t="s">
        <v>63</v>
      </c>
      <c r="J804" t="s">
        <v>22</v>
      </c>
      <c r="K804" t="s">
        <v>31</v>
      </c>
      <c r="L804">
        <v>375</v>
      </c>
    </row>
    <row r="805" spans="1:12" x14ac:dyDescent="0.3">
      <c r="A805">
        <v>805</v>
      </c>
      <c r="B805" t="s">
        <v>165</v>
      </c>
      <c r="C805" t="s">
        <v>13</v>
      </c>
      <c r="D805" t="s">
        <v>28</v>
      </c>
      <c r="E805">
        <v>46</v>
      </c>
      <c r="F805" s="5" t="s">
        <v>59</v>
      </c>
      <c r="G805" t="s">
        <v>104</v>
      </c>
      <c r="H805" t="s">
        <v>105</v>
      </c>
      <c r="I805" t="s">
        <v>18</v>
      </c>
      <c r="J805" t="s">
        <v>65</v>
      </c>
      <c r="K805" t="s">
        <v>20</v>
      </c>
      <c r="L805">
        <v>512</v>
      </c>
    </row>
    <row r="806" spans="1:12" x14ac:dyDescent="0.3">
      <c r="A806">
        <v>806</v>
      </c>
      <c r="B806" t="s">
        <v>50</v>
      </c>
      <c r="C806" t="s">
        <v>13</v>
      </c>
      <c r="D806" t="s">
        <v>46</v>
      </c>
      <c r="E806">
        <v>31</v>
      </c>
      <c r="F806" s="5" t="s">
        <v>101</v>
      </c>
      <c r="G806" t="s">
        <v>25</v>
      </c>
      <c r="H806" t="s">
        <v>35</v>
      </c>
      <c r="I806" t="s">
        <v>18</v>
      </c>
      <c r="J806" t="s">
        <v>38</v>
      </c>
      <c r="K806" t="s">
        <v>39</v>
      </c>
      <c r="L806">
        <v>315</v>
      </c>
    </row>
    <row r="807" spans="1:12" x14ac:dyDescent="0.3">
      <c r="A807">
        <v>807</v>
      </c>
      <c r="B807" t="s">
        <v>153</v>
      </c>
      <c r="C807" t="s">
        <v>13</v>
      </c>
      <c r="D807" t="s">
        <v>14</v>
      </c>
      <c r="E807">
        <v>44</v>
      </c>
      <c r="F807" s="5" t="s">
        <v>195</v>
      </c>
      <c r="G807" t="s">
        <v>74</v>
      </c>
      <c r="H807" t="s">
        <v>105</v>
      </c>
      <c r="I807" t="s">
        <v>18</v>
      </c>
      <c r="J807" t="s">
        <v>26</v>
      </c>
      <c r="K807" t="s">
        <v>39</v>
      </c>
      <c r="L807">
        <v>425</v>
      </c>
    </row>
    <row r="808" spans="1:12" x14ac:dyDescent="0.3">
      <c r="A808">
        <v>808</v>
      </c>
      <c r="B808" t="s">
        <v>89</v>
      </c>
      <c r="C808" t="s">
        <v>13</v>
      </c>
      <c r="D808" t="s">
        <v>14</v>
      </c>
      <c r="E808">
        <v>43</v>
      </c>
      <c r="F808" s="5" t="s">
        <v>203</v>
      </c>
      <c r="G808" t="s">
        <v>74</v>
      </c>
      <c r="H808" t="s">
        <v>105</v>
      </c>
      <c r="I808" t="s">
        <v>44</v>
      </c>
      <c r="J808" t="s">
        <v>22</v>
      </c>
      <c r="K808" t="s">
        <v>31</v>
      </c>
      <c r="L808">
        <v>300</v>
      </c>
    </row>
    <row r="809" spans="1:12" x14ac:dyDescent="0.3">
      <c r="A809">
        <v>809</v>
      </c>
      <c r="B809" t="s">
        <v>120</v>
      </c>
      <c r="C809" t="s">
        <v>13</v>
      </c>
      <c r="D809" t="s">
        <v>46</v>
      </c>
      <c r="E809">
        <v>32</v>
      </c>
      <c r="F809" s="5" t="s">
        <v>163</v>
      </c>
      <c r="G809" t="s">
        <v>30</v>
      </c>
      <c r="H809" t="s">
        <v>145</v>
      </c>
      <c r="I809" t="s">
        <v>18</v>
      </c>
      <c r="J809" t="s">
        <v>19</v>
      </c>
      <c r="K809" t="s">
        <v>39</v>
      </c>
      <c r="L809">
        <v>666</v>
      </c>
    </row>
    <row r="810" spans="1:12" x14ac:dyDescent="0.3">
      <c r="A810">
        <v>810</v>
      </c>
      <c r="B810" t="s">
        <v>211</v>
      </c>
      <c r="C810" t="s">
        <v>13</v>
      </c>
      <c r="D810" t="s">
        <v>28</v>
      </c>
      <c r="E810">
        <v>53</v>
      </c>
      <c r="F810" s="5" t="s">
        <v>62</v>
      </c>
      <c r="G810" t="s">
        <v>104</v>
      </c>
      <c r="H810" t="s">
        <v>105</v>
      </c>
      <c r="I810" t="s">
        <v>18</v>
      </c>
      <c r="J810" t="s">
        <v>38</v>
      </c>
      <c r="K810" t="s">
        <v>31</v>
      </c>
      <c r="L810">
        <v>812</v>
      </c>
    </row>
    <row r="811" spans="1:12" x14ac:dyDescent="0.3">
      <c r="A811">
        <v>811</v>
      </c>
      <c r="B811" t="s">
        <v>127</v>
      </c>
      <c r="C811" t="s">
        <v>13</v>
      </c>
      <c r="D811" t="s">
        <v>28</v>
      </c>
      <c r="E811">
        <v>51</v>
      </c>
      <c r="F811" s="5" t="s">
        <v>113</v>
      </c>
      <c r="G811" t="s">
        <v>16</v>
      </c>
      <c r="H811" t="s">
        <v>35</v>
      </c>
      <c r="I811" t="s">
        <v>18</v>
      </c>
      <c r="J811" t="s">
        <v>38</v>
      </c>
      <c r="K811" t="s">
        <v>20</v>
      </c>
      <c r="L811">
        <v>389</v>
      </c>
    </row>
    <row r="812" spans="1:12" x14ac:dyDescent="0.3">
      <c r="A812">
        <v>812</v>
      </c>
      <c r="B812" t="s">
        <v>40</v>
      </c>
      <c r="C812" t="s">
        <v>13</v>
      </c>
      <c r="D812" t="s">
        <v>14</v>
      </c>
      <c r="E812">
        <v>39</v>
      </c>
      <c r="F812" s="5" t="s">
        <v>41</v>
      </c>
      <c r="G812" t="s">
        <v>16</v>
      </c>
      <c r="H812" t="s">
        <v>35</v>
      </c>
      <c r="I812" t="s">
        <v>18</v>
      </c>
      <c r="J812" t="s">
        <v>26</v>
      </c>
      <c r="K812" t="s">
        <v>39</v>
      </c>
      <c r="L812">
        <v>692</v>
      </c>
    </row>
    <row r="813" spans="1:12" x14ac:dyDescent="0.3">
      <c r="A813">
        <v>813</v>
      </c>
      <c r="B813" t="s">
        <v>95</v>
      </c>
      <c r="C813" t="s">
        <v>13</v>
      </c>
      <c r="D813" t="s">
        <v>14</v>
      </c>
      <c r="E813">
        <v>39</v>
      </c>
      <c r="F813" s="5" t="s">
        <v>37</v>
      </c>
      <c r="G813" t="s">
        <v>30</v>
      </c>
      <c r="H813" t="s">
        <v>145</v>
      </c>
      <c r="I813" t="s">
        <v>18</v>
      </c>
      <c r="J813" t="s">
        <v>22</v>
      </c>
      <c r="K813" t="s">
        <v>31</v>
      </c>
      <c r="L813">
        <v>791</v>
      </c>
    </row>
    <row r="814" spans="1:12" x14ac:dyDescent="0.3">
      <c r="A814">
        <v>814</v>
      </c>
      <c r="B814" t="s">
        <v>98</v>
      </c>
      <c r="C814" t="s">
        <v>13</v>
      </c>
      <c r="D814" t="s">
        <v>28</v>
      </c>
      <c r="E814">
        <v>54</v>
      </c>
      <c r="F814" s="5" t="s">
        <v>92</v>
      </c>
      <c r="G814" t="s">
        <v>104</v>
      </c>
      <c r="H814" t="s">
        <v>105</v>
      </c>
      <c r="I814" t="s">
        <v>18</v>
      </c>
      <c r="J814" t="s">
        <v>38</v>
      </c>
      <c r="K814" t="s">
        <v>20</v>
      </c>
      <c r="L814">
        <v>433</v>
      </c>
    </row>
    <row r="815" spans="1:12" x14ac:dyDescent="0.3">
      <c r="A815">
        <v>815</v>
      </c>
      <c r="B815" t="s">
        <v>56</v>
      </c>
      <c r="C815" t="s">
        <v>13</v>
      </c>
      <c r="D815" t="s">
        <v>28</v>
      </c>
      <c r="E815">
        <v>53</v>
      </c>
      <c r="F815" s="5" t="s">
        <v>57</v>
      </c>
      <c r="G815" t="s">
        <v>25</v>
      </c>
      <c r="H815" t="s">
        <v>35</v>
      </c>
      <c r="I815" t="s">
        <v>18</v>
      </c>
      <c r="J815" t="s">
        <v>19</v>
      </c>
      <c r="K815" t="s">
        <v>31</v>
      </c>
      <c r="L815">
        <v>488</v>
      </c>
    </row>
    <row r="816" spans="1:12" x14ac:dyDescent="0.3">
      <c r="A816">
        <v>816</v>
      </c>
      <c r="B816" t="s">
        <v>181</v>
      </c>
      <c r="C816" t="s">
        <v>13</v>
      </c>
      <c r="D816" t="s">
        <v>14</v>
      </c>
      <c r="E816">
        <v>44</v>
      </c>
      <c r="F816" s="5" t="s">
        <v>100</v>
      </c>
      <c r="G816" t="s">
        <v>30</v>
      </c>
      <c r="H816" t="s">
        <v>145</v>
      </c>
      <c r="I816" t="s">
        <v>18</v>
      </c>
      <c r="J816" t="s">
        <v>26</v>
      </c>
      <c r="K816" t="s">
        <v>20</v>
      </c>
      <c r="L816">
        <v>638</v>
      </c>
    </row>
    <row r="817" spans="1:12" x14ac:dyDescent="0.3">
      <c r="A817">
        <v>817</v>
      </c>
      <c r="B817" t="s">
        <v>207</v>
      </c>
      <c r="C817" t="s">
        <v>13</v>
      </c>
      <c r="D817" t="s">
        <v>28</v>
      </c>
      <c r="E817">
        <v>50</v>
      </c>
      <c r="F817" s="5" t="s">
        <v>61</v>
      </c>
      <c r="G817" t="s">
        <v>104</v>
      </c>
      <c r="H817" t="s">
        <v>105</v>
      </c>
      <c r="I817" t="s">
        <v>18</v>
      </c>
      <c r="J817" t="s">
        <v>65</v>
      </c>
      <c r="K817" t="s">
        <v>39</v>
      </c>
      <c r="L817">
        <v>416</v>
      </c>
    </row>
    <row r="818" spans="1:12" x14ac:dyDescent="0.3">
      <c r="A818">
        <v>818</v>
      </c>
      <c r="B818" t="s">
        <v>153</v>
      </c>
      <c r="C818" t="s">
        <v>13</v>
      </c>
      <c r="D818" t="s">
        <v>14</v>
      </c>
      <c r="E818">
        <v>40</v>
      </c>
      <c r="F818" s="5" t="s">
        <v>85</v>
      </c>
      <c r="G818" t="s">
        <v>30</v>
      </c>
      <c r="H818" t="s">
        <v>145</v>
      </c>
      <c r="I818" t="s">
        <v>18</v>
      </c>
      <c r="J818" t="s">
        <v>26</v>
      </c>
      <c r="K818" t="s">
        <v>20</v>
      </c>
      <c r="L818">
        <v>318</v>
      </c>
    </row>
    <row r="819" spans="1:12" x14ac:dyDescent="0.3">
      <c r="A819">
        <v>819</v>
      </c>
      <c r="B819" t="s">
        <v>50</v>
      </c>
      <c r="C819" t="s">
        <v>13</v>
      </c>
      <c r="D819" t="s">
        <v>46</v>
      </c>
      <c r="E819">
        <v>34</v>
      </c>
      <c r="F819" s="5" t="s">
        <v>71</v>
      </c>
      <c r="G819" t="s">
        <v>16</v>
      </c>
      <c r="H819" t="s">
        <v>35</v>
      </c>
      <c r="I819" t="s">
        <v>18</v>
      </c>
      <c r="J819" t="s">
        <v>65</v>
      </c>
      <c r="K819" t="s">
        <v>39</v>
      </c>
      <c r="L819">
        <v>707</v>
      </c>
    </row>
    <row r="820" spans="1:12" x14ac:dyDescent="0.3">
      <c r="A820">
        <v>820</v>
      </c>
      <c r="B820" t="s">
        <v>186</v>
      </c>
      <c r="C820" t="s">
        <v>13</v>
      </c>
      <c r="D820" t="s">
        <v>46</v>
      </c>
      <c r="E820">
        <v>27</v>
      </c>
      <c r="F820" s="5" t="s">
        <v>187</v>
      </c>
      <c r="G820" t="s">
        <v>30</v>
      </c>
      <c r="H820" t="s">
        <v>145</v>
      </c>
      <c r="I820" t="s">
        <v>63</v>
      </c>
      <c r="J820" t="s">
        <v>19</v>
      </c>
      <c r="K820" t="s">
        <v>39</v>
      </c>
      <c r="L820">
        <v>600</v>
      </c>
    </row>
    <row r="821" spans="1:12" x14ac:dyDescent="0.3">
      <c r="A821">
        <v>821</v>
      </c>
      <c r="B821" t="s">
        <v>162</v>
      </c>
      <c r="C821" t="s">
        <v>13</v>
      </c>
      <c r="D821" t="s">
        <v>14</v>
      </c>
      <c r="E821">
        <v>38</v>
      </c>
      <c r="F821" s="5" t="s">
        <v>37</v>
      </c>
      <c r="G821" t="s">
        <v>30</v>
      </c>
      <c r="H821" t="s">
        <v>145</v>
      </c>
      <c r="I821" t="s">
        <v>63</v>
      </c>
      <c r="J821" t="s">
        <v>38</v>
      </c>
      <c r="K821" t="s">
        <v>31</v>
      </c>
      <c r="L821">
        <v>683</v>
      </c>
    </row>
    <row r="822" spans="1:12" x14ac:dyDescent="0.3">
      <c r="A822">
        <v>822</v>
      </c>
      <c r="B822" t="s">
        <v>50</v>
      </c>
      <c r="C822" t="s">
        <v>13</v>
      </c>
      <c r="D822" t="s">
        <v>46</v>
      </c>
      <c r="E822">
        <v>29</v>
      </c>
      <c r="F822" s="5" t="s">
        <v>146</v>
      </c>
      <c r="G822" t="s">
        <v>16</v>
      </c>
      <c r="H822" t="s">
        <v>35</v>
      </c>
      <c r="I822" t="s">
        <v>18</v>
      </c>
      <c r="J822" t="s">
        <v>19</v>
      </c>
      <c r="K822" t="s">
        <v>31</v>
      </c>
      <c r="L822">
        <v>311</v>
      </c>
    </row>
    <row r="823" spans="1:12" x14ac:dyDescent="0.3">
      <c r="A823">
        <v>823</v>
      </c>
      <c r="B823" t="s">
        <v>160</v>
      </c>
      <c r="C823" t="s">
        <v>13</v>
      </c>
      <c r="D823" t="s">
        <v>46</v>
      </c>
      <c r="E823">
        <v>33</v>
      </c>
      <c r="F823" s="5" t="s">
        <v>161</v>
      </c>
      <c r="G823" t="s">
        <v>30</v>
      </c>
      <c r="H823" t="s">
        <v>145</v>
      </c>
      <c r="I823" t="s">
        <v>63</v>
      </c>
      <c r="J823" t="s">
        <v>38</v>
      </c>
      <c r="K823" t="s">
        <v>39</v>
      </c>
      <c r="L823">
        <v>754</v>
      </c>
    </row>
    <row r="824" spans="1:12" x14ac:dyDescent="0.3">
      <c r="A824">
        <v>824</v>
      </c>
      <c r="B824" t="s">
        <v>50</v>
      </c>
      <c r="C824" t="s">
        <v>13</v>
      </c>
      <c r="D824" t="s">
        <v>46</v>
      </c>
      <c r="E824">
        <v>31</v>
      </c>
      <c r="F824" s="5" t="s">
        <v>101</v>
      </c>
      <c r="G824" t="s">
        <v>25</v>
      </c>
      <c r="H824" t="s">
        <v>35</v>
      </c>
      <c r="I824" t="s">
        <v>18</v>
      </c>
      <c r="J824" t="s">
        <v>38</v>
      </c>
      <c r="K824" t="s">
        <v>39</v>
      </c>
      <c r="L824">
        <v>315</v>
      </c>
    </row>
    <row r="825" spans="1:12" x14ac:dyDescent="0.3">
      <c r="A825">
        <v>825</v>
      </c>
      <c r="B825" t="s">
        <v>42</v>
      </c>
      <c r="C825" t="s">
        <v>13</v>
      </c>
      <c r="D825" t="s">
        <v>28</v>
      </c>
      <c r="E825">
        <v>54</v>
      </c>
      <c r="F825" s="5" t="s">
        <v>43</v>
      </c>
      <c r="G825" t="s">
        <v>16</v>
      </c>
      <c r="H825" t="s">
        <v>35</v>
      </c>
      <c r="I825" t="s">
        <v>18</v>
      </c>
      <c r="J825" t="s">
        <v>26</v>
      </c>
      <c r="K825" t="s">
        <v>31</v>
      </c>
      <c r="L825">
        <v>357</v>
      </c>
    </row>
    <row r="826" spans="1:12" x14ac:dyDescent="0.3">
      <c r="A826">
        <v>826</v>
      </c>
      <c r="B826" t="s">
        <v>45</v>
      </c>
      <c r="C826" t="s">
        <v>13</v>
      </c>
      <c r="D826" t="s">
        <v>46</v>
      </c>
      <c r="E826">
        <v>29</v>
      </c>
      <c r="F826" s="5" t="s">
        <v>47</v>
      </c>
      <c r="G826" t="s">
        <v>16</v>
      </c>
      <c r="H826" t="s">
        <v>35</v>
      </c>
      <c r="I826" t="s">
        <v>18</v>
      </c>
      <c r="J826" t="s">
        <v>22</v>
      </c>
      <c r="K826" t="s">
        <v>39</v>
      </c>
      <c r="L826">
        <v>395</v>
      </c>
    </row>
    <row r="827" spans="1:12" x14ac:dyDescent="0.3">
      <c r="A827">
        <v>827</v>
      </c>
      <c r="B827" t="s">
        <v>156</v>
      </c>
      <c r="C827" t="s">
        <v>13</v>
      </c>
      <c r="D827" t="s">
        <v>46</v>
      </c>
      <c r="E827">
        <v>31</v>
      </c>
      <c r="F827" s="5" t="s">
        <v>157</v>
      </c>
      <c r="G827" t="s">
        <v>30</v>
      </c>
      <c r="H827" t="s">
        <v>145</v>
      </c>
      <c r="I827" t="s">
        <v>44</v>
      </c>
      <c r="J827" t="s">
        <v>65</v>
      </c>
      <c r="K827" t="s">
        <v>31</v>
      </c>
      <c r="L827">
        <v>532</v>
      </c>
    </row>
    <row r="828" spans="1:12" x14ac:dyDescent="0.3">
      <c r="A828">
        <v>828</v>
      </c>
      <c r="B828" t="s">
        <v>130</v>
      </c>
      <c r="C828" t="s">
        <v>13</v>
      </c>
      <c r="D828" t="s">
        <v>28</v>
      </c>
      <c r="E828">
        <v>52</v>
      </c>
      <c r="F828" s="5" t="s">
        <v>103</v>
      </c>
      <c r="G828" t="s">
        <v>74</v>
      </c>
      <c r="H828" t="s">
        <v>105</v>
      </c>
      <c r="I828" t="s">
        <v>18</v>
      </c>
      <c r="J828" t="s">
        <v>65</v>
      </c>
      <c r="K828" t="s">
        <v>31</v>
      </c>
      <c r="L828">
        <v>390</v>
      </c>
    </row>
    <row r="829" spans="1:12" x14ac:dyDescent="0.3">
      <c r="A829">
        <v>829</v>
      </c>
      <c r="B829" t="s">
        <v>64</v>
      </c>
      <c r="C829" t="s">
        <v>13</v>
      </c>
      <c r="D829" t="s">
        <v>14</v>
      </c>
      <c r="E829">
        <v>43</v>
      </c>
      <c r="F829" s="5" t="s">
        <v>24</v>
      </c>
      <c r="G829" t="s">
        <v>25</v>
      </c>
      <c r="H829" t="s">
        <v>35</v>
      </c>
      <c r="I829" t="s">
        <v>63</v>
      </c>
      <c r="J829" t="s">
        <v>65</v>
      </c>
      <c r="K829" t="s">
        <v>39</v>
      </c>
      <c r="L829">
        <v>453</v>
      </c>
    </row>
    <row r="830" spans="1:12" x14ac:dyDescent="0.3">
      <c r="A830">
        <v>830</v>
      </c>
      <c r="B830" t="s">
        <v>70</v>
      </c>
      <c r="C830" t="s">
        <v>13</v>
      </c>
      <c r="D830" t="s">
        <v>28</v>
      </c>
      <c r="E830">
        <v>52</v>
      </c>
      <c r="F830" s="5" t="s">
        <v>103</v>
      </c>
      <c r="G830" t="s">
        <v>104</v>
      </c>
      <c r="H830" t="s">
        <v>105</v>
      </c>
      <c r="I830" t="s">
        <v>18</v>
      </c>
      <c r="J830" t="s">
        <v>65</v>
      </c>
      <c r="K830" t="s">
        <v>31</v>
      </c>
      <c r="L830">
        <v>557</v>
      </c>
    </row>
    <row r="831" spans="1:12" x14ac:dyDescent="0.3">
      <c r="A831">
        <v>831</v>
      </c>
      <c r="B831" t="s">
        <v>42</v>
      </c>
      <c r="C831" t="s">
        <v>13</v>
      </c>
      <c r="D831" t="s">
        <v>28</v>
      </c>
      <c r="E831">
        <v>54</v>
      </c>
      <c r="F831" s="5" t="s">
        <v>43</v>
      </c>
      <c r="G831" t="s">
        <v>16</v>
      </c>
      <c r="H831" t="s">
        <v>35</v>
      </c>
      <c r="I831" t="s">
        <v>18</v>
      </c>
      <c r="J831" t="s">
        <v>26</v>
      </c>
      <c r="K831" t="s">
        <v>31</v>
      </c>
      <c r="L831">
        <v>357</v>
      </c>
    </row>
    <row r="832" spans="1:12" x14ac:dyDescent="0.3">
      <c r="A832">
        <v>832</v>
      </c>
      <c r="B832" t="s">
        <v>149</v>
      </c>
      <c r="C832" t="s">
        <v>13</v>
      </c>
      <c r="D832" t="s">
        <v>28</v>
      </c>
      <c r="E832">
        <v>51</v>
      </c>
      <c r="F832" s="5" t="s">
        <v>194</v>
      </c>
      <c r="G832" t="s">
        <v>74</v>
      </c>
      <c r="H832" t="s">
        <v>105</v>
      </c>
      <c r="I832" t="s">
        <v>18</v>
      </c>
      <c r="J832" t="s">
        <v>65</v>
      </c>
      <c r="K832" t="s">
        <v>39</v>
      </c>
      <c r="L832">
        <v>338</v>
      </c>
    </row>
    <row r="833" spans="1:12" x14ac:dyDescent="0.3">
      <c r="A833">
        <v>833</v>
      </c>
      <c r="B833" t="s">
        <v>133</v>
      </c>
      <c r="C833" t="s">
        <v>13</v>
      </c>
      <c r="D833" t="s">
        <v>33</v>
      </c>
      <c r="E833">
        <v>22</v>
      </c>
      <c r="F833" s="5" t="s">
        <v>159</v>
      </c>
      <c r="G833" t="s">
        <v>30</v>
      </c>
      <c r="H833" t="s">
        <v>145</v>
      </c>
      <c r="I833" t="s">
        <v>63</v>
      </c>
      <c r="J833" t="s">
        <v>22</v>
      </c>
      <c r="K833" t="s">
        <v>39</v>
      </c>
      <c r="L833">
        <v>564</v>
      </c>
    </row>
    <row r="834" spans="1:12" x14ac:dyDescent="0.3">
      <c r="A834">
        <v>834</v>
      </c>
      <c r="B834" t="s">
        <v>42</v>
      </c>
      <c r="C834" t="s">
        <v>13</v>
      </c>
      <c r="D834" t="s">
        <v>46</v>
      </c>
      <c r="E834">
        <v>35</v>
      </c>
      <c r="F834" s="5" t="s">
        <v>87</v>
      </c>
      <c r="G834" t="s">
        <v>74</v>
      </c>
      <c r="H834" t="s">
        <v>35</v>
      </c>
      <c r="I834" t="s">
        <v>18</v>
      </c>
      <c r="J834" t="s">
        <v>65</v>
      </c>
      <c r="K834" t="s">
        <v>31</v>
      </c>
      <c r="L834">
        <v>624</v>
      </c>
    </row>
    <row r="835" spans="1:12" x14ac:dyDescent="0.3">
      <c r="A835">
        <v>835</v>
      </c>
      <c r="B835" t="s">
        <v>84</v>
      </c>
      <c r="C835" t="s">
        <v>13</v>
      </c>
      <c r="D835" t="s">
        <v>28</v>
      </c>
      <c r="E835">
        <v>46</v>
      </c>
      <c r="F835" s="5" t="s">
        <v>59</v>
      </c>
      <c r="G835" t="s">
        <v>30</v>
      </c>
      <c r="H835" t="s">
        <v>145</v>
      </c>
      <c r="I835" t="s">
        <v>44</v>
      </c>
      <c r="J835" t="s">
        <v>19</v>
      </c>
      <c r="K835" t="s">
        <v>31</v>
      </c>
      <c r="L835">
        <v>481</v>
      </c>
    </row>
    <row r="836" spans="1:12" x14ac:dyDescent="0.3">
      <c r="A836">
        <v>836</v>
      </c>
      <c r="B836" t="s">
        <v>52</v>
      </c>
      <c r="C836" t="s">
        <v>13</v>
      </c>
      <c r="D836" t="s">
        <v>46</v>
      </c>
      <c r="E836">
        <v>28</v>
      </c>
      <c r="F836" s="5" t="s">
        <v>53</v>
      </c>
      <c r="G836" t="s">
        <v>25</v>
      </c>
      <c r="H836" t="s">
        <v>35</v>
      </c>
      <c r="I836" t="s">
        <v>18</v>
      </c>
      <c r="J836" t="s">
        <v>22</v>
      </c>
      <c r="K836" t="s">
        <v>31</v>
      </c>
      <c r="L836">
        <v>536</v>
      </c>
    </row>
    <row r="837" spans="1:12" x14ac:dyDescent="0.3">
      <c r="A837">
        <v>837</v>
      </c>
      <c r="B837" t="s">
        <v>169</v>
      </c>
      <c r="C837" t="s">
        <v>13</v>
      </c>
      <c r="D837" t="s">
        <v>28</v>
      </c>
      <c r="E837">
        <v>51</v>
      </c>
      <c r="F837" s="5" t="s">
        <v>113</v>
      </c>
      <c r="G837" t="s">
        <v>74</v>
      </c>
      <c r="H837" t="s">
        <v>105</v>
      </c>
      <c r="I837" t="s">
        <v>63</v>
      </c>
      <c r="J837" t="s">
        <v>19</v>
      </c>
      <c r="K837" t="s">
        <v>20</v>
      </c>
      <c r="L837">
        <v>804</v>
      </c>
    </row>
    <row r="838" spans="1:12" x14ac:dyDescent="0.3">
      <c r="A838">
        <v>838</v>
      </c>
      <c r="B838" t="s">
        <v>171</v>
      </c>
      <c r="C838" t="s">
        <v>13</v>
      </c>
      <c r="D838" t="s">
        <v>46</v>
      </c>
      <c r="E838">
        <v>31</v>
      </c>
      <c r="F838" s="5" t="s">
        <v>47</v>
      </c>
      <c r="G838" t="s">
        <v>30</v>
      </c>
      <c r="H838" t="s">
        <v>145</v>
      </c>
      <c r="I838" t="s">
        <v>63</v>
      </c>
      <c r="J838" t="s">
        <v>26</v>
      </c>
      <c r="K838" t="s">
        <v>31</v>
      </c>
      <c r="L838">
        <v>462</v>
      </c>
    </row>
    <row r="839" spans="1:12" x14ac:dyDescent="0.3">
      <c r="A839">
        <v>839</v>
      </c>
      <c r="B839" t="s">
        <v>127</v>
      </c>
      <c r="C839" t="s">
        <v>13</v>
      </c>
      <c r="D839" t="s">
        <v>28</v>
      </c>
      <c r="E839">
        <v>51</v>
      </c>
      <c r="F839" s="5" t="s">
        <v>113</v>
      </c>
      <c r="G839" t="s">
        <v>16</v>
      </c>
      <c r="H839" t="s">
        <v>35</v>
      </c>
      <c r="I839" t="s">
        <v>18</v>
      </c>
      <c r="J839" t="s">
        <v>38</v>
      </c>
      <c r="K839" t="s">
        <v>20</v>
      </c>
      <c r="L839">
        <v>389</v>
      </c>
    </row>
    <row r="840" spans="1:12" x14ac:dyDescent="0.3">
      <c r="A840">
        <v>840</v>
      </c>
      <c r="B840" t="s">
        <v>106</v>
      </c>
      <c r="C840" t="s">
        <v>13</v>
      </c>
      <c r="D840" t="s">
        <v>14</v>
      </c>
      <c r="E840">
        <v>36</v>
      </c>
      <c r="F840" s="5" t="s">
        <v>67</v>
      </c>
      <c r="G840" t="s">
        <v>25</v>
      </c>
      <c r="H840" t="s">
        <v>35</v>
      </c>
      <c r="I840" t="s">
        <v>63</v>
      </c>
      <c r="J840" t="s">
        <v>38</v>
      </c>
      <c r="K840" t="s">
        <v>31</v>
      </c>
      <c r="L840">
        <v>796</v>
      </c>
    </row>
    <row r="841" spans="1:12" x14ac:dyDescent="0.3">
      <c r="A841">
        <v>841</v>
      </c>
      <c r="B841" t="s">
        <v>136</v>
      </c>
      <c r="C841" t="s">
        <v>13</v>
      </c>
      <c r="D841" t="s">
        <v>14</v>
      </c>
      <c r="E841">
        <v>43</v>
      </c>
      <c r="F841" s="5" t="s">
        <v>137</v>
      </c>
      <c r="G841" t="s">
        <v>74</v>
      </c>
      <c r="H841" t="s">
        <v>35</v>
      </c>
      <c r="I841" t="s">
        <v>18</v>
      </c>
      <c r="J841" t="s">
        <v>22</v>
      </c>
      <c r="K841" t="s">
        <v>39</v>
      </c>
      <c r="L841">
        <v>675</v>
      </c>
    </row>
    <row r="842" spans="1:12" x14ac:dyDescent="0.3">
      <c r="A842">
        <v>842</v>
      </c>
      <c r="B842" t="s">
        <v>66</v>
      </c>
      <c r="C842" t="s">
        <v>13</v>
      </c>
      <c r="D842" t="s">
        <v>14</v>
      </c>
      <c r="E842">
        <v>41</v>
      </c>
      <c r="F842" s="5" t="s">
        <v>94</v>
      </c>
      <c r="G842" t="s">
        <v>74</v>
      </c>
      <c r="H842" t="s">
        <v>35</v>
      </c>
      <c r="I842" t="s">
        <v>18</v>
      </c>
      <c r="J842" t="s">
        <v>22</v>
      </c>
      <c r="K842" t="s">
        <v>39</v>
      </c>
      <c r="L842">
        <v>399</v>
      </c>
    </row>
    <row r="843" spans="1:12" x14ac:dyDescent="0.3">
      <c r="A843">
        <v>843</v>
      </c>
      <c r="B843" t="s">
        <v>32</v>
      </c>
      <c r="C843" t="s">
        <v>13</v>
      </c>
      <c r="D843" t="s">
        <v>46</v>
      </c>
      <c r="E843">
        <v>31</v>
      </c>
      <c r="F843" s="5" t="s">
        <v>47</v>
      </c>
      <c r="G843" t="s">
        <v>30</v>
      </c>
      <c r="H843" t="s">
        <v>145</v>
      </c>
      <c r="I843" t="s">
        <v>18</v>
      </c>
      <c r="J843" t="s">
        <v>26</v>
      </c>
      <c r="K843" t="s">
        <v>31</v>
      </c>
      <c r="L843">
        <v>696</v>
      </c>
    </row>
    <row r="844" spans="1:12" x14ac:dyDescent="0.3">
      <c r="A844">
        <v>844</v>
      </c>
      <c r="B844" t="s">
        <v>217</v>
      </c>
      <c r="C844" t="s">
        <v>13</v>
      </c>
      <c r="D844" t="s">
        <v>14</v>
      </c>
      <c r="E844">
        <v>43</v>
      </c>
      <c r="F844" s="5" t="s">
        <v>218</v>
      </c>
      <c r="G844" t="s">
        <v>104</v>
      </c>
      <c r="H844" t="s">
        <v>105</v>
      </c>
      <c r="I844" t="s">
        <v>18</v>
      </c>
      <c r="J844" t="s">
        <v>19</v>
      </c>
      <c r="K844" t="s">
        <v>39</v>
      </c>
      <c r="L844">
        <v>558</v>
      </c>
    </row>
    <row r="845" spans="1:12" x14ac:dyDescent="0.3">
      <c r="A845">
        <v>845</v>
      </c>
      <c r="B845" t="s">
        <v>64</v>
      </c>
      <c r="C845" t="s">
        <v>13</v>
      </c>
      <c r="D845" t="s">
        <v>14</v>
      </c>
      <c r="E845">
        <v>43</v>
      </c>
      <c r="F845" s="5" t="s">
        <v>24</v>
      </c>
      <c r="G845" t="s">
        <v>25</v>
      </c>
      <c r="H845" t="s">
        <v>35</v>
      </c>
      <c r="I845" t="s">
        <v>63</v>
      </c>
      <c r="J845" t="s">
        <v>65</v>
      </c>
      <c r="K845" t="s">
        <v>39</v>
      </c>
      <c r="L845">
        <v>453</v>
      </c>
    </row>
    <row r="846" spans="1:12" x14ac:dyDescent="0.3">
      <c r="A846">
        <v>846</v>
      </c>
      <c r="B846" t="s">
        <v>181</v>
      </c>
      <c r="C846" t="s">
        <v>13</v>
      </c>
      <c r="D846" t="s">
        <v>14</v>
      </c>
      <c r="E846">
        <v>44</v>
      </c>
      <c r="F846" s="5" t="s">
        <v>100</v>
      </c>
      <c r="G846" t="s">
        <v>30</v>
      </c>
      <c r="H846" t="s">
        <v>145</v>
      </c>
      <c r="I846" t="s">
        <v>18</v>
      </c>
      <c r="J846" t="s">
        <v>26</v>
      </c>
      <c r="K846" t="s">
        <v>20</v>
      </c>
      <c r="L846">
        <v>638</v>
      </c>
    </row>
    <row r="847" spans="1:12" x14ac:dyDescent="0.3">
      <c r="A847">
        <v>847</v>
      </c>
      <c r="B847" t="s">
        <v>40</v>
      </c>
      <c r="C847" t="s">
        <v>13</v>
      </c>
      <c r="D847" t="s">
        <v>14</v>
      </c>
      <c r="E847">
        <v>39</v>
      </c>
      <c r="F847" s="5" t="s">
        <v>41</v>
      </c>
      <c r="G847" t="s">
        <v>16</v>
      </c>
      <c r="H847" t="s">
        <v>35</v>
      </c>
      <c r="I847" t="s">
        <v>18</v>
      </c>
      <c r="J847" t="s">
        <v>26</v>
      </c>
      <c r="K847" t="s">
        <v>39</v>
      </c>
      <c r="L847">
        <v>692</v>
      </c>
    </row>
    <row r="848" spans="1:12" x14ac:dyDescent="0.3">
      <c r="A848">
        <v>848</v>
      </c>
      <c r="B848" t="s">
        <v>99</v>
      </c>
      <c r="C848" t="s">
        <v>13</v>
      </c>
      <c r="D848" t="s">
        <v>14</v>
      </c>
      <c r="E848">
        <v>38</v>
      </c>
      <c r="F848" s="5" t="s">
        <v>202</v>
      </c>
      <c r="G848" t="s">
        <v>74</v>
      </c>
      <c r="H848" t="s">
        <v>105</v>
      </c>
      <c r="I848" t="s">
        <v>18</v>
      </c>
      <c r="J848" t="s">
        <v>26</v>
      </c>
      <c r="K848" t="s">
        <v>20</v>
      </c>
      <c r="L848">
        <v>755</v>
      </c>
    </row>
    <row r="849" spans="1:12" x14ac:dyDescent="0.3">
      <c r="A849">
        <v>849</v>
      </c>
      <c r="B849" t="s">
        <v>116</v>
      </c>
      <c r="C849" t="s">
        <v>13</v>
      </c>
      <c r="D849" t="s">
        <v>14</v>
      </c>
      <c r="E849">
        <v>36</v>
      </c>
      <c r="F849" s="5" t="s">
        <v>67</v>
      </c>
      <c r="G849" t="s">
        <v>30</v>
      </c>
      <c r="H849" t="s">
        <v>145</v>
      </c>
      <c r="I849" t="s">
        <v>18</v>
      </c>
      <c r="J849" t="s">
        <v>65</v>
      </c>
      <c r="K849" t="s">
        <v>39</v>
      </c>
      <c r="L849">
        <v>514</v>
      </c>
    </row>
    <row r="850" spans="1:12" x14ac:dyDescent="0.3">
      <c r="A850">
        <v>850</v>
      </c>
      <c r="B850" t="s">
        <v>121</v>
      </c>
      <c r="C850" t="s">
        <v>13</v>
      </c>
      <c r="D850" t="s">
        <v>14</v>
      </c>
      <c r="E850">
        <v>45</v>
      </c>
      <c r="F850" s="5" t="s">
        <v>24</v>
      </c>
      <c r="G850" t="s">
        <v>25</v>
      </c>
      <c r="H850" t="s">
        <v>35</v>
      </c>
      <c r="I850" t="s">
        <v>18</v>
      </c>
      <c r="J850" t="s">
        <v>19</v>
      </c>
      <c r="K850" t="s">
        <v>39</v>
      </c>
      <c r="L850">
        <v>311</v>
      </c>
    </row>
    <row r="851" spans="1:12" x14ac:dyDescent="0.3">
      <c r="A851">
        <v>851</v>
      </c>
      <c r="B851" t="s">
        <v>42</v>
      </c>
      <c r="C851" t="s">
        <v>13</v>
      </c>
      <c r="D851" t="s">
        <v>28</v>
      </c>
      <c r="E851">
        <v>54</v>
      </c>
      <c r="F851" s="5" t="s">
        <v>43</v>
      </c>
      <c r="G851" t="s">
        <v>16</v>
      </c>
      <c r="H851" t="s">
        <v>35</v>
      </c>
      <c r="I851" t="s">
        <v>18</v>
      </c>
      <c r="J851" t="s">
        <v>26</v>
      </c>
      <c r="K851" t="s">
        <v>31</v>
      </c>
      <c r="L851">
        <v>357</v>
      </c>
    </row>
    <row r="852" spans="1:12" x14ac:dyDescent="0.3">
      <c r="A852">
        <v>852</v>
      </c>
      <c r="B852" t="s">
        <v>149</v>
      </c>
      <c r="C852" t="s">
        <v>13</v>
      </c>
      <c r="D852" t="s">
        <v>28</v>
      </c>
      <c r="E852">
        <v>51</v>
      </c>
      <c r="F852" s="5" t="s">
        <v>194</v>
      </c>
      <c r="G852" t="s">
        <v>74</v>
      </c>
      <c r="H852" t="s">
        <v>105</v>
      </c>
      <c r="I852" t="s">
        <v>18</v>
      </c>
      <c r="J852" t="s">
        <v>65</v>
      </c>
      <c r="K852" t="s">
        <v>39</v>
      </c>
      <c r="L852">
        <v>338</v>
      </c>
    </row>
    <row r="853" spans="1:12" x14ac:dyDescent="0.3">
      <c r="A853">
        <v>853</v>
      </c>
      <c r="B853" t="s">
        <v>42</v>
      </c>
      <c r="C853" t="s">
        <v>13</v>
      </c>
      <c r="D853" t="s">
        <v>46</v>
      </c>
      <c r="E853">
        <v>35</v>
      </c>
      <c r="F853" s="5" t="s">
        <v>87</v>
      </c>
      <c r="G853" t="s">
        <v>74</v>
      </c>
      <c r="H853" t="s">
        <v>35</v>
      </c>
      <c r="I853" t="s">
        <v>18</v>
      </c>
      <c r="J853" t="s">
        <v>65</v>
      </c>
      <c r="K853" t="s">
        <v>31</v>
      </c>
      <c r="L853">
        <v>624</v>
      </c>
    </row>
    <row r="854" spans="1:12" x14ac:dyDescent="0.3">
      <c r="A854">
        <v>854</v>
      </c>
      <c r="B854" t="s">
        <v>27</v>
      </c>
      <c r="C854" t="s">
        <v>13</v>
      </c>
      <c r="D854" t="s">
        <v>46</v>
      </c>
      <c r="E854">
        <v>29</v>
      </c>
      <c r="F854" s="5" t="s">
        <v>53</v>
      </c>
      <c r="G854" t="s">
        <v>30</v>
      </c>
      <c r="H854" t="s">
        <v>145</v>
      </c>
      <c r="I854" t="s">
        <v>18</v>
      </c>
      <c r="J854" t="s">
        <v>19</v>
      </c>
      <c r="K854" t="s">
        <v>20</v>
      </c>
      <c r="L854">
        <v>369</v>
      </c>
    </row>
    <row r="855" spans="1:12" x14ac:dyDescent="0.3">
      <c r="A855">
        <v>855</v>
      </c>
      <c r="B855" t="s">
        <v>82</v>
      </c>
      <c r="C855" t="s">
        <v>13</v>
      </c>
      <c r="D855" t="s">
        <v>33</v>
      </c>
      <c r="E855">
        <v>23</v>
      </c>
      <c r="F855" s="5" t="s">
        <v>83</v>
      </c>
      <c r="G855" t="s">
        <v>74</v>
      </c>
      <c r="H855" t="s">
        <v>35</v>
      </c>
      <c r="I855" t="s">
        <v>18</v>
      </c>
      <c r="J855" t="s">
        <v>38</v>
      </c>
      <c r="K855" t="s">
        <v>31</v>
      </c>
      <c r="L855">
        <v>503</v>
      </c>
    </row>
    <row r="856" spans="1:12" x14ac:dyDescent="0.3">
      <c r="A856">
        <v>856</v>
      </c>
      <c r="B856" t="s">
        <v>75</v>
      </c>
      <c r="C856" t="s">
        <v>13</v>
      </c>
      <c r="D856" t="s">
        <v>28</v>
      </c>
      <c r="E856">
        <v>46</v>
      </c>
      <c r="F856" s="5" t="s">
        <v>107</v>
      </c>
      <c r="G856" t="s">
        <v>25</v>
      </c>
      <c r="H856" t="s">
        <v>35</v>
      </c>
      <c r="I856" t="s">
        <v>18</v>
      </c>
      <c r="J856" t="s">
        <v>22</v>
      </c>
      <c r="K856" t="s">
        <v>31</v>
      </c>
      <c r="L856">
        <v>459</v>
      </c>
    </row>
    <row r="857" spans="1:12" x14ac:dyDescent="0.3">
      <c r="A857">
        <v>857</v>
      </c>
      <c r="B857" t="s">
        <v>80</v>
      </c>
      <c r="C857" t="s">
        <v>13</v>
      </c>
      <c r="D857" t="s">
        <v>14</v>
      </c>
      <c r="E857">
        <v>38</v>
      </c>
      <c r="F857" s="5" t="s">
        <v>206</v>
      </c>
      <c r="G857" t="s">
        <v>74</v>
      </c>
      <c r="H857" t="s">
        <v>105</v>
      </c>
      <c r="I857" t="s">
        <v>63</v>
      </c>
      <c r="J857" t="s">
        <v>19</v>
      </c>
      <c r="K857" t="s">
        <v>20</v>
      </c>
      <c r="L857">
        <v>668</v>
      </c>
    </row>
    <row r="858" spans="1:12" x14ac:dyDescent="0.3">
      <c r="A858">
        <v>858</v>
      </c>
      <c r="B858" t="s">
        <v>172</v>
      </c>
      <c r="C858" t="s">
        <v>13</v>
      </c>
      <c r="D858" t="s">
        <v>14</v>
      </c>
      <c r="E858">
        <v>38</v>
      </c>
      <c r="F858" s="5" t="s">
        <v>15</v>
      </c>
      <c r="G858" t="s">
        <v>30</v>
      </c>
      <c r="H858" t="s">
        <v>145</v>
      </c>
      <c r="I858" t="s">
        <v>63</v>
      </c>
      <c r="J858" t="s">
        <v>38</v>
      </c>
      <c r="K858" t="s">
        <v>31</v>
      </c>
      <c r="L858">
        <v>308</v>
      </c>
    </row>
    <row r="859" spans="1:12" x14ac:dyDescent="0.3">
      <c r="A859">
        <v>859</v>
      </c>
      <c r="B859" t="s">
        <v>116</v>
      </c>
      <c r="C859" t="s">
        <v>13</v>
      </c>
      <c r="D859" t="s">
        <v>46</v>
      </c>
      <c r="E859">
        <v>33</v>
      </c>
      <c r="F859" s="5" t="s">
        <v>117</v>
      </c>
      <c r="G859" t="s">
        <v>74</v>
      </c>
      <c r="H859" t="s">
        <v>35</v>
      </c>
      <c r="I859" t="s">
        <v>18</v>
      </c>
      <c r="J859" t="s">
        <v>22</v>
      </c>
      <c r="K859" t="s">
        <v>20</v>
      </c>
      <c r="L859">
        <v>716</v>
      </c>
    </row>
    <row r="860" spans="1:12" x14ac:dyDescent="0.3">
      <c r="A860">
        <v>860</v>
      </c>
      <c r="B860" t="s">
        <v>82</v>
      </c>
      <c r="C860" t="s">
        <v>13</v>
      </c>
      <c r="D860" t="s">
        <v>46</v>
      </c>
      <c r="E860">
        <v>35</v>
      </c>
      <c r="F860" s="5" t="s">
        <v>91</v>
      </c>
      <c r="G860" t="s">
        <v>74</v>
      </c>
      <c r="H860" t="s">
        <v>35</v>
      </c>
      <c r="I860" t="s">
        <v>18</v>
      </c>
      <c r="J860" t="s">
        <v>26</v>
      </c>
      <c r="K860" t="s">
        <v>39</v>
      </c>
      <c r="L860">
        <v>656</v>
      </c>
    </row>
    <row r="861" spans="1:12" x14ac:dyDescent="0.3">
      <c r="A861">
        <v>861</v>
      </c>
      <c r="B861" t="s">
        <v>23</v>
      </c>
      <c r="C861" t="s">
        <v>13</v>
      </c>
      <c r="D861" t="s">
        <v>14</v>
      </c>
      <c r="E861">
        <v>43</v>
      </c>
      <c r="F861" s="5" t="s">
        <v>24</v>
      </c>
      <c r="G861" t="s">
        <v>25</v>
      </c>
      <c r="H861" t="s">
        <v>17</v>
      </c>
      <c r="I861" t="s">
        <v>18</v>
      </c>
      <c r="J861" t="s">
        <v>26</v>
      </c>
      <c r="K861" t="s">
        <v>20</v>
      </c>
      <c r="L861">
        <v>645</v>
      </c>
    </row>
    <row r="862" spans="1:12" x14ac:dyDescent="0.3">
      <c r="A862">
        <v>862</v>
      </c>
      <c r="B862" t="s">
        <v>133</v>
      </c>
      <c r="C862" t="s">
        <v>13</v>
      </c>
      <c r="D862" t="s">
        <v>33</v>
      </c>
      <c r="E862">
        <v>22</v>
      </c>
      <c r="F862" s="5" t="s">
        <v>159</v>
      </c>
      <c r="G862" t="s">
        <v>30</v>
      </c>
      <c r="H862" t="s">
        <v>145</v>
      </c>
      <c r="I862" t="s">
        <v>63</v>
      </c>
      <c r="J862" t="s">
        <v>22</v>
      </c>
      <c r="K862" t="s">
        <v>39</v>
      </c>
      <c r="L862">
        <v>564</v>
      </c>
    </row>
    <row r="863" spans="1:12" x14ac:dyDescent="0.3">
      <c r="A863">
        <v>863</v>
      </c>
      <c r="B863" t="s">
        <v>211</v>
      </c>
      <c r="C863" t="s">
        <v>13</v>
      </c>
      <c r="D863" t="s">
        <v>28</v>
      </c>
      <c r="E863">
        <v>46</v>
      </c>
      <c r="F863" s="5" t="s">
        <v>213</v>
      </c>
      <c r="G863" t="s">
        <v>104</v>
      </c>
      <c r="H863" t="s">
        <v>105</v>
      </c>
      <c r="I863" t="s">
        <v>63</v>
      </c>
      <c r="J863" t="s">
        <v>22</v>
      </c>
      <c r="K863" t="s">
        <v>39</v>
      </c>
      <c r="L863">
        <v>604</v>
      </c>
    </row>
    <row r="864" spans="1:12" x14ac:dyDescent="0.3">
      <c r="A864">
        <v>864</v>
      </c>
      <c r="B864" t="s">
        <v>186</v>
      </c>
      <c r="C864" t="s">
        <v>13</v>
      </c>
      <c r="D864" t="s">
        <v>46</v>
      </c>
      <c r="E864">
        <v>27</v>
      </c>
      <c r="F864" s="5" t="s">
        <v>187</v>
      </c>
      <c r="G864" t="s">
        <v>30</v>
      </c>
      <c r="H864" t="s">
        <v>145</v>
      </c>
      <c r="I864" t="s">
        <v>63</v>
      </c>
      <c r="J864" t="s">
        <v>19</v>
      </c>
      <c r="K864" t="s">
        <v>39</v>
      </c>
      <c r="L864">
        <v>600</v>
      </c>
    </row>
    <row r="865" spans="1:12" x14ac:dyDescent="0.3">
      <c r="A865">
        <v>865</v>
      </c>
      <c r="B865" t="s">
        <v>40</v>
      </c>
      <c r="C865" t="s">
        <v>13</v>
      </c>
      <c r="D865" t="s">
        <v>14</v>
      </c>
      <c r="E865">
        <v>39</v>
      </c>
      <c r="F865" s="5" t="s">
        <v>41</v>
      </c>
      <c r="G865" t="s">
        <v>16</v>
      </c>
      <c r="H865" t="s">
        <v>35</v>
      </c>
      <c r="I865" t="s">
        <v>18</v>
      </c>
      <c r="J865" t="s">
        <v>26</v>
      </c>
      <c r="K865" t="s">
        <v>39</v>
      </c>
      <c r="L865">
        <v>692</v>
      </c>
    </row>
    <row r="866" spans="1:12" x14ac:dyDescent="0.3">
      <c r="A866">
        <v>866</v>
      </c>
      <c r="B866" t="s">
        <v>90</v>
      </c>
      <c r="C866" t="s">
        <v>13</v>
      </c>
      <c r="D866" t="s">
        <v>28</v>
      </c>
      <c r="E866">
        <v>49</v>
      </c>
      <c r="F866" s="5" t="s">
        <v>152</v>
      </c>
      <c r="G866" t="s">
        <v>25</v>
      </c>
      <c r="H866" t="s">
        <v>35</v>
      </c>
      <c r="I866" t="s">
        <v>18</v>
      </c>
      <c r="J866" t="s">
        <v>19</v>
      </c>
      <c r="K866" t="s">
        <v>31</v>
      </c>
      <c r="L866">
        <v>641</v>
      </c>
    </row>
    <row r="867" spans="1:12" x14ac:dyDescent="0.3">
      <c r="A867">
        <v>867</v>
      </c>
      <c r="B867" t="s">
        <v>84</v>
      </c>
      <c r="C867" t="s">
        <v>13</v>
      </c>
      <c r="D867" t="s">
        <v>28</v>
      </c>
      <c r="E867">
        <v>50</v>
      </c>
      <c r="F867" s="5" t="s">
        <v>113</v>
      </c>
      <c r="G867" t="s">
        <v>30</v>
      </c>
      <c r="H867" t="s">
        <v>145</v>
      </c>
      <c r="I867" t="s">
        <v>18</v>
      </c>
      <c r="J867" t="s">
        <v>26</v>
      </c>
      <c r="K867" t="s">
        <v>20</v>
      </c>
      <c r="L867">
        <v>768</v>
      </c>
    </row>
    <row r="868" spans="1:12" x14ac:dyDescent="0.3">
      <c r="A868">
        <v>868</v>
      </c>
      <c r="B868" t="s">
        <v>112</v>
      </c>
      <c r="C868" t="s">
        <v>13</v>
      </c>
      <c r="D868" t="s">
        <v>46</v>
      </c>
      <c r="E868">
        <v>28</v>
      </c>
      <c r="F868" s="5" t="s">
        <v>97</v>
      </c>
      <c r="G868" t="s">
        <v>25</v>
      </c>
      <c r="H868" t="s">
        <v>35</v>
      </c>
      <c r="I868" t="s">
        <v>63</v>
      </c>
      <c r="J868" t="s">
        <v>19</v>
      </c>
      <c r="K868" t="s">
        <v>31</v>
      </c>
      <c r="L868">
        <v>844</v>
      </c>
    </row>
    <row r="869" spans="1:12" x14ac:dyDescent="0.3">
      <c r="A869">
        <v>869</v>
      </c>
      <c r="B869" t="s">
        <v>64</v>
      </c>
      <c r="C869" t="s">
        <v>13</v>
      </c>
      <c r="D869" t="s">
        <v>14</v>
      </c>
      <c r="E869">
        <v>38</v>
      </c>
      <c r="F869" s="5" t="s">
        <v>37</v>
      </c>
      <c r="G869" t="s">
        <v>30</v>
      </c>
      <c r="H869" t="s">
        <v>145</v>
      </c>
      <c r="I869" t="s">
        <v>44</v>
      </c>
      <c r="J869" t="s">
        <v>19</v>
      </c>
      <c r="K869" t="s">
        <v>20</v>
      </c>
      <c r="L869">
        <v>368</v>
      </c>
    </row>
    <row r="870" spans="1:12" x14ac:dyDescent="0.3">
      <c r="A870">
        <v>870</v>
      </c>
      <c r="B870" t="s">
        <v>84</v>
      </c>
      <c r="C870" t="s">
        <v>13</v>
      </c>
      <c r="D870" t="s">
        <v>28</v>
      </c>
      <c r="E870">
        <v>50</v>
      </c>
      <c r="F870" s="5" t="s">
        <v>113</v>
      </c>
      <c r="G870" t="s">
        <v>30</v>
      </c>
      <c r="H870" t="s">
        <v>145</v>
      </c>
      <c r="I870" t="s">
        <v>18</v>
      </c>
      <c r="J870" t="s">
        <v>26</v>
      </c>
      <c r="K870" t="s">
        <v>20</v>
      </c>
      <c r="L870">
        <v>768</v>
      </c>
    </row>
    <row r="871" spans="1:12" x14ac:dyDescent="0.3">
      <c r="A871">
        <v>871</v>
      </c>
      <c r="B871" t="s">
        <v>207</v>
      </c>
      <c r="C871" t="s">
        <v>13</v>
      </c>
      <c r="D871" t="s">
        <v>28</v>
      </c>
      <c r="E871">
        <v>50</v>
      </c>
      <c r="F871" s="5" t="s">
        <v>61</v>
      </c>
      <c r="G871" t="s">
        <v>104</v>
      </c>
      <c r="H871" t="s">
        <v>105</v>
      </c>
      <c r="I871" t="s">
        <v>18</v>
      </c>
      <c r="J871" t="s">
        <v>65</v>
      </c>
      <c r="K871" t="s">
        <v>39</v>
      </c>
      <c r="L871">
        <v>416</v>
      </c>
    </row>
    <row r="872" spans="1:12" x14ac:dyDescent="0.3">
      <c r="A872">
        <v>872</v>
      </c>
      <c r="B872" t="s">
        <v>75</v>
      </c>
      <c r="C872" t="s">
        <v>13</v>
      </c>
      <c r="D872" t="s">
        <v>46</v>
      </c>
      <c r="E872">
        <v>30</v>
      </c>
      <c r="F872" s="5" t="s">
        <v>76</v>
      </c>
      <c r="G872" t="s">
        <v>25</v>
      </c>
      <c r="H872" t="s">
        <v>35</v>
      </c>
      <c r="I872" t="s">
        <v>18</v>
      </c>
      <c r="J872" t="s">
        <v>65</v>
      </c>
      <c r="K872" t="s">
        <v>31</v>
      </c>
      <c r="L872">
        <v>368</v>
      </c>
    </row>
    <row r="873" spans="1:12" x14ac:dyDescent="0.3">
      <c r="A873">
        <v>873</v>
      </c>
      <c r="B873" t="s">
        <v>119</v>
      </c>
      <c r="C873" t="s">
        <v>13</v>
      </c>
      <c r="D873" t="s">
        <v>14</v>
      </c>
      <c r="E873">
        <v>36</v>
      </c>
      <c r="F873" s="5" t="s">
        <v>205</v>
      </c>
      <c r="G873" t="s">
        <v>74</v>
      </c>
      <c r="H873" t="s">
        <v>105</v>
      </c>
      <c r="I873" t="s">
        <v>44</v>
      </c>
      <c r="J873" t="s">
        <v>65</v>
      </c>
      <c r="K873" t="s">
        <v>31</v>
      </c>
      <c r="L873">
        <v>807</v>
      </c>
    </row>
    <row r="874" spans="1:12" x14ac:dyDescent="0.3">
      <c r="A874">
        <v>874</v>
      </c>
      <c r="B874" t="s">
        <v>112</v>
      </c>
      <c r="C874" t="s">
        <v>13</v>
      </c>
      <c r="D874" t="s">
        <v>14</v>
      </c>
      <c r="E874">
        <v>44</v>
      </c>
      <c r="F874" s="5" t="s">
        <v>118</v>
      </c>
      <c r="G874" t="s">
        <v>30</v>
      </c>
      <c r="H874" t="s">
        <v>35</v>
      </c>
      <c r="I874" t="s">
        <v>18</v>
      </c>
      <c r="J874" t="s">
        <v>65</v>
      </c>
      <c r="K874" t="s">
        <v>20</v>
      </c>
      <c r="L874">
        <v>342</v>
      </c>
    </row>
    <row r="875" spans="1:12" x14ac:dyDescent="0.3">
      <c r="A875">
        <v>875</v>
      </c>
      <c r="B875" t="s">
        <v>122</v>
      </c>
      <c r="C875" t="s">
        <v>13</v>
      </c>
      <c r="D875" t="s">
        <v>33</v>
      </c>
      <c r="G875" t="s">
        <v>30</v>
      </c>
      <c r="H875" t="s">
        <v>145</v>
      </c>
      <c r="I875" t="s">
        <v>63</v>
      </c>
      <c r="J875" t="s">
        <v>65</v>
      </c>
      <c r="K875" t="s">
        <v>39</v>
      </c>
      <c r="L875">
        <v>476</v>
      </c>
    </row>
    <row r="876" spans="1:12" x14ac:dyDescent="0.3">
      <c r="A876">
        <v>876</v>
      </c>
      <c r="B876" t="s">
        <v>84</v>
      </c>
      <c r="C876" t="s">
        <v>13</v>
      </c>
      <c r="D876" t="s">
        <v>28</v>
      </c>
      <c r="E876">
        <v>50</v>
      </c>
      <c r="F876" s="5" t="s">
        <v>113</v>
      </c>
      <c r="G876" t="s">
        <v>30</v>
      </c>
      <c r="H876" t="s">
        <v>145</v>
      </c>
      <c r="I876" t="s">
        <v>18</v>
      </c>
      <c r="J876" t="s">
        <v>26</v>
      </c>
      <c r="K876" t="s">
        <v>20</v>
      </c>
      <c r="L876">
        <v>768</v>
      </c>
    </row>
    <row r="877" spans="1:12" x14ac:dyDescent="0.3">
      <c r="A877">
        <v>877</v>
      </c>
      <c r="B877" t="s">
        <v>143</v>
      </c>
      <c r="C877" t="s">
        <v>13</v>
      </c>
      <c r="D877" t="s">
        <v>46</v>
      </c>
      <c r="E877">
        <v>29</v>
      </c>
      <c r="F877" s="5" t="s">
        <v>146</v>
      </c>
      <c r="G877" t="s">
        <v>104</v>
      </c>
      <c r="H877" t="s">
        <v>35</v>
      </c>
      <c r="I877" t="s">
        <v>63</v>
      </c>
      <c r="J877" t="s">
        <v>19</v>
      </c>
      <c r="K877" t="s">
        <v>31</v>
      </c>
      <c r="L877">
        <v>395</v>
      </c>
    </row>
    <row r="878" spans="1:12" x14ac:dyDescent="0.3">
      <c r="A878">
        <v>878</v>
      </c>
      <c r="B878" t="s">
        <v>96</v>
      </c>
      <c r="C878" t="s">
        <v>13</v>
      </c>
      <c r="D878" t="s">
        <v>28</v>
      </c>
      <c r="E878">
        <v>46</v>
      </c>
      <c r="F878" s="5" t="s">
        <v>59</v>
      </c>
      <c r="G878" t="s">
        <v>30</v>
      </c>
      <c r="H878" t="s">
        <v>145</v>
      </c>
      <c r="I878" t="s">
        <v>63</v>
      </c>
      <c r="J878" t="s">
        <v>22</v>
      </c>
      <c r="K878" t="s">
        <v>31</v>
      </c>
      <c r="L878">
        <v>522</v>
      </c>
    </row>
    <row r="879" spans="1:12" x14ac:dyDescent="0.3">
      <c r="A879">
        <v>879</v>
      </c>
      <c r="B879" t="s">
        <v>64</v>
      </c>
      <c r="C879" t="s">
        <v>13</v>
      </c>
      <c r="D879" t="s">
        <v>14</v>
      </c>
      <c r="E879">
        <v>38</v>
      </c>
      <c r="F879" s="5" t="s">
        <v>37</v>
      </c>
      <c r="G879" t="s">
        <v>30</v>
      </c>
      <c r="H879" t="s">
        <v>145</v>
      </c>
      <c r="I879" t="s">
        <v>44</v>
      </c>
      <c r="J879" t="s">
        <v>19</v>
      </c>
      <c r="K879" t="s">
        <v>20</v>
      </c>
      <c r="L879">
        <v>368</v>
      </c>
    </row>
    <row r="880" spans="1:12" x14ac:dyDescent="0.3">
      <c r="A880">
        <v>880</v>
      </c>
      <c r="B880" t="s">
        <v>165</v>
      </c>
      <c r="C880" t="s">
        <v>13</v>
      </c>
      <c r="D880" t="s">
        <v>197</v>
      </c>
      <c r="E880">
        <v>56</v>
      </c>
      <c r="F880" s="5" t="s">
        <v>29</v>
      </c>
      <c r="G880" t="s">
        <v>104</v>
      </c>
      <c r="H880" t="s">
        <v>105</v>
      </c>
      <c r="I880" t="s">
        <v>63</v>
      </c>
      <c r="J880" t="s">
        <v>19</v>
      </c>
      <c r="K880" t="s">
        <v>31</v>
      </c>
      <c r="L880">
        <v>532</v>
      </c>
    </row>
    <row r="881" spans="1:12" x14ac:dyDescent="0.3">
      <c r="A881">
        <v>881</v>
      </c>
      <c r="B881" t="s">
        <v>90</v>
      </c>
      <c r="C881" t="s">
        <v>13</v>
      </c>
      <c r="D881" t="s">
        <v>28</v>
      </c>
      <c r="E881">
        <v>52</v>
      </c>
      <c r="F881" s="5" t="s">
        <v>92</v>
      </c>
      <c r="G881" t="s">
        <v>74</v>
      </c>
      <c r="H881" t="s">
        <v>35</v>
      </c>
      <c r="I881" t="s">
        <v>18</v>
      </c>
      <c r="J881" t="s">
        <v>22</v>
      </c>
      <c r="K881" t="s">
        <v>39</v>
      </c>
      <c r="L881">
        <v>322</v>
      </c>
    </row>
    <row r="882" spans="1:12" x14ac:dyDescent="0.3">
      <c r="A882">
        <v>882</v>
      </c>
      <c r="B882" t="s">
        <v>89</v>
      </c>
      <c r="C882" t="s">
        <v>13</v>
      </c>
      <c r="D882" t="s">
        <v>33</v>
      </c>
      <c r="E882">
        <v>23</v>
      </c>
      <c r="F882" s="5" t="s">
        <v>34</v>
      </c>
      <c r="G882" t="s">
        <v>74</v>
      </c>
      <c r="H882" t="s">
        <v>35</v>
      </c>
      <c r="I882" t="s">
        <v>18</v>
      </c>
      <c r="J882" t="s">
        <v>19</v>
      </c>
      <c r="K882" t="s">
        <v>31</v>
      </c>
      <c r="L882">
        <v>588</v>
      </c>
    </row>
    <row r="883" spans="1:12" x14ac:dyDescent="0.3">
      <c r="A883">
        <v>883</v>
      </c>
      <c r="B883" t="s">
        <v>165</v>
      </c>
      <c r="C883" t="s">
        <v>13</v>
      </c>
      <c r="D883" t="s">
        <v>46</v>
      </c>
      <c r="E883">
        <v>31</v>
      </c>
      <c r="F883" s="5" t="s">
        <v>47</v>
      </c>
      <c r="G883" t="s">
        <v>25</v>
      </c>
      <c r="H883" t="s">
        <v>35</v>
      </c>
      <c r="I883" t="s">
        <v>18</v>
      </c>
      <c r="J883" t="s">
        <v>22</v>
      </c>
      <c r="K883" t="s">
        <v>20</v>
      </c>
      <c r="L883">
        <v>672</v>
      </c>
    </row>
    <row r="884" spans="1:12" x14ac:dyDescent="0.3">
      <c r="A884">
        <v>884</v>
      </c>
      <c r="B884" t="s">
        <v>102</v>
      </c>
      <c r="C884" t="s">
        <v>13</v>
      </c>
      <c r="D884" t="s">
        <v>14</v>
      </c>
      <c r="E884">
        <v>38</v>
      </c>
      <c r="F884" s="5" t="s">
        <v>91</v>
      </c>
      <c r="G884" t="s">
        <v>30</v>
      </c>
      <c r="H884" t="s">
        <v>145</v>
      </c>
      <c r="I884" t="s">
        <v>18</v>
      </c>
      <c r="J884" t="s">
        <v>19</v>
      </c>
      <c r="K884" t="s">
        <v>20</v>
      </c>
      <c r="L884">
        <v>467</v>
      </c>
    </row>
    <row r="885" spans="1:12" x14ac:dyDescent="0.3">
      <c r="A885">
        <v>885</v>
      </c>
      <c r="B885" t="s">
        <v>106</v>
      </c>
      <c r="C885" t="s">
        <v>13</v>
      </c>
      <c r="D885" t="s">
        <v>14</v>
      </c>
      <c r="E885">
        <v>36</v>
      </c>
      <c r="F885" s="5" t="s">
        <v>67</v>
      </c>
      <c r="G885" t="s">
        <v>25</v>
      </c>
      <c r="H885" t="s">
        <v>35</v>
      </c>
      <c r="I885" t="s">
        <v>63</v>
      </c>
      <c r="J885" t="s">
        <v>38</v>
      </c>
      <c r="K885" t="s">
        <v>31</v>
      </c>
      <c r="L885">
        <v>796</v>
      </c>
    </row>
    <row r="886" spans="1:12" x14ac:dyDescent="0.3">
      <c r="A886">
        <v>886</v>
      </c>
      <c r="B886" t="s">
        <v>75</v>
      </c>
      <c r="C886" t="s">
        <v>13</v>
      </c>
      <c r="D886" t="s">
        <v>46</v>
      </c>
      <c r="E886">
        <v>30</v>
      </c>
      <c r="F886" s="5" t="s">
        <v>76</v>
      </c>
      <c r="G886" t="s">
        <v>25</v>
      </c>
      <c r="H886" t="s">
        <v>35</v>
      </c>
      <c r="I886" t="s">
        <v>18</v>
      </c>
      <c r="J886" t="s">
        <v>65</v>
      </c>
      <c r="K886" t="s">
        <v>31</v>
      </c>
      <c r="L886">
        <v>368</v>
      </c>
    </row>
    <row r="887" spans="1:12" x14ac:dyDescent="0.3">
      <c r="A887">
        <v>887</v>
      </c>
      <c r="B887" t="s">
        <v>165</v>
      </c>
      <c r="C887" t="s">
        <v>13</v>
      </c>
      <c r="D887" t="s">
        <v>46</v>
      </c>
      <c r="E887">
        <v>29</v>
      </c>
      <c r="F887" s="5" t="s">
        <v>53</v>
      </c>
      <c r="G887" t="s">
        <v>30</v>
      </c>
      <c r="H887" t="s">
        <v>145</v>
      </c>
      <c r="I887" t="s">
        <v>63</v>
      </c>
      <c r="J887" t="s">
        <v>65</v>
      </c>
      <c r="K887" t="s">
        <v>20</v>
      </c>
      <c r="L887">
        <v>695</v>
      </c>
    </row>
    <row r="888" spans="1:12" x14ac:dyDescent="0.3">
      <c r="A888">
        <v>888</v>
      </c>
      <c r="B888" t="s">
        <v>130</v>
      </c>
      <c r="C888" t="s">
        <v>13</v>
      </c>
      <c r="D888" t="s">
        <v>14</v>
      </c>
      <c r="E888">
        <v>37</v>
      </c>
      <c r="F888" s="5" t="s">
        <v>131</v>
      </c>
      <c r="G888" t="s">
        <v>30</v>
      </c>
      <c r="H888" t="s">
        <v>35</v>
      </c>
      <c r="I888" t="s">
        <v>63</v>
      </c>
      <c r="J888" t="s">
        <v>19</v>
      </c>
      <c r="K888" t="s">
        <v>31</v>
      </c>
      <c r="L888">
        <v>414</v>
      </c>
    </row>
    <row r="889" spans="1:12" x14ac:dyDescent="0.3">
      <c r="A889">
        <v>889</v>
      </c>
      <c r="B889" t="s">
        <v>52</v>
      </c>
      <c r="C889" t="s">
        <v>13</v>
      </c>
      <c r="D889" t="s">
        <v>46</v>
      </c>
      <c r="E889">
        <v>28</v>
      </c>
      <c r="F889" s="5" t="s">
        <v>53</v>
      </c>
      <c r="G889" t="s">
        <v>25</v>
      </c>
      <c r="H889" t="s">
        <v>35</v>
      </c>
      <c r="I889" t="s">
        <v>18</v>
      </c>
      <c r="J889" t="s">
        <v>22</v>
      </c>
      <c r="K889" t="s">
        <v>31</v>
      </c>
      <c r="L889">
        <v>536</v>
      </c>
    </row>
    <row r="890" spans="1:12" x14ac:dyDescent="0.3">
      <c r="A890">
        <v>890</v>
      </c>
      <c r="B890" t="s">
        <v>124</v>
      </c>
      <c r="C890" t="s">
        <v>13</v>
      </c>
      <c r="D890" t="s">
        <v>33</v>
      </c>
      <c r="E890">
        <v>24</v>
      </c>
      <c r="F890" s="5" t="s">
        <v>141</v>
      </c>
      <c r="G890" t="s">
        <v>25</v>
      </c>
      <c r="H890" t="s">
        <v>35</v>
      </c>
      <c r="I890" t="s">
        <v>63</v>
      </c>
      <c r="J890" t="s">
        <v>65</v>
      </c>
      <c r="K890" t="s">
        <v>31</v>
      </c>
      <c r="L890">
        <v>491</v>
      </c>
    </row>
    <row r="891" spans="1:12" x14ac:dyDescent="0.3">
      <c r="A891">
        <v>891</v>
      </c>
      <c r="B891" t="s">
        <v>66</v>
      </c>
      <c r="C891" t="s">
        <v>13</v>
      </c>
      <c r="D891" t="s">
        <v>46</v>
      </c>
      <c r="E891">
        <v>34</v>
      </c>
      <c r="F891" s="5" t="s">
        <v>67</v>
      </c>
      <c r="G891" t="s">
        <v>25</v>
      </c>
      <c r="H891" t="s">
        <v>35</v>
      </c>
      <c r="I891" t="s">
        <v>18</v>
      </c>
      <c r="J891" t="s">
        <v>19</v>
      </c>
      <c r="K891" t="s">
        <v>39</v>
      </c>
      <c r="L891">
        <v>734</v>
      </c>
    </row>
    <row r="892" spans="1:12" x14ac:dyDescent="0.3">
      <c r="A892">
        <v>892</v>
      </c>
      <c r="B892" t="s">
        <v>196</v>
      </c>
      <c r="C892" t="s">
        <v>13</v>
      </c>
      <c r="D892" t="s">
        <v>28</v>
      </c>
      <c r="E892">
        <v>55</v>
      </c>
      <c r="F892" s="5" t="s">
        <v>43</v>
      </c>
      <c r="G892" t="s">
        <v>74</v>
      </c>
      <c r="H892" t="s">
        <v>105</v>
      </c>
      <c r="I892" t="s">
        <v>63</v>
      </c>
      <c r="J892" t="s">
        <v>65</v>
      </c>
      <c r="K892" t="s">
        <v>20</v>
      </c>
      <c r="L892">
        <v>750</v>
      </c>
    </row>
    <row r="893" spans="1:12" x14ac:dyDescent="0.3">
      <c r="A893">
        <v>893</v>
      </c>
      <c r="B893" t="s">
        <v>42</v>
      </c>
      <c r="C893" t="s">
        <v>13</v>
      </c>
      <c r="D893" t="s">
        <v>46</v>
      </c>
      <c r="E893">
        <v>35</v>
      </c>
      <c r="F893" s="5" t="s">
        <v>87</v>
      </c>
      <c r="G893" t="s">
        <v>74</v>
      </c>
      <c r="H893" t="s">
        <v>35</v>
      </c>
      <c r="I893" t="s">
        <v>18</v>
      </c>
      <c r="J893" t="s">
        <v>65</v>
      </c>
      <c r="K893" t="s">
        <v>31</v>
      </c>
      <c r="L893">
        <v>624</v>
      </c>
    </row>
    <row r="894" spans="1:12" x14ac:dyDescent="0.3">
      <c r="A894">
        <v>894</v>
      </c>
      <c r="B894" t="s">
        <v>169</v>
      </c>
      <c r="C894" t="s">
        <v>13</v>
      </c>
      <c r="D894" t="s">
        <v>28</v>
      </c>
      <c r="E894">
        <v>51</v>
      </c>
      <c r="F894" s="5" t="s">
        <v>113</v>
      </c>
      <c r="G894" t="s">
        <v>74</v>
      </c>
      <c r="H894" t="s">
        <v>105</v>
      </c>
      <c r="I894" t="s">
        <v>63</v>
      </c>
      <c r="J894" t="s">
        <v>19</v>
      </c>
      <c r="K894" t="s">
        <v>20</v>
      </c>
      <c r="L894">
        <v>804</v>
      </c>
    </row>
    <row r="895" spans="1:12" x14ac:dyDescent="0.3">
      <c r="A895">
        <v>895</v>
      </c>
      <c r="B895" t="s">
        <v>78</v>
      </c>
      <c r="C895" t="s">
        <v>13</v>
      </c>
      <c r="D895" t="s">
        <v>46</v>
      </c>
      <c r="E895">
        <v>26</v>
      </c>
      <c r="F895" s="5" t="s">
        <v>142</v>
      </c>
      <c r="G895" t="s">
        <v>25</v>
      </c>
      <c r="H895" t="s">
        <v>35</v>
      </c>
      <c r="I895" t="s">
        <v>18</v>
      </c>
      <c r="J895" t="s">
        <v>19</v>
      </c>
      <c r="K895" t="s">
        <v>31</v>
      </c>
      <c r="L895">
        <v>398</v>
      </c>
    </row>
    <row r="896" spans="1:12" x14ac:dyDescent="0.3">
      <c r="A896">
        <v>896</v>
      </c>
      <c r="B896" t="s">
        <v>211</v>
      </c>
      <c r="C896" t="s">
        <v>13</v>
      </c>
      <c r="D896" t="s">
        <v>28</v>
      </c>
      <c r="E896">
        <v>53</v>
      </c>
      <c r="F896" s="5" t="s">
        <v>62</v>
      </c>
      <c r="G896" t="s">
        <v>104</v>
      </c>
      <c r="H896" t="s">
        <v>105</v>
      </c>
      <c r="I896" t="s">
        <v>18</v>
      </c>
      <c r="J896" t="s">
        <v>38</v>
      </c>
      <c r="K896" t="s">
        <v>31</v>
      </c>
      <c r="L896">
        <v>812</v>
      </c>
    </row>
    <row r="897" spans="1:12" x14ac:dyDescent="0.3">
      <c r="A897">
        <v>897</v>
      </c>
      <c r="B897" t="s">
        <v>130</v>
      </c>
      <c r="C897" t="s">
        <v>13</v>
      </c>
      <c r="D897" t="s">
        <v>14</v>
      </c>
      <c r="E897">
        <v>45</v>
      </c>
      <c r="F897" s="5" t="s">
        <v>204</v>
      </c>
      <c r="G897" t="s">
        <v>74</v>
      </c>
      <c r="H897" t="s">
        <v>105</v>
      </c>
      <c r="I897" t="s">
        <v>44</v>
      </c>
      <c r="J897" t="s">
        <v>26</v>
      </c>
      <c r="K897" t="s">
        <v>31</v>
      </c>
      <c r="L897">
        <v>490</v>
      </c>
    </row>
    <row r="898" spans="1:12" x14ac:dyDescent="0.3">
      <c r="A898">
        <v>898</v>
      </c>
      <c r="B898" t="s">
        <v>128</v>
      </c>
      <c r="C898" t="s">
        <v>13</v>
      </c>
      <c r="D898" t="s">
        <v>14</v>
      </c>
      <c r="E898">
        <v>36</v>
      </c>
      <c r="F898" s="5" t="s">
        <v>67</v>
      </c>
      <c r="G898" t="s">
        <v>25</v>
      </c>
      <c r="H898" t="s">
        <v>35</v>
      </c>
      <c r="I898" t="s">
        <v>63</v>
      </c>
      <c r="J898" t="s">
        <v>22</v>
      </c>
      <c r="K898" t="s">
        <v>20</v>
      </c>
      <c r="L898">
        <v>489</v>
      </c>
    </row>
    <row r="899" spans="1:12" x14ac:dyDescent="0.3">
      <c r="A899">
        <v>899</v>
      </c>
      <c r="B899" t="s">
        <v>165</v>
      </c>
      <c r="C899" t="s">
        <v>13</v>
      </c>
      <c r="D899" t="s">
        <v>14</v>
      </c>
      <c r="E899">
        <v>37</v>
      </c>
      <c r="F899" s="5" t="s">
        <v>91</v>
      </c>
      <c r="G899" t="s">
        <v>104</v>
      </c>
      <c r="H899" t="s">
        <v>105</v>
      </c>
      <c r="I899" t="s">
        <v>18</v>
      </c>
      <c r="J899" t="s">
        <v>65</v>
      </c>
      <c r="K899" t="s">
        <v>20</v>
      </c>
      <c r="L899">
        <v>740</v>
      </c>
    </row>
    <row r="900" spans="1:12" x14ac:dyDescent="0.3">
      <c r="A900">
        <v>900</v>
      </c>
      <c r="B900" t="s">
        <v>99</v>
      </c>
      <c r="C900" t="s">
        <v>13</v>
      </c>
      <c r="D900" t="s">
        <v>14</v>
      </c>
      <c r="E900">
        <v>42</v>
      </c>
      <c r="F900" s="5" t="s">
        <v>129</v>
      </c>
      <c r="G900" t="s">
        <v>25</v>
      </c>
      <c r="H900" t="s">
        <v>35</v>
      </c>
      <c r="I900" t="s">
        <v>18</v>
      </c>
      <c r="J900" t="s">
        <v>22</v>
      </c>
      <c r="K900" t="s">
        <v>20</v>
      </c>
      <c r="L900">
        <v>668</v>
      </c>
    </row>
    <row r="901" spans="1:12" x14ac:dyDescent="0.3">
      <c r="A901">
        <v>901</v>
      </c>
      <c r="B901" t="s">
        <v>66</v>
      </c>
      <c r="C901" t="s">
        <v>13</v>
      </c>
      <c r="D901" t="s">
        <v>14</v>
      </c>
      <c r="E901">
        <v>41</v>
      </c>
      <c r="F901" s="5" t="s">
        <v>94</v>
      </c>
      <c r="G901" t="s">
        <v>74</v>
      </c>
      <c r="H901" t="s">
        <v>35</v>
      </c>
      <c r="I901" t="s">
        <v>18</v>
      </c>
      <c r="J901" t="s">
        <v>22</v>
      </c>
      <c r="K901" t="s">
        <v>39</v>
      </c>
      <c r="L901">
        <v>399</v>
      </c>
    </row>
    <row r="902" spans="1:12" x14ac:dyDescent="0.3">
      <c r="A902">
        <v>902</v>
      </c>
      <c r="B902" t="s">
        <v>60</v>
      </c>
      <c r="C902" t="s">
        <v>13</v>
      </c>
      <c r="D902" t="s">
        <v>46</v>
      </c>
      <c r="E902">
        <v>34</v>
      </c>
      <c r="F902" s="5" t="s">
        <v>87</v>
      </c>
      <c r="G902" t="s">
        <v>30</v>
      </c>
      <c r="H902" t="s">
        <v>145</v>
      </c>
      <c r="I902" t="s">
        <v>18</v>
      </c>
      <c r="J902" t="s">
        <v>22</v>
      </c>
      <c r="K902" t="s">
        <v>20</v>
      </c>
      <c r="L902">
        <v>464</v>
      </c>
    </row>
    <row r="903" spans="1:12" x14ac:dyDescent="0.3">
      <c r="A903">
        <v>903</v>
      </c>
      <c r="B903" t="s">
        <v>82</v>
      </c>
      <c r="C903" t="s">
        <v>13</v>
      </c>
      <c r="D903" t="s">
        <v>28</v>
      </c>
      <c r="E903">
        <v>49</v>
      </c>
      <c r="F903" s="5" t="s">
        <v>215</v>
      </c>
      <c r="G903" t="s">
        <v>104</v>
      </c>
      <c r="H903" t="s">
        <v>105</v>
      </c>
      <c r="I903" t="s">
        <v>18</v>
      </c>
      <c r="J903" t="s">
        <v>65</v>
      </c>
      <c r="K903" t="s">
        <v>39</v>
      </c>
      <c r="L903">
        <v>442</v>
      </c>
    </row>
    <row r="904" spans="1:12" x14ac:dyDescent="0.3">
      <c r="A904">
        <v>904</v>
      </c>
      <c r="B904" t="s">
        <v>154</v>
      </c>
      <c r="C904" t="s">
        <v>13</v>
      </c>
      <c r="D904" t="s">
        <v>14</v>
      </c>
      <c r="E904">
        <v>40</v>
      </c>
      <c r="F904" s="5" t="s">
        <v>216</v>
      </c>
      <c r="G904" t="s">
        <v>104</v>
      </c>
      <c r="H904" t="s">
        <v>105</v>
      </c>
      <c r="I904" t="s">
        <v>18</v>
      </c>
      <c r="J904" t="s">
        <v>26</v>
      </c>
      <c r="K904" t="s">
        <v>39</v>
      </c>
      <c r="L904">
        <v>714</v>
      </c>
    </row>
    <row r="905" spans="1:12" x14ac:dyDescent="0.3">
      <c r="A905">
        <v>905</v>
      </c>
      <c r="B905" t="s">
        <v>32</v>
      </c>
      <c r="C905" t="s">
        <v>13</v>
      </c>
      <c r="D905" t="s">
        <v>14</v>
      </c>
      <c r="E905">
        <v>39</v>
      </c>
      <c r="F905" s="5" t="s">
        <v>41</v>
      </c>
      <c r="G905" t="s">
        <v>16</v>
      </c>
      <c r="H905" t="s">
        <v>35</v>
      </c>
      <c r="I905" t="s">
        <v>44</v>
      </c>
      <c r="J905" t="s">
        <v>26</v>
      </c>
      <c r="K905" t="s">
        <v>20</v>
      </c>
      <c r="L905">
        <v>812</v>
      </c>
    </row>
    <row r="906" spans="1:12" x14ac:dyDescent="0.3">
      <c r="A906">
        <v>906</v>
      </c>
      <c r="B906" t="s">
        <v>175</v>
      </c>
      <c r="C906" t="s">
        <v>13</v>
      </c>
      <c r="D906" t="s">
        <v>28</v>
      </c>
      <c r="E906">
        <v>52</v>
      </c>
      <c r="F906" s="5" t="s">
        <v>103</v>
      </c>
      <c r="G906" t="s">
        <v>30</v>
      </c>
      <c r="H906" t="s">
        <v>145</v>
      </c>
      <c r="I906" t="s">
        <v>18</v>
      </c>
      <c r="J906" t="s">
        <v>22</v>
      </c>
      <c r="K906" t="s">
        <v>39</v>
      </c>
      <c r="L906">
        <v>626</v>
      </c>
    </row>
    <row r="907" spans="1:12" x14ac:dyDescent="0.3">
      <c r="A907">
        <v>907</v>
      </c>
      <c r="B907" t="s">
        <v>139</v>
      </c>
      <c r="C907" t="s">
        <v>13</v>
      </c>
      <c r="D907" t="s">
        <v>46</v>
      </c>
      <c r="E907">
        <v>27</v>
      </c>
      <c r="F907" s="5" t="s">
        <v>140</v>
      </c>
      <c r="G907" t="s">
        <v>25</v>
      </c>
      <c r="H907" t="s">
        <v>35</v>
      </c>
      <c r="I907" t="s">
        <v>44</v>
      </c>
      <c r="J907" t="s">
        <v>22</v>
      </c>
      <c r="K907" t="s">
        <v>39</v>
      </c>
      <c r="L907">
        <v>693</v>
      </c>
    </row>
    <row r="908" spans="1:12" x14ac:dyDescent="0.3">
      <c r="A908">
        <v>908</v>
      </c>
      <c r="B908" t="s">
        <v>99</v>
      </c>
      <c r="C908" t="s">
        <v>13</v>
      </c>
      <c r="D908" t="s">
        <v>46</v>
      </c>
      <c r="E908">
        <v>33</v>
      </c>
      <c r="F908" s="5" t="s">
        <v>174</v>
      </c>
      <c r="G908" t="s">
        <v>30</v>
      </c>
      <c r="H908" t="s">
        <v>145</v>
      </c>
      <c r="I908" t="s">
        <v>18</v>
      </c>
      <c r="J908" t="s">
        <v>22</v>
      </c>
      <c r="K908" t="s">
        <v>31</v>
      </c>
      <c r="L908">
        <v>473</v>
      </c>
    </row>
    <row r="909" spans="1:12" x14ac:dyDescent="0.3">
      <c r="A909">
        <v>909</v>
      </c>
      <c r="B909" t="s">
        <v>164</v>
      </c>
      <c r="C909" t="s">
        <v>13</v>
      </c>
      <c r="D909" t="s">
        <v>46</v>
      </c>
      <c r="E909">
        <v>30</v>
      </c>
      <c r="F909" s="5" t="s">
        <v>47</v>
      </c>
      <c r="G909" t="s">
        <v>30</v>
      </c>
      <c r="H909" t="s">
        <v>145</v>
      </c>
      <c r="I909" t="s">
        <v>18</v>
      </c>
      <c r="J909" t="s">
        <v>19</v>
      </c>
      <c r="K909" t="s">
        <v>31</v>
      </c>
      <c r="L909">
        <v>783</v>
      </c>
    </row>
    <row r="910" spans="1:12" x14ac:dyDescent="0.3">
      <c r="A910">
        <v>910</v>
      </c>
      <c r="B910" t="s">
        <v>149</v>
      </c>
      <c r="C910" t="s">
        <v>13</v>
      </c>
      <c r="D910" t="s">
        <v>28</v>
      </c>
      <c r="E910">
        <v>51</v>
      </c>
      <c r="F910" s="5" t="s">
        <v>194</v>
      </c>
      <c r="G910" t="s">
        <v>74</v>
      </c>
      <c r="H910" t="s">
        <v>105</v>
      </c>
      <c r="I910" t="s">
        <v>18</v>
      </c>
      <c r="J910" t="s">
        <v>65</v>
      </c>
      <c r="K910" t="s">
        <v>39</v>
      </c>
      <c r="L910">
        <v>338</v>
      </c>
    </row>
    <row r="911" spans="1:12" x14ac:dyDescent="0.3">
      <c r="A911">
        <v>911</v>
      </c>
      <c r="B911" t="s">
        <v>12</v>
      </c>
      <c r="C911" t="s">
        <v>13</v>
      </c>
      <c r="D911" t="s">
        <v>28</v>
      </c>
      <c r="E911">
        <v>53</v>
      </c>
      <c r="F911" s="5" t="s">
        <v>189</v>
      </c>
      <c r="G911" t="s">
        <v>30</v>
      </c>
      <c r="H911" t="s">
        <v>145</v>
      </c>
      <c r="I911" t="s">
        <v>18</v>
      </c>
      <c r="J911" t="s">
        <v>19</v>
      </c>
      <c r="K911" t="s">
        <v>31</v>
      </c>
      <c r="L911">
        <v>551</v>
      </c>
    </row>
    <row r="912" spans="1:12" x14ac:dyDescent="0.3">
      <c r="A912">
        <v>912</v>
      </c>
      <c r="B912" t="s">
        <v>66</v>
      </c>
      <c r="C912" t="s">
        <v>13</v>
      </c>
      <c r="D912" t="s">
        <v>46</v>
      </c>
      <c r="E912">
        <v>34</v>
      </c>
      <c r="F912" s="5" t="s">
        <v>67</v>
      </c>
      <c r="G912" t="s">
        <v>25</v>
      </c>
      <c r="H912" t="s">
        <v>35</v>
      </c>
      <c r="I912" t="s">
        <v>18</v>
      </c>
      <c r="J912" t="s">
        <v>19</v>
      </c>
      <c r="K912" t="s">
        <v>39</v>
      </c>
      <c r="L912">
        <v>734</v>
      </c>
    </row>
    <row r="913" spans="1:12" x14ac:dyDescent="0.3">
      <c r="A913">
        <v>913</v>
      </c>
      <c r="B913" t="s">
        <v>149</v>
      </c>
      <c r="C913" t="s">
        <v>13</v>
      </c>
      <c r="D913" t="s">
        <v>28</v>
      </c>
      <c r="E913">
        <v>51</v>
      </c>
      <c r="F913" s="5" t="s">
        <v>194</v>
      </c>
      <c r="G913" t="s">
        <v>74</v>
      </c>
      <c r="H913" t="s">
        <v>105</v>
      </c>
      <c r="I913" t="s">
        <v>18</v>
      </c>
      <c r="J913" t="s">
        <v>65</v>
      </c>
      <c r="K913" t="s">
        <v>39</v>
      </c>
      <c r="L913">
        <v>338</v>
      </c>
    </row>
    <row r="914" spans="1:12" x14ac:dyDescent="0.3">
      <c r="A914">
        <v>914</v>
      </c>
      <c r="B914" t="s">
        <v>133</v>
      </c>
      <c r="C914" t="s">
        <v>13</v>
      </c>
      <c r="D914" t="s">
        <v>33</v>
      </c>
      <c r="E914">
        <v>22</v>
      </c>
      <c r="F914" s="5" t="s">
        <v>159</v>
      </c>
      <c r="G914" t="s">
        <v>30</v>
      </c>
      <c r="H914" t="s">
        <v>145</v>
      </c>
      <c r="I914" t="s">
        <v>63</v>
      </c>
      <c r="J914" t="s">
        <v>22</v>
      </c>
      <c r="K914" t="s">
        <v>39</v>
      </c>
      <c r="L914">
        <v>564</v>
      </c>
    </row>
    <row r="915" spans="1:12" x14ac:dyDescent="0.3">
      <c r="A915">
        <v>915</v>
      </c>
      <c r="B915" t="s">
        <v>32</v>
      </c>
      <c r="C915" t="s">
        <v>13</v>
      </c>
      <c r="D915" t="s">
        <v>28</v>
      </c>
      <c r="E915">
        <v>54</v>
      </c>
      <c r="F915" s="5" t="s">
        <v>221</v>
      </c>
      <c r="G915" t="s">
        <v>74</v>
      </c>
      <c r="H915" t="s">
        <v>35</v>
      </c>
      <c r="I915" t="s">
        <v>63</v>
      </c>
      <c r="J915" t="s">
        <v>26</v>
      </c>
      <c r="K915" t="s">
        <v>31</v>
      </c>
      <c r="L915">
        <v>629</v>
      </c>
    </row>
    <row r="916" spans="1:12" x14ac:dyDescent="0.3">
      <c r="A916">
        <v>916</v>
      </c>
      <c r="B916" t="s">
        <v>120</v>
      </c>
      <c r="C916" t="s">
        <v>13</v>
      </c>
      <c r="D916" t="s">
        <v>46</v>
      </c>
      <c r="E916">
        <v>32</v>
      </c>
      <c r="F916" s="5" t="s">
        <v>163</v>
      </c>
      <c r="G916" t="s">
        <v>30</v>
      </c>
      <c r="H916" t="s">
        <v>145</v>
      </c>
      <c r="I916" t="s">
        <v>18</v>
      </c>
      <c r="J916" t="s">
        <v>19</v>
      </c>
      <c r="K916" t="s">
        <v>39</v>
      </c>
      <c r="L916">
        <v>666</v>
      </c>
    </row>
    <row r="917" spans="1:12" x14ac:dyDescent="0.3">
      <c r="A917">
        <v>917</v>
      </c>
      <c r="B917" t="s">
        <v>50</v>
      </c>
      <c r="C917" t="s">
        <v>13</v>
      </c>
      <c r="D917" t="s">
        <v>46</v>
      </c>
      <c r="E917">
        <v>29</v>
      </c>
      <c r="F917" s="5" t="s">
        <v>146</v>
      </c>
      <c r="G917" t="s">
        <v>16</v>
      </c>
      <c r="H917" t="s">
        <v>35</v>
      </c>
      <c r="I917" t="s">
        <v>18</v>
      </c>
      <c r="J917" t="s">
        <v>19</v>
      </c>
      <c r="K917" t="s">
        <v>31</v>
      </c>
      <c r="L917">
        <v>311</v>
      </c>
    </row>
    <row r="918" spans="1:12" x14ac:dyDescent="0.3">
      <c r="A918">
        <v>918</v>
      </c>
      <c r="B918" t="s">
        <v>82</v>
      </c>
      <c r="C918" t="s">
        <v>13</v>
      </c>
      <c r="D918" t="s">
        <v>28</v>
      </c>
      <c r="E918">
        <v>49</v>
      </c>
      <c r="F918" s="5" t="s">
        <v>215</v>
      </c>
      <c r="G918" t="s">
        <v>104</v>
      </c>
      <c r="H918" t="s">
        <v>105</v>
      </c>
      <c r="I918" t="s">
        <v>18</v>
      </c>
      <c r="J918" t="s">
        <v>65</v>
      </c>
      <c r="K918" t="s">
        <v>39</v>
      </c>
      <c r="L918">
        <v>442</v>
      </c>
    </row>
    <row r="919" spans="1:12" x14ac:dyDescent="0.3">
      <c r="A919">
        <v>919</v>
      </c>
      <c r="B919" t="s">
        <v>84</v>
      </c>
      <c r="C919" t="s">
        <v>13</v>
      </c>
      <c r="D919" t="s">
        <v>28</v>
      </c>
      <c r="E919">
        <v>46</v>
      </c>
      <c r="F919" s="5" t="s">
        <v>59</v>
      </c>
      <c r="G919" t="s">
        <v>30</v>
      </c>
      <c r="H919" t="s">
        <v>145</v>
      </c>
      <c r="I919" t="s">
        <v>44</v>
      </c>
      <c r="J919" t="s">
        <v>19</v>
      </c>
      <c r="K919" t="s">
        <v>31</v>
      </c>
      <c r="L919">
        <v>481</v>
      </c>
    </row>
    <row r="920" spans="1:12" x14ac:dyDescent="0.3">
      <c r="A920">
        <v>920</v>
      </c>
      <c r="B920" t="s">
        <v>89</v>
      </c>
      <c r="C920" t="s">
        <v>13</v>
      </c>
      <c r="D920" t="s">
        <v>33</v>
      </c>
      <c r="E920">
        <v>23</v>
      </c>
      <c r="F920" s="5" t="s">
        <v>34</v>
      </c>
      <c r="G920" t="s">
        <v>74</v>
      </c>
      <c r="H920" t="s">
        <v>35</v>
      </c>
      <c r="I920" t="s">
        <v>18</v>
      </c>
      <c r="J920" t="s">
        <v>19</v>
      </c>
      <c r="K920" t="s">
        <v>31</v>
      </c>
      <c r="L920">
        <v>588</v>
      </c>
    </row>
    <row r="921" spans="1:12" x14ac:dyDescent="0.3">
      <c r="A921">
        <v>921</v>
      </c>
      <c r="B921" t="s">
        <v>120</v>
      </c>
      <c r="C921" t="s">
        <v>13</v>
      </c>
      <c r="D921" t="s">
        <v>46</v>
      </c>
      <c r="E921">
        <v>32</v>
      </c>
      <c r="F921" s="5" t="s">
        <v>163</v>
      </c>
      <c r="G921" t="s">
        <v>30</v>
      </c>
      <c r="H921" t="s">
        <v>145</v>
      </c>
      <c r="I921" t="s">
        <v>18</v>
      </c>
      <c r="J921" t="s">
        <v>19</v>
      </c>
      <c r="K921" t="s">
        <v>39</v>
      </c>
      <c r="L921">
        <v>666</v>
      </c>
    </row>
    <row r="922" spans="1:12" x14ac:dyDescent="0.3">
      <c r="A922">
        <v>922</v>
      </c>
      <c r="B922" t="s">
        <v>86</v>
      </c>
      <c r="C922" t="s">
        <v>13</v>
      </c>
      <c r="D922" t="s">
        <v>28</v>
      </c>
      <c r="E922">
        <v>48</v>
      </c>
      <c r="F922" s="5" t="s">
        <v>222</v>
      </c>
      <c r="G922" t="s">
        <v>74</v>
      </c>
      <c r="H922" t="s">
        <v>35</v>
      </c>
      <c r="I922" t="s">
        <v>63</v>
      </c>
      <c r="J922" t="s">
        <v>26</v>
      </c>
      <c r="K922" t="s">
        <v>31</v>
      </c>
      <c r="L922">
        <v>657</v>
      </c>
    </row>
    <row r="923" spans="1:12" x14ac:dyDescent="0.3">
      <c r="A923">
        <v>923</v>
      </c>
      <c r="B923" t="s">
        <v>190</v>
      </c>
      <c r="C923" t="s">
        <v>13</v>
      </c>
      <c r="D923" t="s">
        <v>33</v>
      </c>
      <c r="E923">
        <v>22</v>
      </c>
      <c r="F923" s="5" t="s">
        <v>191</v>
      </c>
      <c r="G923" t="s">
        <v>30</v>
      </c>
      <c r="H923" t="s">
        <v>145</v>
      </c>
      <c r="I923" t="s">
        <v>63</v>
      </c>
      <c r="J923" t="s">
        <v>26</v>
      </c>
      <c r="K923" t="s">
        <v>39</v>
      </c>
      <c r="L923">
        <v>714</v>
      </c>
    </row>
    <row r="924" spans="1:12" x14ac:dyDescent="0.3">
      <c r="A924">
        <v>924</v>
      </c>
      <c r="B924" t="s">
        <v>114</v>
      </c>
      <c r="C924" t="s">
        <v>13</v>
      </c>
      <c r="D924" t="s">
        <v>46</v>
      </c>
      <c r="E924">
        <v>35</v>
      </c>
      <c r="F924" s="5" t="s">
        <v>115</v>
      </c>
      <c r="G924" t="s">
        <v>25</v>
      </c>
      <c r="H924" t="s">
        <v>35</v>
      </c>
      <c r="I924" t="s">
        <v>18</v>
      </c>
      <c r="J924" t="s">
        <v>19</v>
      </c>
      <c r="K924" t="s">
        <v>20</v>
      </c>
      <c r="L924">
        <v>567</v>
      </c>
    </row>
    <row r="925" spans="1:12" x14ac:dyDescent="0.3">
      <c r="A925">
        <v>925</v>
      </c>
      <c r="B925" t="s">
        <v>164</v>
      </c>
      <c r="C925" t="s">
        <v>13</v>
      </c>
      <c r="D925" t="s">
        <v>14</v>
      </c>
      <c r="E925">
        <v>38</v>
      </c>
      <c r="F925" s="5" t="s">
        <v>37</v>
      </c>
      <c r="G925" t="s">
        <v>30</v>
      </c>
      <c r="H925" t="s">
        <v>145</v>
      </c>
      <c r="I925" t="s">
        <v>18</v>
      </c>
      <c r="J925" t="s">
        <v>38</v>
      </c>
      <c r="K925" t="s">
        <v>39</v>
      </c>
      <c r="L925">
        <v>398</v>
      </c>
    </row>
    <row r="926" spans="1:12" x14ac:dyDescent="0.3">
      <c r="A926">
        <v>926</v>
      </c>
      <c r="B926" t="s">
        <v>186</v>
      </c>
      <c r="C926" t="s">
        <v>13</v>
      </c>
      <c r="D926" t="s">
        <v>46</v>
      </c>
      <c r="E926">
        <v>27</v>
      </c>
      <c r="F926" s="5" t="s">
        <v>187</v>
      </c>
      <c r="G926" t="s">
        <v>30</v>
      </c>
      <c r="H926" t="s">
        <v>145</v>
      </c>
      <c r="I926" t="s">
        <v>63</v>
      </c>
      <c r="J926" t="s">
        <v>19</v>
      </c>
      <c r="K926" t="s">
        <v>39</v>
      </c>
      <c r="L926">
        <v>600</v>
      </c>
    </row>
    <row r="927" spans="1:12" x14ac:dyDescent="0.3">
      <c r="A927">
        <v>927</v>
      </c>
      <c r="B927" t="s">
        <v>56</v>
      </c>
      <c r="C927" t="s">
        <v>13</v>
      </c>
      <c r="D927" t="s">
        <v>28</v>
      </c>
      <c r="E927">
        <v>53</v>
      </c>
      <c r="F927" s="5" t="s">
        <v>57</v>
      </c>
      <c r="G927" t="s">
        <v>25</v>
      </c>
      <c r="H927" t="s">
        <v>35</v>
      </c>
      <c r="I927" t="s">
        <v>18</v>
      </c>
      <c r="J927" t="s">
        <v>19</v>
      </c>
      <c r="K927" t="s">
        <v>31</v>
      </c>
      <c r="L927">
        <v>488</v>
      </c>
    </row>
    <row r="928" spans="1:12" x14ac:dyDescent="0.3">
      <c r="A928">
        <v>928</v>
      </c>
      <c r="B928" t="s">
        <v>133</v>
      </c>
      <c r="C928" t="s">
        <v>13</v>
      </c>
      <c r="D928" t="s">
        <v>46</v>
      </c>
      <c r="E928">
        <v>35</v>
      </c>
      <c r="F928" s="5" t="s">
        <v>87</v>
      </c>
      <c r="G928" t="s">
        <v>25</v>
      </c>
      <c r="H928" t="s">
        <v>35</v>
      </c>
      <c r="I928" t="s">
        <v>18</v>
      </c>
      <c r="J928" t="s">
        <v>19</v>
      </c>
      <c r="K928" t="s">
        <v>39</v>
      </c>
      <c r="L928">
        <v>792</v>
      </c>
    </row>
    <row r="929" spans="1:12" x14ac:dyDescent="0.3">
      <c r="A929">
        <v>929</v>
      </c>
      <c r="B929" t="s">
        <v>50</v>
      </c>
      <c r="C929" t="s">
        <v>13</v>
      </c>
      <c r="D929" t="s">
        <v>46</v>
      </c>
      <c r="E929">
        <v>31</v>
      </c>
      <c r="F929" s="5" t="s">
        <v>101</v>
      </c>
      <c r="G929" t="s">
        <v>25</v>
      </c>
      <c r="H929" t="s">
        <v>35</v>
      </c>
      <c r="I929" t="s">
        <v>18</v>
      </c>
      <c r="J929" t="s">
        <v>38</v>
      </c>
      <c r="K929" t="s">
        <v>39</v>
      </c>
      <c r="L929">
        <v>315</v>
      </c>
    </row>
    <row r="930" spans="1:12" x14ac:dyDescent="0.3">
      <c r="A930">
        <v>930</v>
      </c>
      <c r="B930" t="s">
        <v>84</v>
      </c>
      <c r="C930" t="s">
        <v>13</v>
      </c>
      <c r="D930" t="s">
        <v>28</v>
      </c>
      <c r="E930">
        <v>46</v>
      </c>
      <c r="F930" s="5" t="s">
        <v>59</v>
      </c>
      <c r="G930" t="s">
        <v>30</v>
      </c>
      <c r="H930" t="s">
        <v>145</v>
      </c>
      <c r="I930" t="s">
        <v>44</v>
      </c>
      <c r="J930" t="s">
        <v>19</v>
      </c>
      <c r="K930" t="s">
        <v>31</v>
      </c>
      <c r="L930">
        <v>481</v>
      </c>
    </row>
    <row r="931" spans="1:12" x14ac:dyDescent="0.3">
      <c r="A931">
        <v>931</v>
      </c>
      <c r="B931" t="s">
        <v>154</v>
      </c>
      <c r="C931" t="s">
        <v>13</v>
      </c>
      <c r="D931" t="s">
        <v>14</v>
      </c>
      <c r="E931">
        <v>40</v>
      </c>
      <c r="F931" s="5" t="s">
        <v>216</v>
      </c>
      <c r="G931" t="s">
        <v>104</v>
      </c>
      <c r="H931" t="s">
        <v>105</v>
      </c>
      <c r="I931" t="s">
        <v>18</v>
      </c>
      <c r="J931" t="s">
        <v>26</v>
      </c>
      <c r="K931" t="s">
        <v>39</v>
      </c>
      <c r="L931">
        <v>714</v>
      </c>
    </row>
    <row r="932" spans="1:12" x14ac:dyDescent="0.3">
      <c r="A932">
        <v>932</v>
      </c>
      <c r="B932" t="s">
        <v>175</v>
      </c>
      <c r="C932" t="s">
        <v>13</v>
      </c>
      <c r="D932" t="s">
        <v>28</v>
      </c>
      <c r="E932">
        <v>52</v>
      </c>
      <c r="F932" s="5" t="s">
        <v>103</v>
      </c>
      <c r="G932" t="s">
        <v>30</v>
      </c>
      <c r="H932" t="s">
        <v>145</v>
      </c>
      <c r="I932" t="s">
        <v>18</v>
      </c>
      <c r="J932" t="s">
        <v>22</v>
      </c>
      <c r="K932" t="s">
        <v>39</v>
      </c>
      <c r="L932">
        <v>626</v>
      </c>
    </row>
    <row r="933" spans="1:12" x14ac:dyDescent="0.3">
      <c r="A933">
        <v>933</v>
      </c>
      <c r="B933" t="s">
        <v>156</v>
      </c>
      <c r="C933" t="s">
        <v>13</v>
      </c>
      <c r="D933" t="s">
        <v>28</v>
      </c>
      <c r="E933">
        <v>53</v>
      </c>
      <c r="F933" s="5" t="s">
        <v>62</v>
      </c>
      <c r="G933" t="s">
        <v>30</v>
      </c>
      <c r="H933" t="s">
        <v>145</v>
      </c>
      <c r="I933" t="s">
        <v>18</v>
      </c>
      <c r="J933" t="s">
        <v>65</v>
      </c>
      <c r="K933" t="s">
        <v>39</v>
      </c>
      <c r="L933">
        <v>529</v>
      </c>
    </row>
    <row r="934" spans="1:12" x14ac:dyDescent="0.3">
      <c r="A934">
        <v>934</v>
      </c>
      <c r="B934" t="s">
        <v>36</v>
      </c>
      <c r="C934" t="s">
        <v>13</v>
      </c>
      <c r="D934" t="s">
        <v>14</v>
      </c>
      <c r="E934">
        <v>37</v>
      </c>
      <c r="F934" s="5" t="s">
        <v>37</v>
      </c>
      <c r="G934" t="s">
        <v>16</v>
      </c>
      <c r="H934" t="s">
        <v>35</v>
      </c>
      <c r="I934" t="s">
        <v>18</v>
      </c>
      <c r="J934" t="s">
        <v>38</v>
      </c>
      <c r="K934" t="s">
        <v>39</v>
      </c>
      <c r="L934">
        <v>426</v>
      </c>
    </row>
    <row r="935" spans="1:12" x14ac:dyDescent="0.3">
      <c r="A935">
        <v>935</v>
      </c>
      <c r="B935" t="s">
        <v>90</v>
      </c>
      <c r="C935" t="s">
        <v>13</v>
      </c>
      <c r="D935" t="s">
        <v>28</v>
      </c>
      <c r="E935">
        <v>49</v>
      </c>
      <c r="F935" s="5" t="s">
        <v>152</v>
      </c>
      <c r="G935" t="s">
        <v>25</v>
      </c>
      <c r="H935" t="s">
        <v>35</v>
      </c>
      <c r="I935" t="s">
        <v>18</v>
      </c>
      <c r="J935" t="s">
        <v>19</v>
      </c>
      <c r="K935" t="s">
        <v>31</v>
      </c>
      <c r="L935">
        <v>641</v>
      </c>
    </row>
    <row r="936" spans="1:12" x14ac:dyDescent="0.3">
      <c r="A936">
        <v>936</v>
      </c>
      <c r="B936" t="s">
        <v>217</v>
      </c>
      <c r="C936" t="s">
        <v>13</v>
      </c>
      <c r="D936" t="s">
        <v>14</v>
      </c>
      <c r="E936">
        <v>43</v>
      </c>
      <c r="F936" s="5" t="s">
        <v>218</v>
      </c>
      <c r="G936" t="s">
        <v>104</v>
      </c>
      <c r="H936" t="s">
        <v>105</v>
      </c>
      <c r="I936" t="s">
        <v>18</v>
      </c>
      <c r="J936" t="s">
        <v>19</v>
      </c>
      <c r="K936" t="s">
        <v>39</v>
      </c>
      <c r="L936">
        <v>558</v>
      </c>
    </row>
    <row r="937" spans="1:12" x14ac:dyDescent="0.3">
      <c r="A937">
        <v>937</v>
      </c>
      <c r="B937" t="s">
        <v>165</v>
      </c>
      <c r="C937" t="s">
        <v>13</v>
      </c>
      <c r="D937" t="s">
        <v>14</v>
      </c>
      <c r="E937">
        <v>37</v>
      </c>
      <c r="F937" s="5" t="s">
        <v>91</v>
      </c>
      <c r="G937" t="s">
        <v>104</v>
      </c>
      <c r="H937" t="s">
        <v>105</v>
      </c>
      <c r="I937" t="s">
        <v>18</v>
      </c>
      <c r="J937" t="s">
        <v>65</v>
      </c>
      <c r="K937" t="s">
        <v>20</v>
      </c>
      <c r="L937">
        <v>740</v>
      </c>
    </row>
    <row r="938" spans="1:12" x14ac:dyDescent="0.3">
      <c r="A938">
        <v>938</v>
      </c>
      <c r="B938" t="s">
        <v>116</v>
      </c>
      <c r="C938" t="s">
        <v>13</v>
      </c>
      <c r="D938" t="s">
        <v>46</v>
      </c>
      <c r="E938">
        <v>34</v>
      </c>
      <c r="F938" s="5" t="s">
        <v>71</v>
      </c>
      <c r="G938" t="s">
        <v>30</v>
      </c>
      <c r="H938" t="s">
        <v>145</v>
      </c>
      <c r="I938" t="s">
        <v>63</v>
      </c>
      <c r="J938" t="s">
        <v>19</v>
      </c>
      <c r="K938" t="s">
        <v>31</v>
      </c>
      <c r="L938">
        <v>328</v>
      </c>
    </row>
    <row r="939" spans="1:12" x14ac:dyDescent="0.3">
      <c r="A939">
        <v>939</v>
      </c>
      <c r="B939" t="s">
        <v>95</v>
      </c>
      <c r="C939" t="s">
        <v>13</v>
      </c>
      <c r="D939" t="s">
        <v>14</v>
      </c>
      <c r="E939">
        <v>39</v>
      </c>
      <c r="F939" s="5" t="s">
        <v>37</v>
      </c>
      <c r="G939" t="s">
        <v>30</v>
      </c>
      <c r="H939" t="s">
        <v>145</v>
      </c>
      <c r="I939" t="s">
        <v>18</v>
      </c>
      <c r="J939" t="s">
        <v>22</v>
      </c>
      <c r="K939" t="s">
        <v>31</v>
      </c>
      <c r="L939">
        <v>791</v>
      </c>
    </row>
    <row r="940" spans="1:12" x14ac:dyDescent="0.3">
      <c r="A940">
        <v>940</v>
      </c>
      <c r="B940" t="s">
        <v>70</v>
      </c>
      <c r="C940" t="s">
        <v>13</v>
      </c>
      <c r="D940" t="s">
        <v>46</v>
      </c>
      <c r="E940">
        <v>32</v>
      </c>
      <c r="F940" s="5" t="s">
        <v>71</v>
      </c>
      <c r="G940" t="s">
        <v>16</v>
      </c>
      <c r="H940" t="s">
        <v>35</v>
      </c>
      <c r="I940" t="s">
        <v>18</v>
      </c>
      <c r="J940" t="s">
        <v>22</v>
      </c>
      <c r="K940" t="s">
        <v>20</v>
      </c>
      <c r="L940">
        <v>584</v>
      </c>
    </row>
    <row r="941" spans="1:12" x14ac:dyDescent="0.3">
      <c r="A941">
        <v>941</v>
      </c>
      <c r="B941" t="s">
        <v>208</v>
      </c>
      <c r="C941" t="s">
        <v>13</v>
      </c>
      <c r="D941" t="s">
        <v>14</v>
      </c>
      <c r="E941">
        <v>39</v>
      </c>
      <c r="F941" s="5" t="s">
        <v>37</v>
      </c>
      <c r="G941" t="s">
        <v>104</v>
      </c>
      <c r="H941" t="s">
        <v>105</v>
      </c>
      <c r="I941" t="s">
        <v>18</v>
      </c>
      <c r="J941" t="s">
        <v>19</v>
      </c>
      <c r="K941" t="s">
        <v>20</v>
      </c>
      <c r="L941">
        <v>472</v>
      </c>
    </row>
    <row r="942" spans="1:12" x14ac:dyDescent="0.3">
      <c r="A942">
        <v>942</v>
      </c>
      <c r="B942" t="s">
        <v>164</v>
      </c>
      <c r="C942" t="s">
        <v>13</v>
      </c>
      <c r="D942" t="s">
        <v>46</v>
      </c>
      <c r="E942">
        <v>30</v>
      </c>
      <c r="F942" s="5" t="s">
        <v>47</v>
      </c>
      <c r="G942" t="s">
        <v>30</v>
      </c>
      <c r="H942" t="s">
        <v>145</v>
      </c>
      <c r="I942" t="s">
        <v>18</v>
      </c>
      <c r="J942" t="s">
        <v>19</v>
      </c>
      <c r="K942" t="s">
        <v>31</v>
      </c>
      <c r="L942">
        <v>783</v>
      </c>
    </row>
    <row r="943" spans="1:12" x14ac:dyDescent="0.3">
      <c r="A943">
        <v>943</v>
      </c>
      <c r="B943" t="s">
        <v>143</v>
      </c>
      <c r="C943" t="s">
        <v>13</v>
      </c>
      <c r="D943" t="s">
        <v>46</v>
      </c>
      <c r="E943">
        <v>29</v>
      </c>
      <c r="F943" s="5" t="s">
        <v>146</v>
      </c>
      <c r="G943" t="s">
        <v>104</v>
      </c>
      <c r="H943" t="s">
        <v>35</v>
      </c>
      <c r="I943" t="s">
        <v>63</v>
      </c>
      <c r="J943" t="s">
        <v>19</v>
      </c>
      <c r="K943" t="s">
        <v>31</v>
      </c>
      <c r="L943">
        <v>395</v>
      </c>
    </row>
    <row r="944" spans="1:12" x14ac:dyDescent="0.3">
      <c r="A944">
        <v>944</v>
      </c>
      <c r="B944" t="s">
        <v>211</v>
      </c>
      <c r="C944" t="s">
        <v>13</v>
      </c>
      <c r="D944" t="s">
        <v>28</v>
      </c>
      <c r="E944">
        <v>46</v>
      </c>
      <c r="F944" s="5" t="s">
        <v>213</v>
      </c>
      <c r="G944" t="s">
        <v>104</v>
      </c>
      <c r="H944" t="s">
        <v>105</v>
      </c>
      <c r="I944" t="s">
        <v>63</v>
      </c>
      <c r="J944" t="s">
        <v>22</v>
      </c>
      <c r="K944" t="s">
        <v>39</v>
      </c>
      <c r="L944">
        <v>604</v>
      </c>
    </row>
    <row r="945" spans="1:12" x14ac:dyDescent="0.3">
      <c r="A945">
        <v>945</v>
      </c>
      <c r="B945" t="s">
        <v>68</v>
      </c>
      <c r="C945" t="s">
        <v>13</v>
      </c>
      <c r="D945" t="s">
        <v>46</v>
      </c>
      <c r="E945">
        <v>28</v>
      </c>
      <c r="F945" s="5" t="s">
        <v>69</v>
      </c>
      <c r="G945" t="s">
        <v>25</v>
      </c>
      <c r="H945" t="s">
        <v>35</v>
      </c>
      <c r="I945" t="s">
        <v>18</v>
      </c>
      <c r="J945" t="s">
        <v>38</v>
      </c>
      <c r="K945" t="s">
        <v>31</v>
      </c>
      <c r="L945">
        <v>385</v>
      </c>
    </row>
    <row r="946" spans="1:12" x14ac:dyDescent="0.3">
      <c r="A946">
        <v>946</v>
      </c>
      <c r="B946" t="s">
        <v>156</v>
      </c>
      <c r="C946" t="s">
        <v>13</v>
      </c>
      <c r="D946" t="s">
        <v>14</v>
      </c>
      <c r="E946">
        <v>42</v>
      </c>
      <c r="F946" s="5" t="s">
        <v>129</v>
      </c>
      <c r="G946" t="s">
        <v>30</v>
      </c>
      <c r="H946" t="s">
        <v>145</v>
      </c>
      <c r="I946" t="s">
        <v>18</v>
      </c>
      <c r="J946" t="s">
        <v>38</v>
      </c>
      <c r="K946" t="s">
        <v>39</v>
      </c>
      <c r="L946">
        <v>534</v>
      </c>
    </row>
    <row r="947" spans="1:12" x14ac:dyDescent="0.3">
      <c r="A947">
        <v>947</v>
      </c>
      <c r="B947" t="s">
        <v>130</v>
      </c>
      <c r="C947" t="s">
        <v>13</v>
      </c>
      <c r="D947" t="s">
        <v>46</v>
      </c>
      <c r="E947">
        <v>31</v>
      </c>
      <c r="F947" s="5" t="s">
        <v>174</v>
      </c>
      <c r="G947" t="s">
        <v>30</v>
      </c>
      <c r="H947" t="s">
        <v>105</v>
      </c>
      <c r="I947" t="s">
        <v>18</v>
      </c>
      <c r="J947" t="s">
        <v>65</v>
      </c>
      <c r="K947" t="s">
        <v>20</v>
      </c>
      <c r="L947">
        <v>466</v>
      </c>
    </row>
    <row r="948" spans="1:12" x14ac:dyDescent="0.3">
      <c r="A948">
        <v>948</v>
      </c>
      <c r="B948" t="s">
        <v>48</v>
      </c>
      <c r="C948" t="s">
        <v>13</v>
      </c>
      <c r="D948" t="s">
        <v>14</v>
      </c>
      <c r="E948">
        <v>45</v>
      </c>
      <c r="F948" s="5" t="s">
        <v>49</v>
      </c>
      <c r="G948" t="s">
        <v>16</v>
      </c>
      <c r="H948" t="s">
        <v>35</v>
      </c>
      <c r="I948" t="s">
        <v>44</v>
      </c>
      <c r="J948" t="s">
        <v>19</v>
      </c>
      <c r="K948" t="s">
        <v>31</v>
      </c>
      <c r="L948">
        <v>417</v>
      </c>
    </row>
    <row r="949" spans="1:12" x14ac:dyDescent="0.3">
      <c r="A949">
        <v>949</v>
      </c>
      <c r="B949" t="s">
        <v>21</v>
      </c>
      <c r="C949" t="s">
        <v>13</v>
      </c>
      <c r="D949" t="s">
        <v>14</v>
      </c>
      <c r="E949">
        <v>36</v>
      </c>
      <c r="F949" s="5" t="s">
        <v>15</v>
      </c>
      <c r="G949" t="s">
        <v>16</v>
      </c>
      <c r="H949" t="s">
        <v>17</v>
      </c>
      <c r="I949" t="s">
        <v>18</v>
      </c>
      <c r="J949" t="s">
        <v>22</v>
      </c>
      <c r="K949" t="s">
        <v>20</v>
      </c>
      <c r="L949">
        <v>357</v>
      </c>
    </row>
    <row r="950" spans="1:12" x14ac:dyDescent="0.3">
      <c r="A950">
        <v>950</v>
      </c>
      <c r="B950" t="s">
        <v>127</v>
      </c>
      <c r="C950" t="s">
        <v>13</v>
      </c>
      <c r="D950" t="s">
        <v>28</v>
      </c>
      <c r="E950">
        <v>51</v>
      </c>
      <c r="F950" s="5" t="s">
        <v>113</v>
      </c>
      <c r="G950" t="s">
        <v>16</v>
      </c>
      <c r="H950" t="s">
        <v>35</v>
      </c>
      <c r="I950" t="s">
        <v>18</v>
      </c>
      <c r="J950" t="s">
        <v>38</v>
      </c>
      <c r="K950" t="s">
        <v>20</v>
      </c>
      <c r="L950">
        <v>389</v>
      </c>
    </row>
    <row r="951" spans="1:12" x14ac:dyDescent="0.3">
      <c r="A951">
        <v>951</v>
      </c>
      <c r="B951" t="s">
        <v>112</v>
      </c>
      <c r="C951" t="s">
        <v>13</v>
      </c>
      <c r="D951" t="s">
        <v>46</v>
      </c>
      <c r="E951">
        <v>28</v>
      </c>
      <c r="F951" s="5" t="s">
        <v>97</v>
      </c>
      <c r="G951" t="s">
        <v>25</v>
      </c>
      <c r="H951" t="s">
        <v>35</v>
      </c>
      <c r="I951" t="s">
        <v>63</v>
      </c>
      <c r="J951" t="s">
        <v>19</v>
      </c>
      <c r="K951" t="s">
        <v>31</v>
      </c>
      <c r="L951">
        <v>844</v>
      </c>
    </row>
    <row r="952" spans="1:12" x14ac:dyDescent="0.3">
      <c r="A952">
        <v>952</v>
      </c>
      <c r="B952" t="s">
        <v>27</v>
      </c>
      <c r="C952" t="s">
        <v>13</v>
      </c>
      <c r="D952" t="s">
        <v>28</v>
      </c>
      <c r="E952">
        <v>55</v>
      </c>
      <c r="F952" s="5" t="s">
        <v>29</v>
      </c>
      <c r="G952" t="s">
        <v>30</v>
      </c>
      <c r="H952" t="s">
        <v>17</v>
      </c>
      <c r="I952" t="s">
        <v>18</v>
      </c>
      <c r="J952" t="s">
        <v>22</v>
      </c>
      <c r="K952" t="s">
        <v>31</v>
      </c>
      <c r="L952">
        <v>773</v>
      </c>
    </row>
    <row r="953" spans="1:12" x14ac:dyDescent="0.3">
      <c r="A953">
        <v>953</v>
      </c>
      <c r="B953" t="s">
        <v>99</v>
      </c>
      <c r="C953" t="s">
        <v>13</v>
      </c>
      <c r="D953" t="s">
        <v>46</v>
      </c>
      <c r="E953">
        <v>33</v>
      </c>
      <c r="F953" s="5" t="s">
        <v>174</v>
      </c>
      <c r="G953" t="s">
        <v>30</v>
      </c>
      <c r="H953" t="s">
        <v>145</v>
      </c>
      <c r="I953" t="s">
        <v>18</v>
      </c>
      <c r="J953" t="s">
        <v>22</v>
      </c>
      <c r="K953" t="s">
        <v>31</v>
      </c>
      <c r="L953">
        <v>473</v>
      </c>
    </row>
    <row r="954" spans="1:12" x14ac:dyDescent="0.3">
      <c r="A954">
        <v>954</v>
      </c>
      <c r="B954" t="s">
        <v>169</v>
      </c>
      <c r="C954" t="s">
        <v>13</v>
      </c>
      <c r="D954" t="s">
        <v>28</v>
      </c>
      <c r="E954">
        <v>51</v>
      </c>
      <c r="F954" s="5" t="s">
        <v>113</v>
      </c>
      <c r="G954" t="s">
        <v>74</v>
      </c>
      <c r="H954" t="s">
        <v>105</v>
      </c>
      <c r="I954" t="s">
        <v>63</v>
      </c>
      <c r="J954" t="s">
        <v>19</v>
      </c>
      <c r="K954" t="s">
        <v>20</v>
      </c>
      <c r="L954">
        <v>804</v>
      </c>
    </row>
    <row r="955" spans="1:12" x14ac:dyDescent="0.3">
      <c r="A955">
        <v>955</v>
      </c>
      <c r="B955" t="s">
        <v>50</v>
      </c>
      <c r="C955" t="s">
        <v>13</v>
      </c>
      <c r="D955" t="s">
        <v>14</v>
      </c>
      <c r="E955">
        <v>36</v>
      </c>
      <c r="F955" s="5" t="s">
        <v>51</v>
      </c>
      <c r="G955" t="s">
        <v>16</v>
      </c>
      <c r="H955" t="s">
        <v>35</v>
      </c>
      <c r="I955" t="s">
        <v>44</v>
      </c>
      <c r="J955" t="s">
        <v>26</v>
      </c>
      <c r="K955" t="s">
        <v>31</v>
      </c>
      <c r="L955">
        <v>787</v>
      </c>
    </row>
    <row r="956" spans="1:12" x14ac:dyDescent="0.3">
      <c r="A956">
        <v>956</v>
      </c>
      <c r="B956" t="s">
        <v>130</v>
      </c>
      <c r="C956" t="s">
        <v>13</v>
      </c>
      <c r="D956" t="s">
        <v>46</v>
      </c>
      <c r="E956">
        <v>31</v>
      </c>
      <c r="F956" s="5" t="s">
        <v>174</v>
      </c>
      <c r="G956" t="s">
        <v>30</v>
      </c>
      <c r="H956" t="s">
        <v>105</v>
      </c>
      <c r="I956" t="s">
        <v>18</v>
      </c>
      <c r="J956" t="s">
        <v>65</v>
      </c>
      <c r="K956" t="s">
        <v>20</v>
      </c>
      <c r="L956">
        <v>466</v>
      </c>
    </row>
    <row r="957" spans="1:12" x14ac:dyDescent="0.3">
      <c r="A957">
        <v>957</v>
      </c>
      <c r="B957" t="s">
        <v>114</v>
      </c>
      <c r="C957" t="s">
        <v>13</v>
      </c>
      <c r="D957" t="s">
        <v>46</v>
      </c>
      <c r="E957">
        <v>35</v>
      </c>
      <c r="F957" s="5" t="s">
        <v>115</v>
      </c>
      <c r="G957" t="s">
        <v>25</v>
      </c>
      <c r="H957" t="s">
        <v>35</v>
      </c>
      <c r="I957" t="s">
        <v>18</v>
      </c>
      <c r="J957" t="s">
        <v>19</v>
      </c>
      <c r="K957" t="s">
        <v>20</v>
      </c>
      <c r="L957">
        <v>567</v>
      </c>
    </row>
    <row r="958" spans="1:12" x14ac:dyDescent="0.3">
      <c r="A958">
        <v>958</v>
      </c>
      <c r="B958" t="s">
        <v>32</v>
      </c>
      <c r="C958" t="s">
        <v>13</v>
      </c>
      <c r="D958" t="s">
        <v>14</v>
      </c>
      <c r="E958">
        <v>39</v>
      </c>
      <c r="F958" s="5" t="s">
        <v>41</v>
      </c>
      <c r="G958" t="s">
        <v>16</v>
      </c>
      <c r="H958" t="s">
        <v>35</v>
      </c>
      <c r="I958" t="s">
        <v>44</v>
      </c>
      <c r="J958" t="s">
        <v>26</v>
      </c>
      <c r="K958" t="s">
        <v>20</v>
      </c>
      <c r="L958">
        <v>812</v>
      </c>
    </row>
    <row r="959" spans="1:12" x14ac:dyDescent="0.3">
      <c r="A959">
        <v>959</v>
      </c>
      <c r="B959" t="s">
        <v>99</v>
      </c>
      <c r="C959" t="s">
        <v>13</v>
      </c>
      <c r="D959" t="s">
        <v>14</v>
      </c>
      <c r="E959">
        <v>42</v>
      </c>
      <c r="F959" s="5" t="s">
        <v>129</v>
      </c>
      <c r="G959" t="s">
        <v>25</v>
      </c>
      <c r="H959" t="s">
        <v>35</v>
      </c>
      <c r="I959" t="s">
        <v>18</v>
      </c>
      <c r="J959" t="s">
        <v>22</v>
      </c>
      <c r="K959" t="s">
        <v>20</v>
      </c>
      <c r="L959">
        <v>668</v>
      </c>
    </row>
    <row r="960" spans="1:12" x14ac:dyDescent="0.3">
      <c r="A960">
        <v>960</v>
      </c>
      <c r="B960" t="s">
        <v>158</v>
      </c>
      <c r="C960" t="s">
        <v>13</v>
      </c>
      <c r="D960" t="s">
        <v>33</v>
      </c>
      <c r="E960">
        <v>24</v>
      </c>
      <c r="F960" s="5" t="s">
        <v>188</v>
      </c>
      <c r="G960" t="s">
        <v>30</v>
      </c>
      <c r="H960" t="s">
        <v>145</v>
      </c>
      <c r="I960" t="s">
        <v>18</v>
      </c>
      <c r="J960" t="s">
        <v>19</v>
      </c>
      <c r="K960" t="s">
        <v>31</v>
      </c>
      <c r="L960">
        <v>431</v>
      </c>
    </row>
    <row r="961" spans="1:12" x14ac:dyDescent="0.3">
      <c r="A961">
        <v>961</v>
      </c>
      <c r="B961" t="s">
        <v>54</v>
      </c>
      <c r="C961" t="s">
        <v>13</v>
      </c>
      <c r="D961" t="s">
        <v>46</v>
      </c>
      <c r="E961">
        <v>29</v>
      </c>
      <c r="F961" s="5" t="s">
        <v>53</v>
      </c>
      <c r="G961" t="s">
        <v>30</v>
      </c>
      <c r="H961" t="s">
        <v>145</v>
      </c>
      <c r="I961" t="s">
        <v>18</v>
      </c>
      <c r="J961" t="s">
        <v>22</v>
      </c>
      <c r="K961" t="s">
        <v>39</v>
      </c>
      <c r="L961">
        <v>324</v>
      </c>
    </row>
    <row r="962" spans="1:12" x14ac:dyDescent="0.3">
      <c r="A962">
        <v>962</v>
      </c>
      <c r="B962" t="s">
        <v>95</v>
      </c>
      <c r="C962" t="s">
        <v>13</v>
      </c>
      <c r="D962" t="s">
        <v>14</v>
      </c>
      <c r="E962">
        <v>39</v>
      </c>
      <c r="F962" s="5" t="s">
        <v>37</v>
      </c>
      <c r="G962" t="s">
        <v>30</v>
      </c>
      <c r="H962" t="s">
        <v>145</v>
      </c>
      <c r="I962" t="s">
        <v>18</v>
      </c>
      <c r="J962" t="s">
        <v>22</v>
      </c>
      <c r="K962" t="s">
        <v>31</v>
      </c>
      <c r="L962">
        <v>791</v>
      </c>
    </row>
    <row r="963" spans="1:12" x14ac:dyDescent="0.3">
      <c r="A963">
        <v>963</v>
      </c>
      <c r="B963" t="s">
        <v>70</v>
      </c>
      <c r="C963" t="s">
        <v>13</v>
      </c>
      <c r="D963" t="s">
        <v>46</v>
      </c>
      <c r="E963">
        <v>32</v>
      </c>
      <c r="F963" s="5" t="s">
        <v>71</v>
      </c>
      <c r="G963" t="s">
        <v>16</v>
      </c>
      <c r="H963" t="s">
        <v>35</v>
      </c>
      <c r="I963" t="s">
        <v>18</v>
      </c>
      <c r="J963" t="s">
        <v>22</v>
      </c>
      <c r="K963" t="s">
        <v>20</v>
      </c>
      <c r="L963">
        <v>584</v>
      </c>
    </row>
    <row r="964" spans="1:12" x14ac:dyDescent="0.3">
      <c r="A964">
        <v>964</v>
      </c>
      <c r="B964" t="s">
        <v>82</v>
      </c>
      <c r="C964" t="s">
        <v>13</v>
      </c>
      <c r="D964" t="s">
        <v>197</v>
      </c>
      <c r="E964">
        <v>59</v>
      </c>
      <c r="F964" s="5" t="s">
        <v>201</v>
      </c>
      <c r="G964" t="s">
        <v>74</v>
      </c>
      <c r="H964" t="s">
        <v>105</v>
      </c>
      <c r="I964" t="s">
        <v>18</v>
      </c>
      <c r="J964" t="s">
        <v>26</v>
      </c>
      <c r="K964" t="s">
        <v>39</v>
      </c>
      <c r="L964">
        <v>775</v>
      </c>
    </row>
    <row r="965" spans="1:12" x14ac:dyDescent="0.3">
      <c r="A965">
        <v>965</v>
      </c>
      <c r="B965" t="s">
        <v>169</v>
      </c>
      <c r="C965" t="s">
        <v>13</v>
      </c>
      <c r="D965" t="s">
        <v>28</v>
      </c>
      <c r="E965">
        <v>51</v>
      </c>
      <c r="F965" s="5" t="s">
        <v>113</v>
      </c>
      <c r="G965" t="s">
        <v>74</v>
      </c>
      <c r="H965" t="s">
        <v>105</v>
      </c>
      <c r="I965" t="s">
        <v>63</v>
      </c>
      <c r="J965" t="s">
        <v>19</v>
      </c>
      <c r="K965" t="s">
        <v>20</v>
      </c>
      <c r="L965">
        <v>804</v>
      </c>
    </row>
    <row r="966" spans="1:12" x14ac:dyDescent="0.3">
      <c r="A966">
        <v>966</v>
      </c>
      <c r="B966" t="s">
        <v>211</v>
      </c>
      <c r="C966" t="s">
        <v>13</v>
      </c>
      <c r="D966" t="s">
        <v>28</v>
      </c>
      <c r="E966">
        <v>46</v>
      </c>
      <c r="F966" s="5" t="s">
        <v>213</v>
      </c>
      <c r="G966" t="s">
        <v>104</v>
      </c>
      <c r="H966" t="s">
        <v>105</v>
      </c>
      <c r="I966" t="s">
        <v>63</v>
      </c>
      <c r="J966" t="s">
        <v>22</v>
      </c>
      <c r="K966" t="s">
        <v>39</v>
      </c>
      <c r="L966">
        <v>604</v>
      </c>
    </row>
    <row r="967" spans="1:12" x14ac:dyDescent="0.3">
      <c r="A967">
        <v>967</v>
      </c>
      <c r="B967" t="s">
        <v>169</v>
      </c>
      <c r="C967" t="s">
        <v>13</v>
      </c>
      <c r="D967" t="s">
        <v>28</v>
      </c>
      <c r="E967">
        <v>51</v>
      </c>
      <c r="F967" s="5" t="s">
        <v>113</v>
      </c>
      <c r="G967" t="s">
        <v>74</v>
      </c>
      <c r="H967" t="s">
        <v>105</v>
      </c>
      <c r="I967" t="s">
        <v>63</v>
      </c>
      <c r="J967" t="s">
        <v>19</v>
      </c>
      <c r="K967" t="s">
        <v>20</v>
      </c>
      <c r="L967">
        <v>804</v>
      </c>
    </row>
    <row r="968" spans="1:12" x14ac:dyDescent="0.3">
      <c r="A968">
        <v>968</v>
      </c>
      <c r="B968" t="s">
        <v>165</v>
      </c>
      <c r="C968" t="s">
        <v>13</v>
      </c>
      <c r="D968" t="s">
        <v>28</v>
      </c>
      <c r="E968">
        <v>46</v>
      </c>
      <c r="F968" s="5" t="s">
        <v>59</v>
      </c>
      <c r="G968" t="s">
        <v>104</v>
      </c>
      <c r="H968" t="s">
        <v>105</v>
      </c>
      <c r="I968" t="s">
        <v>18</v>
      </c>
      <c r="J968" t="s">
        <v>65</v>
      </c>
      <c r="K968" t="s">
        <v>20</v>
      </c>
      <c r="L968">
        <v>512</v>
      </c>
    </row>
    <row r="969" spans="1:12" x14ac:dyDescent="0.3">
      <c r="A969">
        <v>969</v>
      </c>
      <c r="B969" t="s">
        <v>98</v>
      </c>
      <c r="C969" t="s">
        <v>13</v>
      </c>
      <c r="D969" t="s">
        <v>14</v>
      </c>
      <c r="E969">
        <v>44</v>
      </c>
      <c r="F969" s="5" t="s">
        <v>100</v>
      </c>
      <c r="G969" t="s">
        <v>25</v>
      </c>
      <c r="H969" t="s">
        <v>35</v>
      </c>
      <c r="I969" t="s">
        <v>63</v>
      </c>
      <c r="J969" t="s">
        <v>65</v>
      </c>
      <c r="K969" t="s">
        <v>20</v>
      </c>
      <c r="L969">
        <v>361</v>
      </c>
    </row>
    <row r="970" spans="1:12" x14ac:dyDescent="0.3">
      <c r="A970">
        <v>970</v>
      </c>
      <c r="B970" t="s">
        <v>168</v>
      </c>
      <c r="C970" t="s">
        <v>13</v>
      </c>
      <c r="D970" t="s">
        <v>46</v>
      </c>
      <c r="E970">
        <v>34</v>
      </c>
      <c r="F970" s="5" t="s">
        <v>87</v>
      </c>
      <c r="G970" t="s">
        <v>30</v>
      </c>
      <c r="H970" t="s">
        <v>145</v>
      </c>
      <c r="I970" t="s">
        <v>63</v>
      </c>
      <c r="J970" t="s">
        <v>22</v>
      </c>
      <c r="K970" t="s">
        <v>20</v>
      </c>
      <c r="L970">
        <v>341</v>
      </c>
    </row>
    <row r="971" spans="1:12" x14ac:dyDescent="0.3">
      <c r="A971">
        <v>971</v>
      </c>
      <c r="B971" t="s">
        <v>32</v>
      </c>
      <c r="C971" t="s">
        <v>13</v>
      </c>
      <c r="D971" t="s">
        <v>46</v>
      </c>
      <c r="E971">
        <v>31</v>
      </c>
      <c r="F971" s="5" t="s">
        <v>47</v>
      </c>
      <c r="G971" t="s">
        <v>30</v>
      </c>
      <c r="H971" t="s">
        <v>145</v>
      </c>
      <c r="I971" t="s">
        <v>18</v>
      </c>
      <c r="J971" t="s">
        <v>26</v>
      </c>
      <c r="K971" t="s">
        <v>31</v>
      </c>
      <c r="L971">
        <v>696</v>
      </c>
    </row>
    <row r="972" spans="1:12" x14ac:dyDescent="0.3">
      <c r="A972">
        <v>972</v>
      </c>
      <c r="B972" t="s">
        <v>211</v>
      </c>
      <c r="C972" t="s">
        <v>13</v>
      </c>
      <c r="D972" t="s">
        <v>28</v>
      </c>
      <c r="E972">
        <v>47</v>
      </c>
      <c r="F972" s="5" t="s">
        <v>49</v>
      </c>
      <c r="G972" t="s">
        <v>104</v>
      </c>
      <c r="H972" t="s">
        <v>105</v>
      </c>
      <c r="I972" t="s">
        <v>18</v>
      </c>
      <c r="J972" t="s">
        <v>65</v>
      </c>
      <c r="K972" t="s">
        <v>39</v>
      </c>
      <c r="L972">
        <v>526</v>
      </c>
    </row>
    <row r="973" spans="1:12" x14ac:dyDescent="0.3">
      <c r="A973">
        <v>973</v>
      </c>
      <c r="B973" t="s">
        <v>86</v>
      </c>
      <c r="C973" t="s">
        <v>13</v>
      </c>
      <c r="D973" t="s">
        <v>28</v>
      </c>
      <c r="E973">
        <v>48</v>
      </c>
      <c r="F973" s="5" t="s">
        <v>222</v>
      </c>
      <c r="G973" t="s">
        <v>74</v>
      </c>
      <c r="H973" t="s">
        <v>35</v>
      </c>
      <c r="I973" t="s">
        <v>63</v>
      </c>
      <c r="J973" t="s">
        <v>26</v>
      </c>
      <c r="K973" t="s">
        <v>31</v>
      </c>
      <c r="L973">
        <v>657</v>
      </c>
    </row>
    <row r="974" spans="1:12" x14ac:dyDescent="0.3">
      <c r="A974">
        <v>974</v>
      </c>
      <c r="B974" t="s">
        <v>12</v>
      </c>
      <c r="C974" t="s">
        <v>13</v>
      </c>
      <c r="D974" t="s">
        <v>28</v>
      </c>
      <c r="E974">
        <v>53</v>
      </c>
      <c r="F974" s="5" t="s">
        <v>189</v>
      </c>
      <c r="G974" t="s">
        <v>30</v>
      </c>
      <c r="H974" t="s">
        <v>145</v>
      </c>
      <c r="I974" t="s">
        <v>18</v>
      </c>
      <c r="J974" t="s">
        <v>19</v>
      </c>
      <c r="K974" t="s">
        <v>31</v>
      </c>
      <c r="L974">
        <v>551</v>
      </c>
    </row>
    <row r="975" spans="1:12" x14ac:dyDescent="0.3">
      <c r="A975">
        <v>975</v>
      </c>
      <c r="B975" t="s">
        <v>23</v>
      </c>
      <c r="C975" t="s">
        <v>13</v>
      </c>
      <c r="D975" t="s">
        <v>14</v>
      </c>
      <c r="E975">
        <v>43</v>
      </c>
      <c r="F975" s="5" t="s">
        <v>24</v>
      </c>
      <c r="G975" t="s">
        <v>25</v>
      </c>
      <c r="H975" t="s">
        <v>17</v>
      </c>
      <c r="I975" t="s">
        <v>18</v>
      </c>
      <c r="J975" t="s">
        <v>26</v>
      </c>
      <c r="K975" t="s">
        <v>20</v>
      </c>
      <c r="L975">
        <v>645</v>
      </c>
    </row>
    <row r="976" spans="1:12" x14ac:dyDescent="0.3">
      <c r="A976">
        <v>976</v>
      </c>
      <c r="B976" t="s">
        <v>68</v>
      </c>
      <c r="C976" t="s">
        <v>13</v>
      </c>
      <c r="D976" t="s">
        <v>46</v>
      </c>
      <c r="E976">
        <v>28</v>
      </c>
      <c r="F976" s="5" t="s">
        <v>170</v>
      </c>
      <c r="G976" t="s">
        <v>30</v>
      </c>
      <c r="H976" t="s">
        <v>145</v>
      </c>
      <c r="I976" t="s">
        <v>18</v>
      </c>
      <c r="J976" t="s">
        <v>38</v>
      </c>
      <c r="K976" t="s">
        <v>39</v>
      </c>
      <c r="L976">
        <v>432</v>
      </c>
    </row>
    <row r="977" spans="1:12" x14ac:dyDescent="0.3">
      <c r="A977">
        <v>977</v>
      </c>
      <c r="B977" t="s">
        <v>130</v>
      </c>
      <c r="C977" t="s">
        <v>13</v>
      </c>
      <c r="D977" t="s">
        <v>14</v>
      </c>
      <c r="E977">
        <v>37</v>
      </c>
      <c r="F977" s="5" t="s">
        <v>131</v>
      </c>
      <c r="G977" t="s">
        <v>30</v>
      </c>
      <c r="H977" t="s">
        <v>35</v>
      </c>
      <c r="I977" t="s">
        <v>63</v>
      </c>
      <c r="J977" t="s">
        <v>19</v>
      </c>
      <c r="K977" t="s">
        <v>31</v>
      </c>
      <c r="L977">
        <v>414</v>
      </c>
    </row>
    <row r="978" spans="1:12" x14ac:dyDescent="0.3">
      <c r="A978">
        <v>978</v>
      </c>
      <c r="B978" t="s">
        <v>40</v>
      </c>
      <c r="C978" t="s">
        <v>13</v>
      </c>
      <c r="D978" t="s">
        <v>14</v>
      </c>
      <c r="E978">
        <v>45</v>
      </c>
      <c r="F978" s="5" t="s">
        <v>49</v>
      </c>
      <c r="G978" t="s">
        <v>74</v>
      </c>
      <c r="H978" t="s">
        <v>35</v>
      </c>
      <c r="I978" t="s">
        <v>18</v>
      </c>
      <c r="J978" t="s">
        <v>19</v>
      </c>
      <c r="K978" t="s">
        <v>20</v>
      </c>
      <c r="L978">
        <v>773</v>
      </c>
    </row>
    <row r="979" spans="1:12" x14ac:dyDescent="0.3">
      <c r="A979">
        <v>979</v>
      </c>
      <c r="B979" t="s">
        <v>98</v>
      </c>
      <c r="C979" t="s">
        <v>13</v>
      </c>
      <c r="D979" t="s">
        <v>14</v>
      </c>
      <c r="E979">
        <v>44</v>
      </c>
      <c r="F979" s="5" t="s">
        <v>100</v>
      </c>
      <c r="G979" t="s">
        <v>25</v>
      </c>
      <c r="H979" t="s">
        <v>35</v>
      </c>
      <c r="I979" t="s">
        <v>63</v>
      </c>
      <c r="J979" t="s">
        <v>65</v>
      </c>
      <c r="K979" t="s">
        <v>20</v>
      </c>
      <c r="L979">
        <v>361</v>
      </c>
    </row>
    <row r="980" spans="1:12" x14ac:dyDescent="0.3">
      <c r="A980">
        <v>980</v>
      </c>
      <c r="B980" t="s">
        <v>32</v>
      </c>
      <c r="C980" t="s">
        <v>13</v>
      </c>
      <c r="D980" t="s">
        <v>46</v>
      </c>
      <c r="E980">
        <v>31</v>
      </c>
      <c r="F980" s="5" t="s">
        <v>47</v>
      </c>
      <c r="G980" t="s">
        <v>30</v>
      </c>
      <c r="H980" t="s">
        <v>145</v>
      </c>
      <c r="I980" t="s">
        <v>18</v>
      </c>
      <c r="J980" t="s">
        <v>26</v>
      </c>
      <c r="K980" t="s">
        <v>31</v>
      </c>
      <c r="L980">
        <v>696</v>
      </c>
    </row>
    <row r="981" spans="1:12" x14ac:dyDescent="0.3">
      <c r="A981">
        <v>981</v>
      </c>
      <c r="B981" t="s">
        <v>42</v>
      </c>
      <c r="C981" t="s">
        <v>13</v>
      </c>
      <c r="D981" t="s">
        <v>28</v>
      </c>
      <c r="E981">
        <v>54</v>
      </c>
      <c r="F981" s="5" t="s">
        <v>43</v>
      </c>
      <c r="G981" t="s">
        <v>16</v>
      </c>
      <c r="H981" t="s">
        <v>35</v>
      </c>
      <c r="I981" t="s">
        <v>18</v>
      </c>
      <c r="J981" t="s">
        <v>26</v>
      </c>
      <c r="K981" t="s">
        <v>31</v>
      </c>
      <c r="L981">
        <v>357</v>
      </c>
    </row>
    <row r="982" spans="1:12" x14ac:dyDescent="0.3">
      <c r="A982">
        <v>982</v>
      </c>
      <c r="B982" t="s">
        <v>48</v>
      </c>
      <c r="C982" t="s">
        <v>13</v>
      </c>
      <c r="D982" t="s">
        <v>33</v>
      </c>
      <c r="E982">
        <v>22</v>
      </c>
      <c r="F982" s="5" t="s">
        <v>77</v>
      </c>
      <c r="G982" t="s">
        <v>74</v>
      </c>
      <c r="H982" t="s">
        <v>35</v>
      </c>
      <c r="I982" t="s">
        <v>18</v>
      </c>
      <c r="J982" t="s">
        <v>65</v>
      </c>
      <c r="K982" t="s">
        <v>39</v>
      </c>
      <c r="L982">
        <v>346</v>
      </c>
    </row>
    <row r="983" spans="1:12" x14ac:dyDescent="0.3">
      <c r="A983">
        <v>983</v>
      </c>
      <c r="B983" t="s">
        <v>133</v>
      </c>
      <c r="C983" t="s">
        <v>13</v>
      </c>
      <c r="D983" t="s">
        <v>33</v>
      </c>
      <c r="E983">
        <v>22</v>
      </c>
      <c r="F983" s="5" t="s">
        <v>159</v>
      </c>
      <c r="G983" t="s">
        <v>30</v>
      </c>
      <c r="H983" t="s">
        <v>145</v>
      </c>
      <c r="I983" t="s">
        <v>63</v>
      </c>
      <c r="J983" t="s">
        <v>22</v>
      </c>
      <c r="K983" t="s">
        <v>39</v>
      </c>
      <c r="L983">
        <v>564</v>
      </c>
    </row>
    <row r="984" spans="1:12" x14ac:dyDescent="0.3">
      <c r="A984">
        <v>984</v>
      </c>
      <c r="B984" t="s">
        <v>50</v>
      </c>
      <c r="C984" t="s">
        <v>13</v>
      </c>
      <c r="D984" t="s">
        <v>46</v>
      </c>
      <c r="E984">
        <v>29</v>
      </c>
      <c r="F984" s="5" t="s">
        <v>146</v>
      </c>
      <c r="G984" t="s">
        <v>16</v>
      </c>
      <c r="H984" t="s">
        <v>35</v>
      </c>
      <c r="I984" t="s">
        <v>18</v>
      </c>
      <c r="J984" t="s">
        <v>19</v>
      </c>
      <c r="K984" t="s">
        <v>31</v>
      </c>
      <c r="L984">
        <v>311</v>
      </c>
    </row>
    <row r="985" spans="1:12" x14ac:dyDescent="0.3">
      <c r="A985">
        <v>985</v>
      </c>
      <c r="B985" t="s">
        <v>134</v>
      </c>
      <c r="C985" t="s">
        <v>13</v>
      </c>
      <c r="D985" t="s">
        <v>46</v>
      </c>
      <c r="E985">
        <v>32</v>
      </c>
      <c r="F985" s="5" t="s">
        <v>47</v>
      </c>
      <c r="G985" t="s">
        <v>104</v>
      </c>
      <c r="H985" t="s">
        <v>105</v>
      </c>
      <c r="I985" t="s">
        <v>18</v>
      </c>
      <c r="J985" t="s">
        <v>22</v>
      </c>
      <c r="K985" t="s">
        <v>31</v>
      </c>
      <c r="L985">
        <v>719</v>
      </c>
    </row>
    <row r="986" spans="1:12" x14ac:dyDescent="0.3">
      <c r="A986">
        <v>986</v>
      </c>
      <c r="B986" t="s">
        <v>149</v>
      </c>
      <c r="C986" t="s">
        <v>13</v>
      </c>
      <c r="D986" t="s">
        <v>28</v>
      </c>
      <c r="E986">
        <v>51</v>
      </c>
      <c r="F986" s="5" t="s">
        <v>194</v>
      </c>
      <c r="G986" t="s">
        <v>74</v>
      </c>
      <c r="H986" t="s">
        <v>105</v>
      </c>
      <c r="I986" t="s">
        <v>18</v>
      </c>
      <c r="J986" t="s">
        <v>65</v>
      </c>
      <c r="K986" t="s">
        <v>39</v>
      </c>
      <c r="L986">
        <v>338</v>
      </c>
    </row>
    <row r="987" spans="1:12" x14ac:dyDescent="0.3">
      <c r="A987">
        <v>987</v>
      </c>
      <c r="B987" t="s">
        <v>156</v>
      </c>
      <c r="C987" t="s">
        <v>13</v>
      </c>
      <c r="D987" t="s">
        <v>28</v>
      </c>
      <c r="E987">
        <v>53</v>
      </c>
      <c r="F987" s="5" t="s">
        <v>62</v>
      </c>
      <c r="G987" t="s">
        <v>30</v>
      </c>
      <c r="H987" t="s">
        <v>145</v>
      </c>
      <c r="I987" t="s">
        <v>18</v>
      </c>
      <c r="J987" t="s">
        <v>65</v>
      </c>
      <c r="K987" t="s">
        <v>39</v>
      </c>
      <c r="L987">
        <v>529</v>
      </c>
    </row>
    <row r="988" spans="1:12" x14ac:dyDescent="0.3">
      <c r="A988">
        <v>988</v>
      </c>
      <c r="B988" t="s">
        <v>126</v>
      </c>
      <c r="C988" t="s">
        <v>13</v>
      </c>
      <c r="D988" t="s">
        <v>14</v>
      </c>
      <c r="E988">
        <v>45</v>
      </c>
      <c r="F988" s="5" t="s">
        <v>24</v>
      </c>
      <c r="G988" t="s">
        <v>104</v>
      </c>
      <c r="H988" t="s">
        <v>105</v>
      </c>
      <c r="I988" t="s">
        <v>18</v>
      </c>
      <c r="J988" t="s">
        <v>19</v>
      </c>
      <c r="K988" t="s">
        <v>31</v>
      </c>
      <c r="L988">
        <v>357</v>
      </c>
    </row>
    <row r="989" spans="1:12" x14ac:dyDescent="0.3">
      <c r="A989">
        <v>989</v>
      </c>
      <c r="B989" t="s">
        <v>130</v>
      </c>
      <c r="C989" t="s">
        <v>13</v>
      </c>
      <c r="D989" t="s">
        <v>14</v>
      </c>
      <c r="E989">
        <v>45</v>
      </c>
      <c r="F989" s="5" t="s">
        <v>204</v>
      </c>
      <c r="G989" t="s">
        <v>74</v>
      </c>
      <c r="H989" t="s">
        <v>105</v>
      </c>
      <c r="I989" t="s">
        <v>44</v>
      </c>
      <c r="J989" t="s">
        <v>26</v>
      </c>
      <c r="K989" t="s">
        <v>31</v>
      </c>
      <c r="L989">
        <v>490</v>
      </c>
    </row>
    <row r="990" spans="1:12" x14ac:dyDescent="0.3">
      <c r="A990">
        <v>990</v>
      </c>
      <c r="B990" t="s">
        <v>177</v>
      </c>
      <c r="C990" t="s">
        <v>13</v>
      </c>
      <c r="D990" t="s">
        <v>33</v>
      </c>
      <c r="E990">
        <v>21</v>
      </c>
      <c r="F990" s="5" t="s">
        <v>178</v>
      </c>
      <c r="G990" t="s">
        <v>30</v>
      </c>
      <c r="H990" t="s">
        <v>145</v>
      </c>
      <c r="I990" t="s">
        <v>18</v>
      </c>
      <c r="J990" t="s">
        <v>26</v>
      </c>
      <c r="K990" t="s">
        <v>20</v>
      </c>
      <c r="L990">
        <v>493</v>
      </c>
    </row>
    <row r="991" spans="1:12" x14ac:dyDescent="0.3">
      <c r="A991">
        <v>991</v>
      </c>
      <c r="B991" t="s">
        <v>122</v>
      </c>
      <c r="C991" t="s">
        <v>13</v>
      </c>
      <c r="D991" t="s">
        <v>14</v>
      </c>
      <c r="E991">
        <v>44</v>
      </c>
      <c r="F991" s="5" t="s">
        <v>123</v>
      </c>
      <c r="G991" t="s">
        <v>74</v>
      </c>
      <c r="H991" t="s">
        <v>35</v>
      </c>
      <c r="I991" t="s">
        <v>63</v>
      </c>
      <c r="J991" t="s">
        <v>38</v>
      </c>
      <c r="K991" t="s">
        <v>39</v>
      </c>
      <c r="L991">
        <v>601</v>
      </c>
    </row>
    <row r="992" spans="1:12" x14ac:dyDescent="0.3">
      <c r="A992">
        <v>992</v>
      </c>
      <c r="B992" t="s">
        <v>136</v>
      </c>
      <c r="C992" t="s">
        <v>13</v>
      </c>
      <c r="D992" t="s">
        <v>14</v>
      </c>
      <c r="E992">
        <v>43</v>
      </c>
      <c r="F992" s="5" t="s">
        <v>137</v>
      </c>
      <c r="G992" t="s">
        <v>74</v>
      </c>
      <c r="H992" t="s">
        <v>35</v>
      </c>
      <c r="I992" t="s">
        <v>18</v>
      </c>
      <c r="J992" t="s">
        <v>22</v>
      </c>
      <c r="K992" t="s">
        <v>39</v>
      </c>
      <c r="L992">
        <v>675</v>
      </c>
    </row>
    <row r="993" spans="1:12" x14ac:dyDescent="0.3">
      <c r="A993">
        <v>993</v>
      </c>
      <c r="B993" t="s">
        <v>90</v>
      </c>
      <c r="C993" t="s">
        <v>13</v>
      </c>
      <c r="D993" t="s">
        <v>46</v>
      </c>
      <c r="E993">
        <v>28</v>
      </c>
      <c r="F993" s="5" t="s">
        <v>53</v>
      </c>
      <c r="G993" t="s">
        <v>74</v>
      </c>
      <c r="H993" t="s">
        <v>35</v>
      </c>
      <c r="I993" t="s">
        <v>18</v>
      </c>
      <c r="J993" t="s">
        <v>65</v>
      </c>
      <c r="K993" t="s">
        <v>20</v>
      </c>
      <c r="L993">
        <v>553</v>
      </c>
    </row>
    <row r="994" spans="1:12" x14ac:dyDescent="0.3">
      <c r="A994">
        <v>994</v>
      </c>
      <c r="B994" t="s">
        <v>150</v>
      </c>
      <c r="C994" t="s">
        <v>13</v>
      </c>
      <c r="D994" t="s">
        <v>14</v>
      </c>
      <c r="E994">
        <v>38</v>
      </c>
      <c r="F994" s="5" t="s">
        <v>15</v>
      </c>
      <c r="G994" t="s">
        <v>30</v>
      </c>
      <c r="H994" t="s">
        <v>145</v>
      </c>
      <c r="I994" t="s">
        <v>18</v>
      </c>
      <c r="J994" t="s">
        <v>26</v>
      </c>
      <c r="K994" t="s">
        <v>39</v>
      </c>
      <c r="L994">
        <v>744</v>
      </c>
    </row>
    <row r="995" spans="1:12" x14ac:dyDescent="0.3">
      <c r="A995">
        <v>995</v>
      </c>
      <c r="B995" t="s">
        <v>54</v>
      </c>
      <c r="C995" t="s">
        <v>13</v>
      </c>
      <c r="D995" t="s">
        <v>46</v>
      </c>
      <c r="E995">
        <v>29</v>
      </c>
      <c r="F995" s="5" t="s">
        <v>53</v>
      </c>
      <c r="G995" t="s">
        <v>30</v>
      </c>
      <c r="H995" t="s">
        <v>145</v>
      </c>
      <c r="I995" t="s">
        <v>18</v>
      </c>
      <c r="J995" t="s">
        <v>22</v>
      </c>
      <c r="K995" t="s">
        <v>39</v>
      </c>
      <c r="L995">
        <v>324</v>
      </c>
    </row>
    <row r="996" spans="1:12" x14ac:dyDescent="0.3">
      <c r="A996">
        <v>996</v>
      </c>
      <c r="B996" t="s">
        <v>68</v>
      </c>
      <c r="C996" t="s">
        <v>13</v>
      </c>
      <c r="D996" t="s">
        <v>46</v>
      </c>
      <c r="E996">
        <v>28</v>
      </c>
      <c r="F996" s="5" t="s">
        <v>69</v>
      </c>
      <c r="G996" t="s">
        <v>25</v>
      </c>
      <c r="H996" t="s">
        <v>35</v>
      </c>
      <c r="I996" t="s">
        <v>18</v>
      </c>
      <c r="J996" t="s">
        <v>38</v>
      </c>
      <c r="K996" t="s">
        <v>31</v>
      </c>
      <c r="L996">
        <v>385</v>
      </c>
    </row>
    <row r="997" spans="1:12" x14ac:dyDescent="0.3">
      <c r="A997">
        <v>997</v>
      </c>
      <c r="B997" t="s">
        <v>177</v>
      </c>
      <c r="C997" t="s">
        <v>13</v>
      </c>
      <c r="D997" t="s">
        <v>33</v>
      </c>
      <c r="E997">
        <v>21</v>
      </c>
      <c r="F997" s="5" t="s">
        <v>178</v>
      </c>
      <c r="G997" t="s">
        <v>30</v>
      </c>
      <c r="H997" t="s">
        <v>145</v>
      </c>
      <c r="I997" t="s">
        <v>18</v>
      </c>
      <c r="J997" t="s">
        <v>26</v>
      </c>
      <c r="K997" t="s">
        <v>20</v>
      </c>
      <c r="L997">
        <v>493</v>
      </c>
    </row>
    <row r="998" spans="1:12" x14ac:dyDescent="0.3">
      <c r="A998">
        <v>998</v>
      </c>
      <c r="B998" t="s">
        <v>217</v>
      </c>
      <c r="C998" t="s">
        <v>13</v>
      </c>
      <c r="D998" t="s">
        <v>14</v>
      </c>
      <c r="E998">
        <v>43</v>
      </c>
      <c r="F998" s="5" t="s">
        <v>218</v>
      </c>
      <c r="G998" t="s">
        <v>104</v>
      </c>
      <c r="H998" t="s">
        <v>105</v>
      </c>
      <c r="I998" t="s">
        <v>18</v>
      </c>
      <c r="J998" t="s">
        <v>19</v>
      </c>
      <c r="K998" t="s">
        <v>39</v>
      </c>
      <c r="L998">
        <v>558</v>
      </c>
    </row>
    <row r="999" spans="1:12" x14ac:dyDescent="0.3">
      <c r="A999">
        <v>999</v>
      </c>
      <c r="B999" t="s">
        <v>122</v>
      </c>
      <c r="C999" t="s">
        <v>13</v>
      </c>
      <c r="D999" t="s">
        <v>33</v>
      </c>
      <c r="G999" t="s">
        <v>30</v>
      </c>
      <c r="H999" t="s">
        <v>145</v>
      </c>
      <c r="I999" t="s">
        <v>63</v>
      </c>
      <c r="J999" t="s">
        <v>65</v>
      </c>
      <c r="K999" t="s">
        <v>39</v>
      </c>
      <c r="L999">
        <v>476</v>
      </c>
    </row>
    <row r="1000" spans="1:12" x14ac:dyDescent="0.3">
      <c r="A1000">
        <v>1000</v>
      </c>
      <c r="B1000" t="s">
        <v>27</v>
      </c>
      <c r="C1000" t="s">
        <v>13</v>
      </c>
      <c r="D1000" t="s">
        <v>28</v>
      </c>
      <c r="E1000">
        <v>55</v>
      </c>
      <c r="F1000" s="5" t="s">
        <v>29</v>
      </c>
      <c r="G1000" t="s">
        <v>30</v>
      </c>
      <c r="H1000" t="s">
        <v>17</v>
      </c>
      <c r="I1000" t="s">
        <v>18</v>
      </c>
      <c r="J1000" t="s">
        <v>22</v>
      </c>
      <c r="K1000" t="s">
        <v>31</v>
      </c>
      <c r="L1000">
        <v>773</v>
      </c>
    </row>
    <row r="1001" spans="1:12" x14ac:dyDescent="0.3">
      <c r="A1001">
        <v>1001</v>
      </c>
      <c r="B1001" t="s">
        <v>128</v>
      </c>
      <c r="C1001" t="s">
        <v>13</v>
      </c>
      <c r="D1001" t="s">
        <v>14</v>
      </c>
      <c r="E1001">
        <v>42</v>
      </c>
      <c r="F1001" s="5" t="s">
        <v>129</v>
      </c>
      <c r="G1001" t="s">
        <v>25</v>
      </c>
      <c r="H1001" t="s">
        <v>35</v>
      </c>
      <c r="I1001" t="s">
        <v>18</v>
      </c>
      <c r="J1001" t="s">
        <v>38</v>
      </c>
      <c r="K1001" t="s">
        <v>20</v>
      </c>
      <c r="L1001">
        <v>717</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81"/>
  <sheetViews>
    <sheetView workbookViewId="0">
      <selection activeCell="E11" sqref="E11"/>
    </sheetView>
  </sheetViews>
  <sheetFormatPr defaultRowHeight="14.4" x14ac:dyDescent="0.3"/>
  <cols>
    <col min="1" max="1" width="20.6640625" bestFit="1" customWidth="1"/>
    <col min="2" max="2" width="13.109375" customWidth="1"/>
    <col min="3" max="3" width="15" bestFit="1" customWidth="1"/>
    <col min="4" max="4" width="12.44140625" customWidth="1"/>
    <col min="5" max="5" width="18.44140625" bestFit="1" customWidth="1"/>
    <col min="6" max="6" width="23.109375" bestFit="1" customWidth="1"/>
    <col min="7" max="7" width="11.33203125" customWidth="1"/>
    <col min="8" max="8" width="32.109375" bestFit="1" customWidth="1"/>
    <col min="9" max="9" width="29.33203125" customWidth="1"/>
    <col min="10" max="10" width="27.6640625" bestFit="1" customWidth="1"/>
  </cols>
  <sheetData>
    <row r="1" spans="1:10" x14ac:dyDescent="0.3">
      <c r="A1" s="1" t="s">
        <v>223</v>
      </c>
      <c r="B1" s="1" t="s">
        <v>224</v>
      </c>
      <c r="C1" s="1" t="s">
        <v>225</v>
      </c>
      <c r="D1" s="1" t="s">
        <v>226</v>
      </c>
      <c r="E1" s="1" t="s">
        <v>227</v>
      </c>
      <c r="F1" s="1" t="s">
        <v>228</v>
      </c>
      <c r="G1" s="1" t="s">
        <v>229</v>
      </c>
      <c r="H1" s="1" t="s">
        <v>230</v>
      </c>
      <c r="I1" s="1" t="s">
        <v>231</v>
      </c>
      <c r="J1" s="1" t="s">
        <v>232</v>
      </c>
    </row>
    <row r="2" spans="1:10" x14ac:dyDescent="0.3">
      <c r="A2" t="s">
        <v>233</v>
      </c>
      <c r="B2" t="s">
        <v>234</v>
      </c>
      <c r="C2" t="s">
        <v>235</v>
      </c>
      <c r="D2" t="s">
        <v>236</v>
      </c>
      <c r="E2" t="s">
        <v>237</v>
      </c>
      <c r="F2" t="s">
        <v>233</v>
      </c>
      <c r="G2">
        <v>100186</v>
      </c>
      <c r="H2" t="s">
        <v>238</v>
      </c>
      <c r="I2" t="s">
        <v>239</v>
      </c>
      <c r="J2" t="s">
        <v>240</v>
      </c>
    </row>
    <row r="3" spans="1:10" x14ac:dyDescent="0.3">
      <c r="A3" t="s">
        <v>233</v>
      </c>
      <c r="B3" t="s">
        <v>234</v>
      </c>
      <c r="C3" t="s">
        <v>235</v>
      </c>
      <c r="D3" t="s">
        <v>236</v>
      </c>
      <c r="E3" t="s">
        <v>237</v>
      </c>
      <c r="F3" t="s">
        <v>233</v>
      </c>
      <c r="G3">
        <v>100031</v>
      </c>
      <c r="H3" t="s">
        <v>238</v>
      </c>
      <c r="I3" t="s">
        <v>241</v>
      </c>
      <c r="J3" t="s">
        <v>242</v>
      </c>
    </row>
    <row r="4" spans="1:10" x14ac:dyDescent="0.3">
      <c r="A4" t="s">
        <v>243</v>
      </c>
      <c r="B4" t="s">
        <v>234</v>
      </c>
      <c r="C4" t="s">
        <v>235</v>
      </c>
      <c r="D4" t="s">
        <v>236</v>
      </c>
      <c r="E4" t="s">
        <v>237</v>
      </c>
      <c r="F4" t="s">
        <v>243</v>
      </c>
      <c r="G4">
        <v>160051</v>
      </c>
      <c r="H4" t="s">
        <v>244</v>
      </c>
      <c r="I4" t="s">
        <v>241</v>
      </c>
      <c r="J4" t="s">
        <v>245</v>
      </c>
    </row>
    <row r="5" spans="1:10" x14ac:dyDescent="0.3">
      <c r="A5" t="s">
        <v>246</v>
      </c>
      <c r="B5" t="s">
        <v>234</v>
      </c>
      <c r="C5" t="s">
        <v>235</v>
      </c>
      <c r="D5" t="s">
        <v>236</v>
      </c>
      <c r="E5" t="s">
        <v>237</v>
      </c>
      <c r="F5" t="s">
        <v>246</v>
      </c>
      <c r="G5">
        <v>110159</v>
      </c>
      <c r="H5" t="s">
        <v>247</v>
      </c>
      <c r="I5" t="s">
        <v>241</v>
      </c>
      <c r="J5" t="s">
        <v>248</v>
      </c>
    </row>
    <row r="6" spans="1:10" x14ac:dyDescent="0.3">
      <c r="A6" t="s">
        <v>249</v>
      </c>
      <c r="B6" t="s">
        <v>250</v>
      </c>
      <c r="C6" t="s">
        <v>251</v>
      </c>
      <c r="D6" t="s">
        <v>252</v>
      </c>
      <c r="E6" t="s">
        <v>253</v>
      </c>
      <c r="F6" t="s">
        <v>254</v>
      </c>
      <c r="G6">
        <v>910182</v>
      </c>
      <c r="H6" t="s">
        <v>255</v>
      </c>
      <c r="I6" t="s">
        <v>256</v>
      </c>
      <c r="J6" t="s">
        <v>257</v>
      </c>
    </row>
    <row r="7" spans="1:10" x14ac:dyDescent="0.3">
      <c r="A7" t="s">
        <v>258</v>
      </c>
      <c r="B7" t="s">
        <v>259</v>
      </c>
      <c r="C7" t="s">
        <v>260</v>
      </c>
      <c r="D7" t="s">
        <v>261</v>
      </c>
      <c r="E7" t="s">
        <v>262</v>
      </c>
      <c r="F7" t="s">
        <v>258</v>
      </c>
      <c r="G7">
        <v>250029</v>
      </c>
      <c r="H7" t="s">
        <v>263</v>
      </c>
      <c r="I7" t="s">
        <v>256</v>
      </c>
      <c r="J7" t="s">
        <v>264</v>
      </c>
    </row>
    <row r="8" spans="1:10" x14ac:dyDescent="0.3">
      <c r="A8" t="s">
        <v>265</v>
      </c>
      <c r="B8" t="s">
        <v>266</v>
      </c>
      <c r="C8" t="s">
        <v>267</v>
      </c>
      <c r="D8" t="s">
        <v>268</v>
      </c>
      <c r="E8" t="s">
        <v>269</v>
      </c>
      <c r="F8" t="s">
        <v>270</v>
      </c>
      <c r="G8">
        <v>30179</v>
      </c>
      <c r="H8" t="s">
        <v>271</v>
      </c>
      <c r="I8" t="s">
        <v>241</v>
      </c>
      <c r="J8" t="s">
        <v>272</v>
      </c>
    </row>
    <row r="9" spans="1:10" x14ac:dyDescent="0.3">
      <c r="A9" t="s">
        <v>273</v>
      </c>
      <c r="B9" t="s">
        <v>266</v>
      </c>
      <c r="C9" t="s">
        <v>267</v>
      </c>
      <c r="D9" t="s">
        <v>268</v>
      </c>
      <c r="E9" t="s">
        <v>269</v>
      </c>
      <c r="F9" t="s">
        <v>273</v>
      </c>
      <c r="G9">
        <v>80001</v>
      </c>
      <c r="H9" t="s">
        <v>274</v>
      </c>
      <c r="I9" t="s">
        <v>256</v>
      </c>
      <c r="J9" t="s">
        <v>275</v>
      </c>
    </row>
    <row r="10" spans="1:10" x14ac:dyDescent="0.3">
      <c r="A10" t="s">
        <v>265</v>
      </c>
      <c r="B10" t="s">
        <v>266</v>
      </c>
      <c r="C10" t="s">
        <v>267</v>
      </c>
      <c r="D10" t="s">
        <v>268</v>
      </c>
      <c r="E10" t="s">
        <v>269</v>
      </c>
      <c r="F10" t="s">
        <v>270</v>
      </c>
      <c r="G10">
        <v>30216</v>
      </c>
      <c r="H10" t="s">
        <v>271</v>
      </c>
      <c r="I10" t="s">
        <v>256</v>
      </c>
      <c r="J10" t="s">
        <v>276</v>
      </c>
    </row>
    <row r="11" spans="1:10" x14ac:dyDescent="0.3">
      <c r="A11" t="s">
        <v>265</v>
      </c>
      <c r="B11" t="s">
        <v>266</v>
      </c>
      <c r="C11" t="s">
        <v>267</v>
      </c>
      <c r="D11" t="s">
        <v>268</v>
      </c>
      <c r="E11" t="s">
        <v>269</v>
      </c>
      <c r="F11" t="s">
        <v>270</v>
      </c>
      <c r="G11">
        <v>30141</v>
      </c>
      <c r="H11" t="s">
        <v>271</v>
      </c>
      <c r="I11" t="s">
        <v>256</v>
      </c>
      <c r="J11" t="s">
        <v>277</v>
      </c>
    </row>
    <row r="12" spans="1:10" x14ac:dyDescent="0.3">
      <c r="A12" t="s">
        <v>278</v>
      </c>
      <c r="B12" t="s">
        <v>279</v>
      </c>
      <c r="C12" t="s">
        <v>280</v>
      </c>
      <c r="D12" t="s">
        <v>281</v>
      </c>
      <c r="E12" t="s">
        <v>282</v>
      </c>
      <c r="F12" t="s">
        <v>278</v>
      </c>
      <c r="G12">
        <v>20242</v>
      </c>
      <c r="H12" t="s">
        <v>283</v>
      </c>
      <c r="I12" t="s">
        <v>239</v>
      </c>
      <c r="J12" t="s">
        <v>284</v>
      </c>
    </row>
    <row r="13" spans="1:10" x14ac:dyDescent="0.3">
      <c r="A13" t="s">
        <v>285</v>
      </c>
      <c r="B13" t="s">
        <v>259</v>
      </c>
      <c r="C13" t="s">
        <v>260</v>
      </c>
      <c r="D13" t="s">
        <v>261</v>
      </c>
      <c r="E13" t="s">
        <v>262</v>
      </c>
      <c r="F13" t="s">
        <v>285</v>
      </c>
      <c r="G13">
        <v>240005</v>
      </c>
      <c r="H13" t="s">
        <v>286</v>
      </c>
      <c r="I13" t="s">
        <v>241</v>
      </c>
      <c r="J13" t="s">
        <v>287</v>
      </c>
    </row>
    <row r="14" spans="1:10" x14ac:dyDescent="0.3">
      <c r="A14" t="s">
        <v>249</v>
      </c>
      <c r="B14" t="s">
        <v>250</v>
      </c>
      <c r="C14" t="s">
        <v>251</v>
      </c>
      <c r="D14" t="s">
        <v>252</v>
      </c>
      <c r="E14" t="s">
        <v>253</v>
      </c>
      <c r="F14" t="s">
        <v>254</v>
      </c>
      <c r="G14">
        <v>910016</v>
      </c>
      <c r="H14" t="s">
        <v>255</v>
      </c>
      <c r="I14" t="s">
        <v>239</v>
      </c>
      <c r="J14" t="s">
        <v>288</v>
      </c>
    </row>
    <row r="15" spans="1:10" x14ac:dyDescent="0.3">
      <c r="A15" t="s">
        <v>265</v>
      </c>
      <c r="B15" t="s">
        <v>266</v>
      </c>
      <c r="C15" t="s">
        <v>267</v>
      </c>
      <c r="D15" t="s">
        <v>268</v>
      </c>
      <c r="E15" t="s">
        <v>269</v>
      </c>
      <c r="F15" t="s">
        <v>270</v>
      </c>
      <c r="G15">
        <v>30013</v>
      </c>
      <c r="H15" t="s">
        <v>271</v>
      </c>
      <c r="I15" t="s">
        <v>241</v>
      </c>
      <c r="J15" t="s">
        <v>289</v>
      </c>
    </row>
    <row r="16" spans="1:10" x14ac:dyDescent="0.3">
      <c r="A16" t="s">
        <v>265</v>
      </c>
      <c r="B16" t="s">
        <v>266</v>
      </c>
      <c r="C16" t="s">
        <v>267</v>
      </c>
      <c r="D16" t="s">
        <v>268</v>
      </c>
      <c r="E16" t="s">
        <v>269</v>
      </c>
      <c r="F16" t="s">
        <v>270</v>
      </c>
      <c r="G16">
        <v>30528</v>
      </c>
      <c r="H16" t="s">
        <v>271</v>
      </c>
      <c r="I16" t="s">
        <v>256</v>
      </c>
      <c r="J16" t="s">
        <v>290</v>
      </c>
    </row>
    <row r="17" spans="1:10" x14ac:dyDescent="0.3">
      <c r="A17" t="s">
        <v>249</v>
      </c>
      <c r="B17" t="s">
        <v>250</v>
      </c>
      <c r="C17" t="s">
        <v>251</v>
      </c>
      <c r="D17" t="s">
        <v>252</v>
      </c>
      <c r="E17" t="s">
        <v>253</v>
      </c>
      <c r="F17" t="s">
        <v>254</v>
      </c>
      <c r="G17">
        <v>910211</v>
      </c>
      <c r="H17" t="s">
        <v>255</v>
      </c>
      <c r="I17" t="s">
        <v>241</v>
      </c>
      <c r="J17" t="s">
        <v>291</v>
      </c>
    </row>
    <row r="18" spans="1:10" x14ac:dyDescent="0.3">
      <c r="A18" t="s">
        <v>249</v>
      </c>
      <c r="B18" t="s">
        <v>250</v>
      </c>
      <c r="C18" t="s">
        <v>251</v>
      </c>
      <c r="D18" t="s">
        <v>252</v>
      </c>
      <c r="E18" t="s">
        <v>253</v>
      </c>
      <c r="F18" t="s">
        <v>254</v>
      </c>
      <c r="G18">
        <v>40229</v>
      </c>
      <c r="H18" t="s">
        <v>255</v>
      </c>
      <c r="I18" t="s">
        <v>241</v>
      </c>
      <c r="J18" t="s">
        <v>292</v>
      </c>
    </row>
    <row r="19" spans="1:10" x14ac:dyDescent="0.3">
      <c r="A19" t="s">
        <v>265</v>
      </c>
      <c r="B19" t="s">
        <v>266</v>
      </c>
      <c r="C19" t="s">
        <v>267</v>
      </c>
      <c r="D19" t="s">
        <v>268</v>
      </c>
      <c r="E19" t="s">
        <v>269</v>
      </c>
      <c r="F19" t="s">
        <v>270</v>
      </c>
      <c r="G19">
        <v>30136</v>
      </c>
      <c r="H19" t="s">
        <v>271</v>
      </c>
      <c r="I19" t="s">
        <v>239</v>
      </c>
      <c r="J19" t="s">
        <v>293</v>
      </c>
    </row>
    <row r="20" spans="1:10" x14ac:dyDescent="0.3">
      <c r="A20" t="s">
        <v>294</v>
      </c>
      <c r="B20" t="s">
        <v>266</v>
      </c>
      <c r="C20" t="s">
        <v>267</v>
      </c>
      <c r="D20" t="s">
        <v>268</v>
      </c>
      <c r="E20" t="s">
        <v>269</v>
      </c>
      <c r="F20" t="s">
        <v>295</v>
      </c>
      <c r="G20">
        <v>90149</v>
      </c>
      <c r="H20" t="s">
        <v>274</v>
      </c>
      <c r="I20" t="s">
        <v>241</v>
      </c>
      <c r="J20" t="s">
        <v>296</v>
      </c>
    </row>
    <row r="21" spans="1:10" x14ac:dyDescent="0.3">
      <c r="A21" t="s">
        <v>265</v>
      </c>
      <c r="B21" t="s">
        <v>266</v>
      </c>
      <c r="C21" t="s">
        <v>267</v>
      </c>
      <c r="D21" t="s">
        <v>268</v>
      </c>
      <c r="E21" t="s">
        <v>269</v>
      </c>
      <c r="F21" t="s">
        <v>270</v>
      </c>
      <c r="G21">
        <v>30234</v>
      </c>
      <c r="H21" t="s">
        <v>271</v>
      </c>
      <c r="I21" t="s">
        <v>256</v>
      </c>
      <c r="J21" t="s">
        <v>297</v>
      </c>
    </row>
    <row r="22" spans="1:10" x14ac:dyDescent="0.3">
      <c r="A22" t="s">
        <v>298</v>
      </c>
      <c r="B22" t="s">
        <v>250</v>
      </c>
      <c r="C22" t="s">
        <v>298</v>
      </c>
      <c r="D22" t="s">
        <v>252</v>
      </c>
      <c r="E22" t="s">
        <v>253</v>
      </c>
      <c r="F22" t="s">
        <v>298</v>
      </c>
      <c r="G22">
        <v>1280108</v>
      </c>
      <c r="H22" t="s">
        <v>299</v>
      </c>
      <c r="I22" t="s">
        <v>239</v>
      </c>
      <c r="J22" t="s">
        <v>300</v>
      </c>
    </row>
    <row r="23" spans="1:10" x14ac:dyDescent="0.3">
      <c r="A23" t="s">
        <v>249</v>
      </c>
      <c r="B23" t="s">
        <v>250</v>
      </c>
      <c r="C23" t="s">
        <v>251</v>
      </c>
      <c r="D23" t="s">
        <v>252</v>
      </c>
      <c r="E23" t="s">
        <v>253</v>
      </c>
      <c r="F23" t="s">
        <v>254</v>
      </c>
      <c r="G23">
        <v>910154</v>
      </c>
      <c r="H23" t="s">
        <v>255</v>
      </c>
      <c r="I23" t="s">
        <v>239</v>
      </c>
      <c r="J23" t="s">
        <v>301</v>
      </c>
    </row>
    <row r="24" spans="1:10" x14ac:dyDescent="0.3">
      <c r="A24" t="s">
        <v>294</v>
      </c>
      <c r="B24" t="s">
        <v>266</v>
      </c>
      <c r="C24" t="s">
        <v>267</v>
      </c>
      <c r="D24" t="s">
        <v>268</v>
      </c>
      <c r="E24" t="s">
        <v>269</v>
      </c>
      <c r="F24" t="s">
        <v>295</v>
      </c>
      <c r="G24">
        <v>90136</v>
      </c>
      <c r="H24" t="s">
        <v>274</v>
      </c>
      <c r="I24" t="s">
        <v>239</v>
      </c>
      <c r="J24" t="s">
        <v>302</v>
      </c>
    </row>
    <row r="25" spans="1:10" x14ac:dyDescent="0.3">
      <c r="A25" t="s">
        <v>303</v>
      </c>
      <c r="B25" t="s">
        <v>279</v>
      </c>
      <c r="C25" t="s">
        <v>280</v>
      </c>
      <c r="D25" t="s">
        <v>281</v>
      </c>
      <c r="E25" t="s">
        <v>282</v>
      </c>
      <c r="F25" t="s">
        <v>303</v>
      </c>
      <c r="G25">
        <v>60004</v>
      </c>
      <c r="H25" t="s">
        <v>304</v>
      </c>
      <c r="I25" t="s">
        <v>239</v>
      </c>
      <c r="J25" t="s">
        <v>305</v>
      </c>
    </row>
    <row r="26" spans="1:10" x14ac:dyDescent="0.3">
      <c r="A26" t="s">
        <v>249</v>
      </c>
      <c r="B26" t="s">
        <v>250</v>
      </c>
      <c r="C26" t="s">
        <v>251</v>
      </c>
      <c r="D26" t="s">
        <v>252</v>
      </c>
      <c r="E26" t="s">
        <v>253</v>
      </c>
      <c r="F26" t="s">
        <v>254</v>
      </c>
      <c r="G26">
        <v>40017</v>
      </c>
      <c r="H26" t="s">
        <v>255</v>
      </c>
      <c r="I26" t="s">
        <v>256</v>
      </c>
      <c r="J26" t="s">
        <v>306</v>
      </c>
    </row>
    <row r="27" spans="1:10" x14ac:dyDescent="0.3">
      <c r="A27" t="s">
        <v>249</v>
      </c>
      <c r="B27" t="s">
        <v>250</v>
      </c>
      <c r="C27" t="s">
        <v>251</v>
      </c>
      <c r="D27" t="s">
        <v>252</v>
      </c>
      <c r="E27" t="s">
        <v>253</v>
      </c>
      <c r="F27" t="s">
        <v>254</v>
      </c>
      <c r="G27">
        <v>910292</v>
      </c>
      <c r="H27" t="s">
        <v>255</v>
      </c>
      <c r="I27" t="s">
        <v>239</v>
      </c>
      <c r="J27" t="s">
        <v>307</v>
      </c>
    </row>
    <row r="28" spans="1:10" x14ac:dyDescent="0.3">
      <c r="A28" t="s">
        <v>249</v>
      </c>
      <c r="B28" t="s">
        <v>250</v>
      </c>
      <c r="C28" t="s">
        <v>251</v>
      </c>
      <c r="D28" t="s">
        <v>252</v>
      </c>
      <c r="E28" t="s">
        <v>253</v>
      </c>
      <c r="F28" t="s">
        <v>254</v>
      </c>
      <c r="G28">
        <v>40066</v>
      </c>
      <c r="H28" t="s">
        <v>255</v>
      </c>
      <c r="I28" t="s">
        <v>239</v>
      </c>
      <c r="J28" t="s">
        <v>308</v>
      </c>
    </row>
    <row r="29" spans="1:10" x14ac:dyDescent="0.3">
      <c r="A29" t="s">
        <v>249</v>
      </c>
      <c r="B29" t="s">
        <v>250</v>
      </c>
      <c r="C29" t="s">
        <v>251</v>
      </c>
      <c r="D29" t="s">
        <v>252</v>
      </c>
      <c r="E29" t="s">
        <v>253</v>
      </c>
      <c r="F29" t="s">
        <v>254</v>
      </c>
      <c r="G29">
        <v>910167</v>
      </c>
      <c r="H29" t="s">
        <v>255</v>
      </c>
      <c r="I29" t="s">
        <v>256</v>
      </c>
      <c r="J29" t="s">
        <v>309</v>
      </c>
    </row>
    <row r="30" spans="1:10" x14ac:dyDescent="0.3">
      <c r="A30" t="s">
        <v>310</v>
      </c>
      <c r="B30" t="s">
        <v>250</v>
      </c>
      <c r="C30" t="s">
        <v>251</v>
      </c>
      <c r="D30" t="s">
        <v>252</v>
      </c>
      <c r="E30" t="s">
        <v>253</v>
      </c>
      <c r="F30" t="s">
        <v>310</v>
      </c>
      <c r="G30">
        <v>140056</v>
      </c>
      <c r="H30" t="s">
        <v>311</v>
      </c>
      <c r="I30" t="s">
        <v>239</v>
      </c>
      <c r="J30" t="s">
        <v>312</v>
      </c>
    </row>
    <row r="31" spans="1:10" x14ac:dyDescent="0.3">
      <c r="A31" t="s">
        <v>249</v>
      </c>
      <c r="B31" t="s">
        <v>250</v>
      </c>
      <c r="C31" t="s">
        <v>251</v>
      </c>
      <c r="D31" t="s">
        <v>252</v>
      </c>
      <c r="E31" t="s">
        <v>253</v>
      </c>
      <c r="F31" t="s">
        <v>254</v>
      </c>
      <c r="G31">
        <v>910228</v>
      </c>
      <c r="H31" t="s">
        <v>255</v>
      </c>
      <c r="I31" t="s">
        <v>239</v>
      </c>
      <c r="J31" t="s">
        <v>313</v>
      </c>
    </row>
    <row r="32" spans="1:10" x14ac:dyDescent="0.3">
      <c r="A32" t="s">
        <v>249</v>
      </c>
      <c r="B32" t="s">
        <v>250</v>
      </c>
      <c r="C32" t="s">
        <v>251</v>
      </c>
      <c r="D32" t="s">
        <v>252</v>
      </c>
      <c r="E32" t="s">
        <v>253</v>
      </c>
      <c r="F32" t="s">
        <v>254</v>
      </c>
      <c r="G32">
        <v>910023</v>
      </c>
      <c r="H32" t="s">
        <v>255</v>
      </c>
      <c r="I32" t="s">
        <v>256</v>
      </c>
      <c r="J32" t="s">
        <v>314</v>
      </c>
    </row>
    <row r="33" spans="1:10" x14ac:dyDescent="0.3">
      <c r="A33" t="s">
        <v>310</v>
      </c>
      <c r="B33" t="s">
        <v>250</v>
      </c>
      <c r="C33" t="s">
        <v>251</v>
      </c>
      <c r="D33" t="s">
        <v>252</v>
      </c>
      <c r="E33" t="s">
        <v>253</v>
      </c>
      <c r="F33" t="s">
        <v>310</v>
      </c>
      <c r="G33">
        <v>980284</v>
      </c>
      <c r="H33" t="s">
        <v>311</v>
      </c>
      <c r="I33" t="s">
        <v>239</v>
      </c>
      <c r="J33" t="s">
        <v>315</v>
      </c>
    </row>
    <row r="34" spans="1:10" x14ac:dyDescent="0.3">
      <c r="A34" t="s">
        <v>310</v>
      </c>
      <c r="B34" t="s">
        <v>250</v>
      </c>
      <c r="C34" t="s">
        <v>251</v>
      </c>
      <c r="D34" t="s">
        <v>252</v>
      </c>
      <c r="E34" t="s">
        <v>253</v>
      </c>
      <c r="F34" t="s">
        <v>310</v>
      </c>
      <c r="G34">
        <v>980048</v>
      </c>
      <c r="H34" t="s">
        <v>311</v>
      </c>
      <c r="I34" t="s">
        <v>239</v>
      </c>
      <c r="J34" t="s">
        <v>316</v>
      </c>
    </row>
    <row r="35" spans="1:10" x14ac:dyDescent="0.3">
      <c r="A35" t="s">
        <v>251</v>
      </c>
      <c r="B35" t="s">
        <v>250</v>
      </c>
      <c r="C35" t="s">
        <v>251</v>
      </c>
      <c r="D35" t="s">
        <v>252</v>
      </c>
      <c r="E35" t="s">
        <v>253</v>
      </c>
      <c r="F35" t="s">
        <v>317</v>
      </c>
      <c r="G35">
        <v>10068</v>
      </c>
      <c r="H35" t="s">
        <v>318</v>
      </c>
      <c r="I35" t="s">
        <v>256</v>
      </c>
      <c r="J35" t="s">
        <v>319</v>
      </c>
    </row>
    <row r="36" spans="1:10" x14ac:dyDescent="0.3">
      <c r="A36" t="s">
        <v>251</v>
      </c>
      <c r="B36" t="s">
        <v>250</v>
      </c>
      <c r="C36" t="s">
        <v>251</v>
      </c>
      <c r="D36" t="s">
        <v>252</v>
      </c>
      <c r="E36" t="s">
        <v>253</v>
      </c>
      <c r="F36" t="s">
        <v>317</v>
      </c>
      <c r="G36">
        <v>10073</v>
      </c>
      <c r="H36" t="s">
        <v>318</v>
      </c>
      <c r="I36" t="s">
        <v>241</v>
      </c>
      <c r="J36" t="s">
        <v>320</v>
      </c>
    </row>
    <row r="37" spans="1:10" x14ac:dyDescent="0.3">
      <c r="A37" t="s">
        <v>249</v>
      </c>
      <c r="B37" t="s">
        <v>250</v>
      </c>
      <c r="C37" t="s">
        <v>251</v>
      </c>
      <c r="D37" t="s">
        <v>252</v>
      </c>
      <c r="E37" t="s">
        <v>253</v>
      </c>
      <c r="F37" t="s">
        <v>254</v>
      </c>
      <c r="G37">
        <v>40329</v>
      </c>
      <c r="H37" t="s">
        <v>255</v>
      </c>
      <c r="I37" t="s">
        <v>256</v>
      </c>
      <c r="J37" t="s">
        <v>321</v>
      </c>
    </row>
    <row r="38" spans="1:10" x14ac:dyDescent="0.3">
      <c r="A38" t="s">
        <v>249</v>
      </c>
      <c r="B38" t="s">
        <v>250</v>
      </c>
      <c r="C38" t="s">
        <v>251</v>
      </c>
      <c r="D38" t="s">
        <v>252</v>
      </c>
      <c r="E38" t="s">
        <v>253</v>
      </c>
      <c r="F38" t="s">
        <v>254</v>
      </c>
      <c r="G38">
        <v>40253</v>
      </c>
      <c r="H38" t="s">
        <v>255</v>
      </c>
      <c r="I38" t="s">
        <v>241</v>
      </c>
      <c r="J38" t="s">
        <v>322</v>
      </c>
    </row>
    <row r="39" spans="1:10" x14ac:dyDescent="0.3">
      <c r="A39" t="s">
        <v>249</v>
      </c>
      <c r="B39" t="s">
        <v>250</v>
      </c>
      <c r="C39" t="s">
        <v>251</v>
      </c>
      <c r="D39" t="s">
        <v>252</v>
      </c>
      <c r="E39" t="s">
        <v>253</v>
      </c>
      <c r="F39" t="s">
        <v>254</v>
      </c>
      <c r="G39">
        <v>910137</v>
      </c>
      <c r="H39" t="s">
        <v>255</v>
      </c>
      <c r="I39" t="s">
        <v>256</v>
      </c>
      <c r="J39" t="s">
        <v>323</v>
      </c>
    </row>
    <row r="40" spans="1:10" x14ac:dyDescent="0.3">
      <c r="A40" t="s">
        <v>324</v>
      </c>
      <c r="B40" t="s">
        <v>325</v>
      </c>
      <c r="C40" t="s">
        <v>326</v>
      </c>
      <c r="D40" t="s">
        <v>327</v>
      </c>
      <c r="E40" t="s">
        <v>328</v>
      </c>
      <c r="F40" t="s">
        <v>324</v>
      </c>
      <c r="G40">
        <v>710002</v>
      </c>
      <c r="H40" t="s">
        <v>271</v>
      </c>
      <c r="I40" t="s">
        <v>239</v>
      </c>
      <c r="J40" t="s">
        <v>329</v>
      </c>
    </row>
    <row r="41" spans="1:10" x14ac:dyDescent="0.3">
      <c r="A41" t="s">
        <v>330</v>
      </c>
      <c r="B41" t="s">
        <v>331</v>
      </c>
      <c r="C41" t="s">
        <v>332</v>
      </c>
      <c r="D41" t="s">
        <v>333</v>
      </c>
      <c r="E41" t="s">
        <v>334</v>
      </c>
      <c r="F41" t="s">
        <v>335</v>
      </c>
      <c r="G41">
        <v>690076</v>
      </c>
      <c r="H41" t="s">
        <v>336</v>
      </c>
      <c r="I41" t="s">
        <v>239</v>
      </c>
      <c r="J41" t="s">
        <v>337</v>
      </c>
    </row>
    <row r="42" spans="1:10" x14ac:dyDescent="0.3">
      <c r="A42" t="s">
        <v>265</v>
      </c>
      <c r="B42" t="s">
        <v>266</v>
      </c>
      <c r="C42" t="s">
        <v>267</v>
      </c>
      <c r="D42" t="s">
        <v>268</v>
      </c>
      <c r="E42" t="s">
        <v>269</v>
      </c>
      <c r="F42" t="s">
        <v>270</v>
      </c>
      <c r="G42">
        <v>30501</v>
      </c>
      <c r="H42" t="s">
        <v>271</v>
      </c>
      <c r="I42" t="s">
        <v>256</v>
      </c>
      <c r="J42" t="s">
        <v>338</v>
      </c>
    </row>
    <row r="43" spans="1:10" x14ac:dyDescent="0.3">
      <c r="A43" t="s">
        <v>330</v>
      </c>
      <c r="B43" t="s">
        <v>331</v>
      </c>
      <c r="C43" t="s">
        <v>332</v>
      </c>
      <c r="D43" t="s">
        <v>333</v>
      </c>
      <c r="E43" t="s">
        <v>334</v>
      </c>
      <c r="F43" t="s">
        <v>335</v>
      </c>
      <c r="G43">
        <v>690068</v>
      </c>
      <c r="H43" t="s">
        <v>336</v>
      </c>
      <c r="I43" t="s">
        <v>239</v>
      </c>
      <c r="J43" t="s">
        <v>339</v>
      </c>
    </row>
    <row r="44" spans="1:10" x14ac:dyDescent="0.3">
      <c r="A44" t="s">
        <v>324</v>
      </c>
      <c r="B44" t="s">
        <v>325</v>
      </c>
      <c r="C44" t="s">
        <v>326</v>
      </c>
      <c r="D44" t="s">
        <v>327</v>
      </c>
      <c r="E44" t="s">
        <v>328</v>
      </c>
      <c r="F44" t="s">
        <v>324</v>
      </c>
      <c r="G44">
        <v>710012</v>
      </c>
      <c r="H44" t="s">
        <v>271</v>
      </c>
      <c r="I44" t="s">
        <v>239</v>
      </c>
      <c r="J44" t="s">
        <v>340</v>
      </c>
    </row>
    <row r="45" spans="1:10" x14ac:dyDescent="0.3">
      <c r="A45" t="s">
        <v>330</v>
      </c>
      <c r="B45" t="s">
        <v>331</v>
      </c>
      <c r="C45" t="s">
        <v>332</v>
      </c>
      <c r="D45" t="s">
        <v>333</v>
      </c>
      <c r="E45" t="s">
        <v>334</v>
      </c>
      <c r="F45" t="s">
        <v>335</v>
      </c>
      <c r="G45">
        <v>690090</v>
      </c>
      <c r="H45" t="s">
        <v>336</v>
      </c>
      <c r="I45" t="s">
        <v>256</v>
      </c>
      <c r="J45" t="s">
        <v>341</v>
      </c>
    </row>
    <row r="46" spans="1:10" x14ac:dyDescent="0.3">
      <c r="A46" t="s">
        <v>330</v>
      </c>
      <c r="B46" t="s">
        <v>331</v>
      </c>
      <c r="C46" t="s">
        <v>332</v>
      </c>
      <c r="D46" t="s">
        <v>333</v>
      </c>
      <c r="E46" t="s">
        <v>334</v>
      </c>
      <c r="F46" t="s">
        <v>335</v>
      </c>
      <c r="G46">
        <v>690098</v>
      </c>
      <c r="H46" t="s">
        <v>336</v>
      </c>
      <c r="I46" t="s">
        <v>239</v>
      </c>
      <c r="J46" t="s">
        <v>342</v>
      </c>
    </row>
    <row r="47" spans="1:10" x14ac:dyDescent="0.3">
      <c r="A47" t="s">
        <v>330</v>
      </c>
      <c r="B47" t="s">
        <v>331</v>
      </c>
      <c r="C47" t="s">
        <v>332</v>
      </c>
      <c r="D47" t="s">
        <v>333</v>
      </c>
      <c r="E47" t="s">
        <v>334</v>
      </c>
      <c r="F47" t="s">
        <v>335</v>
      </c>
      <c r="G47">
        <v>690144</v>
      </c>
      <c r="H47" t="s">
        <v>336</v>
      </c>
      <c r="I47" t="s">
        <v>256</v>
      </c>
      <c r="J47" t="s">
        <v>343</v>
      </c>
    </row>
    <row r="48" spans="1:10" x14ac:dyDescent="0.3">
      <c r="A48" t="s">
        <v>344</v>
      </c>
      <c r="B48" t="s">
        <v>250</v>
      </c>
      <c r="C48" t="s">
        <v>251</v>
      </c>
      <c r="D48" t="s">
        <v>252</v>
      </c>
      <c r="E48" t="s">
        <v>253</v>
      </c>
      <c r="F48" t="s">
        <v>254</v>
      </c>
      <c r="G48">
        <v>910020</v>
      </c>
      <c r="H48" t="s">
        <v>345</v>
      </c>
      <c r="I48" t="s">
        <v>256</v>
      </c>
      <c r="J48" t="s">
        <v>346</v>
      </c>
    </row>
    <row r="49" spans="1:10" x14ac:dyDescent="0.3">
      <c r="A49" t="s">
        <v>344</v>
      </c>
      <c r="B49" t="s">
        <v>250</v>
      </c>
      <c r="C49" t="s">
        <v>251</v>
      </c>
      <c r="D49" t="s">
        <v>252</v>
      </c>
      <c r="E49" t="s">
        <v>253</v>
      </c>
      <c r="F49" t="s">
        <v>254</v>
      </c>
      <c r="G49">
        <v>910011</v>
      </c>
      <c r="H49" t="s">
        <v>345</v>
      </c>
      <c r="I49" t="s">
        <v>256</v>
      </c>
      <c r="J49" t="s">
        <v>347</v>
      </c>
    </row>
    <row r="50" spans="1:10" x14ac:dyDescent="0.3">
      <c r="A50" t="s">
        <v>344</v>
      </c>
      <c r="B50" t="s">
        <v>250</v>
      </c>
      <c r="C50" t="s">
        <v>251</v>
      </c>
      <c r="D50" t="s">
        <v>252</v>
      </c>
      <c r="E50" t="s">
        <v>253</v>
      </c>
      <c r="F50" t="s">
        <v>254</v>
      </c>
      <c r="G50">
        <v>910217</v>
      </c>
      <c r="H50" t="s">
        <v>345</v>
      </c>
      <c r="I50" t="s">
        <v>241</v>
      </c>
      <c r="J50" t="s">
        <v>348</v>
      </c>
    </row>
    <row r="51" spans="1:10" x14ac:dyDescent="0.3">
      <c r="A51" t="s">
        <v>344</v>
      </c>
      <c r="B51" t="s">
        <v>250</v>
      </c>
      <c r="C51" t="s">
        <v>251</v>
      </c>
      <c r="D51" t="s">
        <v>252</v>
      </c>
      <c r="E51" t="s">
        <v>253</v>
      </c>
      <c r="F51" t="s">
        <v>254</v>
      </c>
      <c r="G51">
        <v>910237</v>
      </c>
      <c r="H51" t="s">
        <v>345</v>
      </c>
      <c r="I51" t="s">
        <v>241</v>
      </c>
      <c r="J51" t="s">
        <v>349</v>
      </c>
    </row>
    <row r="52" spans="1:10" x14ac:dyDescent="0.3">
      <c r="A52" t="s">
        <v>350</v>
      </c>
      <c r="B52" t="s">
        <v>331</v>
      </c>
      <c r="C52" t="s">
        <v>332</v>
      </c>
      <c r="D52" t="s">
        <v>333</v>
      </c>
      <c r="E52" t="s">
        <v>334</v>
      </c>
      <c r="F52" t="s">
        <v>335</v>
      </c>
      <c r="G52">
        <v>700013</v>
      </c>
      <c r="H52" t="s">
        <v>247</v>
      </c>
      <c r="I52" t="s">
        <v>241</v>
      </c>
      <c r="J52" t="s">
        <v>351</v>
      </c>
    </row>
    <row r="53" spans="1:10" x14ac:dyDescent="0.3">
      <c r="A53" t="s">
        <v>344</v>
      </c>
      <c r="B53" t="s">
        <v>250</v>
      </c>
      <c r="C53" t="s">
        <v>251</v>
      </c>
      <c r="D53" t="s">
        <v>252</v>
      </c>
      <c r="E53" t="s">
        <v>253</v>
      </c>
      <c r="F53" t="s">
        <v>254</v>
      </c>
      <c r="G53">
        <v>910170</v>
      </c>
      <c r="H53" t="s">
        <v>345</v>
      </c>
      <c r="I53" t="s">
        <v>256</v>
      </c>
      <c r="J53" t="s">
        <v>352</v>
      </c>
    </row>
    <row r="54" spans="1:10" x14ac:dyDescent="0.3">
      <c r="A54" t="s">
        <v>350</v>
      </c>
      <c r="B54" t="s">
        <v>331</v>
      </c>
      <c r="C54" t="s">
        <v>332</v>
      </c>
      <c r="D54" t="s">
        <v>333</v>
      </c>
      <c r="E54" t="s">
        <v>334</v>
      </c>
      <c r="F54" t="s">
        <v>335</v>
      </c>
      <c r="G54">
        <v>700009</v>
      </c>
      <c r="H54" t="s">
        <v>247</v>
      </c>
      <c r="I54" t="s">
        <v>241</v>
      </c>
      <c r="J54" t="s">
        <v>353</v>
      </c>
    </row>
    <row r="55" spans="1:10" x14ac:dyDescent="0.3">
      <c r="A55" t="s">
        <v>354</v>
      </c>
      <c r="B55" t="s">
        <v>279</v>
      </c>
      <c r="C55" t="s">
        <v>280</v>
      </c>
      <c r="D55" t="s">
        <v>281</v>
      </c>
      <c r="E55" t="s">
        <v>282</v>
      </c>
      <c r="F55" t="s">
        <v>354</v>
      </c>
      <c r="G55">
        <v>70364</v>
      </c>
      <c r="H55" t="s">
        <v>355</v>
      </c>
      <c r="I55" t="s">
        <v>239</v>
      </c>
      <c r="J55" t="s">
        <v>356</v>
      </c>
    </row>
    <row r="56" spans="1:10" x14ac:dyDescent="0.3">
      <c r="A56" t="s">
        <v>265</v>
      </c>
      <c r="B56" t="s">
        <v>266</v>
      </c>
      <c r="C56" t="s">
        <v>267</v>
      </c>
      <c r="D56" t="s">
        <v>268</v>
      </c>
      <c r="E56" t="s">
        <v>269</v>
      </c>
      <c r="F56" t="s">
        <v>270</v>
      </c>
      <c r="G56">
        <v>30431</v>
      </c>
      <c r="H56" t="s">
        <v>271</v>
      </c>
      <c r="I56" t="s">
        <v>241</v>
      </c>
      <c r="J56" t="s">
        <v>357</v>
      </c>
    </row>
    <row r="57" spans="1:10" x14ac:dyDescent="0.3">
      <c r="A57" t="s">
        <v>265</v>
      </c>
      <c r="B57" t="s">
        <v>266</v>
      </c>
      <c r="C57" t="s">
        <v>267</v>
      </c>
      <c r="D57" t="s">
        <v>268</v>
      </c>
      <c r="E57" t="s">
        <v>269</v>
      </c>
      <c r="F57" t="s">
        <v>270</v>
      </c>
      <c r="G57">
        <v>30241</v>
      </c>
      <c r="H57" t="s">
        <v>271</v>
      </c>
      <c r="I57" t="s">
        <v>241</v>
      </c>
      <c r="J57" t="s">
        <v>358</v>
      </c>
    </row>
    <row r="58" spans="1:10" x14ac:dyDescent="0.3">
      <c r="A58" t="s">
        <v>350</v>
      </c>
      <c r="B58" t="s">
        <v>331</v>
      </c>
      <c r="C58" t="s">
        <v>332</v>
      </c>
      <c r="D58" t="s">
        <v>333</v>
      </c>
      <c r="E58" t="s">
        <v>334</v>
      </c>
      <c r="F58" t="s">
        <v>335</v>
      </c>
      <c r="G58">
        <v>700042</v>
      </c>
      <c r="H58" t="s">
        <v>247</v>
      </c>
      <c r="I58" t="s">
        <v>239</v>
      </c>
      <c r="J58" t="s">
        <v>359</v>
      </c>
    </row>
    <row r="59" spans="1:10" x14ac:dyDescent="0.3">
      <c r="A59" t="s">
        <v>354</v>
      </c>
      <c r="B59" t="s">
        <v>279</v>
      </c>
      <c r="C59" t="s">
        <v>280</v>
      </c>
      <c r="D59" t="s">
        <v>281</v>
      </c>
      <c r="E59" t="s">
        <v>282</v>
      </c>
      <c r="F59" t="s">
        <v>354</v>
      </c>
      <c r="G59">
        <v>70408</v>
      </c>
      <c r="H59" t="s">
        <v>355</v>
      </c>
      <c r="I59" t="s">
        <v>239</v>
      </c>
      <c r="J59" t="s">
        <v>360</v>
      </c>
    </row>
    <row r="60" spans="1:10" x14ac:dyDescent="0.3">
      <c r="A60" t="s">
        <v>324</v>
      </c>
      <c r="B60" t="s">
        <v>325</v>
      </c>
      <c r="C60" t="s">
        <v>326</v>
      </c>
      <c r="D60" t="s">
        <v>327</v>
      </c>
      <c r="E60" t="s">
        <v>328</v>
      </c>
      <c r="F60" t="s">
        <v>324</v>
      </c>
      <c r="G60">
        <v>710054</v>
      </c>
      <c r="H60" t="s">
        <v>271</v>
      </c>
      <c r="I60" t="s">
        <v>239</v>
      </c>
      <c r="J60" t="s">
        <v>361</v>
      </c>
    </row>
    <row r="61" spans="1:10" x14ac:dyDescent="0.3">
      <c r="A61" t="s">
        <v>280</v>
      </c>
      <c r="B61" t="s">
        <v>279</v>
      </c>
      <c r="C61" t="s">
        <v>280</v>
      </c>
      <c r="D61" t="s">
        <v>281</v>
      </c>
      <c r="E61" t="s">
        <v>282</v>
      </c>
      <c r="F61" t="s">
        <v>280</v>
      </c>
      <c r="G61">
        <v>50678</v>
      </c>
      <c r="H61" t="s">
        <v>362</v>
      </c>
      <c r="I61" t="s">
        <v>239</v>
      </c>
      <c r="J61" t="s">
        <v>363</v>
      </c>
    </row>
    <row r="62" spans="1:10" x14ac:dyDescent="0.3">
      <c r="A62" t="s">
        <v>354</v>
      </c>
      <c r="B62" t="s">
        <v>279</v>
      </c>
      <c r="C62" t="s">
        <v>280</v>
      </c>
      <c r="D62" t="s">
        <v>281</v>
      </c>
      <c r="E62" t="s">
        <v>282</v>
      </c>
      <c r="F62" t="s">
        <v>354</v>
      </c>
      <c r="G62">
        <v>70525</v>
      </c>
      <c r="H62" t="s">
        <v>355</v>
      </c>
      <c r="I62" t="s">
        <v>241</v>
      </c>
      <c r="J62" t="s">
        <v>364</v>
      </c>
    </row>
    <row r="63" spans="1:10" x14ac:dyDescent="0.3">
      <c r="A63" t="s">
        <v>350</v>
      </c>
      <c r="B63" t="s">
        <v>331</v>
      </c>
      <c r="C63" t="s">
        <v>332</v>
      </c>
      <c r="D63" t="s">
        <v>333</v>
      </c>
      <c r="E63" t="s">
        <v>334</v>
      </c>
      <c r="F63" t="s">
        <v>335</v>
      </c>
      <c r="G63">
        <v>700056</v>
      </c>
      <c r="H63" t="s">
        <v>247</v>
      </c>
      <c r="I63" t="s">
        <v>256</v>
      </c>
      <c r="J63" t="s">
        <v>365</v>
      </c>
    </row>
    <row r="64" spans="1:10" x14ac:dyDescent="0.3">
      <c r="A64" t="s">
        <v>265</v>
      </c>
      <c r="B64" t="s">
        <v>266</v>
      </c>
      <c r="C64" t="s">
        <v>267</v>
      </c>
      <c r="D64" t="s">
        <v>268</v>
      </c>
      <c r="E64" t="s">
        <v>269</v>
      </c>
      <c r="F64" t="s">
        <v>270</v>
      </c>
      <c r="G64">
        <v>30281</v>
      </c>
      <c r="H64" t="s">
        <v>271</v>
      </c>
      <c r="I64" t="s">
        <v>241</v>
      </c>
      <c r="J64" t="s">
        <v>366</v>
      </c>
    </row>
    <row r="65" spans="1:10" x14ac:dyDescent="0.3">
      <c r="A65" t="s">
        <v>251</v>
      </c>
      <c r="B65" t="s">
        <v>250</v>
      </c>
      <c r="C65" t="s">
        <v>251</v>
      </c>
      <c r="D65" t="s">
        <v>252</v>
      </c>
      <c r="E65" t="s">
        <v>253</v>
      </c>
      <c r="F65" t="s">
        <v>317</v>
      </c>
      <c r="G65">
        <v>10356</v>
      </c>
      <c r="H65" t="s">
        <v>318</v>
      </c>
      <c r="I65" t="s">
        <v>256</v>
      </c>
      <c r="J65" t="s">
        <v>367</v>
      </c>
    </row>
    <row r="66" spans="1:10" x14ac:dyDescent="0.3">
      <c r="A66" t="s">
        <v>368</v>
      </c>
      <c r="B66" t="s">
        <v>325</v>
      </c>
      <c r="C66" t="s">
        <v>326</v>
      </c>
      <c r="D66" t="s">
        <v>327</v>
      </c>
      <c r="E66" t="s">
        <v>328</v>
      </c>
      <c r="F66" t="s">
        <v>368</v>
      </c>
      <c r="G66">
        <v>790102</v>
      </c>
      <c r="H66" t="s">
        <v>369</v>
      </c>
      <c r="I66" t="s">
        <v>239</v>
      </c>
      <c r="J66" t="s">
        <v>370</v>
      </c>
    </row>
    <row r="67" spans="1:10" x14ac:dyDescent="0.3">
      <c r="A67" t="s">
        <v>350</v>
      </c>
      <c r="B67" t="s">
        <v>331</v>
      </c>
      <c r="C67" t="s">
        <v>332</v>
      </c>
      <c r="D67" t="s">
        <v>333</v>
      </c>
      <c r="E67" t="s">
        <v>334</v>
      </c>
      <c r="F67" t="s">
        <v>335</v>
      </c>
      <c r="G67">
        <v>700025</v>
      </c>
      <c r="H67" t="s">
        <v>247</v>
      </c>
      <c r="I67" t="s">
        <v>241</v>
      </c>
      <c r="J67" t="s">
        <v>371</v>
      </c>
    </row>
    <row r="68" spans="1:10" x14ac:dyDescent="0.3">
      <c r="A68" t="s">
        <v>246</v>
      </c>
      <c r="B68" t="s">
        <v>234</v>
      </c>
      <c r="C68" t="s">
        <v>235</v>
      </c>
      <c r="D68" t="s">
        <v>236</v>
      </c>
      <c r="E68" t="s">
        <v>237</v>
      </c>
      <c r="F68" t="s">
        <v>246</v>
      </c>
      <c r="G68">
        <v>110091</v>
      </c>
      <c r="H68" t="s">
        <v>247</v>
      </c>
      <c r="I68" t="s">
        <v>256</v>
      </c>
      <c r="J68" t="s">
        <v>372</v>
      </c>
    </row>
    <row r="69" spans="1:10" x14ac:dyDescent="0.3">
      <c r="A69" t="s">
        <v>350</v>
      </c>
      <c r="B69" t="s">
        <v>331</v>
      </c>
      <c r="C69" t="s">
        <v>332</v>
      </c>
      <c r="D69" t="s">
        <v>333</v>
      </c>
      <c r="E69" t="s">
        <v>334</v>
      </c>
      <c r="F69" t="s">
        <v>335</v>
      </c>
      <c r="G69">
        <v>700070</v>
      </c>
      <c r="H69" t="s">
        <v>247</v>
      </c>
      <c r="I69" t="s">
        <v>239</v>
      </c>
      <c r="J69" t="s">
        <v>373</v>
      </c>
    </row>
    <row r="70" spans="1:10" x14ac:dyDescent="0.3">
      <c r="A70" t="s">
        <v>374</v>
      </c>
      <c r="B70" t="s">
        <v>375</v>
      </c>
      <c r="C70" t="s">
        <v>376</v>
      </c>
      <c r="D70" t="s">
        <v>377</v>
      </c>
      <c r="E70" t="s">
        <v>378</v>
      </c>
      <c r="F70" t="s">
        <v>374</v>
      </c>
      <c r="G70">
        <v>1510002</v>
      </c>
      <c r="H70" t="s">
        <v>379</v>
      </c>
      <c r="I70" t="s">
        <v>256</v>
      </c>
      <c r="J70" t="s">
        <v>380</v>
      </c>
    </row>
    <row r="71" spans="1:10" x14ac:dyDescent="0.3">
      <c r="A71" t="s">
        <v>350</v>
      </c>
      <c r="B71" t="s">
        <v>331</v>
      </c>
      <c r="C71" t="s">
        <v>332</v>
      </c>
      <c r="D71" t="s">
        <v>333</v>
      </c>
      <c r="E71" t="s">
        <v>334</v>
      </c>
      <c r="F71" t="s">
        <v>335</v>
      </c>
      <c r="G71">
        <v>700063</v>
      </c>
      <c r="H71" t="s">
        <v>247</v>
      </c>
      <c r="I71" t="s">
        <v>241</v>
      </c>
      <c r="J71" t="s">
        <v>381</v>
      </c>
    </row>
    <row r="72" spans="1:10" x14ac:dyDescent="0.3">
      <c r="A72" t="s">
        <v>350</v>
      </c>
      <c r="B72" t="s">
        <v>331</v>
      </c>
      <c r="C72" t="s">
        <v>332</v>
      </c>
      <c r="D72" t="s">
        <v>333</v>
      </c>
      <c r="E72" t="s">
        <v>334</v>
      </c>
      <c r="F72" t="s">
        <v>335</v>
      </c>
      <c r="G72">
        <v>700046</v>
      </c>
      <c r="H72" t="s">
        <v>247</v>
      </c>
      <c r="I72" t="s">
        <v>239</v>
      </c>
      <c r="J72" t="s">
        <v>382</v>
      </c>
    </row>
    <row r="73" spans="1:10" x14ac:dyDescent="0.3">
      <c r="A73" t="s">
        <v>249</v>
      </c>
      <c r="B73" t="s">
        <v>250</v>
      </c>
      <c r="C73" t="s">
        <v>251</v>
      </c>
      <c r="D73" t="s">
        <v>252</v>
      </c>
      <c r="E73" t="s">
        <v>253</v>
      </c>
      <c r="F73" t="s">
        <v>254</v>
      </c>
      <c r="G73">
        <v>40715</v>
      </c>
      <c r="H73" t="s">
        <v>255</v>
      </c>
      <c r="I73" t="s">
        <v>241</v>
      </c>
      <c r="J73" t="s">
        <v>383</v>
      </c>
    </row>
    <row r="74" spans="1:10" x14ac:dyDescent="0.3">
      <c r="A74" t="s">
        <v>251</v>
      </c>
      <c r="B74" t="s">
        <v>250</v>
      </c>
      <c r="C74" t="s">
        <v>251</v>
      </c>
      <c r="D74" t="s">
        <v>252</v>
      </c>
      <c r="E74" t="s">
        <v>253</v>
      </c>
      <c r="F74" t="s">
        <v>317</v>
      </c>
      <c r="G74">
        <v>10249</v>
      </c>
      <c r="H74" t="s">
        <v>318</v>
      </c>
      <c r="I74" t="s">
        <v>241</v>
      </c>
      <c r="J74" t="s">
        <v>384</v>
      </c>
    </row>
    <row r="75" spans="1:10" x14ac:dyDescent="0.3">
      <c r="A75" t="s">
        <v>265</v>
      </c>
      <c r="B75" t="s">
        <v>266</v>
      </c>
      <c r="C75" t="s">
        <v>267</v>
      </c>
      <c r="D75" t="s">
        <v>268</v>
      </c>
      <c r="E75" t="s">
        <v>269</v>
      </c>
      <c r="F75" t="s">
        <v>270</v>
      </c>
      <c r="G75">
        <v>30570</v>
      </c>
      <c r="H75" t="s">
        <v>271</v>
      </c>
      <c r="I75" t="s">
        <v>256</v>
      </c>
      <c r="J75" t="s">
        <v>385</v>
      </c>
    </row>
    <row r="76" spans="1:10" x14ac:dyDescent="0.3">
      <c r="A76" t="s">
        <v>386</v>
      </c>
      <c r="B76" t="s">
        <v>234</v>
      </c>
      <c r="C76" t="s">
        <v>235</v>
      </c>
      <c r="D76" t="s">
        <v>236</v>
      </c>
      <c r="E76" t="s">
        <v>237</v>
      </c>
      <c r="F76" t="s">
        <v>387</v>
      </c>
      <c r="G76">
        <v>1110166</v>
      </c>
      <c r="H76" t="s">
        <v>388</v>
      </c>
      <c r="I76" t="s">
        <v>239</v>
      </c>
      <c r="J76" t="s">
        <v>389</v>
      </c>
    </row>
    <row r="77" spans="1:10" x14ac:dyDescent="0.3">
      <c r="A77" t="s">
        <v>265</v>
      </c>
      <c r="B77" t="s">
        <v>266</v>
      </c>
      <c r="C77" t="s">
        <v>267</v>
      </c>
      <c r="D77" t="s">
        <v>268</v>
      </c>
      <c r="E77" t="s">
        <v>269</v>
      </c>
      <c r="F77" t="s">
        <v>270</v>
      </c>
      <c r="G77">
        <v>30409</v>
      </c>
      <c r="H77" t="s">
        <v>271</v>
      </c>
      <c r="I77" t="s">
        <v>241</v>
      </c>
      <c r="J77" t="s">
        <v>390</v>
      </c>
    </row>
    <row r="78" spans="1:10" x14ac:dyDescent="0.3">
      <c r="A78" t="s">
        <v>391</v>
      </c>
      <c r="B78" t="s">
        <v>279</v>
      </c>
      <c r="C78" t="s">
        <v>280</v>
      </c>
      <c r="D78" t="s">
        <v>281</v>
      </c>
      <c r="E78" t="s">
        <v>282</v>
      </c>
      <c r="F78" t="s">
        <v>391</v>
      </c>
      <c r="G78">
        <v>730084</v>
      </c>
      <c r="H78" t="s">
        <v>392</v>
      </c>
      <c r="I78" t="s">
        <v>239</v>
      </c>
      <c r="J78" t="s">
        <v>393</v>
      </c>
    </row>
    <row r="79" spans="1:10" x14ac:dyDescent="0.3">
      <c r="A79" t="s">
        <v>350</v>
      </c>
      <c r="B79" t="s">
        <v>331</v>
      </c>
      <c r="C79" t="s">
        <v>332</v>
      </c>
      <c r="D79" t="s">
        <v>333</v>
      </c>
      <c r="E79" t="s">
        <v>334</v>
      </c>
      <c r="F79" t="s">
        <v>335</v>
      </c>
      <c r="G79">
        <v>700097</v>
      </c>
      <c r="H79" t="s">
        <v>247</v>
      </c>
      <c r="I79" t="s">
        <v>241</v>
      </c>
      <c r="J79" t="s">
        <v>394</v>
      </c>
    </row>
    <row r="80" spans="1:10" x14ac:dyDescent="0.3">
      <c r="A80" t="s">
        <v>350</v>
      </c>
      <c r="B80" t="s">
        <v>331</v>
      </c>
      <c r="C80" t="s">
        <v>332</v>
      </c>
      <c r="D80" t="s">
        <v>333</v>
      </c>
      <c r="E80" t="s">
        <v>334</v>
      </c>
      <c r="F80" t="s">
        <v>335</v>
      </c>
      <c r="G80">
        <v>700131</v>
      </c>
      <c r="H80" t="s">
        <v>247</v>
      </c>
      <c r="I80" t="s">
        <v>256</v>
      </c>
      <c r="J80" t="s">
        <v>395</v>
      </c>
    </row>
    <row r="81" spans="1:10" x14ac:dyDescent="0.3">
      <c r="A81" t="s">
        <v>265</v>
      </c>
      <c r="B81" t="s">
        <v>266</v>
      </c>
      <c r="C81" t="s">
        <v>267</v>
      </c>
      <c r="D81" t="s">
        <v>268</v>
      </c>
      <c r="E81" t="s">
        <v>269</v>
      </c>
      <c r="F81" t="s">
        <v>270</v>
      </c>
      <c r="G81">
        <v>30415</v>
      </c>
      <c r="H81" t="s">
        <v>271</v>
      </c>
      <c r="I81" t="s">
        <v>241</v>
      </c>
      <c r="J81" t="s">
        <v>396</v>
      </c>
    </row>
    <row r="82" spans="1:10" x14ac:dyDescent="0.3">
      <c r="A82" t="s">
        <v>251</v>
      </c>
      <c r="B82" t="s">
        <v>250</v>
      </c>
      <c r="C82" t="s">
        <v>251</v>
      </c>
      <c r="D82" t="s">
        <v>252</v>
      </c>
      <c r="E82" t="s">
        <v>253</v>
      </c>
      <c r="F82" t="s">
        <v>317</v>
      </c>
      <c r="G82">
        <v>10521</v>
      </c>
      <c r="H82" t="s">
        <v>318</v>
      </c>
      <c r="I82" t="s">
        <v>256</v>
      </c>
      <c r="J82" t="s">
        <v>397</v>
      </c>
    </row>
    <row r="83" spans="1:10" x14ac:dyDescent="0.3">
      <c r="A83" t="s">
        <v>350</v>
      </c>
      <c r="B83" t="s">
        <v>331</v>
      </c>
      <c r="C83" t="s">
        <v>332</v>
      </c>
      <c r="D83" t="s">
        <v>333</v>
      </c>
      <c r="E83" t="s">
        <v>334</v>
      </c>
      <c r="F83" t="s">
        <v>335</v>
      </c>
      <c r="G83">
        <v>700059</v>
      </c>
      <c r="H83" t="s">
        <v>247</v>
      </c>
      <c r="I83" t="s">
        <v>256</v>
      </c>
      <c r="J83" t="s">
        <v>398</v>
      </c>
    </row>
    <row r="84" spans="1:10" x14ac:dyDescent="0.3">
      <c r="A84" t="s">
        <v>399</v>
      </c>
      <c r="B84" t="s">
        <v>325</v>
      </c>
      <c r="C84" t="s">
        <v>326</v>
      </c>
      <c r="D84" t="s">
        <v>327</v>
      </c>
      <c r="E84" t="s">
        <v>328</v>
      </c>
      <c r="F84" t="s">
        <v>399</v>
      </c>
      <c r="G84">
        <v>1140044</v>
      </c>
      <c r="H84" t="s">
        <v>400</v>
      </c>
      <c r="I84" t="s">
        <v>239</v>
      </c>
      <c r="J84" t="s">
        <v>401</v>
      </c>
    </row>
    <row r="85" spans="1:10" x14ac:dyDescent="0.3">
      <c r="A85" t="s">
        <v>402</v>
      </c>
      <c r="B85" t="s">
        <v>331</v>
      </c>
      <c r="C85" t="s">
        <v>235</v>
      </c>
      <c r="D85" t="s">
        <v>403</v>
      </c>
      <c r="E85" t="s">
        <v>404</v>
      </c>
      <c r="F85" t="s">
        <v>402</v>
      </c>
      <c r="G85">
        <v>720081</v>
      </c>
      <c r="H85" t="s">
        <v>405</v>
      </c>
      <c r="I85" t="s">
        <v>256</v>
      </c>
      <c r="J85" t="s">
        <v>406</v>
      </c>
    </row>
    <row r="86" spans="1:10" x14ac:dyDescent="0.3">
      <c r="A86" t="s">
        <v>386</v>
      </c>
      <c r="B86" t="s">
        <v>234</v>
      </c>
      <c r="C86" t="s">
        <v>235</v>
      </c>
      <c r="D86" t="s">
        <v>236</v>
      </c>
      <c r="E86" t="s">
        <v>237</v>
      </c>
      <c r="F86" t="s">
        <v>387</v>
      </c>
      <c r="G86">
        <v>1110093</v>
      </c>
      <c r="H86" t="s">
        <v>388</v>
      </c>
      <c r="I86" t="s">
        <v>256</v>
      </c>
      <c r="J86" t="s">
        <v>407</v>
      </c>
    </row>
    <row r="87" spans="1:10" x14ac:dyDescent="0.3">
      <c r="A87" t="s">
        <v>246</v>
      </c>
      <c r="B87" t="s">
        <v>234</v>
      </c>
      <c r="C87" t="s">
        <v>235</v>
      </c>
      <c r="D87" t="s">
        <v>236</v>
      </c>
      <c r="E87" t="s">
        <v>237</v>
      </c>
      <c r="F87" t="s">
        <v>246</v>
      </c>
      <c r="G87">
        <v>110435</v>
      </c>
      <c r="H87" t="s">
        <v>247</v>
      </c>
      <c r="I87" t="s">
        <v>241</v>
      </c>
      <c r="J87" t="s">
        <v>408</v>
      </c>
    </row>
    <row r="88" spans="1:10" x14ac:dyDescent="0.3">
      <c r="A88" t="s">
        <v>409</v>
      </c>
      <c r="B88" t="s">
        <v>234</v>
      </c>
      <c r="C88" t="s">
        <v>235</v>
      </c>
      <c r="D88" t="s">
        <v>236</v>
      </c>
      <c r="E88" t="s">
        <v>237</v>
      </c>
      <c r="F88" t="s">
        <v>246</v>
      </c>
      <c r="G88">
        <v>1030063</v>
      </c>
      <c r="H88" t="s">
        <v>410</v>
      </c>
      <c r="I88" t="s">
        <v>241</v>
      </c>
      <c r="J88" t="s">
        <v>411</v>
      </c>
    </row>
    <row r="89" spans="1:10" x14ac:dyDescent="0.3">
      <c r="A89" t="s">
        <v>409</v>
      </c>
      <c r="B89" t="s">
        <v>234</v>
      </c>
      <c r="C89" t="s">
        <v>235</v>
      </c>
      <c r="D89" t="s">
        <v>236</v>
      </c>
      <c r="E89" t="s">
        <v>237</v>
      </c>
      <c r="F89" t="s">
        <v>246</v>
      </c>
      <c r="G89">
        <v>1030084</v>
      </c>
      <c r="H89" t="s">
        <v>410</v>
      </c>
      <c r="I89" t="s">
        <v>239</v>
      </c>
      <c r="J89" t="s">
        <v>412</v>
      </c>
    </row>
    <row r="90" spans="1:10" x14ac:dyDescent="0.3">
      <c r="A90" t="s">
        <v>409</v>
      </c>
      <c r="B90" t="s">
        <v>234</v>
      </c>
      <c r="C90" t="s">
        <v>235</v>
      </c>
      <c r="D90" t="s">
        <v>236</v>
      </c>
      <c r="E90" t="s">
        <v>237</v>
      </c>
      <c r="F90" t="s">
        <v>246</v>
      </c>
      <c r="G90">
        <v>1030086</v>
      </c>
      <c r="H90" t="s">
        <v>410</v>
      </c>
      <c r="I90" t="s">
        <v>256</v>
      </c>
      <c r="J90" t="s">
        <v>413</v>
      </c>
    </row>
    <row r="91" spans="1:10" x14ac:dyDescent="0.3">
      <c r="A91" t="s">
        <v>409</v>
      </c>
      <c r="B91" t="s">
        <v>234</v>
      </c>
      <c r="C91" t="s">
        <v>235</v>
      </c>
      <c r="D91" t="s">
        <v>236</v>
      </c>
      <c r="E91" t="s">
        <v>237</v>
      </c>
      <c r="F91" t="s">
        <v>246</v>
      </c>
      <c r="G91">
        <v>1030108</v>
      </c>
      <c r="H91" t="s">
        <v>410</v>
      </c>
      <c r="I91" t="s">
        <v>239</v>
      </c>
      <c r="J91" t="s">
        <v>414</v>
      </c>
    </row>
    <row r="92" spans="1:10" x14ac:dyDescent="0.3">
      <c r="A92" t="s">
        <v>409</v>
      </c>
      <c r="B92" t="s">
        <v>234</v>
      </c>
      <c r="C92" t="s">
        <v>235</v>
      </c>
      <c r="D92" t="s">
        <v>236</v>
      </c>
      <c r="E92" t="s">
        <v>237</v>
      </c>
      <c r="F92" t="s">
        <v>246</v>
      </c>
      <c r="G92">
        <v>1030107</v>
      </c>
      <c r="H92" t="s">
        <v>410</v>
      </c>
      <c r="I92" t="s">
        <v>256</v>
      </c>
      <c r="J92" t="s">
        <v>415</v>
      </c>
    </row>
    <row r="93" spans="1:10" x14ac:dyDescent="0.3">
      <c r="A93" t="s">
        <v>409</v>
      </c>
      <c r="B93" t="s">
        <v>234</v>
      </c>
      <c r="C93" t="s">
        <v>235</v>
      </c>
      <c r="D93" t="s">
        <v>236</v>
      </c>
      <c r="E93" t="s">
        <v>237</v>
      </c>
      <c r="F93" t="s">
        <v>246</v>
      </c>
      <c r="G93">
        <v>1030163</v>
      </c>
      <c r="H93" t="s">
        <v>410</v>
      </c>
      <c r="I93" t="s">
        <v>241</v>
      </c>
      <c r="J93" t="s">
        <v>416</v>
      </c>
    </row>
    <row r="94" spans="1:10" x14ac:dyDescent="0.3">
      <c r="A94" t="s">
        <v>409</v>
      </c>
      <c r="B94" t="s">
        <v>234</v>
      </c>
      <c r="C94" t="s">
        <v>235</v>
      </c>
      <c r="D94" t="s">
        <v>236</v>
      </c>
      <c r="E94" t="s">
        <v>237</v>
      </c>
      <c r="F94" t="s">
        <v>246</v>
      </c>
      <c r="G94">
        <v>1030224</v>
      </c>
      <c r="H94" t="s">
        <v>410</v>
      </c>
      <c r="I94" t="s">
        <v>256</v>
      </c>
      <c r="J94" t="s">
        <v>417</v>
      </c>
    </row>
    <row r="95" spans="1:10" x14ac:dyDescent="0.3">
      <c r="A95" t="s">
        <v>409</v>
      </c>
      <c r="B95" t="s">
        <v>234</v>
      </c>
      <c r="C95" t="s">
        <v>235</v>
      </c>
      <c r="D95" t="s">
        <v>236</v>
      </c>
      <c r="E95" t="s">
        <v>237</v>
      </c>
      <c r="F95" t="s">
        <v>246</v>
      </c>
      <c r="G95">
        <v>1030205</v>
      </c>
      <c r="H95" t="s">
        <v>410</v>
      </c>
      <c r="I95" t="s">
        <v>241</v>
      </c>
      <c r="J95" t="s">
        <v>418</v>
      </c>
    </row>
    <row r="96" spans="1:10" x14ac:dyDescent="0.3">
      <c r="A96" t="s">
        <v>409</v>
      </c>
      <c r="B96" t="s">
        <v>234</v>
      </c>
      <c r="C96" t="s">
        <v>235</v>
      </c>
      <c r="D96" t="s">
        <v>236</v>
      </c>
      <c r="E96" t="s">
        <v>237</v>
      </c>
      <c r="F96" t="s">
        <v>246</v>
      </c>
      <c r="G96">
        <v>1030257</v>
      </c>
      <c r="H96" t="s">
        <v>410</v>
      </c>
      <c r="I96" t="s">
        <v>256</v>
      </c>
      <c r="J96" t="s">
        <v>419</v>
      </c>
    </row>
    <row r="97" spans="1:10" x14ac:dyDescent="0.3">
      <c r="A97" t="s">
        <v>409</v>
      </c>
      <c r="B97" t="s">
        <v>234</v>
      </c>
      <c r="C97" t="s">
        <v>235</v>
      </c>
      <c r="D97" t="s">
        <v>236</v>
      </c>
      <c r="E97" t="s">
        <v>237</v>
      </c>
      <c r="F97" t="s">
        <v>246</v>
      </c>
      <c r="G97">
        <v>1030260</v>
      </c>
      <c r="H97" t="s">
        <v>410</v>
      </c>
      <c r="I97" t="s">
        <v>256</v>
      </c>
      <c r="J97" t="s">
        <v>420</v>
      </c>
    </row>
    <row r="98" spans="1:10" x14ac:dyDescent="0.3">
      <c r="A98" t="s">
        <v>409</v>
      </c>
      <c r="B98" t="s">
        <v>234</v>
      </c>
      <c r="C98" t="s">
        <v>235</v>
      </c>
      <c r="D98" t="s">
        <v>236</v>
      </c>
      <c r="E98" t="s">
        <v>237</v>
      </c>
      <c r="F98" t="s">
        <v>246</v>
      </c>
      <c r="G98">
        <v>1030255</v>
      </c>
      <c r="H98" t="s">
        <v>410</v>
      </c>
      <c r="I98" t="s">
        <v>241</v>
      </c>
      <c r="J98" t="s">
        <v>421</v>
      </c>
    </row>
    <row r="99" spans="1:10" x14ac:dyDescent="0.3">
      <c r="A99" t="s">
        <v>422</v>
      </c>
      <c r="B99" t="s">
        <v>234</v>
      </c>
      <c r="C99" t="s">
        <v>235</v>
      </c>
      <c r="D99" t="s">
        <v>236</v>
      </c>
      <c r="E99" t="s">
        <v>237</v>
      </c>
      <c r="F99" t="s">
        <v>422</v>
      </c>
      <c r="G99">
        <v>120676</v>
      </c>
      <c r="H99" t="s">
        <v>247</v>
      </c>
      <c r="I99" t="s">
        <v>239</v>
      </c>
      <c r="J99" t="s">
        <v>423</v>
      </c>
    </row>
    <row r="100" spans="1:10" x14ac:dyDescent="0.3">
      <c r="A100" t="s">
        <v>422</v>
      </c>
      <c r="B100" t="s">
        <v>234</v>
      </c>
      <c r="C100" t="s">
        <v>235</v>
      </c>
      <c r="D100" t="s">
        <v>236</v>
      </c>
      <c r="E100" t="s">
        <v>237</v>
      </c>
      <c r="F100" t="s">
        <v>422</v>
      </c>
      <c r="G100">
        <v>120672</v>
      </c>
      <c r="H100" t="s">
        <v>247</v>
      </c>
      <c r="I100" t="s">
        <v>256</v>
      </c>
      <c r="J100" t="s">
        <v>424</v>
      </c>
    </row>
    <row r="101" spans="1:10" x14ac:dyDescent="0.3">
      <c r="A101" t="s">
        <v>386</v>
      </c>
      <c r="B101" t="s">
        <v>234</v>
      </c>
      <c r="C101" t="s">
        <v>235</v>
      </c>
      <c r="D101" t="s">
        <v>236</v>
      </c>
      <c r="E101" t="s">
        <v>237</v>
      </c>
      <c r="F101" t="s">
        <v>387</v>
      </c>
      <c r="G101">
        <v>1110091</v>
      </c>
      <c r="H101" t="s">
        <v>388</v>
      </c>
      <c r="I101" t="s">
        <v>241</v>
      </c>
      <c r="J101" t="s">
        <v>425</v>
      </c>
    </row>
    <row r="102" spans="1:10" x14ac:dyDescent="0.3">
      <c r="A102" t="s">
        <v>386</v>
      </c>
      <c r="B102" t="s">
        <v>234</v>
      </c>
      <c r="C102" t="s">
        <v>235</v>
      </c>
      <c r="D102" t="s">
        <v>236</v>
      </c>
      <c r="E102" t="s">
        <v>237</v>
      </c>
      <c r="F102" t="s">
        <v>387</v>
      </c>
      <c r="G102">
        <v>1110134</v>
      </c>
      <c r="H102" t="s">
        <v>388</v>
      </c>
      <c r="I102" t="s">
        <v>239</v>
      </c>
      <c r="J102" t="s">
        <v>426</v>
      </c>
    </row>
    <row r="103" spans="1:10" x14ac:dyDescent="0.3">
      <c r="A103" t="s">
        <v>409</v>
      </c>
      <c r="B103" t="s">
        <v>234</v>
      </c>
      <c r="C103" t="s">
        <v>235</v>
      </c>
      <c r="D103" t="s">
        <v>236</v>
      </c>
      <c r="E103" t="s">
        <v>237</v>
      </c>
      <c r="F103" t="s">
        <v>246</v>
      </c>
      <c r="G103">
        <v>1030123</v>
      </c>
      <c r="H103" t="s">
        <v>410</v>
      </c>
      <c r="I103" t="s">
        <v>241</v>
      </c>
      <c r="J103" t="s">
        <v>427</v>
      </c>
    </row>
    <row r="104" spans="1:10" x14ac:dyDescent="0.3">
      <c r="A104" t="s">
        <v>409</v>
      </c>
      <c r="B104" t="s">
        <v>234</v>
      </c>
      <c r="C104" t="s">
        <v>235</v>
      </c>
      <c r="D104" t="s">
        <v>236</v>
      </c>
      <c r="E104" t="s">
        <v>237</v>
      </c>
      <c r="F104" t="s">
        <v>246</v>
      </c>
      <c r="G104">
        <v>1030218</v>
      </c>
      <c r="H104" t="s">
        <v>410</v>
      </c>
      <c r="I104" t="s">
        <v>256</v>
      </c>
      <c r="J104" t="s">
        <v>428</v>
      </c>
    </row>
    <row r="105" spans="1:10" x14ac:dyDescent="0.3">
      <c r="A105" t="s">
        <v>409</v>
      </c>
      <c r="B105" t="s">
        <v>234</v>
      </c>
      <c r="C105" t="s">
        <v>235</v>
      </c>
      <c r="D105" t="s">
        <v>236</v>
      </c>
      <c r="E105" t="s">
        <v>237</v>
      </c>
      <c r="F105" t="s">
        <v>246</v>
      </c>
      <c r="G105">
        <v>1030216</v>
      </c>
      <c r="H105" t="s">
        <v>410</v>
      </c>
      <c r="I105" t="s">
        <v>239</v>
      </c>
      <c r="J105" t="s">
        <v>429</v>
      </c>
    </row>
    <row r="106" spans="1:10" x14ac:dyDescent="0.3">
      <c r="A106" t="s">
        <v>386</v>
      </c>
      <c r="B106" t="s">
        <v>234</v>
      </c>
      <c r="C106" t="s">
        <v>235</v>
      </c>
      <c r="D106" t="s">
        <v>236</v>
      </c>
      <c r="E106" t="s">
        <v>237</v>
      </c>
      <c r="F106" t="s">
        <v>387</v>
      </c>
      <c r="G106">
        <v>1110059</v>
      </c>
      <c r="H106" t="s">
        <v>388</v>
      </c>
      <c r="I106" t="s">
        <v>241</v>
      </c>
      <c r="J106" t="s">
        <v>430</v>
      </c>
    </row>
    <row r="107" spans="1:10" x14ac:dyDescent="0.3">
      <c r="A107" t="s">
        <v>246</v>
      </c>
      <c r="B107" t="s">
        <v>234</v>
      </c>
      <c r="C107" t="s">
        <v>235</v>
      </c>
      <c r="D107" t="s">
        <v>236</v>
      </c>
      <c r="E107" t="s">
        <v>237</v>
      </c>
      <c r="F107" t="s">
        <v>246</v>
      </c>
      <c r="G107">
        <v>110902</v>
      </c>
      <c r="H107" t="s">
        <v>247</v>
      </c>
      <c r="I107" t="s">
        <v>239</v>
      </c>
      <c r="J107" t="s">
        <v>431</v>
      </c>
    </row>
    <row r="108" spans="1:10" x14ac:dyDescent="0.3">
      <c r="A108" t="s">
        <v>432</v>
      </c>
      <c r="B108" t="s">
        <v>234</v>
      </c>
      <c r="C108" t="s">
        <v>235</v>
      </c>
      <c r="D108" t="s">
        <v>236</v>
      </c>
      <c r="E108" t="s">
        <v>237</v>
      </c>
      <c r="F108" t="s">
        <v>432</v>
      </c>
      <c r="G108">
        <v>130067</v>
      </c>
      <c r="H108" t="s">
        <v>433</v>
      </c>
      <c r="I108" t="s">
        <v>241</v>
      </c>
      <c r="J108" t="s">
        <v>434</v>
      </c>
    </row>
    <row r="109" spans="1:10" x14ac:dyDescent="0.3">
      <c r="A109" t="s">
        <v>246</v>
      </c>
      <c r="B109" t="s">
        <v>234</v>
      </c>
      <c r="C109" t="s">
        <v>235</v>
      </c>
      <c r="D109" t="s">
        <v>236</v>
      </c>
      <c r="E109" t="s">
        <v>237</v>
      </c>
      <c r="F109" t="s">
        <v>246</v>
      </c>
      <c r="G109">
        <v>110927</v>
      </c>
      <c r="H109" t="s">
        <v>247</v>
      </c>
      <c r="I109" t="s">
        <v>241</v>
      </c>
      <c r="J109" t="s">
        <v>435</v>
      </c>
    </row>
    <row r="110" spans="1:10" x14ac:dyDescent="0.3">
      <c r="A110" t="s">
        <v>386</v>
      </c>
      <c r="B110" t="s">
        <v>234</v>
      </c>
      <c r="C110" t="s">
        <v>235</v>
      </c>
      <c r="D110" t="s">
        <v>236</v>
      </c>
      <c r="E110" t="s">
        <v>237</v>
      </c>
      <c r="F110" t="s">
        <v>387</v>
      </c>
      <c r="G110">
        <v>1110080</v>
      </c>
      <c r="H110" t="s">
        <v>388</v>
      </c>
      <c r="I110" t="s">
        <v>239</v>
      </c>
      <c r="J110" t="s">
        <v>436</v>
      </c>
    </row>
    <row r="111" spans="1:10" x14ac:dyDescent="0.3">
      <c r="A111" t="s">
        <v>386</v>
      </c>
      <c r="B111" t="s">
        <v>234</v>
      </c>
      <c r="C111" t="s">
        <v>235</v>
      </c>
      <c r="D111" t="s">
        <v>236</v>
      </c>
      <c r="E111" t="s">
        <v>237</v>
      </c>
      <c r="F111" t="s">
        <v>387</v>
      </c>
      <c r="G111">
        <v>1110107</v>
      </c>
      <c r="H111" t="s">
        <v>388</v>
      </c>
      <c r="I111" t="s">
        <v>241</v>
      </c>
      <c r="J111" t="s">
        <v>437</v>
      </c>
    </row>
    <row r="112" spans="1:10" x14ac:dyDescent="0.3">
      <c r="A112" t="s">
        <v>243</v>
      </c>
      <c r="B112" t="s">
        <v>234</v>
      </c>
      <c r="C112" t="s">
        <v>235</v>
      </c>
      <c r="D112" t="s">
        <v>236</v>
      </c>
      <c r="E112" t="s">
        <v>237</v>
      </c>
      <c r="F112" t="s">
        <v>243</v>
      </c>
      <c r="G112">
        <v>160386</v>
      </c>
      <c r="H112" t="s">
        <v>244</v>
      </c>
      <c r="I112" t="s">
        <v>256</v>
      </c>
      <c r="J112" t="s">
        <v>438</v>
      </c>
    </row>
    <row r="113" spans="1:10" x14ac:dyDescent="0.3">
      <c r="A113" t="s">
        <v>246</v>
      </c>
      <c r="B113" t="s">
        <v>234</v>
      </c>
      <c r="C113" t="s">
        <v>235</v>
      </c>
      <c r="D113" t="s">
        <v>236</v>
      </c>
      <c r="E113" t="s">
        <v>237</v>
      </c>
      <c r="F113" t="s">
        <v>246</v>
      </c>
      <c r="G113">
        <v>110335</v>
      </c>
      <c r="H113" t="s">
        <v>247</v>
      </c>
      <c r="I113" t="s">
        <v>241</v>
      </c>
      <c r="J113" t="s">
        <v>439</v>
      </c>
    </row>
    <row r="114" spans="1:10" x14ac:dyDescent="0.3">
      <c r="A114" t="s">
        <v>233</v>
      </c>
      <c r="B114" t="s">
        <v>234</v>
      </c>
      <c r="C114" t="s">
        <v>235</v>
      </c>
      <c r="D114" t="s">
        <v>236</v>
      </c>
      <c r="E114" t="s">
        <v>237</v>
      </c>
      <c r="F114" t="s">
        <v>233</v>
      </c>
      <c r="G114">
        <v>100473</v>
      </c>
      <c r="H114" t="s">
        <v>238</v>
      </c>
      <c r="I114" t="s">
        <v>256</v>
      </c>
      <c r="J114" t="s">
        <v>440</v>
      </c>
    </row>
    <row r="115" spans="1:10" x14ac:dyDescent="0.3">
      <c r="A115" t="s">
        <v>386</v>
      </c>
      <c r="B115" t="s">
        <v>234</v>
      </c>
      <c r="C115" t="s">
        <v>235</v>
      </c>
      <c r="D115" t="s">
        <v>236</v>
      </c>
      <c r="E115" t="s">
        <v>237</v>
      </c>
      <c r="F115" t="s">
        <v>387</v>
      </c>
      <c r="G115">
        <v>1110054</v>
      </c>
      <c r="H115" t="s">
        <v>388</v>
      </c>
      <c r="I115" t="s">
        <v>256</v>
      </c>
      <c r="J115" t="s">
        <v>441</v>
      </c>
    </row>
    <row r="116" spans="1:10" x14ac:dyDescent="0.3">
      <c r="A116" t="s">
        <v>386</v>
      </c>
      <c r="B116" t="s">
        <v>234</v>
      </c>
      <c r="C116" t="s">
        <v>235</v>
      </c>
      <c r="D116" t="s">
        <v>236</v>
      </c>
      <c r="E116" t="s">
        <v>237</v>
      </c>
      <c r="F116" t="s">
        <v>387</v>
      </c>
      <c r="G116">
        <v>1110078</v>
      </c>
      <c r="H116" t="s">
        <v>388</v>
      </c>
      <c r="I116" t="s">
        <v>256</v>
      </c>
      <c r="J116" t="s">
        <v>442</v>
      </c>
    </row>
    <row r="117" spans="1:10" x14ac:dyDescent="0.3">
      <c r="A117" t="s">
        <v>246</v>
      </c>
      <c r="B117" t="s">
        <v>234</v>
      </c>
      <c r="C117" t="s">
        <v>235</v>
      </c>
      <c r="D117" t="s">
        <v>236</v>
      </c>
      <c r="E117" t="s">
        <v>237</v>
      </c>
      <c r="F117" t="s">
        <v>246</v>
      </c>
      <c r="G117">
        <v>110975</v>
      </c>
      <c r="H117" t="s">
        <v>247</v>
      </c>
      <c r="I117" t="s">
        <v>241</v>
      </c>
      <c r="J117" t="s">
        <v>443</v>
      </c>
    </row>
    <row r="118" spans="1:10" x14ac:dyDescent="0.3">
      <c r="A118" t="s">
        <v>386</v>
      </c>
      <c r="B118" t="s">
        <v>234</v>
      </c>
      <c r="C118" t="s">
        <v>235</v>
      </c>
      <c r="D118" t="s">
        <v>236</v>
      </c>
      <c r="E118" t="s">
        <v>237</v>
      </c>
      <c r="F118" t="s">
        <v>387</v>
      </c>
      <c r="G118">
        <v>1110074</v>
      </c>
      <c r="H118" t="s">
        <v>388</v>
      </c>
      <c r="I118" t="s">
        <v>239</v>
      </c>
      <c r="J118" t="s">
        <v>444</v>
      </c>
    </row>
    <row r="119" spans="1:10" x14ac:dyDescent="0.3">
      <c r="A119" t="s">
        <v>422</v>
      </c>
      <c r="B119" t="s">
        <v>234</v>
      </c>
      <c r="C119" t="s">
        <v>235</v>
      </c>
      <c r="D119" t="s">
        <v>236</v>
      </c>
      <c r="E119" t="s">
        <v>237</v>
      </c>
      <c r="F119" t="s">
        <v>422</v>
      </c>
      <c r="G119">
        <v>120047</v>
      </c>
      <c r="H119" t="s">
        <v>247</v>
      </c>
      <c r="I119" t="s">
        <v>241</v>
      </c>
      <c r="J119" t="s">
        <v>445</v>
      </c>
    </row>
    <row r="120" spans="1:10" x14ac:dyDescent="0.3">
      <c r="A120" t="s">
        <v>386</v>
      </c>
      <c r="B120" t="s">
        <v>234</v>
      </c>
      <c r="C120" t="s">
        <v>235</v>
      </c>
      <c r="D120" t="s">
        <v>236</v>
      </c>
      <c r="E120" t="s">
        <v>237</v>
      </c>
      <c r="F120" t="s">
        <v>387</v>
      </c>
      <c r="G120">
        <v>1110026</v>
      </c>
      <c r="H120" t="s">
        <v>388</v>
      </c>
      <c r="I120" t="s">
        <v>239</v>
      </c>
      <c r="J120" t="s">
        <v>446</v>
      </c>
    </row>
    <row r="121" spans="1:10" x14ac:dyDescent="0.3">
      <c r="A121" t="s">
        <v>386</v>
      </c>
      <c r="B121" t="s">
        <v>234</v>
      </c>
      <c r="C121" t="s">
        <v>235</v>
      </c>
      <c r="D121" t="s">
        <v>236</v>
      </c>
      <c r="E121" t="s">
        <v>237</v>
      </c>
      <c r="F121" t="s">
        <v>387</v>
      </c>
      <c r="G121">
        <v>1110085</v>
      </c>
      <c r="H121" t="s">
        <v>388</v>
      </c>
      <c r="I121" t="s">
        <v>241</v>
      </c>
      <c r="J121" t="s">
        <v>447</v>
      </c>
    </row>
    <row r="122" spans="1:10" x14ac:dyDescent="0.3">
      <c r="A122" t="s">
        <v>246</v>
      </c>
      <c r="B122" t="s">
        <v>234</v>
      </c>
      <c r="C122" t="s">
        <v>235</v>
      </c>
      <c r="D122" t="s">
        <v>236</v>
      </c>
      <c r="E122" t="s">
        <v>237</v>
      </c>
      <c r="F122" t="s">
        <v>246</v>
      </c>
      <c r="G122">
        <v>110107</v>
      </c>
      <c r="H122" t="s">
        <v>247</v>
      </c>
      <c r="I122" t="s">
        <v>241</v>
      </c>
      <c r="J122" t="s">
        <v>448</v>
      </c>
    </row>
    <row r="123" spans="1:10" x14ac:dyDescent="0.3">
      <c r="A123" t="s">
        <v>246</v>
      </c>
      <c r="B123" t="s">
        <v>234</v>
      </c>
      <c r="C123" t="s">
        <v>235</v>
      </c>
      <c r="D123" t="s">
        <v>236</v>
      </c>
      <c r="E123" t="s">
        <v>237</v>
      </c>
      <c r="F123" t="s">
        <v>246</v>
      </c>
      <c r="G123">
        <v>110981</v>
      </c>
      <c r="H123" t="s">
        <v>247</v>
      </c>
      <c r="I123" t="s">
        <v>241</v>
      </c>
      <c r="J123" t="s">
        <v>449</v>
      </c>
    </row>
    <row r="124" spans="1:10" x14ac:dyDescent="0.3">
      <c r="A124" t="s">
        <v>246</v>
      </c>
      <c r="B124" t="s">
        <v>234</v>
      </c>
      <c r="C124" t="s">
        <v>235</v>
      </c>
      <c r="D124" t="s">
        <v>236</v>
      </c>
      <c r="E124" t="s">
        <v>237</v>
      </c>
      <c r="F124" t="s">
        <v>246</v>
      </c>
      <c r="G124">
        <v>110963</v>
      </c>
      <c r="H124" t="s">
        <v>247</v>
      </c>
      <c r="I124" t="s">
        <v>241</v>
      </c>
      <c r="J124" t="s">
        <v>450</v>
      </c>
    </row>
    <row r="125" spans="1:10" x14ac:dyDescent="0.3">
      <c r="A125" t="s">
        <v>386</v>
      </c>
      <c r="B125" t="s">
        <v>234</v>
      </c>
      <c r="C125" t="s">
        <v>235</v>
      </c>
      <c r="D125" t="s">
        <v>236</v>
      </c>
      <c r="E125" t="s">
        <v>237</v>
      </c>
      <c r="F125" t="s">
        <v>387</v>
      </c>
      <c r="G125">
        <v>1110160</v>
      </c>
      <c r="H125" t="s">
        <v>388</v>
      </c>
      <c r="I125" t="s">
        <v>239</v>
      </c>
      <c r="J125" t="s">
        <v>451</v>
      </c>
    </row>
    <row r="126" spans="1:10" x14ac:dyDescent="0.3">
      <c r="A126" t="s">
        <v>243</v>
      </c>
      <c r="B126" t="s">
        <v>234</v>
      </c>
      <c r="C126" t="s">
        <v>235</v>
      </c>
      <c r="D126" t="s">
        <v>236</v>
      </c>
      <c r="E126" t="s">
        <v>237</v>
      </c>
      <c r="F126" t="s">
        <v>243</v>
      </c>
      <c r="G126">
        <v>160243</v>
      </c>
      <c r="H126" t="s">
        <v>244</v>
      </c>
      <c r="I126" t="s">
        <v>241</v>
      </c>
      <c r="J126" t="s">
        <v>452</v>
      </c>
    </row>
    <row r="127" spans="1:10" x14ac:dyDescent="0.3">
      <c r="A127" t="s">
        <v>243</v>
      </c>
      <c r="B127" t="s">
        <v>234</v>
      </c>
      <c r="C127" t="s">
        <v>235</v>
      </c>
      <c r="D127" t="s">
        <v>236</v>
      </c>
      <c r="E127" t="s">
        <v>237</v>
      </c>
      <c r="F127" t="s">
        <v>243</v>
      </c>
      <c r="G127">
        <v>160235</v>
      </c>
      <c r="H127" t="s">
        <v>244</v>
      </c>
      <c r="I127" t="s">
        <v>241</v>
      </c>
      <c r="J127" t="s">
        <v>453</v>
      </c>
    </row>
    <row r="128" spans="1:10" x14ac:dyDescent="0.3">
      <c r="A128" t="s">
        <v>386</v>
      </c>
      <c r="B128" t="s">
        <v>234</v>
      </c>
      <c r="C128" t="s">
        <v>235</v>
      </c>
      <c r="D128" t="s">
        <v>236</v>
      </c>
      <c r="E128" t="s">
        <v>237</v>
      </c>
      <c r="F128" t="s">
        <v>387</v>
      </c>
      <c r="G128">
        <v>1110066</v>
      </c>
      <c r="H128" t="s">
        <v>388</v>
      </c>
      <c r="I128" t="s">
        <v>256</v>
      </c>
      <c r="J128" t="s">
        <v>454</v>
      </c>
    </row>
    <row r="129" spans="1:10" x14ac:dyDescent="0.3">
      <c r="A129" t="s">
        <v>422</v>
      </c>
      <c r="B129" t="s">
        <v>234</v>
      </c>
      <c r="C129" t="s">
        <v>235</v>
      </c>
      <c r="D129" t="s">
        <v>236</v>
      </c>
      <c r="E129" t="s">
        <v>237</v>
      </c>
      <c r="F129" t="s">
        <v>422</v>
      </c>
      <c r="G129">
        <v>120470</v>
      </c>
      <c r="H129" t="s">
        <v>247</v>
      </c>
      <c r="I129" t="s">
        <v>239</v>
      </c>
      <c r="J129" t="s">
        <v>455</v>
      </c>
    </row>
    <row r="130" spans="1:10" x14ac:dyDescent="0.3">
      <c r="A130" t="s">
        <v>422</v>
      </c>
      <c r="B130" t="s">
        <v>234</v>
      </c>
      <c r="C130" t="s">
        <v>235</v>
      </c>
      <c r="D130" t="s">
        <v>236</v>
      </c>
      <c r="E130" t="s">
        <v>237</v>
      </c>
      <c r="F130" t="s">
        <v>422</v>
      </c>
      <c r="G130">
        <v>120314</v>
      </c>
      <c r="H130" t="s">
        <v>247</v>
      </c>
      <c r="I130" t="s">
        <v>239</v>
      </c>
      <c r="J130" t="s">
        <v>456</v>
      </c>
    </row>
    <row r="131" spans="1:10" x14ac:dyDescent="0.3">
      <c r="A131" t="s">
        <v>386</v>
      </c>
      <c r="B131" t="s">
        <v>234</v>
      </c>
      <c r="C131" t="s">
        <v>235</v>
      </c>
      <c r="D131" t="s">
        <v>236</v>
      </c>
      <c r="E131" t="s">
        <v>237</v>
      </c>
      <c r="F131" t="s">
        <v>387</v>
      </c>
      <c r="G131">
        <v>1110053</v>
      </c>
      <c r="H131" t="s">
        <v>388</v>
      </c>
      <c r="I131" t="s">
        <v>241</v>
      </c>
      <c r="J131" t="s">
        <v>457</v>
      </c>
    </row>
    <row r="132" spans="1:10" x14ac:dyDescent="0.3">
      <c r="A132" t="s">
        <v>243</v>
      </c>
      <c r="B132" t="s">
        <v>234</v>
      </c>
      <c r="C132" t="s">
        <v>235</v>
      </c>
      <c r="D132" t="s">
        <v>236</v>
      </c>
      <c r="E132" t="s">
        <v>237</v>
      </c>
      <c r="F132" t="s">
        <v>243</v>
      </c>
      <c r="G132">
        <v>160348</v>
      </c>
      <c r="H132" t="s">
        <v>244</v>
      </c>
      <c r="I132" t="s">
        <v>239</v>
      </c>
      <c r="J132" t="s">
        <v>458</v>
      </c>
    </row>
    <row r="133" spans="1:10" x14ac:dyDescent="0.3">
      <c r="A133" t="s">
        <v>246</v>
      </c>
      <c r="B133" t="s">
        <v>234</v>
      </c>
      <c r="C133" t="s">
        <v>235</v>
      </c>
      <c r="D133" t="s">
        <v>236</v>
      </c>
      <c r="E133" t="s">
        <v>237</v>
      </c>
      <c r="F133" t="s">
        <v>246</v>
      </c>
      <c r="G133">
        <v>110957</v>
      </c>
      <c r="H133" t="s">
        <v>247</v>
      </c>
      <c r="I133" t="s">
        <v>241</v>
      </c>
      <c r="J133" t="s">
        <v>459</v>
      </c>
    </row>
    <row r="134" spans="1:10" x14ac:dyDescent="0.3">
      <c r="A134" t="s">
        <v>422</v>
      </c>
      <c r="B134" t="s">
        <v>234</v>
      </c>
      <c r="C134" t="s">
        <v>235</v>
      </c>
      <c r="D134" t="s">
        <v>236</v>
      </c>
      <c r="E134" t="s">
        <v>237</v>
      </c>
      <c r="F134" t="s">
        <v>422</v>
      </c>
      <c r="G134">
        <v>120378</v>
      </c>
      <c r="H134" t="s">
        <v>247</v>
      </c>
      <c r="I134" t="s">
        <v>256</v>
      </c>
      <c r="J134" t="s">
        <v>460</v>
      </c>
    </row>
    <row r="135" spans="1:10" x14ac:dyDescent="0.3">
      <c r="A135" t="s">
        <v>461</v>
      </c>
      <c r="B135" t="s">
        <v>462</v>
      </c>
      <c r="C135" t="s">
        <v>463</v>
      </c>
      <c r="D135" t="s">
        <v>464</v>
      </c>
      <c r="E135" t="s">
        <v>465</v>
      </c>
      <c r="F135" t="s">
        <v>461</v>
      </c>
      <c r="G135">
        <v>440052</v>
      </c>
      <c r="H135" t="s">
        <v>466</v>
      </c>
      <c r="I135" t="s">
        <v>256</v>
      </c>
      <c r="J135" t="s">
        <v>467</v>
      </c>
    </row>
    <row r="136" spans="1:10" x14ac:dyDescent="0.3">
      <c r="A136" t="s">
        <v>468</v>
      </c>
      <c r="B136" t="s">
        <v>462</v>
      </c>
      <c r="C136" t="s">
        <v>463</v>
      </c>
      <c r="D136" t="s">
        <v>464</v>
      </c>
      <c r="E136" t="s">
        <v>465</v>
      </c>
      <c r="F136" t="s">
        <v>468</v>
      </c>
      <c r="G136">
        <v>630081</v>
      </c>
      <c r="H136" t="s">
        <v>469</v>
      </c>
      <c r="I136" t="s">
        <v>256</v>
      </c>
      <c r="J136" t="s">
        <v>470</v>
      </c>
    </row>
    <row r="137" spans="1:10" x14ac:dyDescent="0.3">
      <c r="A137" t="s">
        <v>471</v>
      </c>
      <c r="B137" t="s">
        <v>472</v>
      </c>
      <c r="C137" t="s">
        <v>473</v>
      </c>
      <c r="D137" t="s">
        <v>474</v>
      </c>
      <c r="E137" t="s">
        <v>475</v>
      </c>
      <c r="F137" t="s">
        <v>471</v>
      </c>
      <c r="G137">
        <v>570241</v>
      </c>
      <c r="H137" t="s">
        <v>476</v>
      </c>
      <c r="I137" t="s">
        <v>241</v>
      </c>
      <c r="J137" t="s">
        <v>477</v>
      </c>
    </row>
    <row r="138" spans="1:10" x14ac:dyDescent="0.3">
      <c r="A138" t="s">
        <v>471</v>
      </c>
      <c r="B138" t="s">
        <v>472</v>
      </c>
      <c r="C138" t="s">
        <v>473</v>
      </c>
      <c r="D138" t="s">
        <v>474</v>
      </c>
      <c r="E138" t="s">
        <v>475</v>
      </c>
      <c r="F138" t="s">
        <v>471</v>
      </c>
      <c r="G138">
        <v>570076</v>
      </c>
      <c r="H138" t="s">
        <v>476</v>
      </c>
      <c r="I138" t="s">
        <v>239</v>
      </c>
      <c r="J138" t="s">
        <v>478</v>
      </c>
    </row>
    <row r="139" spans="1:10" x14ac:dyDescent="0.3">
      <c r="A139" t="s">
        <v>471</v>
      </c>
      <c r="B139" t="s">
        <v>472</v>
      </c>
      <c r="C139" t="s">
        <v>473</v>
      </c>
      <c r="D139" t="s">
        <v>474</v>
      </c>
      <c r="E139" t="s">
        <v>475</v>
      </c>
      <c r="F139" t="s">
        <v>471</v>
      </c>
      <c r="G139">
        <v>570205</v>
      </c>
      <c r="H139" t="s">
        <v>476</v>
      </c>
      <c r="I139" t="s">
        <v>241</v>
      </c>
      <c r="J139" t="s">
        <v>479</v>
      </c>
    </row>
    <row r="140" spans="1:10" x14ac:dyDescent="0.3">
      <c r="A140" t="s">
        <v>471</v>
      </c>
      <c r="B140" t="s">
        <v>472</v>
      </c>
      <c r="C140" t="s">
        <v>473</v>
      </c>
      <c r="D140" t="s">
        <v>474</v>
      </c>
      <c r="E140" t="s">
        <v>475</v>
      </c>
      <c r="F140" t="s">
        <v>471</v>
      </c>
      <c r="G140">
        <v>570017</v>
      </c>
      <c r="H140" t="s">
        <v>476</v>
      </c>
      <c r="I140" t="s">
        <v>241</v>
      </c>
      <c r="J140" t="s">
        <v>480</v>
      </c>
    </row>
    <row r="141" spans="1:10" x14ac:dyDescent="0.3">
      <c r="A141" t="s">
        <v>481</v>
      </c>
      <c r="B141" t="s">
        <v>472</v>
      </c>
      <c r="C141" t="s">
        <v>473</v>
      </c>
      <c r="D141" t="s">
        <v>474</v>
      </c>
      <c r="E141" t="s">
        <v>475</v>
      </c>
      <c r="F141" t="s">
        <v>481</v>
      </c>
      <c r="G141">
        <v>1050013</v>
      </c>
      <c r="H141" t="s">
        <v>476</v>
      </c>
      <c r="I141" t="s">
        <v>241</v>
      </c>
      <c r="J141" t="s">
        <v>482</v>
      </c>
    </row>
    <row r="142" spans="1:10" x14ac:dyDescent="0.3">
      <c r="A142" t="s">
        <v>481</v>
      </c>
      <c r="B142" t="s">
        <v>472</v>
      </c>
      <c r="C142" t="s">
        <v>473</v>
      </c>
      <c r="D142" t="s">
        <v>474</v>
      </c>
      <c r="E142" t="s">
        <v>475</v>
      </c>
      <c r="F142" t="s">
        <v>481</v>
      </c>
      <c r="G142">
        <v>1050025</v>
      </c>
      <c r="H142" t="s">
        <v>476</v>
      </c>
      <c r="I142" t="s">
        <v>241</v>
      </c>
      <c r="J142" t="s">
        <v>483</v>
      </c>
    </row>
    <row r="143" spans="1:10" x14ac:dyDescent="0.3">
      <c r="A143" t="s">
        <v>471</v>
      </c>
      <c r="B143" t="s">
        <v>472</v>
      </c>
      <c r="C143" t="s">
        <v>473</v>
      </c>
      <c r="D143" t="s">
        <v>474</v>
      </c>
      <c r="E143" t="s">
        <v>475</v>
      </c>
      <c r="F143" t="s">
        <v>471</v>
      </c>
      <c r="G143">
        <v>570141</v>
      </c>
      <c r="H143" t="s">
        <v>476</v>
      </c>
      <c r="I143" t="s">
        <v>256</v>
      </c>
      <c r="J143" t="s">
        <v>484</v>
      </c>
    </row>
    <row r="144" spans="1:10" x14ac:dyDescent="0.3">
      <c r="A144" t="s">
        <v>485</v>
      </c>
      <c r="B144" t="s">
        <v>472</v>
      </c>
      <c r="C144" t="s">
        <v>473</v>
      </c>
      <c r="D144" t="s">
        <v>474</v>
      </c>
      <c r="E144" t="s">
        <v>475</v>
      </c>
      <c r="F144" t="s">
        <v>485</v>
      </c>
      <c r="G144">
        <v>880038</v>
      </c>
      <c r="H144" t="s">
        <v>486</v>
      </c>
      <c r="I144" t="s">
        <v>256</v>
      </c>
      <c r="J144" t="s">
        <v>487</v>
      </c>
    </row>
    <row r="145" spans="1:10" x14ac:dyDescent="0.3">
      <c r="A145" t="s">
        <v>488</v>
      </c>
      <c r="B145" t="s">
        <v>472</v>
      </c>
      <c r="C145" t="s">
        <v>473</v>
      </c>
      <c r="D145" t="s">
        <v>474</v>
      </c>
      <c r="E145" t="s">
        <v>475</v>
      </c>
      <c r="F145" t="s">
        <v>489</v>
      </c>
      <c r="G145">
        <v>740048</v>
      </c>
      <c r="H145" t="s">
        <v>490</v>
      </c>
      <c r="I145" t="s">
        <v>239</v>
      </c>
      <c r="J145" t="s">
        <v>491</v>
      </c>
    </row>
    <row r="146" spans="1:10" x14ac:dyDescent="0.3">
      <c r="A146" t="s">
        <v>492</v>
      </c>
      <c r="B146" t="s">
        <v>493</v>
      </c>
      <c r="C146" t="s">
        <v>473</v>
      </c>
      <c r="D146" t="s">
        <v>494</v>
      </c>
      <c r="E146" t="s">
        <v>495</v>
      </c>
      <c r="F146" t="s">
        <v>496</v>
      </c>
      <c r="G146">
        <v>1230018</v>
      </c>
      <c r="H146" t="s">
        <v>497</v>
      </c>
      <c r="I146" t="s">
        <v>256</v>
      </c>
      <c r="J146" t="s">
        <v>498</v>
      </c>
    </row>
    <row r="147" spans="1:10" x14ac:dyDescent="0.3">
      <c r="A147" t="s">
        <v>499</v>
      </c>
      <c r="B147" t="s">
        <v>331</v>
      </c>
      <c r="C147" t="s">
        <v>332</v>
      </c>
      <c r="D147" t="s">
        <v>333</v>
      </c>
      <c r="E147" t="s">
        <v>334</v>
      </c>
      <c r="F147" t="s">
        <v>499</v>
      </c>
      <c r="G147">
        <v>650051</v>
      </c>
      <c r="H147" t="s">
        <v>500</v>
      </c>
      <c r="I147" t="s">
        <v>241</v>
      </c>
      <c r="J147" t="s">
        <v>501</v>
      </c>
    </row>
    <row r="148" spans="1:10" x14ac:dyDescent="0.3">
      <c r="A148" t="s">
        <v>502</v>
      </c>
      <c r="B148" t="s">
        <v>331</v>
      </c>
      <c r="C148" t="s">
        <v>332</v>
      </c>
      <c r="D148" t="s">
        <v>333</v>
      </c>
      <c r="E148" t="s">
        <v>334</v>
      </c>
      <c r="F148" t="s">
        <v>503</v>
      </c>
      <c r="G148">
        <v>610198</v>
      </c>
      <c r="H148" t="s">
        <v>336</v>
      </c>
      <c r="I148" t="s">
        <v>239</v>
      </c>
      <c r="J148" t="s">
        <v>504</v>
      </c>
    </row>
    <row r="149" spans="1:10" x14ac:dyDescent="0.3">
      <c r="A149" t="s">
        <v>505</v>
      </c>
      <c r="B149" t="s">
        <v>325</v>
      </c>
      <c r="C149" t="s">
        <v>326</v>
      </c>
      <c r="D149" t="s">
        <v>327</v>
      </c>
      <c r="E149" t="s">
        <v>328</v>
      </c>
      <c r="F149" t="s">
        <v>505</v>
      </c>
      <c r="G149">
        <v>380112</v>
      </c>
      <c r="H149" t="s">
        <v>506</v>
      </c>
      <c r="I149" t="s">
        <v>256</v>
      </c>
      <c r="J149" t="s">
        <v>507</v>
      </c>
    </row>
    <row r="150" spans="1:10" x14ac:dyDescent="0.3">
      <c r="A150" t="s">
        <v>505</v>
      </c>
      <c r="B150" t="s">
        <v>325</v>
      </c>
      <c r="C150" t="s">
        <v>326</v>
      </c>
      <c r="D150" t="s">
        <v>327</v>
      </c>
      <c r="E150" t="s">
        <v>328</v>
      </c>
      <c r="F150" t="s">
        <v>505</v>
      </c>
      <c r="G150">
        <v>380471</v>
      </c>
      <c r="H150" t="s">
        <v>506</v>
      </c>
      <c r="I150" t="s">
        <v>241</v>
      </c>
      <c r="J150" t="s">
        <v>508</v>
      </c>
    </row>
    <row r="151" spans="1:10" x14ac:dyDescent="0.3">
      <c r="A151" t="s">
        <v>509</v>
      </c>
      <c r="B151" t="s">
        <v>325</v>
      </c>
      <c r="C151" t="s">
        <v>326</v>
      </c>
      <c r="D151" t="s">
        <v>327</v>
      </c>
      <c r="E151" t="s">
        <v>328</v>
      </c>
      <c r="F151" t="s">
        <v>510</v>
      </c>
      <c r="G151">
        <v>520376</v>
      </c>
      <c r="H151" t="s">
        <v>511</v>
      </c>
      <c r="I151" t="s">
        <v>239</v>
      </c>
      <c r="J151" t="s">
        <v>512</v>
      </c>
    </row>
    <row r="152" spans="1:10" x14ac:dyDescent="0.3">
      <c r="A152" t="s">
        <v>260</v>
      </c>
      <c r="B152" t="s">
        <v>259</v>
      </c>
      <c r="C152" t="s">
        <v>260</v>
      </c>
      <c r="D152" t="s">
        <v>261</v>
      </c>
      <c r="E152" t="s">
        <v>262</v>
      </c>
      <c r="F152" t="s">
        <v>260</v>
      </c>
      <c r="G152">
        <v>230415</v>
      </c>
      <c r="H152" t="s">
        <v>513</v>
      </c>
      <c r="I152" t="s">
        <v>256</v>
      </c>
      <c r="J152" t="s">
        <v>514</v>
      </c>
    </row>
    <row r="153" spans="1:10" x14ac:dyDescent="0.3">
      <c r="A153" t="s">
        <v>285</v>
      </c>
      <c r="B153" t="s">
        <v>259</v>
      </c>
      <c r="C153" t="s">
        <v>260</v>
      </c>
      <c r="D153" t="s">
        <v>261</v>
      </c>
      <c r="E153" t="s">
        <v>262</v>
      </c>
      <c r="F153" t="s">
        <v>285</v>
      </c>
      <c r="G153">
        <v>240351</v>
      </c>
      <c r="H153" t="s">
        <v>286</v>
      </c>
      <c r="I153" t="s">
        <v>256</v>
      </c>
      <c r="J153" t="s">
        <v>515</v>
      </c>
    </row>
    <row r="154" spans="1:10" x14ac:dyDescent="0.3">
      <c r="A154" t="s">
        <v>516</v>
      </c>
      <c r="B154" t="s">
        <v>375</v>
      </c>
      <c r="C154" t="s">
        <v>376</v>
      </c>
      <c r="D154" t="s">
        <v>377</v>
      </c>
      <c r="E154" t="s">
        <v>378</v>
      </c>
      <c r="F154" t="s">
        <v>376</v>
      </c>
      <c r="G154">
        <v>1320004</v>
      </c>
      <c r="H154" t="s">
        <v>517</v>
      </c>
      <c r="I154" t="s">
        <v>239</v>
      </c>
      <c r="J154" t="s">
        <v>518</v>
      </c>
    </row>
    <row r="155" spans="1:10" x14ac:dyDescent="0.3">
      <c r="A155" t="s">
        <v>519</v>
      </c>
      <c r="B155" t="s">
        <v>375</v>
      </c>
      <c r="C155" t="s">
        <v>376</v>
      </c>
      <c r="D155" t="s">
        <v>377</v>
      </c>
      <c r="E155" t="s">
        <v>378</v>
      </c>
      <c r="F155" t="s">
        <v>519</v>
      </c>
      <c r="G155">
        <v>1550006</v>
      </c>
      <c r="H155" t="s">
        <v>520</v>
      </c>
      <c r="I155" t="s">
        <v>239</v>
      </c>
      <c r="J155" t="s">
        <v>521</v>
      </c>
    </row>
    <row r="156" spans="1:10" x14ac:dyDescent="0.3">
      <c r="A156" t="s">
        <v>468</v>
      </c>
      <c r="B156" t="s">
        <v>462</v>
      </c>
      <c r="C156" t="s">
        <v>463</v>
      </c>
      <c r="D156" t="s">
        <v>464</v>
      </c>
      <c r="E156" t="s">
        <v>465</v>
      </c>
      <c r="F156" t="s">
        <v>468</v>
      </c>
      <c r="G156">
        <v>630195</v>
      </c>
      <c r="H156" t="s">
        <v>469</v>
      </c>
      <c r="I156" t="s">
        <v>256</v>
      </c>
      <c r="J156" t="s">
        <v>522</v>
      </c>
    </row>
    <row r="157" spans="1:10" x14ac:dyDescent="0.3">
      <c r="A157" t="s">
        <v>523</v>
      </c>
      <c r="B157" t="s">
        <v>250</v>
      </c>
      <c r="C157" t="s">
        <v>251</v>
      </c>
      <c r="D157" t="s">
        <v>252</v>
      </c>
      <c r="E157" t="s">
        <v>253</v>
      </c>
      <c r="F157" t="s">
        <v>524</v>
      </c>
      <c r="G157">
        <v>800018</v>
      </c>
      <c r="H157" t="s">
        <v>525</v>
      </c>
      <c r="I157" t="s">
        <v>239</v>
      </c>
      <c r="J157" t="s">
        <v>526</v>
      </c>
    </row>
    <row r="158" spans="1:10" x14ac:dyDescent="0.3">
      <c r="A158" t="s">
        <v>523</v>
      </c>
      <c r="B158" t="s">
        <v>250</v>
      </c>
      <c r="C158" t="s">
        <v>251</v>
      </c>
      <c r="D158" t="s">
        <v>252</v>
      </c>
      <c r="E158" t="s">
        <v>253</v>
      </c>
      <c r="F158" t="s">
        <v>524</v>
      </c>
      <c r="G158">
        <v>800130</v>
      </c>
      <c r="H158" t="s">
        <v>525</v>
      </c>
      <c r="I158" t="s">
        <v>256</v>
      </c>
      <c r="J158" t="s">
        <v>527</v>
      </c>
    </row>
    <row r="159" spans="1:10" x14ac:dyDescent="0.3">
      <c r="A159" t="s">
        <v>523</v>
      </c>
      <c r="B159" t="s">
        <v>250</v>
      </c>
      <c r="C159" t="s">
        <v>251</v>
      </c>
      <c r="D159" t="s">
        <v>252</v>
      </c>
      <c r="E159" t="s">
        <v>253</v>
      </c>
      <c r="F159" t="s">
        <v>524</v>
      </c>
      <c r="G159">
        <v>800161</v>
      </c>
      <c r="H159" t="s">
        <v>525</v>
      </c>
      <c r="I159" t="s">
        <v>241</v>
      </c>
      <c r="J159" t="s">
        <v>528</v>
      </c>
    </row>
    <row r="160" spans="1:10" x14ac:dyDescent="0.3">
      <c r="A160" t="s">
        <v>529</v>
      </c>
      <c r="B160" t="s">
        <v>250</v>
      </c>
      <c r="C160" t="s">
        <v>251</v>
      </c>
      <c r="D160" t="s">
        <v>252</v>
      </c>
      <c r="E160" t="s">
        <v>253</v>
      </c>
      <c r="F160" t="s">
        <v>529</v>
      </c>
      <c r="G160">
        <v>210563</v>
      </c>
      <c r="H160" t="s">
        <v>530</v>
      </c>
      <c r="I160" t="s">
        <v>241</v>
      </c>
      <c r="J160" t="s">
        <v>531</v>
      </c>
    </row>
    <row r="161" spans="1:10" x14ac:dyDescent="0.3">
      <c r="A161" t="s">
        <v>523</v>
      </c>
      <c r="B161" t="s">
        <v>250</v>
      </c>
      <c r="C161" t="s">
        <v>251</v>
      </c>
      <c r="D161" t="s">
        <v>252</v>
      </c>
      <c r="E161" t="s">
        <v>253</v>
      </c>
      <c r="F161" t="s">
        <v>524</v>
      </c>
      <c r="G161">
        <v>800156</v>
      </c>
      <c r="H161" t="s">
        <v>525</v>
      </c>
      <c r="I161" t="s">
        <v>239</v>
      </c>
      <c r="J161" t="s">
        <v>532</v>
      </c>
    </row>
    <row r="162" spans="1:10" x14ac:dyDescent="0.3">
      <c r="A162" t="s">
        <v>310</v>
      </c>
      <c r="B162" t="s">
        <v>250</v>
      </c>
      <c r="C162" t="s">
        <v>251</v>
      </c>
      <c r="D162" t="s">
        <v>252</v>
      </c>
      <c r="E162" t="s">
        <v>253</v>
      </c>
      <c r="F162" t="s">
        <v>310</v>
      </c>
      <c r="G162">
        <v>140646</v>
      </c>
      <c r="H162" t="s">
        <v>311</v>
      </c>
      <c r="I162" t="s">
        <v>256</v>
      </c>
      <c r="J162" t="s">
        <v>533</v>
      </c>
    </row>
    <row r="163" spans="1:10" x14ac:dyDescent="0.3">
      <c r="A163" t="s">
        <v>523</v>
      </c>
      <c r="B163" t="s">
        <v>250</v>
      </c>
      <c r="C163" t="s">
        <v>251</v>
      </c>
      <c r="D163" t="s">
        <v>252</v>
      </c>
      <c r="E163" t="s">
        <v>253</v>
      </c>
      <c r="F163" t="s">
        <v>524</v>
      </c>
      <c r="G163">
        <v>800274</v>
      </c>
      <c r="H163" t="s">
        <v>525</v>
      </c>
      <c r="I163" t="s">
        <v>256</v>
      </c>
      <c r="J163" t="s">
        <v>534</v>
      </c>
    </row>
    <row r="164" spans="1:10" x14ac:dyDescent="0.3">
      <c r="A164" t="s">
        <v>529</v>
      </c>
      <c r="B164" t="s">
        <v>250</v>
      </c>
      <c r="C164" t="s">
        <v>251</v>
      </c>
      <c r="D164" t="s">
        <v>252</v>
      </c>
      <c r="E164" t="s">
        <v>253</v>
      </c>
      <c r="F164" t="s">
        <v>529</v>
      </c>
      <c r="G164">
        <v>210397</v>
      </c>
      <c r="H164" t="s">
        <v>530</v>
      </c>
      <c r="I164" t="s">
        <v>241</v>
      </c>
      <c r="J164" t="s">
        <v>535</v>
      </c>
    </row>
    <row r="165" spans="1:10" x14ac:dyDescent="0.3">
      <c r="A165" t="s">
        <v>523</v>
      </c>
      <c r="B165" t="s">
        <v>250</v>
      </c>
      <c r="C165" t="s">
        <v>251</v>
      </c>
      <c r="D165" t="s">
        <v>252</v>
      </c>
      <c r="E165" t="s">
        <v>253</v>
      </c>
      <c r="F165" t="s">
        <v>524</v>
      </c>
      <c r="G165">
        <v>800189</v>
      </c>
      <c r="H165" t="s">
        <v>525</v>
      </c>
      <c r="I165" t="s">
        <v>241</v>
      </c>
      <c r="J165" t="s">
        <v>536</v>
      </c>
    </row>
    <row r="166" spans="1:10" x14ac:dyDescent="0.3">
      <c r="A166" t="s">
        <v>537</v>
      </c>
      <c r="B166" t="s">
        <v>250</v>
      </c>
      <c r="C166" t="s">
        <v>251</v>
      </c>
      <c r="D166" t="s">
        <v>252</v>
      </c>
      <c r="E166" t="s">
        <v>253</v>
      </c>
      <c r="F166" t="s">
        <v>537</v>
      </c>
      <c r="G166">
        <v>410521</v>
      </c>
      <c r="H166" t="s">
        <v>538</v>
      </c>
      <c r="I166" t="s">
        <v>241</v>
      </c>
      <c r="J166" t="s">
        <v>539</v>
      </c>
    </row>
    <row r="167" spans="1:10" x14ac:dyDescent="0.3">
      <c r="A167" t="s">
        <v>523</v>
      </c>
      <c r="B167" t="s">
        <v>250</v>
      </c>
      <c r="C167" t="s">
        <v>251</v>
      </c>
      <c r="D167" t="s">
        <v>252</v>
      </c>
      <c r="E167" t="s">
        <v>253</v>
      </c>
      <c r="F167" t="s">
        <v>524</v>
      </c>
      <c r="G167">
        <v>800261</v>
      </c>
      <c r="H167" t="s">
        <v>525</v>
      </c>
      <c r="I167" t="s">
        <v>241</v>
      </c>
      <c r="J167" t="s">
        <v>540</v>
      </c>
    </row>
    <row r="168" spans="1:10" x14ac:dyDescent="0.3">
      <c r="A168" t="s">
        <v>541</v>
      </c>
      <c r="B168" t="s">
        <v>472</v>
      </c>
      <c r="C168" t="s">
        <v>473</v>
      </c>
      <c r="D168" t="s">
        <v>474</v>
      </c>
      <c r="E168" t="s">
        <v>475</v>
      </c>
      <c r="F168" t="s">
        <v>542</v>
      </c>
      <c r="G168">
        <v>560090</v>
      </c>
      <c r="H168" t="s">
        <v>543</v>
      </c>
      <c r="I168" t="s">
        <v>239</v>
      </c>
      <c r="J168" t="s">
        <v>544</v>
      </c>
    </row>
    <row r="169" spans="1:10" x14ac:dyDescent="0.3">
      <c r="A169" t="s">
        <v>545</v>
      </c>
      <c r="B169" t="s">
        <v>472</v>
      </c>
      <c r="C169" t="s">
        <v>473</v>
      </c>
      <c r="D169" t="s">
        <v>474</v>
      </c>
      <c r="E169" t="s">
        <v>475</v>
      </c>
      <c r="F169" t="s">
        <v>545</v>
      </c>
      <c r="G169">
        <v>850152</v>
      </c>
      <c r="H169" t="s">
        <v>476</v>
      </c>
      <c r="I169" t="s">
        <v>256</v>
      </c>
      <c r="J169" t="s">
        <v>546</v>
      </c>
    </row>
    <row r="170" spans="1:10" x14ac:dyDescent="0.3">
      <c r="A170" t="s">
        <v>545</v>
      </c>
      <c r="B170" t="s">
        <v>472</v>
      </c>
      <c r="C170" t="s">
        <v>473</v>
      </c>
      <c r="D170" t="s">
        <v>474</v>
      </c>
      <c r="E170" t="s">
        <v>475</v>
      </c>
      <c r="F170" t="s">
        <v>545</v>
      </c>
      <c r="G170">
        <v>850088</v>
      </c>
      <c r="H170" t="s">
        <v>476</v>
      </c>
      <c r="I170" t="s">
        <v>239</v>
      </c>
      <c r="J170" t="s">
        <v>547</v>
      </c>
    </row>
    <row r="171" spans="1:10" x14ac:dyDescent="0.3">
      <c r="A171" t="s">
        <v>548</v>
      </c>
      <c r="B171" t="s">
        <v>472</v>
      </c>
      <c r="C171" t="s">
        <v>473</v>
      </c>
      <c r="D171" t="s">
        <v>474</v>
      </c>
      <c r="E171" t="s">
        <v>475</v>
      </c>
      <c r="F171" t="s">
        <v>549</v>
      </c>
      <c r="G171">
        <v>680026</v>
      </c>
      <c r="H171" t="s">
        <v>550</v>
      </c>
      <c r="I171" t="s">
        <v>239</v>
      </c>
      <c r="J171" t="s">
        <v>551</v>
      </c>
    </row>
    <row r="172" spans="1:10" x14ac:dyDescent="0.3">
      <c r="A172" t="s">
        <v>548</v>
      </c>
      <c r="B172" t="s">
        <v>472</v>
      </c>
      <c r="C172" t="s">
        <v>473</v>
      </c>
      <c r="D172" t="s">
        <v>474</v>
      </c>
      <c r="E172" t="s">
        <v>475</v>
      </c>
      <c r="F172" t="s">
        <v>549</v>
      </c>
      <c r="G172">
        <v>680164</v>
      </c>
      <c r="H172" t="s">
        <v>550</v>
      </c>
      <c r="I172" t="s">
        <v>239</v>
      </c>
      <c r="J172" t="s">
        <v>552</v>
      </c>
    </row>
    <row r="173" spans="1:10" x14ac:dyDescent="0.3">
      <c r="A173" t="s">
        <v>471</v>
      </c>
      <c r="B173" t="s">
        <v>472</v>
      </c>
      <c r="C173" t="s">
        <v>473</v>
      </c>
      <c r="D173" t="s">
        <v>474</v>
      </c>
      <c r="E173" t="s">
        <v>475</v>
      </c>
      <c r="F173" t="s">
        <v>471</v>
      </c>
      <c r="G173">
        <v>570199</v>
      </c>
      <c r="H173" t="s">
        <v>476</v>
      </c>
      <c r="I173" t="s">
        <v>241</v>
      </c>
      <c r="J173" t="s">
        <v>553</v>
      </c>
    </row>
    <row r="174" spans="1:10" x14ac:dyDescent="0.3">
      <c r="A174" t="s">
        <v>548</v>
      </c>
      <c r="B174" t="s">
        <v>472</v>
      </c>
      <c r="C174" t="s">
        <v>473</v>
      </c>
      <c r="D174" t="s">
        <v>474</v>
      </c>
      <c r="E174" t="s">
        <v>475</v>
      </c>
      <c r="F174" t="s">
        <v>549</v>
      </c>
      <c r="G174">
        <v>680136</v>
      </c>
      <c r="H174" t="s">
        <v>550</v>
      </c>
      <c r="I174" t="s">
        <v>256</v>
      </c>
      <c r="J174" t="s">
        <v>554</v>
      </c>
    </row>
    <row r="175" spans="1:10" x14ac:dyDescent="0.3">
      <c r="A175" t="s">
        <v>471</v>
      </c>
      <c r="B175" t="s">
        <v>472</v>
      </c>
      <c r="C175" t="s">
        <v>473</v>
      </c>
      <c r="D175" t="s">
        <v>474</v>
      </c>
      <c r="E175" t="s">
        <v>475</v>
      </c>
      <c r="F175" t="s">
        <v>471</v>
      </c>
      <c r="G175">
        <v>570145</v>
      </c>
      <c r="H175" t="s">
        <v>476</v>
      </c>
      <c r="I175" t="s">
        <v>241</v>
      </c>
      <c r="J175" t="s">
        <v>555</v>
      </c>
    </row>
    <row r="176" spans="1:10" x14ac:dyDescent="0.3">
      <c r="A176" t="s">
        <v>285</v>
      </c>
      <c r="B176" t="s">
        <v>259</v>
      </c>
      <c r="C176" t="s">
        <v>260</v>
      </c>
      <c r="D176" t="s">
        <v>261</v>
      </c>
      <c r="E176" t="s">
        <v>262</v>
      </c>
      <c r="F176" t="s">
        <v>285</v>
      </c>
      <c r="G176">
        <v>240048</v>
      </c>
      <c r="H176" t="s">
        <v>286</v>
      </c>
      <c r="I176" t="s">
        <v>256</v>
      </c>
      <c r="J176" t="s">
        <v>556</v>
      </c>
    </row>
    <row r="177" spans="1:10" x14ac:dyDescent="0.3">
      <c r="A177" t="s">
        <v>350</v>
      </c>
      <c r="B177" t="s">
        <v>331</v>
      </c>
      <c r="C177" t="s">
        <v>332</v>
      </c>
      <c r="D177" t="s">
        <v>333</v>
      </c>
      <c r="E177" t="s">
        <v>334</v>
      </c>
      <c r="F177" t="s">
        <v>335</v>
      </c>
      <c r="G177">
        <v>700169</v>
      </c>
      <c r="H177" t="s">
        <v>247</v>
      </c>
      <c r="I177" t="s">
        <v>241</v>
      </c>
      <c r="J177" t="s">
        <v>557</v>
      </c>
    </row>
    <row r="178" spans="1:10" x14ac:dyDescent="0.3">
      <c r="A178" t="s">
        <v>350</v>
      </c>
      <c r="B178" t="s">
        <v>331</v>
      </c>
      <c r="C178" t="s">
        <v>332</v>
      </c>
      <c r="D178" t="s">
        <v>333</v>
      </c>
      <c r="E178" t="s">
        <v>334</v>
      </c>
      <c r="F178" t="s">
        <v>335</v>
      </c>
      <c r="G178">
        <v>700049</v>
      </c>
      <c r="H178" t="s">
        <v>247</v>
      </c>
      <c r="I178" t="s">
        <v>241</v>
      </c>
      <c r="J178" t="s">
        <v>558</v>
      </c>
    </row>
    <row r="179" spans="1:10" x14ac:dyDescent="0.3">
      <c r="A179" t="s">
        <v>559</v>
      </c>
      <c r="B179" t="s">
        <v>279</v>
      </c>
      <c r="C179" t="s">
        <v>280</v>
      </c>
      <c r="D179" t="s">
        <v>281</v>
      </c>
      <c r="E179" t="s">
        <v>282</v>
      </c>
      <c r="F179" t="s">
        <v>559</v>
      </c>
      <c r="G179">
        <v>670106</v>
      </c>
      <c r="H179" t="s">
        <v>560</v>
      </c>
      <c r="I179" t="s">
        <v>239</v>
      </c>
      <c r="J179" t="s">
        <v>561</v>
      </c>
    </row>
    <row r="180" spans="1:10" x14ac:dyDescent="0.3">
      <c r="A180" t="s">
        <v>391</v>
      </c>
      <c r="B180" t="s">
        <v>279</v>
      </c>
      <c r="C180" t="s">
        <v>280</v>
      </c>
      <c r="D180" t="s">
        <v>281</v>
      </c>
      <c r="E180" t="s">
        <v>282</v>
      </c>
      <c r="F180" t="s">
        <v>391</v>
      </c>
      <c r="G180">
        <v>730088</v>
      </c>
      <c r="H180" t="s">
        <v>392</v>
      </c>
      <c r="I180" t="s">
        <v>239</v>
      </c>
      <c r="J180" t="s">
        <v>562</v>
      </c>
    </row>
    <row r="181" spans="1:10" x14ac:dyDescent="0.3">
      <c r="A181" t="s">
        <v>563</v>
      </c>
      <c r="B181" t="s">
        <v>375</v>
      </c>
      <c r="C181" t="s">
        <v>376</v>
      </c>
      <c r="D181" t="s">
        <v>377</v>
      </c>
      <c r="E181" t="s">
        <v>378</v>
      </c>
      <c r="F181" t="s">
        <v>563</v>
      </c>
      <c r="G181">
        <v>1440051</v>
      </c>
      <c r="H181" t="s">
        <v>564</v>
      </c>
      <c r="I181" t="s">
        <v>256</v>
      </c>
      <c r="J181" t="s">
        <v>565</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2"/>
  <sheetViews>
    <sheetView workbookViewId="0">
      <selection activeCell="I19" sqref="I19"/>
    </sheetView>
  </sheetViews>
  <sheetFormatPr defaultRowHeight="14.4" x14ac:dyDescent="0.3"/>
  <cols>
    <col min="1" max="1" width="14.5546875" bestFit="1" customWidth="1"/>
    <col min="2" max="2" width="17.44140625" bestFit="1" customWidth="1"/>
    <col min="3" max="3" width="21.33203125" bestFit="1" customWidth="1"/>
    <col min="4" max="4" width="10.5546875" bestFit="1" customWidth="1"/>
    <col min="5" max="5" width="12.44140625" bestFit="1" customWidth="1"/>
    <col min="6" max="6" width="11" bestFit="1" customWidth="1"/>
    <col min="7" max="7" width="12.33203125" customWidth="1"/>
  </cols>
  <sheetData>
    <row r="1" spans="1:7" x14ac:dyDescent="0.3">
      <c r="A1" s="1" t="s">
        <v>566</v>
      </c>
      <c r="B1" s="1" t="s">
        <v>567</v>
      </c>
      <c r="C1" s="1" t="s">
        <v>568</v>
      </c>
      <c r="D1" s="1" t="s">
        <v>569</v>
      </c>
      <c r="E1" s="1" t="s">
        <v>570</v>
      </c>
      <c r="F1" s="1" t="s">
        <v>571</v>
      </c>
      <c r="G1" s="1" t="s">
        <v>572</v>
      </c>
    </row>
    <row r="2" spans="1:7" x14ac:dyDescent="0.3">
      <c r="A2" t="s">
        <v>573</v>
      </c>
      <c r="B2" t="s">
        <v>574</v>
      </c>
      <c r="C2" t="s">
        <v>575</v>
      </c>
      <c r="D2" t="s">
        <v>576</v>
      </c>
      <c r="E2">
        <v>0.1065</v>
      </c>
      <c r="F2" t="s">
        <v>577</v>
      </c>
      <c r="G2" t="s">
        <v>578</v>
      </c>
    </row>
    <row r="3" spans="1:7" x14ac:dyDescent="0.3">
      <c r="A3" t="s">
        <v>579</v>
      </c>
      <c r="B3" t="s">
        <v>574</v>
      </c>
      <c r="C3" t="s">
        <v>580</v>
      </c>
      <c r="D3" t="s">
        <v>576</v>
      </c>
      <c r="E3">
        <v>7.51E-2</v>
      </c>
      <c r="F3" t="s">
        <v>581</v>
      </c>
      <c r="G3" t="s">
        <v>582</v>
      </c>
    </row>
    <row r="4" spans="1:7" x14ac:dyDescent="0.3">
      <c r="A4" t="s">
        <v>583</v>
      </c>
      <c r="B4" t="s">
        <v>574</v>
      </c>
      <c r="C4" t="s">
        <v>2635</v>
      </c>
      <c r="D4" t="s">
        <v>576</v>
      </c>
      <c r="E4">
        <v>0.1825</v>
      </c>
      <c r="F4" t="s">
        <v>585</v>
      </c>
      <c r="G4" t="s">
        <v>586</v>
      </c>
    </row>
    <row r="5" spans="1:7" x14ac:dyDescent="0.3">
      <c r="A5" t="s">
        <v>587</v>
      </c>
      <c r="B5" t="s">
        <v>574</v>
      </c>
      <c r="C5" t="s">
        <v>584</v>
      </c>
      <c r="D5" t="s">
        <v>576</v>
      </c>
      <c r="E5">
        <v>6.6199999999999995E-2</v>
      </c>
      <c r="F5" t="s">
        <v>581</v>
      </c>
      <c r="G5" t="s">
        <v>588</v>
      </c>
    </row>
    <row r="6" spans="1:7" x14ac:dyDescent="0.3">
      <c r="A6" t="s">
        <v>589</v>
      </c>
      <c r="B6" t="s">
        <v>574</v>
      </c>
      <c r="C6" t="s">
        <v>590</v>
      </c>
      <c r="D6" t="s">
        <v>576</v>
      </c>
      <c r="E6">
        <v>9.9099999999999994E-2</v>
      </c>
      <c r="F6" t="s">
        <v>577</v>
      </c>
      <c r="G6" t="s">
        <v>591</v>
      </c>
    </row>
    <row r="7" spans="1:7" x14ac:dyDescent="0.3">
      <c r="A7" t="s">
        <v>592</v>
      </c>
      <c r="B7" t="s">
        <v>574</v>
      </c>
      <c r="C7" t="s">
        <v>584</v>
      </c>
      <c r="D7" t="s">
        <v>593</v>
      </c>
      <c r="E7">
        <v>0.1991</v>
      </c>
      <c r="F7" t="s">
        <v>594</v>
      </c>
      <c r="G7" t="s">
        <v>595</v>
      </c>
    </row>
    <row r="8" spans="1:7" x14ac:dyDescent="0.3">
      <c r="A8" t="s">
        <v>596</v>
      </c>
      <c r="B8" t="s">
        <v>574</v>
      </c>
      <c r="C8" t="s">
        <v>2638</v>
      </c>
      <c r="D8" t="s">
        <v>593</v>
      </c>
      <c r="E8">
        <v>0.17269999999999999</v>
      </c>
      <c r="F8" t="s">
        <v>585</v>
      </c>
      <c r="G8" t="s">
        <v>597</v>
      </c>
    </row>
    <row r="9" spans="1:7" x14ac:dyDescent="0.3">
      <c r="A9" t="s">
        <v>598</v>
      </c>
      <c r="B9" t="s">
        <v>574</v>
      </c>
      <c r="C9" t="s">
        <v>2636</v>
      </c>
      <c r="D9" t="s">
        <v>593</v>
      </c>
      <c r="E9">
        <v>0.14649999999999999</v>
      </c>
      <c r="F9" t="s">
        <v>599</v>
      </c>
      <c r="G9" t="s">
        <v>600</v>
      </c>
    </row>
    <row r="10" spans="1:7" x14ac:dyDescent="0.3">
      <c r="A10" t="s">
        <v>601</v>
      </c>
      <c r="B10" t="s">
        <v>574</v>
      </c>
      <c r="C10" t="s">
        <v>575</v>
      </c>
      <c r="D10" t="s">
        <v>576</v>
      </c>
      <c r="E10">
        <v>0.14649999999999999</v>
      </c>
      <c r="F10" t="s">
        <v>599</v>
      </c>
      <c r="G10" t="s">
        <v>600</v>
      </c>
    </row>
    <row r="11" spans="1:7" x14ac:dyDescent="0.3">
      <c r="A11" t="s">
        <v>602</v>
      </c>
      <c r="B11" t="s">
        <v>574</v>
      </c>
      <c r="C11" t="s">
        <v>575</v>
      </c>
      <c r="D11" t="s">
        <v>576</v>
      </c>
      <c r="E11">
        <v>0.17269999999999999</v>
      </c>
      <c r="F11" t="s">
        <v>585</v>
      </c>
      <c r="G11" t="s">
        <v>597</v>
      </c>
    </row>
    <row r="12" spans="1:7" x14ac:dyDescent="0.3">
      <c r="A12" t="s">
        <v>603</v>
      </c>
      <c r="B12" t="s">
        <v>574</v>
      </c>
      <c r="C12" t="s">
        <v>2637</v>
      </c>
      <c r="D12" t="s">
        <v>576</v>
      </c>
      <c r="E12">
        <v>6.6199999999999995E-2</v>
      </c>
      <c r="F12" t="s">
        <v>581</v>
      </c>
      <c r="G12" t="s">
        <v>588</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01"/>
  <sheetViews>
    <sheetView workbookViewId="0">
      <selection activeCell="H1091" sqref="H1091"/>
    </sheetView>
  </sheetViews>
  <sheetFormatPr defaultRowHeight="14.4" x14ac:dyDescent="0.3"/>
  <cols>
    <col min="1" max="1" width="12.5546875" customWidth="1"/>
    <col min="2" max="2" width="10.5546875" customWidth="1"/>
    <col min="3" max="3" width="20.6640625" bestFit="1" customWidth="1"/>
    <col min="4" max="4" width="12.109375" customWidth="1"/>
    <col min="5" max="5" width="14.88671875" customWidth="1"/>
    <col min="6" max="6" width="17.44140625" customWidth="1"/>
    <col min="7" max="7" width="20.5546875" customWidth="1"/>
    <col min="8" max="8" width="20.109375" style="3" customWidth="1"/>
    <col min="9" max="9" width="13.109375" customWidth="1"/>
    <col min="10" max="10" width="18" customWidth="1"/>
    <col min="11" max="11" width="11.33203125" customWidth="1"/>
    <col min="12" max="12" width="27.6640625" bestFit="1" customWidth="1"/>
  </cols>
  <sheetData>
    <row r="1" spans="1:12" x14ac:dyDescent="0.3">
      <c r="A1" s="1" t="s">
        <v>604</v>
      </c>
      <c r="B1" s="1" t="s">
        <v>0</v>
      </c>
      <c r="C1" s="1" t="s">
        <v>223</v>
      </c>
      <c r="D1" s="1" t="s">
        <v>566</v>
      </c>
      <c r="E1" s="1" t="s">
        <v>605</v>
      </c>
      <c r="F1" s="1" t="s">
        <v>606</v>
      </c>
      <c r="G1" s="1" t="s">
        <v>607</v>
      </c>
      <c r="H1" s="2" t="s">
        <v>608</v>
      </c>
      <c r="I1" s="1" t="s">
        <v>609</v>
      </c>
      <c r="J1" s="1" t="s">
        <v>610</v>
      </c>
      <c r="K1" s="1" t="s">
        <v>229</v>
      </c>
      <c r="L1" s="1" t="s">
        <v>232</v>
      </c>
    </row>
    <row r="2" spans="1:12" x14ac:dyDescent="0.3">
      <c r="A2" t="s">
        <v>611</v>
      </c>
      <c r="B2">
        <v>518</v>
      </c>
      <c r="C2" t="s">
        <v>249</v>
      </c>
      <c r="D2" t="s">
        <v>589</v>
      </c>
      <c r="E2">
        <v>17689</v>
      </c>
      <c r="F2">
        <v>18209</v>
      </c>
      <c r="G2">
        <v>14736</v>
      </c>
      <c r="H2" s="3">
        <v>42252</v>
      </c>
      <c r="I2" t="s">
        <v>612</v>
      </c>
      <c r="J2" t="s">
        <v>613</v>
      </c>
      <c r="K2">
        <v>910182</v>
      </c>
      <c r="L2" t="s">
        <v>257</v>
      </c>
    </row>
    <row r="3" spans="1:12" x14ac:dyDescent="0.3">
      <c r="A3" t="s">
        <v>614</v>
      </c>
      <c r="B3">
        <v>269</v>
      </c>
      <c r="C3" t="s">
        <v>422</v>
      </c>
      <c r="D3" t="s">
        <v>592</v>
      </c>
      <c r="E3">
        <v>28028</v>
      </c>
      <c r="F3">
        <v>44825</v>
      </c>
      <c r="G3">
        <v>25666</v>
      </c>
      <c r="H3" s="3">
        <v>42447</v>
      </c>
      <c r="I3" t="s">
        <v>615</v>
      </c>
      <c r="J3" t="s">
        <v>613</v>
      </c>
      <c r="K3">
        <v>120676</v>
      </c>
      <c r="L3" t="s">
        <v>423</v>
      </c>
    </row>
    <row r="4" spans="1:12" x14ac:dyDescent="0.3">
      <c r="A4" t="s">
        <v>616</v>
      </c>
      <c r="B4">
        <v>988</v>
      </c>
      <c r="C4" t="s">
        <v>409</v>
      </c>
      <c r="D4" t="s">
        <v>589</v>
      </c>
      <c r="E4">
        <v>44532</v>
      </c>
      <c r="F4">
        <v>9013</v>
      </c>
      <c r="G4">
        <v>24820</v>
      </c>
      <c r="H4" s="3">
        <v>44185</v>
      </c>
      <c r="I4" t="s">
        <v>617</v>
      </c>
      <c r="J4" t="s">
        <v>613</v>
      </c>
      <c r="K4">
        <v>1030063</v>
      </c>
      <c r="L4" t="s">
        <v>411</v>
      </c>
    </row>
    <row r="5" spans="1:12" x14ac:dyDescent="0.3">
      <c r="A5" t="s">
        <v>618</v>
      </c>
      <c r="B5">
        <v>735</v>
      </c>
      <c r="C5" t="s">
        <v>409</v>
      </c>
      <c r="D5" t="s">
        <v>573</v>
      </c>
      <c r="E5">
        <v>8828</v>
      </c>
      <c r="F5">
        <v>6648</v>
      </c>
      <c r="G5">
        <v>5311</v>
      </c>
      <c r="H5" s="3">
        <v>43159</v>
      </c>
      <c r="I5" t="s">
        <v>612</v>
      </c>
      <c r="J5" t="s">
        <v>619</v>
      </c>
      <c r="K5">
        <v>1030063</v>
      </c>
      <c r="L5" t="s">
        <v>411</v>
      </c>
    </row>
    <row r="6" spans="1:12" x14ac:dyDescent="0.3">
      <c r="A6" t="s">
        <v>620</v>
      </c>
      <c r="B6">
        <v>580</v>
      </c>
      <c r="C6" t="s">
        <v>249</v>
      </c>
      <c r="D6" t="s">
        <v>573</v>
      </c>
      <c r="E6">
        <v>23336</v>
      </c>
      <c r="F6">
        <v>5898</v>
      </c>
      <c r="G6">
        <v>32762</v>
      </c>
      <c r="H6" s="3">
        <v>43493</v>
      </c>
      <c r="I6" t="s">
        <v>615</v>
      </c>
      <c r="J6" t="s">
        <v>619</v>
      </c>
      <c r="K6">
        <v>910182</v>
      </c>
      <c r="L6" t="s">
        <v>257</v>
      </c>
    </row>
    <row r="7" spans="1:12" x14ac:dyDescent="0.3">
      <c r="A7" t="s">
        <v>621</v>
      </c>
      <c r="B7">
        <v>1001</v>
      </c>
      <c r="C7" t="s">
        <v>485</v>
      </c>
      <c r="D7" t="s">
        <v>589</v>
      </c>
      <c r="E7">
        <v>9547</v>
      </c>
      <c r="F7">
        <v>6742</v>
      </c>
      <c r="G7">
        <v>15227</v>
      </c>
      <c r="H7" s="3">
        <v>43591</v>
      </c>
      <c r="I7" t="s">
        <v>615</v>
      </c>
      <c r="J7" t="s">
        <v>619</v>
      </c>
      <c r="K7">
        <v>880038</v>
      </c>
      <c r="L7" t="s">
        <v>487</v>
      </c>
    </row>
    <row r="8" spans="1:12" x14ac:dyDescent="0.3">
      <c r="A8" t="s">
        <v>622</v>
      </c>
      <c r="B8">
        <v>95</v>
      </c>
      <c r="C8" t="s">
        <v>265</v>
      </c>
      <c r="D8" t="s">
        <v>573</v>
      </c>
      <c r="E8">
        <v>42300</v>
      </c>
      <c r="F8">
        <v>30522</v>
      </c>
      <c r="G8">
        <v>15197</v>
      </c>
      <c r="H8" s="3">
        <v>42018</v>
      </c>
      <c r="I8" t="s">
        <v>617</v>
      </c>
      <c r="J8" t="s">
        <v>619</v>
      </c>
      <c r="K8">
        <v>30179</v>
      </c>
      <c r="L8" t="s">
        <v>272</v>
      </c>
    </row>
    <row r="9" spans="1:12" x14ac:dyDescent="0.3">
      <c r="A9" t="s">
        <v>623</v>
      </c>
      <c r="B9">
        <v>357</v>
      </c>
      <c r="C9" t="s">
        <v>265</v>
      </c>
      <c r="D9" t="s">
        <v>573</v>
      </c>
      <c r="E9">
        <v>31513</v>
      </c>
      <c r="F9">
        <v>5247</v>
      </c>
      <c r="G9">
        <v>13250</v>
      </c>
      <c r="H9" s="3">
        <v>42846</v>
      </c>
      <c r="I9" t="s">
        <v>624</v>
      </c>
      <c r="J9" t="s">
        <v>619</v>
      </c>
      <c r="K9">
        <v>30179</v>
      </c>
      <c r="L9" t="s">
        <v>272</v>
      </c>
    </row>
    <row r="10" spans="1:12" x14ac:dyDescent="0.3">
      <c r="A10" t="s">
        <v>625</v>
      </c>
      <c r="B10">
        <v>438</v>
      </c>
      <c r="C10" t="s">
        <v>386</v>
      </c>
      <c r="D10" t="s">
        <v>573</v>
      </c>
      <c r="E10">
        <v>49517</v>
      </c>
      <c r="F10">
        <v>32580</v>
      </c>
      <c r="G10">
        <v>28839</v>
      </c>
      <c r="H10" s="3">
        <v>44292</v>
      </c>
      <c r="I10" t="s">
        <v>624</v>
      </c>
      <c r="J10" t="s">
        <v>619</v>
      </c>
      <c r="K10">
        <v>1110166</v>
      </c>
      <c r="L10" t="s">
        <v>389</v>
      </c>
    </row>
    <row r="11" spans="1:12" x14ac:dyDescent="0.3">
      <c r="A11" t="s">
        <v>626</v>
      </c>
      <c r="B11">
        <v>303</v>
      </c>
      <c r="C11" t="s">
        <v>350</v>
      </c>
      <c r="D11" t="s">
        <v>589</v>
      </c>
      <c r="E11">
        <v>33787</v>
      </c>
      <c r="F11">
        <v>16117</v>
      </c>
      <c r="G11">
        <v>31783</v>
      </c>
      <c r="H11" s="3">
        <v>44030</v>
      </c>
      <c r="I11" t="s">
        <v>615</v>
      </c>
      <c r="J11" t="s">
        <v>613</v>
      </c>
      <c r="K11">
        <v>700013</v>
      </c>
      <c r="L11" t="s">
        <v>351</v>
      </c>
    </row>
    <row r="12" spans="1:12" x14ac:dyDescent="0.3">
      <c r="A12" t="s">
        <v>627</v>
      </c>
      <c r="B12">
        <v>485</v>
      </c>
      <c r="C12" t="s">
        <v>529</v>
      </c>
      <c r="D12" t="s">
        <v>589</v>
      </c>
      <c r="E12">
        <v>4176</v>
      </c>
      <c r="F12">
        <v>24826</v>
      </c>
      <c r="G12">
        <v>36659</v>
      </c>
      <c r="H12" s="3">
        <v>44890</v>
      </c>
      <c r="I12" t="s">
        <v>612</v>
      </c>
      <c r="J12" t="s">
        <v>613</v>
      </c>
      <c r="K12">
        <v>210563</v>
      </c>
      <c r="L12" t="s">
        <v>531</v>
      </c>
    </row>
    <row r="13" spans="1:12" x14ac:dyDescent="0.3">
      <c r="A13" t="s">
        <v>628</v>
      </c>
      <c r="B13">
        <v>110</v>
      </c>
      <c r="C13" t="s">
        <v>243</v>
      </c>
      <c r="D13" t="s">
        <v>573</v>
      </c>
      <c r="E13">
        <v>44582</v>
      </c>
      <c r="F13">
        <v>2453</v>
      </c>
      <c r="G13">
        <v>15668</v>
      </c>
      <c r="H13" s="3">
        <v>44675</v>
      </c>
      <c r="I13" t="s">
        <v>612</v>
      </c>
      <c r="J13" t="s">
        <v>619</v>
      </c>
      <c r="K13">
        <v>160051</v>
      </c>
      <c r="L13" t="s">
        <v>245</v>
      </c>
    </row>
    <row r="14" spans="1:12" x14ac:dyDescent="0.3">
      <c r="A14" t="s">
        <v>629</v>
      </c>
      <c r="B14">
        <v>936</v>
      </c>
      <c r="C14" t="s">
        <v>249</v>
      </c>
      <c r="D14" t="s">
        <v>603</v>
      </c>
      <c r="E14">
        <v>15828</v>
      </c>
      <c r="F14">
        <v>22903</v>
      </c>
      <c r="G14">
        <v>35257</v>
      </c>
      <c r="H14" s="3">
        <v>44421</v>
      </c>
      <c r="I14" t="s">
        <v>624</v>
      </c>
      <c r="J14" t="s">
        <v>619</v>
      </c>
      <c r="K14">
        <v>910182</v>
      </c>
      <c r="L14" t="s">
        <v>257</v>
      </c>
    </row>
    <row r="15" spans="1:12" x14ac:dyDescent="0.3">
      <c r="A15" t="s">
        <v>630</v>
      </c>
      <c r="B15">
        <v>871</v>
      </c>
      <c r="C15" t="s">
        <v>409</v>
      </c>
      <c r="D15" t="s">
        <v>573</v>
      </c>
      <c r="E15">
        <v>40060</v>
      </c>
      <c r="F15">
        <v>34206</v>
      </c>
      <c r="G15">
        <v>25805</v>
      </c>
      <c r="H15" s="3">
        <v>42607</v>
      </c>
      <c r="I15" t="s">
        <v>612</v>
      </c>
      <c r="J15" t="s">
        <v>619</v>
      </c>
      <c r="K15">
        <v>1030063</v>
      </c>
      <c r="L15" t="s">
        <v>411</v>
      </c>
    </row>
    <row r="16" spans="1:12" x14ac:dyDescent="0.3">
      <c r="A16" t="s">
        <v>631</v>
      </c>
      <c r="B16">
        <v>615</v>
      </c>
      <c r="C16" t="s">
        <v>523</v>
      </c>
      <c r="D16" t="s">
        <v>573</v>
      </c>
      <c r="E16">
        <v>14743</v>
      </c>
      <c r="F16">
        <v>36936</v>
      </c>
      <c r="G16">
        <v>33848</v>
      </c>
      <c r="H16" s="3">
        <v>43745</v>
      </c>
      <c r="I16" t="s">
        <v>615</v>
      </c>
      <c r="J16" t="s">
        <v>619</v>
      </c>
      <c r="K16">
        <v>800018</v>
      </c>
      <c r="L16" t="s">
        <v>526</v>
      </c>
    </row>
    <row r="17" spans="1:12" x14ac:dyDescent="0.3">
      <c r="A17" t="s">
        <v>632</v>
      </c>
      <c r="B17">
        <v>551</v>
      </c>
      <c r="C17" t="s">
        <v>523</v>
      </c>
      <c r="D17" t="s">
        <v>573</v>
      </c>
      <c r="E17">
        <v>38892</v>
      </c>
      <c r="F17">
        <v>43934</v>
      </c>
      <c r="G17">
        <v>15990</v>
      </c>
      <c r="H17" s="3">
        <v>42691</v>
      </c>
      <c r="I17" t="s">
        <v>624</v>
      </c>
      <c r="J17" t="s">
        <v>613</v>
      </c>
      <c r="K17">
        <v>800018</v>
      </c>
      <c r="L17" t="s">
        <v>526</v>
      </c>
    </row>
    <row r="18" spans="1:12" x14ac:dyDescent="0.3">
      <c r="A18" t="s">
        <v>633</v>
      </c>
      <c r="B18">
        <v>40</v>
      </c>
      <c r="C18" t="s">
        <v>516</v>
      </c>
      <c r="D18" t="s">
        <v>573</v>
      </c>
      <c r="E18">
        <v>11814</v>
      </c>
      <c r="F18">
        <v>29847</v>
      </c>
      <c r="G18">
        <v>15492</v>
      </c>
      <c r="H18" s="3">
        <v>43436</v>
      </c>
      <c r="I18" t="s">
        <v>612</v>
      </c>
      <c r="J18" t="s">
        <v>619</v>
      </c>
      <c r="K18">
        <v>1320004</v>
      </c>
      <c r="L18" t="s">
        <v>518</v>
      </c>
    </row>
    <row r="19" spans="1:12" x14ac:dyDescent="0.3">
      <c r="A19" t="s">
        <v>634</v>
      </c>
      <c r="B19">
        <v>487</v>
      </c>
      <c r="C19" t="s">
        <v>265</v>
      </c>
      <c r="D19" t="s">
        <v>573</v>
      </c>
      <c r="E19">
        <v>22969</v>
      </c>
      <c r="F19">
        <v>45972</v>
      </c>
      <c r="G19">
        <v>28583</v>
      </c>
      <c r="H19" s="3">
        <v>44261</v>
      </c>
      <c r="I19" t="s">
        <v>612</v>
      </c>
      <c r="J19" t="s">
        <v>613</v>
      </c>
      <c r="K19">
        <v>30179</v>
      </c>
      <c r="L19" t="s">
        <v>272</v>
      </c>
    </row>
    <row r="20" spans="1:12" x14ac:dyDescent="0.3">
      <c r="A20" t="s">
        <v>635</v>
      </c>
      <c r="B20">
        <v>20</v>
      </c>
      <c r="C20" t="s">
        <v>529</v>
      </c>
      <c r="D20" t="s">
        <v>602</v>
      </c>
      <c r="E20">
        <v>30337</v>
      </c>
      <c r="F20">
        <v>44578</v>
      </c>
      <c r="G20">
        <v>33723</v>
      </c>
      <c r="H20" s="3">
        <v>42332</v>
      </c>
      <c r="I20" t="s">
        <v>615</v>
      </c>
      <c r="J20" t="s">
        <v>613</v>
      </c>
      <c r="K20">
        <v>210563</v>
      </c>
      <c r="L20" t="s">
        <v>531</v>
      </c>
    </row>
    <row r="21" spans="1:12" x14ac:dyDescent="0.3">
      <c r="A21" t="s">
        <v>636</v>
      </c>
      <c r="B21">
        <v>376</v>
      </c>
      <c r="C21" t="s">
        <v>344</v>
      </c>
      <c r="D21" t="s">
        <v>592</v>
      </c>
      <c r="E21">
        <v>14558</v>
      </c>
      <c r="F21">
        <v>38183</v>
      </c>
      <c r="G21">
        <v>32441</v>
      </c>
      <c r="H21" s="3">
        <v>42043</v>
      </c>
      <c r="I21" t="s">
        <v>612</v>
      </c>
      <c r="J21" t="s">
        <v>613</v>
      </c>
      <c r="K21">
        <v>910020</v>
      </c>
      <c r="L21" t="s">
        <v>346</v>
      </c>
    </row>
    <row r="22" spans="1:12" x14ac:dyDescent="0.3">
      <c r="A22" t="s">
        <v>637</v>
      </c>
      <c r="B22">
        <v>252</v>
      </c>
      <c r="C22" t="s">
        <v>529</v>
      </c>
      <c r="D22" t="s">
        <v>592</v>
      </c>
      <c r="E22">
        <v>30750</v>
      </c>
      <c r="F22">
        <v>43606</v>
      </c>
      <c r="G22">
        <v>40106</v>
      </c>
      <c r="H22" s="3">
        <v>44435</v>
      </c>
      <c r="I22" t="s">
        <v>612</v>
      </c>
      <c r="J22" t="s">
        <v>613</v>
      </c>
      <c r="K22">
        <v>210563</v>
      </c>
      <c r="L22" t="s">
        <v>531</v>
      </c>
    </row>
    <row r="23" spans="1:12" x14ac:dyDescent="0.3">
      <c r="A23" t="s">
        <v>638</v>
      </c>
      <c r="B23">
        <v>312</v>
      </c>
      <c r="C23" t="s">
        <v>246</v>
      </c>
      <c r="D23" t="s">
        <v>589</v>
      </c>
      <c r="E23">
        <v>12261</v>
      </c>
      <c r="F23">
        <v>14267</v>
      </c>
      <c r="G23">
        <v>32289</v>
      </c>
      <c r="H23" s="3">
        <v>45040</v>
      </c>
      <c r="I23" t="s">
        <v>612</v>
      </c>
      <c r="J23" t="s">
        <v>619</v>
      </c>
      <c r="K23">
        <v>110159</v>
      </c>
      <c r="L23" t="s">
        <v>248</v>
      </c>
    </row>
    <row r="24" spans="1:12" x14ac:dyDescent="0.3">
      <c r="A24" t="s">
        <v>639</v>
      </c>
      <c r="B24">
        <v>450</v>
      </c>
      <c r="C24" t="s">
        <v>310</v>
      </c>
      <c r="D24" t="s">
        <v>589</v>
      </c>
      <c r="E24">
        <v>19519</v>
      </c>
      <c r="F24">
        <v>29464</v>
      </c>
      <c r="G24">
        <v>30182</v>
      </c>
      <c r="H24" s="3">
        <v>42919</v>
      </c>
      <c r="I24" t="s">
        <v>612</v>
      </c>
      <c r="J24" t="s">
        <v>619</v>
      </c>
      <c r="K24">
        <v>140056</v>
      </c>
      <c r="L24" t="s">
        <v>312</v>
      </c>
    </row>
    <row r="25" spans="1:12" x14ac:dyDescent="0.3">
      <c r="A25" t="s">
        <v>640</v>
      </c>
      <c r="B25">
        <v>160</v>
      </c>
      <c r="C25" t="s">
        <v>485</v>
      </c>
      <c r="D25" t="s">
        <v>589</v>
      </c>
      <c r="E25">
        <v>22376</v>
      </c>
      <c r="F25">
        <v>41243</v>
      </c>
      <c r="G25">
        <v>39650</v>
      </c>
      <c r="H25" s="3">
        <v>42639</v>
      </c>
      <c r="I25" t="s">
        <v>612</v>
      </c>
      <c r="J25" t="s">
        <v>613</v>
      </c>
      <c r="K25">
        <v>880038</v>
      </c>
      <c r="L25" t="s">
        <v>487</v>
      </c>
    </row>
    <row r="26" spans="1:12" x14ac:dyDescent="0.3">
      <c r="A26" t="s">
        <v>641</v>
      </c>
      <c r="B26">
        <v>16</v>
      </c>
      <c r="C26" t="s">
        <v>468</v>
      </c>
      <c r="D26" t="s">
        <v>589</v>
      </c>
      <c r="E26">
        <v>43369</v>
      </c>
      <c r="F26">
        <v>23392</v>
      </c>
      <c r="G26">
        <v>25488</v>
      </c>
      <c r="H26" s="3">
        <v>44001</v>
      </c>
      <c r="I26" t="s">
        <v>615</v>
      </c>
      <c r="J26" t="s">
        <v>613</v>
      </c>
      <c r="K26">
        <v>630081</v>
      </c>
      <c r="L26" t="s">
        <v>470</v>
      </c>
    </row>
    <row r="27" spans="1:12" x14ac:dyDescent="0.3">
      <c r="A27" t="s">
        <v>642</v>
      </c>
      <c r="B27">
        <v>427</v>
      </c>
      <c r="C27" t="s">
        <v>409</v>
      </c>
      <c r="D27" t="s">
        <v>573</v>
      </c>
      <c r="E27">
        <v>9328</v>
      </c>
      <c r="F27">
        <v>14266</v>
      </c>
      <c r="G27">
        <v>15204</v>
      </c>
      <c r="H27" s="3">
        <v>43730</v>
      </c>
      <c r="I27" t="s">
        <v>615</v>
      </c>
      <c r="J27" t="s">
        <v>619</v>
      </c>
      <c r="K27">
        <v>1030063</v>
      </c>
      <c r="L27" t="s">
        <v>411</v>
      </c>
    </row>
    <row r="28" spans="1:12" x14ac:dyDescent="0.3">
      <c r="A28" t="s">
        <v>643</v>
      </c>
      <c r="B28">
        <v>942</v>
      </c>
      <c r="C28" t="s">
        <v>409</v>
      </c>
      <c r="D28" t="s">
        <v>583</v>
      </c>
      <c r="E28">
        <v>2417</v>
      </c>
      <c r="F28">
        <v>34200</v>
      </c>
      <c r="G28">
        <v>20537</v>
      </c>
      <c r="H28" s="3">
        <v>43190</v>
      </c>
      <c r="I28" t="s">
        <v>612</v>
      </c>
      <c r="J28" t="s">
        <v>619</v>
      </c>
      <c r="K28">
        <v>1030063</v>
      </c>
      <c r="L28" t="s">
        <v>411</v>
      </c>
    </row>
    <row r="29" spans="1:12" x14ac:dyDescent="0.3">
      <c r="A29" t="s">
        <v>644</v>
      </c>
      <c r="B29">
        <v>721</v>
      </c>
      <c r="C29" t="s">
        <v>249</v>
      </c>
      <c r="D29" t="s">
        <v>573</v>
      </c>
      <c r="E29">
        <v>42636</v>
      </c>
      <c r="F29">
        <v>49290</v>
      </c>
      <c r="G29">
        <v>27420</v>
      </c>
      <c r="H29" s="3">
        <v>44389</v>
      </c>
      <c r="I29" t="s">
        <v>617</v>
      </c>
      <c r="J29" t="s">
        <v>619</v>
      </c>
      <c r="K29">
        <v>910182</v>
      </c>
      <c r="L29" t="s">
        <v>257</v>
      </c>
    </row>
    <row r="30" spans="1:12" x14ac:dyDescent="0.3">
      <c r="A30" t="s">
        <v>645</v>
      </c>
      <c r="B30">
        <v>291</v>
      </c>
      <c r="C30" t="s">
        <v>350</v>
      </c>
      <c r="D30" t="s">
        <v>592</v>
      </c>
      <c r="E30">
        <v>2751</v>
      </c>
      <c r="F30">
        <v>5699</v>
      </c>
      <c r="G30">
        <v>12374</v>
      </c>
      <c r="H30" s="3">
        <v>43192</v>
      </c>
      <c r="I30" t="s">
        <v>624</v>
      </c>
      <c r="J30" t="s">
        <v>613</v>
      </c>
      <c r="K30">
        <v>700013</v>
      </c>
      <c r="L30" t="s">
        <v>351</v>
      </c>
    </row>
    <row r="31" spans="1:12" x14ac:dyDescent="0.3">
      <c r="A31" t="s">
        <v>646</v>
      </c>
      <c r="B31">
        <v>994</v>
      </c>
      <c r="C31" t="s">
        <v>251</v>
      </c>
      <c r="D31" t="s">
        <v>583</v>
      </c>
      <c r="E31">
        <v>36868</v>
      </c>
      <c r="F31">
        <v>41803</v>
      </c>
      <c r="G31">
        <v>21947</v>
      </c>
      <c r="H31" s="3">
        <v>44150</v>
      </c>
      <c r="I31" t="s">
        <v>612</v>
      </c>
      <c r="J31" t="s">
        <v>619</v>
      </c>
      <c r="K31">
        <v>10068</v>
      </c>
      <c r="L31" t="s">
        <v>319</v>
      </c>
    </row>
    <row r="32" spans="1:12" x14ac:dyDescent="0.3">
      <c r="A32" t="s">
        <v>647</v>
      </c>
      <c r="B32">
        <v>211</v>
      </c>
      <c r="C32" t="s">
        <v>386</v>
      </c>
      <c r="D32" t="s">
        <v>601</v>
      </c>
      <c r="E32">
        <v>43297</v>
      </c>
      <c r="F32">
        <v>27561</v>
      </c>
      <c r="G32">
        <v>31134</v>
      </c>
      <c r="H32" s="3">
        <v>42583</v>
      </c>
      <c r="I32" t="s">
        <v>612</v>
      </c>
      <c r="J32" t="s">
        <v>619</v>
      </c>
      <c r="K32">
        <v>1110166</v>
      </c>
      <c r="L32" t="s">
        <v>389</v>
      </c>
    </row>
    <row r="33" spans="1:12" x14ac:dyDescent="0.3">
      <c r="A33" t="s">
        <v>648</v>
      </c>
      <c r="B33">
        <v>416</v>
      </c>
      <c r="C33" t="s">
        <v>249</v>
      </c>
      <c r="D33" t="s">
        <v>573</v>
      </c>
      <c r="E33">
        <v>26537</v>
      </c>
      <c r="F33">
        <v>31456</v>
      </c>
      <c r="G33">
        <v>44460</v>
      </c>
      <c r="H33" s="3">
        <v>42753</v>
      </c>
      <c r="I33" t="s">
        <v>624</v>
      </c>
      <c r="J33" t="s">
        <v>619</v>
      </c>
      <c r="K33">
        <v>910182</v>
      </c>
      <c r="L33" t="s">
        <v>257</v>
      </c>
    </row>
    <row r="34" spans="1:12" x14ac:dyDescent="0.3">
      <c r="A34" t="s">
        <v>649</v>
      </c>
      <c r="B34">
        <v>611</v>
      </c>
      <c r="C34" t="s">
        <v>409</v>
      </c>
      <c r="D34" t="s">
        <v>573</v>
      </c>
      <c r="E34">
        <v>6975</v>
      </c>
      <c r="F34">
        <v>24865</v>
      </c>
      <c r="G34">
        <v>25569</v>
      </c>
      <c r="H34" s="3">
        <v>42779</v>
      </c>
      <c r="I34" t="s">
        <v>624</v>
      </c>
      <c r="J34" t="s">
        <v>613</v>
      </c>
      <c r="K34">
        <v>1030063</v>
      </c>
      <c r="L34" t="s">
        <v>411</v>
      </c>
    </row>
    <row r="35" spans="1:12" x14ac:dyDescent="0.3">
      <c r="A35" t="s">
        <v>650</v>
      </c>
      <c r="B35">
        <v>34</v>
      </c>
      <c r="C35" t="s">
        <v>251</v>
      </c>
      <c r="D35" t="s">
        <v>589</v>
      </c>
      <c r="E35">
        <v>27292</v>
      </c>
      <c r="F35">
        <v>27781</v>
      </c>
      <c r="G35">
        <v>5688</v>
      </c>
      <c r="H35" s="3">
        <v>43627</v>
      </c>
      <c r="I35" t="s">
        <v>612</v>
      </c>
      <c r="J35" t="s">
        <v>619</v>
      </c>
      <c r="K35">
        <v>10068</v>
      </c>
      <c r="L35" t="s">
        <v>319</v>
      </c>
    </row>
    <row r="36" spans="1:12" x14ac:dyDescent="0.3">
      <c r="A36" t="s">
        <v>651</v>
      </c>
      <c r="B36">
        <v>920</v>
      </c>
      <c r="C36" t="s">
        <v>265</v>
      </c>
      <c r="D36" t="s">
        <v>573</v>
      </c>
      <c r="E36">
        <v>17883</v>
      </c>
      <c r="F36">
        <v>23951</v>
      </c>
      <c r="G36">
        <v>16740</v>
      </c>
      <c r="H36" s="3">
        <v>43851</v>
      </c>
      <c r="I36" t="s">
        <v>612</v>
      </c>
      <c r="J36" t="s">
        <v>619</v>
      </c>
      <c r="K36">
        <v>30179</v>
      </c>
      <c r="L36" t="s">
        <v>272</v>
      </c>
    </row>
    <row r="37" spans="1:12" x14ac:dyDescent="0.3">
      <c r="A37" t="s">
        <v>652</v>
      </c>
      <c r="B37">
        <v>941</v>
      </c>
      <c r="C37" t="s">
        <v>471</v>
      </c>
      <c r="D37" t="s">
        <v>589</v>
      </c>
      <c r="E37">
        <v>5739</v>
      </c>
      <c r="F37">
        <v>7389</v>
      </c>
      <c r="G37">
        <v>8156</v>
      </c>
      <c r="H37" s="3">
        <v>44222</v>
      </c>
      <c r="I37" t="s">
        <v>612</v>
      </c>
      <c r="J37" t="s">
        <v>619</v>
      </c>
      <c r="K37">
        <v>570241</v>
      </c>
      <c r="L37" t="s">
        <v>477</v>
      </c>
    </row>
    <row r="38" spans="1:12" x14ac:dyDescent="0.3">
      <c r="A38" t="s">
        <v>653</v>
      </c>
      <c r="B38">
        <v>595</v>
      </c>
      <c r="C38" t="s">
        <v>386</v>
      </c>
      <c r="D38" t="s">
        <v>589</v>
      </c>
      <c r="E38">
        <v>28688</v>
      </c>
      <c r="F38">
        <v>34093</v>
      </c>
      <c r="G38">
        <v>39444</v>
      </c>
      <c r="H38" s="3">
        <v>44284</v>
      </c>
      <c r="I38" t="s">
        <v>612</v>
      </c>
      <c r="J38" t="s">
        <v>613</v>
      </c>
      <c r="K38">
        <v>1110166</v>
      </c>
      <c r="L38" t="s">
        <v>389</v>
      </c>
    </row>
    <row r="39" spans="1:12" x14ac:dyDescent="0.3">
      <c r="A39" t="s">
        <v>654</v>
      </c>
      <c r="B39">
        <v>774</v>
      </c>
      <c r="C39" t="s">
        <v>251</v>
      </c>
      <c r="D39" t="s">
        <v>573</v>
      </c>
      <c r="E39">
        <v>8277</v>
      </c>
      <c r="F39">
        <v>39398</v>
      </c>
      <c r="G39">
        <v>24143</v>
      </c>
      <c r="H39" s="3">
        <v>44089</v>
      </c>
      <c r="I39" t="s">
        <v>612</v>
      </c>
      <c r="J39" t="s">
        <v>619</v>
      </c>
      <c r="K39">
        <v>10068</v>
      </c>
      <c r="L39" t="s">
        <v>319</v>
      </c>
    </row>
    <row r="40" spans="1:12" x14ac:dyDescent="0.3">
      <c r="A40" t="s">
        <v>655</v>
      </c>
      <c r="B40">
        <v>895</v>
      </c>
      <c r="C40" t="s">
        <v>246</v>
      </c>
      <c r="D40" t="s">
        <v>589</v>
      </c>
      <c r="E40">
        <v>21369</v>
      </c>
      <c r="F40">
        <v>4763</v>
      </c>
      <c r="G40">
        <v>1732</v>
      </c>
      <c r="H40" s="3">
        <v>44076</v>
      </c>
      <c r="I40" t="s">
        <v>615</v>
      </c>
      <c r="J40" t="s">
        <v>619</v>
      </c>
      <c r="K40">
        <v>110159</v>
      </c>
      <c r="L40" t="s">
        <v>248</v>
      </c>
    </row>
    <row r="41" spans="1:12" x14ac:dyDescent="0.3">
      <c r="A41" t="s">
        <v>656</v>
      </c>
      <c r="B41">
        <v>598</v>
      </c>
      <c r="C41" t="s">
        <v>422</v>
      </c>
      <c r="D41" t="s">
        <v>573</v>
      </c>
      <c r="E41">
        <v>28902</v>
      </c>
      <c r="F41">
        <v>16191</v>
      </c>
      <c r="G41">
        <v>10665</v>
      </c>
      <c r="H41" s="3">
        <v>42983</v>
      </c>
      <c r="I41" t="s">
        <v>615</v>
      </c>
      <c r="J41" t="s">
        <v>619</v>
      </c>
      <c r="K41">
        <v>120676</v>
      </c>
      <c r="L41" t="s">
        <v>423</v>
      </c>
    </row>
    <row r="42" spans="1:12" x14ac:dyDescent="0.3">
      <c r="A42" t="s">
        <v>657</v>
      </c>
      <c r="B42">
        <v>206</v>
      </c>
      <c r="C42" t="s">
        <v>548</v>
      </c>
      <c r="D42" t="s">
        <v>573</v>
      </c>
      <c r="E42">
        <v>6228</v>
      </c>
      <c r="F42">
        <v>27339</v>
      </c>
      <c r="G42">
        <v>16284</v>
      </c>
      <c r="H42" s="3">
        <v>44300</v>
      </c>
      <c r="I42" t="s">
        <v>612</v>
      </c>
      <c r="J42" t="s">
        <v>613</v>
      </c>
      <c r="K42">
        <v>680026</v>
      </c>
      <c r="L42" t="s">
        <v>551</v>
      </c>
    </row>
    <row r="43" spans="1:12" x14ac:dyDescent="0.3">
      <c r="A43" t="s">
        <v>658</v>
      </c>
      <c r="B43">
        <v>349</v>
      </c>
      <c r="C43" t="s">
        <v>249</v>
      </c>
      <c r="D43" t="s">
        <v>573</v>
      </c>
      <c r="E43">
        <v>13095</v>
      </c>
      <c r="F43">
        <v>15927</v>
      </c>
      <c r="G43">
        <v>19119</v>
      </c>
      <c r="H43" s="3">
        <v>44917</v>
      </c>
      <c r="I43" t="s">
        <v>612</v>
      </c>
      <c r="J43" t="s">
        <v>619</v>
      </c>
      <c r="K43">
        <v>910182</v>
      </c>
      <c r="L43" t="s">
        <v>257</v>
      </c>
    </row>
    <row r="44" spans="1:12" x14ac:dyDescent="0.3">
      <c r="A44" t="s">
        <v>659</v>
      </c>
      <c r="B44">
        <v>110</v>
      </c>
      <c r="C44" t="s">
        <v>523</v>
      </c>
      <c r="D44" t="s">
        <v>573</v>
      </c>
      <c r="E44">
        <v>27443</v>
      </c>
      <c r="F44">
        <v>15926</v>
      </c>
      <c r="G44">
        <v>5774</v>
      </c>
      <c r="H44" s="3">
        <v>43785</v>
      </c>
      <c r="I44" t="s">
        <v>617</v>
      </c>
      <c r="J44" t="s">
        <v>613</v>
      </c>
      <c r="K44">
        <v>800018</v>
      </c>
      <c r="L44" t="s">
        <v>526</v>
      </c>
    </row>
    <row r="45" spans="1:12" x14ac:dyDescent="0.3">
      <c r="A45" t="s">
        <v>660</v>
      </c>
      <c r="B45">
        <v>10</v>
      </c>
      <c r="C45" t="s">
        <v>471</v>
      </c>
      <c r="D45" t="s">
        <v>589</v>
      </c>
      <c r="E45">
        <v>5614</v>
      </c>
      <c r="F45">
        <v>31158</v>
      </c>
      <c r="G45">
        <v>20855</v>
      </c>
      <c r="H45" s="3">
        <v>44231</v>
      </c>
      <c r="I45" t="s">
        <v>624</v>
      </c>
      <c r="J45" t="s">
        <v>619</v>
      </c>
      <c r="K45">
        <v>570241</v>
      </c>
      <c r="L45" t="s">
        <v>477</v>
      </c>
    </row>
    <row r="46" spans="1:12" x14ac:dyDescent="0.3">
      <c r="A46" t="s">
        <v>661</v>
      </c>
      <c r="B46">
        <v>41</v>
      </c>
      <c r="C46" t="s">
        <v>523</v>
      </c>
      <c r="D46" t="s">
        <v>573</v>
      </c>
      <c r="E46">
        <v>48162</v>
      </c>
      <c r="F46">
        <v>29994</v>
      </c>
      <c r="G46">
        <v>14416</v>
      </c>
      <c r="H46" s="3">
        <v>44053</v>
      </c>
      <c r="I46" t="s">
        <v>612</v>
      </c>
      <c r="J46" t="s">
        <v>619</v>
      </c>
      <c r="K46">
        <v>800018</v>
      </c>
      <c r="L46" t="s">
        <v>526</v>
      </c>
    </row>
    <row r="47" spans="1:12" x14ac:dyDescent="0.3">
      <c r="A47" t="s">
        <v>662</v>
      </c>
      <c r="B47">
        <v>610</v>
      </c>
      <c r="C47" t="s">
        <v>330</v>
      </c>
      <c r="D47" t="s">
        <v>573</v>
      </c>
      <c r="E47">
        <v>16050</v>
      </c>
      <c r="F47">
        <v>25227</v>
      </c>
      <c r="G47">
        <v>10159</v>
      </c>
      <c r="H47" s="3">
        <v>42527</v>
      </c>
      <c r="I47" t="s">
        <v>624</v>
      </c>
      <c r="J47" t="s">
        <v>613</v>
      </c>
      <c r="K47">
        <v>690076</v>
      </c>
      <c r="L47" t="s">
        <v>337</v>
      </c>
    </row>
    <row r="48" spans="1:12" x14ac:dyDescent="0.3">
      <c r="A48" t="s">
        <v>663</v>
      </c>
      <c r="B48">
        <v>245</v>
      </c>
      <c r="C48" t="s">
        <v>249</v>
      </c>
      <c r="D48" t="s">
        <v>583</v>
      </c>
      <c r="E48">
        <v>48450</v>
      </c>
      <c r="F48">
        <v>25184</v>
      </c>
      <c r="G48">
        <v>26822</v>
      </c>
      <c r="H48" s="3">
        <v>44475</v>
      </c>
      <c r="I48" t="s">
        <v>617</v>
      </c>
      <c r="J48" t="s">
        <v>613</v>
      </c>
      <c r="K48">
        <v>910182</v>
      </c>
      <c r="L48" t="s">
        <v>257</v>
      </c>
    </row>
    <row r="49" spans="1:12" x14ac:dyDescent="0.3">
      <c r="A49" t="s">
        <v>664</v>
      </c>
      <c r="B49">
        <v>372</v>
      </c>
      <c r="C49" t="s">
        <v>471</v>
      </c>
      <c r="D49" t="s">
        <v>573</v>
      </c>
      <c r="E49">
        <v>40775</v>
      </c>
      <c r="F49">
        <v>49778</v>
      </c>
      <c r="G49">
        <v>26979</v>
      </c>
      <c r="H49" s="3">
        <v>43443</v>
      </c>
      <c r="I49" t="s">
        <v>612</v>
      </c>
      <c r="J49" t="s">
        <v>619</v>
      </c>
      <c r="K49">
        <v>570241</v>
      </c>
      <c r="L49" t="s">
        <v>477</v>
      </c>
    </row>
    <row r="50" spans="1:12" x14ac:dyDescent="0.3">
      <c r="A50" t="s">
        <v>665</v>
      </c>
      <c r="B50">
        <v>242</v>
      </c>
      <c r="C50" t="s">
        <v>402</v>
      </c>
      <c r="D50" t="s">
        <v>589</v>
      </c>
      <c r="E50">
        <v>22891</v>
      </c>
      <c r="F50">
        <v>13457</v>
      </c>
      <c r="G50">
        <v>21237</v>
      </c>
      <c r="H50" s="3">
        <v>42949</v>
      </c>
      <c r="I50" t="s">
        <v>624</v>
      </c>
      <c r="J50" t="s">
        <v>613</v>
      </c>
      <c r="K50">
        <v>720081</v>
      </c>
      <c r="L50" t="s">
        <v>406</v>
      </c>
    </row>
    <row r="51" spans="1:12" x14ac:dyDescent="0.3">
      <c r="A51" t="s">
        <v>666</v>
      </c>
      <c r="B51">
        <v>763</v>
      </c>
      <c r="C51" t="s">
        <v>386</v>
      </c>
      <c r="D51" t="s">
        <v>583</v>
      </c>
      <c r="E51">
        <v>31115</v>
      </c>
      <c r="F51">
        <v>13467</v>
      </c>
      <c r="G51">
        <v>39122</v>
      </c>
      <c r="H51" s="3">
        <v>42232</v>
      </c>
      <c r="I51" t="s">
        <v>612</v>
      </c>
      <c r="J51" t="s">
        <v>613</v>
      </c>
      <c r="K51">
        <v>1110166</v>
      </c>
      <c r="L51" t="s">
        <v>389</v>
      </c>
    </row>
    <row r="52" spans="1:12" x14ac:dyDescent="0.3">
      <c r="A52" t="s">
        <v>667</v>
      </c>
      <c r="B52">
        <v>467</v>
      </c>
      <c r="C52" t="s">
        <v>294</v>
      </c>
      <c r="D52" t="s">
        <v>573</v>
      </c>
      <c r="E52">
        <v>25377</v>
      </c>
      <c r="F52">
        <v>36909</v>
      </c>
      <c r="G52">
        <v>5288</v>
      </c>
      <c r="H52" s="3">
        <v>44509</v>
      </c>
      <c r="I52" t="s">
        <v>612</v>
      </c>
      <c r="J52" t="s">
        <v>613</v>
      </c>
      <c r="K52">
        <v>90149</v>
      </c>
      <c r="L52" t="s">
        <v>296</v>
      </c>
    </row>
    <row r="53" spans="1:12" x14ac:dyDescent="0.3">
      <c r="A53" t="s">
        <v>668</v>
      </c>
      <c r="B53">
        <v>942</v>
      </c>
      <c r="C53" t="s">
        <v>409</v>
      </c>
      <c r="D53" t="s">
        <v>587</v>
      </c>
      <c r="E53">
        <v>49339</v>
      </c>
      <c r="F53">
        <v>13273</v>
      </c>
      <c r="G53">
        <v>43488</v>
      </c>
      <c r="H53" s="3">
        <v>43823</v>
      </c>
      <c r="I53" t="s">
        <v>615</v>
      </c>
      <c r="J53" t="s">
        <v>613</v>
      </c>
      <c r="K53">
        <v>1030063</v>
      </c>
      <c r="L53" t="s">
        <v>411</v>
      </c>
    </row>
    <row r="54" spans="1:12" x14ac:dyDescent="0.3">
      <c r="A54" t="s">
        <v>669</v>
      </c>
      <c r="B54">
        <v>260</v>
      </c>
      <c r="C54" t="s">
        <v>537</v>
      </c>
      <c r="D54" t="s">
        <v>579</v>
      </c>
      <c r="E54">
        <v>35642</v>
      </c>
      <c r="F54">
        <v>5329</v>
      </c>
      <c r="G54">
        <v>29742</v>
      </c>
      <c r="H54" s="3">
        <v>43106</v>
      </c>
      <c r="I54" t="s">
        <v>615</v>
      </c>
      <c r="J54" t="s">
        <v>613</v>
      </c>
      <c r="K54">
        <v>410521</v>
      </c>
      <c r="L54" t="s">
        <v>539</v>
      </c>
    </row>
    <row r="55" spans="1:12" x14ac:dyDescent="0.3">
      <c r="A55" t="s">
        <v>670</v>
      </c>
      <c r="B55">
        <v>743</v>
      </c>
      <c r="C55" t="s">
        <v>246</v>
      </c>
      <c r="D55" t="s">
        <v>573</v>
      </c>
      <c r="E55">
        <v>27146</v>
      </c>
      <c r="F55">
        <v>38341</v>
      </c>
      <c r="G55">
        <v>6414</v>
      </c>
      <c r="H55" s="3">
        <v>43177</v>
      </c>
      <c r="I55" t="s">
        <v>615</v>
      </c>
      <c r="J55" t="s">
        <v>613</v>
      </c>
      <c r="K55">
        <v>110159</v>
      </c>
      <c r="L55" t="s">
        <v>248</v>
      </c>
    </row>
    <row r="56" spans="1:12" x14ac:dyDescent="0.3">
      <c r="A56" t="s">
        <v>671</v>
      </c>
      <c r="B56">
        <v>102</v>
      </c>
      <c r="C56" t="s">
        <v>260</v>
      </c>
      <c r="D56" t="s">
        <v>573</v>
      </c>
      <c r="E56">
        <v>34937</v>
      </c>
      <c r="F56">
        <v>28632</v>
      </c>
      <c r="G56">
        <v>30117</v>
      </c>
      <c r="H56" s="3">
        <v>44175</v>
      </c>
      <c r="I56" t="s">
        <v>615</v>
      </c>
      <c r="J56" t="s">
        <v>613</v>
      </c>
      <c r="K56">
        <v>230415</v>
      </c>
      <c r="L56" t="s">
        <v>514</v>
      </c>
    </row>
    <row r="57" spans="1:12" x14ac:dyDescent="0.3">
      <c r="A57" t="s">
        <v>672</v>
      </c>
      <c r="B57">
        <v>822</v>
      </c>
      <c r="C57" t="s">
        <v>523</v>
      </c>
      <c r="D57" t="s">
        <v>589</v>
      </c>
      <c r="E57">
        <v>30017</v>
      </c>
      <c r="F57">
        <v>5948</v>
      </c>
      <c r="G57">
        <v>4398</v>
      </c>
      <c r="H57" s="3">
        <v>42234</v>
      </c>
      <c r="I57" t="s">
        <v>612</v>
      </c>
      <c r="J57" t="s">
        <v>613</v>
      </c>
      <c r="K57">
        <v>800018</v>
      </c>
      <c r="L57" t="s">
        <v>526</v>
      </c>
    </row>
    <row r="58" spans="1:12" x14ac:dyDescent="0.3">
      <c r="A58" t="s">
        <v>673</v>
      </c>
      <c r="B58">
        <v>389</v>
      </c>
      <c r="C58" t="s">
        <v>298</v>
      </c>
      <c r="D58" t="s">
        <v>573</v>
      </c>
      <c r="E58">
        <v>49838</v>
      </c>
      <c r="F58">
        <v>7262</v>
      </c>
      <c r="G58">
        <v>17531</v>
      </c>
      <c r="H58" s="3">
        <v>45068</v>
      </c>
      <c r="I58" t="s">
        <v>612</v>
      </c>
      <c r="J58" t="s">
        <v>619</v>
      </c>
      <c r="K58">
        <v>1280108</v>
      </c>
      <c r="L58" t="s">
        <v>300</v>
      </c>
    </row>
    <row r="59" spans="1:12" x14ac:dyDescent="0.3">
      <c r="A59" t="s">
        <v>674</v>
      </c>
      <c r="B59">
        <v>438</v>
      </c>
      <c r="C59" t="s">
        <v>386</v>
      </c>
      <c r="D59" t="s">
        <v>592</v>
      </c>
      <c r="E59">
        <v>21191</v>
      </c>
      <c r="F59">
        <v>37436</v>
      </c>
      <c r="G59">
        <v>15455</v>
      </c>
      <c r="H59" s="3">
        <v>44762</v>
      </c>
      <c r="I59" t="s">
        <v>624</v>
      </c>
      <c r="J59" t="s">
        <v>613</v>
      </c>
      <c r="K59">
        <v>1110166</v>
      </c>
      <c r="L59" t="s">
        <v>389</v>
      </c>
    </row>
    <row r="60" spans="1:12" x14ac:dyDescent="0.3">
      <c r="A60" t="s">
        <v>675</v>
      </c>
      <c r="B60">
        <v>929</v>
      </c>
      <c r="C60" t="s">
        <v>391</v>
      </c>
      <c r="D60" t="s">
        <v>587</v>
      </c>
      <c r="E60">
        <v>11075</v>
      </c>
      <c r="F60">
        <v>35641</v>
      </c>
      <c r="G60">
        <v>22867</v>
      </c>
      <c r="H60" s="3">
        <v>42944</v>
      </c>
      <c r="I60" t="s">
        <v>615</v>
      </c>
      <c r="J60" t="s">
        <v>613</v>
      </c>
      <c r="K60">
        <v>730084</v>
      </c>
      <c r="L60" t="s">
        <v>393</v>
      </c>
    </row>
    <row r="61" spans="1:12" x14ac:dyDescent="0.3">
      <c r="A61" t="s">
        <v>676</v>
      </c>
      <c r="B61">
        <v>583</v>
      </c>
      <c r="C61" t="s">
        <v>409</v>
      </c>
      <c r="D61" t="s">
        <v>602</v>
      </c>
      <c r="E61">
        <v>45722</v>
      </c>
      <c r="F61">
        <v>3094</v>
      </c>
      <c r="G61">
        <v>1650</v>
      </c>
      <c r="H61" s="3">
        <v>44465</v>
      </c>
      <c r="I61" t="s">
        <v>615</v>
      </c>
      <c r="J61" t="s">
        <v>619</v>
      </c>
      <c r="K61">
        <v>1030063</v>
      </c>
      <c r="L61" t="s">
        <v>411</v>
      </c>
    </row>
    <row r="62" spans="1:12" x14ac:dyDescent="0.3">
      <c r="A62" t="s">
        <v>677</v>
      </c>
      <c r="B62">
        <v>527</v>
      </c>
      <c r="C62" t="s">
        <v>265</v>
      </c>
      <c r="D62" t="s">
        <v>573</v>
      </c>
      <c r="E62">
        <v>12194</v>
      </c>
      <c r="F62">
        <v>44573</v>
      </c>
      <c r="G62">
        <v>2944</v>
      </c>
      <c r="H62" s="3">
        <v>43141</v>
      </c>
      <c r="I62" t="s">
        <v>617</v>
      </c>
      <c r="J62" t="s">
        <v>619</v>
      </c>
      <c r="K62">
        <v>30179</v>
      </c>
      <c r="L62" t="s">
        <v>272</v>
      </c>
    </row>
    <row r="63" spans="1:12" x14ac:dyDescent="0.3">
      <c r="A63" t="s">
        <v>678</v>
      </c>
      <c r="B63">
        <v>599</v>
      </c>
      <c r="C63" t="s">
        <v>350</v>
      </c>
      <c r="D63" t="s">
        <v>573</v>
      </c>
      <c r="E63">
        <v>19117</v>
      </c>
      <c r="F63">
        <v>37933</v>
      </c>
      <c r="G63">
        <v>10250</v>
      </c>
      <c r="H63" s="3">
        <v>42467</v>
      </c>
      <c r="I63" t="s">
        <v>624</v>
      </c>
      <c r="J63" t="s">
        <v>619</v>
      </c>
      <c r="K63">
        <v>700013</v>
      </c>
      <c r="L63" t="s">
        <v>351</v>
      </c>
    </row>
    <row r="64" spans="1:12" x14ac:dyDescent="0.3">
      <c r="A64" t="s">
        <v>679</v>
      </c>
      <c r="B64">
        <v>781</v>
      </c>
      <c r="C64" t="s">
        <v>249</v>
      </c>
      <c r="D64" t="s">
        <v>589</v>
      </c>
      <c r="E64">
        <v>13860</v>
      </c>
      <c r="F64">
        <v>9030</v>
      </c>
      <c r="G64">
        <v>18653</v>
      </c>
      <c r="H64" s="3">
        <v>42877</v>
      </c>
      <c r="I64" t="s">
        <v>617</v>
      </c>
      <c r="J64" t="s">
        <v>619</v>
      </c>
      <c r="K64">
        <v>910182</v>
      </c>
      <c r="L64" t="s">
        <v>257</v>
      </c>
    </row>
    <row r="65" spans="1:12" x14ac:dyDescent="0.3">
      <c r="A65" t="s">
        <v>680</v>
      </c>
      <c r="B65">
        <v>592</v>
      </c>
      <c r="C65" t="s">
        <v>265</v>
      </c>
      <c r="D65" t="s">
        <v>598</v>
      </c>
      <c r="E65">
        <v>16682</v>
      </c>
      <c r="F65">
        <v>8122</v>
      </c>
      <c r="G65">
        <v>39585</v>
      </c>
      <c r="H65" s="3">
        <v>43113</v>
      </c>
      <c r="I65" t="s">
        <v>612</v>
      </c>
      <c r="J65" t="s">
        <v>613</v>
      </c>
      <c r="K65">
        <v>30179</v>
      </c>
      <c r="L65" t="s">
        <v>272</v>
      </c>
    </row>
    <row r="66" spans="1:12" x14ac:dyDescent="0.3">
      <c r="A66" t="s">
        <v>681</v>
      </c>
      <c r="B66">
        <v>501</v>
      </c>
      <c r="C66" t="s">
        <v>471</v>
      </c>
      <c r="D66" t="s">
        <v>573</v>
      </c>
      <c r="E66">
        <v>32358</v>
      </c>
      <c r="F66">
        <v>43953</v>
      </c>
      <c r="G66">
        <v>3273</v>
      </c>
      <c r="H66" s="3">
        <v>42640</v>
      </c>
      <c r="I66" t="s">
        <v>615</v>
      </c>
      <c r="J66" t="s">
        <v>613</v>
      </c>
      <c r="K66">
        <v>570241</v>
      </c>
      <c r="L66" t="s">
        <v>477</v>
      </c>
    </row>
    <row r="67" spans="1:12" x14ac:dyDescent="0.3">
      <c r="A67" t="s">
        <v>682</v>
      </c>
      <c r="B67">
        <v>957</v>
      </c>
      <c r="C67" t="s">
        <v>529</v>
      </c>
      <c r="D67" t="s">
        <v>589</v>
      </c>
      <c r="E67">
        <v>42998</v>
      </c>
      <c r="F67">
        <v>9607</v>
      </c>
      <c r="G67">
        <v>20396</v>
      </c>
      <c r="H67" s="3">
        <v>44768</v>
      </c>
      <c r="I67" t="s">
        <v>617</v>
      </c>
      <c r="J67" t="s">
        <v>613</v>
      </c>
      <c r="K67">
        <v>210563</v>
      </c>
      <c r="L67" t="s">
        <v>531</v>
      </c>
    </row>
    <row r="68" spans="1:12" x14ac:dyDescent="0.3">
      <c r="A68" t="s">
        <v>683</v>
      </c>
      <c r="B68">
        <v>264</v>
      </c>
      <c r="C68" t="s">
        <v>265</v>
      </c>
      <c r="D68" t="s">
        <v>589</v>
      </c>
      <c r="E68">
        <v>44976</v>
      </c>
      <c r="F68">
        <v>45897</v>
      </c>
      <c r="G68">
        <v>26048</v>
      </c>
      <c r="H68" s="3">
        <v>45158</v>
      </c>
      <c r="I68" t="s">
        <v>612</v>
      </c>
      <c r="J68" t="s">
        <v>613</v>
      </c>
      <c r="K68">
        <v>30179</v>
      </c>
      <c r="L68" t="s">
        <v>272</v>
      </c>
    </row>
    <row r="69" spans="1:12" x14ac:dyDescent="0.3">
      <c r="A69" t="s">
        <v>684</v>
      </c>
      <c r="B69">
        <v>184</v>
      </c>
      <c r="C69" t="s">
        <v>548</v>
      </c>
      <c r="D69" t="s">
        <v>573</v>
      </c>
      <c r="E69">
        <v>44956</v>
      </c>
      <c r="F69">
        <v>49078</v>
      </c>
      <c r="G69">
        <v>44821</v>
      </c>
      <c r="H69" s="3">
        <v>42843</v>
      </c>
      <c r="I69" t="s">
        <v>612</v>
      </c>
      <c r="J69" t="s">
        <v>619</v>
      </c>
      <c r="K69">
        <v>680026</v>
      </c>
      <c r="L69" t="s">
        <v>551</v>
      </c>
    </row>
    <row r="70" spans="1:12" x14ac:dyDescent="0.3">
      <c r="A70" t="s">
        <v>685</v>
      </c>
      <c r="B70">
        <v>802</v>
      </c>
      <c r="C70" t="s">
        <v>278</v>
      </c>
      <c r="D70" t="s">
        <v>573</v>
      </c>
      <c r="E70">
        <v>27944</v>
      </c>
      <c r="F70">
        <v>34234</v>
      </c>
      <c r="G70">
        <v>36297</v>
      </c>
      <c r="H70" s="3">
        <v>45116</v>
      </c>
      <c r="I70" t="s">
        <v>615</v>
      </c>
      <c r="J70" t="s">
        <v>619</v>
      </c>
      <c r="K70">
        <v>20242</v>
      </c>
      <c r="L70" t="s">
        <v>284</v>
      </c>
    </row>
    <row r="71" spans="1:12" x14ac:dyDescent="0.3">
      <c r="A71" t="s">
        <v>686</v>
      </c>
      <c r="B71">
        <v>548</v>
      </c>
      <c r="C71" t="s">
        <v>265</v>
      </c>
      <c r="D71" t="s">
        <v>573</v>
      </c>
      <c r="E71">
        <v>39169</v>
      </c>
      <c r="F71">
        <v>24275</v>
      </c>
      <c r="G71">
        <v>14292</v>
      </c>
      <c r="H71" s="3">
        <v>42974</v>
      </c>
      <c r="I71" t="s">
        <v>615</v>
      </c>
      <c r="J71" t="s">
        <v>619</v>
      </c>
      <c r="K71">
        <v>30179</v>
      </c>
      <c r="L71" t="s">
        <v>272</v>
      </c>
    </row>
    <row r="72" spans="1:12" x14ac:dyDescent="0.3">
      <c r="A72" t="s">
        <v>687</v>
      </c>
      <c r="B72">
        <v>407</v>
      </c>
      <c r="C72" t="s">
        <v>251</v>
      </c>
      <c r="D72" t="s">
        <v>598</v>
      </c>
      <c r="E72">
        <v>27028</v>
      </c>
      <c r="F72">
        <v>18539</v>
      </c>
      <c r="G72">
        <v>24898</v>
      </c>
      <c r="H72" s="3">
        <v>42270</v>
      </c>
      <c r="I72" t="s">
        <v>624</v>
      </c>
      <c r="J72" t="s">
        <v>619</v>
      </c>
      <c r="K72">
        <v>10068</v>
      </c>
      <c r="L72" t="s">
        <v>319</v>
      </c>
    </row>
    <row r="73" spans="1:12" x14ac:dyDescent="0.3">
      <c r="A73" t="s">
        <v>688</v>
      </c>
      <c r="B73">
        <v>143</v>
      </c>
      <c r="C73" t="s">
        <v>559</v>
      </c>
      <c r="D73" t="s">
        <v>573</v>
      </c>
      <c r="E73">
        <v>43418</v>
      </c>
      <c r="F73">
        <v>9715</v>
      </c>
      <c r="G73">
        <v>32765</v>
      </c>
      <c r="H73" s="3">
        <v>44810</v>
      </c>
      <c r="I73" t="s">
        <v>617</v>
      </c>
      <c r="J73" t="s">
        <v>619</v>
      </c>
      <c r="K73">
        <v>670106</v>
      </c>
      <c r="L73" t="s">
        <v>561</v>
      </c>
    </row>
    <row r="74" spans="1:12" x14ac:dyDescent="0.3">
      <c r="A74" t="s">
        <v>689</v>
      </c>
      <c r="B74">
        <v>586</v>
      </c>
      <c r="C74" t="s">
        <v>409</v>
      </c>
      <c r="D74" t="s">
        <v>596</v>
      </c>
      <c r="E74">
        <v>19883</v>
      </c>
      <c r="F74">
        <v>10961</v>
      </c>
      <c r="G74">
        <v>29901</v>
      </c>
      <c r="H74" s="3">
        <v>43484</v>
      </c>
      <c r="I74" t="s">
        <v>615</v>
      </c>
      <c r="J74" t="s">
        <v>619</v>
      </c>
      <c r="K74">
        <v>1030063</v>
      </c>
      <c r="L74" t="s">
        <v>411</v>
      </c>
    </row>
    <row r="75" spans="1:12" x14ac:dyDescent="0.3">
      <c r="A75" t="s">
        <v>690</v>
      </c>
      <c r="B75">
        <v>67</v>
      </c>
      <c r="C75" t="s">
        <v>509</v>
      </c>
      <c r="D75" t="s">
        <v>573</v>
      </c>
      <c r="E75">
        <v>22796</v>
      </c>
      <c r="F75">
        <v>17749</v>
      </c>
      <c r="G75">
        <v>40196</v>
      </c>
      <c r="H75" s="3">
        <v>43572</v>
      </c>
      <c r="I75" t="s">
        <v>617</v>
      </c>
      <c r="J75" t="s">
        <v>613</v>
      </c>
      <c r="K75">
        <v>520376</v>
      </c>
      <c r="L75" t="s">
        <v>512</v>
      </c>
    </row>
    <row r="76" spans="1:12" x14ac:dyDescent="0.3">
      <c r="A76" t="s">
        <v>691</v>
      </c>
      <c r="B76">
        <v>15</v>
      </c>
      <c r="C76" t="s">
        <v>523</v>
      </c>
      <c r="D76" t="s">
        <v>589</v>
      </c>
      <c r="E76">
        <v>13708</v>
      </c>
      <c r="F76">
        <v>20110</v>
      </c>
      <c r="G76">
        <v>12289</v>
      </c>
      <c r="H76" s="3">
        <v>42993</v>
      </c>
      <c r="I76" t="s">
        <v>615</v>
      </c>
      <c r="J76" t="s">
        <v>613</v>
      </c>
      <c r="K76">
        <v>800018</v>
      </c>
      <c r="L76" t="s">
        <v>526</v>
      </c>
    </row>
    <row r="77" spans="1:12" x14ac:dyDescent="0.3">
      <c r="A77" t="s">
        <v>692</v>
      </c>
      <c r="B77">
        <v>895</v>
      </c>
      <c r="C77" t="s">
        <v>350</v>
      </c>
      <c r="D77" t="s">
        <v>573</v>
      </c>
      <c r="E77">
        <v>29153</v>
      </c>
      <c r="F77">
        <v>45719</v>
      </c>
      <c r="G77">
        <v>34105</v>
      </c>
      <c r="H77" s="3">
        <v>45027</v>
      </c>
      <c r="I77" t="s">
        <v>624</v>
      </c>
      <c r="J77" t="s">
        <v>613</v>
      </c>
      <c r="K77">
        <v>700013</v>
      </c>
      <c r="L77" t="s">
        <v>351</v>
      </c>
    </row>
    <row r="78" spans="1:12" x14ac:dyDescent="0.3">
      <c r="A78" t="s">
        <v>693</v>
      </c>
      <c r="B78">
        <v>530</v>
      </c>
      <c r="C78" t="s">
        <v>298</v>
      </c>
      <c r="D78" t="s">
        <v>589</v>
      </c>
      <c r="E78">
        <v>7806</v>
      </c>
      <c r="F78">
        <v>41534</v>
      </c>
      <c r="G78">
        <v>13622</v>
      </c>
      <c r="H78" s="3">
        <v>42939</v>
      </c>
      <c r="I78" t="s">
        <v>624</v>
      </c>
      <c r="J78" t="s">
        <v>619</v>
      </c>
      <c r="K78">
        <v>1280108</v>
      </c>
      <c r="L78" t="s">
        <v>300</v>
      </c>
    </row>
    <row r="79" spans="1:12" x14ac:dyDescent="0.3">
      <c r="A79" t="s">
        <v>694</v>
      </c>
      <c r="B79">
        <v>596</v>
      </c>
      <c r="C79" t="s">
        <v>391</v>
      </c>
      <c r="D79" t="s">
        <v>602</v>
      </c>
      <c r="E79">
        <v>48100</v>
      </c>
      <c r="F79">
        <v>17717</v>
      </c>
      <c r="G79">
        <v>28836</v>
      </c>
      <c r="H79" s="3">
        <v>44845</v>
      </c>
      <c r="I79" t="s">
        <v>615</v>
      </c>
      <c r="J79" t="s">
        <v>613</v>
      </c>
      <c r="K79">
        <v>730084</v>
      </c>
      <c r="L79" t="s">
        <v>393</v>
      </c>
    </row>
    <row r="80" spans="1:12" x14ac:dyDescent="0.3">
      <c r="A80" t="s">
        <v>695</v>
      </c>
      <c r="B80">
        <v>969</v>
      </c>
      <c r="C80" t="s">
        <v>285</v>
      </c>
      <c r="D80" t="s">
        <v>573</v>
      </c>
      <c r="E80">
        <v>42701</v>
      </c>
      <c r="F80">
        <v>28482</v>
      </c>
      <c r="G80">
        <v>26568</v>
      </c>
      <c r="H80" s="3">
        <v>44591</v>
      </c>
      <c r="I80" t="s">
        <v>624</v>
      </c>
      <c r="J80" t="s">
        <v>619</v>
      </c>
      <c r="K80">
        <v>240005</v>
      </c>
      <c r="L80" t="s">
        <v>287</v>
      </c>
    </row>
    <row r="81" spans="1:12" x14ac:dyDescent="0.3">
      <c r="A81" t="s">
        <v>696</v>
      </c>
      <c r="B81">
        <v>803</v>
      </c>
      <c r="C81" t="s">
        <v>249</v>
      </c>
      <c r="D81" t="s">
        <v>573</v>
      </c>
      <c r="E81">
        <v>35683</v>
      </c>
      <c r="F81">
        <v>23023</v>
      </c>
      <c r="G81">
        <v>29685</v>
      </c>
      <c r="H81" s="3">
        <v>45092</v>
      </c>
      <c r="I81" t="s">
        <v>624</v>
      </c>
      <c r="J81" t="s">
        <v>613</v>
      </c>
      <c r="K81">
        <v>910182</v>
      </c>
      <c r="L81" t="s">
        <v>257</v>
      </c>
    </row>
    <row r="82" spans="1:12" x14ac:dyDescent="0.3">
      <c r="A82" t="s">
        <v>697</v>
      </c>
      <c r="B82">
        <v>353</v>
      </c>
      <c r="C82" t="s">
        <v>249</v>
      </c>
      <c r="D82" t="s">
        <v>589</v>
      </c>
      <c r="E82">
        <v>28413</v>
      </c>
      <c r="F82">
        <v>27026</v>
      </c>
      <c r="G82">
        <v>10723</v>
      </c>
      <c r="H82" s="3">
        <v>44899</v>
      </c>
      <c r="I82" t="s">
        <v>612</v>
      </c>
      <c r="J82" t="s">
        <v>613</v>
      </c>
      <c r="K82">
        <v>910182</v>
      </c>
      <c r="L82" t="s">
        <v>257</v>
      </c>
    </row>
    <row r="83" spans="1:12" x14ac:dyDescent="0.3">
      <c r="A83" t="s">
        <v>698</v>
      </c>
      <c r="B83">
        <v>157</v>
      </c>
      <c r="C83" t="s">
        <v>330</v>
      </c>
      <c r="D83" t="s">
        <v>573</v>
      </c>
      <c r="E83">
        <v>38388</v>
      </c>
      <c r="F83">
        <v>37541</v>
      </c>
      <c r="G83">
        <v>28911</v>
      </c>
      <c r="H83" s="3">
        <v>43777</v>
      </c>
      <c r="I83" t="s">
        <v>624</v>
      </c>
      <c r="J83" t="s">
        <v>619</v>
      </c>
      <c r="K83">
        <v>690076</v>
      </c>
      <c r="L83" t="s">
        <v>337</v>
      </c>
    </row>
    <row r="84" spans="1:12" x14ac:dyDescent="0.3">
      <c r="A84" t="s">
        <v>699</v>
      </c>
      <c r="B84">
        <v>908</v>
      </c>
      <c r="C84" t="s">
        <v>265</v>
      </c>
      <c r="D84" t="s">
        <v>589</v>
      </c>
      <c r="E84">
        <v>45039</v>
      </c>
      <c r="F84">
        <v>19247</v>
      </c>
      <c r="G84">
        <v>26170</v>
      </c>
      <c r="H84" s="3">
        <v>44202</v>
      </c>
      <c r="I84" t="s">
        <v>615</v>
      </c>
      <c r="J84" t="s">
        <v>613</v>
      </c>
      <c r="K84">
        <v>30179</v>
      </c>
      <c r="L84" t="s">
        <v>272</v>
      </c>
    </row>
    <row r="85" spans="1:12" x14ac:dyDescent="0.3">
      <c r="A85" t="s">
        <v>700</v>
      </c>
      <c r="B85">
        <v>485</v>
      </c>
      <c r="C85" t="s">
        <v>386</v>
      </c>
      <c r="D85" t="s">
        <v>573</v>
      </c>
      <c r="E85">
        <v>41935</v>
      </c>
      <c r="F85">
        <v>2903</v>
      </c>
      <c r="G85">
        <v>37536</v>
      </c>
      <c r="H85" s="3">
        <v>43517</v>
      </c>
      <c r="I85" t="s">
        <v>612</v>
      </c>
      <c r="J85" t="s">
        <v>619</v>
      </c>
      <c r="K85">
        <v>1110166</v>
      </c>
      <c r="L85" t="s">
        <v>389</v>
      </c>
    </row>
    <row r="86" spans="1:12" x14ac:dyDescent="0.3">
      <c r="A86" t="s">
        <v>701</v>
      </c>
      <c r="B86">
        <v>546</v>
      </c>
      <c r="C86" t="s">
        <v>468</v>
      </c>
      <c r="D86" t="s">
        <v>587</v>
      </c>
      <c r="E86">
        <v>2803</v>
      </c>
      <c r="F86">
        <v>37452</v>
      </c>
      <c r="G86">
        <v>37588</v>
      </c>
      <c r="H86" s="3">
        <v>42606</v>
      </c>
      <c r="I86" t="s">
        <v>617</v>
      </c>
      <c r="J86" t="s">
        <v>613</v>
      </c>
      <c r="K86">
        <v>630081</v>
      </c>
      <c r="L86" t="s">
        <v>470</v>
      </c>
    </row>
    <row r="87" spans="1:12" x14ac:dyDescent="0.3">
      <c r="A87" t="s">
        <v>702</v>
      </c>
      <c r="B87">
        <v>346</v>
      </c>
      <c r="C87" t="s">
        <v>386</v>
      </c>
      <c r="D87" t="s">
        <v>602</v>
      </c>
      <c r="E87">
        <v>10849</v>
      </c>
      <c r="F87">
        <v>25823</v>
      </c>
      <c r="G87">
        <v>2282</v>
      </c>
      <c r="H87" s="3">
        <v>43153</v>
      </c>
      <c r="I87" t="s">
        <v>615</v>
      </c>
      <c r="J87" t="s">
        <v>619</v>
      </c>
      <c r="K87">
        <v>1110166</v>
      </c>
      <c r="L87" t="s">
        <v>389</v>
      </c>
    </row>
    <row r="88" spans="1:12" x14ac:dyDescent="0.3">
      <c r="A88" t="s">
        <v>703</v>
      </c>
      <c r="B88">
        <v>397</v>
      </c>
      <c r="C88" t="s">
        <v>422</v>
      </c>
      <c r="D88" t="s">
        <v>587</v>
      </c>
      <c r="E88">
        <v>15846</v>
      </c>
      <c r="F88">
        <v>48444</v>
      </c>
      <c r="G88">
        <v>35742</v>
      </c>
      <c r="H88" s="3">
        <v>44594</v>
      </c>
      <c r="I88" t="s">
        <v>617</v>
      </c>
      <c r="J88" t="s">
        <v>619</v>
      </c>
      <c r="K88">
        <v>120676</v>
      </c>
      <c r="L88" t="s">
        <v>423</v>
      </c>
    </row>
    <row r="89" spans="1:12" x14ac:dyDescent="0.3">
      <c r="A89" t="s">
        <v>704</v>
      </c>
      <c r="B89">
        <v>554</v>
      </c>
      <c r="C89" t="s">
        <v>246</v>
      </c>
      <c r="D89" t="s">
        <v>589</v>
      </c>
      <c r="E89">
        <v>8596</v>
      </c>
      <c r="F89">
        <v>40562</v>
      </c>
      <c r="G89">
        <v>12942</v>
      </c>
      <c r="H89" s="3">
        <v>44380</v>
      </c>
      <c r="I89" t="s">
        <v>612</v>
      </c>
      <c r="J89" t="s">
        <v>619</v>
      </c>
      <c r="K89">
        <v>110159</v>
      </c>
      <c r="L89" t="s">
        <v>248</v>
      </c>
    </row>
    <row r="90" spans="1:12" x14ac:dyDescent="0.3">
      <c r="A90" t="s">
        <v>705</v>
      </c>
      <c r="B90">
        <v>907</v>
      </c>
      <c r="C90" t="s">
        <v>246</v>
      </c>
      <c r="D90" t="s">
        <v>573</v>
      </c>
      <c r="E90">
        <v>40133</v>
      </c>
      <c r="F90">
        <v>17502</v>
      </c>
      <c r="G90">
        <v>36178</v>
      </c>
      <c r="H90" s="3">
        <v>43384</v>
      </c>
      <c r="I90" t="s">
        <v>624</v>
      </c>
      <c r="J90" t="s">
        <v>619</v>
      </c>
      <c r="K90">
        <v>110159</v>
      </c>
      <c r="L90" t="s">
        <v>248</v>
      </c>
    </row>
    <row r="91" spans="1:12" x14ac:dyDescent="0.3">
      <c r="A91" t="s">
        <v>706</v>
      </c>
      <c r="B91">
        <v>275</v>
      </c>
      <c r="C91" t="s">
        <v>285</v>
      </c>
      <c r="D91" t="s">
        <v>589</v>
      </c>
      <c r="E91">
        <v>49273</v>
      </c>
      <c r="F91">
        <v>41031</v>
      </c>
      <c r="G91">
        <v>19438</v>
      </c>
      <c r="H91" s="3">
        <v>45104</v>
      </c>
      <c r="I91" t="s">
        <v>612</v>
      </c>
      <c r="J91" t="s">
        <v>619</v>
      </c>
      <c r="K91">
        <v>240005</v>
      </c>
      <c r="L91" t="s">
        <v>287</v>
      </c>
    </row>
    <row r="92" spans="1:12" x14ac:dyDescent="0.3">
      <c r="A92" t="s">
        <v>707</v>
      </c>
      <c r="B92">
        <v>455</v>
      </c>
      <c r="C92" t="s">
        <v>399</v>
      </c>
      <c r="D92" t="s">
        <v>583</v>
      </c>
      <c r="E92">
        <v>38086</v>
      </c>
      <c r="F92">
        <v>47958</v>
      </c>
      <c r="G92">
        <v>30455</v>
      </c>
      <c r="H92" s="3">
        <v>42371</v>
      </c>
      <c r="I92" t="s">
        <v>617</v>
      </c>
      <c r="J92" t="s">
        <v>619</v>
      </c>
      <c r="K92">
        <v>1140044</v>
      </c>
      <c r="L92" t="s">
        <v>401</v>
      </c>
    </row>
    <row r="93" spans="1:12" x14ac:dyDescent="0.3">
      <c r="A93" t="s">
        <v>708</v>
      </c>
      <c r="B93">
        <v>359</v>
      </c>
      <c r="C93" t="s">
        <v>391</v>
      </c>
      <c r="D93" t="s">
        <v>592</v>
      </c>
      <c r="E93">
        <v>8625</v>
      </c>
      <c r="F93">
        <v>44836</v>
      </c>
      <c r="G93">
        <v>6155</v>
      </c>
      <c r="H93" s="3">
        <v>43046</v>
      </c>
      <c r="I93" t="s">
        <v>615</v>
      </c>
      <c r="J93" t="s">
        <v>619</v>
      </c>
      <c r="K93">
        <v>730084</v>
      </c>
      <c r="L93" t="s">
        <v>393</v>
      </c>
    </row>
    <row r="94" spans="1:12" x14ac:dyDescent="0.3">
      <c r="A94" t="s">
        <v>709</v>
      </c>
      <c r="B94">
        <v>885</v>
      </c>
      <c r="C94" t="s">
        <v>516</v>
      </c>
      <c r="D94" t="s">
        <v>589</v>
      </c>
      <c r="E94">
        <v>23461</v>
      </c>
      <c r="F94">
        <v>38512</v>
      </c>
      <c r="G94">
        <v>7783</v>
      </c>
      <c r="H94" s="3">
        <v>42195</v>
      </c>
      <c r="I94" t="s">
        <v>624</v>
      </c>
      <c r="J94" t="s">
        <v>613</v>
      </c>
      <c r="K94">
        <v>1320004</v>
      </c>
      <c r="L94" t="s">
        <v>518</v>
      </c>
    </row>
    <row r="95" spans="1:12" x14ac:dyDescent="0.3">
      <c r="A95" t="s">
        <v>710</v>
      </c>
      <c r="B95">
        <v>158</v>
      </c>
      <c r="C95" t="s">
        <v>471</v>
      </c>
      <c r="D95" t="s">
        <v>573</v>
      </c>
      <c r="E95">
        <v>38800</v>
      </c>
      <c r="F95">
        <v>2402</v>
      </c>
      <c r="G95">
        <v>37939</v>
      </c>
      <c r="H95" s="3">
        <v>44313</v>
      </c>
      <c r="I95" t="s">
        <v>615</v>
      </c>
      <c r="J95" t="s">
        <v>613</v>
      </c>
      <c r="K95">
        <v>570241</v>
      </c>
      <c r="L95" t="s">
        <v>477</v>
      </c>
    </row>
    <row r="96" spans="1:12" x14ac:dyDescent="0.3">
      <c r="A96" t="s">
        <v>711</v>
      </c>
      <c r="B96">
        <v>159</v>
      </c>
      <c r="C96" t="s">
        <v>461</v>
      </c>
      <c r="D96" t="s">
        <v>573</v>
      </c>
      <c r="E96">
        <v>43418</v>
      </c>
      <c r="F96">
        <v>19352</v>
      </c>
      <c r="G96">
        <v>40319</v>
      </c>
      <c r="H96" s="3">
        <v>43819</v>
      </c>
      <c r="I96" t="s">
        <v>617</v>
      </c>
      <c r="J96" t="s">
        <v>613</v>
      </c>
      <c r="K96">
        <v>440052</v>
      </c>
      <c r="L96" t="s">
        <v>467</v>
      </c>
    </row>
    <row r="97" spans="1:12" x14ac:dyDescent="0.3">
      <c r="A97" t="s">
        <v>712</v>
      </c>
      <c r="B97">
        <v>316</v>
      </c>
      <c r="C97" t="s">
        <v>258</v>
      </c>
      <c r="D97" t="s">
        <v>589</v>
      </c>
      <c r="E97">
        <v>47244</v>
      </c>
      <c r="F97">
        <v>13513</v>
      </c>
      <c r="G97">
        <v>41851</v>
      </c>
      <c r="H97" s="3">
        <v>43889</v>
      </c>
      <c r="I97" t="s">
        <v>615</v>
      </c>
      <c r="J97" t="s">
        <v>619</v>
      </c>
      <c r="K97">
        <v>250029</v>
      </c>
      <c r="L97" t="s">
        <v>264</v>
      </c>
    </row>
    <row r="98" spans="1:12" x14ac:dyDescent="0.3">
      <c r="A98" t="s">
        <v>713</v>
      </c>
      <c r="B98">
        <v>780</v>
      </c>
      <c r="C98" t="s">
        <v>350</v>
      </c>
      <c r="D98" t="s">
        <v>583</v>
      </c>
      <c r="E98">
        <v>46435</v>
      </c>
      <c r="F98">
        <v>16601</v>
      </c>
      <c r="G98">
        <v>4858</v>
      </c>
      <c r="H98" s="3">
        <v>42666</v>
      </c>
      <c r="I98" t="s">
        <v>615</v>
      </c>
      <c r="J98" t="s">
        <v>613</v>
      </c>
      <c r="K98">
        <v>700013</v>
      </c>
      <c r="L98" t="s">
        <v>351</v>
      </c>
    </row>
    <row r="99" spans="1:12" x14ac:dyDescent="0.3">
      <c r="A99" t="s">
        <v>714</v>
      </c>
      <c r="B99">
        <v>27</v>
      </c>
      <c r="C99" t="s">
        <v>386</v>
      </c>
      <c r="D99" t="s">
        <v>589</v>
      </c>
      <c r="E99">
        <v>45010</v>
      </c>
      <c r="F99">
        <v>28918</v>
      </c>
      <c r="G99">
        <v>3163</v>
      </c>
      <c r="H99" s="3">
        <v>44255</v>
      </c>
      <c r="I99" t="s">
        <v>624</v>
      </c>
      <c r="J99" t="s">
        <v>619</v>
      </c>
      <c r="K99">
        <v>1110166</v>
      </c>
      <c r="L99" t="s">
        <v>389</v>
      </c>
    </row>
    <row r="100" spans="1:12" x14ac:dyDescent="0.3">
      <c r="A100" t="s">
        <v>715</v>
      </c>
      <c r="B100">
        <v>631</v>
      </c>
      <c r="C100" t="s">
        <v>548</v>
      </c>
      <c r="D100" t="s">
        <v>573</v>
      </c>
      <c r="E100">
        <v>6560</v>
      </c>
      <c r="F100">
        <v>18644</v>
      </c>
      <c r="G100">
        <v>2792</v>
      </c>
      <c r="H100" s="3">
        <v>44405</v>
      </c>
      <c r="I100" t="s">
        <v>615</v>
      </c>
      <c r="J100" t="s">
        <v>613</v>
      </c>
      <c r="K100">
        <v>680026</v>
      </c>
      <c r="L100" t="s">
        <v>551</v>
      </c>
    </row>
    <row r="101" spans="1:12" x14ac:dyDescent="0.3">
      <c r="A101" t="s">
        <v>716</v>
      </c>
      <c r="B101">
        <v>72</v>
      </c>
      <c r="C101" t="s">
        <v>409</v>
      </c>
      <c r="D101" t="s">
        <v>573</v>
      </c>
      <c r="E101">
        <v>30392</v>
      </c>
      <c r="F101">
        <v>38070</v>
      </c>
      <c r="G101">
        <v>43089</v>
      </c>
      <c r="H101" s="3">
        <v>42605</v>
      </c>
      <c r="I101" t="s">
        <v>624</v>
      </c>
      <c r="J101" t="s">
        <v>619</v>
      </c>
      <c r="K101">
        <v>1030063</v>
      </c>
      <c r="L101" t="s">
        <v>411</v>
      </c>
    </row>
    <row r="102" spans="1:12" x14ac:dyDescent="0.3">
      <c r="A102" t="s">
        <v>717</v>
      </c>
      <c r="B102">
        <v>665</v>
      </c>
      <c r="C102" t="s">
        <v>249</v>
      </c>
      <c r="D102" t="s">
        <v>583</v>
      </c>
      <c r="E102">
        <v>17767</v>
      </c>
      <c r="F102">
        <v>29518</v>
      </c>
      <c r="G102">
        <v>10124</v>
      </c>
      <c r="H102" s="3">
        <v>43181</v>
      </c>
      <c r="I102" t="s">
        <v>615</v>
      </c>
      <c r="J102" t="s">
        <v>613</v>
      </c>
      <c r="K102">
        <v>910182</v>
      </c>
      <c r="L102" t="s">
        <v>257</v>
      </c>
    </row>
    <row r="103" spans="1:12" x14ac:dyDescent="0.3">
      <c r="A103" t="s">
        <v>718</v>
      </c>
      <c r="B103">
        <v>788</v>
      </c>
      <c r="C103" t="s">
        <v>368</v>
      </c>
      <c r="D103" t="s">
        <v>573</v>
      </c>
      <c r="E103">
        <v>36062</v>
      </c>
      <c r="F103">
        <v>49077</v>
      </c>
      <c r="G103">
        <v>33824</v>
      </c>
      <c r="H103" s="3">
        <v>42848</v>
      </c>
      <c r="I103" t="s">
        <v>624</v>
      </c>
      <c r="J103" t="s">
        <v>619</v>
      </c>
      <c r="K103">
        <v>790102</v>
      </c>
      <c r="L103" t="s">
        <v>370</v>
      </c>
    </row>
    <row r="104" spans="1:12" x14ac:dyDescent="0.3">
      <c r="A104" t="s">
        <v>719</v>
      </c>
      <c r="B104">
        <v>34</v>
      </c>
      <c r="C104" t="s">
        <v>409</v>
      </c>
      <c r="D104" t="s">
        <v>589</v>
      </c>
      <c r="E104">
        <v>5311</v>
      </c>
      <c r="F104">
        <v>6270</v>
      </c>
      <c r="G104">
        <v>42683</v>
      </c>
      <c r="H104" s="3">
        <v>43004</v>
      </c>
      <c r="I104" t="s">
        <v>615</v>
      </c>
      <c r="J104" t="s">
        <v>613</v>
      </c>
      <c r="K104">
        <v>1030063</v>
      </c>
      <c r="L104" t="s">
        <v>411</v>
      </c>
    </row>
    <row r="105" spans="1:12" x14ac:dyDescent="0.3">
      <c r="A105" t="s">
        <v>720</v>
      </c>
      <c r="B105">
        <v>898</v>
      </c>
      <c r="C105" t="s">
        <v>505</v>
      </c>
      <c r="D105" t="s">
        <v>589</v>
      </c>
      <c r="E105">
        <v>38741</v>
      </c>
      <c r="F105">
        <v>37988</v>
      </c>
      <c r="G105">
        <v>20373</v>
      </c>
      <c r="H105" s="3">
        <v>43080</v>
      </c>
      <c r="I105" t="s">
        <v>615</v>
      </c>
      <c r="J105" t="s">
        <v>619</v>
      </c>
      <c r="K105">
        <v>380112</v>
      </c>
      <c r="L105" t="s">
        <v>507</v>
      </c>
    </row>
    <row r="106" spans="1:12" x14ac:dyDescent="0.3">
      <c r="A106" t="s">
        <v>721</v>
      </c>
      <c r="B106">
        <v>371</v>
      </c>
      <c r="C106" t="s">
        <v>468</v>
      </c>
      <c r="D106" t="s">
        <v>589</v>
      </c>
      <c r="E106">
        <v>15885</v>
      </c>
      <c r="F106">
        <v>36925</v>
      </c>
      <c r="G106">
        <v>27523</v>
      </c>
      <c r="H106" s="3">
        <v>42559</v>
      </c>
      <c r="I106" t="s">
        <v>617</v>
      </c>
      <c r="J106" t="s">
        <v>613</v>
      </c>
      <c r="K106">
        <v>630081</v>
      </c>
      <c r="L106" t="s">
        <v>470</v>
      </c>
    </row>
    <row r="107" spans="1:12" x14ac:dyDescent="0.3">
      <c r="A107" t="s">
        <v>722</v>
      </c>
      <c r="B107">
        <v>779</v>
      </c>
      <c r="C107" t="s">
        <v>516</v>
      </c>
      <c r="D107" t="s">
        <v>592</v>
      </c>
      <c r="E107">
        <v>30946</v>
      </c>
      <c r="F107">
        <v>43638</v>
      </c>
      <c r="G107">
        <v>23581</v>
      </c>
      <c r="H107" s="3">
        <v>45260</v>
      </c>
      <c r="I107" t="s">
        <v>612</v>
      </c>
      <c r="J107" t="s">
        <v>619</v>
      </c>
      <c r="K107">
        <v>1320004</v>
      </c>
      <c r="L107" t="s">
        <v>518</v>
      </c>
    </row>
    <row r="108" spans="1:12" x14ac:dyDescent="0.3">
      <c r="A108" t="s">
        <v>723</v>
      </c>
      <c r="B108">
        <v>729</v>
      </c>
      <c r="C108" t="s">
        <v>249</v>
      </c>
      <c r="D108" t="s">
        <v>573</v>
      </c>
      <c r="E108">
        <v>14762</v>
      </c>
      <c r="F108">
        <v>16751</v>
      </c>
      <c r="G108">
        <v>14813</v>
      </c>
      <c r="H108" s="3">
        <v>44207</v>
      </c>
      <c r="I108" t="s">
        <v>612</v>
      </c>
      <c r="J108" t="s">
        <v>619</v>
      </c>
      <c r="K108">
        <v>910182</v>
      </c>
      <c r="L108" t="s">
        <v>257</v>
      </c>
    </row>
    <row r="109" spans="1:12" x14ac:dyDescent="0.3">
      <c r="A109" t="s">
        <v>724</v>
      </c>
      <c r="B109">
        <v>318</v>
      </c>
      <c r="C109" t="s">
        <v>386</v>
      </c>
      <c r="D109" t="s">
        <v>587</v>
      </c>
      <c r="E109">
        <v>14845</v>
      </c>
      <c r="F109">
        <v>25785</v>
      </c>
      <c r="G109">
        <v>4584</v>
      </c>
      <c r="H109" s="3">
        <v>42487</v>
      </c>
      <c r="I109" t="s">
        <v>612</v>
      </c>
      <c r="J109" t="s">
        <v>619</v>
      </c>
      <c r="K109">
        <v>1110166</v>
      </c>
      <c r="L109" t="s">
        <v>389</v>
      </c>
    </row>
    <row r="110" spans="1:12" x14ac:dyDescent="0.3">
      <c r="A110" t="s">
        <v>725</v>
      </c>
      <c r="B110">
        <v>565</v>
      </c>
      <c r="C110" t="s">
        <v>246</v>
      </c>
      <c r="D110" t="s">
        <v>573</v>
      </c>
      <c r="E110">
        <v>29025</v>
      </c>
      <c r="F110">
        <v>15606</v>
      </c>
      <c r="G110">
        <v>41466</v>
      </c>
      <c r="H110" s="3">
        <v>44091</v>
      </c>
      <c r="I110" t="s">
        <v>612</v>
      </c>
      <c r="J110" t="s">
        <v>619</v>
      </c>
      <c r="K110">
        <v>110159</v>
      </c>
      <c r="L110" t="s">
        <v>248</v>
      </c>
    </row>
    <row r="111" spans="1:12" x14ac:dyDescent="0.3">
      <c r="A111" t="s">
        <v>726</v>
      </c>
      <c r="B111">
        <v>976</v>
      </c>
      <c r="C111" t="s">
        <v>523</v>
      </c>
      <c r="D111" t="s">
        <v>573</v>
      </c>
      <c r="E111">
        <v>45364</v>
      </c>
      <c r="F111">
        <v>35615</v>
      </c>
      <c r="G111">
        <v>12205</v>
      </c>
      <c r="H111" s="3">
        <v>43254</v>
      </c>
      <c r="I111" t="s">
        <v>612</v>
      </c>
      <c r="J111" t="s">
        <v>619</v>
      </c>
      <c r="K111">
        <v>800018</v>
      </c>
      <c r="L111" t="s">
        <v>526</v>
      </c>
    </row>
    <row r="112" spans="1:12" x14ac:dyDescent="0.3">
      <c r="A112" t="s">
        <v>727</v>
      </c>
      <c r="B112">
        <v>499</v>
      </c>
      <c r="C112" t="s">
        <v>330</v>
      </c>
      <c r="D112" t="s">
        <v>589</v>
      </c>
      <c r="E112">
        <v>30743</v>
      </c>
      <c r="F112">
        <v>36969</v>
      </c>
      <c r="G112">
        <v>28050</v>
      </c>
      <c r="H112" s="3">
        <v>43600</v>
      </c>
      <c r="I112" t="s">
        <v>617</v>
      </c>
      <c r="J112" t="s">
        <v>619</v>
      </c>
      <c r="K112">
        <v>690076</v>
      </c>
      <c r="L112" t="s">
        <v>337</v>
      </c>
    </row>
    <row r="113" spans="1:12" x14ac:dyDescent="0.3">
      <c r="A113" t="s">
        <v>728</v>
      </c>
      <c r="B113">
        <v>903</v>
      </c>
      <c r="C113" t="s">
        <v>251</v>
      </c>
      <c r="D113" t="s">
        <v>592</v>
      </c>
      <c r="E113">
        <v>42814</v>
      </c>
      <c r="F113">
        <v>46638</v>
      </c>
      <c r="G113">
        <v>9967</v>
      </c>
      <c r="H113" s="3">
        <v>44117</v>
      </c>
      <c r="I113" t="s">
        <v>615</v>
      </c>
      <c r="J113" t="s">
        <v>613</v>
      </c>
      <c r="K113">
        <v>10068</v>
      </c>
      <c r="L113" t="s">
        <v>319</v>
      </c>
    </row>
    <row r="114" spans="1:12" x14ac:dyDescent="0.3">
      <c r="A114" t="s">
        <v>729</v>
      </c>
      <c r="B114">
        <v>917</v>
      </c>
      <c r="C114" t="s">
        <v>249</v>
      </c>
      <c r="D114" t="s">
        <v>589</v>
      </c>
      <c r="E114">
        <v>5157</v>
      </c>
      <c r="F114">
        <v>45503</v>
      </c>
      <c r="G114">
        <v>43551</v>
      </c>
      <c r="H114" s="3">
        <v>43672</v>
      </c>
      <c r="I114" t="s">
        <v>624</v>
      </c>
      <c r="J114" t="s">
        <v>613</v>
      </c>
      <c r="K114">
        <v>910182</v>
      </c>
      <c r="L114" t="s">
        <v>257</v>
      </c>
    </row>
    <row r="115" spans="1:12" x14ac:dyDescent="0.3">
      <c r="A115" t="s">
        <v>730</v>
      </c>
      <c r="B115">
        <v>561</v>
      </c>
      <c r="C115" t="s">
        <v>350</v>
      </c>
      <c r="D115" t="s">
        <v>573</v>
      </c>
      <c r="E115">
        <v>3615</v>
      </c>
      <c r="F115">
        <v>27605</v>
      </c>
      <c r="G115">
        <v>7426</v>
      </c>
      <c r="H115" s="3">
        <v>43498</v>
      </c>
      <c r="I115" t="s">
        <v>624</v>
      </c>
      <c r="J115" t="s">
        <v>619</v>
      </c>
      <c r="K115">
        <v>700013</v>
      </c>
      <c r="L115" t="s">
        <v>351</v>
      </c>
    </row>
    <row r="116" spans="1:12" x14ac:dyDescent="0.3">
      <c r="A116" t="s">
        <v>731</v>
      </c>
      <c r="B116">
        <v>326</v>
      </c>
      <c r="C116" t="s">
        <v>233</v>
      </c>
      <c r="D116" t="s">
        <v>589</v>
      </c>
      <c r="E116">
        <v>18154</v>
      </c>
      <c r="F116">
        <v>7711</v>
      </c>
      <c r="G116">
        <v>29945</v>
      </c>
      <c r="H116" s="3">
        <v>43799</v>
      </c>
      <c r="I116" t="s">
        <v>615</v>
      </c>
      <c r="J116" t="s">
        <v>613</v>
      </c>
      <c r="K116">
        <v>100186</v>
      </c>
      <c r="L116" t="s">
        <v>240</v>
      </c>
    </row>
    <row r="117" spans="1:12" x14ac:dyDescent="0.3">
      <c r="A117" t="s">
        <v>732</v>
      </c>
      <c r="B117">
        <v>971</v>
      </c>
      <c r="C117" t="s">
        <v>265</v>
      </c>
      <c r="D117" t="s">
        <v>583</v>
      </c>
      <c r="E117">
        <v>27156</v>
      </c>
      <c r="F117">
        <v>35606</v>
      </c>
      <c r="G117">
        <v>44860</v>
      </c>
      <c r="H117" s="3">
        <v>42374</v>
      </c>
      <c r="I117" t="s">
        <v>615</v>
      </c>
      <c r="J117" t="s">
        <v>619</v>
      </c>
      <c r="K117">
        <v>30179</v>
      </c>
      <c r="L117" t="s">
        <v>272</v>
      </c>
    </row>
    <row r="118" spans="1:12" x14ac:dyDescent="0.3">
      <c r="A118" t="s">
        <v>733</v>
      </c>
      <c r="B118">
        <v>468</v>
      </c>
      <c r="C118" t="s">
        <v>386</v>
      </c>
      <c r="D118" t="s">
        <v>589</v>
      </c>
      <c r="E118">
        <v>13516</v>
      </c>
      <c r="F118">
        <v>19847</v>
      </c>
      <c r="G118">
        <v>31820</v>
      </c>
      <c r="H118" s="3">
        <v>42323</v>
      </c>
      <c r="I118" t="s">
        <v>615</v>
      </c>
      <c r="J118" t="s">
        <v>613</v>
      </c>
      <c r="K118">
        <v>1110166</v>
      </c>
      <c r="L118" t="s">
        <v>389</v>
      </c>
    </row>
    <row r="119" spans="1:12" x14ac:dyDescent="0.3">
      <c r="A119" t="s">
        <v>734</v>
      </c>
      <c r="B119">
        <v>456</v>
      </c>
      <c r="C119" t="s">
        <v>537</v>
      </c>
      <c r="D119" t="s">
        <v>573</v>
      </c>
      <c r="E119">
        <v>40976</v>
      </c>
      <c r="F119">
        <v>13672</v>
      </c>
      <c r="G119">
        <v>26721</v>
      </c>
      <c r="H119" s="3">
        <v>42177</v>
      </c>
      <c r="I119" t="s">
        <v>615</v>
      </c>
      <c r="J119" t="s">
        <v>619</v>
      </c>
      <c r="K119">
        <v>410521</v>
      </c>
      <c r="L119" t="s">
        <v>539</v>
      </c>
    </row>
    <row r="120" spans="1:12" x14ac:dyDescent="0.3">
      <c r="A120" t="s">
        <v>735</v>
      </c>
      <c r="B120">
        <v>331</v>
      </c>
      <c r="C120" t="s">
        <v>265</v>
      </c>
      <c r="D120" t="s">
        <v>573</v>
      </c>
      <c r="E120">
        <v>48333</v>
      </c>
      <c r="F120">
        <v>3623</v>
      </c>
      <c r="G120">
        <v>23997</v>
      </c>
      <c r="H120" s="3">
        <v>44702</v>
      </c>
      <c r="I120" t="s">
        <v>612</v>
      </c>
      <c r="J120" t="s">
        <v>613</v>
      </c>
      <c r="K120">
        <v>30179</v>
      </c>
      <c r="L120" t="s">
        <v>272</v>
      </c>
    </row>
    <row r="121" spans="1:12" x14ac:dyDescent="0.3">
      <c r="A121" t="s">
        <v>736</v>
      </c>
      <c r="B121">
        <v>69</v>
      </c>
      <c r="C121" t="s">
        <v>246</v>
      </c>
      <c r="D121" t="s">
        <v>589</v>
      </c>
      <c r="E121">
        <v>46816</v>
      </c>
      <c r="F121">
        <v>23532</v>
      </c>
      <c r="G121">
        <v>6156</v>
      </c>
      <c r="H121" s="3">
        <v>43997</v>
      </c>
      <c r="I121" t="s">
        <v>617</v>
      </c>
      <c r="J121" t="s">
        <v>613</v>
      </c>
      <c r="K121">
        <v>110159</v>
      </c>
      <c r="L121" t="s">
        <v>248</v>
      </c>
    </row>
    <row r="122" spans="1:12" x14ac:dyDescent="0.3">
      <c r="A122" t="s">
        <v>737</v>
      </c>
      <c r="B122">
        <v>657</v>
      </c>
      <c r="C122" t="s">
        <v>251</v>
      </c>
      <c r="D122" t="s">
        <v>589</v>
      </c>
      <c r="E122">
        <v>39663</v>
      </c>
      <c r="F122">
        <v>21498</v>
      </c>
      <c r="G122">
        <v>7443</v>
      </c>
      <c r="H122" s="3">
        <v>42017</v>
      </c>
      <c r="I122" t="s">
        <v>612</v>
      </c>
      <c r="J122" t="s">
        <v>613</v>
      </c>
      <c r="K122">
        <v>10068</v>
      </c>
      <c r="L122" t="s">
        <v>319</v>
      </c>
    </row>
    <row r="123" spans="1:12" x14ac:dyDescent="0.3">
      <c r="A123" t="s">
        <v>738</v>
      </c>
      <c r="B123">
        <v>587</v>
      </c>
      <c r="C123" t="s">
        <v>243</v>
      </c>
      <c r="D123" t="s">
        <v>602</v>
      </c>
      <c r="E123">
        <v>30284</v>
      </c>
      <c r="F123">
        <v>14355</v>
      </c>
      <c r="G123">
        <v>28590</v>
      </c>
      <c r="H123" s="3">
        <v>42935</v>
      </c>
      <c r="I123" t="s">
        <v>617</v>
      </c>
      <c r="J123" t="s">
        <v>613</v>
      </c>
      <c r="K123">
        <v>160051</v>
      </c>
      <c r="L123" t="s">
        <v>245</v>
      </c>
    </row>
    <row r="124" spans="1:12" x14ac:dyDescent="0.3">
      <c r="A124" t="s">
        <v>739</v>
      </c>
      <c r="B124">
        <v>249</v>
      </c>
      <c r="C124" t="s">
        <v>471</v>
      </c>
      <c r="D124" t="s">
        <v>589</v>
      </c>
      <c r="E124">
        <v>7784</v>
      </c>
      <c r="F124">
        <v>34797</v>
      </c>
      <c r="G124">
        <v>1932</v>
      </c>
      <c r="H124" s="3">
        <v>43342</v>
      </c>
      <c r="I124" t="s">
        <v>612</v>
      </c>
      <c r="J124" t="s">
        <v>619</v>
      </c>
      <c r="K124">
        <v>570241</v>
      </c>
      <c r="L124" t="s">
        <v>477</v>
      </c>
    </row>
    <row r="125" spans="1:12" x14ac:dyDescent="0.3">
      <c r="A125" t="s">
        <v>740</v>
      </c>
      <c r="B125">
        <v>254</v>
      </c>
      <c r="C125" t="s">
        <v>402</v>
      </c>
      <c r="D125" t="s">
        <v>583</v>
      </c>
      <c r="E125">
        <v>15471</v>
      </c>
      <c r="F125">
        <v>15637</v>
      </c>
      <c r="G125">
        <v>3883</v>
      </c>
      <c r="H125" s="3">
        <v>42192</v>
      </c>
      <c r="I125" t="s">
        <v>612</v>
      </c>
      <c r="J125" t="s">
        <v>619</v>
      </c>
      <c r="K125">
        <v>720081</v>
      </c>
      <c r="L125" t="s">
        <v>406</v>
      </c>
    </row>
    <row r="126" spans="1:12" x14ac:dyDescent="0.3">
      <c r="A126" t="s">
        <v>741</v>
      </c>
      <c r="B126">
        <v>326</v>
      </c>
      <c r="C126" t="s">
        <v>246</v>
      </c>
      <c r="D126" t="s">
        <v>573</v>
      </c>
      <c r="E126">
        <v>35470</v>
      </c>
      <c r="F126">
        <v>42124</v>
      </c>
      <c r="G126">
        <v>33803</v>
      </c>
      <c r="H126" s="3">
        <v>43671</v>
      </c>
      <c r="I126" t="s">
        <v>612</v>
      </c>
      <c r="J126" t="s">
        <v>613</v>
      </c>
      <c r="K126">
        <v>110159</v>
      </c>
      <c r="L126" t="s">
        <v>248</v>
      </c>
    </row>
    <row r="127" spans="1:12" x14ac:dyDescent="0.3">
      <c r="A127" t="s">
        <v>742</v>
      </c>
      <c r="B127">
        <v>671</v>
      </c>
      <c r="C127" t="s">
        <v>246</v>
      </c>
      <c r="D127" t="s">
        <v>589</v>
      </c>
      <c r="E127">
        <v>38395</v>
      </c>
      <c r="F127">
        <v>33167</v>
      </c>
      <c r="G127">
        <v>29039</v>
      </c>
      <c r="H127" s="3">
        <v>43156</v>
      </c>
      <c r="I127" t="s">
        <v>612</v>
      </c>
      <c r="J127" t="s">
        <v>613</v>
      </c>
      <c r="K127">
        <v>110159</v>
      </c>
      <c r="L127" t="s">
        <v>248</v>
      </c>
    </row>
    <row r="128" spans="1:12" x14ac:dyDescent="0.3">
      <c r="A128" t="s">
        <v>743</v>
      </c>
      <c r="B128">
        <v>945</v>
      </c>
      <c r="C128" t="s">
        <v>344</v>
      </c>
      <c r="D128" t="s">
        <v>573</v>
      </c>
      <c r="E128">
        <v>29122</v>
      </c>
      <c r="F128">
        <v>38079</v>
      </c>
      <c r="G128">
        <v>38159</v>
      </c>
      <c r="H128" s="3">
        <v>43367</v>
      </c>
      <c r="I128" t="s">
        <v>612</v>
      </c>
      <c r="J128" t="s">
        <v>613</v>
      </c>
      <c r="K128">
        <v>910020</v>
      </c>
      <c r="L128" t="s">
        <v>346</v>
      </c>
    </row>
    <row r="129" spans="1:12" x14ac:dyDescent="0.3">
      <c r="A129" t="s">
        <v>744</v>
      </c>
      <c r="B129">
        <v>134</v>
      </c>
      <c r="C129" t="s">
        <v>471</v>
      </c>
      <c r="D129" t="s">
        <v>573</v>
      </c>
      <c r="E129">
        <v>12754</v>
      </c>
      <c r="F129">
        <v>12650</v>
      </c>
      <c r="G129">
        <v>19601</v>
      </c>
      <c r="H129" s="3">
        <v>44224</v>
      </c>
      <c r="I129" t="s">
        <v>612</v>
      </c>
      <c r="J129" t="s">
        <v>619</v>
      </c>
      <c r="K129">
        <v>570241</v>
      </c>
      <c r="L129" t="s">
        <v>477</v>
      </c>
    </row>
    <row r="130" spans="1:12" x14ac:dyDescent="0.3">
      <c r="A130" t="s">
        <v>745</v>
      </c>
      <c r="B130">
        <v>802</v>
      </c>
      <c r="C130" t="s">
        <v>350</v>
      </c>
      <c r="D130" t="s">
        <v>589</v>
      </c>
      <c r="E130">
        <v>47703</v>
      </c>
      <c r="F130">
        <v>38287</v>
      </c>
      <c r="G130">
        <v>30251</v>
      </c>
      <c r="H130" s="3">
        <v>44714</v>
      </c>
      <c r="I130" t="s">
        <v>615</v>
      </c>
      <c r="J130" t="s">
        <v>619</v>
      </c>
      <c r="K130">
        <v>700013</v>
      </c>
      <c r="L130" t="s">
        <v>351</v>
      </c>
    </row>
    <row r="131" spans="1:12" x14ac:dyDescent="0.3">
      <c r="A131" t="s">
        <v>746</v>
      </c>
      <c r="B131">
        <v>956</v>
      </c>
      <c r="C131" t="s">
        <v>330</v>
      </c>
      <c r="D131" t="s">
        <v>573</v>
      </c>
      <c r="E131">
        <v>29087</v>
      </c>
      <c r="F131">
        <v>22277</v>
      </c>
      <c r="G131">
        <v>35757</v>
      </c>
      <c r="H131" s="3">
        <v>44759</v>
      </c>
      <c r="I131" t="s">
        <v>624</v>
      </c>
      <c r="J131" t="s">
        <v>613</v>
      </c>
      <c r="K131">
        <v>690076</v>
      </c>
      <c r="L131" t="s">
        <v>337</v>
      </c>
    </row>
    <row r="132" spans="1:12" x14ac:dyDescent="0.3">
      <c r="A132" t="s">
        <v>747</v>
      </c>
      <c r="B132">
        <v>995</v>
      </c>
      <c r="C132" t="s">
        <v>422</v>
      </c>
      <c r="D132" t="s">
        <v>589</v>
      </c>
      <c r="E132">
        <v>37790</v>
      </c>
      <c r="F132">
        <v>10941</v>
      </c>
      <c r="G132">
        <v>6165</v>
      </c>
      <c r="H132" s="3">
        <v>42373</v>
      </c>
      <c r="I132" t="s">
        <v>615</v>
      </c>
      <c r="J132" t="s">
        <v>613</v>
      </c>
      <c r="K132">
        <v>120676</v>
      </c>
      <c r="L132" t="s">
        <v>423</v>
      </c>
    </row>
    <row r="133" spans="1:12" x14ac:dyDescent="0.3">
      <c r="A133" t="s">
        <v>748</v>
      </c>
      <c r="B133">
        <v>420</v>
      </c>
      <c r="C133" t="s">
        <v>265</v>
      </c>
      <c r="D133" t="s">
        <v>589</v>
      </c>
      <c r="E133">
        <v>13518</v>
      </c>
      <c r="F133">
        <v>15004</v>
      </c>
      <c r="G133">
        <v>16744</v>
      </c>
      <c r="H133" s="3">
        <v>42747</v>
      </c>
      <c r="I133" t="s">
        <v>624</v>
      </c>
      <c r="J133" t="s">
        <v>613</v>
      </c>
      <c r="K133">
        <v>30179</v>
      </c>
      <c r="L133" t="s">
        <v>272</v>
      </c>
    </row>
    <row r="134" spans="1:12" x14ac:dyDescent="0.3">
      <c r="A134" t="s">
        <v>749</v>
      </c>
      <c r="B134">
        <v>135</v>
      </c>
      <c r="C134" t="s">
        <v>409</v>
      </c>
      <c r="D134" t="s">
        <v>573</v>
      </c>
      <c r="E134">
        <v>8280</v>
      </c>
      <c r="F134">
        <v>38488</v>
      </c>
      <c r="G134">
        <v>31619</v>
      </c>
      <c r="H134" s="3">
        <v>45225</v>
      </c>
      <c r="I134" t="s">
        <v>624</v>
      </c>
      <c r="J134" t="s">
        <v>619</v>
      </c>
      <c r="K134">
        <v>1030063</v>
      </c>
      <c r="L134" t="s">
        <v>411</v>
      </c>
    </row>
    <row r="135" spans="1:12" x14ac:dyDescent="0.3">
      <c r="A135" t="s">
        <v>750</v>
      </c>
      <c r="B135">
        <v>446</v>
      </c>
      <c r="C135" t="s">
        <v>265</v>
      </c>
      <c r="D135" t="s">
        <v>573</v>
      </c>
      <c r="E135">
        <v>18025</v>
      </c>
      <c r="F135">
        <v>49700</v>
      </c>
      <c r="G135">
        <v>34731</v>
      </c>
      <c r="H135" s="3">
        <v>45236</v>
      </c>
      <c r="I135" t="s">
        <v>615</v>
      </c>
      <c r="J135" t="s">
        <v>613</v>
      </c>
      <c r="K135">
        <v>30179</v>
      </c>
      <c r="L135" t="s">
        <v>272</v>
      </c>
    </row>
    <row r="136" spans="1:12" x14ac:dyDescent="0.3">
      <c r="A136" t="s">
        <v>751</v>
      </c>
      <c r="B136">
        <v>497</v>
      </c>
      <c r="C136" t="s">
        <v>249</v>
      </c>
      <c r="D136" t="s">
        <v>573</v>
      </c>
      <c r="E136">
        <v>2346</v>
      </c>
      <c r="F136">
        <v>7090</v>
      </c>
      <c r="G136">
        <v>5541</v>
      </c>
      <c r="H136" s="3">
        <v>45261</v>
      </c>
      <c r="I136" t="s">
        <v>612</v>
      </c>
      <c r="J136" t="s">
        <v>613</v>
      </c>
      <c r="K136">
        <v>910182</v>
      </c>
      <c r="L136" t="s">
        <v>257</v>
      </c>
    </row>
    <row r="137" spans="1:12" x14ac:dyDescent="0.3">
      <c r="A137" t="s">
        <v>752</v>
      </c>
      <c r="B137">
        <v>711</v>
      </c>
      <c r="C137" t="s">
        <v>386</v>
      </c>
      <c r="D137" t="s">
        <v>573</v>
      </c>
      <c r="E137">
        <v>32919</v>
      </c>
      <c r="F137">
        <v>2290</v>
      </c>
      <c r="G137">
        <v>6374</v>
      </c>
      <c r="H137" s="3">
        <v>44125</v>
      </c>
      <c r="I137" t="s">
        <v>617</v>
      </c>
      <c r="J137" t="s">
        <v>613</v>
      </c>
      <c r="K137">
        <v>1110166</v>
      </c>
      <c r="L137" t="s">
        <v>389</v>
      </c>
    </row>
    <row r="138" spans="1:12" x14ac:dyDescent="0.3">
      <c r="A138" t="s">
        <v>753</v>
      </c>
      <c r="B138">
        <v>299</v>
      </c>
      <c r="C138" t="s">
        <v>324</v>
      </c>
      <c r="D138" t="s">
        <v>589</v>
      </c>
      <c r="E138">
        <v>10001</v>
      </c>
      <c r="F138">
        <v>28444</v>
      </c>
      <c r="G138">
        <v>21252</v>
      </c>
      <c r="H138" s="3">
        <v>44543</v>
      </c>
      <c r="I138" t="s">
        <v>624</v>
      </c>
      <c r="J138" t="s">
        <v>613</v>
      </c>
      <c r="K138">
        <v>710002</v>
      </c>
      <c r="L138" t="s">
        <v>329</v>
      </c>
    </row>
    <row r="139" spans="1:12" x14ac:dyDescent="0.3">
      <c r="A139" t="s">
        <v>754</v>
      </c>
      <c r="B139">
        <v>301</v>
      </c>
      <c r="C139" t="s">
        <v>523</v>
      </c>
      <c r="D139" t="s">
        <v>573</v>
      </c>
      <c r="E139">
        <v>35726</v>
      </c>
      <c r="F139">
        <v>32404</v>
      </c>
      <c r="G139">
        <v>7175</v>
      </c>
      <c r="H139" s="3">
        <v>43929</v>
      </c>
      <c r="I139" t="s">
        <v>617</v>
      </c>
      <c r="J139" t="s">
        <v>619</v>
      </c>
      <c r="K139">
        <v>800018</v>
      </c>
      <c r="L139" t="s">
        <v>526</v>
      </c>
    </row>
    <row r="140" spans="1:12" x14ac:dyDescent="0.3">
      <c r="A140" t="s">
        <v>755</v>
      </c>
      <c r="B140">
        <v>922</v>
      </c>
      <c r="C140" t="s">
        <v>246</v>
      </c>
      <c r="D140" t="s">
        <v>573</v>
      </c>
      <c r="E140">
        <v>26756</v>
      </c>
      <c r="F140">
        <v>10648</v>
      </c>
      <c r="G140">
        <v>27186</v>
      </c>
      <c r="H140" s="3">
        <v>43268</v>
      </c>
      <c r="I140" t="s">
        <v>612</v>
      </c>
      <c r="J140" t="s">
        <v>613</v>
      </c>
      <c r="K140">
        <v>110159</v>
      </c>
      <c r="L140" t="s">
        <v>248</v>
      </c>
    </row>
    <row r="141" spans="1:12" x14ac:dyDescent="0.3">
      <c r="A141" t="s">
        <v>756</v>
      </c>
      <c r="B141">
        <v>664</v>
      </c>
      <c r="C141" t="s">
        <v>249</v>
      </c>
      <c r="D141" t="s">
        <v>573</v>
      </c>
      <c r="E141">
        <v>49455</v>
      </c>
      <c r="F141">
        <v>48436</v>
      </c>
      <c r="G141">
        <v>29406</v>
      </c>
      <c r="H141" s="3">
        <v>43835</v>
      </c>
      <c r="I141" t="s">
        <v>615</v>
      </c>
      <c r="J141" t="s">
        <v>619</v>
      </c>
      <c r="K141">
        <v>910182</v>
      </c>
      <c r="L141" t="s">
        <v>257</v>
      </c>
    </row>
    <row r="142" spans="1:12" x14ac:dyDescent="0.3">
      <c r="A142" t="s">
        <v>757</v>
      </c>
      <c r="B142">
        <v>761</v>
      </c>
      <c r="C142" t="s">
        <v>330</v>
      </c>
      <c r="D142" t="s">
        <v>573</v>
      </c>
      <c r="E142">
        <v>45047</v>
      </c>
      <c r="F142">
        <v>18515</v>
      </c>
      <c r="G142">
        <v>39034</v>
      </c>
      <c r="H142" s="3">
        <v>44245</v>
      </c>
      <c r="I142" t="s">
        <v>612</v>
      </c>
      <c r="J142" t="s">
        <v>619</v>
      </c>
      <c r="K142">
        <v>690076</v>
      </c>
      <c r="L142" t="s">
        <v>337</v>
      </c>
    </row>
    <row r="143" spans="1:12" x14ac:dyDescent="0.3">
      <c r="A143" t="s">
        <v>758</v>
      </c>
      <c r="B143">
        <v>417</v>
      </c>
      <c r="C143" t="s">
        <v>273</v>
      </c>
      <c r="D143" t="s">
        <v>589</v>
      </c>
      <c r="E143">
        <v>6864</v>
      </c>
      <c r="F143">
        <v>24499</v>
      </c>
      <c r="G143">
        <v>19291</v>
      </c>
      <c r="H143" s="3">
        <v>44610</v>
      </c>
      <c r="I143" t="s">
        <v>612</v>
      </c>
      <c r="J143" t="s">
        <v>613</v>
      </c>
      <c r="K143">
        <v>80001</v>
      </c>
      <c r="L143" t="s">
        <v>275</v>
      </c>
    </row>
    <row r="144" spans="1:12" x14ac:dyDescent="0.3">
      <c r="A144" t="s">
        <v>759</v>
      </c>
      <c r="B144">
        <v>806</v>
      </c>
      <c r="C144" t="s">
        <v>246</v>
      </c>
      <c r="D144" t="s">
        <v>573</v>
      </c>
      <c r="E144">
        <v>12820</v>
      </c>
      <c r="F144">
        <v>22876</v>
      </c>
      <c r="G144">
        <v>40557</v>
      </c>
      <c r="H144" s="3">
        <v>42866</v>
      </c>
      <c r="I144" t="s">
        <v>624</v>
      </c>
      <c r="J144" t="s">
        <v>619</v>
      </c>
      <c r="K144">
        <v>110159</v>
      </c>
      <c r="L144" t="s">
        <v>248</v>
      </c>
    </row>
    <row r="145" spans="1:12" x14ac:dyDescent="0.3">
      <c r="A145" t="s">
        <v>760</v>
      </c>
      <c r="B145">
        <v>397</v>
      </c>
      <c r="C145" t="s">
        <v>294</v>
      </c>
      <c r="D145" t="s">
        <v>589</v>
      </c>
      <c r="E145">
        <v>19235</v>
      </c>
      <c r="F145">
        <v>41455</v>
      </c>
      <c r="G145">
        <v>20303</v>
      </c>
      <c r="H145" s="3">
        <v>44719</v>
      </c>
      <c r="I145" t="s">
        <v>612</v>
      </c>
      <c r="J145" t="s">
        <v>613</v>
      </c>
      <c r="K145">
        <v>90149</v>
      </c>
      <c r="L145" t="s">
        <v>296</v>
      </c>
    </row>
    <row r="146" spans="1:12" x14ac:dyDescent="0.3">
      <c r="A146" t="s">
        <v>761</v>
      </c>
      <c r="B146">
        <v>157</v>
      </c>
      <c r="C146" t="s">
        <v>471</v>
      </c>
      <c r="D146" t="s">
        <v>573</v>
      </c>
      <c r="E146">
        <v>16674</v>
      </c>
      <c r="F146">
        <v>38123</v>
      </c>
      <c r="G146">
        <v>37000</v>
      </c>
      <c r="H146" s="3">
        <v>43155</v>
      </c>
      <c r="I146" t="s">
        <v>612</v>
      </c>
      <c r="J146" t="s">
        <v>619</v>
      </c>
      <c r="K146">
        <v>570241</v>
      </c>
      <c r="L146" t="s">
        <v>477</v>
      </c>
    </row>
    <row r="147" spans="1:12" x14ac:dyDescent="0.3">
      <c r="A147" t="s">
        <v>762</v>
      </c>
      <c r="B147">
        <v>513</v>
      </c>
      <c r="C147" t="s">
        <v>273</v>
      </c>
      <c r="D147" t="s">
        <v>573</v>
      </c>
      <c r="E147">
        <v>12033</v>
      </c>
      <c r="F147">
        <v>40061</v>
      </c>
      <c r="G147">
        <v>28377</v>
      </c>
      <c r="H147" s="3">
        <v>42857</v>
      </c>
      <c r="I147" t="s">
        <v>615</v>
      </c>
      <c r="J147" t="s">
        <v>613</v>
      </c>
      <c r="K147">
        <v>80001</v>
      </c>
      <c r="L147" t="s">
        <v>275</v>
      </c>
    </row>
    <row r="148" spans="1:12" x14ac:dyDescent="0.3">
      <c r="A148" t="s">
        <v>763</v>
      </c>
      <c r="B148">
        <v>848</v>
      </c>
      <c r="C148" t="s">
        <v>251</v>
      </c>
      <c r="D148" t="s">
        <v>589</v>
      </c>
      <c r="E148">
        <v>40850</v>
      </c>
      <c r="F148">
        <v>10284</v>
      </c>
      <c r="G148">
        <v>34745</v>
      </c>
      <c r="H148" s="3">
        <v>42242</v>
      </c>
      <c r="I148" t="s">
        <v>624</v>
      </c>
      <c r="J148" t="s">
        <v>613</v>
      </c>
      <c r="K148">
        <v>10068</v>
      </c>
      <c r="L148" t="s">
        <v>319</v>
      </c>
    </row>
    <row r="149" spans="1:12" x14ac:dyDescent="0.3">
      <c r="A149" t="s">
        <v>764</v>
      </c>
      <c r="B149">
        <v>341</v>
      </c>
      <c r="C149" t="s">
        <v>499</v>
      </c>
      <c r="D149" t="s">
        <v>573</v>
      </c>
      <c r="E149">
        <v>15356</v>
      </c>
      <c r="F149">
        <v>26948</v>
      </c>
      <c r="G149">
        <v>44989</v>
      </c>
      <c r="H149" s="3">
        <v>43003</v>
      </c>
      <c r="I149" t="s">
        <v>615</v>
      </c>
      <c r="J149" t="s">
        <v>619</v>
      </c>
      <c r="K149">
        <v>650051</v>
      </c>
      <c r="L149" t="s">
        <v>501</v>
      </c>
    </row>
    <row r="150" spans="1:12" x14ac:dyDescent="0.3">
      <c r="A150" t="s">
        <v>765</v>
      </c>
      <c r="B150">
        <v>915</v>
      </c>
      <c r="C150" t="s">
        <v>265</v>
      </c>
      <c r="D150" t="s">
        <v>573</v>
      </c>
      <c r="E150">
        <v>37349</v>
      </c>
      <c r="F150">
        <v>33057</v>
      </c>
      <c r="G150">
        <v>38285</v>
      </c>
      <c r="H150" s="3">
        <v>42450</v>
      </c>
      <c r="I150" t="s">
        <v>612</v>
      </c>
      <c r="J150" t="s">
        <v>619</v>
      </c>
      <c r="K150">
        <v>30179</v>
      </c>
      <c r="L150" t="s">
        <v>272</v>
      </c>
    </row>
    <row r="151" spans="1:12" x14ac:dyDescent="0.3">
      <c r="A151" t="s">
        <v>766</v>
      </c>
      <c r="B151">
        <v>753</v>
      </c>
      <c r="C151" t="s">
        <v>505</v>
      </c>
      <c r="D151" t="s">
        <v>589</v>
      </c>
      <c r="E151">
        <v>46662</v>
      </c>
      <c r="F151">
        <v>20335</v>
      </c>
      <c r="G151">
        <v>44912</v>
      </c>
      <c r="H151" s="3">
        <v>45188</v>
      </c>
      <c r="I151" t="s">
        <v>615</v>
      </c>
      <c r="J151" t="s">
        <v>619</v>
      </c>
      <c r="K151">
        <v>380112</v>
      </c>
      <c r="L151" t="s">
        <v>507</v>
      </c>
    </row>
    <row r="152" spans="1:12" x14ac:dyDescent="0.3">
      <c r="A152" t="s">
        <v>767</v>
      </c>
      <c r="B152">
        <v>617</v>
      </c>
      <c r="C152" t="s">
        <v>344</v>
      </c>
      <c r="D152" t="s">
        <v>573</v>
      </c>
      <c r="E152">
        <v>16408</v>
      </c>
      <c r="F152">
        <v>24200</v>
      </c>
      <c r="G152">
        <v>24292</v>
      </c>
      <c r="H152" s="3">
        <v>43744</v>
      </c>
      <c r="I152" t="s">
        <v>624</v>
      </c>
      <c r="J152" t="s">
        <v>613</v>
      </c>
      <c r="K152">
        <v>910020</v>
      </c>
      <c r="L152" t="s">
        <v>346</v>
      </c>
    </row>
    <row r="153" spans="1:12" x14ac:dyDescent="0.3">
      <c r="A153" t="s">
        <v>768</v>
      </c>
      <c r="B153">
        <v>102</v>
      </c>
      <c r="C153" t="s">
        <v>249</v>
      </c>
      <c r="D153" t="s">
        <v>573</v>
      </c>
      <c r="E153">
        <v>3534</v>
      </c>
      <c r="F153">
        <v>7896</v>
      </c>
      <c r="G153">
        <v>20211</v>
      </c>
      <c r="H153" s="3">
        <v>42293</v>
      </c>
      <c r="I153" t="s">
        <v>612</v>
      </c>
      <c r="J153" t="s">
        <v>619</v>
      </c>
      <c r="K153">
        <v>910182</v>
      </c>
      <c r="L153" t="s">
        <v>257</v>
      </c>
    </row>
    <row r="154" spans="1:12" x14ac:dyDescent="0.3">
      <c r="A154" t="s">
        <v>769</v>
      </c>
      <c r="B154">
        <v>863</v>
      </c>
      <c r="C154" t="s">
        <v>409</v>
      </c>
      <c r="D154" t="s">
        <v>573</v>
      </c>
      <c r="E154">
        <v>36784</v>
      </c>
      <c r="F154">
        <v>13835</v>
      </c>
      <c r="G154">
        <v>29966</v>
      </c>
      <c r="H154" s="3">
        <v>42696</v>
      </c>
      <c r="I154" t="s">
        <v>615</v>
      </c>
      <c r="J154" t="s">
        <v>613</v>
      </c>
      <c r="K154">
        <v>1030063</v>
      </c>
      <c r="L154" t="s">
        <v>411</v>
      </c>
    </row>
    <row r="155" spans="1:12" x14ac:dyDescent="0.3">
      <c r="A155" t="s">
        <v>770</v>
      </c>
      <c r="B155">
        <v>671</v>
      </c>
      <c r="C155" t="s">
        <v>422</v>
      </c>
      <c r="D155" t="s">
        <v>573</v>
      </c>
      <c r="E155">
        <v>46282</v>
      </c>
      <c r="F155">
        <v>10260</v>
      </c>
      <c r="G155">
        <v>16848</v>
      </c>
      <c r="H155" s="3">
        <v>43093</v>
      </c>
      <c r="I155" t="s">
        <v>624</v>
      </c>
      <c r="J155" t="s">
        <v>613</v>
      </c>
      <c r="K155">
        <v>120676</v>
      </c>
      <c r="L155" t="s">
        <v>423</v>
      </c>
    </row>
    <row r="156" spans="1:12" x14ac:dyDescent="0.3">
      <c r="A156" t="s">
        <v>771</v>
      </c>
      <c r="B156">
        <v>518</v>
      </c>
      <c r="C156" t="s">
        <v>471</v>
      </c>
      <c r="D156" t="s">
        <v>589</v>
      </c>
      <c r="E156">
        <v>41823</v>
      </c>
      <c r="F156">
        <v>32694</v>
      </c>
      <c r="G156">
        <v>32079</v>
      </c>
      <c r="H156" s="3">
        <v>44936</v>
      </c>
      <c r="I156" t="s">
        <v>612</v>
      </c>
      <c r="J156" t="s">
        <v>619</v>
      </c>
      <c r="K156">
        <v>570241</v>
      </c>
      <c r="L156" t="s">
        <v>477</v>
      </c>
    </row>
    <row r="157" spans="1:12" x14ac:dyDescent="0.3">
      <c r="A157" t="s">
        <v>772</v>
      </c>
      <c r="B157">
        <v>354</v>
      </c>
      <c r="C157" t="s">
        <v>310</v>
      </c>
      <c r="D157" t="s">
        <v>589</v>
      </c>
      <c r="E157">
        <v>26752</v>
      </c>
      <c r="F157">
        <v>11057</v>
      </c>
      <c r="G157">
        <v>44797</v>
      </c>
      <c r="H157" s="3">
        <v>44332</v>
      </c>
      <c r="I157" t="s">
        <v>624</v>
      </c>
      <c r="J157" t="s">
        <v>613</v>
      </c>
      <c r="K157">
        <v>140056</v>
      </c>
      <c r="L157" t="s">
        <v>312</v>
      </c>
    </row>
    <row r="158" spans="1:12" x14ac:dyDescent="0.3">
      <c r="A158" t="s">
        <v>773</v>
      </c>
      <c r="B158">
        <v>220</v>
      </c>
      <c r="C158" t="s">
        <v>354</v>
      </c>
      <c r="D158" t="s">
        <v>573</v>
      </c>
      <c r="E158">
        <v>47247</v>
      </c>
      <c r="F158">
        <v>21111</v>
      </c>
      <c r="G158">
        <v>44677</v>
      </c>
      <c r="H158" s="3">
        <v>43550</v>
      </c>
      <c r="I158" t="s">
        <v>615</v>
      </c>
      <c r="J158" t="s">
        <v>619</v>
      </c>
      <c r="K158">
        <v>70364</v>
      </c>
      <c r="L158" t="s">
        <v>356</v>
      </c>
    </row>
    <row r="159" spans="1:12" x14ac:dyDescent="0.3">
      <c r="A159" t="s">
        <v>774</v>
      </c>
      <c r="B159">
        <v>778</v>
      </c>
      <c r="C159" t="s">
        <v>265</v>
      </c>
      <c r="D159" t="s">
        <v>573</v>
      </c>
      <c r="E159">
        <v>11139</v>
      </c>
      <c r="F159">
        <v>25509</v>
      </c>
      <c r="G159">
        <v>7581</v>
      </c>
      <c r="H159" s="3">
        <v>43145</v>
      </c>
      <c r="I159" t="s">
        <v>617</v>
      </c>
      <c r="J159" t="s">
        <v>619</v>
      </c>
      <c r="K159">
        <v>30179</v>
      </c>
      <c r="L159" t="s">
        <v>272</v>
      </c>
    </row>
    <row r="160" spans="1:12" x14ac:dyDescent="0.3">
      <c r="A160" t="s">
        <v>775</v>
      </c>
      <c r="B160">
        <v>785</v>
      </c>
      <c r="C160" t="s">
        <v>499</v>
      </c>
      <c r="D160" t="s">
        <v>573</v>
      </c>
      <c r="E160">
        <v>39335</v>
      </c>
      <c r="F160">
        <v>48063</v>
      </c>
      <c r="G160">
        <v>24404</v>
      </c>
      <c r="H160" s="3">
        <v>42087</v>
      </c>
      <c r="I160" t="s">
        <v>624</v>
      </c>
      <c r="J160" t="s">
        <v>613</v>
      </c>
      <c r="K160">
        <v>650051</v>
      </c>
      <c r="L160" t="s">
        <v>501</v>
      </c>
    </row>
    <row r="161" spans="1:12" x14ac:dyDescent="0.3">
      <c r="A161" t="s">
        <v>776</v>
      </c>
      <c r="B161">
        <v>283</v>
      </c>
      <c r="C161" t="s">
        <v>350</v>
      </c>
      <c r="D161" t="s">
        <v>589</v>
      </c>
      <c r="E161">
        <v>15635</v>
      </c>
      <c r="F161">
        <v>32389</v>
      </c>
      <c r="G161">
        <v>24708</v>
      </c>
      <c r="H161" s="3">
        <v>43559</v>
      </c>
      <c r="I161" t="s">
        <v>612</v>
      </c>
      <c r="J161" t="s">
        <v>613</v>
      </c>
      <c r="K161">
        <v>700013</v>
      </c>
      <c r="L161" t="s">
        <v>351</v>
      </c>
    </row>
    <row r="162" spans="1:12" x14ac:dyDescent="0.3">
      <c r="A162" t="s">
        <v>777</v>
      </c>
      <c r="B162">
        <v>693</v>
      </c>
      <c r="C162" t="s">
        <v>265</v>
      </c>
      <c r="D162" t="s">
        <v>589</v>
      </c>
      <c r="E162">
        <v>43340</v>
      </c>
      <c r="F162">
        <v>31728</v>
      </c>
      <c r="G162">
        <v>42205</v>
      </c>
      <c r="H162" s="3">
        <v>42817</v>
      </c>
      <c r="I162" t="s">
        <v>615</v>
      </c>
      <c r="J162" t="s">
        <v>619</v>
      </c>
      <c r="K162">
        <v>30179</v>
      </c>
      <c r="L162" t="s">
        <v>272</v>
      </c>
    </row>
    <row r="163" spans="1:12" x14ac:dyDescent="0.3">
      <c r="A163" t="s">
        <v>778</v>
      </c>
      <c r="B163">
        <v>215</v>
      </c>
      <c r="C163" t="s">
        <v>344</v>
      </c>
      <c r="D163" t="s">
        <v>589</v>
      </c>
      <c r="E163">
        <v>33874</v>
      </c>
      <c r="F163">
        <v>12339</v>
      </c>
      <c r="G163">
        <v>26124</v>
      </c>
      <c r="H163" s="3">
        <v>44228</v>
      </c>
      <c r="I163" t="s">
        <v>612</v>
      </c>
      <c r="J163" t="s">
        <v>613</v>
      </c>
      <c r="K163">
        <v>910020</v>
      </c>
      <c r="L163" t="s">
        <v>346</v>
      </c>
    </row>
    <row r="164" spans="1:12" x14ac:dyDescent="0.3">
      <c r="A164" t="s">
        <v>779</v>
      </c>
      <c r="B164">
        <v>176</v>
      </c>
      <c r="C164" t="s">
        <v>265</v>
      </c>
      <c r="D164" t="s">
        <v>589</v>
      </c>
      <c r="E164">
        <v>48069</v>
      </c>
      <c r="F164">
        <v>34477</v>
      </c>
      <c r="G164">
        <v>28092</v>
      </c>
      <c r="H164" s="3">
        <v>44309</v>
      </c>
      <c r="I164" t="s">
        <v>615</v>
      </c>
      <c r="J164" t="s">
        <v>613</v>
      </c>
      <c r="K164">
        <v>30179</v>
      </c>
      <c r="L164" t="s">
        <v>272</v>
      </c>
    </row>
    <row r="165" spans="1:12" x14ac:dyDescent="0.3">
      <c r="A165" t="s">
        <v>780</v>
      </c>
      <c r="B165">
        <v>702</v>
      </c>
      <c r="C165" t="s">
        <v>251</v>
      </c>
      <c r="D165" t="s">
        <v>579</v>
      </c>
      <c r="E165">
        <v>13705</v>
      </c>
      <c r="F165">
        <v>49130</v>
      </c>
      <c r="G165">
        <v>12428</v>
      </c>
      <c r="H165" s="3">
        <v>43423</v>
      </c>
      <c r="I165" t="s">
        <v>615</v>
      </c>
      <c r="J165" t="s">
        <v>619</v>
      </c>
      <c r="K165">
        <v>10068</v>
      </c>
      <c r="L165" t="s">
        <v>319</v>
      </c>
    </row>
    <row r="166" spans="1:12" x14ac:dyDescent="0.3">
      <c r="A166" t="s">
        <v>781</v>
      </c>
      <c r="B166">
        <v>245</v>
      </c>
      <c r="C166" t="s">
        <v>471</v>
      </c>
      <c r="D166" t="s">
        <v>589</v>
      </c>
      <c r="E166">
        <v>43272</v>
      </c>
      <c r="F166">
        <v>48361</v>
      </c>
      <c r="G166">
        <v>26602</v>
      </c>
      <c r="H166" s="3">
        <v>43702</v>
      </c>
      <c r="I166" t="s">
        <v>617</v>
      </c>
      <c r="J166" t="s">
        <v>613</v>
      </c>
      <c r="K166">
        <v>570241</v>
      </c>
      <c r="L166" t="s">
        <v>477</v>
      </c>
    </row>
    <row r="167" spans="1:12" x14ac:dyDescent="0.3">
      <c r="A167" t="s">
        <v>782</v>
      </c>
      <c r="B167">
        <v>402</v>
      </c>
      <c r="C167" t="s">
        <v>386</v>
      </c>
      <c r="D167" t="s">
        <v>583</v>
      </c>
      <c r="E167">
        <v>44687</v>
      </c>
      <c r="F167">
        <v>2846</v>
      </c>
      <c r="G167">
        <v>32388</v>
      </c>
      <c r="H167" s="3">
        <v>44227</v>
      </c>
      <c r="I167" t="s">
        <v>612</v>
      </c>
      <c r="J167" t="s">
        <v>619</v>
      </c>
      <c r="K167">
        <v>1110166</v>
      </c>
      <c r="L167" t="s">
        <v>389</v>
      </c>
    </row>
    <row r="168" spans="1:12" x14ac:dyDescent="0.3">
      <c r="A168" t="s">
        <v>783</v>
      </c>
      <c r="B168">
        <v>316</v>
      </c>
      <c r="C168" t="s">
        <v>249</v>
      </c>
      <c r="D168" t="s">
        <v>573</v>
      </c>
      <c r="E168">
        <v>12036</v>
      </c>
      <c r="F168">
        <v>32597</v>
      </c>
      <c r="G168">
        <v>42591</v>
      </c>
      <c r="H168" s="3">
        <v>44376</v>
      </c>
      <c r="I168" t="s">
        <v>612</v>
      </c>
      <c r="J168" t="s">
        <v>619</v>
      </c>
      <c r="K168">
        <v>910182</v>
      </c>
      <c r="L168" t="s">
        <v>257</v>
      </c>
    </row>
    <row r="169" spans="1:12" x14ac:dyDescent="0.3">
      <c r="A169" t="s">
        <v>784</v>
      </c>
      <c r="B169">
        <v>739</v>
      </c>
      <c r="C169" t="s">
        <v>350</v>
      </c>
      <c r="D169" t="s">
        <v>598</v>
      </c>
      <c r="E169">
        <v>4019</v>
      </c>
      <c r="F169">
        <v>8664</v>
      </c>
      <c r="G169">
        <v>10208</v>
      </c>
      <c r="H169" s="3">
        <v>45184</v>
      </c>
      <c r="I169" t="s">
        <v>615</v>
      </c>
      <c r="J169" t="s">
        <v>613</v>
      </c>
      <c r="K169">
        <v>700013</v>
      </c>
      <c r="L169" t="s">
        <v>351</v>
      </c>
    </row>
    <row r="170" spans="1:12" x14ac:dyDescent="0.3">
      <c r="A170" t="s">
        <v>785</v>
      </c>
      <c r="B170">
        <v>881</v>
      </c>
      <c r="C170" t="s">
        <v>344</v>
      </c>
      <c r="D170" t="s">
        <v>589</v>
      </c>
      <c r="E170">
        <v>17328</v>
      </c>
      <c r="F170">
        <v>2787</v>
      </c>
      <c r="G170">
        <v>30353</v>
      </c>
      <c r="H170" s="3">
        <v>44435</v>
      </c>
      <c r="I170" t="s">
        <v>624</v>
      </c>
      <c r="J170" t="s">
        <v>613</v>
      </c>
      <c r="K170">
        <v>910020</v>
      </c>
      <c r="L170" t="s">
        <v>346</v>
      </c>
    </row>
    <row r="171" spans="1:12" x14ac:dyDescent="0.3">
      <c r="A171" t="s">
        <v>786</v>
      </c>
      <c r="B171">
        <v>782</v>
      </c>
      <c r="C171" t="s">
        <v>249</v>
      </c>
      <c r="D171" t="s">
        <v>589</v>
      </c>
      <c r="E171">
        <v>14680</v>
      </c>
      <c r="F171">
        <v>32346</v>
      </c>
      <c r="G171">
        <v>15722</v>
      </c>
      <c r="H171" s="3">
        <v>44378</v>
      </c>
      <c r="I171" t="s">
        <v>615</v>
      </c>
      <c r="J171" t="s">
        <v>613</v>
      </c>
      <c r="K171">
        <v>910182</v>
      </c>
      <c r="L171" t="s">
        <v>257</v>
      </c>
    </row>
    <row r="172" spans="1:12" x14ac:dyDescent="0.3">
      <c r="A172" t="s">
        <v>787</v>
      </c>
      <c r="B172">
        <v>879</v>
      </c>
      <c r="C172" t="s">
        <v>386</v>
      </c>
      <c r="D172" t="s">
        <v>573</v>
      </c>
      <c r="E172">
        <v>25737</v>
      </c>
      <c r="F172">
        <v>3933</v>
      </c>
      <c r="G172">
        <v>23007</v>
      </c>
      <c r="H172" s="3">
        <v>43458</v>
      </c>
      <c r="I172" t="s">
        <v>617</v>
      </c>
      <c r="J172" t="s">
        <v>613</v>
      </c>
      <c r="K172">
        <v>1110166</v>
      </c>
      <c r="L172" t="s">
        <v>389</v>
      </c>
    </row>
    <row r="173" spans="1:12" x14ac:dyDescent="0.3">
      <c r="A173" t="s">
        <v>788</v>
      </c>
      <c r="B173">
        <v>701</v>
      </c>
      <c r="C173" t="s">
        <v>344</v>
      </c>
      <c r="D173" t="s">
        <v>598</v>
      </c>
      <c r="E173">
        <v>25833</v>
      </c>
      <c r="F173">
        <v>11743</v>
      </c>
      <c r="G173">
        <v>8429</v>
      </c>
      <c r="H173" s="3">
        <v>42365</v>
      </c>
      <c r="I173" t="s">
        <v>624</v>
      </c>
      <c r="J173" t="s">
        <v>619</v>
      </c>
      <c r="K173">
        <v>910020</v>
      </c>
      <c r="L173" t="s">
        <v>346</v>
      </c>
    </row>
    <row r="174" spans="1:12" x14ac:dyDescent="0.3">
      <c r="A174" t="s">
        <v>789</v>
      </c>
      <c r="B174">
        <v>906</v>
      </c>
      <c r="C174" t="s">
        <v>249</v>
      </c>
      <c r="D174" t="s">
        <v>589</v>
      </c>
      <c r="E174">
        <v>29610</v>
      </c>
      <c r="F174">
        <v>15245</v>
      </c>
      <c r="G174">
        <v>26132</v>
      </c>
      <c r="H174" s="3">
        <v>42265</v>
      </c>
      <c r="I174" t="s">
        <v>615</v>
      </c>
      <c r="J174" t="s">
        <v>613</v>
      </c>
      <c r="K174">
        <v>910182</v>
      </c>
      <c r="L174" t="s">
        <v>257</v>
      </c>
    </row>
    <row r="175" spans="1:12" x14ac:dyDescent="0.3">
      <c r="A175" t="s">
        <v>790</v>
      </c>
      <c r="B175">
        <v>681</v>
      </c>
      <c r="C175" t="s">
        <v>246</v>
      </c>
      <c r="D175" t="s">
        <v>573</v>
      </c>
      <c r="E175">
        <v>21811</v>
      </c>
      <c r="F175">
        <v>19646</v>
      </c>
      <c r="G175">
        <v>25369</v>
      </c>
      <c r="H175" s="3">
        <v>45210</v>
      </c>
      <c r="I175" t="s">
        <v>612</v>
      </c>
      <c r="J175" t="s">
        <v>613</v>
      </c>
      <c r="K175">
        <v>110159</v>
      </c>
      <c r="L175" t="s">
        <v>248</v>
      </c>
    </row>
    <row r="176" spans="1:12" x14ac:dyDescent="0.3">
      <c r="A176" t="s">
        <v>791</v>
      </c>
      <c r="B176">
        <v>355</v>
      </c>
      <c r="C176" t="s">
        <v>409</v>
      </c>
      <c r="D176" t="s">
        <v>573</v>
      </c>
      <c r="E176">
        <v>24196</v>
      </c>
      <c r="F176">
        <v>42626</v>
      </c>
      <c r="G176">
        <v>31823</v>
      </c>
      <c r="H176" s="3">
        <v>43013</v>
      </c>
      <c r="I176" t="s">
        <v>612</v>
      </c>
      <c r="J176" t="s">
        <v>613</v>
      </c>
      <c r="K176">
        <v>1030063</v>
      </c>
      <c r="L176" t="s">
        <v>411</v>
      </c>
    </row>
    <row r="177" spans="1:12" x14ac:dyDescent="0.3">
      <c r="A177" t="s">
        <v>792</v>
      </c>
      <c r="B177">
        <v>325</v>
      </c>
      <c r="C177" t="s">
        <v>386</v>
      </c>
      <c r="D177" t="s">
        <v>573</v>
      </c>
      <c r="E177">
        <v>34948</v>
      </c>
      <c r="F177">
        <v>21677</v>
      </c>
      <c r="G177">
        <v>37869</v>
      </c>
      <c r="H177" s="3">
        <v>44900</v>
      </c>
      <c r="I177" t="s">
        <v>624</v>
      </c>
      <c r="J177" t="s">
        <v>619</v>
      </c>
      <c r="K177">
        <v>1110166</v>
      </c>
      <c r="L177" t="s">
        <v>389</v>
      </c>
    </row>
    <row r="178" spans="1:12" x14ac:dyDescent="0.3">
      <c r="A178" t="s">
        <v>793</v>
      </c>
      <c r="B178">
        <v>593</v>
      </c>
      <c r="C178" t="s">
        <v>509</v>
      </c>
      <c r="D178" t="s">
        <v>573</v>
      </c>
      <c r="E178">
        <v>42234</v>
      </c>
      <c r="F178">
        <v>46536</v>
      </c>
      <c r="G178">
        <v>41107</v>
      </c>
      <c r="H178" s="3">
        <v>42414</v>
      </c>
      <c r="I178" t="s">
        <v>617</v>
      </c>
      <c r="J178" t="s">
        <v>613</v>
      </c>
      <c r="K178">
        <v>520376</v>
      </c>
      <c r="L178" t="s">
        <v>512</v>
      </c>
    </row>
    <row r="179" spans="1:12" x14ac:dyDescent="0.3">
      <c r="A179" t="s">
        <v>794</v>
      </c>
      <c r="B179">
        <v>731</v>
      </c>
      <c r="C179" t="s">
        <v>548</v>
      </c>
      <c r="D179" t="s">
        <v>573</v>
      </c>
      <c r="E179">
        <v>22800</v>
      </c>
      <c r="F179">
        <v>33069</v>
      </c>
      <c r="G179">
        <v>3925</v>
      </c>
      <c r="H179" s="3">
        <v>44399</v>
      </c>
      <c r="I179" t="s">
        <v>615</v>
      </c>
      <c r="J179" t="s">
        <v>619</v>
      </c>
      <c r="K179">
        <v>680026</v>
      </c>
      <c r="L179" t="s">
        <v>551</v>
      </c>
    </row>
    <row r="180" spans="1:12" x14ac:dyDescent="0.3">
      <c r="A180" t="s">
        <v>795</v>
      </c>
      <c r="B180">
        <v>218</v>
      </c>
      <c r="C180" t="s">
        <v>251</v>
      </c>
      <c r="D180" t="s">
        <v>573</v>
      </c>
      <c r="E180">
        <v>29073</v>
      </c>
      <c r="F180">
        <v>16701</v>
      </c>
      <c r="G180">
        <v>26015</v>
      </c>
      <c r="H180" s="3">
        <v>45005</v>
      </c>
      <c r="I180" t="s">
        <v>617</v>
      </c>
      <c r="J180" t="s">
        <v>619</v>
      </c>
      <c r="K180">
        <v>10068</v>
      </c>
      <c r="L180" t="s">
        <v>319</v>
      </c>
    </row>
    <row r="181" spans="1:12" x14ac:dyDescent="0.3">
      <c r="A181" t="s">
        <v>796</v>
      </c>
      <c r="B181">
        <v>177</v>
      </c>
      <c r="C181" t="s">
        <v>265</v>
      </c>
      <c r="D181" t="s">
        <v>573</v>
      </c>
      <c r="E181">
        <v>2024</v>
      </c>
      <c r="F181">
        <v>3841</v>
      </c>
      <c r="G181">
        <v>21283</v>
      </c>
      <c r="H181" s="3">
        <v>42252</v>
      </c>
      <c r="I181" t="s">
        <v>624</v>
      </c>
      <c r="J181" t="s">
        <v>613</v>
      </c>
      <c r="K181">
        <v>30179</v>
      </c>
      <c r="L181" t="s">
        <v>272</v>
      </c>
    </row>
    <row r="182" spans="1:12" x14ac:dyDescent="0.3">
      <c r="A182" t="s">
        <v>797</v>
      </c>
      <c r="B182">
        <v>43</v>
      </c>
      <c r="C182" t="s">
        <v>246</v>
      </c>
      <c r="D182" t="s">
        <v>573</v>
      </c>
      <c r="E182">
        <v>20110</v>
      </c>
      <c r="F182">
        <v>2754</v>
      </c>
      <c r="G182">
        <v>2483</v>
      </c>
      <c r="H182" s="3">
        <v>43529</v>
      </c>
      <c r="I182" t="s">
        <v>615</v>
      </c>
      <c r="J182" t="s">
        <v>613</v>
      </c>
      <c r="K182">
        <v>110159</v>
      </c>
      <c r="L182" t="s">
        <v>248</v>
      </c>
    </row>
    <row r="183" spans="1:12" x14ac:dyDescent="0.3">
      <c r="A183" t="s">
        <v>798</v>
      </c>
      <c r="B183">
        <v>223</v>
      </c>
      <c r="C183" t="s">
        <v>386</v>
      </c>
      <c r="D183" t="s">
        <v>573</v>
      </c>
      <c r="E183">
        <v>22824</v>
      </c>
      <c r="F183">
        <v>9792</v>
      </c>
      <c r="G183">
        <v>15384</v>
      </c>
      <c r="H183" s="3">
        <v>44116</v>
      </c>
      <c r="I183" t="s">
        <v>612</v>
      </c>
      <c r="J183" t="s">
        <v>613</v>
      </c>
      <c r="K183">
        <v>1110166</v>
      </c>
      <c r="L183" t="s">
        <v>389</v>
      </c>
    </row>
    <row r="184" spans="1:12" x14ac:dyDescent="0.3">
      <c r="A184" t="s">
        <v>799</v>
      </c>
      <c r="B184">
        <v>87</v>
      </c>
      <c r="C184" t="s">
        <v>505</v>
      </c>
      <c r="D184" t="s">
        <v>573</v>
      </c>
      <c r="E184">
        <v>6953</v>
      </c>
      <c r="F184">
        <v>49194</v>
      </c>
      <c r="G184">
        <v>2653</v>
      </c>
      <c r="H184" s="3">
        <v>44064</v>
      </c>
      <c r="I184" t="s">
        <v>612</v>
      </c>
      <c r="J184" t="s">
        <v>613</v>
      </c>
      <c r="K184">
        <v>380112</v>
      </c>
      <c r="L184" t="s">
        <v>507</v>
      </c>
    </row>
    <row r="185" spans="1:12" x14ac:dyDescent="0.3">
      <c r="A185" t="s">
        <v>800</v>
      </c>
      <c r="B185">
        <v>219</v>
      </c>
      <c r="C185" t="s">
        <v>409</v>
      </c>
      <c r="D185" t="s">
        <v>573</v>
      </c>
      <c r="E185">
        <v>20343</v>
      </c>
      <c r="F185">
        <v>38046</v>
      </c>
      <c r="G185">
        <v>33912</v>
      </c>
      <c r="H185" s="3">
        <v>42652</v>
      </c>
      <c r="I185" t="s">
        <v>612</v>
      </c>
      <c r="J185" t="s">
        <v>619</v>
      </c>
      <c r="K185">
        <v>1030063</v>
      </c>
      <c r="L185" t="s">
        <v>411</v>
      </c>
    </row>
    <row r="186" spans="1:12" x14ac:dyDescent="0.3">
      <c r="A186" t="s">
        <v>801</v>
      </c>
      <c r="B186">
        <v>351</v>
      </c>
      <c r="C186" t="s">
        <v>471</v>
      </c>
      <c r="D186" t="s">
        <v>573</v>
      </c>
      <c r="E186">
        <v>6992</v>
      </c>
      <c r="F186">
        <v>42475</v>
      </c>
      <c r="G186">
        <v>35954</v>
      </c>
      <c r="H186" s="3">
        <v>42556</v>
      </c>
      <c r="I186" t="s">
        <v>612</v>
      </c>
      <c r="J186" t="s">
        <v>619</v>
      </c>
      <c r="K186">
        <v>570241</v>
      </c>
      <c r="L186" t="s">
        <v>477</v>
      </c>
    </row>
    <row r="187" spans="1:12" x14ac:dyDescent="0.3">
      <c r="A187" t="s">
        <v>802</v>
      </c>
      <c r="B187">
        <v>679</v>
      </c>
      <c r="C187" t="s">
        <v>409</v>
      </c>
      <c r="D187" t="s">
        <v>589</v>
      </c>
      <c r="E187">
        <v>46543</v>
      </c>
      <c r="F187">
        <v>45161</v>
      </c>
      <c r="G187">
        <v>11056</v>
      </c>
      <c r="H187" s="3">
        <v>44424</v>
      </c>
      <c r="I187" t="s">
        <v>615</v>
      </c>
      <c r="J187" t="s">
        <v>613</v>
      </c>
      <c r="K187">
        <v>1030063</v>
      </c>
      <c r="L187" t="s">
        <v>411</v>
      </c>
    </row>
    <row r="188" spans="1:12" x14ac:dyDescent="0.3">
      <c r="A188" t="s">
        <v>803</v>
      </c>
      <c r="B188">
        <v>781</v>
      </c>
      <c r="C188" t="s">
        <v>278</v>
      </c>
      <c r="D188" t="s">
        <v>589</v>
      </c>
      <c r="E188">
        <v>49518</v>
      </c>
      <c r="F188">
        <v>49893</v>
      </c>
      <c r="G188">
        <v>40954</v>
      </c>
      <c r="H188" s="3">
        <v>44128</v>
      </c>
      <c r="I188" t="s">
        <v>615</v>
      </c>
      <c r="J188" t="s">
        <v>613</v>
      </c>
      <c r="K188">
        <v>20242</v>
      </c>
      <c r="L188" t="s">
        <v>284</v>
      </c>
    </row>
    <row r="189" spans="1:12" x14ac:dyDescent="0.3">
      <c r="A189" t="s">
        <v>804</v>
      </c>
      <c r="B189">
        <v>455</v>
      </c>
      <c r="C189" t="s">
        <v>516</v>
      </c>
      <c r="D189" t="s">
        <v>589</v>
      </c>
      <c r="E189">
        <v>19480</v>
      </c>
      <c r="F189">
        <v>46941</v>
      </c>
      <c r="G189">
        <v>12993</v>
      </c>
      <c r="H189" s="3">
        <v>43582</v>
      </c>
      <c r="I189" t="s">
        <v>615</v>
      </c>
      <c r="J189" t="s">
        <v>613</v>
      </c>
      <c r="K189">
        <v>1320004</v>
      </c>
      <c r="L189" t="s">
        <v>518</v>
      </c>
    </row>
    <row r="190" spans="1:12" x14ac:dyDescent="0.3">
      <c r="A190" t="s">
        <v>805</v>
      </c>
      <c r="B190">
        <v>314</v>
      </c>
      <c r="C190" t="s">
        <v>402</v>
      </c>
      <c r="D190" t="s">
        <v>589</v>
      </c>
      <c r="E190">
        <v>38399</v>
      </c>
      <c r="F190">
        <v>14434</v>
      </c>
      <c r="G190">
        <v>40286</v>
      </c>
      <c r="H190" s="3">
        <v>45051</v>
      </c>
      <c r="I190" t="s">
        <v>615</v>
      </c>
      <c r="J190" t="s">
        <v>613</v>
      </c>
      <c r="K190">
        <v>720081</v>
      </c>
      <c r="L190" t="s">
        <v>406</v>
      </c>
    </row>
    <row r="191" spans="1:12" x14ac:dyDescent="0.3">
      <c r="A191" t="s">
        <v>806</v>
      </c>
      <c r="B191">
        <v>53</v>
      </c>
      <c r="C191" t="s">
        <v>541</v>
      </c>
      <c r="D191" t="s">
        <v>573</v>
      </c>
      <c r="E191">
        <v>28685</v>
      </c>
      <c r="F191">
        <v>32571</v>
      </c>
      <c r="G191">
        <v>21038</v>
      </c>
      <c r="H191" s="3">
        <v>45037</v>
      </c>
      <c r="I191" t="s">
        <v>615</v>
      </c>
      <c r="J191" t="s">
        <v>619</v>
      </c>
      <c r="K191">
        <v>560090</v>
      </c>
      <c r="L191" t="s">
        <v>544</v>
      </c>
    </row>
    <row r="192" spans="1:12" x14ac:dyDescent="0.3">
      <c r="A192" t="s">
        <v>807</v>
      </c>
      <c r="B192">
        <v>746</v>
      </c>
      <c r="C192" t="s">
        <v>471</v>
      </c>
      <c r="D192" t="s">
        <v>573</v>
      </c>
      <c r="E192">
        <v>16477</v>
      </c>
      <c r="F192">
        <v>23145</v>
      </c>
      <c r="G192">
        <v>2748</v>
      </c>
      <c r="H192" s="3">
        <v>42972</v>
      </c>
      <c r="I192" t="s">
        <v>615</v>
      </c>
      <c r="J192" t="s">
        <v>619</v>
      </c>
      <c r="K192">
        <v>570241</v>
      </c>
      <c r="L192" t="s">
        <v>477</v>
      </c>
    </row>
    <row r="193" spans="1:12" x14ac:dyDescent="0.3">
      <c r="A193" t="s">
        <v>808</v>
      </c>
      <c r="B193">
        <v>699</v>
      </c>
      <c r="C193" t="s">
        <v>344</v>
      </c>
      <c r="D193" t="s">
        <v>573</v>
      </c>
      <c r="E193">
        <v>40804</v>
      </c>
      <c r="F193">
        <v>37493</v>
      </c>
      <c r="G193">
        <v>11861</v>
      </c>
      <c r="H193" s="3">
        <v>42028</v>
      </c>
      <c r="I193" t="s">
        <v>615</v>
      </c>
      <c r="J193" t="s">
        <v>619</v>
      </c>
      <c r="K193">
        <v>910020</v>
      </c>
      <c r="L193" t="s">
        <v>346</v>
      </c>
    </row>
    <row r="194" spans="1:12" x14ac:dyDescent="0.3">
      <c r="A194" t="s">
        <v>809</v>
      </c>
      <c r="B194">
        <v>953</v>
      </c>
      <c r="C194" t="s">
        <v>399</v>
      </c>
      <c r="D194" t="s">
        <v>573</v>
      </c>
      <c r="E194">
        <v>43650</v>
      </c>
      <c r="F194">
        <v>36361</v>
      </c>
      <c r="G194">
        <v>1815</v>
      </c>
      <c r="H194" s="3">
        <v>44986</v>
      </c>
      <c r="I194" t="s">
        <v>615</v>
      </c>
      <c r="J194" t="s">
        <v>613</v>
      </c>
      <c r="K194">
        <v>1140044</v>
      </c>
      <c r="L194" t="s">
        <v>401</v>
      </c>
    </row>
    <row r="195" spans="1:12" x14ac:dyDescent="0.3">
      <c r="A195" t="s">
        <v>810</v>
      </c>
      <c r="B195">
        <v>289</v>
      </c>
      <c r="C195" t="s">
        <v>265</v>
      </c>
      <c r="D195" t="s">
        <v>573</v>
      </c>
      <c r="E195">
        <v>45157</v>
      </c>
      <c r="F195">
        <v>24280</v>
      </c>
      <c r="G195">
        <v>43973</v>
      </c>
      <c r="H195" s="3">
        <v>42449</v>
      </c>
      <c r="I195" t="s">
        <v>615</v>
      </c>
      <c r="J195" t="s">
        <v>619</v>
      </c>
      <c r="K195">
        <v>30179</v>
      </c>
      <c r="L195" t="s">
        <v>272</v>
      </c>
    </row>
    <row r="196" spans="1:12" x14ac:dyDescent="0.3">
      <c r="A196" t="s">
        <v>811</v>
      </c>
      <c r="B196">
        <v>598</v>
      </c>
      <c r="C196" t="s">
        <v>409</v>
      </c>
      <c r="D196" t="s">
        <v>573</v>
      </c>
      <c r="E196">
        <v>17459</v>
      </c>
      <c r="F196">
        <v>8642</v>
      </c>
      <c r="G196">
        <v>38546</v>
      </c>
      <c r="H196" s="3">
        <v>43714</v>
      </c>
      <c r="I196" t="s">
        <v>615</v>
      </c>
      <c r="J196" t="s">
        <v>619</v>
      </c>
      <c r="K196">
        <v>1030063</v>
      </c>
      <c r="L196" t="s">
        <v>411</v>
      </c>
    </row>
    <row r="197" spans="1:12" x14ac:dyDescent="0.3">
      <c r="A197" t="s">
        <v>812</v>
      </c>
      <c r="B197">
        <v>936</v>
      </c>
      <c r="C197" t="s">
        <v>468</v>
      </c>
      <c r="D197" t="s">
        <v>573</v>
      </c>
      <c r="E197">
        <v>2052</v>
      </c>
      <c r="F197">
        <v>9217</v>
      </c>
      <c r="G197">
        <v>6180</v>
      </c>
      <c r="H197" s="3">
        <v>44305</v>
      </c>
      <c r="I197" t="s">
        <v>624</v>
      </c>
      <c r="J197" t="s">
        <v>619</v>
      </c>
      <c r="K197">
        <v>630081</v>
      </c>
      <c r="L197" t="s">
        <v>470</v>
      </c>
    </row>
    <row r="198" spans="1:12" x14ac:dyDescent="0.3">
      <c r="A198" t="s">
        <v>813</v>
      </c>
      <c r="B198">
        <v>693</v>
      </c>
      <c r="C198" t="s">
        <v>344</v>
      </c>
      <c r="D198" t="s">
        <v>589</v>
      </c>
      <c r="E198">
        <v>3589</v>
      </c>
      <c r="F198">
        <v>19204</v>
      </c>
      <c r="G198">
        <v>9156</v>
      </c>
      <c r="H198" s="3">
        <v>42612</v>
      </c>
      <c r="I198" t="s">
        <v>612</v>
      </c>
      <c r="J198" t="s">
        <v>619</v>
      </c>
      <c r="K198">
        <v>910020</v>
      </c>
      <c r="L198" t="s">
        <v>346</v>
      </c>
    </row>
    <row r="199" spans="1:12" x14ac:dyDescent="0.3">
      <c r="A199" t="s">
        <v>814</v>
      </c>
      <c r="B199">
        <v>913</v>
      </c>
      <c r="C199" t="s">
        <v>265</v>
      </c>
      <c r="D199" t="s">
        <v>589</v>
      </c>
      <c r="E199">
        <v>12655</v>
      </c>
      <c r="F199">
        <v>43204</v>
      </c>
      <c r="G199">
        <v>18635</v>
      </c>
      <c r="H199" s="3">
        <v>42362</v>
      </c>
      <c r="I199" t="s">
        <v>612</v>
      </c>
      <c r="J199" t="s">
        <v>613</v>
      </c>
      <c r="K199">
        <v>30179</v>
      </c>
      <c r="L199" t="s">
        <v>272</v>
      </c>
    </row>
    <row r="200" spans="1:12" x14ac:dyDescent="0.3">
      <c r="A200" t="s">
        <v>815</v>
      </c>
      <c r="B200">
        <v>971</v>
      </c>
      <c r="C200" t="s">
        <v>249</v>
      </c>
      <c r="D200" t="s">
        <v>573</v>
      </c>
      <c r="E200">
        <v>19741</v>
      </c>
      <c r="F200">
        <v>11883</v>
      </c>
      <c r="G200">
        <v>6569</v>
      </c>
      <c r="H200" s="3">
        <v>42229</v>
      </c>
      <c r="I200" t="s">
        <v>624</v>
      </c>
      <c r="J200" t="s">
        <v>613</v>
      </c>
      <c r="K200">
        <v>910182</v>
      </c>
      <c r="L200" t="s">
        <v>257</v>
      </c>
    </row>
    <row r="201" spans="1:12" x14ac:dyDescent="0.3">
      <c r="A201" t="s">
        <v>816</v>
      </c>
      <c r="B201">
        <v>685</v>
      </c>
      <c r="C201" t="s">
        <v>251</v>
      </c>
      <c r="D201" t="s">
        <v>573</v>
      </c>
      <c r="E201">
        <v>30100</v>
      </c>
      <c r="F201">
        <v>26675</v>
      </c>
      <c r="G201">
        <v>34150</v>
      </c>
      <c r="H201" s="3">
        <v>45072</v>
      </c>
      <c r="I201" t="s">
        <v>615</v>
      </c>
      <c r="J201" t="s">
        <v>613</v>
      </c>
      <c r="K201">
        <v>10068</v>
      </c>
      <c r="L201" t="s">
        <v>319</v>
      </c>
    </row>
    <row r="202" spans="1:12" x14ac:dyDescent="0.3">
      <c r="A202" t="s">
        <v>817</v>
      </c>
      <c r="B202">
        <v>8</v>
      </c>
      <c r="C202" t="s">
        <v>303</v>
      </c>
      <c r="D202" t="s">
        <v>573</v>
      </c>
      <c r="E202">
        <v>47335</v>
      </c>
      <c r="F202">
        <v>33723</v>
      </c>
      <c r="G202">
        <v>4468</v>
      </c>
      <c r="H202" s="3">
        <v>42078</v>
      </c>
      <c r="I202" t="s">
        <v>612</v>
      </c>
      <c r="J202" t="s">
        <v>613</v>
      </c>
      <c r="K202">
        <v>60004</v>
      </c>
      <c r="L202" t="s">
        <v>305</v>
      </c>
    </row>
    <row r="203" spans="1:12" x14ac:dyDescent="0.3">
      <c r="A203" t="s">
        <v>818</v>
      </c>
      <c r="B203">
        <v>871</v>
      </c>
      <c r="C203" t="s">
        <v>548</v>
      </c>
      <c r="D203" t="s">
        <v>579</v>
      </c>
      <c r="E203">
        <v>4941</v>
      </c>
      <c r="F203">
        <v>29332</v>
      </c>
      <c r="G203">
        <v>40098</v>
      </c>
      <c r="H203" s="3">
        <v>44744</v>
      </c>
      <c r="I203" t="s">
        <v>612</v>
      </c>
      <c r="J203" t="s">
        <v>613</v>
      </c>
      <c r="K203">
        <v>680026</v>
      </c>
      <c r="L203" t="s">
        <v>551</v>
      </c>
    </row>
    <row r="204" spans="1:12" x14ac:dyDescent="0.3">
      <c r="A204" t="s">
        <v>819</v>
      </c>
      <c r="B204">
        <v>681</v>
      </c>
      <c r="C204" t="s">
        <v>249</v>
      </c>
      <c r="D204" t="s">
        <v>589</v>
      </c>
      <c r="E204">
        <v>28948</v>
      </c>
      <c r="F204">
        <v>47049</v>
      </c>
      <c r="G204">
        <v>3549</v>
      </c>
      <c r="H204" s="3">
        <v>43246</v>
      </c>
      <c r="I204" t="s">
        <v>615</v>
      </c>
      <c r="J204" t="s">
        <v>613</v>
      </c>
      <c r="K204">
        <v>910182</v>
      </c>
      <c r="L204" t="s">
        <v>257</v>
      </c>
    </row>
    <row r="205" spans="1:12" x14ac:dyDescent="0.3">
      <c r="A205" t="s">
        <v>820</v>
      </c>
      <c r="B205">
        <v>294</v>
      </c>
      <c r="C205" t="s">
        <v>481</v>
      </c>
      <c r="D205" t="s">
        <v>573</v>
      </c>
      <c r="E205">
        <v>5907</v>
      </c>
      <c r="F205">
        <v>41073</v>
      </c>
      <c r="G205">
        <v>38504</v>
      </c>
      <c r="H205" s="3">
        <v>44312</v>
      </c>
      <c r="I205" t="s">
        <v>617</v>
      </c>
      <c r="J205" t="s">
        <v>613</v>
      </c>
      <c r="K205">
        <v>1050013</v>
      </c>
      <c r="L205" t="s">
        <v>482</v>
      </c>
    </row>
    <row r="206" spans="1:12" x14ac:dyDescent="0.3">
      <c r="A206" t="s">
        <v>821</v>
      </c>
      <c r="B206">
        <v>156</v>
      </c>
      <c r="C206" t="s">
        <v>523</v>
      </c>
      <c r="D206" t="s">
        <v>573</v>
      </c>
      <c r="E206">
        <v>49635</v>
      </c>
      <c r="F206">
        <v>7292</v>
      </c>
      <c r="G206">
        <v>24770</v>
      </c>
      <c r="H206" s="3">
        <v>42761</v>
      </c>
      <c r="I206" t="s">
        <v>615</v>
      </c>
      <c r="J206" t="s">
        <v>619</v>
      </c>
      <c r="K206">
        <v>800018</v>
      </c>
      <c r="L206" t="s">
        <v>526</v>
      </c>
    </row>
    <row r="207" spans="1:12" x14ac:dyDescent="0.3">
      <c r="A207" t="s">
        <v>822</v>
      </c>
      <c r="B207">
        <v>638</v>
      </c>
      <c r="C207" t="s">
        <v>265</v>
      </c>
      <c r="D207" t="s">
        <v>592</v>
      </c>
      <c r="E207">
        <v>17990</v>
      </c>
      <c r="F207">
        <v>34177</v>
      </c>
      <c r="G207">
        <v>27756</v>
      </c>
      <c r="H207" s="3">
        <v>44195</v>
      </c>
      <c r="I207" t="s">
        <v>615</v>
      </c>
      <c r="J207" t="s">
        <v>619</v>
      </c>
      <c r="K207">
        <v>30179</v>
      </c>
      <c r="L207" t="s">
        <v>272</v>
      </c>
    </row>
    <row r="208" spans="1:12" x14ac:dyDescent="0.3">
      <c r="A208" t="s">
        <v>823</v>
      </c>
      <c r="B208">
        <v>657</v>
      </c>
      <c r="C208" t="s">
        <v>246</v>
      </c>
      <c r="D208" t="s">
        <v>573</v>
      </c>
      <c r="E208">
        <v>23135</v>
      </c>
      <c r="F208">
        <v>12794</v>
      </c>
      <c r="G208">
        <v>29472</v>
      </c>
      <c r="H208" s="3">
        <v>44308</v>
      </c>
      <c r="I208" t="s">
        <v>612</v>
      </c>
      <c r="J208" t="s">
        <v>619</v>
      </c>
      <c r="K208">
        <v>110159</v>
      </c>
      <c r="L208" t="s">
        <v>248</v>
      </c>
    </row>
    <row r="209" spans="1:12" x14ac:dyDescent="0.3">
      <c r="A209" t="s">
        <v>824</v>
      </c>
      <c r="B209">
        <v>650</v>
      </c>
      <c r="C209" t="s">
        <v>249</v>
      </c>
      <c r="D209" t="s">
        <v>573</v>
      </c>
      <c r="E209">
        <v>15018</v>
      </c>
      <c r="F209">
        <v>29197</v>
      </c>
      <c r="G209">
        <v>30787</v>
      </c>
      <c r="H209" s="3">
        <v>44050</v>
      </c>
      <c r="I209" t="s">
        <v>612</v>
      </c>
      <c r="J209" t="s">
        <v>613</v>
      </c>
      <c r="K209">
        <v>910182</v>
      </c>
      <c r="L209" t="s">
        <v>257</v>
      </c>
    </row>
    <row r="210" spans="1:12" x14ac:dyDescent="0.3">
      <c r="A210" t="s">
        <v>825</v>
      </c>
      <c r="B210">
        <v>630</v>
      </c>
      <c r="C210" t="s">
        <v>285</v>
      </c>
      <c r="D210" t="s">
        <v>573</v>
      </c>
      <c r="E210">
        <v>8460</v>
      </c>
      <c r="F210">
        <v>8544</v>
      </c>
      <c r="G210">
        <v>18672</v>
      </c>
      <c r="H210" s="3">
        <v>42629</v>
      </c>
      <c r="I210" t="s">
        <v>612</v>
      </c>
      <c r="J210" t="s">
        <v>619</v>
      </c>
      <c r="K210">
        <v>240005</v>
      </c>
      <c r="L210" t="s">
        <v>287</v>
      </c>
    </row>
    <row r="211" spans="1:12" x14ac:dyDescent="0.3">
      <c r="A211" t="s">
        <v>826</v>
      </c>
      <c r="B211">
        <v>899</v>
      </c>
      <c r="C211" t="s">
        <v>280</v>
      </c>
      <c r="D211" t="s">
        <v>573</v>
      </c>
      <c r="E211">
        <v>18037</v>
      </c>
      <c r="F211">
        <v>20362</v>
      </c>
      <c r="G211">
        <v>42869</v>
      </c>
      <c r="H211" s="3">
        <v>45222</v>
      </c>
      <c r="I211" t="s">
        <v>624</v>
      </c>
      <c r="J211" t="s">
        <v>613</v>
      </c>
      <c r="K211">
        <v>50678</v>
      </c>
      <c r="L211" t="s">
        <v>363</v>
      </c>
    </row>
    <row r="212" spans="1:12" x14ac:dyDescent="0.3">
      <c r="A212" t="s">
        <v>827</v>
      </c>
      <c r="B212">
        <v>782</v>
      </c>
      <c r="C212" t="s">
        <v>529</v>
      </c>
      <c r="D212" t="s">
        <v>589</v>
      </c>
      <c r="E212">
        <v>35218</v>
      </c>
      <c r="F212">
        <v>34498</v>
      </c>
      <c r="G212">
        <v>25620</v>
      </c>
      <c r="H212" s="3">
        <v>42904</v>
      </c>
      <c r="I212" t="s">
        <v>612</v>
      </c>
      <c r="J212" t="s">
        <v>613</v>
      </c>
      <c r="K212">
        <v>210563</v>
      </c>
      <c r="L212" t="s">
        <v>531</v>
      </c>
    </row>
    <row r="213" spans="1:12" x14ac:dyDescent="0.3">
      <c r="A213" t="s">
        <v>828</v>
      </c>
      <c r="B213">
        <v>467</v>
      </c>
      <c r="C213" t="s">
        <v>350</v>
      </c>
      <c r="D213" t="s">
        <v>589</v>
      </c>
      <c r="E213">
        <v>44634</v>
      </c>
      <c r="F213">
        <v>26521</v>
      </c>
      <c r="G213">
        <v>7177</v>
      </c>
      <c r="H213" s="3">
        <v>44301</v>
      </c>
      <c r="I213" t="s">
        <v>612</v>
      </c>
      <c r="J213" t="s">
        <v>613</v>
      </c>
      <c r="K213">
        <v>700013</v>
      </c>
      <c r="L213" t="s">
        <v>351</v>
      </c>
    </row>
    <row r="214" spans="1:12" x14ac:dyDescent="0.3">
      <c r="A214" t="s">
        <v>829</v>
      </c>
      <c r="B214">
        <v>175</v>
      </c>
      <c r="C214" t="s">
        <v>344</v>
      </c>
      <c r="D214" t="s">
        <v>598</v>
      </c>
      <c r="E214">
        <v>49631</v>
      </c>
      <c r="F214">
        <v>44881</v>
      </c>
      <c r="G214">
        <v>41059</v>
      </c>
      <c r="H214" s="3">
        <v>45232</v>
      </c>
      <c r="I214" t="s">
        <v>612</v>
      </c>
      <c r="J214" t="s">
        <v>613</v>
      </c>
      <c r="K214">
        <v>910020</v>
      </c>
      <c r="L214" t="s">
        <v>346</v>
      </c>
    </row>
    <row r="215" spans="1:12" x14ac:dyDescent="0.3">
      <c r="A215" t="s">
        <v>830</v>
      </c>
      <c r="B215">
        <v>589</v>
      </c>
      <c r="C215" t="s">
        <v>523</v>
      </c>
      <c r="D215" t="s">
        <v>573</v>
      </c>
      <c r="E215">
        <v>15414</v>
      </c>
      <c r="F215">
        <v>29044</v>
      </c>
      <c r="G215">
        <v>28167</v>
      </c>
      <c r="H215" s="3">
        <v>43169</v>
      </c>
      <c r="I215" t="s">
        <v>612</v>
      </c>
      <c r="J215" t="s">
        <v>619</v>
      </c>
      <c r="K215">
        <v>800018</v>
      </c>
      <c r="L215" t="s">
        <v>526</v>
      </c>
    </row>
    <row r="216" spans="1:12" x14ac:dyDescent="0.3">
      <c r="A216" t="s">
        <v>831</v>
      </c>
      <c r="B216">
        <v>396</v>
      </c>
      <c r="C216" t="s">
        <v>350</v>
      </c>
      <c r="D216" t="s">
        <v>583</v>
      </c>
      <c r="E216">
        <v>14641</v>
      </c>
      <c r="F216">
        <v>36227</v>
      </c>
      <c r="G216">
        <v>30902</v>
      </c>
      <c r="H216" s="3">
        <v>43055</v>
      </c>
      <c r="I216" t="s">
        <v>612</v>
      </c>
      <c r="J216" t="s">
        <v>613</v>
      </c>
      <c r="K216">
        <v>700013</v>
      </c>
      <c r="L216" t="s">
        <v>351</v>
      </c>
    </row>
    <row r="217" spans="1:12" x14ac:dyDescent="0.3">
      <c r="A217" t="s">
        <v>832</v>
      </c>
      <c r="B217">
        <v>562</v>
      </c>
      <c r="C217" t="s">
        <v>246</v>
      </c>
      <c r="D217" t="s">
        <v>587</v>
      </c>
      <c r="E217">
        <v>28747</v>
      </c>
      <c r="F217">
        <v>13805</v>
      </c>
      <c r="G217">
        <v>33781</v>
      </c>
      <c r="H217" s="3">
        <v>44405</v>
      </c>
      <c r="I217" t="s">
        <v>617</v>
      </c>
      <c r="J217" t="s">
        <v>619</v>
      </c>
      <c r="K217">
        <v>110159</v>
      </c>
      <c r="L217" t="s">
        <v>248</v>
      </c>
    </row>
    <row r="218" spans="1:12" x14ac:dyDescent="0.3">
      <c r="A218" t="s">
        <v>833</v>
      </c>
      <c r="B218">
        <v>11</v>
      </c>
      <c r="C218" t="s">
        <v>251</v>
      </c>
      <c r="D218" t="s">
        <v>573</v>
      </c>
      <c r="E218">
        <v>25434</v>
      </c>
      <c r="F218">
        <v>34295</v>
      </c>
      <c r="G218">
        <v>5116</v>
      </c>
      <c r="H218" s="3">
        <v>43820</v>
      </c>
      <c r="I218" t="s">
        <v>615</v>
      </c>
      <c r="J218" t="s">
        <v>619</v>
      </c>
      <c r="K218">
        <v>10068</v>
      </c>
      <c r="L218" t="s">
        <v>319</v>
      </c>
    </row>
    <row r="219" spans="1:12" x14ac:dyDescent="0.3">
      <c r="A219" t="s">
        <v>834</v>
      </c>
      <c r="B219">
        <v>666</v>
      </c>
      <c r="C219" t="s">
        <v>260</v>
      </c>
      <c r="D219" t="s">
        <v>596</v>
      </c>
      <c r="E219">
        <v>38984</v>
      </c>
      <c r="F219">
        <v>39678</v>
      </c>
      <c r="G219">
        <v>16546</v>
      </c>
      <c r="H219" s="3">
        <v>42805</v>
      </c>
      <c r="I219" t="s">
        <v>615</v>
      </c>
      <c r="J219" t="s">
        <v>619</v>
      </c>
      <c r="K219">
        <v>230415</v>
      </c>
      <c r="L219" t="s">
        <v>514</v>
      </c>
    </row>
    <row r="220" spans="1:12" x14ac:dyDescent="0.3">
      <c r="A220" t="s">
        <v>835</v>
      </c>
      <c r="B220">
        <v>670</v>
      </c>
      <c r="C220" t="s">
        <v>251</v>
      </c>
      <c r="D220" t="s">
        <v>573</v>
      </c>
      <c r="E220">
        <v>11458</v>
      </c>
      <c r="F220">
        <v>43073</v>
      </c>
      <c r="G220">
        <v>34544</v>
      </c>
      <c r="H220" s="3">
        <v>42143</v>
      </c>
      <c r="I220" t="s">
        <v>612</v>
      </c>
      <c r="J220" t="s">
        <v>619</v>
      </c>
      <c r="K220">
        <v>10068</v>
      </c>
      <c r="L220" t="s">
        <v>319</v>
      </c>
    </row>
    <row r="221" spans="1:12" x14ac:dyDescent="0.3">
      <c r="A221" t="s">
        <v>836</v>
      </c>
      <c r="B221">
        <v>59</v>
      </c>
      <c r="C221" t="s">
        <v>391</v>
      </c>
      <c r="D221" t="s">
        <v>573</v>
      </c>
      <c r="E221">
        <v>26369</v>
      </c>
      <c r="F221">
        <v>39631</v>
      </c>
      <c r="G221">
        <v>32130</v>
      </c>
      <c r="H221" s="3">
        <v>43860</v>
      </c>
      <c r="I221" t="s">
        <v>624</v>
      </c>
      <c r="J221" t="s">
        <v>613</v>
      </c>
      <c r="K221">
        <v>730084</v>
      </c>
      <c r="L221" t="s">
        <v>393</v>
      </c>
    </row>
    <row r="222" spans="1:12" x14ac:dyDescent="0.3">
      <c r="A222" t="s">
        <v>837</v>
      </c>
      <c r="B222">
        <v>213</v>
      </c>
      <c r="C222" t="s">
        <v>265</v>
      </c>
      <c r="D222" t="s">
        <v>579</v>
      </c>
      <c r="E222">
        <v>48198</v>
      </c>
      <c r="F222">
        <v>35114</v>
      </c>
      <c r="G222">
        <v>20349</v>
      </c>
      <c r="H222" s="3">
        <v>43555</v>
      </c>
      <c r="I222" t="s">
        <v>615</v>
      </c>
      <c r="J222" t="s">
        <v>619</v>
      </c>
      <c r="K222">
        <v>30179</v>
      </c>
      <c r="L222" t="s">
        <v>272</v>
      </c>
    </row>
    <row r="223" spans="1:12" x14ac:dyDescent="0.3">
      <c r="A223" t="s">
        <v>838</v>
      </c>
      <c r="B223">
        <v>875</v>
      </c>
      <c r="C223" t="s">
        <v>386</v>
      </c>
      <c r="D223" t="s">
        <v>589</v>
      </c>
      <c r="E223">
        <v>17079</v>
      </c>
      <c r="F223">
        <v>6678</v>
      </c>
      <c r="G223">
        <v>8823</v>
      </c>
      <c r="H223" s="3">
        <v>43722</v>
      </c>
      <c r="I223" t="s">
        <v>615</v>
      </c>
      <c r="J223" t="s">
        <v>619</v>
      </c>
      <c r="K223">
        <v>1110166</v>
      </c>
      <c r="L223" t="s">
        <v>389</v>
      </c>
    </row>
    <row r="224" spans="1:12" x14ac:dyDescent="0.3">
      <c r="A224" t="s">
        <v>839</v>
      </c>
      <c r="B224">
        <v>968</v>
      </c>
      <c r="C224" t="s">
        <v>243</v>
      </c>
      <c r="D224" t="s">
        <v>573</v>
      </c>
      <c r="E224">
        <v>14524</v>
      </c>
      <c r="F224">
        <v>33870</v>
      </c>
      <c r="G224">
        <v>27071</v>
      </c>
      <c r="H224" s="3">
        <v>43730</v>
      </c>
      <c r="I224" t="s">
        <v>612</v>
      </c>
      <c r="J224" t="s">
        <v>619</v>
      </c>
      <c r="K224">
        <v>160051</v>
      </c>
      <c r="L224" t="s">
        <v>245</v>
      </c>
    </row>
    <row r="225" spans="1:12" x14ac:dyDescent="0.3">
      <c r="A225" t="s">
        <v>840</v>
      </c>
      <c r="B225">
        <v>249</v>
      </c>
      <c r="C225" t="s">
        <v>285</v>
      </c>
      <c r="D225" t="s">
        <v>592</v>
      </c>
      <c r="E225">
        <v>25947</v>
      </c>
      <c r="F225">
        <v>9077</v>
      </c>
      <c r="G225">
        <v>7976</v>
      </c>
      <c r="H225" s="3">
        <v>44141</v>
      </c>
      <c r="I225" t="s">
        <v>624</v>
      </c>
      <c r="J225" t="s">
        <v>619</v>
      </c>
      <c r="K225">
        <v>240005</v>
      </c>
      <c r="L225" t="s">
        <v>287</v>
      </c>
    </row>
    <row r="226" spans="1:12" x14ac:dyDescent="0.3">
      <c r="A226" t="s">
        <v>841</v>
      </c>
      <c r="B226">
        <v>900</v>
      </c>
      <c r="C226" t="s">
        <v>249</v>
      </c>
      <c r="D226" t="s">
        <v>573</v>
      </c>
      <c r="E226">
        <v>36523</v>
      </c>
      <c r="F226">
        <v>46895</v>
      </c>
      <c r="G226">
        <v>12836</v>
      </c>
      <c r="H226" s="3">
        <v>44060</v>
      </c>
      <c r="I226" t="s">
        <v>615</v>
      </c>
      <c r="J226" t="s">
        <v>619</v>
      </c>
      <c r="K226">
        <v>910182</v>
      </c>
      <c r="L226" t="s">
        <v>257</v>
      </c>
    </row>
    <row r="227" spans="1:12" x14ac:dyDescent="0.3">
      <c r="A227" t="s">
        <v>842</v>
      </c>
      <c r="B227">
        <v>377</v>
      </c>
      <c r="C227" t="s">
        <v>386</v>
      </c>
      <c r="D227" t="s">
        <v>573</v>
      </c>
      <c r="E227">
        <v>24158</v>
      </c>
      <c r="F227">
        <v>35335</v>
      </c>
      <c r="G227">
        <v>19167</v>
      </c>
      <c r="H227" s="3">
        <v>44716</v>
      </c>
      <c r="I227" t="s">
        <v>615</v>
      </c>
      <c r="J227" t="s">
        <v>619</v>
      </c>
      <c r="K227">
        <v>1110166</v>
      </c>
      <c r="L227" t="s">
        <v>389</v>
      </c>
    </row>
    <row r="228" spans="1:12" x14ac:dyDescent="0.3">
      <c r="A228" t="s">
        <v>843</v>
      </c>
      <c r="B228">
        <v>983</v>
      </c>
      <c r="C228" t="s">
        <v>265</v>
      </c>
      <c r="D228" t="s">
        <v>573</v>
      </c>
      <c r="E228">
        <v>46663</v>
      </c>
      <c r="F228">
        <v>46290</v>
      </c>
      <c r="G228">
        <v>32063</v>
      </c>
      <c r="H228" s="3">
        <v>44691</v>
      </c>
      <c r="I228" t="s">
        <v>612</v>
      </c>
      <c r="J228" t="s">
        <v>619</v>
      </c>
      <c r="K228">
        <v>30179</v>
      </c>
      <c r="L228" t="s">
        <v>272</v>
      </c>
    </row>
    <row r="229" spans="1:12" x14ac:dyDescent="0.3">
      <c r="A229" t="s">
        <v>844</v>
      </c>
      <c r="B229">
        <v>519</v>
      </c>
      <c r="C229" t="s">
        <v>249</v>
      </c>
      <c r="D229" t="s">
        <v>573</v>
      </c>
      <c r="E229">
        <v>32986</v>
      </c>
      <c r="F229">
        <v>3055</v>
      </c>
      <c r="G229">
        <v>40987</v>
      </c>
      <c r="H229" s="3">
        <v>43094</v>
      </c>
      <c r="I229" t="s">
        <v>624</v>
      </c>
      <c r="J229" t="s">
        <v>613</v>
      </c>
      <c r="K229">
        <v>910182</v>
      </c>
      <c r="L229" t="s">
        <v>257</v>
      </c>
    </row>
    <row r="230" spans="1:12" x14ac:dyDescent="0.3">
      <c r="A230" t="s">
        <v>845</v>
      </c>
      <c r="B230">
        <v>494</v>
      </c>
      <c r="C230" t="s">
        <v>233</v>
      </c>
      <c r="D230" t="s">
        <v>589</v>
      </c>
      <c r="E230">
        <v>22306</v>
      </c>
      <c r="F230">
        <v>45199</v>
      </c>
      <c r="G230">
        <v>30597</v>
      </c>
      <c r="H230" s="3">
        <v>44434</v>
      </c>
      <c r="I230" t="s">
        <v>612</v>
      </c>
      <c r="J230" t="s">
        <v>613</v>
      </c>
      <c r="K230">
        <v>100186</v>
      </c>
      <c r="L230" t="s">
        <v>240</v>
      </c>
    </row>
    <row r="231" spans="1:12" x14ac:dyDescent="0.3">
      <c r="A231" t="s">
        <v>846</v>
      </c>
      <c r="B231">
        <v>171</v>
      </c>
      <c r="C231" t="s">
        <v>471</v>
      </c>
      <c r="D231" t="s">
        <v>573</v>
      </c>
      <c r="E231">
        <v>35733</v>
      </c>
      <c r="F231">
        <v>10919</v>
      </c>
      <c r="G231">
        <v>10706</v>
      </c>
      <c r="H231" s="3">
        <v>44070</v>
      </c>
      <c r="I231" t="s">
        <v>615</v>
      </c>
      <c r="J231" t="s">
        <v>613</v>
      </c>
      <c r="K231">
        <v>570241</v>
      </c>
      <c r="L231" t="s">
        <v>477</v>
      </c>
    </row>
    <row r="232" spans="1:12" x14ac:dyDescent="0.3">
      <c r="A232" t="s">
        <v>847</v>
      </c>
      <c r="B232">
        <v>782</v>
      </c>
      <c r="C232" t="s">
        <v>249</v>
      </c>
      <c r="D232" t="s">
        <v>573</v>
      </c>
      <c r="E232">
        <v>5557</v>
      </c>
      <c r="F232">
        <v>47263</v>
      </c>
      <c r="G232">
        <v>38294</v>
      </c>
      <c r="H232" s="3">
        <v>44507</v>
      </c>
      <c r="I232" t="s">
        <v>615</v>
      </c>
      <c r="J232" t="s">
        <v>619</v>
      </c>
      <c r="K232">
        <v>910182</v>
      </c>
      <c r="L232" t="s">
        <v>257</v>
      </c>
    </row>
    <row r="233" spans="1:12" x14ac:dyDescent="0.3">
      <c r="A233" t="s">
        <v>848</v>
      </c>
      <c r="B233">
        <v>559</v>
      </c>
      <c r="C233" t="s">
        <v>386</v>
      </c>
      <c r="D233" t="s">
        <v>573</v>
      </c>
      <c r="E233">
        <v>35644</v>
      </c>
      <c r="F233">
        <v>35694</v>
      </c>
      <c r="G233">
        <v>36955</v>
      </c>
      <c r="H233" s="3">
        <v>42913</v>
      </c>
      <c r="I233" t="s">
        <v>624</v>
      </c>
      <c r="J233" t="s">
        <v>619</v>
      </c>
      <c r="K233">
        <v>1110166</v>
      </c>
      <c r="L233" t="s">
        <v>389</v>
      </c>
    </row>
    <row r="234" spans="1:12" x14ac:dyDescent="0.3">
      <c r="A234" t="s">
        <v>849</v>
      </c>
      <c r="B234">
        <v>672</v>
      </c>
      <c r="C234" t="s">
        <v>523</v>
      </c>
      <c r="D234" t="s">
        <v>589</v>
      </c>
      <c r="E234">
        <v>7403</v>
      </c>
      <c r="F234">
        <v>15384</v>
      </c>
      <c r="G234">
        <v>28626</v>
      </c>
      <c r="H234" s="3">
        <v>45269</v>
      </c>
      <c r="I234" t="s">
        <v>612</v>
      </c>
      <c r="J234" t="s">
        <v>613</v>
      </c>
      <c r="K234">
        <v>800018</v>
      </c>
      <c r="L234" t="s">
        <v>526</v>
      </c>
    </row>
    <row r="235" spans="1:12" x14ac:dyDescent="0.3">
      <c r="A235" t="s">
        <v>850</v>
      </c>
      <c r="B235">
        <v>339</v>
      </c>
      <c r="C235" t="s">
        <v>523</v>
      </c>
      <c r="D235" t="s">
        <v>583</v>
      </c>
      <c r="E235">
        <v>17239</v>
      </c>
      <c r="F235">
        <v>33414</v>
      </c>
      <c r="G235">
        <v>40658</v>
      </c>
      <c r="H235" s="3">
        <v>42564</v>
      </c>
      <c r="I235" t="s">
        <v>612</v>
      </c>
      <c r="J235" t="s">
        <v>619</v>
      </c>
      <c r="K235">
        <v>800018</v>
      </c>
      <c r="L235" t="s">
        <v>526</v>
      </c>
    </row>
    <row r="236" spans="1:12" x14ac:dyDescent="0.3">
      <c r="A236" t="s">
        <v>851</v>
      </c>
      <c r="B236">
        <v>200</v>
      </c>
      <c r="C236" t="s">
        <v>409</v>
      </c>
      <c r="D236" t="s">
        <v>589</v>
      </c>
      <c r="E236">
        <v>46145</v>
      </c>
      <c r="F236">
        <v>36755</v>
      </c>
      <c r="G236">
        <v>15571</v>
      </c>
      <c r="H236" s="3">
        <v>42036</v>
      </c>
      <c r="I236" t="s">
        <v>612</v>
      </c>
      <c r="J236" t="s">
        <v>619</v>
      </c>
      <c r="K236">
        <v>1030063</v>
      </c>
      <c r="L236" t="s">
        <v>411</v>
      </c>
    </row>
    <row r="237" spans="1:12" x14ac:dyDescent="0.3">
      <c r="A237" t="s">
        <v>852</v>
      </c>
      <c r="B237">
        <v>971</v>
      </c>
      <c r="C237" t="s">
        <v>243</v>
      </c>
      <c r="D237" t="s">
        <v>573</v>
      </c>
      <c r="E237">
        <v>27434</v>
      </c>
      <c r="F237">
        <v>26000</v>
      </c>
      <c r="G237">
        <v>16676</v>
      </c>
      <c r="H237" s="3">
        <v>42287</v>
      </c>
      <c r="I237" t="s">
        <v>624</v>
      </c>
      <c r="J237" t="s">
        <v>613</v>
      </c>
      <c r="K237">
        <v>160051</v>
      </c>
      <c r="L237" t="s">
        <v>245</v>
      </c>
    </row>
    <row r="238" spans="1:12" x14ac:dyDescent="0.3">
      <c r="A238" t="s">
        <v>853</v>
      </c>
      <c r="B238">
        <v>668</v>
      </c>
      <c r="C238" t="s">
        <v>249</v>
      </c>
      <c r="D238" t="s">
        <v>573</v>
      </c>
      <c r="E238">
        <v>35141</v>
      </c>
      <c r="F238">
        <v>35911</v>
      </c>
      <c r="G238">
        <v>24277</v>
      </c>
      <c r="H238" s="3">
        <v>42170</v>
      </c>
      <c r="I238" t="s">
        <v>612</v>
      </c>
      <c r="J238" t="s">
        <v>619</v>
      </c>
      <c r="K238">
        <v>910182</v>
      </c>
      <c r="L238" t="s">
        <v>257</v>
      </c>
    </row>
    <row r="239" spans="1:12" x14ac:dyDescent="0.3">
      <c r="A239" t="s">
        <v>854</v>
      </c>
      <c r="B239">
        <v>368</v>
      </c>
      <c r="C239" t="s">
        <v>258</v>
      </c>
      <c r="D239" t="s">
        <v>589</v>
      </c>
      <c r="E239">
        <v>4251</v>
      </c>
      <c r="F239">
        <v>12707</v>
      </c>
      <c r="G239">
        <v>15530</v>
      </c>
      <c r="H239" s="3">
        <v>45040</v>
      </c>
      <c r="I239" t="s">
        <v>624</v>
      </c>
      <c r="J239" t="s">
        <v>613</v>
      </c>
      <c r="K239">
        <v>250029</v>
      </c>
      <c r="L239" t="s">
        <v>264</v>
      </c>
    </row>
    <row r="240" spans="1:12" x14ac:dyDescent="0.3">
      <c r="A240" t="s">
        <v>855</v>
      </c>
      <c r="B240">
        <v>532</v>
      </c>
      <c r="C240" t="s">
        <v>499</v>
      </c>
      <c r="D240" t="s">
        <v>573</v>
      </c>
      <c r="E240">
        <v>47589</v>
      </c>
      <c r="F240">
        <v>41954</v>
      </c>
      <c r="G240">
        <v>32092</v>
      </c>
      <c r="H240" s="3">
        <v>44311</v>
      </c>
      <c r="I240" t="s">
        <v>612</v>
      </c>
      <c r="J240" t="s">
        <v>613</v>
      </c>
      <c r="K240">
        <v>650051</v>
      </c>
      <c r="L240" t="s">
        <v>501</v>
      </c>
    </row>
    <row r="241" spans="1:12" x14ac:dyDescent="0.3">
      <c r="A241" t="s">
        <v>856</v>
      </c>
      <c r="B241">
        <v>318</v>
      </c>
      <c r="C241" t="s">
        <v>409</v>
      </c>
      <c r="D241" t="s">
        <v>589</v>
      </c>
      <c r="E241">
        <v>22806</v>
      </c>
      <c r="F241">
        <v>48500</v>
      </c>
      <c r="G241">
        <v>25598</v>
      </c>
      <c r="H241" s="3">
        <v>42052</v>
      </c>
      <c r="I241" t="s">
        <v>624</v>
      </c>
      <c r="J241" t="s">
        <v>619</v>
      </c>
      <c r="K241">
        <v>1030063</v>
      </c>
      <c r="L241" t="s">
        <v>411</v>
      </c>
    </row>
    <row r="242" spans="1:12" x14ac:dyDescent="0.3">
      <c r="A242" t="s">
        <v>857</v>
      </c>
      <c r="B242">
        <v>458</v>
      </c>
      <c r="C242" t="s">
        <v>246</v>
      </c>
      <c r="D242" t="s">
        <v>573</v>
      </c>
      <c r="E242">
        <v>14385</v>
      </c>
      <c r="F242">
        <v>30546</v>
      </c>
      <c r="G242">
        <v>36219</v>
      </c>
      <c r="H242" s="3">
        <v>44844</v>
      </c>
      <c r="I242" t="s">
        <v>612</v>
      </c>
      <c r="J242" t="s">
        <v>619</v>
      </c>
      <c r="K242">
        <v>110159</v>
      </c>
      <c r="L242" t="s">
        <v>248</v>
      </c>
    </row>
    <row r="243" spans="1:12" x14ac:dyDescent="0.3">
      <c r="A243" t="s">
        <v>858</v>
      </c>
      <c r="B243">
        <v>830</v>
      </c>
      <c r="C243" t="s">
        <v>249</v>
      </c>
      <c r="D243" t="s">
        <v>596</v>
      </c>
      <c r="E243">
        <v>40891</v>
      </c>
      <c r="F243">
        <v>23097</v>
      </c>
      <c r="G243">
        <v>21731</v>
      </c>
      <c r="H243" s="3">
        <v>44420</v>
      </c>
      <c r="I243" t="s">
        <v>624</v>
      </c>
      <c r="J243" t="s">
        <v>613</v>
      </c>
      <c r="K243">
        <v>910182</v>
      </c>
      <c r="L243" t="s">
        <v>257</v>
      </c>
    </row>
    <row r="244" spans="1:12" x14ac:dyDescent="0.3">
      <c r="A244" t="s">
        <v>859</v>
      </c>
      <c r="B244">
        <v>833</v>
      </c>
      <c r="C244" t="s">
        <v>541</v>
      </c>
      <c r="D244" t="s">
        <v>589</v>
      </c>
      <c r="E244">
        <v>20741</v>
      </c>
      <c r="F244">
        <v>15006</v>
      </c>
      <c r="G244">
        <v>32896</v>
      </c>
      <c r="H244" s="3">
        <v>44690</v>
      </c>
      <c r="I244" t="s">
        <v>615</v>
      </c>
      <c r="J244" t="s">
        <v>613</v>
      </c>
      <c r="K244">
        <v>560090</v>
      </c>
      <c r="L244" t="s">
        <v>544</v>
      </c>
    </row>
    <row r="245" spans="1:12" x14ac:dyDescent="0.3">
      <c r="A245" t="s">
        <v>860</v>
      </c>
      <c r="B245">
        <v>917</v>
      </c>
      <c r="C245" t="s">
        <v>422</v>
      </c>
      <c r="D245" t="s">
        <v>573</v>
      </c>
      <c r="E245">
        <v>30378</v>
      </c>
      <c r="F245">
        <v>20805</v>
      </c>
      <c r="G245">
        <v>38326</v>
      </c>
      <c r="H245" s="3">
        <v>44411</v>
      </c>
      <c r="I245" t="s">
        <v>612</v>
      </c>
      <c r="J245" t="s">
        <v>613</v>
      </c>
      <c r="K245">
        <v>120676</v>
      </c>
      <c r="L245" t="s">
        <v>423</v>
      </c>
    </row>
    <row r="246" spans="1:12" x14ac:dyDescent="0.3">
      <c r="A246" t="s">
        <v>861</v>
      </c>
      <c r="B246">
        <v>318</v>
      </c>
      <c r="C246" t="s">
        <v>350</v>
      </c>
      <c r="D246" t="s">
        <v>573</v>
      </c>
      <c r="E246">
        <v>20187</v>
      </c>
      <c r="F246">
        <v>22464</v>
      </c>
      <c r="G246">
        <v>9405</v>
      </c>
      <c r="H246" s="3">
        <v>44429</v>
      </c>
      <c r="I246" t="s">
        <v>615</v>
      </c>
      <c r="J246" t="s">
        <v>619</v>
      </c>
      <c r="K246">
        <v>700013</v>
      </c>
      <c r="L246" t="s">
        <v>351</v>
      </c>
    </row>
    <row r="247" spans="1:12" x14ac:dyDescent="0.3">
      <c r="A247" t="s">
        <v>862</v>
      </c>
      <c r="B247">
        <v>459</v>
      </c>
      <c r="C247" t="s">
        <v>344</v>
      </c>
      <c r="D247" t="s">
        <v>573</v>
      </c>
      <c r="E247">
        <v>8570</v>
      </c>
      <c r="F247">
        <v>11993</v>
      </c>
      <c r="G247">
        <v>21800</v>
      </c>
      <c r="H247" s="3">
        <v>44178</v>
      </c>
      <c r="I247" t="s">
        <v>612</v>
      </c>
      <c r="J247" t="s">
        <v>619</v>
      </c>
      <c r="K247">
        <v>910020</v>
      </c>
      <c r="L247" t="s">
        <v>346</v>
      </c>
    </row>
    <row r="248" spans="1:12" x14ac:dyDescent="0.3">
      <c r="A248" t="s">
        <v>863</v>
      </c>
      <c r="B248">
        <v>132</v>
      </c>
      <c r="C248" t="s">
        <v>344</v>
      </c>
      <c r="D248" t="s">
        <v>573</v>
      </c>
      <c r="E248">
        <v>48221</v>
      </c>
      <c r="F248">
        <v>33555</v>
      </c>
      <c r="G248">
        <v>17527</v>
      </c>
      <c r="H248" s="3">
        <v>44151</v>
      </c>
      <c r="I248" t="s">
        <v>617</v>
      </c>
      <c r="J248" t="s">
        <v>619</v>
      </c>
      <c r="K248">
        <v>910020</v>
      </c>
      <c r="L248" t="s">
        <v>346</v>
      </c>
    </row>
    <row r="249" spans="1:12" x14ac:dyDescent="0.3">
      <c r="A249" t="s">
        <v>864</v>
      </c>
      <c r="B249">
        <v>368</v>
      </c>
      <c r="C249" t="s">
        <v>409</v>
      </c>
      <c r="D249" t="s">
        <v>589</v>
      </c>
      <c r="E249">
        <v>11344</v>
      </c>
      <c r="F249">
        <v>11177</v>
      </c>
      <c r="G249">
        <v>27334</v>
      </c>
      <c r="H249" s="3">
        <v>42085</v>
      </c>
      <c r="I249" t="s">
        <v>615</v>
      </c>
      <c r="J249" t="s">
        <v>613</v>
      </c>
      <c r="K249">
        <v>1030063</v>
      </c>
      <c r="L249" t="s">
        <v>411</v>
      </c>
    </row>
    <row r="250" spans="1:12" x14ac:dyDescent="0.3">
      <c r="A250" t="s">
        <v>865</v>
      </c>
      <c r="B250">
        <v>832</v>
      </c>
      <c r="C250" t="s">
        <v>519</v>
      </c>
      <c r="D250" t="s">
        <v>573</v>
      </c>
      <c r="E250">
        <v>48572</v>
      </c>
      <c r="F250">
        <v>14847</v>
      </c>
      <c r="G250">
        <v>12902</v>
      </c>
      <c r="H250" s="3">
        <v>44505</v>
      </c>
      <c r="I250" t="s">
        <v>624</v>
      </c>
      <c r="J250" t="s">
        <v>619</v>
      </c>
      <c r="K250">
        <v>1550006</v>
      </c>
      <c r="L250" t="s">
        <v>521</v>
      </c>
    </row>
    <row r="251" spans="1:12" x14ac:dyDescent="0.3">
      <c r="A251" t="s">
        <v>866</v>
      </c>
      <c r="B251">
        <v>946</v>
      </c>
      <c r="C251" t="s">
        <v>330</v>
      </c>
      <c r="D251" t="s">
        <v>573</v>
      </c>
      <c r="E251">
        <v>43754</v>
      </c>
      <c r="F251">
        <v>36464</v>
      </c>
      <c r="G251">
        <v>8556</v>
      </c>
      <c r="H251" s="3">
        <v>44634</v>
      </c>
      <c r="I251" t="s">
        <v>624</v>
      </c>
      <c r="J251" t="s">
        <v>613</v>
      </c>
      <c r="K251">
        <v>690076</v>
      </c>
      <c r="L251" t="s">
        <v>337</v>
      </c>
    </row>
    <row r="252" spans="1:12" x14ac:dyDescent="0.3">
      <c r="A252" t="s">
        <v>867</v>
      </c>
      <c r="B252">
        <v>650</v>
      </c>
      <c r="C252" t="s">
        <v>350</v>
      </c>
      <c r="D252" t="s">
        <v>573</v>
      </c>
      <c r="E252">
        <v>41593</v>
      </c>
      <c r="F252">
        <v>26459</v>
      </c>
      <c r="G252">
        <v>18641</v>
      </c>
      <c r="H252" s="3">
        <v>44576</v>
      </c>
      <c r="I252" t="s">
        <v>612</v>
      </c>
      <c r="J252" t="s">
        <v>613</v>
      </c>
      <c r="K252">
        <v>700013</v>
      </c>
      <c r="L252" t="s">
        <v>351</v>
      </c>
    </row>
    <row r="253" spans="1:12" x14ac:dyDescent="0.3">
      <c r="A253" t="s">
        <v>868</v>
      </c>
      <c r="B253">
        <v>557</v>
      </c>
      <c r="C253" t="s">
        <v>233</v>
      </c>
      <c r="D253" t="s">
        <v>589</v>
      </c>
      <c r="E253">
        <v>7173</v>
      </c>
      <c r="F253">
        <v>27549</v>
      </c>
      <c r="G253">
        <v>16251</v>
      </c>
      <c r="H253" s="3">
        <v>42265</v>
      </c>
      <c r="I253" t="s">
        <v>612</v>
      </c>
      <c r="J253" t="s">
        <v>619</v>
      </c>
      <c r="K253">
        <v>100186</v>
      </c>
      <c r="L253" t="s">
        <v>240</v>
      </c>
    </row>
    <row r="254" spans="1:12" x14ac:dyDescent="0.3">
      <c r="A254" t="s">
        <v>869</v>
      </c>
      <c r="B254">
        <v>195</v>
      </c>
      <c r="C254" t="s">
        <v>265</v>
      </c>
      <c r="D254" t="s">
        <v>583</v>
      </c>
      <c r="E254">
        <v>22558</v>
      </c>
      <c r="F254">
        <v>12737</v>
      </c>
      <c r="G254">
        <v>2321</v>
      </c>
      <c r="H254" s="3">
        <v>44675</v>
      </c>
      <c r="I254" t="s">
        <v>612</v>
      </c>
      <c r="J254" t="s">
        <v>619</v>
      </c>
      <c r="K254">
        <v>30179</v>
      </c>
      <c r="L254" t="s">
        <v>272</v>
      </c>
    </row>
    <row r="255" spans="1:12" x14ac:dyDescent="0.3">
      <c r="A255" t="s">
        <v>870</v>
      </c>
      <c r="B255">
        <v>527</v>
      </c>
      <c r="C255" t="s">
        <v>243</v>
      </c>
      <c r="D255" t="s">
        <v>573</v>
      </c>
      <c r="E255">
        <v>38610</v>
      </c>
      <c r="F255">
        <v>32556</v>
      </c>
      <c r="G255">
        <v>19811</v>
      </c>
      <c r="H255" s="3">
        <v>42981</v>
      </c>
      <c r="I255" t="s">
        <v>615</v>
      </c>
      <c r="J255" t="s">
        <v>613</v>
      </c>
      <c r="K255">
        <v>160051</v>
      </c>
      <c r="L255" t="s">
        <v>245</v>
      </c>
    </row>
    <row r="256" spans="1:12" x14ac:dyDescent="0.3">
      <c r="A256" t="s">
        <v>871</v>
      </c>
      <c r="B256">
        <v>983</v>
      </c>
      <c r="C256" t="s">
        <v>409</v>
      </c>
      <c r="D256" t="s">
        <v>589</v>
      </c>
      <c r="E256">
        <v>12588</v>
      </c>
      <c r="F256">
        <v>37871</v>
      </c>
      <c r="G256">
        <v>38706</v>
      </c>
      <c r="H256" s="3">
        <v>44108</v>
      </c>
      <c r="I256" t="s">
        <v>612</v>
      </c>
      <c r="J256" t="s">
        <v>613</v>
      </c>
      <c r="K256">
        <v>1030063</v>
      </c>
      <c r="L256" t="s">
        <v>411</v>
      </c>
    </row>
    <row r="257" spans="1:12" x14ac:dyDescent="0.3">
      <c r="A257" t="s">
        <v>872</v>
      </c>
      <c r="B257">
        <v>170</v>
      </c>
      <c r="C257" t="s">
        <v>505</v>
      </c>
      <c r="D257" t="s">
        <v>573</v>
      </c>
      <c r="E257">
        <v>28710</v>
      </c>
      <c r="F257">
        <v>13891</v>
      </c>
      <c r="G257">
        <v>35648</v>
      </c>
      <c r="H257" s="3">
        <v>43067</v>
      </c>
      <c r="I257" t="s">
        <v>612</v>
      </c>
      <c r="J257" t="s">
        <v>619</v>
      </c>
      <c r="K257">
        <v>380112</v>
      </c>
      <c r="L257" t="s">
        <v>507</v>
      </c>
    </row>
    <row r="258" spans="1:12" x14ac:dyDescent="0.3">
      <c r="A258" t="s">
        <v>873</v>
      </c>
      <c r="B258">
        <v>254</v>
      </c>
      <c r="C258" t="s">
        <v>409</v>
      </c>
      <c r="D258" t="s">
        <v>573</v>
      </c>
      <c r="E258">
        <v>19382</v>
      </c>
      <c r="F258">
        <v>48728</v>
      </c>
      <c r="G258">
        <v>12517</v>
      </c>
      <c r="H258" s="3">
        <v>44881</v>
      </c>
      <c r="I258" t="s">
        <v>612</v>
      </c>
      <c r="J258" t="s">
        <v>619</v>
      </c>
      <c r="K258">
        <v>1030063</v>
      </c>
      <c r="L258" t="s">
        <v>411</v>
      </c>
    </row>
    <row r="259" spans="1:12" x14ac:dyDescent="0.3">
      <c r="A259" t="s">
        <v>874</v>
      </c>
      <c r="B259">
        <v>830</v>
      </c>
      <c r="C259" t="s">
        <v>399</v>
      </c>
      <c r="D259" t="s">
        <v>573</v>
      </c>
      <c r="E259">
        <v>28242</v>
      </c>
      <c r="F259">
        <v>4345</v>
      </c>
      <c r="G259">
        <v>4457</v>
      </c>
      <c r="H259" s="3">
        <v>44061</v>
      </c>
      <c r="I259" t="s">
        <v>617</v>
      </c>
      <c r="J259" t="s">
        <v>619</v>
      </c>
      <c r="K259">
        <v>1140044</v>
      </c>
      <c r="L259" t="s">
        <v>401</v>
      </c>
    </row>
    <row r="260" spans="1:12" x14ac:dyDescent="0.3">
      <c r="A260" t="s">
        <v>875</v>
      </c>
      <c r="B260">
        <v>700</v>
      </c>
      <c r="C260" t="s">
        <v>350</v>
      </c>
      <c r="D260" t="s">
        <v>573</v>
      </c>
      <c r="E260">
        <v>17998</v>
      </c>
      <c r="F260">
        <v>4079</v>
      </c>
      <c r="G260">
        <v>42066</v>
      </c>
      <c r="H260" s="3">
        <v>43165</v>
      </c>
      <c r="I260" t="s">
        <v>624</v>
      </c>
      <c r="J260" t="s">
        <v>613</v>
      </c>
      <c r="K260">
        <v>700013</v>
      </c>
      <c r="L260" t="s">
        <v>351</v>
      </c>
    </row>
    <row r="261" spans="1:12" x14ac:dyDescent="0.3">
      <c r="A261" t="s">
        <v>876</v>
      </c>
      <c r="B261">
        <v>524</v>
      </c>
      <c r="C261" t="s">
        <v>386</v>
      </c>
      <c r="D261" t="s">
        <v>573</v>
      </c>
      <c r="E261">
        <v>27424</v>
      </c>
      <c r="F261">
        <v>40451</v>
      </c>
      <c r="G261">
        <v>14595</v>
      </c>
      <c r="H261" s="3">
        <v>42831</v>
      </c>
      <c r="I261" t="s">
        <v>624</v>
      </c>
      <c r="J261" t="s">
        <v>619</v>
      </c>
      <c r="K261">
        <v>1110166</v>
      </c>
      <c r="L261" t="s">
        <v>389</v>
      </c>
    </row>
    <row r="262" spans="1:12" x14ac:dyDescent="0.3">
      <c r="A262" t="s">
        <v>877</v>
      </c>
      <c r="B262">
        <v>385</v>
      </c>
      <c r="C262" t="s">
        <v>471</v>
      </c>
      <c r="D262" t="s">
        <v>573</v>
      </c>
      <c r="E262">
        <v>23467</v>
      </c>
      <c r="F262">
        <v>22609</v>
      </c>
      <c r="G262">
        <v>12977</v>
      </c>
      <c r="H262" s="3">
        <v>44828</v>
      </c>
      <c r="I262" t="s">
        <v>617</v>
      </c>
      <c r="J262" t="s">
        <v>613</v>
      </c>
      <c r="K262">
        <v>570241</v>
      </c>
      <c r="L262" t="s">
        <v>477</v>
      </c>
    </row>
    <row r="263" spans="1:12" x14ac:dyDescent="0.3">
      <c r="A263" t="s">
        <v>878</v>
      </c>
      <c r="B263">
        <v>881</v>
      </c>
      <c r="C263" t="s">
        <v>523</v>
      </c>
      <c r="D263" t="s">
        <v>596</v>
      </c>
      <c r="E263">
        <v>21091</v>
      </c>
      <c r="F263">
        <v>48965</v>
      </c>
      <c r="G263">
        <v>26999</v>
      </c>
      <c r="H263" s="3">
        <v>44397</v>
      </c>
      <c r="I263" t="s">
        <v>612</v>
      </c>
      <c r="J263" t="s">
        <v>613</v>
      </c>
      <c r="K263">
        <v>800018</v>
      </c>
      <c r="L263" t="s">
        <v>526</v>
      </c>
    </row>
    <row r="264" spans="1:12" x14ac:dyDescent="0.3">
      <c r="A264" t="s">
        <v>879</v>
      </c>
      <c r="B264">
        <v>801</v>
      </c>
      <c r="C264" t="s">
        <v>471</v>
      </c>
      <c r="D264" t="s">
        <v>573</v>
      </c>
      <c r="E264">
        <v>26098</v>
      </c>
      <c r="F264">
        <v>45334</v>
      </c>
      <c r="G264">
        <v>7120</v>
      </c>
      <c r="H264" s="3">
        <v>42788</v>
      </c>
      <c r="I264" t="s">
        <v>612</v>
      </c>
      <c r="J264" t="s">
        <v>613</v>
      </c>
      <c r="K264">
        <v>570241</v>
      </c>
      <c r="L264" t="s">
        <v>477</v>
      </c>
    </row>
    <row r="265" spans="1:12" x14ac:dyDescent="0.3">
      <c r="A265" t="s">
        <v>880</v>
      </c>
      <c r="B265">
        <v>395</v>
      </c>
      <c r="C265" t="s">
        <v>350</v>
      </c>
      <c r="D265" t="s">
        <v>573</v>
      </c>
      <c r="E265">
        <v>17450</v>
      </c>
      <c r="F265">
        <v>15573</v>
      </c>
      <c r="G265">
        <v>3281</v>
      </c>
      <c r="H265" s="3">
        <v>45076</v>
      </c>
      <c r="I265" t="s">
        <v>612</v>
      </c>
      <c r="J265" t="s">
        <v>619</v>
      </c>
      <c r="K265">
        <v>700013</v>
      </c>
      <c r="L265" t="s">
        <v>351</v>
      </c>
    </row>
    <row r="266" spans="1:12" x14ac:dyDescent="0.3">
      <c r="A266" t="s">
        <v>881</v>
      </c>
      <c r="B266">
        <v>818</v>
      </c>
      <c r="C266" t="s">
        <v>246</v>
      </c>
      <c r="D266" t="s">
        <v>573</v>
      </c>
      <c r="E266">
        <v>24839</v>
      </c>
      <c r="F266">
        <v>37877</v>
      </c>
      <c r="G266">
        <v>38189</v>
      </c>
      <c r="H266" s="3">
        <v>44806</v>
      </c>
      <c r="I266" t="s">
        <v>612</v>
      </c>
      <c r="J266" t="s">
        <v>619</v>
      </c>
      <c r="K266">
        <v>110159</v>
      </c>
      <c r="L266" t="s">
        <v>248</v>
      </c>
    </row>
    <row r="267" spans="1:12" x14ac:dyDescent="0.3">
      <c r="A267" t="s">
        <v>882</v>
      </c>
      <c r="B267">
        <v>461</v>
      </c>
      <c r="C267" t="s">
        <v>344</v>
      </c>
      <c r="D267" t="s">
        <v>573</v>
      </c>
      <c r="E267">
        <v>19526</v>
      </c>
      <c r="F267">
        <v>28425</v>
      </c>
      <c r="G267">
        <v>24949</v>
      </c>
      <c r="H267" s="3">
        <v>43831</v>
      </c>
      <c r="I267" t="s">
        <v>617</v>
      </c>
      <c r="J267" t="s">
        <v>619</v>
      </c>
      <c r="K267">
        <v>910020</v>
      </c>
      <c r="L267" t="s">
        <v>346</v>
      </c>
    </row>
    <row r="268" spans="1:12" x14ac:dyDescent="0.3">
      <c r="A268" t="s">
        <v>883</v>
      </c>
      <c r="B268">
        <v>164</v>
      </c>
      <c r="C268" t="s">
        <v>548</v>
      </c>
      <c r="D268" t="s">
        <v>573</v>
      </c>
      <c r="E268">
        <v>27716</v>
      </c>
      <c r="F268">
        <v>47339</v>
      </c>
      <c r="G268">
        <v>37972</v>
      </c>
      <c r="H268" s="3">
        <v>42932</v>
      </c>
      <c r="I268" t="s">
        <v>612</v>
      </c>
      <c r="J268" t="s">
        <v>613</v>
      </c>
      <c r="K268">
        <v>680026</v>
      </c>
      <c r="L268" t="s">
        <v>551</v>
      </c>
    </row>
    <row r="269" spans="1:12" x14ac:dyDescent="0.3">
      <c r="A269" t="s">
        <v>884</v>
      </c>
      <c r="B269">
        <v>934</v>
      </c>
      <c r="C269" t="s">
        <v>541</v>
      </c>
      <c r="D269" t="s">
        <v>583</v>
      </c>
      <c r="E269">
        <v>21693</v>
      </c>
      <c r="F269">
        <v>45508</v>
      </c>
      <c r="G269">
        <v>21323</v>
      </c>
      <c r="H269" s="3">
        <v>44111</v>
      </c>
      <c r="I269" t="s">
        <v>617</v>
      </c>
      <c r="J269" t="s">
        <v>619</v>
      </c>
      <c r="K269">
        <v>560090</v>
      </c>
      <c r="L269" t="s">
        <v>544</v>
      </c>
    </row>
    <row r="270" spans="1:12" x14ac:dyDescent="0.3">
      <c r="A270" t="s">
        <v>885</v>
      </c>
      <c r="B270">
        <v>215</v>
      </c>
      <c r="C270" t="s">
        <v>409</v>
      </c>
      <c r="D270" t="s">
        <v>573</v>
      </c>
      <c r="E270">
        <v>49995</v>
      </c>
      <c r="F270">
        <v>24182</v>
      </c>
      <c r="G270">
        <v>17543</v>
      </c>
      <c r="H270" s="3">
        <v>43810</v>
      </c>
      <c r="I270" t="s">
        <v>624</v>
      </c>
      <c r="J270" t="s">
        <v>613</v>
      </c>
      <c r="K270">
        <v>1030063</v>
      </c>
      <c r="L270" t="s">
        <v>411</v>
      </c>
    </row>
    <row r="271" spans="1:12" x14ac:dyDescent="0.3">
      <c r="A271" t="s">
        <v>886</v>
      </c>
      <c r="B271">
        <v>208</v>
      </c>
      <c r="C271" t="s">
        <v>344</v>
      </c>
      <c r="D271" t="s">
        <v>573</v>
      </c>
      <c r="E271">
        <v>29951</v>
      </c>
      <c r="F271">
        <v>47983</v>
      </c>
      <c r="G271">
        <v>25921</v>
      </c>
      <c r="H271" s="3">
        <v>42400</v>
      </c>
      <c r="I271" t="s">
        <v>612</v>
      </c>
      <c r="J271" t="s">
        <v>619</v>
      </c>
      <c r="K271">
        <v>910020</v>
      </c>
      <c r="L271" t="s">
        <v>346</v>
      </c>
    </row>
    <row r="272" spans="1:12" x14ac:dyDescent="0.3">
      <c r="A272" t="s">
        <v>887</v>
      </c>
      <c r="B272">
        <v>41</v>
      </c>
      <c r="C272" t="s">
        <v>545</v>
      </c>
      <c r="D272" t="s">
        <v>573</v>
      </c>
      <c r="E272">
        <v>49249</v>
      </c>
      <c r="F272">
        <v>6601</v>
      </c>
      <c r="G272">
        <v>9672</v>
      </c>
      <c r="H272" s="3">
        <v>43416</v>
      </c>
      <c r="I272" t="s">
        <v>612</v>
      </c>
      <c r="J272" t="s">
        <v>619</v>
      </c>
      <c r="K272">
        <v>850152</v>
      </c>
      <c r="L272" t="s">
        <v>546</v>
      </c>
    </row>
    <row r="273" spans="1:12" x14ac:dyDescent="0.3">
      <c r="A273" t="s">
        <v>888</v>
      </c>
      <c r="B273">
        <v>665</v>
      </c>
      <c r="C273" t="s">
        <v>249</v>
      </c>
      <c r="D273" t="s">
        <v>573</v>
      </c>
      <c r="E273">
        <v>41202</v>
      </c>
      <c r="F273">
        <v>37226</v>
      </c>
      <c r="G273">
        <v>33900</v>
      </c>
      <c r="H273" s="3">
        <v>43839</v>
      </c>
      <c r="I273" t="s">
        <v>612</v>
      </c>
      <c r="J273" t="s">
        <v>619</v>
      </c>
      <c r="K273">
        <v>910182</v>
      </c>
      <c r="L273" t="s">
        <v>257</v>
      </c>
    </row>
    <row r="274" spans="1:12" x14ac:dyDescent="0.3">
      <c r="A274" t="s">
        <v>889</v>
      </c>
      <c r="B274">
        <v>138</v>
      </c>
      <c r="C274" t="s">
        <v>265</v>
      </c>
      <c r="D274" t="s">
        <v>589</v>
      </c>
      <c r="E274">
        <v>21285</v>
      </c>
      <c r="F274">
        <v>20648</v>
      </c>
      <c r="G274">
        <v>44780</v>
      </c>
      <c r="H274" s="3">
        <v>42106</v>
      </c>
      <c r="I274" t="s">
        <v>617</v>
      </c>
      <c r="J274" t="s">
        <v>613</v>
      </c>
      <c r="K274">
        <v>30179</v>
      </c>
      <c r="L274" t="s">
        <v>272</v>
      </c>
    </row>
    <row r="275" spans="1:12" x14ac:dyDescent="0.3">
      <c r="A275" t="s">
        <v>890</v>
      </c>
      <c r="B275">
        <v>707</v>
      </c>
      <c r="C275" t="s">
        <v>344</v>
      </c>
      <c r="D275" t="s">
        <v>573</v>
      </c>
      <c r="E275">
        <v>12327</v>
      </c>
      <c r="F275">
        <v>3559</v>
      </c>
      <c r="G275">
        <v>24902</v>
      </c>
      <c r="H275" s="3">
        <v>42259</v>
      </c>
      <c r="I275" t="s">
        <v>615</v>
      </c>
      <c r="J275" t="s">
        <v>613</v>
      </c>
      <c r="K275">
        <v>910020</v>
      </c>
      <c r="L275" t="s">
        <v>346</v>
      </c>
    </row>
    <row r="276" spans="1:12" x14ac:dyDescent="0.3">
      <c r="A276" t="s">
        <v>891</v>
      </c>
      <c r="B276">
        <v>290</v>
      </c>
      <c r="C276" t="s">
        <v>386</v>
      </c>
      <c r="D276" t="s">
        <v>587</v>
      </c>
      <c r="E276">
        <v>11990</v>
      </c>
      <c r="F276">
        <v>6241</v>
      </c>
      <c r="G276">
        <v>7577</v>
      </c>
      <c r="H276" s="3">
        <v>44814</v>
      </c>
      <c r="I276" t="s">
        <v>624</v>
      </c>
      <c r="J276" t="s">
        <v>619</v>
      </c>
      <c r="K276">
        <v>1110166</v>
      </c>
      <c r="L276" t="s">
        <v>389</v>
      </c>
    </row>
    <row r="277" spans="1:12" x14ac:dyDescent="0.3">
      <c r="A277" t="s">
        <v>892</v>
      </c>
      <c r="B277">
        <v>867</v>
      </c>
      <c r="C277" t="s">
        <v>330</v>
      </c>
      <c r="D277" t="s">
        <v>573</v>
      </c>
      <c r="E277">
        <v>11859</v>
      </c>
      <c r="F277">
        <v>37049</v>
      </c>
      <c r="G277">
        <v>6965</v>
      </c>
      <c r="H277" s="3">
        <v>43599</v>
      </c>
      <c r="I277" t="s">
        <v>612</v>
      </c>
      <c r="J277" t="s">
        <v>619</v>
      </c>
      <c r="K277">
        <v>690076</v>
      </c>
      <c r="L277" t="s">
        <v>337</v>
      </c>
    </row>
    <row r="278" spans="1:12" x14ac:dyDescent="0.3">
      <c r="A278" t="s">
        <v>893</v>
      </c>
      <c r="B278">
        <v>384</v>
      </c>
      <c r="C278" t="s">
        <v>243</v>
      </c>
      <c r="D278" t="s">
        <v>573</v>
      </c>
      <c r="E278">
        <v>20138</v>
      </c>
      <c r="F278">
        <v>14607</v>
      </c>
      <c r="G278">
        <v>39364</v>
      </c>
      <c r="H278" s="3">
        <v>44066</v>
      </c>
      <c r="I278" t="s">
        <v>624</v>
      </c>
      <c r="J278" t="s">
        <v>619</v>
      </c>
      <c r="K278">
        <v>160051</v>
      </c>
      <c r="L278" t="s">
        <v>245</v>
      </c>
    </row>
    <row r="279" spans="1:12" x14ac:dyDescent="0.3">
      <c r="A279" t="s">
        <v>894</v>
      </c>
      <c r="B279">
        <v>472</v>
      </c>
      <c r="C279" t="s">
        <v>249</v>
      </c>
      <c r="D279" t="s">
        <v>573</v>
      </c>
      <c r="E279">
        <v>32701</v>
      </c>
      <c r="F279">
        <v>49360</v>
      </c>
      <c r="G279">
        <v>34857</v>
      </c>
      <c r="H279" s="3">
        <v>44971</v>
      </c>
      <c r="I279" t="s">
        <v>624</v>
      </c>
      <c r="J279" t="s">
        <v>619</v>
      </c>
      <c r="K279">
        <v>910182</v>
      </c>
      <c r="L279" t="s">
        <v>257</v>
      </c>
    </row>
    <row r="280" spans="1:12" x14ac:dyDescent="0.3">
      <c r="A280" t="s">
        <v>895</v>
      </c>
      <c r="B280">
        <v>384</v>
      </c>
      <c r="C280" t="s">
        <v>409</v>
      </c>
      <c r="D280" t="s">
        <v>573</v>
      </c>
      <c r="E280">
        <v>43562</v>
      </c>
      <c r="F280">
        <v>15660</v>
      </c>
      <c r="G280">
        <v>29138</v>
      </c>
      <c r="H280" s="3">
        <v>42028</v>
      </c>
      <c r="I280" t="s">
        <v>615</v>
      </c>
      <c r="J280" t="s">
        <v>613</v>
      </c>
      <c r="K280">
        <v>1030063</v>
      </c>
      <c r="L280" t="s">
        <v>411</v>
      </c>
    </row>
    <row r="281" spans="1:12" x14ac:dyDescent="0.3">
      <c r="A281" t="s">
        <v>896</v>
      </c>
      <c r="B281">
        <v>144</v>
      </c>
      <c r="C281" t="s">
        <v>471</v>
      </c>
      <c r="D281" t="s">
        <v>573</v>
      </c>
      <c r="E281">
        <v>32669</v>
      </c>
      <c r="F281">
        <v>5383</v>
      </c>
      <c r="G281">
        <v>23969</v>
      </c>
      <c r="H281" s="3">
        <v>43433</v>
      </c>
      <c r="I281" t="s">
        <v>615</v>
      </c>
      <c r="J281" t="s">
        <v>613</v>
      </c>
      <c r="K281">
        <v>570241</v>
      </c>
      <c r="L281" t="s">
        <v>477</v>
      </c>
    </row>
    <row r="282" spans="1:12" x14ac:dyDescent="0.3">
      <c r="A282" t="s">
        <v>897</v>
      </c>
      <c r="B282">
        <v>659</v>
      </c>
      <c r="C282" t="s">
        <v>386</v>
      </c>
      <c r="D282" t="s">
        <v>589</v>
      </c>
      <c r="E282">
        <v>41390</v>
      </c>
      <c r="F282">
        <v>13033</v>
      </c>
      <c r="G282">
        <v>41404</v>
      </c>
      <c r="H282" s="3">
        <v>44771</v>
      </c>
      <c r="I282" t="s">
        <v>624</v>
      </c>
      <c r="J282" t="s">
        <v>613</v>
      </c>
      <c r="K282">
        <v>1110166</v>
      </c>
      <c r="L282" t="s">
        <v>389</v>
      </c>
    </row>
    <row r="283" spans="1:12" x14ac:dyDescent="0.3">
      <c r="A283" t="s">
        <v>898</v>
      </c>
      <c r="B283">
        <v>220</v>
      </c>
      <c r="C283" t="s">
        <v>265</v>
      </c>
      <c r="D283" t="s">
        <v>573</v>
      </c>
      <c r="E283">
        <v>4458</v>
      </c>
      <c r="F283">
        <v>44525</v>
      </c>
      <c r="G283">
        <v>34969</v>
      </c>
      <c r="H283" s="3">
        <v>45260</v>
      </c>
      <c r="I283" t="s">
        <v>617</v>
      </c>
      <c r="J283" t="s">
        <v>619</v>
      </c>
      <c r="K283">
        <v>30179</v>
      </c>
      <c r="L283" t="s">
        <v>272</v>
      </c>
    </row>
    <row r="284" spans="1:12" x14ac:dyDescent="0.3">
      <c r="A284" t="s">
        <v>899</v>
      </c>
      <c r="B284">
        <v>451</v>
      </c>
      <c r="C284" t="s">
        <v>548</v>
      </c>
      <c r="D284" t="s">
        <v>589</v>
      </c>
      <c r="E284">
        <v>6308</v>
      </c>
      <c r="F284">
        <v>41628</v>
      </c>
      <c r="G284">
        <v>4075</v>
      </c>
      <c r="H284" s="3">
        <v>42020</v>
      </c>
      <c r="I284" t="s">
        <v>617</v>
      </c>
      <c r="J284" t="s">
        <v>613</v>
      </c>
      <c r="K284">
        <v>680026</v>
      </c>
      <c r="L284" t="s">
        <v>551</v>
      </c>
    </row>
    <row r="285" spans="1:12" x14ac:dyDescent="0.3">
      <c r="A285" t="s">
        <v>900</v>
      </c>
      <c r="B285">
        <v>519</v>
      </c>
      <c r="C285" t="s">
        <v>386</v>
      </c>
      <c r="D285" t="s">
        <v>589</v>
      </c>
      <c r="E285">
        <v>36889</v>
      </c>
      <c r="F285">
        <v>20495</v>
      </c>
      <c r="G285">
        <v>22731</v>
      </c>
      <c r="H285" s="3">
        <v>44091</v>
      </c>
      <c r="I285" t="s">
        <v>612</v>
      </c>
      <c r="J285" t="s">
        <v>619</v>
      </c>
      <c r="K285">
        <v>1110166</v>
      </c>
      <c r="L285" t="s">
        <v>389</v>
      </c>
    </row>
    <row r="286" spans="1:12" x14ac:dyDescent="0.3">
      <c r="A286" t="s">
        <v>901</v>
      </c>
      <c r="B286">
        <v>863</v>
      </c>
      <c r="C286" t="s">
        <v>273</v>
      </c>
      <c r="D286" t="s">
        <v>592</v>
      </c>
      <c r="E286">
        <v>43581</v>
      </c>
      <c r="F286">
        <v>9314</v>
      </c>
      <c r="G286">
        <v>22518</v>
      </c>
      <c r="H286" s="3">
        <v>44528</v>
      </c>
      <c r="I286" t="s">
        <v>615</v>
      </c>
      <c r="J286" t="s">
        <v>619</v>
      </c>
      <c r="K286">
        <v>80001</v>
      </c>
      <c r="L286" t="s">
        <v>275</v>
      </c>
    </row>
    <row r="287" spans="1:12" x14ac:dyDescent="0.3">
      <c r="A287" t="s">
        <v>902</v>
      </c>
      <c r="B287">
        <v>417</v>
      </c>
      <c r="C287" t="s">
        <v>386</v>
      </c>
      <c r="D287" t="s">
        <v>589</v>
      </c>
      <c r="E287">
        <v>46142</v>
      </c>
      <c r="F287">
        <v>31675</v>
      </c>
      <c r="G287">
        <v>35988</v>
      </c>
      <c r="H287" s="3">
        <v>43507</v>
      </c>
      <c r="I287" t="s">
        <v>617</v>
      </c>
      <c r="J287" t="s">
        <v>619</v>
      </c>
      <c r="K287">
        <v>1110166</v>
      </c>
      <c r="L287" t="s">
        <v>389</v>
      </c>
    </row>
    <row r="288" spans="1:12" x14ac:dyDescent="0.3">
      <c r="A288" t="s">
        <v>903</v>
      </c>
      <c r="B288">
        <v>305</v>
      </c>
      <c r="C288" t="s">
        <v>265</v>
      </c>
      <c r="D288" t="s">
        <v>598</v>
      </c>
      <c r="E288">
        <v>28000</v>
      </c>
      <c r="F288">
        <v>16099</v>
      </c>
      <c r="G288">
        <v>44126</v>
      </c>
      <c r="H288" s="3">
        <v>43511</v>
      </c>
      <c r="I288" t="s">
        <v>615</v>
      </c>
      <c r="J288" t="s">
        <v>613</v>
      </c>
      <c r="K288">
        <v>30179</v>
      </c>
      <c r="L288" t="s">
        <v>272</v>
      </c>
    </row>
    <row r="289" spans="1:12" x14ac:dyDescent="0.3">
      <c r="A289" t="s">
        <v>904</v>
      </c>
      <c r="B289">
        <v>467</v>
      </c>
      <c r="C289" t="s">
        <v>344</v>
      </c>
      <c r="D289" t="s">
        <v>589</v>
      </c>
      <c r="E289">
        <v>23407</v>
      </c>
      <c r="F289">
        <v>13551</v>
      </c>
      <c r="G289">
        <v>20012</v>
      </c>
      <c r="H289" s="3">
        <v>42369</v>
      </c>
      <c r="I289" t="s">
        <v>617</v>
      </c>
      <c r="J289" t="s">
        <v>619</v>
      </c>
      <c r="K289">
        <v>910020</v>
      </c>
      <c r="L289" t="s">
        <v>346</v>
      </c>
    </row>
    <row r="290" spans="1:12" x14ac:dyDescent="0.3">
      <c r="A290" t="s">
        <v>905</v>
      </c>
      <c r="B290">
        <v>176</v>
      </c>
      <c r="C290" t="s">
        <v>563</v>
      </c>
      <c r="D290" t="s">
        <v>573</v>
      </c>
      <c r="E290">
        <v>11336</v>
      </c>
      <c r="F290">
        <v>41383</v>
      </c>
      <c r="G290">
        <v>23507</v>
      </c>
      <c r="H290" s="3">
        <v>42452</v>
      </c>
      <c r="I290" t="s">
        <v>615</v>
      </c>
      <c r="J290" t="s">
        <v>613</v>
      </c>
      <c r="K290">
        <v>1440051</v>
      </c>
      <c r="L290" t="s">
        <v>565</v>
      </c>
    </row>
    <row r="291" spans="1:12" x14ac:dyDescent="0.3">
      <c r="A291" t="s">
        <v>906</v>
      </c>
      <c r="B291">
        <v>655</v>
      </c>
      <c r="C291" t="s">
        <v>409</v>
      </c>
      <c r="D291" t="s">
        <v>573</v>
      </c>
      <c r="E291">
        <v>21934</v>
      </c>
      <c r="F291">
        <v>29994</v>
      </c>
      <c r="G291">
        <v>15290</v>
      </c>
      <c r="H291" s="3">
        <v>43974</v>
      </c>
      <c r="I291" t="s">
        <v>612</v>
      </c>
      <c r="J291" t="s">
        <v>613</v>
      </c>
      <c r="K291">
        <v>1030063</v>
      </c>
      <c r="L291" t="s">
        <v>411</v>
      </c>
    </row>
    <row r="292" spans="1:12" x14ac:dyDescent="0.3">
      <c r="A292" t="s">
        <v>907</v>
      </c>
      <c r="B292">
        <v>750</v>
      </c>
      <c r="C292" t="s">
        <v>409</v>
      </c>
      <c r="D292" t="s">
        <v>573</v>
      </c>
      <c r="E292">
        <v>19908</v>
      </c>
      <c r="F292">
        <v>33340</v>
      </c>
      <c r="G292">
        <v>22264</v>
      </c>
      <c r="H292" s="3">
        <v>42385</v>
      </c>
      <c r="I292" t="s">
        <v>617</v>
      </c>
      <c r="J292" t="s">
        <v>619</v>
      </c>
      <c r="K292">
        <v>1030063</v>
      </c>
      <c r="L292" t="s">
        <v>411</v>
      </c>
    </row>
    <row r="293" spans="1:12" x14ac:dyDescent="0.3">
      <c r="A293" t="s">
        <v>908</v>
      </c>
      <c r="B293">
        <v>560</v>
      </c>
      <c r="C293" t="s">
        <v>523</v>
      </c>
      <c r="D293" t="s">
        <v>573</v>
      </c>
      <c r="E293">
        <v>13776</v>
      </c>
      <c r="F293">
        <v>27133</v>
      </c>
      <c r="G293">
        <v>28584</v>
      </c>
      <c r="H293" s="3">
        <v>42079</v>
      </c>
      <c r="I293" t="s">
        <v>615</v>
      </c>
      <c r="J293" t="s">
        <v>613</v>
      </c>
      <c r="K293">
        <v>800018</v>
      </c>
      <c r="L293" t="s">
        <v>526</v>
      </c>
    </row>
    <row r="294" spans="1:12" x14ac:dyDescent="0.3">
      <c r="A294" t="s">
        <v>909</v>
      </c>
      <c r="B294">
        <v>299</v>
      </c>
      <c r="C294" t="s">
        <v>350</v>
      </c>
      <c r="D294" t="s">
        <v>589</v>
      </c>
      <c r="E294">
        <v>16443</v>
      </c>
      <c r="F294">
        <v>42422</v>
      </c>
      <c r="G294">
        <v>29870</v>
      </c>
      <c r="H294" s="3">
        <v>43852</v>
      </c>
      <c r="I294" t="s">
        <v>612</v>
      </c>
      <c r="J294" t="s">
        <v>613</v>
      </c>
      <c r="K294">
        <v>700013</v>
      </c>
      <c r="L294" t="s">
        <v>351</v>
      </c>
    </row>
    <row r="295" spans="1:12" x14ac:dyDescent="0.3">
      <c r="A295" t="s">
        <v>910</v>
      </c>
      <c r="B295">
        <v>381</v>
      </c>
      <c r="C295" t="s">
        <v>529</v>
      </c>
      <c r="D295" t="s">
        <v>573</v>
      </c>
      <c r="E295">
        <v>44925</v>
      </c>
      <c r="F295">
        <v>47493</v>
      </c>
      <c r="G295">
        <v>37609</v>
      </c>
      <c r="H295" s="3">
        <v>42353</v>
      </c>
      <c r="I295" t="s">
        <v>615</v>
      </c>
      <c r="J295" t="s">
        <v>619</v>
      </c>
      <c r="K295">
        <v>210563</v>
      </c>
      <c r="L295" t="s">
        <v>531</v>
      </c>
    </row>
    <row r="296" spans="1:12" x14ac:dyDescent="0.3">
      <c r="A296" t="s">
        <v>911</v>
      </c>
      <c r="B296">
        <v>521</v>
      </c>
      <c r="C296" t="s">
        <v>386</v>
      </c>
      <c r="D296" t="s">
        <v>589</v>
      </c>
      <c r="E296">
        <v>25139</v>
      </c>
      <c r="F296">
        <v>47274</v>
      </c>
      <c r="G296">
        <v>7271</v>
      </c>
      <c r="H296" s="3">
        <v>43678</v>
      </c>
      <c r="I296" t="s">
        <v>612</v>
      </c>
      <c r="J296" t="s">
        <v>613</v>
      </c>
      <c r="K296">
        <v>1110166</v>
      </c>
      <c r="L296" t="s">
        <v>389</v>
      </c>
    </row>
    <row r="297" spans="1:12" x14ac:dyDescent="0.3">
      <c r="A297" t="s">
        <v>912</v>
      </c>
      <c r="B297">
        <v>89</v>
      </c>
      <c r="C297" t="s">
        <v>258</v>
      </c>
      <c r="D297" t="s">
        <v>589</v>
      </c>
      <c r="E297">
        <v>13837</v>
      </c>
      <c r="F297">
        <v>9373</v>
      </c>
      <c r="G297">
        <v>1629</v>
      </c>
      <c r="H297" s="3">
        <v>44434</v>
      </c>
      <c r="I297" t="s">
        <v>615</v>
      </c>
      <c r="J297" t="s">
        <v>613</v>
      </c>
      <c r="K297">
        <v>250029</v>
      </c>
      <c r="L297" t="s">
        <v>264</v>
      </c>
    </row>
    <row r="298" spans="1:12" x14ac:dyDescent="0.3">
      <c r="A298" t="s">
        <v>913</v>
      </c>
      <c r="B298">
        <v>624</v>
      </c>
      <c r="C298" t="s">
        <v>350</v>
      </c>
      <c r="D298" t="s">
        <v>573</v>
      </c>
      <c r="E298">
        <v>22662</v>
      </c>
      <c r="F298">
        <v>5655</v>
      </c>
      <c r="G298">
        <v>5734</v>
      </c>
      <c r="H298" s="3">
        <v>44420</v>
      </c>
      <c r="I298" t="s">
        <v>612</v>
      </c>
      <c r="J298" t="s">
        <v>613</v>
      </c>
      <c r="K298">
        <v>700013</v>
      </c>
      <c r="L298" t="s">
        <v>351</v>
      </c>
    </row>
    <row r="299" spans="1:12" x14ac:dyDescent="0.3">
      <c r="A299" t="s">
        <v>914</v>
      </c>
      <c r="B299">
        <v>793</v>
      </c>
      <c r="C299" t="s">
        <v>471</v>
      </c>
      <c r="D299" t="s">
        <v>573</v>
      </c>
      <c r="E299">
        <v>7281</v>
      </c>
      <c r="F299">
        <v>35694</v>
      </c>
      <c r="G299">
        <v>22192</v>
      </c>
      <c r="H299" s="3">
        <v>44021</v>
      </c>
      <c r="I299" t="s">
        <v>615</v>
      </c>
      <c r="J299" t="s">
        <v>613</v>
      </c>
      <c r="K299">
        <v>570241</v>
      </c>
      <c r="L299" t="s">
        <v>477</v>
      </c>
    </row>
    <row r="300" spans="1:12" x14ac:dyDescent="0.3">
      <c r="A300" t="s">
        <v>915</v>
      </c>
      <c r="B300">
        <v>559</v>
      </c>
      <c r="C300" t="s">
        <v>529</v>
      </c>
      <c r="D300" t="s">
        <v>589</v>
      </c>
      <c r="E300">
        <v>10216</v>
      </c>
      <c r="F300">
        <v>32190</v>
      </c>
      <c r="G300">
        <v>32813</v>
      </c>
      <c r="H300" s="3">
        <v>44268</v>
      </c>
      <c r="I300" t="s">
        <v>615</v>
      </c>
      <c r="J300" t="s">
        <v>613</v>
      </c>
      <c r="K300">
        <v>210563</v>
      </c>
      <c r="L300" t="s">
        <v>531</v>
      </c>
    </row>
    <row r="301" spans="1:12" x14ac:dyDescent="0.3">
      <c r="A301" t="s">
        <v>916</v>
      </c>
      <c r="B301">
        <v>16</v>
      </c>
      <c r="C301" t="s">
        <v>386</v>
      </c>
      <c r="D301" t="s">
        <v>573</v>
      </c>
      <c r="E301">
        <v>9881</v>
      </c>
      <c r="F301">
        <v>37056</v>
      </c>
      <c r="G301">
        <v>43774</v>
      </c>
      <c r="H301" s="3">
        <v>44351</v>
      </c>
      <c r="I301" t="s">
        <v>612</v>
      </c>
      <c r="J301" t="s">
        <v>619</v>
      </c>
      <c r="K301">
        <v>1110166</v>
      </c>
      <c r="L301" t="s">
        <v>389</v>
      </c>
    </row>
    <row r="302" spans="1:12" x14ac:dyDescent="0.3">
      <c r="A302" t="s">
        <v>917</v>
      </c>
      <c r="B302">
        <v>652</v>
      </c>
      <c r="C302" t="s">
        <v>249</v>
      </c>
      <c r="D302" t="s">
        <v>592</v>
      </c>
      <c r="E302">
        <v>43172</v>
      </c>
      <c r="F302">
        <v>7840</v>
      </c>
      <c r="G302">
        <v>40125</v>
      </c>
      <c r="H302" s="3">
        <v>42660</v>
      </c>
      <c r="I302" t="s">
        <v>612</v>
      </c>
      <c r="J302" t="s">
        <v>613</v>
      </c>
      <c r="K302">
        <v>910182</v>
      </c>
      <c r="L302" t="s">
        <v>257</v>
      </c>
    </row>
    <row r="303" spans="1:12" x14ac:dyDescent="0.3">
      <c r="A303" t="s">
        <v>918</v>
      </c>
      <c r="B303">
        <v>446</v>
      </c>
      <c r="C303" t="s">
        <v>251</v>
      </c>
      <c r="D303" t="s">
        <v>573</v>
      </c>
      <c r="E303">
        <v>19858</v>
      </c>
      <c r="F303">
        <v>21043</v>
      </c>
      <c r="G303">
        <v>38013</v>
      </c>
      <c r="H303" s="3">
        <v>43174</v>
      </c>
      <c r="I303" t="s">
        <v>612</v>
      </c>
      <c r="J303" t="s">
        <v>613</v>
      </c>
      <c r="K303">
        <v>10068</v>
      </c>
      <c r="L303" t="s">
        <v>319</v>
      </c>
    </row>
    <row r="304" spans="1:12" x14ac:dyDescent="0.3">
      <c r="A304" t="s">
        <v>919</v>
      </c>
      <c r="B304">
        <v>842</v>
      </c>
      <c r="C304" t="s">
        <v>249</v>
      </c>
      <c r="D304" t="s">
        <v>589</v>
      </c>
      <c r="E304">
        <v>17393</v>
      </c>
      <c r="F304">
        <v>27540</v>
      </c>
      <c r="G304">
        <v>33444</v>
      </c>
      <c r="H304" s="3">
        <v>43004</v>
      </c>
      <c r="I304" t="s">
        <v>615</v>
      </c>
      <c r="J304" t="s">
        <v>613</v>
      </c>
      <c r="K304">
        <v>910182</v>
      </c>
      <c r="L304" t="s">
        <v>257</v>
      </c>
    </row>
    <row r="305" spans="1:12" x14ac:dyDescent="0.3">
      <c r="A305" t="s">
        <v>920</v>
      </c>
      <c r="B305">
        <v>194</v>
      </c>
      <c r="C305" t="s">
        <v>563</v>
      </c>
      <c r="D305" t="s">
        <v>583</v>
      </c>
      <c r="E305">
        <v>44221</v>
      </c>
      <c r="F305">
        <v>14354</v>
      </c>
      <c r="G305">
        <v>28450</v>
      </c>
      <c r="H305" s="3">
        <v>43749</v>
      </c>
      <c r="I305" t="s">
        <v>612</v>
      </c>
      <c r="J305" t="s">
        <v>619</v>
      </c>
      <c r="K305">
        <v>1440051</v>
      </c>
      <c r="L305" t="s">
        <v>565</v>
      </c>
    </row>
    <row r="306" spans="1:12" x14ac:dyDescent="0.3">
      <c r="A306" t="s">
        <v>921</v>
      </c>
      <c r="B306">
        <v>401</v>
      </c>
      <c r="C306" t="s">
        <v>399</v>
      </c>
      <c r="D306" t="s">
        <v>579</v>
      </c>
      <c r="E306">
        <v>31117</v>
      </c>
      <c r="F306">
        <v>25700</v>
      </c>
      <c r="G306">
        <v>23121</v>
      </c>
      <c r="H306" s="3">
        <v>42252</v>
      </c>
      <c r="I306" t="s">
        <v>615</v>
      </c>
      <c r="J306" t="s">
        <v>619</v>
      </c>
      <c r="K306">
        <v>1140044</v>
      </c>
      <c r="L306" t="s">
        <v>401</v>
      </c>
    </row>
    <row r="307" spans="1:12" x14ac:dyDescent="0.3">
      <c r="A307" t="s">
        <v>922</v>
      </c>
      <c r="B307">
        <v>480</v>
      </c>
      <c r="C307" t="s">
        <v>354</v>
      </c>
      <c r="D307" t="s">
        <v>573</v>
      </c>
      <c r="E307">
        <v>4339</v>
      </c>
      <c r="F307">
        <v>33230</v>
      </c>
      <c r="G307">
        <v>1978</v>
      </c>
      <c r="H307" s="3">
        <v>44232</v>
      </c>
      <c r="I307" t="s">
        <v>612</v>
      </c>
      <c r="J307" t="s">
        <v>619</v>
      </c>
      <c r="K307">
        <v>70364</v>
      </c>
      <c r="L307" t="s">
        <v>356</v>
      </c>
    </row>
    <row r="308" spans="1:12" x14ac:dyDescent="0.3">
      <c r="A308" t="s">
        <v>923</v>
      </c>
      <c r="B308">
        <v>124</v>
      </c>
      <c r="C308" t="s">
        <v>409</v>
      </c>
      <c r="D308" t="s">
        <v>573</v>
      </c>
      <c r="E308">
        <v>35394</v>
      </c>
      <c r="F308">
        <v>32123</v>
      </c>
      <c r="G308">
        <v>37748</v>
      </c>
      <c r="H308" s="3">
        <v>42218</v>
      </c>
      <c r="I308" t="s">
        <v>615</v>
      </c>
      <c r="J308" t="s">
        <v>613</v>
      </c>
      <c r="K308">
        <v>1030063</v>
      </c>
      <c r="L308" t="s">
        <v>411</v>
      </c>
    </row>
    <row r="309" spans="1:12" x14ac:dyDescent="0.3">
      <c r="A309" t="s">
        <v>924</v>
      </c>
      <c r="B309">
        <v>727</v>
      </c>
      <c r="C309" t="s">
        <v>251</v>
      </c>
      <c r="D309" t="s">
        <v>573</v>
      </c>
      <c r="E309">
        <v>18228</v>
      </c>
      <c r="F309">
        <v>19139</v>
      </c>
      <c r="G309">
        <v>37345</v>
      </c>
      <c r="H309" s="3">
        <v>42160</v>
      </c>
      <c r="I309" t="s">
        <v>612</v>
      </c>
      <c r="J309" t="s">
        <v>619</v>
      </c>
      <c r="K309">
        <v>10068</v>
      </c>
      <c r="L309" t="s">
        <v>319</v>
      </c>
    </row>
    <row r="310" spans="1:12" x14ac:dyDescent="0.3">
      <c r="A310" t="s">
        <v>925</v>
      </c>
      <c r="B310">
        <v>936</v>
      </c>
      <c r="C310" t="s">
        <v>409</v>
      </c>
      <c r="D310" t="s">
        <v>589</v>
      </c>
      <c r="E310">
        <v>26001</v>
      </c>
      <c r="F310">
        <v>21613</v>
      </c>
      <c r="G310">
        <v>18748</v>
      </c>
      <c r="H310" s="3">
        <v>44061</v>
      </c>
      <c r="I310" t="s">
        <v>612</v>
      </c>
      <c r="J310" t="s">
        <v>613</v>
      </c>
      <c r="K310">
        <v>1030063</v>
      </c>
      <c r="L310" t="s">
        <v>411</v>
      </c>
    </row>
    <row r="311" spans="1:12" x14ac:dyDescent="0.3">
      <c r="A311" t="s">
        <v>926</v>
      </c>
      <c r="B311">
        <v>593</v>
      </c>
      <c r="C311" t="s">
        <v>350</v>
      </c>
      <c r="D311" t="s">
        <v>589</v>
      </c>
      <c r="E311">
        <v>15628</v>
      </c>
      <c r="F311">
        <v>25433</v>
      </c>
      <c r="G311">
        <v>29893</v>
      </c>
      <c r="H311" s="3">
        <v>44363</v>
      </c>
      <c r="I311" t="s">
        <v>612</v>
      </c>
      <c r="J311" t="s">
        <v>613</v>
      </c>
      <c r="K311">
        <v>700013</v>
      </c>
      <c r="L311" t="s">
        <v>351</v>
      </c>
    </row>
    <row r="312" spans="1:12" x14ac:dyDescent="0.3">
      <c r="A312" t="s">
        <v>927</v>
      </c>
      <c r="B312">
        <v>865</v>
      </c>
      <c r="C312" t="s">
        <v>386</v>
      </c>
      <c r="D312" t="s">
        <v>589</v>
      </c>
      <c r="E312">
        <v>34050</v>
      </c>
      <c r="F312">
        <v>39659</v>
      </c>
      <c r="G312">
        <v>22824</v>
      </c>
      <c r="H312" s="3">
        <v>42887</v>
      </c>
      <c r="I312" t="s">
        <v>617</v>
      </c>
      <c r="J312" t="s">
        <v>613</v>
      </c>
      <c r="K312">
        <v>1110166</v>
      </c>
      <c r="L312" t="s">
        <v>389</v>
      </c>
    </row>
    <row r="313" spans="1:12" x14ac:dyDescent="0.3">
      <c r="A313" t="s">
        <v>928</v>
      </c>
      <c r="B313">
        <v>449</v>
      </c>
      <c r="C313" t="s">
        <v>409</v>
      </c>
      <c r="D313" t="s">
        <v>573</v>
      </c>
      <c r="E313">
        <v>4626</v>
      </c>
      <c r="F313">
        <v>3793</v>
      </c>
      <c r="G313">
        <v>25058</v>
      </c>
      <c r="H313" s="3">
        <v>42900</v>
      </c>
      <c r="I313" t="s">
        <v>617</v>
      </c>
      <c r="J313" t="s">
        <v>613</v>
      </c>
      <c r="K313">
        <v>1030063</v>
      </c>
      <c r="L313" t="s">
        <v>411</v>
      </c>
    </row>
    <row r="314" spans="1:12" x14ac:dyDescent="0.3">
      <c r="A314" t="s">
        <v>929</v>
      </c>
      <c r="B314">
        <v>932</v>
      </c>
      <c r="C314" t="s">
        <v>246</v>
      </c>
      <c r="D314" t="s">
        <v>573</v>
      </c>
      <c r="E314">
        <v>4070</v>
      </c>
      <c r="F314">
        <v>40799</v>
      </c>
      <c r="G314">
        <v>2735</v>
      </c>
      <c r="H314" s="3">
        <v>45183</v>
      </c>
      <c r="I314" t="s">
        <v>624</v>
      </c>
      <c r="J314" t="s">
        <v>613</v>
      </c>
      <c r="K314">
        <v>110159</v>
      </c>
      <c r="L314" t="s">
        <v>248</v>
      </c>
    </row>
    <row r="315" spans="1:12" x14ac:dyDescent="0.3">
      <c r="A315" t="s">
        <v>930</v>
      </c>
      <c r="B315">
        <v>174</v>
      </c>
      <c r="C315" t="s">
        <v>249</v>
      </c>
      <c r="D315" t="s">
        <v>589</v>
      </c>
      <c r="E315">
        <v>5337</v>
      </c>
      <c r="F315">
        <v>18124</v>
      </c>
      <c r="G315">
        <v>28449</v>
      </c>
      <c r="H315" s="3">
        <v>45170</v>
      </c>
      <c r="I315" t="s">
        <v>612</v>
      </c>
      <c r="J315" t="s">
        <v>619</v>
      </c>
      <c r="K315">
        <v>910182</v>
      </c>
      <c r="L315" t="s">
        <v>257</v>
      </c>
    </row>
    <row r="316" spans="1:12" x14ac:dyDescent="0.3">
      <c r="A316" t="s">
        <v>931</v>
      </c>
      <c r="B316">
        <v>768</v>
      </c>
      <c r="C316" t="s">
        <v>246</v>
      </c>
      <c r="D316" t="s">
        <v>589</v>
      </c>
      <c r="E316">
        <v>18540</v>
      </c>
      <c r="F316">
        <v>34210</v>
      </c>
      <c r="G316">
        <v>40021</v>
      </c>
      <c r="H316" s="3">
        <v>43191</v>
      </c>
      <c r="I316" t="s">
        <v>615</v>
      </c>
      <c r="J316" t="s">
        <v>613</v>
      </c>
      <c r="K316">
        <v>110159</v>
      </c>
      <c r="L316" t="s">
        <v>248</v>
      </c>
    </row>
    <row r="317" spans="1:12" x14ac:dyDescent="0.3">
      <c r="A317" t="s">
        <v>932</v>
      </c>
      <c r="B317">
        <v>128</v>
      </c>
      <c r="C317" t="s">
        <v>350</v>
      </c>
      <c r="D317" t="s">
        <v>589</v>
      </c>
      <c r="E317">
        <v>12262</v>
      </c>
      <c r="F317">
        <v>2815</v>
      </c>
      <c r="G317">
        <v>31241</v>
      </c>
      <c r="H317" s="3">
        <v>44993</v>
      </c>
      <c r="I317" t="s">
        <v>624</v>
      </c>
      <c r="J317" t="s">
        <v>613</v>
      </c>
      <c r="K317">
        <v>700013</v>
      </c>
      <c r="L317" t="s">
        <v>351</v>
      </c>
    </row>
    <row r="318" spans="1:12" x14ac:dyDescent="0.3">
      <c r="A318" t="s">
        <v>933</v>
      </c>
      <c r="B318">
        <v>198</v>
      </c>
      <c r="C318" t="s">
        <v>260</v>
      </c>
      <c r="D318" t="s">
        <v>583</v>
      </c>
      <c r="E318">
        <v>7784</v>
      </c>
      <c r="F318">
        <v>43532</v>
      </c>
      <c r="G318">
        <v>2903</v>
      </c>
      <c r="H318" s="3">
        <v>43705</v>
      </c>
      <c r="I318" t="s">
        <v>612</v>
      </c>
      <c r="J318" t="s">
        <v>619</v>
      </c>
      <c r="K318">
        <v>230415</v>
      </c>
      <c r="L318" t="s">
        <v>514</v>
      </c>
    </row>
    <row r="319" spans="1:12" x14ac:dyDescent="0.3">
      <c r="A319" t="s">
        <v>934</v>
      </c>
      <c r="B319">
        <v>428</v>
      </c>
      <c r="C319" t="s">
        <v>422</v>
      </c>
      <c r="D319" t="s">
        <v>589</v>
      </c>
      <c r="E319">
        <v>7209</v>
      </c>
      <c r="F319">
        <v>48381</v>
      </c>
      <c r="G319">
        <v>21892</v>
      </c>
      <c r="H319" s="3">
        <v>44612</v>
      </c>
      <c r="I319" t="s">
        <v>612</v>
      </c>
      <c r="J319" t="s">
        <v>619</v>
      </c>
      <c r="K319">
        <v>120676</v>
      </c>
      <c r="L319" t="s">
        <v>423</v>
      </c>
    </row>
    <row r="320" spans="1:12" x14ac:dyDescent="0.3">
      <c r="A320" t="s">
        <v>935</v>
      </c>
      <c r="B320">
        <v>409</v>
      </c>
      <c r="C320" t="s">
        <v>260</v>
      </c>
      <c r="D320" t="s">
        <v>573</v>
      </c>
      <c r="E320">
        <v>20216</v>
      </c>
      <c r="F320">
        <v>15631</v>
      </c>
      <c r="G320">
        <v>11244</v>
      </c>
      <c r="H320" s="3">
        <v>44070</v>
      </c>
      <c r="I320" t="s">
        <v>624</v>
      </c>
      <c r="J320" t="s">
        <v>613</v>
      </c>
      <c r="K320">
        <v>230415</v>
      </c>
      <c r="L320" t="s">
        <v>514</v>
      </c>
    </row>
    <row r="321" spans="1:12" x14ac:dyDescent="0.3">
      <c r="A321" t="s">
        <v>936</v>
      </c>
      <c r="B321">
        <v>722</v>
      </c>
      <c r="C321" t="s">
        <v>471</v>
      </c>
      <c r="D321" t="s">
        <v>573</v>
      </c>
      <c r="E321">
        <v>7196</v>
      </c>
      <c r="F321">
        <v>29264</v>
      </c>
      <c r="G321">
        <v>19164</v>
      </c>
      <c r="H321" s="3">
        <v>43195</v>
      </c>
      <c r="I321" t="s">
        <v>612</v>
      </c>
      <c r="J321" t="s">
        <v>613</v>
      </c>
      <c r="K321">
        <v>570241</v>
      </c>
      <c r="L321" t="s">
        <v>477</v>
      </c>
    </row>
    <row r="322" spans="1:12" x14ac:dyDescent="0.3">
      <c r="A322" t="s">
        <v>937</v>
      </c>
      <c r="B322">
        <v>494</v>
      </c>
      <c r="C322" t="s">
        <v>243</v>
      </c>
      <c r="D322" t="s">
        <v>573</v>
      </c>
      <c r="E322">
        <v>8551</v>
      </c>
      <c r="F322">
        <v>25822</v>
      </c>
      <c r="G322">
        <v>6976</v>
      </c>
      <c r="H322" s="3">
        <v>42154</v>
      </c>
      <c r="I322" t="s">
        <v>612</v>
      </c>
      <c r="J322" t="s">
        <v>613</v>
      </c>
      <c r="K322">
        <v>160051</v>
      </c>
      <c r="L322" t="s">
        <v>245</v>
      </c>
    </row>
    <row r="323" spans="1:12" x14ac:dyDescent="0.3">
      <c r="A323" t="s">
        <v>938</v>
      </c>
      <c r="B323">
        <v>37</v>
      </c>
      <c r="C323" t="s">
        <v>258</v>
      </c>
      <c r="D323" t="s">
        <v>573</v>
      </c>
      <c r="E323">
        <v>36152</v>
      </c>
      <c r="F323">
        <v>49205</v>
      </c>
      <c r="G323">
        <v>14043</v>
      </c>
      <c r="H323" s="3">
        <v>42508</v>
      </c>
      <c r="I323" t="s">
        <v>615</v>
      </c>
      <c r="J323" t="s">
        <v>613</v>
      </c>
      <c r="K323">
        <v>250029</v>
      </c>
      <c r="L323" t="s">
        <v>264</v>
      </c>
    </row>
    <row r="324" spans="1:12" x14ac:dyDescent="0.3">
      <c r="A324" t="s">
        <v>939</v>
      </c>
      <c r="B324">
        <v>801</v>
      </c>
      <c r="C324" t="s">
        <v>294</v>
      </c>
      <c r="D324" t="s">
        <v>573</v>
      </c>
      <c r="E324">
        <v>5724</v>
      </c>
      <c r="F324">
        <v>4321</v>
      </c>
      <c r="G324">
        <v>42584</v>
      </c>
      <c r="H324" s="3">
        <v>43188</v>
      </c>
      <c r="I324" t="s">
        <v>615</v>
      </c>
      <c r="J324" t="s">
        <v>619</v>
      </c>
      <c r="K324">
        <v>90149</v>
      </c>
      <c r="L324" t="s">
        <v>296</v>
      </c>
    </row>
    <row r="325" spans="1:12" x14ac:dyDescent="0.3">
      <c r="A325" t="s">
        <v>940</v>
      </c>
      <c r="B325">
        <v>516</v>
      </c>
      <c r="C325" t="s">
        <v>251</v>
      </c>
      <c r="D325" t="s">
        <v>573</v>
      </c>
      <c r="E325">
        <v>8069</v>
      </c>
      <c r="F325">
        <v>36141</v>
      </c>
      <c r="G325">
        <v>27950</v>
      </c>
      <c r="H325" s="3">
        <v>42895</v>
      </c>
      <c r="I325" t="s">
        <v>612</v>
      </c>
      <c r="J325" t="s">
        <v>619</v>
      </c>
      <c r="K325">
        <v>10068</v>
      </c>
      <c r="L325" t="s">
        <v>319</v>
      </c>
    </row>
    <row r="326" spans="1:12" x14ac:dyDescent="0.3">
      <c r="A326" t="s">
        <v>941</v>
      </c>
      <c r="B326">
        <v>77</v>
      </c>
      <c r="C326" t="s">
        <v>509</v>
      </c>
      <c r="D326" t="s">
        <v>589</v>
      </c>
      <c r="E326">
        <v>36805</v>
      </c>
      <c r="F326">
        <v>45098</v>
      </c>
      <c r="G326">
        <v>23264</v>
      </c>
      <c r="H326" s="3">
        <v>44993</v>
      </c>
      <c r="I326" t="s">
        <v>612</v>
      </c>
      <c r="J326" t="s">
        <v>619</v>
      </c>
      <c r="K326">
        <v>520376</v>
      </c>
      <c r="L326" t="s">
        <v>512</v>
      </c>
    </row>
    <row r="327" spans="1:12" x14ac:dyDescent="0.3">
      <c r="A327" t="s">
        <v>942</v>
      </c>
      <c r="B327">
        <v>170</v>
      </c>
      <c r="C327" t="s">
        <v>468</v>
      </c>
      <c r="D327" t="s">
        <v>573</v>
      </c>
      <c r="E327">
        <v>29154</v>
      </c>
      <c r="F327">
        <v>30596</v>
      </c>
      <c r="G327">
        <v>20992</v>
      </c>
      <c r="H327" s="3">
        <v>44067</v>
      </c>
      <c r="I327" t="s">
        <v>612</v>
      </c>
      <c r="J327" t="s">
        <v>613</v>
      </c>
      <c r="K327">
        <v>630081</v>
      </c>
      <c r="L327" t="s">
        <v>470</v>
      </c>
    </row>
    <row r="328" spans="1:12" x14ac:dyDescent="0.3">
      <c r="A328" t="s">
        <v>943</v>
      </c>
      <c r="B328">
        <v>923</v>
      </c>
      <c r="C328" t="s">
        <v>251</v>
      </c>
      <c r="D328" t="s">
        <v>573</v>
      </c>
      <c r="E328">
        <v>26958</v>
      </c>
      <c r="F328">
        <v>22518</v>
      </c>
      <c r="G328">
        <v>17836</v>
      </c>
      <c r="H328" s="3">
        <v>43176</v>
      </c>
      <c r="I328" t="s">
        <v>612</v>
      </c>
      <c r="J328" t="s">
        <v>613</v>
      </c>
      <c r="K328">
        <v>10068</v>
      </c>
      <c r="L328" t="s">
        <v>319</v>
      </c>
    </row>
    <row r="329" spans="1:12" x14ac:dyDescent="0.3">
      <c r="A329" t="s">
        <v>944</v>
      </c>
      <c r="B329">
        <v>520</v>
      </c>
      <c r="C329" t="s">
        <v>354</v>
      </c>
      <c r="D329" t="s">
        <v>573</v>
      </c>
      <c r="E329">
        <v>16955</v>
      </c>
      <c r="F329">
        <v>12136</v>
      </c>
      <c r="G329">
        <v>35820</v>
      </c>
      <c r="H329" s="3">
        <v>44823</v>
      </c>
      <c r="I329" t="s">
        <v>612</v>
      </c>
      <c r="J329" t="s">
        <v>613</v>
      </c>
      <c r="K329">
        <v>70364</v>
      </c>
      <c r="L329" t="s">
        <v>356</v>
      </c>
    </row>
    <row r="330" spans="1:12" x14ac:dyDescent="0.3">
      <c r="A330" t="s">
        <v>945</v>
      </c>
      <c r="B330">
        <v>380</v>
      </c>
      <c r="C330" t="s">
        <v>265</v>
      </c>
      <c r="D330" t="s">
        <v>583</v>
      </c>
      <c r="E330">
        <v>45668</v>
      </c>
      <c r="F330">
        <v>32555</v>
      </c>
      <c r="G330">
        <v>34461</v>
      </c>
      <c r="H330" s="3">
        <v>42847</v>
      </c>
      <c r="I330" t="s">
        <v>612</v>
      </c>
      <c r="J330" t="s">
        <v>613</v>
      </c>
      <c r="K330">
        <v>30179</v>
      </c>
      <c r="L330" t="s">
        <v>272</v>
      </c>
    </row>
    <row r="331" spans="1:12" x14ac:dyDescent="0.3">
      <c r="A331" t="s">
        <v>946</v>
      </c>
      <c r="B331">
        <v>781</v>
      </c>
      <c r="C331" t="s">
        <v>243</v>
      </c>
      <c r="D331" t="s">
        <v>589</v>
      </c>
      <c r="E331">
        <v>32630</v>
      </c>
      <c r="F331">
        <v>38028</v>
      </c>
      <c r="G331">
        <v>23180</v>
      </c>
      <c r="H331" s="3">
        <v>42240</v>
      </c>
      <c r="I331" t="s">
        <v>615</v>
      </c>
      <c r="J331" t="s">
        <v>613</v>
      </c>
      <c r="K331">
        <v>160051</v>
      </c>
      <c r="L331" t="s">
        <v>245</v>
      </c>
    </row>
    <row r="332" spans="1:12" x14ac:dyDescent="0.3">
      <c r="A332" t="s">
        <v>947</v>
      </c>
      <c r="B332">
        <v>218</v>
      </c>
      <c r="C332" t="s">
        <v>399</v>
      </c>
      <c r="D332" t="s">
        <v>573</v>
      </c>
      <c r="E332">
        <v>31965</v>
      </c>
      <c r="F332">
        <v>36554</v>
      </c>
      <c r="G332">
        <v>3708</v>
      </c>
      <c r="H332" s="3">
        <v>44247</v>
      </c>
      <c r="I332" t="s">
        <v>615</v>
      </c>
      <c r="J332" t="s">
        <v>619</v>
      </c>
      <c r="K332">
        <v>1140044</v>
      </c>
      <c r="L332" t="s">
        <v>401</v>
      </c>
    </row>
    <row r="333" spans="1:12" x14ac:dyDescent="0.3">
      <c r="A333" t="s">
        <v>948</v>
      </c>
      <c r="B333">
        <v>67</v>
      </c>
      <c r="C333" t="s">
        <v>471</v>
      </c>
      <c r="D333" t="s">
        <v>573</v>
      </c>
      <c r="E333">
        <v>4516</v>
      </c>
      <c r="F333">
        <v>3488</v>
      </c>
      <c r="G333">
        <v>11351</v>
      </c>
      <c r="H333" s="3">
        <v>43735</v>
      </c>
      <c r="I333" t="s">
        <v>615</v>
      </c>
      <c r="J333" t="s">
        <v>613</v>
      </c>
      <c r="K333">
        <v>570241</v>
      </c>
      <c r="L333" t="s">
        <v>477</v>
      </c>
    </row>
    <row r="334" spans="1:12" x14ac:dyDescent="0.3">
      <c r="A334" t="s">
        <v>949</v>
      </c>
      <c r="B334">
        <v>338</v>
      </c>
      <c r="C334" t="s">
        <v>285</v>
      </c>
      <c r="D334" t="s">
        <v>573</v>
      </c>
      <c r="E334">
        <v>40546</v>
      </c>
      <c r="F334">
        <v>45969</v>
      </c>
      <c r="G334">
        <v>3733</v>
      </c>
      <c r="H334" s="3">
        <v>43847</v>
      </c>
      <c r="I334" t="s">
        <v>615</v>
      </c>
      <c r="J334" t="s">
        <v>619</v>
      </c>
      <c r="K334">
        <v>240005</v>
      </c>
      <c r="L334" t="s">
        <v>287</v>
      </c>
    </row>
    <row r="335" spans="1:12" x14ac:dyDescent="0.3">
      <c r="A335" t="s">
        <v>950</v>
      </c>
      <c r="B335">
        <v>837</v>
      </c>
      <c r="C335" t="s">
        <v>258</v>
      </c>
      <c r="D335" t="s">
        <v>573</v>
      </c>
      <c r="E335">
        <v>40056</v>
      </c>
      <c r="F335">
        <v>39498</v>
      </c>
      <c r="G335">
        <v>28632</v>
      </c>
      <c r="H335" s="3">
        <v>43598</v>
      </c>
      <c r="I335" t="s">
        <v>612</v>
      </c>
      <c r="J335" t="s">
        <v>619</v>
      </c>
      <c r="K335">
        <v>250029</v>
      </c>
      <c r="L335" t="s">
        <v>264</v>
      </c>
    </row>
    <row r="336" spans="1:12" x14ac:dyDescent="0.3">
      <c r="A336" t="s">
        <v>951</v>
      </c>
      <c r="B336">
        <v>134</v>
      </c>
      <c r="C336" t="s">
        <v>409</v>
      </c>
      <c r="D336" t="s">
        <v>583</v>
      </c>
      <c r="E336">
        <v>46054</v>
      </c>
      <c r="F336">
        <v>26847</v>
      </c>
      <c r="G336">
        <v>23439</v>
      </c>
      <c r="H336" s="3">
        <v>44516</v>
      </c>
      <c r="I336" t="s">
        <v>617</v>
      </c>
      <c r="J336" t="s">
        <v>619</v>
      </c>
      <c r="K336">
        <v>1030063</v>
      </c>
      <c r="L336" t="s">
        <v>411</v>
      </c>
    </row>
    <row r="337" spans="1:12" x14ac:dyDescent="0.3">
      <c r="A337" t="s">
        <v>952</v>
      </c>
      <c r="B337">
        <v>467</v>
      </c>
      <c r="C337" t="s">
        <v>265</v>
      </c>
      <c r="D337" t="s">
        <v>587</v>
      </c>
      <c r="E337">
        <v>10863</v>
      </c>
      <c r="F337">
        <v>4114</v>
      </c>
      <c r="G337">
        <v>34555</v>
      </c>
      <c r="H337" s="3">
        <v>43296</v>
      </c>
      <c r="I337" t="s">
        <v>615</v>
      </c>
      <c r="J337" t="s">
        <v>619</v>
      </c>
      <c r="K337">
        <v>30179</v>
      </c>
      <c r="L337" t="s">
        <v>272</v>
      </c>
    </row>
    <row r="338" spans="1:12" x14ac:dyDescent="0.3">
      <c r="A338" t="s">
        <v>953</v>
      </c>
      <c r="B338">
        <v>958</v>
      </c>
      <c r="C338" t="s">
        <v>386</v>
      </c>
      <c r="D338" t="s">
        <v>573</v>
      </c>
      <c r="E338">
        <v>23392</v>
      </c>
      <c r="F338">
        <v>26584</v>
      </c>
      <c r="G338">
        <v>40878</v>
      </c>
      <c r="H338" s="3">
        <v>42669</v>
      </c>
      <c r="I338" t="s">
        <v>617</v>
      </c>
      <c r="J338" t="s">
        <v>613</v>
      </c>
      <c r="K338">
        <v>1110166</v>
      </c>
      <c r="L338" t="s">
        <v>389</v>
      </c>
    </row>
    <row r="339" spans="1:12" x14ac:dyDescent="0.3">
      <c r="A339" t="s">
        <v>954</v>
      </c>
      <c r="B339">
        <v>879</v>
      </c>
      <c r="C339" t="s">
        <v>265</v>
      </c>
      <c r="D339" t="s">
        <v>573</v>
      </c>
      <c r="E339">
        <v>14752</v>
      </c>
      <c r="F339">
        <v>28265</v>
      </c>
      <c r="G339">
        <v>16281</v>
      </c>
      <c r="H339" s="3">
        <v>44229</v>
      </c>
      <c r="I339" t="s">
        <v>624</v>
      </c>
      <c r="J339" t="s">
        <v>619</v>
      </c>
      <c r="K339">
        <v>30179</v>
      </c>
      <c r="L339" t="s">
        <v>272</v>
      </c>
    </row>
    <row r="340" spans="1:12" x14ac:dyDescent="0.3">
      <c r="A340" t="s">
        <v>955</v>
      </c>
      <c r="B340">
        <v>798</v>
      </c>
      <c r="C340" t="s">
        <v>386</v>
      </c>
      <c r="D340" t="s">
        <v>573</v>
      </c>
      <c r="E340">
        <v>42619</v>
      </c>
      <c r="F340">
        <v>30180</v>
      </c>
      <c r="G340">
        <v>21384</v>
      </c>
      <c r="H340" s="3">
        <v>43923</v>
      </c>
      <c r="I340" t="s">
        <v>615</v>
      </c>
      <c r="J340" t="s">
        <v>613</v>
      </c>
      <c r="K340">
        <v>1110166</v>
      </c>
      <c r="L340" t="s">
        <v>389</v>
      </c>
    </row>
    <row r="341" spans="1:12" x14ac:dyDescent="0.3">
      <c r="A341" t="s">
        <v>956</v>
      </c>
      <c r="B341">
        <v>347</v>
      </c>
      <c r="C341" t="s">
        <v>251</v>
      </c>
      <c r="D341" t="s">
        <v>589</v>
      </c>
      <c r="E341">
        <v>17805</v>
      </c>
      <c r="F341">
        <v>19887</v>
      </c>
      <c r="G341">
        <v>11948</v>
      </c>
      <c r="H341" s="3">
        <v>44502</v>
      </c>
      <c r="I341" t="s">
        <v>624</v>
      </c>
      <c r="J341" t="s">
        <v>613</v>
      </c>
      <c r="K341">
        <v>10068</v>
      </c>
      <c r="L341" t="s">
        <v>319</v>
      </c>
    </row>
    <row r="342" spans="1:12" x14ac:dyDescent="0.3">
      <c r="A342" t="s">
        <v>957</v>
      </c>
      <c r="B342">
        <v>922</v>
      </c>
      <c r="C342" t="s">
        <v>330</v>
      </c>
      <c r="D342" t="s">
        <v>573</v>
      </c>
      <c r="E342">
        <v>3956</v>
      </c>
      <c r="F342">
        <v>25798</v>
      </c>
      <c r="G342">
        <v>6822</v>
      </c>
      <c r="H342" s="3">
        <v>42332</v>
      </c>
      <c r="I342" t="s">
        <v>612</v>
      </c>
      <c r="J342" t="s">
        <v>613</v>
      </c>
      <c r="K342">
        <v>690076</v>
      </c>
      <c r="L342" t="s">
        <v>337</v>
      </c>
    </row>
    <row r="343" spans="1:12" x14ac:dyDescent="0.3">
      <c r="A343" t="s">
        <v>958</v>
      </c>
      <c r="B343">
        <v>759</v>
      </c>
      <c r="C343" t="s">
        <v>409</v>
      </c>
      <c r="D343" t="s">
        <v>589</v>
      </c>
      <c r="E343">
        <v>31356</v>
      </c>
      <c r="F343">
        <v>30322</v>
      </c>
      <c r="G343">
        <v>4212</v>
      </c>
      <c r="H343" s="3">
        <v>43479</v>
      </c>
      <c r="I343" t="s">
        <v>615</v>
      </c>
      <c r="J343" t="s">
        <v>613</v>
      </c>
      <c r="K343">
        <v>1030063</v>
      </c>
      <c r="L343" t="s">
        <v>411</v>
      </c>
    </row>
    <row r="344" spans="1:12" x14ac:dyDescent="0.3">
      <c r="A344" t="s">
        <v>959</v>
      </c>
      <c r="B344">
        <v>289</v>
      </c>
      <c r="C344" t="s">
        <v>386</v>
      </c>
      <c r="D344" t="s">
        <v>589</v>
      </c>
      <c r="E344">
        <v>19523</v>
      </c>
      <c r="F344">
        <v>7998</v>
      </c>
      <c r="G344">
        <v>42270</v>
      </c>
      <c r="H344" s="3">
        <v>44046</v>
      </c>
      <c r="I344" t="s">
        <v>624</v>
      </c>
      <c r="J344" t="s">
        <v>613</v>
      </c>
      <c r="K344">
        <v>1110166</v>
      </c>
      <c r="L344" t="s">
        <v>389</v>
      </c>
    </row>
    <row r="345" spans="1:12" x14ac:dyDescent="0.3">
      <c r="A345" t="s">
        <v>960</v>
      </c>
      <c r="B345">
        <v>143</v>
      </c>
      <c r="C345" t="s">
        <v>523</v>
      </c>
      <c r="D345" t="s">
        <v>573</v>
      </c>
      <c r="E345">
        <v>43435</v>
      </c>
      <c r="F345">
        <v>27845</v>
      </c>
      <c r="G345">
        <v>39119</v>
      </c>
      <c r="H345" s="3">
        <v>43233</v>
      </c>
      <c r="I345" t="s">
        <v>624</v>
      </c>
      <c r="J345" t="s">
        <v>619</v>
      </c>
      <c r="K345">
        <v>800018</v>
      </c>
      <c r="L345" t="s">
        <v>526</v>
      </c>
    </row>
    <row r="346" spans="1:12" x14ac:dyDescent="0.3">
      <c r="A346" t="s">
        <v>961</v>
      </c>
      <c r="B346">
        <v>939</v>
      </c>
      <c r="C346" t="s">
        <v>468</v>
      </c>
      <c r="D346" t="s">
        <v>589</v>
      </c>
      <c r="E346">
        <v>4655</v>
      </c>
      <c r="F346">
        <v>12288</v>
      </c>
      <c r="G346">
        <v>33654</v>
      </c>
      <c r="H346" s="3">
        <v>44879</v>
      </c>
      <c r="I346" t="s">
        <v>615</v>
      </c>
      <c r="J346" t="s">
        <v>619</v>
      </c>
      <c r="K346">
        <v>630081</v>
      </c>
      <c r="L346" t="s">
        <v>470</v>
      </c>
    </row>
    <row r="347" spans="1:12" x14ac:dyDescent="0.3">
      <c r="A347" t="s">
        <v>962</v>
      </c>
      <c r="B347">
        <v>469</v>
      </c>
      <c r="C347" t="s">
        <v>243</v>
      </c>
      <c r="D347" t="s">
        <v>589</v>
      </c>
      <c r="E347">
        <v>25775</v>
      </c>
      <c r="F347">
        <v>32992</v>
      </c>
      <c r="G347">
        <v>21340</v>
      </c>
      <c r="H347" s="3">
        <v>45278</v>
      </c>
      <c r="I347" t="s">
        <v>624</v>
      </c>
      <c r="J347" t="s">
        <v>619</v>
      </c>
      <c r="K347">
        <v>160051</v>
      </c>
      <c r="L347" t="s">
        <v>245</v>
      </c>
    </row>
    <row r="348" spans="1:12" x14ac:dyDescent="0.3">
      <c r="A348" t="s">
        <v>963</v>
      </c>
      <c r="B348">
        <v>558</v>
      </c>
      <c r="C348" t="s">
        <v>249</v>
      </c>
      <c r="D348" t="s">
        <v>573</v>
      </c>
      <c r="E348">
        <v>3492</v>
      </c>
      <c r="F348">
        <v>40474</v>
      </c>
      <c r="G348">
        <v>4138</v>
      </c>
      <c r="H348" s="3">
        <v>42852</v>
      </c>
      <c r="I348" t="s">
        <v>624</v>
      </c>
      <c r="J348" t="s">
        <v>619</v>
      </c>
      <c r="K348">
        <v>910182</v>
      </c>
      <c r="L348" t="s">
        <v>257</v>
      </c>
    </row>
    <row r="349" spans="1:12" x14ac:dyDescent="0.3">
      <c r="A349" t="s">
        <v>964</v>
      </c>
      <c r="B349">
        <v>178</v>
      </c>
      <c r="C349" t="s">
        <v>409</v>
      </c>
      <c r="D349" t="s">
        <v>589</v>
      </c>
      <c r="E349">
        <v>11850</v>
      </c>
      <c r="F349">
        <v>29623</v>
      </c>
      <c r="G349">
        <v>8214</v>
      </c>
      <c r="H349" s="3">
        <v>42150</v>
      </c>
      <c r="I349" t="s">
        <v>617</v>
      </c>
      <c r="J349" t="s">
        <v>613</v>
      </c>
      <c r="K349">
        <v>1030063</v>
      </c>
      <c r="L349" t="s">
        <v>411</v>
      </c>
    </row>
    <row r="350" spans="1:12" x14ac:dyDescent="0.3">
      <c r="A350" t="s">
        <v>965</v>
      </c>
      <c r="B350">
        <v>850</v>
      </c>
      <c r="C350" t="s">
        <v>391</v>
      </c>
      <c r="D350" t="s">
        <v>587</v>
      </c>
      <c r="E350">
        <v>42255</v>
      </c>
      <c r="F350">
        <v>35816</v>
      </c>
      <c r="G350">
        <v>12175</v>
      </c>
      <c r="H350" s="3">
        <v>43797</v>
      </c>
      <c r="I350" t="s">
        <v>615</v>
      </c>
      <c r="J350" t="s">
        <v>613</v>
      </c>
      <c r="K350">
        <v>730084</v>
      </c>
      <c r="L350" t="s">
        <v>393</v>
      </c>
    </row>
    <row r="351" spans="1:12" x14ac:dyDescent="0.3">
      <c r="A351" t="s">
        <v>966</v>
      </c>
      <c r="B351">
        <v>746</v>
      </c>
      <c r="C351" t="s">
        <v>386</v>
      </c>
      <c r="D351" t="s">
        <v>589</v>
      </c>
      <c r="E351">
        <v>4691</v>
      </c>
      <c r="F351">
        <v>21703</v>
      </c>
      <c r="G351">
        <v>13794</v>
      </c>
      <c r="H351" s="3">
        <v>42997</v>
      </c>
      <c r="I351" t="s">
        <v>615</v>
      </c>
      <c r="J351" t="s">
        <v>619</v>
      </c>
      <c r="K351">
        <v>1110166</v>
      </c>
      <c r="L351" t="s">
        <v>389</v>
      </c>
    </row>
    <row r="352" spans="1:12" x14ac:dyDescent="0.3">
      <c r="A352" t="s">
        <v>967</v>
      </c>
      <c r="B352">
        <v>594</v>
      </c>
      <c r="C352" t="s">
        <v>516</v>
      </c>
      <c r="D352" t="s">
        <v>573</v>
      </c>
      <c r="E352">
        <v>7901</v>
      </c>
      <c r="F352">
        <v>26421</v>
      </c>
      <c r="G352">
        <v>25304</v>
      </c>
      <c r="H352" s="3">
        <v>42905</v>
      </c>
      <c r="I352" t="s">
        <v>612</v>
      </c>
      <c r="J352" t="s">
        <v>613</v>
      </c>
      <c r="K352">
        <v>1320004</v>
      </c>
      <c r="L352" t="s">
        <v>518</v>
      </c>
    </row>
    <row r="353" spans="1:12" x14ac:dyDescent="0.3">
      <c r="A353" t="s">
        <v>968</v>
      </c>
      <c r="B353">
        <v>972</v>
      </c>
      <c r="C353" t="s">
        <v>251</v>
      </c>
      <c r="D353" t="s">
        <v>589</v>
      </c>
      <c r="E353">
        <v>45798</v>
      </c>
      <c r="F353">
        <v>27055</v>
      </c>
      <c r="G353">
        <v>2669</v>
      </c>
      <c r="H353" s="3">
        <v>42768</v>
      </c>
      <c r="I353" t="s">
        <v>617</v>
      </c>
      <c r="J353" t="s">
        <v>613</v>
      </c>
      <c r="K353">
        <v>10068</v>
      </c>
      <c r="L353" t="s">
        <v>319</v>
      </c>
    </row>
    <row r="354" spans="1:12" x14ac:dyDescent="0.3">
      <c r="A354" t="s">
        <v>969</v>
      </c>
      <c r="B354">
        <v>749</v>
      </c>
      <c r="C354" t="s">
        <v>391</v>
      </c>
      <c r="D354" t="s">
        <v>589</v>
      </c>
      <c r="E354">
        <v>14487</v>
      </c>
      <c r="F354">
        <v>9250</v>
      </c>
      <c r="G354">
        <v>21612</v>
      </c>
      <c r="H354" s="3">
        <v>43001</v>
      </c>
      <c r="I354" t="s">
        <v>612</v>
      </c>
      <c r="J354" t="s">
        <v>613</v>
      </c>
      <c r="K354">
        <v>730084</v>
      </c>
      <c r="L354" t="s">
        <v>393</v>
      </c>
    </row>
    <row r="355" spans="1:12" x14ac:dyDescent="0.3">
      <c r="A355" t="s">
        <v>970</v>
      </c>
      <c r="B355">
        <v>483</v>
      </c>
      <c r="C355" t="s">
        <v>386</v>
      </c>
      <c r="D355" t="s">
        <v>573</v>
      </c>
      <c r="E355">
        <v>17736</v>
      </c>
      <c r="F355">
        <v>5532</v>
      </c>
      <c r="G355">
        <v>28431</v>
      </c>
      <c r="H355" s="3">
        <v>45290</v>
      </c>
      <c r="I355" t="s">
        <v>612</v>
      </c>
      <c r="J355" t="s">
        <v>613</v>
      </c>
      <c r="K355">
        <v>1110166</v>
      </c>
      <c r="L355" t="s">
        <v>389</v>
      </c>
    </row>
    <row r="356" spans="1:12" x14ac:dyDescent="0.3">
      <c r="A356" t="s">
        <v>971</v>
      </c>
      <c r="B356">
        <v>553</v>
      </c>
      <c r="C356" t="s">
        <v>344</v>
      </c>
      <c r="D356" t="s">
        <v>573</v>
      </c>
      <c r="E356">
        <v>47075</v>
      </c>
      <c r="F356">
        <v>31535</v>
      </c>
      <c r="G356">
        <v>21791</v>
      </c>
      <c r="H356" s="3">
        <v>43516</v>
      </c>
      <c r="I356" t="s">
        <v>617</v>
      </c>
      <c r="J356" t="s">
        <v>613</v>
      </c>
      <c r="K356">
        <v>910020</v>
      </c>
      <c r="L356" t="s">
        <v>346</v>
      </c>
    </row>
    <row r="357" spans="1:12" x14ac:dyDescent="0.3">
      <c r="A357" t="s">
        <v>972</v>
      </c>
      <c r="B357">
        <v>66</v>
      </c>
      <c r="C357" t="s">
        <v>471</v>
      </c>
      <c r="D357" t="s">
        <v>596</v>
      </c>
      <c r="E357">
        <v>5673</v>
      </c>
      <c r="F357">
        <v>39614</v>
      </c>
      <c r="G357">
        <v>36443</v>
      </c>
      <c r="H357" s="3">
        <v>45156</v>
      </c>
      <c r="I357" t="s">
        <v>612</v>
      </c>
      <c r="J357" t="s">
        <v>613</v>
      </c>
      <c r="K357">
        <v>570241</v>
      </c>
      <c r="L357" t="s">
        <v>477</v>
      </c>
    </row>
    <row r="358" spans="1:12" x14ac:dyDescent="0.3">
      <c r="A358" t="s">
        <v>973</v>
      </c>
      <c r="B358">
        <v>983</v>
      </c>
      <c r="C358" t="s">
        <v>386</v>
      </c>
      <c r="D358" t="s">
        <v>573</v>
      </c>
      <c r="E358">
        <v>20610</v>
      </c>
      <c r="F358">
        <v>17322</v>
      </c>
      <c r="G358">
        <v>17196</v>
      </c>
      <c r="H358" s="3">
        <v>44289</v>
      </c>
      <c r="I358" t="s">
        <v>612</v>
      </c>
      <c r="J358" t="s">
        <v>613</v>
      </c>
      <c r="K358">
        <v>1110166</v>
      </c>
      <c r="L358" t="s">
        <v>389</v>
      </c>
    </row>
    <row r="359" spans="1:12" x14ac:dyDescent="0.3">
      <c r="A359" t="s">
        <v>974</v>
      </c>
      <c r="B359">
        <v>717</v>
      </c>
      <c r="C359" t="s">
        <v>344</v>
      </c>
      <c r="D359" t="s">
        <v>589</v>
      </c>
      <c r="E359">
        <v>15189</v>
      </c>
      <c r="F359">
        <v>20426</v>
      </c>
      <c r="G359">
        <v>34738</v>
      </c>
      <c r="H359" s="3">
        <v>44286</v>
      </c>
      <c r="I359" t="s">
        <v>612</v>
      </c>
      <c r="J359" t="s">
        <v>613</v>
      </c>
      <c r="K359">
        <v>910020</v>
      </c>
      <c r="L359" t="s">
        <v>346</v>
      </c>
    </row>
    <row r="360" spans="1:12" x14ac:dyDescent="0.3">
      <c r="A360" t="s">
        <v>975</v>
      </c>
      <c r="B360">
        <v>135</v>
      </c>
      <c r="C360" t="s">
        <v>505</v>
      </c>
      <c r="D360" t="s">
        <v>592</v>
      </c>
      <c r="E360">
        <v>3155</v>
      </c>
      <c r="F360">
        <v>35403</v>
      </c>
      <c r="G360">
        <v>43146</v>
      </c>
      <c r="H360" s="3">
        <v>44760</v>
      </c>
      <c r="I360" t="s">
        <v>624</v>
      </c>
      <c r="J360" t="s">
        <v>613</v>
      </c>
      <c r="K360">
        <v>380112</v>
      </c>
      <c r="L360" t="s">
        <v>507</v>
      </c>
    </row>
    <row r="361" spans="1:12" x14ac:dyDescent="0.3">
      <c r="A361" t="s">
        <v>976</v>
      </c>
      <c r="B361">
        <v>383</v>
      </c>
      <c r="C361" t="s">
        <v>324</v>
      </c>
      <c r="D361" t="s">
        <v>573</v>
      </c>
      <c r="E361">
        <v>36473</v>
      </c>
      <c r="F361">
        <v>45819</v>
      </c>
      <c r="G361">
        <v>43483</v>
      </c>
      <c r="H361" s="3">
        <v>44727</v>
      </c>
      <c r="I361" t="s">
        <v>617</v>
      </c>
      <c r="J361" t="s">
        <v>613</v>
      </c>
      <c r="K361">
        <v>710002</v>
      </c>
      <c r="L361" t="s">
        <v>329</v>
      </c>
    </row>
    <row r="362" spans="1:12" x14ac:dyDescent="0.3">
      <c r="A362" t="s">
        <v>977</v>
      </c>
      <c r="B362">
        <v>558</v>
      </c>
      <c r="C362" t="s">
        <v>502</v>
      </c>
      <c r="D362" t="s">
        <v>573</v>
      </c>
      <c r="E362">
        <v>29269</v>
      </c>
      <c r="F362">
        <v>14114</v>
      </c>
      <c r="G362">
        <v>4243</v>
      </c>
      <c r="H362" s="3">
        <v>44482</v>
      </c>
      <c r="I362" t="s">
        <v>624</v>
      </c>
      <c r="J362" t="s">
        <v>613</v>
      </c>
      <c r="K362">
        <v>610198</v>
      </c>
      <c r="L362" t="s">
        <v>504</v>
      </c>
    </row>
    <row r="363" spans="1:12" x14ac:dyDescent="0.3">
      <c r="A363" t="s">
        <v>978</v>
      </c>
      <c r="B363">
        <v>897</v>
      </c>
      <c r="C363" t="s">
        <v>278</v>
      </c>
      <c r="D363" t="s">
        <v>589</v>
      </c>
      <c r="E363">
        <v>30166</v>
      </c>
      <c r="F363">
        <v>24828</v>
      </c>
      <c r="G363">
        <v>7628</v>
      </c>
      <c r="H363" s="3">
        <v>42191</v>
      </c>
      <c r="I363" t="s">
        <v>612</v>
      </c>
      <c r="J363" t="s">
        <v>619</v>
      </c>
      <c r="K363">
        <v>20242</v>
      </c>
      <c r="L363" t="s">
        <v>284</v>
      </c>
    </row>
    <row r="364" spans="1:12" x14ac:dyDescent="0.3">
      <c r="A364" t="s">
        <v>979</v>
      </c>
      <c r="B364">
        <v>191</v>
      </c>
      <c r="C364" t="s">
        <v>310</v>
      </c>
      <c r="D364" t="s">
        <v>603</v>
      </c>
      <c r="E364">
        <v>11604</v>
      </c>
      <c r="F364">
        <v>27101</v>
      </c>
      <c r="G364">
        <v>31354</v>
      </c>
      <c r="H364" s="3">
        <v>44617</v>
      </c>
      <c r="I364" t="s">
        <v>612</v>
      </c>
      <c r="J364" t="s">
        <v>619</v>
      </c>
      <c r="K364">
        <v>140056</v>
      </c>
      <c r="L364" t="s">
        <v>312</v>
      </c>
    </row>
    <row r="365" spans="1:12" x14ac:dyDescent="0.3">
      <c r="A365" t="s">
        <v>980</v>
      </c>
      <c r="B365">
        <v>703</v>
      </c>
      <c r="C365" t="s">
        <v>350</v>
      </c>
      <c r="D365" t="s">
        <v>573</v>
      </c>
      <c r="E365">
        <v>34863</v>
      </c>
      <c r="F365">
        <v>25481</v>
      </c>
      <c r="G365">
        <v>25133</v>
      </c>
      <c r="H365" s="3">
        <v>44064</v>
      </c>
      <c r="I365" t="s">
        <v>612</v>
      </c>
      <c r="J365" t="s">
        <v>619</v>
      </c>
      <c r="K365">
        <v>700013</v>
      </c>
      <c r="L365" t="s">
        <v>351</v>
      </c>
    </row>
    <row r="366" spans="1:12" x14ac:dyDescent="0.3">
      <c r="A366" t="s">
        <v>981</v>
      </c>
      <c r="B366">
        <v>31</v>
      </c>
      <c r="C366" t="s">
        <v>422</v>
      </c>
      <c r="D366" t="s">
        <v>573</v>
      </c>
      <c r="E366">
        <v>3272</v>
      </c>
      <c r="F366">
        <v>5752</v>
      </c>
      <c r="G366">
        <v>4837</v>
      </c>
      <c r="H366" s="3">
        <v>42588</v>
      </c>
      <c r="I366" t="s">
        <v>615</v>
      </c>
      <c r="J366" t="s">
        <v>613</v>
      </c>
      <c r="K366">
        <v>120676</v>
      </c>
      <c r="L366" t="s">
        <v>423</v>
      </c>
    </row>
    <row r="367" spans="1:12" x14ac:dyDescent="0.3">
      <c r="A367" t="s">
        <v>982</v>
      </c>
      <c r="B367">
        <v>912</v>
      </c>
      <c r="C367" t="s">
        <v>409</v>
      </c>
      <c r="D367" t="s">
        <v>573</v>
      </c>
      <c r="E367">
        <v>24020</v>
      </c>
      <c r="F367">
        <v>42071</v>
      </c>
      <c r="G367">
        <v>10366</v>
      </c>
      <c r="H367" s="3">
        <v>42123</v>
      </c>
      <c r="I367" t="s">
        <v>624</v>
      </c>
      <c r="J367" t="s">
        <v>613</v>
      </c>
      <c r="K367">
        <v>1030063</v>
      </c>
      <c r="L367" t="s">
        <v>411</v>
      </c>
    </row>
    <row r="368" spans="1:12" x14ac:dyDescent="0.3">
      <c r="A368" t="s">
        <v>983</v>
      </c>
      <c r="B368">
        <v>166</v>
      </c>
      <c r="C368" t="s">
        <v>386</v>
      </c>
      <c r="D368" t="s">
        <v>573</v>
      </c>
      <c r="E368">
        <v>21584</v>
      </c>
      <c r="F368">
        <v>40464</v>
      </c>
      <c r="G368">
        <v>12114</v>
      </c>
      <c r="H368" s="3">
        <v>42591</v>
      </c>
      <c r="I368" t="s">
        <v>612</v>
      </c>
      <c r="J368" t="s">
        <v>613</v>
      </c>
      <c r="K368">
        <v>1110166</v>
      </c>
      <c r="L368" t="s">
        <v>389</v>
      </c>
    </row>
    <row r="369" spans="1:12" x14ac:dyDescent="0.3">
      <c r="A369" t="s">
        <v>984</v>
      </c>
      <c r="B369">
        <v>416</v>
      </c>
      <c r="C369" t="s">
        <v>409</v>
      </c>
      <c r="D369" t="s">
        <v>589</v>
      </c>
      <c r="E369">
        <v>17031</v>
      </c>
      <c r="F369">
        <v>8044</v>
      </c>
      <c r="G369">
        <v>17040</v>
      </c>
      <c r="H369" s="3">
        <v>43818</v>
      </c>
      <c r="I369" t="s">
        <v>624</v>
      </c>
      <c r="J369" t="s">
        <v>619</v>
      </c>
      <c r="K369">
        <v>1030063</v>
      </c>
      <c r="L369" t="s">
        <v>411</v>
      </c>
    </row>
    <row r="370" spans="1:12" x14ac:dyDescent="0.3">
      <c r="A370" t="s">
        <v>985</v>
      </c>
      <c r="B370">
        <v>765</v>
      </c>
      <c r="C370" t="s">
        <v>409</v>
      </c>
      <c r="D370" t="s">
        <v>573</v>
      </c>
      <c r="E370">
        <v>8322</v>
      </c>
      <c r="F370">
        <v>4757</v>
      </c>
      <c r="G370">
        <v>33167</v>
      </c>
      <c r="H370" s="3">
        <v>43002</v>
      </c>
      <c r="I370" t="s">
        <v>615</v>
      </c>
      <c r="J370" t="s">
        <v>619</v>
      </c>
      <c r="K370">
        <v>1030063</v>
      </c>
      <c r="L370" t="s">
        <v>411</v>
      </c>
    </row>
    <row r="371" spans="1:12" x14ac:dyDescent="0.3">
      <c r="A371" t="s">
        <v>986</v>
      </c>
      <c r="B371">
        <v>14</v>
      </c>
      <c r="C371" t="s">
        <v>422</v>
      </c>
      <c r="D371" t="s">
        <v>603</v>
      </c>
      <c r="E371">
        <v>25001</v>
      </c>
      <c r="F371">
        <v>19470</v>
      </c>
      <c r="G371">
        <v>9497</v>
      </c>
      <c r="H371" s="3">
        <v>45064</v>
      </c>
      <c r="I371" t="s">
        <v>624</v>
      </c>
      <c r="J371" t="s">
        <v>619</v>
      </c>
      <c r="K371">
        <v>120676</v>
      </c>
      <c r="L371" t="s">
        <v>423</v>
      </c>
    </row>
    <row r="372" spans="1:12" x14ac:dyDescent="0.3">
      <c r="A372" t="s">
        <v>987</v>
      </c>
      <c r="B372">
        <v>372</v>
      </c>
      <c r="C372" t="s">
        <v>265</v>
      </c>
      <c r="D372" t="s">
        <v>573</v>
      </c>
      <c r="E372">
        <v>27948</v>
      </c>
      <c r="F372">
        <v>33924</v>
      </c>
      <c r="G372">
        <v>20088</v>
      </c>
      <c r="H372" s="3">
        <v>45130</v>
      </c>
      <c r="I372" t="s">
        <v>624</v>
      </c>
      <c r="J372" t="s">
        <v>613</v>
      </c>
      <c r="K372">
        <v>30179</v>
      </c>
      <c r="L372" t="s">
        <v>272</v>
      </c>
    </row>
    <row r="373" spans="1:12" x14ac:dyDescent="0.3">
      <c r="A373" t="s">
        <v>988</v>
      </c>
      <c r="B373">
        <v>877</v>
      </c>
      <c r="C373" t="s">
        <v>505</v>
      </c>
      <c r="D373" t="s">
        <v>573</v>
      </c>
      <c r="E373">
        <v>41563</v>
      </c>
      <c r="F373">
        <v>17960</v>
      </c>
      <c r="G373">
        <v>10254</v>
      </c>
      <c r="H373" s="3">
        <v>44789</v>
      </c>
      <c r="I373" t="s">
        <v>612</v>
      </c>
      <c r="J373" t="s">
        <v>619</v>
      </c>
      <c r="K373">
        <v>380112</v>
      </c>
      <c r="L373" t="s">
        <v>507</v>
      </c>
    </row>
    <row r="374" spans="1:12" x14ac:dyDescent="0.3">
      <c r="A374" t="s">
        <v>989</v>
      </c>
      <c r="B374">
        <v>449</v>
      </c>
      <c r="C374" t="s">
        <v>310</v>
      </c>
      <c r="D374" t="s">
        <v>573</v>
      </c>
      <c r="E374">
        <v>11430</v>
      </c>
      <c r="F374">
        <v>20238</v>
      </c>
      <c r="G374">
        <v>34609</v>
      </c>
      <c r="H374" s="3">
        <v>43041</v>
      </c>
      <c r="I374" t="s">
        <v>612</v>
      </c>
      <c r="J374" t="s">
        <v>619</v>
      </c>
      <c r="K374">
        <v>140056</v>
      </c>
      <c r="L374" t="s">
        <v>312</v>
      </c>
    </row>
    <row r="375" spans="1:12" x14ac:dyDescent="0.3">
      <c r="A375" t="s">
        <v>990</v>
      </c>
      <c r="B375">
        <v>195</v>
      </c>
      <c r="C375" t="s">
        <v>523</v>
      </c>
      <c r="D375" t="s">
        <v>589</v>
      </c>
      <c r="E375">
        <v>17296</v>
      </c>
      <c r="F375">
        <v>32285</v>
      </c>
      <c r="G375">
        <v>14152</v>
      </c>
      <c r="H375" s="3">
        <v>44402</v>
      </c>
      <c r="I375" t="s">
        <v>615</v>
      </c>
      <c r="J375" t="s">
        <v>613</v>
      </c>
      <c r="K375">
        <v>800018</v>
      </c>
      <c r="L375" t="s">
        <v>526</v>
      </c>
    </row>
    <row r="376" spans="1:12" x14ac:dyDescent="0.3">
      <c r="A376" t="s">
        <v>991</v>
      </c>
      <c r="B376">
        <v>687</v>
      </c>
      <c r="C376" t="s">
        <v>505</v>
      </c>
      <c r="D376" t="s">
        <v>589</v>
      </c>
      <c r="E376">
        <v>28765</v>
      </c>
      <c r="F376">
        <v>25339</v>
      </c>
      <c r="G376">
        <v>6004</v>
      </c>
      <c r="H376" s="3">
        <v>44515</v>
      </c>
      <c r="I376" t="s">
        <v>612</v>
      </c>
      <c r="J376" t="s">
        <v>619</v>
      </c>
      <c r="K376">
        <v>380112</v>
      </c>
      <c r="L376" t="s">
        <v>507</v>
      </c>
    </row>
    <row r="377" spans="1:12" x14ac:dyDescent="0.3">
      <c r="A377" t="s">
        <v>992</v>
      </c>
      <c r="B377">
        <v>731</v>
      </c>
      <c r="C377" t="s">
        <v>350</v>
      </c>
      <c r="D377" t="s">
        <v>573</v>
      </c>
      <c r="E377">
        <v>32760</v>
      </c>
      <c r="F377">
        <v>7972</v>
      </c>
      <c r="G377">
        <v>34411</v>
      </c>
      <c r="H377" s="3">
        <v>44573</v>
      </c>
      <c r="I377" t="s">
        <v>615</v>
      </c>
      <c r="J377" t="s">
        <v>613</v>
      </c>
      <c r="K377">
        <v>700013</v>
      </c>
      <c r="L377" t="s">
        <v>351</v>
      </c>
    </row>
    <row r="378" spans="1:12" x14ac:dyDescent="0.3">
      <c r="A378" t="s">
        <v>993</v>
      </c>
      <c r="B378">
        <v>375</v>
      </c>
      <c r="C378" t="s">
        <v>243</v>
      </c>
      <c r="D378" t="s">
        <v>583</v>
      </c>
      <c r="E378">
        <v>15414</v>
      </c>
      <c r="F378">
        <v>18724</v>
      </c>
      <c r="G378">
        <v>8544</v>
      </c>
      <c r="H378" s="3">
        <v>45155</v>
      </c>
      <c r="I378" t="s">
        <v>617</v>
      </c>
      <c r="J378" t="s">
        <v>619</v>
      </c>
      <c r="K378">
        <v>160051</v>
      </c>
      <c r="L378" t="s">
        <v>245</v>
      </c>
    </row>
    <row r="379" spans="1:12" x14ac:dyDescent="0.3">
      <c r="A379" t="s">
        <v>994</v>
      </c>
      <c r="B379">
        <v>191</v>
      </c>
      <c r="C379" t="s">
        <v>422</v>
      </c>
      <c r="D379" t="s">
        <v>573</v>
      </c>
      <c r="E379">
        <v>15971</v>
      </c>
      <c r="F379">
        <v>9537</v>
      </c>
      <c r="G379">
        <v>40671</v>
      </c>
      <c r="H379" s="3">
        <v>43564</v>
      </c>
      <c r="I379" t="s">
        <v>624</v>
      </c>
      <c r="J379" t="s">
        <v>619</v>
      </c>
      <c r="K379">
        <v>120676</v>
      </c>
      <c r="L379" t="s">
        <v>423</v>
      </c>
    </row>
    <row r="380" spans="1:12" x14ac:dyDescent="0.3">
      <c r="A380" t="s">
        <v>995</v>
      </c>
      <c r="B380">
        <v>497</v>
      </c>
      <c r="C380" t="s">
        <v>310</v>
      </c>
      <c r="D380" t="s">
        <v>573</v>
      </c>
      <c r="E380">
        <v>29306</v>
      </c>
      <c r="F380">
        <v>20111</v>
      </c>
      <c r="G380">
        <v>24874</v>
      </c>
      <c r="H380" s="3">
        <v>42700</v>
      </c>
      <c r="I380" t="s">
        <v>615</v>
      </c>
      <c r="J380" t="s">
        <v>613</v>
      </c>
      <c r="K380">
        <v>140056</v>
      </c>
      <c r="L380" t="s">
        <v>312</v>
      </c>
    </row>
    <row r="381" spans="1:12" x14ac:dyDescent="0.3">
      <c r="A381" t="s">
        <v>996</v>
      </c>
      <c r="B381">
        <v>629</v>
      </c>
      <c r="C381" t="s">
        <v>243</v>
      </c>
      <c r="D381" t="s">
        <v>573</v>
      </c>
      <c r="E381">
        <v>41588</v>
      </c>
      <c r="F381">
        <v>30252</v>
      </c>
      <c r="G381">
        <v>25596</v>
      </c>
      <c r="H381" s="3">
        <v>44420</v>
      </c>
      <c r="I381" t="s">
        <v>612</v>
      </c>
      <c r="J381" t="s">
        <v>613</v>
      </c>
      <c r="K381">
        <v>160051</v>
      </c>
      <c r="L381" t="s">
        <v>245</v>
      </c>
    </row>
    <row r="382" spans="1:12" x14ac:dyDescent="0.3">
      <c r="A382" t="s">
        <v>997</v>
      </c>
      <c r="B382">
        <v>303</v>
      </c>
      <c r="C382" t="s">
        <v>399</v>
      </c>
      <c r="D382" t="s">
        <v>587</v>
      </c>
      <c r="E382">
        <v>33975</v>
      </c>
      <c r="F382">
        <v>21685</v>
      </c>
      <c r="G382">
        <v>43903</v>
      </c>
      <c r="H382" s="3">
        <v>45126</v>
      </c>
      <c r="I382" t="s">
        <v>612</v>
      </c>
      <c r="J382" t="s">
        <v>613</v>
      </c>
      <c r="K382">
        <v>1140044</v>
      </c>
      <c r="L382" t="s">
        <v>401</v>
      </c>
    </row>
    <row r="383" spans="1:12" x14ac:dyDescent="0.3">
      <c r="A383" t="s">
        <v>998</v>
      </c>
      <c r="B383">
        <v>691</v>
      </c>
      <c r="C383" t="s">
        <v>563</v>
      </c>
      <c r="D383" t="s">
        <v>589</v>
      </c>
      <c r="E383">
        <v>36154</v>
      </c>
      <c r="F383">
        <v>9632</v>
      </c>
      <c r="G383">
        <v>35058</v>
      </c>
      <c r="H383" s="3">
        <v>43958</v>
      </c>
      <c r="I383" t="s">
        <v>612</v>
      </c>
      <c r="J383" t="s">
        <v>613</v>
      </c>
      <c r="K383">
        <v>1440051</v>
      </c>
      <c r="L383" t="s">
        <v>565</v>
      </c>
    </row>
    <row r="384" spans="1:12" x14ac:dyDescent="0.3">
      <c r="A384" t="s">
        <v>999</v>
      </c>
      <c r="B384">
        <v>615</v>
      </c>
      <c r="C384" t="s">
        <v>409</v>
      </c>
      <c r="D384" t="s">
        <v>589</v>
      </c>
      <c r="E384">
        <v>18712</v>
      </c>
      <c r="F384">
        <v>5973</v>
      </c>
      <c r="G384">
        <v>42717</v>
      </c>
      <c r="H384" s="3">
        <v>43859</v>
      </c>
      <c r="I384" t="s">
        <v>624</v>
      </c>
      <c r="J384" t="s">
        <v>619</v>
      </c>
      <c r="K384">
        <v>1030063</v>
      </c>
      <c r="L384" t="s">
        <v>411</v>
      </c>
    </row>
    <row r="385" spans="1:12" x14ac:dyDescent="0.3">
      <c r="A385" t="s">
        <v>1000</v>
      </c>
      <c r="B385">
        <v>87</v>
      </c>
      <c r="C385" t="s">
        <v>409</v>
      </c>
      <c r="D385" t="s">
        <v>573</v>
      </c>
      <c r="E385">
        <v>32773</v>
      </c>
      <c r="F385">
        <v>10619</v>
      </c>
      <c r="G385">
        <v>10736</v>
      </c>
      <c r="H385" s="3">
        <v>42046</v>
      </c>
      <c r="I385" t="s">
        <v>624</v>
      </c>
      <c r="J385" t="s">
        <v>613</v>
      </c>
      <c r="K385">
        <v>1030063</v>
      </c>
      <c r="L385" t="s">
        <v>411</v>
      </c>
    </row>
    <row r="386" spans="1:12" x14ac:dyDescent="0.3">
      <c r="A386" t="s">
        <v>1001</v>
      </c>
      <c r="B386">
        <v>612</v>
      </c>
      <c r="C386" t="s">
        <v>409</v>
      </c>
      <c r="D386" t="s">
        <v>573</v>
      </c>
      <c r="E386">
        <v>35731</v>
      </c>
      <c r="F386">
        <v>34882</v>
      </c>
      <c r="G386">
        <v>37200</v>
      </c>
      <c r="H386" s="3">
        <v>44815</v>
      </c>
      <c r="I386" t="s">
        <v>612</v>
      </c>
      <c r="J386" t="s">
        <v>613</v>
      </c>
      <c r="K386">
        <v>1030063</v>
      </c>
      <c r="L386" t="s">
        <v>411</v>
      </c>
    </row>
    <row r="387" spans="1:12" x14ac:dyDescent="0.3">
      <c r="A387" t="s">
        <v>1002</v>
      </c>
      <c r="B387">
        <v>456</v>
      </c>
      <c r="C387" t="s">
        <v>354</v>
      </c>
      <c r="D387" t="s">
        <v>573</v>
      </c>
      <c r="E387">
        <v>38936</v>
      </c>
      <c r="F387">
        <v>13103</v>
      </c>
      <c r="G387">
        <v>26139</v>
      </c>
      <c r="H387" s="3">
        <v>43285</v>
      </c>
      <c r="I387" t="s">
        <v>624</v>
      </c>
      <c r="J387" t="s">
        <v>613</v>
      </c>
      <c r="K387">
        <v>70364</v>
      </c>
      <c r="L387" t="s">
        <v>356</v>
      </c>
    </row>
    <row r="388" spans="1:12" x14ac:dyDescent="0.3">
      <c r="A388" t="s">
        <v>1003</v>
      </c>
      <c r="B388">
        <v>20</v>
      </c>
      <c r="C388" t="s">
        <v>471</v>
      </c>
      <c r="D388" t="s">
        <v>573</v>
      </c>
      <c r="E388">
        <v>26694</v>
      </c>
      <c r="F388">
        <v>18212</v>
      </c>
      <c r="G388">
        <v>36594</v>
      </c>
      <c r="H388" s="3">
        <v>42046</v>
      </c>
      <c r="I388" t="s">
        <v>612</v>
      </c>
      <c r="J388" t="s">
        <v>619</v>
      </c>
      <c r="K388">
        <v>570241</v>
      </c>
      <c r="L388" t="s">
        <v>477</v>
      </c>
    </row>
    <row r="389" spans="1:12" x14ac:dyDescent="0.3">
      <c r="A389" t="s">
        <v>1004</v>
      </c>
      <c r="B389">
        <v>851</v>
      </c>
      <c r="C389" t="s">
        <v>409</v>
      </c>
      <c r="D389" t="s">
        <v>589</v>
      </c>
      <c r="E389">
        <v>43819</v>
      </c>
      <c r="F389">
        <v>9062</v>
      </c>
      <c r="G389">
        <v>27299</v>
      </c>
      <c r="H389" s="3">
        <v>44389</v>
      </c>
      <c r="I389" t="s">
        <v>612</v>
      </c>
      <c r="J389" t="s">
        <v>613</v>
      </c>
      <c r="K389">
        <v>1030063</v>
      </c>
      <c r="L389" t="s">
        <v>411</v>
      </c>
    </row>
    <row r="390" spans="1:12" x14ac:dyDescent="0.3">
      <c r="A390" t="s">
        <v>1005</v>
      </c>
      <c r="B390">
        <v>659</v>
      </c>
      <c r="C390" t="s">
        <v>265</v>
      </c>
      <c r="D390" t="s">
        <v>573</v>
      </c>
      <c r="E390">
        <v>23094</v>
      </c>
      <c r="F390">
        <v>17388</v>
      </c>
      <c r="G390">
        <v>31454</v>
      </c>
      <c r="H390" s="3">
        <v>42861</v>
      </c>
      <c r="I390" t="s">
        <v>617</v>
      </c>
      <c r="J390" t="s">
        <v>613</v>
      </c>
      <c r="K390">
        <v>30179</v>
      </c>
      <c r="L390" t="s">
        <v>272</v>
      </c>
    </row>
    <row r="391" spans="1:12" x14ac:dyDescent="0.3">
      <c r="A391" t="s">
        <v>1006</v>
      </c>
      <c r="B391">
        <v>638</v>
      </c>
      <c r="C391" t="s">
        <v>265</v>
      </c>
      <c r="D391" t="s">
        <v>573</v>
      </c>
      <c r="E391">
        <v>10116</v>
      </c>
      <c r="F391">
        <v>13499</v>
      </c>
      <c r="G391">
        <v>38276</v>
      </c>
      <c r="H391" s="3">
        <v>43259</v>
      </c>
      <c r="I391" t="s">
        <v>617</v>
      </c>
      <c r="J391" t="s">
        <v>613</v>
      </c>
      <c r="K391">
        <v>30179</v>
      </c>
      <c r="L391" t="s">
        <v>272</v>
      </c>
    </row>
    <row r="392" spans="1:12" x14ac:dyDescent="0.3">
      <c r="A392" t="s">
        <v>1007</v>
      </c>
      <c r="B392">
        <v>730</v>
      </c>
      <c r="C392" t="s">
        <v>386</v>
      </c>
      <c r="D392" t="s">
        <v>573</v>
      </c>
      <c r="E392">
        <v>47506</v>
      </c>
      <c r="F392">
        <v>30934</v>
      </c>
      <c r="G392">
        <v>22397</v>
      </c>
      <c r="H392" s="3">
        <v>43646</v>
      </c>
      <c r="I392" t="s">
        <v>624</v>
      </c>
      <c r="J392" t="s">
        <v>613</v>
      </c>
      <c r="K392">
        <v>1110166</v>
      </c>
      <c r="L392" t="s">
        <v>389</v>
      </c>
    </row>
    <row r="393" spans="1:12" x14ac:dyDescent="0.3">
      <c r="A393" t="s">
        <v>1008</v>
      </c>
      <c r="B393">
        <v>398</v>
      </c>
      <c r="C393" t="s">
        <v>243</v>
      </c>
      <c r="D393" t="s">
        <v>589</v>
      </c>
      <c r="E393">
        <v>27541</v>
      </c>
      <c r="F393">
        <v>47063</v>
      </c>
      <c r="G393">
        <v>17338</v>
      </c>
      <c r="H393" s="3">
        <v>44076</v>
      </c>
      <c r="I393" t="s">
        <v>612</v>
      </c>
      <c r="J393" t="s">
        <v>613</v>
      </c>
      <c r="K393">
        <v>160051</v>
      </c>
      <c r="L393" t="s">
        <v>245</v>
      </c>
    </row>
    <row r="394" spans="1:12" x14ac:dyDescent="0.3">
      <c r="A394" t="s">
        <v>1009</v>
      </c>
      <c r="B394">
        <v>365</v>
      </c>
      <c r="C394" t="s">
        <v>265</v>
      </c>
      <c r="D394" t="s">
        <v>589</v>
      </c>
      <c r="E394">
        <v>15303</v>
      </c>
      <c r="F394">
        <v>11592</v>
      </c>
      <c r="G394">
        <v>18036</v>
      </c>
      <c r="H394" s="3">
        <v>42625</v>
      </c>
      <c r="I394" t="s">
        <v>624</v>
      </c>
      <c r="J394" t="s">
        <v>619</v>
      </c>
      <c r="K394">
        <v>30179</v>
      </c>
      <c r="L394" t="s">
        <v>272</v>
      </c>
    </row>
    <row r="395" spans="1:12" x14ac:dyDescent="0.3">
      <c r="A395" t="s">
        <v>1010</v>
      </c>
      <c r="B395">
        <v>98</v>
      </c>
      <c r="C395" t="s">
        <v>386</v>
      </c>
      <c r="D395" t="s">
        <v>573</v>
      </c>
      <c r="E395">
        <v>22304</v>
      </c>
      <c r="F395">
        <v>42172</v>
      </c>
      <c r="G395">
        <v>41992</v>
      </c>
      <c r="H395" s="3">
        <v>43073</v>
      </c>
      <c r="I395" t="s">
        <v>615</v>
      </c>
      <c r="J395" t="s">
        <v>619</v>
      </c>
      <c r="K395">
        <v>1110166</v>
      </c>
      <c r="L395" t="s">
        <v>389</v>
      </c>
    </row>
    <row r="396" spans="1:12" x14ac:dyDescent="0.3">
      <c r="A396" t="s">
        <v>1011</v>
      </c>
      <c r="B396">
        <v>316</v>
      </c>
      <c r="C396" t="s">
        <v>354</v>
      </c>
      <c r="D396" t="s">
        <v>573</v>
      </c>
      <c r="E396">
        <v>39528</v>
      </c>
      <c r="F396">
        <v>41382</v>
      </c>
      <c r="G396">
        <v>13212</v>
      </c>
      <c r="H396" s="3">
        <v>43841</v>
      </c>
      <c r="I396" t="s">
        <v>624</v>
      </c>
      <c r="J396" t="s">
        <v>619</v>
      </c>
      <c r="K396">
        <v>70364</v>
      </c>
      <c r="L396" t="s">
        <v>356</v>
      </c>
    </row>
    <row r="397" spans="1:12" x14ac:dyDescent="0.3">
      <c r="A397" t="s">
        <v>1012</v>
      </c>
      <c r="B397">
        <v>935</v>
      </c>
      <c r="C397" t="s">
        <v>350</v>
      </c>
      <c r="D397" t="s">
        <v>573</v>
      </c>
      <c r="E397">
        <v>19042</v>
      </c>
      <c r="F397">
        <v>8797</v>
      </c>
      <c r="G397">
        <v>37947</v>
      </c>
      <c r="H397" s="3">
        <v>44756</v>
      </c>
      <c r="I397" t="s">
        <v>612</v>
      </c>
      <c r="J397" t="s">
        <v>613</v>
      </c>
      <c r="K397">
        <v>700013</v>
      </c>
      <c r="L397" t="s">
        <v>351</v>
      </c>
    </row>
    <row r="398" spans="1:12" x14ac:dyDescent="0.3">
      <c r="A398" t="s">
        <v>1013</v>
      </c>
      <c r="B398">
        <v>539</v>
      </c>
      <c r="C398" t="s">
        <v>481</v>
      </c>
      <c r="D398" t="s">
        <v>573</v>
      </c>
      <c r="E398">
        <v>34198</v>
      </c>
      <c r="F398">
        <v>10184</v>
      </c>
      <c r="G398">
        <v>32167</v>
      </c>
      <c r="H398" s="3">
        <v>42896</v>
      </c>
      <c r="I398" t="s">
        <v>612</v>
      </c>
      <c r="J398" t="s">
        <v>613</v>
      </c>
      <c r="K398">
        <v>1050013</v>
      </c>
      <c r="L398" t="s">
        <v>482</v>
      </c>
    </row>
    <row r="399" spans="1:12" x14ac:dyDescent="0.3">
      <c r="A399" t="s">
        <v>1014</v>
      </c>
      <c r="B399">
        <v>928</v>
      </c>
      <c r="C399" t="s">
        <v>310</v>
      </c>
      <c r="D399" t="s">
        <v>573</v>
      </c>
      <c r="E399">
        <v>44790</v>
      </c>
      <c r="F399">
        <v>40153</v>
      </c>
      <c r="G399">
        <v>11427</v>
      </c>
      <c r="H399" s="3">
        <v>45005</v>
      </c>
      <c r="I399" t="s">
        <v>617</v>
      </c>
      <c r="J399" t="s">
        <v>619</v>
      </c>
      <c r="K399">
        <v>140056</v>
      </c>
      <c r="L399" t="s">
        <v>312</v>
      </c>
    </row>
    <row r="400" spans="1:12" x14ac:dyDescent="0.3">
      <c r="A400" t="s">
        <v>1015</v>
      </c>
      <c r="B400">
        <v>384</v>
      </c>
      <c r="C400" t="s">
        <v>251</v>
      </c>
      <c r="D400" t="s">
        <v>589</v>
      </c>
      <c r="E400">
        <v>41148</v>
      </c>
      <c r="F400">
        <v>47488</v>
      </c>
      <c r="G400">
        <v>10658</v>
      </c>
      <c r="H400" s="3">
        <v>42493</v>
      </c>
      <c r="I400" t="s">
        <v>612</v>
      </c>
      <c r="J400" t="s">
        <v>619</v>
      </c>
      <c r="K400">
        <v>10068</v>
      </c>
      <c r="L400" t="s">
        <v>319</v>
      </c>
    </row>
    <row r="401" spans="1:12" x14ac:dyDescent="0.3">
      <c r="A401" t="s">
        <v>1016</v>
      </c>
      <c r="B401">
        <v>646</v>
      </c>
      <c r="C401" t="s">
        <v>391</v>
      </c>
      <c r="D401" t="s">
        <v>589</v>
      </c>
      <c r="E401">
        <v>44248</v>
      </c>
      <c r="F401">
        <v>15959</v>
      </c>
      <c r="G401">
        <v>39925</v>
      </c>
      <c r="H401" s="3">
        <v>45160</v>
      </c>
      <c r="I401" t="s">
        <v>612</v>
      </c>
      <c r="J401" t="s">
        <v>613</v>
      </c>
      <c r="K401">
        <v>730084</v>
      </c>
      <c r="L401" t="s">
        <v>393</v>
      </c>
    </row>
    <row r="402" spans="1:12" x14ac:dyDescent="0.3">
      <c r="A402" t="s">
        <v>1017</v>
      </c>
      <c r="B402">
        <v>477</v>
      </c>
      <c r="C402" t="s">
        <v>519</v>
      </c>
      <c r="D402" t="s">
        <v>573</v>
      </c>
      <c r="E402">
        <v>21795</v>
      </c>
      <c r="F402">
        <v>5730</v>
      </c>
      <c r="G402">
        <v>8750</v>
      </c>
      <c r="H402" s="3">
        <v>43856</v>
      </c>
      <c r="I402" t="s">
        <v>615</v>
      </c>
      <c r="J402" t="s">
        <v>613</v>
      </c>
      <c r="K402">
        <v>1550006</v>
      </c>
      <c r="L402" t="s">
        <v>521</v>
      </c>
    </row>
    <row r="403" spans="1:12" x14ac:dyDescent="0.3">
      <c r="A403" t="s">
        <v>1018</v>
      </c>
      <c r="B403">
        <v>83</v>
      </c>
      <c r="C403" t="s">
        <v>249</v>
      </c>
      <c r="D403" t="s">
        <v>573</v>
      </c>
      <c r="E403">
        <v>12400</v>
      </c>
      <c r="F403">
        <v>9942</v>
      </c>
      <c r="G403">
        <v>5942</v>
      </c>
      <c r="H403" s="3">
        <v>44067</v>
      </c>
      <c r="I403" t="s">
        <v>624</v>
      </c>
      <c r="J403" t="s">
        <v>619</v>
      </c>
      <c r="K403">
        <v>910182</v>
      </c>
      <c r="L403" t="s">
        <v>257</v>
      </c>
    </row>
    <row r="404" spans="1:12" x14ac:dyDescent="0.3">
      <c r="A404" t="s">
        <v>1019</v>
      </c>
      <c r="B404">
        <v>543</v>
      </c>
      <c r="C404" t="s">
        <v>386</v>
      </c>
      <c r="D404" t="s">
        <v>601</v>
      </c>
      <c r="E404">
        <v>19178</v>
      </c>
      <c r="F404">
        <v>20254</v>
      </c>
      <c r="G404">
        <v>32656</v>
      </c>
      <c r="H404" s="3">
        <v>44965</v>
      </c>
      <c r="I404" t="s">
        <v>624</v>
      </c>
      <c r="J404" t="s">
        <v>619</v>
      </c>
      <c r="K404">
        <v>1110166</v>
      </c>
      <c r="L404" t="s">
        <v>389</v>
      </c>
    </row>
    <row r="405" spans="1:12" x14ac:dyDescent="0.3">
      <c r="A405" t="s">
        <v>1020</v>
      </c>
      <c r="B405">
        <v>816</v>
      </c>
      <c r="C405" t="s">
        <v>273</v>
      </c>
      <c r="D405" t="s">
        <v>573</v>
      </c>
      <c r="E405">
        <v>42474</v>
      </c>
      <c r="F405">
        <v>4763</v>
      </c>
      <c r="G405">
        <v>3220</v>
      </c>
      <c r="H405" s="3">
        <v>42689</v>
      </c>
      <c r="I405" t="s">
        <v>615</v>
      </c>
      <c r="J405" t="s">
        <v>613</v>
      </c>
      <c r="K405">
        <v>80001</v>
      </c>
      <c r="L405" t="s">
        <v>275</v>
      </c>
    </row>
    <row r="406" spans="1:12" x14ac:dyDescent="0.3">
      <c r="A406" t="s">
        <v>1021</v>
      </c>
      <c r="B406">
        <v>416</v>
      </c>
      <c r="C406" t="s">
        <v>294</v>
      </c>
      <c r="D406" t="s">
        <v>573</v>
      </c>
      <c r="E406">
        <v>12286</v>
      </c>
      <c r="F406">
        <v>15871</v>
      </c>
      <c r="G406">
        <v>13910</v>
      </c>
      <c r="H406" s="3">
        <v>44270</v>
      </c>
      <c r="I406" t="s">
        <v>612</v>
      </c>
      <c r="J406" t="s">
        <v>619</v>
      </c>
      <c r="K406">
        <v>90149</v>
      </c>
      <c r="L406" t="s">
        <v>296</v>
      </c>
    </row>
    <row r="407" spans="1:12" x14ac:dyDescent="0.3">
      <c r="A407" t="s">
        <v>1022</v>
      </c>
      <c r="B407">
        <v>911</v>
      </c>
      <c r="C407" t="s">
        <v>350</v>
      </c>
      <c r="D407" t="s">
        <v>589</v>
      </c>
      <c r="E407">
        <v>7952</v>
      </c>
      <c r="F407">
        <v>49353</v>
      </c>
      <c r="G407">
        <v>42029</v>
      </c>
      <c r="H407" s="3">
        <v>42677</v>
      </c>
      <c r="I407" t="s">
        <v>612</v>
      </c>
      <c r="J407" t="s">
        <v>619</v>
      </c>
      <c r="K407">
        <v>700013</v>
      </c>
      <c r="L407" t="s">
        <v>351</v>
      </c>
    </row>
    <row r="408" spans="1:12" x14ac:dyDescent="0.3">
      <c r="A408" t="s">
        <v>1023</v>
      </c>
      <c r="B408">
        <v>942</v>
      </c>
      <c r="C408" t="s">
        <v>350</v>
      </c>
      <c r="D408" t="s">
        <v>573</v>
      </c>
      <c r="E408">
        <v>32084</v>
      </c>
      <c r="F408">
        <v>40161</v>
      </c>
      <c r="G408">
        <v>9044</v>
      </c>
      <c r="H408" s="3">
        <v>43082</v>
      </c>
      <c r="I408" t="s">
        <v>612</v>
      </c>
      <c r="J408" t="s">
        <v>619</v>
      </c>
      <c r="K408">
        <v>700013</v>
      </c>
      <c r="L408" t="s">
        <v>351</v>
      </c>
    </row>
    <row r="409" spans="1:12" x14ac:dyDescent="0.3">
      <c r="A409" t="s">
        <v>1024</v>
      </c>
      <c r="B409">
        <v>368</v>
      </c>
      <c r="C409" t="s">
        <v>386</v>
      </c>
      <c r="D409" t="s">
        <v>573</v>
      </c>
      <c r="E409">
        <v>47983</v>
      </c>
      <c r="F409">
        <v>25401</v>
      </c>
      <c r="G409">
        <v>23390</v>
      </c>
      <c r="H409" s="3">
        <v>42363</v>
      </c>
      <c r="I409" t="s">
        <v>617</v>
      </c>
      <c r="J409" t="s">
        <v>619</v>
      </c>
      <c r="K409">
        <v>1110166</v>
      </c>
      <c r="L409" t="s">
        <v>389</v>
      </c>
    </row>
    <row r="410" spans="1:12" x14ac:dyDescent="0.3">
      <c r="A410" t="s">
        <v>1025</v>
      </c>
      <c r="B410">
        <v>682</v>
      </c>
      <c r="C410" t="s">
        <v>386</v>
      </c>
      <c r="D410" t="s">
        <v>589</v>
      </c>
      <c r="E410">
        <v>49391</v>
      </c>
      <c r="F410">
        <v>21339</v>
      </c>
      <c r="G410">
        <v>16358</v>
      </c>
      <c r="H410" s="3">
        <v>42721</v>
      </c>
      <c r="I410" t="s">
        <v>617</v>
      </c>
      <c r="J410" t="s">
        <v>613</v>
      </c>
      <c r="K410">
        <v>1110166</v>
      </c>
      <c r="L410" t="s">
        <v>389</v>
      </c>
    </row>
    <row r="411" spans="1:12" x14ac:dyDescent="0.3">
      <c r="A411" t="s">
        <v>1026</v>
      </c>
      <c r="B411">
        <v>970</v>
      </c>
      <c r="C411" t="s">
        <v>249</v>
      </c>
      <c r="D411" t="s">
        <v>589</v>
      </c>
      <c r="E411">
        <v>43321</v>
      </c>
      <c r="F411">
        <v>5098</v>
      </c>
      <c r="G411">
        <v>39128</v>
      </c>
      <c r="H411" s="3">
        <v>42284</v>
      </c>
      <c r="I411" t="s">
        <v>617</v>
      </c>
      <c r="J411" t="s">
        <v>613</v>
      </c>
      <c r="K411">
        <v>910182</v>
      </c>
      <c r="L411" t="s">
        <v>257</v>
      </c>
    </row>
    <row r="412" spans="1:12" x14ac:dyDescent="0.3">
      <c r="A412" t="s">
        <v>1027</v>
      </c>
      <c r="B412">
        <v>524</v>
      </c>
      <c r="C412" t="s">
        <v>233</v>
      </c>
      <c r="D412" t="s">
        <v>583</v>
      </c>
      <c r="E412">
        <v>19274</v>
      </c>
      <c r="F412">
        <v>14425</v>
      </c>
      <c r="G412">
        <v>43618</v>
      </c>
      <c r="H412" s="3">
        <v>42172</v>
      </c>
      <c r="I412" t="s">
        <v>612</v>
      </c>
      <c r="J412" t="s">
        <v>619</v>
      </c>
      <c r="K412">
        <v>100186</v>
      </c>
      <c r="L412" t="s">
        <v>240</v>
      </c>
    </row>
    <row r="413" spans="1:12" x14ac:dyDescent="0.3">
      <c r="A413" t="s">
        <v>1028</v>
      </c>
      <c r="B413">
        <v>573</v>
      </c>
      <c r="C413" t="s">
        <v>409</v>
      </c>
      <c r="D413" t="s">
        <v>573</v>
      </c>
      <c r="E413">
        <v>25964</v>
      </c>
      <c r="F413">
        <v>48974</v>
      </c>
      <c r="G413">
        <v>9373</v>
      </c>
      <c r="H413" s="3">
        <v>43225</v>
      </c>
      <c r="I413" t="s">
        <v>617</v>
      </c>
      <c r="J413" t="s">
        <v>613</v>
      </c>
      <c r="K413">
        <v>1030063</v>
      </c>
      <c r="L413" t="s">
        <v>411</v>
      </c>
    </row>
    <row r="414" spans="1:12" x14ac:dyDescent="0.3">
      <c r="A414" t="s">
        <v>1029</v>
      </c>
      <c r="B414">
        <v>156</v>
      </c>
      <c r="C414" t="s">
        <v>523</v>
      </c>
      <c r="D414" t="s">
        <v>573</v>
      </c>
      <c r="E414">
        <v>2894</v>
      </c>
      <c r="F414">
        <v>26384</v>
      </c>
      <c r="G414">
        <v>38982</v>
      </c>
      <c r="H414" s="3">
        <v>42700</v>
      </c>
      <c r="I414" t="s">
        <v>615</v>
      </c>
      <c r="J414" t="s">
        <v>613</v>
      </c>
      <c r="K414">
        <v>800018</v>
      </c>
      <c r="L414" t="s">
        <v>526</v>
      </c>
    </row>
    <row r="415" spans="1:12" x14ac:dyDescent="0.3">
      <c r="A415" t="s">
        <v>1030</v>
      </c>
      <c r="B415">
        <v>948</v>
      </c>
      <c r="C415" t="s">
        <v>249</v>
      </c>
      <c r="D415" t="s">
        <v>589</v>
      </c>
      <c r="E415">
        <v>8342</v>
      </c>
      <c r="F415">
        <v>12978</v>
      </c>
      <c r="G415">
        <v>17816</v>
      </c>
      <c r="H415" s="3">
        <v>42312</v>
      </c>
      <c r="I415" t="s">
        <v>612</v>
      </c>
      <c r="J415" t="s">
        <v>613</v>
      </c>
      <c r="K415">
        <v>910182</v>
      </c>
      <c r="L415" t="s">
        <v>257</v>
      </c>
    </row>
    <row r="416" spans="1:12" x14ac:dyDescent="0.3">
      <c r="A416" t="s">
        <v>1031</v>
      </c>
      <c r="B416">
        <v>23</v>
      </c>
      <c r="C416" t="s">
        <v>422</v>
      </c>
      <c r="D416" t="s">
        <v>573</v>
      </c>
      <c r="E416">
        <v>37609</v>
      </c>
      <c r="F416">
        <v>17291</v>
      </c>
      <c r="G416">
        <v>34235</v>
      </c>
      <c r="H416" s="3">
        <v>44450</v>
      </c>
      <c r="I416" t="s">
        <v>617</v>
      </c>
      <c r="J416" t="s">
        <v>613</v>
      </c>
      <c r="K416">
        <v>120676</v>
      </c>
      <c r="L416" t="s">
        <v>423</v>
      </c>
    </row>
    <row r="417" spans="1:12" x14ac:dyDescent="0.3">
      <c r="A417" t="s">
        <v>1032</v>
      </c>
      <c r="B417">
        <v>821</v>
      </c>
      <c r="C417" t="s">
        <v>249</v>
      </c>
      <c r="D417" t="s">
        <v>589</v>
      </c>
      <c r="E417">
        <v>24247</v>
      </c>
      <c r="F417">
        <v>11460</v>
      </c>
      <c r="G417">
        <v>2403</v>
      </c>
      <c r="H417" s="3">
        <v>42678</v>
      </c>
      <c r="I417" t="s">
        <v>624</v>
      </c>
      <c r="J417" t="s">
        <v>613</v>
      </c>
      <c r="K417">
        <v>910182</v>
      </c>
      <c r="L417" t="s">
        <v>257</v>
      </c>
    </row>
    <row r="418" spans="1:12" x14ac:dyDescent="0.3">
      <c r="A418" t="s">
        <v>1033</v>
      </c>
      <c r="B418">
        <v>75</v>
      </c>
      <c r="C418" t="s">
        <v>499</v>
      </c>
      <c r="D418" t="s">
        <v>573</v>
      </c>
      <c r="E418">
        <v>24918</v>
      </c>
      <c r="F418">
        <v>31103</v>
      </c>
      <c r="G418">
        <v>40116</v>
      </c>
      <c r="H418" s="3">
        <v>43473</v>
      </c>
      <c r="I418" t="s">
        <v>615</v>
      </c>
      <c r="J418" t="s">
        <v>613</v>
      </c>
      <c r="K418">
        <v>650051</v>
      </c>
      <c r="L418" t="s">
        <v>501</v>
      </c>
    </row>
    <row r="419" spans="1:12" x14ac:dyDescent="0.3">
      <c r="A419" t="s">
        <v>1034</v>
      </c>
      <c r="B419">
        <v>560</v>
      </c>
      <c r="C419" t="s">
        <v>249</v>
      </c>
      <c r="D419" t="s">
        <v>573</v>
      </c>
      <c r="E419">
        <v>41932</v>
      </c>
      <c r="F419">
        <v>10036</v>
      </c>
      <c r="G419">
        <v>37287</v>
      </c>
      <c r="H419" s="3">
        <v>42640</v>
      </c>
      <c r="I419" t="s">
        <v>612</v>
      </c>
      <c r="J419" t="s">
        <v>613</v>
      </c>
      <c r="K419">
        <v>910182</v>
      </c>
      <c r="L419" t="s">
        <v>257</v>
      </c>
    </row>
    <row r="420" spans="1:12" x14ac:dyDescent="0.3">
      <c r="A420" t="s">
        <v>1035</v>
      </c>
      <c r="B420">
        <v>671</v>
      </c>
      <c r="C420" t="s">
        <v>249</v>
      </c>
      <c r="D420" t="s">
        <v>573</v>
      </c>
      <c r="E420">
        <v>37338</v>
      </c>
      <c r="F420">
        <v>10464</v>
      </c>
      <c r="G420">
        <v>4249</v>
      </c>
      <c r="H420" s="3">
        <v>44654</v>
      </c>
      <c r="I420" t="s">
        <v>615</v>
      </c>
      <c r="J420" t="s">
        <v>613</v>
      </c>
      <c r="K420">
        <v>910182</v>
      </c>
      <c r="L420" t="s">
        <v>257</v>
      </c>
    </row>
    <row r="421" spans="1:12" x14ac:dyDescent="0.3">
      <c r="A421" t="s">
        <v>1036</v>
      </c>
      <c r="B421">
        <v>404</v>
      </c>
      <c r="C421" t="s">
        <v>432</v>
      </c>
      <c r="D421" t="s">
        <v>573</v>
      </c>
      <c r="E421">
        <v>42545</v>
      </c>
      <c r="F421">
        <v>31228</v>
      </c>
      <c r="G421">
        <v>30112</v>
      </c>
      <c r="H421" s="3">
        <v>44769</v>
      </c>
      <c r="I421" t="s">
        <v>615</v>
      </c>
      <c r="J421" t="s">
        <v>619</v>
      </c>
      <c r="K421">
        <v>130067</v>
      </c>
      <c r="L421" t="s">
        <v>434</v>
      </c>
    </row>
    <row r="422" spans="1:12" x14ac:dyDescent="0.3">
      <c r="A422" t="s">
        <v>1037</v>
      </c>
      <c r="B422">
        <v>1000</v>
      </c>
      <c r="C422" t="s">
        <v>523</v>
      </c>
      <c r="D422" t="s">
        <v>589</v>
      </c>
      <c r="E422">
        <v>10929</v>
      </c>
      <c r="F422">
        <v>31016</v>
      </c>
      <c r="G422">
        <v>9251</v>
      </c>
      <c r="H422" s="3">
        <v>43278</v>
      </c>
      <c r="I422" t="s">
        <v>624</v>
      </c>
      <c r="J422" t="s">
        <v>619</v>
      </c>
      <c r="K422">
        <v>800018</v>
      </c>
      <c r="L422" t="s">
        <v>526</v>
      </c>
    </row>
    <row r="423" spans="1:12" x14ac:dyDescent="0.3">
      <c r="A423" t="s">
        <v>1038</v>
      </c>
      <c r="B423">
        <v>293</v>
      </c>
      <c r="C423" t="s">
        <v>246</v>
      </c>
      <c r="D423" t="s">
        <v>573</v>
      </c>
      <c r="E423">
        <v>15376</v>
      </c>
      <c r="F423">
        <v>7671</v>
      </c>
      <c r="G423">
        <v>42283</v>
      </c>
      <c r="H423" s="3">
        <v>44513</v>
      </c>
      <c r="I423" t="s">
        <v>617</v>
      </c>
      <c r="J423" t="s">
        <v>613</v>
      </c>
      <c r="K423">
        <v>110159</v>
      </c>
      <c r="L423" t="s">
        <v>248</v>
      </c>
    </row>
    <row r="424" spans="1:12" x14ac:dyDescent="0.3">
      <c r="A424" t="s">
        <v>1039</v>
      </c>
      <c r="B424">
        <v>518</v>
      </c>
      <c r="C424" t="s">
        <v>386</v>
      </c>
      <c r="D424" t="s">
        <v>573</v>
      </c>
      <c r="E424">
        <v>37830</v>
      </c>
      <c r="F424">
        <v>14329</v>
      </c>
      <c r="G424">
        <v>11765</v>
      </c>
      <c r="H424" s="3">
        <v>43942</v>
      </c>
      <c r="I424" t="s">
        <v>615</v>
      </c>
      <c r="J424" t="s">
        <v>619</v>
      </c>
      <c r="K424">
        <v>1110166</v>
      </c>
      <c r="L424" t="s">
        <v>389</v>
      </c>
    </row>
    <row r="425" spans="1:12" x14ac:dyDescent="0.3">
      <c r="A425" t="s">
        <v>1040</v>
      </c>
      <c r="B425">
        <v>498</v>
      </c>
      <c r="C425" t="s">
        <v>249</v>
      </c>
      <c r="D425" t="s">
        <v>573</v>
      </c>
      <c r="E425">
        <v>27580</v>
      </c>
      <c r="F425">
        <v>39661</v>
      </c>
      <c r="G425">
        <v>27019</v>
      </c>
      <c r="H425" s="3">
        <v>42462</v>
      </c>
      <c r="I425" t="s">
        <v>615</v>
      </c>
      <c r="J425" t="s">
        <v>613</v>
      </c>
      <c r="K425">
        <v>910182</v>
      </c>
      <c r="L425" t="s">
        <v>257</v>
      </c>
    </row>
    <row r="426" spans="1:12" x14ac:dyDescent="0.3">
      <c r="A426" t="s">
        <v>1041</v>
      </c>
      <c r="B426">
        <v>42</v>
      </c>
      <c r="C426" t="s">
        <v>330</v>
      </c>
      <c r="D426" t="s">
        <v>596</v>
      </c>
      <c r="E426">
        <v>45999</v>
      </c>
      <c r="F426">
        <v>41441</v>
      </c>
      <c r="G426">
        <v>13271</v>
      </c>
      <c r="H426" s="3">
        <v>44989</v>
      </c>
      <c r="I426" t="s">
        <v>612</v>
      </c>
      <c r="J426" t="s">
        <v>619</v>
      </c>
      <c r="K426">
        <v>690076</v>
      </c>
      <c r="L426" t="s">
        <v>337</v>
      </c>
    </row>
    <row r="427" spans="1:12" x14ac:dyDescent="0.3">
      <c r="A427" t="s">
        <v>1042</v>
      </c>
      <c r="B427">
        <v>339</v>
      </c>
      <c r="C427" t="s">
        <v>243</v>
      </c>
      <c r="D427" t="s">
        <v>573</v>
      </c>
      <c r="E427">
        <v>44429</v>
      </c>
      <c r="F427">
        <v>45656</v>
      </c>
      <c r="G427">
        <v>21035</v>
      </c>
      <c r="H427" s="3">
        <v>45150</v>
      </c>
      <c r="I427" t="s">
        <v>624</v>
      </c>
      <c r="J427" t="s">
        <v>613</v>
      </c>
      <c r="K427">
        <v>160051</v>
      </c>
      <c r="L427" t="s">
        <v>245</v>
      </c>
    </row>
    <row r="428" spans="1:12" x14ac:dyDescent="0.3">
      <c r="A428" t="s">
        <v>1043</v>
      </c>
      <c r="B428">
        <v>935</v>
      </c>
      <c r="C428" t="s">
        <v>344</v>
      </c>
      <c r="D428" t="s">
        <v>573</v>
      </c>
      <c r="E428">
        <v>30815</v>
      </c>
      <c r="F428">
        <v>38241</v>
      </c>
      <c r="G428">
        <v>26929</v>
      </c>
      <c r="H428" s="3">
        <v>43888</v>
      </c>
      <c r="I428" t="s">
        <v>612</v>
      </c>
      <c r="J428" t="s">
        <v>619</v>
      </c>
      <c r="K428">
        <v>910020</v>
      </c>
      <c r="L428" t="s">
        <v>346</v>
      </c>
    </row>
    <row r="429" spans="1:12" x14ac:dyDescent="0.3">
      <c r="A429" t="s">
        <v>1044</v>
      </c>
      <c r="B429">
        <v>169</v>
      </c>
      <c r="C429" t="s">
        <v>246</v>
      </c>
      <c r="D429" t="s">
        <v>573</v>
      </c>
      <c r="E429">
        <v>10860</v>
      </c>
      <c r="F429">
        <v>31361</v>
      </c>
      <c r="G429">
        <v>44406</v>
      </c>
      <c r="H429" s="3">
        <v>42243</v>
      </c>
      <c r="I429" t="s">
        <v>615</v>
      </c>
      <c r="J429" t="s">
        <v>613</v>
      </c>
      <c r="K429">
        <v>110159</v>
      </c>
      <c r="L429" t="s">
        <v>248</v>
      </c>
    </row>
    <row r="430" spans="1:12" x14ac:dyDescent="0.3">
      <c r="A430" t="s">
        <v>1045</v>
      </c>
      <c r="B430">
        <v>578</v>
      </c>
      <c r="C430" t="s">
        <v>265</v>
      </c>
      <c r="D430" t="s">
        <v>573</v>
      </c>
      <c r="E430">
        <v>16659</v>
      </c>
      <c r="F430">
        <v>36750</v>
      </c>
      <c r="G430">
        <v>36081</v>
      </c>
      <c r="H430" s="3">
        <v>44536</v>
      </c>
      <c r="I430" t="s">
        <v>617</v>
      </c>
      <c r="J430" t="s">
        <v>619</v>
      </c>
      <c r="K430">
        <v>30179</v>
      </c>
      <c r="L430" t="s">
        <v>272</v>
      </c>
    </row>
    <row r="431" spans="1:12" x14ac:dyDescent="0.3">
      <c r="A431" t="s">
        <v>1046</v>
      </c>
      <c r="B431">
        <v>757</v>
      </c>
      <c r="C431" t="s">
        <v>422</v>
      </c>
      <c r="D431" t="s">
        <v>573</v>
      </c>
      <c r="E431">
        <v>36152</v>
      </c>
      <c r="F431">
        <v>24444</v>
      </c>
      <c r="G431">
        <v>27684</v>
      </c>
      <c r="H431" s="3">
        <v>43286</v>
      </c>
      <c r="I431" t="s">
        <v>612</v>
      </c>
      <c r="J431" t="s">
        <v>619</v>
      </c>
      <c r="K431">
        <v>120676</v>
      </c>
      <c r="L431" t="s">
        <v>423</v>
      </c>
    </row>
    <row r="432" spans="1:12" x14ac:dyDescent="0.3">
      <c r="A432" t="s">
        <v>1047</v>
      </c>
      <c r="B432">
        <v>225</v>
      </c>
      <c r="C432" t="s">
        <v>249</v>
      </c>
      <c r="D432" t="s">
        <v>592</v>
      </c>
      <c r="E432">
        <v>48719</v>
      </c>
      <c r="F432">
        <v>32682</v>
      </c>
      <c r="G432">
        <v>2201</v>
      </c>
      <c r="H432" s="3">
        <v>44900</v>
      </c>
      <c r="I432" t="s">
        <v>612</v>
      </c>
      <c r="J432" t="s">
        <v>613</v>
      </c>
      <c r="K432">
        <v>910182</v>
      </c>
      <c r="L432" t="s">
        <v>257</v>
      </c>
    </row>
    <row r="433" spans="1:12" x14ac:dyDescent="0.3">
      <c r="A433" t="s">
        <v>1048</v>
      </c>
      <c r="B433">
        <v>473</v>
      </c>
      <c r="C433" t="s">
        <v>471</v>
      </c>
      <c r="D433" t="s">
        <v>573</v>
      </c>
      <c r="E433">
        <v>23402</v>
      </c>
      <c r="F433">
        <v>36779</v>
      </c>
      <c r="G433">
        <v>8465</v>
      </c>
      <c r="H433" s="3">
        <v>42734</v>
      </c>
      <c r="I433" t="s">
        <v>624</v>
      </c>
      <c r="J433" t="s">
        <v>613</v>
      </c>
      <c r="K433">
        <v>570241</v>
      </c>
      <c r="L433" t="s">
        <v>477</v>
      </c>
    </row>
    <row r="434" spans="1:12" x14ac:dyDescent="0.3">
      <c r="A434" t="s">
        <v>1049</v>
      </c>
      <c r="B434">
        <v>712</v>
      </c>
      <c r="C434" t="s">
        <v>249</v>
      </c>
      <c r="D434" t="s">
        <v>573</v>
      </c>
      <c r="E434">
        <v>7424</v>
      </c>
      <c r="F434">
        <v>19693</v>
      </c>
      <c r="G434">
        <v>15476</v>
      </c>
      <c r="H434" s="3">
        <v>44026</v>
      </c>
      <c r="I434" t="s">
        <v>612</v>
      </c>
      <c r="J434" t="s">
        <v>619</v>
      </c>
      <c r="K434">
        <v>910182</v>
      </c>
      <c r="L434" t="s">
        <v>257</v>
      </c>
    </row>
    <row r="435" spans="1:12" x14ac:dyDescent="0.3">
      <c r="A435" t="s">
        <v>1050</v>
      </c>
      <c r="B435">
        <v>528</v>
      </c>
      <c r="C435" t="s">
        <v>386</v>
      </c>
      <c r="D435" t="s">
        <v>573</v>
      </c>
      <c r="E435">
        <v>21329</v>
      </c>
      <c r="F435">
        <v>28059</v>
      </c>
      <c r="G435">
        <v>21273</v>
      </c>
      <c r="H435" s="3">
        <v>43987</v>
      </c>
      <c r="I435" t="s">
        <v>612</v>
      </c>
      <c r="J435" t="s">
        <v>613</v>
      </c>
      <c r="K435">
        <v>1110166</v>
      </c>
      <c r="L435" t="s">
        <v>389</v>
      </c>
    </row>
    <row r="436" spans="1:12" x14ac:dyDescent="0.3">
      <c r="A436" t="s">
        <v>1051</v>
      </c>
      <c r="B436">
        <v>293</v>
      </c>
      <c r="C436" t="s">
        <v>251</v>
      </c>
      <c r="D436" t="s">
        <v>589</v>
      </c>
      <c r="E436">
        <v>24397</v>
      </c>
      <c r="F436">
        <v>33948</v>
      </c>
      <c r="G436">
        <v>21843</v>
      </c>
      <c r="H436" s="3">
        <v>44474</v>
      </c>
      <c r="I436" t="s">
        <v>612</v>
      </c>
      <c r="J436" t="s">
        <v>619</v>
      </c>
      <c r="K436">
        <v>10068</v>
      </c>
      <c r="L436" t="s">
        <v>319</v>
      </c>
    </row>
    <row r="437" spans="1:12" x14ac:dyDescent="0.3">
      <c r="A437" t="s">
        <v>1052</v>
      </c>
      <c r="B437">
        <v>220</v>
      </c>
      <c r="C437" t="s">
        <v>402</v>
      </c>
      <c r="D437" t="s">
        <v>573</v>
      </c>
      <c r="E437">
        <v>28254</v>
      </c>
      <c r="F437">
        <v>4330</v>
      </c>
      <c r="G437">
        <v>35543</v>
      </c>
      <c r="H437" s="3">
        <v>43571</v>
      </c>
      <c r="I437" t="s">
        <v>615</v>
      </c>
      <c r="J437" t="s">
        <v>613</v>
      </c>
      <c r="K437">
        <v>720081</v>
      </c>
      <c r="L437" t="s">
        <v>406</v>
      </c>
    </row>
    <row r="438" spans="1:12" x14ac:dyDescent="0.3">
      <c r="A438" t="s">
        <v>1053</v>
      </c>
      <c r="B438">
        <v>593</v>
      </c>
      <c r="C438" t="s">
        <v>471</v>
      </c>
      <c r="D438" t="s">
        <v>589</v>
      </c>
      <c r="E438">
        <v>21263</v>
      </c>
      <c r="F438">
        <v>13944</v>
      </c>
      <c r="G438">
        <v>13186</v>
      </c>
      <c r="H438" s="3">
        <v>44687</v>
      </c>
      <c r="I438" t="s">
        <v>624</v>
      </c>
      <c r="J438" t="s">
        <v>619</v>
      </c>
      <c r="K438">
        <v>570241</v>
      </c>
      <c r="L438" t="s">
        <v>477</v>
      </c>
    </row>
    <row r="439" spans="1:12" x14ac:dyDescent="0.3">
      <c r="A439" t="s">
        <v>1054</v>
      </c>
      <c r="B439">
        <v>798</v>
      </c>
      <c r="C439" t="s">
        <v>386</v>
      </c>
      <c r="D439" t="s">
        <v>573</v>
      </c>
      <c r="E439">
        <v>47018</v>
      </c>
      <c r="F439">
        <v>11299</v>
      </c>
      <c r="G439">
        <v>12877</v>
      </c>
      <c r="H439" s="3">
        <v>42757</v>
      </c>
      <c r="I439" t="s">
        <v>612</v>
      </c>
      <c r="J439" t="s">
        <v>619</v>
      </c>
      <c r="K439">
        <v>1110166</v>
      </c>
      <c r="L439" t="s">
        <v>389</v>
      </c>
    </row>
    <row r="440" spans="1:12" x14ac:dyDescent="0.3">
      <c r="A440" t="s">
        <v>1055</v>
      </c>
      <c r="B440">
        <v>878</v>
      </c>
      <c r="C440" t="s">
        <v>249</v>
      </c>
      <c r="D440" t="s">
        <v>583</v>
      </c>
      <c r="E440">
        <v>25598</v>
      </c>
      <c r="F440">
        <v>12990</v>
      </c>
      <c r="G440">
        <v>41334</v>
      </c>
      <c r="H440" s="3">
        <v>42396</v>
      </c>
      <c r="I440" t="s">
        <v>612</v>
      </c>
      <c r="J440" t="s">
        <v>619</v>
      </c>
      <c r="K440">
        <v>910182</v>
      </c>
      <c r="L440" t="s">
        <v>257</v>
      </c>
    </row>
    <row r="441" spans="1:12" x14ac:dyDescent="0.3">
      <c r="A441" t="s">
        <v>1056</v>
      </c>
      <c r="B441">
        <v>386</v>
      </c>
      <c r="C441" t="s">
        <v>471</v>
      </c>
      <c r="D441" t="s">
        <v>589</v>
      </c>
      <c r="E441">
        <v>46646</v>
      </c>
      <c r="F441">
        <v>37932</v>
      </c>
      <c r="G441">
        <v>16778</v>
      </c>
      <c r="H441" s="3">
        <v>43613</v>
      </c>
      <c r="I441" t="s">
        <v>612</v>
      </c>
      <c r="J441" t="s">
        <v>613</v>
      </c>
      <c r="K441">
        <v>570241</v>
      </c>
      <c r="L441" t="s">
        <v>477</v>
      </c>
    </row>
    <row r="442" spans="1:12" x14ac:dyDescent="0.3">
      <c r="A442" t="s">
        <v>1057</v>
      </c>
      <c r="B442">
        <v>577</v>
      </c>
      <c r="C442" t="s">
        <v>249</v>
      </c>
      <c r="D442" t="s">
        <v>573</v>
      </c>
      <c r="E442">
        <v>22142</v>
      </c>
      <c r="F442">
        <v>36185</v>
      </c>
      <c r="G442">
        <v>14611</v>
      </c>
      <c r="H442" s="3">
        <v>44058</v>
      </c>
      <c r="I442" t="s">
        <v>612</v>
      </c>
      <c r="J442" t="s">
        <v>613</v>
      </c>
      <c r="K442">
        <v>910182</v>
      </c>
      <c r="L442" t="s">
        <v>257</v>
      </c>
    </row>
    <row r="443" spans="1:12" x14ac:dyDescent="0.3">
      <c r="A443" t="s">
        <v>1058</v>
      </c>
      <c r="B443">
        <v>657</v>
      </c>
      <c r="C443" t="s">
        <v>386</v>
      </c>
      <c r="D443" t="s">
        <v>589</v>
      </c>
      <c r="E443">
        <v>26005</v>
      </c>
      <c r="F443">
        <v>13748</v>
      </c>
      <c r="G443">
        <v>37107</v>
      </c>
      <c r="H443" s="3">
        <v>44966</v>
      </c>
      <c r="I443" t="s">
        <v>612</v>
      </c>
      <c r="J443" t="s">
        <v>613</v>
      </c>
      <c r="K443">
        <v>1110166</v>
      </c>
      <c r="L443" t="s">
        <v>389</v>
      </c>
    </row>
    <row r="444" spans="1:12" x14ac:dyDescent="0.3">
      <c r="A444" t="s">
        <v>1059</v>
      </c>
      <c r="B444">
        <v>82</v>
      </c>
      <c r="C444" t="s">
        <v>285</v>
      </c>
      <c r="D444" t="s">
        <v>573</v>
      </c>
      <c r="E444">
        <v>47582</v>
      </c>
      <c r="F444">
        <v>11912</v>
      </c>
      <c r="G444">
        <v>7947</v>
      </c>
      <c r="H444" s="3">
        <v>43353</v>
      </c>
      <c r="I444" t="s">
        <v>615</v>
      </c>
      <c r="J444" t="s">
        <v>619</v>
      </c>
      <c r="K444">
        <v>240005</v>
      </c>
      <c r="L444" t="s">
        <v>287</v>
      </c>
    </row>
    <row r="445" spans="1:12" x14ac:dyDescent="0.3">
      <c r="A445" t="s">
        <v>1060</v>
      </c>
      <c r="B445">
        <v>698</v>
      </c>
      <c r="C445" t="s">
        <v>409</v>
      </c>
      <c r="D445" t="s">
        <v>583</v>
      </c>
      <c r="E445">
        <v>18583</v>
      </c>
      <c r="F445">
        <v>16214</v>
      </c>
      <c r="G445">
        <v>38080</v>
      </c>
      <c r="H445" s="3">
        <v>42719</v>
      </c>
      <c r="I445" t="s">
        <v>612</v>
      </c>
      <c r="J445" t="s">
        <v>619</v>
      </c>
      <c r="K445">
        <v>1030063</v>
      </c>
      <c r="L445" t="s">
        <v>411</v>
      </c>
    </row>
    <row r="446" spans="1:12" x14ac:dyDescent="0.3">
      <c r="A446" t="s">
        <v>1061</v>
      </c>
      <c r="B446">
        <v>506</v>
      </c>
      <c r="C446" t="s">
        <v>523</v>
      </c>
      <c r="D446" t="s">
        <v>573</v>
      </c>
      <c r="E446">
        <v>8042</v>
      </c>
      <c r="F446">
        <v>13941</v>
      </c>
      <c r="G446">
        <v>38360</v>
      </c>
      <c r="H446" s="3">
        <v>45196</v>
      </c>
      <c r="I446" t="s">
        <v>615</v>
      </c>
      <c r="J446" t="s">
        <v>619</v>
      </c>
      <c r="K446">
        <v>800018</v>
      </c>
      <c r="L446" t="s">
        <v>526</v>
      </c>
    </row>
    <row r="447" spans="1:12" x14ac:dyDescent="0.3">
      <c r="A447" t="s">
        <v>1062</v>
      </c>
      <c r="B447">
        <v>559</v>
      </c>
      <c r="C447" t="s">
        <v>258</v>
      </c>
      <c r="D447" t="s">
        <v>587</v>
      </c>
      <c r="E447">
        <v>15565</v>
      </c>
      <c r="F447">
        <v>44896</v>
      </c>
      <c r="G447">
        <v>37509</v>
      </c>
      <c r="H447" s="3">
        <v>44065</v>
      </c>
      <c r="I447" t="s">
        <v>624</v>
      </c>
      <c r="J447" t="s">
        <v>613</v>
      </c>
      <c r="K447">
        <v>250029</v>
      </c>
      <c r="L447" t="s">
        <v>264</v>
      </c>
    </row>
    <row r="448" spans="1:12" x14ac:dyDescent="0.3">
      <c r="A448" t="s">
        <v>1063</v>
      </c>
      <c r="B448">
        <v>395</v>
      </c>
      <c r="C448" t="s">
        <v>529</v>
      </c>
      <c r="D448" t="s">
        <v>573</v>
      </c>
      <c r="E448">
        <v>48648</v>
      </c>
      <c r="F448">
        <v>33186</v>
      </c>
      <c r="G448">
        <v>37869</v>
      </c>
      <c r="H448" s="3">
        <v>44976</v>
      </c>
      <c r="I448" t="s">
        <v>612</v>
      </c>
      <c r="J448" t="s">
        <v>613</v>
      </c>
      <c r="K448">
        <v>210563</v>
      </c>
      <c r="L448" t="s">
        <v>531</v>
      </c>
    </row>
    <row r="449" spans="1:12" x14ac:dyDescent="0.3">
      <c r="A449" t="s">
        <v>1064</v>
      </c>
      <c r="B449">
        <v>546</v>
      </c>
      <c r="C449" t="s">
        <v>265</v>
      </c>
      <c r="D449" t="s">
        <v>573</v>
      </c>
      <c r="E449">
        <v>7958</v>
      </c>
      <c r="F449">
        <v>15813</v>
      </c>
      <c r="G449">
        <v>7142</v>
      </c>
      <c r="H449" s="3">
        <v>42593</v>
      </c>
      <c r="I449" t="s">
        <v>624</v>
      </c>
      <c r="J449" t="s">
        <v>619</v>
      </c>
      <c r="K449">
        <v>30179</v>
      </c>
      <c r="L449" t="s">
        <v>272</v>
      </c>
    </row>
    <row r="450" spans="1:12" x14ac:dyDescent="0.3">
      <c r="A450" t="s">
        <v>1065</v>
      </c>
      <c r="B450">
        <v>936</v>
      </c>
      <c r="C450" t="s">
        <v>350</v>
      </c>
      <c r="D450" t="s">
        <v>573</v>
      </c>
      <c r="E450">
        <v>17455</v>
      </c>
      <c r="F450">
        <v>48914</v>
      </c>
      <c r="G450">
        <v>30795</v>
      </c>
      <c r="H450" s="3">
        <v>45288</v>
      </c>
      <c r="I450" t="s">
        <v>612</v>
      </c>
      <c r="J450" t="s">
        <v>619</v>
      </c>
      <c r="K450">
        <v>700013</v>
      </c>
      <c r="L450" t="s">
        <v>351</v>
      </c>
    </row>
    <row r="451" spans="1:12" x14ac:dyDescent="0.3">
      <c r="A451" t="s">
        <v>1066</v>
      </c>
      <c r="B451">
        <v>284</v>
      </c>
      <c r="C451" t="s">
        <v>330</v>
      </c>
      <c r="D451" t="s">
        <v>573</v>
      </c>
      <c r="E451">
        <v>9155</v>
      </c>
      <c r="F451">
        <v>4603</v>
      </c>
      <c r="G451">
        <v>8796</v>
      </c>
      <c r="H451" s="3">
        <v>42443</v>
      </c>
      <c r="I451" t="s">
        <v>615</v>
      </c>
      <c r="J451" t="s">
        <v>619</v>
      </c>
      <c r="K451">
        <v>690076</v>
      </c>
      <c r="L451" t="s">
        <v>337</v>
      </c>
    </row>
    <row r="452" spans="1:12" x14ac:dyDescent="0.3">
      <c r="A452" t="s">
        <v>1067</v>
      </c>
      <c r="B452">
        <v>151</v>
      </c>
      <c r="C452" t="s">
        <v>529</v>
      </c>
      <c r="D452" t="s">
        <v>589</v>
      </c>
      <c r="E452">
        <v>47525</v>
      </c>
      <c r="F452">
        <v>44521</v>
      </c>
      <c r="G452">
        <v>12149</v>
      </c>
      <c r="H452" s="3">
        <v>44235</v>
      </c>
      <c r="I452" t="s">
        <v>615</v>
      </c>
      <c r="J452" t="s">
        <v>613</v>
      </c>
      <c r="K452">
        <v>210563</v>
      </c>
      <c r="L452" t="s">
        <v>531</v>
      </c>
    </row>
    <row r="453" spans="1:12" x14ac:dyDescent="0.3">
      <c r="A453" t="s">
        <v>1068</v>
      </c>
      <c r="B453">
        <v>773</v>
      </c>
      <c r="C453" t="s">
        <v>265</v>
      </c>
      <c r="D453" t="s">
        <v>589</v>
      </c>
      <c r="E453">
        <v>30562</v>
      </c>
      <c r="F453">
        <v>5924</v>
      </c>
      <c r="G453">
        <v>31221</v>
      </c>
      <c r="H453" s="3">
        <v>45262</v>
      </c>
      <c r="I453" t="s">
        <v>615</v>
      </c>
      <c r="J453" t="s">
        <v>613</v>
      </c>
      <c r="K453">
        <v>30179</v>
      </c>
      <c r="L453" t="s">
        <v>272</v>
      </c>
    </row>
    <row r="454" spans="1:12" x14ac:dyDescent="0.3">
      <c r="A454" t="s">
        <v>1069</v>
      </c>
      <c r="B454">
        <v>522</v>
      </c>
      <c r="C454" t="s">
        <v>523</v>
      </c>
      <c r="D454" t="s">
        <v>573</v>
      </c>
      <c r="E454">
        <v>23216</v>
      </c>
      <c r="F454">
        <v>47835</v>
      </c>
      <c r="G454">
        <v>13100</v>
      </c>
      <c r="H454" s="3">
        <v>44674</v>
      </c>
      <c r="I454" t="s">
        <v>612</v>
      </c>
      <c r="J454" t="s">
        <v>613</v>
      </c>
      <c r="K454">
        <v>800018</v>
      </c>
      <c r="L454" t="s">
        <v>526</v>
      </c>
    </row>
    <row r="455" spans="1:12" x14ac:dyDescent="0.3">
      <c r="A455" t="s">
        <v>1070</v>
      </c>
      <c r="B455">
        <v>196</v>
      </c>
      <c r="C455" t="s">
        <v>541</v>
      </c>
      <c r="D455" t="s">
        <v>573</v>
      </c>
      <c r="E455">
        <v>7435</v>
      </c>
      <c r="F455">
        <v>38584</v>
      </c>
      <c r="G455">
        <v>44433</v>
      </c>
      <c r="H455" s="3">
        <v>43241</v>
      </c>
      <c r="I455" t="s">
        <v>615</v>
      </c>
      <c r="J455" t="s">
        <v>613</v>
      </c>
      <c r="K455">
        <v>560090</v>
      </c>
      <c r="L455" t="s">
        <v>544</v>
      </c>
    </row>
    <row r="456" spans="1:12" x14ac:dyDescent="0.3">
      <c r="A456" t="s">
        <v>1071</v>
      </c>
      <c r="B456">
        <v>84</v>
      </c>
      <c r="C456" t="s">
        <v>265</v>
      </c>
      <c r="D456" t="s">
        <v>592</v>
      </c>
      <c r="E456">
        <v>2755</v>
      </c>
      <c r="F456">
        <v>3382</v>
      </c>
      <c r="G456">
        <v>13369</v>
      </c>
      <c r="H456" s="3">
        <v>43155</v>
      </c>
      <c r="I456" t="s">
        <v>615</v>
      </c>
      <c r="J456" t="s">
        <v>619</v>
      </c>
      <c r="K456">
        <v>30179</v>
      </c>
      <c r="L456" t="s">
        <v>272</v>
      </c>
    </row>
    <row r="457" spans="1:12" x14ac:dyDescent="0.3">
      <c r="A457" t="s">
        <v>1072</v>
      </c>
      <c r="B457">
        <v>839</v>
      </c>
      <c r="C457" t="s">
        <v>461</v>
      </c>
      <c r="D457" t="s">
        <v>579</v>
      </c>
      <c r="E457">
        <v>38165</v>
      </c>
      <c r="F457">
        <v>45635</v>
      </c>
      <c r="G457">
        <v>8432</v>
      </c>
      <c r="H457" s="3">
        <v>43056</v>
      </c>
      <c r="I457" t="s">
        <v>615</v>
      </c>
      <c r="J457" t="s">
        <v>619</v>
      </c>
      <c r="K457">
        <v>440052</v>
      </c>
      <c r="L457" t="s">
        <v>467</v>
      </c>
    </row>
    <row r="458" spans="1:12" x14ac:dyDescent="0.3">
      <c r="A458" t="s">
        <v>1073</v>
      </c>
      <c r="B458">
        <v>956</v>
      </c>
      <c r="C458" t="s">
        <v>280</v>
      </c>
      <c r="D458" t="s">
        <v>573</v>
      </c>
      <c r="E458">
        <v>19141</v>
      </c>
      <c r="F458">
        <v>42780</v>
      </c>
      <c r="G458">
        <v>3447</v>
      </c>
      <c r="H458" s="3">
        <v>42334</v>
      </c>
      <c r="I458" t="s">
        <v>612</v>
      </c>
      <c r="J458" t="s">
        <v>613</v>
      </c>
      <c r="K458">
        <v>50678</v>
      </c>
      <c r="L458" t="s">
        <v>363</v>
      </c>
    </row>
    <row r="459" spans="1:12" x14ac:dyDescent="0.3">
      <c r="A459" t="s">
        <v>1074</v>
      </c>
      <c r="B459">
        <v>481</v>
      </c>
      <c r="C459" t="s">
        <v>422</v>
      </c>
      <c r="D459" t="s">
        <v>573</v>
      </c>
      <c r="E459">
        <v>22620</v>
      </c>
      <c r="F459">
        <v>40095</v>
      </c>
      <c r="G459">
        <v>36709</v>
      </c>
      <c r="H459" s="3">
        <v>44085</v>
      </c>
      <c r="I459" t="s">
        <v>615</v>
      </c>
      <c r="J459" t="s">
        <v>619</v>
      </c>
      <c r="K459">
        <v>120676</v>
      </c>
      <c r="L459" t="s">
        <v>423</v>
      </c>
    </row>
    <row r="460" spans="1:12" x14ac:dyDescent="0.3">
      <c r="A460" t="s">
        <v>1075</v>
      </c>
      <c r="B460">
        <v>582</v>
      </c>
      <c r="C460" t="s">
        <v>471</v>
      </c>
      <c r="D460" t="s">
        <v>573</v>
      </c>
      <c r="E460">
        <v>9130</v>
      </c>
      <c r="F460">
        <v>41455</v>
      </c>
      <c r="G460">
        <v>39015</v>
      </c>
      <c r="H460" s="3">
        <v>42468</v>
      </c>
      <c r="I460" t="s">
        <v>615</v>
      </c>
      <c r="J460" t="s">
        <v>613</v>
      </c>
      <c r="K460">
        <v>570241</v>
      </c>
      <c r="L460" t="s">
        <v>477</v>
      </c>
    </row>
    <row r="461" spans="1:12" x14ac:dyDescent="0.3">
      <c r="A461" t="s">
        <v>1076</v>
      </c>
      <c r="B461">
        <v>794</v>
      </c>
      <c r="C461" t="s">
        <v>548</v>
      </c>
      <c r="D461" t="s">
        <v>573</v>
      </c>
      <c r="E461">
        <v>32920</v>
      </c>
      <c r="F461">
        <v>13561</v>
      </c>
      <c r="G461">
        <v>4550</v>
      </c>
      <c r="H461" s="3">
        <v>44817</v>
      </c>
      <c r="I461" t="s">
        <v>624</v>
      </c>
      <c r="J461" t="s">
        <v>613</v>
      </c>
      <c r="K461">
        <v>680026</v>
      </c>
      <c r="L461" t="s">
        <v>551</v>
      </c>
    </row>
    <row r="462" spans="1:12" x14ac:dyDescent="0.3">
      <c r="A462" t="s">
        <v>1077</v>
      </c>
      <c r="B462">
        <v>278</v>
      </c>
      <c r="C462" t="s">
        <v>354</v>
      </c>
      <c r="D462" t="s">
        <v>592</v>
      </c>
      <c r="E462">
        <v>24249</v>
      </c>
      <c r="F462">
        <v>24238</v>
      </c>
      <c r="G462">
        <v>34346</v>
      </c>
      <c r="H462" s="3">
        <v>44183</v>
      </c>
      <c r="I462" t="s">
        <v>615</v>
      </c>
      <c r="J462" t="s">
        <v>619</v>
      </c>
      <c r="K462">
        <v>70364</v>
      </c>
      <c r="L462" t="s">
        <v>356</v>
      </c>
    </row>
    <row r="463" spans="1:12" x14ac:dyDescent="0.3">
      <c r="A463" t="s">
        <v>1078</v>
      </c>
      <c r="B463">
        <v>12</v>
      </c>
      <c r="C463" t="s">
        <v>468</v>
      </c>
      <c r="D463" t="s">
        <v>601</v>
      </c>
      <c r="E463">
        <v>8327</v>
      </c>
      <c r="F463">
        <v>26766</v>
      </c>
      <c r="G463">
        <v>7523</v>
      </c>
      <c r="H463" s="3">
        <v>42847</v>
      </c>
      <c r="I463" t="s">
        <v>612</v>
      </c>
      <c r="J463" t="s">
        <v>619</v>
      </c>
      <c r="K463">
        <v>630081</v>
      </c>
      <c r="L463" t="s">
        <v>470</v>
      </c>
    </row>
    <row r="464" spans="1:12" x14ac:dyDescent="0.3">
      <c r="A464" t="s">
        <v>1079</v>
      </c>
      <c r="B464">
        <v>663</v>
      </c>
      <c r="C464" t="s">
        <v>310</v>
      </c>
      <c r="D464" t="s">
        <v>589</v>
      </c>
      <c r="E464">
        <v>12956</v>
      </c>
      <c r="F464">
        <v>6023</v>
      </c>
      <c r="G464">
        <v>19433</v>
      </c>
      <c r="H464" s="3">
        <v>44546</v>
      </c>
      <c r="I464" t="s">
        <v>612</v>
      </c>
      <c r="J464" t="s">
        <v>619</v>
      </c>
      <c r="K464">
        <v>140056</v>
      </c>
      <c r="L464" t="s">
        <v>312</v>
      </c>
    </row>
    <row r="465" spans="1:12" x14ac:dyDescent="0.3">
      <c r="A465" t="s">
        <v>1080</v>
      </c>
      <c r="B465">
        <v>218</v>
      </c>
      <c r="C465" t="s">
        <v>233</v>
      </c>
      <c r="D465" t="s">
        <v>573</v>
      </c>
      <c r="E465">
        <v>24675</v>
      </c>
      <c r="F465">
        <v>32500</v>
      </c>
      <c r="G465">
        <v>18841</v>
      </c>
      <c r="H465" s="3">
        <v>42310</v>
      </c>
      <c r="I465" t="s">
        <v>615</v>
      </c>
      <c r="J465" t="s">
        <v>619</v>
      </c>
      <c r="K465">
        <v>100186</v>
      </c>
      <c r="L465" t="s">
        <v>240</v>
      </c>
    </row>
    <row r="466" spans="1:12" x14ac:dyDescent="0.3">
      <c r="A466" t="s">
        <v>1081</v>
      </c>
      <c r="B466">
        <v>221</v>
      </c>
      <c r="C466" t="s">
        <v>409</v>
      </c>
      <c r="D466" t="s">
        <v>589</v>
      </c>
      <c r="E466">
        <v>25142</v>
      </c>
      <c r="F466">
        <v>43445</v>
      </c>
      <c r="G466">
        <v>32432</v>
      </c>
      <c r="H466" s="3">
        <v>44133</v>
      </c>
      <c r="I466" t="s">
        <v>612</v>
      </c>
      <c r="J466" t="s">
        <v>619</v>
      </c>
      <c r="K466">
        <v>1030063</v>
      </c>
      <c r="L466" t="s">
        <v>411</v>
      </c>
    </row>
    <row r="467" spans="1:12" x14ac:dyDescent="0.3">
      <c r="A467" t="s">
        <v>1082</v>
      </c>
      <c r="B467">
        <v>177</v>
      </c>
      <c r="C467" t="s">
        <v>324</v>
      </c>
      <c r="D467" t="s">
        <v>589</v>
      </c>
      <c r="E467">
        <v>6122</v>
      </c>
      <c r="F467">
        <v>23307</v>
      </c>
      <c r="G467">
        <v>41404</v>
      </c>
      <c r="H467" s="3">
        <v>42398</v>
      </c>
      <c r="I467" t="s">
        <v>624</v>
      </c>
      <c r="J467" t="s">
        <v>613</v>
      </c>
      <c r="K467">
        <v>710002</v>
      </c>
      <c r="L467" t="s">
        <v>329</v>
      </c>
    </row>
    <row r="468" spans="1:12" x14ac:dyDescent="0.3">
      <c r="A468" t="s">
        <v>1083</v>
      </c>
      <c r="B468">
        <v>798</v>
      </c>
      <c r="C468" t="s">
        <v>386</v>
      </c>
      <c r="D468" t="s">
        <v>573</v>
      </c>
      <c r="E468">
        <v>32807</v>
      </c>
      <c r="F468">
        <v>28656</v>
      </c>
      <c r="G468">
        <v>43019</v>
      </c>
      <c r="H468" s="3">
        <v>42575</v>
      </c>
      <c r="I468" t="s">
        <v>615</v>
      </c>
      <c r="J468" t="s">
        <v>619</v>
      </c>
      <c r="K468">
        <v>1110166</v>
      </c>
      <c r="L468" t="s">
        <v>389</v>
      </c>
    </row>
    <row r="469" spans="1:12" x14ac:dyDescent="0.3">
      <c r="A469" t="s">
        <v>1084</v>
      </c>
      <c r="B469">
        <v>486</v>
      </c>
      <c r="C469" t="s">
        <v>368</v>
      </c>
      <c r="D469" t="s">
        <v>573</v>
      </c>
      <c r="E469">
        <v>28099</v>
      </c>
      <c r="F469">
        <v>24496</v>
      </c>
      <c r="G469">
        <v>17057</v>
      </c>
      <c r="H469" s="3">
        <v>43776</v>
      </c>
      <c r="I469" t="s">
        <v>612</v>
      </c>
      <c r="J469" t="s">
        <v>613</v>
      </c>
      <c r="K469">
        <v>790102</v>
      </c>
      <c r="L469" t="s">
        <v>370</v>
      </c>
    </row>
    <row r="470" spans="1:12" x14ac:dyDescent="0.3">
      <c r="A470" t="s">
        <v>1085</v>
      </c>
      <c r="B470">
        <v>533</v>
      </c>
      <c r="C470" t="s">
        <v>523</v>
      </c>
      <c r="D470" t="s">
        <v>589</v>
      </c>
      <c r="E470">
        <v>12800</v>
      </c>
      <c r="F470">
        <v>10985</v>
      </c>
      <c r="G470">
        <v>29199</v>
      </c>
      <c r="H470" s="3">
        <v>44523</v>
      </c>
      <c r="I470" t="s">
        <v>612</v>
      </c>
      <c r="J470" t="s">
        <v>613</v>
      </c>
      <c r="K470">
        <v>800018</v>
      </c>
      <c r="L470" t="s">
        <v>526</v>
      </c>
    </row>
    <row r="471" spans="1:12" x14ac:dyDescent="0.3">
      <c r="A471" t="s">
        <v>1086</v>
      </c>
      <c r="B471">
        <v>125</v>
      </c>
      <c r="C471" t="s">
        <v>481</v>
      </c>
      <c r="D471" t="s">
        <v>573</v>
      </c>
      <c r="E471">
        <v>45082</v>
      </c>
      <c r="F471">
        <v>19856</v>
      </c>
      <c r="G471">
        <v>5936</v>
      </c>
      <c r="H471" s="3">
        <v>42749</v>
      </c>
      <c r="I471" t="s">
        <v>612</v>
      </c>
      <c r="J471" t="s">
        <v>613</v>
      </c>
      <c r="K471">
        <v>1050013</v>
      </c>
      <c r="L471" t="s">
        <v>482</v>
      </c>
    </row>
    <row r="472" spans="1:12" x14ac:dyDescent="0.3">
      <c r="A472" t="s">
        <v>1087</v>
      </c>
      <c r="B472">
        <v>791</v>
      </c>
      <c r="C472" t="s">
        <v>563</v>
      </c>
      <c r="D472" t="s">
        <v>589</v>
      </c>
      <c r="E472">
        <v>3521</v>
      </c>
      <c r="F472">
        <v>45484</v>
      </c>
      <c r="G472">
        <v>3933</v>
      </c>
      <c r="H472" s="3">
        <v>45030</v>
      </c>
      <c r="I472" t="s">
        <v>615</v>
      </c>
      <c r="J472" t="s">
        <v>619</v>
      </c>
      <c r="K472">
        <v>1440051</v>
      </c>
      <c r="L472" t="s">
        <v>565</v>
      </c>
    </row>
    <row r="473" spans="1:12" x14ac:dyDescent="0.3">
      <c r="A473" t="s">
        <v>1088</v>
      </c>
      <c r="B473">
        <v>291</v>
      </c>
      <c r="C473" t="s">
        <v>233</v>
      </c>
      <c r="D473" t="s">
        <v>589</v>
      </c>
      <c r="E473">
        <v>32240</v>
      </c>
      <c r="F473">
        <v>19746</v>
      </c>
      <c r="G473">
        <v>37052</v>
      </c>
      <c r="H473" s="3">
        <v>44722</v>
      </c>
      <c r="I473" t="s">
        <v>624</v>
      </c>
      <c r="J473" t="s">
        <v>619</v>
      </c>
      <c r="K473">
        <v>100186</v>
      </c>
      <c r="L473" t="s">
        <v>240</v>
      </c>
    </row>
    <row r="474" spans="1:12" x14ac:dyDescent="0.3">
      <c r="A474" t="s">
        <v>1089</v>
      </c>
      <c r="B474">
        <v>926</v>
      </c>
      <c r="C474" t="s">
        <v>330</v>
      </c>
      <c r="D474" t="s">
        <v>596</v>
      </c>
      <c r="E474">
        <v>22497</v>
      </c>
      <c r="F474">
        <v>25306</v>
      </c>
      <c r="G474">
        <v>7878</v>
      </c>
      <c r="H474" s="3">
        <v>43192</v>
      </c>
      <c r="I474" t="s">
        <v>612</v>
      </c>
      <c r="J474" t="s">
        <v>613</v>
      </c>
      <c r="K474">
        <v>690076</v>
      </c>
      <c r="L474" t="s">
        <v>337</v>
      </c>
    </row>
    <row r="475" spans="1:12" x14ac:dyDescent="0.3">
      <c r="A475" t="s">
        <v>1090</v>
      </c>
      <c r="B475">
        <v>358</v>
      </c>
      <c r="C475" t="s">
        <v>330</v>
      </c>
      <c r="D475" t="s">
        <v>583</v>
      </c>
      <c r="E475">
        <v>23237</v>
      </c>
      <c r="F475">
        <v>44519</v>
      </c>
      <c r="G475">
        <v>8007</v>
      </c>
      <c r="H475" s="3">
        <v>43458</v>
      </c>
      <c r="I475" t="s">
        <v>624</v>
      </c>
      <c r="J475" t="s">
        <v>613</v>
      </c>
      <c r="K475">
        <v>690076</v>
      </c>
      <c r="L475" t="s">
        <v>337</v>
      </c>
    </row>
    <row r="476" spans="1:12" x14ac:dyDescent="0.3">
      <c r="A476" t="s">
        <v>1091</v>
      </c>
      <c r="B476">
        <v>121</v>
      </c>
      <c r="C476" t="s">
        <v>249</v>
      </c>
      <c r="D476" t="s">
        <v>589</v>
      </c>
      <c r="E476">
        <v>48867</v>
      </c>
      <c r="F476">
        <v>47772</v>
      </c>
      <c r="G476">
        <v>6069</v>
      </c>
      <c r="H476" s="3">
        <v>45228</v>
      </c>
      <c r="I476" t="s">
        <v>624</v>
      </c>
      <c r="J476" t="s">
        <v>613</v>
      </c>
      <c r="K476">
        <v>910182</v>
      </c>
      <c r="L476" t="s">
        <v>257</v>
      </c>
    </row>
    <row r="477" spans="1:12" x14ac:dyDescent="0.3">
      <c r="A477" t="s">
        <v>1092</v>
      </c>
      <c r="B477">
        <v>86</v>
      </c>
      <c r="C477" t="s">
        <v>386</v>
      </c>
      <c r="D477" t="s">
        <v>573</v>
      </c>
      <c r="E477">
        <v>29859</v>
      </c>
      <c r="F477">
        <v>12079</v>
      </c>
      <c r="G477">
        <v>39936</v>
      </c>
      <c r="H477" s="3">
        <v>42839</v>
      </c>
      <c r="I477" t="s">
        <v>612</v>
      </c>
      <c r="J477" t="s">
        <v>613</v>
      </c>
      <c r="K477">
        <v>1110166</v>
      </c>
      <c r="L477" t="s">
        <v>389</v>
      </c>
    </row>
    <row r="478" spans="1:12" x14ac:dyDescent="0.3">
      <c r="A478" t="s">
        <v>1093</v>
      </c>
      <c r="B478">
        <v>434</v>
      </c>
      <c r="C478" t="s">
        <v>265</v>
      </c>
      <c r="D478" t="s">
        <v>573</v>
      </c>
      <c r="E478">
        <v>37370</v>
      </c>
      <c r="F478">
        <v>37616</v>
      </c>
      <c r="G478">
        <v>30145</v>
      </c>
      <c r="H478" s="3">
        <v>44043</v>
      </c>
      <c r="I478" t="s">
        <v>612</v>
      </c>
      <c r="J478" t="s">
        <v>613</v>
      </c>
      <c r="K478">
        <v>30179</v>
      </c>
      <c r="L478" t="s">
        <v>272</v>
      </c>
    </row>
    <row r="479" spans="1:12" x14ac:dyDescent="0.3">
      <c r="A479" t="s">
        <v>1094</v>
      </c>
      <c r="B479">
        <v>790</v>
      </c>
      <c r="C479" t="s">
        <v>391</v>
      </c>
      <c r="D479" t="s">
        <v>573</v>
      </c>
      <c r="E479">
        <v>4306</v>
      </c>
      <c r="F479">
        <v>40648</v>
      </c>
      <c r="G479">
        <v>14800</v>
      </c>
      <c r="H479" s="3">
        <v>45066</v>
      </c>
      <c r="I479" t="s">
        <v>612</v>
      </c>
      <c r="J479" t="s">
        <v>619</v>
      </c>
      <c r="K479">
        <v>730084</v>
      </c>
      <c r="L479" t="s">
        <v>393</v>
      </c>
    </row>
    <row r="480" spans="1:12" x14ac:dyDescent="0.3">
      <c r="A480" t="s">
        <v>1095</v>
      </c>
      <c r="B480">
        <v>79</v>
      </c>
      <c r="C480" t="s">
        <v>350</v>
      </c>
      <c r="D480" t="s">
        <v>573</v>
      </c>
      <c r="E480">
        <v>19982</v>
      </c>
      <c r="F480">
        <v>7949</v>
      </c>
      <c r="G480">
        <v>8564</v>
      </c>
      <c r="H480" s="3">
        <v>44889</v>
      </c>
      <c r="I480" t="s">
        <v>624</v>
      </c>
      <c r="J480" t="s">
        <v>619</v>
      </c>
      <c r="K480">
        <v>700013</v>
      </c>
      <c r="L480" t="s">
        <v>351</v>
      </c>
    </row>
    <row r="481" spans="1:12" x14ac:dyDescent="0.3">
      <c r="A481" t="s">
        <v>1096</v>
      </c>
      <c r="B481">
        <v>595</v>
      </c>
      <c r="C481" t="s">
        <v>350</v>
      </c>
      <c r="D481" t="s">
        <v>589</v>
      </c>
      <c r="E481">
        <v>19095</v>
      </c>
      <c r="F481">
        <v>31689</v>
      </c>
      <c r="G481">
        <v>17028</v>
      </c>
      <c r="H481" s="3">
        <v>42153</v>
      </c>
      <c r="I481" t="s">
        <v>612</v>
      </c>
      <c r="J481" t="s">
        <v>619</v>
      </c>
      <c r="K481">
        <v>700013</v>
      </c>
      <c r="L481" t="s">
        <v>351</v>
      </c>
    </row>
    <row r="482" spans="1:12" x14ac:dyDescent="0.3">
      <c r="A482" t="s">
        <v>1097</v>
      </c>
      <c r="B482">
        <v>277</v>
      </c>
      <c r="C482" t="s">
        <v>265</v>
      </c>
      <c r="D482" t="s">
        <v>589</v>
      </c>
      <c r="E482">
        <v>46449</v>
      </c>
      <c r="F482">
        <v>20868</v>
      </c>
      <c r="G482">
        <v>10476</v>
      </c>
      <c r="H482" s="3">
        <v>45262</v>
      </c>
      <c r="I482" t="s">
        <v>612</v>
      </c>
      <c r="J482" t="s">
        <v>613</v>
      </c>
      <c r="K482">
        <v>30179</v>
      </c>
      <c r="L482" t="s">
        <v>272</v>
      </c>
    </row>
    <row r="483" spans="1:12" x14ac:dyDescent="0.3">
      <c r="A483" t="s">
        <v>1098</v>
      </c>
      <c r="B483">
        <v>109</v>
      </c>
      <c r="C483" t="s">
        <v>330</v>
      </c>
      <c r="D483" t="s">
        <v>573</v>
      </c>
      <c r="E483">
        <v>36423</v>
      </c>
      <c r="F483">
        <v>43492</v>
      </c>
      <c r="G483">
        <v>19819</v>
      </c>
      <c r="H483" s="3">
        <v>43722</v>
      </c>
      <c r="I483" t="s">
        <v>615</v>
      </c>
      <c r="J483" t="s">
        <v>619</v>
      </c>
      <c r="K483">
        <v>690076</v>
      </c>
      <c r="L483" t="s">
        <v>337</v>
      </c>
    </row>
    <row r="484" spans="1:12" x14ac:dyDescent="0.3">
      <c r="A484" t="s">
        <v>1099</v>
      </c>
      <c r="B484">
        <v>643</v>
      </c>
      <c r="C484" t="s">
        <v>251</v>
      </c>
      <c r="D484" t="s">
        <v>573</v>
      </c>
      <c r="E484">
        <v>33152</v>
      </c>
      <c r="F484">
        <v>44599</v>
      </c>
      <c r="G484">
        <v>17909</v>
      </c>
      <c r="H484" s="3">
        <v>42037</v>
      </c>
      <c r="I484" t="s">
        <v>615</v>
      </c>
      <c r="J484" t="s">
        <v>613</v>
      </c>
      <c r="K484">
        <v>10068</v>
      </c>
      <c r="L484" t="s">
        <v>319</v>
      </c>
    </row>
    <row r="485" spans="1:12" x14ac:dyDescent="0.3">
      <c r="A485" t="s">
        <v>1100</v>
      </c>
      <c r="B485">
        <v>50</v>
      </c>
      <c r="C485" t="s">
        <v>368</v>
      </c>
      <c r="D485" t="s">
        <v>587</v>
      </c>
      <c r="E485">
        <v>13321</v>
      </c>
      <c r="F485">
        <v>12316</v>
      </c>
      <c r="G485">
        <v>40433</v>
      </c>
      <c r="H485" s="3">
        <v>42093</v>
      </c>
      <c r="I485" t="s">
        <v>624</v>
      </c>
      <c r="J485" t="s">
        <v>619</v>
      </c>
      <c r="K485">
        <v>790102</v>
      </c>
      <c r="L485" t="s">
        <v>370</v>
      </c>
    </row>
    <row r="486" spans="1:12" x14ac:dyDescent="0.3">
      <c r="A486" t="s">
        <v>1101</v>
      </c>
      <c r="B486">
        <v>179</v>
      </c>
      <c r="C486" t="s">
        <v>298</v>
      </c>
      <c r="D486" t="s">
        <v>589</v>
      </c>
      <c r="E486">
        <v>30188</v>
      </c>
      <c r="F486">
        <v>11828</v>
      </c>
      <c r="G486">
        <v>42353</v>
      </c>
      <c r="H486" s="3">
        <v>42406</v>
      </c>
      <c r="I486" t="s">
        <v>617</v>
      </c>
      <c r="J486" t="s">
        <v>619</v>
      </c>
      <c r="K486">
        <v>1280108</v>
      </c>
      <c r="L486" t="s">
        <v>300</v>
      </c>
    </row>
    <row r="487" spans="1:12" x14ac:dyDescent="0.3">
      <c r="A487" t="s">
        <v>1102</v>
      </c>
      <c r="B487">
        <v>53</v>
      </c>
      <c r="C487" t="s">
        <v>246</v>
      </c>
      <c r="D487" t="s">
        <v>589</v>
      </c>
      <c r="E487">
        <v>47651</v>
      </c>
      <c r="F487">
        <v>34210</v>
      </c>
      <c r="G487">
        <v>40053</v>
      </c>
      <c r="H487" s="3">
        <v>43564</v>
      </c>
      <c r="I487" t="s">
        <v>617</v>
      </c>
      <c r="J487" t="s">
        <v>613</v>
      </c>
      <c r="K487">
        <v>110159</v>
      </c>
      <c r="L487" t="s">
        <v>248</v>
      </c>
    </row>
    <row r="488" spans="1:12" x14ac:dyDescent="0.3">
      <c r="A488" t="s">
        <v>1103</v>
      </c>
      <c r="B488">
        <v>695</v>
      </c>
      <c r="C488" t="s">
        <v>350</v>
      </c>
      <c r="D488" t="s">
        <v>573</v>
      </c>
      <c r="E488">
        <v>22531</v>
      </c>
      <c r="F488">
        <v>43714</v>
      </c>
      <c r="G488">
        <v>27663</v>
      </c>
      <c r="H488" s="3">
        <v>44801</v>
      </c>
      <c r="I488" t="s">
        <v>624</v>
      </c>
      <c r="J488" t="s">
        <v>613</v>
      </c>
      <c r="K488">
        <v>700013</v>
      </c>
      <c r="L488" t="s">
        <v>351</v>
      </c>
    </row>
    <row r="489" spans="1:12" x14ac:dyDescent="0.3">
      <c r="A489" t="s">
        <v>1104</v>
      </c>
      <c r="B489">
        <v>516</v>
      </c>
      <c r="C489" t="s">
        <v>265</v>
      </c>
      <c r="D489" t="s">
        <v>589</v>
      </c>
      <c r="E489">
        <v>3607</v>
      </c>
      <c r="F489">
        <v>5217</v>
      </c>
      <c r="G489">
        <v>34265</v>
      </c>
      <c r="H489" s="3">
        <v>43459</v>
      </c>
      <c r="I489" t="s">
        <v>615</v>
      </c>
      <c r="J489" t="s">
        <v>613</v>
      </c>
      <c r="K489">
        <v>30179</v>
      </c>
      <c r="L489" t="s">
        <v>272</v>
      </c>
    </row>
    <row r="490" spans="1:12" x14ac:dyDescent="0.3">
      <c r="A490" t="s">
        <v>1105</v>
      </c>
      <c r="B490">
        <v>423</v>
      </c>
      <c r="C490" t="s">
        <v>344</v>
      </c>
      <c r="D490" t="s">
        <v>589</v>
      </c>
      <c r="E490">
        <v>15759</v>
      </c>
      <c r="F490">
        <v>14036</v>
      </c>
      <c r="G490">
        <v>15553</v>
      </c>
      <c r="H490" s="3">
        <v>44565</v>
      </c>
      <c r="I490" t="s">
        <v>624</v>
      </c>
      <c r="J490" t="s">
        <v>613</v>
      </c>
      <c r="K490">
        <v>910020</v>
      </c>
      <c r="L490" t="s">
        <v>346</v>
      </c>
    </row>
    <row r="491" spans="1:12" x14ac:dyDescent="0.3">
      <c r="A491" t="s">
        <v>1106</v>
      </c>
      <c r="B491">
        <v>358</v>
      </c>
      <c r="C491" t="s">
        <v>386</v>
      </c>
      <c r="D491" t="s">
        <v>573</v>
      </c>
      <c r="E491">
        <v>16267</v>
      </c>
      <c r="F491">
        <v>7246</v>
      </c>
      <c r="G491">
        <v>30221</v>
      </c>
      <c r="H491" s="3">
        <v>45221</v>
      </c>
      <c r="I491" t="s">
        <v>624</v>
      </c>
      <c r="J491" t="s">
        <v>619</v>
      </c>
      <c r="K491">
        <v>1110166</v>
      </c>
      <c r="L491" t="s">
        <v>389</v>
      </c>
    </row>
    <row r="492" spans="1:12" x14ac:dyDescent="0.3">
      <c r="A492" t="s">
        <v>1107</v>
      </c>
      <c r="B492">
        <v>708</v>
      </c>
      <c r="C492" t="s">
        <v>344</v>
      </c>
      <c r="D492" t="s">
        <v>573</v>
      </c>
      <c r="E492">
        <v>24266</v>
      </c>
      <c r="F492">
        <v>16722</v>
      </c>
      <c r="G492">
        <v>10914</v>
      </c>
      <c r="H492" s="3">
        <v>45196</v>
      </c>
      <c r="I492" t="s">
        <v>615</v>
      </c>
      <c r="J492" t="s">
        <v>619</v>
      </c>
      <c r="K492">
        <v>910020</v>
      </c>
      <c r="L492" t="s">
        <v>346</v>
      </c>
    </row>
    <row r="493" spans="1:12" x14ac:dyDescent="0.3">
      <c r="A493" t="s">
        <v>1108</v>
      </c>
      <c r="B493">
        <v>53</v>
      </c>
      <c r="C493" t="s">
        <v>409</v>
      </c>
      <c r="D493" t="s">
        <v>573</v>
      </c>
      <c r="E493">
        <v>4535</v>
      </c>
      <c r="F493">
        <v>27153</v>
      </c>
      <c r="G493">
        <v>41842</v>
      </c>
      <c r="H493" s="3">
        <v>44173</v>
      </c>
      <c r="I493" t="s">
        <v>612</v>
      </c>
      <c r="J493" t="s">
        <v>613</v>
      </c>
      <c r="K493">
        <v>1030063</v>
      </c>
      <c r="L493" t="s">
        <v>411</v>
      </c>
    </row>
    <row r="494" spans="1:12" x14ac:dyDescent="0.3">
      <c r="A494" t="s">
        <v>1109</v>
      </c>
      <c r="B494">
        <v>959</v>
      </c>
      <c r="C494" t="s">
        <v>386</v>
      </c>
      <c r="D494" t="s">
        <v>573</v>
      </c>
      <c r="E494">
        <v>19113</v>
      </c>
      <c r="F494">
        <v>35348</v>
      </c>
      <c r="G494">
        <v>30568</v>
      </c>
      <c r="H494" s="3">
        <v>43233</v>
      </c>
      <c r="I494" t="s">
        <v>612</v>
      </c>
      <c r="J494" t="s">
        <v>619</v>
      </c>
      <c r="K494">
        <v>1110166</v>
      </c>
      <c r="L494" t="s">
        <v>389</v>
      </c>
    </row>
    <row r="495" spans="1:12" x14ac:dyDescent="0.3">
      <c r="A495" t="s">
        <v>1110</v>
      </c>
      <c r="B495">
        <v>386</v>
      </c>
      <c r="C495" t="s">
        <v>350</v>
      </c>
      <c r="D495" t="s">
        <v>583</v>
      </c>
      <c r="E495">
        <v>41445</v>
      </c>
      <c r="F495">
        <v>5426</v>
      </c>
      <c r="G495">
        <v>21252</v>
      </c>
      <c r="H495" s="3">
        <v>42058</v>
      </c>
      <c r="I495" t="s">
        <v>615</v>
      </c>
      <c r="J495" t="s">
        <v>619</v>
      </c>
      <c r="K495">
        <v>700013</v>
      </c>
      <c r="L495" t="s">
        <v>351</v>
      </c>
    </row>
    <row r="496" spans="1:12" x14ac:dyDescent="0.3">
      <c r="A496" t="s">
        <v>1111</v>
      </c>
      <c r="B496">
        <v>814</v>
      </c>
      <c r="C496" t="s">
        <v>246</v>
      </c>
      <c r="D496" t="s">
        <v>589</v>
      </c>
      <c r="E496">
        <v>29731</v>
      </c>
      <c r="F496">
        <v>38168</v>
      </c>
      <c r="G496">
        <v>22936</v>
      </c>
      <c r="H496" s="3">
        <v>44474</v>
      </c>
      <c r="I496" t="s">
        <v>615</v>
      </c>
      <c r="J496" t="s">
        <v>619</v>
      </c>
      <c r="K496">
        <v>110159</v>
      </c>
      <c r="L496" t="s">
        <v>248</v>
      </c>
    </row>
    <row r="497" spans="1:12" x14ac:dyDescent="0.3">
      <c r="A497" t="s">
        <v>1112</v>
      </c>
      <c r="B497">
        <v>747</v>
      </c>
      <c r="C497" t="s">
        <v>350</v>
      </c>
      <c r="D497" t="s">
        <v>589</v>
      </c>
      <c r="E497">
        <v>39345</v>
      </c>
      <c r="F497">
        <v>12063</v>
      </c>
      <c r="G497">
        <v>37946</v>
      </c>
      <c r="H497" s="3">
        <v>45209</v>
      </c>
      <c r="I497" t="s">
        <v>612</v>
      </c>
      <c r="J497" t="s">
        <v>619</v>
      </c>
      <c r="K497">
        <v>700013</v>
      </c>
      <c r="L497" t="s">
        <v>351</v>
      </c>
    </row>
    <row r="498" spans="1:12" x14ac:dyDescent="0.3">
      <c r="A498" t="s">
        <v>1113</v>
      </c>
      <c r="B498">
        <v>532</v>
      </c>
      <c r="C498" t="s">
        <v>249</v>
      </c>
      <c r="D498" t="s">
        <v>573</v>
      </c>
      <c r="E498">
        <v>38879</v>
      </c>
      <c r="F498">
        <v>4870</v>
      </c>
      <c r="G498">
        <v>7397</v>
      </c>
      <c r="H498" s="3">
        <v>43960</v>
      </c>
      <c r="I498" t="s">
        <v>624</v>
      </c>
      <c r="J498" t="s">
        <v>619</v>
      </c>
      <c r="K498">
        <v>910182</v>
      </c>
      <c r="L498" t="s">
        <v>257</v>
      </c>
    </row>
    <row r="499" spans="1:12" x14ac:dyDescent="0.3">
      <c r="A499" t="s">
        <v>1114</v>
      </c>
      <c r="B499">
        <v>716</v>
      </c>
      <c r="C499" t="s">
        <v>324</v>
      </c>
      <c r="D499" t="s">
        <v>573</v>
      </c>
      <c r="E499">
        <v>25838</v>
      </c>
      <c r="F499">
        <v>32727</v>
      </c>
      <c r="G499">
        <v>10761</v>
      </c>
      <c r="H499" s="3">
        <v>44497</v>
      </c>
      <c r="I499" t="s">
        <v>624</v>
      </c>
      <c r="J499" t="s">
        <v>619</v>
      </c>
      <c r="K499">
        <v>710002</v>
      </c>
      <c r="L499" t="s">
        <v>329</v>
      </c>
    </row>
    <row r="500" spans="1:12" x14ac:dyDescent="0.3">
      <c r="A500" t="s">
        <v>1115</v>
      </c>
      <c r="B500">
        <v>809</v>
      </c>
      <c r="C500" t="s">
        <v>246</v>
      </c>
      <c r="D500" t="s">
        <v>603</v>
      </c>
      <c r="E500">
        <v>40036</v>
      </c>
      <c r="F500">
        <v>47240</v>
      </c>
      <c r="G500">
        <v>10851</v>
      </c>
      <c r="H500" s="3">
        <v>44082</v>
      </c>
      <c r="I500" t="s">
        <v>612</v>
      </c>
      <c r="J500" t="s">
        <v>613</v>
      </c>
      <c r="K500">
        <v>110159</v>
      </c>
      <c r="L500" t="s">
        <v>248</v>
      </c>
    </row>
    <row r="501" spans="1:12" x14ac:dyDescent="0.3">
      <c r="A501" t="s">
        <v>1116</v>
      </c>
      <c r="B501">
        <v>91</v>
      </c>
      <c r="C501" t="s">
        <v>481</v>
      </c>
      <c r="D501" t="s">
        <v>589</v>
      </c>
      <c r="E501">
        <v>40513</v>
      </c>
      <c r="F501">
        <v>37472</v>
      </c>
      <c r="G501">
        <v>26451</v>
      </c>
      <c r="H501" s="3">
        <v>43855</v>
      </c>
      <c r="I501" t="s">
        <v>615</v>
      </c>
      <c r="J501" t="s">
        <v>619</v>
      </c>
      <c r="K501">
        <v>1050013</v>
      </c>
      <c r="L501" t="s">
        <v>482</v>
      </c>
    </row>
    <row r="502" spans="1:12" x14ac:dyDescent="0.3">
      <c r="A502" t="s">
        <v>1117</v>
      </c>
      <c r="B502">
        <v>761</v>
      </c>
      <c r="C502" t="s">
        <v>409</v>
      </c>
      <c r="D502" t="s">
        <v>589</v>
      </c>
      <c r="E502">
        <v>16021</v>
      </c>
      <c r="F502">
        <v>5271</v>
      </c>
      <c r="G502">
        <v>33287</v>
      </c>
      <c r="H502" s="3">
        <v>43956</v>
      </c>
      <c r="I502" t="s">
        <v>617</v>
      </c>
      <c r="J502" t="s">
        <v>619</v>
      </c>
      <c r="K502">
        <v>1030063</v>
      </c>
      <c r="L502" t="s">
        <v>411</v>
      </c>
    </row>
    <row r="503" spans="1:12" x14ac:dyDescent="0.3">
      <c r="A503" t="s">
        <v>1118</v>
      </c>
      <c r="B503">
        <v>373</v>
      </c>
      <c r="C503" t="s">
        <v>350</v>
      </c>
      <c r="D503" t="s">
        <v>573</v>
      </c>
      <c r="E503">
        <v>6779</v>
      </c>
      <c r="F503">
        <v>36626</v>
      </c>
      <c r="G503">
        <v>21332</v>
      </c>
      <c r="H503" s="3">
        <v>44224</v>
      </c>
      <c r="I503" t="s">
        <v>612</v>
      </c>
      <c r="J503" t="s">
        <v>619</v>
      </c>
      <c r="K503">
        <v>700013</v>
      </c>
      <c r="L503" t="s">
        <v>351</v>
      </c>
    </row>
    <row r="504" spans="1:12" x14ac:dyDescent="0.3">
      <c r="A504" t="s">
        <v>1119</v>
      </c>
      <c r="B504">
        <v>137</v>
      </c>
      <c r="C504" t="s">
        <v>519</v>
      </c>
      <c r="D504" t="s">
        <v>596</v>
      </c>
      <c r="E504">
        <v>42713</v>
      </c>
      <c r="F504">
        <v>46225</v>
      </c>
      <c r="G504">
        <v>38838</v>
      </c>
      <c r="H504" s="3">
        <v>44245</v>
      </c>
      <c r="I504" t="s">
        <v>612</v>
      </c>
      <c r="J504" t="s">
        <v>619</v>
      </c>
      <c r="K504">
        <v>1550006</v>
      </c>
      <c r="L504" t="s">
        <v>521</v>
      </c>
    </row>
    <row r="505" spans="1:12" x14ac:dyDescent="0.3">
      <c r="A505" t="s">
        <v>1120</v>
      </c>
      <c r="B505">
        <v>384</v>
      </c>
      <c r="C505" t="s">
        <v>243</v>
      </c>
      <c r="D505" t="s">
        <v>602</v>
      </c>
      <c r="E505">
        <v>36018</v>
      </c>
      <c r="F505">
        <v>19756</v>
      </c>
      <c r="G505">
        <v>2864</v>
      </c>
      <c r="H505" s="3">
        <v>45063</v>
      </c>
      <c r="I505" t="s">
        <v>612</v>
      </c>
      <c r="J505" t="s">
        <v>613</v>
      </c>
      <c r="K505">
        <v>160051</v>
      </c>
      <c r="L505" t="s">
        <v>245</v>
      </c>
    </row>
    <row r="506" spans="1:12" x14ac:dyDescent="0.3">
      <c r="A506" t="s">
        <v>1121</v>
      </c>
      <c r="B506">
        <v>988</v>
      </c>
      <c r="C506" t="s">
        <v>548</v>
      </c>
      <c r="D506" t="s">
        <v>573</v>
      </c>
      <c r="E506">
        <v>41106</v>
      </c>
      <c r="F506">
        <v>5458</v>
      </c>
      <c r="G506">
        <v>29518</v>
      </c>
      <c r="H506" s="3">
        <v>42491</v>
      </c>
      <c r="I506" t="s">
        <v>612</v>
      </c>
      <c r="J506" t="s">
        <v>619</v>
      </c>
      <c r="K506">
        <v>680026</v>
      </c>
      <c r="L506" t="s">
        <v>551</v>
      </c>
    </row>
    <row r="507" spans="1:12" x14ac:dyDescent="0.3">
      <c r="A507" t="s">
        <v>1122</v>
      </c>
      <c r="B507">
        <v>137</v>
      </c>
      <c r="C507" t="s">
        <v>391</v>
      </c>
      <c r="D507" t="s">
        <v>573</v>
      </c>
      <c r="E507">
        <v>25938</v>
      </c>
      <c r="F507">
        <v>8411</v>
      </c>
      <c r="G507">
        <v>4063</v>
      </c>
      <c r="H507" s="3">
        <v>43049</v>
      </c>
      <c r="I507" t="s">
        <v>617</v>
      </c>
      <c r="J507" t="s">
        <v>619</v>
      </c>
      <c r="K507">
        <v>730084</v>
      </c>
      <c r="L507" t="s">
        <v>393</v>
      </c>
    </row>
    <row r="508" spans="1:12" x14ac:dyDescent="0.3">
      <c r="A508" t="s">
        <v>1123</v>
      </c>
      <c r="B508">
        <v>521</v>
      </c>
      <c r="C508" t="s">
        <v>251</v>
      </c>
      <c r="D508" t="s">
        <v>589</v>
      </c>
      <c r="E508">
        <v>49005</v>
      </c>
      <c r="F508">
        <v>38638</v>
      </c>
      <c r="G508">
        <v>13882</v>
      </c>
      <c r="H508" s="3">
        <v>42536</v>
      </c>
      <c r="I508" t="s">
        <v>624</v>
      </c>
      <c r="J508" t="s">
        <v>613</v>
      </c>
      <c r="K508">
        <v>10068</v>
      </c>
      <c r="L508" t="s">
        <v>319</v>
      </c>
    </row>
    <row r="509" spans="1:12" x14ac:dyDescent="0.3">
      <c r="A509" t="s">
        <v>1124</v>
      </c>
      <c r="B509">
        <v>946</v>
      </c>
      <c r="C509" t="s">
        <v>324</v>
      </c>
      <c r="D509" t="s">
        <v>589</v>
      </c>
      <c r="E509">
        <v>30697</v>
      </c>
      <c r="F509">
        <v>15465</v>
      </c>
      <c r="G509">
        <v>44818</v>
      </c>
      <c r="H509" s="3">
        <v>45244</v>
      </c>
      <c r="I509" t="s">
        <v>615</v>
      </c>
      <c r="J509" t="s">
        <v>619</v>
      </c>
      <c r="K509">
        <v>710002</v>
      </c>
      <c r="L509" t="s">
        <v>329</v>
      </c>
    </row>
    <row r="510" spans="1:12" x14ac:dyDescent="0.3">
      <c r="A510" t="s">
        <v>1125</v>
      </c>
      <c r="B510">
        <v>441</v>
      </c>
      <c r="C510" t="s">
        <v>251</v>
      </c>
      <c r="D510" t="s">
        <v>583</v>
      </c>
      <c r="E510">
        <v>22077</v>
      </c>
      <c r="F510">
        <v>44458</v>
      </c>
      <c r="G510">
        <v>19309</v>
      </c>
      <c r="H510" s="3">
        <v>43524</v>
      </c>
      <c r="I510" t="s">
        <v>612</v>
      </c>
      <c r="J510" t="s">
        <v>619</v>
      </c>
      <c r="K510">
        <v>10068</v>
      </c>
      <c r="L510" t="s">
        <v>319</v>
      </c>
    </row>
    <row r="511" spans="1:12" x14ac:dyDescent="0.3">
      <c r="A511" t="s">
        <v>1126</v>
      </c>
      <c r="B511">
        <v>501</v>
      </c>
      <c r="C511" t="s">
        <v>548</v>
      </c>
      <c r="D511" t="s">
        <v>589</v>
      </c>
      <c r="E511">
        <v>39468</v>
      </c>
      <c r="F511">
        <v>39672</v>
      </c>
      <c r="G511">
        <v>37986</v>
      </c>
      <c r="H511" s="3">
        <v>44549</v>
      </c>
      <c r="I511" t="s">
        <v>612</v>
      </c>
      <c r="J511" t="s">
        <v>619</v>
      </c>
      <c r="K511">
        <v>680026</v>
      </c>
      <c r="L511" t="s">
        <v>551</v>
      </c>
    </row>
    <row r="512" spans="1:12" x14ac:dyDescent="0.3">
      <c r="A512" t="s">
        <v>1127</v>
      </c>
      <c r="B512">
        <v>551</v>
      </c>
      <c r="C512" t="s">
        <v>354</v>
      </c>
      <c r="D512" t="s">
        <v>573</v>
      </c>
      <c r="E512">
        <v>36467</v>
      </c>
      <c r="F512">
        <v>48160</v>
      </c>
      <c r="G512">
        <v>10547</v>
      </c>
      <c r="H512" s="3">
        <v>44193</v>
      </c>
      <c r="I512" t="s">
        <v>615</v>
      </c>
      <c r="J512" t="s">
        <v>613</v>
      </c>
      <c r="K512">
        <v>70364</v>
      </c>
      <c r="L512" t="s">
        <v>356</v>
      </c>
    </row>
    <row r="513" spans="1:12" x14ac:dyDescent="0.3">
      <c r="A513" t="s">
        <v>1128</v>
      </c>
      <c r="B513">
        <v>315</v>
      </c>
      <c r="C513" t="s">
        <v>330</v>
      </c>
      <c r="D513" t="s">
        <v>573</v>
      </c>
      <c r="E513">
        <v>17052</v>
      </c>
      <c r="F513">
        <v>4785</v>
      </c>
      <c r="G513">
        <v>16532</v>
      </c>
      <c r="H513" s="3">
        <v>42361</v>
      </c>
      <c r="I513" t="s">
        <v>615</v>
      </c>
      <c r="J513" t="s">
        <v>613</v>
      </c>
      <c r="K513">
        <v>690076</v>
      </c>
      <c r="L513" t="s">
        <v>337</v>
      </c>
    </row>
    <row r="514" spans="1:12" x14ac:dyDescent="0.3">
      <c r="A514" t="s">
        <v>1129</v>
      </c>
      <c r="B514">
        <v>709</v>
      </c>
      <c r="C514" t="s">
        <v>251</v>
      </c>
      <c r="D514" t="s">
        <v>592</v>
      </c>
      <c r="E514">
        <v>29847</v>
      </c>
      <c r="F514">
        <v>48273</v>
      </c>
      <c r="G514">
        <v>34443</v>
      </c>
      <c r="H514" s="3">
        <v>44339</v>
      </c>
      <c r="I514" t="s">
        <v>624</v>
      </c>
      <c r="J514" t="s">
        <v>619</v>
      </c>
      <c r="K514">
        <v>10068</v>
      </c>
      <c r="L514" t="s">
        <v>319</v>
      </c>
    </row>
    <row r="515" spans="1:12" x14ac:dyDescent="0.3">
      <c r="A515" t="s">
        <v>1130</v>
      </c>
      <c r="B515">
        <v>877</v>
      </c>
      <c r="C515" t="s">
        <v>471</v>
      </c>
      <c r="D515" t="s">
        <v>573</v>
      </c>
      <c r="E515">
        <v>42491</v>
      </c>
      <c r="F515">
        <v>48974</v>
      </c>
      <c r="G515">
        <v>20548</v>
      </c>
      <c r="H515" s="3">
        <v>45201</v>
      </c>
      <c r="I515" t="s">
        <v>612</v>
      </c>
      <c r="J515" t="s">
        <v>619</v>
      </c>
      <c r="K515">
        <v>570241</v>
      </c>
      <c r="L515" t="s">
        <v>477</v>
      </c>
    </row>
    <row r="516" spans="1:12" x14ac:dyDescent="0.3">
      <c r="A516" t="s">
        <v>1131</v>
      </c>
      <c r="B516">
        <v>889</v>
      </c>
      <c r="C516" t="s">
        <v>350</v>
      </c>
      <c r="D516" t="s">
        <v>573</v>
      </c>
      <c r="E516">
        <v>37115</v>
      </c>
      <c r="F516">
        <v>35388</v>
      </c>
      <c r="G516">
        <v>5311</v>
      </c>
      <c r="H516" s="3">
        <v>43347</v>
      </c>
      <c r="I516" t="s">
        <v>624</v>
      </c>
      <c r="J516" t="s">
        <v>619</v>
      </c>
      <c r="K516">
        <v>700013</v>
      </c>
      <c r="L516" t="s">
        <v>351</v>
      </c>
    </row>
    <row r="517" spans="1:12" x14ac:dyDescent="0.3">
      <c r="A517" t="s">
        <v>1132</v>
      </c>
      <c r="B517">
        <v>256</v>
      </c>
      <c r="C517" t="s">
        <v>422</v>
      </c>
      <c r="D517" t="s">
        <v>573</v>
      </c>
      <c r="E517">
        <v>41486</v>
      </c>
      <c r="F517">
        <v>13025</v>
      </c>
      <c r="G517">
        <v>26853</v>
      </c>
      <c r="H517" s="3">
        <v>42652</v>
      </c>
      <c r="I517" t="s">
        <v>615</v>
      </c>
      <c r="J517" t="s">
        <v>619</v>
      </c>
      <c r="K517">
        <v>120676</v>
      </c>
      <c r="L517" t="s">
        <v>423</v>
      </c>
    </row>
    <row r="518" spans="1:12" x14ac:dyDescent="0.3">
      <c r="A518" t="s">
        <v>1133</v>
      </c>
      <c r="B518">
        <v>163</v>
      </c>
      <c r="C518" t="s">
        <v>350</v>
      </c>
      <c r="D518" t="s">
        <v>583</v>
      </c>
      <c r="E518">
        <v>3321</v>
      </c>
      <c r="F518">
        <v>38519</v>
      </c>
      <c r="G518">
        <v>28995</v>
      </c>
      <c r="H518" s="3">
        <v>42525</v>
      </c>
      <c r="I518" t="s">
        <v>612</v>
      </c>
      <c r="J518" t="s">
        <v>619</v>
      </c>
      <c r="K518">
        <v>700013</v>
      </c>
      <c r="L518" t="s">
        <v>351</v>
      </c>
    </row>
    <row r="519" spans="1:12" x14ac:dyDescent="0.3">
      <c r="A519" t="s">
        <v>1134</v>
      </c>
      <c r="B519">
        <v>91</v>
      </c>
      <c r="C519" t="s">
        <v>246</v>
      </c>
      <c r="D519" t="s">
        <v>583</v>
      </c>
      <c r="E519">
        <v>2616</v>
      </c>
      <c r="F519">
        <v>32941</v>
      </c>
      <c r="G519">
        <v>33775</v>
      </c>
      <c r="H519" s="3">
        <v>45249</v>
      </c>
      <c r="I519" t="s">
        <v>612</v>
      </c>
      <c r="J519" t="s">
        <v>619</v>
      </c>
      <c r="K519">
        <v>110159</v>
      </c>
      <c r="L519" t="s">
        <v>248</v>
      </c>
    </row>
    <row r="520" spans="1:12" x14ac:dyDescent="0.3">
      <c r="A520" t="s">
        <v>1135</v>
      </c>
      <c r="B520">
        <v>325</v>
      </c>
      <c r="C520" t="s">
        <v>246</v>
      </c>
      <c r="D520" t="s">
        <v>573</v>
      </c>
      <c r="E520">
        <v>3609</v>
      </c>
      <c r="F520">
        <v>47192</v>
      </c>
      <c r="G520">
        <v>6341</v>
      </c>
      <c r="H520" s="3">
        <v>43430</v>
      </c>
      <c r="I520" t="s">
        <v>624</v>
      </c>
      <c r="J520" t="s">
        <v>613</v>
      </c>
      <c r="K520">
        <v>110159</v>
      </c>
      <c r="L520" t="s">
        <v>248</v>
      </c>
    </row>
    <row r="521" spans="1:12" x14ac:dyDescent="0.3">
      <c r="A521" t="s">
        <v>1136</v>
      </c>
      <c r="B521">
        <v>678</v>
      </c>
      <c r="C521" t="s">
        <v>409</v>
      </c>
      <c r="D521" t="s">
        <v>589</v>
      </c>
      <c r="E521">
        <v>14438</v>
      </c>
      <c r="F521">
        <v>13264</v>
      </c>
      <c r="G521">
        <v>37067</v>
      </c>
      <c r="H521" s="3">
        <v>44116</v>
      </c>
      <c r="I521" t="s">
        <v>615</v>
      </c>
      <c r="J521" t="s">
        <v>619</v>
      </c>
      <c r="K521">
        <v>1030063</v>
      </c>
      <c r="L521" t="s">
        <v>411</v>
      </c>
    </row>
    <row r="522" spans="1:12" x14ac:dyDescent="0.3">
      <c r="A522" t="s">
        <v>1137</v>
      </c>
      <c r="B522">
        <v>42</v>
      </c>
      <c r="C522" t="s">
        <v>468</v>
      </c>
      <c r="D522" t="s">
        <v>573</v>
      </c>
      <c r="E522">
        <v>25011</v>
      </c>
      <c r="F522">
        <v>46400</v>
      </c>
      <c r="G522">
        <v>41863</v>
      </c>
      <c r="H522" s="3">
        <v>42472</v>
      </c>
      <c r="I522" t="s">
        <v>612</v>
      </c>
      <c r="J522" t="s">
        <v>613</v>
      </c>
      <c r="K522">
        <v>630081</v>
      </c>
      <c r="L522" t="s">
        <v>470</v>
      </c>
    </row>
    <row r="523" spans="1:12" x14ac:dyDescent="0.3">
      <c r="A523" t="s">
        <v>1138</v>
      </c>
      <c r="B523">
        <v>122</v>
      </c>
      <c r="C523" t="s">
        <v>409</v>
      </c>
      <c r="D523" t="s">
        <v>573</v>
      </c>
      <c r="E523">
        <v>26832</v>
      </c>
      <c r="F523">
        <v>22401</v>
      </c>
      <c r="G523">
        <v>34913</v>
      </c>
      <c r="H523" s="3">
        <v>43188</v>
      </c>
      <c r="I523" t="s">
        <v>615</v>
      </c>
      <c r="J523" t="s">
        <v>613</v>
      </c>
      <c r="K523">
        <v>1030063</v>
      </c>
      <c r="L523" t="s">
        <v>411</v>
      </c>
    </row>
    <row r="524" spans="1:12" x14ac:dyDescent="0.3">
      <c r="A524" t="s">
        <v>1139</v>
      </c>
      <c r="B524">
        <v>752</v>
      </c>
      <c r="C524" t="s">
        <v>548</v>
      </c>
      <c r="D524" t="s">
        <v>589</v>
      </c>
      <c r="E524">
        <v>15701</v>
      </c>
      <c r="F524">
        <v>49906</v>
      </c>
      <c r="G524">
        <v>17787</v>
      </c>
      <c r="H524" s="3">
        <v>44139</v>
      </c>
      <c r="I524" t="s">
        <v>615</v>
      </c>
      <c r="J524" t="s">
        <v>619</v>
      </c>
      <c r="K524">
        <v>680026</v>
      </c>
      <c r="L524" t="s">
        <v>551</v>
      </c>
    </row>
    <row r="525" spans="1:12" x14ac:dyDescent="0.3">
      <c r="A525" t="s">
        <v>1140</v>
      </c>
      <c r="B525">
        <v>786</v>
      </c>
      <c r="C525" t="s">
        <v>265</v>
      </c>
      <c r="D525" t="s">
        <v>587</v>
      </c>
      <c r="E525">
        <v>33314</v>
      </c>
      <c r="F525">
        <v>25973</v>
      </c>
      <c r="G525">
        <v>31382</v>
      </c>
      <c r="H525" s="3">
        <v>44382</v>
      </c>
      <c r="I525" t="s">
        <v>615</v>
      </c>
      <c r="J525" t="s">
        <v>619</v>
      </c>
      <c r="K525">
        <v>30179</v>
      </c>
      <c r="L525" t="s">
        <v>272</v>
      </c>
    </row>
    <row r="526" spans="1:12" x14ac:dyDescent="0.3">
      <c r="A526" t="s">
        <v>1141</v>
      </c>
      <c r="B526">
        <v>752</v>
      </c>
      <c r="C526" t="s">
        <v>246</v>
      </c>
      <c r="D526" t="s">
        <v>587</v>
      </c>
      <c r="E526">
        <v>47285</v>
      </c>
      <c r="F526">
        <v>45006</v>
      </c>
      <c r="G526">
        <v>20289</v>
      </c>
      <c r="H526" s="3">
        <v>45184</v>
      </c>
      <c r="I526" t="s">
        <v>612</v>
      </c>
      <c r="J526" t="s">
        <v>613</v>
      </c>
      <c r="K526">
        <v>110159</v>
      </c>
      <c r="L526" t="s">
        <v>248</v>
      </c>
    </row>
    <row r="527" spans="1:12" x14ac:dyDescent="0.3">
      <c r="A527" t="s">
        <v>1142</v>
      </c>
      <c r="B527">
        <v>505</v>
      </c>
      <c r="C527" t="s">
        <v>422</v>
      </c>
      <c r="D527" t="s">
        <v>601</v>
      </c>
      <c r="E527">
        <v>3632</v>
      </c>
      <c r="F527">
        <v>19313</v>
      </c>
      <c r="G527">
        <v>17569</v>
      </c>
      <c r="H527" s="3">
        <v>43794</v>
      </c>
      <c r="I527" t="s">
        <v>612</v>
      </c>
      <c r="J527" t="s">
        <v>619</v>
      </c>
      <c r="K527">
        <v>120676</v>
      </c>
      <c r="L527" t="s">
        <v>423</v>
      </c>
    </row>
    <row r="528" spans="1:12" x14ac:dyDescent="0.3">
      <c r="A528" t="s">
        <v>1143</v>
      </c>
      <c r="B528">
        <v>82</v>
      </c>
      <c r="C528" t="s">
        <v>488</v>
      </c>
      <c r="D528" t="s">
        <v>589</v>
      </c>
      <c r="E528">
        <v>17560</v>
      </c>
      <c r="F528">
        <v>22502</v>
      </c>
      <c r="G528">
        <v>24193</v>
      </c>
      <c r="H528" s="3">
        <v>42744</v>
      </c>
      <c r="I528" t="s">
        <v>615</v>
      </c>
      <c r="J528" t="s">
        <v>613</v>
      </c>
      <c r="K528">
        <v>740048</v>
      </c>
      <c r="L528" t="s">
        <v>491</v>
      </c>
    </row>
    <row r="529" spans="1:12" x14ac:dyDescent="0.3">
      <c r="A529" t="s">
        <v>1144</v>
      </c>
      <c r="B529">
        <v>16</v>
      </c>
      <c r="C529" t="s">
        <v>563</v>
      </c>
      <c r="D529" t="s">
        <v>589</v>
      </c>
      <c r="E529">
        <v>12689</v>
      </c>
      <c r="F529">
        <v>17980</v>
      </c>
      <c r="G529">
        <v>34358</v>
      </c>
      <c r="H529" s="3">
        <v>43102</v>
      </c>
      <c r="I529" t="s">
        <v>615</v>
      </c>
      <c r="J529" t="s">
        <v>619</v>
      </c>
      <c r="K529">
        <v>1440051</v>
      </c>
      <c r="L529" t="s">
        <v>565</v>
      </c>
    </row>
    <row r="530" spans="1:12" x14ac:dyDescent="0.3">
      <c r="A530" t="s">
        <v>1145</v>
      </c>
      <c r="B530">
        <v>398</v>
      </c>
      <c r="C530" t="s">
        <v>310</v>
      </c>
      <c r="D530" t="s">
        <v>573</v>
      </c>
      <c r="E530">
        <v>28518</v>
      </c>
      <c r="F530">
        <v>4394</v>
      </c>
      <c r="G530">
        <v>19578</v>
      </c>
      <c r="H530" s="3">
        <v>44133</v>
      </c>
      <c r="I530" t="s">
        <v>615</v>
      </c>
      <c r="J530" t="s">
        <v>613</v>
      </c>
      <c r="K530">
        <v>140056</v>
      </c>
      <c r="L530" t="s">
        <v>312</v>
      </c>
    </row>
    <row r="531" spans="1:12" x14ac:dyDescent="0.3">
      <c r="A531" t="s">
        <v>1146</v>
      </c>
      <c r="B531">
        <v>467</v>
      </c>
      <c r="C531" t="s">
        <v>260</v>
      </c>
      <c r="D531" t="s">
        <v>573</v>
      </c>
      <c r="E531">
        <v>25349</v>
      </c>
      <c r="F531">
        <v>7173</v>
      </c>
      <c r="G531">
        <v>18214</v>
      </c>
      <c r="H531" s="3">
        <v>44130</v>
      </c>
      <c r="I531" t="s">
        <v>615</v>
      </c>
      <c r="J531" t="s">
        <v>613</v>
      </c>
      <c r="K531">
        <v>230415</v>
      </c>
      <c r="L531" t="s">
        <v>514</v>
      </c>
    </row>
    <row r="532" spans="1:12" x14ac:dyDescent="0.3">
      <c r="A532" t="s">
        <v>1147</v>
      </c>
      <c r="B532">
        <v>105</v>
      </c>
      <c r="C532" t="s">
        <v>368</v>
      </c>
      <c r="D532" t="s">
        <v>573</v>
      </c>
      <c r="E532">
        <v>23724</v>
      </c>
      <c r="F532">
        <v>6578</v>
      </c>
      <c r="G532">
        <v>6509</v>
      </c>
      <c r="H532" s="3">
        <v>42858</v>
      </c>
      <c r="I532" t="s">
        <v>615</v>
      </c>
      <c r="J532" t="s">
        <v>613</v>
      </c>
      <c r="K532">
        <v>790102</v>
      </c>
      <c r="L532" t="s">
        <v>370</v>
      </c>
    </row>
    <row r="533" spans="1:12" x14ac:dyDescent="0.3">
      <c r="A533" t="s">
        <v>1148</v>
      </c>
      <c r="B533">
        <v>487</v>
      </c>
      <c r="C533" t="s">
        <v>409</v>
      </c>
      <c r="D533" t="s">
        <v>589</v>
      </c>
      <c r="E533">
        <v>14329</v>
      </c>
      <c r="F533">
        <v>41471</v>
      </c>
      <c r="G533">
        <v>30549</v>
      </c>
      <c r="H533" s="3">
        <v>44899</v>
      </c>
      <c r="I533" t="s">
        <v>615</v>
      </c>
      <c r="J533" t="s">
        <v>613</v>
      </c>
      <c r="K533">
        <v>1030063</v>
      </c>
      <c r="L533" t="s">
        <v>411</v>
      </c>
    </row>
    <row r="534" spans="1:12" x14ac:dyDescent="0.3">
      <c r="A534" t="s">
        <v>1149</v>
      </c>
      <c r="B534">
        <v>881</v>
      </c>
      <c r="C534" t="s">
        <v>409</v>
      </c>
      <c r="D534" t="s">
        <v>589</v>
      </c>
      <c r="E534">
        <v>8872</v>
      </c>
      <c r="F534">
        <v>41243</v>
      </c>
      <c r="G534">
        <v>38909</v>
      </c>
      <c r="H534" s="3">
        <v>42243</v>
      </c>
      <c r="I534" t="s">
        <v>624</v>
      </c>
      <c r="J534" t="s">
        <v>619</v>
      </c>
      <c r="K534">
        <v>1030063</v>
      </c>
      <c r="L534" t="s">
        <v>411</v>
      </c>
    </row>
    <row r="535" spans="1:12" x14ac:dyDescent="0.3">
      <c r="A535" t="s">
        <v>1150</v>
      </c>
      <c r="B535">
        <v>63</v>
      </c>
      <c r="C535" t="s">
        <v>249</v>
      </c>
      <c r="D535" t="s">
        <v>573</v>
      </c>
      <c r="E535">
        <v>45641</v>
      </c>
      <c r="F535">
        <v>21554</v>
      </c>
      <c r="G535">
        <v>25903</v>
      </c>
      <c r="H535" s="3">
        <v>42122</v>
      </c>
      <c r="I535" t="s">
        <v>624</v>
      </c>
      <c r="J535" t="s">
        <v>619</v>
      </c>
      <c r="K535">
        <v>910182</v>
      </c>
      <c r="L535" t="s">
        <v>257</v>
      </c>
    </row>
    <row r="536" spans="1:12" x14ac:dyDescent="0.3">
      <c r="A536" t="s">
        <v>1151</v>
      </c>
      <c r="B536">
        <v>404</v>
      </c>
      <c r="C536" t="s">
        <v>502</v>
      </c>
      <c r="D536" t="s">
        <v>573</v>
      </c>
      <c r="E536">
        <v>46680</v>
      </c>
      <c r="F536">
        <v>16946</v>
      </c>
      <c r="G536">
        <v>3796</v>
      </c>
      <c r="H536" s="3">
        <v>44319</v>
      </c>
      <c r="I536" t="s">
        <v>612</v>
      </c>
      <c r="J536" t="s">
        <v>613</v>
      </c>
      <c r="K536">
        <v>610198</v>
      </c>
      <c r="L536" t="s">
        <v>504</v>
      </c>
    </row>
    <row r="537" spans="1:12" x14ac:dyDescent="0.3">
      <c r="A537" t="s">
        <v>1152</v>
      </c>
      <c r="B537">
        <v>830</v>
      </c>
      <c r="C537" t="s">
        <v>523</v>
      </c>
      <c r="D537" t="s">
        <v>573</v>
      </c>
      <c r="E537">
        <v>35264</v>
      </c>
      <c r="F537">
        <v>29630</v>
      </c>
      <c r="G537">
        <v>39587</v>
      </c>
      <c r="H537" s="3">
        <v>43057</v>
      </c>
      <c r="I537" t="s">
        <v>612</v>
      </c>
      <c r="J537" t="s">
        <v>619</v>
      </c>
      <c r="K537">
        <v>800018</v>
      </c>
      <c r="L537" t="s">
        <v>526</v>
      </c>
    </row>
    <row r="538" spans="1:12" x14ac:dyDescent="0.3">
      <c r="A538" t="s">
        <v>1153</v>
      </c>
      <c r="B538">
        <v>576</v>
      </c>
      <c r="C538" t="s">
        <v>265</v>
      </c>
      <c r="D538" t="s">
        <v>573</v>
      </c>
      <c r="E538">
        <v>20367</v>
      </c>
      <c r="F538">
        <v>16765</v>
      </c>
      <c r="G538">
        <v>17500</v>
      </c>
      <c r="H538" s="3">
        <v>44653</v>
      </c>
      <c r="I538" t="s">
        <v>612</v>
      </c>
      <c r="J538" t="s">
        <v>619</v>
      </c>
      <c r="K538">
        <v>30179</v>
      </c>
      <c r="L538" t="s">
        <v>272</v>
      </c>
    </row>
    <row r="539" spans="1:12" x14ac:dyDescent="0.3">
      <c r="A539" t="s">
        <v>1154</v>
      </c>
      <c r="B539">
        <v>988</v>
      </c>
      <c r="C539" t="s">
        <v>492</v>
      </c>
      <c r="D539" t="s">
        <v>573</v>
      </c>
      <c r="E539">
        <v>32095</v>
      </c>
      <c r="F539">
        <v>24812</v>
      </c>
      <c r="G539">
        <v>20682</v>
      </c>
      <c r="H539" s="3">
        <v>44001</v>
      </c>
      <c r="I539" t="s">
        <v>617</v>
      </c>
      <c r="J539" t="s">
        <v>613</v>
      </c>
      <c r="K539">
        <v>1230018</v>
      </c>
      <c r="L539" t="s">
        <v>498</v>
      </c>
    </row>
    <row r="540" spans="1:12" x14ac:dyDescent="0.3">
      <c r="A540" t="s">
        <v>1155</v>
      </c>
      <c r="B540">
        <v>172</v>
      </c>
      <c r="C540" t="s">
        <v>471</v>
      </c>
      <c r="D540" t="s">
        <v>573</v>
      </c>
      <c r="E540">
        <v>17791</v>
      </c>
      <c r="F540">
        <v>47326</v>
      </c>
      <c r="G540">
        <v>31777</v>
      </c>
      <c r="H540" s="3">
        <v>44069</v>
      </c>
      <c r="I540" t="s">
        <v>624</v>
      </c>
      <c r="J540" t="s">
        <v>613</v>
      </c>
      <c r="K540">
        <v>570241</v>
      </c>
      <c r="L540" t="s">
        <v>477</v>
      </c>
    </row>
    <row r="541" spans="1:12" x14ac:dyDescent="0.3">
      <c r="A541" t="s">
        <v>1156</v>
      </c>
      <c r="B541">
        <v>54</v>
      </c>
      <c r="C541" t="s">
        <v>249</v>
      </c>
      <c r="D541" t="s">
        <v>573</v>
      </c>
      <c r="E541">
        <v>45785</v>
      </c>
      <c r="F541">
        <v>9336</v>
      </c>
      <c r="G541">
        <v>23538</v>
      </c>
      <c r="H541" s="3">
        <v>42570</v>
      </c>
      <c r="I541" t="s">
        <v>612</v>
      </c>
      <c r="J541" t="s">
        <v>619</v>
      </c>
      <c r="K541">
        <v>910182</v>
      </c>
      <c r="L541" t="s">
        <v>257</v>
      </c>
    </row>
    <row r="542" spans="1:12" x14ac:dyDescent="0.3">
      <c r="A542" t="s">
        <v>1157</v>
      </c>
      <c r="B542">
        <v>69</v>
      </c>
      <c r="C542" t="s">
        <v>233</v>
      </c>
      <c r="D542" t="s">
        <v>589</v>
      </c>
      <c r="E542">
        <v>38575</v>
      </c>
      <c r="F542">
        <v>12049</v>
      </c>
      <c r="G542">
        <v>6457</v>
      </c>
      <c r="H542" s="3">
        <v>44843</v>
      </c>
      <c r="I542" t="s">
        <v>624</v>
      </c>
      <c r="J542" t="s">
        <v>613</v>
      </c>
      <c r="K542">
        <v>100186</v>
      </c>
      <c r="L542" t="s">
        <v>240</v>
      </c>
    </row>
    <row r="543" spans="1:12" x14ac:dyDescent="0.3">
      <c r="A543" t="s">
        <v>1158</v>
      </c>
      <c r="B543">
        <v>434</v>
      </c>
      <c r="C543" t="s">
        <v>422</v>
      </c>
      <c r="D543" t="s">
        <v>573</v>
      </c>
      <c r="E543">
        <v>24758</v>
      </c>
      <c r="F543">
        <v>2047</v>
      </c>
      <c r="G543">
        <v>42416</v>
      </c>
      <c r="H543" s="3">
        <v>45204</v>
      </c>
      <c r="I543" t="s">
        <v>612</v>
      </c>
      <c r="J543" t="s">
        <v>613</v>
      </c>
      <c r="K543">
        <v>120676</v>
      </c>
      <c r="L543" t="s">
        <v>423</v>
      </c>
    </row>
    <row r="544" spans="1:12" x14ac:dyDescent="0.3">
      <c r="A544" t="s">
        <v>1159</v>
      </c>
      <c r="B544">
        <v>947</v>
      </c>
      <c r="C544" t="s">
        <v>330</v>
      </c>
      <c r="D544" t="s">
        <v>573</v>
      </c>
      <c r="E544">
        <v>26034</v>
      </c>
      <c r="F544">
        <v>43720</v>
      </c>
      <c r="G544">
        <v>33557</v>
      </c>
      <c r="H544" s="3">
        <v>43363</v>
      </c>
      <c r="I544" t="s">
        <v>612</v>
      </c>
      <c r="J544" t="s">
        <v>619</v>
      </c>
      <c r="K544">
        <v>690076</v>
      </c>
      <c r="L544" t="s">
        <v>337</v>
      </c>
    </row>
    <row r="545" spans="1:12" x14ac:dyDescent="0.3">
      <c r="A545" t="s">
        <v>1160</v>
      </c>
      <c r="B545">
        <v>579</v>
      </c>
      <c r="C545" t="s">
        <v>251</v>
      </c>
      <c r="D545" t="s">
        <v>573</v>
      </c>
      <c r="E545">
        <v>3226</v>
      </c>
      <c r="F545">
        <v>14101</v>
      </c>
      <c r="G545">
        <v>23592</v>
      </c>
      <c r="H545" s="3">
        <v>42437</v>
      </c>
      <c r="I545" t="s">
        <v>624</v>
      </c>
      <c r="J545" t="s">
        <v>619</v>
      </c>
      <c r="K545">
        <v>10068</v>
      </c>
      <c r="L545" t="s">
        <v>319</v>
      </c>
    </row>
    <row r="546" spans="1:12" x14ac:dyDescent="0.3">
      <c r="A546" t="s">
        <v>1161</v>
      </c>
      <c r="B546">
        <v>544</v>
      </c>
      <c r="C546" t="s">
        <v>471</v>
      </c>
      <c r="D546" t="s">
        <v>596</v>
      </c>
      <c r="E546">
        <v>28590</v>
      </c>
      <c r="F546">
        <v>32619</v>
      </c>
      <c r="G546">
        <v>16420</v>
      </c>
      <c r="H546" s="3">
        <v>43976</v>
      </c>
      <c r="I546" t="s">
        <v>617</v>
      </c>
      <c r="J546" t="s">
        <v>613</v>
      </c>
      <c r="K546">
        <v>570241</v>
      </c>
      <c r="L546" t="s">
        <v>477</v>
      </c>
    </row>
    <row r="547" spans="1:12" x14ac:dyDescent="0.3">
      <c r="A547" t="s">
        <v>1162</v>
      </c>
      <c r="B547">
        <v>881</v>
      </c>
      <c r="C547" t="s">
        <v>402</v>
      </c>
      <c r="D547" t="s">
        <v>589</v>
      </c>
      <c r="E547">
        <v>20819</v>
      </c>
      <c r="F547">
        <v>29389</v>
      </c>
      <c r="G547">
        <v>20922</v>
      </c>
      <c r="H547" s="3">
        <v>42757</v>
      </c>
      <c r="I547" t="s">
        <v>615</v>
      </c>
      <c r="J547" t="s">
        <v>613</v>
      </c>
      <c r="K547">
        <v>720081</v>
      </c>
      <c r="L547" t="s">
        <v>406</v>
      </c>
    </row>
    <row r="548" spans="1:12" x14ac:dyDescent="0.3">
      <c r="A548" t="s">
        <v>1163</v>
      </c>
      <c r="B548">
        <v>809</v>
      </c>
      <c r="C548" t="s">
        <v>265</v>
      </c>
      <c r="D548" t="s">
        <v>573</v>
      </c>
      <c r="E548">
        <v>23369</v>
      </c>
      <c r="F548">
        <v>47930</v>
      </c>
      <c r="G548">
        <v>30109</v>
      </c>
      <c r="H548" s="3">
        <v>42730</v>
      </c>
      <c r="I548" t="s">
        <v>612</v>
      </c>
      <c r="J548" t="s">
        <v>619</v>
      </c>
      <c r="K548">
        <v>30179</v>
      </c>
      <c r="L548" t="s">
        <v>272</v>
      </c>
    </row>
    <row r="549" spans="1:12" x14ac:dyDescent="0.3">
      <c r="A549" t="s">
        <v>1164</v>
      </c>
      <c r="B549">
        <v>168</v>
      </c>
      <c r="C549" t="s">
        <v>330</v>
      </c>
      <c r="D549" t="s">
        <v>573</v>
      </c>
      <c r="E549">
        <v>27404</v>
      </c>
      <c r="F549">
        <v>28070</v>
      </c>
      <c r="G549">
        <v>27525</v>
      </c>
      <c r="H549" s="3">
        <v>42277</v>
      </c>
      <c r="I549" t="s">
        <v>624</v>
      </c>
      <c r="J549" t="s">
        <v>619</v>
      </c>
      <c r="K549">
        <v>690076</v>
      </c>
      <c r="L549" t="s">
        <v>337</v>
      </c>
    </row>
    <row r="550" spans="1:12" x14ac:dyDescent="0.3">
      <c r="A550" t="s">
        <v>1165</v>
      </c>
      <c r="B550">
        <v>189</v>
      </c>
      <c r="C550" t="s">
        <v>310</v>
      </c>
      <c r="D550" t="s">
        <v>573</v>
      </c>
      <c r="E550">
        <v>21549</v>
      </c>
      <c r="F550">
        <v>28426</v>
      </c>
      <c r="G550">
        <v>5165</v>
      </c>
      <c r="H550" s="3">
        <v>42722</v>
      </c>
      <c r="I550" t="s">
        <v>612</v>
      </c>
      <c r="J550" t="s">
        <v>619</v>
      </c>
      <c r="K550">
        <v>140056</v>
      </c>
      <c r="L550" t="s">
        <v>312</v>
      </c>
    </row>
    <row r="551" spans="1:12" x14ac:dyDescent="0.3">
      <c r="A551" t="s">
        <v>1166</v>
      </c>
      <c r="B551">
        <v>61</v>
      </c>
      <c r="C551" t="s">
        <v>273</v>
      </c>
      <c r="D551" t="s">
        <v>573</v>
      </c>
      <c r="E551">
        <v>9072</v>
      </c>
      <c r="F551">
        <v>28727</v>
      </c>
      <c r="G551">
        <v>34166</v>
      </c>
      <c r="H551" s="3">
        <v>43496</v>
      </c>
      <c r="I551" t="s">
        <v>612</v>
      </c>
      <c r="J551" t="s">
        <v>613</v>
      </c>
      <c r="K551">
        <v>80001</v>
      </c>
      <c r="L551" t="s">
        <v>275</v>
      </c>
    </row>
    <row r="552" spans="1:12" x14ac:dyDescent="0.3">
      <c r="A552" t="s">
        <v>1167</v>
      </c>
      <c r="B552">
        <v>673</v>
      </c>
      <c r="C552" t="s">
        <v>485</v>
      </c>
      <c r="D552" t="s">
        <v>589</v>
      </c>
      <c r="E552">
        <v>40963</v>
      </c>
      <c r="F552">
        <v>47528</v>
      </c>
      <c r="G552">
        <v>5954</v>
      </c>
      <c r="H552" s="3">
        <v>44891</v>
      </c>
      <c r="I552" t="s">
        <v>612</v>
      </c>
      <c r="J552" t="s">
        <v>613</v>
      </c>
      <c r="K552">
        <v>880038</v>
      </c>
      <c r="L552" t="s">
        <v>487</v>
      </c>
    </row>
    <row r="553" spans="1:12" x14ac:dyDescent="0.3">
      <c r="A553" t="s">
        <v>1168</v>
      </c>
      <c r="B553">
        <v>976</v>
      </c>
      <c r="C553" t="s">
        <v>523</v>
      </c>
      <c r="D553" t="s">
        <v>589</v>
      </c>
      <c r="E553">
        <v>29790</v>
      </c>
      <c r="F553">
        <v>33364</v>
      </c>
      <c r="G553">
        <v>22973</v>
      </c>
      <c r="H553" s="3">
        <v>44592</v>
      </c>
      <c r="I553" t="s">
        <v>612</v>
      </c>
      <c r="J553" t="s">
        <v>613</v>
      </c>
      <c r="K553">
        <v>800018</v>
      </c>
      <c r="L553" t="s">
        <v>526</v>
      </c>
    </row>
    <row r="554" spans="1:12" x14ac:dyDescent="0.3">
      <c r="A554" t="s">
        <v>1169</v>
      </c>
      <c r="B554">
        <v>879</v>
      </c>
      <c r="C554" t="s">
        <v>265</v>
      </c>
      <c r="D554" t="s">
        <v>573</v>
      </c>
      <c r="E554">
        <v>41077</v>
      </c>
      <c r="F554">
        <v>45195</v>
      </c>
      <c r="G554">
        <v>29498</v>
      </c>
      <c r="H554" s="3">
        <v>43634</v>
      </c>
      <c r="I554" t="s">
        <v>615</v>
      </c>
      <c r="J554" t="s">
        <v>619</v>
      </c>
      <c r="K554">
        <v>30179</v>
      </c>
      <c r="L554" t="s">
        <v>272</v>
      </c>
    </row>
    <row r="555" spans="1:12" x14ac:dyDescent="0.3">
      <c r="A555" t="s">
        <v>1170</v>
      </c>
      <c r="B555">
        <v>321</v>
      </c>
      <c r="C555" t="s">
        <v>265</v>
      </c>
      <c r="D555" t="s">
        <v>583</v>
      </c>
      <c r="E555">
        <v>26025</v>
      </c>
      <c r="F555">
        <v>27366</v>
      </c>
      <c r="G555">
        <v>38700</v>
      </c>
      <c r="H555" s="3">
        <v>42646</v>
      </c>
      <c r="I555" t="s">
        <v>624</v>
      </c>
      <c r="J555" t="s">
        <v>619</v>
      </c>
      <c r="K555">
        <v>30179</v>
      </c>
      <c r="L555" t="s">
        <v>272</v>
      </c>
    </row>
    <row r="556" spans="1:12" x14ac:dyDescent="0.3">
      <c r="A556" t="s">
        <v>1171</v>
      </c>
      <c r="B556">
        <v>365</v>
      </c>
      <c r="C556" t="s">
        <v>409</v>
      </c>
      <c r="D556" t="s">
        <v>589</v>
      </c>
      <c r="E556">
        <v>23351</v>
      </c>
      <c r="F556">
        <v>39424</v>
      </c>
      <c r="G556">
        <v>38381</v>
      </c>
      <c r="H556" s="3">
        <v>43891</v>
      </c>
      <c r="I556" t="s">
        <v>624</v>
      </c>
      <c r="J556" t="s">
        <v>613</v>
      </c>
      <c r="K556">
        <v>1030063</v>
      </c>
      <c r="L556" t="s">
        <v>411</v>
      </c>
    </row>
    <row r="557" spans="1:12" x14ac:dyDescent="0.3">
      <c r="A557" t="s">
        <v>1172</v>
      </c>
      <c r="B557">
        <v>867</v>
      </c>
      <c r="C557" t="s">
        <v>350</v>
      </c>
      <c r="D557" t="s">
        <v>573</v>
      </c>
      <c r="E557">
        <v>41957</v>
      </c>
      <c r="F557">
        <v>3975</v>
      </c>
      <c r="G557">
        <v>38691</v>
      </c>
      <c r="H557" s="3">
        <v>43685</v>
      </c>
      <c r="I557" t="s">
        <v>612</v>
      </c>
      <c r="J557" t="s">
        <v>613</v>
      </c>
      <c r="K557">
        <v>700013</v>
      </c>
      <c r="L557" t="s">
        <v>351</v>
      </c>
    </row>
    <row r="558" spans="1:12" x14ac:dyDescent="0.3">
      <c r="A558" t="s">
        <v>1173</v>
      </c>
      <c r="B558">
        <v>613</v>
      </c>
      <c r="C558" t="s">
        <v>386</v>
      </c>
      <c r="D558" t="s">
        <v>589</v>
      </c>
      <c r="E558">
        <v>28847</v>
      </c>
      <c r="F558">
        <v>44117</v>
      </c>
      <c r="G558">
        <v>8217</v>
      </c>
      <c r="H558" s="3">
        <v>42767</v>
      </c>
      <c r="I558" t="s">
        <v>615</v>
      </c>
      <c r="J558" t="s">
        <v>613</v>
      </c>
      <c r="K558">
        <v>1110166</v>
      </c>
      <c r="L558" t="s">
        <v>389</v>
      </c>
    </row>
    <row r="559" spans="1:12" x14ac:dyDescent="0.3">
      <c r="A559" t="s">
        <v>1174</v>
      </c>
      <c r="B559">
        <v>977</v>
      </c>
      <c r="C559" t="s">
        <v>391</v>
      </c>
      <c r="D559" t="s">
        <v>573</v>
      </c>
      <c r="E559">
        <v>42958</v>
      </c>
      <c r="F559">
        <v>6590</v>
      </c>
      <c r="G559">
        <v>3816</v>
      </c>
      <c r="H559" s="3">
        <v>44330</v>
      </c>
      <c r="I559" t="s">
        <v>615</v>
      </c>
      <c r="J559" t="s">
        <v>619</v>
      </c>
      <c r="K559">
        <v>730084</v>
      </c>
      <c r="L559" t="s">
        <v>393</v>
      </c>
    </row>
    <row r="560" spans="1:12" x14ac:dyDescent="0.3">
      <c r="A560" t="s">
        <v>1175</v>
      </c>
      <c r="B560">
        <v>305</v>
      </c>
      <c r="C560" t="s">
        <v>422</v>
      </c>
      <c r="D560" t="s">
        <v>589</v>
      </c>
      <c r="E560">
        <v>40269</v>
      </c>
      <c r="F560">
        <v>10985</v>
      </c>
      <c r="G560">
        <v>31255</v>
      </c>
      <c r="H560" s="3">
        <v>42149</v>
      </c>
      <c r="I560" t="s">
        <v>624</v>
      </c>
      <c r="J560" t="s">
        <v>619</v>
      </c>
      <c r="K560">
        <v>120676</v>
      </c>
      <c r="L560" t="s">
        <v>423</v>
      </c>
    </row>
    <row r="561" spans="1:12" x14ac:dyDescent="0.3">
      <c r="A561" t="s">
        <v>1176</v>
      </c>
      <c r="B561">
        <v>699</v>
      </c>
      <c r="C561" t="s">
        <v>505</v>
      </c>
      <c r="D561" t="s">
        <v>573</v>
      </c>
      <c r="E561">
        <v>2945</v>
      </c>
      <c r="F561">
        <v>44554</v>
      </c>
      <c r="G561">
        <v>43696</v>
      </c>
      <c r="H561" s="3">
        <v>43810</v>
      </c>
      <c r="I561" t="s">
        <v>617</v>
      </c>
      <c r="J561" t="s">
        <v>619</v>
      </c>
      <c r="K561">
        <v>380112</v>
      </c>
      <c r="L561" t="s">
        <v>507</v>
      </c>
    </row>
    <row r="562" spans="1:12" x14ac:dyDescent="0.3">
      <c r="A562" t="s">
        <v>1177</v>
      </c>
      <c r="B562">
        <v>135</v>
      </c>
      <c r="C562" t="s">
        <v>249</v>
      </c>
      <c r="D562" t="s">
        <v>589</v>
      </c>
      <c r="E562">
        <v>45692</v>
      </c>
      <c r="F562">
        <v>5172</v>
      </c>
      <c r="G562">
        <v>3659</v>
      </c>
      <c r="H562" s="3">
        <v>42152</v>
      </c>
      <c r="I562" t="s">
        <v>617</v>
      </c>
      <c r="J562" t="s">
        <v>613</v>
      </c>
      <c r="K562">
        <v>910182</v>
      </c>
      <c r="L562" t="s">
        <v>257</v>
      </c>
    </row>
    <row r="563" spans="1:12" x14ac:dyDescent="0.3">
      <c r="A563" t="s">
        <v>1178</v>
      </c>
      <c r="B563">
        <v>616</v>
      </c>
      <c r="C563" t="s">
        <v>548</v>
      </c>
      <c r="D563" t="s">
        <v>573</v>
      </c>
      <c r="E563">
        <v>40489</v>
      </c>
      <c r="F563">
        <v>40301</v>
      </c>
      <c r="G563">
        <v>14468</v>
      </c>
      <c r="H563" s="3">
        <v>42246</v>
      </c>
      <c r="I563" t="s">
        <v>612</v>
      </c>
      <c r="J563" t="s">
        <v>619</v>
      </c>
      <c r="K563">
        <v>680026</v>
      </c>
      <c r="L563" t="s">
        <v>551</v>
      </c>
    </row>
    <row r="564" spans="1:12" x14ac:dyDescent="0.3">
      <c r="A564" t="s">
        <v>1179</v>
      </c>
      <c r="B564">
        <v>454</v>
      </c>
      <c r="C564" t="s">
        <v>409</v>
      </c>
      <c r="D564" t="s">
        <v>573</v>
      </c>
      <c r="E564">
        <v>35526</v>
      </c>
      <c r="F564">
        <v>5928</v>
      </c>
      <c r="G564">
        <v>38982</v>
      </c>
      <c r="H564" s="3">
        <v>43293</v>
      </c>
      <c r="I564" t="s">
        <v>612</v>
      </c>
      <c r="J564" t="s">
        <v>619</v>
      </c>
      <c r="K564">
        <v>1030063</v>
      </c>
      <c r="L564" t="s">
        <v>411</v>
      </c>
    </row>
    <row r="565" spans="1:12" x14ac:dyDescent="0.3">
      <c r="A565" t="s">
        <v>1180</v>
      </c>
      <c r="B565">
        <v>792</v>
      </c>
      <c r="C565" t="s">
        <v>386</v>
      </c>
      <c r="D565" t="s">
        <v>573</v>
      </c>
      <c r="E565">
        <v>16601</v>
      </c>
      <c r="F565">
        <v>39242</v>
      </c>
      <c r="G565">
        <v>43080</v>
      </c>
      <c r="H565" s="3">
        <v>43117</v>
      </c>
      <c r="I565" t="s">
        <v>624</v>
      </c>
      <c r="J565" t="s">
        <v>613</v>
      </c>
      <c r="K565">
        <v>1110166</v>
      </c>
      <c r="L565" t="s">
        <v>389</v>
      </c>
    </row>
    <row r="566" spans="1:12" x14ac:dyDescent="0.3">
      <c r="A566" t="s">
        <v>1181</v>
      </c>
      <c r="B566">
        <v>922</v>
      </c>
      <c r="C566" t="s">
        <v>350</v>
      </c>
      <c r="D566" t="s">
        <v>589</v>
      </c>
      <c r="E566">
        <v>2680</v>
      </c>
      <c r="F566">
        <v>22441</v>
      </c>
      <c r="G566">
        <v>9816</v>
      </c>
      <c r="H566" s="3">
        <v>42045</v>
      </c>
      <c r="I566" t="s">
        <v>612</v>
      </c>
      <c r="J566" t="s">
        <v>619</v>
      </c>
      <c r="K566">
        <v>700013</v>
      </c>
      <c r="L566" t="s">
        <v>351</v>
      </c>
    </row>
    <row r="567" spans="1:12" x14ac:dyDescent="0.3">
      <c r="A567" t="s">
        <v>1182</v>
      </c>
      <c r="B567">
        <v>270</v>
      </c>
      <c r="C567" t="s">
        <v>243</v>
      </c>
      <c r="D567" t="s">
        <v>583</v>
      </c>
      <c r="E567">
        <v>28167</v>
      </c>
      <c r="F567">
        <v>10149</v>
      </c>
      <c r="G567">
        <v>5329</v>
      </c>
      <c r="H567" s="3">
        <v>44611</v>
      </c>
      <c r="I567" t="s">
        <v>612</v>
      </c>
      <c r="J567" t="s">
        <v>613</v>
      </c>
      <c r="K567">
        <v>160051</v>
      </c>
      <c r="L567" t="s">
        <v>245</v>
      </c>
    </row>
    <row r="568" spans="1:12" x14ac:dyDescent="0.3">
      <c r="A568" t="s">
        <v>1183</v>
      </c>
      <c r="B568">
        <v>510</v>
      </c>
      <c r="C568" t="s">
        <v>409</v>
      </c>
      <c r="D568" t="s">
        <v>589</v>
      </c>
      <c r="E568">
        <v>31672</v>
      </c>
      <c r="F568">
        <v>29621</v>
      </c>
      <c r="G568">
        <v>21445</v>
      </c>
      <c r="H568" s="3">
        <v>43554</v>
      </c>
      <c r="I568" t="s">
        <v>624</v>
      </c>
      <c r="J568" t="s">
        <v>613</v>
      </c>
      <c r="K568">
        <v>1030063</v>
      </c>
      <c r="L568" t="s">
        <v>411</v>
      </c>
    </row>
    <row r="569" spans="1:12" x14ac:dyDescent="0.3">
      <c r="A569" t="s">
        <v>1184</v>
      </c>
      <c r="B569">
        <v>709</v>
      </c>
      <c r="C569" t="s">
        <v>350</v>
      </c>
      <c r="D569" t="s">
        <v>589</v>
      </c>
      <c r="E569">
        <v>39593</v>
      </c>
      <c r="F569">
        <v>38945</v>
      </c>
      <c r="G569">
        <v>3023</v>
      </c>
      <c r="H569" s="3">
        <v>42650</v>
      </c>
      <c r="I569" t="s">
        <v>612</v>
      </c>
      <c r="J569" t="s">
        <v>613</v>
      </c>
      <c r="K569">
        <v>700013</v>
      </c>
      <c r="L569" t="s">
        <v>351</v>
      </c>
    </row>
    <row r="570" spans="1:12" x14ac:dyDescent="0.3">
      <c r="A570" t="s">
        <v>1185</v>
      </c>
      <c r="B570">
        <v>407</v>
      </c>
      <c r="C570" t="s">
        <v>509</v>
      </c>
      <c r="D570" t="s">
        <v>573</v>
      </c>
      <c r="E570">
        <v>42437</v>
      </c>
      <c r="F570">
        <v>8820</v>
      </c>
      <c r="G570">
        <v>15069</v>
      </c>
      <c r="H570" s="3">
        <v>42748</v>
      </c>
      <c r="I570" t="s">
        <v>617</v>
      </c>
      <c r="J570" t="s">
        <v>613</v>
      </c>
      <c r="K570">
        <v>520376</v>
      </c>
      <c r="L570" t="s">
        <v>512</v>
      </c>
    </row>
    <row r="571" spans="1:12" x14ac:dyDescent="0.3">
      <c r="A571" t="s">
        <v>1186</v>
      </c>
      <c r="B571">
        <v>724</v>
      </c>
      <c r="C571" t="s">
        <v>246</v>
      </c>
      <c r="D571" t="s">
        <v>589</v>
      </c>
      <c r="E571">
        <v>35700</v>
      </c>
      <c r="F571">
        <v>16351</v>
      </c>
      <c r="G571">
        <v>2808</v>
      </c>
      <c r="H571" s="3">
        <v>43697</v>
      </c>
      <c r="I571" t="s">
        <v>615</v>
      </c>
      <c r="J571" t="s">
        <v>613</v>
      </c>
      <c r="K571">
        <v>110159</v>
      </c>
      <c r="L571" t="s">
        <v>248</v>
      </c>
    </row>
    <row r="572" spans="1:12" x14ac:dyDescent="0.3">
      <c r="A572" t="s">
        <v>1187</v>
      </c>
      <c r="B572">
        <v>903</v>
      </c>
      <c r="C572" t="s">
        <v>265</v>
      </c>
      <c r="D572" t="s">
        <v>592</v>
      </c>
      <c r="E572">
        <v>29432</v>
      </c>
      <c r="F572">
        <v>30661</v>
      </c>
      <c r="G572">
        <v>35023</v>
      </c>
      <c r="H572" s="3">
        <v>42427</v>
      </c>
      <c r="I572" t="s">
        <v>615</v>
      </c>
      <c r="J572" t="s">
        <v>619</v>
      </c>
      <c r="K572">
        <v>30179</v>
      </c>
      <c r="L572" t="s">
        <v>272</v>
      </c>
    </row>
    <row r="573" spans="1:12" x14ac:dyDescent="0.3">
      <c r="A573" t="s">
        <v>1188</v>
      </c>
      <c r="B573">
        <v>268</v>
      </c>
      <c r="C573" t="s">
        <v>386</v>
      </c>
      <c r="D573" t="s">
        <v>589</v>
      </c>
      <c r="E573">
        <v>39290</v>
      </c>
      <c r="F573">
        <v>37493</v>
      </c>
      <c r="G573">
        <v>21099</v>
      </c>
      <c r="H573" s="3">
        <v>43232</v>
      </c>
      <c r="I573" t="s">
        <v>615</v>
      </c>
      <c r="J573" t="s">
        <v>619</v>
      </c>
      <c r="K573">
        <v>1110166</v>
      </c>
      <c r="L573" t="s">
        <v>389</v>
      </c>
    </row>
    <row r="574" spans="1:12" x14ac:dyDescent="0.3">
      <c r="A574" t="s">
        <v>1189</v>
      </c>
      <c r="B574">
        <v>954</v>
      </c>
      <c r="C574" t="s">
        <v>422</v>
      </c>
      <c r="D574" t="s">
        <v>589</v>
      </c>
      <c r="E574">
        <v>36813</v>
      </c>
      <c r="F574">
        <v>10095</v>
      </c>
      <c r="G574">
        <v>25285</v>
      </c>
      <c r="H574" s="3">
        <v>43031</v>
      </c>
      <c r="I574" t="s">
        <v>615</v>
      </c>
      <c r="J574" t="s">
        <v>613</v>
      </c>
      <c r="K574">
        <v>120676</v>
      </c>
      <c r="L574" t="s">
        <v>423</v>
      </c>
    </row>
    <row r="575" spans="1:12" x14ac:dyDescent="0.3">
      <c r="A575" t="s">
        <v>1190</v>
      </c>
      <c r="B575">
        <v>514</v>
      </c>
      <c r="C575" t="s">
        <v>324</v>
      </c>
      <c r="D575" t="s">
        <v>573</v>
      </c>
      <c r="E575">
        <v>7146</v>
      </c>
      <c r="F575">
        <v>36577</v>
      </c>
      <c r="G575">
        <v>32004</v>
      </c>
      <c r="H575" s="3">
        <v>42040</v>
      </c>
      <c r="I575" t="s">
        <v>617</v>
      </c>
      <c r="J575" t="s">
        <v>613</v>
      </c>
      <c r="K575">
        <v>710002</v>
      </c>
      <c r="L575" t="s">
        <v>329</v>
      </c>
    </row>
    <row r="576" spans="1:12" x14ac:dyDescent="0.3">
      <c r="A576" t="s">
        <v>1191</v>
      </c>
      <c r="B576">
        <v>839</v>
      </c>
      <c r="C576" t="s">
        <v>485</v>
      </c>
      <c r="D576" t="s">
        <v>573</v>
      </c>
      <c r="E576">
        <v>7278</v>
      </c>
      <c r="F576">
        <v>45188</v>
      </c>
      <c r="G576">
        <v>29227</v>
      </c>
      <c r="H576" s="3">
        <v>45080</v>
      </c>
      <c r="I576" t="s">
        <v>615</v>
      </c>
      <c r="J576" t="s">
        <v>613</v>
      </c>
      <c r="K576">
        <v>880038</v>
      </c>
      <c r="L576" t="s">
        <v>487</v>
      </c>
    </row>
    <row r="577" spans="1:12" x14ac:dyDescent="0.3">
      <c r="A577" t="s">
        <v>1192</v>
      </c>
      <c r="B577">
        <v>677</v>
      </c>
      <c r="C577" t="s">
        <v>559</v>
      </c>
      <c r="D577" t="s">
        <v>573</v>
      </c>
      <c r="E577">
        <v>10184</v>
      </c>
      <c r="F577">
        <v>42103</v>
      </c>
      <c r="G577">
        <v>13022</v>
      </c>
      <c r="H577" s="3">
        <v>42140</v>
      </c>
      <c r="I577" t="s">
        <v>615</v>
      </c>
      <c r="J577" t="s">
        <v>613</v>
      </c>
      <c r="K577">
        <v>670106</v>
      </c>
      <c r="L577" t="s">
        <v>561</v>
      </c>
    </row>
    <row r="578" spans="1:12" x14ac:dyDescent="0.3">
      <c r="A578" t="s">
        <v>1193</v>
      </c>
      <c r="B578">
        <v>905</v>
      </c>
      <c r="C578" t="s">
        <v>409</v>
      </c>
      <c r="D578" t="s">
        <v>573</v>
      </c>
      <c r="E578">
        <v>42359</v>
      </c>
      <c r="F578">
        <v>16411</v>
      </c>
      <c r="G578">
        <v>19563</v>
      </c>
      <c r="H578" s="3">
        <v>42294</v>
      </c>
      <c r="I578" t="s">
        <v>612</v>
      </c>
      <c r="J578" t="s">
        <v>613</v>
      </c>
      <c r="K578">
        <v>1030063</v>
      </c>
      <c r="L578" t="s">
        <v>411</v>
      </c>
    </row>
    <row r="579" spans="1:12" x14ac:dyDescent="0.3">
      <c r="A579" t="s">
        <v>1194</v>
      </c>
      <c r="B579">
        <v>898</v>
      </c>
      <c r="C579" t="s">
        <v>243</v>
      </c>
      <c r="D579" t="s">
        <v>573</v>
      </c>
      <c r="E579">
        <v>30214</v>
      </c>
      <c r="F579">
        <v>23299</v>
      </c>
      <c r="G579">
        <v>35521</v>
      </c>
      <c r="H579" s="3">
        <v>43470</v>
      </c>
      <c r="I579" t="s">
        <v>612</v>
      </c>
      <c r="J579" t="s">
        <v>619</v>
      </c>
      <c r="K579">
        <v>160051</v>
      </c>
      <c r="L579" t="s">
        <v>245</v>
      </c>
    </row>
    <row r="580" spans="1:12" x14ac:dyDescent="0.3">
      <c r="A580" t="s">
        <v>1195</v>
      </c>
      <c r="B580">
        <v>123</v>
      </c>
      <c r="C580" t="s">
        <v>409</v>
      </c>
      <c r="D580" t="s">
        <v>589</v>
      </c>
      <c r="E580">
        <v>21906</v>
      </c>
      <c r="F580">
        <v>27824</v>
      </c>
      <c r="G580">
        <v>33779</v>
      </c>
      <c r="H580" s="3">
        <v>42342</v>
      </c>
      <c r="I580" t="s">
        <v>617</v>
      </c>
      <c r="J580" t="s">
        <v>613</v>
      </c>
      <c r="K580">
        <v>1030063</v>
      </c>
      <c r="L580" t="s">
        <v>411</v>
      </c>
    </row>
    <row r="581" spans="1:12" x14ac:dyDescent="0.3">
      <c r="A581" t="s">
        <v>1196</v>
      </c>
      <c r="B581">
        <v>944</v>
      </c>
      <c r="C581" t="s">
        <v>344</v>
      </c>
      <c r="D581" t="s">
        <v>573</v>
      </c>
      <c r="E581">
        <v>6518</v>
      </c>
      <c r="F581">
        <v>32999</v>
      </c>
      <c r="G581">
        <v>23534</v>
      </c>
      <c r="H581" s="3">
        <v>44673</v>
      </c>
      <c r="I581" t="s">
        <v>615</v>
      </c>
      <c r="J581" t="s">
        <v>613</v>
      </c>
      <c r="K581">
        <v>910020</v>
      </c>
      <c r="L581" t="s">
        <v>346</v>
      </c>
    </row>
    <row r="582" spans="1:12" x14ac:dyDescent="0.3">
      <c r="A582" t="s">
        <v>1197</v>
      </c>
      <c r="B582">
        <v>273</v>
      </c>
      <c r="C582" t="s">
        <v>519</v>
      </c>
      <c r="D582" t="s">
        <v>589</v>
      </c>
      <c r="E582">
        <v>20448</v>
      </c>
      <c r="F582">
        <v>20661</v>
      </c>
      <c r="G582">
        <v>21412</v>
      </c>
      <c r="H582" s="3">
        <v>45106</v>
      </c>
      <c r="I582" t="s">
        <v>615</v>
      </c>
      <c r="J582" t="s">
        <v>613</v>
      </c>
      <c r="K582">
        <v>1550006</v>
      </c>
      <c r="L582" t="s">
        <v>521</v>
      </c>
    </row>
    <row r="583" spans="1:12" x14ac:dyDescent="0.3">
      <c r="A583" t="s">
        <v>1198</v>
      </c>
      <c r="B583">
        <v>864</v>
      </c>
      <c r="C583" t="s">
        <v>273</v>
      </c>
      <c r="D583" t="s">
        <v>573</v>
      </c>
      <c r="E583">
        <v>16610</v>
      </c>
      <c r="F583">
        <v>38294</v>
      </c>
      <c r="G583">
        <v>21248</v>
      </c>
      <c r="H583" s="3">
        <v>44508</v>
      </c>
      <c r="I583" t="s">
        <v>615</v>
      </c>
      <c r="J583" t="s">
        <v>619</v>
      </c>
      <c r="K583">
        <v>80001</v>
      </c>
      <c r="L583" t="s">
        <v>275</v>
      </c>
    </row>
    <row r="584" spans="1:12" x14ac:dyDescent="0.3">
      <c r="A584" t="s">
        <v>1199</v>
      </c>
      <c r="B584">
        <v>748</v>
      </c>
      <c r="C584" t="s">
        <v>523</v>
      </c>
      <c r="D584" t="s">
        <v>589</v>
      </c>
      <c r="E584">
        <v>41322</v>
      </c>
      <c r="F584">
        <v>8958</v>
      </c>
      <c r="G584">
        <v>16016</v>
      </c>
      <c r="H584" s="3">
        <v>44571</v>
      </c>
      <c r="I584" t="s">
        <v>624</v>
      </c>
      <c r="J584" t="s">
        <v>613</v>
      </c>
      <c r="K584">
        <v>800018</v>
      </c>
      <c r="L584" t="s">
        <v>526</v>
      </c>
    </row>
    <row r="585" spans="1:12" x14ac:dyDescent="0.3">
      <c r="A585" t="s">
        <v>1200</v>
      </c>
      <c r="B585">
        <v>339</v>
      </c>
      <c r="C585" t="s">
        <v>422</v>
      </c>
      <c r="D585" t="s">
        <v>573</v>
      </c>
      <c r="E585">
        <v>40326</v>
      </c>
      <c r="F585">
        <v>22976</v>
      </c>
      <c r="G585">
        <v>5926</v>
      </c>
      <c r="H585" s="3">
        <v>43313</v>
      </c>
      <c r="I585" t="s">
        <v>615</v>
      </c>
      <c r="J585" t="s">
        <v>619</v>
      </c>
      <c r="K585">
        <v>120676</v>
      </c>
      <c r="L585" t="s">
        <v>423</v>
      </c>
    </row>
    <row r="586" spans="1:12" x14ac:dyDescent="0.3">
      <c r="A586" t="s">
        <v>1201</v>
      </c>
      <c r="B586">
        <v>508</v>
      </c>
      <c r="C586" t="s">
        <v>409</v>
      </c>
      <c r="D586" t="s">
        <v>573</v>
      </c>
      <c r="E586">
        <v>13103</v>
      </c>
      <c r="F586">
        <v>21838</v>
      </c>
      <c r="G586">
        <v>37826</v>
      </c>
      <c r="H586" s="3">
        <v>44793</v>
      </c>
      <c r="I586" t="s">
        <v>624</v>
      </c>
      <c r="J586" t="s">
        <v>613</v>
      </c>
      <c r="K586">
        <v>1030063</v>
      </c>
      <c r="L586" t="s">
        <v>411</v>
      </c>
    </row>
    <row r="587" spans="1:12" x14ac:dyDescent="0.3">
      <c r="A587" t="s">
        <v>1202</v>
      </c>
      <c r="B587">
        <v>980</v>
      </c>
      <c r="C587" t="s">
        <v>324</v>
      </c>
      <c r="D587" t="s">
        <v>583</v>
      </c>
      <c r="E587">
        <v>39337</v>
      </c>
      <c r="F587">
        <v>19657</v>
      </c>
      <c r="G587">
        <v>4389</v>
      </c>
      <c r="H587" s="3">
        <v>43468</v>
      </c>
      <c r="I587" t="s">
        <v>612</v>
      </c>
      <c r="J587" t="s">
        <v>619</v>
      </c>
      <c r="K587">
        <v>710002</v>
      </c>
      <c r="L587" t="s">
        <v>329</v>
      </c>
    </row>
    <row r="588" spans="1:12" x14ac:dyDescent="0.3">
      <c r="A588" t="s">
        <v>1203</v>
      </c>
      <c r="B588">
        <v>663</v>
      </c>
      <c r="C588" t="s">
        <v>409</v>
      </c>
      <c r="D588" t="s">
        <v>589</v>
      </c>
      <c r="E588">
        <v>41172</v>
      </c>
      <c r="F588">
        <v>38186</v>
      </c>
      <c r="G588">
        <v>15437</v>
      </c>
      <c r="H588" s="3">
        <v>42407</v>
      </c>
      <c r="I588" t="s">
        <v>617</v>
      </c>
      <c r="J588" t="s">
        <v>619</v>
      </c>
      <c r="K588">
        <v>1030063</v>
      </c>
      <c r="L588" t="s">
        <v>411</v>
      </c>
    </row>
    <row r="589" spans="1:12" x14ac:dyDescent="0.3">
      <c r="A589" t="s">
        <v>1204</v>
      </c>
      <c r="B589">
        <v>676</v>
      </c>
      <c r="C589" t="s">
        <v>246</v>
      </c>
      <c r="D589" t="s">
        <v>573</v>
      </c>
      <c r="E589">
        <v>24954</v>
      </c>
      <c r="F589">
        <v>28690</v>
      </c>
      <c r="G589">
        <v>43344</v>
      </c>
      <c r="H589" s="3">
        <v>42272</v>
      </c>
      <c r="I589" t="s">
        <v>612</v>
      </c>
      <c r="J589" t="s">
        <v>613</v>
      </c>
      <c r="K589">
        <v>110159</v>
      </c>
      <c r="L589" t="s">
        <v>248</v>
      </c>
    </row>
    <row r="590" spans="1:12" x14ac:dyDescent="0.3">
      <c r="A590" t="s">
        <v>1205</v>
      </c>
      <c r="B590">
        <v>183</v>
      </c>
      <c r="C590" t="s">
        <v>523</v>
      </c>
      <c r="D590" t="s">
        <v>589</v>
      </c>
      <c r="E590">
        <v>13408</v>
      </c>
      <c r="F590">
        <v>46067</v>
      </c>
      <c r="G590">
        <v>32066</v>
      </c>
      <c r="H590" s="3">
        <v>42684</v>
      </c>
      <c r="I590" t="s">
        <v>612</v>
      </c>
      <c r="J590" t="s">
        <v>619</v>
      </c>
      <c r="K590">
        <v>800018</v>
      </c>
      <c r="L590" t="s">
        <v>526</v>
      </c>
    </row>
    <row r="591" spans="1:12" x14ac:dyDescent="0.3">
      <c r="A591" t="s">
        <v>1206</v>
      </c>
      <c r="B591">
        <v>120</v>
      </c>
      <c r="C591" t="s">
        <v>350</v>
      </c>
      <c r="D591" t="s">
        <v>573</v>
      </c>
      <c r="E591">
        <v>10239</v>
      </c>
      <c r="F591">
        <v>42053</v>
      </c>
      <c r="G591">
        <v>8344</v>
      </c>
      <c r="H591" s="3">
        <v>44668</v>
      </c>
      <c r="I591" t="s">
        <v>617</v>
      </c>
      <c r="J591" t="s">
        <v>619</v>
      </c>
      <c r="K591">
        <v>700013</v>
      </c>
      <c r="L591" t="s">
        <v>351</v>
      </c>
    </row>
    <row r="592" spans="1:12" x14ac:dyDescent="0.3">
      <c r="A592" t="s">
        <v>1207</v>
      </c>
      <c r="B592">
        <v>684</v>
      </c>
      <c r="C592" t="s">
        <v>350</v>
      </c>
      <c r="D592" t="s">
        <v>573</v>
      </c>
      <c r="E592">
        <v>23034</v>
      </c>
      <c r="F592">
        <v>24077</v>
      </c>
      <c r="G592">
        <v>6281</v>
      </c>
      <c r="H592" s="3">
        <v>43455</v>
      </c>
      <c r="I592" t="s">
        <v>624</v>
      </c>
      <c r="J592" t="s">
        <v>613</v>
      </c>
      <c r="K592">
        <v>700013</v>
      </c>
      <c r="L592" t="s">
        <v>351</v>
      </c>
    </row>
    <row r="593" spans="1:12" x14ac:dyDescent="0.3">
      <c r="A593" t="s">
        <v>1208</v>
      </c>
      <c r="B593">
        <v>141</v>
      </c>
      <c r="C593" t="s">
        <v>409</v>
      </c>
      <c r="D593" t="s">
        <v>573</v>
      </c>
      <c r="E593">
        <v>25728</v>
      </c>
      <c r="F593">
        <v>34919</v>
      </c>
      <c r="G593">
        <v>12441</v>
      </c>
      <c r="H593" s="3">
        <v>43387</v>
      </c>
      <c r="I593" t="s">
        <v>617</v>
      </c>
      <c r="J593" t="s">
        <v>613</v>
      </c>
      <c r="K593">
        <v>1030063</v>
      </c>
      <c r="L593" t="s">
        <v>411</v>
      </c>
    </row>
    <row r="594" spans="1:12" x14ac:dyDescent="0.3">
      <c r="A594" t="s">
        <v>1209</v>
      </c>
      <c r="B594">
        <v>835</v>
      </c>
      <c r="C594" t="s">
        <v>422</v>
      </c>
      <c r="D594" t="s">
        <v>589</v>
      </c>
      <c r="E594">
        <v>2450</v>
      </c>
      <c r="F594">
        <v>27519</v>
      </c>
      <c r="G594">
        <v>20352</v>
      </c>
      <c r="H594" s="3">
        <v>42749</v>
      </c>
      <c r="I594" t="s">
        <v>615</v>
      </c>
      <c r="J594" t="s">
        <v>619</v>
      </c>
      <c r="K594">
        <v>120676</v>
      </c>
      <c r="L594" t="s">
        <v>423</v>
      </c>
    </row>
    <row r="595" spans="1:12" x14ac:dyDescent="0.3">
      <c r="A595" t="s">
        <v>1210</v>
      </c>
      <c r="B595">
        <v>808</v>
      </c>
      <c r="C595" t="s">
        <v>499</v>
      </c>
      <c r="D595" t="s">
        <v>573</v>
      </c>
      <c r="E595">
        <v>3068</v>
      </c>
      <c r="F595">
        <v>23311</v>
      </c>
      <c r="G595">
        <v>10582</v>
      </c>
      <c r="H595" s="3">
        <v>43584</v>
      </c>
      <c r="I595" t="s">
        <v>612</v>
      </c>
      <c r="J595" t="s">
        <v>619</v>
      </c>
      <c r="K595">
        <v>650051</v>
      </c>
      <c r="L595" t="s">
        <v>501</v>
      </c>
    </row>
    <row r="596" spans="1:12" x14ac:dyDescent="0.3">
      <c r="A596" t="s">
        <v>1211</v>
      </c>
      <c r="B596">
        <v>913</v>
      </c>
      <c r="C596" t="s">
        <v>529</v>
      </c>
      <c r="D596" t="s">
        <v>573</v>
      </c>
      <c r="E596">
        <v>37711</v>
      </c>
      <c r="F596">
        <v>9162</v>
      </c>
      <c r="G596">
        <v>20812</v>
      </c>
      <c r="H596" s="3">
        <v>43620</v>
      </c>
      <c r="I596" t="s">
        <v>612</v>
      </c>
      <c r="J596" t="s">
        <v>613</v>
      </c>
      <c r="K596">
        <v>210563</v>
      </c>
      <c r="L596" t="s">
        <v>531</v>
      </c>
    </row>
    <row r="597" spans="1:12" x14ac:dyDescent="0.3">
      <c r="A597" t="s">
        <v>1212</v>
      </c>
      <c r="B597">
        <v>184</v>
      </c>
      <c r="C597" t="s">
        <v>350</v>
      </c>
      <c r="D597" t="s">
        <v>573</v>
      </c>
      <c r="E597">
        <v>39286</v>
      </c>
      <c r="F597">
        <v>41648</v>
      </c>
      <c r="G597">
        <v>1655</v>
      </c>
      <c r="H597" s="3">
        <v>43550</v>
      </c>
      <c r="I597" t="s">
        <v>617</v>
      </c>
      <c r="J597" t="s">
        <v>613</v>
      </c>
      <c r="K597">
        <v>700013</v>
      </c>
      <c r="L597" t="s">
        <v>351</v>
      </c>
    </row>
    <row r="598" spans="1:12" x14ac:dyDescent="0.3">
      <c r="A598" t="s">
        <v>1213</v>
      </c>
      <c r="B598">
        <v>177</v>
      </c>
      <c r="C598" t="s">
        <v>344</v>
      </c>
      <c r="D598" t="s">
        <v>573</v>
      </c>
      <c r="E598">
        <v>2327</v>
      </c>
      <c r="F598">
        <v>24853</v>
      </c>
      <c r="G598">
        <v>26157</v>
      </c>
      <c r="H598" s="3">
        <v>43751</v>
      </c>
      <c r="I598" t="s">
        <v>624</v>
      </c>
      <c r="J598" t="s">
        <v>613</v>
      </c>
      <c r="K598">
        <v>910020</v>
      </c>
      <c r="L598" t="s">
        <v>346</v>
      </c>
    </row>
    <row r="599" spans="1:12" x14ac:dyDescent="0.3">
      <c r="A599" t="s">
        <v>1214</v>
      </c>
      <c r="B599">
        <v>214</v>
      </c>
      <c r="C599" t="s">
        <v>350</v>
      </c>
      <c r="D599" t="s">
        <v>589</v>
      </c>
      <c r="E599">
        <v>3760</v>
      </c>
      <c r="F599">
        <v>11839</v>
      </c>
      <c r="G599">
        <v>17992</v>
      </c>
      <c r="H599" s="3">
        <v>42781</v>
      </c>
      <c r="I599" t="s">
        <v>624</v>
      </c>
      <c r="J599" t="s">
        <v>613</v>
      </c>
      <c r="K599">
        <v>700013</v>
      </c>
      <c r="L599" t="s">
        <v>351</v>
      </c>
    </row>
    <row r="600" spans="1:12" x14ac:dyDescent="0.3">
      <c r="A600" t="s">
        <v>1215</v>
      </c>
      <c r="B600">
        <v>184</v>
      </c>
      <c r="C600" t="s">
        <v>330</v>
      </c>
      <c r="D600" t="s">
        <v>573</v>
      </c>
      <c r="E600">
        <v>37757</v>
      </c>
      <c r="F600">
        <v>21655</v>
      </c>
      <c r="G600">
        <v>42368</v>
      </c>
      <c r="H600" s="3">
        <v>45151</v>
      </c>
      <c r="I600" t="s">
        <v>612</v>
      </c>
      <c r="J600" t="s">
        <v>619</v>
      </c>
      <c r="K600">
        <v>690076</v>
      </c>
      <c r="L600" t="s">
        <v>337</v>
      </c>
    </row>
    <row r="601" spans="1:12" x14ac:dyDescent="0.3">
      <c r="A601" t="s">
        <v>1216</v>
      </c>
      <c r="B601">
        <v>113</v>
      </c>
      <c r="C601" t="s">
        <v>249</v>
      </c>
      <c r="D601" t="s">
        <v>573</v>
      </c>
      <c r="E601">
        <v>35622</v>
      </c>
      <c r="F601">
        <v>46501</v>
      </c>
      <c r="G601">
        <v>40136</v>
      </c>
      <c r="H601" s="3">
        <v>44823</v>
      </c>
      <c r="I601" t="s">
        <v>615</v>
      </c>
      <c r="J601" t="s">
        <v>613</v>
      </c>
      <c r="K601">
        <v>910182</v>
      </c>
      <c r="L601" t="s">
        <v>257</v>
      </c>
    </row>
    <row r="602" spans="1:12" x14ac:dyDescent="0.3">
      <c r="A602" t="s">
        <v>1217</v>
      </c>
      <c r="B602">
        <v>885</v>
      </c>
      <c r="C602" t="s">
        <v>505</v>
      </c>
      <c r="D602" t="s">
        <v>573</v>
      </c>
      <c r="E602">
        <v>20488</v>
      </c>
      <c r="F602">
        <v>33430</v>
      </c>
      <c r="G602">
        <v>42242</v>
      </c>
      <c r="H602" s="3">
        <v>42737</v>
      </c>
      <c r="I602" t="s">
        <v>615</v>
      </c>
      <c r="J602" t="s">
        <v>619</v>
      </c>
      <c r="K602">
        <v>380112</v>
      </c>
      <c r="L602" t="s">
        <v>507</v>
      </c>
    </row>
    <row r="603" spans="1:12" x14ac:dyDescent="0.3">
      <c r="A603" t="s">
        <v>1218</v>
      </c>
      <c r="B603">
        <v>581</v>
      </c>
      <c r="C603" t="s">
        <v>386</v>
      </c>
      <c r="D603" t="s">
        <v>592</v>
      </c>
      <c r="E603">
        <v>26578</v>
      </c>
      <c r="F603">
        <v>21152</v>
      </c>
      <c r="G603">
        <v>24844</v>
      </c>
      <c r="H603" s="3">
        <v>45084</v>
      </c>
      <c r="I603" t="s">
        <v>624</v>
      </c>
      <c r="J603" t="s">
        <v>613</v>
      </c>
      <c r="K603">
        <v>1110166</v>
      </c>
      <c r="L603" t="s">
        <v>389</v>
      </c>
    </row>
    <row r="604" spans="1:12" x14ac:dyDescent="0.3">
      <c r="A604" t="s">
        <v>1219</v>
      </c>
      <c r="B604">
        <v>601</v>
      </c>
      <c r="C604" t="s">
        <v>265</v>
      </c>
      <c r="D604" t="s">
        <v>601</v>
      </c>
      <c r="E604">
        <v>29886</v>
      </c>
      <c r="F604">
        <v>17706</v>
      </c>
      <c r="G604">
        <v>43999</v>
      </c>
      <c r="H604" s="3">
        <v>44665</v>
      </c>
      <c r="I604" t="s">
        <v>612</v>
      </c>
      <c r="J604" t="s">
        <v>619</v>
      </c>
      <c r="K604">
        <v>30179</v>
      </c>
      <c r="L604" t="s">
        <v>272</v>
      </c>
    </row>
    <row r="605" spans="1:12" x14ac:dyDescent="0.3">
      <c r="A605" t="s">
        <v>1220</v>
      </c>
      <c r="B605">
        <v>985</v>
      </c>
      <c r="C605" t="s">
        <v>330</v>
      </c>
      <c r="D605" t="s">
        <v>573</v>
      </c>
      <c r="E605">
        <v>4038</v>
      </c>
      <c r="F605">
        <v>5301</v>
      </c>
      <c r="G605">
        <v>37558</v>
      </c>
      <c r="H605" s="3">
        <v>45223</v>
      </c>
      <c r="I605" t="s">
        <v>612</v>
      </c>
      <c r="J605" t="s">
        <v>619</v>
      </c>
      <c r="K605">
        <v>690076</v>
      </c>
      <c r="L605" t="s">
        <v>337</v>
      </c>
    </row>
    <row r="606" spans="1:12" x14ac:dyDescent="0.3">
      <c r="A606" t="s">
        <v>1221</v>
      </c>
      <c r="B606">
        <v>159</v>
      </c>
      <c r="C606" t="s">
        <v>409</v>
      </c>
      <c r="D606" t="s">
        <v>583</v>
      </c>
      <c r="E606">
        <v>21007</v>
      </c>
      <c r="F606">
        <v>28264</v>
      </c>
      <c r="G606">
        <v>8844</v>
      </c>
      <c r="H606" s="3">
        <v>42530</v>
      </c>
      <c r="I606" t="s">
        <v>624</v>
      </c>
      <c r="J606" t="s">
        <v>619</v>
      </c>
      <c r="K606">
        <v>1030063</v>
      </c>
      <c r="L606" t="s">
        <v>411</v>
      </c>
    </row>
    <row r="607" spans="1:12" x14ac:dyDescent="0.3">
      <c r="A607" t="s">
        <v>1222</v>
      </c>
      <c r="B607">
        <v>820</v>
      </c>
      <c r="C607" t="s">
        <v>265</v>
      </c>
      <c r="D607" t="s">
        <v>573</v>
      </c>
      <c r="E607">
        <v>31437</v>
      </c>
      <c r="F607">
        <v>24644</v>
      </c>
      <c r="G607">
        <v>26084</v>
      </c>
      <c r="H607" s="3">
        <v>44903</v>
      </c>
      <c r="I607" t="s">
        <v>615</v>
      </c>
      <c r="J607" t="s">
        <v>619</v>
      </c>
      <c r="K607">
        <v>30179</v>
      </c>
      <c r="L607" t="s">
        <v>272</v>
      </c>
    </row>
    <row r="608" spans="1:12" x14ac:dyDescent="0.3">
      <c r="A608" t="s">
        <v>1223</v>
      </c>
      <c r="B608">
        <v>15</v>
      </c>
      <c r="C608" t="s">
        <v>249</v>
      </c>
      <c r="D608" t="s">
        <v>573</v>
      </c>
      <c r="E608">
        <v>30712</v>
      </c>
      <c r="F608">
        <v>45180</v>
      </c>
      <c r="G608">
        <v>42615</v>
      </c>
      <c r="H608" s="3">
        <v>42611</v>
      </c>
      <c r="I608" t="s">
        <v>612</v>
      </c>
      <c r="J608" t="s">
        <v>619</v>
      </c>
      <c r="K608">
        <v>910182</v>
      </c>
      <c r="L608" t="s">
        <v>257</v>
      </c>
    </row>
    <row r="609" spans="1:12" x14ac:dyDescent="0.3">
      <c r="A609" t="s">
        <v>1224</v>
      </c>
      <c r="B609">
        <v>240</v>
      </c>
      <c r="C609" t="s">
        <v>246</v>
      </c>
      <c r="D609" t="s">
        <v>589</v>
      </c>
      <c r="E609">
        <v>41982</v>
      </c>
      <c r="F609">
        <v>37982</v>
      </c>
      <c r="G609">
        <v>10555</v>
      </c>
      <c r="H609" s="3">
        <v>44447</v>
      </c>
      <c r="I609" t="s">
        <v>615</v>
      </c>
      <c r="J609" t="s">
        <v>613</v>
      </c>
      <c r="K609">
        <v>110159</v>
      </c>
      <c r="L609" t="s">
        <v>248</v>
      </c>
    </row>
    <row r="610" spans="1:12" x14ac:dyDescent="0.3">
      <c r="A610" t="s">
        <v>1225</v>
      </c>
      <c r="B610">
        <v>484</v>
      </c>
      <c r="C610" t="s">
        <v>523</v>
      </c>
      <c r="D610" t="s">
        <v>589</v>
      </c>
      <c r="E610">
        <v>18204</v>
      </c>
      <c r="F610">
        <v>8345</v>
      </c>
      <c r="G610">
        <v>28490</v>
      </c>
      <c r="H610" s="3">
        <v>42513</v>
      </c>
      <c r="I610" t="s">
        <v>624</v>
      </c>
      <c r="J610" t="s">
        <v>619</v>
      </c>
      <c r="K610">
        <v>800018</v>
      </c>
      <c r="L610" t="s">
        <v>526</v>
      </c>
    </row>
    <row r="611" spans="1:12" x14ac:dyDescent="0.3">
      <c r="A611" t="s">
        <v>1226</v>
      </c>
      <c r="B611">
        <v>333</v>
      </c>
      <c r="C611" t="s">
        <v>243</v>
      </c>
      <c r="D611" t="s">
        <v>573</v>
      </c>
      <c r="E611">
        <v>23294</v>
      </c>
      <c r="F611">
        <v>48211</v>
      </c>
      <c r="G611">
        <v>39790</v>
      </c>
      <c r="H611" s="3">
        <v>44215</v>
      </c>
      <c r="I611" t="s">
        <v>624</v>
      </c>
      <c r="J611" t="s">
        <v>613</v>
      </c>
      <c r="K611">
        <v>160051</v>
      </c>
      <c r="L611" t="s">
        <v>245</v>
      </c>
    </row>
    <row r="612" spans="1:12" x14ac:dyDescent="0.3">
      <c r="A612" t="s">
        <v>1227</v>
      </c>
      <c r="B612">
        <v>457</v>
      </c>
      <c r="C612" t="s">
        <v>251</v>
      </c>
      <c r="D612" t="s">
        <v>583</v>
      </c>
      <c r="E612">
        <v>13462</v>
      </c>
      <c r="F612">
        <v>29520</v>
      </c>
      <c r="G612">
        <v>10662</v>
      </c>
      <c r="H612" s="3">
        <v>42686</v>
      </c>
      <c r="I612" t="s">
        <v>612</v>
      </c>
      <c r="J612" t="s">
        <v>613</v>
      </c>
      <c r="K612">
        <v>10068</v>
      </c>
      <c r="L612" t="s">
        <v>319</v>
      </c>
    </row>
    <row r="613" spans="1:12" x14ac:dyDescent="0.3">
      <c r="A613" t="s">
        <v>1228</v>
      </c>
      <c r="B613">
        <v>1000</v>
      </c>
      <c r="C613" t="s">
        <v>386</v>
      </c>
      <c r="D613" t="s">
        <v>589</v>
      </c>
      <c r="E613">
        <v>17002</v>
      </c>
      <c r="F613">
        <v>42364</v>
      </c>
      <c r="G613">
        <v>27155</v>
      </c>
      <c r="H613" s="3">
        <v>43386</v>
      </c>
      <c r="I613" t="s">
        <v>615</v>
      </c>
      <c r="J613" t="s">
        <v>613</v>
      </c>
      <c r="K613">
        <v>1110166</v>
      </c>
      <c r="L613" t="s">
        <v>389</v>
      </c>
    </row>
    <row r="614" spans="1:12" x14ac:dyDescent="0.3">
      <c r="A614" t="s">
        <v>1229</v>
      </c>
      <c r="B614">
        <v>976</v>
      </c>
      <c r="C614" t="s">
        <v>386</v>
      </c>
      <c r="D614" t="s">
        <v>573</v>
      </c>
      <c r="E614">
        <v>32894</v>
      </c>
      <c r="F614">
        <v>11685</v>
      </c>
      <c r="G614">
        <v>25908</v>
      </c>
      <c r="H614" s="3">
        <v>44396</v>
      </c>
      <c r="I614" t="s">
        <v>615</v>
      </c>
      <c r="J614" t="s">
        <v>619</v>
      </c>
      <c r="K614">
        <v>1110166</v>
      </c>
      <c r="L614" t="s">
        <v>389</v>
      </c>
    </row>
    <row r="615" spans="1:12" x14ac:dyDescent="0.3">
      <c r="A615" t="s">
        <v>1230</v>
      </c>
      <c r="B615">
        <v>769</v>
      </c>
      <c r="C615" t="s">
        <v>265</v>
      </c>
      <c r="D615" t="s">
        <v>589</v>
      </c>
      <c r="E615">
        <v>43344</v>
      </c>
      <c r="F615">
        <v>40177</v>
      </c>
      <c r="G615">
        <v>15026</v>
      </c>
      <c r="H615" s="3">
        <v>43693</v>
      </c>
      <c r="I615" t="s">
        <v>612</v>
      </c>
      <c r="J615" t="s">
        <v>619</v>
      </c>
      <c r="K615">
        <v>30179</v>
      </c>
      <c r="L615" t="s">
        <v>272</v>
      </c>
    </row>
    <row r="616" spans="1:12" x14ac:dyDescent="0.3">
      <c r="A616" t="s">
        <v>1231</v>
      </c>
      <c r="B616">
        <v>552</v>
      </c>
      <c r="C616" t="s">
        <v>485</v>
      </c>
      <c r="D616" t="s">
        <v>589</v>
      </c>
      <c r="E616">
        <v>36688</v>
      </c>
      <c r="F616">
        <v>32954</v>
      </c>
      <c r="G616">
        <v>1831</v>
      </c>
      <c r="H616" s="3">
        <v>42954</v>
      </c>
      <c r="I616" t="s">
        <v>617</v>
      </c>
      <c r="J616" t="s">
        <v>619</v>
      </c>
      <c r="K616">
        <v>880038</v>
      </c>
      <c r="L616" t="s">
        <v>487</v>
      </c>
    </row>
    <row r="617" spans="1:12" x14ac:dyDescent="0.3">
      <c r="A617" t="s">
        <v>1232</v>
      </c>
      <c r="B617">
        <v>832</v>
      </c>
      <c r="C617" t="s">
        <v>523</v>
      </c>
      <c r="D617" t="s">
        <v>589</v>
      </c>
      <c r="E617">
        <v>17705</v>
      </c>
      <c r="F617">
        <v>35531</v>
      </c>
      <c r="G617">
        <v>29864</v>
      </c>
      <c r="H617" s="3">
        <v>42617</v>
      </c>
      <c r="I617" t="s">
        <v>612</v>
      </c>
      <c r="J617" t="s">
        <v>613</v>
      </c>
      <c r="K617">
        <v>800018</v>
      </c>
      <c r="L617" t="s">
        <v>526</v>
      </c>
    </row>
    <row r="618" spans="1:12" x14ac:dyDescent="0.3">
      <c r="A618" t="s">
        <v>1233</v>
      </c>
      <c r="B618">
        <v>889</v>
      </c>
      <c r="C618" t="s">
        <v>249</v>
      </c>
      <c r="D618" t="s">
        <v>573</v>
      </c>
      <c r="E618">
        <v>4743</v>
      </c>
      <c r="F618">
        <v>12323</v>
      </c>
      <c r="G618">
        <v>6487</v>
      </c>
      <c r="H618" s="3">
        <v>43648</v>
      </c>
      <c r="I618" t="s">
        <v>615</v>
      </c>
      <c r="J618" t="s">
        <v>619</v>
      </c>
      <c r="K618">
        <v>910182</v>
      </c>
      <c r="L618" t="s">
        <v>257</v>
      </c>
    </row>
    <row r="619" spans="1:12" x14ac:dyDescent="0.3">
      <c r="A619" t="s">
        <v>1234</v>
      </c>
      <c r="B619">
        <v>861</v>
      </c>
      <c r="C619" t="s">
        <v>471</v>
      </c>
      <c r="D619" t="s">
        <v>573</v>
      </c>
      <c r="E619">
        <v>18314</v>
      </c>
      <c r="F619">
        <v>11116</v>
      </c>
      <c r="G619">
        <v>8769</v>
      </c>
      <c r="H619" s="3">
        <v>45209</v>
      </c>
      <c r="I619" t="s">
        <v>624</v>
      </c>
      <c r="J619" t="s">
        <v>619</v>
      </c>
      <c r="K619">
        <v>570241</v>
      </c>
      <c r="L619" t="s">
        <v>477</v>
      </c>
    </row>
    <row r="620" spans="1:12" x14ac:dyDescent="0.3">
      <c r="A620" t="s">
        <v>1235</v>
      </c>
      <c r="B620">
        <v>906</v>
      </c>
      <c r="C620" t="s">
        <v>409</v>
      </c>
      <c r="D620" t="s">
        <v>589</v>
      </c>
      <c r="E620">
        <v>18540</v>
      </c>
      <c r="F620">
        <v>32134</v>
      </c>
      <c r="G620">
        <v>5811</v>
      </c>
      <c r="H620" s="3">
        <v>44235</v>
      </c>
      <c r="I620" t="s">
        <v>624</v>
      </c>
      <c r="J620" t="s">
        <v>613</v>
      </c>
      <c r="K620">
        <v>1030063</v>
      </c>
      <c r="L620" t="s">
        <v>411</v>
      </c>
    </row>
    <row r="621" spans="1:12" x14ac:dyDescent="0.3">
      <c r="A621" t="s">
        <v>1236</v>
      </c>
      <c r="B621">
        <v>167</v>
      </c>
      <c r="C621" t="s">
        <v>249</v>
      </c>
      <c r="D621" t="s">
        <v>573</v>
      </c>
      <c r="E621">
        <v>7607</v>
      </c>
      <c r="F621">
        <v>23467</v>
      </c>
      <c r="G621">
        <v>21351</v>
      </c>
      <c r="H621" s="3">
        <v>43285</v>
      </c>
      <c r="I621" t="s">
        <v>612</v>
      </c>
      <c r="J621" t="s">
        <v>619</v>
      </c>
      <c r="K621">
        <v>910182</v>
      </c>
      <c r="L621" t="s">
        <v>257</v>
      </c>
    </row>
    <row r="622" spans="1:12" x14ac:dyDescent="0.3">
      <c r="A622" t="s">
        <v>1237</v>
      </c>
      <c r="B622">
        <v>16</v>
      </c>
      <c r="C622" t="s">
        <v>386</v>
      </c>
      <c r="D622" t="s">
        <v>589</v>
      </c>
      <c r="E622">
        <v>12220</v>
      </c>
      <c r="F622">
        <v>13098</v>
      </c>
      <c r="G622">
        <v>4073</v>
      </c>
      <c r="H622" s="3">
        <v>43031</v>
      </c>
      <c r="I622" t="s">
        <v>624</v>
      </c>
      <c r="J622" t="s">
        <v>613</v>
      </c>
      <c r="K622">
        <v>1110166</v>
      </c>
      <c r="L622" t="s">
        <v>389</v>
      </c>
    </row>
    <row r="623" spans="1:12" x14ac:dyDescent="0.3">
      <c r="A623" t="s">
        <v>1238</v>
      </c>
      <c r="B623">
        <v>215</v>
      </c>
      <c r="C623" t="s">
        <v>386</v>
      </c>
      <c r="D623" t="s">
        <v>589</v>
      </c>
      <c r="E623">
        <v>34832</v>
      </c>
      <c r="F623">
        <v>45691</v>
      </c>
      <c r="G623">
        <v>42588</v>
      </c>
      <c r="H623" s="3">
        <v>44697</v>
      </c>
      <c r="I623" t="s">
        <v>612</v>
      </c>
      <c r="J623" t="s">
        <v>619</v>
      </c>
      <c r="K623">
        <v>1110166</v>
      </c>
      <c r="L623" t="s">
        <v>389</v>
      </c>
    </row>
    <row r="624" spans="1:12" x14ac:dyDescent="0.3">
      <c r="A624" t="s">
        <v>1239</v>
      </c>
      <c r="B624">
        <v>239</v>
      </c>
      <c r="C624" t="s">
        <v>294</v>
      </c>
      <c r="D624" t="s">
        <v>573</v>
      </c>
      <c r="E624">
        <v>12114</v>
      </c>
      <c r="F624">
        <v>28614</v>
      </c>
      <c r="G624">
        <v>14427</v>
      </c>
      <c r="H624" s="3">
        <v>44045</v>
      </c>
      <c r="I624" t="s">
        <v>615</v>
      </c>
      <c r="J624" t="s">
        <v>619</v>
      </c>
      <c r="K624">
        <v>90149</v>
      </c>
      <c r="L624" t="s">
        <v>296</v>
      </c>
    </row>
    <row r="625" spans="1:12" x14ac:dyDescent="0.3">
      <c r="A625" t="s">
        <v>1240</v>
      </c>
      <c r="B625">
        <v>935</v>
      </c>
      <c r="C625" t="s">
        <v>409</v>
      </c>
      <c r="D625" t="s">
        <v>589</v>
      </c>
      <c r="E625">
        <v>28945</v>
      </c>
      <c r="F625">
        <v>46367</v>
      </c>
      <c r="G625">
        <v>28136</v>
      </c>
      <c r="H625" s="3">
        <v>43053</v>
      </c>
      <c r="I625" t="s">
        <v>612</v>
      </c>
      <c r="J625" t="s">
        <v>613</v>
      </c>
      <c r="K625">
        <v>1030063</v>
      </c>
      <c r="L625" t="s">
        <v>411</v>
      </c>
    </row>
    <row r="626" spans="1:12" x14ac:dyDescent="0.3">
      <c r="A626" t="s">
        <v>1241</v>
      </c>
      <c r="B626">
        <v>997</v>
      </c>
      <c r="C626" t="s">
        <v>310</v>
      </c>
      <c r="D626" t="s">
        <v>573</v>
      </c>
      <c r="E626">
        <v>44781</v>
      </c>
      <c r="F626">
        <v>47034</v>
      </c>
      <c r="G626">
        <v>13431</v>
      </c>
      <c r="H626" s="3">
        <v>42895</v>
      </c>
      <c r="I626" t="s">
        <v>615</v>
      </c>
      <c r="J626" t="s">
        <v>619</v>
      </c>
      <c r="K626">
        <v>140056</v>
      </c>
      <c r="L626" t="s">
        <v>312</v>
      </c>
    </row>
    <row r="627" spans="1:12" x14ac:dyDescent="0.3">
      <c r="A627" t="s">
        <v>1242</v>
      </c>
      <c r="B627">
        <v>644</v>
      </c>
      <c r="C627" t="s">
        <v>350</v>
      </c>
      <c r="D627" t="s">
        <v>573</v>
      </c>
      <c r="E627">
        <v>12326</v>
      </c>
      <c r="F627">
        <v>5964</v>
      </c>
      <c r="G627">
        <v>23224</v>
      </c>
      <c r="H627" s="3">
        <v>42618</v>
      </c>
      <c r="I627" t="s">
        <v>615</v>
      </c>
      <c r="J627" t="s">
        <v>619</v>
      </c>
      <c r="K627">
        <v>700013</v>
      </c>
      <c r="L627" t="s">
        <v>351</v>
      </c>
    </row>
    <row r="628" spans="1:12" x14ac:dyDescent="0.3">
      <c r="A628" t="s">
        <v>1243</v>
      </c>
      <c r="B628">
        <v>717</v>
      </c>
      <c r="C628" t="s">
        <v>523</v>
      </c>
      <c r="D628" t="s">
        <v>589</v>
      </c>
      <c r="E628">
        <v>47839</v>
      </c>
      <c r="F628">
        <v>19338</v>
      </c>
      <c r="G628">
        <v>13794</v>
      </c>
      <c r="H628" s="3">
        <v>42727</v>
      </c>
      <c r="I628" t="s">
        <v>612</v>
      </c>
      <c r="J628" t="s">
        <v>613</v>
      </c>
      <c r="K628">
        <v>800018</v>
      </c>
      <c r="L628" t="s">
        <v>526</v>
      </c>
    </row>
    <row r="629" spans="1:12" x14ac:dyDescent="0.3">
      <c r="A629" t="s">
        <v>1244</v>
      </c>
      <c r="B629">
        <v>974</v>
      </c>
      <c r="C629" t="s">
        <v>233</v>
      </c>
      <c r="D629" t="s">
        <v>573</v>
      </c>
      <c r="E629">
        <v>41137</v>
      </c>
      <c r="F629">
        <v>12643</v>
      </c>
      <c r="G629">
        <v>7243</v>
      </c>
      <c r="H629" s="3">
        <v>44013</v>
      </c>
      <c r="I629" t="s">
        <v>612</v>
      </c>
      <c r="J629" t="s">
        <v>613</v>
      </c>
      <c r="K629">
        <v>100186</v>
      </c>
      <c r="L629" t="s">
        <v>240</v>
      </c>
    </row>
    <row r="630" spans="1:12" x14ac:dyDescent="0.3">
      <c r="A630" t="s">
        <v>1245</v>
      </c>
      <c r="B630">
        <v>467</v>
      </c>
      <c r="C630" t="s">
        <v>409</v>
      </c>
      <c r="D630" t="s">
        <v>573</v>
      </c>
      <c r="E630">
        <v>20506</v>
      </c>
      <c r="F630">
        <v>47866</v>
      </c>
      <c r="G630">
        <v>33448</v>
      </c>
      <c r="H630" s="3">
        <v>43077</v>
      </c>
      <c r="I630" t="s">
        <v>615</v>
      </c>
      <c r="J630" t="s">
        <v>619</v>
      </c>
      <c r="K630">
        <v>1030063</v>
      </c>
      <c r="L630" t="s">
        <v>411</v>
      </c>
    </row>
    <row r="631" spans="1:12" x14ac:dyDescent="0.3">
      <c r="A631" t="s">
        <v>1246</v>
      </c>
      <c r="B631">
        <v>169</v>
      </c>
      <c r="C631" t="s">
        <v>278</v>
      </c>
      <c r="D631" t="s">
        <v>589</v>
      </c>
      <c r="E631">
        <v>46690</v>
      </c>
      <c r="F631">
        <v>5170</v>
      </c>
      <c r="G631">
        <v>8149</v>
      </c>
      <c r="H631" s="3">
        <v>43008</v>
      </c>
      <c r="I631" t="s">
        <v>612</v>
      </c>
      <c r="J631" t="s">
        <v>619</v>
      </c>
      <c r="K631">
        <v>20242</v>
      </c>
      <c r="L631" t="s">
        <v>284</v>
      </c>
    </row>
    <row r="632" spans="1:12" x14ac:dyDescent="0.3">
      <c r="A632" t="s">
        <v>1247</v>
      </c>
      <c r="B632">
        <v>354</v>
      </c>
      <c r="C632" t="s">
        <v>391</v>
      </c>
      <c r="D632" t="s">
        <v>573</v>
      </c>
      <c r="E632">
        <v>28650</v>
      </c>
      <c r="F632">
        <v>34816</v>
      </c>
      <c r="G632">
        <v>14575</v>
      </c>
      <c r="H632" s="3">
        <v>44371</v>
      </c>
      <c r="I632" t="s">
        <v>615</v>
      </c>
      <c r="J632" t="s">
        <v>613</v>
      </c>
      <c r="K632">
        <v>730084</v>
      </c>
      <c r="L632" t="s">
        <v>393</v>
      </c>
    </row>
    <row r="633" spans="1:12" x14ac:dyDescent="0.3">
      <c r="A633" t="s">
        <v>1248</v>
      </c>
      <c r="B633">
        <v>131</v>
      </c>
      <c r="C633" t="s">
        <v>251</v>
      </c>
      <c r="D633" t="s">
        <v>573</v>
      </c>
      <c r="E633">
        <v>20455</v>
      </c>
      <c r="F633">
        <v>21412</v>
      </c>
      <c r="G633">
        <v>14351</v>
      </c>
      <c r="H633" s="3">
        <v>45020</v>
      </c>
      <c r="I633" t="s">
        <v>617</v>
      </c>
      <c r="J633" t="s">
        <v>619</v>
      </c>
      <c r="K633">
        <v>10068</v>
      </c>
      <c r="L633" t="s">
        <v>319</v>
      </c>
    </row>
    <row r="634" spans="1:12" x14ac:dyDescent="0.3">
      <c r="A634" t="s">
        <v>1249</v>
      </c>
      <c r="B634">
        <v>576</v>
      </c>
      <c r="C634" t="s">
        <v>409</v>
      </c>
      <c r="D634" t="s">
        <v>573</v>
      </c>
      <c r="E634">
        <v>15340</v>
      </c>
      <c r="F634">
        <v>18492</v>
      </c>
      <c r="G634">
        <v>13939</v>
      </c>
      <c r="H634" s="3">
        <v>44181</v>
      </c>
      <c r="I634" t="s">
        <v>617</v>
      </c>
      <c r="J634" t="s">
        <v>613</v>
      </c>
      <c r="K634">
        <v>1030063</v>
      </c>
      <c r="L634" t="s">
        <v>411</v>
      </c>
    </row>
    <row r="635" spans="1:12" x14ac:dyDescent="0.3">
      <c r="A635" t="s">
        <v>1250</v>
      </c>
      <c r="B635">
        <v>262</v>
      </c>
      <c r="C635" t="s">
        <v>260</v>
      </c>
      <c r="D635" t="s">
        <v>573</v>
      </c>
      <c r="E635">
        <v>12506</v>
      </c>
      <c r="F635">
        <v>14833</v>
      </c>
      <c r="G635">
        <v>2969</v>
      </c>
      <c r="H635" s="3">
        <v>44165</v>
      </c>
      <c r="I635" t="s">
        <v>615</v>
      </c>
      <c r="J635" t="s">
        <v>619</v>
      </c>
      <c r="K635">
        <v>230415</v>
      </c>
      <c r="L635" t="s">
        <v>514</v>
      </c>
    </row>
    <row r="636" spans="1:12" x14ac:dyDescent="0.3">
      <c r="A636" t="s">
        <v>1251</v>
      </c>
      <c r="B636">
        <v>791</v>
      </c>
      <c r="C636" t="s">
        <v>249</v>
      </c>
      <c r="D636" t="s">
        <v>573</v>
      </c>
      <c r="E636">
        <v>33082</v>
      </c>
      <c r="F636">
        <v>19024</v>
      </c>
      <c r="G636">
        <v>39909</v>
      </c>
      <c r="H636" s="3">
        <v>44772</v>
      </c>
      <c r="I636" t="s">
        <v>615</v>
      </c>
      <c r="J636" t="s">
        <v>613</v>
      </c>
      <c r="K636">
        <v>910182</v>
      </c>
      <c r="L636" t="s">
        <v>257</v>
      </c>
    </row>
    <row r="637" spans="1:12" x14ac:dyDescent="0.3">
      <c r="A637" t="s">
        <v>1252</v>
      </c>
      <c r="B637">
        <v>972</v>
      </c>
      <c r="C637" t="s">
        <v>386</v>
      </c>
      <c r="D637" t="s">
        <v>592</v>
      </c>
      <c r="E637">
        <v>19743</v>
      </c>
      <c r="F637">
        <v>4503</v>
      </c>
      <c r="G637">
        <v>9567</v>
      </c>
      <c r="H637" s="3">
        <v>42284</v>
      </c>
      <c r="I637" t="s">
        <v>612</v>
      </c>
      <c r="J637" t="s">
        <v>619</v>
      </c>
      <c r="K637">
        <v>1110166</v>
      </c>
      <c r="L637" t="s">
        <v>389</v>
      </c>
    </row>
    <row r="638" spans="1:12" x14ac:dyDescent="0.3">
      <c r="A638" t="s">
        <v>1253</v>
      </c>
      <c r="B638">
        <v>646</v>
      </c>
      <c r="C638" t="s">
        <v>233</v>
      </c>
      <c r="D638" t="s">
        <v>573</v>
      </c>
      <c r="E638">
        <v>16551</v>
      </c>
      <c r="F638">
        <v>12932</v>
      </c>
      <c r="G638">
        <v>7915</v>
      </c>
      <c r="H638" s="3">
        <v>45005</v>
      </c>
      <c r="I638" t="s">
        <v>624</v>
      </c>
      <c r="J638" t="s">
        <v>613</v>
      </c>
      <c r="K638">
        <v>100186</v>
      </c>
      <c r="L638" t="s">
        <v>240</v>
      </c>
    </row>
    <row r="639" spans="1:12" x14ac:dyDescent="0.3">
      <c r="A639" t="s">
        <v>1254</v>
      </c>
      <c r="B639">
        <v>867</v>
      </c>
      <c r="C639" t="s">
        <v>249</v>
      </c>
      <c r="D639" t="s">
        <v>589</v>
      </c>
      <c r="E639">
        <v>49659</v>
      </c>
      <c r="F639">
        <v>43579</v>
      </c>
      <c r="G639">
        <v>26387</v>
      </c>
      <c r="H639" s="3">
        <v>42026</v>
      </c>
      <c r="I639" t="s">
        <v>612</v>
      </c>
      <c r="J639" t="s">
        <v>619</v>
      </c>
      <c r="K639">
        <v>910182</v>
      </c>
      <c r="L639" t="s">
        <v>257</v>
      </c>
    </row>
    <row r="640" spans="1:12" x14ac:dyDescent="0.3">
      <c r="A640" t="s">
        <v>1255</v>
      </c>
      <c r="B640">
        <v>730</v>
      </c>
      <c r="C640" t="s">
        <v>386</v>
      </c>
      <c r="D640" t="s">
        <v>573</v>
      </c>
      <c r="E640">
        <v>19853</v>
      </c>
      <c r="F640">
        <v>14111</v>
      </c>
      <c r="G640">
        <v>26843</v>
      </c>
      <c r="H640" s="3">
        <v>45039</v>
      </c>
      <c r="I640" t="s">
        <v>617</v>
      </c>
      <c r="J640" t="s">
        <v>619</v>
      </c>
      <c r="K640">
        <v>1110166</v>
      </c>
      <c r="L640" t="s">
        <v>389</v>
      </c>
    </row>
    <row r="641" spans="1:12" x14ac:dyDescent="0.3">
      <c r="A641" t="s">
        <v>1256</v>
      </c>
      <c r="B641">
        <v>361</v>
      </c>
      <c r="C641" t="s">
        <v>350</v>
      </c>
      <c r="D641" t="s">
        <v>587</v>
      </c>
      <c r="E641">
        <v>48354</v>
      </c>
      <c r="F641">
        <v>25235</v>
      </c>
      <c r="G641">
        <v>2645</v>
      </c>
      <c r="H641" s="3">
        <v>45077</v>
      </c>
      <c r="I641" t="s">
        <v>612</v>
      </c>
      <c r="J641" t="s">
        <v>613</v>
      </c>
      <c r="K641">
        <v>700013</v>
      </c>
      <c r="L641" t="s">
        <v>351</v>
      </c>
    </row>
    <row r="642" spans="1:12" x14ac:dyDescent="0.3">
      <c r="A642" t="s">
        <v>1257</v>
      </c>
      <c r="B642">
        <v>872</v>
      </c>
      <c r="C642" t="s">
        <v>548</v>
      </c>
      <c r="D642" t="s">
        <v>573</v>
      </c>
      <c r="E642">
        <v>10895</v>
      </c>
      <c r="F642">
        <v>27110</v>
      </c>
      <c r="G642">
        <v>22356</v>
      </c>
      <c r="H642" s="3">
        <v>45170</v>
      </c>
      <c r="I642" t="s">
        <v>612</v>
      </c>
      <c r="J642" t="s">
        <v>619</v>
      </c>
      <c r="K642">
        <v>680026</v>
      </c>
      <c r="L642" t="s">
        <v>551</v>
      </c>
    </row>
    <row r="643" spans="1:12" x14ac:dyDescent="0.3">
      <c r="A643" t="s">
        <v>1258</v>
      </c>
      <c r="B643">
        <v>160</v>
      </c>
      <c r="C643" t="s">
        <v>251</v>
      </c>
      <c r="D643" t="s">
        <v>573</v>
      </c>
      <c r="E643">
        <v>32002</v>
      </c>
      <c r="F643">
        <v>24052</v>
      </c>
      <c r="G643">
        <v>44457</v>
      </c>
      <c r="H643" s="3">
        <v>43202</v>
      </c>
      <c r="I643" t="s">
        <v>615</v>
      </c>
      <c r="J643" t="s">
        <v>613</v>
      </c>
      <c r="K643">
        <v>10068</v>
      </c>
      <c r="L643" t="s">
        <v>319</v>
      </c>
    </row>
    <row r="644" spans="1:12" x14ac:dyDescent="0.3">
      <c r="A644" t="s">
        <v>1259</v>
      </c>
      <c r="B644">
        <v>382</v>
      </c>
      <c r="C644" t="s">
        <v>350</v>
      </c>
      <c r="D644" t="s">
        <v>573</v>
      </c>
      <c r="E644">
        <v>12043</v>
      </c>
      <c r="F644">
        <v>47131</v>
      </c>
      <c r="G644">
        <v>12400</v>
      </c>
      <c r="H644" s="3">
        <v>43742</v>
      </c>
      <c r="I644" t="s">
        <v>612</v>
      </c>
      <c r="J644" t="s">
        <v>613</v>
      </c>
      <c r="K644">
        <v>700013</v>
      </c>
      <c r="L644" t="s">
        <v>351</v>
      </c>
    </row>
    <row r="645" spans="1:12" x14ac:dyDescent="0.3">
      <c r="A645" t="s">
        <v>1260</v>
      </c>
      <c r="B645">
        <v>142</v>
      </c>
      <c r="C645" t="s">
        <v>243</v>
      </c>
      <c r="D645" t="s">
        <v>583</v>
      </c>
      <c r="E645">
        <v>45360</v>
      </c>
      <c r="F645">
        <v>19109</v>
      </c>
      <c r="G645">
        <v>1874</v>
      </c>
      <c r="H645" s="3">
        <v>43828</v>
      </c>
      <c r="I645" t="s">
        <v>615</v>
      </c>
      <c r="J645" t="s">
        <v>613</v>
      </c>
      <c r="K645">
        <v>160051</v>
      </c>
      <c r="L645" t="s">
        <v>245</v>
      </c>
    </row>
    <row r="646" spans="1:12" x14ac:dyDescent="0.3">
      <c r="A646" t="s">
        <v>1261</v>
      </c>
      <c r="B646">
        <v>420</v>
      </c>
      <c r="C646" t="s">
        <v>273</v>
      </c>
      <c r="D646" t="s">
        <v>589</v>
      </c>
      <c r="E646">
        <v>43540</v>
      </c>
      <c r="F646">
        <v>23834</v>
      </c>
      <c r="G646">
        <v>3051</v>
      </c>
      <c r="H646" s="3">
        <v>42641</v>
      </c>
      <c r="I646" t="s">
        <v>615</v>
      </c>
      <c r="J646" t="s">
        <v>613</v>
      </c>
      <c r="K646">
        <v>80001</v>
      </c>
      <c r="L646" t="s">
        <v>275</v>
      </c>
    </row>
    <row r="647" spans="1:12" x14ac:dyDescent="0.3">
      <c r="A647" t="s">
        <v>1262</v>
      </c>
      <c r="B647">
        <v>55</v>
      </c>
      <c r="C647" t="s">
        <v>523</v>
      </c>
      <c r="D647" t="s">
        <v>573</v>
      </c>
      <c r="E647">
        <v>29220</v>
      </c>
      <c r="F647">
        <v>30806</v>
      </c>
      <c r="G647">
        <v>17379</v>
      </c>
      <c r="H647" s="3">
        <v>45002</v>
      </c>
      <c r="I647" t="s">
        <v>612</v>
      </c>
      <c r="J647" t="s">
        <v>619</v>
      </c>
      <c r="K647">
        <v>800018</v>
      </c>
      <c r="L647" t="s">
        <v>526</v>
      </c>
    </row>
    <row r="648" spans="1:12" x14ac:dyDescent="0.3">
      <c r="A648" t="s">
        <v>1263</v>
      </c>
      <c r="B648">
        <v>269</v>
      </c>
      <c r="C648" t="s">
        <v>280</v>
      </c>
      <c r="D648" t="s">
        <v>601</v>
      </c>
      <c r="E648">
        <v>9430</v>
      </c>
      <c r="F648">
        <v>34848</v>
      </c>
      <c r="G648">
        <v>24132</v>
      </c>
      <c r="H648" s="3">
        <v>44221</v>
      </c>
      <c r="I648" t="s">
        <v>612</v>
      </c>
      <c r="J648" t="s">
        <v>613</v>
      </c>
      <c r="K648">
        <v>50678</v>
      </c>
      <c r="L648" t="s">
        <v>363</v>
      </c>
    </row>
    <row r="649" spans="1:12" x14ac:dyDescent="0.3">
      <c r="A649" t="s">
        <v>1264</v>
      </c>
      <c r="B649">
        <v>336</v>
      </c>
      <c r="C649" t="s">
        <v>324</v>
      </c>
      <c r="D649" t="s">
        <v>589</v>
      </c>
      <c r="E649">
        <v>9858</v>
      </c>
      <c r="F649">
        <v>47715</v>
      </c>
      <c r="G649">
        <v>17385</v>
      </c>
      <c r="H649" s="3">
        <v>43815</v>
      </c>
      <c r="I649" t="s">
        <v>612</v>
      </c>
      <c r="J649" t="s">
        <v>613</v>
      </c>
      <c r="K649">
        <v>710002</v>
      </c>
      <c r="L649" t="s">
        <v>329</v>
      </c>
    </row>
    <row r="650" spans="1:12" x14ac:dyDescent="0.3">
      <c r="A650" t="s">
        <v>1265</v>
      </c>
      <c r="B650">
        <v>944</v>
      </c>
      <c r="C650" t="s">
        <v>523</v>
      </c>
      <c r="D650" t="s">
        <v>573</v>
      </c>
      <c r="E650">
        <v>24437</v>
      </c>
      <c r="F650">
        <v>45266</v>
      </c>
      <c r="G650">
        <v>27021</v>
      </c>
      <c r="H650" s="3">
        <v>45250</v>
      </c>
      <c r="I650" t="s">
        <v>612</v>
      </c>
      <c r="J650" t="s">
        <v>613</v>
      </c>
      <c r="K650">
        <v>800018</v>
      </c>
      <c r="L650" t="s">
        <v>526</v>
      </c>
    </row>
    <row r="651" spans="1:12" x14ac:dyDescent="0.3">
      <c r="A651" t="s">
        <v>1266</v>
      </c>
      <c r="B651">
        <v>23</v>
      </c>
      <c r="C651" t="s">
        <v>471</v>
      </c>
      <c r="D651" t="s">
        <v>573</v>
      </c>
      <c r="E651">
        <v>22535</v>
      </c>
      <c r="F651">
        <v>44448</v>
      </c>
      <c r="G651">
        <v>30745</v>
      </c>
      <c r="H651" s="3">
        <v>43123</v>
      </c>
      <c r="I651" t="s">
        <v>612</v>
      </c>
      <c r="J651" t="s">
        <v>613</v>
      </c>
      <c r="K651">
        <v>570241</v>
      </c>
      <c r="L651" t="s">
        <v>477</v>
      </c>
    </row>
    <row r="652" spans="1:12" x14ac:dyDescent="0.3">
      <c r="A652" t="s">
        <v>1267</v>
      </c>
      <c r="B652">
        <v>55</v>
      </c>
      <c r="C652" t="s">
        <v>246</v>
      </c>
      <c r="D652" t="s">
        <v>589</v>
      </c>
      <c r="E652">
        <v>4017</v>
      </c>
      <c r="F652">
        <v>4377</v>
      </c>
      <c r="G652">
        <v>32253</v>
      </c>
      <c r="H652" s="3">
        <v>43482</v>
      </c>
      <c r="I652" t="s">
        <v>612</v>
      </c>
      <c r="J652" t="s">
        <v>613</v>
      </c>
      <c r="K652">
        <v>110159</v>
      </c>
      <c r="L652" t="s">
        <v>248</v>
      </c>
    </row>
    <row r="653" spans="1:12" x14ac:dyDescent="0.3">
      <c r="A653" t="s">
        <v>1268</v>
      </c>
      <c r="B653">
        <v>737</v>
      </c>
      <c r="C653" t="s">
        <v>246</v>
      </c>
      <c r="D653" t="s">
        <v>589</v>
      </c>
      <c r="E653">
        <v>40870</v>
      </c>
      <c r="F653">
        <v>26102</v>
      </c>
      <c r="G653">
        <v>32074</v>
      </c>
      <c r="H653" s="3">
        <v>44949</v>
      </c>
      <c r="I653" t="s">
        <v>615</v>
      </c>
      <c r="J653" t="s">
        <v>613</v>
      </c>
      <c r="K653">
        <v>110159</v>
      </c>
      <c r="L653" t="s">
        <v>248</v>
      </c>
    </row>
    <row r="654" spans="1:12" x14ac:dyDescent="0.3">
      <c r="A654" t="s">
        <v>1269</v>
      </c>
      <c r="B654">
        <v>529</v>
      </c>
      <c r="C654" t="s">
        <v>246</v>
      </c>
      <c r="D654" t="s">
        <v>573</v>
      </c>
      <c r="E654">
        <v>3228</v>
      </c>
      <c r="F654">
        <v>5793</v>
      </c>
      <c r="G654">
        <v>8275</v>
      </c>
      <c r="H654" s="3">
        <v>45014</v>
      </c>
      <c r="I654" t="s">
        <v>615</v>
      </c>
      <c r="J654" t="s">
        <v>619</v>
      </c>
      <c r="K654">
        <v>110159</v>
      </c>
      <c r="L654" t="s">
        <v>248</v>
      </c>
    </row>
    <row r="655" spans="1:12" x14ac:dyDescent="0.3">
      <c r="A655" t="s">
        <v>1270</v>
      </c>
      <c r="B655">
        <v>837</v>
      </c>
      <c r="C655" t="s">
        <v>523</v>
      </c>
      <c r="D655" t="s">
        <v>573</v>
      </c>
      <c r="E655">
        <v>40684</v>
      </c>
      <c r="F655">
        <v>31783</v>
      </c>
      <c r="G655">
        <v>35788</v>
      </c>
      <c r="H655" s="3">
        <v>45066</v>
      </c>
      <c r="I655" t="s">
        <v>612</v>
      </c>
      <c r="J655" t="s">
        <v>613</v>
      </c>
      <c r="K655">
        <v>800018</v>
      </c>
      <c r="L655" t="s">
        <v>526</v>
      </c>
    </row>
    <row r="656" spans="1:12" x14ac:dyDescent="0.3">
      <c r="A656" t="s">
        <v>1271</v>
      </c>
      <c r="B656">
        <v>509</v>
      </c>
      <c r="C656" t="s">
        <v>294</v>
      </c>
      <c r="D656" t="s">
        <v>573</v>
      </c>
      <c r="E656">
        <v>29752</v>
      </c>
      <c r="F656">
        <v>16215</v>
      </c>
      <c r="G656">
        <v>16482</v>
      </c>
      <c r="H656" s="3">
        <v>42193</v>
      </c>
      <c r="I656" t="s">
        <v>615</v>
      </c>
      <c r="J656" t="s">
        <v>613</v>
      </c>
      <c r="K656">
        <v>90149</v>
      </c>
      <c r="L656" t="s">
        <v>296</v>
      </c>
    </row>
    <row r="657" spans="1:12" x14ac:dyDescent="0.3">
      <c r="A657" t="s">
        <v>1272</v>
      </c>
      <c r="B657">
        <v>856</v>
      </c>
      <c r="C657" t="s">
        <v>265</v>
      </c>
      <c r="D657" t="s">
        <v>583</v>
      </c>
      <c r="E657">
        <v>6649</v>
      </c>
      <c r="F657">
        <v>30883</v>
      </c>
      <c r="G657">
        <v>8834</v>
      </c>
      <c r="H657" s="3">
        <v>42251</v>
      </c>
      <c r="I657" t="s">
        <v>612</v>
      </c>
      <c r="J657" t="s">
        <v>613</v>
      </c>
      <c r="K657">
        <v>30179</v>
      </c>
      <c r="L657" t="s">
        <v>272</v>
      </c>
    </row>
    <row r="658" spans="1:12" x14ac:dyDescent="0.3">
      <c r="A658" t="s">
        <v>1273</v>
      </c>
      <c r="B658">
        <v>792</v>
      </c>
      <c r="C658" t="s">
        <v>251</v>
      </c>
      <c r="D658" t="s">
        <v>589</v>
      </c>
      <c r="E658">
        <v>11515</v>
      </c>
      <c r="F658">
        <v>3747</v>
      </c>
      <c r="G658">
        <v>10578</v>
      </c>
      <c r="H658" s="3">
        <v>44564</v>
      </c>
      <c r="I658" t="s">
        <v>612</v>
      </c>
      <c r="J658" t="s">
        <v>619</v>
      </c>
      <c r="K658">
        <v>10068</v>
      </c>
      <c r="L658" t="s">
        <v>319</v>
      </c>
    </row>
    <row r="659" spans="1:12" x14ac:dyDescent="0.3">
      <c r="A659" t="s">
        <v>1274</v>
      </c>
      <c r="B659">
        <v>755</v>
      </c>
      <c r="C659" t="s">
        <v>246</v>
      </c>
      <c r="D659" t="s">
        <v>589</v>
      </c>
      <c r="E659">
        <v>48763</v>
      </c>
      <c r="F659">
        <v>10318</v>
      </c>
      <c r="G659">
        <v>38882</v>
      </c>
      <c r="H659" s="3">
        <v>43782</v>
      </c>
      <c r="I659" t="s">
        <v>624</v>
      </c>
      <c r="J659" t="s">
        <v>613</v>
      </c>
      <c r="K659">
        <v>110159</v>
      </c>
      <c r="L659" t="s">
        <v>248</v>
      </c>
    </row>
    <row r="660" spans="1:12" x14ac:dyDescent="0.3">
      <c r="A660" t="s">
        <v>1275</v>
      </c>
      <c r="B660">
        <v>925</v>
      </c>
      <c r="C660" t="s">
        <v>409</v>
      </c>
      <c r="D660" t="s">
        <v>573</v>
      </c>
      <c r="E660">
        <v>45951</v>
      </c>
      <c r="F660">
        <v>26493</v>
      </c>
      <c r="G660">
        <v>22075</v>
      </c>
      <c r="H660" s="3">
        <v>45053</v>
      </c>
      <c r="I660" t="s">
        <v>617</v>
      </c>
      <c r="J660" t="s">
        <v>613</v>
      </c>
      <c r="K660">
        <v>1030063</v>
      </c>
      <c r="L660" t="s">
        <v>411</v>
      </c>
    </row>
    <row r="661" spans="1:12" x14ac:dyDescent="0.3">
      <c r="A661" t="s">
        <v>1276</v>
      </c>
      <c r="B661">
        <v>493</v>
      </c>
      <c r="C661" t="s">
        <v>350</v>
      </c>
      <c r="D661" t="s">
        <v>573</v>
      </c>
      <c r="E661">
        <v>20374</v>
      </c>
      <c r="F661">
        <v>48637</v>
      </c>
      <c r="G661">
        <v>27986</v>
      </c>
      <c r="H661" s="3">
        <v>42401</v>
      </c>
      <c r="I661" t="s">
        <v>615</v>
      </c>
      <c r="J661" t="s">
        <v>613</v>
      </c>
      <c r="K661">
        <v>700013</v>
      </c>
      <c r="L661" t="s">
        <v>351</v>
      </c>
    </row>
    <row r="662" spans="1:12" x14ac:dyDescent="0.3">
      <c r="A662" t="s">
        <v>1277</v>
      </c>
      <c r="B662">
        <v>197</v>
      </c>
      <c r="C662" t="s">
        <v>422</v>
      </c>
      <c r="D662" t="s">
        <v>589</v>
      </c>
      <c r="E662">
        <v>6026</v>
      </c>
      <c r="F662">
        <v>46553</v>
      </c>
      <c r="G662">
        <v>8046</v>
      </c>
      <c r="H662" s="3">
        <v>42364</v>
      </c>
      <c r="I662" t="s">
        <v>617</v>
      </c>
      <c r="J662" t="s">
        <v>619</v>
      </c>
      <c r="K662">
        <v>120676</v>
      </c>
      <c r="L662" t="s">
        <v>423</v>
      </c>
    </row>
    <row r="663" spans="1:12" x14ac:dyDescent="0.3">
      <c r="A663" t="s">
        <v>1278</v>
      </c>
      <c r="B663">
        <v>536</v>
      </c>
      <c r="C663" t="s">
        <v>422</v>
      </c>
      <c r="D663" t="s">
        <v>573</v>
      </c>
      <c r="E663">
        <v>36027</v>
      </c>
      <c r="F663">
        <v>49616</v>
      </c>
      <c r="G663">
        <v>5715</v>
      </c>
      <c r="H663" s="3">
        <v>42326</v>
      </c>
      <c r="I663" t="s">
        <v>615</v>
      </c>
      <c r="J663" t="s">
        <v>613</v>
      </c>
      <c r="K663">
        <v>120676</v>
      </c>
      <c r="L663" t="s">
        <v>423</v>
      </c>
    </row>
    <row r="664" spans="1:12" x14ac:dyDescent="0.3">
      <c r="A664" t="s">
        <v>1279</v>
      </c>
      <c r="B664">
        <v>670</v>
      </c>
      <c r="C664" t="s">
        <v>386</v>
      </c>
      <c r="D664" t="s">
        <v>573</v>
      </c>
      <c r="E664">
        <v>5448</v>
      </c>
      <c r="F664">
        <v>39181</v>
      </c>
      <c r="G664">
        <v>26857</v>
      </c>
      <c r="H664" s="3">
        <v>43291</v>
      </c>
      <c r="I664" t="s">
        <v>615</v>
      </c>
      <c r="J664" t="s">
        <v>619</v>
      </c>
      <c r="K664">
        <v>1110166</v>
      </c>
      <c r="L664" t="s">
        <v>389</v>
      </c>
    </row>
    <row r="665" spans="1:12" x14ac:dyDescent="0.3">
      <c r="A665" t="s">
        <v>1280</v>
      </c>
      <c r="B665">
        <v>683</v>
      </c>
      <c r="C665" t="s">
        <v>249</v>
      </c>
      <c r="D665" t="s">
        <v>589</v>
      </c>
      <c r="E665">
        <v>24044</v>
      </c>
      <c r="F665">
        <v>3159</v>
      </c>
      <c r="G665">
        <v>9087</v>
      </c>
      <c r="H665" s="3">
        <v>42427</v>
      </c>
      <c r="I665" t="s">
        <v>612</v>
      </c>
      <c r="J665" t="s">
        <v>613</v>
      </c>
      <c r="K665">
        <v>910182</v>
      </c>
      <c r="L665" t="s">
        <v>257</v>
      </c>
    </row>
    <row r="666" spans="1:12" x14ac:dyDescent="0.3">
      <c r="A666" t="s">
        <v>1281</v>
      </c>
      <c r="B666">
        <v>230</v>
      </c>
      <c r="C666" t="s">
        <v>249</v>
      </c>
      <c r="D666" t="s">
        <v>573</v>
      </c>
      <c r="E666">
        <v>22718</v>
      </c>
      <c r="F666">
        <v>11833</v>
      </c>
      <c r="G666">
        <v>35290</v>
      </c>
      <c r="H666" s="3">
        <v>43862</v>
      </c>
      <c r="I666" t="s">
        <v>612</v>
      </c>
      <c r="J666" t="s">
        <v>613</v>
      </c>
      <c r="K666">
        <v>910182</v>
      </c>
      <c r="L666" t="s">
        <v>257</v>
      </c>
    </row>
    <row r="667" spans="1:12" x14ac:dyDescent="0.3">
      <c r="A667" t="s">
        <v>1282</v>
      </c>
      <c r="B667">
        <v>858</v>
      </c>
      <c r="C667" t="s">
        <v>233</v>
      </c>
      <c r="D667" t="s">
        <v>573</v>
      </c>
      <c r="E667">
        <v>2498</v>
      </c>
      <c r="F667">
        <v>33243</v>
      </c>
      <c r="G667">
        <v>36620</v>
      </c>
      <c r="H667" s="3">
        <v>42145</v>
      </c>
      <c r="I667" t="s">
        <v>615</v>
      </c>
      <c r="J667" t="s">
        <v>613</v>
      </c>
      <c r="K667">
        <v>100186</v>
      </c>
      <c r="L667" t="s">
        <v>240</v>
      </c>
    </row>
    <row r="668" spans="1:12" x14ac:dyDescent="0.3">
      <c r="A668" t="s">
        <v>1283</v>
      </c>
      <c r="B668">
        <v>344</v>
      </c>
      <c r="C668" t="s">
        <v>246</v>
      </c>
      <c r="D668" t="s">
        <v>589</v>
      </c>
      <c r="E668">
        <v>13872</v>
      </c>
      <c r="F668">
        <v>24780</v>
      </c>
      <c r="G668">
        <v>39338</v>
      </c>
      <c r="H668" s="3">
        <v>44016</v>
      </c>
      <c r="I668" t="s">
        <v>615</v>
      </c>
      <c r="J668" t="s">
        <v>619</v>
      </c>
      <c r="K668">
        <v>110159</v>
      </c>
      <c r="L668" t="s">
        <v>248</v>
      </c>
    </row>
    <row r="669" spans="1:12" x14ac:dyDescent="0.3">
      <c r="A669" t="s">
        <v>1284</v>
      </c>
      <c r="B669">
        <v>772</v>
      </c>
      <c r="C669" t="s">
        <v>548</v>
      </c>
      <c r="D669" t="s">
        <v>573</v>
      </c>
      <c r="E669">
        <v>37677</v>
      </c>
      <c r="F669">
        <v>34011</v>
      </c>
      <c r="G669">
        <v>26669</v>
      </c>
      <c r="H669" s="3">
        <v>44644</v>
      </c>
      <c r="I669" t="s">
        <v>612</v>
      </c>
      <c r="J669" t="s">
        <v>613</v>
      </c>
      <c r="K669">
        <v>680026</v>
      </c>
      <c r="L669" t="s">
        <v>551</v>
      </c>
    </row>
    <row r="670" spans="1:12" x14ac:dyDescent="0.3">
      <c r="A670" t="s">
        <v>1285</v>
      </c>
      <c r="B670">
        <v>129</v>
      </c>
      <c r="C670" t="s">
        <v>399</v>
      </c>
      <c r="D670" t="s">
        <v>589</v>
      </c>
      <c r="E670">
        <v>40844</v>
      </c>
      <c r="F670">
        <v>21398</v>
      </c>
      <c r="G670">
        <v>20180</v>
      </c>
      <c r="H670" s="3">
        <v>43408</v>
      </c>
      <c r="I670" t="s">
        <v>615</v>
      </c>
      <c r="J670" t="s">
        <v>613</v>
      </c>
      <c r="K670">
        <v>1140044</v>
      </c>
      <c r="L670" t="s">
        <v>401</v>
      </c>
    </row>
    <row r="671" spans="1:12" x14ac:dyDescent="0.3">
      <c r="A671" t="s">
        <v>1286</v>
      </c>
      <c r="B671">
        <v>310</v>
      </c>
      <c r="C671" t="s">
        <v>409</v>
      </c>
      <c r="D671" t="s">
        <v>589</v>
      </c>
      <c r="E671">
        <v>46243</v>
      </c>
      <c r="F671">
        <v>19228</v>
      </c>
      <c r="G671">
        <v>30199</v>
      </c>
      <c r="H671" s="3">
        <v>44989</v>
      </c>
      <c r="I671" t="s">
        <v>615</v>
      </c>
      <c r="J671" t="s">
        <v>619</v>
      </c>
      <c r="K671">
        <v>1030063</v>
      </c>
      <c r="L671" t="s">
        <v>411</v>
      </c>
    </row>
    <row r="672" spans="1:12" x14ac:dyDescent="0.3">
      <c r="A672" t="s">
        <v>1287</v>
      </c>
      <c r="B672">
        <v>805</v>
      </c>
      <c r="C672" t="s">
        <v>344</v>
      </c>
      <c r="D672" t="s">
        <v>592</v>
      </c>
      <c r="E672">
        <v>2861</v>
      </c>
      <c r="F672">
        <v>36519</v>
      </c>
      <c r="G672">
        <v>41499</v>
      </c>
      <c r="H672" s="3">
        <v>44488</v>
      </c>
      <c r="I672" t="s">
        <v>612</v>
      </c>
      <c r="J672" t="s">
        <v>613</v>
      </c>
      <c r="K672">
        <v>910020</v>
      </c>
      <c r="L672" t="s">
        <v>346</v>
      </c>
    </row>
    <row r="673" spans="1:12" x14ac:dyDescent="0.3">
      <c r="A673" t="s">
        <v>1288</v>
      </c>
      <c r="B673">
        <v>948</v>
      </c>
      <c r="C673" t="s">
        <v>422</v>
      </c>
      <c r="D673" t="s">
        <v>587</v>
      </c>
      <c r="E673">
        <v>43395</v>
      </c>
      <c r="F673">
        <v>8294</v>
      </c>
      <c r="G673">
        <v>41542</v>
      </c>
      <c r="H673" s="3">
        <v>43739</v>
      </c>
      <c r="I673" t="s">
        <v>615</v>
      </c>
      <c r="J673" t="s">
        <v>613</v>
      </c>
      <c r="K673">
        <v>120676</v>
      </c>
      <c r="L673" t="s">
        <v>423</v>
      </c>
    </row>
    <row r="674" spans="1:12" x14ac:dyDescent="0.3">
      <c r="A674" t="s">
        <v>1289</v>
      </c>
      <c r="B674">
        <v>559</v>
      </c>
      <c r="C674" t="s">
        <v>409</v>
      </c>
      <c r="D674" t="s">
        <v>589</v>
      </c>
      <c r="E674">
        <v>35462</v>
      </c>
      <c r="F674">
        <v>32663</v>
      </c>
      <c r="G674">
        <v>11382</v>
      </c>
      <c r="H674" s="3">
        <v>42521</v>
      </c>
      <c r="I674" t="s">
        <v>612</v>
      </c>
      <c r="J674" t="s">
        <v>619</v>
      </c>
      <c r="K674">
        <v>1030063</v>
      </c>
      <c r="L674" t="s">
        <v>411</v>
      </c>
    </row>
    <row r="675" spans="1:12" x14ac:dyDescent="0.3">
      <c r="A675" t="s">
        <v>1290</v>
      </c>
      <c r="B675">
        <v>152</v>
      </c>
      <c r="C675" t="s">
        <v>545</v>
      </c>
      <c r="D675" t="s">
        <v>573</v>
      </c>
      <c r="E675">
        <v>43846</v>
      </c>
      <c r="F675">
        <v>48875</v>
      </c>
      <c r="G675">
        <v>6769</v>
      </c>
      <c r="H675" s="3">
        <v>44245</v>
      </c>
      <c r="I675" t="s">
        <v>612</v>
      </c>
      <c r="J675" t="s">
        <v>619</v>
      </c>
      <c r="K675">
        <v>850152</v>
      </c>
      <c r="L675" t="s">
        <v>546</v>
      </c>
    </row>
    <row r="676" spans="1:12" x14ac:dyDescent="0.3">
      <c r="A676" t="s">
        <v>1291</v>
      </c>
      <c r="B676">
        <v>455</v>
      </c>
      <c r="C676" t="s">
        <v>386</v>
      </c>
      <c r="D676" t="s">
        <v>573</v>
      </c>
      <c r="E676">
        <v>40289</v>
      </c>
      <c r="F676">
        <v>9886</v>
      </c>
      <c r="G676">
        <v>44800</v>
      </c>
      <c r="H676" s="3">
        <v>44943</v>
      </c>
      <c r="I676" t="s">
        <v>624</v>
      </c>
      <c r="J676" t="s">
        <v>613</v>
      </c>
      <c r="K676">
        <v>1110166</v>
      </c>
      <c r="L676" t="s">
        <v>389</v>
      </c>
    </row>
    <row r="677" spans="1:12" x14ac:dyDescent="0.3">
      <c r="A677" t="s">
        <v>1292</v>
      </c>
      <c r="B677">
        <v>619</v>
      </c>
      <c r="C677" t="s">
        <v>350</v>
      </c>
      <c r="D677" t="s">
        <v>573</v>
      </c>
      <c r="E677">
        <v>5029</v>
      </c>
      <c r="F677">
        <v>2275</v>
      </c>
      <c r="G677">
        <v>40505</v>
      </c>
      <c r="H677" s="3">
        <v>45009</v>
      </c>
      <c r="I677" t="s">
        <v>612</v>
      </c>
      <c r="J677" t="s">
        <v>619</v>
      </c>
      <c r="K677">
        <v>700013</v>
      </c>
      <c r="L677" t="s">
        <v>351</v>
      </c>
    </row>
    <row r="678" spans="1:12" x14ac:dyDescent="0.3">
      <c r="A678" t="s">
        <v>1293</v>
      </c>
      <c r="B678">
        <v>818</v>
      </c>
      <c r="C678" t="s">
        <v>409</v>
      </c>
      <c r="D678" t="s">
        <v>587</v>
      </c>
      <c r="E678">
        <v>27953</v>
      </c>
      <c r="F678">
        <v>32320</v>
      </c>
      <c r="G678">
        <v>24921</v>
      </c>
      <c r="H678" s="3">
        <v>43980</v>
      </c>
      <c r="I678" t="s">
        <v>612</v>
      </c>
      <c r="J678" t="s">
        <v>613</v>
      </c>
      <c r="K678">
        <v>1030063</v>
      </c>
      <c r="L678" t="s">
        <v>411</v>
      </c>
    </row>
    <row r="679" spans="1:12" x14ac:dyDescent="0.3">
      <c r="A679" t="s">
        <v>1294</v>
      </c>
      <c r="B679">
        <v>49</v>
      </c>
      <c r="C679" t="s">
        <v>516</v>
      </c>
      <c r="D679" t="s">
        <v>589</v>
      </c>
      <c r="E679">
        <v>13219</v>
      </c>
      <c r="F679">
        <v>25645</v>
      </c>
      <c r="G679">
        <v>1704</v>
      </c>
      <c r="H679" s="3">
        <v>42328</v>
      </c>
      <c r="I679" t="s">
        <v>612</v>
      </c>
      <c r="J679" t="s">
        <v>619</v>
      </c>
      <c r="K679">
        <v>1320004</v>
      </c>
      <c r="L679" t="s">
        <v>518</v>
      </c>
    </row>
    <row r="680" spans="1:12" x14ac:dyDescent="0.3">
      <c r="A680" t="s">
        <v>1295</v>
      </c>
      <c r="B680">
        <v>195</v>
      </c>
      <c r="C680" t="s">
        <v>265</v>
      </c>
      <c r="D680" t="s">
        <v>573</v>
      </c>
      <c r="E680">
        <v>5257</v>
      </c>
      <c r="F680">
        <v>43277</v>
      </c>
      <c r="G680">
        <v>7793</v>
      </c>
      <c r="H680" s="3">
        <v>42033</v>
      </c>
      <c r="I680" t="s">
        <v>624</v>
      </c>
      <c r="J680" t="s">
        <v>613</v>
      </c>
      <c r="K680">
        <v>30179</v>
      </c>
      <c r="L680" t="s">
        <v>272</v>
      </c>
    </row>
    <row r="681" spans="1:12" x14ac:dyDescent="0.3">
      <c r="A681" t="s">
        <v>1296</v>
      </c>
      <c r="B681">
        <v>909</v>
      </c>
      <c r="C681" t="s">
        <v>249</v>
      </c>
      <c r="D681" t="s">
        <v>598</v>
      </c>
      <c r="E681">
        <v>43527</v>
      </c>
      <c r="F681">
        <v>42261</v>
      </c>
      <c r="G681">
        <v>13874</v>
      </c>
      <c r="H681" s="3">
        <v>43613</v>
      </c>
      <c r="I681" t="s">
        <v>612</v>
      </c>
      <c r="J681" t="s">
        <v>619</v>
      </c>
      <c r="K681">
        <v>910182</v>
      </c>
      <c r="L681" t="s">
        <v>257</v>
      </c>
    </row>
    <row r="682" spans="1:12" x14ac:dyDescent="0.3">
      <c r="A682" t="s">
        <v>1297</v>
      </c>
      <c r="B682">
        <v>141</v>
      </c>
      <c r="C682" t="s">
        <v>265</v>
      </c>
      <c r="D682" t="s">
        <v>573</v>
      </c>
      <c r="E682">
        <v>23698</v>
      </c>
      <c r="F682">
        <v>6643</v>
      </c>
      <c r="G682">
        <v>28563</v>
      </c>
      <c r="H682" s="3">
        <v>43229</v>
      </c>
      <c r="I682" t="s">
        <v>612</v>
      </c>
      <c r="J682" t="s">
        <v>613</v>
      </c>
      <c r="K682">
        <v>30179</v>
      </c>
      <c r="L682" t="s">
        <v>272</v>
      </c>
    </row>
    <row r="683" spans="1:12" x14ac:dyDescent="0.3">
      <c r="A683" t="s">
        <v>1298</v>
      </c>
      <c r="B683">
        <v>640</v>
      </c>
      <c r="C683" t="s">
        <v>265</v>
      </c>
      <c r="D683" t="s">
        <v>589</v>
      </c>
      <c r="E683">
        <v>40242</v>
      </c>
      <c r="F683">
        <v>4530</v>
      </c>
      <c r="G683">
        <v>38415</v>
      </c>
      <c r="H683" s="3">
        <v>42337</v>
      </c>
      <c r="I683" t="s">
        <v>612</v>
      </c>
      <c r="J683" t="s">
        <v>613</v>
      </c>
      <c r="K683">
        <v>30179</v>
      </c>
      <c r="L683" t="s">
        <v>272</v>
      </c>
    </row>
    <row r="684" spans="1:12" x14ac:dyDescent="0.3">
      <c r="A684" t="s">
        <v>1299</v>
      </c>
      <c r="B684">
        <v>841</v>
      </c>
      <c r="C684" t="s">
        <v>265</v>
      </c>
      <c r="D684" t="s">
        <v>573</v>
      </c>
      <c r="E684">
        <v>16062</v>
      </c>
      <c r="F684">
        <v>14295</v>
      </c>
      <c r="G684">
        <v>31557</v>
      </c>
      <c r="H684" s="3">
        <v>44447</v>
      </c>
      <c r="I684" t="s">
        <v>615</v>
      </c>
      <c r="J684" t="s">
        <v>619</v>
      </c>
      <c r="K684">
        <v>30179</v>
      </c>
      <c r="L684" t="s">
        <v>272</v>
      </c>
    </row>
    <row r="685" spans="1:12" x14ac:dyDescent="0.3">
      <c r="A685" t="s">
        <v>1300</v>
      </c>
      <c r="B685">
        <v>566</v>
      </c>
      <c r="C685" t="s">
        <v>243</v>
      </c>
      <c r="D685" t="s">
        <v>573</v>
      </c>
      <c r="E685">
        <v>31927</v>
      </c>
      <c r="F685">
        <v>45618</v>
      </c>
      <c r="G685">
        <v>43336</v>
      </c>
      <c r="H685" s="3">
        <v>42780</v>
      </c>
      <c r="I685" t="s">
        <v>624</v>
      </c>
      <c r="J685" t="s">
        <v>613</v>
      </c>
      <c r="K685">
        <v>160051</v>
      </c>
      <c r="L685" t="s">
        <v>245</v>
      </c>
    </row>
    <row r="686" spans="1:12" x14ac:dyDescent="0.3">
      <c r="A686" t="s">
        <v>1301</v>
      </c>
      <c r="B686">
        <v>588</v>
      </c>
      <c r="C686" t="s">
        <v>350</v>
      </c>
      <c r="D686" t="s">
        <v>573</v>
      </c>
      <c r="E686">
        <v>25296</v>
      </c>
      <c r="F686">
        <v>40713</v>
      </c>
      <c r="G686">
        <v>27307</v>
      </c>
      <c r="H686" s="3">
        <v>44026</v>
      </c>
      <c r="I686" t="s">
        <v>612</v>
      </c>
      <c r="J686" t="s">
        <v>613</v>
      </c>
      <c r="K686">
        <v>700013</v>
      </c>
      <c r="L686" t="s">
        <v>351</v>
      </c>
    </row>
    <row r="687" spans="1:12" x14ac:dyDescent="0.3">
      <c r="A687" t="s">
        <v>1302</v>
      </c>
      <c r="B687">
        <v>664</v>
      </c>
      <c r="C687" t="s">
        <v>523</v>
      </c>
      <c r="D687" t="s">
        <v>573</v>
      </c>
      <c r="E687">
        <v>34370</v>
      </c>
      <c r="F687">
        <v>22276</v>
      </c>
      <c r="G687">
        <v>3319</v>
      </c>
      <c r="H687" s="3">
        <v>44914</v>
      </c>
      <c r="I687" t="s">
        <v>612</v>
      </c>
      <c r="J687" t="s">
        <v>613</v>
      </c>
      <c r="K687">
        <v>800018</v>
      </c>
      <c r="L687" t="s">
        <v>526</v>
      </c>
    </row>
    <row r="688" spans="1:12" x14ac:dyDescent="0.3">
      <c r="A688" t="s">
        <v>1303</v>
      </c>
      <c r="B688">
        <v>626</v>
      </c>
      <c r="C688" t="s">
        <v>310</v>
      </c>
      <c r="D688" t="s">
        <v>583</v>
      </c>
      <c r="E688">
        <v>22533</v>
      </c>
      <c r="F688">
        <v>37963</v>
      </c>
      <c r="G688">
        <v>39402</v>
      </c>
      <c r="H688" s="3">
        <v>44155</v>
      </c>
      <c r="I688" t="s">
        <v>615</v>
      </c>
      <c r="J688" t="s">
        <v>619</v>
      </c>
      <c r="K688">
        <v>140056</v>
      </c>
      <c r="L688" t="s">
        <v>312</v>
      </c>
    </row>
    <row r="689" spans="1:12" x14ac:dyDescent="0.3">
      <c r="A689" t="s">
        <v>1304</v>
      </c>
      <c r="B689">
        <v>497</v>
      </c>
      <c r="C689" t="s">
        <v>233</v>
      </c>
      <c r="D689" t="s">
        <v>589</v>
      </c>
      <c r="E689">
        <v>38594</v>
      </c>
      <c r="F689">
        <v>39693</v>
      </c>
      <c r="G689">
        <v>22199</v>
      </c>
      <c r="H689" s="3">
        <v>44318</v>
      </c>
      <c r="I689" t="s">
        <v>615</v>
      </c>
      <c r="J689" t="s">
        <v>619</v>
      </c>
      <c r="K689">
        <v>100186</v>
      </c>
      <c r="L689" t="s">
        <v>240</v>
      </c>
    </row>
    <row r="690" spans="1:12" x14ac:dyDescent="0.3">
      <c r="A690" t="s">
        <v>1305</v>
      </c>
      <c r="B690">
        <v>889</v>
      </c>
      <c r="C690" t="s">
        <v>391</v>
      </c>
      <c r="D690" t="s">
        <v>583</v>
      </c>
      <c r="E690">
        <v>47332</v>
      </c>
      <c r="F690">
        <v>27633</v>
      </c>
      <c r="G690">
        <v>16850</v>
      </c>
      <c r="H690" s="3">
        <v>42962</v>
      </c>
      <c r="I690" t="s">
        <v>617</v>
      </c>
      <c r="J690" t="s">
        <v>619</v>
      </c>
      <c r="K690">
        <v>730084</v>
      </c>
      <c r="L690" t="s">
        <v>393</v>
      </c>
    </row>
    <row r="691" spans="1:12" x14ac:dyDescent="0.3">
      <c r="A691" t="s">
        <v>1306</v>
      </c>
      <c r="B691">
        <v>422</v>
      </c>
      <c r="C691" t="s">
        <v>350</v>
      </c>
      <c r="D691" t="s">
        <v>589</v>
      </c>
      <c r="E691">
        <v>7710</v>
      </c>
      <c r="F691">
        <v>38672</v>
      </c>
      <c r="G691">
        <v>34173</v>
      </c>
      <c r="H691" s="3">
        <v>42812</v>
      </c>
      <c r="I691" t="s">
        <v>612</v>
      </c>
      <c r="J691" t="s">
        <v>613</v>
      </c>
      <c r="K691">
        <v>700013</v>
      </c>
      <c r="L691" t="s">
        <v>351</v>
      </c>
    </row>
    <row r="692" spans="1:12" x14ac:dyDescent="0.3">
      <c r="A692" t="s">
        <v>1307</v>
      </c>
      <c r="B692">
        <v>485</v>
      </c>
      <c r="C692" t="s">
        <v>354</v>
      </c>
      <c r="D692" t="s">
        <v>573</v>
      </c>
      <c r="E692">
        <v>45850</v>
      </c>
      <c r="F692">
        <v>37153</v>
      </c>
      <c r="G692">
        <v>1510</v>
      </c>
      <c r="H692" s="3">
        <v>43871</v>
      </c>
      <c r="I692" t="s">
        <v>612</v>
      </c>
      <c r="J692" t="s">
        <v>613</v>
      </c>
      <c r="K692">
        <v>70364</v>
      </c>
      <c r="L692" t="s">
        <v>356</v>
      </c>
    </row>
    <row r="693" spans="1:12" x14ac:dyDescent="0.3">
      <c r="A693" t="s">
        <v>1308</v>
      </c>
      <c r="B693">
        <v>944</v>
      </c>
      <c r="C693" t="s">
        <v>409</v>
      </c>
      <c r="D693" t="s">
        <v>589</v>
      </c>
      <c r="E693">
        <v>46400</v>
      </c>
      <c r="F693">
        <v>19918</v>
      </c>
      <c r="G693">
        <v>29109</v>
      </c>
      <c r="H693" s="3">
        <v>44804</v>
      </c>
      <c r="I693" t="s">
        <v>612</v>
      </c>
      <c r="J693" t="s">
        <v>619</v>
      </c>
      <c r="K693">
        <v>1030063</v>
      </c>
      <c r="L693" t="s">
        <v>411</v>
      </c>
    </row>
    <row r="694" spans="1:12" x14ac:dyDescent="0.3">
      <c r="A694" t="s">
        <v>1309</v>
      </c>
      <c r="B694">
        <v>288</v>
      </c>
      <c r="C694" t="s">
        <v>330</v>
      </c>
      <c r="D694" t="s">
        <v>573</v>
      </c>
      <c r="E694">
        <v>2971</v>
      </c>
      <c r="F694">
        <v>30174</v>
      </c>
      <c r="G694">
        <v>6889</v>
      </c>
      <c r="H694" s="3">
        <v>44860</v>
      </c>
      <c r="I694" t="s">
        <v>615</v>
      </c>
      <c r="J694" t="s">
        <v>619</v>
      </c>
      <c r="K694">
        <v>690076</v>
      </c>
      <c r="L694" t="s">
        <v>337</v>
      </c>
    </row>
    <row r="695" spans="1:12" x14ac:dyDescent="0.3">
      <c r="A695" t="s">
        <v>1310</v>
      </c>
      <c r="B695">
        <v>242</v>
      </c>
      <c r="C695" t="s">
        <v>523</v>
      </c>
      <c r="D695" t="s">
        <v>592</v>
      </c>
      <c r="E695">
        <v>47279</v>
      </c>
      <c r="F695">
        <v>5286</v>
      </c>
      <c r="G695">
        <v>17407</v>
      </c>
      <c r="H695" s="3">
        <v>42961</v>
      </c>
      <c r="I695" t="s">
        <v>612</v>
      </c>
      <c r="J695" t="s">
        <v>613</v>
      </c>
      <c r="K695">
        <v>800018</v>
      </c>
      <c r="L695" t="s">
        <v>526</v>
      </c>
    </row>
    <row r="696" spans="1:12" x14ac:dyDescent="0.3">
      <c r="A696" t="s">
        <v>1311</v>
      </c>
      <c r="B696">
        <v>111</v>
      </c>
      <c r="C696" t="s">
        <v>386</v>
      </c>
      <c r="D696" t="s">
        <v>603</v>
      </c>
      <c r="E696">
        <v>29173</v>
      </c>
      <c r="F696">
        <v>37504</v>
      </c>
      <c r="G696">
        <v>8223</v>
      </c>
      <c r="H696" s="3">
        <v>42137</v>
      </c>
      <c r="I696" t="s">
        <v>615</v>
      </c>
      <c r="J696" t="s">
        <v>613</v>
      </c>
      <c r="K696">
        <v>1110166</v>
      </c>
      <c r="L696" t="s">
        <v>389</v>
      </c>
    </row>
    <row r="697" spans="1:12" x14ac:dyDescent="0.3">
      <c r="A697" t="s">
        <v>1312</v>
      </c>
      <c r="B697">
        <v>784</v>
      </c>
      <c r="C697" t="s">
        <v>350</v>
      </c>
      <c r="D697" t="s">
        <v>573</v>
      </c>
      <c r="E697">
        <v>22308</v>
      </c>
      <c r="F697">
        <v>45376</v>
      </c>
      <c r="G697">
        <v>28642</v>
      </c>
      <c r="H697" s="3">
        <v>44422</v>
      </c>
      <c r="I697" t="s">
        <v>624</v>
      </c>
      <c r="J697" t="s">
        <v>619</v>
      </c>
      <c r="K697">
        <v>700013</v>
      </c>
      <c r="L697" t="s">
        <v>351</v>
      </c>
    </row>
    <row r="698" spans="1:12" x14ac:dyDescent="0.3">
      <c r="A698" t="s">
        <v>1313</v>
      </c>
      <c r="B698">
        <v>436</v>
      </c>
      <c r="C698" t="s">
        <v>471</v>
      </c>
      <c r="D698" t="s">
        <v>573</v>
      </c>
      <c r="E698">
        <v>15113</v>
      </c>
      <c r="F698">
        <v>30295</v>
      </c>
      <c r="G698">
        <v>37263</v>
      </c>
      <c r="H698" s="3">
        <v>44904</v>
      </c>
      <c r="I698" t="s">
        <v>615</v>
      </c>
      <c r="J698" t="s">
        <v>613</v>
      </c>
      <c r="K698">
        <v>570241</v>
      </c>
      <c r="L698" t="s">
        <v>477</v>
      </c>
    </row>
    <row r="699" spans="1:12" x14ac:dyDescent="0.3">
      <c r="A699" t="s">
        <v>1314</v>
      </c>
      <c r="B699">
        <v>615</v>
      </c>
      <c r="C699" t="s">
        <v>386</v>
      </c>
      <c r="D699" t="s">
        <v>579</v>
      </c>
      <c r="E699">
        <v>4520</v>
      </c>
      <c r="F699">
        <v>34462</v>
      </c>
      <c r="G699">
        <v>44518</v>
      </c>
      <c r="H699" s="3">
        <v>45129</v>
      </c>
      <c r="I699" t="s">
        <v>615</v>
      </c>
      <c r="J699" t="s">
        <v>613</v>
      </c>
      <c r="K699">
        <v>1110166</v>
      </c>
      <c r="L699" t="s">
        <v>389</v>
      </c>
    </row>
    <row r="700" spans="1:12" x14ac:dyDescent="0.3">
      <c r="A700" t="s">
        <v>1315</v>
      </c>
      <c r="B700">
        <v>254</v>
      </c>
      <c r="C700" t="s">
        <v>344</v>
      </c>
      <c r="D700" t="s">
        <v>573</v>
      </c>
      <c r="E700">
        <v>33886</v>
      </c>
      <c r="F700">
        <v>7322</v>
      </c>
      <c r="G700">
        <v>4983</v>
      </c>
      <c r="H700" s="3">
        <v>43247</v>
      </c>
      <c r="I700" t="s">
        <v>612</v>
      </c>
      <c r="J700" t="s">
        <v>619</v>
      </c>
      <c r="K700">
        <v>910020</v>
      </c>
      <c r="L700" t="s">
        <v>346</v>
      </c>
    </row>
    <row r="701" spans="1:12" x14ac:dyDescent="0.3">
      <c r="A701" t="s">
        <v>1316</v>
      </c>
      <c r="B701">
        <v>822</v>
      </c>
      <c r="C701" t="s">
        <v>523</v>
      </c>
      <c r="D701" t="s">
        <v>589</v>
      </c>
      <c r="E701">
        <v>43809</v>
      </c>
      <c r="F701">
        <v>9417</v>
      </c>
      <c r="G701">
        <v>25562</v>
      </c>
      <c r="H701" s="3">
        <v>42176</v>
      </c>
      <c r="I701" t="s">
        <v>615</v>
      </c>
      <c r="J701" t="s">
        <v>619</v>
      </c>
      <c r="K701">
        <v>800018</v>
      </c>
      <c r="L701" t="s">
        <v>526</v>
      </c>
    </row>
    <row r="702" spans="1:12" x14ac:dyDescent="0.3">
      <c r="A702" t="s">
        <v>1317</v>
      </c>
      <c r="B702">
        <v>161</v>
      </c>
      <c r="C702" t="s">
        <v>350</v>
      </c>
      <c r="D702" t="s">
        <v>573</v>
      </c>
      <c r="E702">
        <v>39308</v>
      </c>
      <c r="F702">
        <v>41636</v>
      </c>
      <c r="G702">
        <v>21414</v>
      </c>
      <c r="H702" s="3">
        <v>42056</v>
      </c>
      <c r="I702" t="s">
        <v>615</v>
      </c>
      <c r="J702" t="s">
        <v>619</v>
      </c>
      <c r="K702">
        <v>700013</v>
      </c>
      <c r="L702" t="s">
        <v>351</v>
      </c>
    </row>
    <row r="703" spans="1:12" x14ac:dyDescent="0.3">
      <c r="A703" t="s">
        <v>1318</v>
      </c>
      <c r="B703">
        <v>867</v>
      </c>
      <c r="C703" t="s">
        <v>354</v>
      </c>
      <c r="D703" t="s">
        <v>589</v>
      </c>
      <c r="E703">
        <v>7398</v>
      </c>
      <c r="F703">
        <v>39016</v>
      </c>
      <c r="G703">
        <v>43715</v>
      </c>
      <c r="H703" s="3">
        <v>44779</v>
      </c>
      <c r="I703" t="s">
        <v>612</v>
      </c>
      <c r="J703" t="s">
        <v>613</v>
      </c>
      <c r="K703">
        <v>70364</v>
      </c>
      <c r="L703" t="s">
        <v>356</v>
      </c>
    </row>
    <row r="704" spans="1:12" x14ac:dyDescent="0.3">
      <c r="A704" t="s">
        <v>1319</v>
      </c>
      <c r="B704">
        <v>69</v>
      </c>
      <c r="C704" t="s">
        <v>516</v>
      </c>
      <c r="D704" t="s">
        <v>589</v>
      </c>
      <c r="E704">
        <v>10968</v>
      </c>
      <c r="F704">
        <v>20515</v>
      </c>
      <c r="G704">
        <v>37947</v>
      </c>
      <c r="H704" s="3">
        <v>45080</v>
      </c>
      <c r="I704" t="s">
        <v>612</v>
      </c>
      <c r="J704" t="s">
        <v>613</v>
      </c>
      <c r="K704">
        <v>1320004</v>
      </c>
      <c r="L704" t="s">
        <v>518</v>
      </c>
    </row>
    <row r="705" spans="1:12" x14ac:dyDescent="0.3">
      <c r="A705" t="s">
        <v>1320</v>
      </c>
      <c r="B705">
        <v>191</v>
      </c>
      <c r="C705" t="s">
        <v>310</v>
      </c>
      <c r="D705" t="s">
        <v>589</v>
      </c>
      <c r="E705">
        <v>33515</v>
      </c>
      <c r="F705">
        <v>36313</v>
      </c>
      <c r="G705">
        <v>27656</v>
      </c>
      <c r="H705" s="3">
        <v>43648</v>
      </c>
      <c r="I705" t="s">
        <v>612</v>
      </c>
      <c r="J705" t="s">
        <v>613</v>
      </c>
      <c r="K705">
        <v>140056</v>
      </c>
      <c r="L705" t="s">
        <v>312</v>
      </c>
    </row>
    <row r="706" spans="1:12" x14ac:dyDescent="0.3">
      <c r="A706" t="s">
        <v>1321</v>
      </c>
      <c r="B706">
        <v>225</v>
      </c>
      <c r="C706" t="s">
        <v>243</v>
      </c>
      <c r="D706" t="s">
        <v>596</v>
      </c>
      <c r="E706">
        <v>20132</v>
      </c>
      <c r="F706">
        <v>40935</v>
      </c>
      <c r="G706">
        <v>19109</v>
      </c>
      <c r="H706" s="3">
        <v>42019</v>
      </c>
      <c r="I706" t="s">
        <v>617</v>
      </c>
      <c r="J706" t="s">
        <v>613</v>
      </c>
      <c r="K706">
        <v>160051</v>
      </c>
      <c r="L706" t="s">
        <v>245</v>
      </c>
    </row>
    <row r="707" spans="1:12" x14ac:dyDescent="0.3">
      <c r="A707" t="s">
        <v>1322</v>
      </c>
      <c r="B707">
        <v>115</v>
      </c>
      <c r="C707" t="s">
        <v>409</v>
      </c>
      <c r="D707" t="s">
        <v>573</v>
      </c>
      <c r="E707">
        <v>7469</v>
      </c>
      <c r="F707">
        <v>27906</v>
      </c>
      <c r="G707">
        <v>40447</v>
      </c>
      <c r="H707" s="3">
        <v>44199</v>
      </c>
      <c r="I707" t="s">
        <v>615</v>
      </c>
      <c r="J707" t="s">
        <v>613</v>
      </c>
      <c r="K707">
        <v>1030063</v>
      </c>
      <c r="L707" t="s">
        <v>411</v>
      </c>
    </row>
    <row r="708" spans="1:12" x14ac:dyDescent="0.3">
      <c r="A708" t="s">
        <v>1323</v>
      </c>
      <c r="B708">
        <v>65</v>
      </c>
      <c r="C708" t="s">
        <v>350</v>
      </c>
      <c r="D708" t="s">
        <v>573</v>
      </c>
      <c r="E708">
        <v>12885</v>
      </c>
      <c r="F708">
        <v>5147</v>
      </c>
      <c r="G708">
        <v>31713</v>
      </c>
      <c r="H708" s="3">
        <v>43686</v>
      </c>
      <c r="I708" t="s">
        <v>615</v>
      </c>
      <c r="J708" t="s">
        <v>613</v>
      </c>
      <c r="K708">
        <v>700013</v>
      </c>
      <c r="L708" t="s">
        <v>351</v>
      </c>
    </row>
    <row r="709" spans="1:12" x14ac:dyDescent="0.3">
      <c r="A709" t="s">
        <v>1324</v>
      </c>
      <c r="B709">
        <v>413</v>
      </c>
      <c r="C709" t="s">
        <v>246</v>
      </c>
      <c r="D709" t="s">
        <v>579</v>
      </c>
      <c r="E709">
        <v>25145</v>
      </c>
      <c r="F709">
        <v>23382</v>
      </c>
      <c r="G709">
        <v>4294</v>
      </c>
      <c r="H709" s="3">
        <v>43118</v>
      </c>
      <c r="I709" t="s">
        <v>615</v>
      </c>
      <c r="J709" t="s">
        <v>613</v>
      </c>
      <c r="K709">
        <v>110159</v>
      </c>
      <c r="L709" t="s">
        <v>248</v>
      </c>
    </row>
    <row r="710" spans="1:12" x14ac:dyDescent="0.3">
      <c r="A710" t="s">
        <v>1325</v>
      </c>
      <c r="B710">
        <v>889</v>
      </c>
      <c r="C710" t="s">
        <v>246</v>
      </c>
      <c r="D710" t="s">
        <v>589</v>
      </c>
      <c r="E710">
        <v>40911</v>
      </c>
      <c r="F710">
        <v>16818</v>
      </c>
      <c r="G710">
        <v>39015</v>
      </c>
      <c r="H710" s="3">
        <v>42135</v>
      </c>
      <c r="I710" t="s">
        <v>624</v>
      </c>
      <c r="J710" t="s">
        <v>619</v>
      </c>
      <c r="K710">
        <v>110159</v>
      </c>
      <c r="L710" t="s">
        <v>248</v>
      </c>
    </row>
    <row r="711" spans="1:12" x14ac:dyDescent="0.3">
      <c r="A711" t="s">
        <v>1326</v>
      </c>
      <c r="B711">
        <v>185</v>
      </c>
      <c r="C711" t="s">
        <v>330</v>
      </c>
      <c r="D711" t="s">
        <v>603</v>
      </c>
      <c r="E711">
        <v>26241</v>
      </c>
      <c r="F711">
        <v>7220</v>
      </c>
      <c r="G711">
        <v>18391</v>
      </c>
      <c r="H711" s="3">
        <v>45223</v>
      </c>
      <c r="I711" t="s">
        <v>615</v>
      </c>
      <c r="J711" t="s">
        <v>613</v>
      </c>
      <c r="K711">
        <v>690076</v>
      </c>
      <c r="L711" t="s">
        <v>337</v>
      </c>
    </row>
    <row r="712" spans="1:12" x14ac:dyDescent="0.3">
      <c r="A712" t="s">
        <v>1327</v>
      </c>
      <c r="B712">
        <v>161</v>
      </c>
      <c r="C712" t="s">
        <v>409</v>
      </c>
      <c r="D712" t="s">
        <v>589</v>
      </c>
      <c r="E712">
        <v>49200</v>
      </c>
      <c r="F712">
        <v>31444</v>
      </c>
      <c r="G712">
        <v>28999</v>
      </c>
      <c r="H712" s="3">
        <v>43307</v>
      </c>
      <c r="I712" t="s">
        <v>612</v>
      </c>
      <c r="J712" t="s">
        <v>613</v>
      </c>
      <c r="K712">
        <v>1030063</v>
      </c>
      <c r="L712" t="s">
        <v>411</v>
      </c>
    </row>
    <row r="713" spans="1:12" x14ac:dyDescent="0.3">
      <c r="A713" t="s">
        <v>1328</v>
      </c>
      <c r="B713">
        <v>174</v>
      </c>
      <c r="C713" t="s">
        <v>233</v>
      </c>
      <c r="D713" t="s">
        <v>589</v>
      </c>
      <c r="E713">
        <v>25836</v>
      </c>
      <c r="F713">
        <v>30729</v>
      </c>
      <c r="G713">
        <v>5829</v>
      </c>
      <c r="H713" s="3">
        <v>44320</v>
      </c>
      <c r="I713" t="s">
        <v>612</v>
      </c>
      <c r="J713" t="s">
        <v>619</v>
      </c>
      <c r="K713">
        <v>100186</v>
      </c>
      <c r="L713" t="s">
        <v>240</v>
      </c>
    </row>
    <row r="714" spans="1:12" x14ac:dyDescent="0.3">
      <c r="A714" t="s">
        <v>1329</v>
      </c>
      <c r="B714">
        <v>76</v>
      </c>
      <c r="C714" t="s">
        <v>471</v>
      </c>
      <c r="D714" t="s">
        <v>573</v>
      </c>
      <c r="E714">
        <v>39087</v>
      </c>
      <c r="F714">
        <v>38246</v>
      </c>
      <c r="G714">
        <v>31346</v>
      </c>
      <c r="H714" s="3">
        <v>44028</v>
      </c>
      <c r="I714" t="s">
        <v>624</v>
      </c>
      <c r="J714" t="s">
        <v>619</v>
      </c>
      <c r="K714">
        <v>570241</v>
      </c>
      <c r="L714" t="s">
        <v>477</v>
      </c>
    </row>
    <row r="715" spans="1:12" x14ac:dyDescent="0.3">
      <c r="A715" t="s">
        <v>1330</v>
      </c>
      <c r="B715">
        <v>626</v>
      </c>
      <c r="C715" t="s">
        <v>374</v>
      </c>
      <c r="D715" t="s">
        <v>573</v>
      </c>
      <c r="E715">
        <v>41479</v>
      </c>
      <c r="F715">
        <v>31732</v>
      </c>
      <c r="G715">
        <v>19094</v>
      </c>
      <c r="H715" s="3">
        <v>44569</v>
      </c>
      <c r="I715" t="s">
        <v>624</v>
      </c>
      <c r="J715" t="s">
        <v>613</v>
      </c>
      <c r="K715">
        <v>1510002</v>
      </c>
      <c r="L715" t="s">
        <v>380</v>
      </c>
    </row>
    <row r="716" spans="1:12" x14ac:dyDescent="0.3">
      <c r="A716" t="s">
        <v>1331</v>
      </c>
      <c r="B716">
        <v>413</v>
      </c>
      <c r="C716" t="s">
        <v>502</v>
      </c>
      <c r="D716" t="s">
        <v>573</v>
      </c>
      <c r="E716">
        <v>11547</v>
      </c>
      <c r="F716">
        <v>28244</v>
      </c>
      <c r="G716">
        <v>39771</v>
      </c>
      <c r="H716" s="3">
        <v>44523</v>
      </c>
      <c r="I716" t="s">
        <v>624</v>
      </c>
      <c r="J716" t="s">
        <v>619</v>
      </c>
      <c r="K716">
        <v>610198</v>
      </c>
      <c r="L716" t="s">
        <v>504</v>
      </c>
    </row>
    <row r="717" spans="1:12" x14ac:dyDescent="0.3">
      <c r="A717" t="s">
        <v>1332</v>
      </c>
      <c r="B717">
        <v>435</v>
      </c>
      <c r="C717" t="s">
        <v>386</v>
      </c>
      <c r="D717" t="s">
        <v>573</v>
      </c>
      <c r="E717">
        <v>37656</v>
      </c>
      <c r="F717">
        <v>30298</v>
      </c>
      <c r="G717">
        <v>26039</v>
      </c>
      <c r="H717" s="3">
        <v>44377</v>
      </c>
      <c r="I717" t="s">
        <v>612</v>
      </c>
      <c r="J717" t="s">
        <v>613</v>
      </c>
      <c r="K717">
        <v>1110166</v>
      </c>
      <c r="L717" t="s">
        <v>389</v>
      </c>
    </row>
    <row r="718" spans="1:12" x14ac:dyDescent="0.3">
      <c r="A718" t="s">
        <v>1333</v>
      </c>
      <c r="B718">
        <v>396</v>
      </c>
      <c r="C718" t="s">
        <v>294</v>
      </c>
      <c r="D718" t="s">
        <v>573</v>
      </c>
      <c r="E718">
        <v>17582</v>
      </c>
      <c r="F718">
        <v>49719</v>
      </c>
      <c r="G718">
        <v>37163</v>
      </c>
      <c r="H718" s="3">
        <v>44508</v>
      </c>
      <c r="I718" t="s">
        <v>615</v>
      </c>
      <c r="J718" t="s">
        <v>613</v>
      </c>
      <c r="K718">
        <v>90149</v>
      </c>
      <c r="L718" t="s">
        <v>296</v>
      </c>
    </row>
    <row r="719" spans="1:12" x14ac:dyDescent="0.3">
      <c r="A719" t="s">
        <v>1334</v>
      </c>
      <c r="B719">
        <v>254</v>
      </c>
      <c r="C719" t="s">
        <v>386</v>
      </c>
      <c r="D719" t="s">
        <v>589</v>
      </c>
      <c r="E719">
        <v>3072</v>
      </c>
      <c r="F719">
        <v>47433</v>
      </c>
      <c r="G719">
        <v>30829</v>
      </c>
      <c r="H719" s="3">
        <v>43684</v>
      </c>
      <c r="I719" t="s">
        <v>615</v>
      </c>
      <c r="J719" t="s">
        <v>619</v>
      </c>
      <c r="K719">
        <v>1110166</v>
      </c>
      <c r="L719" t="s">
        <v>389</v>
      </c>
    </row>
    <row r="720" spans="1:12" x14ac:dyDescent="0.3">
      <c r="A720" t="s">
        <v>1335</v>
      </c>
      <c r="B720">
        <v>875</v>
      </c>
      <c r="C720" t="s">
        <v>468</v>
      </c>
      <c r="D720" t="s">
        <v>573</v>
      </c>
      <c r="E720">
        <v>34362</v>
      </c>
      <c r="F720">
        <v>14643</v>
      </c>
      <c r="G720">
        <v>37911</v>
      </c>
      <c r="H720" s="3">
        <v>43411</v>
      </c>
      <c r="I720" t="s">
        <v>612</v>
      </c>
      <c r="J720" t="s">
        <v>619</v>
      </c>
      <c r="K720">
        <v>630081</v>
      </c>
      <c r="L720" t="s">
        <v>470</v>
      </c>
    </row>
    <row r="721" spans="1:12" x14ac:dyDescent="0.3">
      <c r="A721" t="s">
        <v>1336</v>
      </c>
      <c r="B721">
        <v>483</v>
      </c>
      <c r="C721" t="s">
        <v>246</v>
      </c>
      <c r="D721" t="s">
        <v>573</v>
      </c>
      <c r="E721">
        <v>35102</v>
      </c>
      <c r="F721">
        <v>10636</v>
      </c>
      <c r="G721">
        <v>12540</v>
      </c>
      <c r="H721" s="3">
        <v>45216</v>
      </c>
      <c r="I721" t="s">
        <v>624</v>
      </c>
      <c r="J721" t="s">
        <v>619</v>
      </c>
      <c r="K721">
        <v>110159</v>
      </c>
      <c r="L721" t="s">
        <v>248</v>
      </c>
    </row>
    <row r="722" spans="1:12" x14ac:dyDescent="0.3">
      <c r="A722" t="s">
        <v>1337</v>
      </c>
      <c r="B722">
        <v>956</v>
      </c>
      <c r="C722" t="s">
        <v>468</v>
      </c>
      <c r="D722" t="s">
        <v>589</v>
      </c>
      <c r="E722">
        <v>15526</v>
      </c>
      <c r="F722">
        <v>41336</v>
      </c>
      <c r="G722">
        <v>43100</v>
      </c>
      <c r="H722" s="3">
        <v>44964</v>
      </c>
      <c r="I722" t="s">
        <v>612</v>
      </c>
      <c r="J722" t="s">
        <v>619</v>
      </c>
      <c r="K722">
        <v>630081</v>
      </c>
      <c r="L722" t="s">
        <v>470</v>
      </c>
    </row>
    <row r="723" spans="1:12" x14ac:dyDescent="0.3">
      <c r="A723" t="s">
        <v>1338</v>
      </c>
      <c r="B723">
        <v>53</v>
      </c>
      <c r="C723" t="s">
        <v>249</v>
      </c>
      <c r="D723" t="s">
        <v>573</v>
      </c>
      <c r="E723">
        <v>13241</v>
      </c>
      <c r="F723">
        <v>39475</v>
      </c>
      <c r="G723">
        <v>5790</v>
      </c>
      <c r="H723" s="3">
        <v>43462</v>
      </c>
      <c r="I723" t="s">
        <v>617</v>
      </c>
      <c r="J723" t="s">
        <v>619</v>
      </c>
      <c r="K723">
        <v>910182</v>
      </c>
      <c r="L723" t="s">
        <v>257</v>
      </c>
    </row>
    <row r="724" spans="1:12" x14ac:dyDescent="0.3">
      <c r="A724" t="s">
        <v>1339</v>
      </c>
      <c r="B724">
        <v>446</v>
      </c>
      <c r="C724" t="s">
        <v>246</v>
      </c>
      <c r="D724" t="s">
        <v>573</v>
      </c>
      <c r="E724">
        <v>38745</v>
      </c>
      <c r="F724">
        <v>40650</v>
      </c>
      <c r="G724">
        <v>3101</v>
      </c>
      <c r="H724" s="3">
        <v>44334</v>
      </c>
      <c r="I724" t="s">
        <v>612</v>
      </c>
      <c r="J724" t="s">
        <v>619</v>
      </c>
      <c r="K724">
        <v>110159</v>
      </c>
      <c r="L724" t="s">
        <v>248</v>
      </c>
    </row>
    <row r="725" spans="1:12" x14ac:dyDescent="0.3">
      <c r="A725" t="s">
        <v>1340</v>
      </c>
      <c r="B725">
        <v>166</v>
      </c>
      <c r="C725" t="s">
        <v>265</v>
      </c>
      <c r="D725" t="s">
        <v>573</v>
      </c>
      <c r="E725">
        <v>40593</v>
      </c>
      <c r="F725">
        <v>21294</v>
      </c>
      <c r="G725">
        <v>15735</v>
      </c>
      <c r="H725" s="3">
        <v>45006</v>
      </c>
      <c r="I725" t="s">
        <v>615</v>
      </c>
      <c r="J725" t="s">
        <v>619</v>
      </c>
      <c r="K725">
        <v>30179</v>
      </c>
      <c r="L725" t="s">
        <v>272</v>
      </c>
    </row>
    <row r="726" spans="1:12" x14ac:dyDescent="0.3">
      <c r="A726" t="s">
        <v>1341</v>
      </c>
      <c r="B726">
        <v>97</v>
      </c>
      <c r="C726" t="s">
        <v>505</v>
      </c>
      <c r="D726" t="s">
        <v>573</v>
      </c>
      <c r="E726">
        <v>20535</v>
      </c>
      <c r="F726">
        <v>31123</v>
      </c>
      <c r="G726">
        <v>32764</v>
      </c>
      <c r="H726" s="3">
        <v>42609</v>
      </c>
      <c r="I726" t="s">
        <v>617</v>
      </c>
      <c r="J726" t="s">
        <v>613</v>
      </c>
      <c r="K726">
        <v>380112</v>
      </c>
      <c r="L726" t="s">
        <v>507</v>
      </c>
    </row>
    <row r="727" spans="1:12" x14ac:dyDescent="0.3">
      <c r="A727" t="s">
        <v>1342</v>
      </c>
      <c r="B727">
        <v>807</v>
      </c>
      <c r="C727" t="s">
        <v>249</v>
      </c>
      <c r="D727" t="s">
        <v>573</v>
      </c>
      <c r="E727">
        <v>47561</v>
      </c>
      <c r="F727">
        <v>12633</v>
      </c>
      <c r="G727">
        <v>27668</v>
      </c>
      <c r="H727" s="3">
        <v>43318</v>
      </c>
      <c r="I727" t="s">
        <v>624</v>
      </c>
      <c r="J727" t="s">
        <v>613</v>
      </c>
      <c r="K727">
        <v>910182</v>
      </c>
      <c r="L727" t="s">
        <v>257</v>
      </c>
    </row>
    <row r="728" spans="1:12" x14ac:dyDescent="0.3">
      <c r="A728" t="s">
        <v>1343</v>
      </c>
      <c r="B728">
        <v>307</v>
      </c>
      <c r="C728" t="s">
        <v>409</v>
      </c>
      <c r="D728" t="s">
        <v>573</v>
      </c>
      <c r="E728">
        <v>33430</v>
      </c>
      <c r="F728">
        <v>34658</v>
      </c>
      <c r="G728">
        <v>24046</v>
      </c>
      <c r="H728" s="3">
        <v>44059</v>
      </c>
      <c r="I728" t="s">
        <v>612</v>
      </c>
      <c r="J728" t="s">
        <v>613</v>
      </c>
      <c r="K728">
        <v>1030063</v>
      </c>
      <c r="L728" t="s">
        <v>411</v>
      </c>
    </row>
    <row r="729" spans="1:12" x14ac:dyDescent="0.3">
      <c r="A729" t="s">
        <v>1344</v>
      </c>
      <c r="B729">
        <v>17</v>
      </c>
      <c r="C729" t="s">
        <v>545</v>
      </c>
      <c r="D729" t="s">
        <v>579</v>
      </c>
      <c r="E729">
        <v>26586</v>
      </c>
      <c r="F729">
        <v>17583</v>
      </c>
      <c r="G729">
        <v>11057</v>
      </c>
      <c r="H729" s="3">
        <v>44667</v>
      </c>
      <c r="I729" t="s">
        <v>612</v>
      </c>
      <c r="J729" t="s">
        <v>619</v>
      </c>
      <c r="K729">
        <v>850152</v>
      </c>
      <c r="L729" t="s">
        <v>546</v>
      </c>
    </row>
    <row r="730" spans="1:12" x14ac:dyDescent="0.3">
      <c r="A730" t="s">
        <v>1345</v>
      </c>
      <c r="B730">
        <v>597</v>
      </c>
      <c r="C730" t="s">
        <v>409</v>
      </c>
      <c r="D730" t="s">
        <v>589</v>
      </c>
      <c r="E730">
        <v>13737</v>
      </c>
      <c r="F730">
        <v>11495</v>
      </c>
      <c r="G730">
        <v>34236</v>
      </c>
      <c r="H730" s="3">
        <v>42249</v>
      </c>
      <c r="I730" t="s">
        <v>615</v>
      </c>
      <c r="J730" t="s">
        <v>619</v>
      </c>
      <c r="K730">
        <v>1030063</v>
      </c>
      <c r="L730" t="s">
        <v>411</v>
      </c>
    </row>
    <row r="731" spans="1:12" x14ac:dyDescent="0.3">
      <c r="A731" t="s">
        <v>1346</v>
      </c>
      <c r="B731">
        <v>957</v>
      </c>
      <c r="C731" t="s">
        <v>285</v>
      </c>
      <c r="D731" t="s">
        <v>573</v>
      </c>
      <c r="E731">
        <v>37656</v>
      </c>
      <c r="F731">
        <v>33302</v>
      </c>
      <c r="G731">
        <v>35253</v>
      </c>
      <c r="H731" s="3">
        <v>44924</v>
      </c>
      <c r="I731" t="s">
        <v>615</v>
      </c>
      <c r="J731" t="s">
        <v>613</v>
      </c>
      <c r="K731">
        <v>240005</v>
      </c>
      <c r="L731" t="s">
        <v>287</v>
      </c>
    </row>
    <row r="732" spans="1:12" x14ac:dyDescent="0.3">
      <c r="A732" t="s">
        <v>1347</v>
      </c>
      <c r="B732">
        <v>125</v>
      </c>
      <c r="C732" t="s">
        <v>402</v>
      </c>
      <c r="D732" t="s">
        <v>573</v>
      </c>
      <c r="E732">
        <v>36604</v>
      </c>
      <c r="F732">
        <v>12747</v>
      </c>
      <c r="G732">
        <v>32253</v>
      </c>
      <c r="H732" s="3">
        <v>43627</v>
      </c>
      <c r="I732" t="s">
        <v>615</v>
      </c>
      <c r="J732" t="s">
        <v>619</v>
      </c>
      <c r="K732">
        <v>720081</v>
      </c>
      <c r="L732" t="s">
        <v>406</v>
      </c>
    </row>
    <row r="733" spans="1:12" x14ac:dyDescent="0.3">
      <c r="A733" t="s">
        <v>1348</v>
      </c>
      <c r="B733">
        <v>443</v>
      </c>
      <c r="C733" t="s">
        <v>324</v>
      </c>
      <c r="D733" t="s">
        <v>589</v>
      </c>
      <c r="E733">
        <v>36507</v>
      </c>
      <c r="F733">
        <v>4309</v>
      </c>
      <c r="G733">
        <v>10966</v>
      </c>
      <c r="H733" s="3">
        <v>44734</v>
      </c>
      <c r="I733" t="s">
        <v>615</v>
      </c>
      <c r="J733" t="s">
        <v>613</v>
      </c>
      <c r="K733">
        <v>710002</v>
      </c>
      <c r="L733" t="s">
        <v>329</v>
      </c>
    </row>
    <row r="734" spans="1:12" x14ac:dyDescent="0.3">
      <c r="A734" t="s">
        <v>1349</v>
      </c>
      <c r="B734">
        <v>896</v>
      </c>
      <c r="C734" t="s">
        <v>409</v>
      </c>
      <c r="D734" t="s">
        <v>573</v>
      </c>
      <c r="E734">
        <v>7361</v>
      </c>
      <c r="F734">
        <v>12688</v>
      </c>
      <c r="G734">
        <v>31761</v>
      </c>
      <c r="H734" s="3">
        <v>45163</v>
      </c>
      <c r="I734" t="s">
        <v>615</v>
      </c>
      <c r="J734" t="s">
        <v>613</v>
      </c>
      <c r="K734">
        <v>1030063</v>
      </c>
      <c r="L734" t="s">
        <v>411</v>
      </c>
    </row>
    <row r="735" spans="1:12" x14ac:dyDescent="0.3">
      <c r="A735" t="s">
        <v>1350</v>
      </c>
      <c r="B735">
        <v>609</v>
      </c>
      <c r="C735" t="s">
        <v>471</v>
      </c>
      <c r="D735" t="s">
        <v>573</v>
      </c>
      <c r="E735">
        <v>44078</v>
      </c>
      <c r="F735">
        <v>37378</v>
      </c>
      <c r="G735">
        <v>34714</v>
      </c>
      <c r="H735" s="3">
        <v>42553</v>
      </c>
      <c r="I735" t="s">
        <v>612</v>
      </c>
      <c r="J735" t="s">
        <v>619</v>
      </c>
      <c r="K735">
        <v>570241</v>
      </c>
      <c r="L735" t="s">
        <v>477</v>
      </c>
    </row>
    <row r="736" spans="1:12" x14ac:dyDescent="0.3">
      <c r="A736" t="s">
        <v>1351</v>
      </c>
      <c r="B736">
        <v>469</v>
      </c>
      <c r="C736" t="s">
        <v>485</v>
      </c>
      <c r="D736" t="s">
        <v>573</v>
      </c>
      <c r="E736">
        <v>18969</v>
      </c>
      <c r="F736">
        <v>22278</v>
      </c>
      <c r="G736">
        <v>14039</v>
      </c>
      <c r="H736" s="3">
        <v>42755</v>
      </c>
      <c r="I736" t="s">
        <v>624</v>
      </c>
      <c r="J736" t="s">
        <v>619</v>
      </c>
      <c r="K736">
        <v>880038</v>
      </c>
      <c r="L736" t="s">
        <v>487</v>
      </c>
    </row>
    <row r="737" spans="1:12" x14ac:dyDescent="0.3">
      <c r="A737" t="s">
        <v>1352</v>
      </c>
      <c r="B737">
        <v>139</v>
      </c>
      <c r="C737" t="s">
        <v>249</v>
      </c>
      <c r="D737" t="s">
        <v>583</v>
      </c>
      <c r="E737">
        <v>38224</v>
      </c>
      <c r="F737">
        <v>48815</v>
      </c>
      <c r="G737">
        <v>33125</v>
      </c>
      <c r="H737" s="3">
        <v>44135</v>
      </c>
      <c r="I737" t="s">
        <v>612</v>
      </c>
      <c r="J737" t="s">
        <v>619</v>
      </c>
      <c r="K737">
        <v>910182</v>
      </c>
      <c r="L737" t="s">
        <v>257</v>
      </c>
    </row>
    <row r="738" spans="1:12" x14ac:dyDescent="0.3">
      <c r="A738" t="s">
        <v>1353</v>
      </c>
      <c r="B738">
        <v>30</v>
      </c>
      <c r="C738" t="s">
        <v>258</v>
      </c>
      <c r="D738" t="s">
        <v>573</v>
      </c>
      <c r="E738">
        <v>7623</v>
      </c>
      <c r="F738">
        <v>9909</v>
      </c>
      <c r="G738">
        <v>12123</v>
      </c>
      <c r="H738" s="3">
        <v>42494</v>
      </c>
      <c r="I738" t="s">
        <v>612</v>
      </c>
      <c r="J738" t="s">
        <v>613</v>
      </c>
      <c r="K738">
        <v>250029</v>
      </c>
      <c r="L738" t="s">
        <v>264</v>
      </c>
    </row>
    <row r="739" spans="1:12" x14ac:dyDescent="0.3">
      <c r="A739" t="s">
        <v>1354</v>
      </c>
      <c r="B739">
        <v>2</v>
      </c>
      <c r="C739" t="s">
        <v>246</v>
      </c>
      <c r="D739" t="s">
        <v>573</v>
      </c>
      <c r="E739">
        <v>15187</v>
      </c>
      <c r="F739">
        <v>14105</v>
      </c>
      <c r="G739">
        <v>36037</v>
      </c>
      <c r="H739" s="3">
        <v>43328</v>
      </c>
      <c r="I739" t="s">
        <v>612</v>
      </c>
      <c r="J739" t="s">
        <v>613</v>
      </c>
      <c r="K739">
        <v>110159</v>
      </c>
      <c r="L739" t="s">
        <v>248</v>
      </c>
    </row>
    <row r="740" spans="1:12" x14ac:dyDescent="0.3">
      <c r="A740" t="s">
        <v>1355</v>
      </c>
      <c r="B740">
        <v>79</v>
      </c>
      <c r="C740" t="s">
        <v>265</v>
      </c>
      <c r="D740" t="s">
        <v>573</v>
      </c>
      <c r="E740">
        <v>24891</v>
      </c>
      <c r="F740">
        <v>46198</v>
      </c>
      <c r="G740">
        <v>15541</v>
      </c>
      <c r="H740" s="3">
        <v>42661</v>
      </c>
      <c r="I740" t="s">
        <v>615</v>
      </c>
      <c r="J740" t="s">
        <v>619</v>
      </c>
      <c r="K740">
        <v>30179</v>
      </c>
      <c r="L740" t="s">
        <v>272</v>
      </c>
    </row>
    <row r="741" spans="1:12" x14ac:dyDescent="0.3">
      <c r="A741" t="s">
        <v>1356</v>
      </c>
      <c r="B741">
        <v>673</v>
      </c>
      <c r="C741" t="s">
        <v>265</v>
      </c>
      <c r="D741" t="s">
        <v>573</v>
      </c>
      <c r="E741">
        <v>6618</v>
      </c>
      <c r="F741">
        <v>16139</v>
      </c>
      <c r="G741">
        <v>18870</v>
      </c>
      <c r="H741" s="3">
        <v>42984</v>
      </c>
      <c r="I741" t="s">
        <v>612</v>
      </c>
      <c r="J741" t="s">
        <v>613</v>
      </c>
      <c r="K741">
        <v>30179</v>
      </c>
      <c r="L741" t="s">
        <v>272</v>
      </c>
    </row>
    <row r="742" spans="1:12" x14ac:dyDescent="0.3">
      <c r="A742" t="s">
        <v>1357</v>
      </c>
      <c r="B742">
        <v>108</v>
      </c>
      <c r="C742" t="s">
        <v>310</v>
      </c>
      <c r="D742" t="s">
        <v>589</v>
      </c>
      <c r="E742">
        <v>32824</v>
      </c>
      <c r="F742">
        <v>32591</v>
      </c>
      <c r="G742">
        <v>44367</v>
      </c>
      <c r="H742" s="3">
        <v>44542</v>
      </c>
      <c r="I742" t="s">
        <v>615</v>
      </c>
      <c r="J742" t="s">
        <v>613</v>
      </c>
      <c r="K742">
        <v>140056</v>
      </c>
      <c r="L742" t="s">
        <v>312</v>
      </c>
    </row>
    <row r="743" spans="1:12" x14ac:dyDescent="0.3">
      <c r="A743" t="s">
        <v>1358</v>
      </c>
      <c r="B743">
        <v>267</v>
      </c>
      <c r="C743" t="s">
        <v>330</v>
      </c>
      <c r="D743" t="s">
        <v>573</v>
      </c>
      <c r="E743">
        <v>24398</v>
      </c>
      <c r="F743">
        <v>6425</v>
      </c>
      <c r="G743">
        <v>3784</v>
      </c>
      <c r="H743" s="3">
        <v>43910</v>
      </c>
      <c r="I743" t="s">
        <v>612</v>
      </c>
      <c r="J743" t="s">
        <v>613</v>
      </c>
      <c r="K743">
        <v>690076</v>
      </c>
      <c r="L743" t="s">
        <v>337</v>
      </c>
    </row>
    <row r="744" spans="1:12" x14ac:dyDescent="0.3">
      <c r="A744" t="s">
        <v>1359</v>
      </c>
      <c r="B744">
        <v>764</v>
      </c>
      <c r="C744" t="s">
        <v>265</v>
      </c>
      <c r="D744" t="s">
        <v>573</v>
      </c>
      <c r="E744">
        <v>22383</v>
      </c>
      <c r="F744">
        <v>23752</v>
      </c>
      <c r="G744">
        <v>30221</v>
      </c>
      <c r="H744" s="3">
        <v>42879</v>
      </c>
      <c r="I744" t="s">
        <v>615</v>
      </c>
      <c r="J744" t="s">
        <v>613</v>
      </c>
      <c r="K744">
        <v>30179</v>
      </c>
      <c r="L744" t="s">
        <v>272</v>
      </c>
    </row>
    <row r="745" spans="1:12" x14ac:dyDescent="0.3">
      <c r="A745" t="s">
        <v>1360</v>
      </c>
      <c r="B745">
        <v>760</v>
      </c>
      <c r="C745" t="s">
        <v>523</v>
      </c>
      <c r="D745" t="s">
        <v>573</v>
      </c>
      <c r="E745">
        <v>38973</v>
      </c>
      <c r="F745">
        <v>11386</v>
      </c>
      <c r="G745">
        <v>3057</v>
      </c>
      <c r="H745" s="3">
        <v>44271</v>
      </c>
      <c r="I745" t="s">
        <v>624</v>
      </c>
      <c r="J745" t="s">
        <v>613</v>
      </c>
      <c r="K745">
        <v>800018</v>
      </c>
      <c r="L745" t="s">
        <v>526</v>
      </c>
    </row>
    <row r="746" spans="1:12" x14ac:dyDescent="0.3">
      <c r="A746" t="s">
        <v>1361</v>
      </c>
      <c r="B746">
        <v>27</v>
      </c>
      <c r="C746" t="s">
        <v>409</v>
      </c>
      <c r="D746" t="s">
        <v>573</v>
      </c>
      <c r="E746">
        <v>41141</v>
      </c>
      <c r="F746">
        <v>35665</v>
      </c>
      <c r="G746">
        <v>2354</v>
      </c>
      <c r="H746" s="3">
        <v>42822</v>
      </c>
      <c r="I746" t="s">
        <v>612</v>
      </c>
      <c r="J746" t="s">
        <v>613</v>
      </c>
      <c r="K746">
        <v>1030063</v>
      </c>
      <c r="L746" t="s">
        <v>411</v>
      </c>
    </row>
    <row r="747" spans="1:12" x14ac:dyDescent="0.3">
      <c r="A747" t="s">
        <v>1362</v>
      </c>
      <c r="B747">
        <v>683</v>
      </c>
      <c r="C747" t="s">
        <v>409</v>
      </c>
      <c r="D747" t="s">
        <v>573</v>
      </c>
      <c r="E747">
        <v>32432</v>
      </c>
      <c r="F747">
        <v>15581</v>
      </c>
      <c r="G747">
        <v>2009</v>
      </c>
      <c r="H747" s="3">
        <v>43047</v>
      </c>
      <c r="I747" t="s">
        <v>612</v>
      </c>
      <c r="J747" t="s">
        <v>613</v>
      </c>
      <c r="K747">
        <v>1030063</v>
      </c>
      <c r="L747" t="s">
        <v>411</v>
      </c>
    </row>
    <row r="748" spans="1:12" x14ac:dyDescent="0.3">
      <c r="A748" t="s">
        <v>1363</v>
      </c>
      <c r="B748">
        <v>580</v>
      </c>
      <c r="C748" t="s">
        <v>409</v>
      </c>
      <c r="D748" t="s">
        <v>587</v>
      </c>
      <c r="E748">
        <v>29866</v>
      </c>
      <c r="F748">
        <v>15424</v>
      </c>
      <c r="G748">
        <v>18113</v>
      </c>
      <c r="H748" s="3">
        <v>45033</v>
      </c>
      <c r="I748" t="s">
        <v>615</v>
      </c>
      <c r="J748" t="s">
        <v>613</v>
      </c>
      <c r="K748">
        <v>1030063</v>
      </c>
      <c r="L748" t="s">
        <v>411</v>
      </c>
    </row>
    <row r="749" spans="1:12" x14ac:dyDescent="0.3">
      <c r="A749" t="s">
        <v>1364</v>
      </c>
      <c r="B749">
        <v>773</v>
      </c>
      <c r="C749" t="s">
        <v>249</v>
      </c>
      <c r="D749" t="s">
        <v>587</v>
      </c>
      <c r="E749">
        <v>25514</v>
      </c>
      <c r="F749">
        <v>45816</v>
      </c>
      <c r="G749">
        <v>8922</v>
      </c>
      <c r="H749" s="3">
        <v>44261</v>
      </c>
      <c r="I749" t="s">
        <v>615</v>
      </c>
      <c r="J749" t="s">
        <v>613</v>
      </c>
      <c r="K749">
        <v>910182</v>
      </c>
      <c r="L749" t="s">
        <v>257</v>
      </c>
    </row>
    <row r="750" spans="1:12" x14ac:dyDescent="0.3">
      <c r="A750" t="s">
        <v>1365</v>
      </c>
      <c r="B750">
        <v>380</v>
      </c>
      <c r="C750" t="s">
        <v>249</v>
      </c>
      <c r="D750" t="s">
        <v>573</v>
      </c>
      <c r="E750">
        <v>23231</v>
      </c>
      <c r="F750">
        <v>20777</v>
      </c>
      <c r="G750">
        <v>25093</v>
      </c>
      <c r="H750" s="3">
        <v>44198</v>
      </c>
      <c r="I750" t="s">
        <v>624</v>
      </c>
      <c r="J750" t="s">
        <v>619</v>
      </c>
      <c r="K750">
        <v>910182</v>
      </c>
      <c r="L750" t="s">
        <v>257</v>
      </c>
    </row>
    <row r="751" spans="1:12" x14ac:dyDescent="0.3">
      <c r="A751" t="s">
        <v>1366</v>
      </c>
      <c r="B751">
        <v>572</v>
      </c>
      <c r="C751" t="s">
        <v>461</v>
      </c>
      <c r="D751" t="s">
        <v>589</v>
      </c>
      <c r="E751">
        <v>45794</v>
      </c>
      <c r="F751">
        <v>44287</v>
      </c>
      <c r="G751">
        <v>38531</v>
      </c>
      <c r="H751" s="3">
        <v>44323</v>
      </c>
      <c r="I751" t="s">
        <v>617</v>
      </c>
      <c r="J751" t="s">
        <v>613</v>
      </c>
      <c r="K751">
        <v>440052</v>
      </c>
      <c r="L751" t="s">
        <v>467</v>
      </c>
    </row>
    <row r="752" spans="1:12" x14ac:dyDescent="0.3">
      <c r="A752" t="s">
        <v>1367</v>
      </c>
      <c r="B752">
        <v>476</v>
      </c>
      <c r="C752" t="s">
        <v>350</v>
      </c>
      <c r="D752" t="s">
        <v>573</v>
      </c>
      <c r="E752">
        <v>49833</v>
      </c>
      <c r="F752">
        <v>45684</v>
      </c>
      <c r="G752">
        <v>17541</v>
      </c>
      <c r="H752" s="3">
        <v>42561</v>
      </c>
      <c r="I752" t="s">
        <v>615</v>
      </c>
      <c r="J752" t="s">
        <v>613</v>
      </c>
      <c r="K752">
        <v>700013</v>
      </c>
      <c r="L752" t="s">
        <v>351</v>
      </c>
    </row>
    <row r="753" spans="1:12" x14ac:dyDescent="0.3">
      <c r="A753" t="s">
        <v>1368</v>
      </c>
      <c r="B753">
        <v>105</v>
      </c>
      <c r="C753" t="s">
        <v>233</v>
      </c>
      <c r="D753" t="s">
        <v>573</v>
      </c>
      <c r="E753">
        <v>3348</v>
      </c>
      <c r="F753">
        <v>11999</v>
      </c>
      <c r="G753">
        <v>14921</v>
      </c>
      <c r="H753" s="3">
        <v>44855</v>
      </c>
      <c r="I753" t="s">
        <v>624</v>
      </c>
      <c r="J753" t="s">
        <v>613</v>
      </c>
      <c r="K753">
        <v>100186</v>
      </c>
      <c r="L753" t="s">
        <v>240</v>
      </c>
    </row>
    <row r="754" spans="1:12" x14ac:dyDescent="0.3">
      <c r="A754" t="s">
        <v>1369</v>
      </c>
      <c r="B754">
        <v>271</v>
      </c>
      <c r="C754" t="s">
        <v>324</v>
      </c>
      <c r="D754" t="s">
        <v>589</v>
      </c>
      <c r="E754">
        <v>14312</v>
      </c>
      <c r="F754">
        <v>27122</v>
      </c>
      <c r="G754">
        <v>9182</v>
      </c>
      <c r="H754" s="3">
        <v>42073</v>
      </c>
      <c r="I754" t="s">
        <v>612</v>
      </c>
      <c r="J754" t="s">
        <v>619</v>
      </c>
      <c r="K754">
        <v>710002</v>
      </c>
      <c r="L754" t="s">
        <v>329</v>
      </c>
    </row>
    <row r="755" spans="1:12" x14ac:dyDescent="0.3">
      <c r="A755" t="s">
        <v>1370</v>
      </c>
      <c r="B755">
        <v>973</v>
      </c>
      <c r="C755" t="s">
        <v>249</v>
      </c>
      <c r="D755" t="s">
        <v>592</v>
      </c>
      <c r="E755">
        <v>28082</v>
      </c>
      <c r="F755">
        <v>15499</v>
      </c>
      <c r="G755">
        <v>13136</v>
      </c>
      <c r="H755" s="3">
        <v>45263</v>
      </c>
      <c r="I755" t="s">
        <v>612</v>
      </c>
      <c r="J755" t="s">
        <v>619</v>
      </c>
      <c r="K755">
        <v>910182</v>
      </c>
      <c r="L755" t="s">
        <v>257</v>
      </c>
    </row>
    <row r="756" spans="1:12" x14ac:dyDescent="0.3">
      <c r="A756" t="s">
        <v>1371</v>
      </c>
      <c r="B756">
        <v>323</v>
      </c>
      <c r="C756" t="s">
        <v>481</v>
      </c>
      <c r="D756" t="s">
        <v>573</v>
      </c>
      <c r="E756">
        <v>11600</v>
      </c>
      <c r="F756">
        <v>7766</v>
      </c>
      <c r="G756">
        <v>5528</v>
      </c>
      <c r="H756" s="3">
        <v>42305</v>
      </c>
      <c r="I756" t="s">
        <v>624</v>
      </c>
      <c r="J756" t="s">
        <v>613</v>
      </c>
      <c r="K756">
        <v>1050013</v>
      </c>
      <c r="L756" t="s">
        <v>482</v>
      </c>
    </row>
    <row r="757" spans="1:12" x14ac:dyDescent="0.3">
      <c r="A757" t="s">
        <v>1372</v>
      </c>
      <c r="B757">
        <v>250</v>
      </c>
      <c r="C757" t="s">
        <v>251</v>
      </c>
      <c r="D757" t="s">
        <v>573</v>
      </c>
      <c r="E757">
        <v>37989</v>
      </c>
      <c r="F757">
        <v>42617</v>
      </c>
      <c r="G757">
        <v>11456</v>
      </c>
      <c r="H757" s="3">
        <v>43775</v>
      </c>
      <c r="I757" t="s">
        <v>615</v>
      </c>
      <c r="J757" t="s">
        <v>619</v>
      </c>
      <c r="K757">
        <v>10068</v>
      </c>
      <c r="L757" t="s">
        <v>319</v>
      </c>
    </row>
    <row r="758" spans="1:12" x14ac:dyDescent="0.3">
      <c r="A758" t="s">
        <v>1373</v>
      </c>
      <c r="B758">
        <v>381</v>
      </c>
      <c r="C758" t="s">
        <v>422</v>
      </c>
      <c r="D758" t="s">
        <v>589</v>
      </c>
      <c r="E758">
        <v>34370</v>
      </c>
      <c r="F758">
        <v>49870</v>
      </c>
      <c r="G758">
        <v>35482</v>
      </c>
      <c r="H758" s="3">
        <v>43731</v>
      </c>
      <c r="I758" t="s">
        <v>615</v>
      </c>
      <c r="J758" t="s">
        <v>619</v>
      </c>
      <c r="K758">
        <v>120676</v>
      </c>
      <c r="L758" t="s">
        <v>423</v>
      </c>
    </row>
    <row r="759" spans="1:12" x14ac:dyDescent="0.3">
      <c r="A759" t="s">
        <v>1374</v>
      </c>
      <c r="B759">
        <v>355</v>
      </c>
      <c r="C759" t="s">
        <v>409</v>
      </c>
      <c r="D759" t="s">
        <v>573</v>
      </c>
      <c r="E759">
        <v>19449</v>
      </c>
      <c r="F759">
        <v>27974</v>
      </c>
      <c r="G759">
        <v>25714</v>
      </c>
      <c r="H759" s="3">
        <v>43721</v>
      </c>
      <c r="I759" t="s">
        <v>612</v>
      </c>
      <c r="J759" t="s">
        <v>619</v>
      </c>
      <c r="K759">
        <v>1030063</v>
      </c>
      <c r="L759" t="s">
        <v>411</v>
      </c>
    </row>
    <row r="760" spans="1:12" x14ac:dyDescent="0.3">
      <c r="A760" t="s">
        <v>1375</v>
      </c>
      <c r="B760">
        <v>911</v>
      </c>
      <c r="C760" t="s">
        <v>409</v>
      </c>
      <c r="D760" t="s">
        <v>589</v>
      </c>
      <c r="E760">
        <v>28680</v>
      </c>
      <c r="F760">
        <v>16537</v>
      </c>
      <c r="G760">
        <v>32898</v>
      </c>
      <c r="H760" s="3">
        <v>43654</v>
      </c>
      <c r="I760" t="s">
        <v>615</v>
      </c>
      <c r="J760" t="s">
        <v>619</v>
      </c>
      <c r="K760">
        <v>1030063</v>
      </c>
      <c r="L760" t="s">
        <v>411</v>
      </c>
    </row>
    <row r="761" spans="1:12" x14ac:dyDescent="0.3">
      <c r="A761" t="s">
        <v>1376</v>
      </c>
      <c r="B761">
        <v>506</v>
      </c>
      <c r="C761" t="s">
        <v>265</v>
      </c>
      <c r="D761" t="s">
        <v>592</v>
      </c>
      <c r="E761">
        <v>14156</v>
      </c>
      <c r="F761">
        <v>31254</v>
      </c>
      <c r="G761">
        <v>8957</v>
      </c>
      <c r="H761" s="3">
        <v>45198</v>
      </c>
      <c r="I761" t="s">
        <v>615</v>
      </c>
      <c r="J761" t="s">
        <v>613</v>
      </c>
      <c r="K761">
        <v>30179</v>
      </c>
      <c r="L761" t="s">
        <v>272</v>
      </c>
    </row>
    <row r="762" spans="1:12" x14ac:dyDescent="0.3">
      <c r="A762" t="s">
        <v>1377</v>
      </c>
      <c r="B762">
        <v>465</v>
      </c>
      <c r="C762" t="s">
        <v>529</v>
      </c>
      <c r="D762" t="s">
        <v>583</v>
      </c>
      <c r="E762">
        <v>15983</v>
      </c>
      <c r="F762">
        <v>42259</v>
      </c>
      <c r="G762">
        <v>35042</v>
      </c>
      <c r="H762" s="3">
        <v>45261</v>
      </c>
      <c r="I762" t="s">
        <v>615</v>
      </c>
      <c r="J762" t="s">
        <v>619</v>
      </c>
      <c r="K762">
        <v>210563</v>
      </c>
      <c r="L762" t="s">
        <v>531</v>
      </c>
    </row>
    <row r="763" spans="1:12" x14ac:dyDescent="0.3">
      <c r="A763" t="s">
        <v>1378</v>
      </c>
      <c r="B763">
        <v>670</v>
      </c>
      <c r="C763" t="s">
        <v>386</v>
      </c>
      <c r="D763" t="s">
        <v>573</v>
      </c>
      <c r="E763">
        <v>40253</v>
      </c>
      <c r="F763">
        <v>2316</v>
      </c>
      <c r="G763">
        <v>22923</v>
      </c>
      <c r="H763" s="3">
        <v>43519</v>
      </c>
      <c r="I763" t="s">
        <v>612</v>
      </c>
      <c r="J763" t="s">
        <v>613</v>
      </c>
      <c r="K763">
        <v>1110166</v>
      </c>
      <c r="L763" t="s">
        <v>389</v>
      </c>
    </row>
    <row r="764" spans="1:12" x14ac:dyDescent="0.3">
      <c r="A764" t="s">
        <v>1379</v>
      </c>
      <c r="B764">
        <v>466</v>
      </c>
      <c r="C764" t="s">
        <v>251</v>
      </c>
      <c r="D764" t="s">
        <v>573</v>
      </c>
      <c r="E764">
        <v>7490</v>
      </c>
      <c r="F764">
        <v>38275</v>
      </c>
      <c r="G764">
        <v>12303</v>
      </c>
      <c r="H764" s="3">
        <v>42326</v>
      </c>
      <c r="I764" t="s">
        <v>612</v>
      </c>
      <c r="J764" t="s">
        <v>613</v>
      </c>
      <c r="K764">
        <v>10068</v>
      </c>
      <c r="L764" t="s">
        <v>319</v>
      </c>
    </row>
    <row r="765" spans="1:12" x14ac:dyDescent="0.3">
      <c r="A765" t="s">
        <v>1380</v>
      </c>
      <c r="B765">
        <v>958</v>
      </c>
      <c r="C765" t="s">
        <v>523</v>
      </c>
      <c r="D765" t="s">
        <v>583</v>
      </c>
      <c r="E765">
        <v>23407</v>
      </c>
      <c r="F765">
        <v>40571</v>
      </c>
      <c r="G765">
        <v>33211</v>
      </c>
      <c r="H765" s="3">
        <v>45119</v>
      </c>
      <c r="I765" t="s">
        <v>624</v>
      </c>
      <c r="J765" t="s">
        <v>613</v>
      </c>
      <c r="K765">
        <v>800018</v>
      </c>
      <c r="L765" t="s">
        <v>526</v>
      </c>
    </row>
    <row r="766" spans="1:12" x14ac:dyDescent="0.3">
      <c r="A766" t="s">
        <v>1381</v>
      </c>
      <c r="B766">
        <v>641</v>
      </c>
      <c r="C766" t="s">
        <v>233</v>
      </c>
      <c r="D766" t="s">
        <v>573</v>
      </c>
      <c r="E766">
        <v>11746</v>
      </c>
      <c r="F766">
        <v>25622</v>
      </c>
      <c r="G766">
        <v>4128</v>
      </c>
      <c r="H766" s="3">
        <v>45220</v>
      </c>
      <c r="I766" t="s">
        <v>615</v>
      </c>
      <c r="J766" t="s">
        <v>619</v>
      </c>
      <c r="K766">
        <v>100186</v>
      </c>
      <c r="L766" t="s">
        <v>240</v>
      </c>
    </row>
    <row r="767" spans="1:12" x14ac:dyDescent="0.3">
      <c r="A767" t="s">
        <v>1382</v>
      </c>
      <c r="B767">
        <v>947</v>
      </c>
      <c r="C767" t="s">
        <v>350</v>
      </c>
      <c r="D767" t="s">
        <v>573</v>
      </c>
      <c r="E767">
        <v>8830</v>
      </c>
      <c r="F767">
        <v>24585</v>
      </c>
      <c r="G767">
        <v>9330</v>
      </c>
      <c r="H767" s="3">
        <v>43765</v>
      </c>
      <c r="I767" t="s">
        <v>612</v>
      </c>
      <c r="J767" t="s">
        <v>619</v>
      </c>
      <c r="K767">
        <v>700013</v>
      </c>
      <c r="L767" t="s">
        <v>351</v>
      </c>
    </row>
    <row r="768" spans="1:12" x14ac:dyDescent="0.3">
      <c r="A768" t="s">
        <v>1383</v>
      </c>
      <c r="B768">
        <v>406</v>
      </c>
      <c r="C768" t="s">
        <v>386</v>
      </c>
      <c r="D768" t="s">
        <v>596</v>
      </c>
      <c r="E768">
        <v>9200</v>
      </c>
      <c r="F768">
        <v>24769</v>
      </c>
      <c r="G768">
        <v>43536</v>
      </c>
      <c r="H768" s="3">
        <v>44514</v>
      </c>
      <c r="I768" t="s">
        <v>624</v>
      </c>
      <c r="J768" t="s">
        <v>619</v>
      </c>
      <c r="K768">
        <v>1110166</v>
      </c>
      <c r="L768" t="s">
        <v>389</v>
      </c>
    </row>
    <row r="769" spans="1:12" x14ac:dyDescent="0.3">
      <c r="A769" t="s">
        <v>1384</v>
      </c>
      <c r="B769">
        <v>695</v>
      </c>
      <c r="C769" t="s">
        <v>386</v>
      </c>
      <c r="D769" t="s">
        <v>573</v>
      </c>
      <c r="E769">
        <v>13834</v>
      </c>
      <c r="F769">
        <v>16957</v>
      </c>
      <c r="G769">
        <v>18939</v>
      </c>
      <c r="H769" s="3">
        <v>43979</v>
      </c>
      <c r="I769" t="s">
        <v>612</v>
      </c>
      <c r="J769" t="s">
        <v>619</v>
      </c>
      <c r="K769">
        <v>1110166</v>
      </c>
      <c r="L769" t="s">
        <v>389</v>
      </c>
    </row>
    <row r="770" spans="1:12" x14ac:dyDescent="0.3">
      <c r="A770" t="s">
        <v>1385</v>
      </c>
      <c r="B770">
        <v>396</v>
      </c>
      <c r="C770" t="s">
        <v>243</v>
      </c>
      <c r="D770" t="s">
        <v>573</v>
      </c>
      <c r="E770">
        <v>10350</v>
      </c>
      <c r="F770">
        <v>46367</v>
      </c>
      <c r="G770">
        <v>10315</v>
      </c>
      <c r="H770" s="3">
        <v>44013</v>
      </c>
      <c r="I770" t="s">
        <v>617</v>
      </c>
      <c r="J770" t="s">
        <v>613</v>
      </c>
      <c r="K770">
        <v>160051</v>
      </c>
      <c r="L770" t="s">
        <v>245</v>
      </c>
    </row>
    <row r="771" spans="1:12" x14ac:dyDescent="0.3">
      <c r="A771" t="s">
        <v>1386</v>
      </c>
      <c r="B771">
        <v>138</v>
      </c>
      <c r="C771" t="s">
        <v>461</v>
      </c>
      <c r="D771" t="s">
        <v>583</v>
      </c>
      <c r="E771">
        <v>10774</v>
      </c>
      <c r="F771">
        <v>34051</v>
      </c>
      <c r="G771">
        <v>39651</v>
      </c>
      <c r="H771" s="3">
        <v>43131</v>
      </c>
      <c r="I771" t="s">
        <v>612</v>
      </c>
      <c r="J771" t="s">
        <v>613</v>
      </c>
      <c r="K771">
        <v>440052</v>
      </c>
      <c r="L771" t="s">
        <v>467</v>
      </c>
    </row>
    <row r="772" spans="1:12" x14ac:dyDescent="0.3">
      <c r="A772" t="s">
        <v>1387</v>
      </c>
      <c r="B772">
        <v>636</v>
      </c>
      <c r="C772" t="s">
        <v>265</v>
      </c>
      <c r="D772" t="s">
        <v>573</v>
      </c>
      <c r="E772">
        <v>35980</v>
      </c>
      <c r="F772">
        <v>2833</v>
      </c>
      <c r="G772">
        <v>3163</v>
      </c>
      <c r="H772" s="3">
        <v>45014</v>
      </c>
      <c r="I772" t="s">
        <v>624</v>
      </c>
      <c r="J772" t="s">
        <v>613</v>
      </c>
      <c r="K772">
        <v>30179</v>
      </c>
      <c r="L772" t="s">
        <v>272</v>
      </c>
    </row>
    <row r="773" spans="1:12" x14ac:dyDescent="0.3">
      <c r="A773" t="s">
        <v>1388</v>
      </c>
      <c r="B773">
        <v>222</v>
      </c>
      <c r="C773" t="s">
        <v>249</v>
      </c>
      <c r="D773" t="s">
        <v>579</v>
      </c>
      <c r="E773">
        <v>11203</v>
      </c>
      <c r="F773">
        <v>22867</v>
      </c>
      <c r="G773">
        <v>23500</v>
      </c>
      <c r="H773" s="3">
        <v>43114</v>
      </c>
      <c r="I773" t="s">
        <v>624</v>
      </c>
      <c r="J773" t="s">
        <v>619</v>
      </c>
      <c r="K773">
        <v>910182</v>
      </c>
      <c r="L773" t="s">
        <v>257</v>
      </c>
    </row>
    <row r="774" spans="1:12" x14ac:dyDescent="0.3">
      <c r="A774" t="s">
        <v>1389</v>
      </c>
      <c r="B774">
        <v>557</v>
      </c>
      <c r="C774" t="s">
        <v>548</v>
      </c>
      <c r="D774" t="s">
        <v>573</v>
      </c>
      <c r="E774">
        <v>38599</v>
      </c>
      <c r="F774">
        <v>28348</v>
      </c>
      <c r="G774">
        <v>34473</v>
      </c>
      <c r="H774" s="3">
        <v>43116</v>
      </c>
      <c r="I774" t="s">
        <v>615</v>
      </c>
      <c r="J774" t="s">
        <v>619</v>
      </c>
      <c r="K774">
        <v>680026</v>
      </c>
      <c r="L774" t="s">
        <v>551</v>
      </c>
    </row>
    <row r="775" spans="1:12" x14ac:dyDescent="0.3">
      <c r="A775" t="s">
        <v>1390</v>
      </c>
      <c r="B775">
        <v>567</v>
      </c>
      <c r="C775" t="s">
        <v>481</v>
      </c>
      <c r="D775" t="s">
        <v>573</v>
      </c>
      <c r="E775">
        <v>32618</v>
      </c>
      <c r="F775">
        <v>48699</v>
      </c>
      <c r="G775">
        <v>5300</v>
      </c>
      <c r="H775" s="3">
        <v>42107</v>
      </c>
      <c r="I775" t="s">
        <v>615</v>
      </c>
      <c r="J775" t="s">
        <v>619</v>
      </c>
      <c r="K775">
        <v>1050013</v>
      </c>
      <c r="L775" t="s">
        <v>482</v>
      </c>
    </row>
    <row r="776" spans="1:12" x14ac:dyDescent="0.3">
      <c r="A776" t="s">
        <v>1391</v>
      </c>
      <c r="B776">
        <v>72</v>
      </c>
      <c r="C776" t="s">
        <v>563</v>
      </c>
      <c r="D776" t="s">
        <v>573</v>
      </c>
      <c r="E776">
        <v>26536</v>
      </c>
      <c r="F776">
        <v>2013</v>
      </c>
      <c r="G776">
        <v>9887</v>
      </c>
      <c r="H776" s="3">
        <v>45275</v>
      </c>
      <c r="I776" t="s">
        <v>615</v>
      </c>
      <c r="J776" t="s">
        <v>619</v>
      </c>
      <c r="K776">
        <v>1440051</v>
      </c>
      <c r="L776" t="s">
        <v>565</v>
      </c>
    </row>
    <row r="777" spans="1:12" x14ac:dyDescent="0.3">
      <c r="A777" t="s">
        <v>1392</v>
      </c>
      <c r="B777">
        <v>333</v>
      </c>
      <c r="C777" t="s">
        <v>499</v>
      </c>
      <c r="D777" t="s">
        <v>583</v>
      </c>
      <c r="E777">
        <v>21883</v>
      </c>
      <c r="F777">
        <v>17832</v>
      </c>
      <c r="G777">
        <v>5798</v>
      </c>
      <c r="H777" s="3">
        <v>43910</v>
      </c>
      <c r="I777" t="s">
        <v>617</v>
      </c>
      <c r="J777" t="s">
        <v>619</v>
      </c>
      <c r="K777">
        <v>650051</v>
      </c>
      <c r="L777" t="s">
        <v>501</v>
      </c>
    </row>
    <row r="778" spans="1:12" x14ac:dyDescent="0.3">
      <c r="A778" t="s">
        <v>1393</v>
      </c>
      <c r="B778">
        <v>223</v>
      </c>
      <c r="C778" t="s">
        <v>471</v>
      </c>
      <c r="D778" t="s">
        <v>579</v>
      </c>
      <c r="E778">
        <v>14397</v>
      </c>
      <c r="F778">
        <v>7683</v>
      </c>
      <c r="G778">
        <v>15004</v>
      </c>
      <c r="H778" s="3">
        <v>45152</v>
      </c>
      <c r="I778" t="s">
        <v>612</v>
      </c>
      <c r="J778" t="s">
        <v>619</v>
      </c>
      <c r="K778">
        <v>570241</v>
      </c>
      <c r="L778" t="s">
        <v>477</v>
      </c>
    </row>
    <row r="779" spans="1:12" x14ac:dyDescent="0.3">
      <c r="A779" t="s">
        <v>1394</v>
      </c>
      <c r="B779">
        <v>52</v>
      </c>
      <c r="C779" t="s">
        <v>391</v>
      </c>
      <c r="D779" t="s">
        <v>573</v>
      </c>
      <c r="E779">
        <v>7932</v>
      </c>
      <c r="F779">
        <v>23142</v>
      </c>
      <c r="G779">
        <v>40445</v>
      </c>
      <c r="H779" s="3">
        <v>43347</v>
      </c>
      <c r="I779" t="s">
        <v>624</v>
      </c>
      <c r="J779" t="s">
        <v>613</v>
      </c>
      <c r="K779">
        <v>730084</v>
      </c>
      <c r="L779" t="s">
        <v>393</v>
      </c>
    </row>
    <row r="780" spans="1:12" x14ac:dyDescent="0.3">
      <c r="A780" t="s">
        <v>1395</v>
      </c>
      <c r="B780">
        <v>979</v>
      </c>
      <c r="C780" t="s">
        <v>545</v>
      </c>
      <c r="D780" t="s">
        <v>573</v>
      </c>
      <c r="E780">
        <v>3109</v>
      </c>
      <c r="F780">
        <v>20644</v>
      </c>
      <c r="G780">
        <v>43865</v>
      </c>
      <c r="H780" s="3">
        <v>43416</v>
      </c>
      <c r="I780" t="s">
        <v>617</v>
      </c>
      <c r="J780" t="s">
        <v>613</v>
      </c>
      <c r="K780">
        <v>850152</v>
      </c>
      <c r="L780" t="s">
        <v>546</v>
      </c>
    </row>
    <row r="781" spans="1:12" x14ac:dyDescent="0.3">
      <c r="A781" t="s">
        <v>1396</v>
      </c>
      <c r="B781">
        <v>654</v>
      </c>
      <c r="C781" t="s">
        <v>246</v>
      </c>
      <c r="D781" t="s">
        <v>573</v>
      </c>
      <c r="E781">
        <v>19325</v>
      </c>
      <c r="F781">
        <v>48586</v>
      </c>
      <c r="G781">
        <v>26941</v>
      </c>
      <c r="H781" s="3">
        <v>42924</v>
      </c>
      <c r="I781" t="s">
        <v>617</v>
      </c>
      <c r="J781" t="s">
        <v>619</v>
      </c>
      <c r="K781">
        <v>110159</v>
      </c>
      <c r="L781" t="s">
        <v>248</v>
      </c>
    </row>
    <row r="782" spans="1:12" x14ac:dyDescent="0.3">
      <c r="A782" t="s">
        <v>1397</v>
      </c>
      <c r="B782">
        <v>997</v>
      </c>
      <c r="C782" t="s">
        <v>249</v>
      </c>
      <c r="D782" t="s">
        <v>573</v>
      </c>
      <c r="E782">
        <v>5582</v>
      </c>
      <c r="F782">
        <v>33634</v>
      </c>
      <c r="G782">
        <v>41508</v>
      </c>
      <c r="H782" s="3">
        <v>42614</v>
      </c>
      <c r="I782" t="s">
        <v>624</v>
      </c>
      <c r="J782" t="s">
        <v>613</v>
      </c>
      <c r="K782">
        <v>910182</v>
      </c>
      <c r="L782" t="s">
        <v>257</v>
      </c>
    </row>
    <row r="783" spans="1:12" x14ac:dyDescent="0.3">
      <c r="A783" t="s">
        <v>1398</v>
      </c>
      <c r="B783">
        <v>46</v>
      </c>
      <c r="C783" t="s">
        <v>249</v>
      </c>
      <c r="D783" t="s">
        <v>573</v>
      </c>
      <c r="E783">
        <v>45629</v>
      </c>
      <c r="F783">
        <v>47017</v>
      </c>
      <c r="G783">
        <v>28083</v>
      </c>
      <c r="H783" s="3">
        <v>45094</v>
      </c>
      <c r="I783" t="s">
        <v>612</v>
      </c>
      <c r="J783" t="s">
        <v>613</v>
      </c>
      <c r="K783">
        <v>910182</v>
      </c>
      <c r="L783" t="s">
        <v>257</v>
      </c>
    </row>
    <row r="784" spans="1:12" x14ac:dyDescent="0.3">
      <c r="A784" t="s">
        <v>1399</v>
      </c>
      <c r="B784">
        <v>405</v>
      </c>
      <c r="C784" t="s">
        <v>310</v>
      </c>
      <c r="D784" t="s">
        <v>589</v>
      </c>
      <c r="E784">
        <v>16656</v>
      </c>
      <c r="F784">
        <v>27592</v>
      </c>
      <c r="G784">
        <v>43521</v>
      </c>
      <c r="H784" s="3">
        <v>45080</v>
      </c>
      <c r="I784" t="s">
        <v>624</v>
      </c>
      <c r="J784" t="s">
        <v>619</v>
      </c>
      <c r="K784">
        <v>140056</v>
      </c>
      <c r="L784" t="s">
        <v>312</v>
      </c>
    </row>
    <row r="785" spans="1:12" x14ac:dyDescent="0.3">
      <c r="A785" t="s">
        <v>1400</v>
      </c>
      <c r="B785">
        <v>605</v>
      </c>
      <c r="C785" t="s">
        <v>409</v>
      </c>
      <c r="D785" t="s">
        <v>596</v>
      </c>
      <c r="E785">
        <v>49422</v>
      </c>
      <c r="F785">
        <v>30674</v>
      </c>
      <c r="G785">
        <v>5283</v>
      </c>
      <c r="H785" s="3">
        <v>44344</v>
      </c>
      <c r="I785" t="s">
        <v>615</v>
      </c>
      <c r="J785" t="s">
        <v>613</v>
      </c>
      <c r="K785">
        <v>1030063</v>
      </c>
      <c r="L785" t="s">
        <v>411</v>
      </c>
    </row>
    <row r="786" spans="1:12" x14ac:dyDescent="0.3">
      <c r="A786" t="s">
        <v>1401</v>
      </c>
      <c r="B786">
        <v>547</v>
      </c>
      <c r="C786" t="s">
        <v>471</v>
      </c>
      <c r="D786" t="s">
        <v>589</v>
      </c>
      <c r="E786">
        <v>17454</v>
      </c>
      <c r="F786">
        <v>3958</v>
      </c>
      <c r="G786">
        <v>19445</v>
      </c>
      <c r="H786" s="3">
        <v>42725</v>
      </c>
      <c r="I786" t="s">
        <v>612</v>
      </c>
      <c r="J786" t="s">
        <v>613</v>
      </c>
      <c r="K786">
        <v>570241</v>
      </c>
      <c r="L786" t="s">
        <v>477</v>
      </c>
    </row>
    <row r="787" spans="1:12" x14ac:dyDescent="0.3">
      <c r="A787" t="s">
        <v>1402</v>
      </c>
      <c r="B787">
        <v>497</v>
      </c>
      <c r="C787" t="s">
        <v>350</v>
      </c>
      <c r="D787" t="s">
        <v>573</v>
      </c>
      <c r="E787">
        <v>48921</v>
      </c>
      <c r="F787">
        <v>23416</v>
      </c>
      <c r="G787">
        <v>7398</v>
      </c>
      <c r="H787" s="3">
        <v>43205</v>
      </c>
      <c r="I787" t="s">
        <v>617</v>
      </c>
      <c r="J787" t="s">
        <v>619</v>
      </c>
      <c r="K787">
        <v>700013</v>
      </c>
      <c r="L787" t="s">
        <v>351</v>
      </c>
    </row>
    <row r="788" spans="1:12" x14ac:dyDescent="0.3">
      <c r="A788" t="s">
        <v>1403</v>
      </c>
      <c r="B788">
        <v>633</v>
      </c>
      <c r="C788" t="s">
        <v>409</v>
      </c>
      <c r="D788" t="s">
        <v>587</v>
      </c>
      <c r="E788">
        <v>15113</v>
      </c>
      <c r="F788">
        <v>12656</v>
      </c>
      <c r="G788">
        <v>21925</v>
      </c>
      <c r="H788" s="3">
        <v>45099</v>
      </c>
      <c r="I788" t="s">
        <v>624</v>
      </c>
      <c r="J788" t="s">
        <v>619</v>
      </c>
      <c r="K788">
        <v>1030063</v>
      </c>
      <c r="L788" t="s">
        <v>411</v>
      </c>
    </row>
    <row r="789" spans="1:12" x14ac:dyDescent="0.3">
      <c r="A789" t="s">
        <v>1404</v>
      </c>
      <c r="B789">
        <v>698</v>
      </c>
      <c r="C789" t="s">
        <v>563</v>
      </c>
      <c r="D789" t="s">
        <v>589</v>
      </c>
      <c r="E789">
        <v>11314</v>
      </c>
      <c r="F789">
        <v>31788</v>
      </c>
      <c r="G789">
        <v>27833</v>
      </c>
      <c r="H789" s="3">
        <v>43735</v>
      </c>
      <c r="I789" t="s">
        <v>624</v>
      </c>
      <c r="J789" t="s">
        <v>619</v>
      </c>
      <c r="K789">
        <v>1440051</v>
      </c>
      <c r="L789" t="s">
        <v>565</v>
      </c>
    </row>
    <row r="790" spans="1:12" x14ac:dyDescent="0.3">
      <c r="A790" t="s">
        <v>1405</v>
      </c>
      <c r="B790">
        <v>831</v>
      </c>
      <c r="C790" t="s">
        <v>278</v>
      </c>
      <c r="D790" t="s">
        <v>589</v>
      </c>
      <c r="E790">
        <v>46883</v>
      </c>
      <c r="F790">
        <v>9393</v>
      </c>
      <c r="G790">
        <v>26588</v>
      </c>
      <c r="H790" s="3">
        <v>43115</v>
      </c>
      <c r="I790" t="s">
        <v>612</v>
      </c>
      <c r="J790" t="s">
        <v>613</v>
      </c>
      <c r="K790">
        <v>20242</v>
      </c>
      <c r="L790" t="s">
        <v>284</v>
      </c>
    </row>
    <row r="791" spans="1:12" x14ac:dyDescent="0.3">
      <c r="A791" t="s">
        <v>1406</v>
      </c>
      <c r="B791">
        <v>829</v>
      </c>
      <c r="C791" t="s">
        <v>499</v>
      </c>
      <c r="D791" t="s">
        <v>589</v>
      </c>
      <c r="E791">
        <v>46527</v>
      </c>
      <c r="F791">
        <v>7447</v>
      </c>
      <c r="G791">
        <v>8393</v>
      </c>
      <c r="H791" s="3">
        <v>42690</v>
      </c>
      <c r="I791" t="s">
        <v>612</v>
      </c>
      <c r="J791" t="s">
        <v>619</v>
      </c>
      <c r="K791">
        <v>650051</v>
      </c>
      <c r="L791" t="s">
        <v>501</v>
      </c>
    </row>
    <row r="792" spans="1:12" x14ac:dyDescent="0.3">
      <c r="A792" t="s">
        <v>1407</v>
      </c>
      <c r="B792">
        <v>118</v>
      </c>
      <c r="C792" t="s">
        <v>350</v>
      </c>
      <c r="D792" t="s">
        <v>573</v>
      </c>
      <c r="E792">
        <v>36341</v>
      </c>
      <c r="F792">
        <v>44130</v>
      </c>
      <c r="G792">
        <v>37183</v>
      </c>
      <c r="H792" s="3">
        <v>42875</v>
      </c>
      <c r="I792" t="s">
        <v>624</v>
      </c>
      <c r="J792" t="s">
        <v>619</v>
      </c>
      <c r="K792">
        <v>700013</v>
      </c>
      <c r="L792" t="s">
        <v>351</v>
      </c>
    </row>
    <row r="793" spans="1:12" x14ac:dyDescent="0.3">
      <c r="A793" t="s">
        <v>1408</v>
      </c>
      <c r="B793">
        <v>161</v>
      </c>
      <c r="C793" t="s">
        <v>265</v>
      </c>
      <c r="D793" t="s">
        <v>573</v>
      </c>
      <c r="E793">
        <v>48776</v>
      </c>
      <c r="F793">
        <v>20310</v>
      </c>
      <c r="G793">
        <v>44513</v>
      </c>
      <c r="H793" s="3">
        <v>44947</v>
      </c>
      <c r="I793" t="s">
        <v>617</v>
      </c>
      <c r="J793" t="s">
        <v>619</v>
      </c>
      <c r="K793">
        <v>30179</v>
      </c>
      <c r="L793" t="s">
        <v>272</v>
      </c>
    </row>
    <row r="794" spans="1:12" x14ac:dyDescent="0.3">
      <c r="A794" t="s">
        <v>1409</v>
      </c>
      <c r="B794">
        <v>367</v>
      </c>
      <c r="C794" t="s">
        <v>422</v>
      </c>
      <c r="D794" t="s">
        <v>592</v>
      </c>
      <c r="E794">
        <v>20093</v>
      </c>
      <c r="F794">
        <v>3733</v>
      </c>
      <c r="G794">
        <v>15912</v>
      </c>
      <c r="H794" s="3">
        <v>43619</v>
      </c>
      <c r="I794" t="s">
        <v>624</v>
      </c>
      <c r="J794" t="s">
        <v>619</v>
      </c>
      <c r="K794">
        <v>120676</v>
      </c>
      <c r="L794" t="s">
        <v>423</v>
      </c>
    </row>
    <row r="795" spans="1:12" x14ac:dyDescent="0.3">
      <c r="A795" t="s">
        <v>1410</v>
      </c>
      <c r="B795">
        <v>173</v>
      </c>
      <c r="C795" t="s">
        <v>350</v>
      </c>
      <c r="D795" t="s">
        <v>573</v>
      </c>
      <c r="E795">
        <v>38423</v>
      </c>
      <c r="F795">
        <v>36569</v>
      </c>
      <c r="G795">
        <v>3692</v>
      </c>
      <c r="H795" s="3">
        <v>42595</v>
      </c>
      <c r="I795" t="s">
        <v>612</v>
      </c>
      <c r="J795" t="s">
        <v>619</v>
      </c>
      <c r="K795">
        <v>700013</v>
      </c>
      <c r="L795" t="s">
        <v>351</v>
      </c>
    </row>
    <row r="796" spans="1:12" x14ac:dyDescent="0.3">
      <c r="A796" t="s">
        <v>1411</v>
      </c>
      <c r="B796">
        <v>12</v>
      </c>
      <c r="C796" t="s">
        <v>249</v>
      </c>
      <c r="D796" t="s">
        <v>589</v>
      </c>
      <c r="E796">
        <v>5389</v>
      </c>
      <c r="F796">
        <v>2689</v>
      </c>
      <c r="G796">
        <v>31100</v>
      </c>
      <c r="H796" s="3">
        <v>44083</v>
      </c>
      <c r="I796" t="s">
        <v>612</v>
      </c>
      <c r="J796" t="s">
        <v>613</v>
      </c>
      <c r="K796">
        <v>910182</v>
      </c>
      <c r="L796" t="s">
        <v>257</v>
      </c>
    </row>
    <row r="797" spans="1:12" x14ac:dyDescent="0.3">
      <c r="A797" t="s">
        <v>1412</v>
      </c>
      <c r="B797">
        <v>880</v>
      </c>
      <c r="C797" t="s">
        <v>265</v>
      </c>
      <c r="D797" t="s">
        <v>589</v>
      </c>
      <c r="E797">
        <v>27151</v>
      </c>
      <c r="F797">
        <v>28750</v>
      </c>
      <c r="G797">
        <v>40482</v>
      </c>
      <c r="H797" s="3">
        <v>42121</v>
      </c>
      <c r="I797" t="s">
        <v>612</v>
      </c>
      <c r="J797" t="s">
        <v>619</v>
      </c>
      <c r="K797">
        <v>30179</v>
      </c>
      <c r="L797" t="s">
        <v>272</v>
      </c>
    </row>
    <row r="798" spans="1:12" x14ac:dyDescent="0.3">
      <c r="A798" t="s">
        <v>1413</v>
      </c>
      <c r="B798">
        <v>175</v>
      </c>
      <c r="C798" t="s">
        <v>265</v>
      </c>
      <c r="D798" t="s">
        <v>573</v>
      </c>
      <c r="E798">
        <v>16235</v>
      </c>
      <c r="F798">
        <v>47558</v>
      </c>
      <c r="G798">
        <v>32168</v>
      </c>
      <c r="H798" s="3">
        <v>43565</v>
      </c>
      <c r="I798" t="s">
        <v>615</v>
      </c>
      <c r="J798" t="s">
        <v>613</v>
      </c>
      <c r="K798">
        <v>30179</v>
      </c>
      <c r="L798" t="s">
        <v>272</v>
      </c>
    </row>
    <row r="799" spans="1:12" x14ac:dyDescent="0.3">
      <c r="A799" t="s">
        <v>1414</v>
      </c>
      <c r="B799">
        <v>529</v>
      </c>
      <c r="C799" t="s">
        <v>519</v>
      </c>
      <c r="D799" t="s">
        <v>589</v>
      </c>
      <c r="E799">
        <v>10240</v>
      </c>
      <c r="F799">
        <v>11118</v>
      </c>
      <c r="G799">
        <v>40663</v>
      </c>
      <c r="H799" s="3">
        <v>42265</v>
      </c>
      <c r="I799" t="s">
        <v>624</v>
      </c>
      <c r="J799" t="s">
        <v>613</v>
      </c>
      <c r="K799">
        <v>1550006</v>
      </c>
      <c r="L799" t="s">
        <v>521</v>
      </c>
    </row>
    <row r="800" spans="1:12" x14ac:dyDescent="0.3">
      <c r="A800" t="s">
        <v>1415</v>
      </c>
      <c r="B800">
        <v>128</v>
      </c>
      <c r="C800" t="s">
        <v>422</v>
      </c>
      <c r="D800" t="s">
        <v>573</v>
      </c>
      <c r="E800">
        <v>43152</v>
      </c>
      <c r="F800">
        <v>31190</v>
      </c>
      <c r="G800">
        <v>23127</v>
      </c>
      <c r="H800" s="3">
        <v>44248</v>
      </c>
      <c r="I800" t="s">
        <v>624</v>
      </c>
      <c r="J800" t="s">
        <v>619</v>
      </c>
      <c r="K800">
        <v>120676</v>
      </c>
      <c r="L800" t="s">
        <v>423</v>
      </c>
    </row>
    <row r="801" spans="1:12" x14ac:dyDescent="0.3">
      <c r="A801" t="s">
        <v>1416</v>
      </c>
      <c r="B801">
        <v>381</v>
      </c>
      <c r="C801" t="s">
        <v>523</v>
      </c>
      <c r="D801" t="s">
        <v>573</v>
      </c>
      <c r="E801">
        <v>48852</v>
      </c>
      <c r="F801">
        <v>13079</v>
      </c>
      <c r="G801">
        <v>38727</v>
      </c>
      <c r="H801" s="3">
        <v>45108</v>
      </c>
      <c r="I801" t="s">
        <v>615</v>
      </c>
      <c r="J801" t="s">
        <v>613</v>
      </c>
      <c r="K801">
        <v>800018</v>
      </c>
      <c r="L801" t="s">
        <v>526</v>
      </c>
    </row>
    <row r="802" spans="1:12" x14ac:dyDescent="0.3">
      <c r="A802" t="s">
        <v>1417</v>
      </c>
      <c r="B802">
        <v>526</v>
      </c>
      <c r="C802" t="s">
        <v>233</v>
      </c>
      <c r="D802" t="s">
        <v>573</v>
      </c>
      <c r="E802">
        <v>47354</v>
      </c>
      <c r="F802">
        <v>25344</v>
      </c>
      <c r="G802">
        <v>12916</v>
      </c>
      <c r="H802" s="3">
        <v>44965</v>
      </c>
      <c r="I802" t="s">
        <v>615</v>
      </c>
      <c r="J802" t="s">
        <v>613</v>
      </c>
      <c r="K802">
        <v>100186</v>
      </c>
      <c r="L802" t="s">
        <v>240</v>
      </c>
    </row>
    <row r="803" spans="1:12" x14ac:dyDescent="0.3">
      <c r="A803" t="s">
        <v>1418</v>
      </c>
      <c r="B803">
        <v>131</v>
      </c>
      <c r="C803" t="s">
        <v>386</v>
      </c>
      <c r="D803" t="s">
        <v>589</v>
      </c>
      <c r="E803">
        <v>43312</v>
      </c>
      <c r="F803">
        <v>44676</v>
      </c>
      <c r="G803">
        <v>4627</v>
      </c>
      <c r="H803" s="3">
        <v>43751</v>
      </c>
      <c r="I803" t="s">
        <v>624</v>
      </c>
      <c r="J803" t="s">
        <v>613</v>
      </c>
      <c r="K803">
        <v>1110166</v>
      </c>
      <c r="L803" t="s">
        <v>389</v>
      </c>
    </row>
    <row r="804" spans="1:12" x14ac:dyDescent="0.3">
      <c r="A804" t="s">
        <v>1419</v>
      </c>
      <c r="B804">
        <v>546</v>
      </c>
      <c r="C804" t="s">
        <v>422</v>
      </c>
      <c r="D804" t="s">
        <v>602</v>
      </c>
      <c r="E804">
        <v>33128</v>
      </c>
      <c r="F804">
        <v>4949</v>
      </c>
      <c r="G804">
        <v>9330</v>
      </c>
      <c r="H804" s="3">
        <v>44509</v>
      </c>
      <c r="I804" t="s">
        <v>612</v>
      </c>
      <c r="J804" t="s">
        <v>619</v>
      </c>
      <c r="K804">
        <v>120676</v>
      </c>
      <c r="L804" t="s">
        <v>423</v>
      </c>
    </row>
    <row r="805" spans="1:12" x14ac:dyDescent="0.3">
      <c r="A805" t="s">
        <v>1420</v>
      </c>
      <c r="B805">
        <v>383</v>
      </c>
      <c r="C805" t="s">
        <v>563</v>
      </c>
      <c r="D805" t="s">
        <v>592</v>
      </c>
      <c r="E805">
        <v>45774</v>
      </c>
      <c r="F805">
        <v>25003</v>
      </c>
      <c r="G805">
        <v>10725</v>
      </c>
      <c r="H805" s="3">
        <v>43762</v>
      </c>
      <c r="I805" t="s">
        <v>612</v>
      </c>
      <c r="J805" t="s">
        <v>619</v>
      </c>
      <c r="K805">
        <v>1440051</v>
      </c>
      <c r="L805" t="s">
        <v>565</v>
      </c>
    </row>
    <row r="806" spans="1:12" x14ac:dyDescent="0.3">
      <c r="A806" t="s">
        <v>1421</v>
      </c>
      <c r="B806">
        <v>109</v>
      </c>
      <c r="C806" t="s">
        <v>471</v>
      </c>
      <c r="D806" t="s">
        <v>589</v>
      </c>
      <c r="E806">
        <v>49401</v>
      </c>
      <c r="F806">
        <v>38791</v>
      </c>
      <c r="G806">
        <v>17527</v>
      </c>
      <c r="H806" s="3">
        <v>44661</v>
      </c>
      <c r="I806" t="s">
        <v>615</v>
      </c>
      <c r="J806" t="s">
        <v>613</v>
      </c>
      <c r="K806">
        <v>570241</v>
      </c>
      <c r="L806" t="s">
        <v>477</v>
      </c>
    </row>
    <row r="807" spans="1:12" x14ac:dyDescent="0.3">
      <c r="A807" t="s">
        <v>1422</v>
      </c>
      <c r="B807">
        <v>729</v>
      </c>
      <c r="C807" t="s">
        <v>523</v>
      </c>
      <c r="D807" t="s">
        <v>589</v>
      </c>
      <c r="E807">
        <v>26134</v>
      </c>
      <c r="F807">
        <v>32790</v>
      </c>
      <c r="G807">
        <v>5243</v>
      </c>
      <c r="H807" s="3">
        <v>42549</v>
      </c>
      <c r="I807" t="s">
        <v>617</v>
      </c>
      <c r="J807" t="s">
        <v>619</v>
      </c>
      <c r="K807">
        <v>800018</v>
      </c>
      <c r="L807" t="s">
        <v>526</v>
      </c>
    </row>
    <row r="808" spans="1:12" x14ac:dyDescent="0.3">
      <c r="A808" t="s">
        <v>1423</v>
      </c>
      <c r="B808">
        <v>485</v>
      </c>
      <c r="C808" t="s">
        <v>409</v>
      </c>
      <c r="D808" t="s">
        <v>589</v>
      </c>
      <c r="E808">
        <v>35412</v>
      </c>
      <c r="F808">
        <v>29304</v>
      </c>
      <c r="G808">
        <v>12616</v>
      </c>
      <c r="H808" s="3">
        <v>44361</v>
      </c>
      <c r="I808" t="s">
        <v>612</v>
      </c>
      <c r="J808" t="s">
        <v>619</v>
      </c>
      <c r="K808">
        <v>1030063</v>
      </c>
      <c r="L808" t="s">
        <v>411</v>
      </c>
    </row>
    <row r="809" spans="1:12" x14ac:dyDescent="0.3">
      <c r="A809" t="s">
        <v>1424</v>
      </c>
      <c r="B809">
        <v>476</v>
      </c>
      <c r="C809" t="s">
        <v>422</v>
      </c>
      <c r="D809" t="s">
        <v>573</v>
      </c>
      <c r="E809">
        <v>10687</v>
      </c>
      <c r="F809">
        <v>23290</v>
      </c>
      <c r="G809">
        <v>9743</v>
      </c>
      <c r="H809" s="3">
        <v>45174</v>
      </c>
      <c r="I809" t="s">
        <v>615</v>
      </c>
      <c r="J809" t="s">
        <v>613</v>
      </c>
      <c r="K809">
        <v>120676</v>
      </c>
      <c r="L809" t="s">
        <v>423</v>
      </c>
    </row>
    <row r="810" spans="1:12" x14ac:dyDescent="0.3">
      <c r="A810" t="s">
        <v>1425</v>
      </c>
      <c r="B810">
        <v>840</v>
      </c>
      <c r="C810" t="s">
        <v>386</v>
      </c>
      <c r="D810" t="s">
        <v>573</v>
      </c>
      <c r="E810">
        <v>46870</v>
      </c>
      <c r="F810">
        <v>10576</v>
      </c>
      <c r="G810">
        <v>41236</v>
      </c>
      <c r="H810" s="3">
        <v>42033</v>
      </c>
      <c r="I810" t="s">
        <v>624</v>
      </c>
      <c r="J810" t="s">
        <v>619</v>
      </c>
      <c r="K810">
        <v>1110166</v>
      </c>
      <c r="L810" t="s">
        <v>389</v>
      </c>
    </row>
    <row r="811" spans="1:12" x14ac:dyDescent="0.3">
      <c r="A811" t="s">
        <v>1426</v>
      </c>
      <c r="B811">
        <v>403</v>
      </c>
      <c r="C811" t="s">
        <v>303</v>
      </c>
      <c r="D811" t="s">
        <v>573</v>
      </c>
      <c r="E811">
        <v>13157</v>
      </c>
      <c r="F811">
        <v>41385</v>
      </c>
      <c r="G811">
        <v>21738</v>
      </c>
      <c r="H811" s="3">
        <v>43211</v>
      </c>
      <c r="I811" t="s">
        <v>612</v>
      </c>
      <c r="J811" t="s">
        <v>613</v>
      </c>
      <c r="K811">
        <v>60004</v>
      </c>
      <c r="L811" t="s">
        <v>305</v>
      </c>
    </row>
    <row r="812" spans="1:12" x14ac:dyDescent="0.3">
      <c r="A812" t="s">
        <v>1427</v>
      </c>
      <c r="B812">
        <v>45</v>
      </c>
      <c r="C812" t="s">
        <v>409</v>
      </c>
      <c r="D812" t="s">
        <v>573</v>
      </c>
      <c r="E812">
        <v>41045</v>
      </c>
      <c r="F812">
        <v>30043</v>
      </c>
      <c r="G812">
        <v>24022</v>
      </c>
      <c r="H812" s="3">
        <v>44968</v>
      </c>
      <c r="I812" t="s">
        <v>615</v>
      </c>
      <c r="J812" t="s">
        <v>619</v>
      </c>
      <c r="K812">
        <v>1030063</v>
      </c>
      <c r="L812" t="s">
        <v>411</v>
      </c>
    </row>
    <row r="813" spans="1:12" x14ac:dyDescent="0.3">
      <c r="A813" t="s">
        <v>1428</v>
      </c>
      <c r="B813">
        <v>191</v>
      </c>
      <c r="C813" t="s">
        <v>265</v>
      </c>
      <c r="D813" t="s">
        <v>589</v>
      </c>
      <c r="E813">
        <v>46653</v>
      </c>
      <c r="F813">
        <v>44115</v>
      </c>
      <c r="G813">
        <v>10825</v>
      </c>
      <c r="H813" s="3">
        <v>42196</v>
      </c>
      <c r="I813" t="s">
        <v>624</v>
      </c>
      <c r="J813" t="s">
        <v>619</v>
      </c>
      <c r="K813">
        <v>30179</v>
      </c>
      <c r="L813" t="s">
        <v>272</v>
      </c>
    </row>
    <row r="814" spans="1:12" x14ac:dyDescent="0.3">
      <c r="A814" t="s">
        <v>1429</v>
      </c>
      <c r="B814">
        <v>21</v>
      </c>
      <c r="C814" t="s">
        <v>280</v>
      </c>
      <c r="D814" t="s">
        <v>573</v>
      </c>
      <c r="E814">
        <v>37046</v>
      </c>
      <c r="F814">
        <v>49372</v>
      </c>
      <c r="G814">
        <v>22650</v>
      </c>
      <c r="H814" s="3">
        <v>44610</v>
      </c>
      <c r="I814" t="s">
        <v>612</v>
      </c>
      <c r="J814" t="s">
        <v>613</v>
      </c>
      <c r="K814">
        <v>50678</v>
      </c>
      <c r="L814" t="s">
        <v>363</v>
      </c>
    </row>
    <row r="815" spans="1:12" x14ac:dyDescent="0.3">
      <c r="A815" t="s">
        <v>1430</v>
      </c>
      <c r="B815">
        <v>928</v>
      </c>
      <c r="C815" t="s">
        <v>471</v>
      </c>
      <c r="D815" t="s">
        <v>589</v>
      </c>
      <c r="E815">
        <v>38496</v>
      </c>
      <c r="F815">
        <v>11173</v>
      </c>
      <c r="G815">
        <v>34231</v>
      </c>
      <c r="H815" s="3">
        <v>45195</v>
      </c>
      <c r="I815" t="s">
        <v>615</v>
      </c>
      <c r="J815" t="s">
        <v>613</v>
      </c>
      <c r="K815">
        <v>570241</v>
      </c>
      <c r="L815" t="s">
        <v>477</v>
      </c>
    </row>
    <row r="816" spans="1:12" x14ac:dyDescent="0.3">
      <c r="A816" t="s">
        <v>1431</v>
      </c>
      <c r="B816">
        <v>760</v>
      </c>
      <c r="C816" t="s">
        <v>251</v>
      </c>
      <c r="D816" t="s">
        <v>573</v>
      </c>
      <c r="E816">
        <v>31766</v>
      </c>
      <c r="F816">
        <v>14247</v>
      </c>
      <c r="G816">
        <v>21451</v>
      </c>
      <c r="H816" s="3">
        <v>44217</v>
      </c>
      <c r="I816" t="s">
        <v>615</v>
      </c>
      <c r="J816" t="s">
        <v>619</v>
      </c>
      <c r="K816">
        <v>10068</v>
      </c>
      <c r="L816" t="s">
        <v>319</v>
      </c>
    </row>
    <row r="817" spans="1:12" x14ac:dyDescent="0.3">
      <c r="A817" t="s">
        <v>1432</v>
      </c>
      <c r="B817">
        <v>255</v>
      </c>
      <c r="C817" t="s">
        <v>541</v>
      </c>
      <c r="D817" t="s">
        <v>573</v>
      </c>
      <c r="E817">
        <v>48744</v>
      </c>
      <c r="F817">
        <v>6358</v>
      </c>
      <c r="G817">
        <v>17635</v>
      </c>
      <c r="H817" s="3">
        <v>43843</v>
      </c>
      <c r="I817" t="s">
        <v>615</v>
      </c>
      <c r="J817" t="s">
        <v>613</v>
      </c>
      <c r="K817">
        <v>560090</v>
      </c>
      <c r="L817" t="s">
        <v>544</v>
      </c>
    </row>
    <row r="818" spans="1:12" x14ac:dyDescent="0.3">
      <c r="A818" t="s">
        <v>1433</v>
      </c>
      <c r="B818">
        <v>333</v>
      </c>
      <c r="C818" t="s">
        <v>298</v>
      </c>
      <c r="D818" t="s">
        <v>589</v>
      </c>
      <c r="E818">
        <v>14907</v>
      </c>
      <c r="F818">
        <v>19882</v>
      </c>
      <c r="G818">
        <v>19134</v>
      </c>
      <c r="H818" s="3">
        <v>44707</v>
      </c>
      <c r="I818" t="s">
        <v>612</v>
      </c>
      <c r="J818" t="s">
        <v>613</v>
      </c>
      <c r="K818">
        <v>1280108</v>
      </c>
      <c r="L818" t="s">
        <v>300</v>
      </c>
    </row>
    <row r="819" spans="1:12" x14ac:dyDescent="0.3">
      <c r="A819" t="s">
        <v>1434</v>
      </c>
      <c r="B819">
        <v>629</v>
      </c>
      <c r="C819" t="s">
        <v>265</v>
      </c>
      <c r="D819" t="s">
        <v>573</v>
      </c>
      <c r="E819">
        <v>9899</v>
      </c>
      <c r="F819">
        <v>9048</v>
      </c>
      <c r="G819">
        <v>24011</v>
      </c>
      <c r="H819" s="3">
        <v>42905</v>
      </c>
      <c r="I819" t="s">
        <v>615</v>
      </c>
      <c r="J819" t="s">
        <v>613</v>
      </c>
      <c r="K819">
        <v>30179</v>
      </c>
      <c r="L819" t="s">
        <v>272</v>
      </c>
    </row>
    <row r="820" spans="1:12" x14ac:dyDescent="0.3">
      <c r="A820" t="s">
        <v>1435</v>
      </c>
      <c r="B820">
        <v>845</v>
      </c>
      <c r="C820" t="s">
        <v>243</v>
      </c>
      <c r="D820" t="s">
        <v>573</v>
      </c>
      <c r="E820">
        <v>22540</v>
      </c>
      <c r="F820">
        <v>37864</v>
      </c>
      <c r="G820">
        <v>43801</v>
      </c>
      <c r="H820" s="3">
        <v>43239</v>
      </c>
      <c r="I820" t="s">
        <v>612</v>
      </c>
      <c r="J820" t="s">
        <v>613</v>
      </c>
      <c r="K820">
        <v>160051</v>
      </c>
      <c r="L820" t="s">
        <v>245</v>
      </c>
    </row>
    <row r="821" spans="1:12" x14ac:dyDescent="0.3">
      <c r="A821" t="s">
        <v>1436</v>
      </c>
      <c r="B821">
        <v>294</v>
      </c>
      <c r="C821" t="s">
        <v>233</v>
      </c>
      <c r="D821" t="s">
        <v>573</v>
      </c>
      <c r="E821">
        <v>9977</v>
      </c>
      <c r="F821">
        <v>10551</v>
      </c>
      <c r="G821">
        <v>23435</v>
      </c>
      <c r="H821" s="3">
        <v>43881</v>
      </c>
      <c r="I821" t="s">
        <v>612</v>
      </c>
      <c r="J821" t="s">
        <v>613</v>
      </c>
      <c r="K821">
        <v>100186</v>
      </c>
      <c r="L821" t="s">
        <v>240</v>
      </c>
    </row>
    <row r="822" spans="1:12" x14ac:dyDescent="0.3">
      <c r="A822" t="s">
        <v>1437</v>
      </c>
      <c r="B822">
        <v>913</v>
      </c>
      <c r="C822" t="s">
        <v>251</v>
      </c>
      <c r="D822" t="s">
        <v>589</v>
      </c>
      <c r="E822">
        <v>38162</v>
      </c>
      <c r="F822">
        <v>11795</v>
      </c>
      <c r="G822">
        <v>23903</v>
      </c>
      <c r="H822" s="3">
        <v>42040</v>
      </c>
      <c r="I822" t="s">
        <v>615</v>
      </c>
      <c r="J822" t="s">
        <v>613</v>
      </c>
      <c r="K822">
        <v>10068</v>
      </c>
      <c r="L822" t="s">
        <v>319</v>
      </c>
    </row>
    <row r="823" spans="1:12" x14ac:dyDescent="0.3">
      <c r="A823" t="s">
        <v>1438</v>
      </c>
      <c r="B823">
        <v>34</v>
      </c>
      <c r="C823" t="s">
        <v>548</v>
      </c>
      <c r="D823" t="s">
        <v>573</v>
      </c>
      <c r="E823">
        <v>38883</v>
      </c>
      <c r="F823">
        <v>9365</v>
      </c>
      <c r="G823">
        <v>20892</v>
      </c>
      <c r="H823" s="3">
        <v>44016</v>
      </c>
      <c r="I823" t="s">
        <v>624</v>
      </c>
      <c r="J823" t="s">
        <v>619</v>
      </c>
      <c r="K823">
        <v>680026</v>
      </c>
      <c r="L823" t="s">
        <v>551</v>
      </c>
    </row>
    <row r="824" spans="1:12" x14ac:dyDescent="0.3">
      <c r="A824" t="s">
        <v>1439</v>
      </c>
      <c r="B824">
        <v>184</v>
      </c>
      <c r="C824" t="s">
        <v>324</v>
      </c>
      <c r="D824" t="s">
        <v>583</v>
      </c>
      <c r="E824">
        <v>33337</v>
      </c>
      <c r="F824">
        <v>9054</v>
      </c>
      <c r="G824">
        <v>25061</v>
      </c>
      <c r="H824" s="3">
        <v>45054</v>
      </c>
      <c r="I824" t="s">
        <v>617</v>
      </c>
      <c r="J824" t="s">
        <v>613</v>
      </c>
      <c r="K824">
        <v>710002</v>
      </c>
      <c r="L824" t="s">
        <v>329</v>
      </c>
    </row>
    <row r="825" spans="1:12" x14ac:dyDescent="0.3">
      <c r="A825" t="s">
        <v>1440</v>
      </c>
      <c r="B825">
        <v>408</v>
      </c>
      <c r="C825" t="s">
        <v>386</v>
      </c>
      <c r="D825" t="s">
        <v>573</v>
      </c>
      <c r="E825">
        <v>49240</v>
      </c>
      <c r="F825">
        <v>40502</v>
      </c>
      <c r="G825">
        <v>33946</v>
      </c>
      <c r="H825" s="3">
        <v>42399</v>
      </c>
      <c r="I825" t="s">
        <v>617</v>
      </c>
      <c r="J825" t="s">
        <v>619</v>
      </c>
      <c r="K825">
        <v>1110166</v>
      </c>
      <c r="L825" t="s">
        <v>389</v>
      </c>
    </row>
    <row r="826" spans="1:12" x14ac:dyDescent="0.3">
      <c r="A826" t="s">
        <v>1441</v>
      </c>
      <c r="B826">
        <v>12</v>
      </c>
      <c r="C826" t="s">
        <v>265</v>
      </c>
      <c r="D826" t="s">
        <v>573</v>
      </c>
      <c r="E826">
        <v>39729</v>
      </c>
      <c r="F826">
        <v>21951</v>
      </c>
      <c r="G826">
        <v>8557</v>
      </c>
      <c r="H826" s="3">
        <v>45135</v>
      </c>
      <c r="I826" t="s">
        <v>615</v>
      </c>
      <c r="J826" t="s">
        <v>613</v>
      </c>
      <c r="K826">
        <v>30179</v>
      </c>
      <c r="L826" t="s">
        <v>272</v>
      </c>
    </row>
    <row r="827" spans="1:12" x14ac:dyDescent="0.3">
      <c r="A827" t="s">
        <v>1442</v>
      </c>
      <c r="B827">
        <v>470</v>
      </c>
      <c r="C827" t="s">
        <v>246</v>
      </c>
      <c r="D827" t="s">
        <v>573</v>
      </c>
      <c r="E827">
        <v>11944</v>
      </c>
      <c r="F827">
        <v>3998</v>
      </c>
      <c r="G827">
        <v>17295</v>
      </c>
      <c r="H827" s="3">
        <v>44211</v>
      </c>
      <c r="I827" t="s">
        <v>624</v>
      </c>
      <c r="J827" t="s">
        <v>613</v>
      </c>
      <c r="K827">
        <v>110159</v>
      </c>
      <c r="L827" t="s">
        <v>248</v>
      </c>
    </row>
    <row r="828" spans="1:12" x14ac:dyDescent="0.3">
      <c r="A828" t="s">
        <v>1443</v>
      </c>
      <c r="B828">
        <v>689</v>
      </c>
      <c r="C828" t="s">
        <v>391</v>
      </c>
      <c r="D828" t="s">
        <v>573</v>
      </c>
      <c r="E828">
        <v>2848</v>
      </c>
      <c r="F828">
        <v>36412</v>
      </c>
      <c r="G828">
        <v>4416</v>
      </c>
      <c r="H828" s="3">
        <v>44872</v>
      </c>
      <c r="I828" t="s">
        <v>624</v>
      </c>
      <c r="J828" t="s">
        <v>619</v>
      </c>
      <c r="K828">
        <v>730084</v>
      </c>
      <c r="L828" t="s">
        <v>393</v>
      </c>
    </row>
    <row r="829" spans="1:12" x14ac:dyDescent="0.3">
      <c r="A829" t="s">
        <v>1444</v>
      </c>
      <c r="B829">
        <v>540</v>
      </c>
      <c r="C829" t="s">
        <v>246</v>
      </c>
      <c r="D829" t="s">
        <v>573</v>
      </c>
      <c r="E829">
        <v>40281</v>
      </c>
      <c r="F829">
        <v>4984</v>
      </c>
      <c r="G829">
        <v>43231</v>
      </c>
      <c r="H829" s="3">
        <v>43657</v>
      </c>
      <c r="I829" t="s">
        <v>615</v>
      </c>
      <c r="J829" t="s">
        <v>619</v>
      </c>
      <c r="K829">
        <v>110159</v>
      </c>
      <c r="L829" t="s">
        <v>248</v>
      </c>
    </row>
    <row r="830" spans="1:12" x14ac:dyDescent="0.3">
      <c r="A830" t="s">
        <v>1445</v>
      </c>
      <c r="B830">
        <v>33</v>
      </c>
      <c r="C830" t="s">
        <v>422</v>
      </c>
      <c r="D830" t="s">
        <v>589</v>
      </c>
      <c r="E830">
        <v>15406</v>
      </c>
      <c r="F830">
        <v>37815</v>
      </c>
      <c r="G830">
        <v>4929</v>
      </c>
      <c r="H830" s="3">
        <v>44672</v>
      </c>
      <c r="I830" t="s">
        <v>615</v>
      </c>
      <c r="J830" t="s">
        <v>619</v>
      </c>
      <c r="K830">
        <v>120676</v>
      </c>
      <c r="L830" t="s">
        <v>423</v>
      </c>
    </row>
    <row r="831" spans="1:12" x14ac:dyDescent="0.3">
      <c r="A831" t="s">
        <v>1446</v>
      </c>
      <c r="B831">
        <v>765</v>
      </c>
      <c r="C831" t="s">
        <v>243</v>
      </c>
      <c r="D831" t="s">
        <v>573</v>
      </c>
      <c r="E831">
        <v>33851</v>
      </c>
      <c r="F831">
        <v>33827</v>
      </c>
      <c r="G831">
        <v>28779</v>
      </c>
      <c r="H831" s="3">
        <v>43527</v>
      </c>
      <c r="I831" t="s">
        <v>615</v>
      </c>
      <c r="J831" t="s">
        <v>613</v>
      </c>
      <c r="K831">
        <v>160051</v>
      </c>
      <c r="L831" t="s">
        <v>245</v>
      </c>
    </row>
    <row r="832" spans="1:12" x14ac:dyDescent="0.3">
      <c r="A832" t="s">
        <v>1447</v>
      </c>
      <c r="B832">
        <v>149</v>
      </c>
      <c r="C832" t="s">
        <v>265</v>
      </c>
      <c r="D832" t="s">
        <v>573</v>
      </c>
      <c r="E832">
        <v>7444</v>
      </c>
      <c r="F832">
        <v>7970</v>
      </c>
      <c r="G832">
        <v>27953</v>
      </c>
      <c r="H832" s="3">
        <v>42090</v>
      </c>
      <c r="I832" t="s">
        <v>612</v>
      </c>
      <c r="J832" t="s">
        <v>619</v>
      </c>
      <c r="K832">
        <v>30179</v>
      </c>
      <c r="L832" t="s">
        <v>272</v>
      </c>
    </row>
    <row r="833" spans="1:12" x14ac:dyDescent="0.3">
      <c r="A833" t="s">
        <v>1448</v>
      </c>
      <c r="B833">
        <v>397</v>
      </c>
      <c r="C833" t="s">
        <v>280</v>
      </c>
      <c r="D833" t="s">
        <v>573</v>
      </c>
      <c r="E833">
        <v>38109</v>
      </c>
      <c r="F833">
        <v>37207</v>
      </c>
      <c r="G833">
        <v>13219</v>
      </c>
      <c r="H833" s="3">
        <v>44967</v>
      </c>
      <c r="I833" t="s">
        <v>615</v>
      </c>
      <c r="J833" t="s">
        <v>619</v>
      </c>
      <c r="K833">
        <v>50678</v>
      </c>
      <c r="L833" t="s">
        <v>363</v>
      </c>
    </row>
    <row r="834" spans="1:12" x14ac:dyDescent="0.3">
      <c r="A834" t="s">
        <v>1449</v>
      </c>
      <c r="B834">
        <v>321</v>
      </c>
      <c r="C834" t="s">
        <v>249</v>
      </c>
      <c r="D834" t="s">
        <v>573</v>
      </c>
      <c r="E834">
        <v>25055</v>
      </c>
      <c r="F834">
        <v>48322</v>
      </c>
      <c r="G834">
        <v>6297</v>
      </c>
      <c r="H834" s="3">
        <v>42505</v>
      </c>
      <c r="I834" t="s">
        <v>615</v>
      </c>
      <c r="J834" t="s">
        <v>613</v>
      </c>
      <c r="K834">
        <v>910182</v>
      </c>
      <c r="L834" t="s">
        <v>257</v>
      </c>
    </row>
    <row r="835" spans="1:12" x14ac:dyDescent="0.3">
      <c r="A835" t="s">
        <v>1450</v>
      </c>
      <c r="B835">
        <v>752</v>
      </c>
      <c r="C835" t="s">
        <v>265</v>
      </c>
      <c r="D835" t="s">
        <v>583</v>
      </c>
      <c r="E835">
        <v>39029</v>
      </c>
      <c r="F835">
        <v>8813</v>
      </c>
      <c r="G835">
        <v>30117</v>
      </c>
      <c r="H835" s="3">
        <v>44309</v>
      </c>
      <c r="I835" t="s">
        <v>615</v>
      </c>
      <c r="J835" t="s">
        <v>613</v>
      </c>
      <c r="K835">
        <v>30179</v>
      </c>
      <c r="L835" t="s">
        <v>272</v>
      </c>
    </row>
    <row r="836" spans="1:12" x14ac:dyDescent="0.3">
      <c r="A836" t="s">
        <v>1451</v>
      </c>
      <c r="B836">
        <v>941</v>
      </c>
      <c r="C836" t="s">
        <v>545</v>
      </c>
      <c r="D836" t="s">
        <v>589</v>
      </c>
      <c r="E836">
        <v>7931</v>
      </c>
      <c r="F836">
        <v>36280</v>
      </c>
      <c r="G836">
        <v>16117</v>
      </c>
      <c r="H836" s="3">
        <v>44594</v>
      </c>
      <c r="I836" t="s">
        <v>612</v>
      </c>
      <c r="J836" t="s">
        <v>619</v>
      </c>
      <c r="K836">
        <v>850152</v>
      </c>
      <c r="L836" t="s">
        <v>546</v>
      </c>
    </row>
    <row r="837" spans="1:12" x14ac:dyDescent="0.3">
      <c r="A837" t="s">
        <v>1452</v>
      </c>
      <c r="B837">
        <v>846</v>
      </c>
      <c r="C837" t="s">
        <v>233</v>
      </c>
      <c r="D837" t="s">
        <v>573</v>
      </c>
      <c r="E837">
        <v>49995</v>
      </c>
      <c r="F837">
        <v>32267</v>
      </c>
      <c r="G837">
        <v>30507</v>
      </c>
      <c r="H837" s="3">
        <v>45254</v>
      </c>
      <c r="I837" t="s">
        <v>612</v>
      </c>
      <c r="J837" t="s">
        <v>613</v>
      </c>
      <c r="K837">
        <v>100186</v>
      </c>
      <c r="L837" t="s">
        <v>240</v>
      </c>
    </row>
    <row r="838" spans="1:12" x14ac:dyDescent="0.3">
      <c r="A838" t="s">
        <v>1453</v>
      </c>
      <c r="B838">
        <v>703</v>
      </c>
      <c r="C838" t="s">
        <v>246</v>
      </c>
      <c r="D838" t="s">
        <v>573</v>
      </c>
      <c r="E838">
        <v>45571</v>
      </c>
      <c r="F838">
        <v>41099</v>
      </c>
      <c r="G838">
        <v>16327</v>
      </c>
      <c r="H838" s="3">
        <v>44639</v>
      </c>
      <c r="I838" t="s">
        <v>612</v>
      </c>
      <c r="J838" t="s">
        <v>613</v>
      </c>
      <c r="K838">
        <v>110159</v>
      </c>
      <c r="L838" t="s">
        <v>248</v>
      </c>
    </row>
    <row r="839" spans="1:12" x14ac:dyDescent="0.3">
      <c r="A839" t="s">
        <v>1454</v>
      </c>
      <c r="B839">
        <v>760</v>
      </c>
      <c r="C839" t="s">
        <v>265</v>
      </c>
      <c r="D839" t="s">
        <v>573</v>
      </c>
      <c r="E839">
        <v>4771</v>
      </c>
      <c r="F839">
        <v>49426</v>
      </c>
      <c r="G839">
        <v>2167</v>
      </c>
      <c r="H839" s="3">
        <v>44519</v>
      </c>
      <c r="I839" t="s">
        <v>612</v>
      </c>
      <c r="J839" t="s">
        <v>613</v>
      </c>
      <c r="K839">
        <v>30179</v>
      </c>
      <c r="L839" t="s">
        <v>272</v>
      </c>
    </row>
    <row r="840" spans="1:12" x14ac:dyDescent="0.3">
      <c r="A840" t="s">
        <v>1455</v>
      </c>
      <c r="B840">
        <v>275</v>
      </c>
      <c r="C840" t="s">
        <v>481</v>
      </c>
      <c r="D840" t="s">
        <v>592</v>
      </c>
      <c r="E840">
        <v>16764</v>
      </c>
      <c r="F840">
        <v>2299</v>
      </c>
      <c r="G840">
        <v>16874</v>
      </c>
      <c r="H840" s="3">
        <v>43822</v>
      </c>
      <c r="I840" t="s">
        <v>617</v>
      </c>
      <c r="J840" t="s">
        <v>619</v>
      </c>
      <c r="K840">
        <v>1050013</v>
      </c>
      <c r="L840" t="s">
        <v>482</v>
      </c>
    </row>
    <row r="841" spans="1:12" x14ac:dyDescent="0.3">
      <c r="A841" t="s">
        <v>1456</v>
      </c>
      <c r="B841">
        <v>696</v>
      </c>
      <c r="C841" t="s">
        <v>409</v>
      </c>
      <c r="D841" t="s">
        <v>573</v>
      </c>
      <c r="E841">
        <v>22679</v>
      </c>
      <c r="F841">
        <v>7408</v>
      </c>
      <c r="G841">
        <v>4158</v>
      </c>
      <c r="H841" s="3">
        <v>43269</v>
      </c>
      <c r="I841" t="s">
        <v>612</v>
      </c>
      <c r="J841" t="s">
        <v>619</v>
      </c>
      <c r="K841">
        <v>1030063</v>
      </c>
      <c r="L841" t="s">
        <v>411</v>
      </c>
    </row>
    <row r="842" spans="1:12" x14ac:dyDescent="0.3">
      <c r="A842" t="s">
        <v>1457</v>
      </c>
      <c r="B842">
        <v>672</v>
      </c>
      <c r="C842" t="s">
        <v>251</v>
      </c>
      <c r="D842" t="s">
        <v>573</v>
      </c>
      <c r="E842">
        <v>14072</v>
      </c>
      <c r="F842">
        <v>5081</v>
      </c>
      <c r="G842">
        <v>38358</v>
      </c>
      <c r="H842" s="3">
        <v>42181</v>
      </c>
      <c r="I842" t="s">
        <v>615</v>
      </c>
      <c r="J842" t="s">
        <v>619</v>
      </c>
      <c r="K842">
        <v>10068</v>
      </c>
      <c r="L842" t="s">
        <v>319</v>
      </c>
    </row>
    <row r="843" spans="1:12" x14ac:dyDescent="0.3">
      <c r="A843" t="s">
        <v>1458</v>
      </c>
      <c r="B843">
        <v>614</v>
      </c>
      <c r="C843" t="s">
        <v>471</v>
      </c>
      <c r="D843" t="s">
        <v>589</v>
      </c>
      <c r="E843">
        <v>17843</v>
      </c>
      <c r="F843">
        <v>5605</v>
      </c>
      <c r="G843">
        <v>29213</v>
      </c>
      <c r="H843" s="3">
        <v>44340</v>
      </c>
      <c r="I843" t="s">
        <v>612</v>
      </c>
      <c r="J843" t="s">
        <v>613</v>
      </c>
      <c r="K843">
        <v>570241</v>
      </c>
      <c r="L843" t="s">
        <v>477</v>
      </c>
    </row>
    <row r="844" spans="1:12" x14ac:dyDescent="0.3">
      <c r="A844" t="s">
        <v>1459</v>
      </c>
      <c r="B844">
        <v>436</v>
      </c>
      <c r="C844" t="s">
        <v>471</v>
      </c>
      <c r="D844" t="s">
        <v>589</v>
      </c>
      <c r="E844">
        <v>34028</v>
      </c>
      <c r="F844">
        <v>44739</v>
      </c>
      <c r="G844">
        <v>37116</v>
      </c>
      <c r="H844" s="3">
        <v>44496</v>
      </c>
      <c r="I844" t="s">
        <v>612</v>
      </c>
      <c r="J844" t="s">
        <v>619</v>
      </c>
      <c r="K844">
        <v>570241</v>
      </c>
      <c r="L844" t="s">
        <v>477</v>
      </c>
    </row>
    <row r="845" spans="1:12" x14ac:dyDescent="0.3">
      <c r="A845" t="s">
        <v>1460</v>
      </c>
      <c r="B845">
        <v>442</v>
      </c>
      <c r="C845" t="s">
        <v>350</v>
      </c>
      <c r="D845" t="s">
        <v>589</v>
      </c>
      <c r="E845">
        <v>8100</v>
      </c>
      <c r="F845">
        <v>28382</v>
      </c>
      <c r="G845">
        <v>10003</v>
      </c>
      <c r="H845" s="3">
        <v>44981</v>
      </c>
      <c r="I845" t="s">
        <v>624</v>
      </c>
      <c r="J845" t="s">
        <v>613</v>
      </c>
      <c r="K845">
        <v>700013</v>
      </c>
      <c r="L845" t="s">
        <v>351</v>
      </c>
    </row>
    <row r="846" spans="1:12" x14ac:dyDescent="0.3">
      <c r="A846" t="s">
        <v>1461</v>
      </c>
      <c r="B846">
        <v>996</v>
      </c>
      <c r="C846" t="s">
        <v>265</v>
      </c>
      <c r="D846" t="s">
        <v>589</v>
      </c>
      <c r="E846">
        <v>2276</v>
      </c>
      <c r="F846">
        <v>39653</v>
      </c>
      <c r="G846">
        <v>36974</v>
      </c>
      <c r="H846" s="3">
        <v>42890</v>
      </c>
      <c r="I846" t="s">
        <v>624</v>
      </c>
      <c r="J846" t="s">
        <v>613</v>
      </c>
      <c r="K846">
        <v>30179</v>
      </c>
      <c r="L846" t="s">
        <v>272</v>
      </c>
    </row>
    <row r="847" spans="1:12" x14ac:dyDescent="0.3">
      <c r="A847" t="s">
        <v>1462</v>
      </c>
      <c r="B847">
        <v>29</v>
      </c>
      <c r="C847" t="s">
        <v>344</v>
      </c>
      <c r="D847" t="s">
        <v>589</v>
      </c>
      <c r="E847">
        <v>26512</v>
      </c>
      <c r="F847">
        <v>16385</v>
      </c>
      <c r="G847">
        <v>39039</v>
      </c>
      <c r="H847" s="3">
        <v>44935</v>
      </c>
      <c r="I847" t="s">
        <v>624</v>
      </c>
      <c r="J847" t="s">
        <v>613</v>
      </c>
      <c r="K847">
        <v>910020</v>
      </c>
      <c r="L847" t="s">
        <v>346</v>
      </c>
    </row>
    <row r="848" spans="1:12" x14ac:dyDescent="0.3">
      <c r="A848" t="s">
        <v>1463</v>
      </c>
      <c r="B848">
        <v>284</v>
      </c>
      <c r="C848" t="s">
        <v>249</v>
      </c>
      <c r="D848" t="s">
        <v>589</v>
      </c>
      <c r="E848">
        <v>13163</v>
      </c>
      <c r="F848">
        <v>13508</v>
      </c>
      <c r="G848">
        <v>3586</v>
      </c>
      <c r="H848" s="3">
        <v>45046</v>
      </c>
      <c r="I848" t="s">
        <v>612</v>
      </c>
      <c r="J848" t="s">
        <v>619</v>
      </c>
      <c r="K848">
        <v>910182</v>
      </c>
      <c r="L848" t="s">
        <v>257</v>
      </c>
    </row>
    <row r="849" spans="1:12" x14ac:dyDescent="0.3">
      <c r="A849" t="s">
        <v>1464</v>
      </c>
      <c r="B849">
        <v>542</v>
      </c>
      <c r="C849" t="s">
        <v>468</v>
      </c>
      <c r="D849" t="s">
        <v>589</v>
      </c>
      <c r="E849">
        <v>49807</v>
      </c>
      <c r="F849">
        <v>40440</v>
      </c>
      <c r="G849">
        <v>14601</v>
      </c>
      <c r="H849" s="3">
        <v>42481</v>
      </c>
      <c r="I849" t="s">
        <v>615</v>
      </c>
      <c r="J849" t="s">
        <v>619</v>
      </c>
      <c r="K849">
        <v>630081</v>
      </c>
      <c r="L849" t="s">
        <v>470</v>
      </c>
    </row>
    <row r="850" spans="1:12" x14ac:dyDescent="0.3">
      <c r="A850" t="s">
        <v>1465</v>
      </c>
      <c r="B850">
        <v>982</v>
      </c>
      <c r="C850" t="s">
        <v>529</v>
      </c>
      <c r="D850" t="s">
        <v>573</v>
      </c>
      <c r="E850">
        <v>15222</v>
      </c>
      <c r="F850">
        <v>37948</v>
      </c>
      <c r="G850">
        <v>40535</v>
      </c>
      <c r="H850" s="3">
        <v>43888</v>
      </c>
      <c r="I850" t="s">
        <v>615</v>
      </c>
      <c r="J850" t="s">
        <v>619</v>
      </c>
      <c r="K850">
        <v>210563</v>
      </c>
      <c r="L850" t="s">
        <v>531</v>
      </c>
    </row>
    <row r="851" spans="1:12" x14ac:dyDescent="0.3">
      <c r="A851" t="s">
        <v>1466</v>
      </c>
      <c r="B851">
        <v>533</v>
      </c>
      <c r="C851" t="s">
        <v>265</v>
      </c>
      <c r="D851" t="s">
        <v>573</v>
      </c>
      <c r="E851">
        <v>27920</v>
      </c>
      <c r="F851">
        <v>38972</v>
      </c>
      <c r="G851">
        <v>30669</v>
      </c>
      <c r="H851" s="3">
        <v>43469</v>
      </c>
      <c r="I851" t="s">
        <v>615</v>
      </c>
      <c r="J851" t="s">
        <v>613</v>
      </c>
      <c r="K851">
        <v>30179</v>
      </c>
      <c r="L851" t="s">
        <v>272</v>
      </c>
    </row>
    <row r="852" spans="1:12" x14ac:dyDescent="0.3">
      <c r="A852" t="s">
        <v>1467</v>
      </c>
      <c r="B852">
        <v>898</v>
      </c>
      <c r="C852" t="s">
        <v>386</v>
      </c>
      <c r="D852" t="s">
        <v>573</v>
      </c>
      <c r="E852">
        <v>39059</v>
      </c>
      <c r="F852">
        <v>40130</v>
      </c>
      <c r="G852">
        <v>40765</v>
      </c>
      <c r="H852" s="3">
        <v>42094</v>
      </c>
      <c r="I852" t="s">
        <v>615</v>
      </c>
      <c r="J852" t="s">
        <v>619</v>
      </c>
      <c r="K852">
        <v>1110166</v>
      </c>
      <c r="L852" t="s">
        <v>389</v>
      </c>
    </row>
    <row r="853" spans="1:12" x14ac:dyDescent="0.3">
      <c r="A853" t="s">
        <v>1468</v>
      </c>
      <c r="B853">
        <v>300</v>
      </c>
      <c r="C853" t="s">
        <v>399</v>
      </c>
      <c r="D853" t="s">
        <v>589</v>
      </c>
      <c r="E853">
        <v>24151</v>
      </c>
      <c r="F853">
        <v>40077</v>
      </c>
      <c r="G853">
        <v>33856</v>
      </c>
      <c r="H853" s="3">
        <v>43622</v>
      </c>
      <c r="I853" t="s">
        <v>617</v>
      </c>
      <c r="J853" t="s">
        <v>619</v>
      </c>
      <c r="K853">
        <v>1140044</v>
      </c>
      <c r="L853" t="s">
        <v>401</v>
      </c>
    </row>
    <row r="854" spans="1:12" x14ac:dyDescent="0.3">
      <c r="A854" t="s">
        <v>1469</v>
      </c>
      <c r="B854">
        <v>318</v>
      </c>
      <c r="C854" t="s">
        <v>280</v>
      </c>
      <c r="D854" t="s">
        <v>573</v>
      </c>
      <c r="E854">
        <v>30801</v>
      </c>
      <c r="F854">
        <v>21373</v>
      </c>
      <c r="G854">
        <v>9409</v>
      </c>
      <c r="H854" s="3">
        <v>42844</v>
      </c>
      <c r="I854" t="s">
        <v>615</v>
      </c>
      <c r="J854" t="s">
        <v>619</v>
      </c>
      <c r="K854">
        <v>50678</v>
      </c>
      <c r="L854" t="s">
        <v>363</v>
      </c>
    </row>
    <row r="855" spans="1:12" x14ac:dyDescent="0.3">
      <c r="A855" t="s">
        <v>1470</v>
      </c>
      <c r="B855">
        <v>887</v>
      </c>
      <c r="C855" t="s">
        <v>386</v>
      </c>
      <c r="D855" t="s">
        <v>573</v>
      </c>
      <c r="E855">
        <v>15641</v>
      </c>
      <c r="F855">
        <v>46928</v>
      </c>
      <c r="G855">
        <v>8914</v>
      </c>
      <c r="H855" s="3">
        <v>42904</v>
      </c>
      <c r="I855" t="s">
        <v>624</v>
      </c>
      <c r="J855" t="s">
        <v>613</v>
      </c>
      <c r="K855">
        <v>1110166</v>
      </c>
      <c r="L855" t="s">
        <v>389</v>
      </c>
    </row>
    <row r="856" spans="1:12" x14ac:dyDescent="0.3">
      <c r="A856" t="s">
        <v>1471</v>
      </c>
      <c r="B856">
        <v>352</v>
      </c>
      <c r="C856" t="s">
        <v>280</v>
      </c>
      <c r="D856" t="s">
        <v>602</v>
      </c>
      <c r="E856">
        <v>27146</v>
      </c>
      <c r="F856">
        <v>23310</v>
      </c>
      <c r="G856">
        <v>34860</v>
      </c>
      <c r="H856" s="3">
        <v>45149</v>
      </c>
      <c r="I856" t="s">
        <v>612</v>
      </c>
      <c r="J856" t="s">
        <v>613</v>
      </c>
      <c r="K856">
        <v>50678</v>
      </c>
      <c r="L856" t="s">
        <v>363</v>
      </c>
    </row>
    <row r="857" spans="1:12" x14ac:dyDescent="0.3">
      <c r="A857" t="s">
        <v>1472</v>
      </c>
      <c r="B857">
        <v>552</v>
      </c>
      <c r="C857" t="s">
        <v>251</v>
      </c>
      <c r="D857" t="s">
        <v>589</v>
      </c>
      <c r="E857">
        <v>46934</v>
      </c>
      <c r="F857">
        <v>4381</v>
      </c>
      <c r="G857">
        <v>34836</v>
      </c>
      <c r="H857" s="3">
        <v>45097</v>
      </c>
      <c r="I857" t="s">
        <v>617</v>
      </c>
      <c r="J857" t="s">
        <v>619</v>
      </c>
      <c r="K857">
        <v>10068</v>
      </c>
      <c r="L857" t="s">
        <v>319</v>
      </c>
    </row>
    <row r="858" spans="1:12" x14ac:dyDescent="0.3">
      <c r="A858" t="s">
        <v>1473</v>
      </c>
      <c r="B858">
        <v>375</v>
      </c>
      <c r="C858" t="s">
        <v>505</v>
      </c>
      <c r="D858" t="s">
        <v>573</v>
      </c>
      <c r="E858">
        <v>13219</v>
      </c>
      <c r="F858">
        <v>34583</v>
      </c>
      <c r="G858">
        <v>33730</v>
      </c>
      <c r="H858" s="3">
        <v>42893</v>
      </c>
      <c r="I858" t="s">
        <v>624</v>
      </c>
      <c r="J858" t="s">
        <v>613</v>
      </c>
      <c r="K858">
        <v>380112</v>
      </c>
      <c r="L858" t="s">
        <v>507</v>
      </c>
    </row>
    <row r="859" spans="1:12" x14ac:dyDescent="0.3">
      <c r="A859" t="s">
        <v>1474</v>
      </c>
      <c r="B859">
        <v>684</v>
      </c>
      <c r="C859" t="s">
        <v>409</v>
      </c>
      <c r="D859" t="s">
        <v>573</v>
      </c>
      <c r="E859">
        <v>4978</v>
      </c>
      <c r="F859">
        <v>11999</v>
      </c>
      <c r="G859">
        <v>17521</v>
      </c>
      <c r="H859" s="3">
        <v>45096</v>
      </c>
      <c r="I859" t="s">
        <v>612</v>
      </c>
      <c r="J859" t="s">
        <v>619</v>
      </c>
      <c r="K859">
        <v>1030063</v>
      </c>
      <c r="L859" t="s">
        <v>411</v>
      </c>
    </row>
    <row r="860" spans="1:12" x14ac:dyDescent="0.3">
      <c r="A860" t="s">
        <v>1475</v>
      </c>
      <c r="B860">
        <v>49</v>
      </c>
      <c r="C860" t="s">
        <v>294</v>
      </c>
      <c r="D860" t="s">
        <v>573</v>
      </c>
      <c r="E860">
        <v>39800</v>
      </c>
      <c r="F860">
        <v>5440</v>
      </c>
      <c r="G860">
        <v>9047</v>
      </c>
      <c r="H860" s="3">
        <v>43323</v>
      </c>
      <c r="I860" t="s">
        <v>615</v>
      </c>
      <c r="J860" t="s">
        <v>619</v>
      </c>
      <c r="K860">
        <v>90149</v>
      </c>
      <c r="L860" t="s">
        <v>296</v>
      </c>
    </row>
    <row r="861" spans="1:12" x14ac:dyDescent="0.3">
      <c r="A861" t="s">
        <v>1476</v>
      </c>
      <c r="B861">
        <v>764</v>
      </c>
      <c r="C861" t="s">
        <v>265</v>
      </c>
      <c r="D861" t="s">
        <v>573</v>
      </c>
      <c r="E861">
        <v>21027</v>
      </c>
      <c r="F861">
        <v>24975</v>
      </c>
      <c r="G861">
        <v>23350</v>
      </c>
      <c r="H861" s="3">
        <v>42639</v>
      </c>
      <c r="I861" t="s">
        <v>612</v>
      </c>
      <c r="J861" t="s">
        <v>613</v>
      </c>
      <c r="K861">
        <v>30179</v>
      </c>
      <c r="L861" t="s">
        <v>272</v>
      </c>
    </row>
    <row r="862" spans="1:12" x14ac:dyDescent="0.3">
      <c r="A862" t="s">
        <v>1477</v>
      </c>
      <c r="B862">
        <v>827</v>
      </c>
      <c r="C862" t="s">
        <v>246</v>
      </c>
      <c r="D862" t="s">
        <v>583</v>
      </c>
      <c r="E862">
        <v>27680</v>
      </c>
      <c r="F862">
        <v>19934</v>
      </c>
      <c r="G862">
        <v>6786</v>
      </c>
      <c r="H862" s="3">
        <v>44447</v>
      </c>
      <c r="I862" t="s">
        <v>615</v>
      </c>
      <c r="J862" t="s">
        <v>619</v>
      </c>
      <c r="K862">
        <v>110159</v>
      </c>
      <c r="L862" t="s">
        <v>248</v>
      </c>
    </row>
    <row r="863" spans="1:12" x14ac:dyDescent="0.3">
      <c r="A863" t="s">
        <v>1478</v>
      </c>
      <c r="B863">
        <v>448</v>
      </c>
      <c r="C863" t="s">
        <v>249</v>
      </c>
      <c r="D863" t="s">
        <v>589</v>
      </c>
      <c r="E863">
        <v>24108</v>
      </c>
      <c r="F863">
        <v>46579</v>
      </c>
      <c r="G863">
        <v>17726</v>
      </c>
      <c r="H863" s="3">
        <v>42686</v>
      </c>
      <c r="I863" t="s">
        <v>615</v>
      </c>
      <c r="J863" t="s">
        <v>619</v>
      </c>
      <c r="K863">
        <v>910182</v>
      </c>
      <c r="L863" t="s">
        <v>257</v>
      </c>
    </row>
    <row r="864" spans="1:12" x14ac:dyDescent="0.3">
      <c r="A864" t="s">
        <v>1479</v>
      </c>
      <c r="B864">
        <v>505</v>
      </c>
      <c r="C864" t="s">
        <v>422</v>
      </c>
      <c r="D864" t="s">
        <v>573</v>
      </c>
      <c r="E864">
        <v>43790</v>
      </c>
      <c r="F864">
        <v>43721</v>
      </c>
      <c r="G864">
        <v>27902</v>
      </c>
      <c r="H864" s="3">
        <v>44722</v>
      </c>
      <c r="I864" t="s">
        <v>612</v>
      </c>
      <c r="J864" t="s">
        <v>613</v>
      </c>
      <c r="K864">
        <v>120676</v>
      </c>
      <c r="L864" t="s">
        <v>423</v>
      </c>
    </row>
    <row r="865" spans="1:12" x14ac:dyDescent="0.3">
      <c r="A865" t="s">
        <v>1480</v>
      </c>
      <c r="B865">
        <v>505</v>
      </c>
      <c r="C865" t="s">
        <v>324</v>
      </c>
      <c r="D865" t="s">
        <v>573</v>
      </c>
      <c r="E865">
        <v>40584</v>
      </c>
      <c r="F865">
        <v>37006</v>
      </c>
      <c r="G865">
        <v>8584</v>
      </c>
      <c r="H865" s="3">
        <v>42740</v>
      </c>
      <c r="I865" t="s">
        <v>624</v>
      </c>
      <c r="J865" t="s">
        <v>619</v>
      </c>
      <c r="K865">
        <v>710002</v>
      </c>
      <c r="L865" t="s">
        <v>329</v>
      </c>
    </row>
    <row r="866" spans="1:12" x14ac:dyDescent="0.3">
      <c r="A866" t="s">
        <v>1481</v>
      </c>
      <c r="B866">
        <v>582</v>
      </c>
      <c r="C866" t="s">
        <v>246</v>
      </c>
      <c r="D866" t="s">
        <v>589</v>
      </c>
      <c r="E866">
        <v>3715</v>
      </c>
      <c r="F866">
        <v>29740</v>
      </c>
      <c r="G866">
        <v>26638</v>
      </c>
      <c r="H866" s="3">
        <v>44333</v>
      </c>
      <c r="I866" t="s">
        <v>612</v>
      </c>
      <c r="J866" t="s">
        <v>619</v>
      </c>
      <c r="K866">
        <v>110159</v>
      </c>
      <c r="L866" t="s">
        <v>248</v>
      </c>
    </row>
    <row r="867" spans="1:12" x14ac:dyDescent="0.3">
      <c r="A867" t="s">
        <v>1482</v>
      </c>
      <c r="B867">
        <v>142</v>
      </c>
      <c r="C867" t="s">
        <v>391</v>
      </c>
      <c r="D867" t="s">
        <v>573</v>
      </c>
      <c r="E867">
        <v>17392</v>
      </c>
      <c r="F867">
        <v>16671</v>
      </c>
      <c r="G867">
        <v>26750</v>
      </c>
      <c r="H867" s="3">
        <v>44602</v>
      </c>
      <c r="I867" t="s">
        <v>615</v>
      </c>
      <c r="J867" t="s">
        <v>619</v>
      </c>
      <c r="K867">
        <v>730084</v>
      </c>
      <c r="L867" t="s">
        <v>393</v>
      </c>
    </row>
    <row r="868" spans="1:12" x14ac:dyDescent="0.3">
      <c r="A868" t="s">
        <v>1483</v>
      </c>
      <c r="B868">
        <v>697</v>
      </c>
      <c r="C868" t="s">
        <v>249</v>
      </c>
      <c r="D868" t="s">
        <v>573</v>
      </c>
      <c r="E868">
        <v>27711</v>
      </c>
      <c r="F868">
        <v>44869</v>
      </c>
      <c r="G868">
        <v>43635</v>
      </c>
      <c r="H868" s="3">
        <v>44434</v>
      </c>
      <c r="I868" t="s">
        <v>615</v>
      </c>
      <c r="J868" t="s">
        <v>613</v>
      </c>
      <c r="K868">
        <v>910182</v>
      </c>
      <c r="L868" t="s">
        <v>257</v>
      </c>
    </row>
    <row r="869" spans="1:12" x14ac:dyDescent="0.3">
      <c r="A869" t="s">
        <v>1484</v>
      </c>
      <c r="B869">
        <v>473</v>
      </c>
      <c r="C869" t="s">
        <v>251</v>
      </c>
      <c r="D869" t="s">
        <v>583</v>
      </c>
      <c r="E869">
        <v>44408</v>
      </c>
      <c r="F869">
        <v>44209</v>
      </c>
      <c r="G869">
        <v>2453</v>
      </c>
      <c r="H869" s="3">
        <v>43086</v>
      </c>
      <c r="I869" t="s">
        <v>612</v>
      </c>
      <c r="J869" t="s">
        <v>619</v>
      </c>
      <c r="K869">
        <v>10068</v>
      </c>
      <c r="L869" t="s">
        <v>319</v>
      </c>
    </row>
    <row r="870" spans="1:12" x14ac:dyDescent="0.3">
      <c r="A870" t="s">
        <v>1485</v>
      </c>
      <c r="B870">
        <v>327</v>
      </c>
      <c r="C870" t="s">
        <v>251</v>
      </c>
      <c r="D870" t="s">
        <v>573</v>
      </c>
      <c r="E870">
        <v>7464</v>
      </c>
      <c r="F870">
        <v>11041</v>
      </c>
      <c r="G870">
        <v>33031</v>
      </c>
      <c r="H870" s="3">
        <v>44123</v>
      </c>
      <c r="I870" t="s">
        <v>615</v>
      </c>
      <c r="J870" t="s">
        <v>619</v>
      </c>
      <c r="K870">
        <v>10068</v>
      </c>
      <c r="L870" t="s">
        <v>319</v>
      </c>
    </row>
    <row r="871" spans="1:12" x14ac:dyDescent="0.3">
      <c r="A871" t="s">
        <v>1486</v>
      </c>
      <c r="B871">
        <v>317</v>
      </c>
      <c r="C871" t="s">
        <v>303</v>
      </c>
      <c r="D871" t="s">
        <v>603</v>
      </c>
      <c r="E871">
        <v>48675</v>
      </c>
      <c r="F871">
        <v>41923</v>
      </c>
      <c r="G871">
        <v>42200</v>
      </c>
      <c r="H871" s="3">
        <v>45004</v>
      </c>
      <c r="I871" t="s">
        <v>612</v>
      </c>
      <c r="J871" t="s">
        <v>613</v>
      </c>
      <c r="K871">
        <v>60004</v>
      </c>
      <c r="L871" t="s">
        <v>305</v>
      </c>
    </row>
    <row r="872" spans="1:12" x14ac:dyDescent="0.3">
      <c r="A872" t="s">
        <v>1487</v>
      </c>
      <c r="B872">
        <v>187</v>
      </c>
      <c r="C872" t="s">
        <v>265</v>
      </c>
      <c r="D872" t="s">
        <v>587</v>
      </c>
      <c r="E872">
        <v>33869</v>
      </c>
      <c r="F872">
        <v>23762</v>
      </c>
      <c r="G872">
        <v>16597</v>
      </c>
      <c r="H872" s="3">
        <v>44146</v>
      </c>
      <c r="I872" t="s">
        <v>612</v>
      </c>
      <c r="J872" t="s">
        <v>613</v>
      </c>
      <c r="K872">
        <v>30179</v>
      </c>
      <c r="L872" t="s">
        <v>272</v>
      </c>
    </row>
    <row r="873" spans="1:12" x14ac:dyDescent="0.3">
      <c r="A873" t="s">
        <v>1488</v>
      </c>
      <c r="B873">
        <v>624</v>
      </c>
      <c r="C873" t="s">
        <v>246</v>
      </c>
      <c r="D873" t="s">
        <v>573</v>
      </c>
      <c r="E873">
        <v>35363</v>
      </c>
      <c r="F873">
        <v>13687</v>
      </c>
      <c r="G873">
        <v>27351</v>
      </c>
      <c r="H873" s="3">
        <v>42157</v>
      </c>
      <c r="I873" t="s">
        <v>615</v>
      </c>
      <c r="J873" t="s">
        <v>613</v>
      </c>
      <c r="K873">
        <v>110159</v>
      </c>
      <c r="L873" t="s">
        <v>248</v>
      </c>
    </row>
    <row r="874" spans="1:12" x14ac:dyDescent="0.3">
      <c r="A874" t="s">
        <v>1489</v>
      </c>
      <c r="B874">
        <v>110</v>
      </c>
      <c r="C874" t="s">
        <v>354</v>
      </c>
      <c r="D874" t="s">
        <v>592</v>
      </c>
      <c r="E874">
        <v>24429</v>
      </c>
      <c r="F874">
        <v>32217</v>
      </c>
      <c r="G874">
        <v>29481</v>
      </c>
      <c r="H874" s="3">
        <v>44495</v>
      </c>
      <c r="I874" t="s">
        <v>612</v>
      </c>
      <c r="J874" t="s">
        <v>613</v>
      </c>
      <c r="K874">
        <v>70364</v>
      </c>
      <c r="L874" t="s">
        <v>356</v>
      </c>
    </row>
    <row r="875" spans="1:12" x14ac:dyDescent="0.3">
      <c r="A875" t="s">
        <v>1490</v>
      </c>
      <c r="B875">
        <v>360</v>
      </c>
      <c r="C875" t="s">
        <v>471</v>
      </c>
      <c r="D875" t="s">
        <v>573</v>
      </c>
      <c r="E875">
        <v>13528</v>
      </c>
      <c r="F875">
        <v>16070</v>
      </c>
      <c r="G875">
        <v>28405</v>
      </c>
      <c r="H875" s="3">
        <v>42999</v>
      </c>
      <c r="I875" t="s">
        <v>615</v>
      </c>
      <c r="J875" t="s">
        <v>613</v>
      </c>
      <c r="K875">
        <v>570241</v>
      </c>
      <c r="L875" t="s">
        <v>477</v>
      </c>
    </row>
    <row r="876" spans="1:12" x14ac:dyDescent="0.3">
      <c r="A876" t="s">
        <v>1491</v>
      </c>
      <c r="B876">
        <v>571</v>
      </c>
      <c r="C876" t="s">
        <v>265</v>
      </c>
      <c r="D876" t="s">
        <v>587</v>
      </c>
      <c r="E876">
        <v>14993</v>
      </c>
      <c r="F876">
        <v>36271</v>
      </c>
      <c r="G876">
        <v>28779</v>
      </c>
      <c r="H876" s="3">
        <v>43486</v>
      </c>
      <c r="I876" t="s">
        <v>612</v>
      </c>
      <c r="J876" t="s">
        <v>619</v>
      </c>
      <c r="K876">
        <v>30179</v>
      </c>
      <c r="L876" t="s">
        <v>272</v>
      </c>
    </row>
    <row r="877" spans="1:12" x14ac:dyDescent="0.3">
      <c r="A877" t="s">
        <v>1492</v>
      </c>
      <c r="B877">
        <v>214</v>
      </c>
      <c r="C877" t="s">
        <v>409</v>
      </c>
      <c r="D877" t="s">
        <v>573</v>
      </c>
      <c r="E877">
        <v>41203</v>
      </c>
      <c r="F877">
        <v>3377</v>
      </c>
      <c r="G877">
        <v>8305</v>
      </c>
      <c r="H877" s="3">
        <v>45032</v>
      </c>
      <c r="I877" t="s">
        <v>617</v>
      </c>
      <c r="J877" t="s">
        <v>613</v>
      </c>
      <c r="K877">
        <v>1030063</v>
      </c>
      <c r="L877" t="s">
        <v>411</v>
      </c>
    </row>
    <row r="878" spans="1:12" x14ac:dyDescent="0.3">
      <c r="A878" t="s">
        <v>1493</v>
      </c>
      <c r="B878">
        <v>750</v>
      </c>
      <c r="C878" t="s">
        <v>246</v>
      </c>
      <c r="D878" t="s">
        <v>573</v>
      </c>
      <c r="E878">
        <v>48015</v>
      </c>
      <c r="F878">
        <v>44683</v>
      </c>
      <c r="G878">
        <v>5135</v>
      </c>
      <c r="H878" s="3">
        <v>44925</v>
      </c>
      <c r="I878" t="s">
        <v>617</v>
      </c>
      <c r="J878" t="s">
        <v>613</v>
      </c>
      <c r="K878">
        <v>110159</v>
      </c>
      <c r="L878" t="s">
        <v>248</v>
      </c>
    </row>
    <row r="879" spans="1:12" x14ac:dyDescent="0.3">
      <c r="A879" t="s">
        <v>1494</v>
      </c>
      <c r="B879">
        <v>673</v>
      </c>
      <c r="C879" t="s">
        <v>523</v>
      </c>
      <c r="D879" t="s">
        <v>589</v>
      </c>
      <c r="E879">
        <v>5433</v>
      </c>
      <c r="F879">
        <v>10633</v>
      </c>
      <c r="G879">
        <v>39467</v>
      </c>
      <c r="H879" s="3">
        <v>44413</v>
      </c>
      <c r="I879" t="s">
        <v>624</v>
      </c>
      <c r="J879" t="s">
        <v>619</v>
      </c>
      <c r="K879">
        <v>800018</v>
      </c>
      <c r="L879" t="s">
        <v>526</v>
      </c>
    </row>
    <row r="880" spans="1:12" x14ac:dyDescent="0.3">
      <c r="A880" t="s">
        <v>1495</v>
      </c>
      <c r="B880">
        <v>448</v>
      </c>
      <c r="C880" t="s">
        <v>409</v>
      </c>
      <c r="D880" t="s">
        <v>573</v>
      </c>
      <c r="E880">
        <v>42533</v>
      </c>
      <c r="F880">
        <v>4878</v>
      </c>
      <c r="G880">
        <v>24337</v>
      </c>
      <c r="H880" s="3">
        <v>44319</v>
      </c>
      <c r="I880" t="s">
        <v>624</v>
      </c>
      <c r="J880" t="s">
        <v>613</v>
      </c>
      <c r="K880">
        <v>1030063</v>
      </c>
      <c r="L880" t="s">
        <v>411</v>
      </c>
    </row>
    <row r="881" spans="1:12" x14ac:dyDescent="0.3">
      <c r="A881" t="s">
        <v>1496</v>
      </c>
      <c r="B881">
        <v>602</v>
      </c>
      <c r="C881" t="s">
        <v>265</v>
      </c>
      <c r="D881" t="s">
        <v>573</v>
      </c>
      <c r="E881">
        <v>31551</v>
      </c>
      <c r="F881">
        <v>30930</v>
      </c>
      <c r="G881">
        <v>16918</v>
      </c>
      <c r="H881" s="3">
        <v>44261</v>
      </c>
      <c r="I881" t="s">
        <v>624</v>
      </c>
      <c r="J881" t="s">
        <v>613</v>
      </c>
      <c r="K881">
        <v>30179</v>
      </c>
      <c r="L881" t="s">
        <v>272</v>
      </c>
    </row>
    <row r="882" spans="1:12" x14ac:dyDescent="0.3">
      <c r="A882" t="s">
        <v>1497</v>
      </c>
      <c r="B882">
        <v>336</v>
      </c>
      <c r="C882" t="s">
        <v>350</v>
      </c>
      <c r="D882" t="s">
        <v>573</v>
      </c>
      <c r="E882">
        <v>21971</v>
      </c>
      <c r="F882">
        <v>43693</v>
      </c>
      <c r="G882">
        <v>31152</v>
      </c>
      <c r="H882" s="3">
        <v>42508</v>
      </c>
      <c r="I882" t="s">
        <v>612</v>
      </c>
      <c r="J882" t="s">
        <v>613</v>
      </c>
      <c r="K882">
        <v>700013</v>
      </c>
      <c r="L882" t="s">
        <v>351</v>
      </c>
    </row>
    <row r="883" spans="1:12" x14ac:dyDescent="0.3">
      <c r="A883" t="s">
        <v>1498</v>
      </c>
      <c r="B883">
        <v>936</v>
      </c>
      <c r="C883" t="s">
        <v>468</v>
      </c>
      <c r="D883" t="s">
        <v>589</v>
      </c>
      <c r="E883">
        <v>7696</v>
      </c>
      <c r="F883">
        <v>22503</v>
      </c>
      <c r="G883">
        <v>1617</v>
      </c>
      <c r="H883" s="3">
        <v>43579</v>
      </c>
      <c r="I883" t="s">
        <v>612</v>
      </c>
      <c r="J883" t="s">
        <v>613</v>
      </c>
      <c r="K883">
        <v>630081</v>
      </c>
      <c r="L883" t="s">
        <v>470</v>
      </c>
    </row>
    <row r="884" spans="1:12" x14ac:dyDescent="0.3">
      <c r="A884" t="s">
        <v>1499</v>
      </c>
      <c r="B884">
        <v>478</v>
      </c>
      <c r="C884" t="s">
        <v>324</v>
      </c>
      <c r="D884" t="s">
        <v>573</v>
      </c>
      <c r="E884">
        <v>23397</v>
      </c>
      <c r="F884">
        <v>33307</v>
      </c>
      <c r="G884">
        <v>6040</v>
      </c>
      <c r="H884" s="3">
        <v>43076</v>
      </c>
      <c r="I884" t="s">
        <v>615</v>
      </c>
      <c r="J884" t="s">
        <v>613</v>
      </c>
      <c r="K884">
        <v>710002</v>
      </c>
      <c r="L884" t="s">
        <v>329</v>
      </c>
    </row>
    <row r="885" spans="1:12" x14ac:dyDescent="0.3">
      <c r="A885" t="s">
        <v>1500</v>
      </c>
      <c r="B885">
        <v>438</v>
      </c>
      <c r="C885" t="s">
        <v>344</v>
      </c>
      <c r="D885" t="s">
        <v>573</v>
      </c>
      <c r="E885">
        <v>14112</v>
      </c>
      <c r="F885">
        <v>47357</v>
      </c>
      <c r="G885">
        <v>35569</v>
      </c>
      <c r="H885" s="3">
        <v>45195</v>
      </c>
      <c r="I885" t="s">
        <v>624</v>
      </c>
      <c r="J885" t="s">
        <v>613</v>
      </c>
      <c r="K885">
        <v>910020</v>
      </c>
      <c r="L885" t="s">
        <v>346</v>
      </c>
    </row>
    <row r="886" spans="1:12" x14ac:dyDescent="0.3">
      <c r="A886" t="s">
        <v>1501</v>
      </c>
      <c r="B886">
        <v>709</v>
      </c>
      <c r="C886" t="s">
        <v>471</v>
      </c>
      <c r="D886" t="s">
        <v>587</v>
      </c>
      <c r="E886">
        <v>22153</v>
      </c>
      <c r="F886">
        <v>38029</v>
      </c>
      <c r="G886">
        <v>34726</v>
      </c>
      <c r="H886" s="3">
        <v>42298</v>
      </c>
      <c r="I886" t="s">
        <v>624</v>
      </c>
      <c r="J886" t="s">
        <v>619</v>
      </c>
      <c r="K886">
        <v>570241</v>
      </c>
      <c r="L886" t="s">
        <v>477</v>
      </c>
    </row>
    <row r="887" spans="1:12" x14ac:dyDescent="0.3">
      <c r="A887" t="s">
        <v>1502</v>
      </c>
      <c r="B887">
        <v>410</v>
      </c>
      <c r="C887" t="s">
        <v>249</v>
      </c>
      <c r="D887" t="s">
        <v>573</v>
      </c>
      <c r="E887">
        <v>31192</v>
      </c>
      <c r="F887">
        <v>46139</v>
      </c>
      <c r="G887">
        <v>15918</v>
      </c>
      <c r="H887" s="3">
        <v>43155</v>
      </c>
      <c r="I887" t="s">
        <v>612</v>
      </c>
      <c r="J887" t="s">
        <v>613</v>
      </c>
      <c r="K887">
        <v>910182</v>
      </c>
      <c r="L887" t="s">
        <v>257</v>
      </c>
    </row>
    <row r="888" spans="1:12" x14ac:dyDescent="0.3">
      <c r="A888" t="s">
        <v>1503</v>
      </c>
      <c r="B888">
        <v>872</v>
      </c>
      <c r="C888" t="s">
        <v>246</v>
      </c>
      <c r="D888" t="s">
        <v>589</v>
      </c>
      <c r="E888">
        <v>48789</v>
      </c>
      <c r="F888">
        <v>20488</v>
      </c>
      <c r="G888">
        <v>10211</v>
      </c>
      <c r="H888" s="3">
        <v>43016</v>
      </c>
      <c r="I888" t="s">
        <v>612</v>
      </c>
      <c r="J888" t="s">
        <v>613</v>
      </c>
      <c r="K888">
        <v>110159</v>
      </c>
      <c r="L888" t="s">
        <v>248</v>
      </c>
    </row>
    <row r="889" spans="1:12" x14ac:dyDescent="0.3">
      <c r="A889" t="s">
        <v>1504</v>
      </c>
      <c r="B889">
        <v>765</v>
      </c>
      <c r="C889" t="s">
        <v>246</v>
      </c>
      <c r="D889" t="s">
        <v>573</v>
      </c>
      <c r="E889">
        <v>45139</v>
      </c>
      <c r="F889">
        <v>3864</v>
      </c>
      <c r="G889">
        <v>18585</v>
      </c>
      <c r="H889" s="3">
        <v>44423</v>
      </c>
      <c r="I889" t="s">
        <v>624</v>
      </c>
      <c r="J889" t="s">
        <v>613</v>
      </c>
      <c r="K889">
        <v>110159</v>
      </c>
      <c r="L889" t="s">
        <v>248</v>
      </c>
    </row>
    <row r="890" spans="1:12" x14ac:dyDescent="0.3">
      <c r="A890" t="s">
        <v>1505</v>
      </c>
      <c r="B890">
        <v>652</v>
      </c>
      <c r="C890" t="s">
        <v>350</v>
      </c>
      <c r="D890" t="s">
        <v>573</v>
      </c>
      <c r="E890">
        <v>43547</v>
      </c>
      <c r="F890">
        <v>8177</v>
      </c>
      <c r="G890">
        <v>40547</v>
      </c>
      <c r="H890" s="3">
        <v>44919</v>
      </c>
      <c r="I890" t="s">
        <v>615</v>
      </c>
      <c r="J890" t="s">
        <v>613</v>
      </c>
      <c r="K890">
        <v>700013</v>
      </c>
      <c r="L890" t="s">
        <v>351</v>
      </c>
    </row>
    <row r="891" spans="1:12" x14ac:dyDescent="0.3">
      <c r="A891" t="s">
        <v>1506</v>
      </c>
      <c r="B891">
        <v>60</v>
      </c>
      <c r="C891" t="s">
        <v>265</v>
      </c>
      <c r="D891" t="s">
        <v>589</v>
      </c>
      <c r="E891">
        <v>12683</v>
      </c>
      <c r="F891">
        <v>32648</v>
      </c>
      <c r="G891">
        <v>31206</v>
      </c>
      <c r="H891" s="3">
        <v>43209</v>
      </c>
      <c r="I891" t="s">
        <v>612</v>
      </c>
      <c r="J891" t="s">
        <v>613</v>
      </c>
      <c r="K891">
        <v>30179</v>
      </c>
      <c r="L891" t="s">
        <v>272</v>
      </c>
    </row>
    <row r="892" spans="1:12" x14ac:dyDescent="0.3">
      <c r="A892" t="s">
        <v>1507</v>
      </c>
      <c r="B892">
        <v>650</v>
      </c>
      <c r="C892" t="s">
        <v>350</v>
      </c>
      <c r="D892" t="s">
        <v>573</v>
      </c>
      <c r="E892">
        <v>17916</v>
      </c>
      <c r="F892">
        <v>45428</v>
      </c>
      <c r="G892">
        <v>22679</v>
      </c>
      <c r="H892" s="3">
        <v>43312</v>
      </c>
      <c r="I892" t="s">
        <v>615</v>
      </c>
      <c r="J892" t="s">
        <v>613</v>
      </c>
      <c r="K892">
        <v>700013</v>
      </c>
      <c r="L892" t="s">
        <v>351</v>
      </c>
    </row>
    <row r="893" spans="1:12" x14ac:dyDescent="0.3">
      <c r="A893" t="s">
        <v>1508</v>
      </c>
      <c r="B893">
        <v>936</v>
      </c>
      <c r="C893" t="s">
        <v>499</v>
      </c>
      <c r="D893" t="s">
        <v>573</v>
      </c>
      <c r="E893">
        <v>30478</v>
      </c>
      <c r="F893">
        <v>26288</v>
      </c>
      <c r="G893">
        <v>11166</v>
      </c>
      <c r="H893" s="3">
        <v>43545</v>
      </c>
      <c r="I893" t="s">
        <v>612</v>
      </c>
      <c r="J893" t="s">
        <v>619</v>
      </c>
      <c r="K893">
        <v>650051</v>
      </c>
      <c r="L893" t="s">
        <v>501</v>
      </c>
    </row>
    <row r="894" spans="1:12" x14ac:dyDescent="0.3">
      <c r="A894" t="s">
        <v>1509</v>
      </c>
      <c r="B894">
        <v>831</v>
      </c>
      <c r="C894" t="s">
        <v>354</v>
      </c>
      <c r="D894" t="s">
        <v>589</v>
      </c>
      <c r="E894">
        <v>47245</v>
      </c>
      <c r="F894">
        <v>21361</v>
      </c>
      <c r="G894">
        <v>38424</v>
      </c>
      <c r="H894" s="3">
        <v>42757</v>
      </c>
      <c r="I894" t="s">
        <v>624</v>
      </c>
      <c r="J894" t="s">
        <v>613</v>
      </c>
      <c r="K894">
        <v>70364</v>
      </c>
      <c r="L894" t="s">
        <v>356</v>
      </c>
    </row>
    <row r="895" spans="1:12" x14ac:dyDescent="0.3">
      <c r="A895" t="s">
        <v>1510</v>
      </c>
      <c r="B895">
        <v>311</v>
      </c>
      <c r="C895" t="s">
        <v>422</v>
      </c>
      <c r="D895" t="s">
        <v>573</v>
      </c>
      <c r="E895">
        <v>49823</v>
      </c>
      <c r="F895">
        <v>14008</v>
      </c>
      <c r="G895">
        <v>38937</v>
      </c>
      <c r="H895" s="3">
        <v>43377</v>
      </c>
      <c r="I895" t="s">
        <v>617</v>
      </c>
      <c r="J895" t="s">
        <v>613</v>
      </c>
      <c r="K895">
        <v>120676</v>
      </c>
      <c r="L895" t="s">
        <v>423</v>
      </c>
    </row>
    <row r="896" spans="1:12" x14ac:dyDescent="0.3">
      <c r="A896" t="s">
        <v>1511</v>
      </c>
      <c r="B896">
        <v>629</v>
      </c>
      <c r="C896" t="s">
        <v>422</v>
      </c>
      <c r="D896" t="s">
        <v>573</v>
      </c>
      <c r="E896">
        <v>10909</v>
      </c>
      <c r="F896">
        <v>29891</v>
      </c>
      <c r="G896">
        <v>19253</v>
      </c>
      <c r="H896" s="3">
        <v>44519</v>
      </c>
      <c r="I896" t="s">
        <v>615</v>
      </c>
      <c r="J896" t="s">
        <v>619</v>
      </c>
      <c r="K896">
        <v>120676</v>
      </c>
      <c r="L896" t="s">
        <v>423</v>
      </c>
    </row>
    <row r="897" spans="1:12" x14ac:dyDescent="0.3">
      <c r="A897" t="s">
        <v>1512</v>
      </c>
      <c r="B897">
        <v>506</v>
      </c>
      <c r="C897" t="s">
        <v>350</v>
      </c>
      <c r="D897" t="s">
        <v>573</v>
      </c>
      <c r="E897">
        <v>41810</v>
      </c>
      <c r="F897">
        <v>41416</v>
      </c>
      <c r="G897">
        <v>25960</v>
      </c>
      <c r="H897" s="3">
        <v>42653</v>
      </c>
      <c r="I897" t="s">
        <v>617</v>
      </c>
      <c r="J897" t="s">
        <v>613</v>
      </c>
      <c r="K897">
        <v>700013</v>
      </c>
      <c r="L897" t="s">
        <v>351</v>
      </c>
    </row>
    <row r="898" spans="1:12" x14ac:dyDescent="0.3">
      <c r="A898" t="s">
        <v>1513</v>
      </c>
      <c r="B898">
        <v>768</v>
      </c>
      <c r="C898" t="s">
        <v>273</v>
      </c>
      <c r="D898" t="s">
        <v>587</v>
      </c>
      <c r="E898">
        <v>4535</v>
      </c>
      <c r="F898">
        <v>47859</v>
      </c>
      <c r="G898">
        <v>10167</v>
      </c>
      <c r="H898" s="3">
        <v>44500</v>
      </c>
      <c r="I898" t="s">
        <v>612</v>
      </c>
      <c r="J898" t="s">
        <v>619</v>
      </c>
      <c r="K898">
        <v>80001</v>
      </c>
      <c r="L898" t="s">
        <v>275</v>
      </c>
    </row>
    <row r="899" spans="1:12" x14ac:dyDescent="0.3">
      <c r="A899" t="s">
        <v>1514</v>
      </c>
      <c r="B899">
        <v>294</v>
      </c>
      <c r="C899" t="s">
        <v>374</v>
      </c>
      <c r="D899" t="s">
        <v>589</v>
      </c>
      <c r="E899">
        <v>5510</v>
      </c>
      <c r="F899">
        <v>33199</v>
      </c>
      <c r="G899">
        <v>33572</v>
      </c>
      <c r="H899" s="3">
        <v>44399</v>
      </c>
      <c r="I899" t="s">
        <v>624</v>
      </c>
      <c r="J899" t="s">
        <v>619</v>
      </c>
      <c r="K899">
        <v>1510002</v>
      </c>
      <c r="L899" t="s">
        <v>380</v>
      </c>
    </row>
    <row r="900" spans="1:12" x14ac:dyDescent="0.3">
      <c r="A900" t="s">
        <v>1515</v>
      </c>
      <c r="B900">
        <v>470</v>
      </c>
      <c r="C900" t="s">
        <v>386</v>
      </c>
      <c r="D900" t="s">
        <v>573</v>
      </c>
      <c r="E900">
        <v>36794</v>
      </c>
      <c r="F900">
        <v>41941</v>
      </c>
      <c r="G900">
        <v>25063</v>
      </c>
      <c r="H900" s="3">
        <v>44754</v>
      </c>
      <c r="I900" t="s">
        <v>615</v>
      </c>
      <c r="J900" t="s">
        <v>619</v>
      </c>
      <c r="K900">
        <v>1110166</v>
      </c>
      <c r="L900" t="s">
        <v>389</v>
      </c>
    </row>
    <row r="901" spans="1:12" x14ac:dyDescent="0.3">
      <c r="A901" t="s">
        <v>1516</v>
      </c>
      <c r="B901">
        <v>13</v>
      </c>
      <c r="C901" t="s">
        <v>485</v>
      </c>
      <c r="D901" t="s">
        <v>573</v>
      </c>
      <c r="E901">
        <v>44273</v>
      </c>
      <c r="F901">
        <v>25348</v>
      </c>
      <c r="G901">
        <v>34231</v>
      </c>
      <c r="H901" s="3">
        <v>43070</v>
      </c>
      <c r="I901" t="s">
        <v>612</v>
      </c>
      <c r="J901" t="s">
        <v>619</v>
      </c>
      <c r="K901">
        <v>880038</v>
      </c>
      <c r="L901" t="s">
        <v>487</v>
      </c>
    </row>
    <row r="902" spans="1:12" x14ac:dyDescent="0.3">
      <c r="A902" t="s">
        <v>1517</v>
      </c>
      <c r="B902">
        <v>5</v>
      </c>
      <c r="C902" t="s">
        <v>249</v>
      </c>
      <c r="D902" t="s">
        <v>589</v>
      </c>
      <c r="E902">
        <v>8725</v>
      </c>
      <c r="F902">
        <v>45545</v>
      </c>
      <c r="G902">
        <v>4603</v>
      </c>
      <c r="H902" s="3">
        <v>42580</v>
      </c>
      <c r="I902" t="s">
        <v>612</v>
      </c>
      <c r="J902" t="s">
        <v>619</v>
      </c>
      <c r="K902">
        <v>910182</v>
      </c>
      <c r="L902" t="s">
        <v>257</v>
      </c>
    </row>
    <row r="903" spans="1:12" x14ac:dyDescent="0.3">
      <c r="A903" t="s">
        <v>1518</v>
      </c>
      <c r="B903">
        <v>776</v>
      </c>
      <c r="C903" t="s">
        <v>249</v>
      </c>
      <c r="D903" t="s">
        <v>589</v>
      </c>
      <c r="E903">
        <v>32279</v>
      </c>
      <c r="F903">
        <v>9216</v>
      </c>
      <c r="G903">
        <v>17552</v>
      </c>
      <c r="H903" s="3">
        <v>43563</v>
      </c>
      <c r="I903" t="s">
        <v>615</v>
      </c>
      <c r="J903" t="s">
        <v>613</v>
      </c>
      <c r="K903">
        <v>910182</v>
      </c>
      <c r="L903" t="s">
        <v>257</v>
      </c>
    </row>
    <row r="904" spans="1:12" x14ac:dyDescent="0.3">
      <c r="A904" t="s">
        <v>1519</v>
      </c>
      <c r="B904">
        <v>96</v>
      </c>
      <c r="C904" t="s">
        <v>344</v>
      </c>
      <c r="D904" t="s">
        <v>573</v>
      </c>
      <c r="E904">
        <v>22600</v>
      </c>
      <c r="F904">
        <v>42141</v>
      </c>
      <c r="G904">
        <v>23073</v>
      </c>
      <c r="H904" s="3">
        <v>43984</v>
      </c>
      <c r="I904" t="s">
        <v>624</v>
      </c>
      <c r="J904" t="s">
        <v>619</v>
      </c>
      <c r="K904">
        <v>910020</v>
      </c>
      <c r="L904" t="s">
        <v>346</v>
      </c>
    </row>
    <row r="905" spans="1:12" x14ac:dyDescent="0.3">
      <c r="A905" t="s">
        <v>1520</v>
      </c>
      <c r="B905">
        <v>926</v>
      </c>
      <c r="C905" t="s">
        <v>409</v>
      </c>
      <c r="D905" t="s">
        <v>589</v>
      </c>
      <c r="E905">
        <v>38939</v>
      </c>
      <c r="F905">
        <v>47020</v>
      </c>
      <c r="G905">
        <v>41440</v>
      </c>
      <c r="H905" s="3">
        <v>44155</v>
      </c>
      <c r="I905" t="s">
        <v>615</v>
      </c>
      <c r="J905" t="s">
        <v>619</v>
      </c>
      <c r="K905">
        <v>1030063</v>
      </c>
      <c r="L905" t="s">
        <v>411</v>
      </c>
    </row>
    <row r="906" spans="1:12" x14ac:dyDescent="0.3">
      <c r="A906" t="s">
        <v>1521</v>
      </c>
      <c r="B906">
        <v>961</v>
      </c>
      <c r="C906" t="s">
        <v>310</v>
      </c>
      <c r="D906" t="s">
        <v>573</v>
      </c>
      <c r="E906">
        <v>12120</v>
      </c>
      <c r="F906">
        <v>3876</v>
      </c>
      <c r="G906">
        <v>12571</v>
      </c>
      <c r="H906" s="3">
        <v>42887</v>
      </c>
      <c r="I906" t="s">
        <v>612</v>
      </c>
      <c r="J906" t="s">
        <v>613</v>
      </c>
      <c r="K906">
        <v>140056</v>
      </c>
      <c r="L906" t="s">
        <v>312</v>
      </c>
    </row>
    <row r="907" spans="1:12" x14ac:dyDescent="0.3">
      <c r="A907" t="s">
        <v>1522</v>
      </c>
      <c r="B907">
        <v>979</v>
      </c>
      <c r="C907" t="s">
        <v>545</v>
      </c>
      <c r="D907" t="s">
        <v>573</v>
      </c>
      <c r="E907">
        <v>24936</v>
      </c>
      <c r="F907">
        <v>18701</v>
      </c>
      <c r="G907">
        <v>28764</v>
      </c>
      <c r="H907" s="3">
        <v>42666</v>
      </c>
      <c r="I907" t="s">
        <v>615</v>
      </c>
      <c r="J907" t="s">
        <v>613</v>
      </c>
      <c r="K907">
        <v>850152</v>
      </c>
      <c r="L907" t="s">
        <v>546</v>
      </c>
    </row>
    <row r="908" spans="1:12" x14ac:dyDescent="0.3">
      <c r="A908" t="s">
        <v>1523</v>
      </c>
      <c r="B908">
        <v>349</v>
      </c>
      <c r="C908" t="s">
        <v>505</v>
      </c>
      <c r="D908" t="s">
        <v>589</v>
      </c>
      <c r="E908">
        <v>6729</v>
      </c>
      <c r="F908">
        <v>45618</v>
      </c>
      <c r="G908">
        <v>14359</v>
      </c>
      <c r="H908" s="3">
        <v>42137</v>
      </c>
      <c r="I908" t="s">
        <v>617</v>
      </c>
      <c r="J908" t="s">
        <v>613</v>
      </c>
      <c r="K908">
        <v>380112</v>
      </c>
      <c r="L908" t="s">
        <v>507</v>
      </c>
    </row>
    <row r="909" spans="1:12" x14ac:dyDescent="0.3">
      <c r="A909" t="s">
        <v>1524</v>
      </c>
      <c r="B909">
        <v>451</v>
      </c>
      <c r="C909" t="s">
        <v>265</v>
      </c>
      <c r="D909" t="s">
        <v>573</v>
      </c>
      <c r="E909">
        <v>30884</v>
      </c>
      <c r="F909">
        <v>31510</v>
      </c>
      <c r="G909">
        <v>9592</v>
      </c>
      <c r="H909" s="3">
        <v>43797</v>
      </c>
      <c r="I909" t="s">
        <v>615</v>
      </c>
      <c r="J909" t="s">
        <v>613</v>
      </c>
      <c r="K909">
        <v>30179</v>
      </c>
      <c r="L909" t="s">
        <v>272</v>
      </c>
    </row>
    <row r="910" spans="1:12" x14ac:dyDescent="0.3">
      <c r="A910" t="s">
        <v>1525</v>
      </c>
      <c r="B910">
        <v>645</v>
      </c>
      <c r="C910" t="s">
        <v>374</v>
      </c>
      <c r="D910" t="s">
        <v>583</v>
      </c>
      <c r="E910">
        <v>18353</v>
      </c>
      <c r="F910">
        <v>19859</v>
      </c>
      <c r="G910">
        <v>34137</v>
      </c>
      <c r="H910" s="3">
        <v>42903</v>
      </c>
      <c r="I910" t="s">
        <v>612</v>
      </c>
      <c r="J910" t="s">
        <v>619</v>
      </c>
      <c r="K910">
        <v>1510002</v>
      </c>
      <c r="L910" t="s">
        <v>380</v>
      </c>
    </row>
    <row r="911" spans="1:12" x14ac:dyDescent="0.3">
      <c r="A911" t="s">
        <v>1526</v>
      </c>
      <c r="B911">
        <v>130</v>
      </c>
      <c r="C911" t="s">
        <v>246</v>
      </c>
      <c r="D911" t="s">
        <v>589</v>
      </c>
      <c r="E911">
        <v>41333</v>
      </c>
      <c r="F911">
        <v>46938</v>
      </c>
      <c r="G911">
        <v>38677</v>
      </c>
      <c r="H911" s="3">
        <v>45088</v>
      </c>
      <c r="I911" t="s">
        <v>612</v>
      </c>
      <c r="J911" t="s">
        <v>619</v>
      </c>
      <c r="K911">
        <v>110159</v>
      </c>
      <c r="L911" t="s">
        <v>248</v>
      </c>
    </row>
    <row r="912" spans="1:12" x14ac:dyDescent="0.3">
      <c r="A912" t="s">
        <v>1527</v>
      </c>
      <c r="B912">
        <v>693</v>
      </c>
      <c r="C912" t="s">
        <v>541</v>
      </c>
      <c r="D912" t="s">
        <v>587</v>
      </c>
      <c r="E912">
        <v>45685</v>
      </c>
      <c r="F912">
        <v>9231</v>
      </c>
      <c r="G912">
        <v>16429</v>
      </c>
      <c r="H912" s="3">
        <v>43902</v>
      </c>
      <c r="I912" t="s">
        <v>615</v>
      </c>
      <c r="J912" t="s">
        <v>613</v>
      </c>
      <c r="K912">
        <v>560090</v>
      </c>
      <c r="L912" t="s">
        <v>544</v>
      </c>
    </row>
    <row r="913" spans="1:12" x14ac:dyDescent="0.3">
      <c r="A913" t="s">
        <v>1528</v>
      </c>
      <c r="B913">
        <v>230</v>
      </c>
      <c r="C913" t="s">
        <v>246</v>
      </c>
      <c r="D913" t="s">
        <v>589</v>
      </c>
      <c r="E913">
        <v>3495</v>
      </c>
      <c r="F913">
        <v>22144</v>
      </c>
      <c r="G913">
        <v>19250</v>
      </c>
      <c r="H913" s="3">
        <v>42319</v>
      </c>
      <c r="I913" t="s">
        <v>615</v>
      </c>
      <c r="J913" t="s">
        <v>619</v>
      </c>
      <c r="K913">
        <v>110159</v>
      </c>
      <c r="L913" t="s">
        <v>248</v>
      </c>
    </row>
    <row r="914" spans="1:12" x14ac:dyDescent="0.3">
      <c r="A914" t="s">
        <v>1529</v>
      </c>
      <c r="B914">
        <v>740</v>
      </c>
      <c r="C914" t="s">
        <v>523</v>
      </c>
      <c r="D914" t="s">
        <v>573</v>
      </c>
      <c r="E914">
        <v>8014</v>
      </c>
      <c r="F914">
        <v>34926</v>
      </c>
      <c r="G914">
        <v>2549</v>
      </c>
      <c r="H914" s="3">
        <v>44903</v>
      </c>
      <c r="I914" t="s">
        <v>617</v>
      </c>
      <c r="J914" t="s">
        <v>613</v>
      </c>
      <c r="K914">
        <v>800018</v>
      </c>
      <c r="L914" t="s">
        <v>526</v>
      </c>
    </row>
    <row r="915" spans="1:12" x14ac:dyDescent="0.3">
      <c r="A915" t="s">
        <v>1530</v>
      </c>
      <c r="B915">
        <v>505</v>
      </c>
      <c r="C915" t="s">
        <v>350</v>
      </c>
      <c r="D915" t="s">
        <v>573</v>
      </c>
      <c r="E915">
        <v>30519</v>
      </c>
      <c r="F915">
        <v>41366</v>
      </c>
      <c r="G915">
        <v>42964</v>
      </c>
      <c r="H915" s="3">
        <v>43330</v>
      </c>
      <c r="I915" t="s">
        <v>624</v>
      </c>
      <c r="J915" t="s">
        <v>619</v>
      </c>
      <c r="K915">
        <v>700013</v>
      </c>
      <c r="L915" t="s">
        <v>351</v>
      </c>
    </row>
    <row r="916" spans="1:12" x14ac:dyDescent="0.3">
      <c r="A916" t="s">
        <v>1531</v>
      </c>
      <c r="B916">
        <v>259</v>
      </c>
      <c r="C916" t="s">
        <v>523</v>
      </c>
      <c r="D916" t="s">
        <v>573</v>
      </c>
      <c r="E916">
        <v>48283</v>
      </c>
      <c r="F916">
        <v>26030</v>
      </c>
      <c r="G916">
        <v>19834</v>
      </c>
      <c r="H916" s="3">
        <v>44990</v>
      </c>
      <c r="I916" t="s">
        <v>612</v>
      </c>
      <c r="J916" t="s">
        <v>619</v>
      </c>
      <c r="K916">
        <v>800018</v>
      </c>
      <c r="L916" t="s">
        <v>526</v>
      </c>
    </row>
    <row r="917" spans="1:12" x14ac:dyDescent="0.3">
      <c r="A917" t="s">
        <v>1532</v>
      </c>
      <c r="B917">
        <v>781</v>
      </c>
      <c r="C917" t="s">
        <v>249</v>
      </c>
      <c r="D917" t="s">
        <v>587</v>
      </c>
      <c r="E917">
        <v>19595</v>
      </c>
      <c r="F917">
        <v>5595</v>
      </c>
      <c r="G917">
        <v>14521</v>
      </c>
      <c r="H917" s="3">
        <v>44318</v>
      </c>
      <c r="I917" t="s">
        <v>615</v>
      </c>
      <c r="J917" t="s">
        <v>613</v>
      </c>
      <c r="K917">
        <v>910182</v>
      </c>
      <c r="L917" t="s">
        <v>257</v>
      </c>
    </row>
    <row r="918" spans="1:12" x14ac:dyDescent="0.3">
      <c r="A918" t="s">
        <v>1533</v>
      </c>
      <c r="B918">
        <v>714</v>
      </c>
      <c r="C918" t="s">
        <v>545</v>
      </c>
      <c r="D918" t="s">
        <v>573</v>
      </c>
      <c r="E918">
        <v>29425</v>
      </c>
      <c r="F918">
        <v>15440</v>
      </c>
      <c r="G918">
        <v>6600</v>
      </c>
      <c r="H918" s="3">
        <v>43931</v>
      </c>
      <c r="I918" t="s">
        <v>615</v>
      </c>
      <c r="J918" t="s">
        <v>619</v>
      </c>
      <c r="K918">
        <v>850152</v>
      </c>
      <c r="L918" t="s">
        <v>546</v>
      </c>
    </row>
    <row r="919" spans="1:12" x14ac:dyDescent="0.3">
      <c r="A919" t="s">
        <v>1534</v>
      </c>
      <c r="B919">
        <v>955</v>
      </c>
      <c r="C919" t="s">
        <v>471</v>
      </c>
      <c r="D919" t="s">
        <v>583</v>
      </c>
      <c r="E919">
        <v>3506</v>
      </c>
      <c r="F919">
        <v>26931</v>
      </c>
      <c r="G919">
        <v>27657</v>
      </c>
      <c r="H919" s="3">
        <v>44083</v>
      </c>
      <c r="I919" t="s">
        <v>612</v>
      </c>
      <c r="J919" t="s">
        <v>613</v>
      </c>
      <c r="K919">
        <v>570241</v>
      </c>
      <c r="L919" t="s">
        <v>477</v>
      </c>
    </row>
    <row r="920" spans="1:12" x14ac:dyDescent="0.3">
      <c r="A920" t="s">
        <v>1535</v>
      </c>
      <c r="B920">
        <v>931</v>
      </c>
      <c r="C920" t="s">
        <v>260</v>
      </c>
      <c r="D920" t="s">
        <v>573</v>
      </c>
      <c r="E920">
        <v>19011</v>
      </c>
      <c r="F920">
        <v>45157</v>
      </c>
      <c r="G920">
        <v>2303</v>
      </c>
      <c r="H920" s="3">
        <v>43347</v>
      </c>
      <c r="I920" t="s">
        <v>612</v>
      </c>
      <c r="J920" t="s">
        <v>619</v>
      </c>
      <c r="K920">
        <v>230415</v>
      </c>
      <c r="L920" t="s">
        <v>514</v>
      </c>
    </row>
    <row r="921" spans="1:12" x14ac:dyDescent="0.3">
      <c r="A921" t="s">
        <v>1536</v>
      </c>
      <c r="B921">
        <v>606</v>
      </c>
      <c r="C921" t="s">
        <v>249</v>
      </c>
      <c r="D921" t="s">
        <v>573</v>
      </c>
      <c r="E921">
        <v>42374</v>
      </c>
      <c r="F921">
        <v>29522</v>
      </c>
      <c r="G921">
        <v>29015</v>
      </c>
      <c r="H921" s="3">
        <v>42361</v>
      </c>
      <c r="I921" t="s">
        <v>615</v>
      </c>
      <c r="J921" t="s">
        <v>613</v>
      </c>
      <c r="K921">
        <v>910182</v>
      </c>
      <c r="L921" t="s">
        <v>257</v>
      </c>
    </row>
    <row r="922" spans="1:12" x14ac:dyDescent="0.3">
      <c r="A922" t="s">
        <v>1537</v>
      </c>
      <c r="B922">
        <v>62</v>
      </c>
      <c r="C922" t="s">
        <v>391</v>
      </c>
      <c r="D922" t="s">
        <v>598</v>
      </c>
      <c r="E922">
        <v>35732</v>
      </c>
      <c r="F922">
        <v>26021</v>
      </c>
      <c r="G922">
        <v>38625</v>
      </c>
      <c r="H922" s="3">
        <v>45183</v>
      </c>
      <c r="I922" t="s">
        <v>615</v>
      </c>
      <c r="J922" t="s">
        <v>619</v>
      </c>
      <c r="K922">
        <v>730084</v>
      </c>
      <c r="L922" t="s">
        <v>393</v>
      </c>
    </row>
    <row r="923" spans="1:12" x14ac:dyDescent="0.3">
      <c r="A923" t="s">
        <v>1538</v>
      </c>
      <c r="B923">
        <v>835</v>
      </c>
      <c r="C923" t="s">
        <v>246</v>
      </c>
      <c r="D923" t="s">
        <v>583</v>
      </c>
      <c r="E923">
        <v>34487</v>
      </c>
      <c r="F923">
        <v>22844</v>
      </c>
      <c r="G923">
        <v>43212</v>
      </c>
      <c r="H923" s="3">
        <v>42854</v>
      </c>
      <c r="I923" t="s">
        <v>612</v>
      </c>
      <c r="J923" t="s">
        <v>619</v>
      </c>
      <c r="K923">
        <v>110159</v>
      </c>
      <c r="L923" t="s">
        <v>248</v>
      </c>
    </row>
    <row r="924" spans="1:12" x14ac:dyDescent="0.3">
      <c r="A924" t="s">
        <v>1539</v>
      </c>
      <c r="B924">
        <v>277</v>
      </c>
      <c r="C924" t="s">
        <v>548</v>
      </c>
      <c r="D924" t="s">
        <v>589</v>
      </c>
      <c r="E924">
        <v>26158</v>
      </c>
      <c r="F924">
        <v>32758</v>
      </c>
      <c r="G924">
        <v>22378</v>
      </c>
      <c r="H924" s="3">
        <v>43408</v>
      </c>
      <c r="I924" t="s">
        <v>612</v>
      </c>
      <c r="J924" t="s">
        <v>613</v>
      </c>
      <c r="K924">
        <v>680026</v>
      </c>
      <c r="L924" t="s">
        <v>551</v>
      </c>
    </row>
    <row r="925" spans="1:12" x14ac:dyDescent="0.3">
      <c r="A925" t="s">
        <v>1540</v>
      </c>
      <c r="B925">
        <v>468</v>
      </c>
      <c r="C925" t="s">
        <v>386</v>
      </c>
      <c r="D925" t="s">
        <v>589</v>
      </c>
      <c r="E925">
        <v>27722</v>
      </c>
      <c r="F925">
        <v>5254</v>
      </c>
      <c r="G925">
        <v>16832</v>
      </c>
      <c r="H925" s="3">
        <v>44168</v>
      </c>
      <c r="I925" t="s">
        <v>615</v>
      </c>
      <c r="J925" t="s">
        <v>613</v>
      </c>
      <c r="K925">
        <v>1110166</v>
      </c>
      <c r="L925" t="s">
        <v>389</v>
      </c>
    </row>
    <row r="926" spans="1:12" x14ac:dyDescent="0.3">
      <c r="A926" t="s">
        <v>1541</v>
      </c>
      <c r="B926">
        <v>203</v>
      </c>
      <c r="C926" t="s">
        <v>559</v>
      </c>
      <c r="D926" t="s">
        <v>573</v>
      </c>
      <c r="E926">
        <v>23040</v>
      </c>
      <c r="F926">
        <v>38130</v>
      </c>
      <c r="G926">
        <v>18292</v>
      </c>
      <c r="H926" s="3">
        <v>42673</v>
      </c>
      <c r="I926" t="s">
        <v>612</v>
      </c>
      <c r="J926" t="s">
        <v>613</v>
      </c>
      <c r="K926">
        <v>670106</v>
      </c>
      <c r="L926" t="s">
        <v>561</v>
      </c>
    </row>
    <row r="927" spans="1:12" x14ac:dyDescent="0.3">
      <c r="A927" t="s">
        <v>1542</v>
      </c>
      <c r="B927">
        <v>39</v>
      </c>
      <c r="C927" t="s">
        <v>265</v>
      </c>
      <c r="D927" t="s">
        <v>589</v>
      </c>
      <c r="E927">
        <v>40398</v>
      </c>
      <c r="F927">
        <v>24855</v>
      </c>
      <c r="G927">
        <v>34479</v>
      </c>
      <c r="H927" s="3">
        <v>44596</v>
      </c>
      <c r="I927" t="s">
        <v>617</v>
      </c>
      <c r="J927" t="s">
        <v>619</v>
      </c>
      <c r="K927">
        <v>30179</v>
      </c>
      <c r="L927" t="s">
        <v>272</v>
      </c>
    </row>
    <row r="928" spans="1:12" x14ac:dyDescent="0.3">
      <c r="A928" t="s">
        <v>1543</v>
      </c>
      <c r="B928">
        <v>813</v>
      </c>
      <c r="C928" t="s">
        <v>246</v>
      </c>
      <c r="D928" t="s">
        <v>583</v>
      </c>
      <c r="E928">
        <v>23932</v>
      </c>
      <c r="F928">
        <v>2946</v>
      </c>
      <c r="G928">
        <v>28245</v>
      </c>
      <c r="H928" s="3">
        <v>44763</v>
      </c>
      <c r="I928" t="s">
        <v>615</v>
      </c>
      <c r="J928" t="s">
        <v>613</v>
      </c>
      <c r="K928">
        <v>110159</v>
      </c>
      <c r="L928" t="s">
        <v>248</v>
      </c>
    </row>
    <row r="929" spans="1:12" x14ac:dyDescent="0.3">
      <c r="A929" t="s">
        <v>1544</v>
      </c>
      <c r="B929">
        <v>836</v>
      </c>
      <c r="C929" t="s">
        <v>386</v>
      </c>
      <c r="D929" t="s">
        <v>589</v>
      </c>
      <c r="E929">
        <v>35786</v>
      </c>
      <c r="F929">
        <v>49194</v>
      </c>
      <c r="G929">
        <v>9486</v>
      </c>
      <c r="H929" s="3">
        <v>43779</v>
      </c>
      <c r="I929" t="s">
        <v>624</v>
      </c>
      <c r="J929" t="s">
        <v>613</v>
      </c>
      <c r="K929">
        <v>1110166</v>
      </c>
      <c r="L929" t="s">
        <v>389</v>
      </c>
    </row>
    <row r="930" spans="1:12" x14ac:dyDescent="0.3">
      <c r="A930" t="s">
        <v>1545</v>
      </c>
      <c r="B930">
        <v>378</v>
      </c>
      <c r="C930" t="s">
        <v>409</v>
      </c>
      <c r="D930" t="s">
        <v>589</v>
      </c>
      <c r="E930">
        <v>45695</v>
      </c>
      <c r="F930">
        <v>41166</v>
      </c>
      <c r="G930">
        <v>16161</v>
      </c>
      <c r="H930" s="3">
        <v>44929</v>
      </c>
      <c r="I930" t="s">
        <v>624</v>
      </c>
      <c r="J930" t="s">
        <v>613</v>
      </c>
      <c r="K930">
        <v>1030063</v>
      </c>
      <c r="L930" t="s">
        <v>411</v>
      </c>
    </row>
    <row r="931" spans="1:12" x14ac:dyDescent="0.3">
      <c r="A931" t="s">
        <v>1546</v>
      </c>
      <c r="B931">
        <v>957</v>
      </c>
      <c r="C931" t="s">
        <v>285</v>
      </c>
      <c r="D931" t="s">
        <v>589</v>
      </c>
      <c r="E931">
        <v>23564</v>
      </c>
      <c r="F931">
        <v>30646</v>
      </c>
      <c r="G931">
        <v>32846</v>
      </c>
      <c r="H931" s="3">
        <v>42057</v>
      </c>
      <c r="I931" t="s">
        <v>624</v>
      </c>
      <c r="J931" t="s">
        <v>619</v>
      </c>
      <c r="K931">
        <v>240005</v>
      </c>
      <c r="L931" t="s">
        <v>287</v>
      </c>
    </row>
    <row r="932" spans="1:12" x14ac:dyDescent="0.3">
      <c r="A932" t="s">
        <v>1547</v>
      </c>
      <c r="B932">
        <v>442</v>
      </c>
      <c r="C932" t="s">
        <v>350</v>
      </c>
      <c r="D932" t="s">
        <v>579</v>
      </c>
      <c r="E932">
        <v>4098</v>
      </c>
      <c r="F932">
        <v>10377</v>
      </c>
      <c r="G932">
        <v>1826</v>
      </c>
      <c r="H932" s="3">
        <v>44759</v>
      </c>
      <c r="I932" t="s">
        <v>617</v>
      </c>
      <c r="J932" t="s">
        <v>613</v>
      </c>
      <c r="K932">
        <v>700013</v>
      </c>
      <c r="L932" t="s">
        <v>351</v>
      </c>
    </row>
    <row r="933" spans="1:12" x14ac:dyDescent="0.3">
      <c r="A933" t="s">
        <v>1548</v>
      </c>
      <c r="B933">
        <v>919</v>
      </c>
      <c r="C933" t="s">
        <v>409</v>
      </c>
      <c r="D933" t="s">
        <v>589</v>
      </c>
      <c r="E933">
        <v>29307</v>
      </c>
      <c r="F933">
        <v>28816</v>
      </c>
      <c r="G933">
        <v>34839</v>
      </c>
      <c r="H933" s="3">
        <v>44650</v>
      </c>
      <c r="I933" t="s">
        <v>612</v>
      </c>
      <c r="J933" t="s">
        <v>619</v>
      </c>
      <c r="K933">
        <v>1030063</v>
      </c>
      <c r="L933" t="s">
        <v>411</v>
      </c>
    </row>
    <row r="934" spans="1:12" x14ac:dyDescent="0.3">
      <c r="A934" t="s">
        <v>1549</v>
      </c>
      <c r="B934">
        <v>684</v>
      </c>
      <c r="C934" t="s">
        <v>386</v>
      </c>
      <c r="D934" t="s">
        <v>573</v>
      </c>
      <c r="E934">
        <v>18818</v>
      </c>
      <c r="F934">
        <v>6291</v>
      </c>
      <c r="G934">
        <v>18406</v>
      </c>
      <c r="H934" s="3">
        <v>45243</v>
      </c>
      <c r="I934" t="s">
        <v>615</v>
      </c>
      <c r="J934" t="s">
        <v>613</v>
      </c>
      <c r="K934">
        <v>1110166</v>
      </c>
      <c r="L934" t="s">
        <v>389</v>
      </c>
    </row>
    <row r="935" spans="1:12" x14ac:dyDescent="0.3">
      <c r="A935" t="s">
        <v>1550</v>
      </c>
      <c r="B935">
        <v>143</v>
      </c>
      <c r="C935" t="s">
        <v>246</v>
      </c>
      <c r="D935" t="s">
        <v>573</v>
      </c>
      <c r="E935">
        <v>8253</v>
      </c>
      <c r="F935">
        <v>10469</v>
      </c>
      <c r="G935">
        <v>31346</v>
      </c>
      <c r="H935" s="3">
        <v>43612</v>
      </c>
      <c r="I935" t="s">
        <v>624</v>
      </c>
      <c r="J935" t="s">
        <v>613</v>
      </c>
      <c r="K935">
        <v>110159</v>
      </c>
      <c r="L935" t="s">
        <v>248</v>
      </c>
    </row>
    <row r="936" spans="1:12" x14ac:dyDescent="0.3">
      <c r="A936" t="s">
        <v>1551</v>
      </c>
      <c r="B936">
        <v>672</v>
      </c>
      <c r="C936" t="s">
        <v>265</v>
      </c>
      <c r="D936" t="s">
        <v>589</v>
      </c>
      <c r="E936">
        <v>4103</v>
      </c>
      <c r="F936">
        <v>15341</v>
      </c>
      <c r="G936">
        <v>14989</v>
      </c>
      <c r="H936" s="3">
        <v>45152</v>
      </c>
      <c r="I936" t="s">
        <v>612</v>
      </c>
      <c r="J936" t="s">
        <v>619</v>
      </c>
      <c r="K936">
        <v>30179</v>
      </c>
      <c r="L936" t="s">
        <v>272</v>
      </c>
    </row>
    <row r="937" spans="1:12" x14ac:dyDescent="0.3">
      <c r="A937" t="s">
        <v>1552</v>
      </c>
      <c r="B937">
        <v>5</v>
      </c>
      <c r="C937" t="s">
        <v>422</v>
      </c>
      <c r="D937" t="s">
        <v>589</v>
      </c>
      <c r="E937">
        <v>25979</v>
      </c>
      <c r="F937">
        <v>15651</v>
      </c>
      <c r="G937">
        <v>11581</v>
      </c>
      <c r="H937" s="3">
        <v>42159</v>
      </c>
      <c r="I937" t="s">
        <v>615</v>
      </c>
      <c r="J937" t="s">
        <v>613</v>
      </c>
      <c r="K937">
        <v>120676</v>
      </c>
      <c r="L937" t="s">
        <v>423</v>
      </c>
    </row>
    <row r="938" spans="1:12" x14ac:dyDescent="0.3">
      <c r="A938" t="s">
        <v>1553</v>
      </c>
      <c r="B938">
        <v>523</v>
      </c>
      <c r="C938" t="s">
        <v>330</v>
      </c>
      <c r="D938" t="s">
        <v>589</v>
      </c>
      <c r="E938">
        <v>41207</v>
      </c>
      <c r="F938">
        <v>14522</v>
      </c>
      <c r="G938">
        <v>16783</v>
      </c>
      <c r="H938" s="3">
        <v>44536</v>
      </c>
      <c r="I938" t="s">
        <v>624</v>
      </c>
      <c r="J938" t="s">
        <v>619</v>
      </c>
      <c r="K938">
        <v>690076</v>
      </c>
      <c r="L938" t="s">
        <v>337</v>
      </c>
    </row>
    <row r="939" spans="1:12" x14ac:dyDescent="0.3">
      <c r="A939" t="s">
        <v>1554</v>
      </c>
      <c r="B939">
        <v>373</v>
      </c>
      <c r="C939" t="s">
        <v>233</v>
      </c>
      <c r="D939" t="s">
        <v>573</v>
      </c>
      <c r="E939">
        <v>41225</v>
      </c>
      <c r="F939">
        <v>7782</v>
      </c>
      <c r="G939">
        <v>25923</v>
      </c>
      <c r="H939" s="3">
        <v>44209</v>
      </c>
      <c r="I939" t="s">
        <v>617</v>
      </c>
      <c r="J939" t="s">
        <v>613</v>
      </c>
      <c r="K939">
        <v>100186</v>
      </c>
      <c r="L939" t="s">
        <v>240</v>
      </c>
    </row>
    <row r="940" spans="1:12" x14ac:dyDescent="0.3">
      <c r="A940" t="s">
        <v>1555</v>
      </c>
      <c r="B940">
        <v>828</v>
      </c>
      <c r="C940" t="s">
        <v>548</v>
      </c>
      <c r="D940" t="s">
        <v>589</v>
      </c>
      <c r="E940">
        <v>7517</v>
      </c>
      <c r="F940">
        <v>10278</v>
      </c>
      <c r="G940">
        <v>35478</v>
      </c>
      <c r="H940" s="3">
        <v>43965</v>
      </c>
      <c r="I940" t="s">
        <v>612</v>
      </c>
      <c r="J940" t="s">
        <v>613</v>
      </c>
      <c r="K940">
        <v>680026</v>
      </c>
      <c r="L940" t="s">
        <v>551</v>
      </c>
    </row>
    <row r="941" spans="1:12" x14ac:dyDescent="0.3">
      <c r="A941" t="s">
        <v>1556</v>
      </c>
      <c r="B941">
        <v>242</v>
      </c>
      <c r="C941" t="s">
        <v>471</v>
      </c>
      <c r="D941" t="s">
        <v>573</v>
      </c>
      <c r="E941">
        <v>8966</v>
      </c>
      <c r="F941">
        <v>17105</v>
      </c>
      <c r="G941">
        <v>19128</v>
      </c>
      <c r="H941" s="3">
        <v>42292</v>
      </c>
      <c r="I941" t="s">
        <v>612</v>
      </c>
      <c r="J941" t="s">
        <v>619</v>
      </c>
      <c r="K941">
        <v>570241</v>
      </c>
      <c r="L941" t="s">
        <v>477</v>
      </c>
    </row>
    <row r="942" spans="1:12" x14ac:dyDescent="0.3">
      <c r="A942" t="s">
        <v>1557</v>
      </c>
      <c r="B942">
        <v>742</v>
      </c>
      <c r="C942" t="s">
        <v>251</v>
      </c>
      <c r="D942" t="s">
        <v>596</v>
      </c>
      <c r="E942">
        <v>11154</v>
      </c>
      <c r="F942">
        <v>37288</v>
      </c>
      <c r="G942">
        <v>5285</v>
      </c>
      <c r="H942" s="3">
        <v>42659</v>
      </c>
      <c r="I942" t="s">
        <v>612</v>
      </c>
      <c r="J942" t="s">
        <v>619</v>
      </c>
      <c r="K942">
        <v>10068</v>
      </c>
      <c r="L942" t="s">
        <v>319</v>
      </c>
    </row>
    <row r="943" spans="1:12" x14ac:dyDescent="0.3">
      <c r="A943" t="s">
        <v>1558</v>
      </c>
      <c r="B943">
        <v>946</v>
      </c>
      <c r="C943" t="s">
        <v>265</v>
      </c>
      <c r="D943" t="s">
        <v>573</v>
      </c>
      <c r="E943">
        <v>38507</v>
      </c>
      <c r="F943">
        <v>41132</v>
      </c>
      <c r="G943">
        <v>23920</v>
      </c>
      <c r="H943" s="3">
        <v>42937</v>
      </c>
      <c r="I943" t="s">
        <v>624</v>
      </c>
      <c r="J943" t="s">
        <v>613</v>
      </c>
      <c r="K943">
        <v>30179</v>
      </c>
      <c r="L943" t="s">
        <v>272</v>
      </c>
    </row>
    <row r="944" spans="1:12" x14ac:dyDescent="0.3">
      <c r="A944" t="s">
        <v>1559</v>
      </c>
      <c r="B944">
        <v>647</v>
      </c>
      <c r="C944" t="s">
        <v>409</v>
      </c>
      <c r="D944" t="s">
        <v>583</v>
      </c>
      <c r="E944">
        <v>47018</v>
      </c>
      <c r="F944">
        <v>13245</v>
      </c>
      <c r="G944">
        <v>31815</v>
      </c>
      <c r="H944" s="3">
        <v>42447</v>
      </c>
      <c r="I944" t="s">
        <v>615</v>
      </c>
      <c r="J944" t="s">
        <v>619</v>
      </c>
      <c r="K944">
        <v>1030063</v>
      </c>
      <c r="L944" t="s">
        <v>411</v>
      </c>
    </row>
    <row r="945" spans="1:12" x14ac:dyDescent="0.3">
      <c r="A945" t="s">
        <v>1560</v>
      </c>
      <c r="B945">
        <v>769</v>
      </c>
      <c r="C945" t="s">
        <v>298</v>
      </c>
      <c r="D945" t="s">
        <v>573</v>
      </c>
      <c r="E945">
        <v>26023</v>
      </c>
      <c r="F945">
        <v>3669</v>
      </c>
      <c r="G945">
        <v>43797</v>
      </c>
      <c r="H945" s="3">
        <v>42959</v>
      </c>
      <c r="I945" t="s">
        <v>612</v>
      </c>
      <c r="J945" t="s">
        <v>613</v>
      </c>
      <c r="K945">
        <v>1280108</v>
      </c>
      <c r="L945" t="s">
        <v>300</v>
      </c>
    </row>
    <row r="946" spans="1:12" x14ac:dyDescent="0.3">
      <c r="A946" t="s">
        <v>1561</v>
      </c>
      <c r="B946">
        <v>729</v>
      </c>
      <c r="C946" t="s">
        <v>324</v>
      </c>
      <c r="D946" t="s">
        <v>573</v>
      </c>
      <c r="E946">
        <v>21350</v>
      </c>
      <c r="F946">
        <v>7421</v>
      </c>
      <c r="G946">
        <v>3528</v>
      </c>
      <c r="H946" s="3">
        <v>45064</v>
      </c>
      <c r="I946" t="s">
        <v>624</v>
      </c>
      <c r="J946" t="s">
        <v>619</v>
      </c>
      <c r="K946">
        <v>710002</v>
      </c>
      <c r="L946" t="s">
        <v>329</v>
      </c>
    </row>
    <row r="947" spans="1:12" x14ac:dyDescent="0.3">
      <c r="A947" t="s">
        <v>1562</v>
      </c>
      <c r="B947">
        <v>506</v>
      </c>
      <c r="C947" t="s">
        <v>330</v>
      </c>
      <c r="D947" t="s">
        <v>589</v>
      </c>
      <c r="E947">
        <v>34690</v>
      </c>
      <c r="F947">
        <v>28798</v>
      </c>
      <c r="G947">
        <v>34434</v>
      </c>
      <c r="H947" s="3">
        <v>44940</v>
      </c>
      <c r="I947" t="s">
        <v>612</v>
      </c>
      <c r="J947" t="s">
        <v>613</v>
      </c>
      <c r="K947">
        <v>690076</v>
      </c>
      <c r="L947" t="s">
        <v>337</v>
      </c>
    </row>
    <row r="948" spans="1:12" x14ac:dyDescent="0.3">
      <c r="A948" t="s">
        <v>1563</v>
      </c>
      <c r="B948">
        <v>831</v>
      </c>
      <c r="C948" t="s">
        <v>409</v>
      </c>
      <c r="D948" t="s">
        <v>587</v>
      </c>
      <c r="E948">
        <v>34398</v>
      </c>
      <c r="F948">
        <v>30233</v>
      </c>
      <c r="G948">
        <v>8843</v>
      </c>
      <c r="H948" s="3">
        <v>43692</v>
      </c>
      <c r="I948" t="s">
        <v>624</v>
      </c>
      <c r="J948" t="s">
        <v>619</v>
      </c>
      <c r="K948">
        <v>1030063</v>
      </c>
      <c r="L948" t="s">
        <v>411</v>
      </c>
    </row>
    <row r="949" spans="1:12" x14ac:dyDescent="0.3">
      <c r="A949" t="s">
        <v>1564</v>
      </c>
      <c r="B949">
        <v>782</v>
      </c>
      <c r="C949" t="s">
        <v>265</v>
      </c>
      <c r="D949" t="s">
        <v>573</v>
      </c>
      <c r="E949">
        <v>44747</v>
      </c>
      <c r="F949">
        <v>24119</v>
      </c>
      <c r="G949">
        <v>24862</v>
      </c>
      <c r="H949" s="3">
        <v>44896</v>
      </c>
      <c r="I949" t="s">
        <v>624</v>
      </c>
      <c r="J949" t="s">
        <v>619</v>
      </c>
      <c r="K949">
        <v>30179</v>
      </c>
      <c r="L949" t="s">
        <v>272</v>
      </c>
    </row>
    <row r="950" spans="1:12" x14ac:dyDescent="0.3">
      <c r="A950" t="s">
        <v>1565</v>
      </c>
      <c r="B950">
        <v>18</v>
      </c>
      <c r="C950" t="s">
        <v>422</v>
      </c>
      <c r="D950" t="s">
        <v>589</v>
      </c>
      <c r="E950">
        <v>44272</v>
      </c>
      <c r="F950">
        <v>26041</v>
      </c>
      <c r="G950">
        <v>26494</v>
      </c>
      <c r="H950" s="3">
        <v>42746</v>
      </c>
      <c r="I950" t="s">
        <v>612</v>
      </c>
      <c r="J950" t="s">
        <v>613</v>
      </c>
      <c r="K950">
        <v>120676</v>
      </c>
      <c r="L950" t="s">
        <v>423</v>
      </c>
    </row>
    <row r="951" spans="1:12" x14ac:dyDescent="0.3">
      <c r="A951" t="s">
        <v>1566</v>
      </c>
      <c r="B951">
        <v>164</v>
      </c>
      <c r="C951" t="s">
        <v>330</v>
      </c>
      <c r="D951" t="s">
        <v>573</v>
      </c>
      <c r="E951">
        <v>42711</v>
      </c>
      <c r="F951">
        <v>37757</v>
      </c>
      <c r="G951">
        <v>36776</v>
      </c>
      <c r="H951" s="3">
        <v>43323</v>
      </c>
      <c r="I951" t="s">
        <v>617</v>
      </c>
      <c r="J951" t="s">
        <v>613</v>
      </c>
      <c r="K951">
        <v>690076</v>
      </c>
      <c r="L951" t="s">
        <v>337</v>
      </c>
    </row>
    <row r="952" spans="1:12" x14ac:dyDescent="0.3">
      <c r="A952" t="s">
        <v>1567</v>
      </c>
      <c r="B952">
        <v>320</v>
      </c>
      <c r="C952" t="s">
        <v>249</v>
      </c>
      <c r="D952" t="s">
        <v>573</v>
      </c>
      <c r="E952">
        <v>36478</v>
      </c>
      <c r="F952">
        <v>44577</v>
      </c>
      <c r="G952">
        <v>15150</v>
      </c>
      <c r="H952" s="3">
        <v>43321</v>
      </c>
      <c r="I952" t="s">
        <v>612</v>
      </c>
      <c r="J952" t="s">
        <v>613</v>
      </c>
      <c r="K952">
        <v>910182</v>
      </c>
      <c r="L952" t="s">
        <v>257</v>
      </c>
    </row>
    <row r="953" spans="1:12" x14ac:dyDescent="0.3">
      <c r="A953" t="s">
        <v>1568</v>
      </c>
      <c r="B953">
        <v>525</v>
      </c>
      <c r="C953" t="s">
        <v>481</v>
      </c>
      <c r="D953" t="s">
        <v>589</v>
      </c>
      <c r="E953">
        <v>11093</v>
      </c>
      <c r="F953">
        <v>11214</v>
      </c>
      <c r="G953">
        <v>16568</v>
      </c>
      <c r="H953" s="3">
        <v>43909</v>
      </c>
      <c r="I953" t="s">
        <v>612</v>
      </c>
      <c r="J953" t="s">
        <v>613</v>
      </c>
      <c r="K953">
        <v>1050013</v>
      </c>
      <c r="L953" t="s">
        <v>482</v>
      </c>
    </row>
    <row r="954" spans="1:12" x14ac:dyDescent="0.3">
      <c r="A954" t="s">
        <v>1569</v>
      </c>
      <c r="B954">
        <v>530</v>
      </c>
      <c r="C954" t="s">
        <v>246</v>
      </c>
      <c r="D954" t="s">
        <v>573</v>
      </c>
      <c r="E954">
        <v>41670</v>
      </c>
      <c r="F954">
        <v>6637</v>
      </c>
      <c r="G954">
        <v>25786</v>
      </c>
      <c r="H954" s="3">
        <v>43927</v>
      </c>
      <c r="I954" t="s">
        <v>615</v>
      </c>
      <c r="J954" t="s">
        <v>613</v>
      </c>
      <c r="K954">
        <v>110159</v>
      </c>
      <c r="L954" t="s">
        <v>248</v>
      </c>
    </row>
    <row r="955" spans="1:12" x14ac:dyDescent="0.3">
      <c r="A955" t="s">
        <v>1570</v>
      </c>
      <c r="B955">
        <v>775</v>
      </c>
      <c r="C955" t="s">
        <v>350</v>
      </c>
      <c r="D955" t="s">
        <v>573</v>
      </c>
      <c r="E955">
        <v>4517</v>
      </c>
      <c r="F955">
        <v>29362</v>
      </c>
      <c r="G955">
        <v>43219</v>
      </c>
      <c r="H955" s="3">
        <v>44333</v>
      </c>
      <c r="I955" t="s">
        <v>612</v>
      </c>
      <c r="J955" t="s">
        <v>619</v>
      </c>
      <c r="K955">
        <v>700013</v>
      </c>
      <c r="L955" t="s">
        <v>351</v>
      </c>
    </row>
    <row r="956" spans="1:12" x14ac:dyDescent="0.3">
      <c r="A956" t="s">
        <v>1571</v>
      </c>
      <c r="B956">
        <v>755</v>
      </c>
      <c r="C956" t="s">
        <v>409</v>
      </c>
      <c r="D956" t="s">
        <v>589</v>
      </c>
      <c r="E956">
        <v>39245</v>
      </c>
      <c r="F956">
        <v>5862</v>
      </c>
      <c r="G956">
        <v>42497</v>
      </c>
      <c r="H956" s="3">
        <v>44511</v>
      </c>
      <c r="I956" t="s">
        <v>624</v>
      </c>
      <c r="J956" t="s">
        <v>619</v>
      </c>
      <c r="K956">
        <v>1030063</v>
      </c>
      <c r="L956" t="s">
        <v>411</v>
      </c>
    </row>
    <row r="957" spans="1:12" x14ac:dyDescent="0.3">
      <c r="A957" t="s">
        <v>1572</v>
      </c>
      <c r="B957">
        <v>373</v>
      </c>
      <c r="C957" t="s">
        <v>409</v>
      </c>
      <c r="D957" t="s">
        <v>573</v>
      </c>
      <c r="E957">
        <v>38589</v>
      </c>
      <c r="F957">
        <v>28834</v>
      </c>
      <c r="G957">
        <v>24311</v>
      </c>
      <c r="H957" s="3">
        <v>42571</v>
      </c>
      <c r="I957" t="s">
        <v>624</v>
      </c>
      <c r="J957" t="s">
        <v>619</v>
      </c>
      <c r="K957">
        <v>1030063</v>
      </c>
      <c r="L957" t="s">
        <v>411</v>
      </c>
    </row>
    <row r="958" spans="1:12" x14ac:dyDescent="0.3">
      <c r="A958" t="s">
        <v>1573</v>
      </c>
      <c r="B958">
        <v>429</v>
      </c>
      <c r="C958" t="s">
        <v>545</v>
      </c>
      <c r="D958" t="s">
        <v>573</v>
      </c>
      <c r="E958">
        <v>34398</v>
      </c>
      <c r="F958">
        <v>31936</v>
      </c>
      <c r="G958">
        <v>15506</v>
      </c>
      <c r="H958" s="3">
        <v>44532</v>
      </c>
      <c r="I958" t="s">
        <v>615</v>
      </c>
      <c r="J958" t="s">
        <v>613</v>
      </c>
      <c r="K958">
        <v>850152</v>
      </c>
      <c r="L958" t="s">
        <v>546</v>
      </c>
    </row>
    <row r="959" spans="1:12" x14ac:dyDescent="0.3">
      <c r="A959" t="s">
        <v>1574</v>
      </c>
      <c r="B959">
        <v>394</v>
      </c>
      <c r="C959" t="s">
        <v>432</v>
      </c>
      <c r="D959" t="s">
        <v>589</v>
      </c>
      <c r="E959">
        <v>49409</v>
      </c>
      <c r="F959">
        <v>7814</v>
      </c>
      <c r="G959">
        <v>20690</v>
      </c>
      <c r="H959" s="3">
        <v>42595</v>
      </c>
      <c r="I959" t="s">
        <v>624</v>
      </c>
      <c r="J959" t="s">
        <v>613</v>
      </c>
      <c r="K959">
        <v>130067</v>
      </c>
      <c r="L959" t="s">
        <v>434</v>
      </c>
    </row>
    <row r="960" spans="1:12" x14ac:dyDescent="0.3">
      <c r="A960" t="s">
        <v>1575</v>
      </c>
      <c r="B960">
        <v>377</v>
      </c>
      <c r="C960" t="s">
        <v>422</v>
      </c>
      <c r="D960" t="s">
        <v>573</v>
      </c>
      <c r="E960">
        <v>40199</v>
      </c>
      <c r="F960">
        <v>2520</v>
      </c>
      <c r="G960">
        <v>15552</v>
      </c>
      <c r="H960" s="3">
        <v>43445</v>
      </c>
      <c r="I960" t="s">
        <v>615</v>
      </c>
      <c r="J960" t="s">
        <v>613</v>
      </c>
      <c r="K960">
        <v>120676</v>
      </c>
      <c r="L960" t="s">
        <v>423</v>
      </c>
    </row>
    <row r="961" spans="1:12" x14ac:dyDescent="0.3">
      <c r="A961" t="s">
        <v>1576</v>
      </c>
      <c r="B961">
        <v>713</v>
      </c>
      <c r="C961" t="s">
        <v>260</v>
      </c>
      <c r="D961" t="s">
        <v>573</v>
      </c>
      <c r="E961">
        <v>32618</v>
      </c>
      <c r="F961">
        <v>30423</v>
      </c>
      <c r="G961">
        <v>17338</v>
      </c>
      <c r="H961" s="3">
        <v>43475</v>
      </c>
      <c r="I961" t="s">
        <v>624</v>
      </c>
      <c r="J961" t="s">
        <v>619</v>
      </c>
      <c r="K961">
        <v>230415</v>
      </c>
      <c r="L961" t="s">
        <v>514</v>
      </c>
    </row>
    <row r="962" spans="1:12" x14ac:dyDescent="0.3">
      <c r="A962" t="s">
        <v>1577</v>
      </c>
      <c r="B962">
        <v>711</v>
      </c>
      <c r="C962" t="s">
        <v>246</v>
      </c>
      <c r="D962" t="s">
        <v>589</v>
      </c>
      <c r="E962">
        <v>8028</v>
      </c>
      <c r="F962">
        <v>49788</v>
      </c>
      <c r="G962">
        <v>36355</v>
      </c>
      <c r="H962" s="3">
        <v>43165</v>
      </c>
      <c r="I962" t="s">
        <v>617</v>
      </c>
      <c r="J962" t="s">
        <v>613</v>
      </c>
      <c r="K962">
        <v>110159</v>
      </c>
      <c r="L962" t="s">
        <v>248</v>
      </c>
    </row>
    <row r="963" spans="1:12" x14ac:dyDescent="0.3">
      <c r="A963" t="s">
        <v>1578</v>
      </c>
      <c r="B963">
        <v>13</v>
      </c>
      <c r="C963" t="s">
        <v>350</v>
      </c>
      <c r="D963" t="s">
        <v>573</v>
      </c>
      <c r="E963">
        <v>48537</v>
      </c>
      <c r="F963">
        <v>38421</v>
      </c>
      <c r="G963">
        <v>13437</v>
      </c>
      <c r="H963" s="3">
        <v>43260</v>
      </c>
      <c r="I963" t="s">
        <v>612</v>
      </c>
      <c r="J963" t="s">
        <v>613</v>
      </c>
      <c r="K963">
        <v>700013</v>
      </c>
      <c r="L963" t="s">
        <v>351</v>
      </c>
    </row>
    <row r="964" spans="1:12" x14ac:dyDescent="0.3">
      <c r="A964" t="s">
        <v>1579</v>
      </c>
      <c r="B964">
        <v>703</v>
      </c>
      <c r="C964" t="s">
        <v>251</v>
      </c>
      <c r="D964" t="s">
        <v>589</v>
      </c>
      <c r="E964">
        <v>6232</v>
      </c>
      <c r="F964">
        <v>28509</v>
      </c>
      <c r="G964">
        <v>7344</v>
      </c>
      <c r="H964" s="3">
        <v>43282</v>
      </c>
      <c r="I964" t="s">
        <v>612</v>
      </c>
      <c r="J964" t="s">
        <v>613</v>
      </c>
      <c r="K964">
        <v>10068</v>
      </c>
      <c r="L964" t="s">
        <v>319</v>
      </c>
    </row>
    <row r="965" spans="1:12" x14ac:dyDescent="0.3">
      <c r="A965" t="s">
        <v>1580</v>
      </c>
      <c r="B965">
        <v>651</v>
      </c>
      <c r="C965" t="s">
        <v>409</v>
      </c>
      <c r="D965" t="s">
        <v>573</v>
      </c>
      <c r="E965">
        <v>40484</v>
      </c>
      <c r="F965">
        <v>29014</v>
      </c>
      <c r="G965">
        <v>43116</v>
      </c>
      <c r="H965" s="3">
        <v>42184</v>
      </c>
      <c r="I965" t="s">
        <v>612</v>
      </c>
      <c r="J965" t="s">
        <v>613</v>
      </c>
      <c r="K965">
        <v>1030063</v>
      </c>
      <c r="L965" t="s">
        <v>411</v>
      </c>
    </row>
    <row r="966" spans="1:12" x14ac:dyDescent="0.3">
      <c r="A966" t="s">
        <v>1581</v>
      </c>
      <c r="B966">
        <v>59</v>
      </c>
      <c r="C966" t="s">
        <v>409</v>
      </c>
      <c r="D966" t="s">
        <v>573</v>
      </c>
      <c r="E966">
        <v>2680</v>
      </c>
      <c r="F966">
        <v>27615</v>
      </c>
      <c r="G966">
        <v>26881</v>
      </c>
      <c r="H966" s="3">
        <v>45098</v>
      </c>
      <c r="I966" t="s">
        <v>615</v>
      </c>
      <c r="J966" t="s">
        <v>613</v>
      </c>
      <c r="K966">
        <v>1030063</v>
      </c>
      <c r="L966" t="s">
        <v>411</v>
      </c>
    </row>
    <row r="967" spans="1:12" x14ac:dyDescent="0.3">
      <c r="A967" t="s">
        <v>1582</v>
      </c>
      <c r="B967">
        <v>809</v>
      </c>
      <c r="C967" t="s">
        <v>409</v>
      </c>
      <c r="D967" t="s">
        <v>573</v>
      </c>
      <c r="E967">
        <v>44614</v>
      </c>
      <c r="F967">
        <v>49184</v>
      </c>
      <c r="G967">
        <v>8994</v>
      </c>
      <c r="H967" s="3">
        <v>43617</v>
      </c>
      <c r="I967" t="s">
        <v>612</v>
      </c>
      <c r="J967" t="s">
        <v>619</v>
      </c>
      <c r="K967">
        <v>1030063</v>
      </c>
      <c r="L967" t="s">
        <v>411</v>
      </c>
    </row>
    <row r="968" spans="1:12" x14ac:dyDescent="0.3">
      <c r="A968" t="s">
        <v>1583</v>
      </c>
      <c r="B968">
        <v>138</v>
      </c>
      <c r="C968" t="s">
        <v>251</v>
      </c>
      <c r="D968" t="s">
        <v>573</v>
      </c>
      <c r="E968">
        <v>12565</v>
      </c>
      <c r="F968">
        <v>26725</v>
      </c>
      <c r="G968">
        <v>44340</v>
      </c>
      <c r="H968" s="3">
        <v>43966</v>
      </c>
      <c r="I968" t="s">
        <v>612</v>
      </c>
      <c r="J968" t="s">
        <v>613</v>
      </c>
      <c r="K968">
        <v>10068</v>
      </c>
      <c r="L968" t="s">
        <v>319</v>
      </c>
    </row>
    <row r="969" spans="1:12" x14ac:dyDescent="0.3">
      <c r="A969" t="s">
        <v>1584</v>
      </c>
      <c r="B969">
        <v>417</v>
      </c>
      <c r="C969" t="s">
        <v>246</v>
      </c>
      <c r="D969" t="s">
        <v>589</v>
      </c>
      <c r="E969">
        <v>17042</v>
      </c>
      <c r="F969">
        <v>12111</v>
      </c>
      <c r="G969">
        <v>5576</v>
      </c>
      <c r="H969" s="3">
        <v>45044</v>
      </c>
      <c r="I969" t="s">
        <v>615</v>
      </c>
      <c r="J969" t="s">
        <v>613</v>
      </c>
      <c r="K969">
        <v>110159</v>
      </c>
      <c r="L969" t="s">
        <v>248</v>
      </c>
    </row>
    <row r="970" spans="1:12" x14ac:dyDescent="0.3">
      <c r="A970" t="s">
        <v>1585</v>
      </c>
      <c r="B970">
        <v>854</v>
      </c>
      <c r="C970" t="s">
        <v>243</v>
      </c>
      <c r="D970" t="s">
        <v>573</v>
      </c>
      <c r="E970">
        <v>38031</v>
      </c>
      <c r="F970">
        <v>38256</v>
      </c>
      <c r="G970">
        <v>11081</v>
      </c>
      <c r="H970" s="3">
        <v>43138</v>
      </c>
      <c r="I970" t="s">
        <v>615</v>
      </c>
      <c r="J970" t="s">
        <v>619</v>
      </c>
      <c r="K970">
        <v>160051</v>
      </c>
      <c r="L970" t="s">
        <v>245</v>
      </c>
    </row>
    <row r="971" spans="1:12" x14ac:dyDescent="0.3">
      <c r="A971" t="s">
        <v>1586</v>
      </c>
      <c r="B971">
        <v>62</v>
      </c>
      <c r="C971" t="s">
        <v>265</v>
      </c>
      <c r="D971" t="s">
        <v>603</v>
      </c>
      <c r="E971">
        <v>25545</v>
      </c>
      <c r="F971">
        <v>36899</v>
      </c>
      <c r="G971">
        <v>41647</v>
      </c>
      <c r="H971" s="3">
        <v>43280</v>
      </c>
      <c r="I971" t="s">
        <v>615</v>
      </c>
      <c r="J971" t="s">
        <v>619</v>
      </c>
      <c r="K971">
        <v>30179</v>
      </c>
      <c r="L971" t="s">
        <v>272</v>
      </c>
    </row>
    <row r="972" spans="1:12" x14ac:dyDescent="0.3">
      <c r="A972" t="s">
        <v>1587</v>
      </c>
      <c r="B972">
        <v>798</v>
      </c>
      <c r="C972" t="s">
        <v>265</v>
      </c>
      <c r="D972" t="s">
        <v>573</v>
      </c>
      <c r="E972">
        <v>45591</v>
      </c>
      <c r="F972">
        <v>7200</v>
      </c>
      <c r="G972">
        <v>24128</v>
      </c>
      <c r="H972" s="3">
        <v>43095</v>
      </c>
      <c r="I972" t="s">
        <v>624</v>
      </c>
      <c r="J972" t="s">
        <v>619</v>
      </c>
      <c r="K972">
        <v>30179</v>
      </c>
      <c r="L972" t="s">
        <v>272</v>
      </c>
    </row>
    <row r="973" spans="1:12" x14ac:dyDescent="0.3">
      <c r="A973" t="s">
        <v>1588</v>
      </c>
      <c r="B973">
        <v>276</v>
      </c>
      <c r="C973" t="s">
        <v>386</v>
      </c>
      <c r="D973" t="s">
        <v>589</v>
      </c>
      <c r="E973">
        <v>20763</v>
      </c>
      <c r="F973">
        <v>45375</v>
      </c>
      <c r="G973">
        <v>35013</v>
      </c>
      <c r="H973" s="3">
        <v>42166</v>
      </c>
      <c r="I973" t="s">
        <v>612</v>
      </c>
      <c r="J973" t="s">
        <v>613</v>
      </c>
      <c r="K973">
        <v>1110166</v>
      </c>
      <c r="L973" t="s">
        <v>389</v>
      </c>
    </row>
    <row r="974" spans="1:12" x14ac:dyDescent="0.3">
      <c r="A974" t="s">
        <v>1589</v>
      </c>
      <c r="B974">
        <v>912</v>
      </c>
      <c r="C974" t="s">
        <v>350</v>
      </c>
      <c r="D974" t="s">
        <v>573</v>
      </c>
      <c r="E974">
        <v>33600</v>
      </c>
      <c r="F974">
        <v>41895</v>
      </c>
      <c r="G974">
        <v>20405</v>
      </c>
      <c r="H974" s="3">
        <v>42510</v>
      </c>
      <c r="I974" t="s">
        <v>615</v>
      </c>
      <c r="J974" t="s">
        <v>619</v>
      </c>
      <c r="K974">
        <v>700013</v>
      </c>
      <c r="L974" t="s">
        <v>351</v>
      </c>
    </row>
    <row r="975" spans="1:12" x14ac:dyDescent="0.3">
      <c r="A975" t="s">
        <v>1590</v>
      </c>
      <c r="B975">
        <v>436</v>
      </c>
      <c r="C975" t="s">
        <v>409</v>
      </c>
      <c r="D975" t="s">
        <v>589</v>
      </c>
      <c r="E975">
        <v>33899</v>
      </c>
      <c r="F975">
        <v>30488</v>
      </c>
      <c r="G975">
        <v>14729</v>
      </c>
      <c r="H975" s="3">
        <v>44930</v>
      </c>
      <c r="I975" t="s">
        <v>615</v>
      </c>
      <c r="J975" t="s">
        <v>619</v>
      </c>
      <c r="K975">
        <v>1030063</v>
      </c>
      <c r="L975" t="s">
        <v>411</v>
      </c>
    </row>
    <row r="976" spans="1:12" x14ac:dyDescent="0.3">
      <c r="A976" t="s">
        <v>1591</v>
      </c>
      <c r="B976">
        <v>698</v>
      </c>
      <c r="C976" t="s">
        <v>310</v>
      </c>
      <c r="D976" t="s">
        <v>573</v>
      </c>
      <c r="E976">
        <v>43520</v>
      </c>
      <c r="F976">
        <v>12349</v>
      </c>
      <c r="G976">
        <v>14048</v>
      </c>
      <c r="H976" s="3">
        <v>43460</v>
      </c>
      <c r="I976" t="s">
        <v>615</v>
      </c>
      <c r="J976" t="s">
        <v>613</v>
      </c>
      <c r="K976">
        <v>140056</v>
      </c>
      <c r="L976" t="s">
        <v>312</v>
      </c>
    </row>
    <row r="977" spans="1:12" x14ac:dyDescent="0.3">
      <c r="A977" t="s">
        <v>1592</v>
      </c>
      <c r="B977">
        <v>859</v>
      </c>
      <c r="C977" t="s">
        <v>246</v>
      </c>
      <c r="D977" t="s">
        <v>592</v>
      </c>
      <c r="E977">
        <v>6469</v>
      </c>
      <c r="F977">
        <v>28091</v>
      </c>
      <c r="G977">
        <v>22737</v>
      </c>
      <c r="H977" s="3">
        <v>42247</v>
      </c>
      <c r="I977" t="s">
        <v>624</v>
      </c>
      <c r="J977" t="s">
        <v>619</v>
      </c>
      <c r="K977">
        <v>110159</v>
      </c>
      <c r="L977" t="s">
        <v>248</v>
      </c>
    </row>
    <row r="978" spans="1:12" x14ac:dyDescent="0.3">
      <c r="A978" t="s">
        <v>1593</v>
      </c>
      <c r="B978">
        <v>947</v>
      </c>
      <c r="C978" t="s">
        <v>529</v>
      </c>
      <c r="D978" t="s">
        <v>583</v>
      </c>
      <c r="E978">
        <v>20556</v>
      </c>
      <c r="F978">
        <v>19836</v>
      </c>
      <c r="G978">
        <v>26739</v>
      </c>
      <c r="H978" s="3">
        <v>43017</v>
      </c>
      <c r="I978" t="s">
        <v>612</v>
      </c>
      <c r="J978" t="s">
        <v>619</v>
      </c>
      <c r="K978">
        <v>210563</v>
      </c>
      <c r="L978" t="s">
        <v>531</v>
      </c>
    </row>
    <row r="979" spans="1:12" x14ac:dyDescent="0.3">
      <c r="A979" t="s">
        <v>1594</v>
      </c>
      <c r="B979">
        <v>205</v>
      </c>
      <c r="C979" t="s">
        <v>499</v>
      </c>
      <c r="D979" t="s">
        <v>573</v>
      </c>
      <c r="E979">
        <v>6812</v>
      </c>
      <c r="F979">
        <v>46230</v>
      </c>
      <c r="G979">
        <v>16687</v>
      </c>
      <c r="H979" s="3">
        <v>42669</v>
      </c>
      <c r="I979" t="s">
        <v>612</v>
      </c>
      <c r="J979" t="s">
        <v>619</v>
      </c>
      <c r="K979">
        <v>650051</v>
      </c>
      <c r="L979" t="s">
        <v>501</v>
      </c>
    </row>
    <row r="980" spans="1:12" x14ac:dyDescent="0.3">
      <c r="A980" t="s">
        <v>1595</v>
      </c>
      <c r="B980">
        <v>512</v>
      </c>
      <c r="C980" t="s">
        <v>409</v>
      </c>
      <c r="D980" t="s">
        <v>589</v>
      </c>
      <c r="E980">
        <v>29139</v>
      </c>
      <c r="F980">
        <v>48924</v>
      </c>
      <c r="G980">
        <v>34145</v>
      </c>
      <c r="H980" s="3">
        <v>44549</v>
      </c>
      <c r="I980" t="s">
        <v>612</v>
      </c>
      <c r="J980" t="s">
        <v>613</v>
      </c>
      <c r="K980">
        <v>1030063</v>
      </c>
      <c r="L980" t="s">
        <v>411</v>
      </c>
    </row>
    <row r="981" spans="1:12" x14ac:dyDescent="0.3">
      <c r="A981" t="s">
        <v>1596</v>
      </c>
      <c r="B981">
        <v>22</v>
      </c>
      <c r="C981" t="s">
        <v>344</v>
      </c>
      <c r="D981" t="s">
        <v>583</v>
      </c>
      <c r="E981">
        <v>30708</v>
      </c>
      <c r="F981">
        <v>44457</v>
      </c>
      <c r="G981">
        <v>42355</v>
      </c>
      <c r="H981" s="3">
        <v>42945</v>
      </c>
      <c r="I981" t="s">
        <v>612</v>
      </c>
      <c r="J981" t="s">
        <v>613</v>
      </c>
      <c r="K981">
        <v>910020</v>
      </c>
      <c r="L981" t="s">
        <v>346</v>
      </c>
    </row>
    <row r="982" spans="1:12" x14ac:dyDescent="0.3">
      <c r="A982" t="s">
        <v>1597</v>
      </c>
      <c r="B982">
        <v>581</v>
      </c>
      <c r="C982" t="s">
        <v>409</v>
      </c>
      <c r="D982" t="s">
        <v>573</v>
      </c>
      <c r="E982">
        <v>36365</v>
      </c>
      <c r="F982">
        <v>45361</v>
      </c>
      <c r="G982">
        <v>6677</v>
      </c>
      <c r="H982" s="3">
        <v>44231</v>
      </c>
      <c r="I982" t="s">
        <v>615</v>
      </c>
      <c r="J982" t="s">
        <v>619</v>
      </c>
      <c r="K982">
        <v>1030063</v>
      </c>
      <c r="L982" t="s">
        <v>411</v>
      </c>
    </row>
    <row r="983" spans="1:12" x14ac:dyDescent="0.3">
      <c r="A983" t="s">
        <v>1598</v>
      </c>
      <c r="B983">
        <v>576</v>
      </c>
      <c r="C983" t="s">
        <v>330</v>
      </c>
      <c r="D983" t="s">
        <v>589</v>
      </c>
      <c r="E983">
        <v>12844</v>
      </c>
      <c r="F983">
        <v>16990</v>
      </c>
      <c r="G983">
        <v>31101</v>
      </c>
      <c r="H983" s="3">
        <v>42064</v>
      </c>
      <c r="I983" t="s">
        <v>624</v>
      </c>
      <c r="J983" t="s">
        <v>613</v>
      </c>
      <c r="K983">
        <v>690076</v>
      </c>
      <c r="L983" t="s">
        <v>337</v>
      </c>
    </row>
    <row r="984" spans="1:12" x14ac:dyDescent="0.3">
      <c r="A984" t="s">
        <v>1599</v>
      </c>
      <c r="B984">
        <v>193</v>
      </c>
      <c r="C984" t="s">
        <v>265</v>
      </c>
      <c r="D984" t="s">
        <v>573</v>
      </c>
      <c r="E984">
        <v>26047</v>
      </c>
      <c r="F984">
        <v>14534</v>
      </c>
      <c r="G984">
        <v>36502</v>
      </c>
      <c r="H984" s="3">
        <v>45283</v>
      </c>
      <c r="I984" t="s">
        <v>624</v>
      </c>
      <c r="J984" t="s">
        <v>619</v>
      </c>
      <c r="K984">
        <v>30179</v>
      </c>
      <c r="L984" t="s">
        <v>272</v>
      </c>
    </row>
    <row r="985" spans="1:12" x14ac:dyDescent="0.3">
      <c r="A985" t="s">
        <v>1600</v>
      </c>
      <c r="B985">
        <v>199</v>
      </c>
      <c r="C985" t="s">
        <v>471</v>
      </c>
      <c r="D985" t="s">
        <v>573</v>
      </c>
      <c r="E985">
        <v>40343</v>
      </c>
      <c r="F985">
        <v>9210</v>
      </c>
      <c r="G985">
        <v>14816</v>
      </c>
      <c r="H985" s="3">
        <v>45136</v>
      </c>
      <c r="I985" t="s">
        <v>612</v>
      </c>
      <c r="J985" t="s">
        <v>613</v>
      </c>
      <c r="K985">
        <v>570241</v>
      </c>
      <c r="L985" t="s">
        <v>477</v>
      </c>
    </row>
    <row r="986" spans="1:12" x14ac:dyDescent="0.3">
      <c r="A986" t="s">
        <v>1601</v>
      </c>
      <c r="B986">
        <v>276</v>
      </c>
      <c r="C986" t="s">
        <v>324</v>
      </c>
      <c r="D986" t="s">
        <v>573</v>
      </c>
      <c r="E986">
        <v>6285</v>
      </c>
      <c r="F986">
        <v>43942</v>
      </c>
      <c r="G986">
        <v>3278</v>
      </c>
      <c r="H986" s="3">
        <v>44953</v>
      </c>
      <c r="I986" t="s">
        <v>617</v>
      </c>
      <c r="J986" t="s">
        <v>619</v>
      </c>
      <c r="K986">
        <v>710002</v>
      </c>
      <c r="L986" t="s">
        <v>329</v>
      </c>
    </row>
    <row r="987" spans="1:12" x14ac:dyDescent="0.3">
      <c r="A987" t="s">
        <v>1602</v>
      </c>
      <c r="B987">
        <v>924</v>
      </c>
      <c r="C987" t="s">
        <v>246</v>
      </c>
      <c r="D987" t="s">
        <v>573</v>
      </c>
      <c r="E987">
        <v>22515</v>
      </c>
      <c r="F987">
        <v>37161</v>
      </c>
      <c r="G987">
        <v>33765</v>
      </c>
      <c r="H987" s="3">
        <v>42481</v>
      </c>
      <c r="I987" t="s">
        <v>612</v>
      </c>
      <c r="J987" t="s">
        <v>619</v>
      </c>
      <c r="K987">
        <v>110159</v>
      </c>
      <c r="L987" t="s">
        <v>248</v>
      </c>
    </row>
    <row r="988" spans="1:12" x14ac:dyDescent="0.3">
      <c r="A988" t="s">
        <v>1603</v>
      </c>
      <c r="B988">
        <v>574</v>
      </c>
      <c r="C988" t="s">
        <v>344</v>
      </c>
      <c r="D988" t="s">
        <v>573</v>
      </c>
      <c r="E988">
        <v>32947</v>
      </c>
      <c r="F988">
        <v>7313</v>
      </c>
      <c r="G988">
        <v>14562</v>
      </c>
      <c r="H988" s="3">
        <v>43528</v>
      </c>
      <c r="I988" t="s">
        <v>612</v>
      </c>
      <c r="J988" t="s">
        <v>619</v>
      </c>
      <c r="K988">
        <v>910020</v>
      </c>
      <c r="L988" t="s">
        <v>346</v>
      </c>
    </row>
    <row r="989" spans="1:12" x14ac:dyDescent="0.3">
      <c r="A989" t="s">
        <v>1604</v>
      </c>
      <c r="B989">
        <v>490</v>
      </c>
      <c r="C989" t="s">
        <v>251</v>
      </c>
      <c r="D989" t="s">
        <v>589</v>
      </c>
      <c r="E989">
        <v>28744</v>
      </c>
      <c r="F989">
        <v>37018</v>
      </c>
      <c r="G989">
        <v>38496</v>
      </c>
      <c r="H989" s="3">
        <v>42762</v>
      </c>
      <c r="I989" t="s">
        <v>615</v>
      </c>
      <c r="J989" t="s">
        <v>613</v>
      </c>
      <c r="K989">
        <v>10068</v>
      </c>
      <c r="L989" t="s">
        <v>319</v>
      </c>
    </row>
    <row r="990" spans="1:12" x14ac:dyDescent="0.3">
      <c r="A990" t="s">
        <v>1605</v>
      </c>
      <c r="B990">
        <v>118</v>
      </c>
      <c r="C990" t="s">
        <v>265</v>
      </c>
      <c r="D990" t="s">
        <v>589</v>
      </c>
      <c r="E990">
        <v>32141</v>
      </c>
      <c r="F990">
        <v>9707</v>
      </c>
      <c r="G990">
        <v>4103</v>
      </c>
      <c r="H990" s="3">
        <v>44625</v>
      </c>
      <c r="I990" t="s">
        <v>624</v>
      </c>
      <c r="J990" t="s">
        <v>613</v>
      </c>
      <c r="K990">
        <v>30179</v>
      </c>
      <c r="L990" t="s">
        <v>272</v>
      </c>
    </row>
    <row r="991" spans="1:12" x14ac:dyDescent="0.3">
      <c r="A991" t="s">
        <v>1606</v>
      </c>
      <c r="B991">
        <v>628</v>
      </c>
      <c r="C991" t="s">
        <v>330</v>
      </c>
      <c r="D991" t="s">
        <v>573</v>
      </c>
      <c r="E991">
        <v>5889</v>
      </c>
      <c r="F991">
        <v>2901</v>
      </c>
      <c r="G991">
        <v>3600</v>
      </c>
      <c r="H991" s="3">
        <v>44933</v>
      </c>
      <c r="I991" t="s">
        <v>617</v>
      </c>
      <c r="J991" t="s">
        <v>613</v>
      </c>
      <c r="K991">
        <v>690076</v>
      </c>
      <c r="L991" t="s">
        <v>337</v>
      </c>
    </row>
    <row r="992" spans="1:12" x14ac:dyDescent="0.3">
      <c r="A992" t="s">
        <v>1607</v>
      </c>
      <c r="B992">
        <v>275</v>
      </c>
      <c r="C992" t="s">
        <v>399</v>
      </c>
      <c r="D992" t="s">
        <v>579</v>
      </c>
      <c r="E992">
        <v>10187</v>
      </c>
      <c r="F992">
        <v>28498</v>
      </c>
      <c r="G992">
        <v>34785</v>
      </c>
      <c r="H992" s="3">
        <v>43081</v>
      </c>
      <c r="I992" t="s">
        <v>624</v>
      </c>
      <c r="J992" t="s">
        <v>613</v>
      </c>
      <c r="K992">
        <v>1140044</v>
      </c>
      <c r="L992" t="s">
        <v>401</v>
      </c>
    </row>
    <row r="993" spans="1:12" x14ac:dyDescent="0.3">
      <c r="A993" t="s">
        <v>1608</v>
      </c>
      <c r="B993">
        <v>445</v>
      </c>
      <c r="C993" t="s">
        <v>350</v>
      </c>
      <c r="D993" t="s">
        <v>573</v>
      </c>
      <c r="E993">
        <v>18292</v>
      </c>
      <c r="F993">
        <v>19003</v>
      </c>
      <c r="G993">
        <v>38175</v>
      </c>
      <c r="H993" s="3">
        <v>43203</v>
      </c>
      <c r="I993" t="s">
        <v>612</v>
      </c>
      <c r="J993" t="s">
        <v>613</v>
      </c>
      <c r="K993">
        <v>700013</v>
      </c>
      <c r="L993" t="s">
        <v>351</v>
      </c>
    </row>
    <row r="994" spans="1:12" x14ac:dyDescent="0.3">
      <c r="A994" t="s">
        <v>1609</v>
      </c>
      <c r="B994">
        <v>568</v>
      </c>
      <c r="C994" t="s">
        <v>481</v>
      </c>
      <c r="D994" t="s">
        <v>587</v>
      </c>
      <c r="E994">
        <v>18997</v>
      </c>
      <c r="F994">
        <v>46997</v>
      </c>
      <c r="G994">
        <v>6082</v>
      </c>
      <c r="H994" s="3">
        <v>42129</v>
      </c>
      <c r="I994" t="s">
        <v>612</v>
      </c>
      <c r="J994" t="s">
        <v>619</v>
      </c>
      <c r="K994">
        <v>1050013</v>
      </c>
      <c r="L994" t="s">
        <v>482</v>
      </c>
    </row>
    <row r="995" spans="1:12" x14ac:dyDescent="0.3">
      <c r="A995" t="s">
        <v>1610</v>
      </c>
      <c r="B995">
        <v>140</v>
      </c>
      <c r="C995" t="s">
        <v>422</v>
      </c>
      <c r="D995" t="s">
        <v>573</v>
      </c>
      <c r="E995">
        <v>34409</v>
      </c>
      <c r="F995">
        <v>23763</v>
      </c>
      <c r="G995">
        <v>22176</v>
      </c>
      <c r="H995" s="3">
        <v>43537</v>
      </c>
      <c r="I995" t="s">
        <v>612</v>
      </c>
      <c r="J995" t="s">
        <v>613</v>
      </c>
      <c r="K995">
        <v>120676</v>
      </c>
      <c r="L995" t="s">
        <v>423</v>
      </c>
    </row>
    <row r="996" spans="1:12" x14ac:dyDescent="0.3">
      <c r="A996" t="s">
        <v>1611</v>
      </c>
      <c r="B996">
        <v>717</v>
      </c>
      <c r="C996" t="s">
        <v>246</v>
      </c>
      <c r="D996" t="s">
        <v>587</v>
      </c>
      <c r="E996">
        <v>28444</v>
      </c>
      <c r="F996">
        <v>48883</v>
      </c>
      <c r="G996">
        <v>31604</v>
      </c>
      <c r="H996" s="3">
        <v>44880</v>
      </c>
      <c r="I996" t="s">
        <v>612</v>
      </c>
      <c r="J996" t="s">
        <v>613</v>
      </c>
      <c r="K996">
        <v>110159</v>
      </c>
      <c r="L996" t="s">
        <v>248</v>
      </c>
    </row>
    <row r="997" spans="1:12" x14ac:dyDescent="0.3">
      <c r="A997" t="s">
        <v>1612</v>
      </c>
      <c r="B997">
        <v>88</v>
      </c>
      <c r="C997" t="s">
        <v>265</v>
      </c>
      <c r="D997" t="s">
        <v>589</v>
      </c>
      <c r="E997">
        <v>11312</v>
      </c>
      <c r="F997">
        <v>47007</v>
      </c>
      <c r="G997">
        <v>17333</v>
      </c>
      <c r="H997" s="3">
        <v>44881</v>
      </c>
      <c r="I997" t="s">
        <v>612</v>
      </c>
      <c r="J997" t="s">
        <v>613</v>
      </c>
      <c r="K997">
        <v>30179</v>
      </c>
      <c r="L997" t="s">
        <v>272</v>
      </c>
    </row>
    <row r="998" spans="1:12" x14ac:dyDescent="0.3">
      <c r="A998" t="s">
        <v>1613</v>
      </c>
      <c r="B998">
        <v>54</v>
      </c>
      <c r="C998" t="s">
        <v>344</v>
      </c>
      <c r="D998" t="s">
        <v>573</v>
      </c>
      <c r="E998">
        <v>40031</v>
      </c>
      <c r="F998">
        <v>12005</v>
      </c>
      <c r="G998">
        <v>11297</v>
      </c>
      <c r="H998" s="3">
        <v>43264</v>
      </c>
      <c r="I998" t="s">
        <v>615</v>
      </c>
      <c r="J998" t="s">
        <v>619</v>
      </c>
      <c r="K998">
        <v>910020</v>
      </c>
      <c r="L998" t="s">
        <v>346</v>
      </c>
    </row>
    <row r="999" spans="1:12" x14ac:dyDescent="0.3">
      <c r="A999" t="s">
        <v>1614</v>
      </c>
      <c r="B999">
        <v>23</v>
      </c>
      <c r="C999" t="s">
        <v>386</v>
      </c>
      <c r="D999" t="s">
        <v>589</v>
      </c>
      <c r="E999">
        <v>31459</v>
      </c>
      <c r="F999">
        <v>27640</v>
      </c>
      <c r="G999">
        <v>41683</v>
      </c>
      <c r="H999" s="3">
        <v>43125</v>
      </c>
      <c r="I999" t="s">
        <v>612</v>
      </c>
      <c r="J999" t="s">
        <v>613</v>
      </c>
      <c r="K999">
        <v>1110166</v>
      </c>
      <c r="L999" t="s">
        <v>389</v>
      </c>
    </row>
    <row r="1000" spans="1:12" x14ac:dyDescent="0.3">
      <c r="A1000" t="s">
        <v>1615</v>
      </c>
      <c r="B1000">
        <v>753</v>
      </c>
      <c r="C1000" t="s">
        <v>509</v>
      </c>
      <c r="D1000" t="s">
        <v>573</v>
      </c>
      <c r="E1000">
        <v>3327</v>
      </c>
      <c r="F1000">
        <v>16924</v>
      </c>
      <c r="G1000">
        <v>26640</v>
      </c>
      <c r="H1000" s="3">
        <v>42283</v>
      </c>
      <c r="I1000" t="s">
        <v>617</v>
      </c>
      <c r="J1000" t="s">
        <v>613</v>
      </c>
      <c r="K1000">
        <v>520376</v>
      </c>
      <c r="L1000" t="s">
        <v>512</v>
      </c>
    </row>
    <row r="1001" spans="1:12" x14ac:dyDescent="0.3">
      <c r="A1001" t="s">
        <v>1616</v>
      </c>
      <c r="B1001">
        <v>353</v>
      </c>
      <c r="C1001" t="s">
        <v>246</v>
      </c>
      <c r="D1001" t="s">
        <v>601</v>
      </c>
      <c r="E1001">
        <v>34610</v>
      </c>
      <c r="F1001">
        <v>48936</v>
      </c>
      <c r="G1001">
        <v>12034</v>
      </c>
      <c r="H1001" s="3">
        <v>43117</v>
      </c>
      <c r="I1001" t="s">
        <v>612</v>
      </c>
      <c r="J1001" t="s">
        <v>613</v>
      </c>
      <c r="K1001">
        <v>110159</v>
      </c>
      <c r="L1001" t="s">
        <v>248</v>
      </c>
    </row>
    <row r="1002" spans="1:12" x14ac:dyDescent="0.3">
      <c r="A1002" t="s">
        <v>1617</v>
      </c>
      <c r="B1002">
        <v>614</v>
      </c>
      <c r="C1002" t="s">
        <v>409</v>
      </c>
      <c r="D1002" t="s">
        <v>573</v>
      </c>
      <c r="E1002">
        <v>5970</v>
      </c>
      <c r="F1002">
        <v>3733</v>
      </c>
      <c r="G1002">
        <v>27239</v>
      </c>
      <c r="H1002" s="3">
        <v>44637</v>
      </c>
      <c r="I1002" t="s">
        <v>615</v>
      </c>
      <c r="J1002" t="s">
        <v>613</v>
      </c>
      <c r="K1002">
        <v>1030063</v>
      </c>
      <c r="L1002" t="s">
        <v>411</v>
      </c>
    </row>
    <row r="1003" spans="1:12" x14ac:dyDescent="0.3">
      <c r="A1003" t="s">
        <v>1618</v>
      </c>
      <c r="B1003">
        <v>728</v>
      </c>
      <c r="C1003" t="s">
        <v>471</v>
      </c>
      <c r="D1003" t="s">
        <v>573</v>
      </c>
      <c r="E1003">
        <v>33785</v>
      </c>
      <c r="F1003">
        <v>21041</v>
      </c>
      <c r="G1003">
        <v>3561</v>
      </c>
      <c r="H1003" s="3">
        <v>44705</v>
      </c>
      <c r="I1003" t="s">
        <v>615</v>
      </c>
      <c r="J1003" t="s">
        <v>613</v>
      </c>
      <c r="K1003">
        <v>570241</v>
      </c>
      <c r="L1003" t="s">
        <v>477</v>
      </c>
    </row>
    <row r="1004" spans="1:12" x14ac:dyDescent="0.3">
      <c r="A1004" t="s">
        <v>1619</v>
      </c>
      <c r="B1004">
        <v>517</v>
      </c>
      <c r="C1004" t="s">
        <v>386</v>
      </c>
      <c r="D1004" t="s">
        <v>592</v>
      </c>
      <c r="E1004">
        <v>18389</v>
      </c>
      <c r="F1004">
        <v>4862</v>
      </c>
      <c r="G1004">
        <v>16247</v>
      </c>
      <c r="H1004" s="3">
        <v>45079</v>
      </c>
      <c r="I1004" t="s">
        <v>624</v>
      </c>
      <c r="J1004" t="s">
        <v>619</v>
      </c>
      <c r="K1004">
        <v>1110166</v>
      </c>
      <c r="L1004" t="s">
        <v>389</v>
      </c>
    </row>
    <row r="1005" spans="1:12" x14ac:dyDescent="0.3">
      <c r="A1005" t="s">
        <v>1620</v>
      </c>
      <c r="B1005">
        <v>448</v>
      </c>
      <c r="C1005" t="s">
        <v>391</v>
      </c>
      <c r="D1005" t="s">
        <v>573</v>
      </c>
      <c r="E1005">
        <v>33129</v>
      </c>
      <c r="F1005">
        <v>28673</v>
      </c>
      <c r="G1005">
        <v>24115</v>
      </c>
      <c r="H1005" s="3">
        <v>43422</v>
      </c>
      <c r="I1005" t="s">
        <v>617</v>
      </c>
      <c r="J1005" t="s">
        <v>619</v>
      </c>
      <c r="K1005">
        <v>730084</v>
      </c>
      <c r="L1005" t="s">
        <v>393</v>
      </c>
    </row>
    <row r="1006" spans="1:12" x14ac:dyDescent="0.3">
      <c r="A1006" t="s">
        <v>1621</v>
      </c>
      <c r="B1006">
        <v>246</v>
      </c>
      <c r="C1006" t="s">
        <v>285</v>
      </c>
      <c r="D1006" t="s">
        <v>592</v>
      </c>
      <c r="E1006">
        <v>42579</v>
      </c>
      <c r="F1006">
        <v>18396</v>
      </c>
      <c r="G1006">
        <v>35673</v>
      </c>
      <c r="H1006" s="3">
        <v>44026</v>
      </c>
      <c r="I1006" t="s">
        <v>612</v>
      </c>
      <c r="J1006" t="s">
        <v>613</v>
      </c>
      <c r="K1006">
        <v>240005</v>
      </c>
      <c r="L1006" t="s">
        <v>287</v>
      </c>
    </row>
    <row r="1007" spans="1:12" x14ac:dyDescent="0.3">
      <c r="A1007" t="s">
        <v>1622</v>
      </c>
      <c r="B1007">
        <v>369</v>
      </c>
      <c r="C1007" t="s">
        <v>265</v>
      </c>
      <c r="D1007" t="s">
        <v>573</v>
      </c>
      <c r="E1007">
        <v>19210</v>
      </c>
      <c r="F1007">
        <v>29522</v>
      </c>
      <c r="G1007">
        <v>22812</v>
      </c>
      <c r="H1007" s="3">
        <v>43855</v>
      </c>
      <c r="I1007" t="s">
        <v>624</v>
      </c>
      <c r="J1007" t="s">
        <v>619</v>
      </c>
      <c r="K1007">
        <v>30179</v>
      </c>
      <c r="L1007" t="s">
        <v>272</v>
      </c>
    </row>
    <row r="1008" spans="1:12" x14ac:dyDescent="0.3">
      <c r="A1008" t="s">
        <v>1623</v>
      </c>
      <c r="B1008">
        <v>545</v>
      </c>
      <c r="C1008" t="s">
        <v>471</v>
      </c>
      <c r="D1008" t="s">
        <v>573</v>
      </c>
      <c r="E1008">
        <v>19410</v>
      </c>
      <c r="F1008">
        <v>14658</v>
      </c>
      <c r="G1008">
        <v>21932</v>
      </c>
      <c r="H1008" s="3">
        <v>43178</v>
      </c>
      <c r="I1008" t="s">
        <v>612</v>
      </c>
      <c r="J1008" t="s">
        <v>619</v>
      </c>
      <c r="K1008">
        <v>570241</v>
      </c>
      <c r="L1008" t="s">
        <v>477</v>
      </c>
    </row>
    <row r="1009" spans="1:12" x14ac:dyDescent="0.3">
      <c r="A1009" t="s">
        <v>1624</v>
      </c>
      <c r="B1009">
        <v>204</v>
      </c>
      <c r="C1009" t="s">
        <v>409</v>
      </c>
      <c r="D1009" t="s">
        <v>573</v>
      </c>
      <c r="E1009">
        <v>25832</v>
      </c>
      <c r="F1009">
        <v>49315</v>
      </c>
      <c r="G1009">
        <v>22538</v>
      </c>
      <c r="H1009" s="3">
        <v>43713</v>
      </c>
      <c r="I1009" t="s">
        <v>612</v>
      </c>
      <c r="J1009" t="s">
        <v>619</v>
      </c>
      <c r="K1009">
        <v>1030063</v>
      </c>
      <c r="L1009" t="s">
        <v>411</v>
      </c>
    </row>
    <row r="1010" spans="1:12" x14ac:dyDescent="0.3">
      <c r="A1010" t="s">
        <v>1625</v>
      </c>
      <c r="B1010">
        <v>552</v>
      </c>
      <c r="C1010" t="s">
        <v>523</v>
      </c>
      <c r="D1010" t="s">
        <v>589</v>
      </c>
      <c r="E1010">
        <v>26627</v>
      </c>
      <c r="F1010">
        <v>47974</v>
      </c>
      <c r="G1010">
        <v>8803</v>
      </c>
      <c r="H1010" s="3">
        <v>42129</v>
      </c>
      <c r="I1010" t="s">
        <v>615</v>
      </c>
      <c r="J1010" t="s">
        <v>613</v>
      </c>
      <c r="K1010">
        <v>800018</v>
      </c>
      <c r="L1010" t="s">
        <v>526</v>
      </c>
    </row>
    <row r="1011" spans="1:12" x14ac:dyDescent="0.3">
      <c r="A1011" t="s">
        <v>1626</v>
      </c>
      <c r="B1011">
        <v>119</v>
      </c>
      <c r="C1011" t="s">
        <v>310</v>
      </c>
      <c r="D1011" t="s">
        <v>573</v>
      </c>
      <c r="E1011">
        <v>37382</v>
      </c>
      <c r="F1011">
        <v>24979</v>
      </c>
      <c r="G1011">
        <v>12273</v>
      </c>
      <c r="H1011" s="3">
        <v>45189</v>
      </c>
      <c r="I1011" t="s">
        <v>612</v>
      </c>
      <c r="J1011" t="s">
        <v>613</v>
      </c>
      <c r="K1011">
        <v>140056</v>
      </c>
      <c r="L1011" t="s">
        <v>312</v>
      </c>
    </row>
    <row r="1012" spans="1:12" x14ac:dyDescent="0.3">
      <c r="A1012" t="s">
        <v>1627</v>
      </c>
      <c r="B1012">
        <v>439</v>
      </c>
      <c r="C1012" t="s">
        <v>246</v>
      </c>
      <c r="D1012" t="s">
        <v>589</v>
      </c>
      <c r="E1012">
        <v>18758</v>
      </c>
      <c r="F1012">
        <v>14486</v>
      </c>
      <c r="G1012">
        <v>40264</v>
      </c>
      <c r="H1012" s="3">
        <v>43311</v>
      </c>
      <c r="I1012" t="s">
        <v>612</v>
      </c>
      <c r="J1012" t="s">
        <v>613</v>
      </c>
      <c r="K1012">
        <v>110159</v>
      </c>
      <c r="L1012" t="s">
        <v>248</v>
      </c>
    </row>
    <row r="1013" spans="1:12" x14ac:dyDescent="0.3">
      <c r="A1013" t="s">
        <v>1628</v>
      </c>
      <c r="B1013">
        <v>243</v>
      </c>
      <c r="C1013" t="s">
        <v>485</v>
      </c>
      <c r="D1013" t="s">
        <v>573</v>
      </c>
      <c r="E1013">
        <v>27338</v>
      </c>
      <c r="F1013">
        <v>36345</v>
      </c>
      <c r="G1013">
        <v>18809</v>
      </c>
      <c r="H1013" s="3">
        <v>44995</v>
      </c>
      <c r="I1013" t="s">
        <v>612</v>
      </c>
      <c r="J1013" t="s">
        <v>619</v>
      </c>
      <c r="K1013">
        <v>880038</v>
      </c>
      <c r="L1013" t="s">
        <v>487</v>
      </c>
    </row>
    <row r="1014" spans="1:12" x14ac:dyDescent="0.3">
      <c r="A1014" t="s">
        <v>1629</v>
      </c>
      <c r="B1014">
        <v>525</v>
      </c>
      <c r="C1014" t="s">
        <v>523</v>
      </c>
      <c r="D1014" t="s">
        <v>589</v>
      </c>
      <c r="E1014">
        <v>21875</v>
      </c>
      <c r="F1014">
        <v>6041</v>
      </c>
      <c r="G1014">
        <v>26499</v>
      </c>
      <c r="H1014" s="3">
        <v>42015</v>
      </c>
      <c r="I1014" t="s">
        <v>615</v>
      </c>
      <c r="J1014" t="s">
        <v>619</v>
      </c>
      <c r="K1014">
        <v>800018</v>
      </c>
      <c r="L1014" t="s">
        <v>526</v>
      </c>
    </row>
    <row r="1015" spans="1:12" x14ac:dyDescent="0.3">
      <c r="A1015" t="s">
        <v>1630</v>
      </c>
      <c r="B1015">
        <v>585</v>
      </c>
      <c r="C1015" t="s">
        <v>354</v>
      </c>
      <c r="D1015" t="s">
        <v>573</v>
      </c>
      <c r="E1015">
        <v>32844</v>
      </c>
      <c r="F1015">
        <v>47148</v>
      </c>
      <c r="G1015">
        <v>29464</v>
      </c>
      <c r="H1015" s="3">
        <v>45251</v>
      </c>
      <c r="I1015" t="s">
        <v>612</v>
      </c>
      <c r="J1015" t="s">
        <v>619</v>
      </c>
      <c r="K1015">
        <v>70364</v>
      </c>
      <c r="L1015" t="s">
        <v>356</v>
      </c>
    </row>
    <row r="1016" spans="1:12" x14ac:dyDescent="0.3">
      <c r="A1016" t="s">
        <v>1631</v>
      </c>
      <c r="B1016">
        <v>854</v>
      </c>
      <c r="C1016" t="s">
        <v>471</v>
      </c>
      <c r="D1016" t="s">
        <v>573</v>
      </c>
      <c r="E1016">
        <v>7023</v>
      </c>
      <c r="F1016">
        <v>36964</v>
      </c>
      <c r="G1016">
        <v>25041</v>
      </c>
      <c r="H1016" s="3">
        <v>43753</v>
      </c>
      <c r="I1016" t="s">
        <v>612</v>
      </c>
      <c r="J1016" t="s">
        <v>619</v>
      </c>
      <c r="K1016">
        <v>570241</v>
      </c>
      <c r="L1016" t="s">
        <v>477</v>
      </c>
    </row>
    <row r="1017" spans="1:12" x14ac:dyDescent="0.3">
      <c r="A1017" t="s">
        <v>1632</v>
      </c>
      <c r="B1017">
        <v>782</v>
      </c>
      <c r="C1017" t="s">
        <v>485</v>
      </c>
      <c r="D1017" t="s">
        <v>573</v>
      </c>
      <c r="E1017">
        <v>30555</v>
      </c>
      <c r="F1017">
        <v>3446</v>
      </c>
      <c r="G1017">
        <v>20190</v>
      </c>
      <c r="H1017" s="3">
        <v>43137</v>
      </c>
      <c r="I1017" t="s">
        <v>615</v>
      </c>
      <c r="J1017" t="s">
        <v>619</v>
      </c>
      <c r="K1017">
        <v>880038</v>
      </c>
      <c r="L1017" t="s">
        <v>487</v>
      </c>
    </row>
    <row r="1018" spans="1:12" x14ac:dyDescent="0.3">
      <c r="A1018" t="s">
        <v>1633</v>
      </c>
      <c r="B1018">
        <v>886</v>
      </c>
      <c r="C1018" t="s">
        <v>249</v>
      </c>
      <c r="D1018" t="s">
        <v>573</v>
      </c>
      <c r="E1018">
        <v>19209</v>
      </c>
      <c r="F1018">
        <v>23718</v>
      </c>
      <c r="G1018">
        <v>20008</v>
      </c>
      <c r="H1018" s="3">
        <v>43915</v>
      </c>
      <c r="I1018" t="s">
        <v>612</v>
      </c>
      <c r="J1018" t="s">
        <v>613</v>
      </c>
      <c r="K1018">
        <v>910182</v>
      </c>
      <c r="L1018" t="s">
        <v>257</v>
      </c>
    </row>
    <row r="1019" spans="1:12" x14ac:dyDescent="0.3">
      <c r="A1019" t="s">
        <v>1634</v>
      </c>
      <c r="B1019">
        <v>769</v>
      </c>
      <c r="C1019" t="s">
        <v>243</v>
      </c>
      <c r="D1019" t="s">
        <v>573</v>
      </c>
      <c r="E1019">
        <v>34927</v>
      </c>
      <c r="F1019">
        <v>24286</v>
      </c>
      <c r="G1019">
        <v>3586</v>
      </c>
      <c r="H1019" s="3">
        <v>42190</v>
      </c>
      <c r="I1019" t="s">
        <v>624</v>
      </c>
      <c r="J1019" t="s">
        <v>619</v>
      </c>
      <c r="K1019">
        <v>160051</v>
      </c>
      <c r="L1019" t="s">
        <v>245</v>
      </c>
    </row>
    <row r="1020" spans="1:12" x14ac:dyDescent="0.3">
      <c r="A1020" t="s">
        <v>1635</v>
      </c>
      <c r="B1020">
        <v>812</v>
      </c>
      <c r="C1020" t="s">
        <v>485</v>
      </c>
      <c r="D1020" t="s">
        <v>587</v>
      </c>
      <c r="E1020">
        <v>47998</v>
      </c>
      <c r="F1020">
        <v>26014</v>
      </c>
      <c r="G1020">
        <v>38322</v>
      </c>
      <c r="H1020" s="3">
        <v>42854</v>
      </c>
      <c r="I1020" t="s">
        <v>624</v>
      </c>
      <c r="J1020" t="s">
        <v>613</v>
      </c>
      <c r="K1020">
        <v>880038</v>
      </c>
      <c r="L1020" t="s">
        <v>487</v>
      </c>
    </row>
    <row r="1021" spans="1:12" x14ac:dyDescent="0.3">
      <c r="A1021" t="s">
        <v>1636</v>
      </c>
      <c r="B1021">
        <v>956</v>
      </c>
      <c r="C1021" t="s">
        <v>505</v>
      </c>
      <c r="D1021" t="s">
        <v>573</v>
      </c>
      <c r="E1021">
        <v>40511</v>
      </c>
      <c r="F1021">
        <v>43513</v>
      </c>
      <c r="G1021">
        <v>44572</v>
      </c>
      <c r="H1021" s="3">
        <v>43535</v>
      </c>
      <c r="I1021" t="s">
        <v>617</v>
      </c>
      <c r="J1021" t="s">
        <v>619</v>
      </c>
      <c r="K1021">
        <v>380112</v>
      </c>
      <c r="L1021" t="s">
        <v>507</v>
      </c>
    </row>
    <row r="1022" spans="1:12" x14ac:dyDescent="0.3">
      <c r="A1022" t="s">
        <v>1637</v>
      </c>
      <c r="B1022">
        <v>898</v>
      </c>
      <c r="C1022" t="s">
        <v>354</v>
      </c>
      <c r="D1022" t="s">
        <v>589</v>
      </c>
      <c r="E1022">
        <v>19293</v>
      </c>
      <c r="F1022">
        <v>11325</v>
      </c>
      <c r="G1022">
        <v>32174</v>
      </c>
      <c r="H1022" s="3">
        <v>44351</v>
      </c>
      <c r="I1022" t="s">
        <v>612</v>
      </c>
      <c r="J1022" t="s">
        <v>619</v>
      </c>
      <c r="K1022">
        <v>70364</v>
      </c>
      <c r="L1022" t="s">
        <v>356</v>
      </c>
    </row>
    <row r="1023" spans="1:12" x14ac:dyDescent="0.3">
      <c r="A1023" t="s">
        <v>1638</v>
      </c>
      <c r="B1023">
        <v>670</v>
      </c>
      <c r="C1023" t="s">
        <v>409</v>
      </c>
      <c r="D1023" t="s">
        <v>589</v>
      </c>
      <c r="E1023">
        <v>32630</v>
      </c>
      <c r="F1023">
        <v>47407</v>
      </c>
      <c r="G1023">
        <v>4589</v>
      </c>
      <c r="H1023" s="3">
        <v>42461</v>
      </c>
      <c r="I1023" t="s">
        <v>615</v>
      </c>
      <c r="J1023" t="s">
        <v>619</v>
      </c>
      <c r="K1023">
        <v>1030063</v>
      </c>
      <c r="L1023" t="s">
        <v>411</v>
      </c>
    </row>
    <row r="1024" spans="1:12" x14ac:dyDescent="0.3">
      <c r="A1024" t="s">
        <v>1639</v>
      </c>
      <c r="B1024">
        <v>368</v>
      </c>
      <c r="C1024" t="s">
        <v>265</v>
      </c>
      <c r="D1024" t="s">
        <v>589</v>
      </c>
      <c r="E1024">
        <v>41365</v>
      </c>
      <c r="F1024">
        <v>41454</v>
      </c>
      <c r="G1024">
        <v>24851</v>
      </c>
      <c r="H1024" s="3">
        <v>42026</v>
      </c>
      <c r="I1024" t="s">
        <v>612</v>
      </c>
      <c r="J1024" t="s">
        <v>613</v>
      </c>
      <c r="K1024">
        <v>30179</v>
      </c>
      <c r="L1024" t="s">
        <v>272</v>
      </c>
    </row>
    <row r="1025" spans="1:12" x14ac:dyDescent="0.3">
      <c r="A1025" t="s">
        <v>1640</v>
      </c>
      <c r="B1025">
        <v>751</v>
      </c>
      <c r="C1025" t="s">
        <v>330</v>
      </c>
      <c r="D1025" t="s">
        <v>573</v>
      </c>
      <c r="E1025">
        <v>23130</v>
      </c>
      <c r="F1025">
        <v>5226</v>
      </c>
      <c r="G1025">
        <v>5641</v>
      </c>
      <c r="H1025" s="3">
        <v>43212</v>
      </c>
      <c r="I1025" t="s">
        <v>612</v>
      </c>
      <c r="J1025" t="s">
        <v>619</v>
      </c>
      <c r="K1025">
        <v>690076</v>
      </c>
      <c r="L1025" t="s">
        <v>337</v>
      </c>
    </row>
    <row r="1026" spans="1:12" x14ac:dyDescent="0.3">
      <c r="A1026" t="s">
        <v>1641</v>
      </c>
      <c r="B1026">
        <v>622</v>
      </c>
      <c r="C1026" t="s">
        <v>402</v>
      </c>
      <c r="D1026" t="s">
        <v>573</v>
      </c>
      <c r="E1026">
        <v>44056</v>
      </c>
      <c r="F1026">
        <v>15186</v>
      </c>
      <c r="G1026">
        <v>32691</v>
      </c>
      <c r="H1026" s="3">
        <v>43413</v>
      </c>
      <c r="I1026" t="s">
        <v>615</v>
      </c>
      <c r="J1026" t="s">
        <v>619</v>
      </c>
      <c r="K1026">
        <v>720081</v>
      </c>
      <c r="L1026" t="s">
        <v>406</v>
      </c>
    </row>
    <row r="1027" spans="1:12" x14ac:dyDescent="0.3">
      <c r="A1027" t="s">
        <v>1642</v>
      </c>
      <c r="B1027">
        <v>287</v>
      </c>
      <c r="C1027" t="s">
        <v>294</v>
      </c>
      <c r="D1027" t="s">
        <v>573</v>
      </c>
      <c r="E1027">
        <v>36843</v>
      </c>
      <c r="F1027">
        <v>46463</v>
      </c>
      <c r="G1027">
        <v>10759</v>
      </c>
      <c r="H1027" s="3">
        <v>44489</v>
      </c>
      <c r="I1027" t="s">
        <v>612</v>
      </c>
      <c r="J1027" t="s">
        <v>619</v>
      </c>
      <c r="K1027">
        <v>90149</v>
      </c>
      <c r="L1027" t="s">
        <v>296</v>
      </c>
    </row>
    <row r="1028" spans="1:12" x14ac:dyDescent="0.3">
      <c r="A1028" t="s">
        <v>1643</v>
      </c>
      <c r="B1028">
        <v>207</v>
      </c>
      <c r="C1028" t="s">
        <v>350</v>
      </c>
      <c r="D1028" t="s">
        <v>573</v>
      </c>
      <c r="E1028">
        <v>28578</v>
      </c>
      <c r="F1028">
        <v>19592</v>
      </c>
      <c r="G1028">
        <v>3410</v>
      </c>
      <c r="H1028" s="3">
        <v>45256</v>
      </c>
      <c r="I1028" t="s">
        <v>615</v>
      </c>
      <c r="J1028" t="s">
        <v>619</v>
      </c>
      <c r="K1028">
        <v>700013</v>
      </c>
      <c r="L1028" t="s">
        <v>351</v>
      </c>
    </row>
    <row r="1029" spans="1:12" x14ac:dyDescent="0.3">
      <c r="A1029" t="s">
        <v>1644</v>
      </c>
      <c r="B1029">
        <v>57</v>
      </c>
      <c r="C1029" t="s">
        <v>386</v>
      </c>
      <c r="D1029" t="s">
        <v>589</v>
      </c>
      <c r="E1029">
        <v>2956</v>
      </c>
      <c r="F1029">
        <v>28903</v>
      </c>
      <c r="G1029">
        <v>40169</v>
      </c>
      <c r="H1029" s="3">
        <v>43843</v>
      </c>
      <c r="I1029" t="s">
        <v>615</v>
      </c>
      <c r="J1029" t="s">
        <v>619</v>
      </c>
      <c r="K1029">
        <v>1110166</v>
      </c>
      <c r="L1029" t="s">
        <v>389</v>
      </c>
    </row>
    <row r="1030" spans="1:12" x14ac:dyDescent="0.3">
      <c r="A1030" t="s">
        <v>1645</v>
      </c>
      <c r="B1030">
        <v>159</v>
      </c>
      <c r="C1030" t="s">
        <v>324</v>
      </c>
      <c r="D1030" t="s">
        <v>592</v>
      </c>
      <c r="E1030">
        <v>20574</v>
      </c>
      <c r="F1030">
        <v>5261</v>
      </c>
      <c r="G1030">
        <v>42797</v>
      </c>
      <c r="H1030" s="3">
        <v>44805</v>
      </c>
      <c r="I1030" t="s">
        <v>624</v>
      </c>
      <c r="J1030" t="s">
        <v>619</v>
      </c>
      <c r="K1030">
        <v>710002</v>
      </c>
      <c r="L1030" t="s">
        <v>329</v>
      </c>
    </row>
    <row r="1031" spans="1:12" x14ac:dyDescent="0.3">
      <c r="A1031" t="s">
        <v>1646</v>
      </c>
      <c r="B1031">
        <v>25</v>
      </c>
      <c r="C1031" t="s">
        <v>249</v>
      </c>
      <c r="D1031" t="s">
        <v>573</v>
      </c>
      <c r="E1031">
        <v>28014</v>
      </c>
      <c r="F1031">
        <v>40607</v>
      </c>
      <c r="G1031">
        <v>34596</v>
      </c>
      <c r="H1031" s="3">
        <v>44083</v>
      </c>
      <c r="I1031" t="s">
        <v>612</v>
      </c>
      <c r="J1031" t="s">
        <v>619</v>
      </c>
      <c r="K1031">
        <v>910182</v>
      </c>
      <c r="L1031" t="s">
        <v>257</v>
      </c>
    </row>
    <row r="1032" spans="1:12" x14ac:dyDescent="0.3">
      <c r="A1032" t="s">
        <v>1647</v>
      </c>
      <c r="B1032">
        <v>222</v>
      </c>
      <c r="C1032" t="s">
        <v>502</v>
      </c>
      <c r="D1032" t="s">
        <v>589</v>
      </c>
      <c r="E1032">
        <v>43258</v>
      </c>
      <c r="F1032">
        <v>48740</v>
      </c>
      <c r="G1032">
        <v>36036</v>
      </c>
      <c r="H1032" s="3">
        <v>45087</v>
      </c>
      <c r="I1032" t="s">
        <v>612</v>
      </c>
      <c r="J1032" t="s">
        <v>613</v>
      </c>
      <c r="K1032">
        <v>610198</v>
      </c>
      <c r="L1032" t="s">
        <v>504</v>
      </c>
    </row>
    <row r="1033" spans="1:12" x14ac:dyDescent="0.3">
      <c r="A1033" t="s">
        <v>1648</v>
      </c>
      <c r="B1033">
        <v>941</v>
      </c>
      <c r="C1033" t="s">
        <v>548</v>
      </c>
      <c r="D1033" t="s">
        <v>573</v>
      </c>
      <c r="E1033">
        <v>15908</v>
      </c>
      <c r="F1033">
        <v>8106</v>
      </c>
      <c r="G1033">
        <v>32080</v>
      </c>
      <c r="H1033" s="3">
        <v>43517</v>
      </c>
      <c r="I1033" t="s">
        <v>615</v>
      </c>
      <c r="J1033" t="s">
        <v>619</v>
      </c>
      <c r="K1033">
        <v>680026</v>
      </c>
      <c r="L1033" t="s">
        <v>551</v>
      </c>
    </row>
    <row r="1034" spans="1:12" x14ac:dyDescent="0.3">
      <c r="A1034" t="s">
        <v>1649</v>
      </c>
      <c r="B1034">
        <v>601</v>
      </c>
      <c r="C1034" t="s">
        <v>265</v>
      </c>
      <c r="D1034" t="s">
        <v>573</v>
      </c>
      <c r="E1034">
        <v>38750</v>
      </c>
      <c r="F1034">
        <v>15840</v>
      </c>
      <c r="G1034">
        <v>15507</v>
      </c>
      <c r="H1034" s="3">
        <v>43810</v>
      </c>
      <c r="I1034" t="s">
        <v>615</v>
      </c>
      <c r="J1034" t="s">
        <v>613</v>
      </c>
      <c r="K1034">
        <v>30179</v>
      </c>
      <c r="L1034" t="s">
        <v>272</v>
      </c>
    </row>
    <row r="1035" spans="1:12" x14ac:dyDescent="0.3">
      <c r="A1035" t="s">
        <v>1650</v>
      </c>
      <c r="B1035">
        <v>443</v>
      </c>
      <c r="C1035" t="s">
        <v>243</v>
      </c>
      <c r="D1035" t="s">
        <v>573</v>
      </c>
      <c r="E1035">
        <v>39991</v>
      </c>
      <c r="F1035">
        <v>33756</v>
      </c>
      <c r="G1035">
        <v>15899</v>
      </c>
      <c r="H1035" s="3">
        <v>44837</v>
      </c>
      <c r="I1035" t="s">
        <v>612</v>
      </c>
      <c r="J1035" t="s">
        <v>619</v>
      </c>
      <c r="K1035">
        <v>160051</v>
      </c>
      <c r="L1035" t="s">
        <v>245</v>
      </c>
    </row>
    <row r="1036" spans="1:12" x14ac:dyDescent="0.3">
      <c r="A1036" t="s">
        <v>1651</v>
      </c>
      <c r="B1036">
        <v>55</v>
      </c>
      <c r="C1036" t="s">
        <v>265</v>
      </c>
      <c r="D1036" t="s">
        <v>589</v>
      </c>
      <c r="E1036">
        <v>46358</v>
      </c>
      <c r="F1036">
        <v>7548</v>
      </c>
      <c r="G1036">
        <v>14180</v>
      </c>
      <c r="H1036" s="3">
        <v>42578</v>
      </c>
      <c r="I1036" t="s">
        <v>615</v>
      </c>
      <c r="J1036" t="s">
        <v>619</v>
      </c>
      <c r="K1036">
        <v>30179</v>
      </c>
      <c r="L1036" t="s">
        <v>272</v>
      </c>
    </row>
    <row r="1037" spans="1:12" x14ac:dyDescent="0.3">
      <c r="A1037" t="s">
        <v>1652</v>
      </c>
      <c r="B1037">
        <v>714</v>
      </c>
      <c r="C1037" t="s">
        <v>350</v>
      </c>
      <c r="D1037" t="s">
        <v>573</v>
      </c>
      <c r="E1037">
        <v>34671</v>
      </c>
      <c r="F1037">
        <v>14691</v>
      </c>
      <c r="G1037">
        <v>3456</v>
      </c>
      <c r="H1037" s="3">
        <v>45153</v>
      </c>
      <c r="I1037" t="s">
        <v>624</v>
      </c>
      <c r="J1037" t="s">
        <v>619</v>
      </c>
      <c r="K1037">
        <v>700013</v>
      </c>
      <c r="L1037" t="s">
        <v>351</v>
      </c>
    </row>
    <row r="1038" spans="1:12" x14ac:dyDescent="0.3">
      <c r="A1038" t="s">
        <v>1653</v>
      </c>
      <c r="B1038">
        <v>389</v>
      </c>
      <c r="C1038" t="s">
        <v>233</v>
      </c>
      <c r="D1038" t="s">
        <v>589</v>
      </c>
      <c r="E1038">
        <v>5020</v>
      </c>
      <c r="F1038">
        <v>29254</v>
      </c>
      <c r="G1038">
        <v>32304</v>
      </c>
      <c r="H1038" s="3">
        <v>42308</v>
      </c>
      <c r="I1038" t="s">
        <v>612</v>
      </c>
      <c r="J1038" t="s">
        <v>613</v>
      </c>
      <c r="K1038">
        <v>100186</v>
      </c>
      <c r="L1038" t="s">
        <v>240</v>
      </c>
    </row>
    <row r="1039" spans="1:12" x14ac:dyDescent="0.3">
      <c r="A1039" t="s">
        <v>1654</v>
      </c>
      <c r="B1039">
        <v>189</v>
      </c>
      <c r="C1039" t="s">
        <v>350</v>
      </c>
      <c r="D1039" t="s">
        <v>589</v>
      </c>
      <c r="E1039">
        <v>42328</v>
      </c>
      <c r="F1039">
        <v>4959</v>
      </c>
      <c r="G1039">
        <v>22137</v>
      </c>
      <c r="H1039" s="3">
        <v>42788</v>
      </c>
      <c r="I1039" t="s">
        <v>615</v>
      </c>
      <c r="J1039" t="s">
        <v>619</v>
      </c>
      <c r="K1039">
        <v>700013</v>
      </c>
      <c r="L1039" t="s">
        <v>351</v>
      </c>
    </row>
    <row r="1040" spans="1:12" x14ac:dyDescent="0.3">
      <c r="A1040" t="s">
        <v>1655</v>
      </c>
      <c r="B1040">
        <v>928</v>
      </c>
      <c r="C1040" t="s">
        <v>249</v>
      </c>
      <c r="D1040" t="s">
        <v>589</v>
      </c>
      <c r="E1040">
        <v>38020</v>
      </c>
      <c r="F1040">
        <v>35051</v>
      </c>
      <c r="G1040">
        <v>3690</v>
      </c>
      <c r="H1040" s="3">
        <v>43381</v>
      </c>
      <c r="I1040" t="s">
        <v>615</v>
      </c>
      <c r="J1040" t="s">
        <v>619</v>
      </c>
      <c r="K1040">
        <v>910182</v>
      </c>
      <c r="L1040" t="s">
        <v>257</v>
      </c>
    </row>
    <row r="1041" spans="1:12" x14ac:dyDescent="0.3">
      <c r="A1041" t="s">
        <v>1656</v>
      </c>
      <c r="B1041">
        <v>826</v>
      </c>
      <c r="C1041" t="s">
        <v>251</v>
      </c>
      <c r="D1041" t="s">
        <v>573</v>
      </c>
      <c r="E1041">
        <v>19508</v>
      </c>
      <c r="F1041">
        <v>17909</v>
      </c>
      <c r="G1041">
        <v>15121</v>
      </c>
      <c r="H1041" s="3">
        <v>44487</v>
      </c>
      <c r="I1041" t="s">
        <v>612</v>
      </c>
      <c r="J1041" t="s">
        <v>613</v>
      </c>
      <c r="K1041">
        <v>10068</v>
      </c>
      <c r="L1041" t="s">
        <v>319</v>
      </c>
    </row>
    <row r="1042" spans="1:12" x14ac:dyDescent="0.3">
      <c r="A1042" t="s">
        <v>1657</v>
      </c>
      <c r="B1042">
        <v>845</v>
      </c>
      <c r="C1042" t="s">
        <v>350</v>
      </c>
      <c r="D1042" t="s">
        <v>573</v>
      </c>
      <c r="E1042">
        <v>34014</v>
      </c>
      <c r="F1042">
        <v>27396</v>
      </c>
      <c r="G1042">
        <v>15324</v>
      </c>
      <c r="H1042" s="3">
        <v>43008</v>
      </c>
      <c r="I1042" t="s">
        <v>615</v>
      </c>
      <c r="J1042" t="s">
        <v>613</v>
      </c>
      <c r="K1042">
        <v>700013</v>
      </c>
      <c r="L1042" t="s">
        <v>351</v>
      </c>
    </row>
    <row r="1043" spans="1:12" x14ac:dyDescent="0.3">
      <c r="A1043" t="s">
        <v>1658</v>
      </c>
      <c r="B1043">
        <v>711</v>
      </c>
      <c r="C1043" t="s">
        <v>409</v>
      </c>
      <c r="D1043" t="s">
        <v>573</v>
      </c>
      <c r="E1043">
        <v>13466</v>
      </c>
      <c r="F1043">
        <v>43078</v>
      </c>
      <c r="G1043">
        <v>16453</v>
      </c>
      <c r="H1043" s="3">
        <v>43408</v>
      </c>
      <c r="I1043" t="s">
        <v>612</v>
      </c>
      <c r="J1043" t="s">
        <v>613</v>
      </c>
      <c r="K1043">
        <v>1030063</v>
      </c>
      <c r="L1043" t="s">
        <v>411</v>
      </c>
    </row>
    <row r="1044" spans="1:12" x14ac:dyDescent="0.3">
      <c r="A1044" t="s">
        <v>1659</v>
      </c>
      <c r="B1044">
        <v>629</v>
      </c>
      <c r="C1044" t="s">
        <v>471</v>
      </c>
      <c r="D1044" t="s">
        <v>602</v>
      </c>
      <c r="E1044">
        <v>34835</v>
      </c>
      <c r="F1044">
        <v>40343</v>
      </c>
      <c r="G1044">
        <v>39481</v>
      </c>
      <c r="H1044" s="3">
        <v>45056</v>
      </c>
      <c r="I1044" t="s">
        <v>612</v>
      </c>
      <c r="J1044" t="s">
        <v>619</v>
      </c>
      <c r="K1044">
        <v>570241</v>
      </c>
      <c r="L1044" t="s">
        <v>477</v>
      </c>
    </row>
    <row r="1045" spans="1:12" x14ac:dyDescent="0.3">
      <c r="A1045" t="s">
        <v>1660</v>
      </c>
      <c r="B1045">
        <v>21</v>
      </c>
      <c r="C1045" t="s">
        <v>488</v>
      </c>
      <c r="D1045" t="s">
        <v>573</v>
      </c>
      <c r="E1045">
        <v>15321</v>
      </c>
      <c r="F1045">
        <v>43886</v>
      </c>
      <c r="G1045">
        <v>31259</v>
      </c>
      <c r="H1045" s="3">
        <v>44315</v>
      </c>
      <c r="I1045" t="s">
        <v>612</v>
      </c>
      <c r="J1045" t="s">
        <v>613</v>
      </c>
      <c r="K1045">
        <v>740048</v>
      </c>
      <c r="L1045" t="s">
        <v>491</v>
      </c>
    </row>
    <row r="1046" spans="1:12" x14ac:dyDescent="0.3">
      <c r="A1046" t="s">
        <v>1661</v>
      </c>
      <c r="B1046">
        <v>950</v>
      </c>
      <c r="C1046" t="s">
        <v>249</v>
      </c>
      <c r="D1046" t="s">
        <v>592</v>
      </c>
      <c r="E1046">
        <v>42107</v>
      </c>
      <c r="F1046">
        <v>11632</v>
      </c>
      <c r="G1046">
        <v>40236</v>
      </c>
      <c r="H1046" s="3">
        <v>42825</v>
      </c>
      <c r="I1046" t="s">
        <v>612</v>
      </c>
      <c r="J1046" t="s">
        <v>619</v>
      </c>
      <c r="K1046">
        <v>910182</v>
      </c>
      <c r="L1046" t="s">
        <v>257</v>
      </c>
    </row>
    <row r="1047" spans="1:12" x14ac:dyDescent="0.3">
      <c r="A1047" t="s">
        <v>1662</v>
      </c>
      <c r="B1047">
        <v>893</v>
      </c>
      <c r="C1047" t="s">
        <v>249</v>
      </c>
      <c r="D1047" t="s">
        <v>573</v>
      </c>
      <c r="E1047">
        <v>11646</v>
      </c>
      <c r="F1047">
        <v>38874</v>
      </c>
      <c r="G1047">
        <v>44068</v>
      </c>
      <c r="H1047" s="3">
        <v>43923</v>
      </c>
      <c r="I1047" t="s">
        <v>612</v>
      </c>
      <c r="J1047" t="s">
        <v>613</v>
      </c>
      <c r="K1047">
        <v>910182</v>
      </c>
      <c r="L1047" t="s">
        <v>257</v>
      </c>
    </row>
    <row r="1048" spans="1:12" x14ac:dyDescent="0.3">
      <c r="A1048" t="s">
        <v>1663</v>
      </c>
      <c r="B1048">
        <v>228</v>
      </c>
      <c r="C1048" t="s">
        <v>391</v>
      </c>
      <c r="D1048" t="s">
        <v>589</v>
      </c>
      <c r="E1048">
        <v>20731</v>
      </c>
      <c r="F1048">
        <v>33342</v>
      </c>
      <c r="G1048">
        <v>23508</v>
      </c>
      <c r="H1048" s="3">
        <v>42075</v>
      </c>
      <c r="I1048" t="s">
        <v>612</v>
      </c>
      <c r="J1048" t="s">
        <v>619</v>
      </c>
      <c r="K1048">
        <v>730084</v>
      </c>
      <c r="L1048" t="s">
        <v>393</v>
      </c>
    </row>
    <row r="1049" spans="1:12" x14ac:dyDescent="0.3">
      <c r="A1049" t="s">
        <v>1664</v>
      </c>
      <c r="B1049">
        <v>131</v>
      </c>
      <c r="C1049" t="s">
        <v>559</v>
      </c>
      <c r="D1049" t="s">
        <v>587</v>
      </c>
      <c r="E1049">
        <v>30292</v>
      </c>
      <c r="F1049">
        <v>46886</v>
      </c>
      <c r="G1049">
        <v>23285</v>
      </c>
      <c r="H1049" s="3">
        <v>44745</v>
      </c>
      <c r="I1049" t="s">
        <v>612</v>
      </c>
      <c r="J1049" t="s">
        <v>619</v>
      </c>
      <c r="K1049">
        <v>670106</v>
      </c>
      <c r="L1049" t="s">
        <v>561</v>
      </c>
    </row>
    <row r="1050" spans="1:12" x14ac:dyDescent="0.3">
      <c r="A1050" t="s">
        <v>1665</v>
      </c>
      <c r="B1050">
        <v>961</v>
      </c>
      <c r="C1050" t="s">
        <v>422</v>
      </c>
      <c r="D1050" t="s">
        <v>602</v>
      </c>
      <c r="E1050">
        <v>20315</v>
      </c>
      <c r="F1050">
        <v>37859</v>
      </c>
      <c r="G1050">
        <v>31028</v>
      </c>
      <c r="H1050" s="3">
        <v>42177</v>
      </c>
      <c r="I1050" t="s">
        <v>624</v>
      </c>
      <c r="J1050" t="s">
        <v>613</v>
      </c>
      <c r="K1050">
        <v>120676</v>
      </c>
      <c r="L1050" t="s">
        <v>423</v>
      </c>
    </row>
    <row r="1051" spans="1:12" x14ac:dyDescent="0.3">
      <c r="A1051" t="s">
        <v>1666</v>
      </c>
      <c r="B1051">
        <v>333</v>
      </c>
      <c r="C1051" t="s">
        <v>559</v>
      </c>
      <c r="D1051" t="s">
        <v>589</v>
      </c>
      <c r="E1051">
        <v>13846</v>
      </c>
      <c r="F1051">
        <v>20542</v>
      </c>
      <c r="G1051">
        <v>44694</v>
      </c>
      <c r="H1051" s="3">
        <v>44107</v>
      </c>
      <c r="I1051" t="s">
        <v>624</v>
      </c>
      <c r="J1051" t="s">
        <v>619</v>
      </c>
      <c r="K1051">
        <v>670106</v>
      </c>
      <c r="L1051" t="s">
        <v>561</v>
      </c>
    </row>
    <row r="1052" spans="1:12" x14ac:dyDescent="0.3">
      <c r="A1052" t="s">
        <v>1667</v>
      </c>
      <c r="B1052">
        <v>274</v>
      </c>
      <c r="C1052" t="s">
        <v>350</v>
      </c>
      <c r="D1052" t="s">
        <v>589</v>
      </c>
      <c r="E1052">
        <v>45642</v>
      </c>
      <c r="F1052">
        <v>48751</v>
      </c>
      <c r="G1052">
        <v>5153</v>
      </c>
      <c r="H1052" s="3">
        <v>45017</v>
      </c>
      <c r="I1052" t="s">
        <v>624</v>
      </c>
      <c r="J1052" t="s">
        <v>619</v>
      </c>
      <c r="K1052">
        <v>700013</v>
      </c>
      <c r="L1052" t="s">
        <v>351</v>
      </c>
    </row>
    <row r="1053" spans="1:12" x14ac:dyDescent="0.3">
      <c r="A1053" t="s">
        <v>1668</v>
      </c>
      <c r="B1053">
        <v>234</v>
      </c>
      <c r="C1053" t="s">
        <v>265</v>
      </c>
      <c r="D1053" t="s">
        <v>573</v>
      </c>
      <c r="E1053">
        <v>7038</v>
      </c>
      <c r="F1053">
        <v>15683</v>
      </c>
      <c r="G1053">
        <v>24693</v>
      </c>
      <c r="H1053" s="3">
        <v>45170</v>
      </c>
      <c r="I1053" t="s">
        <v>612</v>
      </c>
      <c r="J1053" t="s">
        <v>619</v>
      </c>
      <c r="K1053">
        <v>30179</v>
      </c>
      <c r="L1053" t="s">
        <v>272</v>
      </c>
    </row>
    <row r="1054" spans="1:12" x14ac:dyDescent="0.3">
      <c r="A1054" t="s">
        <v>1669</v>
      </c>
      <c r="B1054">
        <v>853</v>
      </c>
      <c r="C1054" t="s">
        <v>409</v>
      </c>
      <c r="D1054" t="s">
        <v>573</v>
      </c>
      <c r="E1054">
        <v>20274</v>
      </c>
      <c r="F1054">
        <v>39737</v>
      </c>
      <c r="G1054">
        <v>25719</v>
      </c>
      <c r="H1054" s="3">
        <v>44249</v>
      </c>
      <c r="I1054" t="s">
        <v>612</v>
      </c>
      <c r="J1054" t="s">
        <v>613</v>
      </c>
      <c r="K1054">
        <v>1030063</v>
      </c>
      <c r="L1054" t="s">
        <v>411</v>
      </c>
    </row>
    <row r="1055" spans="1:12" x14ac:dyDescent="0.3">
      <c r="A1055" t="s">
        <v>1670</v>
      </c>
      <c r="B1055">
        <v>783</v>
      </c>
      <c r="C1055" t="s">
        <v>422</v>
      </c>
      <c r="D1055" t="s">
        <v>573</v>
      </c>
      <c r="E1055">
        <v>7178</v>
      </c>
      <c r="F1055">
        <v>36322</v>
      </c>
      <c r="G1055">
        <v>41726</v>
      </c>
      <c r="H1055" s="3">
        <v>44916</v>
      </c>
      <c r="I1055" t="s">
        <v>615</v>
      </c>
      <c r="J1055" t="s">
        <v>613</v>
      </c>
      <c r="K1055">
        <v>120676</v>
      </c>
      <c r="L1055" t="s">
        <v>423</v>
      </c>
    </row>
    <row r="1056" spans="1:12" x14ac:dyDescent="0.3">
      <c r="A1056" t="s">
        <v>1671</v>
      </c>
      <c r="B1056">
        <v>282</v>
      </c>
      <c r="C1056" t="s">
        <v>422</v>
      </c>
      <c r="D1056" t="s">
        <v>587</v>
      </c>
      <c r="E1056">
        <v>13785</v>
      </c>
      <c r="F1056">
        <v>30142</v>
      </c>
      <c r="G1056">
        <v>23943</v>
      </c>
      <c r="H1056" s="3">
        <v>44093</v>
      </c>
      <c r="I1056" t="s">
        <v>612</v>
      </c>
      <c r="J1056" t="s">
        <v>619</v>
      </c>
      <c r="K1056">
        <v>120676</v>
      </c>
      <c r="L1056" t="s">
        <v>423</v>
      </c>
    </row>
    <row r="1057" spans="1:12" x14ac:dyDescent="0.3">
      <c r="A1057" t="s">
        <v>1672</v>
      </c>
      <c r="B1057">
        <v>845</v>
      </c>
      <c r="C1057" t="s">
        <v>409</v>
      </c>
      <c r="D1057" t="s">
        <v>573</v>
      </c>
      <c r="E1057">
        <v>21273</v>
      </c>
      <c r="F1057">
        <v>5645</v>
      </c>
      <c r="G1057">
        <v>1841</v>
      </c>
      <c r="H1057" s="3">
        <v>45118</v>
      </c>
      <c r="I1057" t="s">
        <v>612</v>
      </c>
      <c r="J1057" t="s">
        <v>619</v>
      </c>
      <c r="K1057">
        <v>1030063</v>
      </c>
      <c r="L1057" t="s">
        <v>411</v>
      </c>
    </row>
    <row r="1058" spans="1:12" x14ac:dyDescent="0.3">
      <c r="A1058" t="s">
        <v>1673</v>
      </c>
      <c r="B1058">
        <v>482</v>
      </c>
      <c r="C1058" t="s">
        <v>422</v>
      </c>
      <c r="D1058" t="s">
        <v>573</v>
      </c>
      <c r="E1058">
        <v>26581</v>
      </c>
      <c r="F1058">
        <v>43034</v>
      </c>
      <c r="G1058">
        <v>30148</v>
      </c>
      <c r="H1058" s="3">
        <v>43925</v>
      </c>
      <c r="I1058" t="s">
        <v>617</v>
      </c>
      <c r="J1058" t="s">
        <v>619</v>
      </c>
      <c r="K1058">
        <v>120676</v>
      </c>
      <c r="L1058" t="s">
        <v>423</v>
      </c>
    </row>
    <row r="1059" spans="1:12" x14ac:dyDescent="0.3">
      <c r="A1059" t="s">
        <v>1674</v>
      </c>
      <c r="B1059">
        <v>65</v>
      </c>
      <c r="C1059" t="s">
        <v>278</v>
      </c>
      <c r="D1059" t="s">
        <v>587</v>
      </c>
      <c r="E1059">
        <v>38033</v>
      </c>
      <c r="F1059">
        <v>13138</v>
      </c>
      <c r="G1059">
        <v>33844</v>
      </c>
      <c r="H1059" s="3">
        <v>42662</v>
      </c>
      <c r="I1059" t="s">
        <v>615</v>
      </c>
      <c r="J1059" t="s">
        <v>613</v>
      </c>
      <c r="K1059">
        <v>20242</v>
      </c>
      <c r="L1059" t="s">
        <v>284</v>
      </c>
    </row>
    <row r="1060" spans="1:12" x14ac:dyDescent="0.3">
      <c r="A1060" t="s">
        <v>1675</v>
      </c>
      <c r="B1060">
        <v>717</v>
      </c>
      <c r="C1060" t="s">
        <v>409</v>
      </c>
      <c r="D1060" t="s">
        <v>573</v>
      </c>
      <c r="E1060">
        <v>6584</v>
      </c>
      <c r="F1060">
        <v>5557</v>
      </c>
      <c r="G1060">
        <v>3135</v>
      </c>
      <c r="H1060" s="3">
        <v>43151</v>
      </c>
      <c r="I1060" t="s">
        <v>612</v>
      </c>
      <c r="J1060" t="s">
        <v>619</v>
      </c>
      <c r="K1060">
        <v>1030063</v>
      </c>
      <c r="L1060" t="s">
        <v>411</v>
      </c>
    </row>
    <row r="1061" spans="1:12" x14ac:dyDescent="0.3">
      <c r="A1061" t="s">
        <v>1676</v>
      </c>
      <c r="B1061">
        <v>257</v>
      </c>
      <c r="C1061" t="s">
        <v>471</v>
      </c>
      <c r="D1061" t="s">
        <v>573</v>
      </c>
      <c r="E1061">
        <v>28619</v>
      </c>
      <c r="F1061">
        <v>16159</v>
      </c>
      <c r="G1061">
        <v>9910</v>
      </c>
      <c r="H1061" s="3">
        <v>45158</v>
      </c>
      <c r="I1061" t="s">
        <v>617</v>
      </c>
      <c r="J1061" t="s">
        <v>613</v>
      </c>
      <c r="K1061">
        <v>570241</v>
      </c>
      <c r="L1061" t="s">
        <v>477</v>
      </c>
    </row>
    <row r="1062" spans="1:12" x14ac:dyDescent="0.3">
      <c r="A1062" t="s">
        <v>1677</v>
      </c>
      <c r="B1062">
        <v>984</v>
      </c>
      <c r="C1062" t="s">
        <v>422</v>
      </c>
      <c r="D1062" t="s">
        <v>589</v>
      </c>
      <c r="E1062">
        <v>25759</v>
      </c>
      <c r="F1062">
        <v>48939</v>
      </c>
      <c r="G1062">
        <v>29662</v>
      </c>
      <c r="H1062" s="3">
        <v>44627</v>
      </c>
      <c r="I1062" t="s">
        <v>624</v>
      </c>
      <c r="J1062" t="s">
        <v>619</v>
      </c>
      <c r="K1062">
        <v>120676</v>
      </c>
      <c r="L1062" t="s">
        <v>423</v>
      </c>
    </row>
    <row r="1063" spans="1:12" x14ac:dyDescent="0.3">
      <c r="A1063" t="s">
        <v>1678</v>
      </c>
      <c r="B1063">
        <v>962</v>
      </c>
      <c r="C1063" t="s">
        <v>386</v>
      </c>
      <c r="D1063" t="s">
        <v>589</v>
      </c>
      <c r="E1063">
        <v>31580</v>
      </c>
      <c r="F1063">
        <v>39518</v>
      </c>
      <c r="G1063">
        <v>30649</v>
      </c>
      <c r="H1063" s="3">
        <v>43694</v>
      </c>
      <c r="I1063" t="s">
        <v>624</v>
      </c>
      <c r="J1063" t="s">
        <v>619</v>
      </c>
      <c r="K1063">
        <v>1110166</v>
      </c>
      <c r="L1063" t="s">
        <v>389</v>
      </c>
    </row>
    <row r="1064" spans="1:12" x14ac:dyDescent="0.3">
      <c r="A1064" t="s">
        <v>1679</v>
      </c>
      <c r="B1064">
        <v>792</v>
      </c>
      <c r="C1064" t="s">
        <v>265</v>
      </c>
      <c r="D1064" t="s">
        <v>583</v>
      </c>
      <c r="E1064">
        <v>3015</v>
      </c>
      <c r="F1064">
        <v>18481</v>
      </c>
      <c r="G1064">
        <v>16793</v>
      </c>
      <c r="H1064" s="3">
        <v>44172</v>
      </c>
      <c r="I1064" t="s">
        <v>612</v>
      </c>
      <c r="J1064" t="s">
        <v>619</v>
      </c>
      <c r="K1064">
        <v>30179</v>
      </c>
      <c r="L1064" t="s">
        <v>272</v>
      </c>
    </row>
    <row r="1065" spans="1:12" x14ac:dyDescent="0.3">
      <c r="A1065" t="s">
        <v>1680</v>
      </c>
      <c r="B1065">
        <v>108</v>
      </c>
      <c r="C1065" t="s">
        <v>409</v>
      </c>
      <c r="D1065" t="s">
        <v>589</v>
      </c>
      <c r="E1065">
        <v>23968</v>
      </c>
      <c r="F1065">
        <v>28761</v>
      </c>
      <c r="G1065">
        <v>13010</v>
      </c>
      <c r="H1065" s="3">
        <v>42631</v>
      </c>
      <c r="I1065" t="s">
        <v>624</v>
      </c>
      <c r="J1065" t="s">
        <v>613</v>
      </c>
      <c r="K1065">
        <v>1030063</v>
      </c>
      <c r="L1065" t="s">
        <v>411</v>
      </c>
    </row>
    <row r="1066" spans="1:12" x14ac:dyDescent="0.3">
      <c r="A1066" t="s">
        <v>1681</v>
      </c>
      <c r="B1066">
        <v>508</v>
      </c>
      <c r="C1066" t="s">
        <v>386</v>
      </c>
      <c r="D1066" t="s">
        <v>602</v>
      </c>
      <c r="E1066">
        <v>32948</v>
      </c>
      <c r="F1066">
        <v>44125</v>
      </c>
      <c r="G1066">
        <v>32675</v>
      </c>
      <c r="H1066" s="3">
        <v>42315</v>
      </c>
      <c r="I1066" t="s">
        <v>624</v>
      </c>
      <c r="J1066" t="s">
        <v>613</v>
      </c>
      <c r="K1066">
        <v>1110166</v>
      </c>
      <c r="L1066" t="s">
        <v>389</v>
      </c>
    </row>
    <row r="1067" spans="1:12" x14ac:dyDescent="0.3">
      <c r="A1067" t="s">
        <v>1682</v>
      </c>
      <c r="B1067">
        <v>224</v>
      </c>
      <c r="C1067" t="s">
        <v>246</v>
      </c>
      <c r="D1067" t="s">
        <v>592</v>
      </c>
      <c r="E1067">
        <v>21286</v>
      </c>
      <c r="F1067">
        <v>23846</v>
      </c>
      <c r="G1067">
        <v>7154</v>
      </c>
      <c r="H1067" s="3">
        <v>42855</v>
      </c>
      <c r="I1067" t="s">
        <v>612</v>
      </c>
      <c r="J1067" t="s">
        <v>619</v>
      </c>
      <c r="K1067">
        <v>110159</v>
      </c>
      <c r="L1067" t="s">
        <v>248</v>
      </c>
    </row>
    <row r="1068" spans="1:12" x14ac:dyDescent="0.3">
      <c r="A1068" t="s">
        <v>1683</v>
      </c>
      <c r="B1068">
        <v>153</v>
      </c>
      <c r="C1068" t="s">
        <v>243</v>
      </c>
      <c r="D1068" t="s">
        <v>573</v>
      </c>
      <c r="E1068">
        <v>13656</v>
      </c>
      <c r="F1068">
        <v>37971</v>
      </c>
      <c r="G1068">
        <v>3588</v>
      </c>
      <c r="H1068" s="3">
        <v>42785</v>
      </c>
      <c r="I1068" t="s">
        <v>615</v>
      </c>
      <c r="J1068" t="s">
        <v>619</v>
      </c>
      <c r="K1068">
        <v>160051</v>
      </c>
      <c r="L1068" t="s">
        <v>245</v>
      </c>
    </row>
    <row r="1069" spans="1:12" x14ac:dyDescent="0.3">
      <c r="A1069" t="s">
        <v>1684</v>
      </c>
      <c r="B1069">
        <v>701</v>
      </c>
      <c r="C1069" t="s">
        <v>246</v>
      </c>
      <c r="D1069" t="s">
        <v>573</v>
      </c>
      <c r="E1069">
        <v>47214</v>
      </c>
      <c r="F1069">
        <v>31428</v>
      </c>
      <c r="G1069">
        <v>39904</v>
      </c>
      <c r="H1069" s="3">
        <v>44131</v>
      </c>
      <c r="I1069" t="s">
        <v>612</v>
      </c>
      <c r="J1069" t="s">
        <v>613</v>
      </c>
      <c r="K1069">
        <v>110159</v>
      </c>
      <c r="L1069" t="s">
        <v>248</v>
      </c>
    </row>
    <row r="1070" spans="1:12" x14ac:dyDescent="0.3">
      <c r="A1070" t="s">
        <v>1685</v>
      </c>
      <c r="B1070">
        <v>862</v>
      </c>
      <c r="C1070" t="s">
        <v>409</v>
      </c>
      <c r="D1070" t="s">
        <v>573</v>
      </c>
      <c r="E1070">
        <v>5748</v>
      </c>
      <c r="F1070">
        <v>15564</v>
      </c>
      <c r="G1070">
        <v>27974</v>
      </c>
      <c r="H1070" s="3">
        <v>43381</v>
      </c>
      <c r="I1070" t="s">
        <v>612</v>
      </c>
      <c r="J1070" t="s">
        <v>619</v>
      </c>
      <c r="K1070">
        <v>1030063</v>
      </c>
      <c r="L1070" t="s">
        <v>411</v>
      </c>
    </row>
    <row r="1071" spans="1:12" x14ac:dyDescent="0.3">
      <c r="A1071" t="s">
        <v>1686</v>
      </c>
      <c r="B1071">
        <v>521</v>
      </c>
      <c r="C1071" t="s">
        <v>409</v>
      </c>
      <c r="D1071" t="s">
        <v>589</v>
      </c>
      <c r="E1071">
        <v>16836</v>
      </c>
      <c r="F1071">
        <v>7854</v>
      </c>
      <c r="G1071">
        <v>27875</v>
      </c>
      <c r="H1071" s="3">
        <v>44343</v>
      </c>
      <c r="I1071" t="s">
        <v>615</v>
      </c>
      <c r="J1071" t="s">
        <v>613</v>
      </c>
      <c r="K1071">
        <v>1030063</v>
      </c>
      <c r="L1071" t="s">
        <v>411</v>
      </c>
    </row>
    <row r="1072" spans="1:12" x14ac:dyDescent="0.3">
      <c r="A1072" t="s">
        <v>1687</v>
      </c>
      <c r="B1072">
        <v>949</v>
      </c>
      <c r="C1072" t="s">
        <v>350</v>
      </c>
      <c r="D1072" t="s">
        <v>573</v>
      </c>
      <c r="E1072">
        <v>38957</v>
      </c>
      <c r="F1072">
        <v>30974</v>
      </c>
      <c r="G1072">
        <v>20540</v>
      </c>
      <c r="H1072" s="3">
        <v>44323</v>
      </c>
      <c r="I1072" t="s">
        <v>615</v>
      </c>
      <c r="J1072" t="s">
        <v>619</v>
      </c>
      <c r="K1072">
        <v>700013</v>
      </c>
      <c r="L1072" t="s">
        <v>351</v>
      </c>
    </row>
    <row r="1073" spans="1:12" x14ac:dyDescent="0.3">
      <c r="A1073" t="s">
        <v>1688</v>
      </c>
      <c r="B1073">
        <v>336</v>
      </c>
      <c r="C1073" t="s">
        <v>409</v>
      </c>
      <c r="D1073" t="s">
        <v>589</v>
      </c>
      <c r="E1073">
        <v>19119</v>
      </c>
      <c r="F1073">
        <v>5027</v>
      </c>
      <c r="G1073">
        <v>27677</v>
      </c>
      <c r="H1073" s="3">
        <v>44581</v>
      </c>
      <c r="I1073" t="s">
        <v>615</v>
      </c>
      <c r="J1073" t="s">
        <v>613</v>
      </c>
      <c r="K1073">
        <v>1030063</v>
      </c>
      <c r="L1073" t="s">
        <v>411</v>
      </c>
    </row>
    <row r="1074" spans="1:12" x14ac:dyDescent="0.3">
      <c r="A1074" t="s">
        <v>1689</v>
      </c>
      <c r="B1074">
        <v>418</v>
      </c>
      <c r="C1074" t="s">
        <v>249</v>
      </c>
      <c r="D1074" t="s">
        <v>573</v>
      </c>
      <c r="E1074">
        <v>4292</v>
      </c>
      <c r="F1074">
        <v>49882</v>
      </c>
      <c r="G1074">
        <v>34813</v>
      </c>
      <c r="H1074" s="3">
        <v>45163</v>
      </c>
      <c r="I1074" t="s">
        <v>615</v>
      </c>
      <c r="J1074" t="s">
        <v>619</v>
      </c>
      <c r="K1074">
        <v>910182</v>
      </c>
      <c r="L1074" t="s">
        <v>257</v>
      </c>
    </row>
    <row r="1075" spans="1:12" x14ac:dyDescent="0.3">
      <c r="A1075" t="s">
        <v>1690</v>
      </c>
      <c r="B1075">
        <v>580</v>
      </c>
      <c r="C1075" t="s">
        <v>246</v>
      </c>
      <c r="D1075" t="s">
        <v>589</v>
      </c>
      <c r="E1075">
        <v>44480</v>
      </c>
      <c r="F1075">
        <v>10863</v>
      </c>
      <c r="G1075">
        <v>2750</v>
      </c>
      <c r="H1075" s="3">
        <v>44771</v>
      </c>
      <c r="I1075" t="s">
        <v>615</v>
      </c>
      <c r="J1075" t="s">
        <v>619</v>
      </c>
      <c r="K1075">
        <v>110159</v>
      </c>
      <c r="L1075" t="s">
        <v>248</v>
      </c>
    </row>
    <row r="1076" spans="1:12" x14ac:dyDescent="0.3">
      <c r="A1076" t="s">
        <v>1691</v>
      </c>
      <c r="B1076">
        <v>192</v>
      </c>
      <c r="C1076" t="s">
        <v>249</v>
      </c>
      <c r="D1076" t="s">
        <v>589</v>
      </c>
      <c r="E1076">
        <v>26392</v>
      </c>
      <c r="F1076">
        <v>45311</v>
      </c>
      <c r="G1076">
        <v>6638</v>
      </c>
      <c r="H1076" s="3">
        <v>42149</v>
      </c>
      <c r="I1076" t="s">
        <v>615</v>
      </c>
      <c r="J1076" t="s">
        <v>619</v>
      </c>
      <c r="K1076">
        <v>910182</v>
      </c>
      <c r="L1076" t="s">
        <v>257</v>
      </c>
    </row>
    <row r="1077" spans="1:12" x14ac:dyDescent="0.3">
      <c r="A1077" t="s">
        <v>1692</v>
      </c>
      <c r="B1077">
        <v>219</v>
      </c>
      <c r="C1077" t="s">
        <v>386</v>
      </c>
      <c r="D1077" t="s">
        <v>573</v>
      </c>
      <c r="E1077">
        <v>19384</v>
      </c>
      <c r="F1077">
        <v>41524</v>
      </c>
      <c r="G1077">
        <v>12271</v>
      </c>
      <c r="H1077" s="3">
        <v>42352</v>
      </c>
      <c r="I1077" t="s">
        <v>615</v>
      </c>
      <c r="J1077" t="s">
        <v>619</v>
      </c>
      <c r="K1077">
        <v>1110166</v>
      </c>
      <c r="L1077" t="s">
        <v>389</v>
      </c>
    </row>
    <row r="1078" spans="1:12" x14ac:dyDescent="0.3">
      <c r="A1078" t="s">
        <v>1693</v>
      </c>
      <c r="B1078">
        <v>65</v>
      </c>
      <c r="C1078" t="s">
        <v>409</v>
      </c>
      <c r="D1078" t="s">
        <v>592</v>
      </c>
      <c r="E1078">
        <v>2611</v>
      </c>
      <c r="F1078">
        <v>47542</v>
      </c>
      <c r="G1078">
        <v>31561</v>
      </c>
      <c r="H1078" s="3">
        <v>45186</v>
      </c>
      <c r="I1078" t="s">
        <v>624</v>
      </c>
      <c r="J1078" t="s">
        <v>613</v>
      </c>
      <c r="K1078">
        <v>1030063</v>
      </c>
      <c r="L1078" t="s">
        <v>411</v>
      </c>
    </row>
    <row r="1079" spans="1:12" x14ac:dyDescent="0.3">
      <c r="A1079" t="s">
        <v>1694</v>
      </c>
      <c r="B1079">
        <v>38</v>
      </c>
      <c r="C1079" t="s">
        <v>249</v>
      </c>
      <c r="D1079" t="s">
        <v>603</v>
      </c>
      <c r="E1079">
        <v>19620</v>
      </c>
      <c r="F1079">
        <v>31861</v>
      </c>
      <c r="G1079">
        <v>9853</v>
      </c>
      <c r="H1079" s="3">
        <v>43612</v>
      </c>
      <c r="I1079" t="s">
        <v>615</v>
      </c>
      <c r="J1079" t="s">
        <v>619</v>
      </c>
      <c r="K1079">
        <v>910182</v>
      </c>
      <c r="L1079" t="s">
        <v>257</v>
      </c>
    </row>
    <row r="1080" spans="1:12" x14ac:dyDescent="0.3">
      <c r="A1080" t="s">
        <v>1695</v>
      </c>
      <c r="B1080">
        <v>289</v>
      </c>
      <c r="C1080" t="s">
        <v>350</v>
      </c>
      <c r="D1080" t="s">
        <v>573</v>
      </c>
      <c r="E1080">
        <v>43829</v>
      </c>
      <c r="F1080">
        <v>4322</v>
      </c>
      <c r="G1080">
        <v>28422</v>
      </c>
      <c r="H1080" s="3">
        <v>43206</v>
      </c>
      <c r="I1080" t="s">
        <v>612</v>
      </c>
      <c r="J1080" t="s">
        <v>619</v>
      </c>
      <c r="K1080">
        <v>700013</v>
      </c>
      <c r="L1080" t="s">
        <v>351</v>
      </c>
    </row>
    <row r="1081" spans="1:12" x14ac:dyDescent="0.3">
      <c r="A1081" t="s">
        <v>1696</v>
      </c>
      <c r="B1081">
        <v>272</v>
      </c>
      <c r="C1081" t="s">
        <v>537</v>
      </c>
      <c r="D1081" t="s">
        <v>589</v>
      </c>
      <c r="E1081">
        <v>13910</v>
      </c>
      <c r="F1081">
        <v>10291</v>
      </c>
      <c r="G1081">
        <v>10856</v>
      </c>
      <c r="H1081" s="3">
        <v>44499</v>
      </c>
      <c r="I1081" t="s">
        <v>612</v>
      </c>
      <c r="J1081" t="s">
        <v>619</v>
      </c>
      <c r="K1081">
        <v>410521</v>
      </c>
      <c r="L1081" t="s">
        <v>539</v>
      </c>
    </row>
    <row r="1082" spans="1:12" x14ac:dyDescent="0.3">
      <c r="A1082" t="s">
        <v>1697</v>
      </c>
      <c r="B1082">
        <v>41</v>
      </c>
      <c r="C1082" t="s">
        <v>350</v>
      </c>
      <c r="D1082" t="s">
        <v>573</v>
      </c>
      <c r="E1082">
        <v>13486</v>
      </c>
      <c r="F1082">
        <v>31341</v>
      </c>
      <c r="G1082">
        <v>32889</v>
      </c>
      <c r="H1082" s="3">
        <v>43060</v>
      </c>
      <c r="I1082" t="s">
        <v>624</v>
      </c>
      <c r="J1082" t="s">
        <v>619</v>
      </c>
      <c r="K1082">
        <v>700013</v>
      </c>
      <c r="L1082" t="s">
        <v>351</v>
      </c>
    </row>
    <row r="1083" spans="1:12" x14ac:dyDescent="0.3">
      <c r="A1083" t="s">
        <v>1698</v>
      </c>
      <c r="B1083">
        <v>942</v>
      </c>
      <c r="C1083" t="s">
        <v>350</v>
      </c>
      <c r="D1083" t="s">
        <v>573</v>
      </c>
      <c r="E1083">
        <v>2569</v>
      </c>
      <c r="F1083">
        <v>38001</v>
      </c>
      <c r="G1083">
        <v>23791</v>
      </c>
      <c r="H1083" s="3">
        <v>44224</v>
      </c>
      <c r="I1083" t="s">
        <v>617</v>
      </c>
      <c r="J1083" t="s">
        <v>613</v>
      </c>
      <c r="K1083">
        <v>700013</v>
      </c>
      <c r="L1083" t="s">
        <v>351</v>
      </c>
    </row>
    <row r="1084" spans="1:12" x14ac:dyDescent="0.3">
      <c r="A1084" t="s">
        <v>1699</v>
      </c>
      <c r="B1084">
        <v>548</v>
      </c>
      <c r="C1084" t="s">
        <v>471</v>
      </c>
      <c r="D1084" t="s">
        <v>573</v>
      </c>
      <c r="E1084">
        <v>34509</v>
      </c>
      <c r="F1084">
        <v>34357</v>
      </c>
      <c r="G1084">
        <v>4662</v>
      </c>
      <c r="H1084" s="3">
        <v>42226</v>
      </c>
      <c r="I1084" t="s">
        <v>612</v>
      </c>
      <c r="J1084" t="s">
        <v>613</v>
      </c>
      <c r="K1084">
        <v>570241</v>
      </c>
      <c r="L1084" t="s">
        <v>477</v>
      </c>
    </row>
    <row r="1085" spans="1:12" x14ac:dyDescent="0.3">
      <c r="A1085" t="s">
        <v>1700</v>
      </c>
      <c r="B1085">
        <v>354</v>
      </c>
      <c r="C1085" t="s">
        <v>350</v>
      </c>
      <c r="D1085" t="s">
        <v>573</v>
      </c>
      <c r="E1085">
        <v>31746</v>
      </c>
      <c r="F1085">
        <v>20517</v>
      </c>
      <c r="G1085">
        <v>30969</v>
      </c>
      <c r="H1085" s="3">
        <v>44578</v>
      </c>
      <c r="I1085" t="s">
        <v>617</v>
      </c>
      <c r="J1085" t="s">
        <v>619</v>
      </c>
      <c r="K1085">
        <v>700013</v>
      </c>
      <c r="L1085" t="s">
        <v>351</v>
      </c>
    </row>
    <row r="1086" spans="1:12" x14ac:dyDescent="0.3">
      <c r="A1086" t="s">
        <v>1701</v>
      </c>
      <c r="B1086">
        <v>168</v>
      </c>
      <c r="C1086" t="s">
        <v>344</v>
      </c>
      <c r="D1086" t="s">
        <v>573</v>
      </c>
      <c r="E1086">
        <v>38635</v>
      </c>
      <c r="F1086">
        <v>29984</v>
      </c>
      <c r="G1086">
        <v>16928</v>
      </c>
      <c r="H1086" s="3">
        <v>43688</v>
      </c>
      <c r="I1086" t="s">
        <v>612</v>
      </c>
      <c r="J1086" t="s">
        <v>619</v>
      </c>
      <c r="K1086">
        <v>910020</v>
      </c>
      <c r="L1086" t="s">
        <v>346</v>
      </c>
    </row>
    <row r="1087" spans="1:12" x14ac:dyDescent="0.3">
      <c r="A1087" t="s">
        <v>1702</v>
      </c>
      <c r="B1087">
        <v>839</v>
      </c>
      <c r="C1087" t="s">
        <v>285</v>
      </c>
      <c r="D1087" t="s">
        <v>589</v>
      </c>
      <c r="E1087">
        <v>13317</v>
      </c>
      <c r="F1087">
        <v>27211</v>
      </c>
      <c r="G1087">
        <v>26162</v>
      </c>
      <c r="H1087" s="3">
        <v>44860</v>
      </c>
      <c r="I1087" t="s">
        <v>617</v>
      </c>
      <c r="J1087" t="s">
        <v>619</v>
      </c>
      <c r="K1087">
        <v>240005</v>
      </c>
      <c r="L1087" t="s">
        <v>287</v>
      </c>
    </row>
    <row r="1088" spans="1:12" x14ac:dyDescent="0.3">
      <c r="A1088" t="s">
        <v>1703</v>
      </c>
      <c r="B1088">
        <v>326</v>
      </c>
      <c r="C1088" t="s">
        <v>422</v>
      </c>
      <c r="D1088" t="s">
        <v>589</v>
      </c>
      <c r="E1088">
        <v>4476</v>
      </c>
      <c r="F1088">
        <v>31635</v>
      </c>
      <c r="G1088">
        <v>25759</v>
      </c>
      <c r="H1088" s="3">
        <v>43003</v>
      </c>
      <c r="I1088" t="s">
        <v>612</v>
      </c>
      <c r="J1088" t="s">
        <v>619</v>
      </c>
      <c r="K1088">
        <v>120676</v>
      </c>
      <c r="L1088" t="s">
        <v>423</v>
      </c>
    </row>
    <row r="1089" spans="1:12" x14ac:dyDescent="0.3">
      <c r="A1089" t="s">
        <v>1704</v>
      </c>
      <c r="B1089">
        <v>845</v>
      </c>
      <c r="C1089" t="s">
        <v>374</v>
      </c>
      <c r="D1089" t="s">
        <v>573</v>
      </c>
      <c r="E1089">
        <v>32551</v>
      </c>
      <c r="F1089">
        <v>49887</v>
      </c>
      <c r="G1089">
        <v>44065</v>
      </c>
      <c r="H1089" s="3">
        <v>43025</v>
      </c>
      <c r="I1089" t="s">
        <v>615</v>
      </c>
      <c r="J1089" t="s">
        <v>619</v>
      </c>
      <c r="K1089">
        <v>1510002</v>
      </c>
      <c r="L1089" t="s">
        <v>380</v>
      </c>
    </row>
    <row r="1090" spans="1:12" x14ac:dyDescent="0.3">
      <c r="A1090" t="s">
        <v>1705</v>
      </c>
      <c r="B1090">
        <v>483</v>
      </c>
      <c r="C1090" t="s">
        <v>541</v>
      </c>
      <c r="D1090" t="s">
        <v>573</v>
      </c>
      <c r="E1090">
        <v>48695</v>
      </c>
      <c r="F1090">
        <v>19160</v>
      </c>
      <c r="G1090">
        <v>21124</v>
      </c>
      <c r="H1090" s="3">
        <v>44521</v>
      </c>
      <c r="I1090" t="s">
        <v>615</v>
      </c>
      <c r="J1090" t="s">
        <v>619</v>
      </c>
      <c r="K1090">
        <v>560090</v>
      </c>
      <c r="L1090" t="s">
        <v>544</v>
      </c>
    </row>
    <row r="1091" spans="1:12" x14ac:dyDescent="0.3">
      <c r="A1091" t="s">
        <v>1706</v>
      </c>
      <c r="B1091">
        <v>319</v>
      </c>
      <c r="C1091" t="s">
        <v>537</v>
      </c>
      <c r="D1091" t="s">
        <v>589</v>
      </c>
      <c r="E1091">
        <v>24884</v>
      </c>
      <c r="F1091">
        <v>38208</v>
      </c>
      <c r="G1091">
        <v>27574</v>
      </c>
      <c r="H1091" s="3">
        <v>43146</v>
      </c>
      <c r="I1091" t="s">
        <v>612</v>
      </c>
      <c r="J1091" t="s">
        <v>619</v>
      </c>
      <c r="K1091">
        <v>410521</v>
      </c>
      <c r="L1091" t="s">
        <v>539</v>
      </c>
    </row>
    <row r="1092" spans="1:12" x14ac:dyDescent="0.3">
      <c r="A1092" t="s">
        <v>1707</v>
      </c>
      <c r="B1092">
        <v>366</v>
      </c>
      <c r="C1092" t="s">
        <v>468</v>
      </c>
      <c r="D1092" t="s">
        <v>573</v>
      </c>
      <c r="E1092">
        <v>18858</v>
      </c>
      <c r="F1092">
        <v>3861</v>
      </c>
      <c r="G1092">
        <v>22773</v>
      </c>
      <c r="H1092" s="3">
        <v>42540</v>
      </c>
      <c r="I1092" t="s">
        <v>612</v>
      </c>
      <c r="J1092" t="s">
        <v>619</v>
      </c>
      <c r="K1092">
        <v>630081</v>
      </c>
      <c r="L1092" t="s">
        <v>470</v>
      </c>
    </row>
    <row r="1093" spans="1:12" x14ac:dyDescent="0.3">
      <c r="A1093" t="s">
        <v>1708</v>
      </c>
      <c r="B1093">
        <v>395</v>
      </c>
      <c r="C1093" t="s">
        <v>516</v>
      </c>
      <c r="D1093" t="s">
        <v>596</v>
      </c>
      <c r="E1093">
        <v>49642</v>
      </c>
      <c r="F1093">
        <v>5331</v>
      </c>
      <c r="G1093">
        <v>22305</v>
      </c>
      <c r="H1093" s="3">
        <v>43856</v>
      </c>
      <c r="I1093" t="s">
        <v>612</v>
      </c>
      <c r="J1093" t="s">
        <v>613</v>
      </c>
      <c r="K1093">
        <v>1320004</v>
      </c>
      <c r="L1093" t="s">
        <v>518</v>
      </c>
    </row>
    <row r="1094" spans="1:12" x14ac:dyDescent="0.3">
      <c r="A1094" t="s">
        <v>1709</v>
      </c>
      <c r="B1094">
        <v>435</v>
      </c>
      <c r="C1094" t="s">
        <v>330</v>
      </c>
      <c r="D1094" t="s">
        <v>587</v>
      </c>
      <c r="E1094">
        <v>11593</v>
      </c>
      <c r="F1094">
        <v>46445</v>
      </c>
      <c r="G1094">
        <v>31922</v>
      </c>
      <c r="H1094" s="3">
        <v>44806</v>
      </c>
      <c r="I1094" t="s">
        <v>624</v>
      </c>
      <c r="J1094" t="s">
        <v>613</v>
      </c>
      <c r="K1094">
        <v>690076</v>
      </c>
      <c r="L1094" t="s">
        <v>337</v>
      </c>
    </row>
    <row r="1095" spans="1:12" x14ac:dyDescent="0.3">
      <c r="A1095" t="s">
        <v>1710</v>
      </c>
      <c r="B1095">
        <v>572</v>
      </c>
      <c r="C1095" t="s">
        <v>265</v>
      </c>
      <c r="D1095" t="s">
        <v>573</v>
      </c>
      <c r="E1095">
        <v>3170</v>
      </c>
      <c r="F1095">
        <v>40050</v>
      </c>
      <c r="G1095">
        <v>33179</v>
      </c>
      <c r="H1095" s="3">
        <v>45281</v>
      </c>
      <c r="I1095" t="s">
        <v>617</v>
      </c>
      <c r="J1095" t="s">
        <v>619</v>
      </c>
      <c r="K1095">
        <v>30179</v>
      </c>
      <c r="L1095" t="s">
        <v>272</v>
      </c>
    </row>
    <row r="1096" spans="1:12" x14ac:dyDescent="0.3">
      <c r="A1096" t="s">
        <v>1711</v>
      </c>
      <c r="B1096">
        <v>229</v>
      </c>
      <c r="C1096" t="s">
        <v>294</v>
      </c>
      <c r="D1096" t="s">
        <v>592</v>
      </c>
      <c r="E1096">
        <v>20906</v>
      </c>
      <c r="F1096">
        <v>32374</v>
      </c>
      <c r="G1096">
        <v>6489</v>
      </c>
      <c r="H1096" s="3">
        <v>43820</v>
      </c>
      <c r="I1096" t="s">
        <v>612</v>
      </c>
      <c r="J1096" t="s">
        <v>613</v>
      </c>
      <c r="K1096">
        <v>90149</v>
      </c>
      <c r="L1096" t="s">
        <v>296</v>
      </c>
    </row>
    <row r="1097" spans="1:12" x14ac:dyDescent="0.3">
      <c r="A1097" t="s">
        <v>1712</v>
      </c>
      <c r="B1097">
        <v>200</v>
      </c>
      <c r="C1097" t="s">
        <v>350</v>
      </c>
      <c r="D1097" t="s">
        <v>573</v>
      </c>
      <c r="E1097">
        <v>22104</v>
      </c>
      <c r="F1097">
        <v>39644</v>
      </c>
      <c r="G1097">
        <v>35394</v>
      </c>
      <c r="H1097" s="3">
        <v>44108</v>
      </c>
      <c r="I1097" t="s">
        <v>624</v>
      </c>
      <c r="J1097" t="s">
        <v>613</v>
      </c>
      <c r="K1097">
        <v>700013</v>
      </c>
      <c r="L1097" t="s">
        <v>351</v>
      </c>
    </row>
    <row r="1098" spans="1:12" x14ac:dyDescent="0.3">
      <c r="A1098" t="s">
        <v>1713</v>
      </c>
      <c r="B1098">
        <v>282</v>
      </c>
      <c r="C1098" t="s">
        <v>249</v>
      </c>
      <c r="D1098" t="s">
        <v>589</v>
      </c>
      <c r="E1098">
        <v>23761</v>
      </c>
      <c r="F1098">
        <v>45501</v>
      </c>
      <c r="G1098">
        <v>25314</v>
      </c>
      <c r="H1098" s="3">
        <v>42330</v>
      </c>
      <c r="I1098" t="s">
        <v>617</v>
      </c>
      <c r="J1098" t="s">
        <v>619</v>
      </c>
      <c r="K1098">
        <v>910182</v>
      </c>
      <c r="L1098" t="s">
        <v>257</v>
      </c>
    </row>
    <row r="1099" spans="1:12" x14ac:dyDescent="0.3">
      <c r="A1099" t="s">
        <v>1714</v>
      </c>
      <c r="B1099">
        <v>950</v>
      </c>
      <c r="C1099" t="s">
        <v>386</v>
      </c>
      <c r="D1099" t="s">
        <v>573</v>
      </c>
      <c r="E1099">
        <v>48866</v>
      </c>
      <c r="F1099">
        <v>35739</v>
      </c>
      <c r="G1099">
        <v>33835</v>
      </c>
      <c r="H1099" s="3">
        <v>44035</v>
      </c>
      <c r="I1099" t="s">
        <v>612</v>
      </c>
      <c r="J1099" t="s">
        <v>619</v>
      </c>
      <c r="K1099">
        <v>1110166</v>
      </c>
      <c r="L1099" t="s">
        <v>389</v>
      </c>
    </row>
    <row r="1100" spans="1:12" x14ac:dyDescent="0.3">
      <c r="A1100" t="s">
        <v>1715</v>
      </c>
      <c r="B1100">
        <v>983</v>
      </c>
      <c r="C1100" t="s">
        <v>545</v>
      </c>
      <c r="D1100" t="s">
        <v>583</v>
      </c>
      <c r="E1100">
        <v>30562</v>
      </c>
      <c r="F1100">
        <v>18062</v>
      </c>
      <c r="G1100">
        <v>23033</v>
      </c>
      <c r="H1100" s="3">
        <v>42063</v>
      </c>
      <c r="I1100" t="s">
        <v>624</v>
      </c>
      <c r="J1100" t="s">
        <v>613</v>
      </c>
      <c r="K1100">
        <v>850152</v>
      </c>
      <c r="L1100" t="s">
        <v>546</v>
      </c>
    </row>
    <row r="1101" spans="1:12" x14ac:dyDescent="0.3">
      <c r="A1101" t="s">
        <v>1716</v>
      </c>
      <c r="B1101">
        <v>933</v>
      </c>
      <c r="C1101" t="s">
        <v>386</v>
      </c>
      <c r="D1101" t="s">
        <v>589</v>
      </c>
      <c r="E1101">
        <v>47914</v>
      </c>
      <c r="F1101">
        <v>43515</v>
      </c>
      <c r="G1101">
        <v>43481</v>
      </c>
      <c r="H1101" s="3">
        <v>44788</v>
      </c>
      <c r="I1101" t="s">
        <v>615</v>
      </c>
      <c r="J1101" t="s">
        <v>613</v>
      </c>
      <c r="K1101">
        <v>1110166</v>
      </c>
      <c r="L1101" t="s">
        <v>389</v>
      </c>
    </row>
    <row r="1102" spans="1:12" x14ac:dyDescent="0.3">
      <c r="A1102" t="s">
        <v>1717</v>
      </c>
      <c r="B1102">
        <v>498</v>
      </c>
      <c r="C1102" t="s">
        <v>409</v>
      </c>
      <c r="D1102" t="s">
        <v>589</v>
      </c>
      <c r="E1102">
        <v>20471</v>
      </c>
      <c r="F1102">
        <v>18171</v>
      </c>
      <c r="G1102">
        <v>12445</v>
      </c>
      <c r="H1102" s="3">
        <v>42168</v>
      </c>
      <c r="I1102" t="s">
        <v>617</v>
      </c>
      <c r="J1102" t="s">
        <v>613</v>
      </c>
      <c r="K1102">
        <v>1030063</v>
      </c>
      <c r="L1102" t="s">
        <v>411</v>
      </c>
    </row>
    <row r="1103" spans="1:12" x14ac:dyDescent="0.3">
      <c r="A1103" t="s">
        <v>1718</v>
      </c>
      <c r="B1103">
        <v>902</v>
      </c>
      <c r="C1103" t="s">
        <v>330</v>
      </c>
      <c r="D1103" t="s">
        <v>573</v>
      </c>
      <c r="E1103">
        <v>26404</v>
      </c>
      <c r="F1103">
        <v>3693</v>
      </c>
      <c r="G1103">
        <v>27351</v>
      </c>
      <c r="H1103" s="3">
        <v>44622</v>
      </c>
      <c r="I1103" t="s">
        <v>612</v>
      </c>
      <c r="J1103" t="s">
        <v>619</v>
      </c>
      <c r="K1103">
        <v>690076</v>
      </c>
      <c r="L1103" t="s">
        <v>337</v>
      </c>
    </row>
    <row r="1104" spans="1:12" x14ac:dyDescent="0.3">
      <c r="A1104" t="s">
        <v>1719</v>
      </c>
      <c r="B1104">
        <v>613</v>
      </c>
      <c r="C1104" t="s">
        <v>409</v>
      </c>
      <c r="D1104" t="s">
        <v>573</v>
      </c>
      <c r="E1104">
        <v>13610</v>
      </c>
      <c r="F1104">
        <v>18299</v>
      </c>
      <c r="G1104">
        <v>28492</v>
      </c>
      <c r="H1104" s="3">
        <v>43105</v>
      </c>
      <c r="I1104" t="s">
        <v>617</v>
      </c>
      <c r="J1104" t="s">
        <v>613</v>
      </c>
      <c r="K1104">
        <v>1030063</v>
      </c>
      <c r="L1104" t="s">
        <v>411</v>
      </c>
    </row>
    <row r="1105" spans="1:12" x14ac:dyDescent="0.3">
      <c r="A1105" t="s">
        <v>1720</v>
      </c>
      <c r="B1105">
        <v>562</v>
      </c>
      <c r="C1105" t="s">
        <v>233</v>
      </c>
      <c r="D1105" t="s">
        <v>592</v>
      </c>
      <c r="E1105">
        <v>7409</v>
      </c>
      <c r="F1105">
        <v>11749</v>
      </c>
      <c r="G1105">
        <v>3503</v>
      </c>
      <c r="H1105" s="3">
        <v>44571</v>
      </c>
      <c r="I1105" t="s">
        <v>615</v>
      </c>
      <c r="J1105" t="s">
        <v>613</v>
      </c>
      <c r="K1105">
        <v>100186</v>
      </c>
      <c r="L1105" t="s">
        <v>240</v>
      </c>
    </row>
    <row r="1106" spans="1:12" x14ac:dyDescent="0.3">
      <c r="A1106" t="s">
        <v>1721</v>
      </c>
      <c r="B1106">
        <v>802</v>
      </c>
      <c r="C1106" t="s">
        <v>499</v>
      </c>
      <c r="D1106" t="s">
        <v>573</v>
      </c>
      <c r="E1106">
        <v>22724</v>
      </c>
      <c r="F1106">
        <v>43155</v>
      </c>
      <c r="G1106">
        <v>17369</v>
      </c>
      <c r="H1106" s="3">
        <v>44735</v>
      </c>
      <c r="I1106" t="s">
        <v>612</v>
      </c>
      <c r="J1106" t="s">
        <v>619</v>
      </c>
      <c r="K1106">
        <v>650051</v>
      </c>
      <c r="L1106" t="s">
        <v>501</v>
      </c>
    </row>
    <row r="1107" spans="1:12" x14ac:dyDescent="0.3">
      <c r="A1107" t="s">
        <v>1722</v>
      </c>
      <c r="B1107">
        <v>609</v>
      </c>
      <c r="C1107" t="s">
        <v>350</v>
      </c>
      <c r="D1107" t="s">
        <v>573</v>
      </c>
      <c r="E1107">
        <v>40033</v>
      </c>
      <c r="F1107">
        <v>22817</v>
      </c>
      <c r="G1107">
        <v>25933</v>
      </c>
      <c r="H1107" s="3">
        <v>44061</v>
      </c>
      <c r="I1107" t="s">
        <v>624</v>
      </c>
      <c r="J1107" t="s">
        <v>619</v>
      </c>
      <c r="K1107">
        <v>700013</v>
      </c>
      <c r="L1107" t="s">
        <v>351</v>
      </c>
    </row>
    <row r="1108" spans="1:12" x14ac:dyDescent="0.3">
      <c r="A1108" t="s">
        <v>1723</v>
      </c>
      <c r="B1108">
        <v>683</v>
      </c>
      <c r="C1108" t="s">
        <v>344</v>
      </c>
      <c r="D1108" t="s">
        <v>589</v>
      </c>
      <c r="E1108">
        <v>10225</v>
      </c>
      <c r="F1108">
        <v>37910</v>
      </c>
      <c r="G1108">
        <v>42965</v>
      </c>
      <c r="H1108" s="3">
        <v>44023</v>
      </c>
      <c r="I1108" t="s">
        <v>624</v>
      </c>
      <c r="J1108" t="s">
        <v>619</v>
      </c>
      <c r="K1108">
        <v>910020</v>
      </c>
      <c r="L1108" t="s">
        <v>346</v>
      </c>
    </row>
    <row r="1109" spans="1:12" x14ac:dyDescent="0.3">
      <c r="A1109" t="s">
        <v>1724</v>
      </c>
      <c r="B1109">
        <v>373</v>
      </c>
      <c r="C1109" t="s">
        <v>350</v>
      </c>
      <c r="D1109" t="s">
        <v>602</v>
      </c>
      <c r="E1109">
        <v>46557</v>
      </c>
      <c r="F1109">
        <v>15680</v>
      </c>
      <c r="G1109">
        <v>19039</v>
      </c>
      <c r="H1109" s="3">
        <v>44808</v>
      </c>
      <c r="I1109" t="s">
        <v>617</v>
      </c>
      <c r="J1109" t="s">
        <v>619</v>
      </c>
      <c r="K1109">
        <v>700013</v>
      </c>
      <c r="L1109" t="s">
        <v>351</v>
      </c>
    </row>
    <row r="1110" spans="1:12" x14ac:dyDescent="0.3">
      <c r="A1110" t="s">
        <v>1725</v>
      </c>
      <c r="B1110">
        <v>137</v>
      </c>
      <c r="C1110" t="s">
        <v>409</v>
      </c>
      <c r="D1110" t="s">
        <v>589</v>
      </c>
      <c r="E1110">
        <v>14107</v>
      </c>
      <c r="F1110">
        <v>4352</v>
      </c>
      <c r="G1110">
        <v>43086</v>
      </c>
      <c r="H1110" s="3">
        <v>43011</v>
      </c>
      <c r="I1110" t="s">
        <v>612</v>
      </c>
      <c r="J1110" t="s">
        <v>613</v>
      </c>
      <c r="K1110">
        <v>1030063</v>
      </c>
      <c r="L1110" t="s">
        <v>411</v>
      </c>
    </row>
    <row r="1111" spans="1:12" x14ac:dyDescent="0.3">
      <c r="A1111" t="s">
        <v>1726</v>
      </c>
      <c r="B1111">
        <v>116</v>
      </c>
      <c r="C1111" t="s">
        <v>502</v>
      </c>
      <c r="D1111" t="s">
        <v>592</v>
      </c>
      <c r="E1111">
        <v>3433</v>
      </c>
      <c r="F1111">
        <v>16076</v>
      </c>
      <c r="G1111">
        <v>28857</v>
      </c>
      <c r="H1111" s="3">
        <v>44816</v>
      </c>
      <c r="I1111" t="s">
        <v>612</v>
      </c>
      <c r="J1111" t="s">
        <v>619</v>
      </c>
      <c r="K1111">
        <v>610198</v>
      </c>
      <c r="L1111" t="s">
        <v>504</v>
      </c>
    </row>
    <row r="1112" spans="1:12" x14ac:dyDescent="0.3">
      <c r="A1112" t="s">
        <v>1727</v>
      </c>
      <c r="B1112">
        <v>189</v>
      </c>
      <c r="C1112" t="s">
        <v>303</v>
      </c>
      <c r="D1112" t="s">
        <v>573</v>
      </c>
      <c r="E1112">
        <v>47125</v>
      </c>
      <c r="F1112">
        <v>2780</v>
      </c>
      <c r="G1112">
        <v>16808</v>
      </c>
      <c r="H1112" s="3">
        <v>44917</v>
      </c>
      <c r="I1112" t="s">
        <v>615</v>
      </c>
      <c r="J1112" t="s">
        <v>613</v>
      </c>
      <c r="K1112">
        <v>60004</v>
      </c>
      <c r="L1112" t="s">
        <v>305</v>
      </c>
    </row>
    <row r="1113" spans="1:12" x14ac:dyDescent="0.3">
      <c r="A1113" t="s">
        <v>1728</v>
      </c>
      <c r="B1113">
        <v>887</v>
      </c>
      <c r="C1113" t="s">
        <v>265</v>
      </c>
      <c r="D1113" t="s">
        <v>589</v>
      </c>
      <c r="E1113">
        <v>38934</v>
      </c>
      <c r="F1113">
        <v>30820</v>
      </c>
      <c r="G1113">
        <v>17882</v>
      </c>
      <c r="H1113" s="3">
        <v>43052</v>
      </c>
      <c r="I1113" t="s">
        <v>612</v>
      </c>
      <c r="J1113" t="s">
        <v>619</v>
      </c>
      <c r="K1113">
        <v>30179</v>
      </c>
      <c r="L1113" t="s">
        <v>272</v>
      </c>
    </row>
    <row r="1114" spans="1:12" x14ac:dyDescent="0.3">
      <c r="A1114" t="s">
        <v>1729</v>
      </c>
      <c r="B1114">
        <v>355</v>
      </c>
      <c r="C1114" t="s">
        <v>516</v>
      </c>
      <c r="D1114" t="s">
        <v>589</v>
      </c>
      <c r="E1114">
        <v>39787</v>
      </c>
      <c r="F1114">
        <v>32460</v>
      </c>
      <c r="G1114">
        <v>14928</v>
      </c>
      <c r="H1114" s="3">
        <v>44622</v>
      </c>
      <c r="I1114" t="s">
        <v>612</v>
      </c>
      <c r="J1114" t="s">
        <v>619</v>
      </c>
      <c r="K1114">
        <v>1320004</v>
      </c>
      <c r="L1114" t="s">
        <v>518</v>
      </c>
    </row>
    <row r="1115" spans="1:12" x14ac:dyDescent="0.3">
      <c r="A1115" t="s">
        <v>1730</v>
      </c>
      <c r="B1115">
        <v>793</v>
      </c>
      <c r="C1115" t="s">
        <v>386</v>
      </c>
      <c r="D1115" t="s">
        <v>602</v>
      </c>
      <c r="E1115">
        <v>39524</v>
      </c>
      <c r="F1115">
        <v>4846</v>
      </c>
      <c r="G1115">
        <v>14973</v>
      </c>
      <c r="H1115" s="3">
        <v>43423</v>
      </c>
      <c r="I1115" t="s">
        <v>612</v>
      </c>
      <c r="J1115" t="s">
        <v>613</v>
      </c>
      <c r="K1115">
        <v>1110166</v>
      </c>
      <c r="L1115" t="s">
        <v>389</v>
      </c>
    </row>
    <row r="1116" spans="1:12" x14ac:dyDescent="0.3">
      <c r="A1116" t="s">
        <v>1731</v>
      </c>
      <c r="B1116">
        <v>129</v>
      </c>
      <c r="C1116" t="s">
        <v>523</v>
      </c>
      <c r="D1116" t="s">
        <v>596</v>
      </c>
      <c r="E1116">
        <v>44330</v>
      </c>
      <c r="F1116">
        <v>9355</v>
      </c>
      <c r="G1116">
        <v>27167</v>
      </c>
      <c r="H1116" s="3">
        <v>42214</v>
      </c>
      <c r="I1116" t="s">
        <v>615</v>
      </c>
      <c r="J1116" t="s">
        <v>619</v>
      </c>
      <c r="K1116">
        <v>800018</v>
      </c>
      <c r="L1116" t="s">
        <v>526</v>
      </c>
    </row>
    <row r="1117" spans="1:12" x14ac:dyDescent="0.3">
      <c r="A1117" t="s">
        <v>1732</v>
      </c>
      <c r="B1117">
        <v>115</v>
      </c>
      <c r="C1117" t="s">
        <v>368</v>
      </c>
      <c r="D1117" t="s">
        <v>573</v>
      </c>
      <c r="E1117">
        <v>6511</v>
      </c>
      <c r="F1117">
        <v>6403</v>
      </c>
      <c r="G1117">
        <v>2409</v>
      </c>
      <c r="H1117" s="3">
        <v>43987</v>
      </c>
      <c r="I1117" t="s">
        <v>612</v>
      </c>
      <c r="J1117" t="s">
        <v>619</v>
      </c>
      <c r="K1117">
        <v>790102</v>
      </c>
      <c r="L1117" t="s">
        <v>370</v>
      </c>
    </row>
    <row r="1118" spans="1:12" x14ac:dyDescent="0.3">
      <c r="A1118" t="s">
        <v>1733</v>
      </c>
      <c r="B1118">
        <v>319</v>
      </c>
      <c r="C1118" t="s">
        <v>251</v>
      </c>
      <c r="D1118" t="s">
        <v>573</v>
      </c>
      <c r="E1118">
        <v>38320</v>
      </c>
      <c r="F1118">
        <v>33218</v>
      </c>
      <c r="G1118">
        <v>25766</v>
      </c>
      <c r="H1118" s="3">
        <v>43724</v>
      </c>
      <c r="I1118" t="s">
        <v>612</v>
      </c>
      <c r="J1118" t="s">
        <v>613</v>
      </c>
      <c r="K1118">
        <v>10068</v>
      </c>
      <c r="L1118" t="s">
        <v>319</v>
      </c>
    </row>
    <row r="1119" spans="1:12" x14ac:dyDescent="0.3">
      <c r="A1119" t="s">
        <v>1734</v>
      </c>
      <c r="B1119">
        <v>970</v>
      </c>
      <c r="C1119" t="s">
        <v>233</v>
      </c>
      <c r="D1119" t="s">
        <v>573</v>
      </c>
      <c r="E1119">
        <v>36540</v>
      </c>
      <c r="F1119">
        <v>26668</v>
      </c>
      <c r="G1119">
        <v>33276</v>
      </c>
      <c r="H1119" s="3">
        <v>42723</v>
      </c>
      <c r="I1119" t="s">
        <v>612</v>
      </c>
      <c r="J1119" t="s">
        <v>619</v>
      </c>
      <c r="K1119">
        <v>100186</v>
      </c>
      <c r="L1119" t="s">
        <v>240</v>
      </c>
    </row>
    <row r="1120" spans="1:12" x14ac:dyDescent="0.3">
      <c r="A1120" t="s">
        <v>1735</v>
      </c>
      <c r="B1120">
        <v>140</v>
      </c>
      <c r="C1120" t="s">
        <v>386</v>
      </c>
      <c r="D1120" t="s">
        <v>573</v>
      </c>
      <c r="E1120">
        <v>40095</v>
      </c>
      <c r="F1120">
        <v>42005</v>
      </c>
      <c r="G1120">
        <v>43514</v>
      </c>
      <c r="H1120" s="3">
        <v>42697</v>
      </c>
      <c r="I1120" t="s">
        <v>624</v>
      </c>
      <c r="J1120" t="s">
        <v>613</v>
      </c>
      <c r="K1120">
        <v>1110166</v>
      </c>
      <c r="L1120" t="s">
        <v>389</v>
      </c>
    </row>
    <row r="1121" spans="1:12" x14ac:dyDescent="0.3">
      <c r="A1121" t="s">
        <v>1736</v>
      </c>
      <c r="B1121">
        <v>261</v>
      </c>
      <c r="C1121" t="s">
        <v>246</v>
      </c>
      <c r="D1121" t="s">
        <v>573</v>
      </c>
      <c r="E1121">
        <v>48877</v>
      </c>
      <c r="F1121">
        <v>42576</v>
      </c>
      <c r="G1121">
        <v>20622</v>
      </c>
      <c r="H1121" s="3">
        <v>43466</v>
      </c>
      <c r="I1121" t="s">
        <v>617</v>
      </c>
      <c r="J1121" t="s">
        <v>613</v>
      </c>
      <c r="K1121">
        <v>110159</v>
      </c>
      <c r="L1121" t="s">
        <v>248</v>
      </c>
    </row>
    <row r="1122" spans="1:12" x14ac:dyDescent="0.3">
      <c r="A1122" t="s">
        <v>1737</v>
      </c>
      <c r="B1122">
        <v>238</v>
      </c>
      <c r="C1122" t="s">
        <v>324</v>
      </c>
      <c r="D1122" t="s">
        <v>589</v>
      </c>
      <c r="E1122">
        <v>6990</v>
      </c>
      <c r="F1122">
        <v>17703</v>
      </c>
      <c r="G1122">
        <v>31161</v>
      </c>
      <c r="H1122" s="3">
        <v>44987</v>
      </c>
      <c r="I1122" t="s">
        <v>612</v>
      </c>
      <c r="J1122" t="s">
        <v>613</v>
      </c>
      <c r="K1122">
        <v>710002</v>
      </c>
      <c r="L1122" t="s">
        <v>329</v>
      </c>
    </row>
    <row r="1123" spans="1:12" x14ac:dyDescent="0.3">
      <c r="A1123" t="s">
        <v>1738</v>
      </c>
      <c r="B1123">
        <v>328</v>
      </c>
      <c r="C1123" t="s">
        <v>265</v>
      </c>
      <c r="D1123" t="s">
        <v>573</v>
      </c>
      <c r="E1123">
        <v>42724</v>
      </c>
      <c r="F1123">
        <v>38142</v>
      </c>
      <c r="G1123">
        <v>29919</v>
      </c>
      <c r="H1123" s="3">
        <v>43045</v>
      </c>
      <c r="I1123" t="s">
        <v>612</v>
      </c>
      <c r="J1123" t="s">
        <v>613</v>
      </c>
      <c r="K1123">
        <v>30179</v>
      </c>
      <c r="L1123" t="s">
        <v>272</v>
      </c>
    </row>
    <row r="1124" spans="1:12" x14ac:dyDescent="0.3">
      <c r="A1124" t="s">
        <v>1739</v>
      </c>
      <c r="B1124">
        <v>379</v>
      </c>
      <c r="C1124" t="s">
        <v>265</v>
      </c>
      <c r="D1124" t="s">
        <v>587</v>
      </c>
      <c r="E1124">
        <v>18931</v>
      </c>
      <c r="F1124">
        <v>4094</v>
      </c>
      <c r="G1124">
        <v>12152</v>
      </c>
      <c r="H1124" s="3">
        <v>43557</v>
      </c>
      <c r="I1124" t="s">
        <v>615</v>
      </c>
      <c r="J1124" t="s">
        <v>613</v>
      </c>
      <c r="K1124">
        <v>30179</v>
      </c>
      <c r="L1124" t="s">
        <v>272</v>
      </c>
    </row>
    <row r="1125" spans="1:12" x14ac:dyDescent="0.3">
      <c r="A1125" t="s">
        <v>1740</v>
      </c>
      <c r="B1125">
        <v>899</v>
      </c>
      <c r="C1125" t="s">
        <v>386</v>
      </c>
      <c r="D1125" t="s">
        <v>573</v>
      </c>
      <c r="E1125">
        <v>34662</v>
      </c>
      <c r="F1125">
        <v>46380</v>
      </c>
      <c r="G1125">
        <v>2691</v>
      </c>
      <c r="H1125" s="3">
        <v>43763</v>
      </c>
      <c r="I1125" t="s">
        <v>615</v>
      </c>
      <c r="J1125" t="s">
        <v>613</v>
      </c>
      <c r="K1125">
        <v>1110166</v>
      </c>
      <c r="L1125" t="s">
        <v>389</v>
      </c>
    </row>
    <row r="1126" spans="1:12" x14ac:dyDescent="0.3">
      <c r="A1126" t="s">
        <v>1741</v>
      </c>
      <c r="B1126">
        <v>565</v>
      </c>
      <c r="C1126" t="s">
        <v>422</v>
      </c>
      <c r="D1126" t="s">
        <v>589</v>
      </c>
      <c r="E1126">
        <v>32034</v>
      </c>
      <c r="F1126">
        <v>15529</v>
      </c>
      <c r="G1126">
        <v>13255</v>
      </c>
      <c r="H1126" s="3">
        <v>44533</v>
      </c>
      <c r="I1126" t="s">
        <v>612</v>
      </c>
      <c r="J1126" t="s">
        <v>619</v>
      </c>
      <c r="K1126">
        <v>120676</v>
      </c>
      <c r="L1126" t="s">
        <v>423</v>
      </c>
    </row>
    <row r="1127" spans="1:12" x14ac:dyDescent="0.3">
      <c r="A1127" t="s">
        <v>1742</v>
      </c>
      <c r="B1127">
        <v>777</v>
      </c>
      <c r="C1127" t="s">
        <v>350</v>
      </c>
      <c r="D1127" t="s">
        <v>573</v>
      </c>
      <c r="E1127">
        <v>33108</v>
      </c>
      <c r="F1127">
        <v>26794</v>
      </c>
      <c r="G1127">
        <v>33582</v>
      </c>
      <c r="H1127" s="3">
        <v>43192</v>
      </c>
      <c r="I1127" t="s">
        <v>612</v>
      </c>
      <c r="J1127" t="s">
        <v>613</v>
      </c>
      <c r="K1127">
        <v>700013</v>
      </c>
      <c r="L1127" t="s">
        <v>351</v>
      </c>
    </row>
    <row r="1128" spans="1:12" x14ac:dyDescent="0.3">
      <c r="A1128" t="s">
        <v>1743</v>
      </c>
      <c r="B1128">
        <v>545</v>
      </c>
      <c r="C1128" t="s">
        <v>409</v>
      </c>
      <c r="D1128" t="s">
        <v>592</v>
      </c>
      <c r="E1128">
        <v>14910</v>
      </c>
      <c r="F1128">
        <v>12540</v>
      </c>
      <c r="G1128">
        <v>33868</v>
      </c>
      <c r="H1128" s="3">
        <v>45126</v>
      </c>
      <c r="I1128" t="s">
        <v>612</v>
      </c>
      <c r="J1128" t="s">
        <v>619</v>
      </c>
      <c r="K1128">
        <v>1030063</v>
      </c>
      <c r="L1128" t="s">
        <v>411</v>
      </c>
    </row>
    <row r="1129" spans="1:12" x14ac:dyDescent="0.3">
      <c r="A1129" t="s">
        <v>1744</v>
      </c>
      <c r="B1129">
        <v>103</v>
      </c>
      <c r="C1129" t="s">
        <v>233</v>
      </c>
      <c r="D1129" t="s">
        <v>589</v>
      </c>
      <c r="E1129">
        <v>49300</v>
      </c>
      <c r="F1129">
        <v>42409</v>
      </c>
      <c r="G1129">
        <v>9972</v>
      </c>
      <c r="H1129" s="3">
        <v>42791</v>
      </c>
      <c r="I1129" t="s">
        <v>624</v>
      </c>
      <c r="J1129" t="s">
        <v>613</v>
      </c>
      <c r="K1129">
        <v>100186</v>
      </c>
      <c r="L1129" t="s">
        <v>240</v>
      </c>
    </row>
    <row r="1130" spans="1:12" x14ac:dyDescent="0.3">
      <c r="A1130" t="s">
        <v>1745</v>
      </c>
      <c r="B1130">
        <v>282</v>
      </c>
      <c r="C1130" t="s">
        <v>422</v>
      </c>
      <c r="D1130" t="s">
        <v>573</v>
      </c>
      <c r="E1130">
        <v>42250</v>
      </c>
      <c r="F1130">
        <v>7489</v>
      </c>
      <c r="G1130">
        <v>40041</v>
      </c>
      <c r="H1130" s="3">
        <v>45011</v>
      </c>
      <c r="I1130" t="s">
        <v>612</v>
      </c>
      <c r="J1130" t="s">
        <v>613</v>
      </c>
      <c r="K1130">
        <v>120676</v>
      </c>
      <c r="L1130" t="s">
        <v>423</v>
      </c>
    </row>
    <row r="1131" spans="1:12" x14ac:dyDescent="0.3">
      <c r="A1131" t="s">
        <v>1746</v>
      </c>
      <c r="B1131">
        <v>989</v>
      </c>
      <c r="C1131" t="s">
        <v>330</v>
      </c>
      <c r="D1131" t="s">
        <v>573</v>
      </c>
      <c r="E1131">
        <v>13756</v>
      </c>
      <c r="F1131">
        <v>17450</v>
      </c>
      <c r="G1131">
        <v>20514</v>
      </c>
      <c r="H1131" s="3">
        <v>43521</v>
      </c>
      <c r="I1131" t="s">
        <v>624</v>
      </c>
      <c r="J1131" t="s">
        <v>613</v>
      </c>
      <c r="K1131">
        <v>690076</v>
      </c>
      <c r="L1131" t="s">
        <v>337</v>
      </c>
    </row>
    <row r="1132" spans="1:12" x14ac:dyDescent="0.3">
      <c r="A1132" t="s">
        <v>1747</v>
      </c>
      <c r="B1132">
        <v>771</v>
      </c>
      <c r="C1132" t="s">
        <v>471</v>
      </c>
      <c r="D1132" t="s">
        <v>573</v>
      </c>
      <c r="E1132">
        <v>23862</v>
      </c>
      <c r="F1132">
        <v>24874</v>
      </c>
      <c r="G1132">
        <v>13594</v>
      </c>
      <c r="H1132" s="3">
        <v>42616</v>
      </c>
      <c r="I1132" t="s">
        <v>612</v>
      </c>
      <c r="J1132" t="s">
        <v>619</v>
      </c>
      <c r="K1132">
        <v>570241</v>
      </c>
      <c r="L1132" t="s">
        <v>477</v>
      </c>
    </row>
    <row r="1133" spans="1:12" x14ac:dyDescent="0.3">
      <c r="A1133" t="s">
        <v>1748</v>
      </c>
      <c r="B1133">
        <v>319</v>
      </c>
      <c r="C1133" t="s">
        <v>529</v>
      </c>
      <c r="D1133" t="s">
        <v>573</v>
      </c>
      <c r="E1133">
        <v>2378</v>
      </c>
      <c r="F1133">
        <v>6845</v>
      </c>
      <c r="G1133">
        <v>23147</v>
      </c>
      <c r="H1133" s="3">
        <v>44441</v>
      </c>
      <c r="I1133" t="s">
        <v>615</v>
      </c>
      <c r="J1133" t="s">
        <v>619</v>
      </c>
      <c r="K1133">
        <v>210563</v>
      </c>
      <c r="L1133" t="s">
        <v>531</v>
      </c>
    </row>
    <row r="1134" spans="1:12" x14ac:dyDescent="0.3">
      <c r="A1134" t="s">
        <v>1749</v>
      </c>
      <c r="B1134">
        <v>579</v>
      </c>
      <c r="C1134" t="s">
        <v>563</v>
      </c>
      <c r="D1134" t="s">
        <v>587</v>
      </c>
      <c r="E1134">
        <v>17670</v>
      </c>
      <c r="F1134">
        <v>3454</v>
      </c>
      <c r="G1134">
        <v>13207</v>
      </c>
      <c r="H1134" s="3">
        <v>42042</v>
      </c>
      <c r="I1134" t="s">
        <v>615</v>
      </c>
      <c r="J1134" t="s">
        <v>613</v>
      </c>
      <c r="K1134">
        <v>1440051</v>
      </c>
      <c r="L1134" t="s">
        <v>565</v>
      </c>
    </row>
    <row r="1135" spans="1:12" x14ac:dyDescent="0.3">
      <c r="A1135" t="s">
        <v>1750</v>
      </c>
      <c r="B1135">
        <v>404</v>
      </c>
      <c r="C1135" t="s">
        <v>354</v>
      </c>
      <c r="D1135" t="s">
        <v>573</v>
      </c>
      <c r="E1135">
        <v>40537</v>
      </c>
      <c r="F1135">
        <v>9116</v>
      </c>
      <c r="G1135">
        <v>6144</v>
      </c>
      <c r="H1135" s="3">
        <v>44117</v>
      </c>
      <c r="I1135" t="s">
        <v>612</v>
      </c>
      <c r="J1135" t="s">
        <v>613</v>
      </c>
      <c r="K1135">
        <v>70364</v>
      </c>
      <c r="L1135" t="s">
        <v>356</v>
      </c>
    </row>
    <row r="1136" spans="1:12" x14ac:dyDescent="0.3">
      <c r="A1136" t="s">
        <v>1751</v>
      </c>
      <c r="B1136">
        <v>317</v>
      </c>
      <c r="C1136" t="s">
        <v>265</v>
      </c>
      <c r="D1136" t="s">
        <v>589</v>
      </c>
      <c r="E1136">
        <v>24551</v>
      </c>
      <c r="F1136">
        <v>37678</v>
      </c>
      <c r="G1136">
        <v>26940</v>
      </c>
      <c r="H1136" s="3">
        <v>43305</v>
      </c>
      <c r="I1136" t="s">
        <v>617</v>
      </c>
      <c r="J1136" t="s">
        <v>613</v>
      </c>
      <c r="K1136">
        <v>30179</v>
      </c>
      <c r="L1136" t="s">
        <v>272</v>
      </c>
    </row>
    <row r="1137" spans="1:12" x14ac:dyDescent="0.3">
      <c r="A1137" t="s">
        <v>1752</v>
      </c>
      <c r="B1137">
        <v>716</v>
      </c>
      <c r="C1137" t="s">
        <v>285</v>
      </c>
      <c r="D1137" t="s">
        <v>583</v>
      </c>
      <c r="E1137">
        <v>18908</v>
      </c>
      <c r="F1137">
        <v>35939</v>
      </c>
      <c r="G1137">
        <v>7554</v>
      </c>
      <c r="H1137" s="3">
        <v>43312</v>
      </c>
      <c r="I1137" t="s">
        <v>612</v>
      </c>
      <c r="J1137" t="s">
        <v>619</v>
      </c>
      <c r="K1137">
        <v>240005</v>
      </c>
      <c r="L1137" t="s">
        <v>287</v>
      </c>
    </row>
    <row r="1138" spans="1:12" x14ac:dyDescent="0.3">
      <c r="A1138" t="s">
        <v>1753</v>
      </c>
      <c r="B1138">
        <v>419</v>
      </c>
      <c r="C1138" t="s">
        <v>492</v>
      </c>
      <c r="D1138" t="s">
        <v>573</v>
      </c>
      <c r="E1138">
        <v>16508</v>
      </c>
      <c r="F1138">
        <v>16849</v>
      </c>
      <c r="G1138">
        <v>32888</v>
      </c>
      <c r="H1138" s="3">
        <v>43617</v>
      </c>
      <c r="I1138" t="s">
        <v>612</v>
      </c>
      <c r="J1138" t="s">
        <v>613</v>
      </c>
      <c r="K1138">
        <v>1230018</v>
      </c>
      <c r="L1138" t="s">
        <v>498</v>
      </c>
    </row>
    <row r="1139" spans="1:12" x14ac:dyDescent="0.3">
      <c r="A1139" t="s">
        <v>1754</v>
      </c>
      <c r="B1139">
        <v>450</v>
      </c>
      <c r="C1139" t="s">
        <v>492</v>
      </c>
      <c r="D1139" t="s">
        <v>573</v>
      </c>
      <c r="E1139">
        <v>48005</v>
      </c>
      <c r="F1139">
        <v>36245</v>
      </c>
      <c r="G1139">
        <v>3622</v>
      </c>
      <c r="H1139" s="3">
        <v>42934</v>
      </c>
      <c r="I1139" t="s">
        <v>612</v>
      </c>
      <c r="J1139" t="s">
        <v>613</v>
      </c>
      <c r="K1139">
        <v>1230018</v>
      </c>
      <c r="L1139" t="s">
        <v>498</v>
      </c>
    </row>
    <row r="1140" spans="1:12" x14ac:dyDescent="0.3">
      <c r="A1140" t="s">
        <v>1755</v>
      </c>
      <c r="B1140">
        <v>851</v>
      </c>
      <c r="C1140" t="s">
        <v>432</v>
      </c>
      <c r="D1140" t="s">
        <v>589</v>
      </c>
      <c r="E1140">
        <v>36735</v>
      </c>
      <c r="F1140">
        <v>43609</v>
      </c>
      <c r="G1140">
        <v>26917</v>
      </c>
      <c r="H1140" s="3">
        <v>43532</v>
      </c>
      <c r="I1140" t="s">
        <v>612</v>
      </c>
      <c r="J1140" t="s">
        <v>613</v>
      </c>
      <c r="K1140">
        <v>130067</v>
      </c>
      <c r="L1140" t="s">
        <v>434</v>
      </c>
    </row>
    <row r="1141" spans="1:12" x14ac:dyDescent="0.3">
      <c r="A1141" t="s">
        <v>1756</v>
      </c>
      <c r="B1141">
        <v>730</v>
      </c>
      <c r="C1141" t="s">
        <v>246</v>
      </c>
      <c r="D1141" t="s">
        <v>589</v>
      </c>
      <c r="E1141">
        <v>8007</v>
      </c>
      <c r="F1141">
        <v>37714</v>
      </c>
      <c r="G1141">
        <v>5727</v>
      </c>
      <c r="H1141" s="3">
        <v>42359</v>
      </c>
      <c r="I1141" t="s">
        <v>612</v>
      </c>
      <c r="J1141" t="s">
        <v>619</v>
      </c>
      <c r="K1141">
        <v>110159</v>
      </c>
      <c r="L1141" t="s">
        <v>248</v>
      </c>
    </row>
    <row r="1142" spans="1:12" x14ac:dyDescent="0.3">
      <c r="A1142" t="s">
        <v>1757</v>
      </c>
      <c r="B1142">
        <v>663</v>
      </c>
      <c r="C1142" t="s">
        <v>350</v>
      </c>
      <c r="D1142" t="s">
        <v>573</v>
      </c>
      <c r="E1142">
        <v>17329</v>
      </c>
      <c r="F1142">
        <v>34518</v>
      </c>
      <c r="G1142">
        <v>44835</v>
      </c>
      <c r="H1142" s="3">
        <v>42232</v>
      </c>
      <c r="I1142" t="s">
        <v>612</v>
      </c>
      <c r="J1142" t="s">
        <v>619</v>
      </c>
      <c r="K1142">
        <v>700013</v>
      </c>
      <c r="L1142" t="s">
        <v>351</v>
      </c>
    </row>
    <row r="1143" spans="1:12" x14ac:dyDescent="0.3">
      <c r="A1143" t="s">
        <v>1758</v>
      </c>
      <c r="B1143">
        <v>549</v>
      </c>
      <c r="C1143" t="s">
        <v>488</v>
      </c>
      <c r="D1143" t="s">
        <v>573</v>
      </c>
      <c r="E1143">
        <v>48805</v>
      </c>
      <c r="F1143">
        <v>21950</v>
      </c>
      <c r="G1143">
        <v>23705</v>
      </c>
      <c r="H1143" s="3">
        <v>43332</v>
      </c>
      <c r="I1143" t="s">
        <v>612</v>
      </c>
      <c r="J1143" t="s">
        <v>619</v>
      </c>
      <c r="K1143">
        <v>740048</v>
      </c>
      <c r="L1143" t="s">
        <v>491</v>
      </c>
    </row>
    <row r="1144" spans="1:12" x14ac:dyDescent="0.3">
      <c r="A1144" t="s">
        <v>1759</v>
      </c>
      <c r="B1144">
        <v>27</v>
      </c>
      <c r="C1144" t="s">
        <v>386</v>
      </c>
      <c r="D1144" t="s">
        <v>587</v>
      </c>
      <c r="E1144">
        <v>28102</v>
      </c>
      <c r="F1144">
        <v>13777</v>
      </c>
      <c r="G1144">
        <v>5505</v>
      </c>
      <c r="H1144" s="3">
        <v>43490</v>
      </c>
      <c r="I1144" t="s">
        <v>615</v>
      </c>
      <c r="J1144" t="s">
        <v>613</v>
      </c>
      <c r="K1144">
        <v>1110166</v>
      </c>
      <c r="L1144" t="s">
        <v>389</v>
      </c>
    </row>
    <row r="1145" spans="1:12" x14ac:dyDescent="0.3">
      <c r="A1145" t="s">
        <v>1760</v>
      </c>
      <c r="B1145">
        <v>391</v>
      </c>
      <c r="C1145" t="s">
        <v>249</v>
      </c>
      <c r="D1145" t="s">
        <v>573</v>
      </c>
      <c r="E1145">
        <v>30546</v>
      </c>
      <c r="F1145">
        <v>28206</v>
      </c>
      <c r="G1145">
        <v>41746</v>
      </c>
      <c r="H1145" s="3">
        <v>43219</v>
      </c>
      <c r="I1145" t="s">
        <v>617</v>
      </c>
      <c r="J1145" t="s">
        <v>613</v>
      </c>
      <c r="K1145">
        <v>910182</v>
      </c>
      <c r="L1145" t="s">
        <v>257</v>
      </c>
    </row>
    <row r="1146" spans="1:12" x14ac:dyDescent="0.3">
      <c r="A1146" t="s">
        <v>1761</v>
      </c>
      <c r="B1146">
        <v>909</v>
      </c>
      <c r="C1146" t="s">
        <v>249</v>
      </c>
      <c r="D1146" t="s">
        <v>579</v>
      </c>
      <c r="E1146">
        <v>34105</v>
      </c>
      <c r="F1146">
        <v>20867</v>
      </c>
      <c r="G1146">
        <v>19550</v>
      </c>
      <c r="H1146" s="3">
        <v>43801</v>
      </c>
      <c r="I1146" t="s">
        <v>615</v>
      </c>
      <c r="J1146" t="s">
        <v>613</v>
      </c>
      <c r="K1146">
        <v>910182</v>
      </c>
      <c r="L1146" t="s">
        <v>257</v>
      </c>
    </row>
    <row r="1147" spans="1:12" x14ac:dyDescent="0.3">
      <c r="A1147" t="s">
        <v>1762</v>
      </c>
      <c r="B1147">
        <v>656</v>
      </c>
      <c r="C1147" t="s">
        <v>246</v>
      </c>
      <c r="D1147" t="s">
        <v>573</v>
      </c>
      <c r="E1147">
        <v>36952</v>
      </c>
      <c r="F1147">
        <v>39075</v>
      </c>
      <c r="G1147">
        <v>2954</v>
      </c>
      <c r="H1147" s="3">
        <v>42121</v>
      </c>
      <c r="I1147" t="s">
        <v>624</v>
      </c>
      <c r="J1147" t="s">
        <v>619</v>
      </c>
      <c r="K1147">
        <v>110159</v>
      </c>
      <c r="L1147" t="s">
        <v>248</v>
      </c>
    </row>
    <row r="1148" spans="1:12" x14ac:dyDescent="0.3">
      <c r="A1148" t="s">
        <v>1763</v>
      </c>
      <c r="B1148">
        <v>433</v>
      </c>
      <c r="C1148" t="s">
        <v>368</v>
      </c>
      <c r="D1148" t="s">
        <v>573</v>
      </c>
      <c r="E1148">
        <v>22091</v>
      </c>
      <c r="F1148">
        <v>9050</v>
      </c>
      <c r="G1148">
        <v>10847</v>
      </c>
      <c r="H1148" s="3">
        <v>44201</v>
      </c>
      <c r="I1148" t="s">
        <v>612</v>
      </c>
      <c r="J1148" t="s">
        <v>619</v>
      </c>
      <c r="K1148">
        <v>790102</v>
      </c>
      <c r="L1148" t="s">
        <v>370</v>
      </c>
    </row>
    <row r="1149" spans="1:12" x14ac:dyDescent="0.3">
      <c r="A1149" t="s">
        <v>1764</v>
      </c>
      <c r="B1149">
        <v>956</v>
      </c>
      <c r="C1149" t="s">
        <v>471</v>
      </c>
      <c r="D1149" t="s">
        <v>589</v>
      </c>
      <c r="E1149">
        <v>41134</v>
      </c>
      <c r="F1149">
        <v>8667</v>
      </c>
      <c r="G1149">
        <v>16210</v>
      </c>
      <c r="H1149" s="3">
        <v>42258</v>
      </c>
      <c r="I1149" t="s">
        <v>615</v>
      </c>
      <c r="J1149" t="s">
        <v>619</v>
      </c>
      <c r="K1149">
        <v>570241</v>
      </c>
      <c r="L1149" t="s">
        <v>477</v>
      </c>
    </row>
    <row r="1150" spans="1:12" x14ac:dyDescent="0.3">
      <c r="A1150" t="s">
        <v>1765</v>
      </c>
      <c r="B1150">
        <v>305</v>
      </c>
      <c r="C1150" t="s">
        <v>386</v>
      </c>
      <c r="D1150" t="s">
        <v>573</v>
      </c>
      <c r="E1150">
        <v>11589</v>
      </c>
      <c r="F1150">
        <v>24079</v>
      </c>
      <c r="G1150">
        <v>4661</v>
      </c>
      <c r="H1150" s="3">
        <v>43379</v>
      </c>
      <c r="I1150" t="s">
        <v>615</v>
      </c>
      <c r="J1150" t="s">
        <v>613</v>
      </c>
      <c r="K1150">
        <v>1110166</v>
      </c>
      <c r="L1150" t="s">
        <v>389</v>
      </c>
    </row>
    <row r="1151" spans="1:12" x14ac:dyDescent="0.3">
      <c r="A1151" t="s">
        <v>1766</v>
      </c>
      <c r="B1151">
        <v>603</v>
      </c>
      <c r="C1151" t="s">
        <v>265</v>
      </c>
      <c r="D1151" t="s">
        <v>589</v>
      </c>
      <c r="E1151">
        <v>47814</v>
      </c>
      <c r="F1151">
        <v>40382</v>
      </c>
      <c r="G1151">
        <v>7162</v>
      </c>
      <c r="H1151" s="3">
        <v>45159</v>
      </c>
      <c r="I1151" t="s">
        <v>615</v>
      </c>
      <c r="J1151" t="s">
        <v>619</v>
      </c>
      <c r="K1151">
        <v>30179</v>
      </c>
      <c r="L1151" t="s">
        <v>272</v>
      </c>
    </row>
    <row r="1152" spans="1:12" x14ac:dyDescent="0.3">
      <c r="A1152" t="s">
        <v>1767</v>
      </c>
      <c r="B1152">
        <v>498</v>
      </c>
      <c r="C1152" t="s">
        <v>548</v>
      </c>
      <c r="D1152" t="s">
        <v>589</v>
      </c>
      <c r="E1152">
        <v>9378</v>
      </c>
      <c r="F1152">
        <v>37989</v>
      </c>
      <c r="G1152">
        <v>26933</v>
      </c>
      <c r="H1152" s="3">
        <v>44741</v>
      </c>
      <c r="I1152" t="s">
        <v>624</v>
      </c>
      <c r="J1152" t="s">
        <v>613</v>
      </c>
      <c r="K1152">
        <v>680026</v>
      </c>
      <c r="L1152" t="s">
        <v>551</v>
      </c>
    </row>
    <row r="1153" spans="1:12" x14ac:dyDescent="0.3">
      <c r="A1153" t="s">
        <v>1768</v>
      </c>
      <c r="B1153">
        <v>477</v>
      </c>
      <c r="C1153" t="s">
        <v>354</v>
      </c>
      <c r="D1153" t="s">
        <v>573</v>
      </c>
      <c r="E1153">
        <v>3688</v>
      </c>
      <c r="F1153">
        <v>23183</v>
      </c>
      <c r="G1153">
        <v>1504</v>
      </c>
      <c r="H1153" s="3">
        <v>43011</v>
      </c>
      <c r="I1153" t="s">
        <v>624</v>
      </c>
      <c r="J1153" t="s">
        <v>613</v>
      </c>
      <c r="K1153">
        <v>70364</v>
      </c>
      <c r="L1153" t="s">
        <v>356</v>
      </c>
    </row>
    <row r="1154" spans="1:12" x14ac:dyDescent="0.3">
      <c r="A1154" t="s">
        <v>1769</v>
      </c>
      <c r="B1154">
        <v>817</v>
      </c>
      <c r="C1154" t="s">
        <v>249</v>
      </c>
      <c r="D1154" t="s">
        <v>573</v>
      </c>
      <c r="E1154">
        <v>37950</v>
      </c>
      <c r="F1154">
        <v>32902</v>
      </c>
      <c r="G1154">
        <v>4973</v>
      </c>
      <c r="H1154" s="3">
        <v>44632</v>
      </c>
      <c r="I1154" t="s">
        <v>617</v>
      </c>
      <c r="J1154" t="s">
        <v>613</v>
      </c>
      <c r="K1154">
        <v>910182</v>
      </c>
      <c r="L1154" t="s">
        <v>257</v>
      </c>
    </row>
    <row r="1155" spans="1:12" x14ac:dyDescent="0.3">
      <c r="A1155" t="s">
        <v>1770</v>
      </c>
      <c r="B1155">
        <v>130</v>
      </c>
      <c r="C1155" t="s">
        <v>409</v>
      </c>
      <c r="D1155" t="s">
        <v>589</v>
      </c>
      <c r="E1155">
        <v>30231</v>
      </c>
      <c r="F1155">
        <v>46376</v>
      </c>
      <c r="G1155">
        <v>27518</v>
      </c>
      <c r="H1155" s="3">
        <v>44013</v>
      </c>
      <c r="I1155" t="s">
        <v>617</v>
      </c>
      <c r="J1155" t="s">
        <v>619</v>
      </c>
      <c r="K1155">
        <v>1030063</v>
      </c>
      <c r="L1155" t="s">
        <v>411</v>
      </c>
    </row>
    <row r="1156" spans="1:12" x14ac:dyDescent="0.3">
      <c r="A1156" t="s">
        <v>1771</v>
      </c>
      <c r="B1156">
        <v>181</v>
      </c>
      <c r="C1156" t="s">
        <v>246</v>
      </c>
      <c r="D1156" t="s">
        <v>583</v>
      </c>
      <c r="E1156">
        <v>23165</v>
      </c>
      <c r="F1156">
        <v>25444</v>
      </c>
      <c r="G1156">
        <v>8058</v>
      </c>
      <c r="H1156" s="3">
        <v>44294</v>
      </c>
      <c r="I1156" t="s">
        <v>615</v>
      </c>
      <c r="J1156" t="s">
        <v>613</v>
      </c>
      <c r="K1156">
        <v>110159</v>
      </c>
      <c r="L1156" t="s">
        <v>248</v>
      </c>
    </row>
    <row r="1157" spans="1:12" x14ac:dyDescent="0.3">
      <c r="A1157" t="s">
        <v>1772</v>
      </c>
      <c r="B1157">
        <v>429</v>
      </c>
      <c r="C1157" t="s">
        <v>409</v>
      </c>
      <c r="D1157" t="s">
        <v>589</v>
      </c>
      <c r="E1157">
        <v>13506</v>
      </c>
      <c r="F1157">
        <v>9092</v>
      </c>
      <c r="G1157">
        <v>18218</v>
      </c>
      <c r="H1157" s="3">
        <v>42992</v>
      </c>
      <c r="I1157" t="s">
        <v>615</v>
      </c>
      <c r="J1157" t="s">
        <v>613</v>
      </c>
      <c r="K1157">
        <v>1030063</v>
      </c>
      <c r="L1157" t="s">
        <v>411</v>
      </c>
    </row>
    <row r="1158" spans="1:12" x14ac:dyDescent="0.3">
      <c r="A1158" t="s">
        <v>1773</v>
      </c>
      <c r="B1158">
        <v>405</v>
      </c>
      <c r="C1158" t="s">
        <v>243</v>
      </c>
      <c r="D1158" t="s">
        <v>583</v>
      </c>
      <c r="E1158">
        <v>4082</v>
      </c>
      <c r="F1158">
        <v>43211</v>
      </c>
      <c r="G1158">
        <v>41140</v>
      </c>
      <c r="H1158" s="3">
        <v>45264</v>
      </c>
      <c r="I1158" t="s">
        <v>612</v>
      </c>
      <c r="J1158" t="s">
        <v>619</v>
      </c>
      <c r="K1158">
        <v>160051</v>
      </c>
      <c r="L1158" t="s">
        <v>245</v>
      </c>
    </row>
    <row r="1159" spans="1:12" x14ac:dyDescent="0.3">
      <c r="A1159" t="s">
        <v>1774</v>
      </c>
      <c r="B1159">
        <v>26</v>
      </c>
      <c r="C1159" t="s">
        <v>485</v>
      </c>
      <c r="D1159" t="s">
        <v>589</v>
      </c>
      <c r="E1159">
        <v>12471</v>
      </c>
      <c r="F1159">
        <v>47993</v>
      </c>
      <c r="G1159">
        <v>5257</v>
      </c>
      <c r="H1159" s="3">
        <v>43288</v>
      </c>
      <c r="I1159" t="s">
        <v>615</v>
      </c>
      <c r="J1159" t="s">
        <v>613</v>
      </c>
      <c r="K1159">
        <v>880038</v>
      </c>
      <c r="L1159" t="s">
        <v>487</v>
      </c>
    </row>
    <row r="1160" spans="1:12" x14ac:dyDescent="0.3">
      <c r="A1160" t="s">
        <v>1775</v>
      </c>
      <c r="B1160">
        <v>824</v>
      </c>
      <c r="C1160" t="s">
        <v>330</v>
      </c>
      <c r="D1160" t="s">
        <v>573</v>
      </c>
      <c r="E1160">
        <v>25161</v>
      </c>
      <c r="F1160">
        <v>45519</v>
      </c>
      <c r="G1160">
        <v>22830</v>
      </c>
      <c r="H1160" s="3">
        <v>43465</v>
      </c>
      <c r="I1160" t="s">
        <v>612</v>
      </c>
      <c r="J1160" t="s">
        <v>619</v>
      </c>
      <c r="K1160">
        <v>690076</v>
      </c>
      <c r="L1160" t="s">
        <v>337</v>
      </c>
    </row>
    <row r="1161" spans="1:12" x14ac:dyDescent="0.3">
      <c r="A1161" t="s">
        <v>1776</v>
      </c>
      <c r="B1161">
        <v>811</v>
      </c>
      <c r="C1161" t="s">
        <v>350</v>
      </c>
      <c r="D1161" t="s">
        <v>573</v>
      </c>
      <c r="E1161">
        <v>31986</v>
      </c>
      <c r="F1161">
        <v>22308</v>
      </c>
      <c r="G1161">
        <v>10999</v>
      </c>
      <c r="H1161" s="3">
        <v>44648</v>
      </c>
      <c r="I1161" t="s">
        <v>624</v>
      </c>
      <c r="J1161" t="s">
        <v>619</v>
      </c>
      <c r="K1161">
        <v>700013</v>
      </c>
      <c r="L1161" t="s">
        <v>351</v>
      </c>
    </row>
    <row r="1162" spans="1:12" x14ac:dyDescent="0.3">
      <c r="A1162" t="s">
        <v>1777</v>
      </c>
      <c r="B1162">
        <v>690</v>
      </c>
      <c r="C1162" t="s">
        <v>273</v>
      </c>
      <c r="D1162" t="s">
        <v>589</v>
      </c>
      <c r="E1162">
        <v>38917</v>
      </c>
      <c r="F1162">
        <v>49352</v>
      </c>
      <c r="G1162">
        <v>38883</v>
      </c>
      <c r="H1162" s="3">
        <v>44580</v>
      </c>
      <c r="I1162" t="s">
        <v>612</v>
      </c>
      <c r="J1162" t="s">
        <v>619</v>
      </c>
      <c r="K1162">
        <v>80001</v>
      </c>
      <c r="L1162" t="s">
        <v>275</v>
      </c>
    </row>
    <row r="1163" spans="1:12" x14ac:dyDescent="0.3">
      <c r="A1163" t="s">
        <v>1778</v>
      </c>
      <c r="B1163">
        <v>6</v>
      </c>
      <c r="C1163" t="s">
        <v>324</v>
      </c>
      <c r="D1163" t="s">
        <v>589</v>
      </c>
      <c r="E1163">
        <v>37160</v>
      </c>
      <c r="F1163">
        <v>17760</v>
      </c>
      <c r="G1163">
        <v>30229</v>
      </c>
      <c r="H1163" s="3">
        <v>42556</v>
      </c>
      <c r="I1163" t="s">
        <v>615</v>
      </c>
      <c r="J1163" t="s">
        <v>619</v>
      </c>
      <c r="K1163">
        <v>710002</v>
      </c>
      <c r="L1163" t="s">
        <v>329</v>
      </c>
    </row>
    <row r="1164" spans="1:12" x14ac:dyDescent="0.3">
      <c r="A1164" t="s">
        <v>1779</v>
      </c>
      <c r="B1164">
        <v>86</v>
      </c>
      <c r="C1164" t="s">
        <v>243</v>
      </c>
      <c r="D1164" t="s">
        <v>573</v>
      </c>
      <c r="E1164">
        <v>32107</v>
      </c>
      <c r="F1164">
        <v>18030</v>
      </c>
      <c r="G1164">
        <v>17867</v>
      </c>
      <c r="H1164" s="3">
        <v>43441</v>
      </c>
      <c r="I1164" t="s">
        <v>612</v>
      </c>
      <c r="J1164" t="s">
        <v>613</v>
      </c>
      <c r="K1164">
        <v>160051</v>
      </c>
      <c r="L1164" t="s">
        <v>245</v>
      </c>
    </row>
    <row r="1165" spans="1:12" x14ac:dyDescent="0.3">
      <c r="A1165" t="s">
        <v>1780</v>
      </c>
      <c r="B1165">
        <v>894</v>
      </c>
      <c r="C1165" t="s">
        <v>330</v>
      </c>
      <c r="D1165" t="s">
        <v>573</v>
      </c>
      <c r="E1165">
        <v>35110</v>
      </c>
      <c r="F1165">
        <v>31640</v>
      </c>
      <c r="G1165">
        <v>26430</v>
      </c>
      <c r="H1165" s="3">
        <v>44125</v>
      </c>
      <c r="I1165" t="s">
        <v>612</v>
      </c>
      <c r="J1165" t="s">
        <v>613</v>
      </c>
      <c r="K1165">
        <v>690076</v>
      </c>
      <c r="L1165" t="s">
        <v>337</v>
      </c>
    </row>
    <row r="1166" spans="1:12" x14ac:dyDescent="0.3">
      <c r="A1166" t="s">
        <v>1781</v>
      </c>
      <c r="B1166">
        <v>723</v>
      </c>
      <c r="C1166" t="s">
        <v>249</v>
      </c>
      <c r="D1166" t="s">
        <v>589</v>
      </c>
      <c r="E1166">
        <v>43469</v>
      </c>
      <c r="F1166">
        <v>2841</v>
      </c>
      <c r="G1166">
        <v>35523</v>
      </c>
      <c r="H1166" s="3">
        <v>43757</v>
      </c>
      <c r="I1166" t="s">
        <v>615</v>
      </c>
      <c r="J1166" t="s">
        <v>613</v>
      </c>
      <c r="K1166">
        <v>910182</v>
      </c>
      <c r="L1166" t="s">
        <v>257</v>
      </c>
    </row>
    <row r="1167" spans="1:12" x14ac:dyDescent="0.3">
      <c r="A1167" t="s">
        <v>1782</v>
      </c>
      <c r="B1167">
        <v>30</v>
      </c>
      <c r="C1167" t="s">
        <v>233</v>
      </c>
      <c r="D1167" t="s">
        <v>573</v>
      </c>
      <c r="E1167">
        <v>8784</v>
      </c>
      <c r="F1167">
        <v>6476</v>
      </c>
      <c r="G1167">
        <v>20129</v>
      </c>
      <c r="H1167" s="3">
        <v>43323</v>
      </c>
      <c r="I1167" t="s">
        <v>612</v>
      </c>
      <c r="J1167" t="s">
        <v>619</v>
      </c>
      <c r="K1167">
        <v>100186</v>
      </c>
      <c r="L1167" t="s">
        <v>240</v>
      </c>
    </row>
    <row r="1168" spans="1:12" x14ac:dyDescent="0.3">
      <c r="A1168" t="s">
        <v>1783</v>
      </c>
      <c r="B1168">
        <v>201</v>
      </c>
      <c r="C1168" t="s">
        <v>386</v>
      </c>
      <c r="D1168" t="s">
        <v>589</v>
      </c>
      <c r="E1168">
        <v>6420</v>
      </c>
      <c r="F1168">
        <v>3913</v>
      </c>
      <c r="G1168">
        <v>24091</v>
      </c>
      <c r="H1168" s="3">
        <v>42594</v>
      </c>
      <c r="I1168" t="s">
        <v>612</v>
      </c>
      <c r="J1168" t="s">
        <v>619</v>
      </c>
      <c r="K1168">
        <v>1110166</v>
      </c>
      <c r="L1168" t="s">
        <v>389</v>
      </c>
    </row>
    <row r="1169" spans="1:12" x14ac:dyDescent="0.3">
      <c r="A1169" t="s">
        <v>1784</v>
      </c>
      <c r="B1169">
        <v>3</v>
      </c>
      <c r="C1169" t="s">
        <v>249</v>
      </c>
      <c r="D1169" t="s">
        <v>603</v>
      </c>
      <c r="E1169">
        <v>45457</v>
      </c>
      <c r="F1169">
        <v>3325</v>
      </c>
      <c r="G1169">
        <v>44100</v>
      </c>
      <c r="H1169" s="3">
        <v>43445</v>
      </c>
      <c r="I1169" t="s">
        <v>612</v>
      </c>
      <c r="J1169" t="s">
        <v>613</v>
      </c>
      <c r="K1169">
        <v>910182</v>
      </c>
      <c r="L1169" t="s">
        <v>257</v>
      </c>
    </row>
    <row r="1170" spans="1:12" x14ac:dyDescent="0.3">
      <c r="A1170" t="s">
        <v>1785</v>
      </c>
      <c r="B1170">
        <v>10</v>
      </c>
      <c r="C1170" t="s">
        <v>294</v>
      </c>
      <c r="D1170" t="s">
        <v>573</v>
      </c>
      <c r="E1170">
        <v>38587</v>
      </c>
      <c r="F1170">
        <v>26802</v>
      </c>
      <c r="G1170">
        <v>36770</v>
      </c>
      <c r="H1170" s="3">
        <v>44507</v>
      </c>
      <c r="I1170" t="s">
        <v>615</v>
      </c>
      <c r="J1170" t="s">
        <v>619</v>
      </c>
      <c r="K1170">
        <v>90149</v>
      </c>
      <c r="L1170" t="s">
        <v>296</v>
      </c>
    </row>
    <row r="1171" spans="1:12" x14ac:dyDescent="0.3">
      <c r="A1171" t="s">
        <v>1786</v>
      </c>
      <c r="B1171">
        <v>638</v>
      </c>
      <c r="C1171" t="s">
        <v>249</v>
      </c>
      <c r="D1171" t="s">
        <v>589</v>
      </c>
      <c r="E1171">
        <v>47333</v>
      </c>
      <c r="F1171">
        <v>37795</v>
      </c>
      <c r="G1171">
        <v>17014</v>
      </c>
      <c r="H1171" s="3">
        <v>42960</v>
      </c>
      <c r="I1171" t="s">
        <v>612</v>
      </c>
      <c r="J1171" t="s">
        <v>613</v>
      </c>
      <c r="K1171">
        <v>910182</v>
      </c>
      <c r="L1171" t="s">
        <v>257</v>
      </c>
    </row>
    <row r="1172" spans="1:12" x14ac:dyDescent="0.3">
      <c r="A1172" t="s">
        <v>1787</v>
      </c>
      <c r="B1172">
        <v>856</v>
      </c>
      <c r="C1172" t="s">
        <v>249</v>
      </c>
      <c r="D1172" t="s">
        <v>589</v>
      </c>
      <c r="E1172">
        <v>28645</v>
      </c>
      <c r="F1172">
        <v>37941</v>
      </c>
      <c r="G1172">
        <v>23436</v>
      </c>
      <c r="H1172" s="3">
        <v>43177</v>
      </c>
      <c r="I1172" t="s">
        <v>615</v>
      </c>
      <c r="J1172" t="s">
        <v>619</v>
      </c>
      <c r="K1172">
        <v>910182</v>
      </c>
      <c r="L1172" t="s">
        <v>257</v>
      </c>
    </row>
    <row r="1173" spans="1:12" x14ac:dyDescent="0.3">
      <c r="A1173" t="s">
        <v>1788</v>
      </c>
      <c r="B1173">
        <v>961</v>
      </c>
      <c r="C1173" t="s">
        <v>310</v>
      </c>
      <c r="D1173" t="s">
        <v>596</v>
      </c>
      <c r="E1173">
        <v>35537</v>
      </c>
      <c r="F1173">
        <v>24189</v>
      </c>
      <c r="G1173">
        <v>27974</v>
      </c>
      <c r="H1173" s="3">
        <v>44753</v>
      </c>
      <c r="I1173" t="s">
        <v>615</v>
      </c>
      <c r="J1173" t="s">
        <v>619</v>
      </c>
      <c r="K1173">
        <v>140056</v>
      </c>
      <c r="L1173" t="s">
        <v>312</v>
      </c>
    </row>
    <row r="1174" spans="1:12" x14ac:dyDescent="0.3">
      <c r="A1174" t="s">
        <v>1789</v>
      </c>
      <c r="B1174">
        <v>487</v>
      </c>
      <c r="C1174" t="s">
        <v>233</v>
      </c>
      <c r="D1174" t="s">
        <v>589</v>
      </c>
      <c r="E1174">
        <v>41723</v>
      </c>
      <c r="F1174">
        <v>48131</v>
      </c>
      <c r="G1174">
        <v>21904</v>
      </c>
      <c r="H1174" s="3">
        <v>44662</v>
      </c>
      <c r="I1174" t="s">
        <v>615</v>
      </c>
      <c r="J1174" t="s">
        <v>613</v>
      </c>
      <c r="K1174">
        <v>100186</v>
      </c>
      <c r="L1174" t="s">
        <v>240</v>
      </c>
    </row>
    <row r="1175" spans="1:12" x14ac:dyDescent="0.3">
      <c r="A1175" t="s">
        <v>1790</v>
      </c>
      <c r="B1175">
        <v>598</v>
      </c>
      <c r="C1175" t="s">
        <v>344</v>
      </c>
      <c r="D1175" t="s">
        <v>589</v>
      </c>
      <c r="E1175">
        <v>28467</v>
      </c>
      <c r="F1175">
        <v>46272</v>
      </c>
      <c r="G1175">
        <v>1888</v>
      </c>
      <c r="H1175" s="3">
        <v>43772</v>
      </c>
      <c r="I1175" t="s">
        <v>615</v>
      </c>
      <c r="J1175" t="s">
        <v>619</v>
      </c>
      <c r="K1175">
        <v>910020</v>
      </c>
      <c r="L1175" t="s">
        <v>346</v>
      </c>
    </row>
    <row r="1176" spans="1:12" x14ac:dyDescent="0.3">
      <c r="A1176" t="s">
        <v>1791</v>
      </c>
      <c r="B1176">
        <v>814</v>
      </c>
      <c r="C1176" t="s">
        <v>246</v>
      </c>
      <c r="D1176" t="s">
        <v>589</v>
      </c>
      <c r="E1176">
        <v>25712</v>
      </c>
      <c r="F1176">
        <v>15365</v>
      </c>
      <c r="G1176">
        <v>6335</v>
      </c>
      <c r="H1176" s="3">
        <v>44594</v>
      </c>
      <c r="I1176" t="s">
        <v>615</v>
      </c>
      <c r="J1176" t="s">
        <v>613</v>
      </c>
      <c r="K1176">
        <v>110159</v>
      </c>
      <c r="L1176" t="s">
        <v>248</v>
      </c>
    </row>
    <row r="1177" spans="1:12" x14ac:dyDescent="0.3">
      <c r="A1177" t="s">
        <v>1792</v>
      </c>
      <c r="B1177">
        <v>955</v>
      </c>
      <c r="C1177" t="s">
        <v>386</v>
      </c>
      <c r="D1177" t="s">
        <v>596</v>
      </c>
      <c r="E1177">
        <v>10100</v>
      </c>
      <c r="F1177">
        <v>5009</v>
      </c>
      <c r="G1177">
        <v>16599</v>
      </c>
      <c r="H1177" s="3">
        <v>43115</v>
      </c>
      <c r="I1177" t="s">
        <v>615</v>
      </c>
      <c r="J1177" t="s">
        <v>619</v>
      </c>
      <c r="K1177">
        <v>1110166</v>
      </c>
      <c r="L1177" t="s">
        <v>389</v>
      </c>
    </row>
    <row r="1178" spans="1:12" x14ac:dyDescent="0.3">
      <c r="A1178" t="s">
        <v>1793</v>
      </c>
      <c r="B1178">
        <v>921</v>
      </c>
      <c r="C1178" t="s">
        <v>265</v>
      </c>
      <c r="D1178" t="s">
        <v>589</v>
      </c>
      <c r="E1178">
        <v>6476</v>
      </c>
      <c r="F1178">
        <v>36388</v>
      </c>
      <c r="G1178">
        <v>36639</v>
      </c>
      <c r="H1178" s="3">
        <v>44052</v>
      </c>
      <c r="I1178" t="s">
        <v>612</v>
      </c>
      <c r="J1178" t="s">
        <v>619</v>
      </c>
      <c r="K1178">
        <v>30179</v>
      </c>
      <c r="L1178" t="s">
        <v>272</v>
      </c>
    </row>
    <row r="1179" spans="1:12" x14ac:dyDescent="0.3">
      <c r="A1179" t="s">
        <v>1794</v>
      </c>
      <c r="B1179">
        <v>501</v>
      </c>
      <c r="C1179" t="s">
        <v>471</v>
      </c>
      <c r="D1179" t="s">
        <v>573</v>
      </c>
      <c r="E1179">
        <v>20959</v>
      </c>
      <c r="F1179">
        <v>14033</v>
      </c>
      <c r="G1179">
        <v>41507</v>
      </c>
      <c r="H1179" s="3">
        <v>43963</v>
      </c>
      <c r="I1179" t="s">
        <v>612</v>
      </c>
      <c r="J1179" t="s">
        <v>619</v>
      </c>
      <c r="K1179">
        <v>570241</v>
      </c>
      <c r="L1179" t="s">
        <v>477</v>
      </c>
    </row>
    <row r="1180" spans="1:12" x14ac:dyDescent="0.3">
      <c r="A1180" t="s">
        <v>1795</v>
      </c>
      <c r="B1180">
        <v>37</v>
      </c>
      <c r="C1180" t="s">
        <v>246</v>
      </c>
      <c r="D1180" t="s">
        <v>573</v>
      </c>
      <c r="E1180">
        <v>14302</v>
      </c>
      <c r="F1180">
        <v>23962</v>
      </c>
      <c r="G1180">
        <v>28224</v>
      </c>
      <c r="H1180" s="3">
        <v>42684</v>
      </c>
      <c r="I1180" t="s">
        <v>612</v>
      </c>
      <c r="J1180" t="s">
        <v>613</v>
      </c>
      <c r="K1180">
        <v>110159</v>
      </c>
      <c r="L1180" t="s">
        <v>248</v>
      </c>
    </row>
    <row r="1181" spans="1:12" x14ac:dyDescent="0.3">
      <c r="A1181" t="s">
        <v>1796</v>
      </c>
      <c r="B1181">
        <v>992</v>
      </c>
      <c r="C1181" t="s">
        <v>409</v>
      </c>
      <c r="D1181" t="s">
        <v>573</v>
      </c>
      <c r="E1181">
        <v>42045</v>
      </c>
      <c r="F1181">
        <v>13492</v>
      </c>
      <c r="G1181">
        <v>22359</v>
      </c>
      <c r="H1181" s="3">
        <v>42247</v>
      </c>
      <c r="I1181" t="s">
        <v>615</v>
      </c>
      <c r="J1181" t="s">
        <v>613</v>
      </c>
      <c r="K1181">
        <v>1030063</v>
      </c>
      <c r="L1181" t="s">
        <v>411</v>
      </c>
    </row>
    <row r="1182" spans="1:12" x14ac:dyDescent="0.3">
      <c r="A1182" t="s">
        <v>1797</v>
      </c>
      <c r="B1182">
        <v>636</v>
      </c>
      <c r="C1182" t="s">
        <v>246</v>
      </c>
      <c r="D1182" t="s">
        <v>589</v>
      </c>
      <c r="E1182">
        <v>42022</v>
      </c>
      <c r="F1182">
        <v>20325</v>
      </c>
      <c r="G1182">
        <v>14426</v>
      </c>
      <c r="H1182" s="3">
        <v>44532</v>
      </c>
      <c r="I1182" t="s">
        <v>615</v>
      </c>
      <c r="J1182" t="s">
        <v>613</v>
      </c>
      <c r="K1182">
        <v>110159</v>
      </c>
      <c r="L1182" t="s">
        <v>248</v>
      </c>
    </row>
    <row r="1183" spans="1:12" x14ac:dyDescent="0.3">
      <c r="A1183" t="s">
        <v>1798</v>
      </c>
      <c r="B1183">
        <v>817</v>
      </c>
      <c r="C1183" t="s">
        <v>249</v>
      </c>
      <c r="D1183" t="s">
        <v>573</v>
      </c>
      <c r="E1183">
        <v>28485</v>
      </c>
      <c r="F1183">
        <v>13932</v>
      </c>
      <c r="G1183">
        <v>37335</v>
      </c>
      <c r="H1183" s="3">
        <v>44554</v>
      </c>
      <c r="I1183" t="s">
        <v>615</v>
      </c>
      <c r="J1183" t="s">
        <v>613</v>
      </c>
      <c r="K1183">
        <v>910182</v>
      </c>
      <c r="L1183" t="s">
        <v>257</v>
      </c>
    </row>
    <row r="1184" spans="1:12" x14ac:dyDescent="0.3">
      <c r="A1184" t="s">
        <v>1799</v>
      </c>
      <c r="B1184">
        <v>426</v>
      </c>
      <c r="C1184" t="s">
        <v>285</v>
      </c>
      <c r="D1184" t="s">
        <v>573</v>
      </c>
      <c r="E1184">
        <v>8662</v>
      </c>
      <c r="F1184">
        <v>7692</v>
      </c>
      <c r="G1184">
        <v>44569</v>
      </c>
      <c r="H1184" s="3">
        <v>42254</v>
      </c>
      <c r="I1184" t="s">
        <v>624</v>
      </c>
      <c r="J1184" t="s">
        <v>613</v>
      </c>
      <c r="K1184">
        <v>240005</v>
      </c>
      <c r="L1184" t="s">
        <v>287</v>
      </c>
    </row>
    <row r="1185" spans="1:12" x14ac:dyDescent="0.3">
      <c r="A1185" t="s">
        <v>1800</v>
      </c>
      <c r="B1185">
        <v>150</v>
      </c>
      <c r="C1185" t="s">
        <v>324</v>
      </c>
      <c r="D1185" t="s">
        <v>589</v>
      </c>
      <c r="E1185">
        <v>15068</v>
      </c>
      <c r="F1185">
        <v>4099</v>
      </c>
      <c r="G1185">
        <v>20581</v>
      </c>
      <c r="H1185" s="3">
        <v>42617</v>
      </c>
      <c r="I1185" t="s">
        <v>624</v>
      </c>
      <c r="J1185" t="s">
        <v>619</v>
      </c>
      <c r="K1185">
        <v>710002</v>
      </c>
      <c r="L1185" t="s">
        <v>329</v>
      </c>
    </row>
    <row r="1186" spans="1:12" x14ac:dyDescent="0.3">
      <c r="A1186" t="s">
        <v>1801</v>
      </c>
      <c r="B1186">
        <v>864</v>
      </c>
      <c r="C1186" t="s">
        <v>386</v>
      </c>
      <c r="D1186" t="s">
        <v>573</v>
      </c>
      <c r="E1186">
        <v>25754</v>
      </c>
      <c r="F1186">
        <v>43919</v>
      </c>
      <c r="G1186">
        <v>32921</v>
      </c>
      <c r="H1186" s="3">
        <v>44860</v>
      </c>
      <c r="I1186" t="s">
        <v>624</v>
      </c>
      <c r="J1186" t="s">
        <v>619</v>
      </c>
      <c r="K1186">
        <v>1110166</v>
      </c>
      <c r="L1186" t="s">
        <v>389</v>
      </c>
    </row>
    <row r="1187" spans="1:12" x14ac:dyDescent="0.3">
      <c r="A1187" t="s">
        <v>1802</v>
      </c>
      <c r="B1187">
        <v>747</v>
      </c>
      <c r="C1187" t="s">
        <v>344</v>
      </c>
      <c r="D1187" t="s">
        <v>573</v>
      </c>
      <c r="E1187">
        <v>37456</v>
      </c>
      <c r="F1187">
        <v>12403</v>
      </c>
      <c r="G1187">
        <v>36536</v>
      </c>
      <c r="H1187" s="3">
        <v>42703</v>
      </c>
      <c r="I1187" t="s">
        <v>615</v>
      </c>
      <c r="J1187" t="s">
        <v>619</v>
      </c>
      <c r="K1187">
        <v>910020</v>
      </c>
      <c r="L1187" t="s">
        <v>346</v>
      </c>
    </row>
    <row r="1188" spans="1:12" x14ac:dyDescent="0.3">
      <c r="A1188" t="s">
        <v>1803</v>
      </c>
      <c r="B1188">
        <v>175</v>
      </c>
      <c r="C1188" t="s">
        <v>471</v>
      </c>
      <c r="D1188" t="s">
        <v>573</v>
      </c>
      <c r="E1188">
        <v>10823</v>
      </c>
      <c r="F1188">
        <v>32195</v>
      </c>
      <c r="G1188">
        <v>25234</v>
      </c>
      <c r="H1188" s="3">
        <v>42007</v>
      </c>
      <c r="I1188" t="s">
        <v>615</v>
      </c>
      <c r="J1188" t="s">
        <v>619</v>
      </c>
      <c r="K1188">
        <v>570241</v>
      </c>
      <c r="L1188" t="s">
        <v>477</v>
      </c>
    </row>
    <row r="1189" spans="1:12" x14ac:dyDescent="0.3">
      <c r="A1189" t="s">
        <v>1804</v>
      </c>
      <c r="B1189">
        <v>708</v>
      </c>
      <c r="C1189" t="s">
        <v>409</v>
      </c>
      <c r="D1189" t="s">
        <v>573</v>
      </c>
      <c r="E1189">
        <v>26583</v>
      </c>
      <c r="F1189">
        <v>30487</v>
      </c>
      <c r="G1189">
        <v>21324</v>
      </c>
      <c r="H1189" s="3">
        <v>43182</v>
      </c>
      <c r="I1189" t="s">
        <v>612</v>
      </c>
      <c r="J1189" t="s">
        <v>613</v>
      </c>
      <c r="K1189">
        <v>1030063</v>
      </c>
      <c r="L1189" t="s">
        <v>411</v>
      </c>
    </row>
    <row r="1190" spans="1:12" x14ac:dyDescent="0.3">
      <c r="A1190" t="s">
        <v>1805</v>
      </c>
      <c r="B1190">
        <v>488</v>
      </c>
      <c r="C1190" t="s">
        <v>523</v>
      </c>
      <c r="D1190" t="s">
        <v>573</v>
      </c>
      <c r="E1190">
        <v>40723</v>
      </c>
      <c r="F1190">
        <v>32812</v>
      </c>
      <c r="G1190">
        <v>10855</v>
      </c>
      <c r="H1190" s="3">
        <v>44131</v>
      </c>
      <c r="I1190" t="s">
        <v>617</v>
      </c>
      <c r="J1190" t="s">
        <v>619</v>
      </c>
      <c r="K1190">
        <v>800018</v>
      </c>
      <c r="L1190" t="s">
        <v>526</v>
      </c>
    </row>
    <row r="1191" spans="1:12" x14ac:dyDescent="0.3">
      <c r="A1191" t="s">
        <v>1806</v>
      </c>
      <c r="B1191">
        <v>416</v>
      </c>
      <c r="C1191" t="s">
        <v>545</v>
      </c>
      <c r="D1191" t="s">
        <v>573</v>
      </c>
      <c r="E1191">
        <v>34763</v>
      </c>
      <c r="F1191">
        <v>25144</v>
      </c>
      <c r="G1191">
        <v>20609</v>
      </c>
      <c r="H1191" s="3">
        <v>43971</v>
      </c>
      <c r="I1191" t="s">
        <v>612</v>
      </c>
      <c r="J1191" t="s">
        <v>619</v>
      </c>
      <c r="K1191">
        <v>850152</v>
      </c>
      <c r="L1191" t="s">
        <v>546</v>
      </c>
    </row>
    <row r="1192" spans="1:12" x14ac:dyDescent="0.3">
      <c r="A1192" t="s">
        <v>1807</v>
      </c>
      <c r="B1192">
        <v>23</v>
      </c>
      <c r="C1192" t="s">
        <v>548</v>
      </c>
      <c r="D1192" t="s">
        <v>573</v>
      </c>
      <c r="E1192">
        <v>31835</v>
      </c>
      <c r="F1192">
        <v>7675</v>
      </c>
      <c r="G1192">
        <v>42205</v>
      </c>
      <c r="H1192" s="3">
        <v>43368</v>
      </c>
      <c r="I1192" t="s">
        <v>612</v>
      </c>
      <c r="J1192" t="s">
        <v>619</v>
      </c>
      <c r="K1192">
        <v>680026</v>
      </c>
      <c r="L1192" t="s">
        <v>551</v>
      </c>
    </row>
    <row r="1193" spans="1:12" x14ac:dyDescent="0.3">
      <c r="A1193" t="s">
        <v>1808</v>
      </c>
      <c r="B1193">
        <v>694</v>
      </c>
      <c r="C1193" t="s">
        <v>409</v>
      </c>
      <c r="D1193" t="s">
        <v>583</v>
      </c>
      <c r="E1193">
        <v>2880</v>
      </c>
      <c r="F1193">
        <v>22575</v>
      </c>
      <c r="G1193">
        <v>28014</v>
      </c>
      <c r="H1193" s="3">
        <v>42496</v>
      </c>
      <c r="I1193" t="s">
        <v>615</v>
      </c>
      <c r="J1193" t="s">
        <v>619</v>
      </c>
      <c r="K1193">
        <v>1030063</v>
      </c>
      <c r="L1193" t="s">
        <v>411</v>
      </c>
    </row>
    <row r="1194" spans="1:12" x14ac:dyDescent="0.3">
      <c r="A1194" t="s">
        <v>1809</v>
      </c>
      <c r="B1194">
        <v>278</v>
      </c>
      <c r="C1194" t="s">
        <v>246</v>
      </c>
      <c r="D1194" t="s">
        <v>573</v>
      </c>
      <c r="E1194">
        <v>20303</v>
      </c>
      <c r="F1194">
        <v>10348</v>
      </c>
      <c r="G1194">
        <v>23000</v>
      </c>
      <c r="H1194" s="3">
        <v>43548</v>
      </c>
      <c r="I1194" t="s">
        <v>612</v>
      </c>
      <c r="J1194" t="s">
        <v>619</v>
      </c>
      <c r="K1194">
        <v>110159</v>
      </c>
      <c r="L1194" t="s">
        <v>248</v>
      </c>
    </row>
    <row r="1195" spans="1:12" x14ac:dyDescent="0.3">
      <c r="A1195" t="s">
        <v>1810</v>
      </c>
      <c r="B1195">
        <v>831</v>
      </c>
      <c r="C1195" t="s">
        <v>294</v>
      </c>
      <c r="D1195" t="s">
        <v>573</v>
      </c>
      <c r="E1195">
        <v>44549</v>
      </c>
      <c r="F1195">
        <v>8551</v>
      </c>
      <c r="G1195">
        <v>11276</v>
      </c>
      <c r="H1195" s="3">
        <v>43872</v>
      </c>
      <c r="I1195" t="s">
        <v>615</v>
      </c>
      <c r="J1195" t="s">
        <v>613</v>
      </c>
      <c r="K1195">
        <v>90149</v>
      </c>
      <c r="L1195" t="s">
        <v>296</v>
      </c>
    </row>
    <row r="1196" spans="1:12" x14ac:dyDescent="0.3">
      <c r="A1196" t="s">
        <v>1811</v>
      </c>
      <c r="B1196">
        <v>583</v>
      </c>
      <c r="C1196" t="s">
        <v>354</v>
      </c>
      <c r="D1196" t="s">
        <v>573</v>
      </c>
      <c r="E1196">
        <v>22465</v>
      </c>
      <c r="F1196">
        <v>39431</v>
      </c>
      <c r="G1196">
        <v>12142</v>
      </c>
      <c r="H1196" s="3">
        <v>44038</v>
      </c>
      <c r="I1196" t="s">
        <v>612</v>
      </c>
      <c r="J1196" t="s">
        <v>613</v>
      </c>
      <c r="K1196">
        <v>70364</v>
      </c>
      <c r="L1196" t="s">
        <v>356</v>
      </c>
    </row>
    <row r="1197" spans="1:12" x14ac:dyDescent="0.3">
      <c r="A1197" t="s">
        <v>1812</v>
      </c>
      <c r="B1197">
        <v>214</v>
      </c>
      <c r="C1197" t="s">
        <v>243</v>
      </c>
      <c r="D1197" t="s">
        <v>589</v>
      </c>
      <c r="E1197">
        <v>20921</v>
      </c>
      <c r="F1197">
        <v>7400</v>
      </c>
      <c r="G1197">
        <v>10028</v>
      </c>
      <c r="H1197" s="3">
        <v>43049</v>
      </c>
      <c r="I1197" t="s">
        <v>612</v>
      </c>
      <c r="J1197" t="s">
        <v>619</v>
      </c>
      <c r="K1197">
        <v>160051</v>
      </c>
      <c r="L1197" t="s">
        <v>245</v>
      </c>
    </row>
    <row r="1198" spans="1:12" x14ac:dyDescent="0.3">
      <c r="A1198" t="s">
        <v>1813</v>
      </c>
      <c r="B1198">
        <v>584</v>
      </c>
      <c r="C1198" t="s">
        <v>386</v>
      </c>
      <c r="D1198" t="s">
        <v>589</v>
      </c>
      <c r="E1198">
        <v>33447</v>
      </c>
      <c r="F1198">
        <v>17333</v>
      </c>
      <c r="G1198">
        <v>4418</v>
      </c>
      <c r="H1198" s="3">
        <v>42801</v>
      </c>
      <c r="I1198" t="s">
        <v>615</v>
      </c>
      <c r="J1198" t="s">
        <v>619</v>
      </c>
      <c r="K1198">
        <v>1110166</v>
      </c>
      <c r="L1198" t="s">
        <v>389</v>
      </c>
    </row>
    <row r="1199" spans="1:12" x14ac:dyDescent="0.3">
      <c r="A1199" t="s">
        <v>1814</v>
      </c>
      <c r="B1199">
        <v>667</v>
      </c>
      <c r="C1199" t="s">
        <v>246</v>
      </c>
      <c r="D1199" t="s">
        <v>596</v>
      </c>
      <c r="E1199">
        <v>12791</v>
      </c>
      <c r="F1199">
        <v>24712</v>
      </c>
      <c r="G1199">
        <v>7045</v>
      </c>
      <c r="H1199" s="3">
        <v>43050</v>
      </c>
      <c r="I1199" t="s">
        <v>624</v>
      </c>
      <c r="J1199" t="s">
        <v>619</v>
      </c>
      <c r="K1199">
        <v>110159</v>
      </c>
      <c r="L1199" t="s">
        <v>248</v>
      </c>
    </row>
    <row r="1200" spans="1:12" x14ac:dyDescent="0.3">
      <c r="A1200" t="s">
        <v>1815</v>
      </c>
      <c r="B1200">
        <v>615</v>
      </c>
      <c r="C1200" t="s">
        <v>330</v>
      </c>
      <c r="D1200" t="s">
        <v>573</v>
      </c>
      <c r="E1200">
        <v>44505</v>
      </c>
      <c r="F1200">
        <v>6518</v>
      </c>
      <c r="G1200">
        <v>38260</v>
      </c>
      <c r="H1200" s="3">
        <v>42901</v>
      </c>
      <c r="I1200" t="s">
        <v>615</v>
      </c>
      <c r="J1200" t="s">
        <v>619</v>
      </c>
      <c r="K1200">
        <v>690076</v>
      </c>
      <c r="L1200" t="s">
        <v>337</v>
      </c>
    </row>
    <row r="1201" spans="1:12" x14ac:dyDescent="0.3">
      <c r="A1201" t="s">
        <v>1816</v>
      </c>
      <c r="B1201">
        <v>489</v>
      </c>
      <c r="C1201" t="s">
        <v>386</v>
      </c>
      <c r="D1201" t="s">
        <v>573</v>
      </c>
      <c r="E1201">
        <v>43081</v>
      </c>
      <c r="F1201">
        <v>34342</v>
      </c>
      <c r="G1201">
        <v>23039</v>
      </c>
      <c r="H1201" s="3">
        <v>42073</v>
      </c>
      <c r="I1201" t="s">
        <v>612</v>
      </c>
      <c r="J1201" t="s">
        <v>613</v>
      </c>
      <c r="K1201">
        <v>1110166</v>
      </c>
      <c r="L1201" t="s">
        <v>389</v>
      </c>
    </row>
    <row r="1202" spans="1:12" x14ac:dyDescent="0.3">
      <c r="A1202" t="s">
        <v>1817</v>
      </c>
      <c r="B1202">
        <v>785</v>
      </c>
      <c r="C1202" t="s">
        <v>409</v>
      </c>
      <c r="D1202" t="s">
        <v>573</v>
      </c>
      <c r="E1202">
        <v>10012</v>
      </c>
      <c r="F1202">
        <v>31744</v>
      </c>
      <c r="G1202">
        <v>25783</v>
      </c>
      <c r="H1202" s="3">
        <v>44567</v>
      </c>
      <c r="I1202" t="s">
        <v>615</v>
      </c>
      <c r="J1202" t="s">
        <v>619</v>
      </c>
      <c r="K1202">
        <v>1030063</v>
      </c>
      <c r="L1202" t="s">
        <v>411</v>
      </c>
    </row>
    <row r="1203" spans="1:12" x14ac:dyDescent="0.3">
      <c r="A1203" t="s">
        <v>1818</v>
      </c>
      <c r="B1203">
        <v>9</v>
      </c>
      <c r="C1203" t="s">
        <v>265</v>
      </c>
      <c r="D1203" t="s">
        <v>573</v>
      </c>
      <c r="E1203">
        <v>38159</v>
      </c>
      <c r="F1203">
        <v>43313</v>
      </c>
      <c r="G1203">
        <v>23041</v>
      </c>
      <c r="H1203" s="3">
        <v>43356</v>
      </c>
      <c r="I1203" t="s">
        <v>624</v>
      </c>
      <c r="J1203" t="s">
        <v>619</v>
      </c>
      <c r="K1203">
        <v>30179</v>
      </c>
      <c r="L1203" t="s">
        <v>272</v>
      </c>
    </row>
    <row r="1204" spans="1:12" x14ac:dyDescent="0.3">
      <c r="A1204" t="s">
        <v>1819</v>
      </c>
      <c r="B1204">
        <v>720</v>
      </c>
      <c r="C1204" t="s">
        <v>310</v>
      </c>
      <c r="D1204" t="s">
        <v>587</v>
      </c>
      <c r="E1204">
        <v>24308</v>
      </c>
      <c r="F1204">
        <v>5431</v>
      </c>
      <c r="G1204">
        <v>13469</v>
      </c>
      <c r="H1204" s="3">
        <v>44408</v>
      </c>
      <c r="I1204" t="s">
        <v>617</v>
      </c>
      <c r="J1204" t="s">
        <v>613</v>
      </c>
      <c r="K1204">
        <v>140056</v>
      </c>
      <c r="L1204" t="s">
        <v>312</v>
      </c>
    </row>
    <row r="1205" spans="1:12" x14ac:dyDescent="0.3">
      <c r="A1205" t="s">
        <v>1820</v>
      </c>
      <c r="B1205">
        <v>459</v>
      </c>
      <c r="C1205" t="s">
        <v>523</v>
      </c>
      <c r="D1205" t="s">
        <v>589</v>
      </c>
      <c r="E1205">
        <v>29608</v>
      </c>
      <c r="F1205">
        <v>13468</v>
      </c>
      <c r="G1205">
        <v>4583</v>
      </c>
      <c r="H1205" s="3">
        <v>43180</v>
      </c>
      <c r="I1205" t="s">
        <v>615</v>
      </c>
      <c r="J1205" t="s">
        <v>619</v>
      </c>
      <c r="K1205">
        <v>800018</v>
      </c>
      <c r="L1205" t="s">
        <v>526</v>
      </c>
    </row>
    <row r="1206" spans="1:12" x14ac:dyDescent="0.3">
      <c r="A1206" t="s">
        <v>1821</v>
      </c>
      <c r="B1206">
        <v>993</v>
      </c>
      <c r="C1206" t="s">
        <v>249</v>
      </c>
      <c r="D1206" t="s">
        <v>573</v>
      </c>
      <c r="E1206">
        <v>30859</v>
      </c>
      <c r="F1206">
        <v>3576</v>
      </c>
      <c r="G1206">
        <v>40010</v>
      </c>
      <c r="H1206" s="3">
        <v>43570</v>
      </c>
      <c r="I1206" t="s">
        <v>615</v>
      </c>
      <c r="J1206" t="s">
        <v>619</v>
      </c>
      <c r="K1206">
        <v>910182</v>
      </c>
      <c r="L1206" t="s">
        <v>257</v>
      </c>
    </row>
    <row r="1207" spans="1:12" x14ac:dyDescent="0.3">
      <c r="A1207" t="s">
        <v>1822</v>
      </c>
      <c r="B1207">
        <v>370</v>
      </c>
      <c r="C1207" t="s">
        <v>374</v>
      </c>
      <c r="D1207" t="s">
        <v>573</v>
      </c>
      <c r="E1207">
        <v>18163</v>
      </c>
      <c r="F1207">
        <v>5105</v>
      </c>
      <c r="G1207">
        <v>18023</v>
      </c>
      <c r="H1207" s="3">
        <v>45051</v>
      </c>
      <c r="I1207" t="s">
        <v>612</v>
      </c>
      <c r="J1207" t="s">
        <v>613</v>
      </c>
      <c r="K1207">
        <v>1510002</v>
      </c>
      <c r="L1207" t="s">
        <v>380</v>
      </c>
    </row>
    <row r="1208" spans="1:12" x14ac:dyDescent="0.3">
      <c r="A1208" t="s">
        <v>1823</v>
      </c>
      <c r="B1208">
        <v>959</v>
      </c>
      <c r="C1208" t="s">
        <v>548</v>
      </c>
      <c r="D1208" t="s">
        <v>573</v>
      </c>
      <c r="E1208">
        <v>10242</v>
      </c>
      <c r="F1208">
        <v>45413</v>
      </c>
      <c r="G1208">
        <v>20271</v>
      </c>
      <c r="H1208" s="3">
        <v>42024</v>
      </c>
      <c r="I1208" t="s">
        <v>615</v>
      </c>
      <c r="J1208" t="s">
        <v>613</v>
      </c>
      <c r="K1208">
        <v>680026</v>
      </c>
      <c r="L1208" t="s">
        <v>551</v>
      </c>
    </row>
    <row r="1209" spans="1:12" x14ac:dyDescent="0.3">
      <c r="A1209" t="s">
        <v>1824</v>
      </c>
      <c r="B1209">
        <v>877</v>
      </c>
      <c r="C1209" t="s">
        <v>409</v>
      </c>
      <c r="D1209" t="s">
        <v>589</v>
      </c>
      <c r="E1209">
        <v>12180</v>
      </c>
      <c r="F1209">
        <v>39739</v>
      </c>
      <c r="G1209">
        <v>21574</v>
      </c>
      <c r="H1209" s="3">
        <v>42493</v>
      </c>
      <c r="I1209" t="s">
        <v>624</v>
      </c>
      <c r="J1209" t="s">
        <v>613</v>
      </c>
      <c r="K1209">
        <v>1030063</v>
      </c>
      <c r="L1209" t="s">
        <v>411</v>
      </c>
    </row>
    <row r="1210" spans="1:12" x14ac:dyDescent="0.3">
      <c r="A1210" t="s">
        <v>1825</v>
      </c>
      <c r="B1210">
        <v>785</v>
      </c>
      <c r="C1210" t="s">
        <v>409</v>
      </c>
      <c r="D1210" t="s">
        <v>589</v>
      </c>
      <c r="E1210">
        <v>30569</v>
      </c>
      <c r="F1210">
        <v>30330</v>
      </c>
      <c r="G1210">
        <v>5411</v>
      </c>
      <c r="H1210" s="3">
        <v>45005</v>
      </c>
      <c r="I1210" t="s">
        <v>615</v>
      </c>
      <c r="J1210" t="s">
        <v>619</v>
      </c>
      <c r="K1210">
        <v>1030063</v>
      </c>
      <c r="L1210" t="s">
        <v>411</v>
      </c>
    </row>
    <row r="1211" spans="1:12" x14ac:dyDescent="0.3">
      <c r="A1211" t="s">
        <v>1826</v>
      </c>
      <c r="B1211">
        <v>554</v>
      </c>
      <c r="C1211" t="s">
        <v>243</v>
      </c>
      <c r="D1211" t="s">
        <v>573</v>
      </c>
      <c r="E1211">
        <v>27561</v>
      </c>
      <c r="F1211">
        <v>26815</v>
      </c>
      <c r="G1211">
        <v>30459</v>
      </c>
      <c r="H1211" s="3">
        <v>44903</v>
      </c>
      <c r="I1211" t="s">
        <v>615</v>
      </c>
      <c r="J1211" t="s">
        <v>613</v>
      </c>
      <c r="K1211">
        <v>160051</v>
      </c>
      <c r="L1211" t="s">
        <v>245</v>
      </c>
    </row>
    <row r="1212" spans="1:12" x14ac:dyDescent="0.3">
      <c r="A1212" t="s">
        <v>1827</v>
      </c>
      <c r="B1212">
        <v>510</v>
      </c>
      <c r="C1212" t="s">
        <v>505</v>
      </c>
      <c r="D1212" t="s">
        <v>589</v>
      </c>
      <c r="E1212">
        <v>18124</v>
      </c>
      <c r="F1212">
        <v>16246</v>
      </c>
      <c r="G1212">
        <v>13471</v>
      </c>
      <c r="H1212" s="3">
        <v>44274</v>
      </c>
      <c r="I1212" t="s">
        <v>624</v>
      </c>
      <c r="J1212" t="s">
        <v>619</v>
      </c>
      <c r="K1212">
        <v>380112</v>
      </c>
      <c r="L1212" t="s">
        <v>507</v>
      </c>
    </row>
    <row r="1213" spans="1:12" x14ac:dyDescent="0.3">
      <c r="A1213" t="s">
        <v>1828</v>
      </c>
      <c r="B1213">
        <v>617</v>
      </c>
      <c r="C1213" t="s">
        <v>246</v>
      </c>
      <c r="D1213" t="s">
        <v>589</v>
      </c>
      <c r="E1213">
        <v>3736</v>
      </c>
      <c r="F1213">
        <v>26941</v>
      </c>
      <c r="G1213">
        <v>31374</v>
      </c>
      <c r="H1213" s="3">
        <v>43809</v>
      </c>
      <c r="I1213" t="s">
        <v>612</v>
      </c>
      <c r="J1213" t="s">
        <v>613</v>
      </c>
      <c r="K1213">
        <v>110159</v>
      </c>
      <c r="L1213" t="s">
        <v>248</v>
      </c>
    </row>
    <row r="1214" spans="1:12" x14ac:dyDescent="0.3">
      <c r="A1214" t="s">
        <v>1829</v>
      </c>
      <c r="B1214">
        <v>330</v>
      </c>
      <c r="C1214" t="s">
        <v>523</v>
      </c>
      <c r="D1214" t="s">
        <v>589</v>
      </c>
      <c r="E1214">
        <v>4020</v>
      </c>
      <c r="F1214">
        <v>19806</v>
      </c>
      <c r="G1214">
        <v>21634</v>
      </c>
      <c r="H1214" s="3">
        <v>44646</v>
      </c>
      <c r="I1214" t="s">
        <v>612</v>
      </c>
      <c r="J1214" t="s">
        <v>613</v>
      </c>
      <c r="K1214">
        <v>800018</v>
      </c>
      <c r="L1214" t="s">
        <v>526</v>
      </c>
    </row>
    <row r="1215" spans="1:12" x14ac:dyDescent="0.3">
      <c r="A1215" t="s">
        <v>1830</v>
      </c>
      <c r="B1215">
        <v>60</v>
      </c>
      <c r="C1215" t="s">
        <v>350</v>
      </c>
      <c r="D1215" t="s">
        <v>589</v>
      </c>
      <c r="E1215">
        <v>37364</v>
      </c>
      <c r="F1215">
        <v>4473</v>
      </c>
      <c r="G1215">
        <v>22640</v>
      </c>
      <c r="H1215" s="3">
        <v>43967</v>
      </c>
      <c r="I1215" t="s">
        <v>612</v>
      </c>
      <c r="J1215" t="s">
        <v>619</v>
      </c>
      <c r="K1215">
        <v>700013</v>
      </c>
      <c r="L1215" t="s">
        <v>351</v>
      </c>
    </row>
    <row r="1216" spans="1:12" x14ac:dyDescent="0.3">
      <c r="A1216" t="s">
        <v>1831</v>
      </c>
      <c r="B1216">
        <v>606</v>
      </c>
      <c r="C1216" t="s">
        <v>294</v>
      </c>
      <c r="D1216" t="s">
        <v>602</v>
      </c>
      <c r="E1216">
        <v>9687</v>
      </c>
      <c r="F1216">
        <v>29288</v>
      </c>
      <c r="G1216">
        <v>43758</v>
      </c>
      <c r="H1216" s="3">
        <v>44203</v>
      </c>
      <c r="I1216" t="s">
        <v>624</v>
      </c>
      <c r="J1216" t="s">
        <v>613</v>
      </c>
      <c r="K1216">
        <v>90149</v>
      </c>
      <c r="L1216" t="s">
        <v>296</v>
      </c>
    </row>
    <row r="1217" spans="1:12" x14ac:dyDescent="0.3">
      <c r="A1217" t="s">
        <v>1832</v>
      </c>
      <c r="B1217">
        <v>2</v>
      </c>
      <c r="C1217" t="s">
        <v>402</v>
      </c>
      <c r="D1217" t="s">
        <v>589</v>
      </c>
      <c r="E1217">
        <v>35954</v>
      </c>
      <c r="F1217">
        <v>24800</v>
      </c>
      <c r="G1217">
        <v>38649</v>
      </c>
      <c r="H1217" s="3">
        <v>45208</v>
      </c>
      <c r="I1217" t="s">
        <v>612</v>
      </c>
      <c r="J1217" t="s">
        <v>619</v>
      </c>
      <c r="K1217">
        <v>720081</v>
      </c>
      <c r="L1217" t="s">
        <v>406</v>
      </c>
    </row>
    <row r="1218" spans="1:12" x14ac:dyDescent="0.3">
      <c r="A1218" t="s">
        <v>1833</v>
      </c>
      <c r="B1218">
        <v>474</v>
      </c>
      <c r="C1218" t="s">
        <v>409</v>
      </c>
      <c r="D1218" t="s">
        <v>573</v>
      </c>
      <c r="E1218">
        <v>41634</v>
      </c>
      <c r="F1218">
        <v>38981</v>
      </c>
      <c r="G1218">
        <v>37499</v>
      </c>
      <c r="H1218" s="3">
        <v>43661</v>
      </c>
      <c r="I1218" t="s">
        <v>612</v>
      </c>
      <c r="J1218" t="s">
        <v>619</v>
      </c>
      <c r="K1218">
        <v>1030063</v>
      </c>
      <c r="L1218" t="s">
        <v>411</v>
      </c>
    </row>
    <row r="1219" spans="1:12" x14ac:dyDescent="0.3">
      <c r="A1219" t="s">
        <v>1834</v>
      </c>
      <c r="B1219">
        <v>494</v>
      </c>
      <c r="C1219" t="s">
        <v>249</v>
      </c>
      <c r="D1219" t="s">
        <v>589</v>
      </c>
      <c r="E1219">
        <v>45967</v>
      </c>
      <c r="F1219">
        <v>29653</v>
      </c>
      <c r="G1219">
        <v>21689</v>
      </c>
      <c r="H1219" s="3">
        <v>43248</v>
      </c>
      <c r="I1219" t="s">
        <v>624</v>
      </c>
      <c r="J1219" t="s">
        <v>613</v>
      </c>
      <c r="K1219">
        <v>910182</v>
      </c>
      <c r="L1219" t="s">
        <v>257</v>
      </c>
    </row>
    <row r="1220" spans="1:12" x14ac:dyDescent="0.3">
      <c r="A1220" t="s">
        <v>1835</v>
      </c>
      <c r="B1220">
        <v>602</v>
      </c>
      <c r="C1220" t="s">
        <v>499</v>
      </c>
      <c r="D1220" t="s">
        <v>573</v>
      </c>
      <c r="E1220">
        <v>10790</v>
      </c>
      <c r="F1220">
        <v>13629</v>
      </c>
      <c r="G1220">
        <v>43151</v>
      </c>
      <c r="H1220" s="3">
        <v>45170</v>
      </c>
      <c r="I1220" t="s">
        <v>624</v>
      </c>
      <c r="J1220" t="s">
        <v>619</v>
      </c>
      <c r="K1220">
        <v>650051</v>
      </c>
      <c r="L1220" t="s">
        <v>501</v>
      </c>
    </row>
    <row r="1221" spans="1:12" x14ac:dyDescent="0.3">
      <c r="A1221" t="s">
        <v>1836</v>
      </c>
      <c r="B1221">
        <v>730</v>
      </c>
      <c r="C1221" t="s">
        <v>344</v>
      </c>
      <c r="D1221" t="s">
        <v>573</v>
      </c>
      <c r="E1221">
        <v>31253</v>
      </c>
      <c r="F1221">
        <v>32347</v>
      </c>
      <c r="G1221">
        <v>13585</v>
      </c>
      <c r="H1221" s="3">
        <v>44661</v>
      </c>
      <c r="I1221" t="s">
        <v>612</v>
      </c>
      <c r="J1221" t="s">
        <v>619</v>
      </c>
      <c r="K1221">
        <v>910020</v>
      </c>
      <c r="L1221" t="s">
        <v>346</v>
      </c>
    </row>
    <row r="1222" spans="1:12" x14ac:dyDescent="0.3">
      <c r="A1222" t="s">
        <v>1837</v>
      </c>
      <c r="B1222">
        <v>40</v>
      </c>
      <c r="C1222" t="s">
        <v>471</v>
      </c>
      <c r="D1222" t="s">
        <v>573</v>
      </c>
      <c r="E1222">
        <v>46403</v>
      </c>
      <c r="F1222">
        <v>44400</v>
      </c>
      <c r="G1222">
        <v>33417</v>
      </c>
      <c r="H1222" s="3">
        <v>42313</v>
      </c>
      <c r="I1222" t="s">
        <v>615</v>
      </c>
      <c r="J1222" t="s">
        <v>619</v>
      </c>
      <c r="K1222">
        <v>570241</v>
      </c>
      <c r="L1222" t="s">
        <v>477</v>
      </c>
    </row>
    <row r="1223" spans="1:12" x14ac:dyDescent="0.3">
      <c r="A1223" t="s">
        <v>1838</v>
      </c>
      <c r="B1223">
        <v>22</v>
      </c>
      <c r="C1223" t="s">
        <v>386</v>
      </c>
      <c r="D1223" t="s">
        <v>589</v>
      </c>
      <c r="E1223">
        <v>36642</v>
      </c>
      <c r="F1223">
        <v>18966</v>
      </c>
      <c r="G1223">
        <v>19703</v>
      </c>
      <c r="H1223" s="3">
        <v>44203</v>
      </c>
      <c r="I1223" t="s">
        <v>612</v>
      </c>
      <c r="J1223" t="s">
        <v>613</v>
      </c>
      <c r="K1223">
        <v>1110166</v>
      </c>
      <c r="L1223" t="s">
        <v>389</v>
      </c>
    </row>
    <row r="1224" spans="1:12" x14ac:dyDescent="0.3">
      <c r="A1224" t="s">
        <v>1839</v>
      </c>
      <c r="B1224">
        <v>834</v>
      </c>
      <c r="C1224" t="s">
        <v>409</v>
      </c>
      <c r="D1224" t="s">
        <v>589</v>
      </c>
      <c r="E1224">
        <v>40272</v>
      </c>
      <c r="F1224">
        <v>16479</v>
      </c>
      <c r="G1224">
        <v>41042</v>
      </c>
      <c r="H1224" s="3">
        <v>43931</v>
      </c>
      <c r="I1224" t="s">
        <v>615</v>
      </c>
      <c r="J1224" t="s">
        <v>613</v>
      </c>
      <c r="K1224">
        <v>1030063</v>
      </c>
      <c r="L1224" t="s">
        <v>411</v>
      </c>
    </row>
    <row r="1225" spans="1:12" x14ac:dyDescent="0.3">
      <c r="A1225" t="s">
        <v>1840</v>
      </c>
      <c r="B1225">
        <v>421</v>
      </c>
      <c r="C1225" t="s">
        <v>265</v>
      </c>
      <c r="D1225" t="s">
        <v>573</v>
      </c>
      <c r="E1225">
        <v>16581</v>
      </c>
      <c r="F1225">
        <v>8516</v>
      </c>
      <c r="G1225">
        <v>8603</v>
      </c>
      <c r="H1225" s="3">
        <v>42860</v>
      </c>
      <c r="I1225" t="s">
        <v>624</v>
      </c>
      <c r="J1225" t="s">
        <v>613</v>
      </c>
      <c r="K1225">
        <v>30179</v>
      </c>
      <c r="L1225" t="s">
        <v>272</v>
      </c>
    </row>
    <row r="1226" spans="1:12" x14ac:dyDescent="0.3">
      <c r="A1226" t="s">
        <v>1841</v>
      </c>
      <c r="B1226">
        <v>864</v>
      </c>
      <c r="C1226" t="s">
        <v>265</v>
      </c>
      <c r="D1226" t="s">
        <v>589</v>
      </c>
      <c r="E1226">
        <v>4351</v>
      </c>
      <c r="F1226">
        <v>12672</v>
      </c>
      <c r="G1226">
        <v>17075</v>
      </c>
      <c r="H1226" s="3">
        <v>42434</v>
      </c>
      <c r="I1226" t="s">
        <v>624</v>
      </c>
      <c r="J1226" t="s">
        <v>613</v>
      </c>
      <c r="K1226">
        <v>30179</v>
      </c>
      <c r="L1226" t="s">
        <v>272</v>
      </c>
    </row>
    <row r="1227" spans="1:12" x14ac:dyDescent="0.3">
      <c r="A1227" t="s">
        <v>1842</v>
      </c>
      <c r="B1227">
        <v>853</v>
      </c>
      <c r="C1227" t="s">
        <v>559</v>
      </c>
      <c r="D1227" t="s">
        <v>592</v>
      </c>
      <c r="E1227">
        <v>28523</v>
      </c>
      <c r="F1227">
        <v>3137</v>
      </c>
      <c r="G1227">
        <v>14535</v>
      </c>
      <c r="H1227" s="3">
        <v>43191</v>
      </c>
      <c r="I1227" t="s">
        <v>612</v>
      </c>
      <c r="J1227" t="s">
        <v>619</v>
      </c>
      <c r="K1227">
        <v>670106</v>
      </c>
      <c r="L1227" t="s">
        <v>561</v>
      </c>
    </row>
    <row r="1228" spans="1:12" x14ac:dyDescent="0.3">
      <c r="A1228" t="s">
        <v>1843</v>
      </c>
      <c r="B1228">
        <v>890</v>
      </c>
      <c r="C1228" t="s">
        <v>519</v>
      </c>
      <c r="D1228" t="s">
        <v>573</v>
      </c>
      <c r="E1228">
        <v>36203</v>
      </c>
      <c r="F1228">
        <v>8719</v>
      </c>
      <c r="G1228">
        <v>31196</v>
      </c>
      <c r="H1228" s="3">
        <v>44192</v>
      </c>
      <c r="I1228" t="s">
        <v>612</v>
      </c>
      <c r="J1228" t="s">
        <v>619</v>
      </c>
      <c r="K1228">
        <v>1550006</v>
      </c>
      <c r="L1228" t="s">
        <v>521</v>
      </c>
    </row>
    <row r="1229" spans="1:12" x14ac:dyDescent="0.3">
      <c r="A1229" t="s">
        <v>1844</v>
      </c>
      <c r="B1229">
        <v>359</v>
      </c>
      <c r="C1229" t="s">
        <v>243</v>
      </c>
      <c r="D1229" t="s">
        <v>589</v>
      </c>
      <c r="E1229">
        <v>9818</v>
      </c>
      <c r="F1229">
        <v>15403</v>
      </c>
      <c r="G1229">
        <v>4456</v>
      </c>
      <c r="H1229" s="3">
        <v>44128</v>
      </c>
      <c r="I1229" t="s">
        <v>612</v>
      </c>
      <c r="J1229" t="s">
        <v>613</v>
      </c>
      <c r="K1229">
        <v>160051</v>
      </c>
      <c r="L1229" t="s">
        <v>245</v>
      </c>
    </row>
    <row r="1230" spans="1:12" x14ac:dyDescent="0.3">
      <c r="A1230" t="s">
        <v>1845</v>
      </c>
      <c r="B1230">
        <v>685</v>
      </c>
      <c r="C1230" t="s">
        <v>344</v>
      </c>
      <c r="D1230" t="s">
        <v>573</v>
      </c>
      <c r="E1230">
        <v>31084</v>
      </c>
      <c r="F1230">
        <v>4952</v>
      </c>
      <c r="G1230">
        <v>17800</v>
      </c>
      <c r="H1230" s="3">
        <v>42473</v>
      </c>
      <c r="I1230" t="s">
        <v>612</v>
      </c>
      <c r="J1230" t="s">
        <v>613</v>
      </c>
      <c r="K1230">
        <v>910020</v>
      </c>
      <c r="L1230" t="s">
        <v>346</v>
      </c>
    </row>
    <row r="1231" spans="1:12" x14ac:dyDescent="0.3">
      <c r="A1231" t="s">
        <v>1846</v>
      </c>
      <c r="B1231">
        <v>321</v>
      </c>
      <c r="C1231" t="s">
        <v>350</v>
      </c>
      <c r="D1231" t="s">
        <v>573</v>
      </c>
      <c r="E1231">
        <v>34184</v>
      </c>
      <c r="F1231">
        <v>35847</v>
      </c>
      <c r="G1231">
        <v>12617</v>
      </c>
      <c r="H1231" s="3">
        <v>42492</v>
      </c>
      <c r="I1231" t="s">
        <v>615</v>
      </c>
      <c r="J1231" t="s">
        <v>613</v>
      </c>
      <c r="K1231">
        <v>700013</v>
      </c>
      <c r="L1231" t="s">
        <v>351</v>
      </c>
    </row>
    <row r="1232" spans="1:12" x14ac:dyDescent="0.3">
      <c r="A1232" t="s">
        <v>1847</v>
      </c>
      <c r="B1232">
        <v>96</v>
      </c>
      <c r="C1232" t="s">
        <v>310</v>
      </c>
      <c r="D1232" t="s">
        <v>573</v>
      </c>
      <c r="E1232">
        <v>11969</v>
      </c>
      <c r="F1232">
        <v>46521</v>
      </c>
      <c r="G1232">
        <v>25675</v>
      </c>
      <c r="H1232" s="3">
        <v>43130</v>
      </c>
      <c r="I1232" t="s">
        <v>624</v>
      </c>
      <c r="J1232" t="s">
        <v>613</v>
      </c>
      <c r="K1232">
        <v>140056</v>
      </c>
      <c r="L1232" t="s">
        <v>312</v>
      </c>
    </row>
    <row r="1233" spans="1:12" x14ac:dyDescent="0.3">
      <c r="A1233" t="s">
        <v>1848</v>
      </c>
      <c r="B1233">
        <v>896</v>
      </c>
      <c r="C1233" t="s">
        <v>310</v>
      </c>
      <c r="D1233" t="s">
        <v>573</v>
      </c>
      <c r="E1233">
        <v>27529</v>
      </c>
      <c r="F1233">
        <v>2076</v>
      </c>
      <c r="G1233">
        <v>19941</v>
      </c>
      <c r="H1233" s="3">
        <v>43982</v>
      </c>
      <c r="I1233" t="s">
        <v>612</v>
      </c>
      <c r="J1233" t="s">
        <v>619</v>
      </c>
      <c r="K1233">
        <v>140056</v>
      </c>
      <c r="L1233" t="s">
        <v>312</v>
      </c>
    </row>
    <row r="1234" spans="1:12" x14ac:dyDescent="0.3">
      <c r="A1234" t="s">
        <v>1849</v>
      </c>
      <c r="B1234">
        <v>704</v>
      </c>
      <c r="C1234" t="s">
        <v>529</v>
      </c>
      <c r="D1234" t="s">
        <v>596</v>
      </c>
      <c r="E1234">
        <v>39211</v>
      </c>
      <c r="F1234">
        <v>13494</v>
      </c>
      <c r="G1234">
        <v>11564</v>
      </c>
      <c r="H1234" s="3">
        <v>44389</v>
      </c>
      <c r="I1234" t="s">
        <v>615</v>
      </c>
      <c r="J1234" t="s">
        <v>619</v>
      </c>
      <c r="K1234">
        <v>210563</v>
      </c>
      <c r="L1234" t="s">
        <v>531</v>
      </c>
    </row>
    <row r="1235" spans="1:12" x14ac:dyDescent="0.3">
      <c r="A1235" t="s">
        <v>1850</v>
      </c>
      <c r="B1235">
        <v>83</v>
      </c>
      <c r="C1235" t="s">
        <v>409</v>
      </c>
      <c r="D1235" t="s">
        <v>573</v>
      </c>
      <c r="E1235">
        <v>43414</v>
      </c>
      <c r="F1235">
        <v>49507</v>
      </c>
      <c r="G1235">
        <v>40740</v>
      </c>
      <c r="H1235" s="3">
        <v>42114</v>
      </c>
      <c r="I1235" t="s">
        <v>612</v>
      </c>
      <c r="J1235" t="s">
        <v>613</v>
      </c>
      <c r="K1235">
        <v>1030063</v>
      </c>
      <c r="L1235" t="s">
        <v>411</v>
      </c>
    </row>
    <row r="1236" spans="1:12" x14ac:dyDescent="0.3">
      <c r="A1236" t="s">
        <v>1851</v>
      </c>
      <c r="B1236">
        <v>187</v>
      </c>
      <c r="C1236" t="s">
        <v>344</v>
      </c>
      <c r="D1236" t="s">
        <v>573</v>
      </c>
      <c r="E1236">
        <v>37488</v>
      </c>
      <c r="F1236">
        <v>38685</v>
      </c>
      <c r="G1236">
        <v>32144</v>
      </c>
      <c r="H1236" s="3">
        <v>45240</v>
      </c>
      <c r="I1236" t="s">
        <v>615</v>
      </c>
      <c r="J1236" t="s">
        <v>619</v>
      </c>
      <c r="K1236">
        <v>910020</v>
      </c>
      <c r="L1236" t="s">
        <v>346</v>
      </c>
    </row>
    <row r="1237" spans="1:12" x14ac:dyDescent="0.3">
      <c r="A1237" t="s">
        <v>1852</v>
      </c>
      <c r="B1237">
        <v>969</v>
      </c>
      <c r="C1237" t="s">
        <v>545</v>
      </c>
      <c r="D1237" t="s">
        <v>589</v>
      </c>
      <c r="E1237">
        <v>13646</v>
      </c>
      <c r="F1237">
        <v>11306</v>
      </c>
      <c r="G1237">
        <v>35764</v>
      </c>
      <c r="H1237" s="3">
        <v>45256</v>
      </c>
      <c r="I1237" t="s">
        <v>612</v>
      </c>
      <c r="J1237" t="s">
        <v>613</v>
      </c>
      <c r="K1237">
        <v>850152</v>
      </c>
      <c r="L1237" t="s">
        <v>546</v>
      </c>
    </row>
    <row r="1238" spans="1:12" x14ac:dyDescent="0.3">
      <c r="A1238" t="s">
        <v>1853</v>
      </c>
      <c r="B1238">
        <v>65</v>
      </c>
      <c r="C1238" t="s">
        <v>563</v>
      </c>
      <c r="D1238" t="s">
        <v>573</v>
      </c>
      <c r="E1238">
        <v>32146</v>
      </c>
      <c r="F1238">
        <v>49107</v>
      </c>
      <c r="G1238">
        <v>17643</v>
      </c>
      <c r="H1238" s="3">
        <v>44123</v>
      </c>
      <c r="I1238" t="s">
        <v>615</v>
      </c>
      <c r="J1238" t="s">
        <v>619</v>
      </c>
      <c r="K1238">
        <v>1440051</v>
      </c>
      <c r="L1238" t="s">
        <v>565</v>
      </c>
    </row>
    <row r="1239" spans="1:12" x14ac:dyDescent="0.3">
      <c r="A1239" t="s">
        <v>1854</v>
      </c>
      <c r="B1239">
        <v>454</v>
      </c>
      <c r="C1239" t="s">
        <v>350</v>
      </c>
      <c r="D1239" t="s">
        <v>573</v>
      </c>
      <c r="E1239">
        <v>27718</v>
      </c>
      <c r="F1239">
        <v>43446</v>
      </c>
      <c r="G1239">
        <v>30563</v>
      </c>
      <c r="H1239" s="3">
        <v>44012</v>
      </c>
      <c r="I1239" t="s">
        <v>624</v>
      </c>
      <c r="J1239" t="s">
        <v>613</v>
      </c>
      <c r="K1239">
        <v>700013</v>
      </c>
      <c r="L1239" t="s">
        <v>351</v>
      </c>
    </row>
    <row r="1240" spans="1:12" x14ac:dyDescent="0.3">
      <c r="A1240" t="s">
        <v>1855</v>
      </c>
      <c r="B1240">
        <v>211</v>
      </c>
      <c r="C1240" t="s">
        <v>409</v>
      </c>
      <c r="D1240" t="s">
        <v>573</v>
      </c>
      <c r="E1240">
        <v>2660</v>
      </c>
      <c r="F1240">
        <v>38767</v>
      </c>
      <c r="G1240">
        <v>6761</v>
      </c>
      <c r="H1240" s="3">
        <v>42672</v>
      </c>
      <c r="I1240" t="s">
        <v>612</v>
      </c>
      <c r="J1240" t="s">
        <v>619</v>
      </c>
      <c r="K1240">
        <v>1030063</v>
      </c>
      <c r="L1240" t="s">
        <v>411</v>
      </c>
    </row>
    <row r="1241" spans="1:12" x14ac:dyDescent="0.3">
      <c r="A1241" t="s">
        <v>1856</v>
      </c>
      <c r="B1241">
        <v>41</v>
      </c>
      <c r="C1241" t="s">
        <v>310</v>
      </c>
      <c r="D1241" t="s">
        <v>589</v>
      </c>
      <c r="E1241">
        <v>29328</v>
      </c>
      <c r="F1241">
        <v>19257</v>
      </c>
      <c r="G1241">
        <v>17588</v>
      </c>
      <c r="H1241" s="3">
        <v>43906</v>
      </c>
      <c r="I1241" t="s">
        <v>617</v>
      </c>
      <c r="J1241" t="s">
        <v>619</v>
      </c>
      <c r="K1241">
        <v>140056</v>
      </c>
      <c r="L1241" t="s">
        <v>312</v>
      </c>
    </row>
    <row r="1242" spans="1:12" x14ac:dyDescent="0.3">
      <c r="A1242" t="s">
        <v>1857</v>
      </c>
      <c r="B1242">
        <v>403</v>
      </c>
      <c r="C1242" t="s">
        <v>386</v>
      </c>
      <c r="D1242" t="s">
        <v>573</v>
      </c>
      <c r="E1242">
        <v>26052</v>
      </c>
      <c r="F1242">
        <v>33109</v>
      </c>
      <c r="G1242">
        <v>36876</v>
      </c>
      <c r="H1242" s="3">
        <v>43033</v>
      </c>
      <c r="I1242" t="s">
        <v>612</v>
      </c>
      <c r="J1242" t="s">
        <v>613</v>
      </c>
      <c r="K1242">
        <v>1110166</v>
      </c>
      <c r="L1242" t="s">
        <v>389</v>
      </c>
    </row>
    <row r="1243" spans="1:12" x14ac:dyDescent="0.3">
      <c r="A1243" t="s">
        <v>1858</v>
      </c>
      <c r="B1243">
        <v>192</v>
      </c>
      <c r="C1243" t="s">
        <v>386</v>
      </c>
      <c r="D1243" t="s">
        <v>573</v>
      </c>
      <c r="E1243">
        <v>2258</v>
      </c>
      <c r="F1243">
        <v>49238</v>
      </c>
      <c r="G1243">
        <v>13580</v>
      </c>
      <c r="H1243" s="3">
        <v>42057</v>
      </c>
      <c r="I1243" t="s">
        <v>615</v>
      </c>
      <c r="J1243" t="s">
        <v>613</v>
      </c>
      <c r="K1243">
        <v>1110166</v>
      </c>
      <c r="L1243" t="s">
        <v>389</v>
      </c>
    </row>
    <row r="1244" spans="1:12" x14ac:dyDescent="0.3">
      <c r="A1244" t="s">
        <v>1859</v>
      </c>
      <c r="B1244">
        <v>404</v>
      </c>
      <c r="C1244" t="s">
        <v>246</v>
      </c>
      <c r="D1244" t="s">
        <v>573</v>
      </c>
      <c r="E1244">
        <v>35544</v>
      </c>
      <c r="F1244">
        <v>49017</v>
      </c>
      <c r="G1244">
        <v>44067</v>
      </c>
      <c r="H1244" s="3">
        <v>42506</v>
      </c>
      <c r="I1244" t="s">
        <v>615</v>
      </c>
      <c r="J1244" t="s">
        <v>619</v>
      </c>
      <c r="K1244">
        <v>110159</v>
      </c>
      <c r="L1244" t="s">
        <v>248</v>
      </c>
    </row>
    <row r="1245" spans="1:12" x14ac:dyDescent="0.3">
      <c r="A1245" t="s">
        <v>1860</v>
      </c>
      <c r="B1245">
        <v>372</v>
      </c>
      <c r="C1245" t="s">
        <v>278</v>
      </c>
      <c r="D1245" t="s">
        <v>573</v>
      </c>
      <c r="E1245">
        <v>43484</v>
      </c>
      <c r="F1245">
        <v>19416</v>
      </c>
      <c r="G1245">
        <v>30785</v>
      </c>
      <c r="H1245" s="3">
        <v>44919</v>
      </c>
      <c r="I1245" t="s">
        <v>615</v>
      </c>
      <c r="J1245" t="s">
        <v>619</v>
      </c>
      <c r="K1245">
        <v>20242</v>
      </c>
      <c r="L1245" t="s">
        <v>284</v>
      </c>
    </row>
    <row r="1246" spans="1:12" x14ac:dyDescent="0.3">
      <c r="A1246" t="s">
        <v>1861</v>
      </c>
      <c r="B1246">
        <v>843</v>
      </c>
      <c r="C1246" t="s">
        <v>350</v>
      </c>
      <c r="D1246" t="s">
        <v>589</v>
      </c>
      <c r="E1246">
        <v>11767</v>
      </c>
      <c r="F1246">
        <v>15579</v>
      </c>
      <c r="G1246">
        <v>24690</v>
      </c>
      <c r="H1246" s="3">
        <v>42226</v>
      </c>
      <c r="I1246" t="s">
        <v>617</v>
      </c>
      <c r="J1246" t="s">
        <v>613</v>
      </c>
      <c r="K1246">
        <v>700013</v>
      </c>
      <c r="L1246" t="s">
        <v>351</v>
      </c>
    </row>
    <row r="1247" spans="1:12" x14ac:dyDescent="0.3">
      <c r="A1247" t="s">
        <v>1862</v>
      </c>
      <c r="B1247">
        <v>591</v>
      </c>
      <c r="C1247" t="s">
        <v>265</v>
      </c>
      <c r="D1247" t="s">
        <v>573</v>
      </c>
      <c r="E1247">
        <v>17473</v>
      </c>
      <c r="F1247">
        <v>27908</v>
      </c>
      <c r="G1247">
        <v>22875</v>
      </c>
      <c r="H1247" s="3">
        <v>45111</v>
      </c>
      <c r="I1247" t="s">
        <v>624</v>
      </c>
      <c r="J1247" t="s">
        <v>619</v>
      </c>
      <c r="K1247">
        <v>30179</v>
      </c>
      <c r="L1247" t="s">
        <v>272</v>
      </c>
    </row>
    <row r="1248" spans="1:12" x14ac:dyDescent="0.3">
      <c r="A1248" t="s">
        <v>1863</v>
      </c>
      <c r="B1248">
        <v>129</v>
      </c>
      <c r="C1248" t="s">
        <v>251</v>
      </c>
      <c r="D1248" t="s">
        <v>573</v>
      </c>
      <c r="E1248">
        <v>15423</v>
      </c>
      <c r="F1248">
        <v>30268</v>
      </c>
      <c r="G1248">
        <v>42002</v>
      </c>
      <c r="H1248" s="3">
        <v>44124</v>
      </c>
      <c r="I1248" t="s">
        <v>612</v>
      </c>
      <c r="J1248" t="s">
        <v>613</v>
      </c>
      <c r="K1248">
        <v>10068</v>
      </c>
      <c r="L1248" t="s">
        <v>319</v>
      </c>
    </row>
    <row r="1249" spans="1:12" x14ac:dyDescent="0.3">
      <c r="A1249" t="s">
        <v>1864</v>
      </c>
      <c r="B1249">
        <v>356</v>
      </c>
      <c r="C1249" t="s">
        <v>265</v>
      </c>
      <c r="D1249" t="s">
        <v>573</v>
      </c>
      <c r="E1249">
        <v>27097</v>
      </c>
      <c r="F1249">
        <v>39117</v>
      </c>
      <c r="G1249">
        <v>20930</v>
      </c>
      <c r="H1249" s="3">
        <v>43519</v>
      </c>
      <c r="I1249" t="s">
        <v>612</v>
      </c>
      <c r="J1249" t="s">
        <v>619</v>
      </c>
      <c r="K1249">
        <v>30179</v>
      </c>
      <c r="L1249" t="s">
        <v>272</v>
      </c>
    </row>
    <row r="1250" spans="1:12" x14ac:dyDescent="0.3">
      <c r="A1250" t="s">
        <v>1865</v>
      </c>
      <c r="B1250">
        <v>412</v>
      </c>
      <c r="C1250" t="s">
        <v>233</v>
      </c>
      <c r="D1250" t="s">
        <v>602</v>
      </c>
      <c r="E1250">
        <v>47254</v>
      </c>
      <c r="F1250">
        <v>41480</v>
      </c>
      <c r="G1250">
        <v>2751</v>
      </c>
      <c r="H1250" s="3">
        <v>45183</v>
      </c>
      <c r="I1250" t="s">
        <v>612</v>
      </c>
      <c r="J1250" t="s">
        <v>613</v>
      </c>
      <c r="K1250">
        <v>100186</v>
      </c>
      <c r="L1250" t="s">
        <v>240</v>
      </c>
    </row>
    <row r="1251" spans="1:12" x14ac:dyDescent="0.3">
      <c r="A1251" t="s">
        <v>1866</v>
      </c>
      <c r="B1251">
        <v>242</v>
      </c>
      <c r="C1251" t="s">
        <v>354</v>
      </c>
      <c r="D1251" t="s">
        <v>587</v>
      </c>
      <c r="E1251">
        <v>8633</v>
      </c>
      <c r="F1251">
        <v>32538</v>
      </c>
      <c r="G1251">
        <v>18384</v>
      </c>
      <c r="H1251" s="3">
        <v>43718</v>
      </c>
      <c r="I1251" t="s">
        <v>624</v>
      </c>
      <c r="J1251" t="s">
        <v>613</v>
      </c>
      <c r="K1251">
        <v>70364</v>
      </c>
      <c r="L1251" t="s">
        <v>356</v>
      </c>
    </row>
    <row r="1252" spans="1:12" x14ac:dyDescent="0.3">
      <c r="A1252" t="s">
        <v>1867</v>
      </c>
      <c r="B1252">
        <v>730</v>
      </c>
      <c r="C1252" t="s">
        <v>409</v>
      </c>
      <c r="D1252" t="s">
        <v>573</v>
      </c>
      <c r="E1252">
        <v>33515</v>
      </c>
      <c r="F1252">
        <v>30901</v>
      </c>
      <c r="G1252">
        <v>36471</v>
      </c>
      <c r="H1252" s="3">
        <v>42433</v>
      </c>
      <c r="I1252" t="s">
        <v>617</v>
      </c>
      <c r="J1252" t="s">
        <v>613</v>
      </c>
      <c r="K1252">
        <v>1030063</v>
      </c>
      <c r="L1252" t="s">
        <v>411</v>
      </c>
    </row>
    <row r="1253" spans="1:12" x14ac:dyDescent="0.3">
      <c r="A1253" t="s">
        <v>1868</v>
      </c>
      <c r="B1253">
        <v>512</v>
      </c>
      <c r="C1253" t="s">
        <v>350</v>
      </c>
      <c r="D1253" t="s">
        <v>573</v>
      </c>
      <c r="E1253">
        <v>10960</v>
      </c>
      <c r="F1253">
        <v>7566</v>
      </c>
      <c r="G1253">
        <v>43625</v>
      </c>
      <c r="H1253" s="3">
        <v>43779</v>
      </c>
      <c r="I1253" t="s">
        <v>612</v>
      </c>
      <c r="J1253" t="s">
        <v>619</v>
      </c>
      <c r="K1253">
        <v>700013</v>
      </c>
      <c r="L1253" t="s">
        <v>351</v>
      </c>
    </row>
    <row r="1254" spans="1:12" x14ac:dyDescent="0.3">
      <c r="A1254" t="s">
        <v>1869</v>
      </c>
      <c r="B1254">
        <v>427</v>
      </c>
      <c r="C1254" t="s">
        <v>499</v>
      </c>
      <c r="D1254" t="s">
        <v>573</v>
      </c>
      <c r="E1254">
        <v>36072</v>
      </c>
      <c r="F1254">
        <v>4752</v>
      </c>
      <c r="G1254">
        <v>40611</v>
      </c>
      <c r="H1254" s="3">
        <v>42287</v>
      </c>
      <c r="I1254" t="s">
        <v>612</v>
      </c>
      <c r="J1254" t="s">
        <v>613</v>
      </c>
      <c r="K1254">
        <v>650051</v>
      </c>
      <c r="L1254" t="s">
        <v>501</v>
      </c>
    </row>
    <row r="1255" spans="1:12" x14ac:dyDescent="0.3">
      <c r="A1255" t="s">
        <v>1870</v>
      </c>
      <c r="B1255">
        <v>340</v>
      </c>
      <c r="C1255" t="s">
        <v>249</v>
      </c>
      <c r="D1255" t="s">
        <v>573</v>
      </c>
      <c r="E1255">
        <v>24852</v>
      </c>
      <c r="F1255">
        <v>16580</v>
      </c>
      <c r="G1255">
        <v>7003</v>
      </c>
      <c r="H1255" s="3">
        <v>44056</v>
      </c>
      <c r="I1255" t="s">
        <v>612</v>
      </c>
      <c r="J1255" t="s">
        <v>619</v>
      </c>
      <c r="K1255">
        <v>910182</v>
      </c>
      <c r="L1255" t="s">
        <v>257</v>
      </c>
    </row>
    <row r="1256" spans="1:12" x14ac:dyDescent="0.3">
      <c r="A1256" t="s">
        <v>1871</v>
      </c>
      <c r="B1256">
        <v>69</v>
      </c>
      <c r="C1256" t="s">
        <v>265</v>
      </c>
      <c r="D1256" t="s">
        <v>573</v>
      </c>
      <c r="E1256">
        <v>41195</v>
      </c>
      <c r="F1256">
        <v>47210</v>
      </c>
      <c r="G1256">
        <v>4129</v>
      </c>
      <c r="H1256" s="3">
        <v>42456</v>
      </c>
      <c r="I1256" t="s">
        <v>612</v>
      </c>
      <c r="J1256" t="s">
        <v>619</v>
      </c>
      <c r="K1256">
        <v>30179</v>
      </c>
      <c r="L1256" t="s">
        <v>272</v>
      </c>
    </row>
    <row r="1257" spans="1:12" x14ac:dyDescent="0.3">
      <c r="A1257" t="s">
        <v>1872</v>
      </c>
      <c r="B1257">
        <v>786</v>
      </c>
      <c r="C1257" t="s">
        <v>409</v>
      </c>
      <c r="D1257" t="s">
        <v>589</v>
      </c>
      <c r="E1257">
        <v>6972</v>
      </c>
      <c r="F1257">
        <v>44220</v>
      </c>
      <c r="G1257">
        <v>27115</v>
      </c>
      <c r="H1257" s="3">
        <v>43757</v>
      </c>
      <c r="I1257" t="s">
        <v>612</v>
      </c>
      <c r="J1257" t="s">
        <v>613</v>
      </c>
      <c r="K1257">
        <v>1030063</v>
      </c>
      <c r="L1257" t="s">
        <v>411</v>
      </c>
    </row>
    <row r="1258" spans="1:12" x14ac:dyDescent="0.3">
      <c r="A1258" t="s">
        <v>1873</v>
      </c>
      <c r="B1258">
        <v>173</v>
      </c>
      <c r="C1258" t="s">
        <v>246</v>
      </c>
      <c r="D1258" t="s">
        <v>573</v>
      </c>
      <c r="E1258">
        <v>40956</v>
      </c>
      <c r="F1258">
        <v>29928</v>
      </c>
      <c r="G1258">
        <v>29929</v>
      </c>
      <c r="H1258" s="3">
        <v>44225</v>
      </c>
      <c r="I1258" t="s">
        <v>615</v>
      </c>
      <c r="J1258" t="s">
        <v>619</v>
      </c>
      <c r="K1258">
        <v>110159</v>
      </c>
      <c r="L1258" t="s">
        <v>248</v>
      </c>
    </row>
    <row r="1259" spans="1:12" x14ac:dyDescent="0.3">
      <c r="A1259" t="s">
        <v>1874</v>
      </c>
      <c r="B1259">
        <v>660</v>
      </c>
      <c r="C1259" t="s">
        <v>350</v>
      </c>
      <c r="D1259" t="s">
        <v>583</v>
      </c>
      <c r="E1259">
        <v>32954</v>
      </c>
      <c r="F1259">
        <v>24339</v>
      </c>
      <c r="G1259">
        <v>42395</v>
      </c>
      <c r="H1259" s="3">
        <v>44252</v>
      </c>
      <c r="I1259" t="s">
        <v>624</v>
      </c>
      <c r="J1259" t="s">
        <v>613</v>
      </c>
      <c r="K1259">
        <v>700013</v>
      </c>
      <c r="L1259" t="s">
        <v>351</v>
      </c>
    </row>
    <row r="1260" spans="1:12" x14ac:dyDescent="0.3">
      <c r="A1260" t="s">
        <v>1875</v>
      </c>
      <c r="B1260">
        <v>68</v>
      </c>
      <c r="C1260" t="s">
        <v>243</v>
      </c>
      <c r="D1260" t="s">
        <v>589</v>
      </c>
      <c r="E1260">
        <v>26873</v>
      </c>
      <c r="F1260">
        <v>2219</v>
      </c>
      <c r="G1260">
        <v>23642</v>
      </c>
      <c r="H1260" s="3">
        <v>43514</v>
      </c>
      <c r="I1260" t="s">
        <v>612</v>
      </c>
      <c r="J1260" t="s">
        <v>613</v>
      </c>
      <c r="K1260">
        <v>160051</v>
      </c>
      <c r="L1260" t="s">
        <v>245</v>
      </c>
    </row>
    <row r="1261" spans="1:12" x14ac:dyDescent="0.3">
      <c r="A1261" t="s">
        <v>1876</v>
      </c>
      <c r="B1261">
        <v>813</v>
      </c>
      <c r="C1261" t="s">
        <v>350</v>
      </c>
      <c r="D1261" t="s">
        <v>589</v>
      </c>
      <c r="E1261">
        <v>2922</v>
      </c>
      <c r="F1261">
        <v>21358</v>
      </c>
      <c r="G1261">
        <v>39401</v>
      </c>
      <c r="H1261" s="3">
        <v>45211</v>
      </c>
      <c r="I1261" t="s">
        <v>615</v>
      </c>
      <c r="J1261" t="s">
        <v>619</v>
      </c>
      <c r="K1261">
        <v>700013</v>
      </c>
      <c r="L1261" t="s">
        <v>351</v>
      </c>
    </row>
    <row r="1262" spans="1:12" x14ac:dyDescent="0.3">
      <c r="A1262" t="s">
        <v>1877</v>
      </c>
      <c r="B1262">
        <v>239</v>
      </c>
      <c r="C1262" t="s">
        <v>422</v>
      </c>
      <c r="D1262" t="s">
        <v>573</v>
      </c>
      <c r="E1262">
        <v>10100</v>
      </c>
      <c r="F1262">
        <v>17637</v>
      </c>
      <c r="G1262">
        <v>4016</v>
      </c>
      <c r="H1262" s="3">
        <v>44624</v>
      </c>
      <c r="I1262" t="s">
        <v>612</v>
      </c>
      <c r="J1262" t="s">
        <v>619</v>
      </c>
      <c r="K1262">
        <v>120676</v>
      </c>
      <c r="L1262" t="s">
        <v>423</v>
      </c>
    </row>
    <row r="1263" spans="1:12" x14ac:dyDescent="0.3">
      <c r="A1263" t="s">
        <v>1878</v>
      </c>
      <c r="B1263">
        <v>620</v>
      </c>
      <c r="C1263" t="s">
        <v>545</v>
      </c>
      <c r="D1263" t="s">
        <v>583</v>
      </c>
      <c r="E1263">
        <v>26587</v>
      </c>
      <c r="F1263">
        <v>49395</v>
      </c>
      <c r="G1263">
        <v>26732</v>
      </c>
      <c r="H1263" s="3">
        <v>43307</v>
      </c>
      <c r="I1263" t="s">
        <v>617</v>
      </c>
      <c r="J1263" t="s">
        <v>613</v>
      </c>
      <c r="K1263">
        <v>850152</v>
      </c>
      <c r="L1263" t="s">
        <v>546</v>
      </c>
    </row>
    <row r="1264" spans="1:12" x14ac:dyDescent="0.3">
      <c r="A1264" t="s">
        <v>1879</v>
      </c>
      <c r="B1264">
        <v>201</v>
      </c>
      <c r="C1264" t="s">
        <v>330</v>
      </c>
      <c r="D1264" t="s">
        <v>573</v>
      </c>
      <c r="E1264">
        <v>11367</v>
      </c>
      <c r="F1264">
        <v>33433</v>
      </c>
      <c r="G1264">
        <v>21100</v>
      </c>
      <c r="H1264" s="3">
        <v>44711</v>
      </c>
      <c r="I1264" t="s">
        <v>612</v>
      </c>
      <c r="J1264" t="s">
        <v>619</v>
      </c>
      <c r="K1264">
        <v>690076</v>
      </c>
      <c r="L1264" t="s">
        <v>337</v>
      </c>
    </row>
    <row r="1265" spans="1:12" x14ac:dyDescent="0.3">
      <c r="A1265" t="s">
        <v>1880</v>
      </c>
      <c r="B1265">
        <v>204</v>
      </c>
      <c r="C1265" t="s">
        <v>516</v>
      </c>
      <c r="D1265" t="s">
        <v>573</v>
      </c>
      <c r="E1265">
        <v>20173</v>
      </c>
      <c r="F1265">
        <v>27690</v>
      </c>
      <c r="G1265">
        <v>11356</v>
      </c>
      <c r="H1265" s="3">
        <v>45125</v>
      </c>
      <c r="I1265" t="s">
        <v>612</v>
      </c>
      <c r="J1265" t="s">
        <v>613</v>
      </c>
      <c r="K1265">
        <v>1320004</v>
      </c>
      <c r="L1265" t="s">
        <v>518</v>
      </c>
    </row>
    <row r="1266" spans="1:12" x14ac:dyDescent="0.3">
      <c r="A1266" t="s">
        <v>1881</v>
      </c>
      <c r="B1266">
        <v>393</v>
      </c>
      <c r="C1266" t="s">
        <v>471</v>
      </c>
      <c r="D1266" t="s">
        <v>573</v>
      </c>
      <c r="E1266">
        <v>47066</v>
      </c>
      <c r="F1266">
        <v>15241</v>
      </c>
      <c r="G1266">
        <v>13698</v>
      </c>
      <c r="H1266" s="3">
        <v>43631</v>
      </c>
      <c r="I1266" t="s">
        <v>624</v>
      </c>
      <c r="J1266" t="s">
        <v>613</v>
      </c>
      <c r="K1266">
        <v>570241</v>
      </c>
      <c r="L1266" t="s">
        <v>477</v>
      </c>
    </row>
    <row r="1267" spans="1:12" x14ac:dyDescent="0.3">
      <c r="A1267" t="s">
        <v>1882</v>
      </c>
      <c r="B1267">
        <v>49</v>
      </c>
      <c r="C1267" t="s">
        <v>471</v>
      </c>
      <c r="D1267" t="s">
        <v>573</v>
      </c>
      <c r="E1267">
        <v>8330</v>
      </c>
      <c r="F1267">
        <v>36849</v>
      </c>
      <c r="G1267">
        <v>1962</v>
      </c>
      <c r="H1267" s="3">
        <v>44769</v>
      </c>
      <c r="I1267" t="s">
        <v>615</v>
      </c>
      <c r="J1267" t="s">
        <v>613</v>
      </c>
      <c r="K1267">
        <v>570241</v>
      </c>
      <c r="L1267" t="s">
        <v>477</v>
      </c>
    </row>
    <row r="1268" spans="1:12" x14ac:dyDescent="0.3">
      <c r="A1268" t="s">
        <v>1883</v>
      </c>
      <c r="B1268">
        <v>301</v>
      </c>
      <c r="C1268" t="s">
        <v>529</v>
      </c>
      <c r="D1268" t="s">
        <v>573</v>
      </c>
      <c r="E1268">
        <v>17027</v>
      </c>
      <c r="F1268">
        <v>44890</v>
      </c>
      <c r="G1268">
        <v>29491</v>
      </c>
      <c r="H1268" s="3">
        <v>44259</v>
      </c>
      <c r="I1268" t="s">
        <v>615</v>
      </c>
      <c r="J1268" t="s">
        <v>619</v>
      </c>
      <c r="K1268">
        <v>210563</v>
      </c>
      <c r="L1268" t="s">
        <v>531</v>
      </c>
    </row>
    <row r="1269" spans="1:12" x14ac:dyDescent="0.3">
      <c r="A1269" t="s">
        <v>1884</v>
      </c>
      <c r="B1269">
        <v>790</v>
      </c>
      <c r="C1269" t="s">
        <v>409</v>
      </c>
      <c r="D1269" t="s">
        <v>589</v>
      </c>
      <c r="E1269">
        <v>2445</v>
      </c>
      <c r="F1269">
        <v>38840</v>
      </c>
      <c r="G1269">
        <v>7189</v>
      </c>
      <c r="H1269" s="3">
        <v>44450</v>
      </c>
      <c r="I1269" t="s">
        <v>612</v>
      </c>
      <c r="J1269" t="s">
        <v>619</v>
      </c>
      <c r="K1269">
        <v>1030063</v>
      </c>
      <c r="L1269" t="s">
        <v>411</v>
      </c>
    </row>
    <row r="1270" spans="1:12" x14ac:dyDescent="0.3">
      <c r="A1270" t="s">
        <v>1885</v>
      </c>
      <c r="B1270">
        <v>532</v>
      </c>
      <c r="C1270" t="s">
        <v>374</v>
      </c>
      <c r="D1270" t="s">
        <v>592</v>
      </c>
      <c r="E1270">
        <v>39939</v>
      </c>
      <c r="F1270">
        <v>22539</v>
      </c>
      <c r="G1270">
        <v>23742</v>
      </c>
      <c r="H1270" s="3">
        <v>43355</v>
      </c>
      <c r="I1270" t="s">
        <v>617</v>
      </c>
      <c r="J1270" t="s">
        <v>619</v>
      </c>
      <c r="K1270">
        <v>1510002</v>
      </c>
      <c r="L1270" t="s">
        <v>380</v>
      </c>
    </row>
    <row r="1271" spans="1:12" x14ac:dyDescent="0.3">
      <c r="A1271" t="s">
        <v>1886</v>
      </c>
      <c r="B1271">
        <v>406</v>
      </c>
      <c r="C1271" t="s">
        <v>519</v>
      </c>
      <c r="D1271" t="s">
        <v>573</v>
      </c>
      <c r="E1271">
        <v>48115</v>
      </c>
      <c r="F1271">
        <v>16961</v>
      </c>
      <c r="G1271">
        <v>24834</v>
      </c>
      <c r="H1271" s="3">
        <v>42864</v>
      </c>
      <c r="I1271" t="s">
        <v>615</v>
      </c>
      <c r="J1271" t="s">
        <v>613</v>
      </c>
      <c r="K1271">
        <v>1550006</v>
      </c>
      <c r="L1271" t="s">
        <v>521</v>
      </c>
    </row>
    <row r="1272" spans="1:12" x14ac:dyDescent="0.3">
      <c r="A1272" t="s">
        <v>1887</v>
      </c>
      <c r="B1272">
        <v>4</v>
      </c>
      <c r="C1272" t="s">
        <v>409</v>
      </c>
      <c r="D1272" t="s">
        <v>573</v>
      </c>
      <c r="E1272">
        <v>42101</v>
      </c>
      <c r="F1272">
        <v>5876</v>
      </c>
      <c r="G1272">
        <v>26566</v>
      </c>
      <c r="H1272" s="3">
        <v>42154</v>
      </c>
      <c r="I1272" t="s">
        <v>617</v>
      </c>
      <c r="J1272" t="s">
        <v>613</v>
      </c>
      <c r="K1272">
        <v>1030063</v>
      </c>
      <c r="L1272" t="s">
        <v>411</v>
      </c>
    </row>
    <row r="1273" spans="1:12" x14ac:dyDescent="0.3">
      <c r="A1273" t="s">
        <v>1888</v>
      </c>
      <c r="B1273">
        <v>759</v>
      </c>
      <c r="C1273" t="s">
        <v>251</v>
      </c>
      <c r="D1273" t="s">
        <v>573</v>
      </c>
      <c r="E1273">
        <v>18457</v>
      </c>
      <c r="F1273">
        <v>37850</v>
      </c>
      <c r="G1273">
        <v>25034</v>
      </c>
      <c r="H1273" s="3">
        <v>42390</v>
      </c>
      <c r="I1273" t="s">
        <v>612</v>
      </c>
      <c r="J1273" t="s">
        <v>613</v>
      </c>
      <c r="K1273">
        <v>10068</v>
      </c>
      <c r="L1273" t="s">
        <v>319</v>
      </c>
    </row>
    <row r="1274" spans="1:12" x14ac:dyDescent="0.3">
      <c r="A1274" t="s">
        <v>1889</v>
      </c>
      <c r="B1274">
        <v>293</v>
      </c>
      <c r="C1274" t="s">
        <v>285</v>
      </c>
      <c r="D1274" t="s">
        <v>589</v>
      </c>
      <c r="E1274">
        <v>28942</v>
      </c>
      <c r="F1274">
        <v>22101</v>
      </c>
      <c r="G1274">
        <v>43752</v>
      </c>
      <c r="H1274" s="3">
        <v>44178</v>
      </c>
      <c r="I1274" t="s">
        <v>624</v>
      </c>
      <c r="J1274" t="s">
        <v>613</v>
      </c>
      <c r="K1274">
        <v>240005</v>
      </c>
      <c r="L1274" t="s">
        <v>287</v>
      </c>
    </row>
    <row r="1275" spans="1:12" x14ac:dyDescent="0.3">
      <c r="A1275" t="s">
        <v>1890</v>
      </c>
      <c r="B1275">
        <v>738</v>
      </c>
      <c r="C1275" t="s">
        <v>485</v>
      </c>
      <c r="D1275" t="s">
        <v>573</v>
      </c>
      <c r="E1275">
        <v>16292</v>
      </c>
      <c r="F1275">
        <v>18134</v>
      </c>
      <c r="G1275">
        <v>15261</v>
      </c>
      <c r="H1275" s="3">
        <v>43812</v>
      </c>
      <c r="I1275" t="s">
        <v>612</v>
      </c>
      <c r="J1275" t="s">
        <v>619</v>
      </c>
      <c r="K1275">
        <v>880038</v>
      </c>
      <c r="L1275" t="s">
        <v>487</v>
      </c>
    </row>
    <row r="1276" spans="1:12" x14ac:dyDescent="0.3">
      <c r="A1276" t="s">
        <v>1891</v>
      </c>
      <c r="B1276">
        <v>83</v>
      </c>
      <c r="C1276" t="s">
        <v>409</v>
      </c>
      <c r="D1276" t="s">
        <v>573</v>
      </c>
      <c r="E1276">
        <v>34831</v>
      </c>
      <c r="F1276">
        <v>18421</v>
      </c>
      <c r="G1276">
        <v>2651</v>
      </c>
      <c r="H1276" s="3">
        <v>43331</v>
      </c>
      <c r="I1276" t="s">
        <v>615</v>
      </c>
      <c r="J1276" t="s">
        <v>613</v>
      </c>
      <c r="K1276">
        <v>1030063</v>
      </c>
      <c r="L1276" t="s">
        <v>411</v>
      </c>
    </row>
    <row r="1277" spans="1:12" x14ac:dyDescent="0.3">
      <c r="A1277" t="s">
        <v>1892</v>
      </c>
      <c r="B1277">
        <v>828</v>
      </c>
      <c r="C1277" t="s">
        <v>548</v>
      </c>
      <c r="D1277" t="s">
        <v>589</v>
      </c>
      <c r="E1277">
        <v>44352</v>
      </c>
      <c r="F1277">
        <v>22824</v>
      </c>
      <c r="G1277">
        <v>40649</v>
      </c>
      <c r="H1277" s="3">
        <v>42484</v>
      </c>
      <c r="I1277" t="s">
        <v>615</v>
      </c>
      <c r="J1277" t="s">
        <v>619</v>
      </c>
      <c r="K1277">
        <v>680026</v>
      </c>
      <c r="L1277" t="s">
        <v>551</v>
      </c>
    </row>
    <row r="1278" spans="1:12" x14ac:dyDescent="0.3">
      <c r="A1278" t="s">
        <v>1893</v>
      </c>
      <c r="B1278">
        <v>440</v>
      </c>
      <c r="C1278" t="s">
        <v>233</v>
      </c>
      <c r="D1278" t="s">
        <v>573</v>
      </c>
      <c r="E1278">
        <v>35021</v>
      </c>
      <c r="F1278">
        <v>7771</v>
      </c>
      <c r="G1278">
        <v>11609</v>
      </c>
      <c r="H1278" s="3">
        <v>44153</v>
      </c>
      <c r="I1278" t="s">
        <v>624</v>
      </c>
      <c r="J1278" t="s">
        <v>619</v>
      </c>
      <c r="K1278">
        <v>100186</v>
      </c>
      <c r="L1278" t="s">
        <v>240</v>
      </c>
    </row>
    <row r="1279" spans="1:12" x14ac:dyDescent="0.3">
      <c r="A1279" t="s">
        <v>1894</v>
      </c>
      <c r="B1279">
        <v>938</v>
      </c>
      <c r="C1279" t="s">
        <v>258</v>
      </c>
      <c r="D1279" t="s">
        <v>573</v>
      </c>
      <c r="E1279">
        <v>21719</v>
      </c>
      <c r="F1279">
        <v>26006</v>
      </c>
      <c r="G1279">
        <v>23102</v>
      </c>
      <c r="H1279" s="3">
        <v>42743</v>
      </c>
      <c r="I1279" t="s">
        <v>624</v>
      </c>
      <c r="J1279" t="s">
        <v>613</v>
      </c>
      <c r="K1279">
        <v>250029</v>
      </c>
      <c r="L1279" t="s">
        <v>264</v>
      </c>
    </row>
    <row r="1280" spans="1:12" x14ac:dyDescent="0.3">
      <c r="A1280" t="s">
        <v>1895</v>
      </c>
      <c r="B1280">
        <v>681</v>
      </c>
      <c r="C1280" t="s">
        <v>265</v>
      </c>
      <c r="D1280" t="s">
        <v>589</v>
      </c>
      <c r="E1280">
        <v>45815</v>
      </c>
      <c r="F1280">
        <v>14325</v>
      </c>
      <c r="G1280">
        <v>9084</v>
      </c>
      <c r="H1280" s="3">
        <v>44120</v>
      </c>
      <c r="I1280" t="s">
        <v>612</v>
      </c>
      <c r="J1280" t="s">
        <v>613</v>
      </c>
      <c r="K1280">
        <v>30179</v>
      </c>
      <c r="L1280" t="s">
        <v>272</v>
      </c>
    </row>
    <row r="1281" spans="1:12" x14ac:dyDescent="0.3">
      <c r="A1281" t="s">
        <v>1896</v>
      </c>
      <c r="B1281">
        <v>935</v>
      </c>
      <c r="C1281" t="s">
        <v>422</v>
      </c>
      <c r="D1281" t="s">
        <v>573</v>
      </c>
      <c r="E1281">
        <v>42201</v>
      </c>
      <c r="F1281">
        <v>25685</v>
      </c>
      <c r="G1281">
        <v>2155</v>
      </c>
      <c r="H1281" s="3">
        <v>45075</v>
      </c>
      <c r="I1281" t="s">
        <v>612</v>
      </c>
      <c r="J1281" t="s">
        <v>613</v>
      </c>
      <c r="K1281">
        <v>120676</v>
      </c>
      <c r="L1281" t="s">
        <v>423</v>
      </c>
    </row>
    <row r="1282" spans="1:12" x14ac:dyDescent="0.3">
      <c r="A1282" t="s">
        <v>1897</v>
      </c>
      <c r="B1282">
        <v>372</v>
      </c>
      <c r="C1282" t="s">
        <v>344</v>
      </c>
      <c r="D1282" t="s">
        <v>573</v>
      </c>
      <c r="E1282">
        <v>7958</v>
      </c>
      <c r="F1282">
        <v>4729</v>
      </c>
      <c r="G1282">
        <v>20501</v>
      </c>
      <c r="H1282" s="3">
        <v>42641</v>
      </c>
      <c r="I1282" t="s">
        <v>612</v>
      </c>
      <c r="J1282" t="s">
        <v>613</v>
      </c>
      <c r="K1282">
        <v>910020</v>
      </c>
      <c r="L1282" t="s">
        <v>346</v>
      </c>
    </row>
    <row r="1283" spans="1:12" x14ac:dyDescent="0.3">
      <c r="A1283" t="s">
        <v>1898</v>
      </c>
      <c r="B1283">
        <v>623</v>
      </c>
      <c r="C1283" t="s">
        <v>249</v>
      </c>
      <c r="D1283" t="s">
        <v>573</v>
      </c>
      <c r="E1283">
        <v>12341</v>
      </c>
      <c r="F1283">
        <v>23690</v>
      </c>
      <c r="G1283">
        <v>4619</v>
      </c>
      <c r="H1283" s="3">
        <v>44933</v>
      </c>
      <c r="I1283" t="s">
        <v>612</v>
      </c>
      <c r="J1283" t="s">
        <v>613</v>
      </c>
      <c r="K1283">
        <v>910182</v>
      </c>
      <c r="L1283" t="s">
        <v>257</v>
      </c>
    </row>
    <row r="1284" spans="1:12" x14ac:dyDescent="0.3">
      <c r="A1284" t="s">
        <v>1899</v>
      </c>
      <c r="B1284">
        <v>494</v>
      </c>
      <c r="C1284" t="s">
        <v>249</v>
      </c>
      <c r="D1284" t="s">
        <v>573</v>
      </c>
      <c r="E1284">
        <v>29364</v>
      </c>
      <c r="F1284">
        <v>5694</v>
      </c>
      <c r="G1284">
        <v>25623</v>
      </c>
      <c r="H1284" s="3">
        <v>42743</v>
      </c>
      <c r="I1284" t="s">
        <v>615</v>
      </c>
      <c r="J1284" t="s">
        <v>613</v>
      </c>
      <c r="K1284">
        <v>910182</v>
      </c>
      <c r="L1284" t="s">
        <v>257</v>
      </c>
    </row>
    <row r="1285" spans="1:12" x14ac:dyDescent="0.3">
      <c r="A1285" t="s">
        <v>1900</v>
      </c>
      <c r="B1285">
        <v>731</v>
      </c>
      <c r="C1285" t="s">
        <v>386</v>
      </c>
      <c r="D1285" t="s">
        <v>589</v>
      </c>
      <c r="E1285">
        <v>16128</v>
      </c>
      <c r="F1285">
        <v>7335</v>
      </c>
      <c r="G1285">
        <v>34019</v>
      </c>
      <c r="H1285" s="3">
        <v>42749</v>
      </c>
      <c r="I1285" t="s">
        <v>624</v>
      </c>
      <c r="J1285" t="s">
        <v>613</v>
      </c>
      <c r="K1285">
        <v>1110166</v>
      </c>
      <c r="L1285" t="s">
        <v>389</v>
      </c>
    </row>
    <row r="1286" spans="1:12" x14ac:dyDescent="0.3">
      <c r="A1286" t="s">
        <v>1901</v>
      </c>
      <c r="B1286">
        <v>190</v>
      </c>
      <c r="C1286" t="s">
        <v>386</v>
      </c>
      <c r="D1286" t="s">
        <v>589</v>
      </c>
      <c r="E1286">
        <v>47037</v>
      </c>
      <c r="F1286">
        <v>9731</v>
      </c>
      <c r="G1286">
        <v>7151</v>
      </c>
      <c r="H1286" s="3">
        <v>44182</v>
      </c>
      <c r="I1286" t="s">
        <v>612</v>
      </c>
      <c r="J1286" t="s">
        <v>619</v>
      </c>
      <c r="K1286">
        <v>1110166</v>
      </c>
      <c r="L1286" t="s">
        <v>389</v>
      </c>
    </row>
    <row r="1287" spans="1:12" x14ac:dyDescent="0.3">
      <c r="A1287" t="s">
        <v>1902</v>
      </c>
      <c r="B1287">
        <v>866</v>
      </c>
      <c r="C1287" t="s">
        <v>432</v>
      </c>
      <c r="D1287" t="s">
        <v>589</v>
      </c>
      <c r="E1287">
        <v>16782</v>
      </c>
      <c r="F1287">
        <v>4242</v>
      </c>
      <c r="G1287">
        <v>28148</v>
      </c>
      <c r="H1287" s="3">
        <v>44727</v>
      </c>
      <c r="I1287" t="s">
        <v>624</v>
      </c>
      <c r="J1287" t="s">
        <v>613</v>
      </c>
      <c r="K1287">
        <v>130067</v>
      </c>
      <c r="L1287" t="s">
        <v>434</v>
      </c>
    </row>
    <row r="1288" spans="1:12" x14ac:dyDescent="0.3">
      <c r="A1288" t="s">
        <v>1903</v>
      </c>
      <c r="B1288">
        <v>121</v>
      </c>
      <c r="C1288" t="s">
        <v>246</v>
      </c>
      <c r="D1288" t="s">
        <v>573</v>
      </c>
      <c r="E1288">
        <v>7110</v>
      </c>
      <c r="F1288">
        <v>14070</v>
      </c>
      <c r="G1288">
        <v>16959</v>
      </c>
      <c r="H1288" s="3">
        <v>43448</v>
      </c>
      <c r="I1288" t="s">
        <v>624</v>
      </c>
      <c r="J1288" t="s">
        <v>619</v>
      </c>
      <c r="K1288">
        <v>110159</v>
      </c>
      <c r="L1288" t="s">
        <v>248</v>
      </c>
    </row>
    <row r="1289" spans="1:12" x14ac:dyDescent="0.3">
      <c r="A1289" t="s">
        <v>1904</v>
      </c>
      <c r="B1289">
        <v>356</v>
      </c>
      <c r="C1289" t="s">
        <v>344</v>
      </c>
      <c r="D1289" t="s">
        <v>596</v>
      </c>
      <c r="E1289">
        <v>36514</v>
      </c>
      <c r="F1289">
        <v>16047</v>
      </c>
      <c r="G1289">
        <v>17332</v>
      </c>
      <c r="H1289" s="3">
        <v>43610</v>
      </c>
      <c r="I1289" t="s">
        <v>624</v>
      </c>
      <c r="J1289" t="s">
        <v>619</v>
      </c>
      <c r="K1289">
        <v>910020</v>
      </c>
      <c r="L1289" t="s">
        <v>346</v>
      </c>
    </row>
    <row r="1290" spans="1:12" x14ac:dyDescent="0.3">
      <c r="A1290" t="s">
        <v>1905</v>
      </c>
      <c r="B1290">
        <v>938</v>
      </c>
      <c r="C1290" t="s">
        <v>344</v>
      </c>
      <c r="D1290" t="s">
        <v>583</v>
      </c>
      <c r="E1290">
        <v>16599</v>
      </c>
      <c r="F1290">
        <v>32440</v>
      </c>
      <c r="G1290">
        <v>33087</v>
      </c>
      <c r="H1290" s="3">
        <v>43777</v>
      </c>
      <c r="I1290" t="s">
        <v>615</v>
      </c>
      <c r="J1290" t="s">
        <v>613</v>
      </c>
      <c r="K1290">
        <v>910020</v>
      </c>
      <c r="L1290" t="s">
        <v>346</v>
      </c>
    </row>
    <row r="1291" spans="1:12" x14ac:dyDescent="0.3">
      <c r="A1291" t="s">
        <v>1906</v>
      </c>
      <c r="B1291">
        <v>415</v>
      </c>
      <c r="C1291" t="s">
        <v>523</v>
      </c>
      <c r="D1291" t="s">
        <v>589</v>
      </c>
      <c r="E1291">
        <v>12205</v>
      </c>
      <c r="F1291">
        <v>42752</v>
      </c>
      <c r="G1291">
        <v>3977</v>
      </c>
      <c r="H1291" s="3">
        <v>43934</v>
      </c>
      <c r="I1291" t="s">
        <v>615</v>
      </c>
      <c r="J1291" t="s">
        <v>613</v>
      </c>
      <c r="K1291">
        <v>800018</v>
      </c>
      <c r="L1291" t="s">
        <v>526</v>
      </c>
    </row>
    <row r="1292" spans="1:12" x14ac:dyDescent="0.3">
      <c r="A1292" t="s">
        <v>1907</v>
      </c>
      <c r="B1292">
        <v>68</v>
      </c>
      <c r="C1292" t="s">
        <v>310</v>
      </c>
      <c r="D1292" t="s">
        <v>602</v>
      </c>
      <c r="E1292">
        <v>21546</v>
      </c>
      <c r="F1292">
        <v>12598</v>
      </c>
      <c r="G1292">
        <v>43615</v>
      </c>
      <c r="H1292" s="3">
        <v>44877</v>
      </c>
      <c r="I1292" t="s">
        <v>612</v>
      </c>
      <c r="J1292" t="s">
        <v>613</v>
      </c>
      <c r="K1292">
        <v>140056</v>
      </c>
      <c r="L1292" t="s">
        <v>312</v>
      </c>
    </row>
    <row r="1293" spans="1:12" x14ac:dyDescent="0.3">
      <c r="A1293" t="s">
        <v>1908</v>
      </c>
      <c r="B1293">
        <v>715</v>
      </c>
      <c r="C1293" t="s">
        <v>529</v>
      </c>
      <c r="D1293" t="s">
        <v>589</v>
      </c>
      <c r="E1293">
        <v>29047</v>
      </c>
      <c r="F1293">
        <v>7072</v>
      </c>
      <c r="G1293">
        <v>2322</v>
      </c>
      <c r="H1293" s="3">
        <v>44796</v>
      </c>
      <c r="I1293" t="s">
        <v>617</v>
      </c>
      <c r="J1293" t="s">
        <v>619</v>
      </c>
      <c r="K1293">
        <v>210563</v>
      </c>
      <c r="L1293" t="s">
        <v>531</v>
      </c>
    </row>
    <row r="1294" spans="1:12" x14ac:dyDescent="0.3">
      <c r="A1294" t="s">
        <v>1909</v>
      </c>
      <c r="B1294">
        <v>833</v>
      </c>
      <c r="C1294" t="s">
        <v>249</v>
      </c>
      <c r="D1294" t="s">
        <v>589</v>
      </c>
      <c r="E1294">
        <v>28848</v>
      </c>
      <c r="F1294">
        <v>42284</v>
      </c>
      <c r="G1294">
        <v>38339</v>
      </c>
      <c r="H1294" s="3">
        <v>43265</v>
      </c>
      <c r="I1294" t="s">
        <v>615</v>
      </c>
      <c r="J1294" t="s">
        <v>619</v>
      </c>
      <c r="K1294">
        <v>910182</v>
      </c>
      <c r="L1294" t="s">
        <v>257</v>
      </c>
    </row>
    <row r="1295" spans="1:12" x14ac:dyDescent="0.3">
      <c r="A1295" t="s">
        <v>1910</v>
      </c>
      <c r="B1295">
        <v>283</v>
      </c>
      <c r="C1295" t="s">
        <v>399</v>
      </c>
      <c r="D1295" t="s">
        <v>573</v>
      </c>
      <c r="E1295">
        <v>9714</v>
      </c>
      <c r="F1295">
        <v>34171</v>
      </c>
      <c r="G1295">
        <v>5129</v>
      </c>
      <c r="H1295" s="3">
        <v>44809</v>
      </c>
      <c r="I1295" t="s">
        <v>615</v>
      </c>
      <c r="J1295" t="s">
        <v>613</v>
      </c>
      <c r="K1295">
        <v>1140044</v>
      </c>
      <c r="L1295" t="s">
        <v>401</v>
      </c>
    </row>
    <row r="1296" spans="1:12" x14ac:dyDescent="0.3">
      <c r="A1296" t="s">
        <v>1911</v>
      </c>
      <c r="B1296">
        <v>508</v>
      </c>
      <c r="C1296" t="s">
        <v>505</v>
      </c>
      <c r="D1296" t="s">
        <v>589</v>
      </c>
      <c r="E1296">
        <v>19930</v>
      </c>
      <c r="F1296">
        <v>27951</v>
      </c>
      <c r="G1296">
        <v>28116</v>
      </c>
      <c r="H1296" s="3">
        <v>42354</v>
      </c>
      <c r="I1296" t="s">
        <v>612</v>
      </c>
      <c r="J1296" t="s">
        <v>619</v>
      </c>
      <c r="K1296">
        <v>380112</v>
      </c>
      <c r="L1296" t="s">
        <v>507</v>
      </c>
    </row>
    <row r="1297" spans="1:12" x14ac:dyDescent="0.3">
      <c r="A1297" t="s">
        <v>1912</v>
      </c>
      <c r="B1297">
        <v>790</v>
      </c>
      <c r="C1297" t="s">
        <v>516</v>
      </c>
      <c r="D1297" t="s">
        <v>573</v>
      </c>
      <c r="E1297">
        <v>37107</v>
      </c>
      <c r="F1297">
        <v>23803</v>
      </c>
      <c r="G1297">
        <v>42484</v>
      </c>
      <c r="H1297" s="3">
        <v>43752</v>
      </c>
      <c r="I1297" t="s">
        <v>624</v>
      </c>
      <c r="J1297" t="s">
        <v>619</v>
      </c>
      <c r="K1297">
        <v>1320004</v>
      </c>
      <c r="L1297" t="s">
        <v>518</v>
      </c>
    </row>
    <row r="1298" spans="1:12" x14ac:dyDescent="0.3">
      <c r="A1298" t="s">
        <v>1913</v>
      </c>
      <c r="B1298">
        <v>12</v>
      </c>
      <c r="C1298" t="s">
        <v>249</v>
      </c>
      <c r="D1298" t="s">
        <v>589</v>
      </c>
      <c r="E1298">
        <v>20507</v>
      </c>
      <c r="F1298">
        <v>11997</v>
      </c>
      <c r="G1298">
        <v>35506</v>
      </c>
      <c r="H1298" s="3">
        <v>43212</v>
      </c>
      <c r="I1298" t="s">
        <v>612</v>
      </c>
      <c r="J1298" t="s">
        <v>619</v>
      </c>
      <c r="K1298">
        <v>910182</v>
      </c>
      <c r="L1298" t="s">
        <v>257</v>
      </c>
    </row>
    <row r="1299" spans="1:12" x14ac:dyDescent="0.3">
      <c r="A1299" t="s">
        <v>1914</v>
      </c>
      <c r="B1299">
        <v>349</v>
      </c>
      <c r="C1299" t="s">
        <v>233</v>
      </c>
      <c r="D1299" t="s">
        <v>573</v>
      </c>
      <c r="E1299">
        <v>26825</v>
      </c>
      <c r="F1299">
        <v>37802</v>
      </c>
      <c r="G1299">
        <v>30415</v>
      </c>
      <c r="H1299" s="3">
        <v>44767</v>
      </c>
      <c r="I1299" t="s">
        <v>624</v>
      </c>
      <c r="J1299" t="s">
        <v>613</v>
      </c>
      <c r="K1299">
        <v>100186</v>
      </c>
      <c r="L1299" t="s">
        <v>240</v>
      </c>
    </row>
    <row r="1300" spans="1:12" x14ac:dyDescent="0.3">
      <c r="A1300" t="s">
        <v>1915</v>
      </c>
      <c r="B1300">
        <v>193</v>
      </c>
      <c r="C1300" t="s">
        <v>285</v>
      </c>
      <c r="D1300" t="s">
        <v>573</v>
      </c>
      <c r="E1300">
        <v>37724</v>
      </c>
      <c r="F1300">
        <v>9271</v>
      </c>
      <c r="G1300">
        <v>22799</v>
      </c>
      <c r="H1300" s="3">
        <v>43913</v>
      </c>
      <c r="I1300" t="s">
        <v>615</v>
      </c>
      <c r="J1300" t="s">
        <v>613</v>
      </c>
      <c r="K1300">
        <v>240005</v>
      </c>
      <c r="L1300" t="s">
        <v>287</v>
      </c>
    </row>
    <row r="1301" spans="1:12" x14ac:dyDescent="0.3">
      <c r="A1301" t="s">
        <v>1916</v>
      </c>
      <c r="B1301">
        <v>602</v>
      </c>
      <c r="C1301" t="s">
        <v>251</v>
      </c>
      <c r="D1301" t="s">
        <v>589</v>
      </c>
      <c r="E1301">
        <v>43242</v>
      </c>
      <c r="F1301">
        <v>3552</v>
      </c>
      <c r="G1301">
        <v>17918</v>
      </c>
      <c r="H1301" s="3">
        <v>42603</v>
      </c>
      <c r="I1301" t="s">
        <v>617</v>
      </c>
      <c r="J1301" t="s">
        <v>613</v>
      </c>
      <c r="K1301">
        <v>10068</v>
      </c>
      <c r="L1301" t="s">
        <v>319</v>
      </c>
    </row>
    <row r="1302" spans="1:12" x14ac:dyDescent="0.3">
      <c r="A1302" t="s">
        <v>1917</v>
      </c>
      <c r="B1302">
        <v>583</v>
      </c>
      <c r="C1302" t="s">
        <v>409</v>
      </c>
      <c r="D1302" t="s">
        <v>589</v>
      </c>
      <c r="E1302">
        <v>24035</v>
      </c>
      <c r="F1302">
        <v>24794</v>
      </c>
      <c r="G1302">
        <v>17192</v>
      </c>
      <c r="H1302" s="3">
        <v>44023</v>
      </c>
      <c r="I1302" t="s">
        <v>612</v>
      </c>
      <c r="J1302" t="s">
        <v>613</v>
      </c>
      <c r="K1302">
        <v>1030063</v>
      </c>
      <c r="L1302" t="s">
        <v>411</v>
      </c>
    </row>
    <row r="1303" spans="1:12" x14ac:dyDescent="0.3">
      <c r="A1303" t="s">
        <v>1918</v>
      </c>
      <c r="B1303">
        <v>303</v>
      </c>
      <c r="C1303" t="s">
        <v>265</v>
      </c>
      <c r="D1303" t="s">
        <v>589</v>
      </c>
      <c r="E1303">
        <v>3302</v>
      </c>
      <c r="F1303">
        <v>11333</v>
      </c>
      <c r="G1303">
        <v>5237</v>
      </c>
      <c r="H1303" s="3">
        <v>43083</v>
      </c>
      <c r="I1303" t="s">
        <v>624</v>
      </c>
      <c r="J1303" t="s">
        <v>619</v>
      </c>
      <c r="K1303">
        <v>30179</v>
      </c>
      <c r="L1303" t="s">
        <v>272</v>
      </c>
    </row>
    <row r="1304" spans="1:12" x14ac:dyDescent="0.3">
      <c r="A1304" t="s">
        <v>1919</v>
      </c>
      <c r="B1304">
        <v>84</v>
      </c>
      <c r="C1304" t="s">
        <v>246</v>
      </c>
      <c r="D1304" t="s">
        <v>573</v>
      </c>
      <c r="E1304">
        <v>33841</v>
      </c>
      <c r="F1304">
        <v>37469</v>
      </c>
      <c r="G1304">
        <v>35556</v>
      </c>
      <c r="H1304" s="3">
        <v>44066</v>
      </c>
      <c r="I1304" t="s">
        <v>612</v>
      </c>
      <c r="J1304" t="s">
        <v>613</v>
      </c>
      <c r="K1304">
        <v>110159</v>
      </c>
      <c r="L1304" t="s">
        <v>248</v>
      </c>
    </row>
    <row r="1305" spans="1:12" x14ac:dyDescent="0.3">
      <c r="A1305" t="s">
        <v>1920</v>
      </c>
      <c r="B1305">
        <v>130</v>
      </c>
      <c r="C1305" t="s">
        <v>273</v>
      </c>
      <c r="D1305" t="s">
        <v>573</v>
      </c>
      <c r="E1305">
        <v>30482</v>
      </c>
      <c r="F1305">
        <v>36475</v>
      </c>
      <c r="G1305">
        <v>22259</v>
      </c>
      <c r="H1305" s="3">
        <v>42079</v>
      </c>
      <c r="I1305" t="s">
        <v>615</v>
      </c>
      <c r="J1305" t="s">
        <v>619</v>
      </c>
      <c r="K1305">
        <v>80001</v>
      </c>
      <c r="L1305" t="s">
        <v>275</v>
      </c>
    </row>
    <row r="1306" spans="1:12" x14ac:dyDescent="0.3">
      <c r="A1306" t="s">
        <v>1921</v>
      </c>
      <c r="B1306">
        <v>955</v>
      </c>
      <c r="C1306" t="s">
        <v>409</v>
      </c>
      <c r="D1306" t="s">
        <v>589</v>
      </c>
      <c r="E1306">
        <v>36622</v>
      </c>
      <c r="F1306">
        <v>48787</v>
      </c>
      <c r="G1306">
        <v>34553</v>
      </c>
      <c r="H1306" s="3">
        <v>42045</v>
      </c>
      <c r="I1306" t="s">
        <v>624</v>
      </c>
      <c r="J1306" t="s">
        <v>619</v>
      </c>
      <c r="K1306">
        <v>1030063</v>
      </c>
      <c r="L1306" t="s">
        <v>411</v>
      </c>
    </row>
    <row r="1307" spans="1:12" x14ac:dyDescent="0.3">
      <c r="A1307" t="s">
        <v>1922</v>
      </c>
      <c r="B1307">
        <v>593</v>
      </c>
      <c r="C1307" t="s">
        <v>246</v>
      </c>
      <c r="D1307" t="s">
        <v>573</v>
      </c>
      <c r="E1307">
        <v>36649</v>
      </c>
      <c r="F1307">
        <v>28933</v>
      </c>
      <c r="G1307">
        <v>1975</v>
      </c>
      <c r="H1307" s="3">
        <v>43135</v>
      </c>
      <c r="I1307" t="s">
        <v>615</v>
      </c>
      <c r="J1307" t="s">
        <v>613</v>
      </c>
      <c r="K1307">
        <v>110159</v>
      </c>
      <c r="L1307" t="s">
        <v>248</v>
      </c>
    </row>
    <row r="1308" spans="1:12" x14ac:dyDescent="0.3">
      <c r="A1308" t="s">
        <v>1923</v>
      </c>
      <c r="B1308">
        <v>777</v>
      </c>
      <c r="C1308" t="s">
        <v>330</v>
      </c>
      <c r="D1308" t="s">
        <v>573</v>
      </c>
      <c r="E1308">
        <v>10976</v>
      </c>
      <c r="F1308">
        <v>30335</v>
      </c>
      <c r="G1308">
        <v>23882</v>
      </c>
      <c r="H1308" s="3">
        <v>44852</v>
      </c>
      <c r="I1308" t="s">
        <v>615</v>
      </c>
      <c r="J1308" t="s">
        <v>613</v>
      </c>
      <c r="K1308">
        <v>690076</v>
      </c>
      <c r="L1308" t="s">
        <v>337</v>
      </c>
    </row>
    <row r="1309" spans="1:12" x14ac:dyDescent="0.3">
      <c r="A1309" t="s">
        <v>1924</v>
      </c>
      <c r="B1309">
        <v>987</v>
      </c>
      <c r="C1309" t="s">
        <v>386</v>
      </c>
      <c r="D1309" t="s">
        <v>573</v>
      </c>
      <c r="E1309">
        <v>43687</v>
      </c>
      <c r="F1309">
        <v>29958</v>
      </c>
      <c r="G1309">
        <v>35728</v>
      </c>
      <c r="H1309" s="3">
        <v>43471</v>
      </c>
      <c r="I1309" t="s">
        <v>612</v>
      </c>
      <c r="J1309" t="s">
        <v>613</v>
      </c>
      <c r="K1309">
        <v>1110166</v>
      </c>
      <c r="L1309" t="s">
        <v>389</v>
      </c>
    </row>
    <row r="1310" spans="1:12" x14ac:dyDescent="0.3">
      <c r="A1310" t="s">
        <v>1925</v>
      </c>
      <c r="B1310">
        <v>825</v>
      </c>
      <c r="C1310" t="s">
        <v>265</v>
      </c>
      <c r="D1310" t="s">
        <v>573</v>
      </c>
      <c r="E1310">
        <v>20260</v>
      </c>
      <c r="F1310">
        <v>43663</v>
      </c>
      <c r="G1310">
        <v>35972</v>
      </c>
      <c r="H1310" s="3">
        <v>42364</v>
      </c>
      <c r="I1310" t="s">
        <v>615</v>
      </c>
      <c r="J1310" t="s">
        <v>613</v>
      </c>
      <c r="K1310">
        <v>30179</v>
      </c>
      <c r="L1310" t="s">
        <v>272</v>
      </c>
    </row>
    <row r="1311" spans="1:12" x14ac:dyDescent="0.3">
      <c r="A1311" t="s">
        <v>1926</v>
      </c>
      <c r="B1311">
        <v>354</v>
      </c>
      <c r="C1311" t="s">
        <v>246</v>
      </c>
      <c r="D1311" t="s">
        <v>589</v>
      </c>
      <c r="E1311">
        <v>47714</v>
      </c>
      <c r="F1311">
        <v>35656</v>
      </c>
      <c r="G1311">
        <v>25352</v>
      </c>
      <c r="H1311" s="3">
        <v>43757</v>
      </c>
      <c r="I1311" t="s">
        <v>624</v>
      </c>
      <c r="J1311" t="s">
        <v>613</v>
      </c>
      <c r="K1311">
        <v>110159</v>
      </c>
      <c r="L1311" t="s">
        <v>248</v>
      </c>
    </row>
    <row r="1312" spans="1:12" x14ac:dyDescent="0.3">
      <c r="A1312" t="s">
        <v>1927</v>
      </c>
      <c r="B1312">
        <v>180</v>
      </c>
      <c r="C1312" t="s">
        <v>265</v>
      </c>
      <c r="D1312" t="s">
        <v>573</v>
      </c>
      <c r="E1312">
        <v>4570</v>
      </c>
      <c r="F1312">
        <v>34250</v>
      </c>
      <c r="G1312">
        <v>9707</v>
      </c>
      <c r="H1312" s="3">
        <v>42671</v>
      </c>
      <c r="I1312" t="s">
        <v>612</v>
      </c>
      <c r="J1312" t="s">
        <v>613</v>
      </c>
      <c r="K1312">
        <v>30179</v>
      </c>
      <c r="L1312" t="s">
        <v>272</v>
      </c>
    </row>
    <row r="1313" spans="1:12" x14ac:dyDescent="0.3">
      <c r="A1313" t="s">
        <v>1928</v>
      </c>
      <c r="B1313">
        <v>928</v>
      </c>
      <c r="C1313" t="s">
        <v>468</v>
      </c>
      <c r="D1313" t="s">
        <v>589</v>
      </c>
      <c r="E1313">
        <v>28581</v>
      </c>
      <c r="F1313">
        <v>11766</v>
      </c>
      <c r="G1313">
        <v>37900</v>
      </c>
      <c r="H1313" s="3">
        <v>44042</v>
      </c>
      <c r="I1313" t="s">
        <v>624</v>
      </c>
      <c r="J1313" t="s">
        <v>613</v>
      </c>
      <c r="K1313">
        <v>630081</v>
      </c>
      <c r="L1313" t="s">
        <v>470</v>
      </c>
    </row>
    <row r="1314" spans="1:12" x14ac:dyDescent="0.3">
      <c r="A1314" t="s">
        <v>1929</v>
      </c>
      <c r="B1314">
        <v>606</v>
      </c>
      <c r="C1314" t="s">
        <v>386</v>
      </c>
      <c r="D1314" t="s">
        <v>573</v>
      </c>
      <c r="E1314">
        <v>24998</v>
      </c>
      <c r="F1314">
        <v>25884</v>
      </c>
      <c r="G1314">
        <v>10034</v>
      </c>
      <c r="H1314" s="3">
        <v>42899</v>
      </c>
      <c r="I1314" t="s">
        <v>615</v>
      </c>
      <c r="J1314" t="s">
        <v>619</v>
      </c>
      <c r="K1314">
        <v>1110166</v>
      </c>
      <c r="L1314" t="s">
        <v>389</v>
      </c>
    </row>
    <row r="1315" spans="1:12" x14ac:dyDescent="0.3">
      <c r="A1315" t="s">
        <v>1930</v>
      </c>
      <c r="B1315">
        <v>563</v>
      </c>
      <c r="C1315" t="s">
        <v>402</v>
      </c>
      <c r="D1315" t="s">
        <v>589</v>
      </c>
      <c r="E1315">
        <v>29420</v>
      </c>
      <c r="F1315">
        <v>42992</v>
      </c>
      <c r="G1315">
        <v>36363</v>
      </c>
      <c r="H1315" s="3">
        <v>45216</v>
      </c>
      <c r="I1315" t="s">
        <v>615</v>
      </c>
      <c r="J1315" t="s">
        <v>613</v>
      </c>
      <c r="K1315">
        <v>720081</v>
      </c>
      <c r="L1315" t="s">
        <v>406</v>
      </c>
    </row>
    <row r="1316" spans="1:12" x14ac:dyDescent="0.3">
      <c r="A1316" t="s">
        <v>1931</v>
      </c>
      <c r="B1316">
        <v>96</v>
      </c>
      <c r="C1316" t="s">
        <v>265</v>
      </c>
      <c r="D1316" t="s">
        <v>573</v>
      </c>
      <c r="E1316">
        <v>18755</v>
      </c>
      <c r="F1316">
        <v>14337</v>
      </c>
      <c r="G1316">
        <v>23281</v>
      </c>
      <c r="H1316" s="3">
        <v>42031</v>
      </c>
      <c r="I1316" t="s">
        <v>617</v>
      </c>
      <c r="J1316" t="s">
        <v>613</v>
      </c>
      <c r="K1316">
        <v>30179</v>
      </c>
      <c r="L1316" t="s">
        <v>272</v>
      </c>
    </row>
    <row r="1317" spans="1:12" x14ac:dyDescent="0.3">
      <c r="A1317" t="s">
        <v>1932</v>
      </c>
      <c r="B1317">
        <v>613</v>
      </c>
      <c r="C1317" t="s">
        <v>523</v>
      </c>
      <c r="D1317" t="s">
        <v>601</v>
      </c>
      <c r="E1317">
        <v>30928</v>
      </c>
      <c r="F1317">
        <v>45585</v>
      </c>
      <c r="G1317">
        <v>4983</v>
      </c>
      <c r="H1317" s="3">
        <v>42298</v>
      </c>
      <c r="I1317" t="s">
        <v>612</v>
      </c>
      <c r="J1317" t="s">
        <v>613</v>
      </c>
      <c r="K1317">
        <v>800018</v>
      </c>
      <c r="L1317" t="s">
        <v>526</v>
      </c>
    </row>
    <row r="1318" spans="1:12" x14ac:dyDescent="0.3">
      <c r="A1318" t="s">
        <v>1933</v>
      </c>
      <c r="B1318">
        <v>136</v>
      </c>
      <c r="C1318" t="s">
        <v>481</v>
      </c>
      <c r="D1318" t="s">
        <v>573</v>
      </c>
      <c r="E1318">
        <v>10611</v>
      </c>
      <c r="F1318">
        <v>10925</v>
      </c>
      <c r="G1318">
        <v>5414</v>
      </c>
      <c r="H1318" s="3">
        <v>43154</v>
      </c>
      <c r="I1318" t="s">
        <v>612</v>
      </c>
      <c r="J1318" t="s">
        <v>613</v>
      </c>
      <c r="K1318">
        <v>1050013</v>
      </c>
      <c r="L1318" t="s">
        <v>482</v>
      </c>
    </row>
    <row r="1319" spans="1:12" x14ac:dyDescent="0.3">
      <c r="A1319" t="s">
        <v>1934</v>
      </c>
      <c r="B1319">
        <v>237</v>
      </c>
      <c r="C1319" t="s">
        <v>350</v>
      </c>
      <c r="D1319" t="s">
        <v>573</v>
      </c>
      <c r="E1319">
        <v>47042</v>
      </c>
      <c r="F1319">
        <v>46847</v>
      </c>
      <c r="G1319">
        <v>8735</v>
      </c>
      <c r="H1319" s="3">
        <v>42899</v>
      </c>
      <c r="I1319" t="s">
        <v>612</v>
      </c>
      <c r="J1319" t="s">
        <v>619</v>
      </c>
      <c r="K1319">
        <v>700013</v>
      </c>
      <c r="L1319" t="s">
        <v>351</v>
      </c>
    </row>
    <row r="1320" spans="1:12" x14ac:dyDescent="0.3">
      <c r="A1320" t="s">
        <v>1935</v>
      </c>
      <c r="B1320">
        <v>883</v>
      </c>
      <c r="C1320" t="s">
        <v>251</v>
      </c>
      <c r="D1320" t="s">
        <v>573</v>
      </c>
      <c r="E1320">
        <v>48619</v>
      </c>
      <c r="F1320">
        <v>19103</v>
      </c>
      <c r="G1320">
        <v>35597</v>
      </c>
      <c r="H1320" s="3">
        <v>42655</v>
      </c>
      <c r="I1320" t="s">
        <v>615</v>
      </c>
      <c r="J1320" t="s">
        <v>613</v>
      </c>
      <c r="K1320">
        <v>10068</v>
      </c>
      <c r="L1320" t="s">
        <v>319</v>
      </c>
    </row>
    <row r="1321" spans="1:12" x14ac:dyDescent="0.3">
      <c r="A1321" t="s">
        <v>1936</v>
      </c>
      <c r="B1321">
        <v>930</v>
      </c>
      <c r="C1321" t="s">
        <v>265</v>
      </c>
      <c r="D1321" t="s">
        <v>573</v>
      </c>
      <c r="E1321">
        <v>25576</v>
      </c>
      <c r="F1321">
        <v>40515</v>
      </c>
      <c r="G1321">
        <v>43791</v>
      </c>
      <c r="H1321" s="3">
        <v>43515</v>
      </c>
      <c r="I1321" t="s">
        <v>612</v>
      </c>
      <c r="J1321" t="s">
        <v>613</v>
      </c>
      <c r="K1321">
        <v>30179</v>
      </c>
      <c r="L1321" t="s">
        <v>272</v>
      </c>
    </row>
    <row r="1322" spans="1:12" x14ac:dyDescent="0.3">
      <c r="A1322" t="s">
        <v>1937</v>
      </c>
      <c r="B1322">
        <v>863</v>
      </c>
      <c r="C1322" t="s">
        <v>249</v>
      </c>
      <c r="D1322" t="s">
        <v>573</v>
      </c>
      <c r="E1322">
        <v>2238</v>
      </c>
      <c r="F1322">
        <v>9318</v>
      </c>
      <c r="G1322">
        <v>16807</v>
      </c>
      <c r="H1322" s="3">
        <v>44557</v>
      </c>
      <c r="I1322" t="s">
        <v>624</v>
      </c>
      <c r="J1322" t="s">
        <v>613</v>
      </c>
      <c r="K1322">
        <v>910182</v>
      </c>
      <c r="L1322" t="s">
        <v>257</v>
      </c>
    </row>
    <row r="1323" spans="1:12" x14ac:dyDescent="0.3">
      <c r="A1323" t="s">
        <v>1938</v>
      </c>
      <c r="B1323">
        <v>711</v>
      </c>
      <c r="C1323" t="s">
        <v>249</v>
      </c>
      <c r="D1323" t="s">
        <v>589</v>
      </c>
      <c r="E1323">
        <v>3981</v>
      </c>
      <c r="F1323">
        <v>38515</v>
      </c>
      <c r="G1323">
        <v>28042</v>
      </c>
      <c r="H1323" s="3">
        <v>44304</v>
      </c>
      <c r="I1323" t="s">
        <v>615</v>
      </c>
      <c r="J1323" t="s">
        <v>613</v>
      </c>
      <c r="K1323">
        <v>910182</v>
      </c>
      <c r="L1323" t="s">
        <v>257</v>
      </c>
    </row>
    <row r="1324" spans="1:12" x14ac:dyDescent="0.3">
      <c r="A1324" t="s">
        <v>1939</v>
      </c>
      <c r="B1324">
        <v>517</v>
      </c>
      <c r="C1324" t="s">
        <v>422</v>
      </c>
      <c r="D1324" t="s">
        <v>573</v>
      </c>
      <c r="E1324">
        <v>33642</v>
      </c>
      <c r="F1324">
        <v>21291</v>
      </c>
      <c r="G1324">
        <v>16656</v>
      </c>
      <c r="H1324" s="3">
        <v>44438</v>
      </c>
      <c r="I1324" t="s">
        <v>617</v>
      </c>
      <c r="J1324" t="s">
        <v>619</v>
      </c>
      <c r="K1324">
        <v>120676</v>
      </c>
      <c r="L1324" t="s">
        <v>423</v>
      </c>
    </row>
    <row r="1325" spans="1:12" x14ac:dyDescent="0.3">
      <c r="A1325" t="s">
        <v>1940</v>
      </c>
      <c r="B1325">
        <v>757</v>
      </c>
      <c r="C1325" t="s">
        <v>422</v>
      </c>
      <c r="D1325" t="s">
        <v>573</v>
      </c>
      <c r="E1325">
        <v>13926</v>
      </c>
      <c r="F1325">
        <v>31927</v>
      </c>
      <c r="G1325">
        <v>24050</v>
      </c>
      <c r="H1325" s="3">
        <v>44467</v>
      </c>
      <c r="I1325" t="s">
        <v>612</v>
      </c>
      <c r="J1325" t="s">
        <v>619</v>
      </c>
      <c r="K1325">
        <v>120676</v>
      </c>
      <c r="L1325" t="s">
        <v>423</v>
      </c>
    </row>
    <row r="1326" spans="1:12" x14ac:dyDescent="0.3">
      <c r="A1326" t="s">
        <v>1941</v>
      </c>
      <c r="B1326">
        <v>182</v>
      </c>
      <c r="C1326" t="s">
        <v>298</v>
      </c>
      <c r="D1326" t="s">
        <v>573</v>
      </c>
      <c r="E1326">
        <v>15185</v>
      </c>
      <c r="F1326">
        <v>45348</v>
      </c>
      <c r="G1326">
        <v>40028</v>
      </c>
      <c r="H1326" s="3">
        <v>45260</v>
      </c>
      <c r="I1326" t="s">
        <v>615</v>
      </c>
      <c r="J1326" t="s">
        <v>619</v>
      </c>
      <c r="K1326">
        <v>1280108</v>
      </c>
      <c r="L1326" t="s">
        <v>300</v>
      </c>
    </row>
    <row r="1327" spans="1:12" x14ac:dyDescent="0.3">
      <c r="A1327" t="s">
        <v>1942</v>
      </c>
      <c r="B1327">
        <v>601</v>
      </c>
      <c r="C1327" t="s">
        <v>344</v>
      </c>
      <c r="D1327" t="s">
        <v>573</v>
      </c>
      <c r="E1327">
        <v>5419</v>
      </c>
      <c r="F1327">
        <v>28214</v>
      </c>
      <c r="G1327">
        <v>27036</v>
      </c>
      <c r="H1327" s="3">
        <v>43207</v>
      </c>
      <c r="I1327" t="s">
        <v>624</v>
      </c>
      <c r="J1327" t="s">
        <v>619</v>
      </c>
      <c r="K1327">
        <v>910020</v>
      </c>
      <c r="L1327" t="s">
        <v>346</v>
      </c>
    </row>
    <row r="1328" spans="1:12" x14ac:dyDescent="0.3">
      <c r="A1328" t="s">
        <v>1943</v>
      </c>
      <c r="B1328">
        <v>649</v>
      </c>
      <c r="C1328" t="s">
        <v>233</v>
      </c>
      <c r="D1328" t="s">
        <v>601</v>
      </c>
      <c r="E1328">
        <v>24110</v>
      </c>
      <c r="F1328">
        <v>43848</v>
      </c>
      <c r="G1328">
        <v>42173</v>
      </c>
      <c r="H1328" s="3">
        <v>42533</v>
      </c>
      <c r="I1328" t="s">
        <v>612</v>
      </c>
      <c r="J1328" t="s">
        <v>619</v>
      </c>
      <c r="K1328">
        <v>100186</v>
      </c>
      <c r="L1328" t="s">
        <v>240</v>
      </c>
    </row>
    <row r="1329" spans="1:12" x14ac:dyDescent="0.3">
      <c r="A1329" t="s">
        <v>1944</v>
      </c>
      <c r="B1329">
        <v>870</v>
      </c>
      <c r="C1329" t="s">
        <v>246</v>
      </c>
      <c r="D1329" t="s">
        <v>589</v>
      </c>
      <c r="E1329">
        <v>11849</v>
      </c>
      <c r="F1329">
        <v>24126</v>
      </c>
      <c r="G1329">
        <v>33712</v>
      </c>
      <c r="H1329" s="3">
        <v>45112</v>
      </c>
      <c r="I1329" t="s">
        <v>612</v>
      </c>
      <c r="J1329" t="s">
        <v>619</v>
      </c>
      <c r="K1329">
        <v>110159</v>
      </c>
      <c r="L1329" t="s">
        <v>248</v>
      </c>
    </row>
    <row r="1330" spans="1:12" x14ac:dyDescent="0.3">
      <c r="A1330" t="s">
        <v>1945</v>
      </c>
      <c r="B1330">
        <v>565</v>
      </c>
      <c r="C1330" t="s">
        <v>548</v>
      </c>
      <c r="D1330" t="s">
        <v>589</v>
      </c>
      <c r="E1330">
        <v>10050</v>
      </c>
      <c r="F1330">
        <v>33204</v>
      </c>
      <c r="G1330">
        <v>18049</v>
      </c>
      <c r="H1330" s="3">
        <v>43762</v>
      </c>
      <c r="I1330" t="s">
        <v>624</v>
      </c>
      <c r="J1330" t="s">
        <v>619</v>
      </c>
      <c r="K1330">
        <v>680026</v>
      </c>
      <c r="L1330" t="s">
        <v>551</v>
      </c>
    </row>
    <row r="1331" spans="1:12" x14ac:dyDescent="0.3">
      <c r="A1331" t="s">
        <v>1946</v>
      </c>
      <c r="B1331">
        <v>704</v>
      </c>
      <c r="C1331" t="s">
        <v>350</v>
      </c>
      <c r="D1331" t="s">
        <v>573</v>
      </c>
      <c r="E1331">
        <v>6819</v>
      </c>
      <c r="F1331">
        <v>16011</v>
      </c>
      <c r="G1331">
        <v>3799</v>
      </c>
      <c r="H1331" s="3">
        <v>44595</v>
      </c>
      <c r="I1331" t="s">
        <v>612</v>
      </c>
      <c r="J1331" t="s">
        <v>613</v>
      </c>
      <c r="K1331">
        <v>700013</v>
      </c>
      <c r="L1331" t="s">
        <v>351</v>
      </c>
    </row>
    <row r="1332" spans="1:12" x14ac:dyDescent="0.3">
      <c r="A1332" t="s">
        <v>1947</v>
      </c>
      <c r="B1332">
        <v>800</v>
      </c>
      <c r="C1332" t="s">
        <v>471</v>
      </c>
      <c r="D1332" t="s">
        <v>598</v>
      </c>
      <c r="E1332">
        <v>29007</v>
      </c>
      <c r="F1332">
        <v>24524</v>
      </c>
      <c r="G1332">
        <v>2656</v>
      </c>
      <c r="H1332" s="3">
        <v>43717</v>
      </c>
      <c r="I1332" t="s">
        <v>624</v>
      </c>
      <c r="J1332" t="s">
        <v>619</v>
      </c>
      <c r="K1332">
        <v>570241</v>
      </c>
      <c r="L1332" t="s">
        <v>477</v>
      </c>
    </row>
    <row r="1333" spans="1:12" x14ac:dyDescent="0.3">
      <c r="A1333" t="s">
        <v>1948</v>
      </c>
      <c r="B1333">
        <v>23</v>
      </c>
      <c r="C1333" t="s">
        <v>391</v>
      </c>
      <c r="D1333" t="s">
        <v>601</v>
      </c>
      <c r="E1333">
        <v>21445</v>
      </c>
      <c r="F1333">
        <v>20059</v>
      </c>
      <c r="G1333">
        <v>42186</v>
      </c>
      <c r="H1333" s="3">
        <v>44225</v>
      </c>
      <c r="I1333" t="s">
        <v>612</v>
      </c>
      <c r="J1333" t="s">
        <v>613</v>
      </c>
      <c r="K1333">
        <v>730084</v>
      </c>
      <c r="L1333" t="s">
        <v>393</v>
      </c>
    </row>
    <row r="1334" spans="1:12" x14ac:dyDescent="0.3">
      <c r="A1334" t="s">
        <v>1949</v>
      </c>
      <c r="B1334">
        <v>384</v>
      </c>
      <c r="C1334" t="s">
        <v>294</v>
      </c>
      <c r="D1334" t="s">
        <v>592</v>
      </c>
      <c r="E1334">
        <v>31035</v>
      </c>
      <c r="F1334">
        <v>40883</v>
      </c>
      <c r="G1334">
        <v>7910</v>
      </c>
      <c r="H1334" s="3">
        <v>44024</v>
      </c>
      <c r="I1334" t="s">
        <v>612</v>
      </c>
      <c r="J1334" t="s">
        <v>613</v>
      </c>
      <c r="K1334">
        <v>90149</v>
      </c>
      <c r="L1334" t="s">
        <v>296</v>
      </c>
    </row>
    <row r="1335" spans="1:12" x14ac:dyDescent="0.3">
      <c r="A1335" t="s">
        <v>1950</v>
      </c>
      <c r="B1335">
        <v>250</v>
      </c>
      <c r="C1335" t="s">
        <v>523</v>
      </c>
      <c r="D1335" t="s">
        <v>573</v>
      </c>
      <c r="E1335">
        <v>7733</v>
      </c>
      <c r="F1335">
        <v>36059</v>
      </c>
      <c r="G1335">
        <v>28655</v>
      </c>
      <c r="H1335" s="3">
        <v>44225</v>
      </c>
      <c r="I1335" t="s">
        <v>612</v>
      </c>
      <c r="J1335" t="s">
        <v>613</v>
      </c>
      <c r="K1335">
        <v>800018</v>
      </c>
      <c r="L1335" t="s">
        <v>526</v>
      </c>
    </row>
    <row r="1336" spans="1:12" x14ac:dyDescent="0.3">
      <c r="A1336" t="s">
        <v>1951</v>
      </c>
      <c r="B1336">
        <v>29</v>
      </c>
      <c r="C1336" t="s">
        <v>249</v>
      </c>
      <c r="D1336" t="s">
        <v>589</v>
      </c>
      <c r="E1336">
        <v>7267</v>
      </c>
      <c r="F1336">
        <v>34759</v>
      </c>
      <c r="G1336">
        <v>33278</v>
      </c>
      <c r="H1336" s="3">
        <v>42995</v>
      </c>
      <c r="I1336" t="s">
        <v>624</v>
      </c>
      <c r="J1336" t="s">
        <v>613</v>
      </c>
      <c r="K1336">
        <v>910182</v>
      </c>
      <c r="L1336" t="s">
        <v>257</v>
      </c>
    </row>
    <row r="1337" spans="1:12" x14ac:dyDescent="0.3">
      <c r="A1337" t="s">
        <v>1952</v>
      </c>
      <c r="B1337">
        <v>174</v>
      </c>
      <c r="C1337" t="s">
        <v>471</v>
      </c>
      <c r="D1337" t="s">
        <v>573</v>
      </c>
      <c r="E1337">
        <v>29990</v>
      </c>
      <c r="F1337">
        <v>39607</v>
      </c>
      <c r="G1337">
        <v>6577</v>
      </c>
      <c r="H1337" s="3">
        <v>44877</v>
      </c>
      <c r="I1337" t="s">
        <v>617</v>
      </c>
      <c r="J1337" t="s">
        <v>613</v>
      </c>
      <c r="K1337">
        <v>570241</v>
      </c>
      <c r="L1337" t="s">
        <v>477</v>
      </c>
    </row>
    <row r="1338" spans="1:12" x14ac:dyDescent="0.3">
      <c r="A1338" t="s">
        <v>1953</v>
      </c>
      <c r="B1338">
        <v>425</v>
      </c>
      <c r="C1338" t="s">
        <v>265</v>
      </c>
      <c r="D1338" t="s">
        <v>573</v>
      </c>
      <c r="E1338">
        <v>42819</v>
      </c>
      <c r="F1338">
        <v>16179</v>
      </c>
      <c r="G1338">
        <v>12105</v>
      </c>
      <c r="H1338" s="3">
        <v>44133</v>
      </c>
      <c r="I1338" t="s">
        <v>615</v>
      </c>
      <c r="J1338" t="s">
        <v>619</v>
      </c>
      <c r="K1338">
        <v>30179</v>
      </c>
      <c r="L1338" t="s">
        <v>272</v>
      </c>
    </row>
    <row r="1339" spans="1:12" x14ac:dyDescent="0.3">
      <c r="A1339" t="s">
        <v>1954</v>
      </c>
      <c r="B1339">
        <v>546</v>
      </c>
      <c r="C1339" t="s">
        <v>294</v>
      </c>
      <c r="D1339" t="s">
        <v>573</v>
      </c>
      <c r="E1339">
        <v>5184</v>
      </c>
      <c r="F1339">
        <v>5898</v>
      </c>
      <c r="G1339">
        <v>19244</v>
      </c>
      <c r="H1339" s="3">
        <v>44204</v>
      </c>
      <c r="I1339" t="s">
        <v>615</v>
      </c>
      <c r="J1339" t="s">
        <v>619</v>
      </c>
      <c r="K1339">
        <v>90149</v>
      </c>
      <c r="L1339" t="s">
        <v>296</v>
      </c>
    </row>
    <row r="1340" spans="1:12" x14ac:dyDescent="0.3">
      <c r="A1340" t="s">
        <v>1955</v>
      </c>
      <c r="B1340">
        <v>538</v>
      </c>
      <c r="C1340" t="s">
        <v>386</v>
      </c>
      <c r="D1340" t="s">
        <v>589</v>
      </c>
      <c r="E1340">
        <v>3103</v>
      </c>
      <c r="F1340">
        <v>31729</v>
      </c>
      <c r="G1340">
        <v>20599</v>
      </c>
      <c r="H1340" s="3">
        <v>43408</v>
      </c>
      <c r="I1340" t="s">
        <v>612</v>
      </c>
      <c r="J1340" t="s">
        <v>613</v>
      </c>
      <c r="K1340">
        <v>1110166</v>
      </c>
      <c r="L1340" t="s">
        <v>389</v>
      </c>
    </row>
    <row r="1341" spans="1:12" x14ac:dyDescent="0.3">
      <c r="A1341" t="s">
        <v>1956</v>
      </c>
      <c r="B1341">
        <v>377</v>
      </c>
      <c r="C1341" t="s">
        <v>409</v>
      </c>
      <c r="D1341" t="s">
        <v>573</v>
      </c>
      <c r="E1341">
        <v>38295</v>
      </c>
      <c r="F1341">
        <v>28553</v>
      </c>
      <c r="G1341">
        <v>39088</v>
      </c>
      <c r="H1341" s="3">
        <v>43563</v>
      </c>
      <c r="I1341" t="s">
        <v>617</v>
      </c>
      <c r="J1341" t="s">
        <v>619</v>
      </c>
      <c r="K1341">
        <v>1030063</v>
      </c>
      <c r="L1341" t="s">
        <v>411</v>
      </c>
    </row>
    <row r="1342" spans="1:12" x14ac:dyDescent="0.3">
      <c r="A1342" t="s">
        <v>1957</v>
      </c>
      <c r="B1342">
        <v>893</v>
      </c>
      <c r="C1342" t="s">
        <v>344</v>
      </c>
      <c r="D1342" t="s">
        <v>573</v>
      </c>
      <c r="E1342">
        <v>31495</v>
      </c>
      <c r="F1342">
        <v>10373</v>
      </c>
      <c r="G1342">
        <v>3927</v>
      </c>
      <c r="H1342" s="3">
        <v>44095</v>
      </c>
      <c r="I1342" t="s">
        <v>612</v>
      </c>
      <c r="J1342" t="s">
        <v>619</v>
      </c>
      <c r="K1342">
        <v>910020</v>
      </c>
      <c r="L1342" t="s">
        <v>346</v>
      </c>
    </row>
    <row r="1343" spans="1:12" x14ac:dyDescent="0.3">
      <c r="A1343" t="s">
        <v>1958</v>
      </c>
      <c r="B1343">
        <v>918</v>
      </c>
      <c r="C1343" t="s">
        <v>243</v>
      </c>
      <c r="D1343" t="s">
        <v>587</v>
      </c>
      <c r="E1343">
        <v>29026</v>
      </c>
      <c r="F1343">
        <v>41988</v>
      </c>
      <c r="G1343">
        <v>33004</v>
      </c>
      <c r="H1343" s="3">
        <v>44429</v>
      </c>
      <c r="I1343" t="s">
        <v>624</v>
      </c>
      <c r="J1343" t="s">
        <v>619</v>
      </c>
      <c r="K1343">
        <v>160051</v>
      </c>
      <c r="L1343" t="s">
        <v>245</v>
      </c>
    </row>
    <row r="1344" spans="1:12" x14ac:dyDescent="0.3">
      <c r="A1344" t="s">
        <v>1959</v>
      </c>
      <c r="B1344">
        <v>522</v>
      </c>
      <c r="C1344" t="s">
        <v>310</v>
      </c>
      <c r="D1344" t="s">
        <v>589</v>
      </c>
      <c r="E1344">
        <v>7084</v>
      </c>
      <c r="F1344">
        <v>43969</v>
      </c>
      <c r="G1344">
        <v>21110</v>
      </c>
      <c r="H1344" s="3">
        <v>42647</v>
      </c>
      <c r="I1344" t="s">
        <v>617</v>
      </c>
      <c r="J1344" t="s">
        <v>613</v>
      </c>
      <c r="K1344">
        <v>140056</v>
      </c>
      <c r="L1344" t="s">
        <v>312</v>
      </c>
    </row>
    <row r="1345" spans="1:12" x14ac:dyDescent="0.3">
      <c r="A1345" t="s">
        <v>1960</v>
      </c>
      <c r="B1345">
        <v>307</v>
      </c>
      <c r="C1345" t="s">
        <v>519</v>
      </c>
      <c r="D1345" t="s">
        <v>573</v>
      </c>
      <c r="E1345">
        <v>27202</v>
      </c>
      <c r="F1345">
        <v>23548</v>
      </c>
      <c r="G1345">
        <v>36331</v>
      </c>
      <c r="H1345" s="3">
        <v>42072</v>
      </c>
      <c r="I1345" t="s">
        <v>615</v>
      </c>
      <c r="J1345" t="s">
        <v>613</v>
      </c>
      <c r="K1345">
        <v>1550006</v>
      </c>
      <c r="L1345" t="s">
        <v>521</v>
      </c>
    </row>
    <row r="1346" spans="1:12" x14ac:dyDescent="0.3">
      <c r="A1346" t="s">
        <v>1961</v>
      </c>
      <c r="B1346">
        <v>644</v>
      </c>
      <c r="C1346" t="s">
        <v>350</v>
      </c>
      <c r="D1346" t="s">
        <v>589</v>
      </c>
      <c r="E1346">
        <v>45583</v>
      </c>
      <c r="F1346">
        <v>13693</v>
      </c>
      <c r="G1346">
        <v>31931</v>
      </c>
      <c r="H1346" s="3">
        <v>43406</v>
      </c>
      <c r="I1346" t="s">
        <v>624</v>
      </c>
      <c r="J1346" t="s">
        <v>619</v>
      </c>
      <c r="K1346">
        <v>700013</v>
      </c>
      <c r="L1346" t="s">
        <v>351</v>
      </c>
    </row>
    <row r="1347" spans="1:12" x14ac:dyDescent="0.3">
      <c r="A1347" t="s">
        <v>1962</v>
      </c>
      <c r="B1347">
        <v>144</v>
      </c>
      <c r="C1347" t="s">
        <v>258</v>
      </c>
      <c r="D1347" t="s">
        <v>583</v>
      </c>
      <c r="E1347">
        <v>25061</v>
      </c>
      <c r="F1347">
        <v>4881</v>
      </c>
      <c r="G1347">
        <v>16949</v>
      </c>
      <c r="H1347" s="3">
        <v>43770</v>
      </c>
      <c r="I1347" t="s">
        <v>612</v>
      </c>
      <c r="J1347" t="s">
        <v>613</v>
      </c>
      <c r="K1347">
        <v>250029</v>
      </c>
      <c r="L1347" t="s">
        <v>264</v>
      </c>
    </row>
    <row r="1348" spans="1:12" x14ac:dyDescent="0.3">
      <c r="A1348" t="s">
        <v>1963</v>
      </c>
      <c r="B1348">
        <v>699</v>
      </c>
      <c r="C1348" t="s">
        <v>303</v>
      </c>
      <c r="D1348" t="s">
        <v>583</v>
      </c>
      <c r="E1348">
        <v>7049</v>
      </c>
      <c r="F1348">
        <v>31750</v>
      </c>
      <c r="G1348">
        <v>27552</v>
      </c>
      <c r="H1348" s="3">
        <v>43237</v>
      </c>
      <c r="I1348" t="s">
        <v>624</v>
      </c>
      <c r="J1348" t="s">
        <v>619</v>
      </c>
      <c r="K1348">
        <v>60004</v>
      </c>
      <c r="L1348" t="s">
        <v>305</v>
      </c>
    </row>
    <row r="1349" spans="1:12" x14ac:dyDescent="0.3">
      <c r="A1349" t="s">
        <v>1964</v>
      </c>
      <c r="B1349">
        <v>888</v>
      </c>
      <c r="C1349" t="s">
        <v>529</v>
      </c>
      <c r="D1349" t="s">
        <v>573</v>
      </c>
      <c r="E1349">
        <v>20705</v>
      </c>
      <c r="F1349">
        <v>46712</v>
      </c>
      <c r="G1349">
        <v>5543</v>
      </c>
      <c r="H1349" s="3">
        <v>43160</v>
      </c>
      <c r="I1349" t="s">
        <v>615</v>
      </c>
      <c r="J1349" t="s">
        <v>613</v>
      </c>
      <c r="K1349">
        <v>210563</v>
      </c>
      <c r="L1349" t="s">
        <v>531</v>
      </c>
    </row>
    <row r="1350" spans="1:12" x14ac:dyDescent="0.3">
      <c r="A1350" t="s">
        <v>1965</v>
      </c>
      <c r="B1350">
        <v>675</v>
      </c>
      <c r="C1350" t="s">
        <v>249</v>
      </c>
      <c r="D1350" t="s">
        <v>587</v>
      </c>
      <c r="E1350">
        <v>46925</v>
      </c>
      <c r="F1350">
        <v>5649</v>
      </c>
      <c r="G1350">
        <v>4354</v>
      </c>
      <c r="H1350" s="3">
        <v>44972</v>
      </c>
      <c r="I1350" t="s">
        <v>617</v>
      </c>
      <c r="J1350" t="s">
        <v>619</v>
      </c>
      <c r="K1350">
        <v>910182</v>
      </c>
      <c r="L1350" t="s">
        <v>257</v>
      </c>
    </row>
    <row r="1351" spans="1:12" x14ac:dyDescent="0.3">
      <c r="A1351" t="s">
        <v>1966</v>
      </c>
      <c r="B1351">
        <v>293</v>
      </c>
      <c r="C1351" t="s">
        <v>330</v>
      </c>
      <c r="D1351" t="s">
        <v>573</v>
      </c>
      <c r="E1351">
        <v>21818</v>
      </c>
      <c r="F1351">
        <v>6154</v>
      </c>
      <c r="G1351">
        <v>7504</v>
      </c>
      <c r="H1351" s="3">
        <v>42753</v>
      </c>
      <c r="I1351" t="s">
        <v>612</v>
      </c>
      <c r="J1351" t="s">
        <v>619</v>
      </c>
      <c r="K1351">
        <v>690076</v>
      </c>
      <c r="L1351" t="s">
        <v>337</v>
      </c>
    </row>
    <row r="1352" spans="1:12" x14ac:dyDescent="0.3">
      <c r="A1352" t="s">
        <v>1967</v>
      </c>
      <c r="B1352">
        <v>614</v>
      </c>
      <c r="C1352" t="s">
        <v>310</v>
      </c>
      <c r="D1352" t="s">
        <v>573</v>
      </c>
      <c r="E1352">
        <v>7130</v>
      </c>
      <c r="F1352">
        <v>33553</v>
      </c>
      <c r="G1352">
        <v>38251</v>
      </c>
      <c r="H1352" s="3">
        <v>43703</v>
      </c>
      <c r="I1352" t="s">
        <v>612</v>
      </c>
      <c r="J1352" t="s">
        <v>613</v>
      </c>
      <c r="K1352">
        <v>140056</v>
      </c>
      <c r="L1352" t="s">
        <v>312</v>
      </c>
    </row>
    <row r="1353" spans="1:12" x14ac:dyDescent="0.3">
      <c r="A1353" t="s">
        <v>1968</v>
      </c>
      <c r="B1353">
        <v>166</v>
      </c>
      <c r="C1353" t="s">
        <v>409</v>
      </c>
      <c r="D1353" t="s">
        <v>601</v>
      </c>
      <c r="E1353">
        <v>42601</v>
      </c>
      <c r="F1353">
        <v>47795</v>
      </c>
      <c r="G1353">
        <v>35100</v>
      </c>
      <c r="H1353" s="3">
        <v>43111</v>
      </c>
      <c r="I1353" t="s">
        <v>612</v>
      </c>
      <c r="J1353" t="s">
        <v>613</v>
      </c>
      <c r="K1353">
        <v>1030063</v>
      </c>
      <c r="L1353" t="s">
        <v>411</v>
      </c>
    </row>
    <row r="1354" spans="1:12" x14ac:dyDescent="0.3">
      <c r="A1354" t="s">
        <v>1969</v>
      </c>
      <c r="B1354">
        <v>872</v>
      </c>
      <c r="C1354" t="s">
        <v>310</v>
      </c>
      <c r="D1354" t="s">
        <v>573</v>
      </c>
      <c r="E1354">
        <v>14311</v>
      </c>
      <c r="F1354">
        <v>19964</v>
      </c>
      <c r="G1354">
        <v>2973</v>
      </c>
      <c r="H1354" s="3">
        <v>44531</v>
      </c>
      <c r="I1354" t="s">
        <v>612</v>
      </c>
      <c r="J1354" t="s">
        <v>613</v>
      </c>
      <c r="K1354">
        <v>140056</v>
      </c>
      <c r="L1354" t="s">
        <v>312</v>
      </c>
    </row>
    <row r="1355" spans="1:12" x14ac:dyDescent="0.3">
      <c r="A1355" t="s">
        <v>1970</v>
      </c>
      <c r="B1355">
        <v>160</v>
      </c>
      <c r="C1355" t="s">
        <v>249</v>
      </c>
      <c r="D1355" t="s">
        <v>598</v>
      </c>
      <c r="E1355">
        <v>10017</v>
      </c>
      <c r="F1355">
        <v>38283</v>
      </c>
      <c r="G1355">
        <v>32295</v>
      </c>
      <c r="H1355" s="3">
        <v>42888</v>
      </c>
      <c r="I1355" t="s">
        <v>615</v>
      </c>
      <c r="J1355" t="s">
        <v>619</v>
      </c>
      <c r="K1355">
        <v>910182</v>
      </c>
      <c r="L1355" t="s">
        <v>257</v>
      </c>
    </row>
    <row r="1356" spans="1:12" x14ac:dyDescent="0.3">
      <c r="A1356" t="s">
        <v>1971</v>
      </c>
      <c r="B1356">
        <v>12</v>
      </c>
      <c r="C1356" t="s">
        <v>529</v>
      </c>
      <c r="D1356" t="s">
        <v>573</v>
      </c>
      <c r="E1356">
        <v>37839</v>
      </c>
      <c r="F1356">
        <v>27763</v>
      </c>
      <c r="G1356">
        <v>18033</v>
      </c>
      <c r="H1356" s="3">
        <v>45251</v>
      </c>
      <c r="I1356" t="s">
        <v>617</v>
      </c>
      <c r="J1356" t="s">
        <v>613</v>
      </c>
      <c r="K1356">
        <v>210563</v>
      </c>
      <c r="L1356" t="s">
        <v>531</v>
      </c>
    </row>
    <row r="1357" spans="1:12" x14ac:dyDescent="0.3">
      <c r="A1357" t="s">
        <v>1972</v>
      </c>
      <c r="B1357">
        <v>342</v>
      </c>
      <c r="C1357" t="s">
        <v>265</v>
      </c>
      <c r="D1357" t="s">
        <v>573</v>
      </c>
      <c r="E1357">
        <v>28755</v>
      </c>
      <c r="F1357">
        <v>7105</v>
      </c>
      <c r="G1357">
        <v>10031</v>
      </c>
      <c r="H1357" s="3">
        <v>42399</v>
      </c>
      <c r="I1357" t="s">
        <v>612</v>
      </c>
      <c r="J1357" t="s">
        <v>619</v>
      </c>
      <c r="K1357">
        <v>30179</v>
      </c>
      <c r="L1357" t="s">
        <v>272</v>
      </c>
    </row>
    <row r="1358" spans="1:12" x14ac:dyDescent="0.3">
      <c r="A1358" t="s">
        <v>1973</v>
      </c>
      <c r="B1358">
        <v>906</v>
      </c>
      <c r="C1358" t="s">
        <v>265</v>
      </c>
      <c r="D1358" t="s">
        <v>573</v>
      </c>
      <c r="E1358">
        <v>48905</v>
      </c>
      <c r="F1358">
        <v>37446</v>
      </c>
      <c r="G1358">
        <v>19936</v>
      </c>
      <c r="H1358" s="3">
        <v>44204</v>
      </c>
      <c r="I1358" t="s">
        <v>612</v>
      </c>
      <c r="J1358" t="s">
        <v>619</v>
      </c>
      <c r="K1358">
        <v>30179</v>
      </c>
      <c r="L1358" t="s">
        <v>272</v>
      </c>
    </row>
    <row r="1359" spans="1:12" x14ac:dyDescent="0.3">
      <c r="A1359" t="s">
        <v>1974</v>
      </c>
      <c r="B1359">
        <v>983</v>
      </c>
      <c r="C1359" t="s">
        <v>246</v>
      </c>
      <c r="D1359" t="s">
        <v>589</v>
      </c>
      <c r="E1359">
        <v>26348</v>
      </c>
      <c r="F1359">
        <v>16658</v>
      </c>
      <c r="G1359">
        <v>41068</v>
      </c>
      <c r="H1359" s="3">
        <v>43484</v>
      </c>
      <c r="I1359" t="s">
        <v>612</v>
      </c>
      <c r="J1359" t="s">
        <v>613</v>
      </c>
      <c r="K1359">
        <v>110159</v>
      </c>
      <c r="L1359" t="s">
        <v>248</v>
      </c>
    </row>
    <row r="1360" spans="1:12" x14ac:dyDescent="0.3">
      <c r="A1360" t="s">
        <v>1975</v>
      </c>
      <c r="B1360">
        <v>736</v>
      </c>
      <c r="C1360" t="s">
        <v>502</v>
      </c>
      <c r="D1360" t="s">
        <v>573</v>
      </c>
      <c r="E1360">
        <v>39433</v>
      </c>
      <c r="F1360">
        <v>29549</v>
      </c>
      <c r="G1360">
        <v>22827</v>
      </c>
      <c r="H1360" s="3">
        <v>43361</v>
      </c>
      <c r="I1360" t="s">
        <v>612</v>
      </c>
      <c r="J1360" t="s">
        <v>619</v>
      </c>
      <c r="K1360">
        <v>610198</v>
      </c>
      <c r="L1360" t="s">
        <v>504</v>
      </c>
    </row>
    <row r="1361" spans="1:12" x14ac:dyDescent="0.3">
      <c r="A1361" t="s">
        <v>1976</v>
      </c>
      <c r="B1361">
        <v>706</v>
      </c>
      <c r="C1361" t="s">
        <v>243</v>
      </c>
      <c r="D1361" t="s">
        <v>573</v>
      </c>
      <c r="E1361">
        <v>9145</v>
      </c>
      <c r="F1361">
        <v>29232</v>
      </c>
      <c r="G1361">
        <v>42840</v>
      </c>
      <c r="H1361" s="3">
        <v>43178</v>
      </c>
      <c r="I1361" t="s">
        <v>615</v>
      </c>
      <c r="J1361" t="s">
        <v>619</v>
      </c>
      <c r="K1361">
        <v>160051</v>
      </c>
      <c r="L1361" t="s">
        <v>245</v>
      </c>
    </row>
    <row r="1362" spans="1:12" x14ac:dyDescent="0.3">
      <c r="A1362" t="s">
        <v>1977</v>
      </c>
      <c r="B1362">
        <v>938</v>
      </c>
      <c r="C1362" t="s">
        <v>422</v>
      </c>
      <c r="D1362" t="s">
        <v>589</v>
      </c>
      <c r="E1362">
        <v>30997</v>
      </c>
      <c r="F1362">
        <v>29021</v>
      </c>
      <c r="G1362">
        <v>42226</v>
      </c>
      <c r="H1362" s="3">
        <v>44636</v>
      </c>
      <c r="I1362" t="s">
        <v>615</v>
      </c>
      <c r="J1362" t="s">
        <v>613</v>
      </c>
      <c r="K1362">
        <v>120676</v>
      </c>
      <c r="L1362" t="s">
        <v>423</v>
      </c>
    </row>
    <row r="1363" spans="1:12" x14ac:dyDescent="0.3">
      <c r="A1363" t="s">
        <v>1978</v>
      </c>
      <c r="B1363">
        <v>88</v>
      </c>
      <c r="C1363" t="s">
        <v>563</v>
      </c>
      <c r="D1363" t="s">
        <v>573</v>
      </c>
      <c r="E1363">
        <v>3275</v>
      </c>
      <c r="F1363">
        <v>33633</v>
      </c>
      <c r="G1363">
        <v>10858</v>
      </c>
      <c r="H1363" s="3">
        <v>42429</v>
      </c>
      <c r="I1363" t="s">
        <v>615</v>
      </c>
      <c r="J1363" t="s">
        <v>619</v>
      </c>
      <c r="K1363">
        <v>1440051</v>
      </c>
      <c r="L1363" t="s">
        <v>565</v>
      </c>
    </row>
    <row r="1364" spans="1:12" x14ac:dyDescent="0.3">
      <c r="A1364" t="s">
        <v>1979</v>
      </c>
      <c r="B1364">
        <v>737</v>
      </c>
      <c r="C1364" t="s">
        <v>471</v>
      </c>
      <c r="D1364" t="s">
        <v>573</v>
      </c>
      <c r="E1364">
        <v>18585</v>
      </c>
      <c r="F1364">
        <v>9590</v>
      </c>
      <c r="G1364">
        <v>42241</v>
      </c>
      <c r="H1364" s="3">
        <v>42063</v>
      </c>
      <c r="I1364" t="s">
        <v>615</v>
      </c>
      <c r="J1364" t="s">
        <v>613</v>
      </c>
      <c r="K1364">
        <v>570241</v>
      </c>
      <c r="L1364" t="s">
        <v>477</v>
      </c>
    </row>
    <row r="1365" spans="1:12" x14ac:dyDescent="0.3">
      <c r="A1365" t="s">
        <v>1980</v>
      </c>
      <c r="B1365">
        <v>504</v>
      </c>
      <c r="C1365" t="s">
        <v>258</v>
      </c>
      <c r="D1365" t="s">
        <v>583</v>
      </c>
      <c r="E1365">
        <v>6996</v>
      </c>
      <c r="F1365">
        <v>2088</v>
      </c>
      <c r="G1365">
        <v>34355</v>
      </c>
      <c r="H1365" s="3">
        <v>44663</v>
      </c>
      <c r="I1365" t="s">
        <v>617</v>
      </c>
      <c r="J1365" t="s">
        <v>613</v>
      </c>
      <c r="K1365">
        <v>250029</v>
      </c>
      <c r="L1365" t="s">
        <v>264</v>
      </c>
    </row>
    <row r="1366" spans="1:12" x14ac:dyDescent="0.3">
      <c r="A1366" t="s">
        <v>1981</v>
      </c>
      <c r="B1366">
        <v>328</v>
      </c>
      <c r="C1366" t="s">
        <v>280</v>
      </c>
      <c r="D1366" t="s">
        <v>573</v>
      </c>
      <c r="E1366">
        <v>26014</v>
      </c>
      <c r="F1366">
        <v>47662</v>
      </c>
      <c r="G1366">
        <v>5806</v>
      </c>
      <c r="H1366" s="3">
        <v>44836</v>
      </c>
      <c r="I1366" t="s">
        <v>615</v>
      </c>
      <c r="J1366" t="s">
        <v>613</v>
      </c>
      <c r="K1366">
        <v>50678</v>
      </c>
      <c r="L1366" t="s">
        <v>363</v>
      </c>
    </row>
    <row r="1367" spans="1:12" x14ac:dyDescent="0.3">
      <c r="A1367" t="s">
        <v>1982</v>
      </c>
      <c r="B1367">
        <v>438</v>
      </c>
      <c r="C1367" t="s">
        <v>246</v>
      </c>
      <c r="D1367" t="s">
        <v>583</v>
      </c>
      <c r="E1367">
        <v>44167</v>
      </c>
      <c r="F1367">
        <v>42599</v>
      </c>
      <c r="G1367">
        <v>16287</v>
      </c>
      <c r="H1367" s="3">
        <v>42116</v>
      </c>
      <c r="I1367" t="s">
        <v>612</v>
      </c>
      <c r="J1367" t="s">
        <v>613</v>
      </c>
      <c r="K1367">
        <v>110159</v>
      </c>
      <c r="L1367" t="s">
        <v>248</v>
      </c>
    </row>
    <row r="1368" spans="1:12" x14ac:dyDescent="0.3">
      <c r="A1368" t="s">
        <v>1983</v>
      </c>
      <c r="B1368">
        <v>126</v>
      </c>
      <c r="C1368" t="s">
        <v>468</v>
      </c>
      <c r="D1368" t="s">
        <v>573</v>
      </c>
      <c r="E1368">
        <v>19971</v>
      </c>
      <c r="F1368">
        <v>26675</v>
      </c>
      <c r="G1368">
        <v>17321</v>
      </c>
      <c r="H1368" s="3">
        <v>44537</v>
      </c>
      <c r="I1368" t="s">
        <v>615</v>
      </c>
      <c r="J1368" t="s">
        <v>613</v>
      </c>
      <c r="K1368">
        <v>630081</v>
      </c>
      <c r="L1368" t="s">
        <v>470</v>
      </c>
    </row>
    <row r="1369" spans="1:12" x14ac:dyDescent="0.3">
      <c r="A1369" t="s">
        <v>1984</v>
      </c>
      <c r="B1369">
        <v>518</v>
      </c>
      <c r="C1369" t="s">
        <v>519</v>
      </c>
      <c r="D1369" t="s">
        <v>589</v>
      </c>
      <c r="E1369">
        <v>39406</v>
      </c>
      <c r="F1369">
        <v>45864</v>
      </c>
      <c r="G1369">
        <v>29863</v>
      </c>
      <c r="H1369" s="3">
        <v>42568</v>
      </c>
      <c r="I1369" t="s">
        <v>615</v>
      </c>
      <c r="J1369" t="s">
        <v>619</v>
      </c>
      <c r="K1369">
        <v>1550006</v>
      </c>
      <c r="L1369" t="s">
        <v>521</v>
      </c>
    </row>
    <row r="1370" spans="1:12" x14ac:dyDescent="0.3">
      <c r="A1370" t="s">
        <v>1985</v>
      </c>
      <c r="B1370">
        <v>981</v>
      </c>
      <c r="C1370" t="s">
        <v>350</v>
      </c>
      <c r="D1370" t="s">
        <v>573</v>
      </c>
      <c r="E1370">
        <v>15111</v>
      </c>
      <c r="F1370">
        <v>8384</v>
      </c>
      <c r="G1370">
        <v>7338</v>
      </c>
      <c r="H1370" s="3">
        <v>43548</v>
      </c>
      <c r="I1370" t="s">
        <v>612</v>
      </c>
      <c r="J1370" t="s">
        <v>619</v>
      </c>
      <c r="K1370">
        <v>700013</v>
      </c>
      <c r="L1370" t="s">
        <v>351</v>
      </c>
    </row>
    <row r="1371" spans="1:12" x14ac:dyDescent="0.3">
      <c r="A1371" t="s">
        <v>1986</v>
      </c>
      <c r="B1371">
        <v>68</v>
      </c>
      <c r="C1371" t="s">
        <v>409</v>
      </c>
      <c r="D1371" t="s">
        <v>589</v>
      </c>
      <c r="E1371">
        <v>30451</v>
      </c>
      <c r="F1371">
        <v>5190</v>
      </c>
      <c r="G1371">
        <v>44504</v>
      </c>
      <c r="H1371" s="3">
        <v>43937</v>
      </c>
      <c r="I1371" t="s">
        <v>624</v>
      </c>
      <c r="J1371" t="s">
        <v>619</v>
      </c>
      <c r="K1371">
        <v>1030063</v>
      </c>
      <c r="L1371" t="s">
        <v>411</v>
      </c>
    </row>
    <row r="1372" spans="1:12" x14ac:dyDescent="0.3">
      <c r="A1372" t="s">
        <v>1987</v>
      </c>
      <c r="B1372">
        <v>77</v>
      </c>
      <c r="C1372" t="s">
        <v>280</v>
      </c>
      <c r="D1372" t="s">
        <v>589</v>
      </c>
      <c r="E1372">
        <v>47630</v>
      </c>
      <c r="F1372">
        <v>31807</v>
      </c>
      <c r="G1372">
        <v>10827</v>
      </c>
      <c r="H1372" s="3">
        <v>44335</v>
      </c>
      <c r="I1372" t="s">
        <v>615</v>
      </c>
      <c r="J1372" t="s">
        <v>613</v>
      </c>
      <c r="K1372">
        <v>50678</v>
      </c>
      <c r="L1372" t="s">
        <v>363</v>
      </c>
    </row>
    <row r="1373" spans="1:12" x14ac:dyDescent="0.3">
      <c r="A1373" t="s">
        <v>1988</v>
      </c>
      <c r="B1373">
        <v>623</v>
      </c>
      <c r="C1373" t="s">
        <v>468</v>
      </c>
      <c r="D1373" t="s">
        <v>573</v>
      </c>
      <c r="E1373">
        <v>5657</v>
      </c>
      <c r="F1373">
        <v>37332</v>
      </c>
      <c r="G1373">
        <v>11386</v>
      </c>
      <c r="H1373" s="3">
        <v>42097</v>
      </c>
      <c r="I1373" t="s">
        <v>624</v>
      </c>
      <c r="J1373" t="s">
        <v>619</v>
      </c>
      <c r="K1373">
        <v>630081</v>
      </c>
      <c r="L1373" t="s">
        <v>470</v>
      </c>
    </row>
    <row r="1374" spans="1:12" x14ac:dyDescent="0.3">
      <c r="A1374" t="s">
        <v>1989</v>
      </c>
      <c r="B1374">
        <v>80</v>
      </c>
      <c r="C1374" t="s">
        <v>265</v>
      </c>
      <c r="D1374" t="s">
        <v>589</v>
      </c>
      <c r="E1374">
        <v>15627</v>
      </c>
      <c r="F1374">
        <v>34046</v>
      </c>
      <c r="G1374">
        <v>7870</v>
      </c>
      <c r="H1374" s="3">
        <v>45135</v>
      </c>
      <c r="I1374" t="s">
        <v>612</v>
      </c>
      <c r="J1374" t="s">
        <v>613</v>
      </c>
      <c r="K1374">
        <v>30179</v>
      </c>
      <c r="L1374" t="s">
        <v>272</v>
      </c>
    </row>
    <row r="1375" spans="1:12" x14ac:dyDescent="0.3">
      <c r="A1375" t="s">
        <v>1990</v>
      </c>
      <c r="B1375">
        <v>202</v>
      </c>
      <c r="C1375" t="s">
        <v>350</v>
      </c>
      <c r="D1375" t="s">
        <v>592</v>
      </c>
      <c r="E1375">
        <v>20454</v>
      </c>
      <c r="F1375">
        <v>32177</v>
      </c>
      <c r="G1375">
        <v>32542</v>
      </c>
      <c r="H1375" s="3">
        <v>43937</v>
      </c>
      <c r="I1375" t="s">
        <v>615</v>
      </c>
      <c r="J1375" t="s">
        <v>619</v>
      </c>
      <c r="K1375">
        <v>700013</v>
      </c>
      <c r="L1375" t="s">
        <v>351</v>
      </c>
    </row>
    <row r="1376" spans="1:12" x14ac:dyDescent="0.3">
      <c r="A1376" t="s">
        <v>1991</v>
      </c>
      <c r="B1376">
        <v>44</v>
      </c>
      <c r="C1376" t="s">
        <v>422</v>
      </c>
      <c r="D1376" t="s">
        <v>573</v>
      </c>
      <c r="E1376">
        <v>12223</v>
      </c>
      <c r="F1376">
        <v>30633</v>
      </c>
      <c r="G1376">
        <v>39523</v>
      </c>
      <c r="H1376" s="3">
        <v>42093</v>
      </c>
      <c r="I1376" t="s">
        <v>617</v>
      </c>
      <c r="J1376" t="s">
        <v>613</v>
      </c>
      <c r="K1376">
        <v>120676</v>
      </c>
      <c r="L1376" t="s">
        <v>423</v>
      </c>
    </row>
    <row r="1377" spans="1:12" x14ac:dyDescent="0.3">
      <c r="A1377" t="s">
        <v>1992</v>
      </c>
      <c r="B1377">
        <v>581</v>
      </c>
      <c r="C1377" t="s">
        <v>422</v>
      </c>
      <c r="D1377" t="s">
        <v>589</v>
      </c>
      <c r="E1377">
        <v>17329</v>
      </c>
      <c r="F1377">
        <v>27272</v>
      </c>
      <c r="G1377">
        <v>32966</v>
      </c>
      <c r="H1377" s="3">
        <v>43357</v>
      </c>
      <c r="I1377" t="s">
        <v>612</v>
      </c>
      <c r="J1377" t="s">
        <v>613</v>
      </c>
      <c r="K1377">
        <v>120676</v>
      </c>
      <c r="L1377" t="s">
        <v>423</v>
      </c>
    </row>
    <row r="1378" spans="1:12" x14ac:dyDescent="0.3">
      <c r="A1378" t="s">
        <v>1993</v>
      </c>
      <c r="B1378">
        <v>884</v>
      </c>
      <c r="C1378" t="s">
        <v>324</v>
      </c>
      <c r="D1378" t="s">
        <v>573</v>
      </c>
      <c r="E1378">
        <v>19451</v>
      </c>
      <c r="F1378">
        <v>44287</v>
      </c>
      <c r="G1378">
        <v>10598</v>
      </c>
      <c r="H1378" s="3">
        <v>42649</v>
      </c>
      <c r="I1378" t="s">
        <v>615</v>
      </c>
      <c r="J1378" t="s">
        <v>613</v>
      </c>
      <c r="K1378">
        <v>710002</v>
      </c>
      <c r="L1378" t="s">
        <v>329</v>
      </c>
    </row>
    <row r="1379" spans="1:12" x14ac:dyDescent="0.3">
      <c r="A1379" t="s">
        <v>1994</v>
      </c>
      <c r="B1379">
        <v>729</v>
      </c>
      <c r="C1379" t="s">
        <v>344</v>
      </c>
      <c r="D1379" t="s">
        <v>573</v>
      </c>
      <c r="E1379">
        <v>15297</v>
      </c>
      <c r="F1379">
        <v>35713</v>
      </c>
      <c r="G1379">
        <v>6724</v>
      </c>
      <c r="H1379" s="3">
        <v>42377</v>
      </c>
      <c r="I1379" t="s">
        <v>612</v>
      </c>
      <c r="J1379" t="s">
        <v>619</v>
      </c>
      <c r="K1379">
        <v>910020</v>
      </c>
      <c r="L1379" t="s">
        <v>346</v>
      </c>
    </row>
    <row r="1380" spans="1:12" x14ac:dyDescent="0.3">
      <c r="A1380" t="s">
        <v>1995</v>
      </c>
      <c r="B1380">
        <v>429</v>
      </c>
      <c r="C1380" t="s">
        <v>537</v>
      </c>
      <c r="D1380" t="s">
        <v>573</v>
      </c>
      <c r="E1380">
        <v>37125</v>
      </c>
      <c r="F1380">
        <v>35790</v>
      </c>
      <c r="G1380">
        <v>26720</v>
      </c>
      <c r="H1380" s="3">
        <v>44123</v>
      </c>
      <c r="I1380" t="s">
        <v>615</v>
      </c>
      <c r="J1380" t="s">
        <v>613</v>
      </c>
      <c r="K1380">
        <v>410521</v>
      </c>
      <c r="L1380" t="s">
        <v>539</v>
      </c>
    </row>
    <row r="1381" spans="1:12" x14ac:dyDescent="0.3">
      <c r="A1381" t="s">
        <v>1996</v>
      </c>
      <c r="B1381">
        <v>294</v>
      </c>
      <c r="C1381" t="s">
        <v>249</v>
      </c>
      <c r="D1381" t="s">
        <v>573</v>
      </c>
      <c r="E1381">
        <v>44600</v>
      </c>
      <c r="F1381">
        <v>43711</v>
      </c>
      <c r="G1381">
        <v>42389</v>
      </c>
      <c r="H1381" s="3">
        <v>42056</v>
      </c>
      <c r="I1381" t="s">
        <v>617</v>
      </c>
      <c r="J1381" t="s">
        <v>613</v>
      </c>
      <c r="K1381">
        <v>910182</v>
      </c>
      <c r="L1381" t="s">
        <v>257</v>
      </c>
    </row>
    <row r="1382" spans="1:12" x14ac:dyDescent="0.3">
      <c r="A1382" t="s">
        <v>1997</v>
      </c>
      <c r="B1382">
        <v>99</v>
      </c>
      <c r="C1382" t="s">
        <v>471</v>
      </c>
      <c r="D1382" t="s">
        <v>589</v>
      </c>
      <c r="E1382">
        <v>12146</v>
      </c>
      <c r="F1382">
        <v>23681</v>
      </c>
      <c r="G1382">
        <v>7259</v>
      </c>
      <c r="H1382" s="3">
        <v>43058</v>
      </c>
      <c r="I1382" t="s">
        <v>612</v>
      </c>
      <c r="J1382" t="s">
        <v>619</v>
      </c>
      <c r="K1382">
        <v>570241</v>
      </c>
      <c r="L1382" t="s">
        <v>477</v>
      </c>
    </row>
    <row r="1383" spans="1:12" x14ac:dyDescent="0.3">
      <c r="A1383" t="s">
        <v>1998</v>
      </c>
      <c r="B1383">
        <v>998</v>
      </c>
      <c r="C1383" t="s">
        <v>251</v>
      </c>
      <c r="D1383" t="s">
        <v>573</v>
      </c>
      <c r="E1383">
        <v>48280</v>
      </c>
      <c r="F1383">
        <v>46731</v>
      </c>
      <c r="G1383">
        <v>29570</v>
      </c>
      <c r="H1383" s="3">
        <v>44177</v>
      </c>
      <c r="I1383" t="s">
        <v>624</v>
      </c>
      <c r="J1383" t="s">
        <v>619</v>
      </c>
      <c r="K1383">
        <v>10068</v>
      </c>
      <c r="L1383" t="s">
        <v>319</v>
      </c>
    </row>
    <row r="1384" spans="1:12" x14ac:dyDescent="0.3">
      <c r="A1384" t="s">
        <v>1999</v>
      </c>
      <c r="B1384">
        <v>54</v>
      </c>
      <c r="C1384" t="s">
        <v>386</v>
      </c>
      <c r="D1384" t="s">
        <v>592</v>
      </c>
      <c r="E1384">
        <v>47359</v>
      </c>
      <c r="F1384">
        <v>39010</v>
      </c>
      <c r="G1384">
        <v>43486</v>
      </c>
      <c r="H1384" s="3">
        <v>42996</v>
      </c>
      <c r="I1384" t="s">
        <v>612</v>
      </c>
      <c r="J1384" t="s">
        <v>619</v>
      </c>
      <c r="K1384">
        <v>1110166</v>
      </c>
      <c r="L1384" t="s">
        <v>389</v>
      </c>
    </row>
    <row r="1385" spans="1:12" x14ac:dyDescent="0.3">
      <c r="A1385" t="s">
        <v>2000</v>
      </c>
      <c r="B1385">
        <v>12</v>
      </c>
      <c r="C1385" t="s">
        <v>330</v>
      </c>
      <c r="D1385" t="s">
        <v>573</v>
      </c>
      <c r="E1385">
        <v>36642</v>
      </c>
      <c r="F1385">
        <v>30408</v>
      </c>
      <c r="G1385">
        <v>10006</v>
      </c>
      <c r="H1385" s="3">
        <v>45265</v>
      </c>
      <c r="I1385" t="s">
        <v>615</v>
      </c>
      <c r="J1385" t="s">
        <v>619</v>
      </c>
      <c r="K1385">
        <v>690076</v>
      </c>
      <c r="L1385" t="s">
        <v>337</v>
      </c>
    </row>
    <row r="1386" spans="1:12" x14ac:dyDescent="0.3">
      <c r="A1386" t="s">
        <v>2001</v>
      </c>
      <c r="B1386">
        <v>748</v>
      </c>
      <c r="C1386" t="s">
        <v>402</v>
      </c>
      <c r="D1386" t="s">
        <v>573</v>
      </c>
      <c r="E1386">
        <v>38927</v>
      </c>
      <c r="F1386">
        <v>38339</v>
      </c>
      <c r="G1386">
        <v>13269</v>
      </c>
      <c r="H1386" s="3">
        <v>43758</v>
      </c>
      <c r="I1386" t="s">
        <v>612</v>
      </c>
      <c r="J1386" t="s">
        <v>613</v>
      </c>
      <c r="K1386">
        <v>720081</v>
      </c>
      <c r="L1386" t="s">
        <v>406</v>
      </c>
    </row>
    <row r="1387" spans="1:12" x14ac:dyDescent="0.3">
      <c r="A1387" t="s">
        <v>2002</v>
      </c>
      <c r="B1387">
        <v>259</v>
      </c>
      <c r="C1387" t="s">
        <v>249</v>
      </c>
      <c r="D1387" t="s">
        <v>592</v>
      </c>
      <c r="E1387">
        <v>30247</v>
      </c>
      <c r="F1387">
        <v>14169</v>
      </c>
      <c r="G1387">
        <v>6686</v>
      </c>
      <c r="H1387" s="3">
        <v>45122</v>
      </c>
      <c r="I1387" t="s">
        <v>624</v>
      </c>
      <c r="J1387" t="s">
        <v>619</v>
      </c>
      <c r="K1387">
        <v>910182</v>
      </c>
      <c r="L1387" t="s">
        <v>257</v>
      </c>
    </row>
    <row r="1388" spans="1:12" x14ac:dyDescent="0.3">
      <c r="A1388" t="s">
        <v>2003</v>
      </c>
      <c r="B1388">
        <v>755</v>
      </c>
      <c r="C1388" t="s">
        <v>471</v>
      </c>
      <c r="D1388" t="s">
        <v>592</v>
      </c>
      <c r="E1388">
        <v>17272</v>
      </c>
      <c r="F1388">
        <v>44805</v>
      </c>
      <c r="G1388">
        <v>33713</v>
      </c>
      <c r="H1388" s="3">
        <v>43334</v>
      </c>
      <c r="I1388" t="s">
        <v>615</v>
      </c>
      <c r="J1388" t="s">
        <v>613</v>
      </c>
      <c r="K1388">
        <v>570241</v>
      </c>
      <c r="L1388" t="s">
        <v>477</v>
      </c>
    </row>
    <row r="1389" spans="1:12" x14ac:dyDescent="0.3">
      <c r="A1389" t="s">
        <v>2004</v>
      </c>
      <c r="B1389">
        <v>457</v>
      </c>
      <c r="C1389" t="s">
        <v>492</v>
      </c>
      <c r="D1389" t="s">
        <v>573</v>
      </c>
      <c r="E1389">
        <v>10778</v>
      </c>
      <c r="F1389">
        <v>20519</v>
      </c>
      <c r="G1389">
        <v>25814</v>
      </c>
      <c r="H1389" s="3">
        <v>44094</v>
      </c>
      <c r="I1389" t="s">
        <v>624</v>
      </c>
      <c r="J1389" t="s">
        <v>613</v>
      </c>
      <c r="K1389">
        <v>1230018</v>
      </c>
      <c r="L1389" t="s">
        <v>498</v>
      </c>
    </row>
    <row r="1390" spans="1:12" x14ac:dyDescent="0.3">
      <c r="A1390" t="s">
        <v>2005</v>
      </c>
      <c r="B1390">
        <v>857</v>
      </c>
      <c r="C1390" t="s">
        <v>523</v>
      </c>
      <c r="D1390" t="s">
        <v>587</v>
      </c>
      <c r="E1390">
        <v>8583</v>
      </c>
      <c r="F1390">
        <v>42317</v>
      </c>
      <c r="G1390">
        <v>18036</v>
      </c>
      <c r="H1390" s="3">
        <v>42916</v>
      </c>
      <c r="I1390" t="s">
        <v>617</v>
      </c>
      <c r="J1390" t="s">
        <v>613</v>
      </c>
      <c r="K1390">
        <v>800018</v>
      </c>
      <c r="L1390" t="s">
        <v>526</v>
      </c>
    </row>
    <row r="1391" spans="1:12" x14ac:dyDescent="0.3">
      <c r="A1391" t="s">
        <v>2006</v>
      </c>
      <c r="B1391">
        <v>700</v>
      </c>
      <c r="C1391" t="s">
        <v>409</v>
      </c>
      <c r="D1391" t="s">
        <v>573</v>
      </c>
      <c r="E1391">
        <v>8643</v>
      </c>
      <c r="F1391">
        <v>3563</v>
      </c>
      <c r="G1391">
        <v>41889</v>
      </c>
      <c r="H1391" s="3">
        <v>44319</v>
      </c>
      <c r="I1391" t="s">
        <v>624</v>
      </c>
      <c r="J1391" t="s">
        <v>619</v>
      </c>
      <c r="K1391">
        <v>1030063</v>
      </c>
      <c r="L1391" t="s">
        <v>411</v>
      </c>
    </row>
    <row r="1392" spans="1:12" x14ac:dyDescent="0.3">
      <c r="A1392" t="s">
        <v>2007</v>
      </c>
      <c r="B1392">
        <v>30</v>
      </c>
      <c r="C1392" t="s">
        <v>386</v>
      </c>
      <c r="D1392" t="s">
        <v>573</v>
      </c>
      <c r="E1392">
        <v>17584</v>
      </c>
      <c r="F1392">
        <v>24347</v>
      </c>
      <c r="G1392">
        <v>39928</v>
      </c>
      <c r="H1392" s="3">
        <v>43054</v>
      </c>
      <c r="I1392" t="s">
        <v>615</v>
      </c>
      <c r="J1392" t="s">
        <v>613</v>
      </c>
      <c r="K1392">
        <v>1110166</v>
      </c>
      <c r="L1392" t="s">
        <v>389</v>
      </c>
    </row>
    <row r="1393" spans="1:12" x14ac:dyDescent="0.3">
      <c r="A1393" t="s">
        <v>2008</v>
      </c>
      <c r="B1393">
        <v>697</v>
      </c>
      <c r="C1393" t="s">
        <v>285</v>
      </c>
      <c r="D1393" t="s">
        <v>573</v>
      </c>
      <c r="E1393">
        <v>4857</v>
      </c>
      <c r="F1393">
        <v>9960</v>
      </c>
      <c r="G1393">
        <v>26997</v>
      </c>
      <c r="H1393" s="3">
        <v>45239</v>
      </c>
      <c r="I1393" t="s">
        <v>624</v>
      </c>
      <c r="J1393" t="s">
        <v>619</v>
      </c>
      <c r="K1393">
        <v>240005</v>
      </c>
      <c r="L1393" t="s">
        <v>287</v>
      </c>
    </row>
    <row r="1394" spans="1:12" x14ac:dyDescent="0.3">
      <c r="A1394" t="s">
        <v>2009</v>
      </c>
      <c r="B1394">
        <v>135</v>
      </c>
      <c r="C1394" t="s">
        <v>402</v>
      </c>
      <c r="D1394" t="s">
        <v>573</v>
      </c>
      <c r="E1394">
        <v>2111</v>
      </c>
      <c r="F1394">
        <v>22380</v>
      </c>
      <c r="G1394">
        <v>34483</v>
      </c>
      <c r="H1394" s="3">
        <v>42746</v>
      </c>
      <c r="I1394" t="s">
        <v>624</v>
      </c>
      <c r="J1394" t="s">
        <v>619</v>
      </c>
      <c r="K1394">
        <v>720081</v>
      </c>
      <c r="L1394" t="s">
        <v>406</v>
      </c>
    </row>
    <row r="1395" spans="1:12" x14ac:dyDescent="0.3">
      <c r="A1395" t="s">
        <v>2010</v>
      </c>
      <c r="B1395">
        <v>481</v>
      </c>
      <c r="C1395" t="s">
        <v>330</v>
      </c>
      <c r="D1395" t="s">
        <v>573</v>
      </c>
      <c r="E1395">
        <v>33254</v>
      </c>
      <c r="F1395">
        <v>38502</v>
      </c>
      <c r="G1395">
        <v>15820</v>
      </c>
      <c r="H1395" s="3">
        <v>42172</v>
      </c>
      <c r="I1395" t="s">
        <v>617</v>
      </c>
      <c r="J1395" t="s">
        <v>619</v>
      </c>
      <c r="K1395">
        <v>690076</v>
      </c>
      <c r="L1395" t="s">
        <v>337</v>
      </c>
    </row>
    <row r="1396" spans="1:12" x14ac:dyDescent="0.3">
      <c r="A1396" t="s">
        <v>2011</v>
      </c>
      <c r="B1396">
        <v>316</v>
      </c>
      <c r="C1396" t="s">
        <v>386</v>
      </c>
      <c r="D1396" t="s">
        <v>573</v>
      </c>
      <c r="E1396">
        <v>7921</v>
      </c>
      <c r="F1396">
        <v>2080</v>
      </c>
      <c r="G1396">
        <v>10155</v>
      </c>
      <c r="H1396" s="3">
        <v>42939</v>
      </c>
      <c r="I1396" t="s">
        <v>615</v>
      </c>
      <c r="J1396" t="s">
        <v>619</v>
      </c>
      <c r="K1396">
        <v>1110166</v>
      </c>
      <c r="L1396" t="s">
        <v>389</v>
      </c>
    </row>
    <row r="1397" spans="1:12" x14ac:dyDescent="0.3">
      <c r="A1397" t="s">
        <v>2012</v>
      </c>
      <c r="B1397">
        <v>643</v>
      </c>
      <c r="C1397" t="s">
        <v>422</v>
      </c>
      <c r="D1397" t="s">
        <v>573</v>
      </c>
      <c r="E1397">
        <v>2728</v>
      </c>
      <c r="F1397">
        <v>8830</v>
      </c>
      <c r="G1397">
        <v>33542</v>
      </c>
      <c r="H1397" s="3">
        <v>43758</v>
      </c>
      <c r="I1397" t="s">
        <v>612</v>
      </c>
      <c r="J1397" t="s">
        <v>613</v>
      </c>
      <c r="K1397">
        <v>120676</v>
      </c>
      <c r="L1397" t="s">
        <v>423</v>
      </c>
    </row>
    <row r="1398" spans="1:12" x14ac:dyDescent="0.3">
      <c r="A1398" t="s">
        <v>2013</v>
      </c>
      <c r="B1398">
        <v>323</v>
      </c>
      <c r="C1398" t="s">
        <v>505</v>
      </c>
      <c r="D1398" t="s">
        <v>573</v>
      </c>
      <c r="E1398">
        <v>16322</v>
      </c>
      <c r="F1398">
        <v>10999</v>
      </c>
      <c r="G1398">
        <v>25300</v>
      </c>
      <c r="H1398" s="3">
        <v>44245</v>
      </c>
      <c r="I1398" t="s">
        <v>624</v>
      </c>
      <c r="J1398" t="s">
        <v>619</v>
      </c>
      <c r="K1398">
        <v>380112</v>
      </c>
      <c r="L1398" t="s">
        <v>507</v>
      </c>
    </row>
    <row r="1399" spans="1:12" x14ac:dyDescent="0.3">
      <c r="A1399" t="s">
        <v>2014</v>
      </c>
      <c r="B1399">
        <v>864</v>
      </c>
      <c r="C1399" t="s">
        <v>265</v>
      </c>
      <c r="D1399" t="s">
        <v>573</v>
      </c>
      <c r="E1399">
        <v>27213</v>
      </c>
      <c r="F1399">
        <v>32951</v>
      </c>
      <c r="G1399">
        <v>13735</v>
      </c>
      <c r="H1399" s="3">
        <v>42384</v>
      </c>
      <c r="I1399" t="s">
        <v>612</v>
      </c>
      <c r="J1399" t="s">
        <v>613</v>
      </c>
      <c r="K1399">
        <v>30179</v>
      </c>
      <c r="L1399" t="s">
        <v>272</v>
      </c>
    </row>
    <row r="1400" spans="1:12" x14ac:dyDescent="0.3">
      <c r="A1400" t="s">
        <v>2015</v>
      </c>
      <c r="B1400">
        <v>139</v>
      </c>
      <c r="C1400" t="s">
        <v>265</v>
      </c>
      <c r="D1400" t="s">
        <v>573</v>
      </c>
      <c r="E1400">
        <v>17994</v>
      </c>
      <c r="F1400">
        <v>37027</v>
      </c>
      <c r="G1400">
        <v>3377</v>
      </c>
      <c r="H1400" s="3">
        <v>43665</v>
      </c>
      <c r="I1400" t="s">
        <v>612</v>
      </c>
      <c r="J1400" t="s">
        <v>619</v>
      </c>
      <c r="K1400">
        <v>30179</v>
      </c>
      <c r="L1400" t="s">
        <v>272</v>
      </c>
    </row>
    <row r="1401" spans="1:12" x14ac:dyDescent="0.3">
      <c r="A1401" t="s">
        <v>2016</v>
      </c>
      <c r="B1401">
        <v>287</v>
      </c>
      <c r="C1401" t="s">
        <v>386</v>
      </c>
      <c r="D1401" t="s">
        <v>589</v>
      </c>
      <c r="E1401">
        <v>39131</v>
      </c>
      <c r="F1401">
        <v>11523</v>
      </c>
      <c r="G1401">
        <v>13538</v>
      </c>
      <c r="H1401" s="3">
        <v>44846</v>
      </c>
      <c r="I1401" t="s">
        <v>624</v>
      </c>
      <c r="J1401" t="s">
        <v>619</v>
      </c>
      <c r="K1401">
        <v>1110166</v>
      </c>
      <c r="L1401" t="s">
        <v>389</v>
      </c>
    </row>
    <row r="1402" spans="1:12" x14ac:dyDescent="0.3">
      <c r="A1402" t="s">
        <v>2017</v>
      </c>
      <c r="B1402">
        <v>676</v>
      </c>
      <c r="C1402" t="s">
        <v>523</v>
      </c>
      <c r="D1402" t="s">
        <v>573</v>
      </c>
      <c r="E1402">
        <v>30815</v>
      </c>
      <c r="F1402">
        <v>45733</v>
      </c>
      <c r="G1402">
        <v>21216</v>
      </c>
      <c r="H1402" s="3">
        <v>43928</v>
      </c>
      <c r="I1402" t="s">
        <v>615</v>
      </c>
      <c r="J1402" t="s">
        <v>613</v>
      </c>
      <c r="K1402">
        <v>800018</v>
      </c>
      <c r="L1402" t="s">
        <v>526</v>
      </c>
    </row>
    <row r="1403" spans="1:12" x14ac:dyDescent="0.3">
      <c r="A1403" t="s">
        <v>2018</v>
      </c>
      <c r="B1403">
        <v>441</v>
      </c>
      <c r="C1403" t="s">
        <v>350</v>
      </c>
      <c r="D1403" t="s">
        <v>583</v>
      </c>
      <c r="E1403">
        <v>29174</v>
      </c>
      <c r="F1403">
        <v>33256</v>
      </c>
      <c r="G1403">
        <v>6137</v>
      </c>
      <c r="H1403" s="3">
        <v>44276</v>
      </c>
      <c r="I1403" t="s">
        <v>624</v>
      </c>
      <c r="J1403" t="s">
        <v>613</v>
      </c>
      <c r="K1403">
        <v>700013</v>
      </c>
      <c r="L1403" t="s">
        <v>351</v>
      </c>
    </row>
    <row r="1404" spans="1:12" x14ac:dyDescent="0.3">
      <c r="A1404" t="s">
        <v>2019</v>
      </c>
      <c r="B1404">
        <v>683</v>
      </c>
      <c r="C1404" t="s">
        <v>265</v>
      </c>
      <c r="D1404" t="s">
        <v>573</v>
      </c>
      <c r="E1404">
        <v>41518</v>
      </c>
      <c r="F1404">
        <v>28276</v>
      </c>
      <c r="G1404">
        <v>6975</v>
      </c>
      <c r="H1404" s="3">
        <v>42676</v>
      </c>
      <c r="I1404" t="s">
        <v>615</v>
      </c>
      <c r="J1404" t="s">
        <v>613</v>
      </c>
      <c r="K1404">
        <v>30179</v>
      </c>
      <c r="L1404" t="s">
        <v>272</v>
      </c>
    </row>
    <row r="1405" spans="1:12" x14ac:dyDescent="0.3">
      <c r="A1405" t="s">
        <v>2020</v>
      </c>
      <c r="B1405">
        <v>200</v>
      </c>
      <c r="C1405" t="s">
        <v>265</v>
      </c>
      <c r="D1405" t="s">
        <v>589</v>
      </c>
      <c r="E1405">
        <v>45711</v>
      </c>
      <c r="F1405">
        <v>17244</v>
      </c>
      <c r="G1405">
        <v>36979</v>
      </c>
      <c r="H1405" s="3">
        <v>44347</v>
      </c>
      <c r="I1405" t="s">
        <v>617</v>
      </c>
      <c r="J1405" t="s">
        <v>619</v>
      </c>
      <c r="K1405">
        <v>30179</v>
      </c>
      <c r="L1405" t="s">
        <v>272</v>
      </c>
    </row>
    <row r="1406" spans="1:12" x14ac:dyDescent="0.3">
      <c r="A1406" t="s">
        <v>2021</v>
      </c>
      <c r="B1406">
        <v>634</v>
      </c>
      <c r="C1406" t="s">
        <v>563</v>
      </c>
      <c r="D1406" t="s">
        <v>573</v>
      </c>
      <c r="E1406">
        <v>30326</v>
      </c>
      <c r="F1406">
        <v>9575</v>
      </c>
      <c r="G1406">
        <v>18878</v>
      </c>
      <c r="H1406" s="3">
        <v>44219</v>
      </c>
      <c r="I1406" t="s">
        <v>615</v>
      </c>
      <c r="J1406" t="s">
        <v>619</v>
      </c>
      <c r="K1406">
        <v>1440051</v>
      </c>
      <c r="L1406" t="s">
        <v>565</v>
      </c>
    </row>
    <row r="1407" spans="1:12" x14ac:dyDescent="0.3">
      <c r="A1407" t="s">
        <v>2022</v>
      </c>
      <c r="B1407">
        <v>375</v>
      </c>
      <c r="C1407" t="s">
        <v>541</v>
      </c>
      <c r="D1407" t="s">
        <v>596</v>
      </c>
      <c r="E1407">
        <v>33647</v>
      </c>
      <c r="F1407">
        <v>41179</v>
      </c>
      <c r="G1407">
        <v>16122</v>
      </c>
      <c r="H1407" s="3">
        <v>45234</v>
      </c>
      <c r="I1407" t="s">
        <v>612</v>
      </c>
      <c r="J1407" t="s">
        <v>619</v>
      </c>
      <c r="K1407">
        <v>560090</v>
      </c>
      <c r="L1407" t="s">
        <v>544</v>
      </c>
    </row>
    <row r="1408" spans="1:12" x14ac:dyDescent="0.3">
      <c r="A1408" t="s">
        <v>2023</v>
      </c>
      <c r="B1408">
        <v>265</v>
      </c>
      <c r="C1408" t="s">
        <v>265</v>
      </c>
      <c r="D1408" t="s">
        <v>589</v>
      </c>
      <c r="E1408">
        <v>35982</v>
      </c>
      <c r="F1408">
        <v>3646</v>
      </c>
      <c r="G1408">
        <v>27632</v>
      </c>
      <c r="H1408" s="3">
        <v>42196</v>
      </c>
      <c r="I1408" t="s">
        <v>612</v>
      </c>
      <c r="J1408" t="s">
        <v>613</v>
      </c>
      <c r="K1408">
        <v>30179</v>
      </c>
      <c r="L1408" t="s">
        <v>272</v>
      </c>
    </row>
    <row r="1409" spans="1:12" x14ac:dyDescent="0.3">
      <c r="A1409" t="s">
        <v>2024</v>
      </c>
      <c r="B1409">
        <v>833</v>
      </c>
      <c r="C1409" t="s">
        <v>265</v>
      </c>
      <c r="D1409" t="s">
        <v>589</v>
      </c>
      <c r="E1409">
        <v>5532</v>
      </c>
      <c r="F1409">
        <v>3282</v>
      </c>
      <c r="G1409">
        <v>42878</v>
      </c>
      <c r="H1409" s="3">
        <v>42664</v>
      </c>
      <c r="I1409" t="s">
        <v>612</v>
      </c>
      <c r="J1409" t="s">
        <v>613</v>
      </c>
      <c r="K1409">
        <v>30179</v>
      </c>
      <c r="L1409" t="s">
        <v>272</v>
      </c>
    </row>
    <row r="1410" spans="1:12" x14ac:dyDescent="0.3">
      <c r="A1410" t="s">
        <v>2025</v>
      </c>
      <c r="B1410">
        <v>794</v>
      </c>
      <c r="C1410" t="s">
        <v>265</v>
      </c>
      <c r="D1410" t="s">
        <v>573</v>
      </c>
      <c r="E1410">
        <v>10897</v>
      </c>
      <c r="F1410">
        <v>14123</v>
      </c>
      <c r="G1410">
        <v>43306</v>
      </c>
      <c r="H1410" s="3">
        <v>44019</v>
      </c>
      <c r="I1410" t="s">
        <v>612</v>
      </c>
      <c r="J1410" t="s">
        <v>619</v>
      </c>
      <c r="K1410">
        <v>30179</v>
      </c>
      <c r="L1410" t="s">
        <v>272</v>
      </c>
    </row>
    <row r="1411" spans="1:12" x14ac:dyDescent="0.3">
      <c r="A1411" t="s">
        <v>2026</v>
      </c>
      <c r="B1411">
        <v>249</v>
      </c>
      <c r="C1411" t="s">
        <v>468</v>
      </c>
      <c r="D1411" t="s">
        <v>573</v>
      </c>
      <c r="E1411">
        <v>27720</v>
      </c>
      <c r="F1411">
        <v>38689</v>
      </c>
      <c r="G1411">
        <v>9760</v>
      </c>
      <c r="H1411" s="3">
        <v>44839</v>
      </c>
      <c r="I1411" t="s">
        <v>615</v>
      </c>
      <c r="J1411" t="s">
        <v>619</v>
      </c>
      <c r="K1411">
        <v>630081</v>
      </c>
      <c r="L1411" t="s">
        <v>470</v>
      </c>
    </row>
    <row r="1412" spans="1:12" x14ac:dyDescent="0.3">
      <c r="A1412" t="s">
        <v>2027</v>
      </c>
      <c r="B1412">
        <v>524</v>
      </c>
      <c r="C1412" t="s">
        <v>350</v>
      </c>
      <c r="D1412" t="s">
        <v>602</v>
      </c>
      <c r="E1412">
        <v>2315</v>
      </c>
      <c r="F1412">
        <v>41949</v>
      </c>
      <c r="G1412">
        <v>39561</v>
      </c>
      <c r="H1412" s="3">
        <v>42667</v>
      </c>
      <c r="I1412" t="s">
        <v>615</v>
      </c>
      <c r="J1412" t="s">
        <v>619</v>
      </c>
      <c r="K1412">
        <v>700013</v>
      </c>
      <c r="L1412" t="s">
        <v>351</v>
      </c>
    </row>
    <row r="1413" spans="1:12" x14ac:dyDescent="0.3">
      <c r="A1413" t="s">
        <v>2028</v>
      </c>
      <c r="B1413">
        <v>638</v>
      </c>
      <c r="C1413" t="s">
        <v>409</v>
      </c>
      <c r="D1413" t="s">
        <v>573</v>
      </c>
      <c r="E1413">
        <v>20124</v>
      </c>
      <c r="F1413">
        <v>10010</v>
      </c>
      <c r="G1413">
        <v>41999</v>
      </c>
      <c r="H1413" s="3">
        <v>44304</v>
      </c>
      <c r="I1413" t="s">
        <v>624</v>
      </c>
      <c r="J1413" t="s">
        <v>613</v>
      </c>
      <c r="K1413">
        <v>1030063</v>
      </c>
      <c r="L1413" t="s">
        <v>411</v>
      </c>
    </row>
    <row r="1414" spans="1:12" x14ac:dyDescent="0.3">
      <c r="A1414" t="s">
        <v>2029</v>
      </c>
      <c r="B1414">
        <v>679</v>
      </c>
      <c r="C1414" t="s">
        <v>545</v>
      </c>
      <c r="D1414" t="s">
        <v>573</v>
      </c>
      <c r="E1414">
        <v>39193</v>
      </c>
      <c r="F1414">
        <v>44998</v>
      </c>
      <c r="G1414">
        <v>37964</v>
      </c>
      <c r="H1414" s="3">
        <v>42690</v>
      </c>
      <c r="I1414" t="s">
        <v>612</v>
      </c>
      <c r="J1414" t="s">
        <v>613</v>
      </c>
      <c r="K1414">
        <v>850152</v>
      </c>
      <c r="L1414" t="s">
        <v>546</v>
      </c>
    </row>
    <row r="1415" spans="1:12" x14ac:dyDescent="0.3">
      <c r="A1415" t="s">
        <v>2030</v>
      </c>
      <c r="B1415">
        <v>1000</v>
      </c>
      <c r="C1415" t="s">
        <v>294</v>
      </c>
      <c r="D1415" t="s">
        <v>589</v>
      </c>
      <c r="E1415">
        <v>25853</v>
      </c>
      <c r="F1415">
        <v>6282</v>
      </c>
      <c r="G1415">
        <v>39051</v>
      </c>
      <c r="H1415" s="3">
        <v>44163</v>
      </c>
      <c r="I1415" t="s">
        <v>624</v>
      </c>
      <c r="J1415" t="s">
        <v>619</v>
      </c>
      <c r="K1415">
        <v>90149</v>
      </c>
      <c r="L1415" t="s">
        <v>296</v>
      </c>
    </row>
    <row r="1416" spans="1:12" x14ac:dyDescent="0.3">
      <c r="A1416" t="s">
        <v>2031</v>
      </c>
      <c r="B1416">
        <v>433</v>
      </c>
      <c r="C1416" t="s">
        <v>409</v>
      </c>
      <c r="D1416" t="s">
        <v>573</v>
      </c>
      <c r="E1416">
        <v>38050</v>
      </c>
      <c r="F1416">
        <v>38433</v>
      </c>
      <c r="G1416">
        <v>11163</v>
      </c>
      <c r="H1416" s="3">
        <v>44014</v>
      </c>
      <c r="I1416" t="s">
        <v>615</v>
      </c>
      <c r="J1416" t="s">
        <v>619</v>
      </c>
      <c r="K1416">
        <v>1030063</v>
      </c>
      <c r="L1416" t="s">
        <v>411</v>
      </c>
    </row>
    <row r="1417" spans="1:12" x14ac:dyDescent="0.3">
      <c r="A1417" t="s">
        <v>2032</v>
      </c>
      <c r="B1417">
        <v>883</v>
      </c>
      <c r="C1417" t="s">
        <v>386</v>
      </c>
      <c r="D1417" t="s">
        <v>589</v>
      </c>
      <c r="E1417">
        <v>46039</v>
      </c>
      <c r="F1417">
        <v>30258</v>
      </c>
      <c r="G1417">
        <v>20151</v>
      </c>
      <c r="H1417" s="3">
        <v>42245</v>
      </c>
      <c r="I1417" t="s">
        <v>624</v>
      </c>
      <c r="J1417" t="s">
        <v>619</v>
      </c>
      <c r="K1417">
        <v>1110166</v>
      </c>
      <c r="L1417" t="s">
        <v>389</v>
      </c>
    </row>
    <row r="1418" spans="1:12" x14ac:dyDescent="0.3">
      <c r="A1418" t="s">
        <v>2033</v>
      </c>
      <c r="B1418">
        <v>374</v>
      </c>
      <c r="C1418" t="s">
        <v>409</v>
      </c>
      <c r="D1418" t="s">
        <v>573</v>
      </c>
      <c r="E1418">
        <v>17950</v>
      </c>
      <c r="F1418">
        <v>40359</v>
      </c>
      <c r="G1418">
        <v>8977</v>
      </c>
      <c r="H1418" s="3">
        <v>44154</v>
      </c>
      <c r="I1418" t="s">
        <v>615</v>
      </c>
      <c r="J1418" t="s">
        <v>619</v>
      </c>
      <c r="K1418">
        <v>1030063</v>
      </c>
      <c r="L1418" t="s">
        <v>411</v>
      </c>
    </row>
    <row r="1419" spans="1:12" x14ac:dyDescent="0.3">
      <c r="A1419" t="s">
        <v>2034</v>
      </c>
      <c r="B1419">
        <v>550</v>
      </c>
      <c r="C1419" t="s">
        <v>246</v>
      </c>
      <c r="D1419" t="s">
        <v>589</v>
      </c>
      <c r="E1419">
        <v>33738</v>
      </c>
      <c r="F1419">
        <v>26525</v>
      </c>
      <c r="G1419">
        <v>34150</v>
      </c>
      <c r="H1419" s="3">
        <v>42672</v>
      </c>
      <c r="I1419" t="s">
        <v>612</v>
      </c>
      <c r="J1419" t="s">
        <v>613</v>
      </c>
      <c r="K1419">
        <v>110159</v>
      </c>
      <c r="L1419" t="s">
        <v>248</v>
      </c>
    </row>
    <row r="1420" spans="1:12" x14ac:dyDescent="0.3">
      <c r="A1420" t="s">
        <v>2035</v>
      </c>
      <c r="B1420">
        <v>832</v>
      </c>
      <c r="C1420" t="s">
        <v>265</v>
      </c>
      <c r="D1420" t="s">
        <v>573</v>
      </c>
      <c r="E1420">
        <v>11284</v>
      </c>
      <c r="F1420">
        <v>5866</v>
      </c>
      <c r="G1420">
        <v>19685</v>
      </c>
      <c r="H1420" s="3">
        <v>43057</v>
      </c>
      <c r="I1420" t="s">
        <v>624</v>
      </c>
      <c r="J1420" t="s">
        <v>619</v>
      </c>
      <c r="K1420">
        <v>30179</v>
      </c>
      <c r="L1420" t="s">
        <v>272</v>
      </c>
    </row>
    <row r="1421" spans="1:12" x14ac:dyDescent="0.3">
      <c r="A1421" t="s">
        <v>2036</v>
      </c>
      <c r="B1421">
        <v>467</v>
      </c>
      <c r="C1421" t="s">
        <v>294</v>
      </c>
      <c r="D1421" t="s">
        <v>573</v>
      </c>
      <c r="E1421">
        <v>48069</v>
      </c>
      <c r="F1421">
        <v>5150</v>
      </c>
      <c r="G1421">
        <v>38024</v>
      </c>
      <c r="H1421" s="3">
        <v>44544</v>
      </c>
      <c r="I1421" t="s">
        <v>624</v>
      </c>
      <c r="J1421" t="s">
        <v>613</v>
      </c>
      <c r="K1421">
        <v>90149</v>
      </c>
      <c r="L1421" t="s">
        <v>296</v>
      </c>
    </row>
    <row r="1422" spans="1:12" x14ac:dyDescent="0.3">
      <c r="A1422" t="s">
        <v>2037</v>
      </c>
      <c r="B1422">
        <v>170</v>
      </c>
      <c r="C1422" t="s">
        <v>505</v>
      </c>
      <c r="D1422" t="s">
        <v>583</v>
      </c>
      <c r="E1422">
        <v>38986</v>
      </c>
      <c r="F1422">
        <v>21049</v>
      </c>
      <c r="G1422">
        <v>35419</v>
      </c>
      <c r="H1422" s="3">
        <v>45173</v>
      </c>
      <c r="I1422" t="s">
        <v>624</v>
      </c>
      <c r="J1422" t="s">
        <v>613</v>
      </c>
      <c r="K1422">
        <v>380112</v>
      </c>
      <c r="L1422" t="s">
        <v>507</v>
      </c>
    </row>
    <row r="1423" spans="1:12" x14ac:dyDescent="0.3">
      <c r="A1423" t="s">
        <v>2038</v>
      </c>
      <c r="B1423">
        <v>295</v>
      </c>
      <c r="C1423" t="s">
        <v>344</v>
      </c>
      <c r="D1423" t="s">
        <v>573</v>
      </c>
      <c r="E1423">
        <v>44978</v>
      </c>
      <c r="F1423">
        <v>28650</v>
      </c>
      <c r="G1423">
        <v>8872</v>
      </c>
      <c r="H1423" s="3">
        <v>42376</v>
      </c>
      <c r="I1423" t="s">
        <v>612</v>
      </c>
      <c r="J1423" t="s">
        <v>613</v>
      </c>
      <c r="K1423">
        <v>910020</v>
      </c>
      <c r="L1423" t="s">
        <v>346</v>
      </c>
    </row>
    <row r="1424" spans="1:12" x14ac:dyDescent="0.3">
      <c r="A1424" t="s">
        <v>2039</v>
      </c>
      <c r="B1424">
        <v>379</v>
      </c>
      <c r="C1424" t="s">
        <v>350</v>
      </c>
      <c r="D1424" t="s">
        <v>573</v>
      </c>
      <c r="E1424">
        <v>11386</v>
      </c>
      <c r="F1424">
        <v>15369</v>
      </c>
      <c r="G1424">
        <v>9721</v>
      </c>
      <c r="H1424" s="3">
        <v>44079</v>
      </c>
      <c r="I1424" t="s">
        <v>615</v>
      </c>
      <c r="J1424" t="s">
        <v>619</v>
      </c>
      <c r="K1424">
        <v>700013</v>
      </c>
      <c r="L1424" t="s">
        <v>351</v>
      </c>
    </row>
    <row r="1425" spans="1:12" x14ac:dyDescent="0.3">
      <c r="A1425" t="s">
        <v>2040</v>
      </c>
      <c r="B1425">
        <v>680</v>
      </c>
      <c r="C1425" t="s">
        <v>548</v>
      </c>
      <c r="D1425" t="s">
        <v>589</v>
      </c>
      <c r="E1425">
        <v>19048</v>
      </c>
      <c r="F1425">
        <v>13063</v>
      </c>
      <c r="G1425">
        <v>43081</v>
      </c>
      <c r="H1425" s="3">
        <v>45034</v>
      </c>
      <c r="I1425" t="s">
        <v>615</v>
      </c>
      <c r="J1425" t="s">
        <v>613</v>
      </c>
      <c r="K1425">
        <v>680026</v>
      </c>
      <c r="L1425" t="s">
        <v>551</v>
      </c>
    </row>
    <row r="1426" spans="1:12" x14ac:dyDescent="0.3">
      <c r="A1426" t="s">
        <v>2041</v>
      </c>
      <c r="B1426">
        <v>746</v>
      </c>
      <c r="C1426" t="s">
        <v>471</v>
      </c>
      <c r="D1426" t="s">
        <v>573</v>
      </c>
      <c r="E1426">
        <v>9951</v>
      </c>
      <c r="F1426">
        <v>12378</v>
      </c>
      <c r="G1426">
        <v>38120</v>
      </c>
      <c r="H1426" s="3">
        <v>43226</v>
      </c>
      <c r="I1426" t="s">
        <v>615</v>
      </c>
      <c r="J1426" t="s">
        <v>613</v>
      </c>
      <c r="K1426">
        <v>570241</v>
      </c>
      <c r="L1426" t="s">
        <v>477</v>
      </c>
    </row>
    <row r="1427" spans="1:12" x14ac:dyDescent="0.3">
      <c r="A1427" t="s">
        <v>2042</v>
      </c>
      <c r="B1427">
        <v>221</v>
      </c>
      <c r="C1427" t="s">
        <v>471</v>
      </c>
      <c r="D1427" t="s">
        <v>589</v>
      </c>
      <c r="E1427">
        <v>18313</v>
      </c>
      <c r="F1427">
        <v>13092</v>
      </c>
      <c r="G1427">
        <v>19577</v>
      </c>
      <c r="H1427" s="3">
        <v>42067</v>
      </c>
      <c r="I1427" t="s">
        <v>612</v>
      </c>
      <c r="J1427" t="s">
        <v>613</v>
      </c>
      <c r="K1427">
        <v>570241</v>
      </c>
      <c r="L1427" t="s">
        <v>477</v>
      </c>
    </row>
    <row r="1428" spans="1:12" x14ac:dyDescent="0.3">
      <c r="A1428" t="s">
        <v>2043</v>
      </c>
      <c r="B1428">
        <v>810</v>
      </c>
      <c r="C1428" t="s">
        <v>249</v>
      </c>
      <c r="D1428" t="s">
        <v>573</v>
      </c>
      <c r="E1428">
        <v>7378</v>
      </c>
      <c r="F1428">
        <v>15834</v>
      </c>
      <c r="G1428">
        <v>33587</v>
      </c>
      <c r="H1428" s="3">
        <v>42988</v>
      </c>
      <c r="I1428" t="s">
        <v>612</v>
      </c>
      <c r="J1428" t="s">
        <v>613</v>
      </c>
      <c r="K1428">
        <v>910182</v>
      </c>
      <c r="L1428" t="s">
        <v>257</v>
      </c>
    </row>
    <row r="1429" spans="1:12" x14ac:dyDescent="0.3">
      <c r="A1429" t="s">
        <v>2044</v>
      </c>
      <c r="B1429">
        <v>264</v>
      </c>
      <c r="C1429" t="s">
        <v>471</v>
      </c>
      <c r="D1429" t="s">
        <v>573</v>
      </c>
      <c r="E1429">
        <v>9987</v>
      </c>
      <c r="F1429">
        <v>16573</v>
      </c>
      <c r="G1429">
        <v>5525</v>
      </c>
      <c r="H1429" s="3">
        <v>44296</v>
      </c>
      <c r="I1429" t="s">
        <v>612</v>
      </c>
      <c r="J1429" t="s">
        <v>619</v>
      </c>
      <c r="K1429">
        <v>570241</v>
      </c>
      <c r="L1429" t="s">
        <v>477</v>
      </c>
    </row>
    <row r="1430" spans="1:12" x14ac:dyDescent="0.3">
      <c r="A1430" t="s">
        <v>2045</v>
      </c>
      <c r="B1430">
        <v>605</v>
      </c>
      <c r="C1430" t="s">
        <v>399</v>
      </c>
      <c r="D1430" t="s">
        <v>589</v>
      </c>
      <c r="E1430">
        <v>18116</v>
      </c>
      <c r="F1430">
        <v>40226</v>
      </c>
      <c r="G1430">
        <v>44104</v>
      </c>
      <c r="H1430" s="3">
        <v>45177</v>
      </c>
      <c r="I1430" t="s">
        <v>617</v>
      </c>
      <c r="J1430" t="s">
        <v>619</v>
      </c>
      <c r="K1430">
        <v>1140044</v>
      </c>
      <c r="L1430" t="s">
        <v>401</v>
      </c>
    </row>
    <row r="1431" spans="1:12" x14ac:dyDescent="0.3">
      <c r="A1431" t="s">
        <v>2046</v>
      </c>
      <c r="B1431">
        <v>724</v>
      </c>
      <c r="C1431" t="s">
        <v>265</v>
      </c>
      <c r="D1431" t="s">
        <v>589</v>
      </c>
      <c r="E1431">
        <v>22613</v>
      </c>
      <c r="F1431">
        <v>2067</v>
      </c>
      <c r="G1431">
        <v>33819</v>
      </c>
      <c r="H1431" s="3">
        <v>42956</v>
      </c>
      <c r="I1431" t="s">
        <v>615</v>
      </c>
      <c r="J1431" t="s">
        <v>613</v>
      </c>
      <c r="K1431">
        <v>30179</v>
      </c>
      <c r="L1431" t="s">
        <v>272</v>
      </c>
    </row>
    <row r="1432" spans="1:12" x14ac:dyDescent="0.3">
      <c r="A1432" t="s">
        <v>2047</v>
      </c>
      <c r="B1432">
        <v>677</v>
      </c>
      <c r="C1432" t="s">
        <v>310</v>
      </c>
      <c r="D1432" t="s">
        <v>573</v>
      </c>
      <c r="E1432">
        <v>17545</v>
      </c>
      <c r="F1432">
        <v>46737</v>
      </c>
      <c r="G1432">
        <v>2654</v>
      </c>
      <c r="H1432" s="3">
        <v>44872</v>
      </c>
      <c r="I1432" t="s">
        <v>617</v>
      </c>
      <c r="J1432" t="s">
        <v>619</v>
      </c>
      <c r="K1432">
        <v>140056</v>
      </c>
      <c r="L1432" t="s">
        <v>312</v>
      </c>
    </row>
    <row r="1433" spans="1:12" x14ac:dyDescent="0.3">
      <c r="A1433" t="s">
        <v>2048</v>
      </c>
      <c r="B1433">
        <v>909</v>
      </c>
      <c r="C1433" t="s">
        <v>246</v>
      </c>
      <c r="D1433" t="s">
        <v>573</v>
      </c>
      <c r="E1433">
        <v>23432</v>
      </c>
      <c r="F1433">
        <v>47902</v>
      </c>
      <c r="G1433">
        <v>33806</v>
      </c>
      <c r="H1433" s="3">
        <v>43704</v>
      </c>
      <c r="I1433" t="s">
        <v>612</v>
      </c>
      <c r="J1433" t="s">
        <v>613</v>
      </c>
      <c r="K1433">
        <v>110159</v>
      </c>
      <c r="L1433" t="s">
        <v>248</v>
      </c>
    </row>
    <row r="1434" spans="1:12" x14ac:dyDescent="0.3">
      <c r="A1434" t="s">
        <v>2049</v>
      </c>
      <c r="B1434">
        <v>858</v>
      </c>
      <c r="C1434" t="s">
        <v>545</v>
      </c>
      <c r="D1434" t="s">
        <v>573</v>
      </c>
      <c r="E1434">
        <v>46179</v>
      </c>
      <c r="F1434">
        <v>22367</v>
      </c>
      <c r="G1434">
        <v>30041</v>
      </c>
      <c r="H1434" s="3">
        <v>42242</v>
      </c>
      <c r="I1434" t="s">
        <v>624</v>
      </c>
      <c r="J1434" t="s">
        <v>619</v>
      </c>
      <c r="K1434">
        <v>850152</v>
      </c>
      <c r="L1434" t="s">
        <v>546</v>
      </c>
    </row>
    <row r="1435" spans="1:12" x14ac:dyDescent="0.3">
      <c r="A1435" t="s">
        <v>2050</v>
      </c>
      <c r="B1435">
        <v>373</v>
      </c>
      <c r="C1435" t="s">
        <v>249</v>
      </c>
      <c r="D1435" t="s">
        <v>589</v>
      </c>
      <c r="E1435">
        <v>34539</v>
      </c>
      <c r="F1435">
        <v>11249</v>
      </c>
      <c r="G1435">
        <v>10773</v>
      </c>
      <c r="H1435" s="3">
        <v>44770</v>
      </c>
      <c r="I1435" t="s">
        <v>617</v>
      </c>
      <c r="J1435" t="s">
        <v>613</v>
      </c>
      <c r="K1435">
        <v>910182</v>
      </c>
      <c r="L1435" t="s">
        <v>257</v>
      </c>
    </row>
    <row r="1436" spans="1:12" x14ac:dyDescent="0.3">
      <c r="A1436" t="s">
        <v>2051</v>
      </c>
      <c r="B1436">
        <v>830</v>
      </c>
      <c r="C1436" t="s">
        <v>344</v>
      </c>
      <c r="D1436" t="s">
        <v>579</v>
      </c>
      <c r="E1436">
        <v>7447</v>
      </c>
      <c r="F1436">
        <v>33338</v>
      </c>
      <c r="G1436">
        <v>14107</v>
      </c>
      <c r="H1436" s="3">
        <v>45088</v>
      </c>
      <c r="I1436" t="s">
        <v>612</v>
      </c>
      <c r="J1436" t="s">
        <v>619</v>
      </c>
      <c r="K1436">
        <v>910020</v>
      </c>
      <c r="L1436" t="s">
        <v>346</v>
      </c>
    </row>
    <row r="1437" spans="1:12" x14ac:dyDescent="0.3">
      <c r="A1437" t="s">
        <v>2052</v>
      </c>
      <c r="B1437">
        <v>326</v>
      </c>
      <c r="C1437" t="s">
        <v>354</v>
      </c>
      <c r="D1437" t="s">
        <v>573</v>
      </c>
      <c r="E1437">
        <v>31558</v>
      </c>
      <c r="F1437">
        <v>15790</v>
      </c>
      <c r="G1437">
        <v>20444</v>
      </c>
      <c r="H1437" s="3">
        <v>43155</v>
      </c>
      <c r="I1437" t="s">
        <v>617</v>
      </c>
      <c r="J1437" t="s">
        <v>613</v>
      </c>
      <c r="K1437">
        <v>70364</v>
      </c>
      <c r="L1437" t="s">
        <v>356</v>
      </c>
    </row>
    <row r="1438" spans="1:12" x14ac:dyDescent="0.3">
      <c r="A1438" t="s">
        <v>2053</v>
      </c>
      <c r="B1438">
        <v>966</v>
      </c>
      <c r="C1438" t="s">
        <v>391</v>
      </c>
      <c r="D1438" t="s">
        <v>589</v>
      </c>
      <c r="E1438">
        <v>27021</v>
      </c>
      <c r="F1438">
        <v>23444</v>
      </c>
      <c r="G1438">
        <v>12260</v>
      </c>
      <c r="H1438" s="3">
        <v>43251</v>
      </c>
      <c r="I1438" t="s">
        <v>615</v>
      </c>
      <c r="J1438" t="s">
        <v>619</v>
      </c>
      <c r="K1438">
        <v>730084</v>
      </c>
      <c r="L1438" t="s">
        <v>393</v>
      </c>
    </row>
    <row r="1439" spans="1:12" x14ac:dyDescent="0.3">
      <c r="A1439" t="s">
        <v>2054</v>
      </c>
      <c r="B1439">
        <v>535</v>
      </c>
      <c r="C1439" t="s">
        <v>422</v>
      </c>
      <c r="D1439" t="s">
        <v>573</v>
      </c>
      <c r="E1439">
        <v>27224</v>
      </c>
      <c r="F1439">
        <v>18219</v>
      </c>
      <c r="G1439">
        <v>21849</v>
      </c>
      <c r="H1439" s="3">
        <v>44085</v>
      </c>
      <c r="I1439" t="s">
        <v>617</v>
      </c>
      <c r="J1439" t="s">
        <v>619</v>
      </c>
      <c r="K1439">
        <v>120676</v>
      </c>
      <c r="L1439" t="s">
        <v>423</v>
      </c>
    </row>
    <row r="1440" spans="1:12" x14ac:dyDescent="0.3">
      <c r="A1440" t="s">
        <v>2055</v>
      </c>
      <c r="B1440">
        <v>105</v>
      </c>
      <c r="C1440" t="s">
        <v>422</v>
      </c>
      <c r="D1440" t="s">
        <v>573</v>
      </c>
      <c r="E1440">
        <v>35872</v>
      </c>
      <c r="F1440">
        <v>15035</v>
      </c>
      <c r="G1440">
        <v>13573</v>
      </c>
      <c r="H1440" s="3">
        <v>43694</v>
      </c>
      <c r="I1440" t="s">
        <v>624</v>
      </c>
      <c r="J1440" t="s">
        <v>613</v>
      </c>
      <c r="K1440">
        <v>120676</v>
      </c>
      <c r="L1440" t="s">
        <v>423</v>
      </c>
    </row>
    <row r="1441" spans="1:12" x14ac:dyDescent="0.3">
      <c r="A1441" t="s">
        <v>2056</v>
      </c>
      <c r="B1441">
        <v>254</v>
      </c>
      <c r="C1441" t="s">
        <v>409</v>
      </c>
      <c r="D1441" t="s">
        <v>602</v>
      </c>
      <c r="E1441">
        <v>44525</v>
      </c>
      <c r="F1441">
        <v>5511</v>
      </c>
      <c r="G1441">
        <v>37032</v>
      </c>
      <c r="H1441" s="3">
        <v>44381</v>
      </c>
      <c r="I1441" t="s">
        <v>612</v>
      </c>
      <c r="J1441" t="s">
        <v>613</v>
      </c>
      <c r="K1441">
        <v>1030063</v>
      </c>
      <c r="L1441" t="s">
        <v>411</v>
      </c>
    </row>
    <row r="1442" spans="1:12" x14ac:dyDescent="0.3">
      <c r="A1442" t="s">
        <v>2057</v>
      </c>
      <c r="B1442">
        <v>69</v>
      </c>
      <c r="C1442" t="s">
        <v>233</v>
      </c>
      <c r="D1442" t="s">
        <v>573</v>
      </c>
      <c r="E1442">
        <v>29859</v>
      </c>
      <c r="F1442">
        <v>27127</v>
      </c>
      <c r="G1442">
        <v>15078</v>
      </c>
      <c r="H1442" s="3">
        <v>44477</v>
      </c>
      <c r="I1442" t="s">
        <v>624</v>
      </c>
      <c r="J1442" t="s">
        <v>619</v>
      </c>
      <c r="K1442">
        <v>100186</v>
      </c>
      <c r="L1442" t="s">
        <v>240</v>
      </c>
    </row>
    <row r="1443" spans="1:12" x14ac:dyDescent="0.3">
      <c r="A1443" t="s">
        <v>2058</v>
      </c>
      <c r="B1443">
        <v>918</v>
      </c>
      <c r="C1443" t="s">
        <v>402</v>
      </c>
      <c r="D1443" t="s">
        <v>589</v>
      </c>
      <c r="E1443">
        <v>15303</v>
      </c>
      <c r="F1443">
        <v>8092</v>
      </c>
      <c r="G1443">
        <v>19544</v>
      </c>
      <c r="H1443" s="3">
        <v>45196</v>
      </c>
      <c r="I1443" t="s">
        <v>612</v>
      </c>
      <c r="J1443" t="s">
        <v>619</v>
      </c>
      <c r="K1443">
        <v>720081</v>
      </c>
      <c r="L1443" t="s">
        <v>406</v>
      </c>
    </row>
    <row r="1444" spans="1:12" x14ac:dyDescent="0.3">
      <c r="A1444" t="s">
        <v>2059</v>
      </c>
      <c r="B1444">
        <v>155</v>
      </c>
      <c r="C1444" t="s">
        <v>249</v>
      </c>
      <c r="D1444" t="s">
        <v>589</v>
      </c>
      <c r="E1444">
        <v>40448</v>
      </c>
      <c r="F1444">
        <v>27871</v>
      </c>
      <c r="G1444">
        <v>33404</v>
      </c>
      <c r="H1444" s="3">
        <v>44458</v>
      </c>
      <c r="I1444" t="s">
        <v>624</v>
      </c>
      <c r="J1444" t="s">
        <v>619</v>
      </c>
      <c r="K1444">
        <v>910182</v>
      </c>
      <c r="L1444" t="s">
        <v>257</v>
      </c>
    </row>
    <row r="1445" spans="1:12" x14ac:dyDescent="0.3">
      <c r="A1445" t="s">
        <v>2060</v>
      </c>
      <c r="B1445">
        <v>761</v>
      </c>
      <c r="C1445" t="s">
        <v>471</v>
      </c>
      <c r="D1445" t="s">
        <v>573</v>
      </c>
      <c r="E1445">
        <v>32621</v>
      </c>
      <c r="F1445">
        <v>6975</v>
      </c>
      <c r="G1445">
        <v>8583</v>
      </c>
      <c r="H1445" s="3">
        <v>43004</v>
      </c>
      <c r="I1445" t="s">
        <v>615</v>
      </c>
      <c r="J1445" t="s">
        <v>619</v>
      </c>
      <c r="K1445">
        <v>570241</v>
      </c>
      <c r="L1445" t="s">
        <v>477</v>
      </c>
    </row>
    <row r="1446" spans="1:12" x14ac:dyDescent="0.3">
      <c r="A1446" t="s">
        <v>2061</v>
      </c>
      <c r="B1446">
        <v>379</v>
      </c>
      <c r="C1446" t="s">
        <v>386</v>
      </c>
      <c r="D1446" t="s">
        <v>573</v>
      </c>
      <c r="E1446">
        <v>13631</v>
      </c>
      <c r="F1446">
        <v>44489</v>
      </c>
      <c r="G1446">
        <v>34160</v>
      </c>
      <c r="H1446" s="3">
        <v>45213</v>
      </c>
      <c r="I1446" t="s">
        <v>615</v>
      </c>
      <c r="J1446" t="s">
        <v>613</v>
      </c>
      <c r="K1446">
        <v>1110166</v>
      </c>
      <c r="L1446" t="s">
        <v>389</v>
      </c>
    </row>
    <row r="1447" spans="1:12" x14ac:dyDescent="0.3">
      <c r="A1447" t="s">
        <v>2062</v>
      </c>
      <c r="B1447">
        <v>422</v>
      </c>
      <c r="C1447" t="s">
        <v>350</v>
      </c>
      <c r="D1447" t="s">
        <v>573</v>
      </c>
      <c r="E1447">
        <v>31634</v>
      </c>
      <c r="F1447">
        <v>17462</v>
      </c>
      <c r="G1447">
        <v>16778</v>
      </c>
      <c r="H1447" s="3">
        <v>43357</v>
      </c>
      <c r="I1447" t="s">
        <v>612</v>
      </c>
      <c r="J1447" t="s">
        <v>619</v>
      </c>
      <c r="K1447">
        <v>700013</v>
      </c>
      <c r="L1447" t="s">
        <v>351</v>
      </c>
    </row>
    <row r="1448" spans="1:12" x14ac:dyDescent="0.3">
      <c r="A1448" t="s">
        <v>2063</v>
      </c>
      <c r="B1448">
        <v>779</v>
      </c>
      <c r="C1448" t="s">
        <v>409</v>
      </c>
      <c r="D1448" t="s">
        <v>589</v>
      </c>
      <c r="E1448">
        <v>26707</v>
      </c>
      <c r="F1448">
        <v>42101</v>
      </c>
      <c r="G1448">
        <v>32186</v>
      </c>
      <c r="H1448" s="3">
        <v>42088</v>
      </c>
      <c r="I1448" t="s">
        <v>612</v>
      </c>
      <c r="J1448" t="s">
        <v>613</v>
      </c>
      <c r="K1448">
        <v>1030063</v>
      </c>
      <c r="L1448" t="s">
        <v>411</v>
      </c>
    </row>
    <row r="1449" spans="1:12" x14ac:dyDescent="0.3">
      <c r="A1449" t="s">
        <v>2064</v>
      </c>
      <c r="B1449">
        <v>666</v>
      </c>
      <c r="C1449" t="s">
        <v>265</v>
      </c>
      <c r="D1449" t="s">
        <v>573</v>
      </c>
      <c r="E1449">
        <v>7843</v>
      </c>
      <c r="F1449">
        <v>45067</v>
      </c>
      <c r="G1449">
        <v>31458</v>
      </c>
      <c r="H1449" s="3">
        <v>44086</v>
      </c>
      <c r="I1449" t="s">
        <v>615</v>
      </c>
      <c r="J1449" t="s">
        <v>613</v>
      </c>
      <c r="K1449">
        <v>30179</v>
      </c>
      <c r="L1449" t="s">
        <v>272</v>
      </c>
    </row>
    <row r="1450" spans="1:12" x14ac:dyDescent="0.3">
      <c r="A1450" t="s">
        <v>2065</v>
      </c>
      <c r="B1450">
        <v>446</v>
      </c>
      <c r="C1450" t="s">
        <v>350</v>
      </c>
      <c r="D1450" t="s">
        <v>589</v>
      </c>
      <c r="E1450">
        <v>18732</v>
      </c>
      <c r="F1450">
        <v>3390</v>
      </c>
      <c r="G1450">
        <v>26083</v>
      </c>
      <c r="H1450" s="3">
        <v>44790</v>
      </c>
      <c r="I1450" t="s">
        <v>612</v>
      </c>
      <c r="J1450" t="s">
        <v>619</v>
      </c>
      <c r="K1450">
        <v>700013</v>
      </c>
      <c r="L1450" t="s">
        <v>351</v>
      </c>
    </row>
    <row r="1451" spans="1:12" x14ac:dyDescent="0.3">
      <c r="A1451" t="s">
        <v>2066</v>
      </c>
      <c r="B1451">
        <v>593</v>
      </c>
      <c r="C1451" t="s">
        <v>243</v>
      </c>
      <c r="D1451" t="s">
        <v>602</v>
      </c>
      <c r="E1451">
        <v>45686</v>
      </c>
      <c r="F1451">
        <v>39078</v>
      </c>
      <c r="G1451">
        <v>20384</v>
      </c>
      <c r="H1451" s="3">
        <v>43344</v>
      </c>
      <c r="I1451" t="s">
        <v>624</v>
      </c>
      <c r="J1451" t="s">
        <v>613</v>
      </c>
      <c r="K1451">
        <v>160051</v>
      </c>
      <c r="L1451" t="s">
        <v>245</v>
      </c>
    </row>
    <row r="1452" spans="1:12" x14ac:dyDescent="0.3">
      <c r="A1452" t="s">
        <v>2067</v>
      </c>
      <c r="B1452">
        <v>279</v>
      </c>
      <c r="C1452" t="s">
        <v>350</v>
      </c>
      <c r="D1452" t="s">
        <v>573</v>
      </c>
      <c r="E1452">
        <v>19849</v>
      </c>
      <c r="F1452">
        <v>32185</v>
      </c>
      <c r="G1452">
        <v>9371</v>
      </c>
      <c r="H1452" s="3">
        <v>42481</v>
      </c>
      <c r="I1452" t="s">
        <v>624</v>
      </c>
      <c r="J1452" t="s">
        <v>619</v>
      </c>
      <c r="K1452">
        <v>700013</v>
      </c>
      <c r="L1452" t="s">
        <v>351</v>
      </c>
    </row>
    <row r="1453" spans="1:12" x14ac:dyDescent="0.3">
      <c r="A1453" t="s">
        <v>2068</v>
      </c>
      <c r="B1453">
        <v>154</v>
      </c>
      <c r="C1453" t="s">
        <v>545</v>
      </c>
      <c r="D1453" t="s">
        <v>589</v>
      </c>
      <c r="E1453">
        <v>47442</v>
      </c>
      <c r="F1453">
        <v>3276</v>
      </c>
      <c r="G1453">
        <v>26033</v>
      </c>
      <c r="H1453" s="3">
        <v>42085</v>
      </c>
      <c r="I1453" t="s">
        <v>612</v>
      </c>
      <c r="J1453" t="s">
        <v>613</v>
      </c>
      <c r="K1453">
        <v>850152</v>
      </c>
      <c r="L1453" t="s">
        <v>546</v>
      </c>
    </row>
    <row r="1454" spans="1:12" x14ac:dyDescent="0.3">
      <c r="A1454" t="s">
        <v>2069</v>
      </c>
      <c r="B1454">
        <v>87</v>
      </c>
      <c r="C1454" t="s">
        <v>298</v>
      </c>
      <c r="D1454" t="s">
        <v>589</v>
      </c>
      <c r="E1454">
        <v>31377</v>
      </c>
      <c r="F1454">
        <v>7086</v>
      </c>
      <c r="G1454">
        <v>22618</v>
      </c>
      <c r="H1454" s="3">
        <v>45221</v>
      </c>
      <c r="I1454" t="s">
        <v>612</v>
      </c>
      <c r="J1454" t="s">
        <v>613</v>
      </c>
      <c r="K1454">
        <v>1280108</v>
      </c>
      <c r="L1454" t="s">
        <v>300</v>
      </c>
    </row>
    <row r="1455" spans="1:12" x14ac:dyDescent="0.3">
      <c r="A1455" t="s">
        <v>2070</v>
      </c>
      <c r="B1455">
        <v>879</v>
      </c>
      <c r="C1455" t="s">
        <v>246</v>
      </c>
      <c r="D1455" t="s">
        <v>583</v>
      </c>
      <c r="E1455">
        <v>48496</v>
      </c>
      <c r="F1455">
        <v>44038</v>
      </c>
      <c r="G1455">
        <v>3377</v>
      </c>
      <c r="H1455" s="3">
        <v>43324</v>
      </c>
      <c r="I1455" t="s">
        <v>612</v>
      </c>
      <c r="J1455" t="s">
        <v>619</v>
      </c>
      <c r="K1455">
        <v>110159</v>
      </c>
      <c r="L1455" t="s">
        <v>248</v>
      </c>
    </row>
    <row r="1456" spans="1:12" x14ac:dyDescent="0.3">
      <c r="A1456" t="s">
        <v>2071</v>
      </c>
      <c r="B1456">
        <v>832</v>
      </c>
      <c r="C1456" t="s">
        <v>265</v>
      </c>
      <c r="D1456" t="s">
        <v>573</v>
      </c>
      <c r="E1456">
        <v>4038</v>
      </c>
      <c r="F1456">
        <v>48823</v>
      </c>
      <c r="G1456">
        <v>17311</v>
      </c>
      <c r="H1456" s="3">
        <v>44176</v>
      </c>
      <c r="I1456" t="s">
        <v>612</v>
      </c>
      <c r="J1456" t="s">
        <v>613</v>
      </c>
      <c r="K1456">
        <v>30179</v>
      </c>
      <c r="L1456" t="s">
        <v>272</v>
      </c>
    </row>
    <row r="1457" spans="1:12" x14ac:dyDescent="0.3">
      <c r="A1457" t="s">
        <v>2072</v>
      </c>
      <c r="B1457">
        <v>338</v>
      </c>
      <c r="C1457" t="s">
        <v>344</v>
      </c>
      <c r="D1457" t="s">
        <v>573</v>
      </c>
      <c r="E1457">
        <v>14213</v>
      </c>
      <c r="F1457">
        <v>37074</v>
      </c>
      <c r="G1457">
        <v>19799</v>
      </c>
      <c r="H1457" s="3">
        <v>43879</v>
      </c>
      <c r="I1457" t="s">
        <v>615</v>
      </c>
      <c r="J1457" t="s">
        <v>619</v>
      </c>
      <c r="K1457">
        <v>910020</v>
      </c>
      <c r="L1457" t="s">
        <v>346</v>
      </c>
    </row>
    <row r="1458" spans="1:12" x14ac:dyDescent="0.3">
      <c r="A1458" t="s">
        <v>2073</v>
      </c>
      <c r="B1458">
        <v>596</v>
      </c>
      <c r="C1458" t="s">
        <v>249</v>
      </c>
      <c r="D1458" t="s">
        <v>573</v>
      </c>
      <c r="E1458">
        <v>29454</v>
      </c>
      <c r="F1458">
        <v>28553</v>
      </c>
      <c r="G1458">
        <v>11739</v>
      </c>
      <c r="H1458" s="3">
        <v>43159</v>
      </c>
      <c r="I1458" t="s">
        <v>617</v>
      </c>
      <c r="J1458" t="s">
        <v>613</v>
      </c>
      <c r="K1458">
        <v>910182</v>
      </c>
      <c r="L1458" t="s">
        <v>257</v>
      </c>
    </row>
    <row r="1459" spans="1:12" x14ac:dyDescent="0.3">
      <c r="A1459" t="s">
        <v>2074</v>
      </c>
      <c r="B1459">
        <v>783</v>
      </c>
      <c r="C1459" t="s">
        <v>386</v>
      </c>
      <c r="D1459" t="s">
        <v>589</v>
      </c>
      <c r="E1459">
        <v>21373</v>
      </c>
      <c r="F1459">
        <v>7574</v>
      </c>
      <c r="G1459">
        <v>12525</v>
      </c>
      <c r="H1459" s="3">
        <v>44199</v>
      </c>
      <c r="I1459" t="s">
        <v>612</v>
      </c>
      <c r="J1459" t="s">
        <v>619</v>
      </c>
      <c r="K1459">
        <v>1110166</v>
      </c>
      <c r="L1459" t="s">
        <v>389</v>
      </c>
    </row>
    <row r="1460" spans="1:12" x14ac:dyDescent="0.3">
      <c r="A1460" t="s">
        <v>2075</v>
      </c>
      <c r="B1460">
        <v>368</v>
      </c>
      <c r="C1460" t="s">
        <v>265</v>
      </c>
      <c r="D1460" t="s">
        <v>589</v>
      </c>
      <c r="E1460">
        <v>30760</v>
      </c>
      <c r="F1460">
        <v>16760</v>
      </c>
      <c r="G1460">
        <v>30850</v>
      </c>
      <c r="H1460" s="3">
        <v>42306</v>
      </c>
      <c r="I1460" t="s">
        <v>615</v>
      </c>
      <c r="J1460" t="s">
        <v>619</v>
      </c>
      <c r="K1460">
        <v>30179</v>
      </c>
      <c r="L1460" t="s">
        <v>272</v>
      </c>
    </row>
    <row r="1461" spans="1:12" x14ac:dyDescent="0.3">
      <c r="A1461" t="s">
        <v>2076</v>
      </c>
      <c r="B1461">
        <v>11</v>
      </c>
      <c r="C1461" t="s">
        <v>251</v>
      </c>
      <c r="D1461" t="s">
        <v>589</v>
      </c>
      <c r="E1461">
        <v>22550</v>
      </c>
      <c r="F1461">
        <v>26996</v>
      </c>
      <c r="G1461">
        <v>40929</v>
      </c>
      <c r="H1461" s="3">
        <v>45235</v>
      </c>
      <c r="I1461" t="s">
        <v>612</v>
      </c>
      <c r="J1461" t="s">
        <v>613</v>
      </c>
      <c r="K1461">
        <v>10068</v>
      </c>
      <c r="L1461" t="s">
        <v>319</v>
      </c>
    </row>
    <row r="1462" spans="1:12" x14ac:dyDescent="0.3">
      <c r="A1462" t="s">
        <v>2077</v>
      </c>
      <c r="B1462">
        <v>503</v>
      </c>
      <c r="C1462" t="s">
        <v>409</v>
      </c>
      <c r="D1462" t="s">
        <v>589</v>
      </c>
      <c r="E1462">
        <v>40949</v>
      </c>
      <c r="F1462">
        <v>16524</v>
      </c>
      <c r="G1462">
        <v>38294</v>
      </c>
      <c r="H1462" s="3">
        <v>44233</v>
      </c>
      <c r="I1462" t="s">
        <v>615</v>
      </c>
      <c r="J1462" t="s">
        <v>619</v>
      </c>
      <c r="K1462">
        <v>1030063</v>
      </c>
      <c r="L1462" t="s">
        <v>411</v>
      </c>
    </row>
    <row r="1463" spans="1:12" x14ac:dyDescent="0.3">
      <c r="A1463" t="s">
        <v>2078</v>
      </c>
      <c r="B1463">
        <v>245</v>
      </c>
      <c r="C1463" t="s">
        <v>502</v>
      </c>
      <c r="D1463" t="s">
        <v>573</v>
      </c>
      <c r="E1463">
        <v>40474</v>
      </c>
      <c r="F1463">
        <v>48455</v>
      </c>
      <c r="G1463">
        <v>18619</v>
      </c>
      <c r="H1463" s="3">
        <v>44689</v>
      </c>
      <c r="I1463" t="s">
        <v>612</v>
      </c>
      <c r="J1463" t="s">
        <v>613</v>
      </c>
      <c r="K1463">
        <v>610198</v>
      </c>
      <c r="L1463" t="s">
        <v>504</v>
      </c>
    </row>
    <row r="1464" spans="1:12" x14ac:dyDescent="0.3">
      <c r="A1464" t="s">
        <v>2079</v>
      </c>
      <c r="B1464">
        <v>903</v>
      </c>
      <c r="C1464" t="s">
        <v>324</v>
      </c>
      <c r="D1464" t="s">
        <v>573</v>
      </c>
      <c r="E1464">
        <v>29976</v>
      </c>
      <c r="F1464">
        <v>35083</v>
      </c>
      <c r="G1464">
        <v>10013</v>
      </c>
      <c r="H1464" s="3">
        <v>45242</v>
      </c>
      <c r="I1464" t="s">
        <v>612</v>
      </c>
      <c r="J1464" t="s">
        <v>613</v>
      </c>
      <c r="K1464">
        <v>710002</v>
      </c>
      <c r="L1464" t="s">
        <v>329</v>
      </c>
    </row>
    <row r="1465" spans="1:12" x14ac:dyDescent="0.3">
      <c r="A1465" t="s">
        <v>2080</v>
      </c>
      <c r="B1465">
        <v>959</v>
      </c>
      <c r="C1465" t="s">
        <v>422</v>
      </c>
      <c r="D1465" t="s">
        <v>573</v>
      </c>
      <c r="E1465">
        <v>14886</v>
      </c>
      <c r="F1465">
        <v>42413</v>
      </c>
      <c r="G1465">
        <v>35777</v>
      </c>
      <c r="H1465" s="3">
        <v>43438</v>
      </c>
      <c r="I1465" t="s">
        <v>615</v>
      </c>
      <c r="J1465" t="s">
        <v>613</v>
      </c>
      <c r="K1465">
        <v>120676</v>
      </c>
      <c r="L1465" t="s">
        <v>423</v>
      </c>
    </row>
    <row r="1466" spans="1:12" x14ac:dyDescent="0.3">
      <c r="A1466" t="s">
        <v>2081</v>
      </c>
      <c r="B1466">
        <v>581</v>
      </c>
      <c r="C1466" t="s">
        <v>488</v>
      </c>
      <c r="D1466" t="s">
        <v>589</v>
      </c>
      <c r="E1466">
        <v>39296</v>
      </c>
      <c r="F1466">
        <v>18260</v>
      </c>
      <c r="G1466">
        <v>22515</v>
      </c>
      <c r="H1466" s="3">
        <v>44366</v>
      </c>
      <c r="I1466" t="s">
        <v>617</v>
      </c>
      <c r="J1466" t="s">
        <v>619</v>
      </c>
      <c r="K1466">
        <v>740048</v>
      </c>
      <c r="L1466" t="s">
        <v>491</v>
      </c>
    </row>
    <row r="1467" spans="1:12" x14ac:dyDescent="0.3">
      <c r="A1467" t="s">
        <v>2082</v>
      </c>
      <c r="B1467">
        <v>557</v>
      </c>
      <c r="C1467" t="s">
        <v>386</v>
      </c>
      <c r="D1467" t="s">
        <v>573</v>
      </c>
      <c r="E1467">
        <v>40497</v>
      </c>
      <c r="F1467">
        <v>47775</v>
      </c>
      <c r="G1467">
        <v>44320</v>
      </c>
      <c r="H1467" s="3">
        <v>42901</v>
      </c>
      <c r="I1467" t="s">
        <v>612</v>
      </c>
      <c r="J1467" t="s">
        <v>619</v>
      </c>
      <c r="K1467">
        <v>1110166</v>
      </c>
      <c r="L1467" t="s">
        <v>389</v>
      </c>
    </row>
    <row r="1468" spans="1:12" x14ac:dyDescent="0.3">
      <c r="A1468" t="s">
        <v>2083</v>
      </c>
      <c r="B1468">
        <v>838</v>
      </c>
      <c r="C1468" t="s">
        <v>409</v>
      </c>
      <c r="D1468" t="s">
        <v>589</v>
      </c>
      <c r="E1468">
        <v>7075</v>
      </c>
      <c r="F1468">
        <v>19762</v>
      </c>
      <c r="G1468">
        <v>2670</v>
      </c>
      <c r="H1468" s="3">
        <v>43048</v>
      </c>
      <c r="I1468" t="s">
        <v>624</v>
      </c>
      <c r="J1468" t="s">
        <v>613</v>
      </c>
      <c r="K1468">
        <v>1030063</v>
      </c>
      <c r="L1468" t="s">
        <v>411</v>
      </c>
    </row>
    <row r="1469" spans="1:12" x14ac:dyDescent="0.3">
      <c r="A1469" t="s">
        <v>2084</v>
      </c>
      <c r="B1469">
        <v>50</v>
      </c>
      <c r="C1469" t="s">
        <v>545</v>
      </c>
      <c r="D1469" t="s">
        <v>573</v>
      </c>
      <c r="E1469">
        <v>28419</v>
      </c>
      <c r="F1469">
        <v>44871</v>
      </c>
      <c r="G1469">
        <v>15095</v>
      </c>
      <c r="H1469" s="3">
        <v>43920</v>
      </c>
      <c r="I1469" t="s">
        <v>615</v>
      </c>
      <c r="J1469" t="s">
        <v>619</v>
      </c>
      <c r="K1469">
        <v>850152</v>
      </c>
      <c r="L1469" t="s">
        <v>546</v>
      </c>
    </row>
    <row r="1470" spans="1:12" x14ac:dyDescent="0.3">
      <c r="A1470" t="s">
        <v>2085</v>
      </c>
      <c r="B1470">
        <v>671</v>
      </c>
      <c r="C1470" t="s">
        <v>280</v>
      </c>
      <c r="D1470" t="s">
        <v>589</v>
      </c>
      <c r="E1470">
        <v>8231</v>
      </c>
      <c r="F1470">
        <v>15369</v>
      </c>
      <c r="G1470">
        <v>5151</v>
      </c>
      <c r="H1470" s="3">
        <v>44976</v>
      </c>
      <c r="I1470" t="s">
        <v>624</v>
      </c>
      <c r="J1470" t="s">
        <v>613</v>
      </c>
      <c r="K1470">
        <v>50678</v>
      </c>
      <c r="L1470" t="s">
        <v>363</v>
      </c>
    </row>
    <row r="1471" spans="1:12" x14ac:dyDescent="0.3">
      <c r="A1471" t="s">
        <v>2086</v>
      </c>
      <c r="B1471">
        <v>208</v>
      </c>
      <c r="C1471" t="s">
        <v>350</v>
      </c>
      <c r="D1471" t="s">
        <v>573</v>
      </c>
      <c r="E1471">
        <v>18927</v>
      </c>
      <c r="F1471">
        <v>19018</v>
      </c>
      <c r="G1471">
        <v>25991</v>
      </c>
      <c r="H1471" s="3">
        <v>43819</v>
      </c>
      <c r="I1471" t="s">
        <v>624</v>
      </c>
      <c r="J1471" t="s">
        <v>613</v>
      </c>
      <c r="K1471">
        <v>700013</v>
      </c>
      <c r="L1471" t="s">
        <v>351</v>
      </c>
    </row>
    <row r="1472" spans="1:12" x14ac:dyDescent="0.3">
      <c r="A1472" t="s">
        <v>2087</v>
      </c>
      <c r="B1472">
        <v>253</v>
      </c>
      <c r="C1472" t="s">
        <v>471</v>
      </c>
      <c r="D1472" t="s">
        <v>573</v>
      </c>
      <c r="E1472">
        <v>29081</v>
      </c>
      <c r="F1472">
        <v>13631</v>
      </c>
      <c r="G1472">
        <v>43099</v>
      </c>
      <c r="H1472" s="3">
        <v>42425</v>
      </c>
      <c r="I1472" t="s">
        <v>612</v>
      </c>
      <c r="J1472" t="s">
        <v>613</v>
      </c>
      <c r="K1472">
        <v>570241</v>
      </c>
      <c r="L1472" t="s">
        <v>477</v>
      </c>
    </row>
    <row r="1473" spans="1:12" x14ac:dyDescent="0.3">
      <c r="A1473" t="s">
        <v>2088</v>
      </c>
      <c r="B1473">
        <v>523</v>
      </c>
      <c r="C1473" t="s">
        <v>529</v>
      </c>
      <c r="D1473" t="s">
        <v>573</v>
      </c>
      <c r="E1473">
        <v>3377</v>
      </c>
      <c r="F1473">
        <v>19675</v>
      </c>
      <c r="G1473">
        <v>5762</v>
      </c>
      <c r="H1473" s="3">
        <v>44872</v>
      </c>
      <c r="I1473" t="s">
        <v>624</v>
      </c>
      <c r="J1473" t="s">
        <v>613</v>
      </c>
      <c r="K1473">
        <v>210563</v>
      </c>
      <c r="L1473" t="s">
        <v>531</v>
      </c>
    </row>
    <row r="1474" spans="1:12" x14ac:dyDescent="0.3">
      <c r="A1474" t="s">
        <v>2089</v>
      </c>
      <c r="B1474">
        <v>557</v>
      </c>
      <c r="C1474" t="s">
        <v>249</v>
      </c>
      <c r="D1474" t="s">
        <v>573</v>
      </c>
      <c r="E1474">
        <v>33616</v>
      </c>
      <c r="F1474">
        <v>33992</v>
      </c>
      <c r="G1474">
        <v>26362</v>
      </c>
      <c r="H1474" s="3">
        <v>44876</v>
      </c>
      <c r="I1474" t="s">
        <v>615</v>
      </c>
      <c r="J1474" t="s">
        <v>619</v>
      </c>
      <c r="K1474">
        <v>910182</v>
      </c>
      <c r="L1474" t="s">
        <v>257</v>
      </c>
    </row>
    <row r="1475" spans="1:12" x14ac:dyDescent="0.3">
      <c r="A1475" t="s">
        <v>2090</v>
      </c>
      <c r="B1475">
        <v>314</v>
      </c>
      <c r="C1475" t="s">
        <v>251</v>
      </c>
      <c r="D1475" t="s">
        <v>573</v>
      </c>
      <c r="E1475">
        <v>42014</v>
      </c>
      <c r="F1475">
        <v>38801</v>
      </c>
      <c r="G1475">
        <v>24818</v>
      </c>
      <c r="H1475" s="3">
        <v>44690</v>
      </c>
      <c r="I1475" t="s">
        <v>617</v>
      </c>
      <c r="J1475" t="s">
        <v>613</v>
      </c>
      <c r="K1475">
        <v>10068</v>
      </c>
      <c r="L1475" t="s">
        <v>319</v>
      </c>
    </row>
    <row r="1476" spans="1:12" x14ac:dyDescent="0.3">
      <c r="A1476" t="s">
        <v>2091</v>
      </c>
      <c r="B1476">
        <v>380</v>
      </c>
      <c r="C1476" t="s">
        <v>505</v>
      </c>
      <c r="D1476" t="s">
        <v>573</v>
      </c>
      <c r="E1476">
        <v>34524</v>
      </c>
      <c r="F1476">
        <v>14889</v>
      </c>
      <c r="G1476">
        <v>9023</v>
      </c>
      <c r="H1476" s="3">
        <v>43687</v>
      </c>
      <c r="I1476" t="s">
        <v>615</v>
      </c>
      <c r="J1476" t="s">
        <v>619</v>
      </c>
      <c r="K1476">
        <v>380112</v>
      </c>
      <c r="L1476" t="s">
        <v>507</v>
      </c>
    </row>
    <row r="1477" spans="1:12" x14ac:dyDescent="0.3">
      <c r="A1477" t="s">
        <v>2092</v>
      </c>
      <c r="B1477">
        <v>436</v>
      </c>
      <c r="C1477" t="s">
        <v>422</v>
      </c>
      <c r="D1477" t="s">
        <v>573</v>
      </c>
      <c r="E1477">
        <v>30196</v>
      </c>
      <c r="F1477">
        <v>31142</v>
      </c>
      <c r="G1477">
        <v>37658</v>
      </c>
      <c r="H1477" s="3">
        <v>43677</v>
      </c>
      <c r="I1477" t="s">
        <v>612</v>
      </c>
      <c r="J1477" t="s">
        <v>613</v>
      </c>
      <c r="K1477">
        <v>120676</v>
      </c>
      <c r="L1477" t="s">
        <v>423</v>
      </c>
    </row>
    <row r="1478" spans="1:12" x14ac:dyDescent="0.3">
      <c r="A1478" t="s">
        <v>2093</v>
      </c>
      <c r="B1478">
        <v>220</v>
      </c>
      <c r="C1478" t="s">
        <v>523</v>
      </c>
      <c r="D1478" t="s">
        <v>589</v>
      </c>
      <c r="E1478">
        <v>21331</v>
      </c>
      <c r="F1478">
        <v>2023</v>
      </c>
      <c r="G1478">
        <v>31521</v>
      </c>
      <c r="H1478" s="3">
        <v>42115</v>
      </c>
      <c r="I1478" t="s">
        <v>624</v>
      </c>
      <c r="J1478" t="s">
        <v>613</v>
      </c>
      <c r="K1478">
        <v>800018</v>
      </c>
      <c r="L1478" t="s">
        <v>526</v>
      </c>
    </row>
    <row r="1479" spans="1:12" x14ac:dyDescent="0.3">
      <c r="A1479" t="s">
        <v>2094</v>
      </c>
      <c r="B1479">
        <v>388</v>
      </c>
      <c r="C1479" t="s">
        <v>354</v>
      </c>
      <c r="D1479" t="s">
        <v>573</v>
      </c>
      <c r="E1479">
        <v>26197</v>
      </c>
      <c r="F1479">
        <v>37046</v>
      </c>
      <c r="G1479">
        <v>25441</v>
      </c>
      <c r="H1479" s="3">
        <v>43902</v>
      </c>
      <c r="I1479" t="s">
        <v>612</v>
      </c>
      <c r="J1479" t="s">
        <v>619</v>
      </c>
      <c r="K1479">
        <v>70364</v>
      </c>
      <c r="L1479" t="s">
        <v>356</v>
      </c>
    </row>
    <row r="1480" spans="1:12" x14ac:dyDescent="0.3">
      <c r="A1480" t="s">
        <v>2095</v>
      </c>
      <c r="B1480">
        <v>489</v>
      </c>
      <c r="C1480" t="s">
        <v>233</v>
      </c>
      <c r="D1480" t="s">
        <v>589</v>
      </c>
      <c r="E1480">
        <v>43304</v>
      </c>
      <c r="F1480">
        <v>7292</v>
      </c>
      <c r="G1480">
        <v>31389</v>
      </c>
      <c r="H1480" s="3">
        <v>42465</v>
      </c>
      <c r="I1480" t="s">
        <v>612</v>
      </c>
      <c r="J1480" t="s">
        <v>619</v>
      </c>
      <c r="K1480">
        <v>100186</v>
      </c>
      <c r="L1480" t="s">
        <v>240</v>
      </c>
    </row>
    <row r="1481" spans="1:12" x14ac:dyDescent="0.3">
      <c r="A1481" t="s">
        <v>2096</v>
      </c>
      <c r="B1481">
        <v>793</v>
      </c>
      <c r="C1481" t="s">
        <v>265</v>
      </c>
      <c r="D1481" t="s">
        <v>573</v>
      </c>
      <c r="E1481">
        <v>7422</v>
      </c>
      <c r="F1481">
        <v>33010</v>
      </c>
      <c r="G1481">
        <v>43025</v>
      </c>
      <c r="H1481" s="3">
        <v>44322</v>
      </c>
      <c r="I1481" t="s">
        <v>624</v>
      </c>
      <c r="J1481" t="s">
        <v>613</v>
      </c>
      <c r="K1481">
        <v>30179</v>
      </c>
      <c r="L1481" t="s">
        <v>272</v>
      </c>
    </row>
    <row r="1482" spans="1:12" x14ac:dyDescent="0.3">
      <c r="A1482" t="s">
        <v>2097</v>
      </c>
      <c r="B1482">
        <v>503</v>
      </c>
      <c r="C1482" t="s">
        <v>481</v>
      </c>
      <c r="D1482" t="s">
        <v>589</v>
      </c>
      <c r="E1482">
        <v>9955</v>
      </c>
      <c r="F1482">
        <v>47548</v>
      </c>
      <c r="G1482">
        <v>22818</v>
      </c>
      <c r="H1482" s="3">
        <v>44924</v>
      </c>
      <c r="I1482" t="s">
        <v>617</v>
      </c>
      <c r="J1482" t="s">
        <v>613</v>
      </c>
      <c r="K1482">
        <v>1050013</v>
      </c>
      <c r="L1482" t="s">
        <v>482</v>
      </c>
    </row>
    <row r="1483" spans="1:12" x14ac:dyDescent="0.3">
      <c r="A1483" t="s">
        <v>2098</v>
      </c>
      <c r="B1483">
        <v>120</v>
      </c>
      <c r="C1483" t="s">
        <v>409</v>
      </c>
      <c r="D1483" t="s">
        <v>589</v>
      </c>
      <c r="E1483">
        <v>48783</v>
      </c>
      <c r="F1483">
        <v>13191</v>
      </c>
      <c r="G1483">
        <v>4478</v>
      </c>
      <c r="H1483" s="3">
        <v>45032</v>
      </c>
      <c r="I1483" t="s">
        <v>615</v>
      </c>
      <c r="J1483" t="s">
        <v>619</v>
      </c>
      <c r="K1483">
        <v>1030063</v>
      </c>
      <c r="L1483" t="s">
        <v>411</v>
      </c>
    </row>
    <row r="1484" spans="1:12" x14ac:dyDescent="0.3">
      <c r="A1484" t="s">
        <v>2099</v>
      </c>
      <c r="B1484">
        <v>579</v>
      </c>
      <c r="C1484" t="s">
        <v>350</v>
      </c>
      <c r="D1484" t="s">
        <v>573</v>
      </c>
      <c r="E1484">
        <v>24168</v>
      </c>
      <c r="F1484">
        <v>10504</v>
      </c>
      <c r="G1484">
        <v>30615</v>
      </c>
      <c r="H1484" s="3">
        <v>43544</v>
      </c>
      <c r="I1484" t="s">
        <v>612</v>
      </c>
      <c r="J1484" t="s">
        <v>613</v>
      </c>
      <c r="K1484">
        <v>700013</v>
      </c>
      <c r="L1484" t="s">
        <v>351</v>
      </c>
    </row>
    <row r="1485" spans="1:12" x14ac:dyDescent="0.3">
      <c r="A1485" t="s">
        <v>2100</v>
      </c>
      <c r="B1485">
        <v>699</v>
      </c>
      <c r="C1485" t="s">
        <v>350</v>
      </c>
      <c r="D1485" t="s">
        <v>573</v>
      </c>
      <c r="E1485">
        <v>42368</v>
      </c>
      <c r="F1485">
        <v>48427</v>
      </c>
      <c r="G1485">
        <v>4379</v>
      </c>
      <c r="H1485" s="3">
        <v>42685</v>
      </c>
      <c r="I1485" t="s">
        <v>612</v>
      </c>
      <c r="J1485" t="s">
        <v>619</v>
      </c>
      <c r="K1485">
        <v>700013</v>
      </c>
      <c r="L1485" t="s">
        <v>351</v>
      </c>
    </row>
    <row r="1486" spans="1:12" x14ac:dyDescent="0.3">
      <c r="A1486" t="s">
        <v>2101</v>
      </c>
      <c r="B1486">
        <v>299</v>
      </c>
      <c r="C1486" t="s">
        <v>249</v>
      </c>
      <c r="D1486" t="s">
        <v>598</v>
      </c>
      <c r="E1486">
        <v>9564</v>
      </c>
      <c r="F1486">
        <v>25889</v>
      </c>
      <c r="G1486">
        <v>30221</v>
      </c>
      <c r="H1486" s="3">
        <v>42259</v>
      </c>
      <c r="I1486" t="s">
        <v>615</v>
      </c>
      <c r="J1486" t="s">
        <v>613</v>
      </c>
      <c r="K1486">
        <v>910182</v>
      </c>
      <c r="L1486" t="s">
        <v>257</v>
      </c>
    </row>
    <row r="1487" spans="1:12" x14ac:dyDescent="0.3">
      <c r="A1487" t="s">
        <v>2102</v>
      </c>
      <c r="B1487">
        <v>698</v>
      </c>
      <c r="C1487" t="s">
        <v>519</v>
      </c>
      <c r="D1487" t="s">
        <v>589</v>
      </c>
      <c r="E1487">
        <v>31640</v>
      </c>
      <c r="F1487">
        <v>43926</v>
      </c>
      <c r="G1487">
        <v>39993</v>
      </c>
      <c r="H1487" s="3">
        <v>44636</v>
      </c>
      <c r="I1487" t="s">
        <v>624</v>
      </c>
      <c r="J1487" t="s">
        <v>619</v>
      </c>
      <c r="K1487">
        <v>1550006</v>
      </c>
      <c r="L1487" t="s">
        <v>521</v>
      </c>
    </row>
    <row r="1488" spans="1:12" x14ac:dyDescent="0.3">
      <c r="A1488" t="s">
        <v>2103</v>
      </c>
      <c r="B1488">
        <v>508</v>
      </c>
      <c r="C1488" t="s">
        <v>243</v>
      </c>
      <c r="D1488" t="s">
        <v>596</v>
      </c>
      <c r="E1488">
        <v>45705</v>
      </c>
      <c r="F1488">
        <v>48311</v>
      </c>
      <c r="G1488">
        <v>32572</v>
      </c>
      <c r="H1488" s="3">
        <v>43684</v>
      </c>
      <c r="I1488" t="s">
        <v>612</v>
      </c>
      <c r="J1488" t="s">
        <v>619</v>
      </c>
      <c r="K1488">
        <v>160051</v>
      </c>
      <c r="L1488" t="s">
        <v>245</v>
      </c>
    </row>
    <row r="1489" spans="1:12" x14ac:dyDescent="0.3">
      <c r="A1489" t="s">
        <v>2104</v>
      </c>
      <c r="B1489">
        <v>735</v>
      </c>
      <c r="C1489" t="s">
        <v>386</v>
      </c>
      <c r="D1489" t="s">
        <v>573</v>
      </c>
      <c r="E1489">
        <v>45724</v>
      </c>
      <c r="F1489">
        <v>20963</v>
      </c>
      <c r="G1489">
        <v>17491</v>
      </c>
      <c r="H1489" s="3">
        <v>42363</v>
      </c>
      <c r="I1489" t="s">
        <v>615</v>
      </c>
      <c r="J1489" t="s">
        <v>619</v>
      </c>
      <c r="K1489">
        <v>1110166</v>
      </c>
      <c r="L1489" t="s">
        <v>389</v>
      </c>
    </row>
    <row r="1490" spans="1:12" x14ac:dyDescent="0.3">
      <c r="A1490" t="s">
        <v>2105</v>
      </c>
      <c r="B1490">
        <v>843</v>
      </c>
      <c r="C1490" t="s">
        <v>344</v>
      </c>
      <c r="D1490" t="s">
        <v>573</v>
      </c>
      <c r="E1490">
        <v>31225</v>
      </c>
      <c r="F1490">
        <v>24136</v>
      </c>
      <c r="G1490">
        <v>39518</v>
      </c>
      <c r="H1490" s="3">
        <v>42127</v>
      </c>
      <c r="I1490" t="s">
        <v>615</v>
      </c>
      <c r="J1490" t="s">
        <v>619</v>
      </c>
      <c r="K1490">
        <v>910020</v>
      </c>
      <c r="L1490" t="s">
        <v>346</v>
      </c>
    </row>
    <row r="1491" spans="1:12" x14ac:dyDescent="0.3">
      <c r="A1491" t="s">
        <v>2106</v>
      </c>
      <c r="B1491">
        <v>698</v>
      </c>
      <c r="C1491" t="s">
        <v>246</v>
      </c>
      <c r="D1491" t="s">
        <v>573</v>
      </c>
      <c r="E1491">
        <v>35329</v>
      </c>
      <c r="F1491">
        <v>46303</v>
      </c>
      <c r="G1491">
        <v>18489</v>
      </c>
      <c r="H1491" s="3">
        <v>44140</v>
      </c>
      <c r="I1491" t="s">
        <v>612</v>
      </c>
      <c r="J1491" t="s">
        <v>619</v>
      </c>
      <c r="K1491">
        <v>110159</v>
      </c>
      <c r="L1491" t="s">
        <v>248</v>
      </c>
    </row>
    <row r="1492" spans="1:12" x14ac:dyDescent="0.3">
      <c r="A1492" t="s">
        <v>2107</v>
      </c>
      <c r="B1492">
        <v>941</v>
      </c>
      <c r="C1492" t="s">
        <v>246</v>
      </c>
      <c r="D1492" t="s">
        <v>573</v>
      </c>
      <c r="E1492">
        <v>27635</v>
      </c>
      <c r="F1492">
        <v>6517</v>
      </c>
      <c r="G1492">
        <v>23141</v>
      </c>
      <c r="H1492" s="3">
        <v>43431</v>
      </c>
      <c r="I1492" t="s">
        <v>612</v>
      </c>
      <c r="J1492" t="s">
        <v>619</v>
      </c>
      <c r="K1492">
        <v>110159</v>
      </c>
      <c r="L1492" t="s">
        <v>248</v>
      </c>
    </row>
    <row r="1493" spans="1:12" x14ac:dyDescent="0.3">
      <c r="A1493" t="s">
        <v>2108</v>
      </c>
      <c r="B1493">
        <v>135</v>
      </c>
      <c r="C1493" t="s">
        <v>386</v>
      </c>
      <c r="D1493" t="s">
        <v>573</v>
      </c>
      <c r="E1493">
        <v>8122</v>
      </c>
      <c r="F1493">
        <v>21211</v>
      </c>
      <c r="G1493">
        <v>42885</v>
      </c>
      <c r="H1493" s="3">
        <v>44227</v>
      </c>
      <c r="I1493" t="s">
        <v>615</v>
      </c>
      <c r="J1493" t="s">
        <v>619</v>
      </c>
      <c r="K1493">
        <v>1110166</v>
      </c>
      <c r="L1493" t="s">
        <v>389</v>
      </c>
    </row>
    <row r="1494" spans="1:12" x14ac:dyDescent="0.3">
      <c r="A1494" t="s">
        <v>2109</v>
      </c>
      <c r="B1494">
        <v>772</v>
      </c>
      <c r="C1494" t="s">
        <v>509</v>
      </c>
      <c r="D1494" t="s">
        <v>573</v>
      </c>
      <c r="E1494">
        <v>22908</v>
      </c>
      <c r="F1494">
        <v>29109</v>
      </c>
      <c r="G1494">
        <v>40395</v>
      </c>
      <c r="H1494" s="3">
        <v>43066</v>
      </c>
      <c r="I1494" t="s">
        <v>615</v>
      </c>
      <c r="J1494" t="s">
        <v>619</v>
      </c>
      <c r="K1494">
        <v>520376</v>
      </c>
      <c r="L1494" t="s">
        <v>512</v>
      </c>
    </row>
    <row r="1495" spans="1:12" x14ac:dyDescent="0.3">
      <c r="A1495" t="s">
        <v>2110</v>
      </c>
      <c r="B1495">
        <v>16</v>
      </c>
      <c r="C1495" t="s">
        <v>422</v>
      </c>
      <c r="D1495" t="s">
        <v>587</v>
      </c>
      <c r="E1495">
        <v>2026</v>
      </c>
      <c r="F1495">
        <v>18273</v>
      </c>
      <c r="G1495">
        <v>25924</v>
      </c>
      <c r="H1495" s="3">
        <v>43579</v>
      </c>
      <c r="I1495" t="s">
        <v>612</v>
      </c>
      <c r="J1495" t="s">
        <v>613</v>
      </c>
      <c r="K1495">
        <v>120676</v>
      </c>
      <c r="L1495" t="s">
        <v>423</v>
      </c>
    </row>
    <row r="1496" spans="1:12" x14ac:dyDescent="0.3">
      <c r="A1496" t="s">
        <v>2111</v>
      </c>
      <c r="B1496">
        <v>551</v>
      </c>
      <c r="C1496" t="s">
        <v>350</v>
      </c>
      <c r="D1496" t="s">
        <v>573</v>
      </c>
      <c r="E1496">
        <v>25308</v>
      </c>
      <c r="F1496">
        <v>24597</v>
      </c>
      <c r="G1496">
        <v>29344</v>
      </c>
      <c r="H1496" s="3">
        <v>42141</v>
      </c>
      <c r="I1496" t="s">
        <v>612</v>
      </c>
      <c r="J1496" t="s">
        <v>619</v>
      </c>
      <c r="K1496">
        <v>700013</v>
      </c>
      <c r="L1496" t="s">
        <v>351</v>
      </c>
    </row>
    <row r="1497" spans="1:12" x14ac:dyDescent="0.3">
      <c r="A1497" t="s">
        <v>2112</v>
      </c>
      <c r="B1497">
        <v>287</v>
      </c>
      <c r="C1497" t="s">
        <v>502</v>
      </c>
      <c r="D1497" t="s">
        <v>573</v>
      </c>
      <c r="E1497">
        <v>40334</v>
      </c>
      <c r="F1497">
        <v>20925</v>
      </c>
      <c r="G1497">
        <v>4835</v>
      </c>
      <c r="H1497" s="3">
        <v>42392</v>
      </c>
      <c r="I1497" t="s">
        <v>615</v>
      </c>
      <c r="J1497" t="s">
        <v>619</v>
      </c>
      <c r="K1497">
        <v>610198</v>
      </c>
      <c r="L1497" t="s">
        <v>504</v>
      </c>
    </row>
    <row r="1498" spans="1:12" x14ac:dyDescent="0.3">
      <c r="A1498" t="s">
        <v>2113</v>
      </c>
      <c r="B1498">
        <v>39</v>
      </c>
      <c r="C1498" t="s">
        <v>344</v>
      </c>
      <c r="D1498" t="s">
        <v>589</v>
      </c>
      <c r="E1498">
        <v>4594</v>
      </c>
      <c r="F1498">
        <v>40833</v>
      </c>
      <c r="G1498">
        <v>40048</v>
      </c>
      <c r="H1498" s="3">
        <v>44672</v>
      </c>
      <c r="I1498" t="s">
        <v>615</v>
      </c>
      <c r="J1498" t="s">
        <v>613</v>
      </c>
      <c r="K1498">
        <v>910020</v>
      </c>
      <c r="L1498" t="s">
        <v>346</v>
      </c>
    </row>
    <row r="1499" spans="1:12" x14ac:dyDescent="0.3">
      <c r="A1499" t="s">
        <v>2114</v>
      </c>
      <c r="B1499">
        <v>429</v>
      </c>
      <c r="C1499" t="s">
        <v>324</v>
      </c>
      <c r="D1499" t="s">
        <v>589</v>
      </c>
      <c r="E1499">
        <v>15797</v>
      </c>
      <c r="F1499">
        <v>14651</v>
      </c>
      <c r="G1499">
        <v>16955</v>
      </c>
      <c r="H1499" s="3">
        <v>43892</v>
      </c>
      <c r="I1499" t="s">
        <v>612</v>
      </c>
      <c r="J1499" t="s">
        <v>619</v>
      </c>
      <c r="K1499">
        <v>710002</v>
      </c>
      <c r="L1499" t="s">
        <v>329</v>
      </c>
    </row>
    <row r="1500" spans="1:12" x14ac:dyDescent="0.3">
      <c r="A1500" t="s">
        <v>2115</v>
      </c>
      <c r="B1500">
        <v>8</v>
      </c>
      <c r="C1500" t="s">
        <v>265</v>
      </c>
      <c r="D1500" t="s">
        <v>573</v>
      </c>
      <c r="E1500">
        <v>12430</v>
      </c>
      <c r="F1500">
        <v>33542</v>
      </c>
      <c r="G1500">
        <v>9374</v>
      </c>
      <c r="H1500" s="3">
        <v>43705</v>
      </c>
      <c r="I1500" t="s">
        <v>612</v>
      </c>
      <c r="J1500" t="s">
        <v>619</v>
      </c>
      <c r="K1500">
        <v>30179</v>
      </c>
      <c r="L1500" t="s">
        <v>272</v>
      </c>
    </row>
    <row r="1501" spans="1:12" x14ac:dyDescent="0.3">
      <c r="A1501" t="s">
        <v>2116</v>
      </c>
      <c r="B1501">
        <v>936</v>
      </c>
      <c r="C1501" t="s">
        <v>468</v>
      </c>
      <c r="D1501" t="s">
        <v>589</v>
      </c>
      <c r="E1501">
        <v>35183</v>
      </c>
      <c r="F1501">
        <v>25142</v>
      </c>
      <c r="G1501">
        <v>24993</v>
      </c>
      <c r="H1501" s="3">
        <v>43187</v>
      </c>
      <c r="I1501" t="s">
        <v>615</v>
      </c>
      <c r="J1501" t="s">
        <v>613</v>
      </c>
      <c r="K1501">
        <v>630081</v>
      </c>
      <c r="L1501" t="s">
        <v>470</v>
      </c>
    </row>
    <row r="1502" spans="1:12" x14ac:dyDescent="0.3">
      <c r="A1502" t="s">
        <v>2117</v>
      </c>
      <c r="B1502">
        <v>744</v>
      </c>
      <c r="C1502" t="s">
        <v>265</v>
      </c>
      <c r="D1502" t="s">
        <v>587</v>
      </c>
      <c r="E1502">
        <v>29232</v>
      </c>
      <c r="F1502">
        <v>19359</v>
      </c>
      <c r="G1502">
        <v>44604</v>
      </c>
      <c r="H1502" s="3">
        <v>42842</v>
      </c>
      <c r="I1502" t="s">
        <v>624</v>
      </c>
      <c r="J1502" t="s">
        <v>619</v>
      </c>
      <c r="K1502">
        <v>30179</v>
      </c>
      <c r="L1502" t="s">
        <v>272</v>
      </c>
    </row>
    <row r="1503" spans="1:12" x14ac:dyDescent="0.3">
      <c r="A1503" t="s">
        <v>2118</v>
      </c>
      <c r="B1503">
        <v>30</v>
      </c>
      <c r="C1503" t="s">
        <v>471</v>
      </c>
      <c r="D1503" t="s">
        <v>573</v>
      </c>
      <c r="E1503">
        <v>21266</v>
      </c>
      <c r="F1503">
        <v>49707</v>
      </c>
      <c r="G1503">
        <v>21985</v>
      </c>
      <c r="H1503" s="3">
        <v>42906</v>
      </c>
      <c r="I1503" t="s">
        <v>612</v>
      </c>
      <c r="J1503" t="s">
        <v>613</v>
      </c>
      <c r="K1503">
        <v>570241</v>
      </c>
      <c r="L1503" t="s">
        <v>477</v>
      </c>
    </row>
    <row r="1504" spans="1:12" x14ac:dyDescent="0.3">
      <c r="A1504" t="s">
        <v>2119</v>
      </c>
      <c r="B1504">
        <v>286</v>
      </c>
      <c r="C1504" t="s">
        <v>246</v>
      </c>
      <c r="D1504" t="s">
        <v>573</v>
      </c>
      <c r="E1504">
        <v>43346</v>
      </c>
      <c r="F1504">
        <v>46527</v>
      </c>
      <c r="G1504">
        <v>43249</v>
      </c>
      <c r="H1504" s="3">
        <v>43906</v>
      </c>
      <c r="I1504" t="s">
        <v>612</v>
      </c>
      <c r="J1504" t="s">
        <v>613</v>
      </c>
      <c r="K1504">
        <v>110159</v>
      </c>
      <c r="L1504" t="s">
        <v>248</v>
      </c>
    </row>
    <row r="1505" spans="1:12" x14ac:dyDescent="0.3">
      <c r="A1505" t="s">
        <v>2120</v>
      </c>
      <c r="B1505">
        <v>890</v>
      </c>
      <c r="C1505" t="s">
        <v>265</v>
      </c>
      <c r="D1505" t="s">
        <v>589</v>
      </c>
      <c r="E1505">
        <v>15067</v>
      </c>
      <c r="F1505">
        <v>42877</v>
      </c>
      <c r="G1505">
        <v>24132</v>
      </c>
      <c r="H1505" s="3">
        <v>43411</v>
      </c>
      <c r="I1505" t="s">
        <v>615</v>
      </c>
      <c r="J1505" t="s">
        <v>613</v>
      </c>
      <c r="K1505">
        <v>30179</v>
      </c>
      <c r="L1505" t="s">
        <v>272</v>
      </c>
    </row>
    <row r="1506" spans="1:12" x14ac:dyDescent="0.3">
      <c r="A1506" t="s">
        <v>2121</v>
      </c>
      <c r="B1506">
        <v>828</v>
      </c>
      <c r="C1506" t="s">
        <v>409</v>
      </c>
      <c r="D1506" t="s">
        <v>573</v>
      </c>
      <c r="E1506">
        <v>2220</v>
      </c>
      <c r="F1506">
        <v>4483</v>
      </c>
      <c r="G1506">
        <v>9756</v>
      </c>
      <c r="H1506" s="3">
        <v>44692</v>
      </c>
      <c r="I1506" t="s">
        <v>624</v>
      </c>
      <c r="J1506" t="s">
        <v>619</v>
      </c>
      <c r="K1506">
        <v>1030063</v>
      </c>
      <c r="L1506" t="s">
        <v>411</v>
      </c>
    </row>
    <row r="1507" spans="1:12" x14ac:dyDescent="0.3">
      <c r="A1507" t="s">
        <v>2122</v>
      </c>
      <c r="B1507">
        <v>681</v>
      </c>
      <c r="C1507" t="s">
        <v>386</v>
      </c>
      <c r="D1507" t="s">
        <v>573</v>
      </c>
      <c r="E1507">
        <v>44764</v>
      </c>
      <c r="F1507">
        <v>38731</v>
      </c>
      <c r="G1507">
        <v>40082</v>
      </c>
      <c r="H1507" s="3">
        <v>42438</v>
      </c>
      <c r="I1507" t="s">
        <v>617</v>
      </c>
      <c r="J1507" t="s">
        <v>613</v>
      </c>
      <c r="K1507">
        <v>1110166</v>
      </c>
      <c r="L1507" t="s">
        <v>389</v>
      </c>
    </row>
    <row r="1508" spans="1:12" x14ac:dyDescent="0.3">
      <c r="A1508" t="s">
        <v>2123</v>
      </c>
      <c r="B1508">
        <v>898</v>
      </c>
      <c r="C1508" t="s">
        <v>350</v>
      </c>
      <c r="D1508" t="s">
        <v>573</v>
      </c>
      <c r="E1508">
        <v>38382</v>
      </c>
      <c r="F1508">
        <v>19989</v>
      </c>
      <c r="G1508">
        <v>35233</v>
      </c>
      <c r="H1508" s="3">
        <v>43833</v>
      </c>
      <c r="I1508" t="s">
        <v>624</v>
      </c>
      <c r="J1508" t="s">
        <v>619</v>
      </c>
      <c r="K1508">
        <v>700013</v>
      </c>
      <c r="L1508" t="s">
        <v>351</v>
      </c>
    </row>
    <row r="1509" spans="1:12" x14ac:dyDescent="0.3">
      <c r="A1509" t="s">
        <v>2124</v>
      </c>
      <c r="B1509">
        <v>224</v>
      </c>
      <c r="C1509" t="s">
        <v>294</v>
      </c>
      <c r="D1509" t="s">
        <v>573</v>
      </c>
      <c r="E1509">
        <v>17375</v>
      </c>
      <c r="F1509">
        <v>37510</v>
      </c>
      <c r="G1509">
        <v>41777</v>
      </c>
      <c r="H1509" s="3">
        <v>42664</v>
      </c>
      <c r="I1509" t="s">
        <v>612</v>
      </c>
      <c r="J1509" t="s">
        <v>619</v>
      </c>
      <c r="K1509">
        <v>90149</v>
      </c>
      <c r="L1509" t="s">
        <v>296</v>
      </c>
    </row>
    <row r="1510" spans="1:12" x14ac:dyDescent="0.3">
      <c r="A1510" t="s">
        <v>2125</v>
      </c>
      <c r="B1510">
        <v>950</v>
      </c>
      <c r="C1510" t="s">
        <v>386</v>
      </c>
      <c r="D1510" t="s">
        <v>589</v>
      </c>
      <c r="E1510">
        <v>27323</v>
      </c>
      <c r="F1510">
        <v>10022</v>
      </c>
      <c r="G1510">
        <v>37109</v>
      </c>
      <c r="H1510" s="3">
        <v>42947</v>
      </c>
      <c r="I1510" t="s">
        <v>615</v>
      </c>
      <c r="J1510" t="s">
        <v>619</v>
      </c>
      <c r="K1510">
        <v>1110166</v>
      </c>
      <c r="L1510" t="s">
        <v>389</v>
      </c>
    </row>
    <row r="1511" spans="1:12" x14ac:dyDescent="0.3">
      <c r="A1511" t="s">
        <v>2126</v>
      </c>
      <c r="B1511">
        <v>654</v>
      </c>
      <c r="C1511" t="s">
        <v>409</v>
      </c>
      <c r="D1511" t="s">
        <v>601</v>
      </c>
      <c r="E1511">
        <v>42592</v>
      </c>
      <c r="F1511">
        <v>36677</v>
      </c>
      <c r="G1511">
        <v>35055</v>
      </c>
      <c r="H1511" s="3">
        <v>44297</v>
      </c>
      <c r="I1511" t="s">
        <v>615</v>
      </c>
      <c r="J1511" t="s">
        <v>613</v>
      </c>
      <c r="K1511">
        <v>1030063</v>
      </c>
      <c r="L1511" t="s">
        <v>411</v>
      </c>
    </row>
    <row r="1512" spans="1:12" x14ac:dyDescent="0.3">
      <c r="A1512" t="s">
        <v>2127</v>
      </c>
      <c r="B1512">
        <v>5</v>
      </c>
      <c r="C1512" t="s">
        <v>273</v>
      </c>
      <c r="D1512" t="s">
        <v>573</v>
      </c>
      <c r="E1512">
        <v>19074</v>
      </c>
      <c r="F1512">
        <v>2016</v>
      </c>
      <c r="G1512">
        <v>39488</v>
      </c>
      <c r="H1512" s="3">
        <v>42627</v>
      </c>
      <c r="I1512" t="s">
        <v>615</v>
      </c>
      <c r="J1512" t="s">
        <v>619</v>
      </c>
      <c r="K1512">
        <v>80001</v>
      </c>
      <c r="L1512" t="s">
        <v>275</v>
      </c>
    </row>
    <row r="1513" spans="1:12" x14ac:dyDescent="0.3">
      <c r="A1513" t="s">
        <v>2128</v>
      </c>
      <c r="B1513">
        <v>676</v>
      </c>
      <c r="C1513" t="s">
        <v>354</v>
      </c>
      <c r="D1513" t="s">
        <v>573</v>
      </c>
      <c r="E1513">
        <v>3002</v>
      </c>
      <c r="F1513">
        <v>38976</v>
      </c>
      <c r="G1513">
        <v>43040</v>
      </c>
      <c r="H1513" s="3">
        <v>43841</v>
      </c>
      <c r="I1513" t="s">
        <v>624</v>
      </c>
      <c r="J1513" t="s">
        <v>613</v>
      </c>
      <c r="K1513">
        <v>70364</v>
      </c>
      <c r="L1513" t="s">
        <v>356</v>
      </c>
    </row>
    <row r="1514" spans="1:12" x14ac:dyDescent="0.3">
      <c r="A1514" t="s">
        <v>2129</v>
      </c>
      <c r="B1514">
        <v>624</v>
      </c>
      <c r="C1514" t="s">
        <v>461</v>
      </c>
      <c r="D1514" t="s">
        <v>573</v>
      </c>
      <c r="E1514">
        <v>34900</v>
      </c>
      <c r="F1514">
        <v>23599</v>
      </c>
      <c r="G1514">
        <v>22227</v>
      </c>
      <c r="H1514" s="3">
        <v>43916</v>
      </c>
      <c r="I1514" t="s">
        <v>617</v>
      </c>
      <c r="J1514" t="s">
        <v>613</v>
      </c>
      <c r="K1514">
        <v>440052</v>
      </c>
      <c r="L1514" t="s">
        <v>467</v>
      </c>
    </row>
    <row r="1515" spans="1:12" x14ac:dyDescent="0.3">
      <c r="A1515" t="s">
        <v>2130</v>
      </c>
      <c r="B1515">
        <v>693</v>
      </c>
      <c r="C1515" t="s">
        <v>310</v>
      </c>
      <c r="D1515" t="s">
        <v>573</v>
      </c>
      <c r="E1515">
        <v>45858</v>
      </c>
      <c r="F1515">
        <v>9700</v>
      </c>
      <c r="G1515">
        <v>20975</v>
      </c>
      <c r="H1515" s="3">
        <v>44660</v>
      </c>
      <c r="I1515" t="s">
        <v>612</v>
      </c>
      <c r="J1515" t="s">
        <v>613</v>
      </c>
      <c r="K1515">
        <v>140056</v>
      </c>
      <c r="L1515" t="s">
        <v>312</v>
      </c>
    </row>
    <row r="1516" spans="1:12" x14ac:dyDescent="0.3">
      <c r="A1516" t="s">
        <v>2131</v>
      </c>
      <c r="B1516">
        <v>719</v>
      </c>
      <c r="C1516" t="s">
        <v>422</v>
      </c>
      <c r="D1516" t="s">
        <v>573</v>
      </c>
      <c r="E1516">
        <v>30548</v>
      </c>
      <c r="F1516">
        <v>23989</v>
      </c>
      <c r="G1516">
        <v>32573</v>
      </c>
      <c r="H1516" s="3">
        <v>43346</v>
      </c>
      <c r="I1516" t="s">
        <v>615</v>
      </c>
      <c r="J1516" t="s">
        <v>619</v>
      </c>
      <c r="K1516">
        <v>120676</v>
      </c>
      <c r="L1516" t="s">
        <v>423</v>
      </c>
    </row>
    <row r="1517" spans="1:12" x14ac:dyDescent="0.3">
      <c r="A1517" t="s">
        <v>2132</v>
      </c>
      <c r="B1517">
        <v>892</v>
      </c>
      <c r="C1517" t="s">
        <v>350</v>
      </c>
      <c r="D1517" t="s">
        <v>589</v>
      </c>
      <c r="E1517">
        <v>8502</v>
      </c>
      <c r="F1517">
        <v>22452</v>
      </c>
      <c r="G1517">
        <v>31155</v>
      </c>
      <c r="H1517" s="3">
        <v>43037</v>
      </c>
      <c r="I1517" t="s">
        <v>624</v>
      </c>
      <c r="J1517" t="s">
        <v>619</v>
      </c>
      <c r="K1517">
        <v>700013</v>
      </c>
      <c r="L1517" t="s">
        <v>351</v>
      </c>
    </row>
    <row r="1518" spans="1:12" x14ac:dyDescent="0.3">
      <c r="A1518" t="s">
        <v>2133</v>
      </c>
      <c r="B1518">
        <v>427</v>
      </c>
      <c r="C1518" t="s">
        <v>350</v>
      </c>
      <c r="D1518" t="s">
        <v>573</v>
      </c>
      <c r="E1518">
        <v>29967</v>
      </c>
      <c r="F1518">
        <v>4451</v>
      </c>
      <c r="G1518">
        <v>35629</v>
      </c>
      <c r="H1518" s="3">
        <v>43338</v>
      </c>
      <c r="I1518" t="s">
        <v>624</v>
      </c>
      <c r="J1518" t="s">
        <v>613</v>
      </c>
      <c r="K1518">
        <v>700013</v>
      </c>
      <c r="L1518" t="s">
        <v>351</v>
      </c>
    </row>
    <row r="1519" spans="1:12" x14ac:dyDescent="0.3">
      <c r="A1519" t="s">
        <v>2134</v>
      </c>
      <c r="B1519">
        <v>633</v>
      </c>
      <c r="C1519" t="s">
        <v>310</v>
      </c>
      <c r="D1519" t="s">
        <v>573</v>
      </c>
      <c r="E1519">
        <v>19720</v>
      </c>
      <c r="F1519">
        <v>23358</v>
      </c>
      <c r="G1519">
        <v>10483</v>
      </c>
      <c r="H1519" s="3">
        <v>45287</v>
      </c>
      <c r="I1519" t="s">
        <v>615</v>
      </c>
      <c r="J1519" t="s">
        <v>613</v>
      </c>
      <c r="K1519">
        <v>140056</v>
      </c>
      <c r="L1519" t="s">
        <v>312</v>
      </c>
    </row>
    <row r="1520" spans="1:12" x14ac:dyDescent="0.3">
      <c r="A1520" t="s">
        <v>2135</v>
      </c>
      <c r="B1520">
        <v>48</v>
      </c>
      <c r="C1520" t="s">
        <v>350</v>
      </c>
      <c r="D1520" t="s">
        <v>601</v>
      </c>
      <c r="E1520">
        <v>45357</v>
      </c>
      <c r="F1520">
        <v>21592</v>
      </c>
      <c r="G1520">
        <v>2726</v>
      </c>
      <c r="H1520" s="3">
        <v>43490</v>
      </c>
      <c r="I1520" t="s">
        <v>612</v>
      </c>
      <c r="J1520" t="s">
        <v>613</v>
      </c>
      <c r="K1520">
        <v>700013</v>
      </c>
      <c r="L1520" t="s">
        <v>351</v>
      </c>
    </row>
    <row r="1521" spans="1:12" x14ac:dyDescent="0.3">
      <c r="A1521" t="s">
        <v>2136</v>
      </c>
      <c r="B1521">
        <v>646</v>
      </c>
      <c r="C1521" t="s">
        <v>350</v>
      </c>
      <c r="D1521" t="s">
        <v>589</v>
      </c>
      <c r="E1521">
        <v>48136</v>
      </c>
      <c r="F1521">
        <v>40323</v>
      </c>
      <c r="G1521">
        <v>20439</v>
      </c>
      <c r="H1521" s="3">
        <v>43452</v>
      </c>
      <c r="I1521" t="s">
        <v>615</v>
      </c>
      <c r="J1521" t="s">
        <v>619</v>
      </c>
      <c r="K1521">
        <v>700013</v>
      </c>
      <c r="L1521" t="s">
        <v>351</v>
      </c>
    </row>
    <row r="1522" spans="1:12" x14ac:dyDescent="0.3">
      <c r="A1522" t="s">
        <v>2137</v>
      </c>
      <c r="B1522">
        <v>496</v>
      </c>
      <c r="C1522" t="s">
        <v>481</v>
      </c>
      <c r="D1522" t="s">
        <v>573</v>
      </c>
      <c r="E1522">
        <v>46027</v>
      </c>
      <c r="F1522">
        <v>46632</v>
      </c>
      <c r="G1522">
        <v>24367</v>
      </c>
      <c r="H1522" s="3">
        <v>42749</v>
      </c>
      <c r="I1522" t="s">
        <v>624</v>
      </c>
      <c r="J1522" t="s">
        <v>619</v>
      </c>
      <c r="K1522">
        <v>1050013</v>
      </c>
      <c r="L1522" t="s">
        <v>482</v>
      </c>
    </row>
    <row r="1523" spans="1:12" x14ac:dyDescent="0.3">
      <c r="A1523" t="s">
        <v>2138</v>
      </c>
      <c r="B1523">
        <v>784</v>
      </c>
      <c r="C1523" t="s">
        <v>516</v>
      </c>
      <c r="D1523" t="s">
        <v>573</v>
      </c>
      <c r="E1523">
        <v>38137</v>
      </c>
      <c r="F1523">
        <v>33996</v>
      </c>
      <c r="G1523">
        <v>22410</v>
      </c>
      <c r="H1523" s="3">
        <v>42272</v>
      </c>
      <c r="I1523" t="s">
        <v>612</v>
      </c>
      <c r="J1523" t="s">
        <v>619</v>
      </c>
      <c r="K1523">
        <v>1320004</v>
      </c>
      <c r="L1523" t="s">
        <v>518</v>
      </c>
    </row>
    <row r="1524" spans="1:12" x14ac:dyDescent="0.3">
      <c r="A1524" t="s">
        <v>2139</v>
      </c>
      <c r="B1524">
        <v>525</v>
      </c>
      <c r="C1524" t="s">
        <v>265</v>
      </c>
      <c r="D1524" t="s">
        <v>589</v>
      </c>
      <c r="E1524">
        <v>21669</v>
      </c>
      <c r="F1524">
        <v>48108</v>
      </c>
      <c r="G1524">
        <v>31615</v>
      </c>
      <c r="H1524" s="3">
        <v>45155</v>
      </c>
      <c r="I1524" t="s">
        <v>612</v>
      </c>
      <c r="J1524" t="s">
        <v>613</v>
      </c>
      <c r="K1524">
        <v>30179</v>
      </c>
      <c r="L1524" t="s">
        <v>272</v>
      </c>
    </row>
    <row r="1525" spans="1:12" x14ac:dyDescent="0.3">
      <c r="A1525" t="s">
        <v>2140</v>
      </c>
      <c r="B1525">
        <v>224</v>
      </c>
      <c r="C1525" t="s">
        <v>409</v>
      </c>
      <c r="D1525" t="s">
        <v>573</v>
      </c>
      <c r="E1525">
        <v>46225</v>
      </c>
      <c r="F1525">
        <v>24111</v>
      </c>
      <c r="G1525">
        <v>35918</v>
      </c>
      <c r="H1525" s="3">
        <v>43174</v>
      </c>
      <c r="I1525" t="s">
        <v>612</v>
      </c>
      <c r="J1525" t="s">
        <v>619</v>
      </c>
      <c r="K1525">
        <v>1030063</v>
      </c>
      <c r="L1525" t="s">
        <v>411</v>
      </c>
    </row>
    <row r="1526" spans="1:12" x14ac:dyDescent="0.3">
      <c r="A1526" t="s">
        <v>2141</v>
      </c>
      <c r="B1526">
        <v>154</v>
      </c>
      <c r="C1526" t="s">
        <v>471</v>
      </c>
      <c r="D1526" t="s">
        <v>573</v>
      </c>
      <c r="E1526">
        <v>37717</v>
      </c>
      <c r="F1526">
        <v>14469</v>
      </c>
      <c r="G1526">
        <v>32503</v>
      </c>
      <c r="H1526" s="3">
        <v>43320</v>
      </c>
      <c r="I1526" t="s">
        <v>617</v>
      </c>
      <c r="J1526" t="s">
        <v>619</v>
      </c>
      <c r="K1526">
        <v>570241</v>
      </c>
      <c r="L1526" t="s">
        <v>477</v>
      </c>
    </row>
    <row r="1527" spans="1:12" x14ac:dyDescent="0.3">
      <c r="A1527" t="s">
        <v>2142</v>
      </c>
      <c r="B1527">
        <v>615</v>
      </c>
      <c r="C1527" t="s">
        <v>481</v>
      </c>
      <c r="D1527" t="s">
        <v>589</v>
      </c>
      <c r="E1527">
        <v>5233</v>
      </c>
      <c r="F1527">
        <v>5709</v>
      </c>
      <c r="G1527">
        <v>12437</v>
      </c>
      <c r="H1527" s="3">
        <v>44884</v>
      </c>
      <c r="I1527" t="s">
        <v>612</v>
      </c>
      <c r="J1527" t="s">
        <v>619</v>
      </c>
      <c r="K1527">
        <v>1050013</v>
      </c>
      <c r="L1527" t="s">
        <v>482</v>
      </c>
    </row>
    <row r="1528" spans="1:12" x14ac:dyDescent="0.3">
      <c r="A1528" t="s">
        <v>2143</v>
      </c>
      <c r="B1528">
        <v>325</v>
      </c>
      <c r="C1528" t="s">
        <v>249</v>
      </c>
      <c r="D1528" t="s">
        <v>589</v>
      </c>
      <c r="E1528">
        <v>43050</v>
      </c>
      <c r="F1528">
        <v>11760</v>
      </c>
      <c r="G1528">
        <v>24669</v>
      </c>
      <c r="H1528" s="3">
        <v>45271</v>
      </c>
      <c r="I1528" t="s">
        <v>612</v>
      </c>
      <c r="J1528" t="s">
        <v>619</v>
      </c>
      <c r="K1528">
        <v>910182</v>
      </c>
      <c r="L1528" t="s">
        <v>257</v>
      </c>
    </row>
    <row r="1529" spans="1:12" x14ac:dyDescent="0.3">
      <c r="A1529" t="s">
        <v>2144</v>
      </c>
      <c r="B1529">
        <v>240</v>
      </c>
      <c r="C1529" t="s">
        <v>523</v>
      </c>
      <c r="D1529" t="s">
        <v>573</v>
      </c>
      <c r="E1529">
        <v>34352</v>
      </c>
      <c r="F1529">
        <v>19370</v>
      </c>
      <c r="G1529">
        <v>37816</v>
      </c>
      <c r="H1529" s="3">
        <v>44528</v>
      </c>
      <c r="I1529" t="s">
        <v>615</v>
      </c>
      <c r="J1529" t="s">
        <v>619</v>
      </c>
      <c r="K1529">
        <v>800018</v>
      </c>
      <c r="L1529" t="s">
        <v>526</v>
      </c>
    </row>
    <row r="1530" spans="1:12" x14ac:dyDescent="0.3">
      <c r="A1530" t="s">
        <v>2145</v>
      </c>
      <c r="B1530">
        <v>206</v>
      </c>
      <c r="C1530" t="s">
        <v>265</v>
      </c>
      <c r="D1530" t="s">
        <v>589</v>
      </c>
      <c r="E1530">
        <v>23422</v>
      </c>
      <c r="F1530">
        <v>21743</v>
      </c>
      <c r="G1530">
        <v>29527</v>
      </c>
      <c r="H1530" s="3">
        <v>43196</v>
      </c>
      <c r="I1530" t="s">
        <v>612</v>
      </c>
      <c r="J1530" t="s">
        <v>619</v>
      </c>
      <c r="K1530">
        <v>30179</v>
      </c>
      <c r="L1530" t="s">
        <v>272</v>
      </c>
    </row>
    <row r="1531" spans="1:12" x14ac:dyDescent="0.3">
      <c r="A1531" t="s">
        <v>2146</v>
      </c>
      <c r="B1531">
        <v>790</v>
      </c>
      <c r="C1531" t="s">
        <v>505</v>
      </c>
      <c r="D1531" t="s">
        <v>589</v>
      </c>
      <c r="E1531">
        <v>32227</v>
      </c>
      <c r="F1531">
        <v>20555</v>
      </c>
      <c r="G1531">
        <v>14228</v>
      </c>
      <c r="H1531" s="3">
        <v>44629</v>
      </c>
      <c r="I1531" t="s">
        <v>612</v>
      </c>
      <c r="J1531" t="s">
        <v>613</v>
      </c>
      <c r="K1531">
        <v>380112</v>
      </c>
      <c r="L1531" t="s">
        <v>507</v>
      </c>
    </row>
    <row r="1532" spans="1:12" x14ac:dyDescent="0.3">
      <c r="A1532" t="s">
        <v>2147</v>
      </c>
      <c r="B1532">
        <v>922</v>
      </c>
      <c r="C1532" t="s">
        <v>386</v>
      </c>
      <c r="D1532" t="s">
        <v>573</v>
      </c>
      <c r="E1532">
        <v>11838</v>
      </c>
      <c r="F1532">
        <v>39674</v>
      </c>
      <c r="G1532">
        <v>14464</v>
      </c>
      <c r="H1532" s="3">
        <v>43765</v>
      </c>
      <c r="I1532" t="s">
        <v>615</v>
      </c>
      <c r="J1532" t="s">
        <v>619</v>
      </c>
      <c r="K1532">
        <v>1110166</v>
      </c>
      <c r="L1532" t="s">
        <v>389</v>
      </c>
    </row>
    <row r="1533" spans="1:12" x14ac:dyDescent="0.3">
      <c r="A1533" t="s">
        <v>2148</v>
      </c>
      <c r="B1533">
        <v>95</v>
      </c>
      <c r="C1533" t="s">
        <v>386</v>
      </c>
      <c r="D1533" t="s">
        <v>573</v>
      </c>
      <c r="E1533">
        <v>25227</v>
      </c>
      <c r="F1533">
        <v>35366</v>
      </c>
      <c r="G1533">
        <v>41097</v>
      </c>
      <c r="H1533" s="3">
        <v>44560</v>
      </c>
      <c r="I1533" t="s">
        <v>617</v>
      </c>
      <c r="J1533" t="s">
        <v>613</v>
      </c>
      <c r="K1533">
        <v>1110166</v>
      </c>
      <c r="L1533" t="s">
        <v>389</v>
      </c>
    </row>
    <row r="1534" spans="1:12" x14ac:dyDescent="0.3">
      <c r="A1534" t="s">
        <v>2149</v>
      </c>
      <c r="B1534">
        <v>186</v>
      </c>
      <c r="C1534" t="s">
        <v>249</v>
      </c>
      <c r="D1534" t="s">
        <v>587</v>
      </c>
      <c r="E1534">
        <v>49643</v>
      </c>
      <c r="F1534">
        <v>29978</v>
      </c>
      <c r="G1534">
        <v>41425</v>
      </c>
      <c r="H1534" s="3">
        <v>43152</v>
      </c>
      <c r="I1534" t="s">
        <v>624</v>
      </c>
      <c r="J1534" t="s">
        <v>619</v>
      </c>
      <c r="K1534">
        <v>910182</v>
      </c>
      <c r="L1534" t="s">
        <v>257</v>
      </c>
    </row>
    <row r="1535" spans="1:12" x14ac:dyDescent="0.3">
      <c r="A1535" t="s">
        <v>2150</v>
      </c>
      <c r="B1535">
        <v>279</v>
      </c>
      <c r="C1535" t="s">
        <v>310</v>
      </c>
      <c r="D1535" t="s">
        <v>589</v>
      </c>
      <c r="E1535">
        <v>48577</v>
      </c>
      <c r="F1535">
        <v>23594</v>
      </c>
      <c r="G1535">
        <v>27878</v>
      </c>
      <c r="H1535" s="3">
        <v>43444</v>
      </c>
      <c r="I1535" t="s">
        <v>615</v>
      </c>
      <c r="J1535" t="s">
        <v>613</v>
      </c>
      <c r="K1535">
        <v>140056</v>
      </c>
      <c r="L1535" t="s">
        <v>312</v>
      </c>
    </row>
    <row r="1536" spans="1:12" x14ac:dyDescent="0.3">
      <c r="A1536" t="s">
        <v>2151</v>
      </c>
      <c r="B1536">
        <v>116</v>
      </c>
      <c r="C1536" t="s">
        <v>285</v>
      </c>
      <c r="D1536" t="s">
        <v>573</v>
      </c>
      <c r="E1536">
        <v>40450</v>
      </c>
      <c r="F1536">
        <v>29141</v>
      </c>
      <c r="G1536">
        <v>25022</v>
      </c>
      <c r="H1536" s="3">
        <v>44953</v>
      </c>
      <c r="I1536" t="s">
        <v>612</v>
      </c>
      <c r="J1536" t="s">
        <v>619</v>
      </c>
      <c r="K1536">
        <v>240005</v>
      </c>
      <c r="L1536" t="s">
        <v>287</v>
      </c>
    </row>
    <row r="1537" spans="1:12" x14ac:dyDescent="0.3">
      <c r="A1537" t="s">
        <v>2152</v>
      </c>
      <c r="B1537">
        <v>164</v>
      </c>
      <c r="C1537" t="s">
        <v>350</v>
      </c>
      <c r="D1537" t="s">
        <v>573</v>
      </c>
      <c r="E1537">
        <v>47463</v>
      </c>
      <c r="F1537">
        <v>34895</v>
      </c>
      <c r="G1537">
        <v>36253</v>
      </c>
      <c r="H1537" s="3">
        <v>43772</v>
      </c>
      <c r="I1537" t="s">
        <v>624</v>
      </c>
      <c r="J1537" t="s">
        <v>619</v>
      </c>
      <c r="K1537">
        <v>700013</v>
      </c>
      <c r="L1537" t="s">
        <v>351</v>
      </c>
    </row>
    <row r="1538" spans="1:12" x14ac:dyDescent="0.3">
      <c r="A1538" t="s">
        <v>2153</v>
      </c>
      <c r="B1538">
        <v>570</v>
      </c>
      <c r="C1538" t="s">
        <v>344</v>
      </c>
      <c r="D1538" t="s">
        <v>573</v>
      </c>
      <c r="E1538">
        <v>48841</v>
      </c>
      <c r="F1538">
        <v>15674</v>
      </c>
      <c r="G1538">
        <v>12316</v>
      </c>
      <c r="H1538" s="3">
        <v>43577</v>
      </c>
      <c r="I1538" t="s">
        <v>624</v>
      </c>
      <c r="J1538" t="s">
        <v>613</v>
      </c>
      <c r="K1538">
        <v>910020</v>
      </c>
      <c r="L1538" t="s">
        <v>346</v>
      </c>
    </row>
    <row r="1539" spans="1:12" x14ac:dyDescent="0.3">
      <c r="A1539" t="s">
        <v>2154</v>
      </c>
      <c r="B1539">
        <v>337</v>
      </c>
      <c r="C1539" t="s">
        <v>246</v>
      </c>
      <c r="D1539" t="s">
        <v>573</v>
      </c>
      <c r="E1539">
        <v>9811</v>
      </c>
      <c r="F1539">
        <v>5807</v>
      </c>
      <c r="G1539">
        <v>32116</v>
      </c>
      <c r="H1539" s="3">
        <v>43160</v>
      </c>
      <c r="I1539" t="s">
        <v>624</v>
      </c>
      <c r="J1539" t="s">
        <v>613</v>
      </c>
      <c r="K1539">
        <v>110159</v>
      </c>
      <c r="L1539" t="s">
        <v>248</v>
      </c>
    </row>
    <row r="1540" spans="1:12" x14ac:dyDescent="0.3">
      <c r="A1540" t="s">
        <v>2155</v>
      </c>
      <c r="B1540">
        <v>663</v>
      </c>
      <c r="C1540" t="s">
        <v>354</v>
      </c>
      <c r="D1540" t="s">
        <v>573</v>
      </c>
      <c r="E1540">
        <v>34515</v>
      </c>
      <c r="F1540">
        <v>8315</v>
      </c>
      <c r="G1540">
        <v>15536</v>
      </c>
      <c r="H1540" s="3">
        <v>42926</v>
      </c>
      <c r="I1540" t="s">
        <v>617</v>
      </c>
      <c r="J1540" t="s">
        <v>619</v>
      </c>
      <c r="K1540">
        <v>70364</v>
      </c>
      <c r="L1540" t="s">
        <v>356</v>
      </c>
    </row>
    <row r="1541" spans="1:12" x14ac:dyDescent="0.3">
      <c r="A1541" t="s">
        <v>2156</v>
      </c>
      <c r="B1541">
        <v>860</v>
      </c>
      <c r="C1541" t="s">
        <v>386</v>
      </c>
      <c r="D1541" t="s">
        <v>589</v>
      </c>
      <c r="E1541">
        <v>11004</v>
      </c>
      <c r="F1541">
        <v>22232</v>
      </c>
      <c r="G1541">
        <v>6630</v>
      </c>
      <c r="H1541" s="3">
        <v>42929</v>
      </c>
      <c r="I1541" t="s">
        <v>615</v>
      </c>
      <c r="J1541" t="s">
        <v>613</v>
      </c>
      <c r="K1541">
        <v>1110166</v>
      </c>
      <c r="L1541" t="s">
        <v>389</v>
      </c>
    </row>
    <row r="1542" spans="1:12" x14ac:dyDescent="0.3">
      <c r="A1542" t="s">
        <v>2157</v>
      </c>
      <c r="B1542">
        <v>133</v>
      </c>
      <c r="C1542" t="s">
        <v>265</v>
      </c>
      <c r="D1542" t="s">
        <v>589</v>
      </c>
      <c r="E1542">
        <v>13046</v>
      </c>
      <c r="F1542">
        <v>49235</v>
      </c>
      <c r="G1542">
        <v>8584</v>
      </c>
      <c r="H1542" s="3">
        <v>43233</v>
      </c>
      <c r="I1542" t="s">
        <v>615</v>
      </c>
      <c r="J1542" t="s">
        <v>619</v>
      </c>
      <c r="K1542">
        <v>30179</v>
      </c>
      <c r="L1542" t="s">
        <v>272</v>
      </c>
    </row>
    <row r="1543" spans="1:12" x14ac:dyDescent="0.3">
      <c r="A1543" t="s">
        <v>2158</v>
      </c>
      <c r="B1543">
        <v>212</v>
      </c>
      <c r="C1543" t="s">
        <v>354</v>
      </c>
      <c r="D1543" t="s">
        <v>573</v>
      </c>
      <c r="E1543">
        <v>20936</v>
      </c>
      <c r="F1543">
        <v>13834</v>
      </c>
      <c r="G1543">
        <v>30312</v>
      </c>
      <c r="H1543" s="3">
        <v>44200</v>
      </c>
      <c r="I1543" t="s">
        <v>624</v>
      </c>
      <c r="J1543" t="s">
        <v>619</v>
      </c>
      <c r="K1543">
        <v>70364</v>
      </c>
      <c r="L1543" t="s">
        <v>356</v>
      </c>
    </row>
    <row r="1544" spans="1:12" x14ac:dyDescent="0.3">
      <c r="A1544" t="s">
        <v>2159</v>
      </c>
      <c r="B1544">
        <v>83</v>
      </c>
      <c r="C1544" t="s">
        <v>492</v>
      </c>
      <c r="D1544" t="s">
        <v>573</v>
      </c>
      <c r="E1544">
        <v>44775</v>
      </c>
      <c r="F1544">
        <v>44300</v>
      </c>
      <c r="G1544">
        <v>34667</v>
      </c>
      <c r="H1544" s="3">
        <v>43756</v>
      </c>
      <c r="I1544" t="s">
        <v>617</v>
      </c>
      <c r="J1544" t="s">
        <v>619</v>
      </c>
      <c r="K1544">
        <v>1230018</v>
      </c>
      <c r="L1544" t="s">
        <v>498</v>
      </c>
    </row>
    <row r="1545" spans="1:12" x14ac:dyDescent="0.3">
      <c r="A1545" t="s">
        <v>2160</v>
      </c>
      <c r="B1545">
        <v>15</v>
      </c>
      <c r="C1545" t="s">
        <v>249</v>
      </c>
      <c r="D1545" t="s">
        <v>589</v>
      </c>
      <c r="E1545">
        <v>23477</v>
      </c>
      <c r="F1545">
        <v>25970</v>
      </c>
      <c r="G1545">
        <v>21751</v>
      </c>
      <c r="H1545" s="3">
        <v>44238</v>
      </c>
      <c r="I1545" t="s">
        <v>612</v>
      </c>
      <c r="J1545" t="s">
        <v>619</v>
      </c>
      <c r="K1545">
        <v>910182</v>
      </c>
      <c r="L1545" t="s">
        <v>257</v>
      </c>
    </row>
    <row r="1546" spans="1:12" x14ac:dyDescent="0.3">
      <c r="A1546" t="s">
        <v>2161</v>
      </c>
      <c r="B1546">
        <v>225</v>
      </c>
      <c r="C1546" t="s">
        <v>344</v>
      </c>
      <c r="D1546" t="s">
        <v>573</v>
      </c>
      <c r="E1546">
        <v>30814</v>
      </c>
      <c r="F1546">
        <v>43605</v>
      </c>
      <c r="G1546">
        <v>34122</v>
      </c>
      <c r="H1546" s="3">
        <v>44369</v>
      </c>
      <c r="I1546" t="s">
        <v>612</v>
      </c>
      <c r="J1546" t="s">
        <v>619</v>
      </c>
      <c r="K1546">
        <v>910020</v>
      </c>
      <c r="L1546" t="s">
        <v>346</v>
      </c>
    </row>
    <row r="1547" spans="1:12" x14ac:dyDescent="0.3">
      <c r="A1547" t="s">
        <v>2162</v>
      </c>
      <c r="B1547">
        <v>385</v>
      </c>
      <c r="C1547" t="s">
        <v>265</v>
      </c>
      <c r="D1547" t="s">
        <v>583</v>
      </c>
      <c r="E1547">
        <v>38596</v>
      </c>
      <c r="F1547">
        <v>19569</v>
      </c>
      <c r="G1547">
        <v>21858</v>
      </c>
      <c r="H1547" s="3">
        <v>45125</v>
      </c>
      <c r="I1547" t="s">
        <v>624</v>
      </c>
      <c r="J1547" t="s">
        <v>613</v>
      </c>
      <c r="K1547">
        <v>30179</v>
      </c>
      <c r="L1547" t="s">
        <v>272</v>
      </c>
    </row>
    <row r="1548" spans="1:12" x14ac:dyDescent="0.3">
      <c r="A1548" t="s">
        <v>2163</v>
      </c>
      <c r="B1548">
        <v>1000</v>
      </c>
      <c r="C1548" t="s">
        <v>471</v>
      </c>
      <c r="D1548" t="s">
        <v>589</v>
      </c>
      <c r="E1548">
        <v>29049</v>
      </c>
      <c r="F1548">
        <v>17822</v>
      </c>
      <c r="G1548">
        <v>35543</v>
      </c>
      <c r="H1548" s="3">
        <v>43230</v>
      </c>
      <c r="I1548" t="s">
        <v>612</v>
      </c>
      <c r="J1548" t="s">
        <v>619</v>
      </c>
      <c r="K1548">
        <v>570241</v>
      </c>
      <c r="L1548" t="s">
        <v>477</v>
      </c>
    </row>
    <row r="1549" spans="1:12" x14ac:dyDescent="0.3">
      <c r="A1549" t="s">
        <v>2164</v>
      </c>
      <c r="B1549">
        <v>399</v>
      </c>
      <c r="C1549" t="s">
        <v>368</v>
      </c>
      <c r="D1549" t="s">
        <v>573</v>
      </c>
      <c r="E1549">
        <v>22935</v>
      </c>
      <c r="F1549">
        <v>4034</v>
      </c>
      <c r="G1549">
        <v>36158</v>
      </c>
      <c r="H1549" s="3">
        <v>43392</v>
      </c>
      <c r="I1549" t="s">
        <v>615</v>
      </c>
      <c r="J1549" t="s">
        <v>613</v>
      </c>
      <c r="K1549">
        <v>790102</v>
      </c>
      <c r="L1549" t="s">
        <v>370</v>
      </c>
    </row>
    <row r="1550" spans="1:12" x14ac:dyDescent="0.3">
      <c r="A1550" t="s">
        <v>2165</v>
      </c>
      <c r="B1550">
        <v>55</v>
      </c>
      <c r="C1550" t="s">
        <v>280</v>
      </c>
      <c r="D1550" t="s">
        <v>573</v>
      </c>
      <c r="E1550">
        <v>45743</v>
      </c>
      <c r="F1550">
        <v>39464</v>
      </c>
      <c r="G1550">
        <v>8355</v>
      </c>
      <c r="H1550" s="3">
        <v>43346</v>
      </c>
      <c r="I1550" t="s">
        <v>615</v>
      </c>
      <c r="J1550" t="s">
        <v>613</v>
      </c>
      <c r="K1550">
        <v>50678</v>
      </c>
      <c r="L1550" t="s">
        <v>363</v>
      </c>
    </row>
    <row r="1551" spans="1:12" x14ac:dyDescent="0.3">
      <c r="A1551" t="s">
        <v>2166</v>
      </c>
      <c r="B1551">
        <v>837</v>
      </c>
      <c r="C1551" t="s">
        <v>350</v>
      </c>
      <c r="D1551" t="s">
        <v>602</v>
      </c>
      <c r="E1551">
        <v>33628</v>
      </c>
      <c r="F1551">
        <v>14486</v>
      </c>
      <c r="G1551">
        <v>2505</v>
      </c>
      <c r="H1551" s="3">
        <v>44444</v>
      </c>
      <c r="I1551" t="s">
        <v>612</v>
      </c>
      <c r="J1551" t="s">
        <v>613</v>
      </c>
      <c r="K1551">
        <v>700013</v>
      </c>
      <c r="L1551" t="s">
        <v>351</v>
      </c>
    </row>
    <row r="1552" spans="1:12" x14ac:dyDescent="0.3">
      <c r="A1552" t="s">
        <v>2167</v>
      </c>
      <c r="B1552">
        <v>668</v>
      </c>
      <c r="C1552" t="s">
        <v>246</v>
      </c>
      <c r="D1552" t="s">
        <v>573</v>
      </c>
      <c r="E1552">
        <v>42798</v>
      </c>
      <c r="F1552">
        <v>24220</v>
      </c>
      <c r="G1552">
        <v>35845</v>
      </c>
      <c r="H1552" s="3">
        <v>42818</v>
      </c>
      <c r="I1552" t="s">
        <v>612</v>
      </c>
      <c r="J1552" t="s">
        <v>613</v>
      </c>
      <c r="K1552">
        <v>110159</v>
      </c>
      <c r="L1552" t="s">
        <v>248</v>
      </c>
    </row>
    <row r="1553" spans="1:12" x14ac:dyDescent="0.3">
      <c r="A1553" t="s">
        <v>2168</v>
      </c>
      <c r="B1553">
        <v>52</v>
      </c>
      <c r="C1553" t="s">
        <v>265</v>
      </c>
      <c r="D1553" t="s">
        <v>589</v>
      </c>
      <c r="E1553">
        <v>35806</v>
      </c>
      <c r="F1553">
        <v>12538</v>
      </c>
      <c r="G1553">
        <v>2921</v>
      </c>
      <c r="H1553" s="3">
        <v>44283</v>
      </c>
      <c r="I1553" t="s">
        <v>624</v>
      </c>
      <c r="J1553" t="s">
        <v>619</v>
      </c>
      <c r="K1553">
        <v>30179</v>
      </c>
      <c r="L1553" t="s">
        <v>272</v>
      </c>
    </row>
    <row r="1554" spans="1:12" x14ac:dyDescent="0.3">
      <c r="A1554" t="s">
        <v>2169</v>
      </c>
      <c r="B1554">
        <v>152</v>
      </c>
      <c r="C1554" t="s">
        <v>344</v>
      </c>
      <c r="D1554" t="s">
        <v>587</v>
      </c>
      <c r="E1554">
        <v>16832</v>
      </c>
      <c r="F1554">
        <v>12591</v>
      </c>
      <c r="G1554">
        <v>18676</v>
      </c>
      <c r="H1554" s="3">
        <v>43774</v>
      </c>
      <c r="I1554" t="s">
        <v>612</v>
      </c>
      <c r="J1554" t="s">
        <v>619</v>
      </c>
      <c r="K1554">
        <v>910020</v>
      </c>
      <c r="L1554" t="s">
        <v>346</v>
      </c>
    </row>
    <row r="1555" spans="1:12" x14ac:dyDescent="0.3">
      <c r="A1555" t="s">
        <v>2170</v>
      </c>
      <c r="B1555">
        <v>154</v>
      </c>
      <c r="C1555" t="s">
        <v>468</v>
      </c>
      <c r="D1555" t="s">
        <v>573</v>
      </c>
      <c r="E1555">
        <v>2911</v>
      </c>
      <c r="F1555">
        <v>3509</v>
      </c>
      <c r="G1555">
        <v>29324</v>
      </c>
      <c r="H1555" s="3">
        <v>44498</v>
      </c>
      <c r="I1555" t="s">
        <v>617</v>
      </c>
      <c r="J1555" t="s">
        <v>619</v>
      </c>
      <c r="K1555">
        <v>630081</v>
      </c>
      <c r="L1555" t="s">
        <v>470</v>
      </c>
    </row>
    <row r="1556" spans="1:12" x14ac:dyDescent="0.3">
      <c r="A1556" t="s">
        <v>2171</v>
      </c>
      <c r="B1556">
        <v>589</v>
      </c>
      <c r="C1556" t="s">
        <v>541</v>
      </c>
      <c r="D1556" t="s">
        <v>579</v>
      </c>
      <c r="E1556">
        <v>20592</v>
      </c>
      <c r="F1556">
        <v>30253</v>
      </c>
      <c r="G1556">
        <v>2148</v>
      </c>
      <c r="H1556" s="3">
        <v>42597</v>
      </c>
      <c r="I1556" t="s">
        <v>612</v>
      </c>
      <c r="J1556" t="s">
        <v>619</v>
      </c>
      <c r="K1556">
        <v>560090</v>
      </c>
      <c r="L1556" t="s">
        <v>544</v>
      </c>
    </row>
    <row r="1557" spans="1:12" x14ac:dyDescent="0.3">
      <c r="A1557" t="s">
        <v>2172</v>
      </c>
      <c r="B1557">
        <v>981</v>
      </c>
      <c r="C1557" t="s">
        <v>548</v>
      </c>
      <c r="D1557" t="s">
        <v>589</v>
      </c>
      <c r="E1557">
        <v>13441</v>
      </c>
      <c r="F1557">
        <v>37288</v>
      </c>
      <c r="G1557">
        <v>2200</v>
      </c>
      <c r="H1557" s="3">
        <v>42783</v>
      </c>
      <c r="I1557" t="s">
        <v>612</v>
      </c>
      <c r="J1557" t="s">
        <v>619</v>
      </c>
      <c r="K1557">
        <v>680026</v>
      </c>
      <c r="L1557" t="s">
        <v>551</v>
      </c>
    </row>
    <row r="1558" spans="1:12" x14ac:dyDescent="0.3">
      <c r="A1558" t="s">
        <v>2173</v>
      </c>
      <c r="B1558">
        <v>239</v>
      </c>
      <c r="C1558" t="s">
        <v>350</v>
      </c>
      <c r="D1558" t="s">
        <v>573</v>
      </c>
      <c r="E1558">
        <v>42096</v>
      </c>
      <c r="F1558">
        <v>48397</v>
      </c>
      <c r="G1558">
        <v>33235</v>
      </c>
      <c r="H1558" s="3">
        <v>43376</v>
      </c>
      <c r="I1558" t="s">
        <v>615</v>
      </c>
      <c r="J1558" t="s">
        <v>619</v>
      </c>
      <c r="K1558">
        <v>700013</v>
      </c>
      <c r="L1558" t="s">
        <v>351</v>
      </c>
    </row>
    <row r="1559" spans="1:12" x14ac:dyDescent="0.3">
      <c r="A1559" t="s">
        <v>2174</v>
      </c>
      <c r="B1559">
        <v>414</v>
      </c>
      <c r="C1559" t="s">
        <v>243</v>
      </c>
      <c r="D1559" t="s">
        <v>573</v>
      </c>
      <c r="E1559">
        <v>12281</v>
      </c>
      <c r="F1559">
        <v>7957</v>
      </c>
      <c r="G1559">
        <v>14964</v>
      </c>
      <c r="H1559" s="3">
        <v>42987</v>
      </c>
      <c r="I1559" t="s">
        <v>612</v>
      </c>
      <c r="J1559" t="s">
        <v>613</v>
      </c>
      <c r="K1559">
        <v>160051</v>
      </c>
      <c r="L1559" t="s">
        <v>245</v>
      </c>
    </row>
    <row r="1560" spans="1:12" x14ac:dyDescent="0.3">
      <c r="A1560" t="s">
        <v>2175</v>
      </c>
      <c r="B1560">
        <v>738</v>
      </c>
      <c r="C1560" t="s">
        <v>350</v>
      </c>
      <c r="D1560" t="s">
        <v>573</v>
      </c>
      <c r="E1560">
        <v>4651</v>
      </c>
      <c r="F1560">
        <v>39464</v>
      </c>
      <c r="G1560">
        <v>20244</v>
      </c>
      <c r="H1560" s="3">
        <v>44728</v>
      </c>
      <c r="I1560" t="s">
        <v>615</v>
      </c>
      <c r="J1560" t="s">
        <v>619</v>
      </c>
      <c r="K1560">
        <v>700013</v>
      </c>
      <c r="L1560" t="s">
        <v>351</v>
      </c>
    </row>
    <row r="1561" spans="1:12" x14ac:dyDescent="0.3">
      <c r="A1561" t="s">
        <v>2176</v>
      </c>
      <c r="B1561">
        <v>316</v>
      </c>
      <c r="C1561" t="s">
        <v>265</v>
      </c>
      <c r="D1561" t="s">
        <v>587</v>
      </c>
      <c r="E1561">
        <v>40239</v>
      </c>
      <c r="F1561">
        <v>40073</v>
      </c>
      <c r="G1561">
        <v>12320</v>
      </c>
      <c r="H1561" s="3">
        <v>44803</v>
      </c>
      <c r="I1561" t="s">
        <v>617</v>
      </c>
      <c r="J1561" t="s">
        <v>613</v>
      </c>
      <c r="K1561">
        <v>30179</v>
      </c>
      <c r="L1561" t="s">
        <v>272</v>
      </c>
    </row>
    <row r="1562" spans="1:12" x14ac:dyDescent="0.3">
      <c r="A1562" t="s">
        <v>2177</v>
      </c>
      <c r="B1562">
        <v>334</v>
      </c>
      <c r="C1562" t="s">
        <v>409</v>
      </c>
      <c r="D1562" t="s">
        <v>573</v>
      </c>
      <c r="E1562">
        <v>8991</v>
      </c>
      <c r="F1562">
        <v>49585</v>
      </c>
      <c r="G1562">
        <v>42806</v>
      </c>
      <c r="H1562" s="3">
        <v>45015</v>
      </c>
      <c r="I1562" t="s">
        <v>612</v>
      </c>
      <c r="J1562" t="s">
        <v>619</v>
      </c>
      <c r="K1562">
        <v>1030063</v>
      </c>
      <c r="L1562" t="s">
        <v>411</v>
      </c>
    </row>
    <row r="1563" spans="1:12" x14ac:dyDescent="0.3">
      <c r="A1563" t="s">
        <v>2178</v>
      </c>
      <c r="B1563">
        <v>616</v>
      </c>
      <c r="C1563" t="s">
        <v>492</v>
      </c>
      <c r="D1563" t="s">
        <v>573</v>
      </c>
      <c r="E1563">
        <v>7387</v>
      </c>
      <c r="F1563">
        <v>2754</v>
      </c>
      <c r="G1563">
        <v>22572</v>
      </c>
      <c r="H1563" s="3">
        <v>43712</v>
      </c>
      <c r="I1563" t="s">
        <v>624</v>
      </c>
      <c r="J1563" t="s">
        <v>619</v>
      </c>
      <c r="K1563">
        <v>1230018</v>
      </c>
      <c r="L1563" t="s">
        <v>498</v>
      </c>
    </row>
    <row r="1564" spans="1:12" x14ac:dyDescent="0.3">
      <c r="A1564" t="s">
        <v>2179</v>
      </c>
      <c r="B1564">
        <v>187</v>
      </c>
      <c r="C1564" t="s">
        <v>409</v>
      </c>
      <c r="D1564" t="s">
        <v>573</v>
      </c>
      <c r="E1564">
        <v>12894</v>
      </c>
      <c r="F1564">
        <v>29983</v>
      </c>
      <c r="G1564">
        <v>7018</v>
      </c>
      <c r="H1564" s="3">
        <v>43124</v>
      </c>
      <c r="I1564" t="s">
        <v>615</v>
      </c>
      <c r="J1564" t="s">
        <v>613</v>
      </c>
      <c r="K1564">
        <v>1030063</v>
      </c>
      <c r="L1564" t="s">
        <v>411</v>
      </c>
    </row>
    <row r="1565" spans="1:12" x14ac:dyDescent="0.3">
      <c r="A1565" t="s">
        <v>2180</v>
      </c>
      <c r="B1565">
        <v>920</v>
      </c>
      <c r="C1565" t="s">
        <v>265</v>
      </c>
      <c r="D1565" t="s">
        <v>589</v>
      </c>
      <c r="E1565">
        <v>33215</v>
      </c>
      <c r="F1565">
        <v>18503</v>
      </c>
      <c r="G1565">
        <v>8556</v>
      </c>
      <c r="H1565" s="3">
        <v>42415</v>
      </c>
      <c r="I1565" t="s">
        <v>624</v>
      </c>
      <c r="J1565" t="s">
        <v>613</v>
      </c>
      <c r="K1565">
        <v>30179</v>
      </c>
      <c r="L1565" t="s">
        <v>272</v>
      </c>
    </row>
    <row r="1566" spans="1:12" x14ac:dyDescent="0.3">
      <c r="A1566" t="s">
        <v>2181</v>
      </c>
      <c r="B1566">
        <v>441</v>
      </c>
      <c r="C1566" t="s">
        <v>243</v>
      </c>
      <c r="D1566" t="s">
        <v>573</v>
      </c>
      <c r="E1566">
        <v>48265</v>
      </c>
      <c r="F1566">
        <v>8542</v>
      </c>
      <c r="G1566">
        <v>11426</v>
      </c>
      <c r="H1566" s="3">
        <v>42698</v>
      </c>
      <c r="I1566" t="s">
        <v>612</v>
      </c>
      <c r="J1566" t="s">
        <v>619</v>
      </c>
      <c r="K1566">
        <v>160051</v>
      </c>
      <c r="L1566" t="s">
        <v>245</v>
      </c>
    </row>
    <row r="1567" spans="1:12" x14ac:dyDescent="0.3">
      <c r="A1567" t="s">
        <v>2182</v>
      </c>
      <c r="B1567">
        <v>618</v>
      </c>
      <c r="C1567" t="s">
        <v>246</v>
      </c>
      <c r="D1567" t="s">
        <v>573</v>
      </c>
      <c r="E1567">
        <v>49688</v>
      </c>
      <c r="F1567">
        <v>6738</v>
      </c>
      <c r="G1567">
        <v>21960</v>
      </c>
      <c r="H1567" s="3">
        <v>43718</v>
      </c>
      <c r="I1567" t="s">
        <v>624</v>
      </c>
      <c r="J1567" t="s">
        <v>619</v>
      </c>
      <c r="K1567">
        <v>110159</v>
      </c>
      <c r="L1567" t="s">
        <v>248</v>
      </c>
    </row>
    <row r="1568" spans="1:12" x14ac:dyDescent="0.3">
      <c r="A1568" t="s">
        <v>2183</v>
      </c>
      <c r="B1568">
        <v>112</v>
      </c>
      <c r="C1568" t="s">
        <v>409</v>
      </c>
      <c r="D1568" t="s">
        <v>592</v>
      </c>
      <c r="E1568">
        <v>9625</v>
      </c>
      <c r="F1568">
        <v>19836</v>
      </c>
      <c r="G1568">
        <v>23635</v>
      </c>
      <c r="H1568" s="3">
        <v>42770</v>
      </c>
      <c r="I1568" t="s">
        <v>615</v>
      </c>
      <c r="J1568" t="s">
        <v>619</v>
      </c>
      <c r="K1568">
        <v>1030063</v>
      </c>
      <c r="L1568" t="s">
        <v>411</v>
      </c>
    </row>
    <row r="1569" spans="1:12" x14ac:dyDescent="0.3">
      <c r="A1569" t="s">
        <v>2184</v>
      </c>
      <c r="B1569">
        <v>404</v>
      </c>
      <c r="C1569" t="s">
        <v>324</v>
      </c>
      <c r="D1569" t="s">
        <v>589</v>
      </c>
      <c r="E1569">
        <v>13607</v>
      </c>
      <c r="F1569">
        <v>8163</v>
      </c>
      <c r="G1569">
        <v>11611</v>
      </c>
      <c r="H1569" s="3">
        <v>44460</v>
      </c>
      <c r="I1569" t="s">
        <v>612</v>
      </c>
      <c r="J1569" t="s">
        <v>619</v>
      </c>
      <c r="K1569">
        <v>710002</v>
      </c>
      <c r="L1569" t="s">
        <v>329</v>
      </c>
    </row>
    <row r="1570" spans="1:12" x14ac:dyDescent="0.3">
      <c r="A1570" t="s">
        <v>2185</v>
      </c>
      <c r="B1570">
        <v>508</v>
      </c>
      <c r="C1570" t="s">
        <v>505</v>
      </c>
      <c r="D1570" t="s">
        <v>583</v>
      </c>
      <c r="E1570">
        <v>19968</v>
      </c>
      <c r="F1570">
        <v>31704</v>
      </c>
      <c r="G1570">
        <v>16533</v>
      </c>
      <c r="H1570" s="3">
        <v>43530</v>
      </c>
      <c r="I1570" t="s">
        <v>612</v>
      </c>
      <c r="J1570" t="s">
        <v>613</v>
      </c>
      <c r="K1570">
        <v>380112</v>
      </c>
      <c r="L1570" t="s">
        <v>507</v>
      </c>
    </row>
    <row r="1571" spans="1:12" x14ac:dyDescent="0.3">
      <c r="A1571" t="s">
        <v>2186</v>
      </c>
      <c r="B1571">
        <v>640</v>
      </c>
      <c r="C1571" t="s">
        <v>233</v>
      </c>
      <c r="D1571" t="s">
        <v>573</v>
      </c>
      <c r="E1571">
        <v>28233</v>
      </c>
      <c r="F1571">
        <v>12939</v>
      </c>
      <c r="G1571">
        <v>7227</v>
      </c>
      <c r="H1571" s="3">
        <v>44506</v>
      </c>
      <c r="I1571" t="s">
        <v>624</v>
      </c>
      <c r="J1571" t="s">
        <v>619</v>
      </c>
      <c r="K1571">
        <v>100186</v>
      </c>
      <c r="L1571" t="s">
        <v>240</v>
      </c>
    </row>
    <row r="1572" spans="1:12" x14ac:dyDescent="0.3">
      <c r="A1572" t="s">
        <v>2187</v>
      </c>
      <c r="B1572">
        <v>899</v>
      </c>
      <c r="C1572" t="s">
        <v>374</v>
      </c>
      <c r="D1572" t="s">
        <v>573</v>
      </c>
      <c r="E1572">
        <v>32281</v>
      </c>
      <c r="F1572">
        <v>23455</v>
      </c>
      <c r="G1572">
        <v>26733</v>
      </c>
      <c r="H1572" s="3">
        <v>42282</v>
      </c>
      <c r="I1572" t="s">
        <v>612</v>
      </c>
      <c r="J1572" t="s">
        <v>619</v>
      </c>
      <c r="K1572">
        <v>1510002</v>
      </c>
      <c r="L1572" t="s">
        <v>380</v>
      </c>
    </row>
    <row r="1573" spans="1:12" x14ac:dyDescent="0.3">
      <c r="A1573" t="s">
        <v>2188</v>
      </c>
      <c r="B1573">
        <v>19</v>
      </c>
      <c r="C1573" t="s">
        <v>265</v>
      </c>
      <c r="D1573" t="s">
        <v>573</v>
      </c>
      <c r="E1573">
        <v>4084</v>
      </c>
      <c r="F1573">
        <v>30292</v>
      </c>
      <c r="G1573">
        <v>23648</v>
      </c>
      <c r="H1573" s="3">
        <v>43821</v>
      </c>
      <c r="I1573" t="s">
        <v>612</v>
      </c>
      <c r="J1573" t="s">
        <v>619</v>
      </c>
      <c r="K1573">
        <v>30179</v>
      </c>
      <c r="L1573" t="s">
        <v>272</v>
      </c>
    </row>
    <row r="1574" spans="1:12" x14ac:dyDescent="0.3">
      <c r="A1574" t="s">
        <v>2189</v>
      </c>
      <c r="B1574">
        <v>741</v>
      </c>
      <c r="C1574" t="s">
        <v>265</v>
      </c>
      <c r="D1574" t="s">
        <v>573</v>
      </c>
      <c r="E1574">
        <v>12776</v>
      </c>
      <c r="F1574">
        <v>5015</v>
      </c>
      <c r="G1574">
        <v>23359</v>
      </c>
      <c r="H1574" s="3">
        <v>42560</v>
      </c>
      <c r="I1574" t="s">
        <v>624</v>
      </c>
      <c r="J1574" t="s">
        <v>619</v>
      </c>
      <c r="K1574">
        <v>30179</v>
      </c>
      <c r="L1574" t="s">
        <v>272</v>
      </c>
    </row>
    <row r="1575" spans="1:12" x14ac:dyDescent="0.3">
      <c r="A1575" t="s">
        <v>2190</v>
      </c>
      <c r="B1575">
        <v>401</v>
      </c>
      <c r="C1575" t="s">
        <v>350</v>
      </c>
      <c r="D1575" t="s">
        <v>573</v>
      </c>
      <c r="E1575">
        <v>33782</v>
      </c>
      <c r="F1575">
        <v>20168</v>
      </c>
      <c r="G1575">
        <v>32776</v>
      </c>
      <c r="H1575" s="3">
        <v>43506</v>
      </c>
      <c r="I1575" t="s">
        <v>612</v>
      </c>
      <c r="J1575" t="s">
        <v>613</v>
      </c>
      <c r="K1575">
        <v>700013</v>
      </c>
      <c r="L1575" t="s">
        <v>351</v>
      </c>
    </row>
    <row r="1576" spans="1:12" x14ac:dyDescent="0.3">
      <c r="A1576" t="s">
        <v>2191</v>
      </c>
      <c r="B1576">
        <v>633</v>
      </c>
      <c r="C1576" t="s">
        <v>246</v>
      </c>
      <c r="D1576" t="s">
        <v>587</v>
      </c>
      <c r="E1576">
        <v>3664</v>
      </c>
      <c r="F1576">
        <v>39489</v>
      </c>
      <c r="G1576">
        <v>39553</v>
      </c>
      <c r="H1576" s="3">
        <v>44708</v>
      </c>
      <c r="I1576" t="s">
        <v>612</v>
      </c>
      <c r="J1576" t="s">
        <v>613</v>
      </c>
      <c r="K1576">
        <v>110159</v>
      </c>
      <c r="L1576" t="s">
        <v>248</v>
      </c>
    </row>
    <row r="1577" spans="1:12" x14ac:dyDescent="0.3">
      <c r="A1577" t="s">
        <v>2192</v>
      </c>
      <c r="B1577">
        <v>16</v>
      </c>
      <c r="C1577" t="s">
        <v>354</v>
      </c>
      <c r="D1577" t="s">
        <v>573</v>
      </c>
      <c r="E1577">
        <v>29858</v>
      </c>
      <c r="F1577">
        <v>46199</v>
      </c>
      <c r="G1577">
        <v>19223</v>
      </c>
      <c r="H1577" s="3">
        <v>44198</v>
      </c>
      <c r="I1577" t="s">
        <v>624</v>
      </c>
      <c r="J1577" t="s">
        <v>613</v>
      </c>
      <c r="K1577">
        <v>70364</v>
      </c>
      <c r="L1577" t="s">
        <v>356</v>
      </c>
    </row>
    <row r="1578" spans="1:12" x14ac:dyDescent="0.3">
      <c r="A1578" t="s">
        <v>2193</v>
      </c>
      <c r="B1578">
        <v>123</v>
      </c>
      <c r="C1578" t="s">
        <v>278</v>
      </c>
      <c r="D1578" t="s">
        <v>589</v>
      </c>
      <c r="E1578">
        <v>8314</v>
      </c>
      <c r="F1578">
        <v>48224</v>
      </c>
      <c r="G1578">
        <v>40079</v>
      </c>
      <c r="H1578" s="3">
        <v>42178</v>
      </c>
      <c r="I1578" t="s">
        <v>624</v>
      </c>
      <c r="J1578" t="s">
        <v>619</v>
      </c>
      <c r="K1578">
        <v>20242</v>
      </c>
      <c r="L1578" t="s">
        <v>284</v>
      </c>
    </row>
    <row r="1579" spans="1:12" x14ac:dyDescent="0.3">
      <c r="A1579" t="s">
        <v>2194</v>
      </c>
      <c r="B1579">
        <v>945</v>
      </c>
      <c r="C1579" t="s">
        <v>391</v>
      </c>
      <c r="D1579" t="s">
        <v>573</v>
      </c>
      <c r="E1579">
        <v>21752</v>
      </c>
      <c r="F1579">
        <v>2869</v>
      </c>
      <c r="G1579">
        <v>28920</v>
      </c>
      <c r="H1579" s="3">
        <v>42279</v>
      </c>
      <c r="I1579" t="s">
        <v>612</v>
      </c>
      <c r="J1579" t="s">
        <v>613</v>
      </c>
      <c r="K1579">
        <v>730084</v>
      </c>
      <c r="L1579" t="s">
        <v>393</v>
      </c>
    </row>
    <row r="1580" spans="1:12" x14ac:dyDescent="0.3">
      <c r="A1580" t="s">
        <v>2195</v>
      </c>
      <c r="B1580">
        <v>499</v>
      </c>
      <c r="C1580" t="s">
        <v>548</v>
      </c>
      <c r="D1580" t="s">
        <v>589</v>
      </c>
      <c r="E1580">
        <v>21013</v>
      </c>
      <c r="F1580">
        <v>41234</v>
      </c>
      <c r="G1580">
        <v>40268</v>
      </c>
      <c r="H1580" s="3">
        <v>44214</v>
      </c>
      <c r="I1580" t="s">
        <v>624</v>
      </c>
      <c r="J1580" t="s">
        <v>613</v>
      </c>
      <c r="K1580">
        <v>680026</v>
      </c>
      <c r="L1580" t="s">
        <v>551</v>
      </c>
    </row>
    <row r="1581" spans="1:12" x14ac:dyDescent="0.3">
      <c r="A1581" t="s">
        <v>2196</v>
      </c>
      <c r="B1581">
        <v>676</v>
      </c>
      <c r="C1581" t="s">
        <v>471</v>
      </c>
      <c r="D1581" t="s">
        <v>589</v>
      </c>
      <c r="E1581">
        <v>27598</v>
      </c>
      <c r="F1581">
        <v>14053</v>
      </c>
      <c r="G1581">
        <v>4392</v>
      </c>
      <c r="H1581" s="3">
        <v>44544</v>
      </c>
      <c r="I1581" t="s">
        <v>624</v>
      </c>
      <c r="J1581" t="s">
        <v>619</v>
      </c>
      <c r="K1581">
        <v>570241</v>
      </c>
      <c r="L1581" t="s">
        <v>477</v>
      </c>
    </row>
    <row r="1582" spans="1:12" x14ac:dyDescent="0.3">
      <c r="A1582" t="s">
        <v>2197</v>
      </c>
      <c r="B1582">
        <v>595</v>
      </c>
      <c r="C1582" t="s">
        <v>246</v>
      </c>
      <c r="D1582" t="s">
        <v>573</v>
      </c>
      <c r="E1582">
        <v>33328</v>
      </c>
      <c r="F1582">
        <v>37473</v>
      </c>
      <c r="G1582">
        <v>40033</v>
      </c>
      <c r="H1582" s="3">
        <v>44286</v>
      </c>
      <c r="I1582" t="s">
        <v>617</v>
      </c>
      <c r="J1582" t="s">
        <v>619</v>
      </c>
      <c r="K1582">
        <v>110159</v>
      </c>
      <c r="L1582" t="s">
        <v>248</v>
      </c>
    </row>
    <row r="1583" spans="1:12" x14ac:dyDescent="0.3">
      <c r="A1583" t="s">
        <v>2198</v>
      </c>
      <c r="B1583">
        <v>227</v>
      </c>
      <c r="C1583" t="s">
        <v>324</v>
      </c>
      <c r="D1583" t="s">
        <v>589</v>
      </c>
      <c r="E1583">
        <v>14363</v>
      </c>
      <c r="F1583">
        <v>12260</v>
      </c>
      <c r="G1583">
        <v>24429</v>
      </c>
      <c r="H1583" s="3">
        <v>44948</v>
      </c>
      <c r="I1583" t="s">
        <v>615</v>
      </c>
      <c r="J1583" t="s">
        <v>613</v>
      </c>
      <c r="K1583">
        <v>710002</v>
      </c>
      <c r="L1583" t="s">
        <v>329</v>
      </c>
    </row>
    <row r="1584" spans="1:12" x14ac:dyDescent="0.3">
      <c r="A1584" t="s">
        <v>2199</v>
      </c>
      <c r="B1584">
        <v>281</v>
      </c>
      <c r="C1584" t="s">
        <v>265</v>
      </c>
      <c r="D1584" t="s">
        <v>573</v>
      </c>
      <c r="E1584">
        <v>10224</v>
      </c>
      <c r="F1584">
        <v>19277</v>
      </c>
      <c r="G1584">
        <v>13249</v>
      </c>
      <c r="H1584" s="3">
        <v>43692</v>
      </c>
      <c r="I1584" t="s">
        <v>612</v>
      </c>
      <c r="J1584" t="s">
        <v>613</v>
      </c>
      <c r="K1584">
        <v>30179</v>
      </c>
      <c r="L1584" t="s">
        <v>272</v>
      </c>
    </row>
    <row r="1585" spans="1:12" x14ac:dyDescent="0.3">
      <c r="A1585" t="s">
        <v>2200</v>
      </c>
      <c r="B1585">
        <v>399</v>
      </c>
      <c r="C1585" t="s">
        <v>294</v>
      </c>
      <c r="D1585" t="s">
        <v>592</v>
      </c>
      <c r="E1585">
        <v>46667</v>
      </c>
      <c r="F1585">
        <v>12719</v>
      </c>
      <c r="G1585">
        <v>23614</v>
      </c>
      <c r="H1585" s="3">
        <v>43459</v>
      </c>
      <c r="I1585" t="s">
        <v>612</v>
      </c>
      <c r="J1585" t="s">
        <v>613</v>
      </c>
      <c r="K1585">
        <v>90149</v>
      </c>
      <c r="L1585" t="s">
        <v>296</v>
      </c>
    </row>
    <row r="1586" spans="1:12" x14ac:dyDescent="0.3">
      <c r="A1586" t="s">
        <v>2201</v>
      </c>
      <c r="B1586">
        <v>695</v>
      </c>
      <c r="C1586" t="s">
        <v>471</v>
      </c>
      <c r="D1586" t="s">
        <v>573</v>
      </c>
      <c r="E1586">
        <v>7709</v>
      </c>
      <c r="F1586">
        <v>32163</v>
      </c>
      <c r="G1586">
        <v>25553</v>
      </c>
      <c r="H1586" s="3">
        <v>44349</v>
      </c>
      <c r="I1586" t="s">
        <v>615</v>
      </c>
      <c r="J1586" t="s">
        <v>613</v>
      </c>
      <c r="K1586">
        <v>570241</v>
      </c>
      <c r="L1586" t="s">
        <v>477</v>
      </c>
    </row>
    <row r="1587" spans="1:12" x14ac:dyDescent="0.3">
      <c r="A1587" t="s">
        <v>2202</v>
      </c>
      <c r="B1587">
        <v>964</v>
      </c>
      <c r="C1587" t="s">
        <v>409</v>
      </c>
      <c r="D1587" t="s">
        <v>589</v>
      </c>
      <c r="E1587">
        <v>20859</v>
      </c>
      <c r="F1587">
        <v>23622</v>
      </c>
      <c r="G1587">
        <v>31635</v>
      </c>
      <c r="H1587" s="3">
        <v>44302</v>
      </c>
      <c r="I1587" t="s">
        <v>612</v>
      </c>
      <c r="J1587" t="s">
        <v>613</v>
      </c>
      <c r="K1587">
        <v>1030063</v>
      </c>
      <c r="L1587" t="s">
        <v>411</v>
      </c>
    </row>
    <row r="1588" spans="1:12" x14ac:dyDescent="0.3">
      <c r="A1588" t="s">
        <v>2203</v>
      </c>
      <c r="B1588">
        <v>612</v>
      </c>
      <c r="C1588" t="s">
        <v>432</v>
      </c>
      <c r="D1588" t="s">
        <v>589</v>
      </c>
      <c r="E1588">
        <v>11986</v>
      </c>
      <c r="F1588">
        <v>42686</v>
      </c>
      <c r="G1588">
        <v>37162</v>
      </c>
      <c r="H1588" s="3">
        <v>42262</v>
      </c>
      <c r="I1588" t="s">
        <v>615</v>
      </c>
      <c r="J1588" t="s">
        <v>613</v>
      </c>
      <c r="K1588">
        <v>130067</v>
      </c>
      <c r="L1588" t="s">
        <v>434</v>
      </c>
    </row>
    <row r="1589" spans="1:12" x14ac:dyDescent="0.3">
      <c r="A1589" t="s">
        <v>2204</v>
      </c>
      <c r="B1589">
        <v>620</v>
      </c>
      <c r="C1589" t="s">
        <v>249</v>
      </c>
      <c r="D1589" t="s">
        <v>589</v>
      </c>
      <c r="E1589">
        <v>28375</v>
      </c>
      <c r="F1589">
        <v>44141</v>
      </c>
      <c r="G1589">
        <v>31140</v>
      </c>
      <c r="H1589" s="3">
        <v>42316</v>
      </c>
      <c r="I1589" t="s">
        <v>615</v>
      </c>
      <c r="J1589" t="s">
        <v>619</v>
      </c>
      <c r="K1589">
        <v>910182</v>
      </c>
      <c r="L1589" t="s">
        <v>257</v>
      </c>
    </row>
    <row r="1590" spans="1:12" x14ac:dyDescent="0.3">
      <c r="A1590" t="s">
        <v>2205</v>
      </c>
      <c r="B1590">
        <v>998</v>
      </c>
      <c r="C1590" t="s">
        <v>523</v>
      </c>
      <c r="D1590" t="s">
        <v>573</v>
      </c>
      <c r="E1590">
        <v>38427</v>
      </c>
      <c r="F1590">
        <v>45358</v>
      </c>
      <c r="G1590">
        <v>32887</v>
      </c>
      <c r="H1590" s="3">
        <v>43215</v>
      </c>
      <c r="I1590" t="s">
        <v>612</v>
      </c>
      <c r="J1590" t="s">
        <v>619</v>
      </c>
      <c r="K1590">
        <v>800018</v>
      </c>
      <c r="L1590" t="s">
        <v>526</v>
      </c>
    </row>
    <row r="1591" spans="1:12" x14ac:dyDescent="0.3">
      <c r="A1591" t="s">
        <v>2206</v>
      </c>
      <c r="B1591">
        <v>470</v>
      </c>
      <c r="C1591" t="s">
        <v>563</v>
      </c>
      <c r="D1591" t="s">
        <v>573</v>
      </c>
      <c r="E1591">
        <v>12040</v>
      </c>
      <c r="F1591">
        <v>41968</v>
      </c>
      <c r="G1591">
        <v>29841</v>
      </c>
      <c r="H1591" s="3">
        <v>44493</v>
      </c>
      <c r="I1591" t="s">
        <v>615</v>
      </c>
      <c r="J1591" t="s">
        <v>613</v>
      </c>
      <c r="K1591">
        <v>1440051</v>
      </c>
      <c r="L1591" t="s">
        <v>565</v>
      </c>
    </row>
    <row r="1592" spans="1:12" x14ac:dyDescent="0.3">
      <c r="A1592" t="s">
        <v>2207</v>
      </c>
      <c r="B1592">
        <v>398</v>
      </c>
      <c r="C1592" t="s">
        <v>350</v>
      </c>
      <c r="D1592" t="s">
        <v>573</v>
      </c>
      <c r="E1592">
        <v>18117</v>
      </c>
      <c r="F1592">
        <v>9012</v>
      </c>
      <c r="G1592">
        <v>18861</v>
      </c>
      <c r="H1592" s="3">
        <v>43282</v>
      </c>
      <c r="I1592" t="s">
        <v>624</v>
      </c>
      <c r="J1592" t="s">
        <v>613</v>
      </c>
      <c r="K1592">
        <v>700013</v>
      </c>
      <c r="L1592" t="s">
        <v>351</v>
      </c>
    </row>
    <row r="1593" spans="1:12" x14ac:dyDescent="0.3">
      <c r="A1593" t="s">
        <v>2208</v>
      </c>
      <c r="B1593">
        <v>287</v>
      </c>
      <c r="C1593" t="s">
        <v>559</v>
      </c>
      <c r="D1593" t="s">
        <v>587</v>
      </c>
      <c r="E1593">
        <v>41657</v>
      </c>
      <c r="F1593">
        <v>42920</v>
      </c>
      <c r="G1593">
        <v>12781</v>
      </c>
      <c r="H1593" s="3">
        <v>43428</v>
      </c>
      <c r="I1593" t="s">
        <v>624</v>
      </c>
      <c r="J1593" t="s">
        <v>613</v>
      </c>
      <c r="K1593">
        <v>670106</v>
      </c>
      <c r="L1593" t="s">
        <v>561</v>
      </c>
    </row>
    <row r="1594" spans="1:12" x14ac:dyDescent="0.3">
      <c r="A1594" t="s">
        <v>2209</v>
      </c>
      <c r="B1594">
        <v>731</v>
      </c>
      <c r="C1594" t="s">
        <v>481</v>
      </c>
      <c r="D1594" t="s">
        <v>602</v>
      </c>
      <c r="E1594">
        <v>44641</v>
      </c>
      <c r="F1594">
        <v>27277</v>
      </c>
      <c r="G1594">
        <v>39837</v>
      </c>
      <c r="H1594" s="3">
        <v>42876</v>
      </c>
      <c r="I1594" t="s">
        <v>624</v>
      </c>
      <c r="J1594" t="s">
        <v>613</v>
      </c>
      <c r="K1594">
        <v>1050013</v>
      </c>
      <c r="L1594" t="s">
        <v>482</v>
      </c>
    </row>
    <row r="1595" spans="1:12" x14ac:dyDescent="0.3">
      <c r="A1595" t="s">
        <v>2210</v>
      </c>
      <c r="B1595">
        <v>854</v>
      </c>
      <c r="C1595" t="s">
        <v>519</v>
      </c>
      <c r="D1595" t="s">
        <v>573</v>
      </c>
      <c r="E1595">
        <v>38924</v>
      </c>
      <c r="F1595">
        <v>41508</v>
      </c>
      <c r="G1595">
        <v>1789</v>
      </c>
      <c r="H1595" s="3">
        <v>43330</v>
      </c>
      <c r="I1595" t="s">
        <v>615</v>
      </c>
      <c r="J1595" t="s">
        <v>619</v>
      </c>
      <c r="K1595">
        <v>1550006</v>
      </c>
      <c r="L1595" t="s">
        <v>521</v>
      </c>
    </row>
    <row r="1596" spans="1:12" x14ac:dyDescent="0.3">
      <c r="A1596" t="s">
        <v>2211</v>
      </c>
      <c r="B1596">
        <v>799</v>
      </c>
      <c r="C1596" t="s">
        <v>249</v>
      </c>
      <c r="D1596" t="s">
        <v>573</v>
      </c>
      <c r="E1596">
        <v>20666</v>
      </c>
      <c r="F1596">
        <v>23306</v>
      </c>
      <c r="G1596">
        <v>11544</v>
      </c>
      <c r="H1596" s="3">
        <v>43842</v>
      </c>
      <c r="I1596" t="s">
        <v>612</v>
      </c>
      <c r="J1596" t="s">
        <v>619</v>
      </c>
      <c r="K1596">
        <v>910182</v>
      </c>
      <c r="L1596" t="s">
        <v>257</v>
      </c>
    </row>
    <row r="1597" spans="1:12" x14ac:dyDescent="0.3">
      <c r="A1597" t="s">
        <v>2212</v>
      </c>
      <c r="B1597">
        <v>788</v>
      </c>
      <c r="C1597" t="s">
        <v>249</v>
      </c>
      <c r="D1597" t="s">
        <v>573</v>
      </c>
      <c r="E1597">
        <v>18827</v>
      </c>
      <c r="F1597">
        <v>16201</v>
      </c>
      <c r="G1597">
        <v>35664</v>
      </c>
      <c r="H1597" s="3">
        <v>42172</v>
      </c>
      <c r="I1597" t="s">
        <v>612</v>
      </c>
      <c r="J1597" t="s">
        <v>619</v>
      </c>
      <c r="K1597">
        <v>910182</v>
      </c>
      <c r="L1597" t="s">
        <v>257</v>
      </c>
    </row>
    <row r="1598" spans="1:12" x14ac:dyDescent="0.3">
      <c r="A1598" t="s">
        <v>2213</v>
      </c>
      <c r="B1598">
        <v>58</v>
      </c>
      <c r="C1598" t="s">
        <v>324</v>
      </c>
      <c r="D1598" t="s">
        <v>573</v>
      </c>
      <c r="E1598">
        <v>25720</v>
      </c>
      <c r="F1598">
        <v>47590</v>
      </c>
      <c r="G1598">
        <v>43116</v>
      </c>
      <c r="H1598" s="3">
        <v>43258</v>
      </c>
      <c r="I1598" t="s">
        <v>615</v>
      </c>
      <c r="J1598" t="s">
        <v>619</v>
      </c>
      <c r="K1598">
        <v>710002</v>
      </c>
      <c r="L1598" t="s">
        <v>329</v>
      </c>
    </row>
    <row r="1599" spans="1:12" x14ac:dyDescent="0.3">
      <c r="A1599" t="s">
        <v>2214</v>
      </c>
      <c r="B1599">
        <v>639</v>
      </c>
      <c r="C1599" t="s">
        <v>374</v>
      </c>
      <c r="D1599" t="s">
        <v>583</v>
      </c>
      <c r="E1599">
        <v>40324</v>
      </c>
      <c r="F1599">
        <v>42154</v>
      </c>
      <c r="G1599">
        <v>27373</v>
      </c>
      <c r="H1599" s="3">
        <v>43747</v>
      </c>
      <c r="I1599" t="s">
        <v>615</v>
      </c>
      <c r="J1599" t="s">
        <v>619</v>
      </c>
      <c r="K1599">
        <v>1510002</v>
      </c>
      <c r="L1599" t="s">
        <v>380</v>
      </c>
    </row>
    <row r="1600" spans="1:12" x14ac:dyDescent="0.3">
      <c r="A1600" t="s">
        <v>2215</v>
      </c>
      <c r="B1600">
        <v>732</v>
      </c>
      <c r="C1600" t="s">
        <v>285</v>
      </c>
      <c r="D1600" t="s">
        <v>589</v>
      </c>
      <c r="E1600">
        <v>48158</v>
      </c>
      <c r="F1600">
        <v>21358</v>
      </c>
      <c r="G1600">
        <v>18760</v>
      </c>
      <c r="H1600" s="3">
        <v>42104</v>
      </c>
      <c r="I1600" t="s">
        <v>624</v>
      </c>
      <c r="J1600" t="s">
        <v>613</v>
      </c>
      <c r="K1600">
        <v>240005</v>
      </c>
      <c r="L1600" t="s">
        <v>287</v>
      </c>
    </row>
    <row r="1601" spans="1:12" x14ac:dyDescent="0.3">
      <c r="A1601" t="s">
        <v>2216</v>
      </c>
      <c r="B1601">
        <v>459</v>
      </c>
      <c r="C1601" t="s">
        <v>246</v>
      </c>
      <c r="D1601" t="s">
        <v>573</v>
      </c>
      <c r="E1601">
        <v>16704</v>
      </c>
      <c r="F1601">
        <v>28331</v>
      </c>
      <c r="G1601">
        <v>19840</v>
      </c>
      <c r="H1601" s="3">
        <v>44136</v>
      </c>
      <c r="I1601" t="s">
        <v>612</v>
      </c>
      <c r="J1601" t="s">
        <v>619</v>
      </c>
      <c r="K1601">
        <v>110159</v>
      </c>
      <c r="L1601" t="s">
        <v>248</v>
      </c>
    </row>
    <row r="1602" spans="1:12" x14ac:dyDescent="0.3">
      <c r="A1602" t="s">
        <v>2217</v>
      </c>
      <c r="B1602">
        <v>140</v>
      </c>
      <c r="C1602" t="s">
        <v>246</v>
      </c>
      <c r="D1602" t="s">
        <v>589</v>
      </c>
      <c r="E1602">
        <v>47388</v>
      </c>
      <c r="F1602">
        <v>29988</v>
      </c>
      <c r="G1602">
        <v>35797</v>
      </c>
      <c r="H1602" s="3">
        <v>42742</v>
      </c>
      <c r="I1602" t="s">
        <v>612</v>
      </c>
      <c r="J1602" t="s">
        <v>613</v>
      </c>
      <c r="K1602">
        <v>110159</v>
      </c>
      <c r="L1602" t="s">
        <v>248</v>
      </c>
    </row>
    <row r="1603" spans="1:12" x14ac:dyDescent="0.3">
      <c r="A1603" t="s">
        <v>2218</v>
      </c>
      <c r="B1603">
        <v>252</v>
      </c>
      <c r="C1603" t="s">
        <v>246</v>
      </c>
      <c r="D1603" t="s">
        <v>587</v>
      </c>
      <c r="E1603">
        <v>14292</v>
      </c>
      <c r="F1603">
        <v>8108</v>
      </c>
      <c r="G1603">
        <v>37470</v>
      </c>
      <c r="H1603" s="3">
        <v>43873</v>
      </c>
      <c r="I1603" t="s">
        <v>624</v>
      </c>
      <c r="J1603" t="s">
        <v>613</v>
      </c>
      <c r="K1603">
        <v>110159</v>
      </c>
      <c r="L1603" t="s">
        <v>248</v>
      </c>
    </row>
    <row r="1604" spans="1:12" x14ac:dyDescent="0.3">
      <c r="A1604" t="s">
        <v>2219</v>
      </c>
      <c r="B1604">
        <v>107</v>
      </c>
      <c r="C1604" t="s">
        <v>409</v>
      </c>
      <c r="D1604" t="s">
        <v>573</v>
      </c>
      <c r="E1604">
        <v>37071</v>
      </c>
      <c r="F1604">
        <v>13621</v>
      </c>
      <c r="G1604">
        <v>38792</v>
      </c>
      <c r="H1604" s="3">
        <v>45199</v>
      </c>
      <c r="I1604" t="s">
        <v>612</v>
      </c>
      <c r="J1604" t="s">
        <v>613</v>
      </c>
      <c r="K1604">
        <v>1030063</v>
      </c>
      <c r="L1604" t="s">
        <v>411</v>
      </c>
    </row>
    <row r="1605" spans="1:12" x14ac:dyDescent="0.3">
      <c r="A1605" t="s">
        <v>2220</v>
      </c>
      <c r="B1605">
        <v>817</v>
      </c>
      <c r="C1605" t="s">
        <v>249</v>
      </c>
      <c r="D1605" t="s">
        <v>573</v>
      </c>
      <c r="E1605">
        <v>30833</v>
      </c>
      <c r="F1605">
        <v>32118</v>
      </c>
      <c r="G1605">
        <v>40316</v>
      </c>
      <c r="H1605" s="3">
        <v>43785</v>
      </c>
      <c r="I1605" t="s">
        <v>612</v>
      </c>
      <c r="J1605" t="s">
        <v>613</v>
      </c>
      <c r="K1605">
        <v>910182</v>
      </c>
      <c r="L1605" t="s">
        <v>257</v>
      </c>
    </row>
    <row r="1606" spans="1:12" x14ac:dyDescent="0.3">
      <c r="A1606" t="s">
        <v>2221</v>
      </c>
      <c r="B1606">
        <v>981</v>
      </c>
      <c r="C1606" t="s">
        <v>409</v>
      </c>
      <c r="D1606" t="s">
        <v>589</v>
      </c>
      <c r="E1606">
        <v>43157</v>
      </c>
      <c r="F1606">
        <v>9700</v>
      </c>
      <c r="G1606">
        <v>40416</v>
      </c>
      <c r="H1606" s="3">
        <v>44536</v>
      </c>
      <c r="I1606" t="s">
        <v>624</v>
      </c>
      <c r="J1606" t="s">
        <v>619</v>
      </c>
      <c r="K1606">
        <v>1030063</v>
      </c>
      <c r="L1606" t="s">
        <v>411</v>
      </c>
    </row>
    <row r="1607" spans="1:12" x14ac:dyDescent="0.3">
      <c r="A1607" t="s">
        <v>2222</v>
      </c>
      <c r="B1607">
        <v>659</v>
      </c>
      <c r="C1607" t="s">
        <v>265</v>
      </c>
      <c r="D1607" t="s">
        <v>573</v>
      </c>
      <c r="E1607">
        <v>14115</v>
      </c>
      <c r="F1607">
        <v>10320</v>
      </c>
      <c r="G1607">
        <v>23995</v>
      </c>
      <c r="H1607" s="3">
        <v>42990</v>
      </c>
      <c r="I1607" t="s">
        <v>612</v>
      </c>
      <c r="J1607" t="s">
        <v>613</v>
      </c>
      <c r="K1607">
        <v>30179</v>
      </c>
      <c r="L1607" t="s">
        <v>272</v>
      </c>
    </row>
    <row r="1608" spans="1:12" x14ac:dyDescent="0.3">
      <c r="A1608" t="s">
        <v>2223</v>
      </c>
      <c r="B1608">
        <v>240</v>
      </c>
      <c r="C1608" t="s">
        <v>386</v>
      </c>
      <c r="D1608" t="s">
        <v>573</v>
      </c>
      <c r="E1608">
        <v>43815</v>
      </c>
      <c r="F1608">
        <v>11703</v>
      </c>
      <c r="G1608">
        <v>16296</v>
      </c>
      <c r="H1608" s="3">
        <v>42648</v>
      </c>
      <c r="I1608" t="s">
        <v>612</v>
      </c>
      <c r="J1608" t="s">
        <v>619</v>
      </c>
      <c r="K1608">
        <v>1110166</v>
      </c>
      <c r="L1608" t="s">
        <v>389</v>
      </c>
    </row>
    <row r="1609" spans="1:12" x14ac:dyDescent="0.3">
      <c r="A1609" t="s">
        <v>2224</v>
      </c>
      <c r="B1609">
        <v>221</v>
      </c>
      <c r="C1609" t="s">
        <v>246</v>
      </c>
      <c r="D1609" t="s">
        <v>596</v>
      </c>
      <c r="E1609">
        <v>49565</v>
      </c>
      <c r="F1609">
        <v>6129</v>
      </c>
      <c r="G1609">
        <v>28520</v>
      </c>
      <c r="H1609" s="3">
        <v>42619</v>
      </c>
      <c r="I1609" t="s">
        <v>615</v>
      </c>
      <c r="J1609" t="s">
        <v>613</v>
      </c>
      <c r="K1609">
        <v>110159</v>
      </c>
      <c r="L1609" t="s">
        <v>248</v>
      </c>
    </row>
    <row r="1610" spans="1:12" x14ac:dyDescent="0.3">
      <c r="A1610" t="s">
        <v>2225</v>
      </c>
      <c r="B1610">
        <v>10</v>
      </c>
      <c r="C1610" t="s">
        <v>505</v>
      </c>
      <c r="D1610" t="s">
        <v>589</v>
      </c>
      <c r="E1610">
        <v>33263</v>
      </c>
      <c r="F1610">
        <v>31369</v>
      </c>
      <c r="G1610">
        <v>13230</v>
      </c>
      <c r="H1610" s="3">
        <v>43106</v>
      </c>
      <c r="I1610" t="s">
        <v>624</v>
      </c>
      <c r="J1610" t="s">
        <v>619</v>
      </c>
      <c r="K1610">
        <v>380112</v>
      </c>
      <c r="L1610" t="s">
        <v>507</v>
      </c>
    </row>
    <row r="1611" spans="1:12" x14ac:dyDescent="0.3">
      <c r="A1611" t="s">
        <v>2226</v>
      </c>
      <c r="B1611">
        <v>761</v>
      </c>
      <c r="C1611" t="s">
        <v>523</v>
      </c>
      <c r="D1611" t="s">
        <v>573</v>
      </c>
      <c r="E1611">
        <v>20048</v>
      </c>
      <c r="F1611">
        <v>32851</v>
      </c>
      <c r="G1611">
        <v>42165</v>
      </c>
      <c r="H1611" s="3">
        <v>43601</v>
      </c>
      <c r="I1611" t="s">
        <v>624</v>
      </c>
      <c r="J1611" t="s">
        <v>613</v>
      </c>
      <c r="K1611">
        <v>800018</v>
      </c>
      <c r="L1611" t="s">
        <v>526</v>
      </c>
    </row>
    <row r="1612" spans="1:12" x14ac:dyDescent="0.3">
      <c r="A1612" t="s">
        <v>2227</v>
      </c>
      <c r="B1612">
        <v>516</v>
      </c>
      <c r="C1612" t="s">
        <v>243</v>
      </c>
      <c r="D1612" t="s">
        <v>573</v>
      </c>
      <c r="E1612">
        <v>33593</v>
      </c>
      <c r="F1612">
        <v>41066</v>
      </c>
      <c r="G1612">
        <v>28809</v>
      </c>
      <c r="H1612" s="3">
        <v>43770</v>
      </c>
      <c r="I1612" t="s">
        <v>615</v>
      </c>
      <c r="J1612" t="s">
        <v>613</v>
      </c>
      <c r="K1612">
        <v>160051</v>
      </c>
      <c r="L1612" t="s">
        <v>245</v>
      </c>
    </row>
    <row r="1613" spans="1:12" x14ac:dyDescent="0.3">
      <c r="A1613" t="s">
        <v>2228</v>
      </c>
      <c r="B1613">
        <v>73</v>
      </c>
      <c r="C1613" t="s">
        <v>529</v>
      </c>
      <c r="D1613" t="s">
        <v>589</v>
      </c>
      <c r="E1613">
        <v>14759</v>
      </c>
      <c r="F1613">
        <v>7704</v>
      </c>
      <c r="G1613">
        <v>14490</v>
      </c>
      <c r="H1613" s="3">
        <v>43012</v>
      </c>
      <c r="I1613" t="s">
        <v>615</v>
      </c>
      <c r="J1613" t="s">
        <v>619</v>
      </c>
      <c r="K1613">
        <v>210563</v>
      </c>
      <c r="L1613" t="s">
        <v>531</v>
      </c>
    </row>
    <row r="1614" spans="1:12" x14ac:dyDescent="0.3">
      <c r="A1614" t="s">
        <v>2229</v>
      </c>
      <c r="B1614">
        <v>193</v>
      </c>
      <c r="C1614" t="s">
        <v>409</v>
      </c>
      <c r="D1614" t="s">
        <v>589</v>
      </c>
      <c r="E1614">
        <v>45304</v>
      </c>
      <c r="F1614">
        <v>49180</v>
      </c>
      <c r="G1614">
        <v>19198</v>
      </c>
      <c r="H1614" s="3">
        <v>42766</v>
      </c>
      <c r="I1614" t="s">
        <v>615</v>
      </c>
      <c r="J1614" t="s">
        <v>613</v>
      </c>
      <c r="K1614">
        <v>1030063</v>
      </c>
      <c r="L1614" t="s">
        <v>411</v>
      </c>
    </row>
    <row r="1615" spans="1:12" x14ac:dyDescent="0.3">
      <c r="A1615" t="s">
        <v>2230</v>
      </c>
      <c r="B1615">
        <v>848</v>
      </c>
      <c r="C1615" t="s">
        <v>391</v>
      </c>
      <c r="D1615" t="s">
        <v>601</v>
      </c>
      <c r="E1615">
        <v>23888</v>
      </c>
      <c r="F1615">
        <v>38831</v>
      </c>
      <c r="G1615">
        <v>4982</v>
      </c>
      <c r="H1615" s="3">
        <v>42608</v>
      </c>
      <c r="I1615" t="s">
        <v>617</v>
      </c>
      <c r="J1615" t="s">
        <v>613</v>
      </c>
      <c r="K1615">
        <v>730084</v>
      </c>
      <c r="L1615" t="s">
        <v>393</v>
      </c>
    </row>
    <row r="1616" spans="1:12" x14ac:dyDescent="0.3">
      <c r="A1616" t="s">
        <v>2231</v>
      </c>
      <c r="B1616">
        <v>1001</v>
      </c>
      <c r="C1616" t="s">
        <v>461</v>
      </c>
      <c r="D1616" t="s">
        <v>573</v>
      </c>
      <c r="E1616">
        <v>10549</v>
      </c>
      <c r="F1616">
        <v>32567</v>
      </c>
      <c r="G1616">
        <v>19498</v>
      </c>
      <c r="H1616" s="3">
        <v>45169</v>
      </c>
      <c r="I1616" t="s">
        <v>617</v>
      </c>
      <c r="J1616" t="s">
        <v>619</v>
      </c>
      <c r="K1616">
        <v>440052</v>
      </c>
      <c r="L1616" t="s">
        <v>467</v>
      </c>
    </row>
    <row r="1617" spans="1:12" x14ac:dyDescent="0.3">
      <c r="A1617" t="s">
        <v>2232</v>
      </c>
      <c r="B1617">
        <v>704</v>
      </c>
      <c r="C1617" t="s">
        <v>523</v>
      </c>
      <c r="D1617" t="s">
        <v>573</v>
      </c>
      <c r="E1617">
        <v>44933</v>
      </c>
      <c r="F1617">
        <v>4467</v>
      </c>
      <c r="G1617">
        <v>17013</v>
      </c>
      <c r="H1617" s="3">
        <v>42096</v>
      </c>
      <c r="I1617" t="s">
        <v>617</v>
      </c>
      <c r="J1617" t="s">
        <v>613</v>
      </c>
      <c r="K1617">
        <v>800018</v>
      </c>
      <c r="L1617" t="s">
        <v>526</v>
      </c>
    </row>
    <row r="1618" spans="1:12" x14ac:dyDescent="0.3">
      <c r="A1618" t="s">
        <v>2233</v>
      </c>
      <c r="B1618">
        <v>958</v>
      </c>
      <c r="C1618" t="s">
        <v>246</v>
      </c>
      <c r="D1618" t="s">
        <v>601</v>
      </c>
      <c r="E1618">
        <v>5220</v>
      </c>
      <c r="F1618">
        <v>7264</v>
      </c>
      <c r="G1618">
        <v>7435</v>
      </c>
      <c r="H1618" s="3">
        <v>43659</v>
      </c>
      <c r="I1618" t="s">
        <v>624</v>
      </c>
      <c r="J1618" t="s">
        <v>619</v>
      </c>
      <c r="K1618">
        <v>110159</v>
      </c>
      <c r="L1618" t="s">
        <v>248</v>
      </c>
    </row>
    <row r="1619" spans="1:12" x14ac:dyDescent="0.3">
      <c r="A1619" t="s">
        <v>2234</v>
      </c>
      <c r="B1619">
        <v>340</v>
      </c>
      <c r="C1619" t="s">
        <v>324</v>
      </c>
      <c r="D1619" t="s">
        <v>573</v>
      </c>
      <c r="E1619">
        <v>29093</v>
      </c>
      <c r="F1619">
        <v>45929</v>
      </c>
      <c r="G1619">
        <v>5123</v>
      </c>
      <c r="H1619" s="3">
        <v>45052</v>
      </c>
      <c r="I1619" t="s">
        <v>624</v>
      </c>
      <c r="J1619" t="s">
        <v>613</v>
      </c>
      <c r="K1619">
        <v>710002</v>
      </c>
      <c r="L1619" t="s">
        <v>329</v>
      </c>
    </row>
    <row r="1620" spans="1:12" x14ac:dyDescent="0.3">
      <c r="A1620" t="s">
        <v>2235</v>
      </c>
      <c r="B1620">
        <v>3</v>
      </c>
      <c r="C1620" t="s">
        <v>409</v>
      </c>
      <c r="D1620" t="s">
        <v>573</v>
      </c>
      <c r="E1620">
        <v>5643</v>
      </c>
      <c r="F1620">
        <v>49457</v>
      </c>
      <c r="G1620">
        <v>7434</v>
      </c>
      <c r="H1620" s="3">
        <v>43400</v>
      </c>
      <c r="I1620" t="s">
        <v>624</v>
      </c>
      <c r="J1620" t="s">
        <v>619</v>
      </c>
      <c r="K1620">
        <v>1030063</v>
      </c>
      <c r="L1620" t="s">
        <v>411</v>
      </c>
    </row>
    <row r="1621" spans="1:12" x14ac:dyDescent="0.3">
      <c r="A1621" t="s">
        <v>2236</v>
      </c>
      <c r="B1621">
        <v>755</v>
      </c>
      <c r="C1621" t="s">
        <v>350</v>
      </c>
      <c r="D1621" t="s">
        <v>573</v>
      </c>
      <c r="E1621">
        <v>48628</v>
      </c>
      <c r="F1621">
        <v>3791</v>
      </c>
      <c r="G1621">
        <v>16238</v>
      </c>
      <c r="H1621" s="3">
        <v>42848</v>
      </c>
      <c r="I1621" t="s">
        <v>612</v>
      </c>
      <c r="J1621" t="s">
        <v>619</v>
      </c>
      <c r="K1621">
        <v>700013</v>
      </c>
      <c r="L1621" t="s">
        <v>351</v>
      </c>
    </row>
    <row r="1622" spans="1:12" x14ac:dyDescent="0.3">
      <c r="A1622" t="s">
        <v>2237</v>
      </c>
      <c r="B1622">
        <v>29</v>
      </c>
      <c r="C1622" t="s">
        <v>243</v>
      </c>
      <c r="D1622" t="s">
        <v>589</v>
      </c>
      <c r="E1622">
        <v>21988</v>
      </c>
      <c r="F1622">
        <v>40745</v>
      </c>
      <c r="G1622">
        <v>19571</v>
      </c>
      <c r="H1622" s="3">
        <v>44594</v>
      </c>
      <c r="I1622" t="s">
        <v>615</v>
      </c>
      <c r="J1622" t="s">
        <v>619</v>
      </c>
      <c r="K1622">
        <v>160051</v>
      </c>
      <c r="L1622" t="s">
        <v>245</v>
      </c>
    </row>
    <row r="1623" spans="1:12" x14ac:dyDescent="0.3">
      <c r="A1623" t="s">
        <v>2238</v>
      </c>
      <c r="B1623">
        <v>125</v>
      </c>
      <c r="C1623" t="s">
        <v>409</v>
      </c>
      <c r="D1623" t="s">
        <v>596</v>
      </c>
      <c r="E1623">
        <v>40730</v>
      </c>
      <c r="F1623">
        <v>8743</v>
      </c>
      <c r="G1623">
        <v>23373</v>
      </c>
      <c r="H1623" s="3">
        <v>42738</v>
      </c>
      <c r="I1623" t="s">
        <v>624</v>
      </c>
      <c r="J1623" t="s">
        <v>613</v>
      </c>
      <c r="K1623">
        <v>1030063</v>
      </c>
      <c r="L1623" t="s">
        <v>411</v>
      </c>
    </row>
    <row r="1624" spans="1:12" x14ac:dyDescent="0.3">
      <c r="A1624" t="s">
        <v>2239</v>
      </c>
      <c r="B1624">
        <v>983</v>
      </c>
      <c r="C1624" t="s">
        <v>386</v>
      </c>
      <c r="D1624" t="s">
        <v>573</v>
      </c>
      <c r="E1624">
        <v>42213</v>
      </c>
      <c r="F1624">
        <v>25689</v>
      </c>
      <c r="G1624">
        <v>38097</v>
      </c>
      <c r="H1624" s="3">
        <v>43188</v>
      </c>
      <c r="I1624" t="s">
        <v>615</v>
      </c>
      <c r="J1624" t="s">
        <v>619</v>
      </c>
      <c r="K1624">
        <v>1110166</v>
      </c>
      <c r="L1624" t="s">
        <v>389</v>
      </c>
    </row>
    <row r="1625" spans="1:12" x14ac:dyDescent="0.3">
      <c r="A1625" t="s">
        <v>2240</v>
      </c>
      <c r="B1625">
        <v>883</v>
      </c>
      <c r="C1625" t="s">
        <v>548</v>
      </c>
      <c r="D1625" t="s">
        <v>573</v>
      </c>
      <c r="E1625">
        <v>40627</v>
      </c>
      <c r="F1625">
        <v>10647</v>
      </c>
      <c r="G1625">
        <v>18874</v>
      </c>
      <c r="H1625" s="3">
        <v>42337</v>
      </c>
      <c r="I1625" t="s">
        <v>617</v>
      </c>
      <c r="J1625" t="s">
        <v>619</v>
      </c>
      <c r="K1625">
        <v>680026</v>
      </c>
      <c r="L1625" t="s">
        <v>551</v>
      </c>
    </row>
    <row r="1626" spans="1:12" x14ac:dyDescent="0.3">
      <c r="A1626" t="s">
        <v>2241</v>
      </c>
      <c r="B1626">
        <v>767</v>
      </c>
      <c r="C1626" t="s">
        <v>251</v>
      </c>
      <c r="D1626" t="s">
        <v>573</v>
      </c>
      <c r="E1626">
        <v>22217</v>
      </c>
      <c r="F1626">
        <v>19366</v>
      </c>
      <c r="G1626">
        <v>3224</v>
      </c>
      <c r="H1626" s="3">
        <v>44332</v>
      </c>
      <c r="I1626" t="s">
        <v>615</v>
      </c>
      <c r="J1626" t="s">
        <v>613</v>
      </c>
      <c r="K1626">
        <v>10068</v>
      </c>
      <c r="L1626" t="s">
        <v>319</v>
      </c>
    </row>
    <row r="1627" spans="1:12" x14ac:dyDescent="0.3">
      <c r="A1627" t="s">
        <v>2242</v>
      </c>
      <c r="B1627">
        <v>519</v>
      </c>
      <c r="C1627" t="s">
        <v>386</v>
      </c>
      <c r="D1627" t="s">
        <v>573</v>
      </c>
      <c r="E1627">
        <v>38342</v>
      </c>
      <c r="F1627">
        <v>49332</v>
      </c>
      <c r="G1627">
        <v>36150</v>
      </c>
      <c r="H1627" s="3">
        <v>43822</v>
      </c>
      <c r="I1627" t="s">
        <v>612</v>
      </c>
      <c r="J1627" t="s">
        <v>619</v>
      </c>
      <c r="K1627">
        <v>1110166</v>
      </c>
      <c r="L1627" t="s">
        <v>389</v>
      </c>
    </row>
    <row r="1628" spans="1:12" x14ac:dyDescent="0.3">
      <c r="A1628" t="s">
        <v>2243</v>
      </c>
      <c r="B1628">
        <v>118</v>
      </c>
      <c r="C1628" t="s">
        <v>523</v>
      </c>
      <c r="D1628" t="s">
        <v>573</v>
      </c>
      <c r="E1628">
        <v>5528</v>
      </c>
      <c r="F1628">
        <v>38971</v>
      </c>
      <c r="G1628">
        <v>38671</v>
      </c>
      <c r="H1628" s="3">
        <v>45240</v>
      </c>
      <c r="I1628" t="s">
        <v>624</v>
      </c>
      <c r="J1628" t="s">
        <v>619</v>
      </c>
      <c r="K1628">
        <v>800018</v>
      </c>
      <c r="L1628" t="s">
        <v>526</v>
      </c>
    </row>
    <row r="1629" spans="1:12" x14ac:dyDescent="0.3">
      <c r="A1629" t="s">
        <v>2244</v>
      </c>
      <c r="B1629">
        <v>597</v>
      </c>
      <c r="C1629" t="s">
        <v>386</v>
      </c>
      <c r="D1629" t="s">
        <v>573</v>
      </c>
      <c r="E1629">
        <v>12537</v>
      </c>
      <c r="F1629">
        <v>5080</v>
      </c>
      <c r="G1629">
        <v>39470</v>
      </c>
      <c r="H1629" s="3">
        <v>43120</v>
      </c>
      <c r="I1629" t="s">
        <v>617</v>
      </c>
      <c r="J1629" t="s">
        <v>619</v>
      </c>
      <c r="K1629">
        <v>1110166</v>
      </c>
      <c r="L1629" t="s">
        <v>389</v>
      </c>
    </row>
    <row r="1630" spans="1:12" x14ac:dyDescent="0.3">
      <c r="A1630" t="s">
        <v>2245</v>
      </c>
      <c r="B1630">
        <v>987</v>
      </c>
      <c r="C1630" t="s">
        <v>249</v>
      </c>
      <c r="D1630" t="s">
        <v>573</v>
      </c>
      <c r="E1630">
        <v>13226</v>
      </c>
      <c r="F1630">
        <v>12887</v>
      </c>
      <c r="G1630">
        <v>15991</v>
      </c>
      <c r="H1630" s="3">
        <v>43554</v>
      </c>
      <c r="I1630" t="s">
        <v>615</v>
      </c>
      <c r="J1630" t="s">
        <v>619</v>
      </c>
      <c r="K1630">
        <v>910182</v>
      </c>
      <c r="L1630" t="s">
        <v>257</v>
      </c>
    </row>
    <row r="1631" spans="1:12" x14ac:dyDescent="0.3">
      <c r="A1631" t="s">
        <v>2246</v>
      </c>
      <c r="B1631">
        <v>493</v>
      </c>
      <c r="C1631" t="s">
        <v>386</v>
      </c>
      <c r="D1631" t="s">
        <v>573</v>
      </c>
      <c r="E1631">
        <v>4851</v>
      </c>
      <c r="F1631">
        <v>38529</v>
      </c>
      <c r="G1631">
        <v>16691</v>
      </c>
      <c r="H1631" s="3">
        <v>42298</v>
      </c>
      <c r="I1631" t="s">
        <v>615</v>
      </c>
      <c r="J1631" t="s">
        <v>613</v>
      </c>
      <c r="K1631">
        <v>1110166</v>
      </c>
      <c r="L1631" t="s">
        <v>389</v>
      </c>
    </row>
    <row r="1632" spans="1:12" x14ac:dyDescent="0.3">
      <c r="A1632" t="s">
        <v>2247</v>
      </c>
      <c r="B1632">
        <v>39</v>
      </c>
      <c r="C1632" t="s">
        <v>330</v>
      </c>
      <c r="D1632" t="s">
        <v>592</v>
      </c>
      <c r="E1632">
        <v>5657</v>
      </c>
      <c r="F1632">
        <v>33635</v>
      </c>
      <c r="G1632">
        <v>23845</v>
      </c>
      <c r="H1632" s="3">
        <v>43046</v>
      </c>
      <c r="I1632" t="s">
        <v>615</v>
      </c>
      <c r="J1632" t="s">
        <v>619</v>
      </c>
      <c r="K1632">
        <v>690076</v>
      </c>
      <c r="L1632" t="s">
        <v>337</v>
      </c>
    </row>
    <row r="1633" spans="1:12" x14ac:dyDescent="0.3">
      <c r="A1633" t="s">
        <v>2248</v>
      </c>
      <c r="B1633">
        <v>551</v>
      </c>
      <c r="C1633" t="s">
        <v>265</v>
      </c>
      <c r="D1633" t="s">
        <v>573</v>
      </c>
      <c r="E1633">
        <v>11280</v>
      </c>
      <c r="F1633">
        <v>2995</v>
      </c>
      <c r="G1633">
        <v>26544</v>
      </c>
      <c r="H1633" s="3">
        <v>44113</v>
      </c>
      <c r="I1633" t="s">
        <v>612</v>
      </c>
      <c r="J1633" t="s">
        <v>613</v>
      </c>
      <c r="K1633">
        <v>30179</v>
      </c>
      <c r="L1633" t="s">
        <v>272</v>
      </c>
    </row>
    <row r="1634" spans="1:12" x14ac:dyDescent="0.3">
      <c r="A1634" t="s">
        <v>2249</v>
      </c>
      <c r="B1634">
        <v>456</v>
      </c>
      <c r="C1634" t="s">
        <v>386</v>
      </c>
      <c r="D1634" t="s">
        <v>583</v>
      </c>
      <c r="E1634">
        <v>32080</v>
      </c>
      <c r="F1634">
        <v>31980</v>
      </c>
      <c r="G1634">
        <v>25368</v>
      </c>
      <c r="H1634" s="3">
        <v>44992</v>
      </c>
      <c r="I1634" t="s">
        <v>617</v>
      </c>
      <c r="J1634" t="s">
        <v>613</v>
      </c>
      <c r="K1634">
        <v>1110166</v>
      </c>
      <c r="L1634" t="s">
        <v>389</v>
      </c>
    </row>
    <row r="1635" spans="1:12" x14ac:dyDescent="0.3">
      <c r="A1635" t="s">
        <v>2250</v>
      </c>
      <c r="B1635">
        <v>85</v>
      </c>
      <c r="C1635" t="s">
        <v>350</v>
      </c>
      <c r="D1635" t="s">
        <v>589</v>
      </c>
      <c r="E1635">
        <v>39711</v>
      </c>
      <c r="F1635">
        <v>19326</v>
      </c>
      <c r="G1635">
        <v>21654</v>
      </c>
      <c r="H1635" s="3">
        <v>43590</v>
      </c>
      <c r="I1635" t="s">
        <v>615</v>
      </c>
      <c r="J1635" t="s">
        <v>619</v>
      </c>
      <c r="K1635">
        <v>700013</v>
      </c>
      <c r="L1635" t="s">
        <v>351</v>
      </c>
    </row>
    <row r="1636" spans="1:12" x14ac:dyDescent="0.3">
      <c r="A1636" t="s">
        <v>2251</v>
      </c>
      <c r="B1636">
        <v>130</v>
      </c>
      <c r="C1636" t="s">
        <v>310</v>
      </c>
      <c r="D1636" t="s">
        <v>573</v>
      </c>
      <c r="E1636">
        <v>48026</v>
      </c>
      <c r="F1636">
        <v>32758</v>
      </c>
      <c r="G1636">
        <v>24134</v>
      </c>
      <c r="H1636" s="3">
        <v>44540</v>
      </c>
      <c r="I1636" t="s">
        <v>615</v>
      </c>
      <c r="J1636" t="s">
        <v>619</v>
      </c>
      <c r="K1636">
        <v>140056</v>
      </c>
      <c r="L1636" t="s">
        <v>312</v>
      </c>
    </row>
    <row r="1637" spans="1:12" x14ac:dyDescent="0.3">
      <c r="A1637" t="s">
        <v>2252</v>
      </c>
      <c r="B1637">
        <v>962</v>
      </c>
      <c r="C1637" t="s">
        <v>265</v>
      </c>
      <c r="D1637" t="s">
        <v>573</v>
      </c>
      <c r="E1637">
        <v>15816</v>
      </c>
      <c r="F1637">
        <v>9378</v>
      </c>
      <c r="G1637">
        <v>32469</v>
      </c>
      <c r="H1637" s="3">
        <v>45219</v>
      </c>
      <c r="I1637" t="s">
        <v>615</v>
      </c>
      <c r="J1637" t="s">
        <v>619</v>
      </c>
      <c r="K1637">
        <v>30179</v>
      </c>
      <c r="L1637" t="s">
        <v>272</v>
      </c>
    </row>
    <row r="1638" spans="1:12" x14ac:dyDescent="0.3">
      <c r="A1638" t="s">
        <v>2253</v>
      </c>
      <c r="B1638">
        <v>252</v>
      </c>
      <c r="C1638" t="s">
        <v>386</v>
      </c>
      <c r="D1638" t="s">
        <v>589</v>
      </c>
      <c r="E1638">
        <v>48862</v>
      </c>
      <c r="F1638">
        <v>24716</v>
      </c>
      <c r="G1638">
        <v>19876</v>
      </c>
      <c r="H1638" s="3">
        <v>42725</v>
      </c>
      <c r="I1638" t="s">
        <v>612</v>
      </c>
      <c r="J1638" t="s">
        <v>619</v>
      </c>
      <c r="K1638">
        <v>1110166</v>
      </c>
      <c r="L1638" t="s">
        <v>389</v>
      </c>
    </row>
    <row r="1639" spans="1:12" x14ac:dyDescent="0.3">
      <c r="A1639" t="s">
        <v>2254</v>
      </c>
      <c r="B1639">
        <v>2</v>
      </c>
      <c r="C1639" t="s">
        <v>386</v>
      </c>
      <c r="D1639" t="s">
        <v>573</v>
      </c>
      <c r="E1639">
        <v>37576</v>
      </c>
      <c r="F1639">
        <v>4754</v>
      </c>
      <c r="G1639">
        <v>19863</v>
      </c>
      <c r="H1639" s="3">
        <v>44984</v>
      </c>
      <c r="I1639" t="s">
        <v>615</v>
      </c>
      <c r="J1639" t="s">
        <v>613</v>
      </c>
      <c r="K1639">
        <v>1110166</v>
      </c>
      <c r="L1639" t="s">
        <v>389</v>
      </c>
    </row>
    <row r="1640" spans="1:12" x14ac:dyDescent="0.3">
      <c r="A1640" t="s">
        <v>2255</v>
      </c>
      <c r="B1640">
        <v>847</v>
      </c>
      <c r="C1640" t="s">
        <v>324</v>
      </c>
      <c r="D1640" t="s">
        <v>573</v>
      </c>
      <c r="E1640">
        <v>21855</v>
      </c>
      <c r="F1640">
        <v>37129</v>
      </c>
      <c r="G1640">
        <v>10668</v>
      </c>
      <c r="H1640" s="3">
        <v>42064</v>
      </c>
      <c r="I1640" t="s">
        <v>615</v>
      </c>
      <c r="J1640" t="s">
        <v>619</v>
      </c>
      <c r="K1640">
        <v>710002</v>
      </c>
      <c r="L1640" t="s">
        <v>329</v>
      </c>
    </row>
    <row r="1641" spans="1:12" x14ac:dyDescent="0.3">
      <c r="A1641" t="s">
        <v>2256</v>
      </c>
      <c r="B1641">
        <v>680</v>
      </c>
      <c r="C1641" t="s">
        <v>350</v>
      </c>
      <c r="D1641" t="s">
        <v>573</v>
      </c>
      <c r="E1641">
        <v>39348</v>
      </c>
      <c r="F1641">
        <v>3590</v>
      </c>
      <c r="G1641">
        <v>10480</v>
      </c>
      <c r="H1641" s="3">
        <v>44336</v>
      </c>
      <c r="I1641" t="s">
        <v>615</v>
      </c>
      <c r="J1641" t="s">
        <v>613</v>
      </c>
      <c r="K1641">
        <v>700013</v>
      </c>
      <c r="L1641" t="s">
        <v>351</v>
      </c>
    </row>
    <row r="1642" spans="1:12" x14ac:dyDescent="0.3">
      <c r="A1642" t="s">
        <v>2257</v>
      </c>
      <c r="B1642">
        <v>298</v>
      </c>
      <c r="C1642" t="s">
        <v>386</v>
      </c>
      <c r="D1642" t="s">
        <v>589</v>
      </c>
      <c r="E1642">
        <v>40547</v>
      </c>
      <c r="F1642">
        <v>16150</v>
      </c>
      <c r="G1642">
        <v>24677</v>
      </c>
      <c r="H1642" s="3">
        <v>44404</v>
      </c>
      <c r="I1642" t="s">
        <v>615</v>
      </c>
      <c r="J1642" t="s">
        <v>619</v>
      </c>
      <c r="K1642">
        <v>1110166</v>
      </c>
      <c r="L1642" t="s">
        <v>389</v>
      </c>
    </row>
    <row r="1643" spans="1:12" x14ac:dyDescent="0.3">
      <c r="A1643" t="s">
        <v>2258</v>
      </c>
      <c r="B1643">
        <v>242</v>
      </c>
      <c r="C1643" t="s">
        <v>368</v>
      </c>
      <c r="D1643" t="s">
        <v>573</v>
      </c>
      <c r="E1643">
        <v>42994</v>
      </c>
      <c r="F1643">
        <v>16126</v>
      </c>
      <c r="G1643">
        <v>13929</v>
      </c>
      <c r="H1643" s="3">
        <v>44640</v>
      </c>
      <c r="I1643" t="s">
        <v>615</v>
      </c>
      <c r="J1643" t="s">
        <v>613</v>
      </c>
      <c r="K1643">
        <v>790102</v>
      </c>
      <c r="L1643" t="s">
        <v>370</v>
      </c>
    </row>
    <row r="1644" spans="1:12" x14ac:dyDescent="0.3">
      <c r="A1644" t="s">
        <v>2259</v>
      </c>
      <c r="B1644">
        <v>564</v>
      </c>
      <c r="C1644" t="s">
        <v>354</v>
      </c>
      <c r="D1644" t="s">
        <v>573</v>
      </c>
      <c r="E1644">
        <v>8378</v>
      </c>
      <c r="F1644">
        <v>20742</v>
      </c>
      <c r="G1644">
        <v>17361</v>
      </c>
      <c r="H1644" s="3">
        <v>45133</v>
      </c>
      <c r="I1644" t="s">
        <v>612</v>
      </c>
      <c r="J1644" t="s">
        <v>613</v>
      </c>
      <c r="K1644">
        <v>70364</v>
      </c>
      <c r="L1644" t="s">
        <v>356</v>
      </c>
    </row>
    <row r="1645" spans="1:12" x14ac:dyDescent="0.3">
      <c r="A1645" t="s">
        <v>2260</v>
      </c>
      <c r="B1645">
        <v>463</v>
      </c>
      <c r="C1645" t="s">
        <v>409</v>
      </c>
      <c r="D1645" t="s">
        <v>573</v>
      </c>
      <c r="E1645">
        <v>21601</v>
      </c>
      <c r="F1645">
        <v>16646</v>
      </c>
      <c r="G1645">
        <v>19740</v>
      </c>
      <c r="H1645" s="3">
        <v>42531</v>
      </c>
      <c r="I1645" t="s">
        <v>612</v>
      </c>
      <c r="J1645" t="s">
        <v>619</v>
      </c>
      <c r="K1645">
        <v>1030063</v>
      </c>
      <c r="L1645" t="s">
        <v>411</v>
      </c>
    </row>
    <row r="1646" spans="1:12" x14ac:dyDescent="0.3">
      <c r="A1646" t="s">
        <v>2261</v>
      </c>
      <c r="B1646">
        <v>800</v>
      </c>
      <c r="C1646" t="s">
        <v>386</v>
      </c>
      <c r="D1646" t="s">
        <v>589</v>
      </c>
      <c r="E1646">
        <v>16074</v>
      </c>
      <c r="F1646">
        <v>21904</v>
      </c>
      <c r="G1646">
        <v>13575</v>
      </c>
      <c r="H1646" s="3">
        <v>44363</v>
      </c>
      <c r="I1646" t="s">
        <v>612</v>
      </c>
      <c r="J1646" t="s">
        <v>613</v>
      </c>
      <c r="K1646">
        <v>1110166</v>
      </c>
      <c r="L1646" t="s">
        <v>389</v>
      </c>
    </row>
    <row r="1647" spans="1:12" x14ac:dyDescent="0.3">
      <c r="A1647" t="s">
        <v>2262</v>
      </c>
      <c r="B1647">
        <v>950</v>
      </c>
      <c r="C1647" t="s">
        <v>249</v>
      </c>
      <c r="D1647" t="s">
        <v>589</v>
      </c>
      <c r="E1647">
        <v>5993</v>
      </c>
      <c r="F1647">
        <v>41996</v>
      </c>
      <c r="G1647">
        <v>24391</v>
      </c>
      <c r="H1647" s="3">
        <v>42701</v>
      </c>
      <c r="I1647" t="s">
        <v>615</v>
      </c>
      <c r="J1647" t="s">
        <v>619</v>
      </c>
      <c r="K1647">
        <v>910182</v>
      </c>
      <c r="L1647" t="s">
        <v>257</v>
      </c>
    </row>
    <row r="1648" spans="1:12" x14ac:dyDescent="0.3">
      <c r="A1648" t="s">
        <v>2263</v>
      </c>
      <c r="B1648">
        <v>53</v>
      </c>
      <c r="C1648" t="s">
        <v>386</v>
      </c>
      <c r="D1648" t="s">
        <v>573</v>
      </c>
      <c r="E1648">
        <v>29889</v>
      </c>
      <c r="F1648">
        <v>45408</v>
      </c>
      <c r="G1648">
        <v>21776</v>
      </c>
      <c r="H1648" s="3">
        <v>42507</v>
      </c>
      <c r="I1648" t="s">
        <v>624</v>
      </c>
      <c r="J1648" t="s">
        <v>613</v>
      </c>
      <c r="K1648">
        <v>1110166</v>
      </c>
      <c r="L1648" t="s">
        <v>389</v>
      </c>
    </row>
    <row r="1649" spans="1:12" x14ac:dyDescent="0.3">
      <c r="A1649" t="s">
        <v>2264</v>
      </c>
      <c r="B1649">
        <v>877</v>
      </c>
      <c r="C1649" t="s">
        <v>492</v>
      </c>
      <c r="D1649" t="s">
        <v>573</v>
      </c>
      <c r="E1649">
        <v>27858</v>
      </c>
      <c r="F1649">
        <v>34739</v>
      </c>
      <c r="G1649">
        <v>20894</v>
      </c>
      <c r="H1649" s="3">
        <v>42456</v>
      </c>
      <c r="I1649" t="s">
        <v>624</v>
      </c>
      <c r="J1649" t="s">
        <v>613</v>
      </c>
      <c r="K1649">
        <v>1230018</v>
      </c>
      <c r="L1649" t="s">
        <v>498</v>
      </c>
    </row>
    <row r="1650" spans="1:12" x14ac:dyDescent="0.3">
      <c r="A1650" t="s">
        <v>2265</v>
      </c>
      <c r="B1650">
        <v>262</v>
      </c>
      <c r="C1650" t="s">
        <v>422</v>
      </c>
      <c r="D1650" t="s">
        <v>573</v>
      </c>
      <c r="E1650">
        <v>3343</v>
      </c>
      <c r="F1650">
        <v>24150</v>
      </c>
      <c r="G1650">
        <v>32936</v>
      </c>
      <c r="H1650" s="3">
        <v>43285</v>
      </c>
      <c r="I1650" t="s">
        <v>615</v>
      </c>
      <c r="J1650" t="s">
        <v>619</v>
      </c>
      <c r="K1650">
        <v>120676</v>
      </c>
      <c r="L1650" t="s">
        <v>423</v>
      </c>
    </row>
    <row r="1651" spans="1:12" x14ac:dyDescent="0.3">
      <c r="A1651" t="s">
        <v>2266</v>
      </c>
      <c r="B1651">
        <v>784</v>
      </c>
      <c r="C1651" t="s">
        <v>409</v>
      </c>
      <c r="D1651" t="s">
        <v>579</v>
      </c>
      <c r="E1651">
        <v>43190</v>
      </c>
      <c r="F1651">
        <v>37289</v>
      </c>
      <c r="G1651">
        <v>16727</v>
      </c>
      <c r="H1651" s="3">
        <v>42470</v>
      </c>
      <c r="I1651" t="s">
        <v>612</v>
      </c>
      <c r="J1651" t="s">
        <v>613</v>
      </c>
      <c r="K1651">
        <v>1030063</v>
      </c>
      <c r="L1651" t="s">
        <v>411</v>
      </c>
    </row>
    <row r="1652" spans="1:12" x14ac:dyDescent="0.3">
      <c r="A1652" t="s">
        <v>2267</v>
      </c>
      <c r="B1652">
        <v>138</v>
      </c>
      <c r="C1652" t="s">
        <v>265</v>
      </c>
      <c r="D1652" t="s">
        <v>573</v>
      </c>
      <c r="E1652">
        <v>7920</v>
      </c>
      <c r="F1652">
        <v>27201</v>
      </c>
      <c r="G1652">
        <v>28900</v>
      </c>
      <c r="H1652" s="3">
        <v>43715</v>
      </c>
      <c r="I1652" t="s">
        <v>612</v>
      </c>
      <c r="J1652" t="s">
        <v>619</v>
      </c>
      <c r="K1652">
        <v>30179</v>
      </c>
      <c r="L1652" t="s">
        <v>272</v>
      </c>
    </row>
    <row r="1653" spans="1:12" x14ac:dyDescent="0.3">
      <c r="A1653" t="s">
        <v>2268</v>
      </c>
      <c r="B1653">
        <v>220</v>
      </c>
      <c r="C1653" t="s">
        <v>265</v>
      </c>
      <c r="D1653" t="s">
        <v>573</v>
      </c>
      <c r="E1653">
        <v>19949</v>
      </c>
      <c r="F1653">
        <v>2986</v>
      </c>
      <c r="G1653">
        <v>34640</v>
      </c>
      <c r="H1653" s="3">
        <v>44414</v>
      </c>
      <c r="I1653" t="s">
        <v>612</v>
      </c>
      <c r="J1653" t="s">
        <v>613</v>
      </c>
      <c r="K1653">
        <v>30179</v>
      </c>
      <c r="L1653" t="s">
        <v>272</v>
      </c>
    </row>
    <row r="1654" spans="1:12" x14ac:dyDescent="0.3">
      <c r="A1654" t="s">
        <v>2269</v>
      </c>
      <c r="B1654">
        <v>422</v>
      </c>
      <c r="C1654" t="s">
        <v>344</v>
      </c>
      <c r="D1654" t="s">
        <v>573</v>
      </c>
      <c r="E1654">
        <v>35036</v>
      </c>
      <c r="F1654">
        <v>46446</v>
      </c>
      <c r="G1654">
        <v>18895</v>
      </c>
      <c r="H1654" s="3">
        <v>44566</v>
      </c>
      <c r="I1654" t="s">
        <v>612</v>
      </c>
      <c r="J1654" t="s">
        <v>613</v>
      </c>
      <c r="K1654">
        <v>910020</v>
      </c>
      <c r="L1654" t="s">
        <v>346</v>
      </c>
    </row>
    <row r="1655" spans="1:12" x14ac:dyDescent="0.3">
      <c r="A1655" t="s">
        <v>2270</v>
      </c>
      <c r="B1655">
        <v>570</v>
      </c>
      <c r="C1655" t="s">
        <v>330</v>
      </c>
      <c r="D1655" t="s">
        <v>573</v>
      </c>
      <c r="E1655">
        <v>15192</v>
      </c>
      <c r="F1655">
        <v>14918</v>
      </c>
      <c r="G1655">
        <v>8463</v>
      </c>
      <c r="H1655" s="3">
        <v>44068</v>
      </c>
      <c r="I1655" t="s">
        <v>612</v>
      </c>
      <c r="J1655" t="s">
        <v>619</v>
      </c>
      <c r="K1655">
        <v>690076</v>
      </c>
      <c r="L1655" t="s">
        <v>337</v>
      </c>
    </row>
    <row r="1656" spans="1:12" x14ac:dyDescent="0.3">
      <c r="A1656" t="s">
        <v>2271</v>
      </c>
      <c r="B1656">
        <v>248</v>
      </c>
      <c r="C1656" t="s">
        <v>249</v>
      </c>
      <c r="D1656" t="s">
        <v>589</v>
      </c>
      <c r="E1656">
        <v>44652</v>
      </c>
      <c r="F1656">
        <v>43034</v>
      </c>
      <c r="G1656">
        <v>38653</v>
      </c>
      <c r="H1656" s="3">
        <v>44028</v>
      </c>
      <c r="I1656" t="s">
        <v>624</v>
      </c>
      <c r="J1656" t="s">
        <v>619</v>
      </c>
      <c r="K1656">
        <v>910182</v>
      </c>
      <c r="L1656" t="s">
        <v>257</v>
      </c>
    </row>
    <row r="1657" spans="1:12" x14ac:dyDescent="0.3">
      <c r="A1657" t="s">
        <v>2272</v>
      </c>
      <c r="B1657">
        <v>848</v>
      </c>
      <c r="C1657" t="s">
        <v>409</v>
      </c>
      <c r="D1657" t="s">
        <v>589</v>
      </c>
      <c r="E1657">
        <v>40650</v>
      </c>
      <c r="F1657">
        <v>36121</v>
      </c>
      <c r="G1657">
        <v>5899</v>
      </c>
      <c r="H1657" s="3">
        <v>43451</v>
      </c>
      <c r="I1657" t="s">
        <v>624</v>
      </c>
      <c r="J1657" t="s">
        <v>613</v>
      </c>
      <c r="K1657">
        <v>1030063</v>
      </c>
      <c r="L1657" t="s">
        <v>411</v>
      </c>
    </row>
    <row r="1658" spans="1:12" x14ac:dyDescent="0.3">
      <c r="A1658" t="s">
        <v>2273</v>
      </c>
      <c r="B1658">
        <v>666</v>
      </c>
      <c r="C1658" t="s">
        <v>386</v>
      </c>
      <c r="D1658" t="s">
        <v>573</v>
      </c>
      <c r="E1658">
        <v>24268</v>
      </c>
      <c r="F1658">
        <v>28746</v>
      </c>
      <c r="G1658">
        <v>10373</v>
      </c>
      <c r="H1658" s="3">
        <v>45066</v>
      </c>
      <c r="I1658" t="s">
        <v>612</v>
      </c>
      <c r="J1658" t="s">
        <v>613</v>
      </c>
      <c r="K1658">
        <v>1110166</v>
      </c>
      <c r="L1658" t="s">
        <v>389</v>
      </c>
    </row>
    <row r="1659" spans="1:12" x14ac:dyDescent="0.3">
      <c r="A1659" t="s">
        <v>2274</v>
      </c>
      <c r="B1659">
        <v>331</v>
      </c>
      <c r="C1659" t="s">
        <v>559</v>
      </c>
      <c r="D1659" t="s">
        <v>587</v>
      </c>
      <c r="E1659">
        <v>9036</v>
      </c>
      <c r="F1659">
        <v>15431</v>
      </c>
      <c r="G1659">
        <v>13004</v>
      </c>
      <c r="H1659" s="3">
        <v>45199</v>
      </c>
      <c r="I1659" t="s">
        <v>624</v>
      </c>
      <c r="J1659" t="s">
        <v>613</v>
      </c>
      <c r="K1659">
        <v>670106</v>
      </c>
      <c r="L1659" t="s">
        <v>561</v>
      </c>
    </row>
    <row r="1660" spans="1:12" x14ac:dyDescent="0.3">
      <c r="A1660" t="s">
        <v>2275</v>
      </c>
      <c r="B1660">
        <v>16</v>
      </c>
      <c r="C1660" t="s">
        <v>386</v>
      </c>
      <c r="D1660" t="s">
        <v>573</v>
      </c>
      <c r="E1660">
        <v>3835</v>
      </c>
      <c r="F1660">
        <v>37806</v>
      </c>
      <c r="G1660">
        <v>32115</v>
      </c>
      <c r="H1660" s="3">
        <v>42262</v>
      </c>
      <c r="I1660" t="s">
        <v>615</v>
      </c>
      <c r="J1660" t="s">
        <v>613</v>
      </c>
      <c r="K1660">
        <v>1110166</v>
      </c>
      <c r="L1660" t="s">
        <v>389</v>
      </c>
    </row>
    <row r="1661" spans="1:12" x14ac:dyDescent="0.3">
      <c r="A1661" t="s">
        <v>2276</v>
      </c>
      <c r="B1661">
        <v>792</v>
      </c>
      <c r="C1661" t="s">
        <v>399</v>
      </c>
      <c r="D1661" t="s">
        <v>573</v>
      </c>
      <c r="E1661">
        <v>31405</v>
      </c>
      <c r="F1661">
        <v>7778</v>
      </c>
      <c r="G1661">
        <v>25955</v>
      </c>
      <c r="H1661" s="3">
        <v>44515</v>
      </c>
      <c r="I1661" t="s">
        <v>617</v>
      </c>
      <c r="J1661" t="s">
        <v>619</v>
      </c>
      <c r="K1661">
        <v>1140044</v>
      </c>
      <c r="L1661" t="s">
        <v>401</v>
      </c>
    </row>
    <row r="1662" spans="1:12" x14ac:dyDescent="0.3">
      <c r="A1662" t="s">
        <v>2277</v>
      </c>
      <c r="B1662">
        <v>467</v>
      </c>
      <c r="C1662" t="s">
        <v>350</v>
      </c>
      <c r="D1662" t="s">
        <v>587</v>
      </c>
      <c r="E1662">
        <v>14286</v>
      </c>
      <c r="F1662">
        <v>47322</v>
      </c>
      <c r="G1662">
        <v>26484</v>
      </c>
      <c r="H1662" s="3">
        <v>45270</v>
      </c>
      <c r="I1662" t="s">
        <v>615</v>
      </c>
      <c r="J1662" t="s">
        <v>613</v>
      </c>
      <c r="K1662">
        <v>700013</v>
      </c>
      <c r="L1662" t="s">
        <v>351</v>
      </c>
    </row>
    <row r="1663" spans="1:12" x14ac:dyDescent="0.3">
      <c r="A1663" t="s">
        <v>2278</v>
      </c>
      <c r="B1663">
        <v>235</v>
      </c>
      <c r="C1663" t="s">
        <v>246</v>
      </c>
      <c r="D1663" t="s">
        <v>589</v>
      </c>
      <c r="E1663">
        <v>36501</v>
      </c>
      <c r="F1663">
        <v>45171</v>
      </c>
      <c r="G1663">
        <v>9212</v>
      </c>
      <c r="H1663" s="3">
        <v>42489</v>
      </c>
      <c r="I1663" t="s">
        <v>612</v>
      </c>
      <c r="J1663" t="s">
        <v>613</v>
      </c>
      <c r="K1663">
        <v>110159</v>
      </c>
      <c r="L1663" t="s">
        <v>248</v>
      </c>
    </row>
    <row r="1664" spans="1:12" x14ac:dyDescent="0.3">
      <c r="A1664" t="s">
        <v>2279</v>
      </c>
      <c r="B1664">
        <v>169</v>
      </c>
      <c r="C1664" t="s">
        <v>285</v>
      </c>
      <c r="D1664" t="s">
        <v>589</v>
      </c>
      <c r="E1664">
        <v>10298</v>
      </c>
      <c r="F1664">
        <v>19662</v>
      </c>
      <c r="G1664">
        <v>30970</v>
      </c>
      <c r="H1664" s="3">
        <v>42877</v>
      </c>
      <c r="I1664" t="s">
        <v>624</v>
      </c>
      <c r="J1664" t="s">
        <v>613</v>
      </c>
      <c r="K1664">
        <v>240005</v>
      </c>
      <c r="L1664" t="s">
        <v>287</v>
      </c>
    </row>
    <row r="1665" spans="1:12" x14ac:dyDescent="0.3">
      <c r="A1665" t="s">
        <v>2280</v>
      </c>
      <c r="B1665">
        <v>438</v>
      </c>
      <c r="C1665" t="s">
        <v>330</v>
      </c>
      <c r="D1665" t="s">
        <v>583</v>
      </c>
      <c r="E1665">
        <v>19860</v>
      </c>
      <c r="F1665">
        <v>43265</v>
      </c>
      <c r="G1665">
        <v>27428</v>
      </c>
      <c r="H1665" s="3">
        <v>42533</v>
      </c>
      <c r="I1665" t="s">
        <v>612</v>
      </c>
      <c r="J1665" t="s">
        <v>619</v>
      </c>
      <c r="K1665">
        <v>690076</v>
      </c>
      <c r="L1665" t="s">
        <v>337</v>
      </c>
    </row>
    <row r="1666" spans="1:12" x14ac:dyDescent="0.3">
      <c r="A1666" t="s">
        <v>2281</v>
      </c>
      <c r="B1666">
        <v>905</v>
      </c>
      <c r="C1666" t="s">
        <v>249</v>
      </c>
      <c r="D1666" t="s">
        <v>589</v>
      </c>
      <c r="E1666">
        <v>18672</v>
      </c>
      <c r="F1666">
        <v>32085</v>
      </c>
      <c r="G1666">
        <v>10757</v>
      </c>
      <c r="H1666" s="3">
        <v>42537</v>
      </c>
      <c r="I1666" t="s">
        <v>612</v>
      </c>
      <c r="J1666" t="s">
        <v>613</v>
      </c>
      <c r="K1666">
        <v>910182</v>
      </c>
      <c r="L1666" t="s">
        <v>257</v>
      </c>
    </row>
    <row r="1667" spans="1:12" x14ac:dyDescent="0.3">
      <c r="A1667" t="s">
        <v>2282</v>
      </c>
      <c r="B1667">
        <v>183</v>
      </c>
      <c r="C1667" t="s">
        <v>330</v>
      </c>
      <c r="D1667" t="s">
        <v>583</v>
      </c>
      <c r="E1667">
        <v>44946</v>
      </c>
      <c r="F1667">
        <v>42580</v>
      </c>
      <c r="G1667">
        <v>7499</v>
      </c>
      <c r="H1667" s="3">
        <v>43852</v>
      </c>
      <c r="I1667" t="s">
        <v>624</v>
      </c>
      <c r="J1667" t="s">
        <v>613</v>
      </c>
      <c r="K1667">
        <v>690076</v>
      </c>
      <c r="L1667" t="s">
        <v>337</v>
      </c>
    </row>
    <row r="1668" spans="1:12" x14ac:dyDescent="0.3">
      <c r="A1668" t="s">
        <v>2283</v>
      </c>
      <c r="B1668">
        <v>938</v>
      </c>
      <c r="C1668" t="s">
        <v>246</v>
      </c>
      <c r="D1668" t="s">
        <v>573</v>
      </c>
      <c r="E1668">
        <v>33414</v>
      </c>
      <c r="F1668">
        <v>21028</v>
      </c>
      <c r="G1668">
        <v>13131</v>
      </c>
      <c r="H1668" s="3">
        <v>45088</v>
      </c>
      <c r="I1668" t="s">
        <v>615</v>
      </c>
      <c r="J1668" t="s">
        <v>619</v>
      </c>
      <c r="K1668">
        <v>110159</v>
      </c>
      <c r="L1668" t="s">
        <v>248</v>
      </c>
    </row>
    <row r="1669" spans="1:12" x14ac:dyDescent="0.3">
      <c r="A1669" t="s">
        <v>2284</v>
      </c>
      <c r="B1669">
        <v>1001</v>
      </c>
      <c r="C1669" t="s">
        <v>409</v>
      </c>
      <c r="D1669" t="s">
        <v>573</v>
      </c>
      <c r="E1669">
        <v>49984</v>
      </c>
      <c r="F1669">
        <v>24226</v>
      </c>
      <c r="G1669">
        <v>27662</v>
      </c>
      <c r="H1669" s="3">
        <v>44054</v>
      </c>
      <c r="I1669" t="s">
        <v>624</v>
      </c>
      <c r="J1669" t="s">
        <v>619</v>
      </c>
      <c r="K1669">
        <v>1030063</v>
      </c>
      <c r="L1669" t="s">
        <v>411</v>
      </c>
    </row>
    <row r="1670" spans="1:12" x14ac:dyDescent="0.3">
      <c r="A1670" t="s">
        <v>2285</v>
      </c>
      <c r="B1670">
        <v>663</v>
      </c>
      <c r="C1670" t="s">
        <v>265</v>
      </c>
      <c r="D1670" t="s">
        <v>573</v>
      </c>
      <c r="E1670">
        <v>32205</v>
      </c>
      <c r="F1670">
        <v>31933</v>
      </c>
      <c r="G1670">
        <v>43609</v>
      </c>
      <c r="H1670" s="3">
        <v>44674</v>
      </c>
      <c r="I1670" t="s">
        <v>612</v>
      </c>
      <c r="J1670" t="s">
        <v>613</v>
      </c>
      <c r="K1670">
        <v>30179</v>
      </c>
      <c r="L1670" t="s">
        <v>272</v>
      </c>
    </row>
    <row r="1671" spans="1:12" x14ac:dyDescent="0.3">
      <c r="A1671" t="s">
        <v>2286</v>
      </c>
      <c r="B1671">
        <v>92</v>
      </c>
      <c r="C1671" t="s">
        <v>350</v>
      </c>
      <c r="D1671" t="s">
        <v>587</v>
      </c>
      <c r="E1671">
        <v>28576</v>
      </c>
      <c r="F1671">
        <v>32667</v>
      </c>
      <c r="G1671">
        <v>30095</v>
      </c>
      <c r="H1671" s="3">
        <v>44716</v>
      </c>
      <c r="I1671" t="s">
        <v>615</v>
      </c>
      <c r="J1671" t="s">
        <v>613</v>
      </c>
      <c r="K1671">
        <v>700013</v>
      </c>
      <c r="L1671" t="s">
        <v>351</v>
      </c>
    </row>
    <row r="1672" spans="1:12" x14ac:dyDescent="0.3">
      <c r="A1672" t="s">
        <v>2287</v>
      </c>
      <c r="B1672">
        <v>812</v>
      </c>
      <c r="C1672" t="s">
        <v>488</v>
      </c>
      <c r="D1672" t="s">
        <v>573</v>
      </c>
      <c r="E1672">
        <v>29002</v>
      </c>
      <c r="F1672">
        <v>21220</v>
      </c>
      <c r="G1672">
        <v>35599</v>
      </c>
      <c r="H1672" s="3">
        <v>45285</v>
      </c>
      <c r="I1672" t="s">
        <v>615</v>
      </c>
      <c r="J1672" t="s">
        <v>613</v>
      </c>
      <c r="K1672">
        <v>740048</v>
      </c>
      <c r="L1672" t="s">
        <v>491</v>
      </c>
    </row>
    <row r="1673" spans="1:12" x14ac:dyDescent="0.3">
      <c r="A1673" t="s">
        <v>2288</v>
      </c>
      <c r="B1673">
        <v>321</v>
      </c>
      <c r="C1673" t="s">
        <v>548</v>
      </c>
      <c r="D1673" t="s">
        <v>573</v>
      </c>
      <c r="E1673">
        <v>32686</v>
      </c>
      <c r="F1673">
        <v>8403</v>
      </c>
      <c r="G1673">
        <v>4536</v>
      </c>
      <c r="H1673" s="3">
        <v>42327</v>
      </c>
      <c r="I1673" t="s">
        <v>624</v>
      </c>
      <c r="J1673" t="s">
        <v>619</v>
      </c>
      <c r="K1673">
        <v>680026</v>
      </c>
      <c r="L1673" t="s">
        <v>551</v>
      </c>
    </row>
    <row r="1674" spans="1:12" x14ac:dyDescent="0.3">
      <c r="A1674" t="s">
        <v>2289</v>
      </c>
      <c r="B1674">
        <v>336</v>
      </c>
      <c r="C1674" t="s">
        <v>409</v>
      </c>
      <c r="D1674" t="s">
        <v>573</v>
      </c>
      <c r="E1674">
        <v>26460</v>
      </c>
      <c r="F1674">
        <v>8545</v>
      </c>
      <c r="G1674">
        <v>43136</v>
      </c>
      <c r="H1674" s="3">
        <v>44305</v>
      </c>
      <c r="I1674" t="s">
        <v>624</v>
      </c>
      <c r="J1674" t="s">
        <v>613</v>
      </c>
      <c r="K1674">
        <v>1030063</v>
      </c>
      <c r="L1674" t="s">
        <v>411</v>
      </c>
    </row>
    <row r="1675" spans="1:12" x14ac:dyDescent="0.3">
      <c r="A1675" t="s">
        <v>2290</v>
      </c>
      <c r="B1675">
        <v>77</v>
      </c>
      <c r="C1675" t="s">
        <v>386</v>
      </c>
      <c r="D1675" t="s">
        <v>589</v>
      </c>
      <c r="E1675">
        <v>21395</v>
      </c>
      <c r="F1675">
        <v>24528</v>
      </c>
      <c r="G1675">
        <v>40694</v>
      </c>
      <c r="H1675" s="3">
        <v>44211</v>
      </c>
      <c r="I1675" t="s">
        <v>617</v>
      </c>
      <c r="J1675" t="s">
        <v>619</v>
      </c>
      <c r="K1675">
        <v>1110166</v>
      </c>
      <c r="L1675" t="s">
        <v>389</v>
      </c>
    </row>
    <row r="1676" spans="1:12" x14ac:dyDescent="0.3">
      <c r="A1676" t="s">
        <v>2291</v>
      </c>
      <c r="B1676">
        <v>90</v>
      </c>
      <c r="C1676" t="s">
        <v>249</v>
      </c>
      <c r="D1676" t="s">
        <v>573</v>
      </c>
      <c r="E1676">
        <v>14215</v>
      </c>
      <c r="F1676">
        <v>19500</v>
      </c>
      <c r="G1676">
        <v>35463</v>
      </c>
      <c r="H1676" s="3">
        <v>42165</v>
      </c>
      <c r="I1676" t="s">
        <v>615</v>
      </c>
      <c r="J1676" t="s">
        <v>619</v>
      </c>
      <c r="K1676">
        <v>910182</v>
      </c>
      <c r="L1676" t="s">
        <v>257</v>
      </c>
    </row>
    <row r="1677" spans="1:12" x14ac:dyDescent="0.3">
      <c r="A1677" t="s">
        <v>2292</v>
      </c>
      <c r="B1677">
        <v>723</v>
      </c>
      <c r="C1677" t="s">
        <v>354</v>
      </c>
      <c r="D1677" t="s">
        <v>601</v>
      </c>
      <c r="E1677">
        <v>29439</v>
      </c>
      <c r="F1677">
        <v>36719</v>
      </c>
      <c r="G1677">
        <v>13676</v>
      </c>
      <c r="H1677" s="3">
        <v>42912</v>
      </c>
      <c r="I1677" t="s">
        <v>624</v>
      </c>
      <c r="J1677" t="s">
        <v>613</v>
      </c>
      <c r="K1677">
        <v>70364</v>
      </c>
      <c r="L1677" t="s">
        <v>356</v>
      </c>
    </row>
    <row r="1678" spans="1:12" x14ac:dyDescent="0.3">
      <c r="A1678" t="s">
        <v>2293</v>
      </c>
      <c r="B1678">
        <v>730</v>
      </c>
      <c r="C1678" t="s">
        <v>422</v>
      </c>
      <c r="D1678" t="s">
        <v>573</v>
      </c>
      <c r="E1678">
        <v>13224</v>
      </c>
      <c r="F1678">
        <v>33249</v>
      </c>
      <c r="G1678">
        <v>29016</v>
      </c>
      <c r="H1678" s="3">
        <v>43021</v>
      </c>
      <c r="I1678" t="s">
        <v>615</v>
      </c>
      <c r="J1678" t="s">
        <v>619</v>
      </c>
      <c r="K1678">
        <v>120676</v>
      </c>
      <c r="L1678" t="s">
        <v>423</v>
      </c>
    </row>
    <row r="1679" spans="1:12" x14ac:dyDescent="0.3">
      <c r="A1679" t="s">
        <v>2294</v>
      </c>
      <c r="B1679">
        <v>158</v>
      </c>
      <c r="C1679" t="s">
        <v>330</v>
      </c>
      <c r="D1679" t="s">
        <v>573</v>
      </c>
      <c r="E1679">
        <v>36261</v>
      </c>
      <c r="F1679">
        <v>43852</v>
      </c>
      <c r="G1679">
        <v>2377</v>
      </c>
      <c r="H1679" s="3">
        <v>43366</v>
      </c>
      <c r="I1679" t="s">
        <v>615</v>
      </c>
      <c r="J1679" t="s">
        <v>619</v>
      </c>
      <c r="K1679">
        <v>690076</v>
      </c>
      <c r="L1679" t="s">
        <v>337</v>
      </c>
    </row>
    <row r="1680" spans="1:12" x14ac:dyDescent="0.3">
      <c r="A1680" t="s">
        <v>2295</v>
      </c>
      <c r="B1680">
        <v>992</v>
      </c>
      <c r="C1680" t="s">
        <v>422</v>
      </c>
      <c r="D1680" t="s">
        <v>589</v>
      </c>
      <c r="E1680">
        <v>29606</v>
      </c>
      <c r="F1680">
        <v>15352</v>
      </c>
      <c r="G1680">
        <v>26320</v>
      </c>
      <c r="H1680" s="3">
        <v>44814</v>
      </c>
      <c r="I1680" t="s">
        <v>615</v>
      </c>
      <c r="J1680" t="s">
        <v>619</v>
      </c>
      <c r="K1680">
        <v>120676</v>
      </c>
      <c r="L1680" t="s">
        <v>423</v>
      </c>
    </row>
    <row r="1681" spans="1:12" x14ac:dyDescent="0.3">
      <c r="A1681" t="s">
        <v>2296</v>
      </c>
      <c r="B1681">
        <v>657</v>
      </c>
      <c r="C1681" t="s">
        <v>519</v>
      </c>
      <c r="D1681" t="s">
        <v>589</v>
      </c>
      <c r="E1681">
        <v>9027</v>
      </c>
      <c r="F1681">
        <v>18556</v>
      </c>
      <c r="G1681">
        <v>38133</v>
      </c>
      <c r="H1681" s="3">
        <v>43001</v>
      </c>
      <c r="I1681" t="s">
        <v>624</v>
      </c>
      <c r="J1681" t="s">
        <v>613</v>
      </c>
      <c r="K1681">
        <v>1550006</v>
      </c>
      <c r="L1681" t="s">
        <v>521</v>
      </c>
    </row>
    <row r="1682" spans="1:12" x14ac:dyDescent="0.3">
      <c r="A1682" t="s">
        <v>2297</v>
      </c>
      <c r="B1682">
        <v>110</v>
      </c>
      <c r="C1682" t="s">
        <v>471</v>
      </c>
      <c r="D1682" t="s">
        <v>589</v>
      </c>
      <c r="E1682">
        <v>17003</v>
      </c>
      <c r="F1682">
        <v>30262</v>
      </c>
      <c r="G1682">
        <v>43999</v>
      </c>
      <c r="H1682" s="3">
        <v>44923</v>
      </c>
      <c r="I1682" t="s">
        <v>615</v>
      </c>
      <c r="J1682" t="s">
        <v>613</v>
      </c>
      <c r="K1682">
        <v>570241</v>
      </c>
      <c r="L1682" t="s">
        <v>477</v>
      </c>
    </row>
    <row r="1683" spans="1:12" x14ac:dyDescent="0.3">
      <c r="A1683" t="s">
        <v>2298</v>
      </c>
      <c r="B1683">
        <v>941</v>
      </c>
      <c r="C1683" t="s">
        <v>249</v>
      </c>
      <c r="D1683" t="s">
        <v>573</v>
      </c>
      <c r="E1683">
        <v>27096</v>
      </c>
      <c r="F1683">
        <v>14871</v>
      </c>
      <c r="G1683">
        <v>20760</v>
      </c>
      <c r="H1683" s="3">
        <v>45224</v>
      </c>
      <c r="I1683" t="s">
        <v>624</v>
      </c>
      <c r="J1683" t="s">
        <v>619</v>
      </c>
      <c r="K1683">
        <v>910182</v>
      </c>
      <c r="L1683" t="s">
        <v>257</v>
      </c>
    </row>
    <row r="1684" spans="1:12" x14ac:dyDescent="0.3">
      <c r="A1684" t="s">
        <v>2299</v>
      </c>
      <c r="B1684">
        <v>318</v>
      </c>
      <c r="C1684" t="s">
        <v>422</v>
      </c>
      <c r="D1684" t="s">
        <v>583</v>
      </c>
      <c r="E1684">
        <v>41398</v>
      </c>
      <c r="F1684">
        <v>20075</v>
      </c>
      <c r="G1684">
        <v>26776</v>
      </c>
      <c r="H1684" s="3">
        <v>43691</v>
      </c>
      <c r="I1684" t="s">
        <v>612</v>
      </c>
      <c r="J1684" t="s">
        <v>613</v>
      </c>
      <c r="K1684">
        <v>120676</v>
      </c>
      <c r="L1684" t="s">
        <v>423</v>
      </c>
    </row>
    <row r="1685" spans="1:12" x14ac:dyDescent="0.3">
      <c r="A1685" t="s">
        <v>2300</v>
      </c>
      <c r="B1685">
        <v>250</v>
      </c>
      <c r="C1685" t="s">
        <v>265</v>
      </c>
      <c r="D1685" t="s">
        <v>589</v>
      </c>
      <c r="E1685">
        <v>11846</v>
      </c>
      <c r="F1685">
        <v>13769</v>
      </c>
      <c r="G1685">
        <v>3820</v>
      </c>
      <c r="H1685" s="3">
        <v>42945</v>
      </c>
      <c r="I1685" t="s">
        <v>612</v>
      </c>
      <c r="J1685" t="s">
        <v>619</v>
      </c>
      <c r="K1685">
        <v>30179</v>
      </c>
      <c r="L1685" t="s">
        <v>272</v>
      </c>
    </row>
    <row r="1686" spans="1:12" x14ac:dyDescent="0.3">
      <c r="A1686" t="s">
        <v>2301</v>
      </c>
      <c r="B1686">
        <v>598</v>
      </c>
      <c r="C1686" t="s">
        <v>265</v>
      </c>
      <c r="D1686" t="s">
        <v>573</v>
      </c>
      <c r="E1686">
        <v>29526</v>
      </c>
      <c r="F1686">
        <v>41473</v>
      </c>
      <c r="G1686">
        <v>43454</v>
      </c>
      <c r="H1686" s="3">
        <v>43054</v>
      </c>
      <c r="I1686" t="s">
        <v>624</v>
      </c>
      <c r="J1686" t="s">
        <v>619</v>
      </c>
      <c r="K1686">
        <v>30179</v>
      </c>
      <c r="L1686" t="s">
        <v>272</v>
      </c>
    </row>
    <row r="1687" spans="1:12" x14ac:dyDescent="0.3">
      <c r="A1687" t="s">
        <v>2302</v>
      </c>
      <c r="B1687">
        <v>259</v>
      </c>
      <c r="C1687" t="s">
        <v>265</v>
      </c>
      <c r="D1687" t="s">
        <v>589</v>
      </c>
      <c r="E1687">
        <v>11417</v>
      </c>
      <c r="F1687">
        <v>49720</v>
      </c>
      <c r="G1687">
        <v>11262</v>
      </c>
      <c r="H1687" s="3">
        <v>44605</v>
      </c>
      <c r="I1687" t="s">
        <v>624</v>
      </c>
      <c r="J1687" t="s">
        <v>613</v>
      </c>
      <c r="K1687">
        <v>30179</v>
      </c>
      <c r="L1687" t="s">
        <v>272</v>
      </c>
    </row>
    <row r="1688" spans="1:12" x14ac:dyDescent="0.3">
      <c r="A1688" t="s">
        <v>2303</v>
      </c>
      <c r="B1688">
        <v>38</v>
      </c>
      <c r="C1688" t="s">
        <v>344</v>
      </c>
      <c r="D1688" t="s">
        <v>579</v>
      </c>
      <c r="E1688">
        <v>47037</v>
      </c>
      <c r="F1688">
        <v>21528</v>
      </c>
      <c r="G1688">
        <v>36716</v>
      </c>
      <c r="H1688" s="3">
        <v>44402</v>
      </c>
      <c r="I1688" t="s">
        <v>612</v>
      </c>
      <c r="J1688" t="s">
        <v>613</v>
      </c>
      <c r="K1688">
        <v>910020</v>
      </c>
      <c r="L1688" t="s">
        <v>346</v>
      </c>
    </row>
    <row r="1689" spans="1:12" x14ac:dyDescent="0.3">
      <c r="A1689" t="s">
        <v>2304</v>
      </c>
      <c r="B1689">
        <v>620</v>
      </c>
      <c r="C1689" t="s">
        <v>432</v>
      </c>
      <c r="D1689" t="s">
        <v>583</v>
      </c>
      <c r="E1689">
        <v>14712</v>
      </c>
      <c r="F1689">
        <v>30455</v>
      </c>
      <c r="G1689">
        <v>33229</v>
      </c>
      <c r="H1689" s="3">
        <v>43282</v>
      </c>
      <c r="I1689" t="s">
        <v>612</v>
      </c>
      <c r="J1689" t="s">
        <v>619</v>
      </c>
      <c r="K1689">
        <v>130067</v>
      </c>
      <c r="L1689" t="s">
        <v>434</v>
      </c>
    </row>
    <row r="1690" spans="1:12" x14ac:dyDescent="0.3">
      <c r="A1690" t="s">
        <v>2305</v>
      </c>
      <c r="B1690">
        <v>386</v>
      </c>
      <c r="C1690" t="s">
        <v>350</v>
      </c>
      <c r="D1690" t="s">
        <v>589</v>
      </c>
      <c r="E1690">
        <v>34805</v>
      </c>
      <c r="F1690">
        <v>48019</v>
      </c>
      <c r="G1690">
        <v>20776</v>
      </c>
      <c r="H1690" s="3">
        <v>43766</v>
      </c>
      <c r="I1690" t="s">
        <v>615</v>
      </c>
      <c r="J1690" t="s">
        <v>619</v>
      </c>
      <c r="K1690">
        <v>700013</v>
      </c>
      <c r="L1690" t="s">
        <v>351</v>
      </c>
    </row>
    <row r="1691" spans="1:12" x14ac:dyDescent="0.3">
      <c r="A1691" t="s">
        <v>2306</v>
      </c>
      <c r="B1691">
        <v>944</v>
      </c>
      <c r="C1691" t="s">
        <v>303</v>
      </c>
      <c r="D1691" t="s">
        <v>589</v>
      </c>
      <c r="E1691">
        <v>18424</v>
      </c>
      <c r="F1691">
        <v>26717</v>
      </c>
      <c r="G1691">
        <v>25232</v>
      </c>
      <c r="H1691" s="3">
        <v>42520</v>
      </c>
      <c r="I1691" t="s">
        <v>615</v>
      </c>
      <c r="J1691" t="s">
        <v>613</v>
      </c>
      <c r="K1691">
        <v>60004</v>
      </c>
      <c r="L1691" t="s">
        <v>305</v>
      </c>
    </row>
    <row r="1692" spans="1:12" x14ac:dyDescent="0.3">
      <c r="A1692" t="s">
        <v>2307</v>
      </c>
      <c r="B1692">
        <v>323</v>
      </c>
      <c r="C1692" t="s">
        <v>246</v>
      </c>
      <c r="D1692" t="s">
        <v>573</v>
      </c>
      <c r="E1692">
        <v>29622</v>
      </c>
      <c r="F1692">
        <v>28120</v>
      </c>
      <c r="G1692">
        <v>31716</v>
      </c>
      <c r="H1692" s="3">
        <v>43702</v>
      </c>
      <c r="I1692" t="s">
        <v>617</v>
      </c>
      <c r="J1692" t="s">
        <v>619</v>
      </c>
      <c r="K1692">
        <v>110159</v>
      </c>
      <c r="L1692" t="s">
        <v>248</v>
      </c>
    </row>
    <row r="1693" spans="1:12" x14ac:dyDescent="0.3">
      <c r="A1693" t="s">
        <v>2308</v>
      </c>
      <c r="B1693">
        <v>873</v>
      </c>
      <c r="C1693" t="s">
        <v>422</v>
      </c>
      <c r="D1693" t="s">
        <v>589</v>
      </c>
      <c r="E1693">
        <v>35528</v>
      </c>
      <c r="F1693">
        <v>30054</v>
      </c>
      <c r="G1693">
        <v>11159</v>
      </c>
      <c r="H1693" s="3">
        <v>44718</v>
      </c>
      <c r="I1693" t="s">
        <v>624</v>
      </c>
      <c r="J1693" t="s">
        <v>613</v>
      </c>
      <c r="K1693">
        <v>120676</v>
      </c>
      <c r="L1693" t="s">
        <v>423</v>
      </c>
    </row>
    <row r="1694" spans="1:12" x14ac:dyDescent="0.3">
      <c r="A1694" t="s">
        <v>2309</v>
      </c>
      <c r="B1694">
        <v>76</v>
      </c>
      <c r="C1694" t="s">
        <v>409</v>
      </c>
      <c r="D1694" t="s">
        <v>573</v>
      </c>
      <c r="E1694">
        <v>2183</v>
      </c>
      <c r="F1694">
        <v>23000</v>
      </c>
      <c r="G1694">
        <v>5060</v>
      </c>
      <c r="H1694" s="3">
        <v>42023</v>
      </c>
      <c r="I1694" t="s">
        <v>617</v>
      </c>
      <c r="J1694" t="s">
        <v>613</v>
      </c>
      <c r="K1694">
        <v>1030063</v>
      </c>
      <c r="L1694" t="s">
        <v>411</v>
      </c>
    </row>
    <row r="1695" spans="1:12" x14ac:dyDescent="0.3">
      <c r="A1695" t="s">
        <v>2310</v>
      </c>
      <c r="B1695">
        <v>26</v>
      </c>
      <c r="C1695" t="s">
        <v>243</v>
      </c>
      <c r="D1695" t="s">
        <v>589</v>
      </c>
      <c r="E1695">
        <v>7809</v>
      </c>
      <c r="F1695">
        <v>9966</v>
      </c>
      <c r="G1695">
        <v>15909</v>
      </c>
      <c r="H1695" s="3">
        <v>42858</v>
      </c>
      <c r="I1695" t="s">
        <v>624</v>
      </c>
      <c r="J1695" t="s">
        <v>613</v>
      </c>
      <c r="K1695">
        <v>160051</v>
      </c>
      <c r="L1695" t="s">
        <v>245</v>
      </c>
    </row>
    <row r="1696" spans="1:12" x14ac:dyDescent="0.3">
      <c r="A1696" t="s">
        <v>2311</v>
      </c>
      <c r="B1696">
        <v>510</v>
      </c>
      <c r="C1696" t="s">
        <v>509</v>
      </c>
      <c r="D1696" t="s">
        <v>589</v>
      </c>
      <c r="E1696">
        <v>33270</v>
      </c>
      <c r="F1696">
        <v>2472</v>
      </c>
      <c r="G1696">
        <v>44840</v>
      </c>
      <c r="H1696" s="3">
        <v>42485</v>
      </c>
      <c r="I1696" t="s">
        <v>612</v>
      </c>
      <c r="J1696" t="s">
        <v>619</v>
      </c>
      <c r="K1696">
        <v>520376</v>
      </c>
      <c r="L1696" t="s">
        <v>512</v>
      </c>
    </row>
    <row r="1697" spans="1:12" x14ac:dyDescent="0.3">
      <c r="A1697" t="s">
        <v>2312</v>
      </c>
      <c r="B1697">
        <v>659</v>
      </c>
      <c r="C1697" t="s">
        <v>249</v>
      </c>
      <c r="D1697" t="s">
        <v>602</v>
      </c>
      <c r="E1697">
        <v>6985</v>
      </c>
      <c r="F1697">
        <v>30428</v>
      </c>
      <c r="G1697">
        <v>41757</v>
      </c>
      <c r="H1697" s="3">
        <v>44547</v>
      </c>
      <c r="I1697" t="s">
        <v>615</v>
      </c>
      <c r="J1697" t="s">
        <v>613</v>
      </c>
      <c r="K1697">
        <v>910182</v>
      </c>
      <c r="L1697" t="s">
        <v>257</v>
      </c>
    </row>
    <row r="1698" spans="1:12" x14ac:dyDescent="0.3">
      <c r="A1698" t="s">
        <v>2313</v>
      </c>
      <c r="B1698">
        <v>924</v>
      </c>
      <c r="C1698" t="s">
        <v>468</v>
      </c>
      <c r="D1698" t="s">
        <v>589</v>
      </c>
      <c r="E1698">
        <v>22817</v>
      </c>
      <c r="F1698">
        <v>2916</v>
      </c>
      <c r="G1698">
        <v>40519</v>
      </c>
      <c r="H1698" s="3">
        <v>44980</v>
      </c>
      <c r="I1698" t="s">
        <v>615</v>
      </c>
      <c r="J1698" t="s">
        <v>619</v>
      </c>
      <c r="K1698">
        <v>630081</v>
      </c>
      <c r="L1698" t="s">
        <v>470</v>
      </c>
    </row>
    <row r="1699" spans="1:12" x14ac:dyDescent="0.3">
      <c r="A1699" t="s">
        <v>2314</v>
      </c>
      <c r="B1699">
        <v>541</v>
      </c>
      <c r="C1699" t="s">
        <v>249</v>
      </c>
      <c r="D1699" t="s">
        <v>573</v>
      </c>
      <c r="E1699">
        <v>2811</v>
      </c>
      <c r="F1699">
        <v>28427</v>
      </c>
      <c r="G1699">
        <v>14463</v>
      </c>
      <c r="H1699" s="3">
        <v>44658</v>
      </c>
      <c r="I1699" t="s">
        <v>615</v>
      </c>
      <c r="J1699" t="s">
        <v>619</v>
      </c>
      <c r="K1699">
        <v>910182</v>
      </c>
      <c r="L1699" t="s">
        <v>257</v>
      </c>
    </row>
    <row r="1700" spans="1:12" x14ac:dyDescent="0.3">
      <c r="A1700" t="s">
        <v>2315</v>
      </c>
      <c r="B1700">
        <v>861</v>
      </c>
      <c r="C1700" t="s">
        <v>243</v>
      </c>
      <c r="D1700" t="s">
        <v>589</v>
      </c>
      <c r="E1700">
        <v>39697</v>
      </c>
      <c r="F1700">
        <v>4887</v>
      </c>
      <c r="G1700">
        <v>38390</v>
      </c>
      <c r="H1700" s="3">
        <v>44896</v>
      </c>
      <c r="I1700" t="s">
        <v>612</v>
      </c>
      <c r="J1700" t="s">
        <v>613</v>
      </c>
      <c r="K1700">
        <v>160051</v>
      </c>
      <c r="L1700" t="s">
        <v>245</v>
      </c>
    </row>
    <row r="1701" spans="1:12" x14ac:dyDescent="0.3">
      <c r="A1701" t="s">
        <v>2316</v>
      </c>
      <c r="B1701">
        <v>295</v>
      </c>
      <c r="C1701" t="s">
        <v>516</v>
      </c>
      <c r="D1701" t="s">
        <v>589</v>
      </c>
      <c r="E1701">
        <v>17686</v>
      </c>
      <c r="F1701">
        <v>11648</v>
      </c>
      <c r="G1701">
        <v>34106</v>
      </c>
      <c r="H1701" s="3">
        <v>44310</v>
      </c>
      <c r="I1701" t="s">
        <v>612</v>
      </c>
      <c r="J1701" t="s">
        <v>613</v>
      </c>
      <c r="K1701">
        <v>1320004</v>
      </c>
      <c r="L1701" t="s">
        <v>518</v>
      </c>
    </row>
    <row r="1702" spans="1:12" x14ac:dyDescent="0.3">
      <c r="A1702" t="s">
        <v>2317</v>
      </c>
      <c r="B1702">
        <v>829</v>
      </c>
      <c r="C1702" t="s">
        <v>249</v>
      </c>
      <c r="D1702" t="s">
        <v>573</v>
      </c>
      <c r="E1702">
        <v>23458</v>
      </c>
      <c r="F1702">
        <v>48106</v>
      </c>
      <c r="G1702">
        <v>27472</v>
      </c>
      <c r="H1702" s="3">
        <v>43021</v>
      </c>
      <c r="I1702" t="s">
        <v>612</v>
      </c>
      <c r="J1702" t="s">
        <v>613</v>
      </c>
      <c r="K1702">
        <v>910182</v>
      </c>
      <c r="L1702" t="s">
        <v>257</v>
      </c>
    </row>
    <row r="1703" spans="1:12" x14ac:dyDescent="0.3">
      <c r="A1703" t="s">
        <v>2318</v>
      </c>
      <c r="B1703">
        <v>957</v>
      </c>
      <c r="C1703" t="s">
        <v>529</v>
      </c>
      <c r="D1703" t="s">
        <v>573</v>
      </c>
      <c r="E1703">
        <v>28004</v>
      </c>
      <c r="F1703">
        <v>10807</v>
      </c>
      <c r="G1703">
        <v>44067</v>
      </c>
      <c r="H1703" s="3">
        <v>42884</v>
      </c>
      <c r="I1703" t="s">
        <v>617</v>
      </c>
      <c r="J1703" t="s">
        <v>613</v>
      </c>
      <c r="K1703">
        <v>210563</v>
      </c>
      <c r="L1703" t="s">
        <v>531</v>
      </c>
    </row>
    <row r="1704" spans="1:12" x14ac:dyDescent="0.3">
      <c r="A1704" t="s">
        <v>2319</v>
      </c>
      <c r="B1704">
        <v>587</v>
      </c>
      <c r="C1704" t="s">
        <v>258</v>
      </c>
      <c r="D1704" t="s">
        <v>573</v>
      </c>
      <c r="E1704">
        <v>7983</v>
      </c>
      <c r="F1704">
        <v>49068</v>
      </c>
      <c r="G1704">
        <v>4085</v>
      </c>
      <c r="H1704" s="3">
        <v>43065</v>
      </c>
      <c r="I1704" t="s">
        <v>615</v>
      </c>
      <c r="J1704" t="s">
        <v>613</v>
      </c>
      <c r="K1704">
        <v>250029</v>
      </c>
      <c r="L1704" t="s">
        <v>264</v>
      </c>
    </row>
    <row r="1705" spans="1:12" x14ac:dyDescent="0.3">
      <c r="A1705" t="s">
        <v>2320</v>
      </c>
      <c r="B1705">
        <v>709</v>
      </c>
      <c r="C1705" t="s">
        <v>386</v>
      </c>
      <c r="D1705" t="s">
        <v>573</v>
      </c>
      <c r="E1705">
        <v>33475</v>
      </c>
      <c r="F1705">
        <v>36566</v>
      </c>
      <c r="G1705">
        <v>33953</v>
      </c>
      <c r="H1705" s="3">
        <v>44273</v>
      </c>
      <c r="I1705" t="s">
        <v>612</v>
      </c>
      <c r="J1705" t="s">
        <v>613</v>
      </c>
      <c r="K1705">
        <v>1110166</v>
      </c>
      <c r="L1705" t="s">
        <v>389</v>
      </c>
    </row>
    <row r="1706" spans="1:12" x14ac:dyDescent="0.3">
      <c r="A1706" t="s">
        <v>2321</v>
      </c>
      <c r="B1706">
        <v>964</v>
      </c>
      <c r="C1706" t="s">
        <v>246</v>
      </c>
      <c r="D1706" t="s">
        <v>573</v>
      </c>
      <c r="E1706">
        <v>23144</v>
      </c>
      <c r="F1706">
        <v>36184</v>
      </c>
      <c r="G1706">
        <v>3401</v>
      </c>
      <c r="H1706" s="3">
        <v>44506</v>
      </c>
      <c r="I1706" t="s">
        <v>624</v>
      </c>
      <c r="J1706" t="s">
        <v>619</v>
      </c>
      <c r="K1706">
        <v>110159</v>
      </c>
      <c r="L1706" t="s">
        <v>248</v>
      </c>
    </row>
    <row r="1707" spans="1:12" x14ac:dyDescent="0.3">
      <c r="A1707" t="s">
        <v>2322</v>
      </c>
      <c r="B1707">
        <v>438</v>
      </c>
      <c r="C1707" t="s">
        <v>545</v>
      </c>
      <c r="D1707" t="s">
        <v>573</v>
      </c>
      <c r="E1707">
        <v>24044</v>
      </c>
      <c r="F1707">
        <v>30498</v>
      </c>
      <c r="G1707">
        <v>18974</v>
      </c>
      <c r="H1707" s="3">
        <v>42055</v>
      </c>
      <c r="I1707" t="s">
        <v>624</v>
      </c>
      <c r="J1707" t="s">
        <v>613</v>
      </c>
      <c r="K1707">
        <v>850152</v>
      </c>
      <c r="L1707" t="s">
        <v>546</v>
      </c>
    </row>
    <row r="1708" spans="1:12" x14ac:dyDescent="0.3">
      <c r="A1708" t="s">
        <v>2323</v>
      </c>
      <c r="B1708">
        <v>854</v>
      </c>
      <c r="C1708" t="s">
        <v>548</v>
      </c>
      <c r="D1708" t="s">
        <v>573</v>
      </c>
      <c r="E1708">
        <v>33006</v>
      </c>
      <c r="F1708">
        <v>13772</v>
      </c>
      <c r="G1708">
        <v>14089</v>
      </c>
      <c r="H1708" s="3">
        <v>44538</v>
      </c>
      <c r="I1708" t="s">
        <v>612</v>
      </c>
      <c r="J1708" t="s">
        <v>619</v>
      </c>
      <c r="K1708">
        <v>680026</v>
      </c>
      <c r="L1708" t="s">
        <v>551</v>
      </c>
    </row>
    <row r="1709" spans="1:12" x14ac:dyDescent="0.3">
      <c r="A1709" t="s">
        <v>2324</v>
      </c>
      <c r="B1709">
        <v>878</v>
      </c>
      <c r="C1709" t="s">
        <v>246</v>
      </c>
      <c r="D1709" t="s">
        <v>573</v>
      </c>
      <c r="E1709">
        <v>38143</v>
      </c>
      <c r="F1709">
        <v>14416</v>
      </c>
      <c r="G1709">
        <v>15506</v>
      </c>
      <c r="H1709" s="3">
        <v>43364</v>
      </c>
      <c r="I1709" t="s">
        <v>612</v>
      </c>
      <c r="J1709" t="s">
        <v>613</v>
      </c>
      <c r="K1709">
        <v>110159</v>
      </c>
      <c r="L1709" t="s">
        <v>248</v>
      </c>
    </row>
    <row r="1710" spans="1:12" x14ac:dyDescent="0.3">
      <c r="A1710" t="s">
        <v>2325</v>
      </c>
      <c r="B1710">
        <v>861</v>
      </c>
      <c r="C1710" t="s">
        <v>523</v>
      </c>
      <c r="D1710" t="s">
        <v>589</v>
      </c>
      <c r="E1710">
        <v>11414</v>
      </c>
      <c r="F1710">
        <v>31174</v>
      </c>
      <c r="G1710">
        <v>27709</v>
      </c>
      <c r="H1710" s="3">
        <v>44790</v>
      </c>
      <c r="I1710" t="s">
        <v>612</v>
      </c>
      <c r="J1710" t="s">
        <v>613</v>
      </c>
      <c r="K1710">
        <v>800018</v>
      </c>
      <c r="L1710" t="s">
        <v>526</v>
      </c>
    </row>
    <row r="1711" spans="1:12" x14ac:dyDescent="0.3">
      <c r="A1711" t="s">
        <v>2326</v>
      </c>
      <c r="B1711">
        <v>574</v>
      </c>
      <c r="C1711" t="s">
        <v>409</v>
      </c>
      <c r="D1711" t="s">
        <v>573</v>
      </c>
      <c r="E1711">
        <v>28543</v>
      </c>
      <c r="F1711">
        <v>27185</v>
      </c>
      <c r="G1711">
        <v>34612</v>
      </c>
      <c r="H1711" s="3">
        <v>42683</v>
      </c>
      <c r="I1711" t="s">
        <v>615</v>
      </c>
      <c r="J1711" t="s">
        <v>613</v>
      </c>
      <c r="K1711">
        <v>1030063</v>
      </c>
      <c r="L1711" t="s">
        <v>411</v>
      </c>
    </row>
    <row r="1712" spans="1:12" x14ac:dyDescent="0.3">
      <c r="A1712" t="s">
        <v>2327</v>
      </c>
      <c r="B1712">
        <v>433</v>
      </c>
      <c r="C1712" t="s">
        <v>386</v>
      </c>
      <c r="D1712" t="s">
        <v>573</v>
      </c>
      <c r="E1712">
        <v>12229</v>
      </c>
      <c r="F1712">
        <v>41031</v>
      </c>
      <c r="G1712">
        <v>6502</v>
      </c>
      <c r="H1712" s="3">
        <v>42531</v>
      </c>
      <c r="I1712" t="s">
        <v>617</v>
      </c>
      <c r="J1712" t="s">
        <v>619</v>
      </c>
      <c r="K1712">
        <v>1110166</v>
      </c>
      <c r="L1712" t="s">
        <v>389</v>
      </c>
    </row>
    <row r="1713" spans="1:12" x14ac:dyDescent="0.3">
      <c r="A1713" t="s">
        <v>2328</v>
      </c>
      <c r="B1713">
        <v>171</v>
      </c>
      <c r="C1713" t="s">
        <v>344</v>
      </c>
      <c r="D1713" t="s">
        <v>573</v>
      </c>
      <c r="E1713">
        <v>16278</v>
      </c>
      <c r="F1713">
        <v>6011</v>
      </c>
      <c r="G1713">
        <v>23461</v>
      </c>
      <c r="H1713" s="3">
        <v>43634</v>
      </c>
      <c r="I1713" t="s">
        <v>615</v>
      </c>
      <c r="J1713" t="s">
        <v>613</v>
      </c>
      <c r="K1713">
        <v>910020</v>
      </c>
      <c r="L1713" t="s">
        <v>346</v>
      </c>
    </row>
    <row r="1714" spans="1:12" x14ac:dyDescent="0.3">
      <c r="A1714" t="s">
        <v>2329</v>
      </c>
      <c r="B1714">
        <v>88</v>
      </c>
      <c r="C1714" t="s">
        <v>344</v>
      </c>
      <c r="D1714" t="s">
        <v>573</v>
      </c>
      <c r="E1714">
        <v>46252</v>
      </c>
      <c r="F1714">
        <v>39017</v>
      </c>
      <c r="G1714">
        <v>14699</v>
      </c>
      <c r="H1714" s="3">
        <v>43332</v>
      </c>
      <c r="I1714" t="s">
        <v>624</v>
      </c>
      <c r="J1714" t="s">
        <v>613</v>
      </c>
      <c r="K1714">
        <v>910020</v>
      </c>
      <c r="L1714" t="s">
        <v>346</v>
      </c>
    </row>
    <row r="1715" spans="1:12" x14ac:dyDescent="0.3">
      <c r="A1715" t="s">
        <v>2330</v>
      </c>
      <c r="B1715">
        <v>393</v>
      </c>
      <c r="C1715" t="s">
        <v>330</v>
      </c>
      <c r="D1715" t="s">
        <v>573</v>
      </c>
      <c r="E1715">
        <v>45760</v>
      </c>
      <c r="F1715">
        <v>13425</v>
      </c>
      <c r="G1715">
        <v>44994</v>
      </c>
      <c r="H1715" s="3">
        <v>42051</v>
      </c>
      <c r="I1715" t="s">
        <v>615</v>
      </c>
      <c r="J1715" t="s">
        <v>613</v>
      </c>
      <c r="K1715">
        <v>690076</v>
      </c>
      <c r="L1715" t="s">
        <v>337</v>
      </c>
    </row>
    <row r="1716" spans="1:12" x14ac:dyDescent="0.3">
      <c r="A1716" t="s">
        <v>2331</v>
      </c>
      <c r="B1716">
        <v>220</v>
      </c>
      <c r="C1716" t="s">
        <v>350</v>
      </c>
      <c r="D1716" t="s">
        <v>589</v>
      </c>
      <c r="E1716">
        <v>46426</v>
      </c>
      <c r="F1716">
        <v>37695</v>
      </c>
      <c r="G1716">
        <v>31728</v>
      </c>
      <c r="H1716" s="3">
        <v>42007</v>
      </c>
      <c r="I1716" t="s">
        <v>612</v>
      </c>
      <c r="J1716" t="s">
        <v>613</v>
      </c>
      <c r="K1716">
        <v>700013</v>
      </c>
      <c r="L1716" t="s">
        <v>351</v>
      </c>
    </row>
    <row r="1717" spans="1:12" x14ac:dyDescent="0.3">
      <c r="A1717" t="s">
        <v>2332</v>
      </c>
      <c r="B1717">
        <v>374</v>
      </c>
      <c r="C1717" t="s">
        <v>422</v>
      </c>
      <c r="D1717" t="s">
        <v>589</v>
      </c>
      <c r="E1717">
        <v>13785</v>
      </c>
      <c r="F1717">
        <v>8175</v>
      </c>
      <c r="G1717">
        <v>8679</v>
      </c>
      <c r="H1717" s="3">
        <v>43498</v>
      </c>
      <c r="I1717" t="s">
        <v>612</v>
      </c>
      <c r="J1717" t="s">
        <v>613</v>
      </c>
      <c r="K1717">
        <v>120676</v>
      </c>
      <c r="L1717" t="s">
        <v>423</v>
      </c>
    </row>
    <row r="1718" spans="1:12" x14ac:dyDescent="0.3">
      <c r="A1718" t="s">
        <v>2333</v>
      </c>
      <c r="B1718">
        <v>949</v>
      </c>
      <c r="C1718" t="s">
        <v>246</v>
      </c>
      <c r="D1718" t="s">
        <v>573</v>
      </c>
      <c r="E1718">
        <v>40272</v>
      </c>
      <c r="F1718">
        <v>32436</v>
      </c>
      <c r="G1718">
        <v>13990</v>
      </c>
      <c r="H1718" s="3">
        <v>44698</v>
      </c>
      <c r="I1718" t="s">
        <v>615</v>
      </c>
      <c r="J1718" t="s">
        <v>619</v>
      </c>
      <c r="K1718">
        <v>110159</v>
      </c>
      <c r="L1718" t="s">
        <v>248</v>
      </c>
    </row>
    <row r="1719" spans="1:12" x14ac:dyDescent="0.3">
      <c r="A1719" t="s">
        <v>2334</v>
      </c>
      <c r="B1719">
        <v>6</v>
      </c>
      <c r="C1719" t="s">
        <v>324</v>
      </c>
      <c r="D1719" t="s">
        <v>589</v>
      </c>
      <c r="E1719">
        <v>20818</v>
      </c>
      <c r="F1719">
        <v>46488</v>
      </c>
      <c r="G1719">
        <v>2629</v>
      </c>
      <c r="H1719" s="3">
        <v>45063</v>
      </c>
      <c r="I1719" t="s">
        <v>615</v>
      </c>
      <c r="J1719" t="s">
        <v>613</v>
      </c>
      <c r="K1719">
        <v>710002</v>
      </c>
      <c r="L1719" t="s">
        <v>329</v>
      </c>
    </row>
    <row r="1720" spans="1:12" x14ac:dyDescent="0.3">
      <c r="A1720" t="s">
        <v>2335</v>
      </c>
      <c r="B1720">
        <v>308</v>
      </c>
      <c r="C1720" t="s">
        <v>350</v>
      </c>
      <c r="D1720" t="s">
        <v>589</v>
      </c>
      <c r="E1720">
        <v>43608</v>
      </c>
      <c r="F1720">
        <v>13804</v>
      </c>
      <c r="G1720">
        <v>26044</v>
      </c>
      <c r="H1720" s="3">
        <v>43011</v>
      </c>
      <c r="I1720" t="s">
        <v>612</v>
      </c>
      <c r="J1720" t="s">
        <v>613</v>
      </c>
      <c r="K1720">
        <v>700013</v>
      </c>
      <c r="L1720" t="s">
        <v>351</v>
      </c>
    </row>
    <row r="1721" spans="1:12" x14ac:dyDescent="0.3">
      <c r="A1721" t="s">
        <v>2336</v>
      </c>
      <c r="B1721">
        <v>32</v>
      </c>
      <c r="C1721" t="s">
        <v>422</v>
      </c>
      <c r="D1721" t="s">
        <v>583</v>
      </c>
      <c r="E1721">
        <v>21333</v>
      </c>
      <c r="F1721">
        <v>10701</v>
      </c>
      <c r="G1721">
        <v>27812</v>
      </c>
      <c r="H1721" s="3">
        <v>43896</v>
      </c>
      <c r="I1721" t="s">
        <v>624</v>
      </c>
      <c r="J1721" t="s">
        <v>619</v>
      </c>
      <c r="K1721">
        <v>120676</v>
      </c>
      <c r="L1721" t="s">
        <v>423</v>
      </c>
    </row>
    <row r="1722" spans="1:12" x14ac:dyDescent="0.3">
      <c r="A1722" t="s">
        <v>2337</v>
      </c>
      <c r="B1722">
        <v>233</v>
      </c>
      <c r="C1722" t="s">
        <v>374</v>
      </c>
      <c r="D1722" t="s">
        <v>573</v>
      </c>
      <c r="E1722">
        <v>16698</v>
      </c>
      <c r="F1722">
        <v>20979</v>
      </c>
      <c r="G1722">
        <v>39030</v>
      </c>
      <c r="H1722" s="3">
        <v>44127</v>
      </c>
      <c r="I1722" t="s">
        <v>612</v>
      </c>
      <c r="J1722" t="s">
        <v>619</v>
      </c>
      <c r="K1722">
        <v>1510002</v>
      </c>
      <c r="L1722" t="s">
        <v>380</v>
      </c>
    </row>
    <row r="1723" spans="1:12" x14ac:dyDescent="0.3">
      <c r="A1723" t="s">
        <v>2338</v>
      </c>
      <c r="B1723">
        <v>923</v>
      </c>
      <c r="C1723" t="s">
        <v>249</v>
      </c>
      <c r="D1723" t="s">
        <v>573</v>
      </c>
      <c r="E1723">
        <v>19724</v>
      </c>
      <c r="F1723">
        <v>43961</v>
      </c>
      <c r="G1723">
        <v>6032</v>
      </c>
      <c r="H1723" s="3">
        <v>42957</v>
      </c>
      <c r="I1723" t="s">
        <v>624</v>
      </c>
      <c r="J1723" t="s">
        <v>613</v>
      </c>
      <c r="K1723">
        <v>910182</v>
      </c>
      <c r="L1723" t="s">
        <v>257</v>
      </c>
    </row>
    <row r="1724" spans="1:12" x14ac:dyDescent="0.3">
      <c r="A1724" t="s">
        <v>2339</v>
      </c>
      <c r="B1724">
        <v>327</v>
      </c>
      <c r="C1724" t="s">
        <v>523</v>
      </c>
      <c r="D1724" t="s">
        <v>589</v>
      </c>
      <c r="E1724">
        <v>14417</v>
      </c>
      <c r="F1724">
        <v>29420</v>
      </c>
      <c r="G1724">
        <v>27345</v>
      </c>
      <c r="H1724" s="3">
        <v>44817</v>
      </c>
      <c r="I1724" t="s">
        <v>612</v>
      </c>
      <c r="J1724" t="s">
        <v>619</v>
      </c>
      <c r="K1724">
        <v>800018</v>
      </c>
      <c r="L1724" t="s">
        <v>526</v>
      </c>
    </row>
    <row r="1725" spans="1:12" x14ac:dyDescent="0.3">
      <c r="A1725" t="s">
        <v>2340</v>
      </c>
      <c r="B1725">
        <v>616</v>
      </c>
      <c r="C1725" t="s">
        <v>516</v>
      </c>
      <c r="D1725" t="s">
        <v>598</v>
      </c>
      <c r="E1725">
        <v>34336</v>
      </c>
      <c r="F1725">
        <v>9777</v>
      </c>
      <c r="G1725">
        <v>33168</v>
      </c>
      <c r="H1725" s="3">
        <v>44939</v>
      </c>
      <c r="I1725" t="s">
        <v>624</v>
      </c>
      <c r="J1725" t="s">
        <v>619</v>
      </c>
      <c r="K1725">
        <v>1320004</v>
      </c>
      <c r="L1725" t="s">
        <v>518</v>
      </c>
    </row>
    <row r="1726" spans="1:12" x14ac:dyDescent="0.3">
      <c r="A1726" t="s">
        <v>2341</v>
      </c>
      <c r="B1726">
        <v>458</v>
      </c>
      <c r="C1726" t="s">
        <v>505</v>
      </c>
      <c r="D1726" t="s">
        <v>583</v>
      </c>
      <c r="E1726">
        <v>18839</v>
      </c>
      <c r="F1726">
        <v>32209</v>
      </c>
      <c r="G1726">
        <v>35638</v>
      </c>
      <c r="H1726" s="3">
        <v>44828</v>
      </c>
      <c r="I1726" t="s">
        <v>615</v>
      </c>
      <c r="J1726" t="s">
        <v>613</v>
      </c>
      <c r="K1726">
        <v>380112</v>
      </c>
      <c r="L1726" t="s">
        <v>507</v>
      </c>
    </row>
    <row r="1727" spans="1:12" x14ac:dyDescent="0.3">
      <c r="A1727" t="s">
        <v>2342</v>
      </c>
      <c r="B1727">
        <v>860</v>
      </c>
      <c r="C1727" t="s">
        <v>350</v>
      </c>
      <c r="D1727" t="s">
        <v>573</v>
      </c>
      <c r="E1727">
        <v>15799</v>
      </c>
      <c r="F1727">
        <v>49075</v>
      </c>
      <c r="G1727">
        <v>36503</v>
      </c>
      <c r="H1727" s="3">
        <v>43337</v>
      </c>
      <c r="I1727" t="s">
        <v>612</v>
      </c>
      <c r="J1727" t="s">
        <v>613</v>
      </c>
      <c r="K1727">
        <v>700013</v>
      </c>
      <c r="L1727" t="s">
        <v>351</v>
      </c>
    </row>
    <row r="1728" spans="1:12" x14ac:dyDescent="0.3">
      <c r="A1728" t="s">
        <v>2343</v>
      </c>
      <c r="B1728">
        <v>155</v>
      </c>
      <c r="C1728" t="s">
        <v>386</v>
      </c>
      <c r="D1728" t="s">
        <v>583</v>
      </c>
      <c r="E1728">
        <v>10794</v>
      </c>
      <c r="F1728">
        <v>42387</v>
      </c>
      <c r="G1728">
        <v>36316</v>
      </c>
      <c r="H1728" s="3">
        <v>44323</v>
      </c>
      <c r="I1728" t="s">
        <v>624</v>
      </c>
      <c r="J1728" t="s">
        <v>619</v>
      </c>
      <c r="K1728">
        <v>1110166</v>
      </c>
      <c r="L1728" t="s">
        <v>389</v>
      </c>
    </row>
    <row r="1729" spans="1:12" x14ac:dyDescent="0.3">
      <c r="A1729" t="s">
        <v>2344</v>
      </c>
      <c r="B1729">
        <v>29</v>
      </c>
      <c r="C1729" t="s">
        <v>350</v>
      </c>
      <c r="D1729" t="s">
        <v>573</v>
      </c>
      <c r="E1729">
        <v>13658</v>
      </c>
      <c r="F1729">
        <v>47419</v>
      </c>
      <c r="G1729">
        <v>39834</v>
      </c>
      <c r="H1729" s="3">
        <v>44041</v>
      </c>
      <c r="I1729" t="s">
        <v>617</v>
      </c>
      <c r="J1729" t="s">
        <v>619</v>
      </c>
      <c r="K1729">
        <v>700013</v>
      </c>
      <c r="L1729" t="s">
        <v>351</v>
      </c>
    </row>
    <row r="1730" spans="1:12" x14ac:dyDescent="0.3">
      <c r="A1730" t="s">
        <v>2345</v>
      </c>
      <c r="B1730">
        <v>96</v>
      </c>
      <c r="C1730" t="s">
        <v>488</v>
      </c>
      <c r="D1730" t="s">
        <v>589</v>
      </c>
      <c r="E1730">
        <v>43223</v>
      </c>
      <c r="F1730">
        <v>39605</v>
      </c>
      <c r="G1730">
        <v>23634</v>
      </c>
      <c r="H1730" s="3">
        <v>44204</v>
      </c>
      <c r="I1730" t="s">
        <v>615</v>
      </c>
      <c r="J1730" t="s">
        <v>619</v>
      </c>
      <c r="K1730">
        <v>740048</v>
      </c>
      <c r="L1730" t="s">
        <v>491</v>
      </c>
    </row>
    <row r="1731" spans="1:12" x14ac:dyDescent="0.3">
      <c r="A1731" t="s">
        <v>2346</v>
      </c>
      <c r="B1731">
        <v>922</v>
      </c>
      <c r="C1731" t="s">
        <v>471</v>
      </c>
      <c r="D1731" t="s">
        <v>573</v>
      </c>
      <c r="E1731">
        <v>37346</v>
      </c>
      <c r="F1731">
        <v>20953</v>
      </c>
      <c r="G1731">
        <v>42895</v>
      </c>
      <c r="H1731" s="3">
        <v>45245</v>
      </c>
      <c r="I1731" t="s">
        <v>617</v>
      </c>
      <c r="J1731" t="s">
        <v>619</v>
      </c>
      <c r="K1731">
        <v>570241</v>
      </c>
      <c r="L1731" t="s">
        <v>477</v>
      </c>
    </row>
    <row r="1732" spans="1:12" x14ac:dyDescent="0.3">
      <c r="A1732" t="s">
        <v>2347</v>
      </c>
      <c r="B1732">
        <v>363</v>
      </c>
      <c r="C1732" t="s">
        <v>409</v>
      </c>
      <c r="D1732" t="s">
        <v>573</v>
      </c>
      <c r="E1732">
        <v>13758</v>
      </c>
      <c r="F1732">
        <v>43250</v>
      </c>
      <c r="G1732">
        <v>15996</v>
      </c>
      <c r="H1732" s="3">
        <v>43457</v>
      </c>
      <c r="I1732" t="s">
        <v>624</v>
      </c>
      <c r="J1732" t="s">
        <v>613</v>
      </c>
      <c r="K1732">
        <v>1030063</v>
      </c>
      <c r="L1732" t="s">
        <v>411</v>
      </c>
    </row>
    <row r="1733" spans="1:12" x14ac:dyDescent="0.3">
      <c r="A1733" t="s">
        <v>2348</v>
      </c>
      <c r="B1733">
        <v>472</v>
      </c>
      <c r="C1733" t="s">
        <v>471</v>
      </c>
      <c r="D1733" t="s">
        <v>573</v>
      </c>
      <c r="E1733">
        <v>40496</v>
      </c>
      <c r="F1733">
        <v>28609</v>
      </c>
      <c r="G1733">
        <v>18321</v>
      </c>
      <c r="H1733" s="3">
        <v>44657</v>
      </c>
      <c r="I1733" t="s">
        <v>612</v>
      </c>
      <c r="J1733" t="s">
        <v>613</v>
      </c>
      <c r="K1733">
        <v>570241</v>
      </c>
      <c r="L1733" t="s">
        <v>477</v>
      </c>
    </row>
    <row r="1734" spans="1:12" x14ac:dyDescent="0.3">
      <c r="A1734" t="s">
        <v>2349</v>
      </c>
      <c r="B1734">
        <v>493</v>
      </c>
      <c r="C1734" t="s">
        <v>409</v>
      </c>
      <c r="D1734" t="s">
        <v>573</v>
      </c>
      <c r="E1734">
        <v>40628</v>
      </c>
      <c r="F1734">
        <v>3500</v>
      </c>
      <c r="G1734">
        <v>24152</v>
      </c>
      <c r="H1734" s="3">
        <v>44430</v>
      </c>
      <c r="I1734" t="s">
        <v>612</v>
      </c>
      <c r="J1734" t="s">
        <v>619</v>
      </c>
      <c r="K1734">
        <v>1030063</v>
      </c>
      <c r="L1734" t="s">
        <v>411</v>
      </c>
    </row>
    <row r="1735" spans="1:12" x14ac:dyDescent="0.3">
      <c r="A1735" t="s">
        <v>2350</v>
      </c>
      <c r="B1735">
        <v>468</v>
      </c>
      <c r="C1735" t="s">
        <v>249</v>
      </c>
      <c r="D1735" t="s">
        <v>589</v>
      </c>
      <c r="E1735">
        <v>10093</v>
      </c>
      <c r="F1735">
        <v>49521</v>
      </c>
      <c r="G1735">
        <v>35710</v>
      </c>
      <c r="H1735" s="3">
        <v>44215</v>
      </c>
      <c r="I1735" t="s">
        <v>617</v>
      </c>
      <c r="J1735" t="s">
        <v>619</v>
      </c>
      <c r="K1735">
        <v>910182</v>
      </c>
      <c r="L1735" t="s">
        <v>257</v>
      </c>
    </row>
    <row r="1736" spans="1:12" x14ac:dyDescent="0.3">
      <c r="A1736" t="s">
        <v>2351</v>
      </c>
      <c r="B1736">
        <v>208</v>
      </c>
      <c r="C1736" t="s">
        <v>386</v>
      </c>
      <c r="D1736" t="s">
        <v>583</v>
      </c>
      <c r="E1736">
        <v>14587</v>
      </c>
      <c r="F1736">
        <v>48830</v>
      </c>
      <c r="G1736">
        <v>36706</v>
      </c>
      <c r="H1736" s="3">
        <v>43809</v>
      </c>
      <c r="I1736" t="s">
        <v>615</v>
      </c>
      <c r="J1736" t="s">
        <v>613</v>
      </c>
      <c r="K1736">
        <v>1110166</v>
      </c>
      <c r="L1736" t="s">
        <v>389</v>
      </c>
    </row>
    <row r="1737" spans="1:12" x14ac:dyDescent="0.3">
      <c r="A1737" t="s">
        <v>2352</v>
      </c>
      <c r="B1737">
        <v>88</v>
      </c>
      <c r="C1737" t="s">
        <v>350</v>
      </c>
      <c r="D1737" t="s">
        <v>573</v>
      </c>
      <c r="E1737">
        <v>38237</v>
      </c>
      <c r="F1737">
        <v>23632</v>
      </c>
      <c r="G1737">
        <v>44924</v>
      </c>
      <c r="H1737" s="3">
        <v>43466</v>
      </c>
      <c r="I1737" t="s">
        <v>615</v>
      </c>
      <c r="J1737" t="s">
        <v>613</v>
      </c>
      <c r="K1737">
        <v>700013</v>
      </c>
      <c r="L1737" t="s">
        <v>351</v>
      </c>
    </row>
    <row r="1738" spans="1:12" x14ac:dyDescent="0.3">
      <c r="A1738" t="s">
        <v>2353</v>
      </c>
      <c r="B1738">
        <v>475</v>
      </c>
      <c r="C1738" t="s">
        <v>548</v>
      </c>
      <c r="D1738" t="s">
        <v>589</v>
      </c>
      <c r="E1738">
        <v>13971</v>
      </c>
      <c r="F1738">
        <v>37780</v>
      </c>
      <c r="G1738">
        <v>40737</v>
      </c>
      <c r="H1738" s="3">
        <v>45050</v>
      </c>
      <c r="I1738" t="s">
        <v>624</v>
      </c>
      <c r="J1738" t="s">
        <v>619</v>
      </c>
      <c r="K1738">
        <v>680026</v>
      </c>
      <c r="L1738" t="s">
        <v>551</v>
      </c>
    </row>
    <row r="1739" spans="1:12" x14ac:dyDescent="0.3">
      <c r="A1739" t="s">
        <v>2354</v>
      </c>
      <c r="B1739">
        <v>795</v>
      </c>
      <c r="C1739" t="s">
        <v>246</v>
      </c>
      <c r="D1739" t="s">
        <v>573</v>
      </c>
      <c r="E1739">
        <v>47999</v>
      </c>
      <c r="F1739">
        <v>4174</v>
      </c>
      <c r="G1739">
        <v>21469</v>
      </c>
      <c r="H1739" s="3">
        <v>44387</v>
      </c>
      <c r="I1739" t="s">
        <v>617</v>
      </c>
      <c r="J1739" t="s">
        <v>619</v>
      </c>
      <c r="K1739">
        <v>110159</v>
      </c>
      <c r="L1739" t="s">
        <v>248</v>
      </c>
    </row>
    <row r="1740" spans="1:12" x14ac:dyDescent="0.3">
      <c r="A1740" t="s">
        <v>2355</v>
      </c>
      <c r="B1740">
        <v>846</v>
      </c>
      <c r="C1740" t="s">
        <v>246</v>
      </c>
      <c r="D1740" t="s">
        <v>589</v>
      </c>
      <c r="E1740">
        <v>44288</v>
      </c>
      <c r="F1740">
        <v>43888</v>
      </c>
      <c r="G1740">
        <v>42254</v>
      </c>
      <c r="H1740" s="3">
        <v>44913</v>
      </c>
      <c r="I1740" t="s">
        <v>615</v>
      </c>
      <c r="J1740" t="s">
        <v>619</v>
      </c>
      <c r="K1740">
        <v>110159</v>
      </c>
      <c r="L1740" t="s">
        <v>248</v>
      </c>
    </row>
    <row r="1741" spans="1:12" x14ac:dyDescent="0.3">
      <c r="A1741" t="s">
        <v>2356</v>
      </c>
      <c r="B1741">
        <v>256</v>
      </c>
      <c r="C1741" t="s">
        <v>368</v>
      </c>
      <c r="D1741" t="s">
        <v>573</v>
      </c>
      <c r="E1741">
        <v>29704</v>
      </c>
      <c r="F1741">
        <v>41907</v>
      </c>
      <c r="G1741">
        <v>5882</v>
      </c>
      <c r="H1741" s="3">
        <v>43013</v>
      </c>
      <c r="I1741" t="s">
        <v>617</v>
      </c>
      <c r="J1741" t="s">
        <v>613</v>
      </c>
      <c r="K1741">
        <v>790102</v>
      </c>
      <c r="L1741" t="s">
        <v>370</v>
      </c>
    </row>
    <row r="1742" spans="1:12" x14ac:dyDescent="0.3">
      <c r="A1742" t="s">
        <v>2357</v>
      </c>
      <c r="B1742">
        <v>359</v>
      </c>
      <c r="C1742" t="s">
        <v>409</v>
      </c>
      <c r="D1742" t="s">
        <v>573</v>
      </c>
      <c r="E1742">
        <v>26235</v>
      </c>
      <c r="F1742">
        <v>40656</v>
      </c>
      <c r="G1742">
        <v>12586</v>
      </c>
      <c r="H1742" s="3">
        <v>44013</v>
      </c>
      <c r="I1742" t="s">
        <v>615</v>
      </c>
      <c r="J1742" t="s">
        <v>613</v>
      </c>
      <c r="K1742">
        <v>1030063</v>
      </c>
      <c r="L1742" t="s">
        <v>411</v>
      </c>
    </row>
    <row r="1743" spans="1:12" x14ac:dyDescent="0.3">
      <c r="A1743" t="s">
        <v>2358</v>
      </c>
      <c r="B1743">
        <v>67</v>
      </c>
      <c r="C1743" t="s">
        <v>265</v>
      </c>
      <c r="D1743" t="s">
        <v>573</v>
      </c>
      <c r="E1743">
        <v>36146</v>
      </c>
      <c r="F1743">
        <v>15962</v>
      </c>
      <c r="G1743">
        <v>20464</v>
      </c>
      <c r="H1743" s="3">
        <v>43346</v>
      </c>
      <c r="I1743" t="s">
        <v>612</v>
      </c>
      <c r="J1743" t="s">
        <v>613</v>
      </c>
      <c r="K1743">
        <v>30179</v>
      </c>
      <c r="L1743" t="s">
        <v>272</v>
      </c>
    </row>
    <row r="1744" spans="1:12" x14ac:dyDescent="0.3">
      <c r="A1744" t="s">
        <v>2359</v>
      </c>
      <c r="B1744">
        <v>150</v>
      </c>
      <c r="C1744" t="s">
        <v>386</v>
      </c>
      <c r="D1744" t="s">
        <v>589</v>
      </c>
      <c r="E1744">
        <v>29151</v>
      </c>
      <c r="F1744">
        <v>7494</v>
      </c>
      <c r="G1744">
        <v>44764</v>
      </c>
      <c r="H1744" s="3">
        <v>44189</v>
      </c>
      <c r="I1744" t="s">
        <v>617</v>
      </c>
      <c r="J1744" t="s">
        <v>613</v>
      </c>
      <c r="K1744">
        <v>1110166</v>
      </c>
      <c r="L1744" t="s">
        <v>389</v>
      </c>
    </row>
    <row r="1745" spans="1:12" x14ac:dyDescent="0.3">
      <c r="A1745" t="s">
        <v>2360</v>
      </c>
      <c r="B1745">
        <v>255</v>
      </c>
      <c r="C1745" t="s">
        <v>386</v>
      </c>
      <c r="D1745" t="s">
        <v>573</v>
      </c>
      <c r="E1745">
        <v>2244</v>
      </c>
      <c r="F1745">
        <v>20606</v>
      </c>
      <c r="G1745">
        <v>25097</v>
      </c>
      <c r="H1745" s="3">
        <v>44883</v>
      </c>
      <c r="I1745" t="s">
        <v>615</v>
      </c>
      <c r="J1745" t="s">
        <v>619</v>
      </c>
      <c r="K1745">
        <v>1110166</v>
      </c>
      <c r="L1745" t="s">
        <v>389</v>
      </c>
    </row>
    <row r="1746" spans="1:12" x14ac:dyDescent="0.3">
      <c r="A1746" t="s">
        <v>2361</v>
      </c>
      <c r="B1746">
        <v>216</v>
      </c>
      <c r="C1746" t="s">
        <v>249</v>
      </c>
      <c r="D1746" t="s">
        <v>589</v>
      </c>
      <c r="E1746">
        <v>23298</v>
      </c>
      <c r="F1746">
        <v>30602</v>
      </c>
      <c r="G1746">
        <v>21102</v>
      </c>
      <c r="H1746" s="3">
        <v>44981</v>
      </c>
      <c r="I1746" t="s">
        <v>615</v>
      </c>
      <c r="J1746" t="s">
        <v>613</v>
      </c>
      <c r="K1746">
        <v>910182</v>
      </c>
      <c r="L1746" t="s">
        <v>257</v>
      </c>
    </row>
    <row r="1747" spans="1:12" x14ac:dyDescent="0.3">
      <c r="A1747" t="s">
        <v>2362</v>
      </c>
      <c r="B1747">
        <v>984</v>
      </c>
      <c r="C1747" t="s">
        <v>523</v>
      </c>
      <c r="D1747" t="s">
        <v>589</v>
      </c>
      <c r="E1747">
        <v>48883</v>
      </c>
      <c r="F1747">
        <v>35930</v>
      </c>
      <c r="G1747">
        <v>1504</v>
      </c>
      <c r="H1747" s="3">
        <v>45111</v>
      </c>
      <c r="I1747" t="s">
        <v>615</v>
      </c>
      <c r="J1747" t="s">
        <v>619</v>
      </c>
      <c r="K1747">
        <v>800018</v>
      </c>
      <c r="L1747" t="s">
        <v>526</v>
      </c>
    </row>
    <row r="1748" spans="1:12" x14ac:dyDescent="0.3">
      <c r="A1748" t="s">
        <v>2363</v>
      </c>
      <c r="B1748">
        <v>382</v>
      </c>
      <c r="C1748" t="s">
        <v>246</v>
      </c>
      <c r="D1748" t="s">
        <v>573</v>
      </c>
      <c r="E1748">
        <v>13878</v>
      </c>
      <c r="F1748">
        <v>22206</v>
      </c>
      <c r="G1748">
        <v>36116</v>
      </c>
      <c r="H1748" s="3">
        <v>43853</v>
      </c>
      <c r="I1748" t="s">
        <v>612</v>
      </c>
      <c r="J1748" t="s">
        <v>619</v>
      </c>
      <c r="K1748">
        <v>110159</v>
      </c>
      <c r="L1748" t="s">
        <v>248</v>
      </c>
    </row>
    <row r="1749" spans="1:12" x14ac:dyDescent="0.3">
      <c r="A1749" t="s">
        <v>2364</v>
      </c>
      <c r="B1749">
        <v>201</v>
      </c>
      <c r="C1749" t="s">
        <v>386</v>
      </c>
      <c r="D1749" t="s">
        <v>589</v>
      </c>
      <c r="E1749">
        <v>18608</v>
      </c>
      <c r="F1749">
        <v>17574</v>
      </c>
      <c r="G1749">
        <v>40650</v>
      </c>
      <c r="H1749" s="3">
        <v>42470</v>
      </c>
      <c r="I1749" t="s">
        <v>615</v>
      </c>
      <c r="J1749" t="s">
        <v>619</v>
      </c>
      <c r="K1749">
        <v>1110166</v>
      </c>
      <c r="L1749" t="s">
        <v>389</v>
      </c>
    </row>
    <row r="1750" spans="1:12" x14ac:dyDescent="0.3">
      <c r="A1750" t="s">
        <v>2365</v>
      </c>
      <c r="B1750">
        <v>859</v>
      </c>
      <c r="C1750" t="s">
        <v>409</v>
      </c>
      <c r="D1750" t="s">
        <v>592</v>
      </c>
      <c r="E1750">
        <v>3098</v>
      </c>
      <c r="F1750">
        <v>5230</v>
      </c>
      <c r="G1750">
        <v>7907</v>
      </c>
      <c r="H1750" s="3">
        <v>44454</v>
      </c>
      <c r="I1750" t="s">
        <v>612</v>
      </c>
      <c r="J1750" t="s">
        <v>619</v>
      </c>
      <c r="K1750">
        <v>1030063</v>
      </c>
      <c r="L1750" t="s">
        <v>411</v>
      </c>
    </row>
    <row r="1751" spans="1:12" x14ac:dyDescent="0.3">
      <c r="A1751" t="s">
        <v>2366</v>
      </c>
      <c r="B1751">
        <v>786</v>
      </c>
      <c r="C1751" t="s">
        <v>265</v>
      </c>
      <c r="D1751" t="s">
        <v>573</v>
      </c>
      <c r="E1751">
        <v>16724</v>
      </c>
      <c r="F1751">
        <v>30761</v>
      </c>
      <c r="G1751">
        <v>5072</v>
      </c>
      <c r="H1751" s="3">
        <v>43739</v>
      </c>
      <c r="I1751" t="s">
        <v>612</v>
      </c>
      <c r="J1751" t="s">
        <v>613</v>
      </c>
      <c r="K1751">
        <v>30179</v>
      </c>
      <c r="L1751" t="s">
        <v>272</v>
      </c>
    </row>
    <row r="1752" spans="1:12" x14ac:dyDescent="0.3">
      <c r="A1752" t="s">
        <v>2367</v>
      </c>
      <c r="B1752">
        <v>743</v>
      </c>
      <c r="C1752" t="s">
        <v>249</v>
      </c>
      <c r="D1752" t="s">
        <v>573</v>
      </c>
      <c r="E1752">
        <v>27492</v>
      </c>
      <c r="F1752">
        <v>47175</v>
      </c>
      <c r="G1752">
        <v>17918</v>
      </c>
      <c r="H1752" s="3">
        <v>42089</v>
      </c>
      <c r="I1752" t="s">
        <v>612</v>
      </c>
      <c r="J1752" t="s">
        <v>613</v>
      </c>
      <c r="K1752">
        <v>910182</v>
      </c>
      <c r="L1752" t="s">
        <v>257</v>
      </c>
    </row>
    <row r="1753" spans="1:12" x14ac:dyDescent="0.3">
      <c r="A1753" t="s">
        <v>2368</v>
      </c>
      <c r="B1753">
        <v>434</v>
      </c>
      <c r="C1753" t="s">
        <v>278</v>
      </c>
      <c r="D1753" t="s">
        <v>573</v>
      </c>
      <c r="E1753">
        <v>15448</v>
      </c>
      <c r="F1753">
        <v>39919</v>
      </c>
      <c r="G1753">
        <v>44615</v>
      </c>
      <c r="H1753" s="3">
        <v>42118</v>
      </c>
      <c r="I1753" t="s">
        <v>612</v>
      </c>
      <c r="J1753" t="s">
        <v>619</v>
      </c>
      <c r="K1753">
        <v>20242</v>
      </c>
      <c r="L1753" t="s">
        <v>284</v>
      </c>
    </row>
    <row r="1754" spans="1:12" x14ac:dyDescent="0.3">
      <c r="A1754" t="s">
        <v>2369</v>
      </c>
      <c r="B1754">
        <v>830</v>
      </c>
      <c r="C1754" t="s">
        <v>246</v>
      </c>
      <c r="D1754" t="s">
        <v>589</v>
      </c>
      <c r="E1754">
        <v>25016</v>
      </c>
      <c r="F1754">
        <v>24140</v>
      </c>
      <c r="G1754">
        <v>2223</v>
      </c>
      <c r="H1754" s="3">
        <v>43325</v>
      </c>
      <c r="I1754" t="s">
        <v>615</v>
      </c>
      <c r="J1754" t="s">
        <v>613</v>
      </c>
      <c r="K1754">
        <v>110159</v>
      </c>
      <c r="L1754" t="s">
        <v>248</v>
      </c>
    </row>
    <row r="1755" spans="1:12" x14ac:dyDescent="0.3">
      <c r="A1755" t="s">
        <v>2370</v>
      </c>
      <c r="B1755">
        <v>163</v>
      </c>
      <c r="C1755" t="s">
        <v>502</v>
      </c>
      <c r="D1755" t="s">
        <v>596</v>
      </c>
      <c r="E1755">
        <v>15711</v>
      </c>
      <c r="F1755">
        <v>32748</v>
      </c>
      <c r="G1755">
        <v>44065</v>
      </c>
      <c r="H1755" s="3">
        <v>44067</v>
      </c>
      <c r="I1755" t="s">
        <v>612</v>
      </c>
      <c r="J1755" t="s">
        <v>613</v>
      </c>
      <c r="K1755">
        <v>610198</v>
      </c>
      <c r="L1755" t="s">
        <v>504</v>
      </c>
    </row>
    <row r="1756" spans="1:12" x14ac:dyDescent="0.3">
      <c r="A1756" t="s">
        <v>2371</v>
      </c>
      <c r="B1756">
        <v>22</v>
      </c>
      <c r="C1756" t="s">
        <v>258</v>
      </c>
      <c r="D1756" t="s">
        <v>573</v>
      </c>
      <c r="E1756">
        <v>43784</v>
      </c>
      <c r="F1756">
        <v>42786</v>
      </c>
      <c r="G1756">
        <v>44662</v>
      </c>
      <c r="H1756" s="3">
        <v>44033</v>
      </c>
      <c r="I1756" t="s">
        <v>617</v>
      </c>
      <c r="J1756" t="s">
        <v>613</v>
      </c>
      <c r="K1756">
        <v>250029</v>
      </c>
      <c r="L1756" t="s">
        <v>264</v>
      </c>
    </row>
    <row r="1757" spans="1:12" x14ac:dyDescent="0.3">
      <c r="A1757" t="s">
        <v>2372</v>
      </c>
      <c r="B1757">
        <v>216</v>
      </c>
      <c r="C1757" t="s">
        <v>344</v>
      </c>
      <c r="D1757" t="s">
        <v>579</v>
      </c>
      <c r="E1757">
        <v>40902</v>
      </c>
      <c r="F1757">
        <v>45997</v>
      </c>
      <c r="G1757">
        <v>43828</v>
      </c>
      <c r="H1757" s="3">
        <v>42078</v>
      </c>
      <c r="I1757" t="s">
        <v>612</v>
      </c>
      <c r="J1757" t="s">
        <v>619</v>
      </c>
      <c r="K1757">
        <v>910020</v>
      </c>
      <c r="L1757" t="s">
        <v>346</v>
      </c>
    </row>
    <row r="1758" spans="1:12" x14ac:dyDescent="0.3">
      <c r="A1758" t="s">
        <v>2373</v>
      </c>
      <c r="B1758">
        <v>959</v>
      </c>
      <c r="C1758" t="s">
        <v>386</v>
      </c>
      <c r="D1758" t="s">
        <v>573</v>
      </c>
      <c r="E1758">
        <v>48086</v>
      </c>
      <c r="F1758">
        <v>28916</v>
      </c>
      <c r="G1758">
        <v>2394</v>
      </c>
      <c r="H1758" s="3">
        <v>44893</v>
      </c>
      <c r="I1758" t="s">
        <v>615</v>
      </c>
      <c r="J1758" t="s">
        <v>619</v>
      </c>
      <c r="K1758">
        <v>1110166</v>
      </c>
      <c r="L1758" t="s">
        <v>389</v>
      </c>
    </row>
    <row r="1759" spans="1:12" x14ac:dyDescent="0.3">
      <c r="A1759" t="s">
        <v>2374</v>
      </c>
      <c r="B1759">
        <v>449</v>
      </c>
      <c r="C1759" t="s">
        <v>523</v>
      </c>
      <c r="D1759" t="s">
        <v>573</v>
      </c>
      <c r="E1759">
        <v>7851</v>
      </c>
      <c r="F1759">
        <v>40957</v>
      </c>
      <c r="G1759">
        <v>35767</v>
      </c>
      <c r="H1759" s="3">
        <v>45276</v>
      </c>
      <c r="I1759" t="s">
        <v>615</v>
      </c>
      <c r="J1759" t="s">
        <v>619</v>
      </c>
      <c r="K1759">
        <v>800018</v>
      </c>
      <c r="L1759" t="s">
        <v>526</v>
      </c>
    </row>
    <row r="1760" spans="1:12" x14ac:dyDescent="0.3">
      <c r="A1760" t="s">
        <v>2375</v>
      </c>
      <c r="B1760">
        <v>726</v>
      </c>
      <c r="C1760" t="s">
        <v>386</v>
      </c>
      <c r="D1760" t="s">
        <v>579</v>
      </c>
      <c r="E1760">
        <v>13751</v>
      </c>
      <c r="F1760">
        <v>38302</v>
      </c>
      <c r="G1760">
        <v>37936</v>
      </c>
      <c r="H1760" s="3">
        <v>42702</v>
      </c>
      <c r="I1760" t="s">
        <v>624</v>
      </c>
      <c r="J1760" t="s">
        <v>613</v>
      </c>
      <c r="K1760">
        <v>1110166</v>
      </c>
      <c r="L1760" t="s">
        <v>389</v>
      </c>
    </row>
    <row r="1761" spans="1:12" x14ac:dyDescent="0.3">
      <c r="A1761" t="s">
        <v>2376</v>
      </c>
      <c r="B1761">
        <v>737</v>
      </c>
      <c r="C1761" t="s">
        <v>523</v>
      </c>
      <c r="D1761" t="s">
        <v>589</v>
      </c>
      <c r="E1761">
        <v>18728</v>
      </c>
      <c r="F1761">
        <v>32271</v>
      </c>
      <c r="G1761">
        <v>18293</v>
      </c>
      <c r="H1761" s="3">
        <v>44002</v>
      </c>
      <c r="I1761" t="s">
        <v>612</v>
      </c>
      <c r="J1761" t="s">
        <v>619</v>
      </c>
      <c r="K1761">
        <v>800018</v>
      </c>
      <c r="L1761" t="s">
        <v>526</v>
      </c>
    </row>
    <row r="1762" spans="1:12" x14ac:dyDescent="0.3">
      <c r="A1762" t="s">
        <v>2377</v>
      </c>
      <c r="B1762">
        <v>433</v>
      </c>
      <c r="C1762" t="s">
        <v>468</v>
      </c>
      <c r="D1762" t="s">
        <v>573</v>
      </c>
      <c r="E1762">
        <v>37291</v>
      </c>
      <c r="F1762">
        <v>48327</v>
      </c>
      <c r="G1762">
        <v>13370</v>
      </c>
      <c r="H1762" s="3">
        <v>42234</v>
      </c>
      <c r="I1762" t="s">
        <v>612</v>
      </c>
      <c r="J1762" t="s">
        <v>613</v>
      </c>
      <c r="K1762">
        <v>630081</v>
      </c>
      <c r="L1762" t="s">
        <v>470</v>
      </c>
    </row>
    <row r="1763" spans="1:12" x14ac:dyDescent="0.3">
      <c r="A1763" t="s">
        <v>2378</v>
      </c>
      <c r="B1763">
        <v>326</v>
      </c>
      <c r="C1763" t="s">
        <v>246</v>
      </c>
      <c r="D1763" t="s">
        <v>573</v>
      </c>
      <c r="E1763">
        <v>22465</v>
      </c>
      <c r="F1763">
        <v>21241</v>
      </c>
      <c r="G1763">
        <v>42026</v>
      </c>
      <c r="H1763" s="3">
        <v>44851</v>
      </c>
      <c r="I1763" t="s">
        <v>615</v>
      </c>
      <c r="J1763" t="s">
        <v>619</v>
      </c>
      <c r="K1763">
        <v>110159</v>
      </c>
      <c r="L1763" t="s">
        <v>248</v>
      </c>
    </row>
    <row r="1764" spans="1:12" x14ac:dyDescent="0.3">
      <c r="A1764" t="s">
        <v>2379</v>
      </c>
      <c r="B1764">
        <v>675</v>
      </c>
      <c r="C1764" t="s">
        <v>265</v>
      </c>
      <c r="D1764" t="s">
        <v>589</v>
      </c>
      <c r="E1764">
        <v>26673</v>
      </c>
      <c r="F1764">
        <v>18595</v>
      </c>
      <c r="G1764">
        <v>30914</v>
      </c>
      <c r="H1764" s="3">
        <v>44309</v>
      </c>
      <c r="I1764" t="s">
        <v>615</v>
      </c>
      <c r="J1764" t="s">
        <v>613</v>
      </c>
      <c r="K1764">
        <v>30179</v>
      </c>
      <c r="L1764" t="s">
        <v>272</v>
      </c>
    </row>
    <row r="1765" spans="1:12" x14ac:dyDescent="0.3">
      <c r="A1765" t="s">
        <v>2380</v>
      </c>
      <c r="B1765">
        <v>132</v>
      </c>
      <c r="C1765" t="s">
        <v>386</v>
      </c>
      <c r="D1765" t="s">
        <v>589</v>
      </c>
      <c r="E1765">
        <v>10176</v>
      </c>
      <c r="F1765">
        <v>2087</v>
      </c>
      <c r="G1765">
        <v>3144</v>
      </c>
      <c r="H1765" s="3">
        <v>44514</v>
      </c>
      <c r="I1765" t="s">
        <v>612</v>
      </c>
      <c r="J1765" t="s">
        <v>613</v>
      </c>
      <c r="K1765">
        <v>1110166</v>
      </c>
      <c r="L1765" t="s">
        <v>389</v>
      </c>
    </row>
    <row r="1766" spans="1:12" x14ac:dyDescent="0.3">
      <c r="A1766" t="s">
        <v>2381</v>
      </c>
      <c r="B1766">
        <v>403</v>
      </c>
      <c r="C1766" t="s">
        <v>285</v>
      </c>
      <c r="D1766" t="s">
        <v>589</v>
      </c>
      <c r="E1766">
        <v>46828</v>
      </c>
      <c r="F1766">
        <v>32996</v>
      </c>
      <c r="G1766">
        <v>14952</v>
      </c>
      <c r="H1766" s="3">
        <v>42621</v>
      </c>
      <c r="I1766" t="s">
        <v>612</v>
      </c>
      <c r="J1766" t="s">
        <v>619</v>
      </c>
      <c r="K1766">
        <v>240005</v>
      </c>
      <c r="L1766" t="s">
        <v>287</v>
      </c>
    </row>
    <row r="1767" spans="1:12" x14ac:dyDescent="0.3">
      <c r="A1767" t="s">
        <v>2382</v>
      </c>
      <c r="B1767">
        <v>137</v>
      </c>
      <c r="C1767" t="s">
        <v>422</v>
      </c>
      <c r="D1767" t="s">
        <v>573</v>
      </c>
      <c r="E1767">
        <v>19288</v>
      </c>
      <c r="F1767">
        <v>42969</v>
      </c>
      <c r="G1767">
        <v>34418</v>
      </c>
      <c r="H1767" s="3">
        <v>43417</v>
      </c>
      <c r="I1767" t="s">
        <v>617</v>
      </c>
      <c r="J1767" t="s">
        <v>619</v>
      </c>
      <c r="K1767">
        <v>120676</v>
      </c>
      <c r="L1767" t="s">
        <v>423</v>
      </c>
    </row>
    <row r="1768" spans="1:12" x14ac:dyDescent="0.3">
      <c r="A1768" t="s">
        <v>2383</v>
      </c>
      <c r="B1768">
        <v>933</v>
      </c>
      <c r="C1768" t="s">
        <v>249</v>
      </c>
      <c r="D1768" t="s">
        <v>573</v>
      </c>
      <c r="E1768">
        <v>42177</v>
      </c>
      <c r="F1768">
        <v>29754</v>
      </c>
      <c r="G1768">
        <v>43115</v>
      </c>
      <c r="H1768" s="3">
        <v>42778</v>
      </c>
      <c r="I1768" t="s">
        <v>624</v>
      </c>
      <c r="J1768" t="s">
        <v>613</v>
      </c>
      <c r="K1768">
        <v>910182</v>
      </c>
      <c r="L1768" t="s">
        <v>257</v>
      </c>
    </row>
    <row r="1769" spans="1:12" x14ac:dyDescent="0.3">
      <c r="A1769" t="s">
        <v>2384</v>
      </c>
      <c r="B1769">
        <v>784</v>
      </c>
      <c r="C1769" t="s">
        <v>519</v>
      </c>
      <c r="D1769" t="s">
        <v>589</v>
      </c>
      <c r="E1769">
        <v>19719</v>
      </c>
      <c r="F1769">
        <v>29408</v>
      </c>
      <c r="G1769">
        <v>30050</v>
      </c>
      <c r="H1769" s="3">
        <v>42927</v>
      </c>
      <c r="I1769" t="s">
        <v>615</v>
      </c>
      <c r="J1769" t="s">
        <v>613</v>
      </c>
      <c r="K1769">
        <v>1550006</v>
      </c>
      <c r="L1769" t="s">
        <v>521</v>
      </c>
    </row>
    <row r="1770" spans="1:12" x14ac:dyDescent="0.3">
      <c r="A1770" t="s">
        <v>2385</v>
      </c>
      <c r="B1770">
        <v>50</v>
      </c>
      <c r="C1770" t="s">
        <v>249</v>
      </c>
      <c r="D1770" t="s">
        <v>589</v>
      </c>
      <c r="E1770">
        <v>25686</v>
      </c>
      <c r="F1770">
        <v>21375</v>
      </c>
      <c r="G1770">
        <v>4789</v>
      </c>
      <c r="H1770" s="3">
        <v>43731</v>
      </c>
      <c r="I1770" t="s">
        <v>615</v>
      </c>
      <c r="J1770" t="s">
        <v>619</v>
      </c>
      <c r="K1770">
        <v>910182</v>
      </c>
      <c r="L1770" t="s">
        <v>257</v>
      </c>
    </row>
    <row r="1771" spans="1:12" x14ac:dyDescent="0.3">
      <c r="A1771" t="s">
        <v>2386</v>
      </c>
      <c r="B1771">
        <v>935</v>
      </c>
      <c r="C1771" t="s">
        <v>559</v>
      </c>
      <c r="D1771" t="s">
        <v>573</v>
      </c>
      <c r="E1771">
        <v>43802</v>
      </c>
      <c r="F1771">
        <v>25080</v>
      </c>
      <c r="G1771">
        <v>39829</v>
      </c>
      <c r="H1771" s="3">
        <v>44963</v>
      </c>
      <c r="I1771" t="s">
        <v>612</v>
      </c>
      <c r="J1771" t="s">
        <v>613</v>
      </c>
      <c r="K1771">
        <v>670106</v>
      </c>
      <c r="L1771" t="s">
        <v>561</v>
      </c>
    </row>
    <row r="1772" spans="1:12" x14ac:dyDescent="0.3">
      <c r="A1772" t="s">
        <v>2387</v>
      </c>
      <c r="B1772">
        <v>196</v>
      </c>
      <c r="C1772" t="s">
        <v>243</v>
      </c>
      <c r="D1772" t="s">
        <v>573</v>
      </c>
      <c r="E1772">
        <v>4126</v>
      </c>
      <c r="F1772">
        <v>28903</v>
      </c>
      <c r="G1772">
        <v>4141</v>
      </c>
      <c r="H1772" s="3">
        <v>44482</v>
      </c>
      <c r="I1772" t="s">
        <v>624</v>
      </c>
      <c r="J1772" t="s">
        <v>613</v>
      </c>
      <c r="K1772">
        <v>160051</v>
      </c>
      <c r="L1772" t="s">
        <v>245</v>
      </c>
    </row>
    <row r="1773" spans="1:12" x14ac:dyDescent="0.3">
      <c r="A1773" t="s">
        <v>2388</v>
      </c>
      <c r="B1773">
        <v>915</v>
      </c>
      <c r="C1773" t="s">
        <v>249</v>
      </c>
      <c r="D1773" t="s">
        <v>573</v>
      </c>
      <c r="E1773">
        <v>12527</v>
      </c>
      <c r="F1773">
        <v>3479</v>
      </c>
      <c r="G1773">
        <v>34968</v>
      </c>
      <c r="H1773" s="3">
        <v>44213</v>
      </c>
      <c r="I1773" t="s">
        <v>615</v>
      </c>
      <c r="J1773" t="s">
        <v>613</v>
      </c>
      <c r="K1773">
        <v>910182</v>
      </c>
      <c r="L1773" t="s">
        <v>257</v>
      </c>
    </row>
    <row r="1774" spans="1:12" x14ac:dyDescent="0.3">
      <c r="A1774" t="s">
        <v>2389</v>
      </c>
      <c r="B1774">
        <v>104</v>
      </c>
      <c r="C1774" t="s">
        <v>246</v>
      </c>
      <c r="D1774" t="s">
        <v>587</v>
      </c>
      <c r="E1774">
        <v>21680</v>
      </c>
      <c r="F1774">
        <v>15805</v>
      </c>
      <c r="G1774">
        <v>7108</v>
      </c>
      <c r="H1774" s="3">
        <v>43987</v>
      </c>
      <c r="I1774" t="s">
        <v>615</v>
      </c>
      <c r="J1774" t="s">
        <v>613</v>
      </c>
      <c r="K1774">
        <v>110159</v>
      </c>
      <c r="L1774" t="s">
        <v>248</v>
      </c>
    </row>
    <row r="1775" spans="1:12" x14ac:dyDescent="0.3">
      <c r="A1775" t="s">
        <v>2390</v>
      </c>
      <c r="B1775">
        <v>24</v>
      </c>
      <c r="C1775" t="s">
        <v>273</v>
      </c>
      <c r="D1775" t="s">
        <v>589</v>
      </c>
      <c r="E1775">
        <v>12023</v>
      </c>
      <c r="F1775">
        <v>11818</v>
      </c>
      <c r="G1775">
        <v>14980</v>
      </c>
      <c r="H1775" s="3">
        <v>42629</v>
      </c>
      <c r="I1775" t="s">
        <v>624</v>
      </c>
      <c r="J1775" t="s">
        <v>619</v>
      </c>
      <c r="K1775">
        <v>80001</v>
      </c>
      <c r="L1775" t="s">
        <v>275</v>
      </c>
    </row>
    <row r="1776" spans="1:12" x14ac:dyDescent="0.3">
      <c r="A1776" t="s">
        <v>2391</v>
      </c>
      <c r="B1776">
        <v>716</v>
      </c>
      <c r="C1776" t="s">
        <v>386</v>
      </c>
      <c r="D1776" t="s">
        <v>583</v>
      </c>
      <c r="E1776">
        <v>33000</v>
      </c>
      <c r="F1776">
        <v>26425</v>
      </c>
      <c r="G1776">
        <v>16439</v>
      </c>
      <c r="H1776" s="3">
        <v>43378</v>
      </c>
      <c r="I1776" t="s">
        <v>612</v>
      </c>
      <c r="J1776" t="s">
        <v>619</v>
      </c>
      <c r="K1776">
        <v>1110166</v>
      </c>
      <c r="L1776" t="s">
        <v>389</v>
      </c>
    </row>
    <row r="1777" spans="1:12" x14ac:dyDescent="0.3">
      <c r="A1777" t="s">
        <v>2392</v>
      </c>
      <c r="B1777">
        <v>41</v>
      </c>
      <c r="C1777" t="s">
        <v>243</v>
      </c>
      <c r="D1777" t="s">
        <v>573</v>
      </c>
      <c r="E1777">
        <v>6510</v>
      </c>
      <c r="F1777">
        <v>43935</v>
      </c>
      <c r="G1777">
        <v>25892</v>
      </c>
      <c r="H1777" s="3">
        <v>44968</v>
      </c>
      <c r="I1777" t="s">
        <v>624</v>
      </c>
      <c r="J1777" t="s">
        <v>613</v>
      </c>
      <c r="K1777">
        <v>160051</v>
      </c>
      <c r="L1777" t="s">
        <v>245</v>
      </c>
    </row>
    <row r="1778" spans="1:12" x14ac:dyDescent="0.3">
      <c r="A1778" t="s">
        <v>2393</v>
      </c>
      <c r="B1778">
        <v>374</v>
      </c>
      <c r="C1778" t="s">
        <v>548</v>
      </c>
      <c r="D1778" t="s">
        <v>587</v>
      </c>
      <c r="E1778">
        <v>32559</v>
      </c>
      <c r="F1778">
        <v>45198</v>
      </c>
      <c r="G1778">
        <v>6133</v>
      </c>
      <c r="H1778" s="3">
        <v>42948</v>
      </c>
      <c r="I1778" t="s">
        <v>612</v>
      </c>
      <c r="J1778" t="s">
        <v>619</v>
      </c>
      <c r="K1778">
        <v>680026</v>
      </c>
      <c r="L1778" t="s">
        <v>551</v>
      </c>
    </row>
    <row r="1779" spans="1:12" x14ac:dyDescent="0.3">
      <c r="A1779" t="s">
        <v>2394</v>
      </c>
      <c r="B1779">
        <v>497</v>
      </c>
      <c r="C1779" t="s">
        <v>265</v>
      </c>
      <c r="D1779" t="s">
        <v>573</v>
      </c>
      <c r="E1779">
        <v>33648</v>
      </c>
      <c r="F1779">
        <v>7741</v>
      </c>
      <c r="G1779">
        <v>6770</v>
      </c>
      <c r="H1779" s="3">
        <v>43840</v>
      </c>
      <c r="I1779" t="s">
        <v>612</v>
      </c>
      <c r="J1779" t="s">
        <v>619</v>
      </c>
      <c r="K1779">
        <v>30179</v>
      </c>
      <c r="L1779" t="s">
        <v>272</v>
      </c>
    </row>
    <row r="1780" spans="1:12" x14ac:dyDescent="0.3">
      <c r="A1780" t="s">
        <v>2395</v>
      </c>
      <c r="B1780">
        <v>656</v>
      </c>
      <c r="C1780" t="s">
        <v>409</v>
      </c>
      <c r="D1780" t="s">
        <v>589</v>
      </c>
      <c r="E1780">
        <v>3098</v>
      </c>
      <c r="F1780">
        <v>41094</v>
      </c>
      <c r="G1780">
        <v>35048</v>
      </c>
      <c r="H1780" s="3">
        <v>44609</v>
      </c>
      <c r="I1780" t="s">
        <v>624</v>
      </c>
      <c r="J1780" t="s">
        <v>613</v>
      </c>
      <c r="K1780">
        <v>1030063</v>
      </c>
      <c r="L1780" t="s">
        <v>411</v>
      </c>
    </row>
    <row r="1781" spans="1:12" x14ac:dyDescent="0.3">
      <c r="A1781" t="s">
        <v>2396</v>
      </c>
      <c r="B1781">
        <v>758</v>
      </c>
      <c r="C1781" t="s">
        <v>310</v>
      </c>
      <c r="D1781" t="s">
        <v>573</v>
      </c>
      <c r="E1781">
        <v>11180</v>
      </c>
      <c r="F1781">
        <v>8982</v>
      </c>
      <c r="G1781">
        <v>42772</v>
      </c>
      <c r="H1781" s="3">
        <v>44559</v>
      </c>
      <c r="I1781" t="s">
        <v>612</v>
      </c>
      <c r="J1781" t="s">
        <v>619</v>
      </c>
      <c r="K1781">
        <v>140056</v>
      </c>
      <c r="L1781" t="s">
        <v>312</v>
      </c>
    </row>
    <row r="1782" spans="1:12" x14ac:dyDescent="0.3">
      <c r="A1782" t="s">
        <v>2397</v>
      </c>
      <c r="B1782">
        <v>900</v>
      </c>
      <c r="C1782" t="s">
        <v>523</v>
      </c>
      <c r="D1782" t="s">
        <v>573</v>
      </c>
      <c r="E1782">
        <v>7327</v>
      </c>
      <c r="F1782">
        <v>2470</v>
      </c>
      <c r="G1782">
        <v>4266</v>
      </c>
      <c r="H1782" s="3">
        <v>42363</v>
      </c>
      <c r="I1782" t="s">
        <v>617</v>
      </c>
      <c r="J1782" t="s">
        <v>619</v>
      </c>
      <c r="K1782">
        <v>800018</v>
      </c>
      <c r="L1782" t="s">
        <v>526</v>
      </c>
    </row>
    <row r="1783" spans="1:12" x14ac:dyDescent="0.3">
      <c r="A1783" t="s">
        <v>2398</v>
      </c>
      <c r="B1783">
        <v>841</v>
      </c>
      <c r="C1783" t="s">
        <v>523</v>
      </c>
      <c r="D1783" t="s">
        <v>573</v>
      </c>
      <c r="E1783">
        <v>25707</v>
      </c>
      <c r="F1783">
        <v>2142</v>
      </c>
      <c r="G1783">
        <v>23700</v>
      </c>
      <c r="H1783" s="3">
        <v>44840</v>
      </c>
      <c r="I1783" t="s">
        <v>624</v>
      </c>
      <c r="J1783" t="s">
        <v>613</v>
      </c>
      <c r="K1783">
        <v>800018</v>
      </c>
      <c r="L1783" t="s">
        <v>526</v>
      </c>
    </row>
    <row r="1784" spans="1:12" x14ac:dyDescent="0.3">
      <c r="A1784" t="s">
        <v>2399</v>
      </c>
      <c r="B1784">
        <v>439</v>
      </c>
      <c r="C1784" t="s">
        <v>523</v>
      </c>
      <c r="D1784" t="s">
        <v>589</v>
      </c>
      <c r="E1784">
        <v>46035</v>
      </c>
      <c r="F1784">
        <v>43814</v>
      </c>
      <c r="G1784">
        <v>33273</v>
      </c>
      <c r="H1784" s="3">
        <v>43648</v>
      </c>
      <c r="I1784" t="s">
        <v>612</v>
      </c>
      <c r="J1784" t="s">
        <v>613</v>
      </c>
      <c r="K1784">
        <v>800018</v>
      </c>
      <c r="L1784" t="s">
        <v>526</v>
      </c>
    </row>
    <row r="1785" spans="1:12" x14ac:dyDescent="0.3">
      <c r="A1785" t="s">
        <v>2400</v>
      </c>
      <c r="B1785">
        <v>351</v>
      </c>
      <c r="C1785" t="s">
        <v>249</v>
      </c>
      <c r="D1785" t="s">
        <v>573</v>
      </c>
      <c r="E1785">
        <v>32780</v>
      </c>
      <c r="F1785">
        <v>23428</v>
      </c>
      <c r="G1785">
        <v>29714</v>
      </c>
      <c r="H1785" s="3">
        <v>43833</v>
      </c>
      <c r="I1785" t="s">
        <v>615</v>
      </c>
      <c r="J1785" t="s">
        <v>619</v>
      </c>
      <c r="K1785">
        <v>910182</v>
      </c>
      <c r="L1785" t="s">
        <v>257</v>
      </c>
    </row>
    <row r="1786" spans="1:12" x14ac:dyDescent="0.3">
      <c r="A1786" t="s">
        <v>2401</v>
      </c>
      <c r="B1786">
        <v>339</v>
      </c>
      <c r="C1786" t="s">
        <v>249</v>
      </c>
      <c r="D1786" t="s">
        <v>573</v>
      </c>
      <c r="E1786">
        <v>32170</v>
      </c>
      <c r="F1786">
        <v>22583</v>
      </c>
      <c r="G1786">
        <v>12293</v>
      </c>
      <c r="H1786" s="3">
        <v>42722</v>
      </c>
      <c r="I1786" t="s">
        <v>615</v>
      </c>
      <c r="J1786" t="s">
        <v>613</v>
      </c>
      <c r="K1786">
        <v>910182</v>
      </c>
      <c r="L1786" t="s">
        <v>257</v>
      </c>
    </row>
    <row r="1787" spans="1:12" x14ac:dyDescent="0.3">
      <c r="A1787" t="s">
        <v>2402</v>
      </c>
      <c r="B1787">
        <v>322</v>
      </c>
      <c r="C1787" t="s">
        <v>233</v>
      </c>
      <c r="D1787" t="s">
        <v>573</v>
      </c>
      <c r="E1787">
        <v>26805</v>
      </c>
      <c r="F1787">
        <v>30939</v>
      </c>
      <c r="G1787">
        <v>15682</v>
      </c>
      <c r="H1787" s="3">
        <v>44121</v>
      </c>
      <c r="I1787" t="s">
        <v>612</v>
      </c>
      <c r="J1787" t="s">
        <v>619</v>
      </c>
      <c r="K1787">
        <v>100186</v>
      </c>
      <c r="L1787" t="s">
        <v>240</v>
      </c>
    </row>
    <row r="1788" spans="1:12" x14ac:dyDescent="0.3">
      <c r="A1788" t="s">
        <v>2403</v>
      </c>
      <c r="B1788">
        <v>161</v>
      </c>
      <c r="C1788" t="s">
        <v>294</v>
      </c>
      <c r="D1788" t="s">
        <v>583</v>
      </c>
      <c r="E1788">
        <v>49856</v>
      </c>
      <c r="F1788">
        <v>45571</v>
      </c>
      <c r="G1788">
        <v>41295</v>
      </c>
      <c r="H1788" s="3">
        <v>44055</v>
      </c>
      <c r="I1788" t="s">
        <v>624</v>
      </c>
      <c r="J1788" t="s">
        <v>619</v>
      </c>
      <c r="K1788">
        <v>90149</v>
      </c>
      <c r="L1788" t="s">
        <v>296</v>
      </c>
    </row>
    <row r="1789" spans="1:12" x14ac:dyDescent="0.3">
      <c r="A1789" t="s">
        <v>2404</v>
      </c>
      <c r="B1789">
        <v>908</v>
      </c>
      <c r="C1789" t="s">
        <v>350</v>
      </c>
      <c r="D1789" t="s">
        <v>573</v>
      </c>
      <c r="E1789">
        <v>9929</v>
      </c>
      <c r="F1789">
        <v>27422</v>
      </c>
      <c r="G1789">
        <v>11794</v>
      </c>
      <c r="H1789" s="3">
        <v>43117</v>
      </c>
      <c r="I1789" t="s">
        <v>617</v>
      </c>
      <c r="J1789" t="s">
        <v>613</v>
      </c>
      <c r="K1789">
        <v>700013</v>
      </c>
      <c r="L1789" t="s">
        <v>351</v>
      </c>
    </row>
    <row r="1790" spans="1:12" x14ac:dyDescent="0.3">
      <c r="A1790" t="s">
        <v>2405</v>
      </c>
      <c r="B1790">
        <v>169</v>
      </c>
      <c r="C1790" t="s">
        <v>386</v>
      </c>
      <c r="D1790" t="s">
        <v>589</v>
      </c>
      <c r="E1790">
        <v>49809</v>
      </c>
      <c r="F1790">
        <v>11038</v>
      </c>
      <c r="G1790">
        <v>38336</v>
      </c>
      <c r="H1790" s="3">
        <v>43760</v>
      </c>
      <c r="I1790" t="s">
        <v>612</v>
      </c>
      <c r="J1790" t="s">
        <v>619</v>
      </c>
      <c r="K1790">
        <v>1110166</v>
      </c>
      <c r="L1790" t="s">
        <v>389</v>
      </c>
    </row>
    <row r="1791" spans="1:12" x14ac:dyDescent="0.3">
      <c r="A1791" t="s">
        <v>2406</v>
      </c>
      <c r="B1791">
        <v>785</v>
      </c>
      <c r="C1791" t="s">
        <v>402</v>
      </c>
      <c r="D1791" t="s">
        <v>573</v>
      </c>
      <c r="E1791">
        <v>22441</v>
      </c>
      <c r="F1791">
        <v>17356</v>
      </c>
      <c r="G1791">
        <v>24174</v>
      </c>
      <c r="H1791" s="3">
        <v>42720</v>
      </c>
      <c r="I1791" t="s">
        <v>615</v>
      </c>
      <c r="J1791" t="s">
        <v>613</v>
      </c>
      <c r="K1791">
        <v>720081</v>
      </c>
      <c r="L1791" t="s">
        <v>406</v>
      </c>
    </row>
    <row r="1792" spans="1:12" x14ac:dyDescent="0.3">
      <c r="A1792" t="s">
        <v>2407</v>
      </c>
      <c r="B1792">
        <v>953</v>
      </c>
      <c r="C1792" t="s">
        <v>258</v>
      </c>
      <c r="D1792" t="s">
        <v>573</v>
      </c>
      <c r="E1792">
        <v>24857</v>
      </c>
      <c r="F1792">
        <v>8208</v>
      </c>
      <c r="G1792">
        <v>13858</v>
      </c>
      <c r="H1792" s="3">
        <v>42481</v>
      </c>
      <c r="I1792" t="s">
        <v>624</v>
      </c>
      <c r="J1792" t="s">
        <v>613</v>
      </c>
      <c r="K1792">
        <v>250029</v>
      </c>
      <c r="L1792" t="s">
        <v>264</v>
      </c>
    </row>
    <row r="1793" spans="1:12" x14ac:dyDescent="0.3">
      <c r="A1793" t="s">
        <v>2408</v>
      </c>
      <c r="B1793">
        <v>545</v>
      </c>
      <c r="C1793" t="s">
        <v>523</v>
      </c>
      <c r="D1793" t="s">
        <v>589</v>
      </c>
      <c r="E1793">
        <v>48195</v>
      </c>
      <c r="F1793">
        <v>29655</v>
      </c>
      <c r="G1793">
        <v>5024</v>
      </c>
      <c r="H1793" s="3">
        <v>44949</v>
      </c>
      <c r="I1793" t="s">
        <v>624</v>
      </c>
      <c r="J1793" t="s">
        <v>613</v>
      </c>
      <c r="K1793">
        <v>800018</v>
      </c>
      <c r="L1793" t="s">
        <v>526</v>
      </c>
    </row>
    <row r="1794" spans="1:12" x14ac:dyDescent="0.3">
      <c r="A1794" t="s">
        <v>2409</v>
      </c>
      <c r="B1794">
        <v>49</v>
      </c>
      <c r="C1794" t="s">
        <v>258</v>
      </c>
      <c r="D1794" t="s">
        <v>589</v>
      </c>
      <c r="E1794">
        <v>41776</v>
      </c>
      <c r="F1794">
        <v>26866</v>
      </c>
      <c r="G1794">
        <v>12545</v>
      </c>
      <c r="H1794" s="3">
        <v>42910</v>
      </c>
      <c r="I1794" t="s">
        <v>624</v>
      </c>
      <c r="J1794" t="s">
        <v>619</v>
      </c>
      <c r="K1794">
        <v>250029</v>
      </c>
      <c r="L1794" t="s">
        <v>264</v>
      </c>
    </row>
    <row r="1795" spans="1:12" x14ac:dyDescent="0.3">
      <c r="A1795" t="s">
        <v>2410</v>
      </c>
      <c r="B1795">
        <v>596</v>
      </c>
      <c r="C1795" t="s">
        <v>251</v>
      </c>
      <c r="D1795" t="s">
        <v>589</v>
      </c>
      <c r="E1795">
        <v>40175</v>
      </c>
      <c r="F1795">
        <v>23720</v>
      </c>
      <c r="G1795">
        <v>30475</v>
      </c>
      <c r="H1795" s="3">
        <v>42893</v>
      </c>
      <c r="I1795" t="s">
        <v>615</v>
      </c>
      <c r="J1795" t="s">
        <v>613</v>
      </c>
      <c r="K1795">
        <v>10068</v>
      </c>
      <c r="L1795" t="s">
        <v>319</v>
      </c>
    </row>
    <row r="1796" spans="1:12" x14ac:dyDescent="0.3">
      <c r="A1796" t="s">
        <v>2411</v>
      </c>
      <c r="B1796">
        <v>824</v>
      </c>
      <c r="C1796" t="s">
        <v>386</v>
      </c>
      <c r="D1796" t="s">
        <v>573</v>
      </c>
      <c r="E1796">
        <v>36583</v>
      </c>
      <c r="F1796">
        <v>43601</v>
      </c>
      <c r="G1796">
        <v>15689</v>
      </c>
      <c r="H1796" s="3">
        <v>45078</v>
      </c>
      <c r="I1796" t="s">
        <v>624</v>
      </c>
      <c r="J1796" t="s">
        <v>613</v>
      </c>
      <c r="K1796">
        <v>1110166</v>
      </c>
      <c r="L1796" t="s">
        <v>389</v>
      </c>
    </row>
    <row r="1797" spans="1:12" x14ac:dyDescent="0.3">
      <c r="A1797" t="s">
        <v>2412</v>
      </c>
      <c r="B1797">
        <v>116</v>
      </c>
      <c r="C1797" t="s">
        <v>249</v>
      </c>
      <c r="D1797" t="s">
        <v>573</v>
      </c>
      <c r="E1797">
        <v>48460</v>
      </c>
      <c r="F1797">
        <v>47457</v>
      </c>
      <c r="G1797">
        <v>29615</v>
      </c>
      <c r="H1797" s="3">
        <v>44374</v>
      </c>
      <c r="I1797" t="s">
        <v>612</v>
      </c>
      <c r="J1797" t="s">
        <v>619</v>
      </c>
      <c r="K1797">
        <v>910182</v>
      </c>
      <c r="L1797" t="s">
        <v>257</v>
      </c>
    </row>
    <row r="1798" spans="1:12" x14ac:dyDescent="0.3">
      <c r="A1798" t="s">
        <v>2413</v>
      </c>
      <c r="B1798">
        <v>760</v>
      </c>
      <c r="C1798" t="s">
        <v>324</v>
      </c>
      <c r="D1798" t="s">
        <v>589</v>
      </c>
      <c r="E1798">
        <v>25425</v>
      </c>
      <c r="F1798">
        <v>35043</v>
      </c>
      <c r="G1798">
        <v>22399</v>
      </c>
      <c r="H1798" s="3">
        <v>44419</v>
      </c>
      <c r="I1798" t="s">
        <v>624</v>
      </c>
      <c r="J1798" t="s">
        <v>613</v>
      </c>
      <c r="K1798">
        <v>710002</v>
      </c>
      <c r="L1798" t="s">
        <v>329</v>
      </c>
    </row>
    <row r="1799" spans="1:12" x14ac:dyDescent="0.3">
      <c r="A1799" t="s">
        <v>2414</v>
      </c>
      <c r="B1799">
        <v>731</v>
      </c>
      <c r="C1799" t="s">
        <v>354</v>
      </c>
      <c r="D1799" t="s">
        <v>573</v>
      </c>
      <c r="E1799">
        <v>21579</v>
      </c>
      <c r="F1799">
        <v>2253</v>
      </c>
      <c r="G1799">
        <v>4226</v>
      </c>
      <c r="H1799" s="3">
        <v>42635</v>
      </c>
      <c r="I1799" t="s">
        <v>612</v>
      </c>
      <c r="J1799" t="s">
        <v>619</v>
      </c>
      <c r="K1799">
        <v>70364</v>
      </c>
      <c r="L1799" t="s">
        <v>356</v>
      </c>
    </row>
    <row r="1800" spans="1:12" x14ac:dyDescent="0.3">
      <c r="A1800" t="s">
        <v>2415</v>
      </c>
      <c r="B1800">
        <v>587</v>
      </c>
      <c r="C1800" t="s">
        <v>422</v>
      </c>
      <c r="D1800" t="s">
        <v>573</v>
      </c>
      <c r="E1800">
        <v>22147</v>
      </c>
      <c r="F1800">
        <v>34370</v>
      </c>
      <c r="G1800">
        <v>33537</v>
      </c>
      <c r="H1800" s="3">
        <v>44926</v>
      </c>
      <c r="I1800" t="s">
        <v>612</v>
      </c>
      <c r="J1800" t="s">
        <v>613</v>
      </c>
      <c r="K1800">
        <v>120676</v>
      </c>
      <c r="L1800" t="s">
        <v>423</v>
      </c>
    </row>
    <row r="1801" spans="1:12" x14ac:dyDescent="0.3">
      <c r="A1801" t="s">
        <v>2416</v>
      </c>
      <c r="B1801">
        <v>907</v>
      </c>
      <c r="C1801" t="s">
        <v>386</v>
      </c>
      <c r="D1801" t="s">
        <v>573</v>
      </c>
      <c r="E1801">
        <v>33062</v>
      </c>
      <c r="F1801">
        <v>19429</v>
      </c>
      <c r="G1801">
        <v>37650</v>
      </c>
      <c r="H1801" s="3">
        <v>44001</v>
      </c>
      <c r="I1801" t="s">
        <v>624</v>
      </c>
      <c r="J1801" t="s">
        <v>619</v>
      </c>
      <c r="K1801">
        <v>1110166</v>
      </c>
      <c r="L1801" t="s">
        <v>389</v>
      </c>
    </row>
    <row r="1802" spans="1:12" x14ac:dyDescent="0.3">
      <c r="A1802" t="s">
        <v>2417</v>
      </c>
      <c r="B1802">
        <v>576</v>
      </c>
      <c r="C1802" t="s">
        <v>499</v>
      </c>
      <c r="D1802" t="s">
        <v>573</v>
      </c>
      <c r="E1802">
        <v>37173</v>
      </c>
      <c r="F1802">
        <v>32563</v>
      </c>
      <c r="G1802">
        <v>35859</v>
      </c>
      <c r="H1802" s="3">
        <v>44252</v>
      </c>
      <c r="I1802" t="s">
        <v>615</v>
      </c>
      <c r="J1802" t="s">
        <v>613</v>
      </c>
      <c r="K1802">
        <v>650051</v>
      </c>
      <c r="L1802" t="s">
        <v>501</v>
      </c>
    </row>
    <row r="1803" spans="1:12" x14ac:dyDescent="0.3">
      <c r="A1803" t="s">
        <v>2418</v>
      </c>
      <c r="B1803">
        <v>558</v>
      </c>
      <c r="C1803" t="s">
        <v>324</v>
      </c>
      <c r="D1803" t="s">
        <v>589</v>
      </c>
      <c r="E1803">
        <v>44899</v>
      </c>
      <c r="F1803">
        <v>6203</v>
      </c>
      <c r="G1803">
        <v>41832</v>
      </c>
      <c r="H1803" s="3">
        <v>42387</v>
      </c>
      <c r="I1803" t="s">
        <v>624</v>
      </c>
      <c r="J1803" t="s">
        <v>619</v>
      </c>
      <c r="K1803">
        <v>710002</v>
      </c>
      <c r="L1803" t="s">
        <v>329</v>
      </c>
    </row>
    <row r="1804" spans="1:12" x14ac:dyDescent="0.3">
      <c r="A1804" t="s">
        <v>2419</v>
      </c>
      <c r="B1804">
        <v>611</v>
      </c>
      <c r="C1804" t="s">
        <v>330</v>
      </c>
      <c r="D1804" t="s">
        <v>589</v>
      </c>
      <c r="E1804">
        <v>30945</v>
      </c>
      <c r="F1804">
        <v>8625</v>
      </c>
      <c r="G1804">
        <v>42964</v>
      </c>
      <c r="H1804" s="3">
        <v>44964</v>
      </c>
      <c r="I1804" t="s">
        <v>612</v>
      </c>
      <c r="J1804" t="s">
        <v>619</v>
      </c>
      <c r="K1804">
        <v>690076</v>
      </c>
      <c r="L1804" t="s">
        <v>337</v>
      </c>
    </row>
    <row r="1805" spans="1:12" x14ac:dyDescent="0.3">
      <c r="A1805" t="s">
        <v>2420</v>
      </c>
      <c r="B1805">
        <v>577</v>
      </c>
      <c r="C1805" t="s">
        <v>249</v>
      </c>
      <c r="D1805" t="s">
        <v>589</v>
      </c>
      <c r="E1805">
        <v>49183</v>
      </c>
      <c r="F1805">
        <v>39315</v>
      </c>
      <c r="G1805">
        <v>35724</v>
      </c>
      <c r="H1805" s="3">
        <v>43475</v>
      </c>
      <c r="I1805" t="s">
        <v>615</v>
      </c>
      <c r="J1805" t="s">
        <v>613</v>
      </c>
      <c r="K1805">
        <v>910182</v>
      </c>
      <c r="L1805" t="s">
        <v>257</v>
      </c>
    </row>
    <row r="1806" spans="1:12" x14ac:dyDescent="0.3">
      <c r="A1806" t="s">
        <v>2421</v>
      </c>
      <c r="B1806">
        <v>496</v>
      </c>
      <c r="C1806" t="s">
        <v>246</v>
      </c>
      <c r="D1806" t="s">
        <v>573</v>
      </c>
      <c r="E1806">
        <v>2845</v>
      </c>
      <c r="F1806">
        <v>5059</v>
      </c>
      <c r="G1806">
        <v>44730</v>
      </c>
      <c r="H1806" s="3">
        <v>42686</v>
      </c>
      <c r="I1806" t="s">
        <v>612</v>
      </c>
      <c r="J1806" t="s">
        <v>613</v>
      </c>
      <c r="K1806">
        <v>110159</v>
      </c>
      <c r="L1806" t="s">
        <v>248</v>
      </c>
    </row>
    <row r="1807" spans="1:12" x14ac:dyDescent="0.3">
      <c r="A1807" t="s">
        <v>2422</v>
      </c>
      <c r="B1807">
        <v>864</v>
      </c>
      <c r="C1807" t="s">
        <v>324</v>
      </c>
      <c r="D1807" t="s">
        <v>573</v>
      </c>
      <c r="E1807">
        <v>7565</v>
      </c>
      <c r="F1807">
        <v>6287</v>
      </c>
      <c r="G1807">
        <v>37868</v>
      </c>
      <c r="H1807" s="3">
        <v>44420</v>
      </c>
      <c r="I1807" t="s">
        <v>612</v>
      </c>
      <c r="J1807" t="s">
        <v>613</v>
      </c>
      <c r="K1807">
        <v>710002</v>
      </c>
      <c r="L1807" t="s">
        <v>329</v>
      </c>
    </row>
    <row r="1808" spans="1:12" x14ac:dyDescent="0.3">
      <c r="A1808" t="s">
        <v>2423</v>
      </c>
      <c r="B1808">
        <v>314</v>
      </c>
      <c r="C1808" t="s">
        <v>251</v>
      </c>
      <c r="D1808" t="s">
        <v>573</v>
      </c>
      <c r="E1808">
        <v>25655</v>
      </c>
      <c r="F1808">
        <v>21021</v>
      </c>
      <c r="G1808">
        <v>36797</v>
      </c>
      <c r="H1808" s="3">
        <v>44458</v>
      </c>
      <c r="I1808" t="s">
        <v>615</v>
      </c>
      <c r="J1808" t="s">
        <v>619</v>
      </c>
      <c r="K1808">
        <v>10068</v>
      </c>
      <c r="L1808" t="s">
        <v>319</v>
      </c>
    </row>
    <row r="1809" spans="1:12" x14ac:dyDescent="0.3">
      <c r="A1809" t="s">
        <v>2424</v>
      </c>
      <c r="B1809">
        <v>646</v>
      </c>
      <c r="C1809" t="s">
        <v>233</v>
      </c>
      <c r="D1809" t="s">
        <v>573</v>
      </c>
      <c r="E1809">
        <v>20140</v>
      </c>
      <c r="F1809">
        <v>45004</v>
      </c>
      <c r="G1809">
        <v>19145</v>
      </c>
      <c r="H1809" s="3">
        <v>42724</v>
      </c>
      <c r="I1809" t="s">
        <v>615</v>
      </c>
      <c r="J1809" t="s">
        <v>619</v>
      </c>
      <c r="K1809">
        <v>100186</v>
      </c>
      <c r="L1809" t="s">
        <v>240</v>
      </c>
    </row>
    <row r="1810" spans="1:12" x14ac:dyDescent="0.3">
      <c r="A1810" t="s">
        <v>2425</v>
      </c>
      <c r="B1810">
        <v>115</v>
      </c>
      <c r="C1810" t="s">
        <v>265</v>
      </c>
      <c r="D1810" t="s">
        <v>589</v>
      </c>
      <c r="E1810">
        <v>32355</v>
      </c>
      <c r="F1810">
        <v>43916</v>
      </c>
      <c r="G1810">
        <v>6419</v>
      </c>
      <c r="H1810" s="3">
        <v>43576</v>
      </c>
      <c r="I1810" t="s">
        <v>612</v>
      </c>
      <c r="J1810" t="s">
        <v>619</v>
      </c>
      <c r="K1810">
        <v>30179</v>
      </c>
      <c r="L1810" t="s">
        <v>272</v>
      </c>
    </row>
    <row r="1811" spans="1:12" x14ac:dyDescent="0.3">
      <c r="A1811" t="s">
        <v>2426</v>
      </c>
      <c r="B1811">
        <v>948</v>
      </c>
      <c r="C1811" t="s">
        <v>243</v>
      </c>
      <c r="D1811" t="s">
        <v>573</v>
      </c>
      <c r="E1811">
        <v>21285</v>
      </c>
      <c r="F1811">
        <v>49194</v>
      </c>
      <c r="G1811">
        <v>25097</v>
      </c>
      <c r="H1811" s="3">
        <v>42745</v>
      </c>
      <c r="I1811" t="s">
        <v>615</v>
      </c>
      <c r="J1811" t="s">
        <v>613</v>
      </c>
      <c r="K1811">
        <v>160051</v>
      </c>
      <c r="L1811" t="s">
        <v>245</v>
      </c>
    </row>
    <row r="1812" spans="1:12" x14ac:dyDescent="0.3">
      <c r="A1812" t="s">
        <v>2427</v>
      </c>
      <c r="B1812">
        <v>516</v>
      </c>
      <c r="C1812" t="s">
        <v>409</v>
      </c>
      <c r="D1812" t="s">
        <v>573</v>
      </c>
      <c r="E1812">
        <v>7297</v>
      </c>
      <c r="F1812">
        <v>37355</v>
      </c>
      <c r="G1812">
        <v>5373</v>
      </c>
      <c r="H1812" s="3">
        <v>42398</v>
      </c>
      <c r="I1812" t="s">
        <v>624</v>
      </c>
      <c r="J1812" t="s">
        <v>619</v>
      </c>
      <c r="K1812">
        <v>1030063</v>
      </c>
      <c r="L1812" t="s">
        <v>411</v>
      </c>
    </row>
    <row r="1813" spans="1:12" x14ac:dyDescent="0.3">
      <c r="A1813" t="s">
        <v>2428</v>
      </c>
      <c r="B1813">
        <v>387</v>
      </c>
      <c r="C1813" t="s">
        <v>505</v>
      </c>
      <c r="D1813" t="s">
        <v>589</v>
      </c>
      <c r="E1813">
        <v>9941</v>
      </c>
      <c r="F1813">
        <v>20452</v>
      </c>
      <c r="G1813">
        <v>42569</v>
      </c>
      <c r="H1813" s="3">
        <v>44839</v>
      </c>
      <c r="I1813" t="s">
        <v>612</v>
      </c>
      <c r="J1813" t="s">
        <v>619</v>
      </c>
      <c r="K1813">
        <v>380112</v>
      </c>
      <c r="L1813" t="s">
        <v>507</v>
      </c>
    </row>
    <row r="1814" spans="1:12" x14ac:dyDescent="0.3">
      <c r="A1814" t="s">
        <v>2429</v>
      </c>
      <c r="B1814">
        <v>839</v>
      </c>
      <c r="C1814" t="s">
        <v>350</v>
      </c>
      <c r="D1814" t="s">
        <v>589</v>
      </c>
      <c r="E1814">
        <v>5373</v>
      </c>
      <c r="F1814">
        <v>17991</v>
      </c>
      <c r="G1814">
        <v>4761</v>
      </c>
      <c r="H1814" s="3">
        <v>44960</v>
      </c>
      <c r="I1814" t="s">
        <v>615</v>
      </c>
      <c r="J1814" t="s">
        <v>613</v>
      </c>
      <c r="K1814">
        <v>700013</v>
      </c>
      <c r="L1814" t="s">
        <v>351</v>
      </c>
    </row>
    <row r="1815" spans="1:12" x14ac:dyDescent="0.3">
      <c r="A1815" t="s">
        <v>2430</v>
      </c>
      <c r="B1815">
        <v>603</v>
      </c>
      <c r="C1815" t="s">
        <v>354</v>
      </c>
      <c r="D1815" t="s">
        <v>589</v>
      </c>
      <c r="E1815">
        <v>33073</v>
      </c>
      <c r="F1815">
        <v>32994</v>
      </c>
      <c r="G1815">
        <v>14764</v>
      </c>
      <c r="H1815" s="3">
        <v>43150</v>
      </c>
      <c r="I1815" t="s">
        <v>615</v>
      </c>
      <c r="J1815" t="s">
        <v>619</v>
      </c>
      <c r="K1815">
        <v>70364</v>
      </c>
      <c r="L1815" t="s">
        <v>356</v>
      </c>
    </row>
    <row r="1816" spans="1:12" x14ac:dyDescent="0.3">
      <c r="A1816" t="s">
        <v>2431</v>
      </c>
      <c r="B1816">
        <v>389</v>
      </c>
      <c r="C1816" t="s">
        <v>409</v>
      </c>
      <c r="D1816" t="s">
        <v>589</v>
      </c>
      <c r="E1816">
        <v>18764</v>
      </c>
      <c r="F1816">
        <v>22065</v>
      </c>
      <c r="G1816">
        <v>7955</v>
      </c>
      <c r="H1816" s="3">
        <v>42329</v>
      </c>
      <c r="I1816" t="s">
        <v>617</v>
      </c>
      <c r="J1816" t="s">
        <v>613</v>
      </c>
      <c r="K1816">
        <v>1030063</v>
      </c>
      <c r="L1816" t="s">
        <v>411</v>
      </c>
    </row>
    <row r="1817" spans="1:12" x14ac:dyDescent="0.3">
      <c r="A1817" t="s">
        <v>2432</v>
      </c>
      <c r="B1817">
        <v>584</v>
      </c>
      <c r="C1817" t="s">
        <v>386</v>
      </c>
      <c r="D1817" t="s">
        <v>573</v>
      </c>
      <c r="E1817">
        <v>40943</v>
      </c>
      <c r="F1817">
        <v>33191</v>
      </c>
      <c r="G1817">
        <v>29267</v>
      </c>
      <c r="H1817" s="3">
        <v>42468</v>
      </c>
      <c r="I1817" t="s">
        <v>612</v>
      </c>
      <c r="J1817" t="s">
        <v>613</v>
      </c>
      <c r="K1817">
        <v>1110166</v>
      </c>
      <c r="L1817" t="s">
        <v>389</v>
      </c>
    </row>
    <row r="1818" spans="1:12" x14ac:dyDescent="0.3">
      <c r="A1818" t="s">
        <v>2433</v>
      </c>
      <c r="B1818">
        <v>771</v>
      </c>
      <c r="C1818" t="s">
        <v>422</v>
      </c>
      <c r="D1818" t="s">
        <v>579</v>
      </c>
      <c r="E1818">
        <v>12846</v>
      </c>
      <c r="F1818">
        <v>45254</v>
      </c>
      <c r="G1818">
        <v>8187</v>
      </c>
      <c r="H1818" s="3">
        <v>44340</v>
      </c>
      <c r="I1818" t="s">
        <v>612</v>
      </c>
      <c r="J1818" t="s">
        <v>613</v>
      </c>
      <c r="K1818">
        <v>120676</v>
      </c>
      <c r="L1818" t="s">
        <v>423</v>
      </c>
    </row>
    <row r="1819" spans="1:12" x14ac:dyDescent="0.3">
      <c r="A1819" t="s">
        <v>2434</v>
      </c>
      <c r="B1819">
        <v>235</v>
      </c>
      <c r="C1819" t="s">
        <v>350</v>
      </c>
      <c r="D1819" t="s">
        <v>573</v>
      </c>
      <c r="E1819">
        <v>28739</v>
      </c>
      <c r="F1819">
        <v>26754</v>
      </c>
      <c r="G1819">
        <v>6139</v>
      </c>
      <c r="H1819" s="3">
        <v>42610</v>
      </c>
      <c r="I1819" t="s">
        <v>615</v>
      </c>
      <c r="J1819" t="s">
        <v>619</v>
      </c>
      <c r="K1819">
        <v>700013</v>
      </c>
      <c r="L1819" t="s">
        <v>351</v>
      </c>
    </row>
    <row r="1820" spans="1:12" x14ac:dyDescent="0.3">
      <c r="A1820" t="s">
        <v>2435</v>
      </c>
      <c r="B1820">
        <v>183</v>
      </c>
      <c r="C1820" t="s">
        <v>310</v>
      </c>
      <c r="D1820" t="s">
        <v>583</v>
      </c>
      <c r="E1820">
        <v>42370</v>
      </c>
      <c r="F1820">
        <v>44217</v>
      </c>
      <c r="G1820">
        <v>43598</v>
      </c>
      <c r="H1820" s="3">
        <v>43399</v>
      </c>
      <c r="I1820" t="s">
        <v>612</v>
      </c>
      <c r="J1820" t="s">
        <v>619</v>
      </c>
      <c r="K1820">
        <v>140056</v>
      </c>
      <c r="L1820" t="s">
        <v>312</v>
      </c>
    </row>
    <row r="1821" spans="1:12" x14ac:dyDescent="0.3">
      <c r="A1821" t="s">
        <v>2436</v>
      </c>
      <c r="B1821">
        <v>217</v>
      </c>
      <c r="C1821" t="s">
        <v>246</v>
      </c>
      <c r="D1821" t="s">
        <v>573</v>
      </c>
      <c r="E1821">
        <v>25699</v>
      </c>
      <c r="F1821">
        <v>22245</v>
      </c>
      <c r="G1821">
        <v>43200</v>
      </c>
      <c r="H1821" s="3">
        <v>44797</v>
      </c>
      <c r="I1821" t="s">
        <v>615</v>
      </c>
      <c r="J1821" t="s">
        <v>619</v>
      </c>
      <c r="K1821">
        <v>110159</v>
      </c>
      <c r="L1821" t="s">
        <v>248</v>
      </c>
    </row>
    <row r="1822" spans="1:12" x14ac:dyDescent="0.3">
      <c r="A1822" t="s">
        <v>2437</v>
      </c>
      <c r="B1822">
        <v>671</v>
      </c>
      <c r="C1822" t="s">
        <v>265</v>
      </c>
      <c r="D1822" t="s">
        <v>573</v>
      </c>
      <c r="E1822">
        <v>32482</v>
      </c>
      <c r="F1822">
        <v>38463</v>
      </c>
      <c r="G1822">
        <v>36045</v>
      </c>
      <c r="H1822" s="3">
        <v>45016</v>
      </c>
      <c r="I1822" t="s">
        <v>612</v>
      </c>
      <c r="J1822" t="s">
        <v>613</v>
      </c>
      <c r="K1822">
        <v>30179</v>
      </c>
      <c r="L1822" t="s">
        <v>272</v>
      </c>
    </row>
    <row r="1823" spans="1:12" x14ac:dyDescent="0.3">
      <c r="A1823" t="s">
        <v>2438</v>
      </c>
      <c r="B1823">
        <v>99</v>
      </c>
      <c r="C1823" t="s">
        <v>432</v>
      </c>
      <c r="D1823" t="s">
        <v>573</v>
      </c>
      <c r="E1823">
        <v>44393</v>
      </c>
      <c r="F1823">
        <v>31506</v>
      </c>
      <c r="G1823">
        <v>10400</v>
      </c>
      <c r="H1823" s="3">
        <v>43587</v>
      </c>
      <c r="I1823" t="s">
        <v>612</v>
      </c>
      <c r="J1823" t="s">
        <v>619</v>
      </c>
      <c r="K1823">
        <v>130067</v>
      </c>
      <c r="L1823" t="s">
        <v>434</v>
      </c>
    </row>
    <row r="1824" spans="1:12" x14ac:dyDescent="0.3">
      <c r="A1824" t="s">
        <v>2439</v>
      </c>
      <c r="B1824">
        <v>991</v>
      </c>
      <c r="C1824" t="s">
        <v>249</v>
      </c>
      <c r="D1824" t="s">
        <v>589</v>
      </c>
      <c r="E1824">
        <v>8082</v>
      </c>
      <c r="F1824">
        <v>31732</v>
      </c>
      <c r="G1824">
        <v>4063</v>
      </c>
      <c r="H1824" s="3">
        <v>43077</v>
      </c>
      <c r="I1824" t="s">
        <v>615</v>
      </c>
      <c r="J1824" t="s">
        <v>613</v>
      </c>
      <c r="K1824">
        <v>910182</v>
      </c>
      <c r="L1824" t="s">
        <v>257</v>
      </c>
    </row>
    <row r="1825" spans="1:12" x14ac:dyDescent="0.3">
      <c r="A1825" t="s">
        <v>2440</v>
      </c>
      <c r="B1825">
        <v>979</v>
      </c>
      <c r="C1825" t="s">
        <v>265</v>
      </c>
      <c r="D1825" t="s">
        <v>589</v>
      </c>
      <c r="E1825">
        <v>22757</v>
      </c>
      <c r="F1825">
        <v>42013</v>
      </c>
      <c r="G1825">
        <v>10688</v>
      </c>
      <c r="H1825" s="3">
        <v>44809</v>
      </c>
      <c r="I1825" t="s">
        <v>612</v>
      </c>
      <c r="J1825" t="s">
        <v>613</v>
      </c>
      <c r="K1825">
        <v>30179</v>
      </c>
      <c r="L1825" t="s">
        <v>272</v>
      </c>
    </row>
    <row r="1826" spans="1:12" x14ac:dyDescent="0.3">
      <c r="A1826" t="s">
        <v>2441</v>
      </c>
      <c r="B1826">
        <v>995</v>
      </c>
      <c r="C1826" t="s">
        <v>523</v>
      </c>
      <c r="D1826" t="s">
        <v>573</v>
      </c>
      <c r="E1826">
        <v>31504</v>
      </c>
      <c r="F1826">
        <v>9752</v>
      </c>
      <c r="G1826">
        <v>18213</v>
      </c>
      <c r="H1826" s="3">
        <v>45113</v>
      </c>
      <c r="I1826" t="s">
        <v>615</v>
      </c>
      <c r="J1826" t="s">
        <v>613</v>
      </c>
      <c r="K1826">
        <v>800018</v>
      </c>
      <c r="L1826" t="s">
        <v>526</v>
      </c>
    </row>
    <row r="1827" spans="1:12" x14ac:dyDescent="0.3">
      <c r="A1827" t="s">
        <v>2442</v>
      </c>
      <c r="B1827">
        <v>432</v>
      </c>
      <c r="C1827" t="s">
        <v>386</v>
      </c>
      <c r="D1827" t="s">
        <v>573</v>
      </c>
      <c r="E1827">
        <v>19259</v>
      </c>
      <c r="F1827">
        <v>8116</v>
      </c>
      <c r="G1827">
        <v>22694</v>
      </c>
      <c r="H1827" s="3">
        <v>45090</v>
      </c>
      <c r="I1827" t="s">
        <v>617</v>
      </c>
      <c r="J1827" t="s">
        <v>613</v>
      </c>
      <c r="K1827">
        <v>1110166</v>
      </c>
      <c r="L1827" t="s">
        <v>389</v>
      </c>
    </row>
    <row r="1828" spans="1:12" x14ac:dyDescent="0.3">
      <c r="A1828" t="s">
        <v>2443</v>
      </c>
      <c r="B1828">
        <v>246</v>
      </c>
      <c r="C1828" t="s">
        <v>246</v>
      </c>
      <c r="D1828" t="s">
        <v>573</v>
      </c>
      <c r="E1828">
        <v>43398</v>
      </c>
      <c r="F1828">
        <v>25883</v>
      </c>
      <c r="G1828">
        <v>4049</v>
      </c>
      <c r="H1828" s="3">
        <v>44594</v>
      </c>
      <c r="I1828" t="s">
        <v>612</v>
      </c>
      <c r="J1828" t="s">
        <v>619</v>
      </c>
      <c r="K1828">
        <v>110159</v>
      </c>
      <c r="L1828" t="s">
        <v>248</v>
      </c>
    </row>
    <row r="1829" spans="1:12" x14ac:dyDescent="0.3">
      <c r="A1829" t="s">
        <v>2444</v>
      </c>
      <c r="B1829">
        <v>243</v>
      </c>
      <c r="C1829" t="s">
        <v>249</v>
      </c>
      <c r="D1829" t="s">
        <v>573</v>
      </c>
      <c r="E1829">
        <v>24075</v>
      </c>
      <c r="F1829">
        <v>14977</v>
      </c>
      <c r="G1829">
        <v>10260</v>
      </c>
      <c r="H1829" s="3">
        <v>44337</v>
      </c>
      <c r="I1829" t="s">
        <v>612</v>
      </c>
      <c r="J1829" t="s">
        <v>619</v>
      </c>
      <c r="K1829">
        <v>910182</v>
      </c>
      <c r="L1829" t="s">
        <v>257</v>
      </c>
    </row>
    <row r="1830" spans="1:12" x14ac:dyDescent="0.3">
      <c r="A1830" t="s">
        <v>2445</v>
      </c>
      <c r="B1830">
        <v>199</v>
      </c>
      <c r="C1830" t="s">
        <v>310</v>
      </c>
      <c r="D1830" t="s">
        <v>589</v>
      </c>
      <c r="E1830">
        <v>15718</v>
      </c>
      <c r="F1830">
        <v>35631</v>
      </c>
      <c r="G1830">
        <v>37359</v>
      </c>
      <c r="H1830" s="3">
        <v>42877</v>
      </c>
      <c r="I1830" t="s">
        <v>612</v>
      </c>
      <c r="J1830" t="s">
        <v>613</v>
      </c>
      <c r="K1830">
        <v>140056</v>
      </c>
      <c r="L1830" t="s">
        <v>312</v>
      </c>
    </row>
    <row r="1831" spans="1:12" x14ac:dyDescent="0.3">
      <c r="A1831" t="s">
        <v>2446</v>
      </c>
      <c r="B1831">
        <v>564</v>
      </c>
      <c r="C1831" t="s">
        <v>422</v>
      </c>
      <c r="D1831" t="s">
        <v>573</v>
      </c>
      <c r="E1831">
        <v>40550</v>
      </c>
      <c r="F1831">
        <v>4059</v>
      </c>
      <c r="G1831">
        <v>21012</v>
      </c>
      <c r="H1831" s="3">
        <v>44207</v>
      </c>
      <c r="I1831" t="s">
        <v>612</v>
      </c>
      <c r="J1831" t="s">
        <v>613</v>
      </c>
      <c r="K1831">
        <v>120676</v>
      </c>
      <c r="L1831" t="s">
        <v>423</v>
      </c>
    </row>
    <row r="1832" spans="1:12" x14ac:dyDescent="0.3">
      <c r="A1832" t="s">
        <v>2447</v>
      </c>
      <c r="B1832">
        <v>686</v>
      </c>
      <c r="C1832" t="s">
        <v>249</v>
      </c>
      <c r="D1832" t="s">
        <v>573</v>
      </c>
      <c r="E1832">
        <v>9653</v>
      </c>
      <c r="F1832">
        <v>2674</v>
      </c>
      <c r="G1832">
        <v>12578</v>
      </c>
      <c r="H1832" s="3">
        <v>42357</v>
      </c>
      <c r="I1832" t="s">
        <v>612</v>
      </c>
      <c r="J1832" t="s">
        <v>619</v>
      </c>
      <c r="K1832">
        <v>910182</v>
      </c>
      <c r="L1832" t="s">
        <v>257</v>
      </c>
    </row>
    <row r="1833" spans="1:12" x14ac:dyDescent="0.3">
      <c r="A1833" t="s">
        <v>2448</v>
      </c>
      <c r="B1833">
        <v>939</v>
      </c>
      <c r="C1833" t="s">
        <v>391</v>
      </c>
      <c r="D1833" t="s">
        <v>573</v>
      </c>
      <c r="E1833">
        <v>44274</v>
      </c>
      <c r="F1833">
        <v>11496</v>
      </c>
      <c r="G1833">
        <v>2998</v>
      </c>
      <c r="H1833" s="3">
        <v>43211</v>
      </c>
      <c r="I1833" t="s">
        <v>615</v>
      </c>
      <c r="J1833" t="s">
        <v>619</v>
      </c>
      <c r="K1833">
        <v>730084</v>
      </c>
      <c r="L1833" t="s">
        <v>393</v>
      </c>
    </row>
    <row r="1834" spans="1:12" x14ac:dyDescent="0.3">
      <c r="A1834" t="s">
        <v>2449</v>
      </c>
      <c r="B1834">
        <v>518</v>
      </c>
      <c r="C1834" t="s">
        <v>233</v>
      </c>
      <c r="D1834" t="s">
        <v>573</v>
      </c>
      <c r="E1834">
        <v>2150</v>
      </c>
      <c r="F1834">
        <v>19119</v>
      </c>
      <c r="G1834">
        <v>33016</v>
      </c>
      <c r="H1834" s="3">
        <v>42286</v>
      </c>
      <c r="I1834" t="s">
        <v>612</v>
      </c>
      <c r="J1834" t="s">
        <v>619</v>
      </c>
      <c r="K1834">
        <v>100186</v>
      </c>
      <c r="L1834" t="s">
        <v>240</v>
      </c>
    </row>
    <row r="1835" spans="1:12" x14ac:dyDescent="0.3">
      <c r="A1835" t="s">
        <v>2450</v>
      </c>
      <c r="B1835">
        <v>770</v>
      </c>
      <c r="C1835" t="s">
        <v>409</v>
      </c>
      <c r="D1835" t="s">
        <v>589</v>
      </c>
      <c r="E1835">
        <v>15331</v>
      </c>
      <c r="F1835">
        <v>45190</v>
      </c>
      <c r="G1835">
        <v>23690</v>
      </c>
      <c r="H1835" s="3">
        <v>43350</v>
      </c>
      <c r="I1835" t="s">
        <v>612</v>
      </c>
      <c r="J1835" t="s">
        <v>619</v>
      </c>
      <c r="K1835">
        <v>1030063</v>
      </c>
      <c r="L1835" t="s">
        <v>411</v>
      </c>
    </row>
    <row r="1836" spans="1:12" x14ac:dyDescent="0.3">
      <c r="A1836" t="s">
        <v>2451</v>
      </c>
      <c r="B1836">
        <v>666</v>
      </c>
      <c r="C1836" t="s">
        <v>409</v>
      </c>
      <c r="D1836" t="s">
        <v>589</v>
      </c>
      <c r="E1836">
        <v>29411</v>
      </c>
      <c r="F1836">
        <v>29473</v>
      </c>
      <c r="G1836">
        <v>30289</v>
      </c>
      <c r="H1836" s="3">
        <v>44294</v>
      </c>
      <c r="I1836" t="s">
        <v>612</v>
      </c>
      <c r="J1836" t="s">
        <v>613</v>
      </c>
      <c r="K1836">
        <v>1030063</v>
      </c>
      <c r="L1836" t="s">
        <v>411</v>
      </c>
    </row>
    <row r="1837" spans="1:12" x14ac:dyDescent="0.3">
      <c r="A1837" t="s">
        <v>2452</v>
      </c>
      <c r="B1837">
        <v>335</v>
      </c>
      <c r="C1837" t="s">
        <v>523</v>
      </c>
      <c r="D1837" t="s">
        <v>589</v>
      </c>
      <c r="E1837">
        <v>49798</v>
      </c>
      <c r="F1837">
        <v>25216</v>
      </c>
      <c r="G1837">
        <v>28524</v>
      </c>
      <c r="H1837" s="3">
        <v>43009</v>
      </c>
      <c r="I1837" t="s">
        <v>624</v>
      </c>
      <c r="J1837" t="s">
        <v>619</v>
      </c>
      <c r="K1837">
        <v>800018</v>
      </c>
      <c r="L1837" t="s">
        <v>526</v>
      </c>
    </row>
    <row r="1838" spans="1:12" x14ac:dyDescent="0.3">
      <c r="A1838" t="s">
        <v>2453</v>
      </c>
      <c r="B1838">
        <v>824</v>
      </c>
      <c r="C1838" t="s">
        <v>523</v>
      </c>
      <c r="D1838" t="s">
        <v>573</v>
      </c>
      <c r="E1838">
        <v>37082</v>
      </c>
      <c r="F1838">
        <v>43729</v>
      </c>
      <c r="G1838">
        <v>17002</v>
      </c>
      <c r="H1838" s="3">
        <v>42457</v>
      </c>
      <c r="I1838" t="s">
        <v>624</v>
      </c>
      <c r="J1838" t="s">
        <v>613</v>
      </c>
      <c r="K1838">
        <v>800018</v>
      </c>
      <c r="L1838" t="s">
        <v>526</v>
      </c>
    </row>
    <row r="1839" spans="1:12" x14ac:dyDescent="0.3">
      <c r="A1839" t="s">
        <v>2454</v>
      </c>
      <c r="B1839">
        <v>977</v>
      </c>
      <c r="C1839" t="s">
        <v>545</v>
      </c>
      <c r="D1839" t="s">
        <v>573</v>
      </c>
      <c r="E1839">
        <v>23115</v>
      </c>
      <c r="F1839">
        <v>24718</v>
      </c>
      <c r="G1839">
        <v>41416</v>
      </c>
      <c r="H1839" s="3">
        <v>43372</v>
      </c>
      <c r="I1839" t="s">
        <v>615</v>
      </c>
      <c r="J1839" t="s">
        <v>613</v>
      </c>
      <c r="K1839">
        <v>850152</v>
      </c>
      <c r="L1839" t="s">
        <v>546</v>
      </c>
    </row>
    <row r="1840" spans="1:12" x14ac:dyDescent="0.3">
      <c r="A1840" t="s">
        <v>2455</v>
      </c>
      <c r="B1840">
        <v>546</v>
      </c>
      <c r="C1840" t="s">
        <v>386</v>
      </c>
      <c r="D1840" t="s">
        <v>573</v>
      </c>
      <c r="E1840">
        <v>48408</v>
      </c>
      <c r="F1840">
        <v>4528</v>
      </c>
      <c r="G1840">
        <v>43275</v>
      </c>
      <c r="H1840" s="3">
        <v>43870</v>
      </c>
      <c r="I1840" t="s">
        <v>624</v>
      </c>
      <c r="J1840" t="s">
        <v>619</v>
      </c>
      <c r="K1840">
        <v>1110166</v>
      </c>
      <c r="L1840" t="s">
        <v>389</v>
      </c>
    </row>
    <row r="1841" spans="1:12" x14ac:dyDescent="0.3">
      <c r="A1841" t="s">
        <v>2456</v>
      </c>
      <c r="B1841">
        <v>650</v>
      </c>
      <c r="C1841" t="s">
        <v>249</v>
      </c>
      <c r="D1841" t="s">
        <v>573</v>
      </c>
      <c r="E1841">
        <v>7468</v>
      </c>
      <c r="F1841">
        <v>44013</v>
      </c>
      <c r="G1841">
        <v>16917</v>
      </c>
      <c r="H1841" s="3">
        <v>42663</v>
      </c>
      <c r="I1841" t="s">
        <v>615</v>
      </c>
      <c r="J1841" t="s">
        <v>613</v>
      </c>
      <c r="K1841">
        <v>910182</v>
      </c>
      <c r="L1841" t="s">
        <v>257</v>
      </c>
    </row>
    <row r="1842" spans="1:12" x14ac:dyDescent="0.3">
      <c r="A1842" t="s">
        <v>2457</v>
      </c>
      <c r="B1842">
        <v>563</v>
      </c>
      <c r="C1842" t="s">
        <v>249</v>
      </c>
      <c r="D1842" t="s">
        <v>583</v>
      </c>
      <c r="E1842">
        <v>7759</v>
      </c>
      <c r="F1842">
        <v>34349</v>
      </c>
      <c r="G1842">
        <v>14668</v>
      </c>
      <c r="H1842" s="3">
        <v>44895</v>
      </c>
      <c r="I1842" t="s">
        <v>617</v>
      </c>
      <c r="J1842" t="s">
        <v>613</v>
      </c>
      <c r="K1842">
        <v>910182</v>
      </c>
      <c r="L1842" t="s">
        <v>257</v>
      </c>
    </row>
    <row r="1843" spans="1:12" x14ac:dyDescent="0.3">
      <c r="A1843" t="s">
        <v>2458</v>
      </c>
      <c r="B1843">
        <v>859</v>
      </c>
      <c r="C1843" t="s">
        <v>298</v>
      </c>
      <c r="D1843" t="s">
        <v>573</v>
      </c>
      <c r="E1843">
        <v>35971</v>
      </c>
      <c r="F1843">
        <v>43780</v>
      </c>
      <c r="G1843">
        <v>18805</v>
      </c>
      <c r="H1843" s="3">
        <v>45059</v>
      </c>
      <c r="I1843" t="s">
        <v>615</v>
      </c>
      <c r="J1843" t="s">
        <v>619</v>
      </c>
      <c r="K1843">
        <v>1280108</v>
      </c>
      <c r="L1843" t="s">
        <v>300</v>
      </c>
    </row>
    <row r="1844" spans="1:12" x14ac:dyDescent="0.3">
      <c r="A1844" t="s">
        <v>2459</v>
      </c>
      <c r="B1844">
        <v>400</v>
      </c>
      <c r="C1844" t="s">
        <v>386</v>
      </c>
      <c r="D1844" t="s">
        <v>573</v>
      </c>
      <c r="E1844">
        <v>16215</v>
      </c>
      <c r="F1844">
        <v>36550</v>
      </c>
      <c r="G1844">
        <v>5694</v>
      </c>
      <c r="H1844" s="3">
        <v>43540</v>
      </c>
      <c r="I1844" t="s">
        <v>612</v>
      </c>
      <c r="J1844" t="s">
        <v>619</v>
      </c>
      <c r="K1844">
        <v>1110166</v>
      </c>
      <c r="L1844" t="s">
        <v>389</v>
      </c>
    </row>
    <row r="1845" spans="1:12" x14ac:dyDescent="0.3">
      <c r="A1845" t="s">
        <v>2460</v>
      </c>
      <c r="B1845">
        <v>358</v>
      </c>
      <c r="C1845" t="s">
        <v>386</v>
      </c>
      <c r="D1845" t="s">
        <v>573</v>
      </c>
      <c r="E1845">
        <v>15862</v>
      </c>
      <c r="F1845">
        <v>40268</v>
      </c>
      <c r="G1845">
        <v>29342</v>
      </c>
      <c r="H1845" s="3">
        <v>44525</v>
      </c>
      <c r="I1845" t="s">
        <v>612</v>
      </c>
      <c r="J1845" t="s">
        <v>613</v>
      </c>
      <c r="K1845">
        <v>1110166</v>
      </c>
      <c r="L1845" t="s">
        <v>389</v>
      </c>
    </row>
    <row r="1846" spans="1:12" x14ac:dyDescent="0.3">
      <c r="A1846" t="s">
        <v>2461</v>
      </c>
      <c r="B1846">
        <v>943</v>
      </c>
      <c r="C1846" t="s">
        <v>265</v>
      </c>
      <c r="D1846" t="s">
        <v>573</v>
      </c>
      <c r="E1846">
        <v>8101</v>
      </c>
      <c r="F1846">
        <v>25883</v>
      </c>
      <c r="G1846">
        <v>31315</v>
      </c>
      <c r="H1846" s="3">
        <v>44019</v>
      </c>
      <c r="I1846" t="s">
        <v>612</v>
      </c>
      <c r="J1846" t="s">
        <v>613</v>
      </c>
      <c r="K1846">
        <v>30179</v>
      </c>
      <c r="L1846" t="s">
        <v>272</v>
      </c>
    </row>
    <row r="1847" spans="1:12" x14ac:dyDescent="0.3">
      <c r="A1847" t="s">
        <v>2462</v>
      </c>
      <c r="B1847">
        <v>258</v>
      </c>
      <c r="C1847" t="s">
        <v>374</v>
      </c>
      <c r="D1847" t="s">
        <v>589</v>
      </c>
      <c r="E1847">
        <v>18374</v>
      </c>
      <c r="F1847">
        <v>23311</v>
      </c>
      <c r="G1847">
        <v>7513</v>
      </c>
      <c r="H1847" s="3">
        <v>43789</v>
      </c>
      <c r="I1847" t="s">
        <v>612</v>
      </c>
      <c r="J1847" t="s">
        <v>619</v>
      </c>
      <c r="K1847">
        <v>1510002</v>
      </c>
      <c r="L1847" t="s">
        <v>380</v>
      </c>
    </row>
    <row r="1848" spans="1:12" x14ac:dyDescent="0.3">
      <c r="A1848" t="s">
        <v>2463</v>
      </c>
      <c r="B1848">
        <v>105</v>
      </c>
      <c r="C1848" t="s">
        <v>249</v>
      </c>
      <c r="D1848" t="s">
        <v>573</v>
      </c>
      <c r="E1848">
        <v>42729</v>
      </c>
      <c r="F1848">
        <v>37841</v>
      </c>
      <c r="G1848">
        <v>12449</v>
      </c>
      <c r="H1848" s="3">
        <v>43074</v>
      </c>
      <c r="I1848" t="s">
        <v>617</v>
      </c>
      <c r="J1848" t="s">
        <v>613</v>
      </c>
      <c r="K1848">
        <v>910182</v>
      </c>
      <c r="L1848" t="s">
        <v>257</v>
      </c>
    </row>
    <row r="1849" spans="1:12" x14ac:dyDescent="0.3">
      <c r="A1849" t="s">
        <v>2464</v>
      </c>
      <c r="B1849">
        <v>666</v>
      </c>
      <c r="C1849" t="s">
        <v>265</v>
      </c>
      <c r="D1849" t="s">
        <v>587</v>
      </c>
      <c r="E1849">
        <v>14251</v>
      </c>
      <c r="F1849">
        <v>6387</v>
      </c>
      <c r="G1849">
        <v>20096</v>
      </c>
      <c r="H1849" s="3">
        <v>43539</v>
      </c>
      <c r="I1849" t="s">
        <v>615</v>
      </c>
      <c r="J1849" t="s">
        <v>619</v>
      </c>
      <c r="K1849">
        <v>30179</v>
      </c>
      <c r="L1849" t="s">
        <v>272</v>
      </c>
    </row>
    <row r="1850" spans="1:12" x14ac:dyDescent="0.3">
      <c r="A1850" t="s">
        <v>2465</v>
      </c>
      <c r="B1850">
        <v>592</v>
      </c>
      <c r="C1850" t="s">
        <v>330</v>
      </c>
      <c r="D1850" t="s">
        <v>589</v>
      </c>
      <c r="E1850">
        <v>46839</v>
      </c>
      <c r="F1850">
        <v>12603</v>
      </c>
      <c r="G1850">
        <v>42735</v>
      </c>
      <c r="H1850" s="3">
        <v>44437</v>
      </c>
      <c r="I1850" t="s">
        <v>624</v>
      </c>
      <c r="J1850" t="s">
        <v>619</v>
      </c>
      <c r="K1850">
        <v>690076</v>
      </c>
      <c r="L1850" t="s">
        <v>337</v>
      </c>
    </row>
    <row r="1851" spans="1:12" x14ac:dyDescent="0.3">
      <c r="A1851" t="s">
        <v>2466</v>
      </c>
      <c r="B1851">
        <v>468</v>
      </c>
      <c r="C1851" t="s">
        <v>386</v>
      </c>
      <c r="D1851" t="s">
        <v>573</v>
      </c>
      <c r="E1851">
        <v>44283</v>
      </c>
      <c r="F1851">
        <v>15616</v>
      </c>
      <c r="G1851">
        <v>24023</v>
      </c>
      <c r="H1851" s="3">
        <v>44644</v>
      </c>
      <c r="I1851" t="s">
        <v>615</v>
      </c>
      <c r="J1851" t="s">
        <v>619</v>
      </c>
      <c r="K1851">
        <v>1110166</v>
      </c>
      <c r="L1851" t="s">
        <v>389</v>
      </c>
    </row>
    <row r="1852" spans="1:12" x14ac:dyDescent="0.3">
      <c r="A1852" t="s">
        <v>2467</v>
      </c>
      <c r="B1852">
        <v>562</v>
      </c>
      <c r="C1852" t="s">
        <v>409</v>
      </c>
      <c r="D1852" t="s">
        <v>602</v>
      </c>
      <c r="E1852">
        <v>33268</v>
      </c>
      <c r="F1852">
        <v>33576</v>
      </c>
      <c r="G1852">
        <v>18757</v>
      </c>
      <c r="H1852" s="3">
        <v>42827</v>
      </c>
      <c r="I1852" t="s">
        <v>612</v>
      </c>
      <c r="J1852" t="s">
        <v>619</v>
      </c>
      <c r="K1852">
        <v>1030063</v>
      </c>
      <c r="L1852" t="s">
        <v>411</v>
      </c>
    </row>
    <row r="1853" spans="1:12" x14ac:dyDescent="0.3">
      <c r="A1853" t="s">
        <v>2468</v>
      </c>
      <c r="B1853">
        <v>784</v>
      </c>
      <c r="C1853" t="s">
        <v>303</v>
      </c>
      <c r="D1853" t="s">
        <v>573</v>
      </c>
      <c r="E1853">
        <v>22899</v>
      </c>
      <c r="F1853">
        <v>31581</v>
      </c>
      <c r="G1853">
        <v>8940</v>
      </c>
      <c r="H1853" s="3">
        <v>43241</v>
      </c>
      <c r="I1853" t="s">
        <v>617</v>
      </c>
      <c r="J1853" t="s">
        <v>613</v>
      </c>
      <c r="K1853">
        <v>60004</v>
      </c>
      <c r="L1853" t="s">
        <v>305</v>
      </c>
    </row>
    <row r="1854" spans="1:12" x14ac:dyDescent="0.3">
      <c r="A1854" t="s">
        <v>2469</v>
      </c>
      <c r="B1854">
        <v>363</v>
      </c>
      <c r="C1854" t="s">
        <v>330</v>
      </c>
      <c r="D1854" t="s">
        <v>589</v>
      </c>
      <c r="E1854">
        <v>13796</v>
      </c>
      <c r="F1854">
        <v>32846</v>
      </c>
      <c r="G1854">
        <v>11648</v>
      </c>
      <c r="H1854" s="3">
        <v>43405</v>
      </c>
      <c r="I1854" t="s">
        <v>615</v>
      </c>
      <c r="J1854" t="s">
        <v>613</v>
      </c>
      <c r="K1854">
        <v>690076</v>
      </c>
      <c r="L1854" t="s">
        <v>337</v>
      </c>
    </row>
    <row r="1855" spans="1:12" x14ac:dyDescent="0.3">
      <c r="A1855" t="s">
        <v>2470</v>
      </c>
      <c r="B1855">
        <v>853</v>
      </c>
      <c r="C1855" t="s">
        <v>468</v>
      </c>
      <c r="D1855" t="s">
        <v>573</v>
      </c>
      <c r="E1855">
        <v>35222</v>
      </c>
      <c r="F1855">
        <v>6438</v>
      </c>
      <c r="G1855">
        <v>42177</v>
      </c>
      <c r="H1855" s="3">
        <v>42930</v>
      </c>
      <c r="I1855" t="s">
        <v>615</v>
      </c>
      <c r="J1855" t="s">
        <v>613</v>
      </c>
      <c r="K1855">
        <v>630081</v>
      </c>
      <c r="L1855" t="s">
        <v>470</v>
      </c>
    </row>
    <row r="1856" spans="1:12" x14ac:dyDescent="0.3">
      <c r="A1856" t="s">
        <v>2471</v>
      </c>
      <c r="B1856">
        <v>844</v>
      </c>
      <c r="C1856" t="s">
        <v>409</v>
      </c>
      <c r="D1856" t="s">
        <v>573</v>
      </c>
      <c r="E1856">
        <v>6677</v>
      </c>
      <c r="F1856">
        <v>12550</v>
      </c>
      <c r="G1856">
        <v>2864</v>
      </c>
      <c r="H1856" s="3">
        <v>44923</v>
      </c>
      <c r="I1856" t="s">
        <v>615</v>
      </c>
      <c r="J1856" t="s">
        <v>613</v>
      </c>
      <c r="K1856">
        <v>1030063</v>
      </c>
      <c r="L1856" t="s">
        <v>411</v>
      </c>
    </row>
    <row r="1857" spans="1:12" x14ac:dyDescent="0.3">
      <c r="A1857" t="s">
        <v>2472</v>
      </c>
      <c r="B1857">
        <v>260</v>
      </c>
      <c r="C1857" t="s">
        <v>330</v>
      </c>
      <c r="D1857" t="s">
        <v>573</v>
      </c>
      <c r="E1857">
        <v>31129</v>
      </c>
      <c r="F1857">
        <v>8722</v>
      </c>
      <c r="G1857">
        <v>6360</v>
      </c>
      <c r="H1857" s="3">
        <v>42133</v>
      </c>
      <c r="I1857" t="s">
        <v>612</v>
      </c>
      <c r="J1857" t="s">
        <v>613</v>
      </c>
      <c r="K1857">
        <v>690076</v>
      </c>
      <c r="L1857" t="s">
        <v>337</v>
      </c>
    </row>
    <row r="1858" spans="1:12" x14ac:dyDescent="0.3">
      <c r="A1858" t="s">
        <v>2473</v>
      </c>
      <c r="B1858">
        <v>465</v>
      </c>
      <c r="C1858" t="s">
        <v>350</v>
      </c>
      <c r="D1858" t="s">
        <v>589</v>
      </c>
      <c r="E1858">
        <v>38577</v>
      </c>
      <c r="F1858">
        <v>48870</v>
      </c>
      <c r="G1858">
        <v>25451</v>
      </c>
      <c r="H1858" s="3">
        <v>42403</v>
      </c>
      <c r="I1858" t="s">
        <v>615</v>
      </c>
      <c r="J1858" t="s">
        <v>613</v>
      </c>
      <c r="K1858">
        <v>700013</v>
      </c>
      <c r="L1858" t="s">
        <v>351</v>
      </c>
    </row>
    <row r="1859" spans="1:12" x14ac:dyDescent="0.3">
      <c r="A1859" t="s">
        <v>2474</v>
      </c>
      <c r="B1859">
        <v>6</v>
      </c>
      <c r="C1859" t="s">
        <v>285</v>
      </c>
      <c r="D1859" t="s">
        <v>589</v>
      </c>
      <c r="E1859">
        <v>39300</v>
      </c>
      <c r="F1859">
        <v>44460</v>
      </c>
      <c r="G1859">
        <v>9607</v>
      </c>
      <c r="H1859" s="3">
        <v>44034</v>
      </c>
      <c r="I1859" t="s">
        <v>615</v>
      </c>
      <c r="J1859" t="s">
        <v>619</v>
      </c>
      <c r="K1859">
        <v>240005</v>
      </c>
      <c r="L1859" t="s">
        <v>287</v>
      </c>
    </row>
    <row r="1860" spans="1:12" x14ac:dyDescent="0.3">
      <c r="A1860" t="s">
        <v>2475</v>
      </c>
      <c r="B1860">
        <v>308</v>
      </c>
      <c r="C1860" t="s">
        <v>409</v>
      </c>
      <c r="D1860" t="s">
        <v>573</v>
      </c>
      <c r="E1860">
        <v>43915</v>
      </c>
      <c r="F1860">
        <v>10532</v>
      </c>
      <c r="G1860">
        <v>9447</v>
      </c>
      <c r="H1860" s="3">
        <v>43921</v>
      </c>
      <c r="I1860" t="s">
        <v>617</v>
      </c>
      <c r="J1860" t="s">
        <v>613</v>
      </c>
      <c r="K1860">
        <v>1030063</v>
      </c>
      <c r="L1860" t="s">
        <v>411</v>
      </c>
    </row>
    <row r="1861" spans="1:12" x14ac:dyDescent="0.3">
      <c r="A1861" t="s">
        <v>2476</v>
      </c>
      <c r="B1861">
        <v>604</v>
      </c>
      <c r="C1861" t="s">
        <v>386</v>
      </c>
      <c r="D1861" t="s">
        <v>573</v>
      </c>
      <c r="E1861">
        <v>37223</v>
      </c>
      <c r="F1861">
        <v>47862</v>
      </c>
      <c r="G1861">
        <v>22859</v>
      </c>
      <c r="H1861" s="3">
        <v>44975</v>
      </c>
      <c r="I1861" t="s">
        <v>624</v>
      </c>
      <c r="J1861" t="s">
        <v>613</v>
      </c>
      <c r="K1861">
        <v>1110166</v>
      </c>
      <c r="L1861" t="s">
        <v>389</v>
      </c>
    </row>
    <row r="1862" spans="1:12" x14ac:dyDescent="0.3">
      <c r="A1862" t="s">
        <v>2477</v>
      </c>
      <c r="B1862">
        <v>806</v>
      </c>
      <c r="C1862" t="s">
        <v>249</v>
      </c>
      <c r="D1862" t="s">
        <v>587</v>
      </c>
      <c r="E1862">
        <v>45955</v>
      </c>
      <c r="F1862">
        <v>11336</v>
      </c>
      <c r="G1862">
        <v>43604</v>
      </c>
      <c r="H1862" s="3">
        <v>44712</v>
      </c>
      <c r="I1862" t="s">
        <v>624</v>
      </c>
      <c r="J1862" t="s">
        <v>613</v>
      </c>
      <c r="K1862">
        <v>910182</v>
      </c>
      <c r="L1862" t="s">
        <v>257</v>
      </c>
    </row>
    <row r="1863" spans="1:12" x14ac:dyDescent="0.3">
      <c r="A1863" t="s">
        <v>2478</v>
      </c>
      <c r="B1863">
        <v>921</v>
      </c>
      <c r="C1863" t="s">
        <v>246</v>
      </c>
      <c r="D1863" t="s">
        <v>589</v>
      </c>
      <c r="E1863">
        <v>42407</v>
      </c>
      <c r="F1863">
        <v>48546</v>
      </c>
      <c r="G1863">
        <v>42037</v>
      </c>
      <c r="H1863" s="3">
        <v>44813</v>
      </c>
      <c r="I1863" t="s">
        <v>624</v>
      </c>
      <c r="J1863" t="s">
        <v>619</v>
      </c>
      <c r="K1863">
        <v>110159</v>
      </c>
      <c r="L1863" t="s">
        <v>248</v>
      </c>
    </row>
    <row r="1864" spans="1:12" x14ac:dyDescent="0.3">
      <c r="A1864" t="s">
        <v>2479</v>
      </c>
      <c r="B1864">
        <v>850</v>
      </c>
      <c r="C1864" t="s">
        <v>243</v>
      </c>
      <c r="D1864" t="s">
        <v>573</v>
      </c>
      <c r="E1864">
        <v>3302</v>
      </c>
      <c r="F1864">
        <v>8930</v>
      </c>
      <c r="G1864">
        <v>23350</v>
      </c>
      <c r="H1864" s="3">
        <v>43211</v>
      </c>
      <c r="I1864" t="s">
        <v>617</v>
      </c>
      <c r="J1864" t="s">
        <v>613</v>
      </c>
      <c r="K1864">
        <v>160051</v>
      </c>
      <c r="L1864" t="s">
        <v>245</v>
      </c>
    </row>
    <row r="1865" spans="1:12" x14ac:dyDescent="0.3">
      <c r="A1865" t="s">
        <v>2480</v>
      </c>
      <c r="B1865">
        <v>273</v>
      </c>
      <c r="C1865" t="s">
        <v>350</v>
      </c>
      <c r="D1865" t="s">
        <v>596</v>
      </c>
      <c r="E1865">
        <v>21745</v>
      </c>
      <c r="F1865">
        <v>16807</v>
      </c>
      <c r="G1865">
        <v>14725</v>
      </c>
      <c r="H1865" s="3">
        <v>43985</v>
      </c>
      <c r="I1865" t="s">
        <v>615</v>
      </c>
      <c r="J1865" t="s">
        <v>613</v>
      </c>
      <c r="K1865">
        <v>700013</v>
      </c>
      <c r="L1865" t="s">
        <v>351</v>
      </c>
    </row>
    <row r="1866" spans="1:12" x14ac:dyDescent="0.3">
      <c r="A1866" t="s">
        <v>2481</v>
      </c>
      <c r="B1866">
        <v>127</v>
      </c>
      <c r="C1866" t="s">
        <v>243</v>
      </c>
      <c r="D1866" t="s">
        <v>573</v>
      </c>
      <c r="E1866">
        <v>21248</v>
      </c>
      <c r="F1866">
        <v>49435</v>
      </c>
      <c r="G1866">
        <v>3121</v>
      </c>
      <c r="H1866" s="3">
        <v>43842</v>
      </c>
      <c r="I1866" t="s">
        <v>612</v>
      </c>
      <c r="J1866" t="s">
        <v>619</v>
      </c>
      <c r="K1866">
        <v>160051</v>
      </c>
      <c r="L1866" t="s">
        <v>245</v>
      </c>
    </row>
    <row r="1867" spans="1:12" x14ac:dyDescent="0.3">
      <c r="A1867" t="s">
        <v>2482</v>
      </c>
      <c r="B1867">
        <v>419</v>
      </c>
      <c r="C1867" t="s">
        <v>243</v>
      </c>
      <c r="D1867" t="s">
        <v>573</v>
      </c>
      <c r="E1867">
        <v>44462</v>
      </c>
      <c r="F1867">
        <v>39833</v>
      </c>
      <c r="G1867">
        <v>14327</v>
      </c>
      <c r="H1867" s="3">
        <v>42815</v>
      </c>
      <c r="I1867" t="s">
        <v>612</v>
      </c>
      <c r="J1867" t="s">
        <v>613</v>
      </c>
      <c r="K1867">
        <v>160051</v>
      </c>
      <c r="L1867" t="s">
        <v>245</v>
      </c>
    </row>
    <row r="1868" spans="1:12" x14ac:dyDescent="0.3">
      <c r="A1868" t="s">
        <v>2483</v>
      </c>
      <c r="B1868">
        <v>516</v>
      </c>
      <c r="C1868" t="s">
        <v>386</v>
      </c>
      <c r="D1868" t="s">
        <v>589</v>
      </c>
      <c r="E1868">
        <v>34737</v>
      </c>
      <c r="F1868">
        <v>45540</v>
      </c>
      <c r="G1868">
        <v>34486</v>
      </c>
      <c r="H1868" s="3">
        <v>42978</v>
      </c>
      <c r="I1868" t="s">
        <v>624</v>
      </c>
      <c r="J1868" t="s">
        <v>613</v>
      </c>
      <c r="K1868">
        <v>1110166</v>
      </c>
      <c r="L1868" t="s">
        <v>389</v>
      </c>
    </row>
    <row r="1869" spans="1:12" x14ac:dyDescent="0.3">
      <c r="A1869" t="s">
        <v>2484</v>
      </c>
      <c r="B1869">
        <v>708</v>
      </c>
      <c r="C1869" t="s">
        <v>409</v>
      </c>
      <c r="D1869" t="s">
        <v>589</v>
      </c>
      <c r="E1869">
        <v>9798</v>
      </c>
      <c r="F1869">
        <v>11192</v>
      </c>
      <c r="G1869">
        <v>28844</v>
      </c>
      <c r="H1869" s="3">
        <v>42037</v>
      </c>
      <c r="I1869" t="s">
        <v>612</v>
      </c>
      <c r="J1869" t="s">
        <v>613</v>
      </c>
      <c r="K1869">
        <v>1030063</v>
      </c>
      <c r="L1869" t="s">
        <v>411</v>
      </c>
    </row>
    <row r="1870" spans="1:12" x14ac:dyDescent="0.3">
      <c r="A1870" t="s">
        <v>2485</v>
      </c>
      <c r="B1870">
        <v>972</v>
      </c>
      <c r="C1870" t="s">
        <v>350</v>
      </c>
      <c r="D1870" t="s">
        <v>589</v>
      </c>
      <c r="E1870">
        <v>13528</v>
      </c>
      <c r="F1870">
        <v>13176</v>
      </c>
      <c r="G1870">
        <v>43306</v>
      </c>
      <c r="H1870" s="3">
        <v>44424</v>
      </c>
      <c r="I1870" t="s">
        <v>612</v>
      </c>
      <c r="J1870" t="s">
        <v>619</v>
      </c>
      <c r="K1870">
        <v>700013</v>
      </c>
      <c r="L1870" t="s">
        <v>351</v>
      </c>
    </row>
    <row r="1871" spans="1:12" x14ac:dyDescent="0.3">
      <c r="A1871" t="s">
        <v>2486</v>
      </c>
      <c r="B1871">
        <v>408</v>
      </c>
      <c r="C1871" t="s">
        <v>310</v>
      </c>
      <c r="D1871" t="s">
        <v>573</v>
      </c>
      <c r="E1871">
        <v>25919</v>
      </c>
      <c r="F1871">
        <v>2199</v>
      </c>
      <c r="G1871">
        <v>37519</v>
      </c>
      <c r="H1871" s="3">
        <v>45165</v>
      </c>
      <c r="I1871" t="s">
        <v>612</v>
      </c>
      <c r="J1871" t="s">
        <v>619</v>
      </c>
      <c r="K1871">
        <v>140056</v>
      </c>
      <c r="L1871" t="s">
        <v>312</v>
      </c>
    </row>
    <row r="1872" spans="1:12" x14ac:dyDescent="0.3">
      <c r="A1872" t="s">
        <v>2487</v>
      </c>
      <c r="B1872">
        <v>657</v>
      </c>
      <c r="C1872" t="s">
        <v>409</v>
      </c>
      <c r="D1872" t="s">
        <v>573</v>
      </c>
      <c r="E1872">
        <v>48000</v>
      </c>
      <c r="F1872">
        <v>11083</v>
      </c>
      <c r="G1872">
        <v>31283</v>
      </c>
      <c r="H1872" s="3">
        <v>44873</v>
      </c>
      <c r="I1872" t="s">
        <v>624</v>
      </c>
      <c r="J1872" t="s">
        <v>619</v>
      </c>
      <c r="K1872">
        <v>1030063</v>
      </c>
      <c r="L1872" t="s">
        <v>411</v>
      </c>
    </row>
    <row r="1873" spans="1:12" x14ac:dyDescent="0.3">
      <c r="A1873" t="s">
        <v>2488</v>
      </c>
      <c r="B1873">
        <v>41</v>
      </c>
      <c r="C1873" t="s">
        <v>324</v>
      </c>
      <c r="D1873" t="s">
        <v>589</v>
      </c>
      <c r="E1873">
        <v>24443</v>
      </c>
      <c r="F1873">
        <v>36115</v>
      </c>
      <c r="G1873">
        <v>38404</v>
      </c>
      <c r="H1873" s="3">
        <v>43552</v>
      </c>
      <c r="I1873" t="s">
        <v>612</v>
      </c>
      <c r="J1873" t="s">
        <v>619</v>
      </c>
      <c r="K1873">
        <v>710002</v>
      </c>
      <c r="L1873" t="s">
        <v>329</v>
      </c>
    </row>
    <row r="1874" spans="1:12" x14ac:dyDescent="0.3">
      <c r="A1874" t="s">
        <v>2489</v>
      </c>
      <c r="B1874">
        <v>534</v>
      </c>
      <c r="C1874" t="s">
        <v>505</v>
      </c>
      <c r="D1874" t="s">
        <v>573</v>
      </c>
      <c r="E1874">
        <v>25373</v>
      </c>
      <c r="F1874">
        <v>43602</v>
      </c>
      <c r="G1874">
        <v>42527</v>
      </c>
      <c r="H1874" s="3">
        <v>44367</v>
      </c>
      <c r="I1874" t="s">
        <v>615</v>
      </c>
      <c r="J1874" t="s">
        <v>613</v>
      </c>
      <c r="K1874">
        <v>380112</v>
      </c>
      <c r="L1874" t="s">
        <v>507</v>
      </c>
    </row>
    <row r="1875" spans="1:12" x14ac:dyDescent="0.3">
      <c r="A1875" t="s">
        <v>2490</v>
      </c>
      <c r="B1875">
        <v>803</v>
      </c>
      <c r="C1875" t="s">
        <v>243</v>
      </c>
      <c r="D1875" t="s">
        <v>573</v>
      </c>
      <c r="E1875">
        <v>41107</v>
      </c>
      <c r="F1875">
        <v>26342</v>
      </c>
      <c r="G1875">
        <v>35714</v>
      </c>
      <c r="H1875" s="3">
        <v>44998</v>
      </c>
      <c r="I1875" t="s">
        <v>615</v>
      </c>
      <c r="J1875" t="s">
        <v>613</v>
      </c>
      <c r="K1875">
        <v>160051</v>
      </c>
      <c r="L1875" t="s">
        <v>245</v>
      </c>
    </row>
    <row r="1876" spans="1:12" x14ac:dyDescent="0.3">
      <c r="A1876" t="s">
        <v>2491</v>
      </c>
      <c r="B1876">
        <v>931</v>
      </c>
      <c r="C1876" t="s">
        <v>249</v>
      </c>
      <c r="D1876" t="s">
        <v>573</v>
      </c>
      <c r="E1876">
        <v>7653</v>
      </c>
      <c r="F1876">
        <v>24025</v>
      </c>
      <c r="G1876">
        <v>8929</v>
      </c>
      <c r="H1876" s="3">
        <v>42681</v>
      </c>
      <c r="I1876" t="s">
        <v>624</v>
      </c>
      <c r="J1876" t="s">
        <v>619</v>
      </c>
      <c r="K1876">
        <v>910182</v>
      </c>
      <c r="L1876" t="s">
        <v>257</v>
      </c>
    </row>
    <row r="1877" spans="1:12" x14ac:dyDescent="0.3">
      <c r="A1877" t="s">
        <v>2492</v>
      </c>
      <c r="B1877">
        <v>445</v>
      </c>
      <c r="C1877" t="s">
        <v>251</v>
      </c>
      <c r="D1877" t="s">
        <v>589</v>
      </c>
      <c r="E1877">
        <v>8237</v>
      </c>
      <c r="F1877">
        <v>25832</v>
      </c>
      <c r="G1877">
        <v>30084</v>
      </c>
      <c r="H1877" s="3">
        <v>45162</v>
      </c>
      <c r="I1877" t="s">
        <v>615</v>
      </c>
      <c r="J1877" t="s">
        <v>619</v>
      </c>
      <c r="K1877">
        <v>10068</v>
      </c>
      <c r="L1877" t="s">
        <v>319</v>
      </c>
    </row>
    <row r="1878" spans="1:12" x14ac:dyDescent="0.3">
      <c r="A1878" t="s">
        <v>2493</v>
      </c>
      <c r="B1878">
        <v>609</v>
      </c>
      <c r="C1878" t="s">
        <v>409</v>
      </c>
      <c r="D1878" t="s">
        <v>573</v>
      </c>
      <c r="E1878">
        <v>26588</v>
      </c>
      <c r="F1878">
        <v>43117</v>
      </c>
      <c r="G1878">
        <v>33148</v>
      </c>
      <c r="H1878" s="3">
        <v>43273</v>
      </c>
      <c r="I1878" t="s">
        <v>624</v>
      </c>
      <c r="J1878" t="s">
        <v>613</v>
      </c>
      <c r="K1878">
        <v>1030063</v>
      </c>
      <c r="L1878" t="s">
        <v>411</v>
      </c>
    </row>
    <row r="1879" spans="1:12" x14ac:dyDescent="0.3">
      <c r="A1879" t="s">
        <v>2494</v>
      </c>
      <c r="B1879">
        <v>451</v>
      </c>
      <c r="C1879" t="s">
        <v>386</v>
      </c>
      <c r="D1879" t="s">
        <v>592</v>
      </c>
      <c r="E1879">
        <v>18781</v>
      </c>
      <c r="F1879">
        <v>31317</v>
      </c>
      <c r="G1879">
        <v>37397</v>
      </c>
      <c r="H1879" s="3">
        <v>43182</v>
      </c>
      <c r="I1879" t="s">
        <v>617</v>
      </c>
      <c r="J1879" t="s">
        <v>619</v>
      </c>
      <c r="K1879">
        <v>1110166</v>
      </c>
      <c r="L1879" t="s">
        <v>389</v>
      </c>
    </row>
    <row r="1880" spans="1:12" x14ac:dyDescent="0.3">
      <c r="A1880" t="s">
        <v>2495</v>
      </c>
      <c r="B1880">
        <v>42</v>
      </c>
      <c r="C1880" t="s">
        <v>386</v>
      </c>
      <c r="D1880" t="s">
        <v>573</v>
      </c>
      <c r="E1880">
        <v>13673</v>
      </c>
      <c r="F1880">
        <v>32810</v>
      </c>
      <c r="G1880">
        <v>38678</v>
      </c>
      <c r="H1880" s="3">
        <v>42354</v>
      </c>
      <c r="I1880" t="s">
        <v>612</v>
      </c>
      <c r="J1880" t="s">
        <v>619</v>
      </c>
      <c r="K1880">
        <v>1110166</v>
      </c>
      <c r="L1880" t="s">
        <v>389</v>
      </c>
    </row>
    <row r="1881" spans="1:12" x14ac:dyDescent="0.3">
      <c r="A1881" t="s">
        <v>2496</v>
      </c>
      <c r="B1881">
        <v>39</v>
      </c>
      <c r="C1881" t="s">
        <v>350</v>
      </c>
      <c r="D1881" t="s">
        <v>589</v>
      </c>
      <c r="E1881">
        <v>32344</v>
      </c>
      <c r="F1881">
        <v>23611</v>
      </c>
      <c r="G1881">
        <v>21966</v>
      </c>
      <c r="H1881" s="3">
        <v>44909</v>
      </c>
      <c r="I1881" t="s">
        <v>612</v>
      </c>
      <c r="J1881" t="s">
        <v>613</v>
      </c>
      <c r="K1881">
        <v>700013</v>
      </c>
      <c r="L1881" t="s">
        <v>351</v>
      </c>
    </row>
    <row r="1882" spans="1:12" x14ac:dyDescent="0.3">
      <c r="A1882" t="s">
        <v>2497</v>
      </c>
      <c r="B1882">
        <v>804</v>
      </c>
      <c r="C1882" t="s">
        <v>523</v>
      </c>
      <c r="D1882" t="s">
        <v>573</v>
      </c>
      <c r="E1882">
        <v>32130</v>
      </c>
      <c r="F1882">
        <v>33075</v>
      </c>
      <c r="G1882">
        <v>33061</v>
      </c>
      <c r="H1882" s="3">
        <v>42650</v>
      </c>
      <c r="I1882" t="s">
        <v>612</v>
      </c>
      <c r="J1882" t="s">
        <v>619</v>
      </c>
      <c r="K1882">
        <v>800018</v>
      </c>
      <c r="L1882" t="s">
        <v>526</v>
      </c>
    </row>
    <row r="1883" spans="1:12" x14ac:dyDescent="0.3">
      <c r="A1883" t="s">
        <v>2498</v>
      </c>
      <c r="B1883">
        <v>236</v>
      </c>
      <c r="C1883" t="s">
        <v>422</v>
      </c>
      <c r="D1883" t="s">
        <v>573</v>
      </c>
      <c r="E1883">
        <v>39336</v>
      </c>
      <c r="F1883">
        <v>39150</v>
      </c>
      <c r="G1883">
        <v>22854</v>
      </c>
      <c r="H1883" s="3">
        <v>42678</v>
      </c>
      <c r="I1883" t="s">
        <v>624</v>
      </c>
      <c r="J1883" t="s">
        <v>613</v>
      </c>
      <c r="K1883">
        <v>120676</v>
      </c>
      <c r="L1883" t="s">
        <v>423</v>
      </c>
    </row>
    <row r="1884" spans="1:12" x14ac:dyDescent="0.3">
      <c r="A1884" t="s">
        <v>2499</v>
      </c>
      <c r="B1884">
        <v>872</v>
      </c>
      <c r="C1884" t="s">
        <v>249</v>
      </c>
      <c r="D1884" t="s">
        <v>573</v>
      </c>
      <c r="E1884">
        <v>28047</v>
      </c>
      <c r="F1884">
        <v>49844</v>
      </c>
      <c r="G1884">
        <v>5501</v>
      </c>
      <c r="H1884" s="3">
        <v>42473</v>
      </c>
      <c r="I1884" t="s">
        <v>612</v>
      </c>
      <c r="J1884" t="s">
        <v>619</v>
      </c>
      <c r="K1884">
        <v>910182</v>
      </c>
      <c r="L1884" t="s">
        <v>257</v>
      </c>
    </row>
    <row r="1885" spans="1:12" x14ac:dyDescent="0.3">
      <c r="A1885" t="s">
        <v>2500</v>
      </c>
      <c r="B1885">
        <v>924</v>
      </c>
      <c r="C1885" t="s">
        <v>246</v>
      </c>
      <c r="D1885" t="s">
        <v>603</v>
      </c>
      <c r="E1885">
        <v>31462</v>
      </c>
      <c r="F1885">
        <v>7647</v>
      </c>
      <c r="G1885">
        <v>42364</v>
      </c>
      <c r="H1885" s="3">
        <v>44353</v>
      </c>
      <c r="I1885" t="s">
        <v>612</v>
      </c>
      <c r="J1885" t="s">
        <v>613</v>
      </c>
      <c r="K1885">
        <v>110159</v>
      </c>
      <c r="L1885" t="s">
        <v>248</v>
      </c>
    </row>
    <row r="1886" spans="1:12" x14ac:dyDescent="0.3">
      <c r="A1886" t="s">
        <v>2501</v>
      </c>
      <c r="B1886">
        <v>816</v>
      </c>
      <c r="C1886" t="s">
        <v>391</v>
      </c>
      <c r="D1886" t="s">
        <v>589</v>
      </c>
      <c r="E1886">
        <v>24513</v>
      </c>
      <c r="F1886">
        <v>33301</v>
      </c>
      <c r="G1886">
        <v>11618</v>
      </c>
      <c r="H1886" s="3">
        <v>43269</v>
      </c>
      <c r="I1886" t="s">
        <v>617</v>
      </c>
      <c r="J1886" t="s">
        <v>613</v>
      </c>
      <c r="K1886">
        <v>730084</v>
      </c>
      <c r="L1886" t="s">
        <v>393</v>
      </c>
    </row>
    <row r="1887" spans="1:12" x14ac:dyDescent="0.3">
      <c r="A1887" t="s">
        <v>2502</v>
      </c>
      <c r="B1887">
        <v>297</v>
      </c>
      <c r="C1887" t="s">
        <v>243</v>
      </c>
      <c r="D1887" t="s">
        <v>598</v>
      </c>
      <c r="E1887">
        <v>30616</v>
      </c>
      <c r="F1887">
        <v>21724</v>
      </c>
      <c r="G1887">
        <v>15748</v>
      </c>
      <c r="H1887" s="3">
        <v>42667</v>
      </c>
      <c r="I1887" t="s">
        <v>612</v>
      </c>
      <c r="J1887" t="s">
        <v>619</v>
      </c>
      <c r="K1887">
        <v>160051</v>
      </c>
      <c r="L1887" t="s">
        <v>245</v>
      </c>
    </row>
    <row r="1888" spans="1:12" x14ac:dyDescent="0.3">
      <c r="A1888" t="s">
        <v>2503</v>
      </c>
      <c r="B1888">
        <v>74</v>
      </c>
      <c r="C1888" t="s">
        <v>409</v>
      </c>
      <c r="D1888" t="s">
        <v>573</v>
      </c>
      <c r="E1888">
        <v>24113</v>
      </c>
      <c r="F1888">
        <v>15182</v>
      </c>
      <c r="G1888">
        <v>40380</v>
      </c>
      <c r="H1888" s="3">
        <v>43910</v>
      </c>
      <c r="I1888" t="s">
        <v>615</v>
      </c>
      <c r="J1888" t="s">
        <v>619</v>
      </c>
      <c r="K1888">
        <v>1030063</v>
      </c>
      <c r="L1888" t="s">
        <v>411</v>
      </c>
    </row>
    <row r="1889" spans="1:12" x14ac:dyDescent="0.3">
      <c r="A1889" t="s">
        <v>2504</v>
      </c>
      <c r="B1889">
        <v>323</v>
      </c>
      <c r="C1889" t="s">
        <v>246</v>
      </c>
      <c r="D1889" t="s">
        <v>573</v>
      </c>
      <c r="E1889">
        <v>26723</v>
      </c>
      <c r="F1889">
        <v>25305</v>
      </c>
      <c r="G1889">
        <v>27266</v>
      </c>
      <c r="H1889" s="3">
        <v>44542</v>
      </c>
      <c r="I1889" t="s">
        <v>615</v>
      </c>
      <c r="J1889" t="s">
        <v>619</v>
      </c>
      <c r="K1889">
        <v>110159</v>
      </c>
      <c r="L1889" t="s">
        <v>248</v>
      </c>
    </row>
    <row r="1890" spans="1:12" x14ac:dyDescent="0.3">
      <c r="A1890" t="s">
        <v>2505</v>
      </c>
      <c r="B1890">
        <v>262</v>
      </c>
      <c r="C1890" t="s">
        <v>471</v>
      </c>
      <c r="D1890" t="s">
        <v>589</v>
      </c>
      <c r="E1890">
        <v>44279</v>
      </c>
      <c r="F1890">
        <v>28689</v>
      </c>
      <c r="G1890">
        <v>17524</v>
      </c>
      <c r="H1890" s="3">
        <v>43155</v>
      </c>
      <c r="I1890" t="s">
        <v>612</v>
      </c>
      <c r="J1890" t="s">
        <v>613</v>
      </c>
      <c r="K1890">
        <v>570241</v>
      </c>
      <c r="L1890" t="s">
        <v>477</v>
      </c>
    </row>
    <row r="1891" spans="1:12" x14ac:dyDescent="0.3">
      <c r="A1891" t="s">
        <v>2506</v>
      </c>
      <c r="B1891">
        <v>965</v>
      </c>
      <c r="C1891" t="s">
        <v>303</v>
      </c>
      <c r="D1891" t="s">
        <v>573</v>
      </c>
      <c r="E1891">
        <v>46349</v>
      </c>
      <c r="F1891">
        <v>33842</v>
      </c>
      <c r="G1891">
        <v>15451</v>
      </c>
      <c r="H1891" s="3">
        <v>42841</v>
      </c>
      <c r="I1891" t="s">
        <v>612</v>
      </c>
      <c r="J1891" t="s">
        <v>613</v>
      </c>
      <c r="K1891">
        <v>60004</v>
      </c>
      <c r="L1891" t="s">
        <v>305</v>
      </c>
    </row>
    <row r="1892" spans="1:12" x14ac:dyDescent="0.3">
      <c r="A1892" t="s">
        <v>2507</v>
      </c>
      <c r="B1892">
        <v>563</v>
      </c>
      <c r="C1892" t="s">
        <v>246</v>
      </c>
      <c r="D1892" t="s">
        <v>573</v>
      </c>
      <c r="E1892">
        <v>10589</v>
      </c>
      <c r="F1892">
        <v>29130</v>
      </c>
      <c r="G1892">
        <v>31885</v>
      </c>
      <c r="H1892" s="3">
        <v>44298</v>
      </c>
      <c r="I1892" t="s">
        <v>612</v>
      </c>
      <c r="J1892" t="s">
        <v>619</v>
      </c>
      <c r="K1892">
        <v>110159</v>
      </c>
      <c r="L1892" t="s">
        <v>248</v>
      </c>
    </row>
    <row r="1893" spans="1:12" x14ac:dyDescent="0.3">
      <c r="A1893" t="s">
        <v>2508</v>
      </c>
      <c r="B1893">
        <v>56</v>
      </c>
      <c r="C1893" t="s">
        <v>249</v>
      </c>
      <c r="D1893" t="s">
        <v>573</v>
      </c>
      <c r="E1893">
        <v>46129</v>
      </c>
      <c r="F1893">
        <v>5305</v>
      </c>
      <c r="G1893">
        <v>20436</v>
      </c>
      <c r="H1893" s="3">
        <v>45215</v>
      </c>
      <c r="I1893" t="s">
        <v>617</v>
      </c>
      <c r="J1893" t="s">
        <v>619</v>
      </c>
      <c r="K1893">
        <v>910182</v>
      </c>
      <c r="L1893" t="s">
        <v>257</v>
      </c>
    </row>
    <row r="1894" spans="1:12" x14ac:dyDescent="0.3">
      <c r="A1894" t="s">
        <v>2509</v>
      </c>
      <c r="B1894">
        <v>699</v>
      </c>
      <c r="C1894" t="s">
        <v>468</v>
      </c>
      <c r="D1894" t="s">
        <v>573</v>
      </c>
      <c r="E1894">
        <v>17705</v>
      </c>
      <c r="F1894">
        <v>25042</v>
      </c>
      <c r="G1894">
        <v>8162</v>
      </c>
      <c r="H1894" s="3">
        <v>43691</v>
      </c>
      <c r="I1894" t="s">
        <v>624</v>
      </c>
      <c r="J1894" t="s">
        <v>613</v>
      </c>
      <c r="K1894">
        <v>630081</v>
      </c>
      <c r="L1894" t="s">
        <v>470</v>
      </c>
    </row>
    <row r="1895" spans="1:12" x14ac:dyDescent="0.3">
      <c r="A1895" t="s">
        <v>2510</v>
      </c>
      <c r="B1895">
        <v>800</v>
      </c>
      <c r="C1895" t="s">
        <v>386</v>
      </c>
      <c r="D1895" t="s">
        <v>589</v>
      </c>
      <c r="E1895">
        <v>41651</v>
      </c>
      <c r="F1895">
        <v>23792</v>
      </c>
      <c r="G1895">
        <v>6831</v>
      </c>
      <c r="H1895" s="3">
        <v>42796</v>
      </c>
      <c r="I1895" t="s">
        <v>612</v>
      </c>
      <c r="J1895" t="s">
        <v>613</v>
      </c>
      <c r="K1895">
        <v>1110166</v>
      </c>
      <c r="L1895" t="s">
        <v>389</v>
      </c>
    </row>
    <row r="1896" spans="1:12" x14ac:dyDescent="0.3">
      <c r="A1896" t="s">
        <v>2511</v>
      </c>
      <c r="B1896">
        <v>62</v>
      </c>
      <c r="C1896" t="s">
        <v>298</v>
      </c>
      <c r="D1896" t="s">
        <v>573</v>
      </c>
      <c r="E1896">
        <v>35540</v>
      </c>
      <c r="F1896">
        <v>43186</v>
      </c>
      <c r="G1896">
        <v>39944</v>
      </c>
      <c r="H1896" s="3">
        <v>43639</v>
      </c>
      <c r="I1896" t="s">
        <v>612</v>
      </c>
      <c r="J1896" t="s">
        <v>619</v>
      </c>
      <c r="K1896">
        <v>1280108</v>
      </c>
      <c r="L1896" t="s">
        <v>300</v>
      </c>
    </row>
    <row r="1897" spans="1:12" x14ac:dyDescent="0.3">
      <c r="A1897" t="s">
        <v>2512</v>
      </c>
      <c r="B1897">
        <v>359</v>
      </c>
      <c r="C1897" t="s">
        <v>409</v>
      </c>
      <c r="D1897" t="s">
        <v>589</v>
      </c>
      <c r="E1897">
        <v>2188</v>
      </c>
      <c r="F1897">
        <v>19158</v>
      </c>
      <c r="G1897">
        <v>40453</v>
      </c>
      <c r="H1897" s="3">
        <v>44696</v>
      </c>
      <c r="I1897" t="s">
        <v>612</v>
      </c>
      <c r="J1897" t="s">
        <v>619</v>
      </c>
      <c r="K1897">
        <v>1030063</v>
      </c>
      <c r="L1897" t="s">
        <v>411</v>
      </c>
    </row>
    <row r="1898" spans="1:12" x14ac:dyDescent="0.3">
      <c r="A1898" t="s">
        <v>2513</v>
      </c>
      <c r="B1898">
        <v>436</v>
      </c>
      <c r="C1898" t="s">
        <v>505</v>
      </c>
      <c r="D1898" t="s">
        <v>601</v>
      </c>
      <c r="E1898">
        <v>3972</v>
      </c>
      <c r="F1898">
        <v>25993</v>
      </c>
      <c r="G1898">
        <v>36141</v>
      </c>
      <c r="H1898" s="3">
        <v>45243</v>
      </c>
      <c r="I1898" t="s">
        <v>612</v>
      </c>
      <c r="J1898" t="s">
        <v>619</v>
      </c>
      <c r="K1898">
        <v>380112</v>
      </c>
      <c r="L1898" t="s">
        <v>507</v>
      </c>
    </row>
    <row r="1899" spans="1:12" x14ac:dyDescent="0.3">
      <c r="A1899" t="s">
        <v>2514</v>
      </c>
      <c r="B1899">
        <v>410</v>
      </c>
      <c r="C1899" t="s">
        <v>505</v>
      </c>
      <c r="D1899" t="s">
        <v>573</v>
      </c>
      <c r="E1899">
        <v>23439</v>
      </c>
      <c r="F1899">
        <v>19858</v>
      </c>
      <c r="G1899">
        <v>31679</v>
      </c>
      <c r="H1899" s="3">
        <v>42650</v>
      </c>
      <c r="I1899" t="s">
        <v>615</v>
      </c>
      <c r="J1899" t="s">
        <v>619</v>
      </c>
      <c r="K1899">
        <v>380112</v>
      </c>
      <c r="L1899" t="s">
        <v>507</v>
      </c>
    </row>
    <row r="1900" spans="1:12" x14ac:dyDescent="0.3">
      <c r="A1900" t="s">
        <v>2515</v>
      </c>
      <c r="B1900">
        <v>373</v>
      </c>
      <c r="C1900" t="s">
        <v>432</v>
      </c>
      <c r="D1900" t="s">
        <v>573</v>
      </c>
      <c r="E1900">
        <v>23453</v>
      </c>
      <c r="F1900">
        <v>31771</v>
      </c>
      <c r="G1900">
        <v>11823</v>
      </c>
      <c r="H1900" s="3">
        <v>42445</v>
      </c>
      <c r="I1900" t="s">
        <v>615</v>
      </c>
      <c r="J1900" t="s">
        <v>613</v>
      </c>
      <c r="K1900">
        <v>130067</v>
      </c>
      <c r="L1900" t="s">
        <v>434</v>
      </c>
    </row>
    <row r="1901" spans="1:12" x14ac:dyDescent="0.3">
      <c r="A1901" t="s">
        <v>2516</v>
      </c>
      <c r="B1901">
        <v>58</v>
      </c>
      <c r="C1901" t="s">
        <v>265</v>
      </c>
      <c r="D1901" t="s">
        <v>589</v>
      </c>
      <c r="E1901">
        <v>23455</v>
      </c>
      <c r="F1901">
        <v>26186</v>
      </c>
      <c r="G1901">
        <v>1507</v>
      </c>
      <c r="H1901" s="3">
        <v>44788</v>
      </c>
      <c r="I1901" t="s">
        <v>612</v>
      </c>
      <c r="J1901" t="s">
        <v>613</v>
      </c>
      <c r="K1901">
        <v>30179</v>
      </c>
      <c r="L1901" t="s">
        <v>272</v>
      </c>
    </row>
    <row r="1902" spans="1:12" x14ac:dyDescent="0.3">
      <c r="A1902" t="s">
        <v>2517</v>
      </c>
      <c r="B1902">
        <v>510</v>
      </c>
      <c r="C1902" t="s">
        <v>330</v>
      </c>
      <c r="D1902" t="s">
        <v>573</v>
      </c>
      <c r="E1902">
        <v>25681</v>
      </c>
      <c r="F1902">
        <v>10424</v>
      </c>
      <c r="G1902">
        <v>5354</v>
      </c>
      <c r="H1902" s="3">
        <v>45236</v>
      </c>
      <c r="I1902" t="s">
        <v>615</v>
      </c>
      <c r="J1902" t="s">
        <v>619</v>
      </c>
      <c r="K1902">
        <v>690076</v>
      </c>
      <c r="L1902" t="s">
        <v>337</v>
      </c>
    </row>
    <row r="1903" spans="1:12" x14ac:dyDescent="0.3">
      <c r="A1903" t="s">
        <v>2518</v>
      </c>
      <c r="B1903">
        <v>245</v>
      </c>
      <c r="C1903" t="s">
        <v>471</v>
      </c>
      <c r="D1903" t="s">
        <v>589</v>
      </c>
      <c r="E1903">
        <v>16214</v>
      </c>
      <c r="F1903">
        <v>34226</v>
      </c>
      <c r="G1903">
        <v>29148</v>
      </c>
      <c r="H1903" s="3">
        <v>43650</v>
      </c>
      <c r="I1903" t="s">
        <v>615</v>
      </c>
      <c r="J1903" t="s">
        <v>613</v>
      </c>
      <c r="K1903">
        <v>570241</v>
      </c>
      <c r="L1903" t="s">
        <v>477</v>
      </c>
    </row>
    <row r="1904" spans="1:12" x14ac:dyDescent="0.3">
      <c r="A1904" t="s">
        <v>2519</v>
      </c>
      <c r="B1904">
        <v>652</v>
      </c>
      <c r="C1904" t="s">
        <v>294</v>
      </c>
      <c r="D1904" t="s">
        <v>573</v>
      </c>
      <c r="E1904">
        <v>19337</v>
      </c>
      <c r="F1904">
        <v>8457</v>
      </c>
      <c r="G1904">
        <v>20319</v>
      </c>
      <c r="H1904" s="3">
        <v>42462</v>
      </c>
      <c r="I1904" t="s">
        <v>612</v>
      </c>
      <c r="J1904" t="s">
        <v>619</v>
      </c>
      <c r="K1904">
        <v>90149</v>
      </c>
      <c r="L1904" t="s">
        <v>296</v>
      </c>
    </row>
    <row r="1905" spans="1:12" x14ac:dyDescent="0.3">
      <c r="A1905" t="s">
        <v>2520</v>
      </c>
      <c r="B1905">
        <v>463</v>
      </c>
      <c r="C1905" t="s">
        <v>409</v>
      </c>
      <c r="D1905" t="s">
        <v>573</v>
      </c>
      <c r="E1905">
        <v>32129</v>
      </c>
      <c r="F1905">
        <v>7478</v>
      </c>
      <c r="G1905">
        <v>33063</v>
      </c>
      <c r="H1905" s="3">
        <v>43715</v>
      </c>
      <c r="I1905" t="s">
        <v>612</v>
      </c>
      <c r="J1905" t="s">
        <v>619</v>
      </c>
      <c r="K1905">
        <v>1030063</v>
      </c>
      <c r="L1905" t="s">
        <v>411</v>
      </c>
    </row>
    <row r="1906" spans="1:12" x14ac:dyDescent="0.3">
      <c r="A1906" t="s">
        <v>2521</v>
      </c>
      <c r="B1906">
        <v>348</v>
      </c>
      <c r="C1906" t="s">
        <v>310</v>
      </c>
      <c r="D1906" t="s">
        <v>589</v>
      </c>
      <c r="E1906">
        <v>18974</v>
      </c>
      <c r="F1906">
        <v>18303</v>
      </c>
      <c r="G1906">
        <v>13352</v>
      </c>
      <c r="H1906" s="3">
        <v>44143</v>
      </c>
      <c r="I1906" t="s">
        <v>615</v>
      </c>
      <c r="J1906" t="s">
        <v>619</v>
      </c>
      <c r="K1906">
        <v>140056</v>
      </c>
      <c r="L1906" t="s">
        <v>312</v>
      </c>
    </row>
    <row r="1907" spans="1:12" x14ac:dyDescent="0.3">
      <c r="A1907" t="s">
        <v>2522</v>
      </c>
      <c r="B1907">
        <v>432</v>
      </c>
      <c r="C1907" t="s">
        <v>350</v>
      </c>
      <c r="D1907" t="s">
        <v>573</v>
      </c>
      <c r="E1907">
        <v>2917</v>
      </c>
      <c r="F1907">
        <v>5327</v>
      </c>
      <c r="G1907">
        <v>40398</v>
      </c>
      <c r="H1907" s="3">
        <v>44620</v>
      </c>
      <c r="I1907" t="s">
        <v>615</v>
      </c>
      <c r="J1907" t="s">
        <v>619</v>
      </c>
      <c r="K1907">
        <v>700013</v>
      </c>
      <c r="L1907" t="s">
        <v>351</v>
      </c>
    </row>
    <row r="1908" spans="1:12" x14ac:dyDescent="0.3">
      <c r="A1908" t="s">
        <v>2523</v>
      </c>
      <c r="B1908">
        <v>906</v>
      </c>
      <c r="C1908" t="s">
        <v>548</v>
      </c>
      <c r="D1908" t="s">
        <v>573</v>
      </c>
      <c r="E1908">
        <v>41391</v>
      </c>
      <c r="F1908">
        <v>26173</v>
      </c>
      <c r="G1908">
        <v>15108</v>
      </c>
      <c r="H1908" s="3">
        <v>42761</v>
      </c>
      <c r="I1908" t="s">
        <v>617</v>
      </c>
      <c r="J1908" t="s">
        <v>613</v>
      </c>
      <c r="K1908">
        <v>680026</v>
      </c>
      <c r="L1908" t="s">
        <v>551</v>
      </c>
    </row>
    <row r="1909" spans="1:12" x14ac:dyDescent="0.3">
      <c r="A1909" t="s">
        <v>2524</v>
      </c>
      <c r="B1909">
        <v>132</v>
      </c>
      <c r="C1909" t="s">
        <v>541</v>
      </c>
      <c r="D1909" t="s">
        <v>589</v>
      </c>
      <c r="E1909">
        <v>22472</v>
      </c>
      <c r="F1909">
        <v>38490</v>
      </c>
      <c r="G1909">
        <v>26081</v>
      </c>
      <c r="H1909" s="3">
        <v>42078</v>
      </c>
      <c r="I1909" t="s">
        <v>615</v>
      </c>
      <c r="J1909" t="s">
        <v>619</v>
      </c>
      <c r="K1909">
        <v>560090</v>
      </c>
      <c r="L1909" t="s">
        <v>544</v>
      </c>
    </row>
    <row r="1910" spans="1:12" x14ac:dyDescent="0.3">
      <c r="A1910" t="s">
        <v>2525</v>
      </c>
      <c r="B1910">
        <v>784</v>
      </c>
      <c r="C1910" t="s">
        <v>563</v>
      </c>
      <c r="D1910" t="s">
        <v>573</v>
      </c>
      <c r="E1910">
        <v>20001</v>
      </c>
      <c r="F1910">
        <v>18831</v>
      </c>
      <c r="G1910">
        <v>36423</v>
      </c>
      <c r="H1910" s="3">
        <v>43902</v>
      </c>
      <c r="I1910" t="s">
        <v>612</v>
      </c>
      <c r="J1910" t="s">
        <v>613</v>
      </c>
      <c r="K1910">
        <v>1440051</v>
      </c>
      <c r="L1910" t="s">
        <v>565</v>
      </c>
    </row>
    <row r="1911" spans="1:12" x14ac:dyDescent="0.3">
      <c r="A1911" t="s">
        <v>2526</v>
      </c>
      <c r="B1911">
        <v>315</v>
      </c>
      <c r="C1911" t="s">
        <v>386</v>
      </c>
      <c r="D1911" t="s">
        <v>573</v>
      </c>
      <c r="E1911">
        <v>44378</v>
      </c>
      <c r="F1911">
        <v>20404</v>
      </c>
      <c r="G1911">
        <v>21024</v>
      </c>
      <c r="H1911" s="3">
        <v>42182</v>
      </c>
      <c r="I1911" t="s">
        <v>624</v>
      </c>
      <c r="J1911" t="s">
        <v>619</v>
      </c>
      <c r="K1911">
        <v>1110166</v>
      </c>
      <c r="L1911" t="s">
        <v>389</v>
      </c>
    </row>
    <row r="1912" spans="1:12" x14ac:dyDescent="0.3">
      <c r="A1912" t="s">
        <v>2527</v>
      </c>
      <c r="B1912">
        <v>260</v>
      </c>
      <c r="C1912" t="s">
        <v>409</v>
      </c>
      <c r="D1912" t="s">
        <v>601</v>
      </c>
      <c r="E1912">
        <v>41523</v>
      </c>
      <c r="F1912">
        <v>44223</v>
      </c>
      <c r="G1912">
        <v>11697</v>
      </c>
      <c r="H1912" s="3">
        <v>44216</v>
      </c>
      <c r="I1912" t="s">
        <v>612</v>
      </c>
      <c r="J1912" t="s">
        <v>613</v>
      </c>
      <c r="K1912">
        <v>1030063</v>
      </c>
      <c r="L1912" t="s">
        <v>411</v>
      </c>
    </row>
    <row r="1913" spans="1:12" x14ac:dyDescent="0.3">
      <c r="A1913" t="s">
        <v>2528</v>
      </c>
      <c r="B1913">
        <v>46</v>
      </c>
      <c r="C1913" t="s">
        <v>492</v>
      </c>
      <c r="D1913" t="s">
        <v>598</v>
      </c>
      <c r="E1913">
        <v>48266</v>
      </c>
      <c r="F1913">
        <v>28902</v>
      </c>
      <c r="G1913">
        <v>29675</v>
      </c>
      <c r="H1913" s="3">
        <v>44582</v>
      </c>
      <c r="I1913" t="s">
        <v>612</v>
      </c>
      <c r="J1913" t="s">
        <v>619</v>
      </c>
      <c r="K1913">
        <v>1230018</v>
      </c>
      <c r="L1913" t="s">
        <v>498</v>
      </c>
    </row>
    <row r="1914" spans="1:12" x14ac:dyDescent="0.3">
      <c r="A1914" t="s">
        <v>2529</v>
      </c>
      <c r="B1914">
        <v>183</v>
      </c>
      <c r="C1914" t="s">
        <v>350</v>
      </c>
      <c r="D1914" t="s">
        <v>573</v>
      </c>
      <c r="E1914">
        <v>16052</v>
      </c>
      <c r="F1914">
        <v>17783</v>
      </c>
      <c r="G1914">
        <v>43344</v>
      </c>
      <c r="H1914" s="3">
        <v>42605</v>
      </c>
      <c r="I1914" t="s">
        <v>612</v>
      </c>
      <c r="J1914" t="s">
        <v>613</v>
      </c>
      <c r="K1914">
        <v>700013</v>
      </c>
      <c r="L1914" t="s">
        <v>351</v>
      </c>
    </row>
    <row r="1915" spans="1:12" x14ac:dyDescent="0.3">
      <c r="A1915" t="s">
        <v>2530</v>
      </c>
      <c r="B1915">
        <v>93</v>
      </c>
      <c r="C1915" t="s">
        <v>246</v>
      </c>
      <c r="D1915" t="s">
        <v>573</v>
      </c>
      <c r="E1915">
        <v>21704</v>
      </c>
      <c r="F1915">
        <v>26741</v>
      </c>
      <c r="G1915">
        <v>12123</v>
      </c>
      <c r="H1915" s="3">
        <v>44993</v>
      </c>
      <c r="I1915" t="s">
        <v>624</v>
      </c>
      <c r="J1915" t="s">
        <v>619</v>
      </c>
      <c r="K1915">
        <v>110159</v>
      </c>
      <c r="L1915" t="s">
        <v>248</v>
      </c>
    </row>
    <row r="1916" spans="1:12" x14ac:dyDescent="0.3">
      <c r="A1916" t="s">
        <v>2531</v>
      </c>
      <c r="B1916">
        <v>865</v>
      </c>
      <c r="C1916" t="s">
        <v>548</v>
      </c>
      <c r="D1916" t="s">
        <v>589</v>
      </c>
      <c r="E1916">
        <v>7872</v>
      </c>
      <c r="F1916">
        <v>17537</v>
      </c>
      <c r="G1916">
        <v>8265</v>
      </c>
      <c r="H1916" s="3">
        <v>43492</v>
      </c>
      <c r="I1916" t="s">
        <v>612</v>
      </c>
      <c r="J1916" t="s">
        <v>613</v>
      </c>
      <c r="K1916">
        <v>680026</v>
      </c>
      <c r="L1916" t="s">
        <v>551</v>
      </c>
    </row>
    <row r="1917" spans="1:12" x14ac:dyDescent="0.3">
      <c r="A1917" t="s">
        <v>2532</v>
      </c>
      <c r="B1917">
        <v>536</v>
      </c>
      <c r="C1917" t="s">
        <v>545</v>
      </c>
      <c r="D1917" t="s">
        <v>589</v>
      </c>
      <c r="E1917">
        <v>20989</v>
      </c>
      <c r="F1917">
        <v>5267</v>
      </c>
      <c r="G1917">
        <v>11362</v>
      </c>
      <c r="H1917" s="3">
        <v>42888</v>
      </c>
      <c r="I1917" t="s">
        <v>615</v>
      </c>
      <c r="J1917" t="s">
        <v>613</v>
      </c>
      <c r="K1917">
        <v>850152</v>
      </c>
      <c r="L1917" t="s">
        <v>546</v>
      </c>
    </row>
    <row r="1918" spans="1:12" x14ac:dyDescent="0.3">
      <c r="A1918" t="s">
        <v>2533</v>
      </c>
      <c r="B1918">
        <v>716</v>
      </c>
      <c r="C1918" t="s">
        <v>374</v>
      </c>
      <c r="D1918" t="s">
        <v>573</v>
      </c>
      <c r="E1918">
        <v>49502</v>
      </c>
      <c r="F1918">
        <v>44329</v>
      </c>
      <c r="G1918">
        <v>24118</v>
      </c>
      <c r="H1918" s="3">
        <v>42697</v>
      </c>
      <c r="I1918" t="s">
        <v>612</v>
      </c>
      <c r="J1918" t="s">
        <v>619</v>
      </c>
      <c r="K1918">
        <v>1510002</v>
      </c>
      <c r="L1918" t="s">
        <v>380</v>
      </c>
    </row>
    <row r="1919" spans="1:12" x14ac:dyDescent="0.3">
      <c r="A1919" t="s">
        <v>2534</v>
      </c>
      <c r="B1919">
        <v>927</v>
      </c>
      <c r="C1919" t="s">
        <v>285</v>
      </c>
      <c r="D1919" t="s">
        <v>589</v>
      </c>
      <c r="E1919">
        <v>47152</v>
      </c>
      <c r="F1919">
        <v>36317</v>
      </c>
      <c r="G1919">
        <v>26092</v>
      </c>
      <c r="H1919" s="3">
        <v>44377</v>
      </c>
      <c r="I1919" t="s">
        <v>612</v>
      </c>
      <c r="J1919" t="s">
        <v>613</v>
      </c>
      <c r="K1919">
        <v>240005</v>
      </c>
      <c r="L1919" t="s">
        <v>287</v>
      </c>
    </row>
    <row r="1920" spans="1:12" x14ac:dyDescent="0.3">
      <c r="A1920" t="s">
        <v>2535</v>
      </c>
      <c r="B1920">
        <v>71</v>
      </c>
      <c r="C1920" t="s">
        <v>285</v>
      </c>
      <c r="D1920" t="s">
        <v>573</v>
      </c>
      <c r="E1920">
        <v>36781</v>
      </c>
      <c r="F1920">
        <v>18478</v>
      </c>
      <c r="G1920">
        <v>18720</v>
      </c>
      <c r="H1920" s="3">
        <v>43597</v>
      </c>
      <c r="I1920" t="s">
        <v>615</v>
      </c>
      <c r="J1920" t="s">
        <v>613</v>
      </c>
      <c r="K1920">
        <v>240005</v>
      </c>
      <c r="L1920" t="s">
        <v>287</v>
      </c>
    </row>
    <row r="1921" spans="1:12" x14ac:dyDescent="0.3">
      <c r="A1921" t="s">
        <v>2536</v>
      </c>
      <c r="B1921">
        <v>665</v>
      </c>
      <c r="C1921" t="s">
        <v>310</v>
      </c>
      <c r="D1921" t="s">
        <v>596</v>
      </c>
      <c r="E1921">
        <v>21829</v>
      </c>
      <c r="F1921">
        <v>49705</v>
      </c>
      <c r="G1921">
        <v>44371</v>
      </c>
      <c r="H1921" s="3">
        <v>43984</v>
      </c>
      <c r="I1921" t="s">
        <v>612</v>
      </c>
      <c r="J1921" t="s">
        <v>613</v>
      </c>
      <c r="K1921">
        <v>140056</v>
      </c>
      <c r="L1921" t="s">
        <v>312</v>
      </c>
    </row>
    <row r="1922" spans="1:12" x14ac:dyDescent="0.3">
      <c r="A1922" t="s">
        <v>2537</v>
      </c>
      <c r="B1922">
        <v>664</v>
      </c>
      <c r="C1922" t="s">
        <v>294</v>
      </c>
      <c r="D1922" t="s">
        <v>583</v>
      </c>
      <c r="E1922">
        <v>9028</v>
      </c>
      <c r="F1922">
        <v>33789</v>
      </c>
      <c r="G1922">
        <v>11198</v>
      </c>
      <c r="H1922" s="3">
        <v>43564</v>
      </c>
      <c r="I1922" t="s">
        <v>624</v>
      </c>
      <c r="J1922" t="s">
        <v>613</v>
      </c>
      <c r="K1922">
        <v>90149</v>
      </c>
      <c r="L1922" t="s">
        <v>296</v>
      </c>
    </row>
    <row r="1923" spans="1:12" x14ac:dyDescent="0.3">
      <c r="A1923" t="s">
        <v>2538</v>
      </c>
      <c r="B1923">
        <v>438</v>
      </c>
      <c r="C1923" t="s">
        <v>303</v>
      </c>
      <c r="D1923" t="s">
        <v>573</v>
      </c>
      <c r="E1923">
        <v>28346</v>
      </c>
      <c r="F1923">
        <v>12737</v>
      </c>
      <c r="G1923">
        <v>4199</v>
      </c>
      <c r="H1923" s="3">
        <v>42818</v>
      </c>
      <c r="I1923" t="s">
        <v>617</v>
      </c>
      <c r="J1923" t="s">
        <v>619</v>
      </c>
      <c r="K1923">
        <v>60004</v>
      </c>
      <c r="L1923" t="s">
        <v>305</v>
      </c>
    </row>
    <row r="1924" spans="1:12" x14ac:dyDescent="0.3">
      <c r="A1924" t="s">
        <v>2539</v>
      </c>
      <c r="B1924">
        <v>354</v>
      </c>
      <c r="C1924" t="s">
        <v>285</v>
      </c>
      <c r="D1924" t="s">
        <v>589</v>
      </c>
      <c r="E1924">
        <v>9928</v>
      </c>
      <c r="F1924">
        <v>42782</v>
      </c>
      <c r="G1924">
        <v>31522</v>
      </c>
      <c r="H1924" s="3">
        <v>43460</v>
      </c>
      <c r="I1924" t="s">
        <v>624</v>
      </c>
      <c r="J1924" t="s">
        <v>619</v>
      </c>
      <c r="K1924">
        <v>240005</v>
      </c>
      <c r="L1924" t="s">
        <v>287</v>
      </c>
    </row>
    <row r="1925" spans="1:12" x14ac:dyDescent="0.3">
      <c r="A1925" t="s">
        <v>2540</v>
      </c>
      <c r="B1925">
        <v>974</v>
      </c>
      <c r="C1925" t="s">
        <v>310</v>
      </c>
      <c r="D1925" t="s">
        <v>592</v>
      </c>
      <c r="E1925">
        <v>31487</v>
      </c>
      <c r="F1925">
        <v>40675</v>
      </c>
      <c r="G1925">
        <v>24560</v>
      </c>
      <c r="H1925" s="3">
        <v>42414</v>
      </c>
      <c r="I1925" t="s">
        <v>624</v>
      </c>
      <c r="J1925" t="s">
        <v>619</v>
      </c>
      <c r="K1925">
        <v>140056</v>
      </c>
      <c r="L1925" t="s">
        <v>312</v>
      </c>
    </row>
    <row r="1926" spans="1:12" x14ac:dyDescent="0.3">
      <c r="A1926" t="s">
        <v>2541</v>
      </c>
      <c r="B1926">
        <v>127</v>
      </c>
      <c r="C1926" t="s">
        <v>471</v>
      </c>
      <c r="D1926" t="s">
        <v>573</v>
      </c>
      <c r="E1926">
        <v>48928</v>
      </c>
      <c r="F1926">
        <v>9388</v>
      </c>
      <c r="G1926">
        <v>28915</v>
      </c>
      <c r="H1926" s="3">
        <v>43537</v>
      </c>
      <c r="I1926" t="s">
        <v>624</v>
      </c>
      <c r="J1926" t="s">
        <v>613</v>
      </c>
      <c r="K1926">
        <v>570241</v>
      </c>
      <c r="L1926" t="s">
        <v>477</v>
      </c>
    </row>
    <row r="1927" spans="1:12" x14ac:dyDescent="0.3">
      <c r="A1927" t="s">
        <v>2542</v>
      </c>
      <c r="B1927">
        <v>349</v>
      </c>
      <c r="C1927" t="s">
        <v>246</v>
      </c>
      <c r="D1927" t="s">
        <v>589</v>
      </c>
      <c r="E1927">
        <v>14955</v>
      </c>
      <c r="F1927">
        <v>15631</v>
      </c>
      <c r="G1927">
        <v>36050</v>
      </c>
      <c r="H1927" s="3">
        <v>42077</v>
      </c>
      <c r="I1927" t="s">
        <v>612</v>
      </c>
      <c r="J1927" t="s">
        <v>613</v>
      </c>
      <c r="K1927">
        <v>110159</v>
      </c>
      <c r="L1927" t="s">
        <v>248</v>
      </c>
    </row>
    <row r="1928" spans="1:12" x14ac:dyDescent="0.3">
      <c r="A1928" t="s">
        <v>2543</v>
      </c>
      <c r="B1928">
        <v>56</v>
      </c>
      <c r="C1928" t="s">
        <v>324</v>
      </c>
      <c r="D1928" t="s">
        <v>587</v>
      </c>
      <c r="E1928">
        <v>5614</v>
      </c>
      <c r="F1928">
        <v>47051</v>
      </c>
      <c r="G1928">
        <v>32986</v>
      </c>
      <c r="H1928" s="3">
        <v>44753</v>
      </c>
      <c r="I1928" t="s">
        <v>615</v>
      </c>
      <c r="J1928" t="s">
        <v>613</v>
      </c>
      <c r="K1928">
        <v>710002</v>
      </c>
      <c r="L1928" t="s">
        <v>329</v>
      </c>
    </row>
    <row r="1929" spans="1:12" x14ac:dyDescent="0.3">
      <c r="A1929" t="s">
        <v>2544</v>
      </c>
      <c r="B1929">
        <v>132</v>
      </c>
      <c r="C1929" t="s">
        <v>505</v>
      </c>
      <c r="D1929" t="s">
        <v>589</v>
      </c>
      <c r="E1929">
        <v>32644</v>
      </c>
      <c r="F1929">
        <v>35996</v>
      </c>
      <c r="G1929">
        <v>11247</v>
      </c>
      <c r="H1929" s="3">
        <v>43097</v>
      </c>
      <c r="I1929" t="s">
        <v>615</v>
      </c>
      <c r="J1929" t="s">
        <v>619</v>
      </c>
      <c r="K1929">
        <v>380112</v>
      </c>
      <c r="L1929" t="s">
        <v>507</v>
      </c>
    </row>
    <row r="1930" spans="1:12" x14ac:dyDescent="0.3">
      <c r="A1930" t="s">
        <v>2545</v>
      </c>
      <c r="B1930">
        <v>466</v>
      </c>
      <c r="C1930" t="s">
        <v>516</v>
      </c>
      <c r="D1930" t="s">
        <v>573</v>
      </c>
      <c r="E1930">
        <v>8052</v>
      </c>
      <c r="F1930">
        <v>31721</v>
      </c>
      <c r="G1930">
        <v>16214</v>
      </c>
      <c r="H1930" s="3">
        <v>44528</v>
      </c>
      <c r="I1930" t="s">
        <v>624</v>
      </c>
      <c r="J1930" t="s">
        <v>619</v>
      </c>
      <c r="K1930">
        <v>1320004</v>
      </c>
      <c r="L1930" t="s">
        <v>518</v>
      </c>
    </row>
    <row r="1931" spans="1:12" x14ac:dyDescent="0.3">
      <c r="A1931" t="s">
        <v>2546</v>
      </c>
      <c r="B1931">
        <v>193</v>
      </c>
      <c r="C1931" t="s">
        <v>471</v>
      </c>
      <c r="D1931" t="s">
        <v>589</v>
      </c>
      <c r="E1931">
        <v>25124</v>
      </c>
      <c r="F1931">
        <v>17189</v>
      </c>
      <c r="G1931">
        <v>2341</v>
      </c>
      <c r="H1931" s="3">
        <v>42318</v>
      </c>
      <c r="I1931" t="s">
        <v>612</v>
      </c>
      <c r="J1931" t="s">
        <v>613</v>
      </c>
      <c r="K1931">
        <v>570241</v>
      </c>
      <c r="L1931" t="s">
        <v>477</v>
      </c>
    </row>
    <row r="1932" spans="1:12" x14ac:dyDescent="0.3">
      <c r="A1932" t="s">
        <v>2547</v>
      </c>
      <c r="B1932">
        <v>904</v>
      </c>
      <c r="C1932" t="s">
        <v>485</v>
      </c>
      <c r="D1932" t="s">
        <v>589</v>
      </c>
      <c r="E1932">
        <v>7150</v>
      </c>
      <c r="F1932">
        <v>23136</v>
      </c>
      <c r="G1932">
        <v>6157</v>
      </c>
      <c r="H1932" s="3">
        <v>42589</v>
      </c>
      <c r="I1932" t="s">
        <v>612</v>
      </c>
      <c r="J1932" t="s">
        <v>613</v>
      </c>
      <c r="K1932">
        <v>880038</v>
      </c>
      <c r="L1932" t="s">
        <v>487</v>
      </c>
    </row>
    <row r="1933" spans="1:12" x14ac:dyDescent="0.3">
      <c r="A1933" t="s">
        <v>2548</v>
      </c>
      <c r="B1933">
        <v>744</v>
      </c>
      <c r="C1933" t="s">
        <v>519</v>
      </c>
      <c r="D1933" t="s">
        <v>589</v>
      </c>
      <c r="E1933">
        <v>30247</v>
      </c>
      <c r="F1933">
        <v>5922</v>
      </c>
      <c r="G1933">
        <v>15110</v>
      </c>
      <c r="H1933" s="3">
        <v>44831</v>
      </c>
      <c r="I1933" t="s">
        <v>617</v>
      </c>
      <c r="J1933" t="s">
        <v>613</v>
      </c>
      <c r="K1933">
        <v>1550006</v>
      </c>
      <c r="L1933" t="s">
        <v>521</v>
      </c>
    </row>
    <row r="1934" spans="1:12" x14ac:dyDescent="0.3">
      <c r="A1934" t="s">
        <v>2549</v>
      </c>
      <c r="B1934">
        <v>134</v>
      </c>
      <c r="C1934" t="s">
        <v>471</v>
      </c>
      <c r="D1934" t="s">
        <v>573</v>
      </c>
      <c r="E1934">
        <v>21935</v>
      </c>
      <c r="F1934">
        <v>30284</v>
      </c>
      <c r="G1934">
        <v>8747</v>
      </c>
      <c r="H1934" s="3">
        <v>44351</v>
      </c>
      <c r="I1934" t="s">
        <v>612</v>
      </c>
      <c r="J1934" t="s">
        <v>613</v>
      </c>
      <c r="K1934">
        <v>570241</v>
      </c>
      <c r="L1934" t="s">
        <v>477</v>
      </c>
    </row>
    <row r="1935" spans="1:12" x14ac:dyDescent="0.3">
      <c r="A1935" t="s">
        <v>2550</v>
      </c>
      <c r="B1935">
        <v>990</v>
      </c>
      <c r="C1935" t="s">
        <v>548</v>
      </c>
      <c r="D1935" t="s">
        <v>573</v>
      </c>
      <c r="E1935">
        <v>3062</v>
      </c>
      <c r="F1935">
        <v>33032</v>
      </c>
      <c r="G1935">
        <v>44044</v>
      </c>
      <c r="H1935" s="3">
        <v>42036</v>
      </c>
      <c r="I1935" t="s">
        <v>615</v>
      </c>
      <c r="J1935" t="s">
        <v>613</v>
      </c>
      <c r="K1935">
        <v>680026</v>
      </c>
      <c r="L1935" t="s">
        <v>551</v>
      </c>
    </row>
    <row r="1936" spans="1:12" x14ac:dyDescent="0.3">
      <c r="A1936" t="s">
        <v>2551</v>
      </c>
      <c r="B1936">
        <v>183</v>
      </c>
      <c r="C1936" t="s">
        <v>249</v>
      </c>
      <c r="D1936" t="s">
        <v>589</v>
      </c>
      <c r="E1936">
        <v>27568</v>
      </c>
      <c r="F1936">
        <v>9105</v>
      </c>
      <c r="G1936">
        <v>35332</v>
      </c>
      <c r="H1936" s="3">
        <v>43093</v>
      </c>
      <c r="I1936" t="s">
        <v>617</v>
      </c>
      <c r="J1936" t="s">
        <v>613</v>
      </c>
      <c r="K1936">
        <v>910182</v>
      </c>
      <c r="L1936" t="s">
        <v>257</v>
      </c>
    </row>
    <row r="1937" spans="1:12" x14ac:dyDescent="0.3">
      <c r="A1937" t="s">
        <v>2552</v>
      </c>
      <c r="B1937">
        <v>538</v>
      </c>
      <c r="C1937" t="s">
        <v>502</v>
      </c>
      <c r="D1937" t="s">
        <v>589</v>
      </c>
      <c r="E1937">
        <v>34494</v>
      </c>
      <c r="F1937">
        <v>33501</v>
      </c>
      <c r="G1937">
        <v>41873</v>
      </c>
      <c r="H1937" s="3">
        <v>44962</v>
      </c>
      <c r="I1937" t="s">
        <v>612</v>
      </c>
      <c r="J1937" t="s">
        <v>613</v>
      </c>
      <c r="K1937">
        <v>610198</v>
      </c>
      <c r="L1937" t="s">
        <v>504</v>
      </c>
    </row>
    <row r="1938" spans="1:12" x14ac:dyDescent="0.3">
      <c r="A1938" t="s">
        <v>2553</v>
      </c>
      <c r="B1938">
        <v>318</v>
      </c>
      <c r="C1938" t="s">
        <v>523</v>
      </c>
      <c r="D1938" t="s">
        <v>573</v>
      </c>
      <c r="E1938">
        <v>14616</v>
      </c>
      <c r="F1938">
        <v>29376</v>
      </c>
      <c r="G1938">
        <v>19340</v>
      </c>
      <c r="H1938" s="3">
        <v>44478</v>
      </c>
      <c r="I1938" t="s">
        <v>615</v>
      </c>
      <c r="J1938" t="s">
        <v>613</v>
      </c>
      <c r="K1938">
        <v>800018</v>
      </c>
      <c r="L1938" t="s">
        <v>526</v>
      </c>
    </row>
    <row r="1939" spans="1:12" x14ac:dyDescent="0.3">
      <c r="A1939" t="s">
        <v>2554</v>
      </c>
      <c r="B1939">
        <v>774</v>
      </c>
      <c r="C1939" t="s">
        <v>523</v>
      </c>
      <c r="D1939" t="s">
        <v>573</v>
      </c>
      <c r="E1939">
        <v>8291</v>
      </c>
      <c r="F1939">
        <v>18116</v>
      </c>
      <c r="G1939">
        <v>33347</v>
      </c>
      <c r="H1939" s="3">
        <v>44345</v>
      </c>
      <c r="I1939" t="s">
        <v>615</v>
      </c>
      <c r="J1939" t="s">
        <v>619</v>
      </c>
      <c r="K1939">
        <v>800018</v>
      </c>
      <c r="L1939" t="s">
        <v>526</v>
      </c>
    </row>
    <row r="1940" spans="1:12" x14ac:dyDescent="0.3">
      <c r="A1940" t="s">
        <v>2555</v>
      </c>
      <c r="B1940">
        <v>427</v>
      </c>
      <c r="C1940" t="s">
        <v>523</v>
      </c>
      <c r="D1940" t="s">
        <v>583</v>
      </c>
      <c r="E1940">
        <v>38822</v>
      </c>
      <c r="F1940">
        <v>23560</v>
      </c>
      <c r="G1940">
        <v>8376</v>
      </c>
      <c r="H1940" s="3">
        <v>45246</v>
      </c>
      <c r="I1940" t="s">
        <v>615</v>
      </c>
      <c r="J1940" t="s">
        <v>619</v>
      </c>
      <c r="K1940">
        <v>800018</v>
      </c>
      <c r="L1940" t="s">
        <v>526</v>
      </c>
    </row>
    <row r="1941" spans="1:12" x14ac:dyDescent="0.3">
      <c r="A1941" t="s">
        <v>2556</v>
      </c>
      <c r="B1941">
        <v>492</v>
      </c>
      <c r="C1941" t="s">
        <v>350</v>
      </c>
      <c r="D1941" t="s">
        <v>573</v>
      </c>
      <c r="E1941">
        <v>25386</v>
      </c>
      <c r="F1941">
        <v>10557</v>
      </c>
      <c r="G1941">
        <v>38510</v>
      </c>
      <c r="H1941" s="3">
        <v>44299</v>
      </c>
      <c r="I1941" t="s">
        <v>612</v>
      </c>
      <c r="J1941" t="s">
        <v>619</v>
      </c>
      <c r="K1941">
        <v>700013</v>
      </c>
      <c r="L1941" t="s">
        <v>351</v>
      </c>
    </row>
    <row r="1942" spans="1:12" x14ac:dyDescent="0.3">
      <c r="A1942" t="s">
        <v>2557</v>
      </c>
      <c r="B1942">
        <v>320</v>
      </c>
      <c r="C1942" t="s">
        <v>310</v>
      </c>
      <c r="D1942" t="s">
        <v>589</v>
      </c>
      <c r="E1942">
        <v>33156</v>
      </c>
      <c r="F1942">
        <v>24199</v>
      </c>
      <c r="G1942">
        <v>18260</v>
      </c>
      <c r="H1942" s="3">
        <v>43056</v>
      </c>
      <c r="I1942" t="s">
        <v>612</v>
      </c>
      <c r="J1942" t="s">
        <v>619</v>
      </c>
      <c r="K1942">
        <v>140056</v>
      </c>
      <c r="L1942" t="s">
        <v>312</v>
      </c>
    </row>
    <row r="1943" spans="1:12" x14ac:dyDescent="0.3">
      <c r="A1943" t="s">
        <v>2558</v>
      </c>
      <c r="B1943">
        <v>450</v>
      </c>
      <c r="C1943" t="s">
        <v>246</v>
      </c>
      <c r="D1943" t="s">
        <v>573</v>
      </c>
      <c r="E1943">
        <v>47370</v>
      </c>
      <c r="F1943">
        <v>26388</v>
      </c>
      <c r="G1943">
        <v>2013</v>
      </c>
      <c r="H1943" s="3">
        <v>42024</v>
      </c>
      <c r="I1943" t="s">
        <v>615</v>
      </c>
      <c r="J1943" t="s">
        <v>613</v>
      </c>
      <c r="K1943">
        <v>110159</v>
      </c>
      <c r="L1943" t="s">
        <v>248</v>
      </c>
    </row>
    <row r="1944" spans="1:12" x14ac:dyDescent="0.3">
      <c r="A1944" t="s">
        <v>2559</v>
      </c>
      <c r="B1944">
        <v>55</v>
      </c>
      <c r="C1944" t="s">
        <v>265</v>
      </c>
      <c r="D1944" t="s">
        <v>579</v>
      </c>
      <c r="E1944">
        <v>7188</v>
      </c>
      <c r="F1944">
        <v>12878</v>
      </c>
      <c r="G1944">
        <v>38410</v>
      </c>
      <c r="H1944" s="3">
        <v>45227</v>
      </c>
      <c r="I1944" t="s">
        <v>612</v>
      </c>
      <c r="J1944" t="s">
        <v>619</v>
      </c>
      <c r="K1944">
        <v>30179</v>
      </c>
      <c r="L1944" t="s">
        <v>272</v>
      </c>
    </row>
    <row r="1945" spans="1:12" x14ac:dyDescent="0.3">
      <c r="A1945" t="s">
        <v>2560</v>
      </c>
      <c r="B1945">
        <v>306</v>
      </c>
      <c r="C1945" t="s">
        <v>350</v>
      </c>
      <c r="D1945" t="s">
        <v>589</v>
      </c>
      <c r="E1945">
        <v>34436</v>
      </c>
      <c r="F1945">
        <v>49600</v>
      </c>
      <c r="G1945">
        <v>37827</v>
      </c>
      <c r="H1945" s="3">
        <v>43477</v>
      </c>
      <c r="I1945" t="s">
        <v>612</v>
      </c>
      <c r="J1945" t="s">
        <v>613</v>
      </c>
      <c r="K1945">
        <v>700013</v>
      </c>
      <c r="L1945" t="s">
        <v>351</v>
      </c>
    </row>
    <row r="1946" spans="1:12" x14ac:dyDescent="0.3">
      <c r="A1946" t="s">
        <v>2561</v>
      </c>
      <c r="B1946">
        <v>648</v>
      </c>
      <c r="C1946" t="s">
        <v>265</v>
      </c>
      <c r="D1946" t="s">
        <v>573</v>
      </c>
      <c r="E1946">
        <v>41629</v>
      </c>
      <c r="F1946">
        <v>22823</v>
      </c>
      <c r="G1946">
        <v>25216</v>
      </c>
      <c r="H1946" s="3">
        <v>44468</v>
      </c>
      <c r="I1946" t="s">
        <v>615</v>
      </c>
      <c r="J1946" t="s">
        <v>619</v>
      </c>
      <c r="K1946">
        <v>30179</v>
      </c>
      <c r="L1946" t="s">
        <v>272</v>
      </c>
    </row>
    <row r="1947" spans="1:12" x14ac:dyDescent="0.3">
      <c r="A1947" t="s">
        <v>2562</v>
      </c>
      <c r="B1947">
        <v>788</v>
      </c>
      <c r="C1947" t="s">
        <v>481</v>
      </c>
      <c r="D1947" t="s">
        <v>573</v>
      </c>
      <c r="E1947">
        <v>41004</v>
      </c>
      <c r="F1947">
        <v>27911</v>
      </c>
      <c r="G1947">
        <v>43208</v>
      </c>
      <c r="H1947" s="3">
        <v>43105</v>
      </c>
      <c r="I1947" t="s">
        <v>612</v>
      </c>
      <c r="J1947" t="s">
        <v>619</v>
      </c>
      <c r="K1947">
        <v>1050013</v>
      </c>
      <c r="L1947" t="s">
        <v>482</v>
      </c>
    </row>
    <row r="1948" spans="1:12" x14ac:dyDescent="0.3">
      <c r="A1948" t="s">
        <v>2563</v>
      </c>
      <c r="B1948">
        <v>822</v>
      </c>
      <c r="C1948" t="s">
        <v>481</v>
      </c>
      <c r="D1948" t="s">
        <v>573</v>
      </c>
      <c r="E1948">
        <v>36872</v>
      </c>
      <c r="F1948">
        <v>42797</v>
      </c>
      <c r="G1948">
        <v>15787</v>
      </c>
      <c r="H1948" s="3">
        <v>42376</v>
      </c>
      <c r="I1948" t="s">
        <v>624</v>
      </c>
      <c r="J1948" t="s">
        <v>613</v>
      </c>
      <c r="K1948">
        <v>1050013</v>
      </c>
      <c r="L1948" t="s">
        <v>482</v>
      </c>
    </row>
    <row r="1949" spans="1:12" x14ac:dyDescent="0.3">
      <c r="A1949" t="s">
        <v>2564</v>
      </c>
      <c r="B1949">
        <v>789</v>
      </c>
      <c r="C1949" t="s">
        <v>258</v>
      </c>
      <c r="D1949" t="s">
        <v>589</v>
      </c>
      <c r="E1949">
        <v>13980</v>
      </c>
      <c r="F1949">
        <v>21703</v>
      </c>
      <c r="G1949">
        <v>36775</v>
      </c>
      <c r="H1949" s="3">
        <v>42021</v>
      </c>
      <c r="I1949" t="s">
        <v>615</v>
      </c>
      <c r="J1949" t="s">
        <v>619</v>
      </c>
      <c r="K1949">
        <v>250029</v>
      </c>
      <c r="L1949" t="s">
        <v>264</v>
      </c>
    </row>
    <row r="1950" spans="1:12" x14ac:dyDescent="0.3">
      <c r="A1950" t="s">
        <v>2565</v>
      </c>
      <c r="B1950">
        <v>887</v>
      </c>
      <c r="C1950" t="s">
        <v>265</v>
      </c>
      <c r="D1950" t="s">
        <v>573</v>
      </c>
      <c r="E1950">
        <v>39668</v>
      </c>
      <c r="F1950">
        <v>13138</v>
      </c>
      <c r="G1950">
        <v>32790</v>
      </c>
      <c r="H1950" s="3">
        <v>44343</v>
      </c>
      <c r="I1950" t="s">
        <v>612</v>
      </c>
      <c r="J1950" t="s">
        <v>613</v>
      </c>
      <c r="K1950">
        <v>30179</v>
      </c>
      <c r="L1950" t="s">
        <v>272</v>
      </c>
    </row>
    <row r="1951" spans="1:12" x14ac:dyDescent="0.3">
      <c r="A1951" t="s">
        <v>2566</v>
      </c>
      <c r="B1951">
        <v>569</v>
      </c>
      <c r="C1951" t="s">
        <v>258</v>
      </c>
      <c r="D1951" t="s">
        <v>589</v>
      </c>
      <c r="E1951">
        <v>35515</v>
      </c>
      <c r="F1951">
        <v>37605</v>
      </c>
      <c r="G1951">
        <v>16215</v>
      </c>
      <c r="H1951" s="3">
        <v>43877</v>
      </c>
      <c r="I1951" t="s">
        <v>624</v>
      </c>
      <c r="J1951" t="s">
        <v>619</v>
      </c>
      <c r="K1951">
        <v>250029</v>
      </c>
      <c r="L1951" t="s">
        <v>264</v>
      </c>
    </row>
    <row r="1952" spans="1:12" x14ac:dyDescent="0.3">
      <c r="A1952" t="s">
        <v>2567</v>
      </c>
      <c r="B1952">
        <v>77</v>
      </c>
      <c r="C1952" t="s">
        <v>265</v>
      </c>
      <c r="D1952" t="s">
        <v>573</v>
      </c>
      <c r="E1952">
        <v>48826</v>
      </c>
      <c r="F1952">
        <v>32301</v>
      </c>
      <c r="G1952">
        <v>9463</v>
      </c>
      <c r="H1952" s="3">
        <v>45191</v>
      </c>
      <c r="I1952" t="s">
        <v>624</v>
      </c>
      <c r="J1952" t="s">
        <v>619</v>
      </c>
      <c r="K1952">
        <v>30179</v>
      </c>
      <c r="L1952" t="s">
        <v>272</v>
      </c>
    </row>
    <row r="1953" spans="1:12" x14ac:dyDescent="0.3">
      <c r="A1953" t="s">
        <v>2568</v>
      </c>
      <c r="B1953">
        <v>805</v>
      </c>
      <c r="C1953" t="s">
        <v>391</v>
      </c>
      <c r="D1953" t="s">
        <v>583</v>
      </c>
      <c r="E1953">
        <v>11832</v>
      </c>
      <c r="F1953">
        <v>9668</v>
      </c>
      <c r="G1953">
        <v>15075</v>
      </c>
      <c r="H1953" s="3">
        <v>42963</v>
      </c>
      <c r="I1953" t="s">
        <v>612</v>
      </c>
      <c r="J1953" t="s">
        <v>619</v>
      </c>
      <c r="K1953">
        <v>730084</v>
      </c>
      <c r="L1953" t="s">
        <v>393</v>
      </c>
    </row>
    <row r="1954" spans="1:12" x14ac:dyDescent="0.3">
      <c r="A1954" t="s">
        <v>2569</v>
      </c>
      <c r="B1954">
        <v>930</v>
      </c>
      <c r="C1954" t="s">
        <v>249</v>
      </c>
      <c r="D1954" t="s">
        <v>573</v>
      </c>
      <c r="E1954">
        <v>42223</v>
      </c>
      <c r="F1954">
        <v>33629</v>
      </c>
      <c r="G1954">
        <v>40257</v>
      </c>
      <c r="H1954" s="3">
        <v>42302</v>
      </c>
      <c r="I1954" t="s">
        <v>624</v>
      </c>
      <c r="J1954" t="s">
        <v>613</v>
      </c>
      <c r="K1954">
        <v>910182</v>
      </c>
      <c r="L1954" t="s">
        <v>257</v>
      </c>
    </row>
    <row r="1955" spans="1:12" x14ac:dyDescent="0.3">
      <c r="A1955" t="s">
        <v>2570</v>
      </c>
      <c r="B1955">
        <v>192</v>
      </c>
      <c r="C1955" t="s">
        <v>350</v>
      </c>
      <c r="D1955" t="s">
        <v>589</v>
      </c>
      <c r="E1955">
        <v>37303</v>
      </c>
      <c r="F1955">
        <v>28541</v>
      </c>
      <c r="G1955">
        <v>42571</v>
      </c>
      <c r="H1955" s="3">
        <v>42595</v>
      </c>
      <c r="I1955" t="s">
        <v>615</v>
      </c>
      <c r="J1955" t="s">
        <v>613</v>
      </c>
      <c r="K1955">
        <v>700013</v>
      </c>
      <c r="L1955" t="s">
        <v>351</v>
      </c>
    </row>
    <row r="1956" spans="1:12" x14ac:dyDescent="0.3">
      <c r="A1956" t="s">
        <v>2571</v>
      </c>
      <c r="B1956">
        <v>288</v>
      </c>
      <c r="C1956" t="s">
        <v>409</v>
      </c>
      <c r="D1956" t="s">
        <v>589</v>
      </c>
      <c r="E1956">
        <v>49636</v>
      </c>
      <c r="F1956">
        <v>46221</v>
      </c>
      <c r="G1956">
        <v>1927</v>
      </c>
      <c r="H1956" s="3">
        <v>43959</v>
      </c>
      <c r="I1956" t="s">
        <v>615</v>
      </c>
      <c r="J1956" t="s">
        <v>613</v>
      </c>
      <c r="K1956">
        <v>1030063</v>
      </c>
      <c r="L1956" t="s">
        <v>411</v>
      </c>
    </row>
    <row r="1957" spans="1:12" x14ac:dyDescent="0.3">
      <c r="A1957" t="s">
        <v>2572</v>
      </c>
      <c r="B1957">
        <v>664</v>
      </c>
      <c r="C1957" t="s">
        <v>471</v>
      </c>
      <c r="D1957" t="s">
        <v>589</v>
      </c>
      <c r="E1957">
        <v>38166</v>
      </c>
      <c r="F1957">
        <v>10632</v>
      </c>
      <c r="G1957">
        <v>35048</v>
      </c>
      <c r="H1957" s="3">
        <v>45228</v>
      </c>
      <c r="I1957" t="s">
        <v>612</v>
      </c>
      <c r="J1957" t="s">
        <v>613</v>
      </c>
      <c r="K1957">
        <v>570241</v>
      </c>
      <c r="L1957" t="s">
        <v>477</v>
      </c>
    </row>
    <row r="1958" spans="1:12" x14ac:dyDescent="0.3">
      <c r="A1958" t="s">
        <v>2573</v>
      </c>
      <c r="B1958">
        <v>403</v>
      </c>
      <c r="C1958" t="s">
        <v>350</v>
      </c>
      <c r="D1958" t="s">
        <v>573</v>
      </c>
      <c r="E1958">
        <v>42729</v>
      </c>
      <c r="F1958">
        <v>17938</v>
      </c>
      <c r="G1958">
        <v>8990</v>
      </c>
      <c r="H1958" s="3">
        <v>43184</v>
      </c>
      <c r="I1958" t="s">
        <v>612</v>
      </c>
      <c r="J1958" t="s">
        <v>619</v>
      </c>
      <c r="K1958">
        <v>700013</v>
      </c>
      <c r="L1958" t="s">
        <v>351</v>
      </c>
    </row>
    <row r="1959" spans="1:12" x14ac:dyDescent="0.3">
      <c r="A1959" t="s">
        <v>2574</v>
      </c>
      <c r="B1959">
        <v>302</v>
      </c>
      <c r="C1959" t="s">
        <v>265</v>
      </c>
      <c r="D1959" t="s">
        <v>573</v>
      </c>
      <c r="E1959">
        <v>14926</v>
      </c>
      <c r="F1959">
        <v>11622</v>
      </c>
      <c r="G1959">
        <v>17020</v>
      </c>
      <c r="H1959" s="3">
        <v>43307</v>
      </c>
      <c r="I1959" t="s">
        <v>617</v>
      </c>
      <c r="J1959" t="s">
        <v>619</v>
      </c>
      <c r="K1959">
        <v>30179</v>
      </c>
      <c r="L1959" t="s">
        <v>272</v>
      </c>
    </row>
    <row r="1960" spans="1:12" x14ac:dyDescent="0.3">
      <c r="A1960" t="s">
        <v>2575</v>
      </c>
      <c r="B1960">
        <v>437</v>
      </c>
      <c r="C1960" t="s">
        <v>350</v>
      </c>
      <c r="D1960" t="s">
        <v>596</v>
      </c>
      <c r="E1960">
        <v>7671</v>
      </c>
      <c r="F1960">
        <v>8793</v>
      </c>
      <c r="G1960">
        <v>22456</v>
      </c>
      <c r="H1960" s="3">
        <v>44282</v>
      </c>
      <c r="I1960" t="s">
        <v>615</v>
      </c>
      <c r="J1960" t="s">
        <v>613</v>
      </c>
      <c r="K1960">
        <v>700013</v>
      </c>
      <c r="L1960" t="s">
        <v>351</v>
      </c>
    </row>
    <row r="1961" spans="1:12" x14ac:dyDescent="0.3">
      <c r="A1961" t="s">
        <v>2576</v>
      </c>
      <c r="B1961">
        <v>117</v>
      </c>
      <c r="C1961" t="s">
        <v>265</v>
      </c>
      <c r="D1961" t="s">
        <v>573</v>
      </c>
      <c r="E1961">
        <v>27185</v>
      </c>
      <c r="F1961">
        <v>41289</v>
      </c>
      <c r="G1961">
        <v>14591</v>
      </c>
      <c r="H1961" s="3">
        <v>44675</v>
      </c>
      <c r="I1961" t="s">
        <v>615</v>
      </c>
      <c r="J1961" t="s">
        <v>613</v>
      </c>
      <c r="K1961">
        <v>30179</v>
      </c>
      <c r="L1961" t="s">
        <v>272</v>
      </c>
    </row>
    <row r="1962" spans="1:12" x14ac:dyDescent="0.3">
      <c r="A1962" t="s">
        <v>2577</v>
      </c>
      <c r="B1962">
        <v>668</v>
      </c>
      <c r="C1962" t="s">
        <v>354</v>
      </c>
      <c r="D1962" t="s">
        <v>573</v>
      </c>
      <c r="E1962">
        <v>12413</v>
      </c>
      <c r="F1962">
        <v>25546</v>
      </c>
      <c r="G1962">
        <v>43542</v>
      </c>
      <c r="H1962" s="3">
        <v>43116</v>
      </c>
      <c r="I1962" t="s">
        <v>615</v>
      </c>
      <c r="J1962" t="s">
        <v>619</v>
      </c>
      <c r="K1962">
        <v>70364</v>
      </c>
      <c r="L1962" t="s">
        <v>356</v>
      </c>
    </row>
    <row r="1963" spans="1:12" x14ac:dyDescent="0.3">
      <c r="A1963" t="s">
        <v>2578</v>
      </c>
      <c r="B1963">
        <v>286</v>
      </c>
      <c r="C1963" t="s">
        <v>303</v>
      </c>
      <c r="D1963" t="s">
        <v>573</v>
      </c>
      <c r="E1963">
        <v>21900</v>
      </c>
      <c r="F1963">
        <v>9733</v>
      </c>
      <c r="G1963">
        <v>24067</v>
      </c>
      <c r="H1963" s="3">
        <v>42248</v>
      </c>
      <c r="I1963" t="s">
        <v>612</v>
      </c>
      <c r="J1963" t="s">
        <v>619</v>
      </c>
      <c r="K1963">
        <v>60004</v>
      </c>
      <c r="L1963" t="s">
        <v>305</v>
      </c>
    </row>
    <row r="1964" spans="1:12" x14ac:dyDescent="0.3">
      <c r="A1964" t="s">
        <v>2579</v>
      </c>
      <c r="B1964">
        <v>618</v>
      </c>
      <c r="C1964" t="s">
        <v>249</v>
      </c>
      <c r="D1964" t="s">
        <v>587</v>
      </c>
      <c r="E1964">
        <v>21864</v>
      </c>
      <c r="F1964">
        <v>49294</v>
      </c>
      <c r="G1964">
        <v>26162</v>
      </c>
      <c r="H1964" s="3">
        <v>42106</v>
      </c>
      <c r="I1964" t="s">
        <v>612</v>
      </c>
      <c r="J1964" t="s">
        <v>613</v>
      </c>
      <c r="K1964">
        <v>910182</v>
      </c>
      <c r="L1964" t="s">
        <v>257</v>
      </c>
    </row>
    <row r="1965" spans="1:12" x14ac:dyDescent="0.3">
      <c r="A1965" t="s">
        <v>2580</v>
      </c>
      <c r="B1965">
        <v>828</v>
      </c>
      <c r="C1965" t="s">
        <v>310</v>
      </c>
      <c r="D1965" t="s">
        <v>573</v>
      </c>
      <c r="E1965">
        <v>18735</v>
      </c>
      <c r="F1965">
        <v>15451</v>
      </c>
      <c r="G1965">
        <v>15920</v>
      </c>
      <c r="H1965" s="3">
        <v>44728</v>
      </c>
      <c r="I1965" t="s">
        <v>612</v>
      </c>
      <c r="J1965" t="s">
        <v>619</v>
      </c>
      <c r="K1965">
        <v>140056</v>
      </c>
      <c r="L1965" t="s">
        <v>312</v>
      </c>
    </row>
    <row r="1966" spans="1:12" x14ac:dyDescent="0.3">
      <c r="A1966" t="s">
        <v>2581</v>
      </c>
      <c r="B1966">
        <v>870</v>
      </c>
      <c r="C1966" t="s">
        <v>422</v>
      </c>
      <c r="D1966" t="s">
        <v>589</v>
      </c>
      <c r="E1966">
        <v>11921</v>
      </c>
      <c r="F1966">
        <v>36238</v>
      </c>
      <c r="G1966">
        <v>40088</v>
      </c>
      <c r="H1966" s="3">
        <v>43599</v>
      </c>
      <c r="I1966" t="s">
        <v>612</v>
      </c>
      <c r="J1966" t="s">
        <v>619</v>
      </c>
      <c r="K1966">
        <v>120676</v>
      </c>
      <c r="L1966" t="s">
        <v>423</v>
      </c>
    </row>
    <row r="1967" spans="1:12" x14ac:dyDescent="0.3">
      <c r="A1967" t="s">
        <v>2582</v>
      </c>
      <c r="B1967">
        <v>732</v>
      </c>
      <c r="C1967" t="s">
        <v>468</v>
      </c>
      <c r="D1967" t="s">
        <v>573</v>
      </c>
      <c r="E1967">
        <v>19937</v>
      </c>
      <c r="F1967">
        <v>40110</v>
      </c>
      <c r="G1967">
        <v>36940</v>
      </c>
      <c r="H1967" s="3">
        <v>42400</v>
      </c>
      <c r="I1967" t="s">
        <v>612</v>
      </c>
      <c r="J1967" t="s">
        <v>619</v>
      </c>
      <c r="K1967">
        <v>630081</v>
      </c>
      <c r="L1967" t="s">
        <v>470</v>
      </c>
    </row>
    <row r="1968" spans="1:12" x14ac:dyDescent="0.3">
      <c r="A1968" t="s">
        <v>2583</v>
      </c>
      <c r="B1968">
        <v>58</v>
      </c>
      <c r="C1968" t="s">
        <v>251</v>
      </c>
      <c r="D1968" t="s">
        <v>598</v>
      </c>
      <c r="E1968">
        <v>30214</v>
      </c>
      <c r="F1968">
        <v>15555</v>
      </c>
      <c r="G1968">
        <v>27032</v>
      </c>
      <c r="H1968" s="3">
        <v>42466</v>
      </c>
      <c r="I1968" t="s">
        <v>615</v>
      </c>
      <c r="J1968" t="s">
        <v>619</v>
      </c>
      <c r="K1968">
        <v>10068</v>
      </c>
      <c r="L1968" t="s">
        <v>319</v>
      </c>
    </row>
    <row r="1969" spans="1:12" x14ac:dyDescent="0.3">
      <c r="A1969" t="s">
        <v>2584</v>
      </c>
      <c r="B1969">
        <v>729</v>
      </c>
      <c r="C1969" t="s">
        <v>344</v>
      </c>
      <c r="D1969" t="s">
        <v>573</v>
      </c>
      <c r="E1969">
        <v>14598</v>
      </c>
      <c r="F1969">
        <v>6828</v>
      </c>
      <c r="G1969">
        <v>34883</v>
      </c>
      <c r="H1969" s="3">
        <v>45186</v>
      </c>
      <c r="I1969" t="s">
        <v>612</v>
      </c>
      <c r="J1969" t="s">
        <v>619</v>
      </c>
      <c r="K1969">
        <v>910020</v>
      </c>
      <c r="L1969" t="s">
        <v>346</v>
      </c>
    </row>
    <row r="1970" spans="1:12" x14ac:dyDescent="0.3">
      <c r="A1970" t="s">
        <v>2585</v>
      </c>
      <c r="B1970">
        <v>924</v>
      </c>
      <c r="C1970" t="s">
        <v>251</v>
      </c>
      <c r="D1970" t="s">
        <v>583</v>
      </c>
      <c r="E1970">
        <v>36775</v>
      </c>
      <c r="F1970">
        <v>32087</v>
      </c>
      <c r="G1970">
        <v>13802</v>
      </c>
      <c r="H1970" s="3">
        <v>42236</v>
      </c>
      <c r="I1970" t="s">
        <v>615</v>
      </c>
      <c r="J1970" t="s">
        <v>613</v>
      </c>
      <c r="K1970">
        <v>10068</v>
      </c>
      <c r="L1970" t="s">
        <v>319</v>
      </c>
    </row>
    <row r="1971" spans="1:12" x14ac:dyDescent="0.3">
      <c r="A1971" t="s">
        <v>2586</v>
      </c>
      <c r="B1971">
        <v>310</v>
      </c>
      <c r="C1971" t="s">
        <v>481</v>
      </c>
      <c r="D1971" t="s">
        <v>573</v>
      </c>
      <c r="E1971">
        <v>46165</v>
      </c>
      <c r="F1971">
        <v>43379</v>
      </c>
      <c r="G1971">
        <v>42623</v>
      </c>
      <c r="H1971" s="3">
        <v>44566</v>
      </c>
      <c r="I1971" t="s">
        <v>612</v>
      </c>
      <c r="J1971" t="s">
        <v>619</v>
      </c>
      <c r="K1971">
        <v>1050013</v>
      </c>
      <c r="L1971" t="s">
        <v>482</v>
      </c>
    </row>
    <row r="1972" spans="1:12" x14ac:dyDescent="0.3">
      <c r="A1972" t="s">
        <v>2587</v>
      </c>
      <c r="B1972">
        <v>590</v>
      </c>
      <c r="C1972" t="s">
        <v>249</v>
      </c>
      <c r="D1972" t="s">
        <v>592</v>
      </c>
      <c r="E1972">
        <v>45080</v>
      </c>
      <c r="F1972">
        <v>6466</v>
      </c>
      <c r="G1972">
        <v>41058</v>
      </c>
      <c r="H1972" s="3">
        <v>42767</v>
      </c>
      <c r="I1972" t="s">
        <v>624</v>
      </c>
      <c r="J1972" t="s">
        <v>613</v>
      </c>
      <c r="K1972">
        <v>910182</v>
      </c>
      <c r="L1972" t="s">
        <v>257</v>
      </c>
    </row>
    <row r="1973" spans="1:12" x14ac:dyDescent="0.3">
      <c r="A1973" t="s">
        <v>2588</v>
      </c>
      <c r="B1973">
        <v>295</v>
      </c>
      <c r="C1973" t="s">
        <v>386</v>
      </c>
      <c r="D1973" t="s">
        <v>589</v>
      </c>
      <c r="E1973">
        <v>41907</v>
      </c>
      <c r="F1973">
        <v>33684</v>
      </c>
      <c r="G1973">
        <v>29790</v>
      </c>
      <c r="H1973" s="3">
        <v>45251</v>
      </c>
      <c r="I1973" t="s">
        <v>612</v>
      </c>
      <c r="J1973" t="s">
        <v>619</v>
      </c>
      <c r="K1973">
        <v>1110166</v>
      </c>
      <c r="L1973" t="s">
        <v>389</v>
      </c>
    </row>
    <row r="1974" spans="1:12" x14ac:dyDescent="0.3">
      <c r="A1974" t="s">
        <v>2589</v>
      </c>
      <c r="B1974">
        <v>49</v>
      </c>
      <c r="C1974" t="s">
        <v>523</v>
      </c>
      <c r="D1974" t="s">
        <v>589</v>
      </c>
      <c r="E1974">
        <v>22714</v>
      </c>
      <c r="F1974">
        <v>24166</v>
      </c>
      <c r="G1974">
        <v>4265</v>
      </c>
      <c r="H1974" s="3">
        <v>42061</v>
      </c>
      <c r="I1974" t="s">
        <v>615</v>
      </c>
      <c r="J1974" t="s">
        <v>613</v>
      </c>
      <c r="K1974">
        <v>800018</v>
      </c>
      <c r="L1974" t="s">
        <v>526</v>
      </c>
    </row>
    <row r="1975" spans="1:12" x14ac:dyDescent="0.3">
      <c r="A1975" t="s">
        <v>2590</v>
      </c>
      <c r="B1975">
        <v>944</v>
      </c>
      <c r="C1975" t="s">
        <v>310</v>
      </c>
      <c r="D1975" t="s">
        <v>573</v>
      </c>
      <c r="E1975">
        <v>19524</v>
      </c>
      <c r="F1975">
        <v>35849</v>
      </c>
      <c r="G1975">
        <v>1812</v>
      </c>
      <c r="H1975" s="3">
        <v>44794</v>
      </c>
      <c r="I1975" t="s">
        <v>612</v>
      </c>
      <c r="J1975" t="s">
        <v>619</v>
      </c>
      <c r="K1975">
        <v>140056</v>
      </c>
      <c r="L1975" t="s">
        <v>312</v>
      </c>
    </row>
    <row r="1976" spans="1:12" x14ac:dyDescent="0.3">
      <c r="A1976" t="s">
        <v>2591</v>
      </c>
      <c r="B1976">
        <v>544</v>
      </c>
      <c r="C1976" t="s">
        <v>386</v>
      </c>
      <c r="D1976" t="s">
        <v>573</v>
      </c>
      <c r="E1976">
        <v>14983</v>
      </c>
      <c r="F1976">
        <v>46751</v>
      </c>
      <c r="G1976">
        <v>8902</v>
      </c>
      <c r="H1976" s="3">
        <v>44880</v>
      </c>
      <c r="I1976" t="s">
        <v>612</v>
      </c>
      <c r="J1976" t="s">
        <v>613</v>
      </c>
      <c r="K1976">
        <v>1110166</v>
      </c>
      <c r="L1976" t="s">
        <v>389</v>
      </c>
    </row>
    <row r="1977" spans="1:12" x14ac:dyDescent="0.3">
      <c r="A1977" t="s">
        <v>2592</v>
      </c>
      <c r="B1977">
        <v>861</v>
      </c>
      <c r="C1977" t="s">
        <v>344</v>
      </c>
      <c r="D1977" t="s">
        <v>573</v>
      </c>
      <c r="E1977">
        <v>2275</v>
      </c>
      <c r="F1977">
        <v>13291</v>
      </c>
      <c r="G1977">
        <v>3833</v>
      </c>
      <c r="H1977" s="3">
        <v>44221</v>
      </c>
      <c r="I1977" t="s">
        <v>612</v>
      </c>
      <c r="J1977" t="s">
        <v>619</v>
      </c>
      <c r="K1977">
        <v>910020</v>
      </c>
      <c r="L1977" t="s">
        <v>346</v>
      </c>
    </row>
    <row r="1978" spans="1:12" x14ac:dyDescent="0.3">
      <c r="A1978" t="s">
        <v>2593</v>
      </c>
      <c r="B1978">
        <v>140</v>
      </c>
      <c r="C1978" t="s">
        <v>294</v>
      </c>
      <c r="D1978" t="s">
        <v>598</v>
      </c>
      <c r="E1978">
        <v>42066</v>
      </c>
      <c r="F1978">
        <v>16100</v>
      </c>
      <c r="G1978">
        <v>32996</v>
      </c>
      <c r="H1978" s="3">
        <v>42405</v>
      </c>
      <c r="I1978" t="s">
        <v>624</v>
      </c>
      <c r="J1978" t="s">
        <v>619</v>
      </c>
      <c r="K1978">
        <v>90149</v>
      </c>
      <c r="L1978" t="s">
        <v>296</v>
      </c>
    </row>
    <row r="1979" spans="1:12" x14ac:dyDescent="0.3">
      <c r="A1979" t="s">
        <v>2594</v>
      </c>
      <c r="B1979">
        <v>382</v>
      </c>
      <c r="C1979" t="s">
        <v>243</v>
      </c>
      <c r="D1979" t="s">
        <v>573</v>
      </c>
      <c r="E1979">
        <v>45113</v>
      </c>
      <c r="F1979">
        <v>36053</v>
      </c>
      <c r="G1979">
        <v>4924</v>
      </c>
      <c r="H1979" s="3">
        <v>43728</v>
      </c>
      <c r="I1979" t="s">
        <v>612</v>
      </c>
      <c r="J1979" t="s">
        <v>613</v>
      </c>
      <c r="K1979">
        <v>160051</v>
      </c>
      <c r="L1979" t="s">
        <v>245</v>
      </c>
    </row>
    <row r="1980" spans="1:12" x14ac:dyDescent="0.3">
      <c r="A1980" t="s">
        <v>2595</v>
      </c>
      <c r="B1980">
        <v>842</v>
      </c>
      <c r="C1980" t="s">
        <v>488</v>
      </c>
      <c r="D1980" t="s">
        <v>573</v>
      </c>
      <c r="E1980">
        <v>42975</v>
      </c>
      <c r="F1980">
        <v>45723</v>
      </c>
      <c r="G1980">
        <v>44295</v>
      </c>
      <c r="H1980" s="3">
        <v>43290</v>
      </c>
      <c r="I1980" t="s">
        <v>612</v>
      </c>
      <c r="J1980" t="s">
        <v>613</v>
      </c>
      <c r="K1980">
        <v>740048</v>
      </c>
      <c r="L1980" t="s">
        <v>491</v>
      </c>
    </row>
    <row r="1981" spans="1:12" x14ac:dyDescent="0.3">
      <c r="A1981" t="s">
        <v>2596</v>
      </c>
      <c r="B1981">
        <v>956</v>
      </c>
      <c r="C1981" t="s">
        <v>509</v>
      </c>
      <c r="D1981" t="s">
        <v>583</v>
      </c>
      <c r="E1981">
        <v>17363</v>
      </c>
      <c r="F1981">
        <v>13096</v>
      </c>
      <c r="G1981">
        <v>7317</v>
      </c>
      <c r="H1981" s="3">
        <v>44637</v>
      </c>
      <c r="I1981" t="s">
        <v>624</v>
      </c>
      <c r="J1981" t="s">
        <v>613</v>
      </c>
      <c r="K1981">
        <v>520376</v>
      </c>
      <c r="L1981" t="s">
        <v>512</v>
      </c>
    </row>
    <row r="1982" spans="1:12" x14ac:dyDescent="0.3">
      <c r="A1982" t="s">
        <v>2597</v>
      </c>
      <c r="B1982">
        <v>168</v>
      </c>
      <c r="C1982" t="s">
        <v>243</v>
      </c>
      <c r="D1982" t="s">
        <v>589</v>
      </c>
      <c r="E1982">
        <v>26747</v>
      </c>
      <c r="F1982">
        <v>2204</v>
      </c>
      <c r="G1982">
        <v>24864</v>
      </c>
      <c r="H1982" s="3">
        <v>42871</v>
      </c>
      <c r="I1982" t="s">
        <v>615</v>
      </c>
      <c r="J1982" t="s">
        <v>619</v>
      </c>
      <c r="K1982">
        <v>160051</v>
      </c>
      <c r="L1982" t="s">
        <v>245</v>
      </c>
    </row>
    <row r="1983" spans="1:12" x14ac:dyDescent="0.3">
      <c r="A1983" t="s">
        <v>2598</v>
      </c>
      <c r="B1983">
        <v>257</v>
      </c>
      <c r="C1983" t="s">
        <v>422</v>
      </c>
      <c r="D1983" t="s">
        <v>573</v>
      </c>
      <c r="E1983">
        <v>36661</v>
      </c>
      <c r="F1983">
        <v>35351</v>
      </c>
      <c r="G1983">
        <v>43428</v>
      </c>
      <c r="H1983" s="3">
        <v>42799</v>
      </c>
      <c r="I1983" t="s">
        <v>612</v>
      </c>
      <c r="J1983" t="s">
        <v>613</v>
      </c>
      <c r="K1983">
        <v>120676</v>
      </c>
      <c r="L1983" t="s">
        <v>423</v>
      </c>
    </row>
    <row r="1984" spans="1:12" x14ac:dyDescent="0.3">
      <c r="A1984" t="s">
        <v>2599</v>
      </c>
      <c r="B1984">
        <v>4</v>
      </c>
      <c r="C1984" t="s">
        <v>344</v>
      </c>
      <c r="D1984" t="s">
        <v>589</v>
      </c>
      <c r="E1984">
        <v>44029</v>
      </c>
      <c r="F1984">
        <v>14008</v>
      </c>
      <c r="G1984">
        <v>44297</v>
      </c>
      <c r="H1984" s="3">
        <v>42259</v>
      </c>
      <c r="I1984" t="s">
        <v>617</v>
      </c>
      <c r="J1984" t="s">
        <v>613</v>
      </c>
      <c r="K1984">
        <v>910020</v>
      </c>
      <c r="L1984" t="s">
        <v>346</v>
      </c>
    </row>
    <row r="1985" spans="1:12" x14ac:dyDescent="0.3">
      <c r="A1985" t="s">
        <v>2600</v>
      </c>
      <c r="B1985">
        <v>116</v>
      </c>
      <c r="C1985" t="s">
        <v>310</v>
      </c>
      <c r="D1985" t="s">
        <v>573</v>
      </c>
      <c r="E1985">
        <v>36291</v>
      </c>
      <c r="F1985">
        <v>3318</v>
      </c>
      <c r="G1985">
        <v>20025</v>
      </c>
      <c r="H1985" s="3">
        <v>42819</v>
      </c>
      <c r="I1985" t="s">
        <v>612</v>
      </c>
      <c r="J1985" t="s">
        <v>613</v>
      </c>
      <c r="K1985">
        <v>140056</v>
      </c>
      <c r="L1985" t="s">
        <v>312</v>
      </c>
    </row>
    <row r="1986" spans="1:12" x14ac:dyDescent="0.3">
      <c r="A1986" t="s">
        <v>2601</v>
      </c>
      <c r="B1986">
        <v>56</v>
      </c>
      <c r="C1986" t="s">
        <v>243</v>
      </c>
      <c r="D1986" t="s">
        <v>573</v>
      </c>
      <c r="E1986">
        <v>25508</v>
      </c>
      <c r="F1986">
        <v>8669</v>
      </c>
      <c r="G1986">
        <v>40603</v>
      </c>
      <c r="H1986" s="3">
        <v>44986</v>
      </c>
      <c r="I1986" t="s">
        <v>615</v>
      </c>
      <c r="J1986" t="s">
        <v>619</v>
      </c>
      <c r="K1986">
        <v>160051</v>
      </c>
      <c r="L1986" t="s">
        <v>245</v>
      </c>
    </row>
    <row r="1987" spans="1:12" x14ac:dyDescent="0.3">
      <c r="A1987" t="s">
        <v>2602</v>
      </c>
      <c r="B1987">
        <v>643</v>
      </c>
      <c r="C1987" t="s">
        <v>246</v>
      </c>
      <c r="D1987" t="s">
        <v>573</v>
      </c>
      <c r="E1987">
        <v>37331</v>
      </c>
      <c r="F1987">
        <v>45138</v>
      </c>
      <c r="G1987">
        <v>9075</v>
      </c>
      <c r="H1987" s="3">
        <v>44498</v>
      </c>
      <c r="I1987" t="s">
        <v>617</v>
      </c>
      <c r="J1987" t="s">
        <v>619</v>
      </c>
      <c r="K1987">
        <v>110159</v>
      </c>
      <c r="L1987" t="s">
        <v>248</v>
      </c>
    </row>
    <row r="1988" spans="1:12" x14ac:dyDescent="0.3">
      <c r="A1988" t="s">
        <v>2603</v>
      </c>
      <c r="B1988">
        <v>608</v>
      </c>
      <c r="C1988" t="s">
        <v>265</v>
      </c>
      <c r="D1988" t="s">
        <v>573</v>
      </c>
      <c r="E1988">
        <v>47271</v>
      </c>
      <c r="F1988">
        <v>21010</v>
      </c>
      <c r="G1988">
        <v>14799</v>
      </c>
      <c r="H1988" s="3">
        <v>42554</v>
      </c>
      <c r="I1988" t="s">
        <v>615</v>
      </c>
      <c r="J1988" t="s">
        <v>619</v>
      </c>
      <c r="K1988">
        <v>30179</v>
      </c>
      <c r="L1988" t="s">
        <v>272</v>
      </c>
    </row>
    <row r="1989" spans="1:12" x14ac:dyDescent="0.3">
      <c r="A1989" t="s">
        <v>2604</v>
      </c>
      <c r="B1989">
        <v>274</v>
      </c>
      <c r="C1989" t="s">
        <v>324</v>
      </c>
      <c r="D1989" t="s">
        <v>589</v>
      </c>
      <c r="E1989">
        <v>49859</v>
      </c>
      <c r="F1989">
        <v>39954</v>
      </c>
      <c r="G1989">
        <v>29800</v>
      </c>
      <c r="H1989" s="3">
        <v>44778</v>
      </c>
      <c r="I1989" t="s">
        <v>615</v>
      </c>
      <c r="J1989" t="s">
        <v>619</v>
      </c>
      <c r="K1989">
        <v>710002</v>
      </c>
      <c r="L1989" t="s">
        <v>329</v>
      </c>
    </row>
    <row r="1990" spans="1:12" x14ac:dyDescent="0.3">
      <c r="A1990" t="s">
        <v>2605</v>
      </c>
      <c r="B1990">
        <v>658</v>
      </c>
      <c r="C1990" t="s">
        <v>260</v>
      </c>
      <c r="D1990" t="s">
        <v>589</v>
      </c>
      <c r="E1990">
        <v>4565</v>
      </c>
      <c r="F1990">
        <v>44001</v>
      </c>
      <c r="G1990">
        <v>21711</v>
      </c>
      <c r="H1990" s="3">
        <v>44806</v>
      </c>
      <c r="I1990" t="s">
        <v>624</v>
      </c>
      <c r="J1990" t="s">
        <v>613</v>
      </c>
      <c r="K1990">
        <v>230415</v>
      </c>
      <c r="L1990" t="s">
        <v>514</v>
      </c>
    </row>
    <row r="1991" spans="1:12" x14ac:dyDescent="0.3">
      <c r="A1991" t="s">
        <v>2606</v>
      </c>
      <c r="B1991">
        <v>955</v>
      </c>
      <c r="C1991" t="s">
        <v>505</v>
      </c>
      <c r="D1991" t="s">
        <v>583</v>
      </c>
      <c r="E1991">
        <v>4512</v>
      </c>
      <c r="F1991">
        <v>15114</v>
      </c>
      <c r="G1991">
        <v>8890</v>
      </c>
      <c r="H1991" s="3">
        <v>44917</v>
      </c>
      <c r="I1991" t="s">
        <v>615</v>
      </c>
      <c r="J1991" t="s">
        <v>613</v>
      </c>
      <c r="K1991">
        <v>380112</v>
      </c>
      <c r="L1991" t="s">
        <v>507</v>
      </c>
    </row>
    <row r="1992" spans="1:12" x14ac:dyDescent="0.3">
      <c r="A1992" t="s">
        <v>2607</v>
      </c>
      <c r="B1992">
        <v>608</v>
      </c>
      <c r="C1992" t="s">
        <v>432</v>
      </c>
      <c r="D1992" t="s">
        <v>573</v>
      </c>
      <c r="E1992">
        <v>2158</v>
      </c>
      <c r="F1992">
        <v>12800</v>
      </c>
      <c r="G1992">
        <v>37824</v>
      </c>
      <c r="H1992" s="3">
        <v>43660</v>
      </c>
      <c r="I1992" t="s">
        <v>612</v>
      </c>
      <c r="J1992" t="s">
        <v>619</v>
      </c>
      <c r="K1992">
        <v>130067</v>
      </c>
      <c r="L1992" t="s">
        <v>434</v>
      </c>
    </row>
    <row r="1993" spans="1:12" x14ac:dyDescent="0.3">
      <c r="A1993" t="s">
        <v>2608</v>
      </c>
      <c r="B1993">
        <v>64</v>
      </c>
      <c r="C1993" t="s">
        <v>386</v>
      </c>
      <c r="D1993" t="s">
        <v>596</v>
      </c>
      <c r="E1993">
        <v>10575</v>
      </c>
      <c r="F1993">
        <v>8344</v>
      </c>
      <c r="G1993">
        <v>9289</v>
      </c>
      <c r="H1993" s="3">
        <v>43174</v>
      </c>
      <c r="I1993" t="s">
        <v>612</v>
      </c>
      <c r="J1993" t="s">
        <v>613</v>
      </c>
      <c r="K1993">
        <v>1110166</v>
      </c>
      <c r="L1993" t="s">
        <v>389</v>
      </c>
    </row>
    <row r="1994" spans="1:12" x14ac:dyDescent="0.3">
      <c r="A1994" t="s">
        <v>2609</v>
      </c>
      <c r="B1994">
        <v>207</v>
      </c>
      <c r="C1994" t="s">
        <v>233</v>
      </c>
      <c r="D1994" t="s">
        <v>573</v>
      </c>
      <c r="E1994">
        <v>34711</v>
      </c>
      <c r="F1994">
        <v>27539</v>
      </c>
      <c r="G1994">
        <v>20306</v>
      </c>
      <c r="H1994" s="3">
        <v>44416</v>
      </c>
      <c r="I1994" t="s">
        <v>615</v>
      </c>
      <c r="J1994" t="s">
        <v>613</v>
      </c>
      <c r="K1994">
        <v>100186</v>
      </c>
      <c r="L1994" t="s">
        <v>240</v>
      </c>
    </row>
    <row r="1995" spans="1:12" x14ac:dyDescent="0.3">
      <c r="A1995" t="s">
        <v>2610</v>
      </c>
      <c r="B1995">
        <v>209</v>
      </c>
      <c r="C1995" t="s">
        <v>374</v>
      </c>
      <c r="D1995" t="s">
        <v>573</v>
      </c>
      <c r="E1995">
        <v>42903</v>
      </c>
      <c r="F1995">
        <v>36441</v>
      </c>
      <c r="G1995">
        <v>39406</v>
      </c>
      <c r="H1995" s="3">
        <v>43791</v>
      </c>
      <c r="I1995" t="s">
        <v>615</v>
      </c>
      <c r="J1995" t="s">
        <v>613</v>
      </c>
      <c r="K1995">
        <v>1510002</v>
      </c>
      <c r="L1995" t="s">
        <v>380</v>
      </c>
    </row>
    <row r="1996" spans="1:12" x14ac:dyDescent="0.3">
      <c r="A1996" t="s">
        <v>2611</v>
      </c>
      <c r="B1996">
        <v>412</v>
      </c>
      <c r="C1996" t="s">
        <v>265</v>
      </c>
      <c r="D1996" t="s">
        <v>589</v>
      </c>
      <c r="E1996">
        <v>38141</v>
      </c>
      <c r="F1996">
        <v>24739</v>
      </c>
      <c r="G1996">
        <v>42171</v>
      </c>
      <c r="H1996" s="3">
        <v>42580</v>
      </c>
      <c r="I1996" t="s">
        <v>615</v>
      </c>
      <c r="J1996" t="s">
        <v>619</v>
      </c>
      <c r="K1996">
        <v>30179</v>
      </c>
      <c r="L1996" t="s">
        <v>272</v>
      </c>
    </row>
    <row r="1997" spans="1:12" x14ac:dyDescent="0.3">
      <c r="A1997" t="s">
        <v>2612</v>
      </c>
      <c r="B1997">
        <v>68</v>
      </c>
      <c r="C1997" t="s">
        <v>505</v>
      </c>
      <c r="D1997" t="s">
        <v>573</v>
      </c>
      <c r="E1997">
        <v>10313</v>
      </c>
      <c r="F1997">
        <v>49233</v>
      </c>
      <c r="G1997">
        <v>16899</v>
      </c>
      <c r="H1997" s="3">
        <v>43413</v>
      </c>
      <c r="I1997" t="s">
        <v>612</v>
      </c>
      <c r="J1997" t="s">
        <v>613</v>
      </c>
      <c r="K1997">
        <v>380112</v>
      </c>
      <c r="L1997" t="s">
        <v>507</v>
      </c>
    </row>
    <row r="1998" spans="1:12" x14ac:dyDescent="0.3">
      <c r="A1998" t="s">
        <v>2613</v>
      </c>
      <c r="B1998">
        <v>137</v>
      </c>
      <c r="C1998" t="s">
        <v>386</v>
      </c>
      <c r="D1998" t="s">
        <v>573</v>
      </c>
      <c r="E1998">
        <v>11150</v>
      </c>
      <c r="F1998">
        <v>16863</v>
      </c>
      <c r="G1998">
        <v>10392</v>
      </c>
      <c r="H1998" s="3">
        <v>43586</v>
      </c>
      <c r="I1998" t="s">
        <v>612</v>
      </c>
      <c r="J1998" t="s">
        <v>619</v>
      </c>
      <c r="K1998">
        <v>1110166</v>
      </c>
      <c r="L1998" t="s">
        <v>389</v>
      </c>
    </row>
    <row r="1999" spans="1:12" x14ac:dyDescent="0.3">
      <c r="A1999" t="s">
        <v>2614</v>
      </c>
      <c r="B1999">
        <v>512</v>
      </c>
      <c r="C1999" t="s">
        <v>409</v>
      </c>
      <c r="D1999" t="s">
        <v>589</v>
      </c>
      <c r="E1999">
        <v>9011</v>
      </c>
      <c r="F1999">
        <v>17838</v>
      </c>
      <c r="G1999">
        <v>23006</v>
      </c>
      <c r="H1999" s="3">
        <v>43143</v>
      </c>
      <c r="I1999" t="s">
        <v>612</v>
      </c>
      <c r="J1999" t="s">
        <v>613</v>
      </c>
      <c r="K1999">
        <v>1030063</v>
      </c>
      <c r="L1999" t="s">
        <v>411</v>
      </c>
    </row>
    <row r="2000" spans="1:12" x14ac:dyDescent="0.3">
      <c r="A2000" t="s">
        <v>2615</v>
      </c>
      <c r="B2000">
        <v>405</v>
      </c>
      <c r="C2000" t="s">
        <v>251</v>
      </c>
      <c r="D2000" t="s">
        <v>602</v>
      </c>
      <c r="E2000">
        <v>12003</v>
      </c>
      <c r="F2000">
        <v>26645</v>
      </c>
      <c r="G2000">
        <v>39974</v>
      </c>
      <c r="H2000" s="3">
        <v>43980</v>
      </c>
      <c r="I2000" t="s">
        <v>612</v>
      </c>
      <c r="J2000" t="s">
        <v>619</v>
      </c>
      <c r="K2000">
        <v>10068</v>
      </c>
      <c r="L2000" t="s">
        <v>319</v>
      </c>
    </row>
    <row r="2001" spans="1:12" x14ac:dyDescent="0.3">
      <c r="A2001" t="s">
        <v>2616</v>
      </c>
      <c r="B2001">
        <v>31</v>
      </c>
      <c r="C2001" t="s">
        <v>409</v>
      </c>
      <c r="D2001" t="s">
        <v>573</v>
      </c>
      <c r="E2001">
        <v>7987</v>
      </c>
      <c r="F2001">
        <v>6134</v>
      </c>
      <c r="G2001">
        <v>38241</v>
      </c>
      <c r="H2001" s="3">
        <v>44538</v>
      </c>
      <c r="I2001" t="s">
        <v>612</v>
      </c>
      <c r="J2001" t="s">
        <v>613</v>
      </c>
      <c r="K2001">
        <v>1030063</v>
      </c>
      <c r="L2001" t="s">
        <v>411</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001"/>
  <sheetViews>
    <sheetView topLeftCell="A1984" workbookViewId="0">
      <selection activeCell="H14" sqref="H14"/>
    </sheetView>
  </sheetViews>
  <sheetFormatPr defaultRowHeight="14.4" x14ac:dyDescent="0.3"/>
  <cols>
    <col min="1" max="1" width="12.5546875" customWidth="1"/>
    <col min="2" max="2" width="13.6640625" customWidth="1"/>
    <col min="3" max="3" width="16.88671875" customWidth="1"/>
    <col min="4" max="4" width="16.5546875" customWidth="1"/>
    <col min="5" max="5" width="12.109375" customWidth="1"/>
    <col min="6" max="6" width="14.6640625" customWidth="1"/>
    <col min="7" max="7" width="19.5546875" customWidth="1"/>
    <col min="8" max="8" width="16.109375" customWidth="1"/>
    <col min="9" max="9" width="13.5546875" customWidth="1"/>
    <col min="10" max="10" width="21.5546875" customWidth="1"/>
  </cols>
  <sheetData>
    <row r="1" spans="1:10" x14ac:dyDescent="0.3">
      <c r="A1" s="1" t="s">
        <v>604</v>
      </c>
      <c r="B1" s="1" t="s">
        <v>2617</v>
      </c>
      <c r="C1" s="1" t="s">
        <v>2618</v>
      </c>
      <c r="D1" s="1" t="s">
        <v>2619</v>
      </c>
      <c r="E1" s="1" t="s">
        <v>2620</v>
      </c>
      <c r="F1" s="1" t="s">
        <v>2621</v>
      </c>
      <c r="G1" s="1" t="s">
        <v>2622</v>
      </c>
      <c r="H1" s="1" t="s">
        <v>2623</v>
      </c>
      <c r="I1" s="1" t="s">
        <v>2624</v>
      </c>
      <c r="J1" s="1" t="s">
        <v>2625</v>
      </c>
    </row>
    <row r="2" spans="1:10" x14ac:dyDescent="0.3">
      <c r="A2" t="s">
        <v>611</v>
      </c>
      <c r="B2">
        <v>19673</v>
      </c>
      <c r="C2">
        <v>19066</v>
      </c>
      <c r="D2">
        <v>17492</v>
      </c>
      <c r="E2">
        <v>16.16</v>
      </c>
      <c r="F2">
        <v>3467.06</v>
      </c>
      <c r="G2" t="s">
        <v>2626</v>
      </c>
      <c r="H2" t="s">
        <v>2627</v>
      </c>
      <c r="I2">
        <v>0</v>
      </c>
      <c r="J2" t="s">
        <v>2628</v>
      </c>
    </row>
    <row r="3" spans="1:10" x14ac:dyDescent="0.3">
      <c r="A3" t="s">
        <v>614</v>
      </c>
      <c r="B3">
        <v>28883</v>
      </c>
      <c r="C3">
        <v>46726</v>
      </c>
      <c r="D3">
        <v>27578</v>
      </c>
      <c r="E3">
        <v>30.14</v>
      </c>
      <c r="F3">
        <v>2750.34</v>
      </c>
      <c r="G3" t="s">
        <v>2626</v>
      </c>
      <c r="H3" t="s">
        <v>2626</v>
      </c>
      <c r="I3">
        <v>1</v>
      </c>
      <c r="J3" t="s">
        <v>2629</v>
      </c>
    </row>
    <row r="4" spans="1:10" x14ac:dyDescent="0.3">
      <c r="A4" t="s">
        <v>616</v>
      </c>
      <c r="B4">
        <v>45119</v>
      </c>
      <c r="C4">
        <v>8983</v>
      </c>
      <c r="D4">
        <v>44514</v>
      </c>
      <c r="E4">
        <v>36.83</v>
      </c>
      <c r="F4">
        <v>907.62</v>
      </c>
      <c r="G4" t="s">
        <v>2626</v>
      </c>
      <c r="H4" t="s">
        <v>2626</v>
      </c>
      <c r="I4">
        <v>2</v>
      </c>
      <c r="J4" t="s">
        <v>2630</v>
      </c>
    </row>
    <row r="5" spans="1:10" x14ac:dyDescent="0.3">
      <c r="A5" t="s">
        <v>618</v>
      </c>
      <c r="B5">
        <v>8636</v>
      </c>
      <c r="C5">
        <v>7126</v>
      </c>
      <c r="D5">
        <v>8764</v>
      </c>
      <c r="E5">
        <v>18.66</v>
      </c>
      <c r="F5">
        <v>895.23</v>
      </c>
      <c r="G5" t="s">
        <v>2626</v>
      </c>
      <c r="H5" t="s">
        <v>2626</v>
      </c>
      <c r="I5">
        <v>2</v>
      </c>
      <c r="J5" t="s">
        <v>2628</v>
      </c>
    </row>
    <row r="6" spans="1:10" x14ac:dyDescent="0.3">
      <c r="A6" t="s">
        <v>620</v>
      </c>
      <c r="B6">
        <v>23153</v>
      </c>
      <c r="C6">
        <v>5512</v>
      </c>
      <c r="D6">
        <v>23039</v>
      </c>
      <c r="E6">
        <v>9.17</v>
      </c>
      <c r="F6">
        <v>421.52</v>
      </c>
      <c r="G6" t="s">
        <v>2626</v>
      </c>
      <c r="H6" t="s">
        <v>2626</v>
      </c>
      <c r="I6">
        <v>1</v>
      </c>
      <c r="J6" t="s">
        <v>2628</v>
      </c>
    </row>
    <row r="7" spans="1:10" x14ac:dyDescent="0.3">
      <c r="A7" t="s">
        <v>621</v>
      </c>
      <c r="B7">
        <v>10682</v>
      </c>
      <c r="C7">
        <v>8589</v>
      </c>
      <c r="D7">
        <v>9281</v>
      </c>
      <c r="E7">
        <v>38.01</v>
      </c>
      <c r="F7">
        <v>3226.56</v>
      </c>
      <c r="G7" t="s">
        <v>2626</v>
      </c>
      <c r="H7" t="s">
        <v>2626</v>
      </c>
      <c r="I7">
        <v>1</v>
      </c>
      <c r="J7" t="s">
        <v>2630</v>
      </c>
    </row>
    <row r="8" spans="1:10" x14ac:dyDescent="0.3">
      <c r="A8" t="s">
        <v>622</v>
      </c>
      <c r="B8">
        <v>44239</v>
      </c>
      <c r="C8">
        <v>31244</v>
      </c>
      <c r="D8">
        <v>41890</v>
      </c>
      <c r="E8">
        <v>4.7699999999999996</v>
      </c>
      <c r="F8">
        <v>1585.53</v>
      </c>
      <c r="G8" t="s">
        <v>2626</v>
      </c>
      <c r="H8" t="s">
        <v>2626</v>
      </c>
      <c r="I8">
        <v>0</v>
      </c>
      <c r="J8" t="s">
        <v>2628</v>
      </c>
    </row>
    <row r="9" spans="1:10" x14ac:dyDescent="0.3">
      <c r="A9" t="s">
        <v>623</v>
      </c>
      <c r="B9">
        <v>33496</v>
      </c>
      <c r="C9">
        <v>6046</v>
      </c>
      <c r="D9">
        <v>31080</v>
      </c>
      <c r="E9">
        <v>40.700000000000003</v>
      </c>
      <c r="F9">
        <v>4590.1899999999996</v>
      </c>
      <c r="G9" t="s">
        <v>2626</v>
      </c>
      <c r="H9" t="s">
        <v>2626</v>
      </c>
      <c r="I9">
        <v>0</v>
      </c>
      <c r="J9" t="s">
        <v>2628</v>
      </c>
    </row>
    <row r="10" spans="1:10" x14ac:dyDescent="0.3">
      <c r="A10" t="s">
        <v>625</v>
      </c>
      <c r="B10">
        <v>50161</v>
      </c>
      <c r="C10">
        <v>33890</v>
      </c>
      <c r="D10">
        <v>49281</v>
      </c>
      <c r="E10">
        <v>43.37</v>
      </c>
      <c r="F10">
        <v>2723.48</v>
      </c>
      <c r="G10" t="s">
        <v>2626</v>
      </c>
      <c r="H10" t="s">
        <v>2626</v>
      </c>
      <c r="I10">
        <v>0</v>
      </c>
      <c r="J10" t="s">
        <v>2628</v>
      </c>
    </row>
    <row r="11" spans="1:10" x14ac:dyDescent="0.3">
      <c r="A11" t="s">
        <v>626</v>
      </c>
      <c r="B11">
        <v>34042</v>
      </c>
      <c r="C11">
        <v>16059</v>
      </c>
      <c r="D11">
        <v>33775</v>
      </c>
      <c r="E11">
        <v>1.64</v>
      </c>
      <c r="F11">
        <v>516.94000000000005</v>
      </c>
      <c r="G11" t="s">
        <v>2626</v>
      </c>
      <c r="H11" t="s">
        <v>2626</v>
      </c>
      <c r="I11">
        <v>0</v>
      </c>
      <c r="J11" t="s">
        <v>2628</v>
      </c>
    </row>
    <row r="12" spans="1:10" x14ac:dyDescent="0.3">
      <c r="A12" t="s">
        <v>627</v>
      </c>
      <c r="B12">
        <v>5198</v>
      </c>
      <c r="C12">
        <v>24586</v>
      </c>
      <c r="D12">
        <v>4124</v>
      </c>
      <c r="E12">
        <v>7.59</v>
      </c>
      <c r="F12">
        <v>4537.66</v>
      </c>
      <c r="G12" t="s">
        <v>2626</v>
      </c>
      <c r="H12" t="s">
        <v>2626</v>
      </c>
      <c r="I12">
        <v>0</v>
      </c>
      <c r="J12" t="s">
        <v>2629</v>
      </c>
    </row>
    <row r="13" spans="1:10" x14ac:dyDescent="0.3">
      <c r="A13" t="s">
        <v>628</v>
      </c>
      <c r="B13">
        <v>45938</v>
      </c>
      <c r="C13">
        <v>2111</v>
      </c>
      <c r="D13">
        <v>44526</v>
      </c>
      <c r="E13">
        <v>1.29</v>
      </c>
      <c r="F13">
        <v>4109.6499999999996</v>
      </c>
      <c r="G13" t="s">
        <v>2626</v>
      </c>
      <c r="H13" t="s">
        <v>2626</v>
      </c>
      <c r="I13">
        <v>0</v>
      </c>
      <c r="J13" t="s">
        <v>2629</v>
      </c>
    </row>
    <row r="14" spans="1:10" x14ac:dyDescent="0.3">
      <c r="A14" t="s">
        <v>629</v>
      </c>
      <c r="B14">
        <v>15912</v>
      </c>
      <c r="C14">
        <v>24372</v>
      </c>
      <c r="D14">
        <v>15404</v>
      </c>
      <c r="E14">
        <v>38.83</v>
      </c>
      <c r="F14">
        <v>1264.52</v>
      </c>
      <c r="G14" t="s">
        <v>2626</v>
      </c>
      <c r="H14" t="s">
        <v>2626</v>
      </c>
      <c r="I14">
        <v>1</v>
      </c>
      <c r="J14" t="s">
        <v>2628</v>
      </c>
    </row>
    <row r="15" spans="1:10" x14ac:dyDescent="0.3">
      <c r="A15" t="s">
        <v>630</v>
      </c>
      <c r="B15">
        <v>41546</v>
      </c>
      <c r="C15">
        <v>36140</v>
      </c>
      <c r="D15">
        <v>39978</v>
      </c>
      <c r="E15">
        <v>44.67</v>
      </c>
      <c r="F15">
        <v>987.1</v>
      </c>
      <c r="G15" t="s">
        <v>2626</v>
      </c>
      <c r="H15" t="s">
        <v>2626</v>
      </c>
      <c r="I15">
        <v>2</v>
      </c>
      <c r="J15" t="s">
        <v>2630</v>
      </c>
    </row>
    <row r="16" spans="1:10" x14ac:dyDescent="0.3">
      <c r="A16" t="s">
        <v>631</v>
      </c>
      <c r="B16">
        <v>15725</v>
      </c>
      <c r="C16">
        <v>38407</v>
      </c>
      <c r="D16">
        <v>14516</v>
      </c>
      <c r="E16">
        <v>4.5199999999999996</v>
      </c>
      <c r="F16">
        <v>2376.1799999999998</v>
      </c>
      <c r="G16" t="s">
        <v>2626</v>
      </c>
      <c r="H16" t="s">
        <v>2626</v>
      </c>
      <c r="I16">
        <v>0</v>
      </c>
      <c r="J16" t="s">
        <v>2628</v>
      </c>
    </row>
    <row r="17" spans="1:10" x14ac:dyDescent="0.3">
      <c r="A17" t="s">
        <v>632</v>
      </c>
      <c r="B17">
        <v>39776</v>
      </c>
      <c r="C17">
        <v>44062</v>
      </c>
      <c r="D17">
        <v>38823</v>
      </c>
      <c r="E17">
        <v>2.33</v>
      </c>
      <c r="F17">
        <v>886.53</v>
      </c>
      <c r="G17" t="s">
        <v>2626</v>
      </c>
      <c r="H17" t="s">
        <v>2626</v>
      </c>
      <c r="I17">
        <v>0</v>
      </c>
      <c r="J17" t="s">
        <v>2628</v>
      </c>
    </row>
    <row r="18" spans="1:10" x14ac:dyDescent="0.3">
      <c r="A18" t="s">
        <v>633</v>
      </c>
      <c r="B18">
        <v>11594</v>
      </c>
      <c r="C18">
        <v>30161</v>
      </c>
      <c r="D18">
        <v>11427</v>
      </c>
      <c r="E18">
        <v>37.6</v>
      </c>
      <c r="F18">
        <v>4601.09</v>
      </c>
      <c r="G18" t="s">
        <v>2626</v>
      </c>
      <c r="H18" t="s">
        <v>2626</v>
      </c>
      <c r="I18">
        <v>2</v>
      </c>
      <c r="J18" t="s">
        <v>2628</v>
      </c>
    </row>
    <row r="19" spans="1:10" x14ac:dyDescent="0.3">
      <c r="A19" t="s">
        <v>634</v>
      </c>
      <c r="B19">
        <v>23784</v>
      </c>
      <c r="C19">
        <v>47111</v>
      </c>
      <c r="D19">
        <v>22484</v>
      </c>
      <c r="E19">
        <v>9.57</v>
      </c>
      <c r="F19">
        <v>4929.78</v>
      </c>
      <c r="G19" t="s">
        <v>2627</v>
      </c>
      <c r="H19" t="s">
        <v>2626</v>
      </c>
      <c r="I19">
        <v>2</v>
      </c>
      <c r="J19" t="s">
        <v>2628</v>
      </c>
    </row>
    <row r="20" spans="1:10" x14ac:dyDescent="0.3">
      <c r="A20" t="s">
        <v>635</v>
      </c>
      <c r="B20">
        <v>31367</v>
      </c>
      <c r="C20">
        <v>46274</v>
      </c>
      <c r="D20">
        <v>30153</v>
      </c>
      <c r="E20">
        <v>46.4</v>
      </c>
      <c r="F20">
        <v>2251.14</v>
      </c>
      <c r="G20" t="s">
        <v>2626</v>
      </c>
      <c r="H20" t="s">
        <v>2626</v>
      </c>
      <c r="I20">
        <v>2</v>
      </c>
      <c r="J20" t="s">
        <v>2629</v>
      </c>
    </row>
    <row r="21" spans="1:10" x14ac:dyDescent="0.3">
      <c r="A21" t="s">
        <v>636</v>
      </c>
      <c r="B21">
        <v>14578</v>
      </c>
      <c r="C21">
        <v>39199</v>
      </c>
      <c r="D21">
        <v>14510</v>
      </c>
      <c r="E21">
        <v>33.590000000000003</v>
      </c>
      <c r="F21">
        <v>4545.8</v>
      </c>
      <c r="G21" t="s">
        <v>2626</v>
      </c>
      <c r="H21" t="s">
        <v>2626</v>
      </c>
      <c r="I21">
        <v>1</v>
      </c>
      <c r="J21" t="s">
        <v>2628</v>
      </c>
    </row>
    <row r="22" spans="1:10" x14ac:dyDescent="0.3">
      <c r="A22" t="s">
        <v>637</v>
      </c>
      <c r="B22">
        <v>32292</v>
      </c>
      <c r="C22">
        <v>45534</v>
      </c>
      <c r="D22">
        <v>30381</v>
      </c>
      <c r="E22">
        <v>36.549999999999997</v>
      </c>
      <c r="F22">
        <v>2833.7</v>
      </c>
      <c r="G22" t="s">
        <v>2626</v>
      </c>
      <c r="H22" t="s">
        <v>2626</v>
      </c>
      <c r="I22">
        <v>2</v>
      </c>
      <c r="J22" t="s">
        <v>2628</v>
      </c>
    </row>
    <row r="23" spans="1:10" x14ac:dyDescent="0.3">
      <c r="A23" t="s">
        <v>638</v>
      </c>
      <c r="B23">
        <v>12505</v>
      </c>
      <c r="C23">
        <v>15882</v>
      </c>
      <c r="D23">
        <v>12248</v>
      </c>
      <c r="E23">
        <v>18.38</v>
      </c>
      <c r="F23">
        <v>699.77</v>
      </c>
      <c r="G23" t="s">
        <v>2626</v>
      </c>
      <c r="H23" t="s">
        <v>2626</v>
      </c>
      <c r="I23">
        <v>2</v>
      </c>
      <c r="J23" t="s">
        <v>2629</v>
      </c>
    </row>
    <row r="24" spans="1:10" x14ac:dyDescent="0.3">
      <c r="A24" t="s">
        <v>639</v>
      </c>
      <c r="B24">
        <v>19635</v>
      </c>
      <c r="C24">
        <v>29326</v>
      </c>
      <c r="D24">
        <v>19098</v>
      </c>
      <c r="E24">
        <v>9.0500000000000007</v>
      </c>
      <c r="F24">
        <v>1972.44</v>
      </c>
      <c r="G24" t="s">
        <v>2626</v>
      </c>
      <c r="H24" t="s">
        <v>2626</v>
      </c>
      <c r="I24">
        <v>1</v>
      </c>
      <c r="J24" t="s">
        <v>2628</v>
      </c>
    </row>
    <row r="25" spans="1:10" x14ac:dyDescent="0.3">
      <c r="A25" t="s">
        <v>640</v>
      </c>
      <c r="B25">
        <v>23001</v>
      </c>
      <c r="C25">
        <v>42388</v>
      </c>
      <c r="D25">
        <v>22095</v>
      </c>
      <c r="E25">
        <v>0.56999999999999995</v>
      </c>
      <c r="F25">
        <v>4522.2</v>
      </c>
      <c r="G25" t="s">
        <v>2626</v>
      </c>
      <c r="H25" t="s">
        <v>2626</v>
      </c>
      <c r="I25">
        <v>0</v>
      </c>
      <c r="J25" t="s">
        <v>2629</v>
      </c>
    </row>
    <row r="26" spans="1:10" x14ac:dyDescent="0.3">
      <c r="A26" t="s">
        <v>641</v>
      </c>
      <c r="B26">
        <v>43511</v>
      </c>
      <c r="C26">
        <v>24638</v>
      </c>
      <c r="D26">
        <v>43208</v>
      </c>
      <c r="E26">
        <v>12.83</v>
      </c>
      <c r="F26">
        <v>4915.55</v>
      </c>
      <c r="G26" t="s">
        <v>2626</v>
      </c>
      <c r="H26" t="s">
        <v>2626</v>
      </c>
      <c r="I26">
        <v>2</v>
      </c>
      <c r="J26" t="s">
        <v>2628</v>
      </c>
    </row>
    <row r="27" spans="1:10" x14ac:dyDescent="0.3">
      <c r="A27" t="s">
        <v>642</v>
      </c>
      <c r="B27">
        <v>11219</v>
      </c>
      <c r="C27">
        <v>14589</v>
      </c>
      <c r="D27">
        <v>9147</v>
      </c>
      <c r="E27">
        <v>27.67</v>
      </c>
      <c r="F27">
        <v>109.74</v>
      </c>
      <c r="G27" t="s">
        <v>2626</v>
      </c>
      <c r="H27" t="s">
        <v>2626</v>
      </c>
      <c r="I27">
        <v>1</v>
      </c>
      <c r="J27" t="s">
        <v>2628</v>
      </c>
    </row>
    <row r="28" spans="1:10" x14ac:dyDescent="0.3">
      <c r="A28" t="s">
        <v>643</v>
      </c>
      <c r="B28">
        <v>3018</v>
      </c>
      <c r="C28">
        <v>35539</v>
      </c>
      <c r="D28">
        <v>2240</v>
      </c>
      <c r="E28">
        <v>24.69</v>
      </c>
      <c r="F28">
        <v>2330.9499999999998</v>
      </c>
      <c r="G28" t="s">
        <v>2626</v>
      </c>
      <c r="H28" t="s">
        <v>2626</v>
      </c>
      <c r="I28">
        <v>0</v>
      </c>
      <c r="J28" t="s">
        <v>2628</v>
      </c>
    </row>
    <row r="29" spans="1:10" x14ac:dyDescent="0.3">
      <c r="A29" t="s">
        <v>644</v>
      </c>
      <c r="B29">
        <v>42243</v>
      </c>
      <c r="C29">
        <v>50151</v>
      </c>
      <c r="D29">
        <v>42433</v>
      </c>
      <c r="E29">
        <v>3.13</v>
      </c>
      <c r="F29">
        <v>2075.86</v>
      </c>
      <c r="G29" t="s">
        <v>2627</v>
      </c>
      <c r="H29" t="s">
        <v>2626</v>
      </c>
      <c r="I29">
        <v>0</v>
      </c>
      <c r="J29" t="s">
        <v>2628</v>
      </c>
    </row>
    <row r="30" spans="1:10" x14ac:dyDescent="0.3">
      <c r="A30" t="s">
        <v>645</v>
      </c>
      <c r="B30">
        <v>4321</v>
      </c>
      <c r="C30">
        <v>7464</v>
      </c>
      <c r="D30">
        <v>2489</v>
      </c>
      <c r="E30">
        <v>0.52</v>
      </c>
      <c r="F30">
        <v>4797.6499999999996</v>
      </c>
      <c r="G30" t="s">
        <v>2626</v>
      </c>
      <c r="H30" t="s">
        <v>2626</v>
      </c>
      <c r="I30">
        <v>2</v>
      </c>
      <c r="J30" t="s">
        <v>2628</v>
      </c>
    </row>
    <row r="31" spans="1:10" x14ac:dyDescent="0.3">
      <c r="A31" t="s">
        <v>646</v>
      </c>
      <c r="B31">
        <v>38498</v>
      </c>
      <c r="C31">
        <v>41625</v>
      </c>
      <c r="D31">
        <v>36458</v>
      </c>
      <c r="E31">
        <v>31.71</v>
      </c>
      <c r="F31">
        <v>1720.65</v>
      </c>
      <c r="G31" t="s">
        <v>2627</v>
      </c>
      <c r="H31" t="s">
        <v>2626</v>
      </c>
      <c r="I31">
        <v>0</v>
      </c>
      <c r="J31" t="s">
        <v>2628</v>
      </c>
    </row>
    <row r="32" spans="1:10" x14ac:dyDescent="0.3">
      <c r="A32" t="s">
        <v>647</v>
      </c>
      <c r="B32">
        <v>43741</v>
      </c>
      <c r="C32">
        <v>27936</v>
      </c>
      <c r="D32">
        <v>43231</v>
      </c>
      <c r="E32">
        <v>32.479999999999997</v>
      </c>
      <c r="F32">
        <v>4262.3</v>
      </c>
      <c r="G32" t="s">
        <v>2626</v>
      </c>
      <c r="H32" t="s">
        <v>2626</v>
      </c>
      <c r="I32">
        <v>2</v>
      </c>
      <c r="J32" t="s">
        <v>2630</v>
      </c>
    </row>
    <row r="33" spans="1:10" x14ac:dyDescent="0.3">
      <c r="A33" t="s">
        <v>648</v>
      </c>
      <c r="B33">
        <v>28399</v>
      </c>
      <c r="C33">
        <v>32896</v>
      </c>
      <c r="D33">
        <v>26262</v>
      </c>
      <c r="E33">
        <v>47.41</v>
      </c>
      <c r="F33">
        <v>4584.91</v>
      </c>
      <c r="G33" t="s">
        <v>2626</v>
      </c>
      <c r="H33" t="s">
        <v>2626</v>
      </c>
      <c r="I33">
        <v>1</v>
      </c>
      <c r="J33" t="s">
        <v>2628</v>
      </c>
    </row>
    <row r="34" spans="1:10" x14ac:dyDescent="0.3">
      <c r="A34" t="s">
        <v>649</v>
      </c>
      <c r="B34">
        <v>7143</v>
      </c>
      <c r="C34">
        <v>26102</v>
      </c>
      <c r="D34">
        <v>6740</v>
      </c>
      <c r="E34">
        <v>18.91</v>
      </c>
      <c r="F34">
        <v>1398.67</v>
      </c>
      <c r="G34" t="s">
        <v>2627</v>
      </c>
      <c r="H34" t="s">
        <v>2626</v>
      </c>
      <c r="I34">
        <v>1</v>
      </c>
      <c r="J34" t="s">
        <v>2630</v>
      </c>
    </row>
    <row r="35" spans="1:10" x14ac:dyDescent="0.3">
      <c r="A35" t="s">
        <v>650</v>
      </c>
      <c r="B35">
        <v>29173</v>
      </c>
      <c r="C35">
        <v>29734</v>
      </c>
      <c r="D35">
        <v>27265</v>
      </c>
      <c r="E35">
        <v>8.0399999999999991</v>
      </c>
      <c r="F35">
        <v>3019.25</v>
      </c>
      <c r="G35" t="s">
        <v>2626</v>
      </c>
      <c r="H35" t="s">
        <v>2626</v>
      </c>
      <c r="I35">
        <v>2</v>
      </c>
      <c r="J35" t="s">
        <v>2629</v>
      </c>
    </row>
    <row r="36" spans="1:10" x14ac:dyDescent="0.3">
      <c r="A36" t="s">
        <v>651</v>
      </c>
      <c r="B36">
        <v>19664</v>
      </c>
      <c r="C36">
        <v>25529</v>
      </c>
      <c r="D36">
        <v>17563</v>
      </c>
      <c r="E36">
        <v>21.64</v>
      </c>
      <c r="F36">
        <v>119.38</v>
      </c>
      <c r="G36" t="s">
        <v>2626</v>
      </c>
      <c r="H36" t="s">
        <v>2626</v>
      </c>
      <c r="I36">
        <v>1</v>
      </c>
      <c r="J36" t="s">
        <v>2630</v>
      </c>
    </row>
    <row r="37" spans="1:10" x14ac:dyDescent="0.3">
      <c r="A37" t="s">
        <v>652</v>
      </c>
      <c r="B37">
        <v>6718</v>
      </c>
      <c r="C37">
        <v>7903</v>
      </c>
      <c r="D37">
        <v>5558</v>
      </c>
      <c r="E37">
        <v>20</v>
      </c>
      <c r="F37">
        <v>666.46</v>
      </c>
      <c r="G37" t="s">
        <v>2626</v>
      </c>
      <c r="H37" t="s">
        <v>2626</v>
      </c>
      <c r="I37">
        <v>1</v>
      </c>
      <c r="J37" t="s">
        <v>2628</v>
      </c>
    </row>
    <row r="38" spans="1:10" x14ac:dyDescent="0.3">
      <c r="A38" t="s">
        <v>653</v>
      </c>
      <c r="B38">
        <v>29736</v>
      </c>
      <c r="C38">
        <v>34883</v>
      </c>
      <c r="D38">
        <v>28464</v>
      </c>
      <c r="E38">
        <v>20.190000000000001</v>
      </c>
      <c r="F38">
        <v>2657.94</v>
      </c>
      <c r="G38" t="s">
        <v>2626</v>
      </c>
      <c r="H38" t="s">
        <v>2626</v>
      </c>
      <c r="I38">
        <v>0</v>
      </c>
      <c r="J38" t="s">
        <v>2628</v>
      </c>
    </row>
    <row r="39" spans="1:10" x14ac:dyDescent="0.3">
      <c r="A39" t="s">
        <v>654</v>
      </c>
      <c r="B39">
        <v>8097</v>
      </c>
      <c r="C39">
        <v>39514</v>
      </c>
      <c r="D39">
        <v>8019</v>
      </c>
      <c r="E39">
        <v>13.11</v>
      </c>
      <c r="F39">
        <v>2783.02</v>
      </c>
      <c r="G39" t="s">
        <v>2626</v>
      </c>
      <c r="H39" t="s">
        <v>2626</v>
      </c>
      <c r="I39">
        <v>0</v>
      </c>
      <c r="J39" t="s">
        <v>2628</v>
      </c>
    </row>
    <row r="40" spans="1:10" x14ac:dyDescent="0.3">
      <c r="A40" t="s">
        <v>655</v>
      </c>
      <c r="B40">
        <v>22817</v>
      </c>
      <c r="C40">
        <v>5698</v>
      </c>
      <c r="D40">
        <v>21099</v>
      </c>
      <c r="E40">
        <v>16.100000000000001</v>
      </c>
      <c r="F40">
        <v>2604.87</v>
      </c>
      <c r="G40" t="s">
        <v>2626</v>
      </c>
      <c r="H40" t="s">
        <v>2626</v>
      </c>
      <c r="I40">
        <v>0</v>
      </c>
      <c r="J40" t="s">
        <v>2628</v>
      </c>
    </row>
    <row r="41" spans="1:10" x14ac:dyDescent="0.3">
      <c r="A41" t="s">
        <v>656</v>
      </c>
      <c r="B41">
        <v>29375</v>
      </c>
      <c r="C41">
        <v>16720</v>
      </c>
      <c r="D41">
        <v>28475</v>
      </c>
      <c r="E41">
        <v>28.37</v>
      </c>
      <c r="F41">
        <v>1848.66</v>
      </c>
      <c r="G41" t="s">
        <v>2626</v>
      </c>
      <c r="H41" t="s">
        <v>2626</v>
      </c>
      <c r="I41">
        <v>1</v>
      </c>
      <c r="J41" t="s">
        <v>2629</v>
      </c>
    </row>
    <row r="42" spans="1:10" x14ac:dyDescent="0.3">
      <c r="A42" t="s">
        <v>657</v>
      </c>
      <c r="B42">
        <v>7943</v>
      </c>
      <c r="C42">
        <v>27250</v>
      </c>
      <c r="D42">
        <v>5868</v>
      </c>
      <c r="E42">
        <v>1.47</v>
      </c>
      <c r="F42">
        <v>2923.82</v>
      </c>
      <c r="G42" t="s">
        <v>2626</v>
      </c>
      <c r="H42" t="s">
        <v>2626</v>
      </c>
      <c r="I42">
        <v>1</v>
      </c>
      <c r="J42" t="s">
        <v>2628</v>
      </c>
    </row>
    <row r="43" spans="1:10" x14ac:dyDescent="0.3">
      <c r="A43" t="s">
        <v>658</v>
      </c>
      <c r="B43">
        <v>14883</v>
      </c>
      <c r="C43">
        <v>16157</v>
      </c>
      <c r="D43">
        <v>12895</v>
      </c>
      <c r="E43">
        <v>38.409999999999997</v>
      </c>
      <c r="F43">
        <v>1467.99</v>
      </c>
      <c r="G43" t="s">
        <v>2627</v>
      </c>
      <c r="H43" t="s">
        <v>2626</v>
      </c>
      <c r="I43">
        <v>2</v>
      </c>
      <c r="J43" t="s">
        <v>2628</v>
      </c>
    </row>
    <row r="44" spans="1:10" x14ac:dyDescent="0.3">
      <c r="A44" t="s">
        <v>659</v>
      </c>
      <c r="B44">
        <v>29083</v>
      </c>
      <c r="C44">
        <v>15549</v>
      </c>
      <c r="D44">
        <v>27257</v>
      </c>
      <c r="E44">
        <v>2.4</v>
      </c>
      <c r="F44">
        <v>1718.28</v>
      </c>
      <c r="G44" t="s">
        <v>2626</v>
      </c>
      <c r="H44" t="s">
        <v>2626</v>
      </c>
      <c r="I44">
        <v>2</v>
      </c>
      <c r="J44" t="s">
        <v>2628</v>
      </c>
    </row>
    <row r="45" spans="1:10" x14ac:dyDescent="0.3">
      <c r="A45" t="s">
        <v>660</v>
      </c>
      <c r="B45">
        <v>6526</v>
      </c>
      <c r="C45">
        <v>30734</v>
      </c>
      <c r="D45">
        <v>5119</v>
      </c>
      <c r="E45">
        <v>31.27</v>
      </c>
      <c r="F45">
        <v>676.13</v>
      </c>
      <c r="G45" t="s">
        <v>2626</v>
      </c>
      <c r="H45" t="s">
        <v>2626</v>
      </c>
      <c r="I45">
        <v>0</v>
      </c>
      <c r="J45" t="s">
        <v>2630</v>
      </c>
    </row>
    <row r="46" spans="1:10" x14ac:dyDescent="0.3">
      <c r="A46" t="s">
        <v>661</v>
      </c>
      <c r="B46">
        <v>48890</v>
      </c>
      <c r="C46">
        <v>31926</v>
      </c>
      <c r="D46">
        <v>47971</v>
      </c>
      <c r="E46">
        <v>38.93</v>
      </c>
      <c r="F46">
        <v>2138.23</v>
      </c>
      <c r="G46" t="s">
        <v>2626</v>
      </c>
      <c r="H46" t="s">
        <v>2626</v>
      </c>
      <c r="I46">
        <v>1</v>
      </c>
      <c r="J46" t="s">
        <v>2630</v>
      </c>
    </row>
    <row r="47" spans="1:10" x14ac:dyDescent="0.3">
      <c r="A47" t="s">
        <v>662</v>
      </c>
      <c r="B47">
        <v>16452</v>
      </c>
      <c r="C47">
        <v>26365</v>
      </c>
      <c r="D47">
        <v>15974</v>
      </c>
      <c r="E47">
        <v>13.83</v>
      </c>
      <c r="F47">
        <v>4688.38</v>
      </c>
      <c r="G47" t="s">
        <v>2626</v>
      </c>
      <c r="H47" t="s">
        <v>2626</v>
      </c>
      <c r="I47">
        <v>0</v>
      </c>
      <c r="J47" t="s">
        <v>2628</v>
      </c>
    </row>
    <row r="48" spans="1:10" x14ac:dyDescent="0.3">
      <c r="A48" t="s">
        <v>663</v>
      </c>
      <c r="B48">
        <v>48885</v>
      </c>
      <c r="C48">
        <v>26574</v>
      </c>
      <c r="D48">
        <v>48450</v>
      </c>
      <c r="E48">
        <v>13.5</v>
      </c>
      <c r="F48">
        <v>2142.5300000000002</v>
      </c>
      <c r="G48" t="s">
        <v>2626</v>
      </c>
      <c r="H48" t="s">
        <v>2626</v>
      </c>
      <c r="I48">
        <v>0</v>
      </c>
      <c r="J48" t="s">
        <v>2630</v>
      </c>
    </row>
    <row r="49" spans="1:10" x14ac:dyDescent="0.3">
      <c r="A49" t="s">
        <v>664</v>
      </c>
      <c r="B49">
        <v>42072</v>
      </c>
      <c r="C49">
        <v>50117</v>
      </c>
      <c r="D49">
        <v>40601</v>
      </c>
      <c r="E49">
        <v>48.56</v>
      </c>
      <c r="F49">
        <v>1585.69</v>
      </c>
      <c r="G49" t="s">
        <v>2626</v>
      </c>
      <c r="H49" t="s">
        <v>2626</v>
      </c>
      <c r="I49">
        <v>2</v>
      </c>
      <c r="J49" t="s">
        <v>2630</v>
      </c>
    </row>
    <row r="50" spans="1:10" x14ac:dyDescent="0.3">
      <c r="A50" t="s">
        <v>665</v>
      </c>
      <c r="B50">
        <v>23831</v>
      </c>
      <c r="C50">
        <v>14416</v>
      </c>
      <c r="D50">
        <v>22417</v>
      </c>
      <c r="E50">
        <v>39.26</v>
      </c>
      <c r="F50">
        <v>4464.97</v>
      </c>
      <c r="G50" t="s">
        <v>2626</v>
      </c>
      <c r="H50" t="s">
        <v>2626</v>
      </c>
      <c r="I50">
        <v>2</v>
      </c>
      <c r="J50" t="s">
        <v>2628</v>
      </c>
    </row>
    <row r="51" spans="1:10" x14ac:dyDescent="0.3">
      <c r="A51" t="s">
        <v>666</v>
      </c>
      <c r="B51">
        <v>31460</v>
      </c>
      <c r="C51">
        <v>14125</v>
      </c>
      <c r="D51">
        <v>31071</v>
      </c>
      <c r="E51">
        <v>18.07</v>
      </c>
      <c r="F51">
        <v>2250.87</v>
      </c>
      <c r="G51" t="s">
        <v>2626</v>
      </c>
      <c r="H51" t="s">
        <v>2626</v>
      </c>
      <c r="I51">
        <v>1</v>
      </c>
      <c r="J51" t="s">
        <v>2628</v>
      </c>
    </row>
    <row r="52" spans="1:10" x14ac:dyDescent="0.3">
      <c r="A52" t="s">
        <v>667</v>
      </c>
      <c r="B52">
        <v>25609</v>
      </c>
      <c r="C52">
        <v>38337</v>
      </c>
      <c r="D52">
        <v>25104</v>
      </c>
      <c r="E52">
        <v>23.48</v>
      </c>
      <c r="F52">
        <v>2038.14</v>
      </c>
      <c r="G52" t="s">
        <v>2626</v>
      </c>
      <c r="H52" t="s">
        <v>2626</v>
      </c>
      <c r="I52">
        <v>2</v>
      </c>
      <c r="J52" t="s">
        <v>2628</v>
      </c>
    </row>
    <row r="53" spans="1:10" x14ac:dyDescent="0.3">
      <c r="A53" t="s">
        <v>668</v>
      </c>
      <c r="B53">
        <v>48940</v>
      </c>
      <c r="C53">
        <v>14649</v>
      </c>
      <c r="D53">
        <v>49309</v>
      </c>
      <c r="E53">
        <v>14.07</v>
      </c>
      <c r="F53">
        <v>935.21</v>
      </c>
      <c r="G53" t="s">
        <v>2626</v>
      </c>
      <c r="H53" t="s">
        <v>2626</v>
      </c>
      <c r="I53">
        <v>0</v>
      </c>
      <c r="J53" t="s">
        <v>2629</v>
      </c>
    </row>
    <row r="54" spans="1:10" x14ac:dyDescent="0.3">
      <c r="A54" t="s">
        <v>669</v>
      </c>
      <c r="B54">
        <v>35219</v>
      </c>
      <c r="C54">
        <v>6332</v>
      </c>
      <c r="D54">
        <v>35472</v>
      </c>
      <c r="E54">
        <v>4.29</v>
      </c>
      <c r="F54">
        <v>3564.2</v>
      </c>
      <c r="G54" t="s">
        <v>2626</v>
      </c>
      <c r="H54" t="s">
        <v>2626</v>
      </c>
      <c r="I54">
        <v>2</v>
      </c>
      <c r="J54" t="s">
        <v>2628</v>
      </c>
    </row>
    <row r="55" spans="1:10" x14ac:dyDescent="0.3">
      <c r="A55" t="s">
        <v>670</v>
      </c>
      <c r="B55">
        <v>28816</v>
      </c>
      <c r="C55">
        <v>39214</v>
      </c>
      <c r="D55">
        <v>26890</v>
      </c>
      <c r="E55">
        <v>33.18</v>
      </c>
      <c r="F55">
        <v>4677.9399999999996</v>
      </c>
      <c r="G55" t="s">
        <v>2627</v>
      </c>
      <c r="H55" t="s">
        <v>2626</v>
      </c>
      <c r="I55">
        <v>0</v>
      </c>
      <c r="J55" t="s">
        <v>2628</v>
      </c>
    </row>
    <row r="56" spans="1:10" x14ac:dyDescent="0.3">
      <c r="A56" t="s">
        <v>671</v>
      </c>
      <c r="B56">
        <v>34820</v>
      </c>
      <c r="C56">
        <v>29669</v>
      </c>
      <c r="D56">
        <v>34498</v>
      </c>
      <c r="E56">
        <v>40.58</v>
      </c>
      <c r="F56">
        <v>4665.24</v>
      </c>
      <c r="G56" t="s">
        <v>2626</v>
      </c>
      <c r="H56" t="s">
        <v>2626</v>
      </c>
      <c r="I56">
        <v>0</v>
      </c>
      <c r="J56" t="s">
        <v>2628</v>
      </c>
    </row>
    <row r="57" spans="1:10" x14ac:dyDescent="0.3">
      <c r="A57" t="s">
        <v>672</v>
      </c>
      <c r="B57">
        <v>30367</v>
      </c>
      <c r="C57">
        <v>6420</v>
      </c>
      <c r="D57">
        <v>29763</v>
      </c>
      <c r="E57">
        <v>46.98</v>
      </c>
      <c r="F57">
        <v>3725.35</v>
      </c>
      <c r="G57" t="s">
        <v>2626</v>
      </c>
      <c r="H57" t="s">
        <v>2626</v>
      </c>
      <c r="I57">
        <v>0</v>
      </c>
      <c r="J57" t="s">
        <v>2628</v>
      </c>
    </row>
    <row r="58" spans="1:10" x14ac:dyDescent="0.3">
      <c r="A58" t="s">
        <v>673</v>
      </c>
      <c r="B58">
        <v>49822</v>
      </c>
      <c r="C58">
        <v>7057</v>
      </c>
      <c r="D58">
        <v>49488</v>
      </c>
      <c r="E58">
        <v>21.92</v>
      </c>
      <c r="F58">
        <v>4163.26</v>
      </c>
      <c r="G58" t="s">
        <v>2626</v>
      </c>
      <c r="H58" t="s">
        <v>2626</v>
      </c>
      <c r="I58">
        <v>1</v>
      </c>
      <c r="J58" t="s">
        <v>2628</v>
      </c>
    </row>
    <row r="59" spans="1:10" x14ac:dyDescent="0.3">
      <c r="A59" t="s">
        <v>674</v>
      </c>
      <c r="B59">
        <v>22674</v>
      </c>
      <c r="C59">
        <v>39398</v>
      </c>
      <c r="D59">
        <v>21156</v>
      </c>
      <c r="E59">
        <v>26.95</v>
      </c>
      <c r="F59">
        <v>2757.06</v>
      </c>
      <c r="G59" t="s">
        <v>2626</v>
      </c>
      <c r="H59" t="s">
        <v>2626</v>
      </c>
      <c r="I59">
        <v>2</v>
      </c>
      <c r="J59" t="s">
        <v>2628</v>
      </c>
    </row>
    <row r="60" spans="1:10" x14ac:dyDescent="0.3">
      <c r="A60" t="s">
        <v>675</v>
      </c>
      <c r="B60">
        <v>12127</v>
      </c>
      <c r="C60">
        <v>36093</v>
      </c>
      <c r="D60">
        <v>10850</v>
      </c>
      <c r="E60">
        <v>46.12</v>
      </c>
      <c r="F60">
        <v>3113.33</v>
      </c>
      <c r="G60" t="s">
        <v>2626</v>
      </c>
      <c r="H60" t="s">
        <v>2626</v>
      </c>
      <c r="I60">
        <v>1</v>
      </c>
      <c r="J60" t="s">
        <v>2630</v>
      </c>
    </row>
    <row r="61" spans="1:10" x14ac:dyDescent="0.3">
      <c r="A61" t="s">
        <v>676</v>
      </c>
      <c r="B61">
        <v>46252</v>
      </c>
      <c r="C61">
        <v>5050</v>
      </c>
      <c r="D61">
        <v>45474</v>
      </c>
      <c r="E61">
        <v>3.37</v>
      </c>
      <c r="F61">
        <v>4344.62</v>
      </c>
      <c r="G61" t="s">
        <v>2626</v>
      </c>
      <c r="H61" t="s">
        <v>2626</v>
      </c>
      <c r="I61">
        <v>0</v>
      </c>
      <c r="J61" t="s">
        <v>2628</v>
      </c>
    </row>
    <row r="62" spans="1:10" x14ac:dyDescent="0.3">
      <c r="A62" t="s">
        <v>677</v>
      </c>
      <c r="B62">
        <v>11839</v>
      </c>
      <c r="C62">
        <v>46389</v>
      </c>
      <c r="D62">
        <v>11915</v>
      </c>
      <c r="E62">
        <v>33.19</v>
      </c>
      <c r="F62">
        <v>145.08000000000001</v>
      </c>
      <c r="G62" t="s">
        <v>2627</v>
      </c>
      <c r="H62" t="s">
        <v>2626</v>
      </c>
      <c r="I62">
        <v>0</v>
      </c>
      <c r="J62" t="s">
        <v>2628</v>
      </c>
    </row>
    <row r="63" spans="1:10" x14ac:dyDescent="0.3">
      <c r="A63" t="s">
        <v>678</v>
      </c>
      <c r="B63">
        <v>19361</v>
      </c>
      <c r="C63">
        <v>39469</v>
      </c>
      <c r="D63">
        <v>19105</v>
      </c>
      <c r="E63">
        <v>47.44</v>
      </c>
      <c r="F63">
        <v>609.37</v>
      </c>
      <c r="G63" t="s">
        <v>2626</v>
      </c>
      <c r="H63" t="s">
        <v>2626</v>
      </c>
      <c r="I63">
        <v>1</v>
      </c>
      <c r="J63" t="s">
        <v>2628</v>
      </c>
    </row>
    <row r="64" spans="1:10" x14ac:dyDescent="0.3">
      <c r="A64" t="s">
        <v>679</v>
      </c>
      <c r="B64">
        <v>13645</v>
      </c>
      <c r="C64">
        <v>10282</v>
      </c>
      <c r="D64">
        <v>13403</v>
      </c>
      <c r="E64">
        <v>43.47</v>
      </c>
      <c r="F64">
        <v>4599.25</v>
      </c>
      <c r="G64" t="s">
        <v>2626</v>
      </c>
      <c r="H64" t="s">
        <v>2626</v>
      </c>
      <c r="I64">
        <v>1</v>
      </c>
      <c r="J64" t="s">
        <v>2628</v>
      </c>
    </row>
    <row r="65" spans="1:10" x14ac:dyDescent="0.3">
      <c r="A65" t="s">
        <v>680</v>
      </c>
      <c r="B65">
        <v>16935</v>
      </c>
      <c r="C65">
        <v>8397</v>
      </c>
      <c r="D65">
        <v>16220</v>
      </c>
      <c r="E65">
        <v>14.6</v>
      </c>
      <c r="F65">
        <v>382.53</v>
      </c>
      <c r="G65" t="s">
        <v>2626</v>
      </c>
      <c r="H65" t="s">
        <v>2626</v>
      </c>
      <c r="I65">
        <v>2</v>
      </c>
      <c r="J65" t="s">
        <v>2628</v>
      </c>
    </row>
    <row r="66" spans="1:10" x14ac:dyDescent="0.3">
      <c r="A66" t="s">
        <v>681</v>
      </c>
      <c r="B66">
        <v>33411</v>
      </c>
      <c r="C66">
        <v>44185</v>
      </c>
      <c r="D66">
        <v>31975</v>
      </c>
      <c r="E66">
        <v>38.200000000000003</v>
      </c>
      <c r="F66">
        <v>4421.4799999999996</v>
      </c>
      <c r="G66" t="s">
        <v>2626</v>
      </c>
      <c r="H66" t="s">
        <v>2626</v>
      </c>
      <c r="I66">
        <v>0</v>
      </c>
      <c r="J66" t="s">
        <v>2628</v>
      </c>
    </row>
    <row r="67" spans="1:10" x14ac:dyDescent="0.3">
      <c r="A67" t="s">
        <v>682</v>
      </c>
      <c r="B67">
        <v>42630</v>
      </c>
      <c r="C67">
        <v>9653</v>
      </c>
      <c r="D67">
        <v>42626</v>
      </c>
      <c r="E67">
        <v>49.61</v>
      </c>
      <c r="F67">
        <v>3704.96</v>
      </c>
      <c r="G67" t="s">
        <v>2626</v>
      </c>
      <c r="H67" t="s">
        <v>2626</v>
      </c>
      <c r="I67">
        <v>1</v>
      </c>
      <c r="J67" t="s">
        <v>2628</v>
      </c>
    </row>
    <row r="68" spans="1:10" x14ac:dyDescent="0.3">
      <c r="A68" t="s">
        <v>683</v>
      </c>
      <c r="B68">
        <v>45918</v>
      </c>
      <c r="C68">
        <v>47503</v>
      </c>
      <c r="D68">
        <v>44803</v>
      </c>
      <c r="E68">
        <v>28.73</v>
      </c>
      <c r="F68">
        <v>1007.58</v>
      </c>
      <c r="G68" t="s">
        <v>2626</v>
      </c>
      <c r="H68" t="s">
        <v>2626</v>
      </c>
      <c r="I68">
        <v>2</v>
      </c>
      <c r="J68" t="s">
        <v>2629</v>
      </c>
    </row>
    <row r="69" spans="1:10" x14ac:dyDescent="0.3">
      <c r="A69" t="s">
        <v>684</v>
      </c>
      <c r="B69">
        <v>45257</v>
      </c>
      <c r="C69">
        <v>50511</v>
      </c>
      <c r="D69">
        <v>44710</v>
      </c>
      <c r="E69">
        <v>43.31</v>
      </c>
      <c r="F69">
        <v>145.25</v>
      </c>
      <c r="G69" t="s">
        <v>2626</v>
      </c>
      <c r="H69" t="s">
        <v>2626</v>
      </c>
      <c r="I69">
        <v>1</v>
      </c>
      <c r="J69" t="s">
        <v>2628</v>
      </c>
    </row>
    <row r="70" spans="1:10" x14ac:dyDescent="0.3">
      <c r="A70" t="s">
        <v>685</v>
      </c>
      <c r="B70">
        <v>29693</v>
      </c>
      <c r="C70">
        <v>35540</v>
      </c>
      <c r="D70">
        <v>27841</v>
      </c>
      <c r="E70">
        <v>41.41</v>
      </c>
      <c r="F70">
        <v>2935.38</v>
      </c>
      <c r="G70" t="s">
        <v>2626</v>
      </c>
      <c r="H70" t="s">
        <v>2626</v>
      </c>
      <c r="I70">
        <v>1</v>
      </c>
      <c r="J70" t="s">
        <v>2628</v>
      </c>
    </row>
    <row r="71" spans="1:10" x14ac:dyDescent="0.3">
      <c r="A71" t="s">
        <v>686</v>
      </c>
      <c r="B71">
        <v>40005</v>
      </c>
      <c r="C71">
        <v>24964</v>
      </c>
      <c r="D71">
        <v>38813</v>
      </c>
      <c r="E71">
        <v>39.58</v>
      </c>
      <c r="F71">
        <v>158.62</v>
      </c>
      <c r="G71" t="s">
        <v>2626</v>
      </c>
      <c r="H71" t="s">
        <v>2626</v>
      </c>
      <c r="I71">
        <v>1</v>
      </c>
      <c r="J71" t="s">
        <v>2628</v>
      </c>
    </row>
    <row r="72" spans="1:10" x14ac:dyDescent="0.3">
      <c r="A72" t="s">
        <v>687</v>
      </c>
      <c r="B72">
        <v>28135</v>
      </c>
      <c r="C72">
        <v>19643</v>
      </c>
      <c r="D72">
        <v>26662</v>
      </c>
      <c r="E72">
        <v>44.58</v>
      </c>
      <c r="F72">
        <v>1009.06</v>
      </c>
      <c r="G72" t="s">
        <v>2626</v>
      </c>
      <c r="H72" t="s">
        <v>2626</v>
      </c>
      <c r="I72">
        <v>1</v>
      </c>
      <c r="J72" t="s">
        <v>2628</v>
      </c>
    </row>
    <row r="73" spans="1:10" x14ac:dyDescent="0.3">
      <c r="A73" t="s">
        <v>688</v>
      </c>
      <c r="B73">
        <v>42955</v>
      </c>
      <c r="C73">
        <v>9692</v>
      </c>
      <c r="D73">
        <v>43012</v>
      </c>
      <c r="E73">
        <v>13.4</v>
      </c>
      <c r="F73">
        <v>1639.51</v>
      </c>
      <c r="G73" t="s">
        <v>2626</v>
      </c>
      <c r="H73" t="s">
        <v>2626</v>
      </c>
      <c r="I73">
        <v>0</v>
      </c>
      <c r="J73" t="s">
        <v>2628</v>
      </c>
    </row>
    <row r="74" spans="1:10" x14ac:dyDescent="0.3">
      <c r="A74" t="s">
        <v>689</v>
      </c>
      <c r="B74">
        <v>19537</v>
      </c>
      <c r="C74">
        <v>11814</v>
      </c>
      <c r="D74">
        <v>19759</v>
      </c>
      <c r="E74">
        <v>34.9</v>
      </c>
      <c r="F74">
        <v>3014.23</v>
      </c>
      <c r="G74" t="s">
        <v>2626</v>
      </c>
      <c r="H74" t="s">
        <v>2626</v>
      </c>
      <c r="I74">
        <v>0</v>
      </c>
      <c r="J74" t="s">
        <v>2628</v>
      </c>
    </row>
    <row r="75" spans="1:10" x14ac:dyDescent="0.3">
      <c r="A75" t="s">
        <v>690</v>
      </c>
      <c r="B75">
        <v>23252</v>
      </c>
      <c r="C75">
        <v>19188</v>
      </c>
      <c r="D75">
        <v>22416</v>
      </c>
      <c r="E75">
        <v>24.23</v>
      </c>
      <c r="F75">
        <v>686.86</v>
      </c>
      <c r="G75" t="s">
        <v>2626</v>
      </c>
      <c r="H75" t="s">
        <v>2626</v>
      </c>
      <c r="I75">
        <v>1</v>
      </c>
      <c r="J75" t="s">
        <v>2628</v>
      </c>
    </row>
    <row r="76" spans="1:10" x14ac:dyDescent="0.3">
      <c r="A76" t="s">
        <v>691</v>
      </c>
      <c r="B76">
        <v>13317</v>
      </c>
      <c r="C76">
        <v>22064</v>
      </c>
      <c r="D76">
        <v>13411</v>
      </c>
      <c r="E76">
        <v>19.13</v>
      </c>
      <c r="F76">
        <v>3843.94</v>
      </c>
      <c r="G76" t="s">
        <v>2626</v>
      </c>
      <c r="H76" t="s">
        <v>2626</v>
      </c>
      <c r="I76">
        <v>2</v>
      </c>
      <c r="J76" t="s">
        <v>2628</v>
      </c>
    </row>
    <row r="77" spans="1:10" x14ac:dyDescent="0.3">
      <c r="A77" t="s">
        <v>692</v>
      </c>
      <c r="B77">
        <v>30745</v>
      </c>
      <c r="C77">
        <v>47011</v>
      </c>
      <c r="D77">
        <v>28758</v>
      </c>
      <c r="E77">
        <v>48.99</v>
      </c>
      <c r="F77">
        <v>2623.34</v>
      </c>
      <c r="G77" t="s">
        <v>2626</v>
      </c>
      <c r="H77" t="s">
        <v>2626</v>
      </c>
      <c r="I77">
        <v>0</v>
      </c>
      <c r="J77" t="s">
        <v>2628</v>
      </c>
    </row>
    <row r="78" spans="1:10" x14ac:dyDescent="0.3">
      <c r="A78" t="s">
        <v>693</v>
      </c>
      <c r="B78">
        <v>8582</v>
      </c>
      <c r="C78">
        <v>41327</v>
      </c>
      <c r="D78">
        <v>7598</v>
      </c>
      <c r="E78">
        <v>34.4</v>
      </c>
      <c r="F78">
        <v>1396.08</v>
      </c>
      <c r="G78" t="s">
        <v>2627</v>
      </c>
      <c r="H78" t="s">
        <v>2626</v>
      </c>
      <c r="I78">
        <v>0</v>
      </c>
      <c r="J78" t="s">
        <v>2628</v>
      </c>
    </row>
    <row r="79" spans="1:10" x14ac:dyDescent="0.3">
      <c r="A79" t="s">
        <v>694</v>
      </c>
      <c r="B79">
        <v>49479</v>
      </c>
      <c r="C79">
        <v>18292</v>
      </c>
      <c r="D79">
        <v>47668</v>
      </c>
      <c r="E79">
        <v>23.25</v>
      </c>
      <c r="F79">
        <v>2530.17</v>
      </c>
      <c r="G79" t="s">
        <v>2626</v>
      </c>
      <c r="H79" t="s">
        <v>2626</v>
      </c>
      <c r="I79">
        <v>2</v>
      </c>
      <c r="J79" t="s">
        <v>2630</v>
      </c>
    </row>
    <row r="80" spans="1:10" x14ac:dyDescent="0.3">
      <c r="A80" t="s">
        <v>695</v>
      </c>
      <c r="B80">
        <v>42629</v>
      </c>
      <c r="C80">
        <v>29420</v>
      </c>
      <c r="D80">
        <v>42332</v>
      </c>
      <c r="E80">
        <v>37.89</v>
      </c>
      <c r="F80">
        <v>1408.51</v>
      </c>
      <c r="G80" t="s">
        <v>2626</v>
      </c>
      <c r="H80" t="s">
        <v>2627</v>
      </c>
      <c r="I80">
        <v>1</v>
      </c>
      <c r="J80" t="s">
        <v>2629</v>
      </c>
    </row>
    <row r="81" spans="1:10" x14ac:dyDescent="0.3">
      <c r="A81" t="s">
        <v>696</v>
      </c>
      <c r="B81">
        <v>35819</v>
      </c>
      <c r="C81">
        <v>24735</v>
      </c>
      <c r="D81">
        <v>35561</v>
      </c>
      <c r="E81">
        <v>45.52</v>
      </c>
      <c r="F81">
        <v>288.86</v>
      </c>
      <c r="G81" t="s">
        <v>2626</v>
      </c>
      <c r="H81" t="s">
        <v>2626</v>
      </c>
      <c r="I81">
        <v>0</v>
      </c>
      <c r="J81" t="s">
        <v>2628</v>
      </c>
    </row>
    <row r="82" spans="1:10" x14ac:dyDescent="0.3">
      <c r="A82" t="s">
        <v>697</v>
      </c>
      <c r="B82">
        <v>29618</v>
      </c>
      <c r="C82">
        <v>28567</v>
      </c>
      <c r="D82">
        <v>28210</v>
      </c>
      <c r="E82">
        <v>21.08</v>
      </c>
      <c r="F82">
        <v>4954.45</v>
      </c>
      <c r="G82" t="s">
        <v>2626</v>
      </c>
      <c r="H82" t="s">
        <v>2627</v>
      </c>
      <c r="I82">
        <v>1</v>
      </c>
      <c r="J82" t="s">
        <v>2628</v>
      </c>
    </row>
    <row r="83" spans="1:10" x14ac:dyDescent="0.3">
      <c r="A83" t="s">
        <v>698</v>
      </c>
      <c r="B83">
        <v>39331</v>
      </c>
      <c r="C83">
        <v>38801</v>
      </c>
      <c r="D83">
        <v>38349</v>
      </c>
      <c r="E83">
        <v>12.3</v>
      </c>
      <c r="F83">
        <v>1279.07</v>
      </c>
      <c r="G83" t="s">
        <v>2626</v>
      </c>
      <c r="H83" t="s">
        <v>2626</v>
      </c>
      <c r="I83">
        <v>0</v>
      </c>
      <c r="J83" t="s">
        <v>2629</v>
      </c>
    </row>
    <row r="84" spans="1:10" x14ac:dyDescent="0.3">
      <c r="A84" t="s">
        <v>699</v>
      </c>
      <c r="B84">
        <v>46623</v>
      </c>
      <c r="C84">
        <v>21100</v>
      </c>
      <c r="D84">
        <v>44642</v>
      </c>
      <c r="E84">
        <v>43.41</v>
      </c>
      <c r="F84">
        <v>3398.29</v>
      </c>
      <c r="G84" t="s">
        <v>2626</v>
      </c>
      <c r="H84" t="s">
        <v>2626</v>
      </c>
      <c r="I84">
        <v>2</v>
      </c>
      <c r="J84" t="s">
        <v>2629</v>
      </c>
    </row>
    <row r="85" spans="1:10" x14ac:dyDescent="0.3">
      <c r="A85" t="s">
        <v>700</v>
      </c>
      <c r="B85">
        <v>42373</v>
      </c>
      <c r="C85">
        <v>4338</v>
      </c>
      <c r="D85">
        <v>41607</v>
      </c>
      <c r="E85">
        <v>35.78</v>
      </c>
      <c r="F85">
        <v>163.41</v>
      </c>
      <c r="G85" t="s">
        <v>2626</v>
      </c>
      <c r="H85" t="s">
        <v>2626</v>
      </c>
      <c r="I85">
        <v>1</v>
      </c>
      <c r="J85" t="s">
        <v>2628</v>
      </c>
    </row>
    <row r="86" spans="1:10" x14ac:dyDescent="0.3">
      <c r="A86" t="s">
        <v>701</v>
      </c>
      <c r="B86">
        <v>4082</v>
      </c>
      <c r="C86">
        <v>39157</v>
      </c>
      <c r="D86">
        <v>2799</v>
      </c>
      <c r="E86">
        <v>0.76</v>
      </c>
      <c r="F86">
        <v>1184.5</v>
      </c>
      <c r="G86" t="s">
        <v>2626</v>
      </c>
      <c r="H86" t="s">
        <v>2626</v>
      </c>
      <c r="I86">
        <v>1</v>
      </c>
      <c r="J86" t="s">
        <v>2628</v>
      </c>
    </row>
    <row r="87" spans="1:10" x14ac:dyDescent="0.3">
      <c r="A87" t="s">
        <v>702</v>
      </c>
      <c r="B87">
        <v>12029</v>
      </c>
      <c r="C87">
        <v>26751</v>
      </c>
      <c r="D87">
        <v>10844</v>
      </c>
      <c r="E87">
        <v>12.11</v>
      </c>
      <c r="F87">
        <v>4890.1099999999997</v>
      </c>
      <c r="G87" t="s">
        <v>2626</v>
      </c>
      <c r="H87" t="s">
        <v>2626</v>
      </c>
      <c r="I87">
        <v>0</v>
      </c>
      <c r="J87" t="s">
        <v>2629</v>
      </c>
    </row>
    <row r="88" spans="1:10" x14ac:dyDescent="0.3">
      <c r="A88" t="s">
        <v>703</v>
      </c>
      <c r="B88">
        <v>17045</v>
      </c>
      <c r="C88">
        <v>49983</v>
      </c>
      <c r="D88">
        <v>15831</v>
      </c>
      <c r="E88">
        <v>23.6</v>
      </c>
      <c r="F88">
        <v>2156.9699999999998</v>
      </c>
      <c r="G88" t="s">
        <v>2626</v>
      </c>
      <c r="H88" t="s">
        <v>2626</v>
      </c>
      <c r="I88">
        <v>1</v>
      </c>
      <c r="J88" t="s">
        <v>2628</v>
      </c>
    </row>
    <row r="89" spans="1:10" x14ac:dyDescent="0.3">
      <c r="A89" t="s">
        <v>704</v>
      </c>
      <c r="B89">
        <v>10072</v>
      </c>
      <c r="C89">
        <v>40793</v>
      </c>
      <c r="D89">
        <v>8157</v>
      </c>
      <c r="E89">
        <v>46.11</v>
      </c>
      <c r="F89">
        <v>1665.4</v>
      </c>
      <c r="G89" t="s">
        <v>2626</v>
      </c>
      <c r="H89" t="s">
        <v>2626</v>
      </c>
      <c r="I89">
        <v>2</v>
      </c>
      <c r="J89" t="s">
        <v>2630</v>
      </c>
    </row>
    <row r="90" spans="1:10" x14ac:dyDescent="0.3">
      <c r="A90" t="s">
        <v>705</v>
      </c>
      <c r="B90">
        <v>41274</v>
      </c>
      <c r="C90">
        <v>18702</v>
      </c>
      <c r="D90">
        <v>39677</v>
      </c>
      <c r="E90">
        <v>21</v>
      </c>
      <c r="F90">
        <v>4974.7700000000004</v>
      </c>
      <c r="G90" t="s">
        <v>2626</v>
      </c>
      <c r="H90" t="s">
        <v>2626</v>
      </c>
      <c r="I90">
        <v>0</v>
      </c>
      <c r="J90" t="s">
        <v>2629</v>
      </c>
    </row>
    <row r="91" spans="1:10" x14ac:dyDescent="0.3">
      <c r="A91" t="s">
        <v>706</v>
      </c>
      <c r="B91">
        <v>51087</v>
      </c>
      <c r="C91">
        <v>41935</v>
      </c>
      <c r="D91">
        <v>49123</v>
      </c>
      <c r="E91">
        <v>30.24</v>
      </c>
      <c r="F91">
        <v>4157.18</v>
      </c>
      <c r="G91" t="s">
        <v>2626</v>
      </c>
      <c r="H91" t="s">
        <v>2626</v>
      </c>
      <c r="I91">
        <v>2</v>
      </c>
      <c r="J91" t="s">
        <v>2628</v>
      </c>
    </row>
    <row r="92" spans="1:10" x14ac:dyDescent="0.3">
      <c r="A92" t="s">
        <v>707</v>
      </c>
      <c r="B92">
        <v>38241</v>
      </c>
      <c r="C92">
        <v>48514</v>
      </c>
      <c r="D92">
        <v>37657</v>
      </c>
      <c r="E92">
        <v>11.74</v>
      </c>
      <c r="F92">
        <v>564.87</v>
      </c>
      <c r="G92" t="s">
        <v>2626</v>
      </c>
      <c r="H92" t="s">
        <v>2626</v>
      </c>
      <c r="I92">
        <v>0</v>
      </c>
      <c r="J92" t="s">
        <v>2628</v>
      </c>
    </row>
    <row r="93" spans="1:10" x14ac:dyDescent="0.3">
      <c r="A93" t="s">
        <v>708</v>
      </c>
      <c r="B93">
        <v>9907</v>
      </c>
      <c r="C93">
        <v>45933</v>
      </c>
      <c r="D93">
        <v>8220</v>
      </c>
      <c r="E93">
        <v>45.56</v>
      </c>
      <c r="F93">
        <v>495.11</v>
      </c>
      <c r="G93" t="s">
        <v>2626</v>
      </c>
      <c r="H93" t="s">
        <v>2626</v>
      </c>
      <c r="I93">
        <v>1</v>
      </c>
      <c r="J93" t="s">
        <v>2628</v>
      </c>
    </row>
    <row r="94" spans="1:10" x14ac:dyDescent="0.3">
      <c r="A94" t="s">
        <v>709</v>
      </c>
      <c r="B94">
        <v>24893</v>
      </c>
      <c r="C94">
        <v>39147</v>
      </c>
      <c r="D94">
        <v>23214</v>
      </c>
      <c r="E94">
        <v>46.63</v>
      </c>
      <c r="F94">
        <v>2088.59</v>
      </c>
      <c r="G94" t="s">
        <v>2626</v>
      </c>
      <c r="H94" t="s">
        <v>2626</v>
      </c>
      <c r="I94">
        <v>1</v>
      </c>
      <c r="J94" t="s">
        <v>2630</v>
      </c>
    </row>
    <row r="95" spans="1:10" x14ac:dyDescent="0.3">
      <c r="A95" t="s">
        <v>710</v>
      </c>
      <c r="B95">
        <v>39264</v>
      </c>
      <c r="C95">
        <v>3803</v>
      </c>
      <c r="D95">
        <v>38610</v>
      </c>
      <c r="E95">
        <v>27.3</v>
      </c>
      <c r="F95">
        <v>3449.13</v>
      </c>
      <c r="G95" t="s">
        <v>2626</v>
      </c>
      <c r="H95" t="s">
        <v>2626</v>
      </c>
      <c r="I95">
        <v>1</v>
      </c>
      <c r="J95" t="s">
        <v>2628</v>
      </c>
    </row>
    <row r="96" spans="1:10" x14ac:dyDescent="0.3">
      <c r="A96" t="s">
        <v>711</v>
      </c>
      <c r="B96">
        <v>43731</v>
      </c>
      <c r="C96">
        <v>19405</v>
      </c>
      <c r="D96">
        <v>43050</v>
      </c>
      <c r="E96">
        <v>17.010000000000002</v>
      </c>
      <c r="F96">
        <v>4756.91</v>
      </c>
      <c r="G96" t="s">
        <v>2626</v>
      </c>
      <c r="H96" t="s">
        <v>2626</v>
      </c>
      <c r="I96">
        <v>2</v>
      </c>
      <c r="J96" t="s">
        <v>2628</v>
      </c>
    </row>
    <row r="97" spans="1:10" x14ac:dyDescent="0.3">
      <c r="A97" t="s">
        <v>712</v>
      </c>
      <c r="B97">
        <v>47437</v>
      </c>
      <c r="C97">
        <v>13933</v>
      </c>
      <c r="D97">
        <v>47017</v>
      </c>
      <c r="E97">
        <v>13.51</v>
      </c>
      <c r="F97">
        <v>2979.46</v>
      </c>
      <c r="G97" t="s">
        <v>2626</v>
      </c>
      <c r="H97" t="s">
        <v>2626</v>
      </c>
      <c r="I97">
        <v>0</v>
      </c>
      <c r="J97" t="s">
        <v>2629</v>
      </c>
    </row>
    <row r="98" spans="1:10" x14ac:dyDescent="0.3">
      <c r="A98" t="s">
        <v>713</v>
      </c>
      <c r="B98">
        <v>46023</v>
      </c>
      <c r="C98">
        <v>17901</v>
      </c>
      <c r="D98">
        <v>45978</v>
      </c>
      <c r="E98">
        <v>28.26</v>
      </c>
      <c r="F98">
        <v>2480.73</v>
      </c>
      <c r="G98" t="s">
        <v>2626</v>
      </c>
      <c r="H98" t="s">
        <v>2626</v>
      </c>
      <c r="I98">
        <v>1</v>
      </c>
      <c r="J98" t="s">
        <v>2629</v>
      </c>
    </row>
    <row r="99" spans="1:10" x14ac:dyDescent="0.3">
      <c r="A99" t="s">
        <v>714</v>
      </c>
      <c r="B99">
        <v>46000</v>
      </c>
      <c r="C99">
        <v>30770</v>
      </c>
      <c r="D99">
        <v>44731</v>
      </c>
      <c r="E99">
        <v>49.04</v>
      </c>
      <c r="F99">
        <v>340.85</v>
      </c>
      <c r="G99" t="s">
        <v>2626</v>
      </c>
      <c r="H99" t="s">
        <v>2626</v>
      </c>
      <c r="I99">
        <v>0</v>
      </c>
      <c r="J99" t="s">
        <v>2628</v>
      </c>
    </row>
    <row r="100" spans="1:10" x14ac:dyDescent="0.3">
      <c r="A100" t="s">
        <v>715</v>
      </c>
      <c r="B100">
        <v>7300</v>
      </c>
      <c r="C100">
        <v>18285</v>
      </c>
      <c r="D100">
        <v>6147</v>
      </c>
      <c r="E100">
        <v>22.71</v>
      </c>
      <c r="F100">
        <v>2516.37</v>
      </c>
      <c r="G100" t="s">
        <v>2627</v>
      </c>
      <c r="H100" t="s">
        <v>2627</v>
      </c>
      <c r="I100">
        <v>0</v>
      </c>
      <c r="J100" t="s">
        <v>2628</v>
      </c>
    </row>
    <row r="101" spans="1:10" x14ac:dyDescent="0.3">
      <c r="A101" t="s">
        <v>716</v>
      </c>
      <c r="B101">
        <v>31310</v>
      </c>
      <c r="C101">
        <v>38929</v>
      </c>
      <c r="D101">
        <v>30169</v>
      </c>
      <c r="E101">
        <v>30.61</v>
      </c>
      <c r="F101">
        <v>811.22</v>
      </c>
      <c r="G101" t="s">
        <v>2626</v>
      </c>
      <c r="H101" t="s">
        <v>2626</v>
      </c>
      <c r="I101">
        <v>1</v>
      </c>
      <c r="J101" t="s">
        <v>2629</v>
      </c>
    </row>
    <row r="102" spans="1:10" x14ac:dyDescent="0.3">
      <c r="A102" t="s">
        <v>717</v>
      </c>
      <c r="B102">
        <v>18772</v>
      </c>
      <c r="C102">
        <v>29635</v>
      </c>
      <c r="D102">
        <v>17397</v>
      </c>
      <c r="E102">
        <v>41.7</v>
      </c>
      <c r="F102">
        <v>826.95</v>
      </c>
      <c r="G102" t="s">
        <v>2626</v>
      </c>
      <c r="H102" t="s">
        <v>2626</v>
      </c>
      <c r="I102">
        <v>2</v>
      </c>
      <c r="J102" t="s">
        <v>2628</v>
      </c>
    </row>
    <row r="103" spans="1:10" x14ac:dyDescent="0.3">
      <c r="A103" t="s">
        <v>718</v>
      </c>
      <c r="B103">
        <v>36277</v>
      </c>
      <c r="C103">
        <v>49908</v>
      </c>
      <c r="D103">
        <v>36045</v>
      </c>
      <c r="E103">
        <v>1.75</v>
      </c>
      <c r="F103">
        <v>3594.26</v>
      </c>
      <c r="G103" t="s">
        <v>2627</v>
      </c>
      <c r="H103" t="s">
        <v>2626</v>
      </c>
      <c r="I103">
        <v>2</v>
      </c>
      <c r="J103" t="s">
        <v>2630</v>
      </c>
    </row>
    <row r="104" spans="1:10" x14ac:dyDescent="0.3">
      <c r="A104" t="s">
        <v>719</v>
      </c>
      <c r="B104">
        <v>4967</v>
      </c>
      <c r="C104">
        <v>8195</v>
      </c>
      <c r="D104">
        <v>5162</v>
      </c>
      <c r="E104">
        <v>20.58</v>
      </c>
      <c r="F104">
        <v>4237.46</v>
      </c>
      <c r="G104" t="s">
        <v>2627</v>
      </c>
      <c r="H104" t="s">
        <v>2626</v>
      </c>
      <c r="I104">
        <v>0</v>
      </c>
      <c r="J104" t="s">
        <v>2629</v>
      </c>
    </row>
    <row r="105" spans="1:10" x14ac:dyDescent="0.3">
      <c r="A105" t="s">
        <v>720</v>
      </c>
      <c r="B105">
        <v>38682</v>
      </c>
      <c r="C105">
        <v>38937</v>
      </c>
      <c r="D105">
        <v>38329</v>
      </c>
      <c r="E105">
        <v>49.68</v>
      </c>
      <c r="F105">
        <v>1438.12</v>
      </c>
      <c r="G105" t="s">
        <v>2626</v>
      </c>
      <c r="H105" t="s">
        <v>2626</v>
      </c>
      <c r="I105">
        <v>1</v>
      </c>
      <c r="J105" t="s">
        <v>2628</v>
      </c>
    </row>
    <row r="106" spans="1:10" x14ac:dyDescent="0.3">
      <c r="A106" t="s">
        <v>721</v>
      </c>
      <c r="B106">
        <v>15940</v>
      </c>
      <c r="C106">
        <v>38201</v>
      </c>
      <c r="D106">
        <v>15508</v>
      </c>
      <c r="E106">
        <v>9.66</v>
      </c>
      <c r="F106">
        <v>3110.55</v>
      </c>
      <c r="G106" t="s">
        <v>2626</v>
      </c>
      <c r="H106" t="s">
        <v>2626</v>
      </c>
      <c r="I106">
        <v>0</v>
      </c>
      <c r="J106" t="s">
        <v>2629</v>
      </c>
    </row>
    <row r="107" spans="1:10" x14ac:dyDescent="0.3">
      <c r="A107" t="s">
        <v>722</v>
      </c>
      <c r="B107">
        <v>31241</v>
      </c>
      <c r="C107">
        <v>44493</v>
      </c>
      <c r="D107">
        <v>30906</v>
      </c>
      <c r="E107">
        <v>40.72</v>
      </c>
      <c r="F107">
        <v>1825.7</v>
      </c>
      <c r="G107" t="s">
        <v>2626</v>
      </c>
      <c r="H107" t="s">
        <v>2626</v>
      </c>
      <c r="I107">
        <v>1</v>
      </c>
      <c r="J107" t="s">
        <v>2628</v>
      </c>
    </row>
    <row r="108" spans="1:10" x14ac:dyDescent="0.3">
      <c r="A108" t="s">
        <v>723</v>
      </c>
      <c r="B108">
        <v>15653</v>
      </c>
      <c r="C108">
        <v>16632</v>
      </c>
      <c r="D108">
        <v>14636</v>
      </c>
      <c r="E108">
        <v>8.85</v>
      </c>
      <c r="F108">
        <v>3094.82</v>
      </c>
      <c r="G108" t="s">
        <v>2626</v>
      </c>
      <c r="H108" t="s">
        <v>2626</v>
      </c>
      <c r="I108">
        <v>0</v>
      </c>
      <c r="J108" t="s">
        <v>2630</v>
      </c>
    </row>
    <row r="109" spans="1:10" x14ac:dyDescent="0.3">
      <c r="A109" t="s">
        <v>724</v>
      </c>
      <c r="B109">
        <v>14780</v>
      </c>
      <c r="C109">
        <v>26389</v>
      </c>
      <c r="D109">
        <v>14837</v>
      </c>
      <c r="E109">
        <v>32.270000000000003</v>
      </c>
      <c r="F109">
        <v>1529.72</v>
      </c>
      <c r="G109" t="s">
        <v>2626</v>
      </c>
      <c r="H109" t="s">
        <v>2626</v>
      </c>
      <c r="I109">
        <v>1</v>
      </c>
      <c r="J109" t="s">
        <v>2630</v>
      </c>
    </row>
    <row r="110" spans="1:10" x14ac:dyDescent="0.3">
      <c r="A110" t="s">
        <v>725</v>
      </c>
      <c r="B110">
        <v>29103</v>
      </c>
      <c r="C110">
        <v>16810</v>
      </c>
      <c r="D110">
        <v>28920</v>
      </c>
      <c r="E110">
        <v>2.69</v>
      </c>
      <c r="F110">
        <v>1688.41</v>
      </c>
      <c r="G110" t="s">
        <v>2626</v>
      </c>
      <c r="H110" t="s">
        <v>2626</v>
      </c>
      <c r="I110">
        <v>2</v>
      </c>
      <c r="J110" t="s">
        <v>2630</v>
      </c>
    </row>
    <row r="111" spans="1:10" x14ac:dyDescent="0.3">
      <c r="A111" t="s">
        <v>726</v>
      </c>
      <c r="B111">
        <v>46892</v>
      </c>
      <c r="C111">
        <v>35391</v>
      </c>
      <c r="D111">
        <v>45000</v>
      </c>
      <c r="E111">
        <v>0.49</v>
      </c>
      <c r="F111">
        <v>1458.41</v>
      </c>
      <c r="G111" t="s">
        <v>2626</v>
      </c>
      <c r="H111" t="s">
        <v>2627</v>
      </c>
      <c r="I111">
        <v>0</v>
      </c>
      <c r="J111" t="s">
        <v>2628</v>
      </c>
    </row>
    <row r="112" spans="1:10" x14ac:dyDescent="0.3">
      <c r="A112" t="s">
        <v>727</v>
      </c>
      <c r="B112">
        <v>30266</v>
      </c>
      <c r="C112">
        <v>37958</v>
      </c>
      <c r="D112">
        <v>30398</v>
      </c>
      <c r="E112">
        <v>31.45</v>
      </c>
      <c r="F112">
        <v>2133.6799999999998</v>
      </c>
      <c r="G112" t="s">
        <v>2626</v>
      </c>
      <c r="H112" t="s">
        <v>2626</v>
      </c>
      <c r="I112">
        <v>2</v>
      </c>
      <c r="J112" t="s">
        <v>2628</v>
      </c>
    </row>
    <row r="113" spans="1:10" x14ac:dyDescent="0.3">
      <c r="A113" t="s">
        <v>728</v>
      </c>
      <c r="B113">
        <v>42601</v>
      </c>
      <c r="C113">
        <v>48193</v>
      </c>
      <c r="D113">
        <v>42463</v>
      </c>
      <c r="E113">
        <v>32.03</v>
      </c>
      <c r="F113">
        <v>425.64</v>
      </c>
      <c r="G113" t="s">
        <v>2626</v>
      </c>
      <c r="H113" t="s">
        <v>2626</v>
      </c>
      <c r="I113">
        <v>2</v>
      </c>
      <c r="J113" t="s">
        <v>2629</v>
      </c>
    </row>
    <row r="114" spans="1:10" x14ac:dyDescent="0.3">
      <c r="A114" t="s">
        <v>729</v>
      </c>
      <c r="B114">
        <v>6608</v>
      </c>
      <c r="C114">
        <v>46485</v>
      </c>
      <c r="D114">
        <v>5035</v>
      </c>
      <c r="E114">
        <v>3.9</v>
      </c>
      <c r="F114">
        <v>1591.16</v>
      </c>
      <c r="G114" t="s">
        <v>2626</v>
      </c>
      <c r="H114" t="s">
        <v>2626</v>
      </c>
      <c r="I114">
        <v>2</v>
      </c>
      <c r="J114" t="s">
        <v>2628</v>
      </c>
    </row>
    <row r="115" spans="1:10" x14ac:dyDescent="0.3">
      <c r="A115" t="s">
        <v>730</v>
      </c>
      <c r="B115">
        <v>4267</v>
      </c>
      <c r="C115">
        <v>28761</v>
      </c>
      <c r="D115">
        <v>3271</v>
      </c>
      <c r="E115">
        <v>34.85</v>
      </c>
      <c r="F115">
        <v>2882.6</v>
      </c>
      <c r="G115" t="s">
        <v>2626</v>
      </c>
      <c r="H115" t="s">
        <v>2626</v>
      </c>
      <c r="I115">
        <v>0</v>
      </c>
      <c r="J115" t="s">
        <v>2629</v>
      </c>
    </row>
    <row r="116" spans="1:10" x14ac:dyDescent="0.3">
      <c r="A116" t="s">
        <v>731</v>
      </c>
      <c r="B116">
        <v>18374</v>
      </c>
      <c r="C116">
        <v>7512</v>
      </c>
      <c r="D116">
        <v>17788</v>
      </c>
      <c r="E116">
        <v>1.46</v>
      </c>
      <c r="F116">
        <v>420.35</v>
      </c>
      <c r="G116" t="s">
        <v>2626</v>
      </c>
      <c r="H116" t="s">
        <v>2626</v>
      </c>
      <c r="I116">
        <v>2</v>
      </c>
      <c r="J116" t="s">
        <v>2628</v>
      </c>
    </row>
    <row r="117" spans="1:10" x14ac:dyDescent="0.3">
      <c r="A117" t="s">
        <v>732</v>
      </c>
      <c r="B117">
        <v>28293</v>
      </c>
      <c r="C117">
        <v>36969</v>
      </c>
      <c r="D117">
        <v>27103</v>
      </c>
      <c r="E117">
        <v>3.88</v>
      </c>
      <c r="F117">
        <v>2362.56</v>
      </c>
      <c r="G117" t="s">
        <v>2626</v>
      </c>
      <c r="H117" t="s">
        <v>2626</v>
      </c>
      <c r="I117">
        <v>0</v>
      </c>
      <c r="J117" t="s">
        <v>2628</v>
      </c>
    </row>
    <row r="118" spans="1:10" x14ac:dyDescent="0.3">
      <c r="A118" t="s">
        <v>733</v>
      </c>
      <c r="B118">
        <v>13789</v>
      </c>
      <c r="C118">
        <v>21216</v>
      </c>
      <c r="D118">
        <v>13391</v>
      </c>
      <c r="E118">
        <v>35.57</v>
      </c>
      <c r="F118">
        <v>4050.23</v>
      </c>
      <c r="G118" t="s">
        <v>2626</v>
      </c>
      <c r="H118" t="s">
        <v>2626</v>
      </c>
      <c r="I118">
        <v>2</v>
      </c>
      <c r="J118" t="s">
        <v>2630</v>
      </c>
    </row>
    <row r="119" spans="1:10" x14ac:dyDescent="0.3">
      <c r="A119" t="s">
        <v>734</v>
      </c>
      <c r="B119">
        <v>41574</v>
      </c>
      <c r="C119">
        <v>15649</v>
      </c>
      <c r="D119">
        <v>40973</v>
      </c>
      <c r="E119">
        <v>16.88</v>
      </c>
      <c r="F119">
        <v>3810.98</v>
      </c>
      <c r="G119" t="s">
        <v>2626</v>
      </c>
      <c r="H119" t="s">
        <v>2626</v>
      </c>
      <c r="I119">
        <v>1</v>
      </c>
      <c r="J119" t="s">
        <v>2628</v>
      </c>
    </row>
    <row r="120" spans="1:10" x14ac:dyDescent="0.3">
      <c r="A120" t="s">
        <v>735</v>
      </c>
      <c r="B120">
        <v>48981</v>
      </c>
      <c r="C120">
        <v>5016</v>
      </c>
      <c r="D120">
        <v>48077</v>
      </c>
      <c r="E120">
        <v>44.95</v>
      </c>
      <c r="F120">
        <v>3783.19</v>
      </c>
      <c r="G120" t="s">
        <v>2626</v>
      </c>
      <c r="H120" t="s">
        <v>2626</v>
      </c>
      <c r="I120">
        <v>1</v>
      </c>
      <c r="J120" t="s">
        <v>2629</v>
      </c>
    </row>
    <row r="121" spans="1:10" x14ac:dyDescent="0.3">
      <c r="A121" t="s">
        <v>736</v>
      </c>
      <c r="B121">
        <v>46590</v>
      </c>
      <c r="C121">
        <v>24205</v>
      </c>
      <c r="D121">
        <v>46793</v>
      </c>
      <c r="E121">
        <v>33.78</v>
      </c>
      <c r="F121">
        <v>2799.91</v>
      </c>
      <c r="G121" t="s">
        <v>2626</v>
      </c>
      <c r="H121" t="s">
        <v>2626</v>
      </c>
      <c r="I121">
        <v>1</v>
      </c>
      <c r="J121" t="s">
        <v>2628</v>
      </c>
    </row>
    <row r="122" spans="1:10" x14ac:dyDescent="0.3">
      <c r="A122" t="s">
        <v>737</v>
      </c>
      <c r="B122">
        <v>39913</v>
      </c>
      <c r="C122">
        <v>21532</v>
      </c>
      <c r="D122">
        <v>39254</v>
      </c>
      <c r="E122">
        <v>11.35</v>
      </c>
      <c r="F122">
        <v>2243.98</v>
      </c>
      <c r="G122" t="s">
        <v>2626</v>
      </c>
      <c r="H122" t="s">
        <v>2626</v>
      </c>
      <c r="I122">
        <v>1</v>
      </c>
      <c r="J122" t="s">
        <v>2628</v>
      </c>
    </row>
    <row r="123" spans="1:10" x14ac:dyDescent="0.3">
      <c r="A123" t="s">
        <v>738</v>
      </c>
      <c r="B123">
        <v>31607</v>
      </c>
      <c r="C123">
        <v>15711</v>
      </c>
      <c r="D123">
        <v>30284</v>
      </c>
      <c r="E123">
        <v>28.51</v>
      </c>
      <c r="F123">
        <v>4856.1400000000003</v>
      </c>
      <c r="G123" t="s">
        <v>2626</v>
      </c>
      <c r="H123" t="s">
        <v>2626</v>
      </c>
      <c r="I123">
        <v>2</v>
      </c>
      <c r="J123" t="s">
        <v>2628</v>
      </c>
    </row>
    <row r="124" spans="1:10" x14ac:dyDescent="0.3">
      <c r="A124" t="s">
        <v>739</v>
      </c>
      <c r="B124">
        <v>9286</v>
      </c>
      <c r="C124">
        <v>35103</v>
      </c>
      <c r="D124">
        <v>7767</v>
      </c>
      <c r="E124">
        <v>31.5</v>
      </c>
      <c r="F124">
        <v>799.56</v>
      </c>
      <c r="G124" t="s">
        <v>2626</v>
      </c>
      <c r="H124" t="s">
        <v>2626</v>
      </c>
      <c r="I124">
        <v>0</v>
      </c>
      <c r="J124" t="s">
        <v>2628</v>
      </c>
    </row>
    <row r="125" spans="1:10" x14ac:dyDescent="0.3">
      <c r="A125" t="s">
        <v>740</v>
      </c>
      <c r="B125">
        <v>15591</v>
      </c>
      <c r="C125">
        <v>16847</v>
      </c>
      <c r="D125">
        <v>15252</v>
      </c>
      <c r="E125">
        <v>34.950000000000003</v>
      </c>
      <c r="F125">
        <v>1531.97</v>
      </c>
      <c r="G125" t="s">
        <v>2626</v>
      </c>
      <c r="H125" t="s">
        <v>2626</v>
      </c>
      <c r="I125">
        <v>2</v>
      </c>
      <c r="J125" t="s">
        <v>2628</v>
      </c>
    </row>
    <row r="126" spans="1:10" x14ac:dyDescent="0.3">
      <c r="A126" t="s">
        <v>741</v>
      </c>
      <c r="B126">
        <v>36291</v>
      </c>
      <c r="C126">
        <v>42790</v>
      </c>
      <c r="D126">
        <v>35170</v>
      </c>
      <c r="E126">
        <v>26.33</v>
      </c>
      <c r="F126">
        <v>683.41</v>
      </c>
      <c r="G126" t="s">
        <v>2626</v>
      </c>
      <c r="H126" t="s">
        <v>2626</v>
      </c>
      <c r="I126">
        <v>0</v>
      </c>
      <c r="J126" t="s">
        <v>2628</v>
      </c>
    </row>
    <row r="127" spans="1:10" x14ac:dyDescent="0.3">
      <c r="A127" t="s">
        <v>742</v>
      </c>
      <c r="B127">
        <v>38641</v>
      </c>
      <c r="C127">
        <v>32774</v>
      </c>
      <c r="D127">
        <v>38268</v>
      </c>
      <c r="E127">
        <v>33.99</v>
      </c>
      <c r="F127">
        <v>1409.91</v>
      </c>
      <c r="G127" t="s">
        <v>2626</v>
      </c>
      <c r="H127" t="s">
        <v>2626</v>
      </c>
      <c r="I127">
        <v>2</v>
      </c>
      <c r="J127" t="s">
        <v>2628</v>
      </c>
    </row>
    <row r="128" spans="1:10" x14ac:dyDescent="0.3">
      <c r="A128" t="s">
        <v>743</v>
      </c>
      <c r="B128">
        <v>30604</v>
      </c>
      <c r="C128">
        <v>38275</v>
      </c>
      <c r="D128">
        <v>29107</v>
      </c>
      <c r="E128">
        <v>11.87</v>
      </c>
      <c r="F128">
        <v>316.27</v>
      </c>
      <c r="G128" t="s">
        <v>2626</v>
      </c>
      <c r="H128" t="s">
        <v>2626</v>
      </c>
      <c r="I128">
        <v>1</v>
      </c>
      <c r="J128" t="s">
        <v>2628</v>
      </c>
    </row>
    <row r="129" spans="1:10" x14ac:dyDescent="0.3">
      <c r="A129" t="s">
        <v>744</v>
      </c>
      <c r="B129">
        <v>13060</v>
      </c>
      <c r="C129">
        <v>12705</v>
      </c>
      <c r="D129">
        <v>12669</v>
      </c>
      <c r="E129">
        <v>42.36</v>
      </c>
      <c r="F129">
        <v>1842.42</v>
      </c>
      <c r="G129" t="s">
        <v>2626</v>
      </c>
      <c r="H129" t="s">
        <v>2626</v>
      </c>
      <c r="I129">
        <v>1</v>
      </c>
      <c r="J129" t="s">
        <v>2628</v>
      </c>
    </row>
    <row r="130" spans="1:10" x14ac:dyDescent="0.3">
      <c r="A130" t="s">
        <v>745</v>
      </c>
      <c r="B130">
        <v>48468</v>
      </c>
      <c r="C130">
        <v>39915</v>
      </c>
      <c r="D130">
        <v>47674</v>
      </c>
      <c r="E130">
        <v>13.25</v>
      </c>
      <c r="F130">
        <v>1882.53</v>
      </c>
      <c r="G130" t="s">
        <v>2626</v>
      </c>
      <c r="H130" t="s">
        <v>2626</v>
      </c>
      <c r="I130">
        <v>0</v>
      </c>
      <c r="J130" t="s">
        <v>2630</v>
      </c>
    </row>
    <row r="131" spans="1:10" x14ac:dyDescent="0.3">
      <c r="A131" t="s">
        <v>746</v>
      </c>
      <c r="B131">
        <v>30123</v>
      </c>
      <c r="C131">
        <v>21806</v>
      </c>
      <c r="D131">
        <v>28946</v>
      </c>
      <c r="E131">
        <v>7.79</v>
      </c>
      <c r="F131">
        <v>1144.33</v>
      </c>
      <c r="G131" t="s">
        <v>2626</v>
      </c>
      <c r="H131" t="s">
        <v>2626</v>
      </c>
      <c r="I131">
        <v>0</v>
      </c>
      <c r="J131" t="s">
        <v>2628</v>
      </c>
    </row>
    <row r="132" spans="1:10" x14ac:dyDescent="0.3">
      <c r="A132" t="s">
        <v>747</v>
      </c>
      <c r="B132">
        <v>38492</v>
      </c>
      <c r="C132">
        <v>11634</v>
      </c>
      <c r="D132">
        <v>37424</v>
      </c>
      <c r="E132">
        <v>23.33</v>
      </c>
      <c r="F132">
        <v>2627.79</v>
      </c>
      <c r="G132" t="s">
        <v>2626</v>
      </c>
      <c r="H132" t="s">
        <v>2626</v>
      </c>
      <c r="I132">
        <v>2</v>
      </c>
      <c r="J132" t="s">
        <v>2628</v>
      </c>
    </row>
    <row r="133" spans="1:10" x14ac:dyDescent="0.3">
      <c r="A133" t="s">
        <v>748</v>
      </c>
      <c r="B133">
        <v>13933</v>
      </c>
      <c r="C133">
        <v>16645</v>
      </c>
      <c r="D133">
        <v>13356</v>
      </c>
      <c r="E133">
        <v>12.68</v>
      </c>
      <c r="F133">
        <v>1452.86</v>
      </c>
      <c r="G133" t="s">
        <v>2626</v>
      </c>
      <c r="H133" t="s">
        <v>2626</v>
      </c>
      <c r="I133">
        <v>1</v>
      </c>
      <c r="J133" t="s">
        <v>2629</v>
      </c>
    </row>
    <row r="134" spans="1:10" x14ac:dyDescent="0.3">
      <c r="A134" t="s">
        <v>749</v>
      </c>
      <c r="B134">
        <v>7896</v>
      </c>
      <c r="C134">
        <v>38513</v>
      </c>
      <c r="D134">
        <v>7906</v>
      </c>
      <c r="E134">
        <v>48</v>
      </c>
      <c r="F134">
        <v>781.11</v>
      </c>
      <c r="G134" t="s">
        <v>2626</v>
      </c>
      <c r="H134" t="s">
        <v>2626</v>
      </c>
      <c r="I134">
        <v>0</v>
      </c>
      <c r="J134" t="s">
        <v>2630</v>
      </c>
    </row>
    <row r="135" spans="1:10" x14ac:dyDescent="0.3">
      <c r="A135" t="s">
        <v>750</v>
      </c>
      <c r="B135">
        <v>19331</v>
      </c>
      <c r="C135">
        <v>51088</v>
      </c>
      <c r="D135">
        <v>17957</v>
      </c>
      <c r="E135">
        <v>37.25</v>
      </c>
      <c r="F135">
        <v>3681.93</v>
      </c>
      <c r="G135" t="s">
        <v>2626</v>
      </c>
      <c r="H135" t="s">
        <v>2626</v>
      </c>
      <c r="I135">
        <v>0</v>
      </c>
      <c r="J135" t="s">
        <v>2628</v>
      </c>
    </row>
    <row r="136" spans="1:10" x14ac:dyDescent="0.3">
      <c r="A136" t="s">
        <v>751</v>
      </c>
      <c r="B136">
        <v>4185</v>
      </c>
      <c r="C136">
        <v>9054</v>
      </c>
      <c r="D136">
        <v>2161</v>
      </c>
      <c r="E136">
        <v>47.97</v>
      </c>
      <c r="F136">
        <v>3980.2</v>
      </c>
      <c r="G136" t="s">
        <v>2626</v>
      </c>
      <c r="H136" t="s">
        <v>2626</v>
      </c>
      <c r="I136">
        <v>0</v>
      </c>
      <c r="J136" t="s">
        <v>2628</v>
      </c>
    </row>
    <row r="137" spans="1:10" x14ac:dyDescent="0.3">
      <c r="A137" t="s">
        <v>752</v>
      </c>
      <c r="B137">
        <v>33277</v>
      </c>
      <c r="C137">
        <v>3090</v>
      </c>
      <c r="D137">
        <v>32540</v>
      </c>
      <c r="E137">
        <v>38.72</v>
      </c>
      <c r="F137">
        <v>237.3</v>
      </c>
      <c r="G137" t="s">
        <v>2626</v>
      </c>
      <c r="H137" t="s">
        <v>2626</v>
      </c>
      <c r="I137">
        <v>2</v>
      </c>
      <c r="J137" t="s">
        <v>2628</v>
      </c>
    </row>
    <row r="138" spans="1:10" x14ac:dyDescent="0.3">
      <c r="A138" t="s">
        <v>753</v>
      </c>
      <c r="B138">
        <v>11253</v>
      </c>
      <c r="C138">
        <v>29235</v>
      </c>
      <c r="D138">
        <v>9702</v>
      </c>
      <c r="E138">
        <v>32.33</v>
      </c>
      <c r="F138">
        <v>3154.45</v>
      </c>
      <c r="G138" t="s">
        <v>2626</v>
      </c>
      <c r="H138" t="s">
        <v>2626</v>
      </c>
      <c r="I138">
        <v>1</v>
      </c>
      <c r="J138" t="s">
        <v>2628</v>
      </c>
    </row>
    <row r="139" spans="1:10" x14ac:dyDescent="0.3">
      <c r="A139" t="s">
        <v>754</v>
      </c>
      <c r="B139">
        <v>36075</v>
      </c>
      <c r="C139">
        <v>33334</v>
      </c>
      <c r="D139">
        <v>35420</v>
      </c>
      <c r="E139">
        <v>7.17</v>
      </c>
      <c r="F139">
        <v>4954.2700000000004</v>
      </c>
      <c r="G139" t="s">
        <v>2626</v>
      </c>
      <c r="H139" t="s">
        <v>2626</v>
      </c>
      <c r="I139">
        <v>1</v>
      </c>
      <c r="J139" t="s">
        <v>2628</v>
      </c>
    </row>
    <row r="140" spans="1:10" x14ac:dyDescent="0.3">
      <c r="A140" t="s">
        <v>755</v>
      </c>
      <c r="B140">
        <v>27934</v>
      </c>
      <c r="C140">
        <v>10355</v>
      </c>
      <c r="D140">
        <v>26292</v>
      </c>
      <c r="E140">
        <v>13.28</v>
      </c>
      <c r="F140">
        <v>4271.3599999999997</v>
      </c>
      <c r="G140" t="s">
        <v>2626</v>
      </c>
      <c r="H140" t="s">
        <v>2626</v>
      </c>
      <c r="I140">
        <v>2</v>
      </c>
      <c r="J140" t="s">
        <v>2628</v>
      </c>
    </row>
    <row r="141" spans="1:10" x14ac:dyDescent="0.3">
      <c r="A141" t="s">
        <v>756</v>
      </c>
      <c r="B141">
        <v>50310</v>
      </c>
      <c r="C141">
        <v>50244</v>
      </c>
      <c r="D141">
        <v>49093</v>
      </c>
      <c r="E141">
        <v>26.37</v>
      </c>
      <c r="F141">
        <v>3765.53</v>
      </c>
      <c r="G141" t="s">
        <v>2626</v>
      </c>
      <c r="H141" t="s">
        <v>2627</v>
      </c>
      <c r="I141">
        <v>1</v>
      </c>
      <c r="J141" t="s">
        <v>2628</v>
      </c>
    </row>
    <row r="142" spans="1:10" x14ac:dyDescent="0.3">
      <c r="A142" t="s">
        <v>757</v>
      </c>
      <c r="B142">
        <v>45160</v>
      </c>
      <c r="C142">
        <v>19145</v>
      </c>
      <c r="D142">
        <v>44661</v>
      </c>
      <c r="E142">
        <v>42.08</v>
      </c>
      <c r="F142">
        <v>4793.6400000000003</v>
      </c>
      <c r="G142" t="s">
        <v>2626</v>
      </c>
      <c r="H142" t="s">
        <v>2626</v>
      </c>
      <c r="I142">
        <v>0</v>
      </c>
      <c r="J142" t="s">
        <v>2628</v>
      </c>
    </row>
    <row r="143" spans="1:10" x14ac:dyDescent="0.3">
      <c r="A143" t="s">
        <v>758</v>
      </c>
      <c r="B143">
        <v>8351</v>
      </c>
      <c r="C143">
        <v>25120</v>
      </c>
      <c r="D143">
        <v>6798</v>
      </c>
      <c r="E143">
        <v>7.02</v>
      </c>
      <c r="F143">
        <v>2698.96</v>
      </c>
      <c r="G143" t="s">
        <v>2627</v>
      </c>
      <c r="H143" t="s">
        <v>2626</v>
      </c>
      <c r="I143">
        <v>2</v>
      </c>
      <c r="J143" t="s">
        <v>2628</v>
      </c>
    </row>
    <row r="144" spans="1:10" x14ac:dyDescent="0.3">
      <c r="A144" t="s">
        <v>759</v>
      </c>
      <c r="B144">
        <v>12963</v>
      </c>
      <c r="C144">
        <v>23132</v>
      </c>
      <c r="D144">
        <v>12716</v>
      </c>
      <c r="E144">
        <v>11</v>
      </c>
      <c r="F144">
        <v>3999.12</v>
      </c>
      <c r="G144" t="s">
        <v>2626</v>
      </c>
      <c r="H144" t="s">
        <v>2626</v>
      </c>
      <c r="I144">
        <v>2</v>
      </c>
      <c r="J144" t="s">
        <v>2629</v>
      </c>
    </row>
    <row r="145" spans="1:10" x14ac:dyDescent="0.3">
      <c r="A145" t="s">
        <v>760</v>
      </c>
      <c r="B145">
        <v>21076</v>
      </c>
      <c r="C145">
        <v>42754</v>
      </c>
      <c r="D145">
        <v>18935</v>
      </c>
      <c r="E145">
        <v>9.82</v>
      </c>
      <c r="F145">
        <v>4488.6899999999996</v>
      </c>
      <c r="G145" t="s">
        <v>2626</v>
      </c>
      <c r="H145" t="s">
        <v>2626</v>
      </c>
      <c r="I145">
        <v>2</v>
      </c>
      <c r="J145" t="s">
        <v>2628</v>
      </c>
    </row>
    <row r="146" spans="1:10" x14ac:dyDescent="0.3">
      <c r="A146" t="s">
        <v>761</v>
      </c>
      <c r="B146">
        <v>18197</v>
      </c>
      <c r="C146">
        <v>38892</v>
      </c>
      <c r="D146">
        <v>16317</v>
      </c>
      <c r="E146">
        <v>4.62</v>
      </c>
      <c r="F146">
        <v>2410.31</v>
      </c>
      <c r="G146" t="s">
        <v>2626</v>
      </c>
      <c r="H146" t="s">
        <v>2626</v>
      </c>
      <c r="I146">
        <v>1</v>
      </c>
      <c r="J146" t="s">
        <v>2628</v>
      </c>
    </row>
    <row r="147" spans="1:10" x14ac:dyDescent="0.3">
      <c r="A147" t="s">
        <v>762</v>
      </c>
      <c r="B147">
        <v>11755</v>
      </c>
      <c r="C147">
        <v>39711</v>
      </c>
      <c r="D147">
        <v>11776</v>
      </c>
      <c r="E147">
        <v>24.32</v>
      </c>
      <c r="F147">
        <v>3410.48</v>
      </c>
      <c r="G147" t="s">
        <v>2626</v>
      </c>
      <c r="H147" t="s">
        <v>2626</v>
      </c>
      <c r="I147">
        <v>1</v>
      </c>
      <c r="J147" t="s">
        <v>2628</v>
      </c>
    </row>
    <row r="148" spans="1:10" x14ac:dyDescent="0.3">
      <c r="A148" t="s">
        <v>763</v>
      </c>
      <c r="B148">
        <v>41385</v>
      </c>
      <c r="C148">
        <v>10055</v>
      </c>
      <c r="D148">
        <v>40776</v>
      </c>
      <c r="E148">
        <v>33.21</v>
      </c>
      <c r="F148">
        <v>511.11</v>
      </c>
      <c r="G148" t="s">
        <v>2626</v>
      </c>
      <c r="H148" t="s">
        <v>2626</v>
      </c>
      <c r="I148">
        <v>0</v>
      </c>
      <c r="J148" t="s">
        <v>2628</v>
      </c>
    </row>
    <row r="149" spans="1:10" x14ac:dyDescent="0.3">
      <c r="A149" t="s">
        <v>764</v>
      </c>
      <c r="B149">
        <v>15371</v>
      </c>
      <c r="C149">
        <v>28518</v>
      </c>
      <c r="D149">
        <v>15106</v>
      </c>
      <c r="E149">
        <v>22.13</v>
      </c>
      <c r="F149">
        <v>702.85</v>
      </c>
      <c r="G149" t="s">
        <v>2626</v>
      </c>
      <c r="H149" t="s">
        <v>2626</v>
      </c>
      <c r="I149">
        <v>1</v>
      </c>
      <c r="J149" t="s">
        <v>2628</v>
      </c>
    </row>
    <row r="150" spans="1:10" x14ac:dyDescent="0.3">
      <c r="A150" t="s">
        <v>765</v>
      </c>
      <c r="B150">
        <v>38231</v>
      </c>
      <c r="C150">
        <v>32802</v>
      </c>
      <c r="D150">
        <v>36951</v>
      </c>
      <c r="E150">
        <v>18.510000000000002</v>
      </c>
      <c r="F150">
        <v>3027.92</v>
      </c>
      <c r="G150" t="s">
        <v>2626</v>
      </c>
      <c r="H150" t="s">
        <v>2626</v>
      </c>
      <c r="I150">
        <v>1</v>
      </c>
      <c r="J150" t="s">
        <v>2630</v>
      </c>
    </row>
    <row r="151" spans="1:10" x14ac:dyDescent="0.3">
      <c r="A151" t="s">
        <v>766</v>
      </c>
      <c r="B151">
        <v>48148</v>
      </c>
      <c r="C151">
        <v>21165</v>
      </c>
      <c r="D151">
        <v>46429</v>
      </c>
      <c r="E151">
        <v>46.96</v>
      </c>
      <c r="F151">
        <v>2486.98</v>
      </c>
      <c r="G151" t="s">
        <v>2626</v>
      </c>
      <c r="H151" t="s">
        <v>2626</v>
      </c>
      <c r="I151">
        <v>1</v>
      </c>
      <c r="J151" t="s">
        <v>2630</v>
      </c>
    </row>
    <row r="152" spans="1:10" x14ac:dyDescent="0.3">
      <c r="A152" t="s">
        <v>767</v>
      </c>
      <c r="B152">
        <v>16116</v>
      </c>
      <c r="C152">
        <v>24825</v>
      </c>
      <c r="D152">
        <v>16112</v>
      </c>
      <c r="E152">
        <v>41.48</v>
      </c>
      <c r="F152">
        <v>1391.69</v>
      </c>
      <c r="G152" t="s">
        <v>2626</v>
      </c>
      <c r="H152" t="s">
        <v>2626</v>
      </c>
      <c r="I152">
        <v>0</v>
      </c>
      <c r="J152" t="s">
        <v>2628</v>
      </c>
    </row>
    <row r="153" spans="1:10" x14ac:dyDescent="0.3">
      <c r="A153" t="s">
        <v>768</v>
      </c>
      <c r="B153">
        <v>3774</v>
      </c>
      <c r="C153">
        <v>9408</v>
      </c>
      <c r="D153">
        <v>3090</v>
      </c>
      <c r="E153">
        <v>24.56</v>
      </c>
      <c r="F153">
        <v>2996.8</v>
      </c>
      <c r="G153" t="s">
        <v>2627</v>
      </c>
      <c r="H153" t="s">
        <v>2626</v>
      </c>
      <c r="I153">
        <v>0</v>
      </c>
      <c r="J153" t="s">
        <v>2628</v>
      </c>
    </row>
    <row r="154" spans="1:10" x14ac:dyDescent="0.3">
      <c r="A154" t="s">
        <v>769</v>
      </c>
      <c r="B154">
        <v>37250</v>
      </c>
      <c r="C154">
        <v>15430</v>
      </c>
      <c r="D154">
        <v>36765</v>
      </c>
      <c r="E154">
        <v>17.84</v>
      </c>
      <c r="F154">
        <v>1473.65</v>
      </c>
      <c r="G154" t="s">
        <v>2626</v>
      </c>
      <c r="H154" t="s">
        <v>2627</v>
      </c>
      <c r="I154">
        <v>0</v>
      </c>
      <c r="J154" t="s">
        <v>2628</v>
      </c>
    </row>
    <row r="155" spans="1:10" x14ac:dyDescent="0.3">
      <c r="A155" t="s">
        <v>770</v>
      </c>
      <c r="B155">
        <v>48036</v>
      </c>
      <c r="C155">
        <v>10510</v>
      </c>
      <c r="D155">
        <v>45935</v>
      </c>
      <c r="E155">
        <v>43.12</v>
      </c>
      <c r="F155">
        <v>2001.61</v>
      </c>
      <c r="G155" t="s">
        <v>2626</v>
      </c>
      <c r="H155" t="s">
        <v>2626</v>
      </c>
      <c r="I155">
        <v>1</v>
      </c>
      <c r="J155" t="s">
        <v>2628</v>
      </c>
    </row>
    <row r="156" spans="1:10" x14ac:dyDescent="0.3">
      <c r="A156" t="s">
        <v>771</v>
      </c>
      <c r="B156">
        <v>43528</v>
      </c>
      <c r="C156">
        <v>34320</v>
      </c>
      <c r="D156">
        <v>41649</v>
      </c>
      <c r="E156">
        <v>35.770000000000003</v>
      </c>
      <c r="F156">
        <v>677.91</v>
      </c>
      <c r="G156" t="s">
        <v>2626</v>
      </c>
      <c r="H156" t="s">
        <v>2626</v>
      </c>
      <c r="I156">
        <v>1</v>
      </c>
      <c r="J156" t="s">
        <v>2628</v>
      </c>
    </row>
    <row r="157" spans="1:10" x14ac:dyDescent="0.3">
      <c r="A157" t="s">
        <v>772</v>
      </c>
      <c r="B157">
        <v>27852</v>
      </c>
      <c r="C157">
        <v>10687</v>
      </c>
      <c r="D157">
        <v>26290</v>
      </c>
      <c r="E157">
        <v>46.87</v>
      </c>
      <c r="F157">
        <v>4749.55</v>
      </c>
      <c r="G157" t="s">
        <v>2626</v>
      </c>
      <c r="H157" t="s">
        <v>2626</v>
      </c>
      <c r="I157">
        <v>0</v>
      </c>
      <c r="J157" t="s">
        <v>2629</v>
      </c>
    </row>
    <row r="158" spans="1:10" x14ac:dyDescent="0.3">
      <c r="A158" t="s">
        <v>773</v>
      </c>
      <c r="B158">
        <v>46871</v>
      </c>
      <c r="C158">
        <v>20982</v>
      </c>
      <c r="D158">
        <v>46865</v>
      </c>
      <c r="E158">
        <v>11.24</v>
      </c>
      <c r="F158">
        <v>2685.24</v>
      </c>
      <c r="G158" t="s">
        <v>2626</v>
      </c>
      <c r="H158" t="s">
        <v>2626</v>
      </c>
      <c r="I158">
        <v>1</v>
      </c>
      <c r="J158" t="s">
        <v>2628</v>
      </c>
    </row>
    <row r="159" spans="1:10" x14ac:dyDescent="0.3">
      <c r="A159" t="s">
        <v>774</v>
      </c>
      <c r="B159">
        <v>11082</v>
      </c>
      <c r="C159">
        <v>27183</v>
      </c>
      <c r="D159">
        <v>10744</v>
      </c>
      <c r="E159">
        <v>41.56</v>
      </c>
      <c r="F159">
        <v>1935.13</v>
      </c>
      <c r="G159" t="s">
        <v>2626</v>
      </c>
      <c r="H159" t="s">
        <v>2626</v>
      </c>
      <c r="I159">
        <v>2</v>
      </c>
      <c r="J159" t="s">
        <v>2628</v>
      </c>
    </row>
    <row r="160" spans="1:10" x14ac:dyDescent="0.3">
      <c r="A160" t="s">
        <v>775</v>
      </c>
      <c r="B160">
        <v>39603</v>
      </c>
      <c r="C160">
        <v>49307</v>
      </c>
      <c r="D160">
        <v>39152</v>
      </c>
      <c r="E160">
        <v>37.75</v>
      </c>
      <c r="F160">
        <v>1575.11</v>
      </c>
      <c r="G160" t="s">
        <v>2626</v>
      </c>
      <c r="H160" t="s">
        <v>2626</v>
      </c>
      <c r="I160">
        <v>2</v>
      </c>
      <c r="J160" t="s">
        <v>2628</v>
      </c>
    </row>
    <row r="161" spans="1:10" x14ac:dyDescent="0.3">
      <c r="A161" t="s">
        <v>776</v>
      </c>
      <c r="B161">
        <v>16218</v>
      </c>
      <c r="C161">
        <v>34135</v>
      </c>
      <c r="D161">
        <v>15480</v>
      </c>
      <c r="E161">
        <v>38.46</v>
      </c>
      <c r="F161">
        <v>4044.81</v>
      </c>
      <c r="G161" t="s">
        <v>2626</v>
      </c>
      <c r="H161" t="s">
        <v>2626</v>
      </c>
      <c r="I161">
        <v>1</v>
      </c>
      <c r="J161" t="s">
        <v>2630</v>
      </c>
    </row>
    <row r="162" spans="1:10" x14ac:dyDescent="0.3">
      <c r="A162" t="s">
        <v>777</v>
      </c>
      <c r="B162">
        <v>44990</v>
      </c>
      <c r="C162">
        <v>31857</v>
      </c>
      <c r="D162">
        <v>43103</v>
      </c>
      <c r="E162">
        <v>12.5</v>
      </c>
      <c r="F162">
        <v>1701.27</v>
      </c>
      <c r="G162" t="s">
        <v>2626</v>
      </c>
      <c r="H162" t="s">
        <v>2627</v>
      </c>
      <c r="I162">
        <v>0</v>
      </c>
      <c r="J162" t="s">
        <v>2628</v>
      </c>
    </row>
    <row r="163" spans="1:10" x14ac:dyDescent="0.3">
      <c r="A163" t="s">
        <v>778</v>
      </c>
      <c r="B163">
        <v>33434</v>
      </c>
      <c r="C163">
        <v>13530</v>
      </c>
      <c r="D163">
        <v>33595</v>
      </c>
      <c r="E163">
        <v>30.08</v>
      </c>
      <c r="F163">
        <v>1832.68</v>
      </c>
      <c r="G163" t="s">
        <v>2626</v>
      </c>
      <c r="H163" t="s">
        <v>2626</v>
      </c>
      <c r="I163">
        <v>2</v>
      </c>
      <c r="J163" t="s">
        <v>2628</v>
      </c>
    </row>
    <row r="164" spans="1:10" x14ac:dyDescent="0.3">
      <c r="A164" t="s">
        <v>779</v>
      </c>
      <c r="B164">
        <v>48535</v>
      </c>
      <c r="C164">
        <v>34452</v>
      </c>
      <c r="D164">
        <v>47924</v>
      </c>
      <c r="E164">
        <v>16.78</v>
      </c>
      <c r="F164">
        <v>1700.16</v>
      </c>
      <c r="G164" t="s">
        <v>2626</v>
      </c>
      <c r="H164" t="s">
        <v>2626</v>
      </c>
      <c r="I164">
        <v>0</v>
      </c>
      <c r="J164" t="s">
        <v>2628</v>
      </c>
    </row>
    <row r="165" spans="1:10" x14ac:dyDescent="0.3">
      <c r="A165" t="s">
        <v>780</v>
      </c>
      <c r="B165">
        <v>13488</v>
      </c>
      <c r="C165">
        <v>50665</v>
      </c>
      <c r="D165">
        <v>13206</v>
      </c>
      <c r="E165">
        <v>34.67</v>
      </c>
      <c r="F165">
        <v>1999.96</v>
      </c>
      <c r="G165" t="s">
        <v>2626</v>
      </c>
      <c r="H165" t="s">
        <v>2626</v>
      </c>
      <c r="I165">
        <v>1</v>
      </c>
      <c r="J165" t="s">
        <v>2628</v>
      </c>
    </row>
    <row r="166" spans="1:10" x14ac:dyDescent="0.3">
      <c r="A166" t="s">
        <v>781</v>
      </c>
      <c r="B166">
        <v>45257</v>
      </c>
      <c r="C166">
        <v>48722</v>
      </c>
      <c r="D166">
        <v>42803</v>
      </c>
      <c r="E166">
        <v>36.26</v>
      </c>
      <c r="F166">
        <v>4064</v>
      </c>
      <c r="G166" t="s">
        <v>2626</v>
      </c>
      <c r="H166" t="s">
        <v>2626</v>
      </c>
      <c r="I166">
        <v>1</v>
      </c>
      <c r="J166" t="s">
        <v>2628</v>
      </c>
    </row>
    <row r="167" spans="1:10" x14ac:dyDescent="0.3">
      <c r="A167" t="s">
        <v>782</v>
      </c>
      <c r="B167">
        <v>44586</v>
      </c>
      <c r="C167">
        <v>2805</v>
      </c>
      <c r="D167">
        <v>44613</v>
      </c>
      <c r="E167">
        <v>11.49</v>
      </c>
      <c r="F167">
        <v>4210.08</v>
      </c>
      <c r="G167" t="s">
        <v>2626</v>
      </c>
      <c r="H167" t="s">
        <v>2626</v>
      </c>
      <c r="I167">
        <v>1</v>
      </c>
      <c r="J167" t="s">
        <v>2628</v>
      </c>
    </row>
    <row r="168" spans="1:10" x14ac:dyDescent="0.3">
      <c r="A168" t="s">
        <v>783</v>
      </c>
      <c r="B168">
        <v>13351</v>
      </c>
      <c r="C168">
        <v>32974</v>
      </c>
      <c r="D168">
        <v>11957</v>
      </c>
      <c r="E168">
        <v>34.380000000000003</v>
      </c>
      <c r="F168">
        <v>3583.26</v>
      </c>
      <c r="G168" t="s">
        <v>2626</v>
      </c>
      <c r="H168" t="s">
        <v>2626</v>
      </c>
      <c r="I168">
        <v>0</v>
      </c>
      <c r="J168" t="s">
        <v>2628</v>
      </c>
    </row>
    <row r="169" spans="1:10" x14ac:dyDescent="0.3">
      <c r="A169" t="s">
        <v>784</v>
      </c>
      <c r="B169">
        <v>4644</v>
      </c>
      <c r="C169">
        <v>8667</v>
      </c>
      <c r="D169">
        <v>3707</v>
      </c>
      <c r="E169">
        <v>7.69</v>
      </c>
      <c r="F169">
        <v>278.55</v>
      </c>
      <c r="G169" t="s">
        <v>2626</v>
      </c>
      <c r="H169" t="s">
        <v>2626</v>
      </c>
      <c r="I169">
        <v>0</v>
      </c>
      <c r="J169" t="s">
        <v>2630</v>
      </c>
    </row>
    <row r="170" spans="1:10" x14ac:dyDescent="0.3">
      <c r="A170" t="s">
        <v>785</v>
      </c>
      <c r="B170">
        <v>18859</v>
      </c>
      <c r="C170">
        <v>2803</v>
      </c>
      <c r="D170">
        <v>17162</v>
      </c>
      <c r="E170">
        <v>30.7</v>
      </c>
      <c r="F170">
        <v>4271.7299999999996</v>
      </c>
      <c r="G170" t="s">
        <v>2626</v>
      </c>
      <c r="H170" t="s">
        <v>2626</v>
      </c>
      <c r="I170">
        <v>2</v>
      </c>
      <c r="J170" t="s">
        <v>2629</v>
      </c>
    </row>
    <row r="171" spans="1:10" x14ac:dyDescent="0.3">
      <c r="A171" t="s">
        <v>786</v>
      </c>
      <c r="B171">
        <v>16004</v>
      </c>
      <c r="C171">
        <v>34234</v>
      </c>
      <c r="D171">
        <v>14671</v>
      </c>
      <c r="E171">
        <v>10.83</v>
      </c>
      <c r="F171">
        <v>3121.71</v>
      </c>
      <c r="G171" t="s">
        <v>2626</v>
      </c>
      <c r="H171" t="s">
        <v>2626</v>
      </c>
      <c r="I171">
        <v>0</v>
      </c>
      <c r="J171" t="s">
        <v>2630</v>
      </c>
    </row>
    <row r="172" spans="1:10" x14ac:dyDescent="0.3">
      <c r="A172" t="s">
        <v>787</v>
      </c>
      <c r="B172">
        <v>25850</v>
      </c>
      <c r="C172">
        <v>5390</v>
      </c>
      <c r="D172">
        <v>25398</v>
      </c>
      <c r="E172">
        <v>4.78</v>
      </c>
      <c r="F172">
        <v>1779.9</v>
      </c>
      <c r="G172" t="s">
        <v>2626</v>
      </c>
      <c r="H172" t="s">
        <v>2626</v>
      </c>
      <c r="I172">
        <v>0</v>
      </c>
      <c r="J172" t="s">
        <v>2628</v>
      </c>
    </row>
    <row r="173" spans="1:10" x14ac:dyDescent="0.3">
      <c r="A173" t="s">
        <v>788</v>
      </c>
      <c r="B173">
        <v>27316</v>
      </c>
      <c r="C173">
        <v>12930</v>
      </c>
      <c r="D173">
        <v>25412</v>
      </c>
      <c r="E173">
        <v>7.77</v>
      </c>
      <c r="F173">
        <v>364.31</v>
      </c>
      <c r="G173" t="s">
        <v>2626</v>
      </c>
      <c r="H173" t="s">
        <v>2626</v>
      </c>
      <c r="I173">
        <v>1</v>
      </c>
      <c r="J173" t="s">
        <v>2628</v>
      </c>
    </row>
    <row r="174" spans="1:10" x14ac:dyDescent="0.3">
      <c r="A174" t="s">
        <v>789</v>
      </c>
      <c r="B174">
        <v>30096</v>
      </c>
      <c r="C174">
        <v>16287</v>
      </c>
      <c r="D174">
        <v>29304</v>
      </c>
      <c r="E174">
        <v>38.39</v>
      </c>
      <c r="F174">
        <v>2416.86</v>
      </c>
      <c r="G174" t="s">
        <v>2627</v>
      </c>
      <c r="H174" t="s">
        <v>2626</v>
      </c>
      <c r="I174">
        <v>0</v>
      </c>
      <c r="J174" t="s">
        <v>2628</v>
      </c>
    </row>
    <row r="175" spans="1:10" x14ac:dyDescent="0.3">
      <c r="A175" t="s">
        <v>790</v>
      </c>
      <c r="B175">
        <v>22761</v>
      </c>
      <c r="C175">
        <v>20111</v>
      </c>
      <c r="D175">
        <v>21805</v>
      </c>
      <c r="E175">
        <v>37.86</v>
      </c>
      <c r="F175">
        <v>1778.26</v>
      </c>
      <c r="G175" t="s">
        <v>2626</v>
      </c>
      <c r="H175" t="s">
        <v>2626</v>
      </c>
      <c r="I175">
        <v>0</v>
      </c>
      <c r="J175" t="s">
        <v>2629</v>
      </c>
    </row>
    <row r="176" spans="1:10" x14ac:dyDescent="0.3">
      <c r="A176" t="s">
        <v>791</v>
      </c>
      <c r="B176">
        <v>24552</v>
      </c>
      <c r="C176">
        <v>43804</v>
      </c>
      <c r="D176">
        <v>24193</v>
      </c>
      <c r="E176">
        <v>14.46</v>
      </c>
      <c r="F176">
        <v>2454.02</v>
      </c>
      <c r="G176" t="s">
        <v>2627</v>
      </c>
      <c r="H176" t="s">
        <v>2626</v>
      </c>
      <c r="I176">
        <v>0</v>
      </c>
      <c r="J176" t="s">
        <v>2628</v>
      </c>
    </row>
    <row r="177" spans="1:10" x14ac:dyDescent="0.3">
      <c r="A177" t="s">
        <v>792</v>
      </c>
      <c r="B177">
        <v>35297</v>
      </c>
      <c r="C177">
        <v>22766</v>
      </c>
      <c r="D177">
        <v>34682</v>
      </c>
      <c r="E177">
        <v>12.21</v>
      </c>
      <c r="F177">
        <v>423.83</v>
      </c>
      <c r="G177" t="s">
        <v>2626</v>
      </c>
      <c r="H177" t="s">
        <v>2626</v>
      </c>
      <c r="I177">
        <v>1</v>
      </c>
      <c r="J177" t="s">
        <v>2628</v>
      </c>
    </row>
    <row r="178" spans="1:10" x14ac:dyDescent="0.3">
      <c r="A178" t="s">
        <v>793</v>
      </c>
      <c r="B178">
        <v>43587</v>
      </c>
      <c r="C178">
        <v>46676</v>
      </c>
      <c r="D178">
        <v>41800</v>
      </c>
      <c r="E178">
        <v>34.090000000000003</v>
      </c>
      <c r="F178">
        <v>1356.53</v>
      </c>
      <c r="G178" t="s">
        <v>2626</v>
      </c>
      <c r="H178" t="s">
        <v>2626</v>
      </c>
      <c r="I178">
        <v>2</v>
      </c>
      <c r="J178" t="s">
        <v>2628</v>
      </c>
    </row>
    <row r="179" spans="1:10" x14ac:dyDescent="0.3">
      <c r="A179" t="s">
        <v>794</v>
      </c>
      <c r="B179">
        <v>23756</v>
      </c>
      <c r="C179">
        <v>32613</v>
      </c>
      <c r="D179">
        <v>22513</v>
      </c>
      <c r="E179">
        <v>42.68</v>
      </c>
      <c r="F179">
        <v>3306.33</v>
      </c>
      <c r="G179" t="s">
        <v>2626</v>
      </c>
      <c r="H179" t="s">
        <v>2626</v>
      </c>
      <c r="I179">
        <v>0</v>
      </c>
      <c r="J179" t="s">
        <v>2628</v>
      </c>
    </row>
    <row r="180" spans="1:10" x14ac:dyDescent="0.3">
      <c r="A180" t="s">
        <v>795</v>
      </c>
      <c r="B180">
        <v>30726</v>
      </c>
      <c r="C180">
        <v>17844</v>
      </c>
      <c r="D180">
        <v>28796</v>
      </c>
      <c r="E180">
        <v>14.23</v>
      </c>
      <c r="F180">
        <v>1772.07</v>
      </c>
      <c r="G180" t="s">
        <v>2627</v>
      </c>
      <c r="H180" t="s">
        <v>2626</v>
      </c>
      <c r="I180">
        <v>0</v>
      </c>
      <c r="J180" t="s">
        <v>2628</v>
      </c>
    </row>
    <row r="181" spans="1:10" x14ac:dyDescent="0.3">
      <c r="A181" t="s">
        <v>796</v>
      </c>
      <c r="B181">
        <v>2881</v>
      </c>
      <c r="C181">
        <v>4136</v>
      </c>
      <c r="D181">
        <v>1743</v>
      </c>
      <c r="E181">
        <v>37.85</v>
      </c>
      <c r="F181">
        <v>1625</v>
      </c>
      <c r="G181" t="s">
        <v>2626</v>
      </c>
      <c r="H181" t="s">
        <v>2626</v>
      </c>
      <c r="I181">
        <v>2</v>
      </c>
      <c r="J181" t="s">
        <v>2628</v>
      </c>
    </row>
    <row r="182" spans="1:10" x14ac:dyDescent="0.3">
      <c r="A182" t="s">
        <v>797</v>
      </c>
      <c r="B182">
        <v>21567</v>
      </c>
      <c r="C182">
        <v>4378</v>
      </c>
      <c r="D182">
        <v>20095</v>
      </c>
      <c r="E182">
        <v>27.16</v>
      </c>
      <c r="F182">
        <v>1099.8699999999999</v>
      </c>
      <c r="G182" t="s">
        <v>2627</v>
      </c>
      <c r="H182" t="s">
        <v>2626</v>
      </c>
      <c r="I182">
        <v>2</v>
      </c>
      <c r="J182" t="s">
        <v>2630</v>
      </c>
    </row>
    <row r="183" spans="1:10" x14ac:dyDescent="0.3">
      <c r="A183" t="s">
        <v>798</v>
      </c>
      <c r="B183">
        <v>24027</v>
      </c>
      <c r="C183">
        <v>9437</v>
      </c>
      <c r="D183">
        <v>22499</v>
      </c>
      <c r="E183">
        <v>24.67</v>
      </c>
      <c r="F183">
        <v>4530.1000000000004</v>
      </c>
      <c r="G183" t="s">
        <v>2626</v>
      </c>
      <c r="H183" t="s">
        <v>2626</v>
      </c>
      <c r="I183">
        <v>1</v>
      </c>
      <c r="J183" t="s">
        <v>2628</v>
      </c>
    </row>
    <row r="184" spans="1:10" x14ac:dyDescent="0.3">
      <c r="A184" t="s">
        <v>799</v>
      </c>
      <c r="B184">
        <v>7271</v>
      </c>
      <c r="C184">
        <v>49388</v>
      </c>
      <c r="D184">
        <v>6564</v>
      </c>
      <c r="E184">
        <v>30.42</v>
      </c>
      <c r="F184">
        <v>4119.91</v>
      </c>
      <c r="G184" t="s">
        <v>2626</v>
      </c>
      <c r="H184" t="s">
        <v>2626</v>
      </c>
      <c r="I184">
        <v>2</v>
      </c>
      <c r="J184" t="s">
        <v>2629</v>
      </c>
    </row>
    <row r="185" spans="1:10" x14ac:dyDescent="0.3">
      <c r="A185" t="s">
        <v>800</v>
      </c>
      <c r="B185">
        <v>20436</v>
      </c>
      <c r="C185">
        <v>38552</v>
      </c>
      <c r="D185">
        <v>19962</v>
      </c>
      <c r="E185">
        <v>6.65</v>
      </c>
      <c r="F185">
        <v>2776.12</v>
      </c>
      <c r="G185" t="s">
        <v>2626</v>
      </c>
      <c r="H185" t="s">
        <v>2626</v>
      </c>
      <c r="I185">
        <v>1</v>
      </c>
      <c r="J185" t="s">
        <v>2628</v>
      </c>
    </row>
    <row r="186" spans="1:10" x14ac:dyDescent="0.3">
      <c r="A186" t="s">
        <v>801</v>
      </c>
      <c r="B186">
        <v>8260</v>
      </c>
      <c r="C186">
        <v>42100</v>
      </c>
      <c r="D186">
        <v>6760</v>
      </c>
      <c r="E186">
        <v>46.27</v>
      </c>
      <c r="F186">
        <v>729.72</v>
      </c>
      <c r="G186" t="s">
        <v>2626</v>
      </c>
      <c r="H186" t="s">
        <v>2626</v>
      </c>
      <c r="I186">
        <v>1</v>
      </c>
      <c r="J186" t="s">
        <v>2629</v>
      </c>
    </row>
    <row r="187" spans="1:10" x14ac:dyDescent="0.3">
      <c r="A187" t="s">
        <v>802</v>
      </c>
      <c r="B187">
        <v>46484</v>
      </c>
      <c r="C187">
        <v>45975</v>
      </c>
      <c r="D187">
        <v>46473</v>
      </c>
      <c r="E187">
        <v>39.89</v>
      </c>
      <c r="F187">
        <v>2111.9</v>
      </c>
      <c r="G187" t="s">
        <v>2626</v>
      </c>
      <c r="H187" t="s">
        <v>2626</v>
      </c>
      <c r="I187">
        <v>1</v>
      </c>
      <c r="J187" t="s">
        <v>2630</v>
      </c>
    </row>
    <row r="188" spans="1:10" x14ac:dyDescent="0.3">
      <c r="A188" t="s">
        <v>803</v>
      </c>
      <c r="B188">
        <v>50483</v>
      </c>
      <c r="C188">
        <v>51614</v>
      </c>
      <c r="D188">
        <v>49331</v>
      </c>
      <c r="E188">
        <v>40.049999999999997</v>
      </c>
      <c r="F188">
        <v>166.68</v>
      </c>
      <c r="G188" t="s">
        <v>2626</v>
      </c>
      <c r="H188" t="s">
        <v>2626</v>
      </c>
      <c r="I188">
        <v>2</v>
      </c>
      <c r="J188" t="s">
        <v>2628</v>
      </c>
    </row>
    <row r="189" spans="1:10" x14ac:dyDescent="0.3">
      <c r="A189" t="s">
        <v>804</v>
      </c>
      <c r="B189">
        <v>19955</v>
      </c>
      <c r="C189">
        <v>46991</v>
      </c>
      <c r="D189">
        <v>19409</v>
      </c>
      <c r="E189">
        <v>25.52</v>
      </c>
      <c r="F189">
        <v>4777.41</v>
      </c>
      <c r="G189" t="s">
        <v>2626</v>
      </c>
      <c r="H189" t="s">
        <v>2626</v>
      </c>
      <c r="I189">
        <v>0</v>
      </c>
      <c r="J189" t="s">
        <v>2628</v>
      </c>
    </row>
    <row r="190" spans="1:10" x14ac:dyDescent="0.3">
      <c r="A190" t="s">
        <v>805</v>
      </c>
      <c r="B190">
        <v>40296</v>
      </c>
      <c r="C190">
        <v>15312</v>
      </c>
      <c r="D190">
        <v>38370</v>
      </c>
      <c r="E190">
        <v>20.03</v>
      </c>
      <c r="F190">
        <v>2487.12</v>
      </c>
      <c r="G190" t="s">
        <v>2626</v>
      </c>
      <c r="H190" t="s">
        <v>2626</v>
      </c>
      <c r="I190">
        <v>2</v>
      </c>
      <c r="J190" t="s">
        <v>2630</v>
      </c>
    </row>
    <row r="191" spans="1:10" x14ac:dyDescent="0.3">
      <c r="A191" t="s">
        <v>806</v>
      </c>
      <c r="B191">
        <v>28405</v>
      </c>
      <c r="C191">
        <v>34081</v>
      </c>
      <c r="D191">
        <v>28269</v>
      </c>
      <c r="E191">
        <v>3.61</v>
      </c>
      <c r="F191">
        <v>1042.6199999999999</v>
      </c>
      <c r="G191" t="s">
        <v>2626</v>
      </c>
      <c r="H191" t="s">
        <v>2626</v>
      </c>
      <c r="I191">
        <v>1</v>
      </c>
      <c r="J191" t="s">
        <v>2628</v>
      </c>
    </row>
    <row r="192" spans="1:10" x14ac:dyDescent="0.3">
      <c r="A192" t="s">
        <v>807</v>
      </c>
      <c r="B192">
        <v>17024</v>
      </c>
      <c r="C192">
        <v>24168</v>
      </c>
      <c r="D192">
        <v>16203</v>
      </c>
      <c r="E192">
        <v>4.51</v>
      </c>
      <c r="F192">
        <v>4283.5600000000004</v>
      </c>
      <c r="G192" t="s">
        <v>2626</v>
      </c>
      <c r="H192" t="s">
        <v>2626</v>
      </c>
      <c r="I192">
        <v>1</v>
      </c>
      <c r="J192" t="s">
        <v>2628</v>
      </c>
    </row>
    <row r="193" spans="1:10" x14ac:dyDescent="0.3">
      <c r="A193" t="s">
        <v>808</v>
      </c>
      <c r="B193">
        <v>40714</v>
      </c>
      <c r="C193">
        <v>39326</v>
      </c>
      <c r="D193">
        <v>40536</v>
      </c>
      <c r="E193">
        <v>42.9</v>
      </c>
      <c r="F193">
        <v>3805.7</v>
      </c>
      <c r="G193" t="s">
        <v>2626</v>
      </c>
      <c r="H193" t="s">
        <v>2626</v>
      </c>
      <c r="I193">
        <v>2</v>
      </c>
      <c r="J193" t="s">
        <v>2628</v>
      </c>
    </row>
    <row r="194" spans="1:10" x14ac:dyDescent="0.3">
      <c r="A194" t="s">
        <v>809</v>
      </c>
      <c r="B194">
        <v>45147</v>
      </c>
      <c r="C194">
        <v>37716</v>
      </c>
      <c r="D194">
        <v>43358</v>
      </c>
      <c r="E194">
        <v>30.1</v>
      </c>
      <c r="F194">
        <v>1329.01</v>
      </c>
      <c r="G194" t="s">
        <v>2626</v>
      </c>
      <c r="H194" t="s">
        <v>2626</v>
      </c>
      <c r="I194">
        <v>0</v>
      </c>
      <c r="J194" t="s">
        <v>2628</v>
      </c>
    </row>
    <row r="195" spans="1:10" x14ac:dyDescent="0.3">
      <c r="A195" t="s">
        <v>810</v>
      </c>
      <c r="B195">
        <v>45705</v>
      </c>
      <c r="C195">
        <v>24858</v>
      </c>
      <c r="D195">
        <v>44702</v>
      </c>
      <c r="E195">
        <v>32.520000000000003</v>
      </c>
      <c r="F195">
        <v>3009.31</v>
      </c>
      <c r="G195" t="s">
        <v>2626</v>
      </c>
      <c r="H195" t="s">
        <v>2626</v>
      </c>
      <c r="I195">
        <v>1</v>
      </c>
      <c r="J195" t="s">
        <v>2628</v>
      </c>
    </row>
    <row r="196" spans="1:10" x14ac:dyDescent="0.3">
      <c r="A196" t="s">
        <v>811</v>
      </c>
      <c r="B196">
        <v>17157</v>
      </c>
      <c r="C196">
        <v>8314</v>
      </c>
      <c r="D196">
        <v>17372</v>
      </c>
      <c r="E196">
        <v>25.26</v>
      </c>
      <c r="F196">
        <v>4265.63</v>
      </c>
      <c r="G196" t="s">
        <v>2626</v>
      </c>
      <c r="H196" t="s">
        <v>2626</v>
      </c>
      <c r="I196">
        <v>1</v>
      </c>
      <c r="J196" t="s">
        <v>2630</v>
      </c>
    </row>
    <row r="197" spans="1:10" x14ac:dyDescent="0.3">
      <c r="A197" t="s">
        <v>812</v>
      </c>
      <c r="B197">
        <v>3808</v>
      </c>
      <c r="C197">
        <v>11107</v>
      </c>
      <c r="D197">
        <v>1703</v>
      </c>
      <c r="E197">
        <v>43.92</v>
      </c>
      <c r="F197">
        <v>3707.92</v>
      </c>
      <c r="G197" t="s">
        <v>2626</v>
      </c>
      <c r="H197" t="s">
        <v>2626</v>
      </c>
      <c r="I197">
        <v>2</v>
      </c>
      <c r="J197" t="s">
        <v>2628</v>
      </c>
    </row>
    <row r="198" spans="1:10" x14ac:dyDescent="0.3">
      <c r="A198" t="s">
        <v>813</v>
      </c>
      <c r="B198">
        <v>5388</v>
      </c>
      <c r="C198">
        <v>20923</v>
      </c>
      <c r="D198">
        <v>3287</v>
      </c>
      <c r="E198">
        <v>22.35</v>
      </c>
      <c r="F198">
        <v>2732.47</v>
      </c>
      <c r="G198" t="s">
        <v>2626</v>
      </c>
      <c r="H198" t="s">
        <v>2626</v>
      </c>
      <c r="I198">
        <v>2</v>
      </c>
      <c r="J198" t="s">
        <v>2629</v>
      </c>
    </row>
    <row r="199" spans="1:10" x14ac:dyDescent="0.3">
      <c r="A199" t="s">
        <v>814</v>
      </c>
      <c r="B199">
        <v>14634</v>
      </c>
      <c r="C199">
        <v>45163</v>
      </c>
      <c r="D199">
        <v>12621</v>
      </c>
      <c r="E199">
        <v>11.8</v>
      </c>
      <c r="F199">
        <v>3476.13</v>
      </c>
      <c r="G199" t="s">
        <v>2627</v>
      </c>
      <c r="H199" t="s">
        <v>2627</v>
      </c>
      <c r="I199">
        <v>0</v>
      </c>
      <c r="J199" t="s">
        <v>2628</v>
      </c>
    </row>
    <row r="200" spans="1:10" x14ac:dyDescent="0.3">
      <c r="A200" t="s">
        <v>815</v>
      </c>
      <c r="B200">
        <v>21057</v>
      </c>
      <c r="C200">
        <v>11742</v>
      </c>
      <c r="D200">
        <v>19292</v>
      </c>
      <c r="E200">
        <v>19.98</v>
      </c>
      <c r="F200">
        <v>3845.09</v>
      </c>
      <c r="G200" t="s">
        <v>2626</v>
      </c>
      <c r="H200" t="s">
        <v>2626</v>
      </c>
      <c r="I200">
        <v>0</v>
      </c>
      <c r="J200" t="s">
        <v>2628</v>
      </c>
    </row>
    <row r="201" spans="1:10" x14ac:dyDescent="0.3">
      <c r="A201" t="s">
        <v>816</v>
      </c>
      <c r="B201">
        <v>31038</v>
      </c>
      <c r="C201">
        <v>26912</v>
      </c>
      <c r="D201">
        <v>29937</v>
      </c>
      <c r="E201">
        <v>30</v>
      </c>
      <c r="F201">
        <v>3391.75</v>
      </c>
      <c r="G201" t="s">
        <v>2626</v>
      </c>
      <c r="H201" t="s">
        <v>2626</v>
      </c>
      <c r="I201">
        <v>2</v>
      </c>
      <c r="J201" t="s">
        <v>2628</v>
      </c>
    </row>
    <row r="202" spans="1:10" x14ac:dyDescent="0.3">
      <c r="A202" t="s">
        <v>817</v>
      </c>
      <c r="B202">
        <v>48201</v>
      </c>
      <c r="C202">
        <v>33363</v>
      </c>
      <c r="D202">
        <v>47235</v>
      </c>
      <c r="E202">
        <v>36.71</v>
      </c>
      <c r="F202">
        <v>4549.66</v>
      </c>
      <c r="G202" t="s">
        <v>2626</v>
      </c>
      <c r="H202" t="s">
        <v>2626</v>
      </c>
      <c r="I202">
        <v>2</v>
      </c>
      <c r="J202" t="s">
        <v>2628</v>
      </c>
    </row>
    <row r="203" spans="1:10" x14ac:dyDescent="0.3">
      <c r="A203" t="s">
        <v>818</v>
      </c>
      <c r="B203">
        <v>5703</v>
      </c>
      <c r="C203">
        <v>29830</v>
      </c>
      <c r="D203">
        <v>4739</v>
      </c>
      <c r="E203">
        <v>42.22</v>
      </c>
      <c r="F203">
        <v>1035.1300000000001</v>
      </c>
      <c r="G203" t="s">
        <v>2626</v>
      </c>
      <c r="H203" t="s">
        <v>2626</v>
      </c>
      <c r="I203">
        <v>0</v>
      </c>
      <c r="J203" t="s">
        <v>2629</v>
      </c>
    </row>
    <row r="204" spans="1:10" x14ac:dyDescent="0.3">
      <c r="A204" t="s">
        <v>819</v>
      </c>
      <c r="B204">
        <v>30778</v>
      </c>
      <c r="C204">
        <v>47672</v>
      </c>
      <c r="D204">
        <v>28928</v>
      </c>
      <c r="E204">
        <v>1.98</v>
      </c>
      <c r="F204">
        <v>4470.07</v>
      </c>
      <c r="G204" t="s">
        <v>2626</v>
      </c>
      <c r="H204" t="s">
        <v>2627</v>
      </c>
      <c r="I204">
        <v>0</v>
      </c>
      <c r="J204" t="s">
        <v>2630</v>
      </c>
    </row>
    <row r="205" spans="1:10" x14ac:dyDescent="0.3">
      <c r="A205" t="s">
        <v>820</v>
      </c>
      <c r="B205">
        <v>5467</v>
      </c>
      <c r="C205">
        <v>42144</v>
      </c>
      <c r="D205">
        <v>5617</v>
      </c>
      <c r="E205">
        <v>3.63</v>
      </c>
      <c r="F205">
        <v>3400.47</v>
      </c>
      <c r="G205" t="s">
        <v>2626</v>
      </c>
      <c r="H205" t="s">
        <v>2626</v>
      </c>
      <c r="I205">
        <v>2</v>
      </c>
      <c r="J205" t="s">
        <v>2630</v>
      </c>
    </row>
    <row r="206" spans="1:10" x14ac:dyDescent="0.3">
      <c r="A206" t="s">
        <v>821</v>
      </c>
      <c r="B206">
        <v>51385</v>
      </c>
      <c r="C206">
        <v>7795</v>
      </c>
      <c r="D206">
        <v>49157</v>
      </c>
      <c r="E206">
        <v>15.97</v>
      </c>
      <c r="F206">
        <v>2526.69</v>
      </c>
      <c r="G206" t="s">
        <v>2626</v>
      </c>
      <c r="H206" t="s">
        <v>2626</v>
      </c>
      <c r="I206">
        <v>1</v>
      </c>
      <c r="J206" t="s">
        <v>2628</v>
      </c>
    </row>
    <row r="207" spans="1:10" x14ac:dyDescent="0.3">
      <c r="A207" t="s">
        <v>822</v>
      </c>
      <c r="B207">
        <v>19245</v>
      </c>
      <c r="C207">
        <v>36053</v>
      </c>
      <c r="D207">
        <v>17897</v>
      </c>
      <c r="E207">
        <v>0.06</v>
      </c>
      <c r="F207">
        <v>1882.65</v>
      </c>
      <c r="G207" t="s">
        <v>2626</v>
      </c>
      <c r="H207" t="s">
        <v>2626</v>
      </c>
      <c r="I207">
        <v>1</v>
      </c>
      <c r="J207" t="s">
        <v>2628</v>
      </c>
    </row>
    <row r="208" spans="1:10" x14ac:dyDescent="0.3">
      <c r="A208" t="s">
        <v>823</v>
      </c>
      <c r="B208">
        <v>24321</v>
      </c>
      <c r="C208">
        <v>14023</v>
      </c>
      <c r="D208">
        <v>22988</v>
      </c>
      <c r="E208">
        <v>19.54</v>
      </c>
      <c r="F208">
        <v>162.61000000000001</v>
      </c>
      <c r="G208" t="s">
        <v>2626</v>
      </c>
      <c r="H208" t="s">
        <v>2626</v>
      </c>
      <c r="I208">
        <v>2</v>
      </c>
      <c r="J208" t="s">
        <v>2628</v>
      </c>
    </row>
    <row r="209" spans="1:10" x14ac:dyDescent="0.3">
      <c r="A209" t="s">
        <v>824</v>
      </c>
      <c r="B209">
        <v>16130</v>
      </c>
      <c r="C209">
        <v>30700</v>
      </c>
      <c r="D209">
        <v>14924</v>
      </c>
      <c r="E209">
        <v>30.65</v>
      </c>
      <c r="F209">
        <v>1001.3</v>
      </c>
      <c r="G209" t="s">
        <v>2626</v>
      </c>
      <c r="H209" t="s">
        <v>2627</v>
      </c>
      <c r="I209">
        <v>2</v>
      </c>
      <c r="J209" t="s">
        <v>2628</v>
      </c>
    </row>
    <row r="210" spans="1:10" x14ac:dyDescent="0.3">
      <c r="A210" t="s">
        <v>825</v>
      </c>
      <c r="B210">
        <v>8058</v>
      </c>
      <c r="C210">
        <v>9498</v>
      </c>
      <c r="D210">
        <v>8355</v>
      </c>
      <c r="E210">
        <v>18.03</v>
      </c>
      <c r="F210">
        <v>4422.37</v>
      </c>
      <c r="G210" t="s">
        <v>2626</v>
      </c>
      <c r="H210" t="s">
        <v>2626</v>
      </c>
      <c r="I210">
        <v>2</v>
      </c>
      <c r="J210" t="s">
        <v>2628</v>
      </c>
    </row>
    <row r="211" spans="1:10" x14ac:dyDescent="0.3">
      <c r="A211" t="s">
        <v>826</v>
      </c>
      <c r="B211">
        <v>19243</v>
      </c>
      <c r="C211">
        <v>20712</v>
      </c>
      <c r="D211">
        <v>17919</v>
      </c>
      <c r="E211">
        <v>6.98</v>
      </c>
      <c r="F211">
        <v>1488.04</v>
      </c>
      <c r="G211" t="s">
        <v>2627</v>
      </c>
      <c r="H211" t="s">
        <v>2626</v>
      </c>
      <c r="I211">
        <v>2</v>
      </c>
      <c r="J211" t="s">
        <v>2629</v>
      </c>
    </row>
    <row r="212" spans="1:10" x14ac:dyDescent="0.3">
      <c r="A212" t="s">
        <v>827</v>
      </c>
      <c r="B212">
        <v>35017</v>
      </c>
      <c r="C212">
        <v>34940</v>
      </c>
      <c r="D212">
        <v>34808</v>
      </c>
      <c r="E212">
        <v>45.02</v>
      </c>
      <c r="F212">
        <v>1875.74</v>
      </c>
      <c r="G212" t="s">
        <v>2626</v>
      </c>
      <c r="H212" t="s">
        <v>2626</v>
      </c>
      <c r="I212">
        <v>1</v>
      </c>
      <c r="J212" t="s">
        <v>2628</v>
      </c>
    </row>
    <row r="213" spans="1:10" x14ac:dyDescent="0.3">
      <c r="A213" t="s">
        <v>828</v>
      </c>
      <c r="B213">
        <v>44767</v>
      </c>
      <c r="C213">
        <v>27997</v>
      </c>
      <c r="D213">
        <v>44230</v>
      </c>
      <c r="E213">
        <v>18.04</v>
      </c>
      <c r="F213">
        <v>4083.24</v>
      </c>
      <c r="G213" t="s">
        <v>2626</v>
      </c>
      <c r="H213" t="s">
        <v>2626</v>
      </c>
      <c r="I213">
        <v>2</v>
      </c>
      <c r="J213" t="s">
        <v>2628</v>
      </c>
    </row>
    <row r="214" spans="1:10" x14ac:dyDescent="0.3">
      <c r="A214" t="s">
        <v>829</v>
      </c>
      <c r="B214">
        <v>51511</v>
      </c>
      <c r="C214">
        <v>45653</v>
      </c>
      <c r="D214">
        <v>49599</v>
      </c>
      <c r="E214">
        <v>6.45</v>
      </c>
      <c r="F214">
        <v>2047.75</v>
      </c>
      <c r="G214" t="s">
        <v>2626</v>
      </c>
      <c r="H214" t="s">
        <v>2626</v>
      </c>
      <c r="I214">
        <v>1</v>
      </c>
      <c r="J214" t="s">
        <v>2629</v>
      </c>
    </row>
    <row r="215" spans="1:10" x14ac:dyDescent="0.3">
      <c r="A215" t="s">
        <v>830</v>
      </c>
      <c r="B215">
        <v>15703</v>
      </c>
      <c r="C215">
        <v>28798</v>
      </c>
      <c r="D215">
        <v>15030</v>
      </c>
      <c r="E215">
        <v>1.6</v>
      </c>
      <c r="F215">
        <v>2107.5500000000002</v>
      </c>
      <c r="G215" t="s">
        <v>2626</v>
      </c>
      <c r="H215" t="s">
        <v>2626</v>
      </c>
      <c r="I215">
        <v>1</v>
      </c>
      <c r="J215" t="s">
        <v>2628</v>
      </c>
    </row>
    <row r="216" spans="1:10" x14ac:dyDescent="0.3">
      <c r="A216" t="s">
        <v>831</v>
      </c>
      <c r="B216">
        <v>14787</v>
      </c>
      <c r="C216">
        <v>36842</v>
      </c>
      <c r="D216">
        <v>14404</v>
      </c>
      <c r="E216">
        <v>20.32</v>
      </c>
      <c r="F216">
        <v>4421.82</v>
      </c>
      <c r="G216" t="s">
        <v>2626</v>
      </c>
      <c r="H216" t="s">
        <v>2626</v>
      </c>
      <c r="I216">
        <v>0</v>
      </c>
      <c r="J216" t="s">
        <v>2628</v>
      </c>
    </row>
    <row r="217" spans="1:10" x14ac:dyDescent="0.3">
      <c r="A217" t="s">
        <v>832</v>
      </c>
      <c r="B217">
        <v>29256</v>
      </c>
      <c r="C217">
        <v>15683</v>
      </c>
      <c r="D217">
        <v>28459</v>
      </c>
      <c r="E217">
        <v>23.73</v>
      </c>
      <c r="F217">
        <v>1300.79</v>
      </c>
      <c r="G217" t="s">
        <v>2626</v>
      </c>
      <c r="H217" t="s">
        <v>2626</v>
      </c>
      <c r="I217">
        <v>1</v>
      </c>
      <c r="J217" t="s">
        <v>2629</v>
      </c>
    </row>
    <row r="218" spans="1:10" x14ac:dyDescent="0.3">
      <c r="A218" t="s">
        <v>833</v>
      </c>
      <c r="B218">
        <v>26582</v>
      </c>
      <c r="C218">
        <v>35690</v>
      </c>
      <c r="D218">
        <v>24961</v>
      </c>
      <c r="E218">
        <v>18.079999999999998</v>
      </c>
      <c r="F218">
        <v>2772.02</v>
      </c>
      <c r="G218" t="s">
        <v>2626</v>
      </c>
      <c r="H218" t="s">
        <v>2626</v>
      </c>
      <c r="I218">
        <v>1</v>
      </c>
      <c r="J218" t="s">
        <v>2628</v>
      </c>
    </row>
    <row r="219" spans="1:10" x14ac:dyDescent="0.3">
      <c r="A219" t="s">
        <v>834</v>
      </c>
      <c r="B219">
        <v>40629</v>
      </c>
      <c r="C219">
        <v>40353</v>
      </c>
      <c r="D219">
        <v>38718</v>
      </c>
      <c r="E219">
        <v>38.92</v>
      </c>
      <c r="F219">
        <v>4152.57</v>
      </c>
      <c r="G219" t="s">
        <v>2626</v>
      </c>
      <c r="H219" t="s">
        <v>2626</v>
      </c>
      <c r="I219">
        <v>2</v>
      </c>
      <c r="J219" t="s">
        <v>2628</v>
      </c>
    </row>
    <row r="220" spans="1:10" x14ac:dyDescent="0.3">
      <c r="A220" t="s">
        <v>835</v>
      </c>
      <c r="B220">
        <v>11287</v>
      </c>
      <c r="C220">
        <v>44212</v>
      </c>
      <c r="D220">
        <v>11256</v>
      </c>
      <c r="E220">
        <v>29.32</v>
      </c>
      <c r="F220">
        <v>4976.51</v>
      </c>
      <c r="G220" t="s">
        <v>2626</v>
      </c>
      <c r="H220" t="s">
        <v>2626</v>
      </c>
      <c r="I220">
        <v>2</v>
      </c>
      <c r="J220" t="s">
        <v>2628</v>
      </c>
    </row>
    <row r="221" spans="1:10" x14ac:dyDescent="0.3">
      <c r="A221" t="s">
        <v>836</v>
      </c>
      <c r="B221">
        <v>27941</v>
      </c>
      <c r="C221">
        <v>39977</v>
      </c>
      <c r="D221">
        <v>26279</v>
      </c>
      <c r="E221">
        <v>24.97</v>
      </c>
      <c r="F221">
        <v>2007.61</v>
      </c>
      <c r="G221" t="s">
        <v>2626</v>
      </c>
      <c r="H221" t="s">
        <v>2626</v>
      </c>
      <c r="I221">
        <v>0</v>
      </c>
      <c r="J221" t="s">
        <v>2629</v>
      </c>
    </row>
    <row r="222" spans="1:10" x14ac:dyDescent="0.3">
      <c r="A222" t="s">
        <v>837</v>
      </c>
      <c r="B222">
        <v>48671</v>
      </c>
      <c r="C222">
        <v>35964</v>
      </c>
      <c r="D222">
        <v>48132</v>
      </c>
      <c r="E222">
        <v>33.82</v>
      </c>
      <c r="F222">
        <v>3575.12</v>
      </c>
      <c r="G222" t="s">
        <v>2626</v>
      </c>
      <c r="H222" t="s">
        <v>2626</v>
      </c>
      <c r="I222">
        <v>0</v>
      </c>
      <c r="J222" t="s">
        <v>2628</v>
      </c>
    </row>
    <row r="223" spans="1:10" x14ac:dyDescent="0.3">
      <c r="A223" t="s">
        <v>838</v>
      </c>
      <c r="B223">
        <v>18909</v>
      </c>
      <c r="C223">
        <v>7948</v>
      </c>
      <c r="D223">
        <v>16991</v>
      </c>
      <c r="E223">
        <v>18.489999999999998</v>
      </c>
      <c r="F223">
        <v>3262.06</v>
      </c>
      <c r="G223" t="s">
        <v>2626</v>
      </c>
      <c r="H223" t="s">
        <v>2626</v>
      </c>
      <c r="I223">
        <v>0</v>
      </c>
      <c r="J223" t="s">
        <v>2628</v>
      </c>
    </row>
    <row r="224" spans="1:10" x14ac:dyDescent="0.3">
      <c r="A224" t="s">
        <v>839</v>
      </c>
      <c r="B224">
        <v>14597</v>
      </c>
      <c r="C224">
        <v>35603</v>
      </c>
      <c r="D224">
        <v>14434</v>
      </c>
      <c r="E224">
        <v>16.53</v>
      </c>
      <c r="F224">
        <v>3571.37</v>
      </c>
      <c r="G224" t="s">
        <v>2626</v>
      </c>
      <c r="H224" t="s">
        <v>2626</v>
      </c>
      <c r="I224">
        <v>0</v>
      </c>
      <c r="J224" t="s">
        <v>2628</v>
      </c>
    </row>
    <row r="225" spans="1:10" x14ac:dyDescent="0.3">
      <c r="A225" t="s">
        <v>840</v>
      </c>
      <c r="B225">
        <v>26980</v>
      </c>
      <c r="C225">
        <v>9867</v>
      </c>
      <c r="D225">
        <v>25753</v>
      </c>
      <c r="E225">
        <v>38.93</v>
      </c>
      <c r="F225">
        <v>2480</v>
      </c>
      <c r="G225" t="s">
        <v>2626</v>
      </c>
      <c r="H225" t="s">
        <v>2626</v>
      </c>
      <c r="I225">
        <v>1</v>
      </c>
      <c r="J225" t="s">
        <v>2628</v>
      </c>
    </row>
    <row r="226" spans="1:10" x14ac:dyDescent="0.3">
      <c r="A226" t="s">
        <v>841</v>
      </c>
      <c r="B226">
        <v>38171</v>
      </c>
      <c r="C226">
        <v>47094</v>
      </c>
      <c r="D226">
        <v>36137</v>
      </c>
      <c r="E226">
        <v>49.24</v>
      </c>
      <c r="F226">
        <v>4512.88</v>
      </c>
      <c r="G226" t="s">
        <v>2626</v>
      </c>
      <c r="H226" t="s">
        <v>2626</v>
      </c>
      <c r="I226">
        <v>0</v>
      </c>
      <c r="J226" t="s">
        <v>2630</v>
      </c>
    </row>
    <row r="227" spans="1:10" x14ac:dyDescent="0.3">
      <c r="A227" t="s">
        <v>842</v>
      </c>
      <c r="B227">
        <v>24629</v>
      </c>
      <c r="C227">
        <v>35103</v>
      </c>
      <c r="D227">
        <v>23898</v>
      </c>
      <c r="E227">
        <v>9.09</v>
      </c>
      <c r="F227">
        <v>3651.94</v>
      </c>
      <c r="G227" t="s">
        <v>2626</v>
      </c>
      <c r="H227" t="s">
        <v>2627</v>
      </c>
      <c r="I227">
        <v>1</v>
      </c>
      <c r="J227" t="s">
        <v>2630</v>
      </c>
    </row>
    <row r="228" spans="1:10" x14ac:dyDescent="0.3">
      <c r="A228" t="s">
        <v>843</v>
      </c>
      <c r="B228">
        <v>48195</v>
      </c>
      <c r="C228">
        <v>45852</v>
      </c>
      <c r="D228">
        <v>46484</v>
      </c>
      <c r="E228">
        <v>0.95</v>
      </c>
      <c r="F228">
        <v>164.66</v>
      </c>
      <c r="G228" t="s">
        <v>2627</v>
      </c>
      <c r="H228" t="s">
        <v>2626</v>
      </c>
      <c r="I228">
        <v>2</v>
      </c>
      <c r="J228" t="s">
        <v>2628</v>
      </c>
    </row>
    <row r="229" spans="1:10" x14ac:dyDescent="0.3">
      <c r="A229" t="s">
        <v>844</v>
      </c>
      <c r="B229">
        <v>34475</v>
      </c>
      <c r="C229">
        <v>4536</v>
      </c>
      <c r="D229">
        <v>32677</v>
      </c>
      <c r="E229">
        <v>43.06</v>
      </c>
      <c r="F229">
        <v>3920.12</v>
      </c>
      <c r="G229" t="s">
        <v>2626</v>
      </c>
      <c r="H229" t="s">
        <v>2626</v>
      </c>
      <c r="I229">
        <v>0</v>
      </c>
      <c r="J229" t="s">
        <v>2628</v>
      </c>
    </row>
    <row r="230" spans="1:10" x14ac:dyDescent="0.3">
      <c r="A230" t="s">
        <v>845</v>
      </c>
      <c r="B230">
        <v>24222</v>
      </c>
      <c r="C230">
        <v>45860</v>
      </c>
      <c r="D230">
        <v>22191</v>
      </c>
      <c r="E230">
        <v>47.3</v>
      </c>
      <c r="F230">
        <v>784.84</v>
      </c>
      <c r="G230" t="s">
        <v>2626</v>
      </c>
      <c r="H230" t="s">
        <v>2626</v>
      </c>
      <c r="I230">
        <v>2</v>
      </c>
      <c r="J230" t="s">
        <v>2628</v>
      </c>
    </row>
    <row r="231" spans="1:10" x14ac:dyDescent="0.3">
      <c r="A231" t="s">
        <v>846</v>
      </c>
      <c r="B231">
        <v>35934</v>
      </c>
      <c r="C231">
        <v>11338</v>
      </c>
      <c r="D231">
        <v>35643</v>
      </c>
      <c r="E231">
        <v>16.77</v>
      </c>
      <c r="F231">
        <v>1069.95</v>
      </c>
      <c r="G231" t="s">
        <v>2626</v>
      </c>
      <c r="H231" t="s">
        <v>2626</v>
      </c>
      <c r="I231">
        <v>1</v>
      </c>
      <c r="J231" t="s">
        <v>2628</v>
      </c>
    </row>
    <row r="232" spans="1:10" x14ac:dyDescent="0.3">
      <c r="A232" t="s">
        <v>847</v>
      </c>
      <c r="B232">
        <v>5596</v>
      </c>
      <c r="C232">
        <v>47391</v>
      </c>
      <c r="D232">
        <v>5322</v>
      </c>
      <c r="E232">
        <v>16.72</v>
      </c>
      <c r="F232">
        <v>2493.2199999999998</v>
      </c>
      <c r="G232" t="s">
        <v>2626</v>
      </c>
      <c r="H232" t="s">
        <v>2626</v>
      </c>
      <c r="I232">
        <v>2</v>
      </c>
      <c r="J232" t="s">
        <v>2628</v>
      </c>
    </row>
    <row r="233" spans="1:10" x14ac:dyDescent="0.3">
      <c r="A233" t="s">
        <v>848</v>
      </c>
      <c r="B233">
        <v>36377</v>
      </c>
      <c r="C233">
        <v>36321</v>
      </c>
      <c r="D233">
        <v>35312</v>
      </c>
      <c r="E233">
        <v>5.69</v>
      </c>
      <c r="F233">
        <v>2037.54</v>
      </c>
      <c r="G233" t="s">
        <v>2626</v>
      </c>
      <c r="H233" t="s">
        <v>2626</v>
      </c>
      <c r="I233">
        <v>2</v>
      </c>
      <c r="J233" t="s">
        <v>2628</v>
      </c>
    </row>
    <row r="234" spans="1:10" x14ac:dyDescent="0.3">
      <c r="A234" t="s">
        <v>849</v>
      </c>
      <c r="B234">
        <v>8219</v>
      </c>
      <c r="C234">
        <v>15716</v>
      </c>
      <c r="D234">
        <v>7276</v>
      </c>
      <c r="E234">
        <v>21.77</v>
      </c>
      <c r="F234">
        <v>1162.0999999999999</v>
      </c>
      <c r="G234" t="s">
        <v>2626</v>
      </c>
      <c r="H234" t="s">
        <v>2626</v>
      </c>
      <c r="I234">
        <v>0</v>
      </c>
      <c r="J234" t="s">
        <v>2628</v>
      </c>
    </row>
    <row r="235" spans="1:10" x14ac:dyDescent="0.3">
      <c r="A235" t="s">
        <v>850</v>
      </c>
      <c r="B235">
        <v>19208</v>
      </c>
      <c r="C235">
        <v>34625</v>
      </c>
      <c r="D235">
        <v>16856</v>
      </c>
      <c r="E235">
        <v>48.72</v>
      </c>
      <c r="F235">
        <v>3495.42</v>
      </c>
      <c r="G235" t="s">
        <v>2626</v>
      </c>
      <c r="H235" t="s">
        <v>2626</v>
      </c>
      <c r="I235">
        <v>2</v>
      </c>
      <c r="J235" t="s">
        <v>2628</v>
      </c>
    </row>
    <row r="236" spans="1:10" x14ac:dyDescent="0.3">
      <c r="A236" t="s">
        <v>851</v>
      </c>
      <c r="B236">
        <v>47195</v>
      </c>
      <c r="C236">
        <v>37832</v>
      </c>
      <c r="D236">
        <v>46096</v>
      </c>
      <c r="E236">
        <v>23.68</v>
      </c>
      <c r="F236">
        <v>1012.61</v>
      </c>
      <c r="G236" t="s">
        <v>2626</v>
      </c>
      <c r="H236" t="s">
        <v>2626</v>
      </c>
      <c r="I236">
        <v>0</v>
      </c>
      <c r="J236" t="s">
        <v>2628</v>
      </c>
    </row>
    <row r="237" spans="1:10" x14ac:dyDescent="0.3">
      <c r="A237" t="s">
        <v>852</v>
      </c>
      <c r="B237">
        <v>28387</v>
      </c>
      <c r="C237">
        <v>27139</v>
      </c>
      <c r="D237">
        <v>27197</v>
      </c>
      <c r="E237">
        <v>28.39</v>
      </c>
      <c r="F237">
        <v>366.83</v>
      </c>
      <c r="G237" t="s">
        <v>2627</v>
      </c>
      <c r="H237" t="s">
        <v>2626</v>
      </c>
      <c r="I237">
        <v>2</v>
      </c>
      <c r="J237" t="s">
        <v>2630</v>
      </c>
    </row>
    <row r="238" spans="1:10" x14ac:dyDescent="0.3">
      <c r="A238" t="s">
        <v>853</v>
      </c>
      <c r="B238">
        <v>35438</v>
      </c>
      <c r="C238">
        <v>35949</v>
      </c>
      <c r="D238">
        <v>35070</v>
      </c>
      <c r="E238">
        <v>28.51</v>
      </c>
      <c r="F238">
        <v>3710.46</v>
      </c>
      <c r="G238" t="s">
        <v>2626</v>
      </c>
      <c r="H238" t="s">
        <v>2626</v>
      </c>
      <c r="I238">
        <v>0</v>
      </c>
      <c r="J238" t="s">
        <v>2628</v>
      </c>
    </row>
    <row r="239" spans="1:10" x14ac:dyDescent="0.3">
      <c r="A239" t="s">
        <v>854</v>
      </c>
      <c r="B239">
        <v>4341</v>
      </c>
      <c r="C239">
        <v>12780</v>
      </c>
      <c r="D239">
        <v>3835</v>
      </c>
      <c r="E239">
        <v>14.21</v>
      </c>
      <c r="F239">
        <v>2459.83</v>
      </c>
      <c r="G239" t="s">
        <v>2626</v>
      </c>
      <c r="H239" t="s">
        <v>2626</v>
      </c>
      <c r="I239">
        <v>2</v>
      </c>
      <c r="J239" t="s">
        <v>2628</v>
      </c>
    </row>
    <row r="240" spans="1:10" x14ac:dyDescent="0.3">
      <c r="A240" t="s">
        <v>855</v>
      </c>
      <c r="B240">
        <v>48584</v>
      </c>
      <c r="C240">
        <v>42435</v>
      </c>
      <c r="D240">
        <v>47565</v>
      </c>
      <c r="E240">
        <v>22.02</v>
      </c>
      <c r="F240">
        <v>281.08999999999997</v>
      </c>
      <c r="G240" t="s">
        <v>2626</v>
      </c>
      <c r="H240" t="s">
        <v>2626</v>
      </c>
      <c r="I240">
        <v>1</v>
      </c>
      <c r="J240" t="s">
        <v>2628</v>
      </c>
    </row>
    <row r="241" spans="1:10" x14ac:dyDescent="0.3">
      <c r="A241" t="s">
        <v>856</v>
      </c>
      <c r="B241">
        <v>22998</v>
      </c>
      <c r="C241">
        <v>49377</v>
      </c>
      <c r="D241">
        <v>22707</v>
      </c>
      <c r="E241">
        <v>30.14</v>
      </c>
      <c r="F241">
        <v>2874.52</v>
      </c>
      <c r="G241" t="s">
        <v>2626</v>
      </c>
      <c r="H241" t="s">
        <v>2626</v>
      </c>
      <c r="I241">
        <v>1</v>
      </c>
      <c r="J241" t="s">
        <v>2628</v>
      </c>
    </row>
    <row r="242" spans="1:10" x14ac:dyDescent="0.3">
      <c r="A242" t="s">
        <v>857</v>
      </c>
      <c r="B242">
        <v>15110</v>
      </c>
      <c r="C242">
        <v>32286</v>
      </c>
      <c r="D242">
        <v>14206</v>
      </c>
      <c r="E242">
        <v>39.229999999999997</v>
      </c>
      <c r="F242">
        <v>4910.3599999999997</v>
      </c>
      <c r="G242" t="s">
        <v>2626</v>
      </c>
      <c r="H242" t="s">
        <v>2626</v>
      </c>
      <c r="I242">
        <v>2</v>
      </c>
      <c r="J242" t="s">
        <v>2629</v>
      </c>
    </row>
    <row r="243" spans="1:10" x14ac:dyDescent="0.3">
      <c r="A243" t="s">
        <v>858</v>
      </c>
      <c r="B243">
        <v>41006</v>
      </c>
      <c r="C243">
        <v>22698</v>
      </c>
      <c r="D243">
        <v>40618</v>
      </c>
      <c r="E243">
        <v>44.22</v>
      </c>
      <c r="F243">
        <v>2812.73</v>
      </c>
      <c r="G243" t="s">
        <v>2626</v>
      </c>
      <c r="H243" t="s">
        <v>2626</v>
      </c>
      <c r="I243">
        <v>1</v>
      </c>
      <c r="J243" t="s">
        <v>2628</v>
      </c>
    </row>
    <row r="244" spans="1:10" x14ac:dyDescent="0.3">
      <c r="A244" t="s">
        <v>859</v>
      </c>
      <c r="B244">
        <v>20692</v>
      </c>
      <c r="C244">
        <v>15032</v>
      </c>
      <c r="D244">
        <v>20713</v>
      </c>
      <c r="E244">
        <v>11.5</v>
      </c>
      <c r="F244">
        <v>760.73</v>
      </c>
      <c r="G244" t="s">
        <v>2626</v>
      </c>
      <c r="H244" t="s">
        <v>2626</v>
      </c>
      <c r="I244">
        <v>2</v>
      </c>
      <c r="J244" t="s">
        <v>2628</v>
      </c>
    </row>
    <row r="245" spans="1:10" x14ac:dyDescent="0.3">
      <c r="A245" t="s">
        <v>860</v>
      </c>
      <c r="B245">
        <v>31166</v>
      </c>
      <c r="C245">
        <v>20722</v>
      </c>
      <c r="D245">
        <v>30280</v>
      </c>
      <c r="E245">
        <v>13.07</v>
      </c>
      <c r="F245">
        <v>2126.64</v>
      </c>
      <c r="G245" t="s">
        <v>2626</v>
      </c>
      <c r="H245" t="s">
        <v>2626</v>
      </c>
      <c r="I245">
        <v>0</v>
      </c>
      <c r="J245" t="s">
        <v>2628</v>
      </c>
    </row>
    <row r="246" spans="1:10" x14ac:dyDescent="0.3">
      <c r="A246" t="s">
        <v>861</v>
      </c>
      <c r="B246">
        <v>21174</v>
      </c>
      <c r="C246">
        <v>22568</v>
      </c>
      <c r="D246">
        <v>19690</v>
      </c>
      <c r="E246">
        <v>18.11</v>
      </c>
      <c r="F246">
        <v>2170.9499999999998</v>
      </c>
      <c r="G246" t="s">
        <v>2626</v>
      </c>
      <c r="H246" t="s">
        <v>2626</v>
      </c>
      <c r="I246">
        <v>0</v>
      </c>
      <c r="J246" t="s">
        <v>2629</v>
      </c>
    </row>
    <row r="247" spans="1:10" x14ac:dyDescent="0.3">
      <c r="A247" t="s">
        <v>862</v>
      </c>
      <c r="B247">
        <v>8724</v>
      </c>
      <c r="C247">
        <v>13068</v>
      </c>
      <c r="D247">
        <v>8226</v>
      </c>
      <c r="E247">
        <v>30.17</v>
      </c>
      <c r="F247">
        <v>2198.94</v>
      </c>
      <c r="G247" t="s">
        <v>2626</v>
      </c>
      <c r="H247" t="s">
        <v>2626</v>
      </c>
      <c r="I247">
        <v>2</v>
      </c>
      <c r="J247" t="s">
        <v>2628</v>
      </c>
    </row>
    <row r="248" spans="1:10" x14ac:dyDescent="0.3">
      <c r="A248" t="s">
        <v>863</v>
      </c>
      <c r="B248">
        <v>48598</v>
      </c>
      <c r="C248">
        <v>35402</v>
      </c>
      <c r="D248">
        <v>48024</v>
      </c>
      <c r="E248">
        <v>8.6999999999999993</v>
      </c>
      <c r="F248">
        <v>4657.7299999999996</v>
      </c>
      <c r="G248" t="s">
        <v>2626</v>
      </c>
      <c r="H248" t="s">
        <v>2626</v>
      </c>
      <c r="I248">
        <v>1</v>
      </c>
      <c r="J248" t="s">
        <v>2628</v>
      </c>
    </row>
    <row r="249" spans="1:10" x14ac:dyDescent="0.3">
      <c r="A249" t="s">
        <v>864</v>
      </c>
      <c r="B249">
        <v>12007</v>
      </c>
      <c r="C249">
        <v>12767</v>
      </c>
      <c r="D249">
        <v>11170</v>
      </c>
      <c r="E249">
        <v>11.26</v>
      </c>
      <c r="F249">
        <v>4228.22</v>
      </c>
      <c r="G249" t="s">
        <v>2626</v>
      </c>
      <c r="H249" t="s">
        <v>2626</v>
      </c>
      <c r="I249">
        <v>2</v>
      </c>
      <c r="J249" t="s">
        <v>2629</v>
      </c>
    </row>
    <row r="250" spans="1:10" x14ac:dyDescent="0.3">
      <c r="A250" t="s">
        <v>865</v>
      </c>
      <c r="B250">
        <v>49622</v>
      </c>
      <c r="C250">
        <v>14816</v>
      </c>
      <c r="D250">
        <v>48135</v>
      </c>
      <c r="E250">
        <v>45.92</v>
      </c>
      <c r="F250">
        <v>2881.07</v>
      </c>
      <c r="G250" t="s">
        <v>2626</v>
      </c>
      <c r="H250" t="s">
        <v>2626</v>
      </c>
      <c r="I250">
        <v>2</v>
      </c>
      <c r="J250" t="s">
        <v>2628</v>
      </c>
    </row>
    <row r="251" spans="1:10" x14ac:dyDescent="0.3">
      <c r="A251" t="s">
        <v>866</v>
      </c>
      <c r="B251">
        <v>44616</v>
      </c>
      <c r="C251">
        <v>36474</v>
      </c>
      <c r="D251">
        <v>43349</v>
      </c>
      <c r="E251">
        <v>6.98</v>
      </c>
      <c r="F251">
        <v>1550.91</v>
      </c>
      <c r="G251" t="s">
        <v>2626</v>
      </c>
      <c r="H251" t="s">
        <v>2626</v>
      </c>
      <c r="I251">
        <v>0</v>
      </c>
      <c r="J251" t="s">
        <v>2628</v>
      </c>
    </row>
    <row r="252" spans="1:10" x14ac:dyDescent="0.3">
      <c r="A252" t="s">
        <v>867</v>
      </c>
      <c r="B252">
        <v>42233</v>
      </c>
      <c r="C252">
        <v>27215</v>
      </c>
      <c r="D252">
        <v>41418</v>
      </c>
      <c r="E252">
        <v>16.5</v>
      </c>
      <c r="F252">
        <v>4957.24</v>
      </c>
      <c r="G252" t="s">
        <v>2627</v>
      </c>
      <c r="H252" t="s">
        <v>2627</v>
      </c>
      <c r="I252">
        <v>0</v>
      </c>
      <c r="J252" t="s">
        <v>2628</v>
      </c>
    </row>
    <row r="253" spans="1:10" x14ac:dyDescent="0.3">
      <c r="A253" t="s">
        <v>868</v>
      </c>
      <c r="B253">
        <v>8303</v>
      </c>
      <c r="C253">
        <v>27104</v>
      </c>
      <c r="D253">
        <v>7036</v>
      </c>
      <c r="E253">
        <v>44.52</v>
      </c>
      <c r="F253">
        <v>4485.18</v>
      </c>
      <c r="G253" t="s">
        <v>2626</v>
      </c>
      <c r="H253" t="s">
        <v>2626</v>
      </c>
      <c r="I253">
        <v>1</v>
      </c>
      <c r="J253" t="s">
        <v>2628</v>
      </c>
    </row>
    <row r="254" spans="1:10" x14ac:dyDescent="0.3">
      <c r="A254" t="s">
        <v>869</v>
      </c>
      <c r="B254">
        <v>23261</v>
      </c>
      <c r="C254">
        <v>13796</v>
      </c>
      <c r="D254">
        <v>22245</v>
      </c>
      <c r="E254">
        <v>37.92</v>
      </c>
      <c r="F254">
        <v>1568.38</v>
      </c>
      <c r="G254" t="s">
        <v>2626</v>
      </c>
      <c r="H254" t="s">
        <v>2626</v>
      </c>
      <c r="I254">
        <v>0</v>
      </c>
      <c r="J254" t="s">
        <v>2628</v>
      </c>
    </row>
    <row r="255" spans="1:10" x14ac:dyDescent="0.3">
      <c r="A255" t="s">
        <v>870</v>
      </c>
      <c r="B255">
        <v>38542</v>
      </c>
      <c r="C255">
        <v>32203</v>
      </c>
      <c r="D255">
        <v>38513</v>
      </c>
      <c r="E255">
        <v>28.79</v>
      </c>
      <c r="F255">
        <v>4306.76</v>
      </c>
      <c r="G255" t="s">
        <v>2626</v>
      </c>
      <c r="H255" t="s">
        <v>2626</v>
      </c>
      <c r="I255">
        <v>2</v>
      </c>
      <c r="J255" t="s">
        <v>2628</v>
      </c>
    </row>
    <row r="256" spans="1:10" x14ac:dyDescent="0.3">
      <c r="A256" t="s">
        <v>871</v>
      </c>
      <c r="B256">
        <v>12921</v>
      </c>
      <c r="C256">
        <v>38065</v>
      </c>
      <c r="D256">
        <v>12522</v>
      </c>
      <c r="E256">
        <v>25.53</v>
      </c>
      <c r="F256">
        <v>4448.3999999999996</v>
      </c>
      <c r="G256" t="s">
        <v>2626</v>
      </c>
      <c r="H256" t="s">
        <v>2627</v>
      </c>
      <c r="I256">
        <v>1</v>
      </c>
      <c r="J256" t="s">
        <v>2628</v>
      </c>
    </row>
    <row r="257" spans="1:10" x14ac:dyDescent="0.3">
      <c r="A257" t="s">
        <v>872</v>
      </c>
      <c r="B257">
        <v>29341</v>
      </c>
      <c r="C257">
        <v>13436</v>
      </c>
      <c r="D257">
        <v>28530</v>
      </c>
      <c r="E257">
        <v>24</v>
      </c>
      <c r="F257">
        <v>4258.59</v>
      </c>
      <c r="G257" t="s">
        <v>2626</v>
      </c>
      <c r="H257" t="s">
        <v>2626</v>
      </c>
      <c r="I257">
        <v>2</v>
      </c>
      <c r="J257" t="s">
        <v>2630</v>
      </c>
    </row>
    <row r="258" spans="1:10" x14ac:dyDescent="0.3">
      <c r="A258" t="s">
        <v>873</v>
      </c>
      <c r="B258">
        <v>19501</v>
      </c>
      <c r="C258">
        <v>49876</v>
      </c>
      <c r="D258">
        <v>19101</v>
      </c>
      <c r="E258">
        <v>37.68</v>
      </c>
      <c r="F258">
        <v>2596.94</v>
      </c>
      <c r="G258" t="s">
        <v>2626</v>
      </c>
      <c r="H258" t="s">
        <v>2626</v>
      </c>
      <c r="I258">
        <v>0</v>
      </c>
      <c r="J258" t="s">
        <v>2629</v>
      </c>
    </row>
    <row r="259" spans="1:10" x14ac:dyDescent="0.3">
      <c r="A259" t="s">
        <v>874</v>
      </c>
      <c r="B259">
        <v>28979</v>
      </c>
      <c r="C259">
        <v>3914</v>
      </c>
      <c r="D259">
        <v>27911</v>
      </c>
      <c r="E259">
        <v>35.83</v>
      </c>
      <c r="F259">
        <v>3062.68</v>
      </c>
      <c r="G259" t="s">
        <v>2626</v>
      </c>
      <c r="H259" t="s">
        <v>2626</v>
      </c>
      <c r="I259">
        <v>2</v>
      </c>
      <c r="J259" t="s">
        <v>2628</v>
      </c>
    </row>
    <row r="260" spans="1:10" x14ac:dyDescent="0.3">
      <c r="A260" t="s">
        <v>875</v>
      </c>
      <c r="B260">
        <v>19359</v>
      </c>
      <c r="C260">
        <v>5905</v>
      </c>
      <c r="D260">
        <v>17903</v>
      </c>
      <c r="E260">
        <v>28.22</v>
      </c>
      <c r="F260">
        <v>1197.54</v>
      </c>
      <c r="G260" t="s">
        <v>2626</v>
      </c>
      <c r="H260" t="s">
        <v>2626</v>
      </c>
      <c r="I260">
        <v>1</v>
      </c>
      <c r="J260" t="s">
        <v>2628</v>
      </c>
    </row>
    <row r="261" spans="1:10" x14ac:dyDescent="0.3">
      <c r="A261" t="s">
        <v>876</v>
      </c>
      <c r="B261">
        <v>28494</v>
      </c>
      <c r="C261">
        <v>40979</v>
      </c>
      <c r="D261">
        <v>27073</v>
      </c>
      <c r="E261">
        <v>5</v>
      </c>
      <c r="F261">
        <v>3899.29</v>
      </c>
      <c r="G261" t="s">
        <v>2626</v>
      </c>
      <c r="H261" t="s">
        <v>2626</v>
      </c>
      <c r="I261">
        <v>0</v>
      </c>
      <c r="J261" t="s">
        <v>2628</v>
      </c>
    </row>
    <row r="262" spans="1:10" x14ac:dyDescent="0.3">
      <c r="A262" t="s">
        <v>877</v>
      </c>
      <c r="B262">
        <v>24617</v>
      </c>
      <c r="C262">
        <v>22481</v>
      </c>
      <c r="D262">
        <v>23410</v>
      </c>
      <c r="E262">
        <v>40.89</v>
      </c>
      <c r="F262">
        <v>4829.8500000000004</v>
      </c>
      <c r="G262" t="s">
        <v>2626</v>
      </c>
      <c r="H262" t="s">
        <v>2626</v>
      </c>
      <c r="I262">
        <v>2</v>
      </c>
      <c r="J262" t="s">
        <v>2629</v>
      </c>
    </row>
    <row r="263" spans="1:10" x14ac:dyDescent="0.3">
      <c r="A263" t="s">
        <v>878</v>
      </c>
      <c r="B263">
        <v>20690</v>
      </c>
      <c r="C263">
        <v>49068</v>
      </c>
      <c r="D263">
        <v>21011</v>
      </c>
      <c r="E263">
        <v>1.71</v>
      </c>
      <c r="F263">
        <v>1922.91</v>
      </c>
      <c r="G263" t="s">
        <v>2626</v>
      </c>
      <c r="H263" t="s">
        <v>2627</v>
      </c>
      <c r="I263">
        <v>0</v>
      </c>
      <c r="J263" t="s">
        <v>2628</v>
      </c>
    </row>
    <row r="264" spans="1:10" x14ac:dyDescent="0.3">
      <c r="A264" t="s">
        <v>879</v>
      </c>
      <c r="B264">
        <v>28028</v>
      </c>
      <c r="C264">
        <v>45405</v>
      </c>
      <c r="D264">
        <v>25677</v>
      </c>
      <c r="E264">
        <v>14.07</v>
      </c>
      <c r="F264">
        <v>1770.49</v>
      </c>
      <c r="G264" t="s">
        <v>2626</v>
      </c>
      <c r="H264" t="s">
        <v>2626</v>
      </c>
      <c r="I264">
        <v>0</v>
      </c>
      <c r="J264" t="s">
        <v>2628</v>
      </c>
    </row>
    <row r="265" spans="1:10" x14ac:dyDescent="0.3">
      <c r="A265" t="s">
        <v>880</v>
      </c>
      <c r="B265">
        <v>17670</v>
      </c>
      <c r="C265">
        <v>17244</v>
      </c>
      <c r="D265">
        <v>17229</v>
      </c>
      <c r="E265">
        <v>25.77</v>
      </c>
      <c r="F265">
        <v>4918.5600000000004</v>
      </c>
      <c r="G265" t="s">
        <v>2626</v>
      </c>
      <c r="H265" t="s">
        <v>2627</v>
      </c>
      <c r="I265">
        <v>0</v>
      </c>
      <c r="J265" t="s">
        <v>2630</v>
      </c>
    </row>
    <row r="266" spans="1:10" x14ac:dyDescent="0.3">
      <c r="A266" t="s">
        <v>881</v>
      </c>
      <c r="B266">
        <v>24801</v>
      </c>
      <c r="C266">
        <v>39497</v>
      </c>
      <c r="D266">
        <v>24443</v>
      </c>
      <c r="E266">
        <v>40.6</v>
      </c>
      <c r="F266">
        <v>992.62</v>
      </c>
      <c r="G266" t="s">
        <v>2626</v>
      </c>
      <c r="H266" t="s">
        <v>2626</v>
      </c>
      <c r="I266">
        <v>2</v>
      </c>
      <c r="J266" t="s">
        <v>2628</v>
      </c>
    </row>
    <row r="267" spans="1:10" x14ac:dyDescent="0.3">
      <c r="A267" t="s">
        <v>882</v>
      </c>
      <c r="B267">
        <v>19628</v>
      </c>
      <c r="C267">
        <v>30403</v>
      </c>
      <c r="D267">
        <v>19061</v>
      </c>
      <c r="E267">
        <v>12.54</v>
      </c>
      <c r="F267">
        <v>698.86</v>
      </c>
      <c r="G267" t="s">
        <v>2626</v>
      </c>
      <c r="H267" t="s">
        <v>2626</v>
      </c>
      <c r="I267">
        <v>0</v>
      </c>
      <c r="J267" t="s">
        <v>2629</v>
      </c>
    </row>
    <row r="268" spans="1:10" x14ac:dyDescent="0.3">
      <c r="A268" t="s">
        <v>883</v>
      </c>
      <c r="B268">
        <v>28277</v>
      </c>
      <c r="C268">
        <v>46923</v>
      </c>
      <c r="D268">
        <v>27649</v>
      </c>
      <c r="E268">
        <v>18.5</v>
      </c>
      <c r="F268">
        <v>4873.62</v>
      </c>
      <c r="G268" t="s">
        <v>2626</v>
      </c>
      <c r="H268" t="s">
        <v>2626</v>
      </c>
      <c r="I268">
        <v>1</v>
      </c>
      <c r="J268" t="s">
        <v>2629</v>
      </c>
    </row>
    <row r="269" spans="1:10" x14ac:dyDescent="0.3">
      <c r="A269" t="s">
        <v>884</v>
      </c>
      <c r="B269">
        <v>23201</v>
      </c>
      <c r="C269">
        <v>45645</v>
      </c>
      <c r="D269">
        <v>21433</v>
      </c>
      <c r="E269">
        <v>5.96</v>
      </c>
      <c r="F269">
        <v>4045.15</v>
      </c>
      <c r="G269" t="s">
        <v>2626</v>
      </c>
      <c r="H269" t="s">
        <v>2626</v>
      </c>
      <c r="I269">
        <v>0</v>
      </c>
      <c r="J269" t="s">
        <v>2629</v>
      </c>
    </row>
    <row r="270" spans="1:10" x14ac:dyDescent="0.3">
      <c r="A270" t="s">
        <v>885</v>
      </c>
      <c r="B270">
        <v>50918</v>
      </c>
      <c r="C270">
        <v>24765</v>
      </c>
      <c r="D270">
        <v>49520</v>
      </c>
      <c r="E270">
        <v>14.36</v>
      </c>
      <c r="F270">
        <v>390.85</v>
      </c>
      <c r="G270" t="s">
        <v>2626</v>
      </c>
      <c r="H270" t="s">
        <v>2626</v>
      </c>
      <c r="I270">
        <v>2</v>
      </c>
      <c r="J270" t="s">
        <v>2628</v>
      </c>
    </row>
    <row r="271" spans="1:10" x14ac:dyDescent="0.3">
      <c r="A271" t="s">
        <v>886</v>
      </c>
      <c r="B271">
        <v>31539</v>
      </c>
      <c r="C271">
        <v>49728</v>
      </c>
      <c r="D271">
        <v>29617</v>
      </c>
      <c r="E271">
        <v>41.39</v>
      </c>
      <c r="F271">
        <v>2125.09</v>
      </c>
      <c r="G271" t="s">
        <v>2626</v>
      </c>
      <c r="H271" t="s">
        <v>2626</v>
      </c>
      <c r="I271">
        <v>1</v>
      </c>
      <c r="J271" t="s">
        <v>2628</v>
      </c>
    </row>
    <row r="272" spans="1:10" x14ac:dyDescent="0.3">
      <c r="A272" t="s">
        <v>887</v>
      </c>
      <c r="B272">
        <v>50822</v>
      </c>
      <c r="C272">
        <v>7746</v>
      </c>
      <c r="D272">
        <v>48913</v>
      </c>
      <c r="E272">
        <v>24.06</v>
      </c>
      <c r="F272">
        <v>1714.01</v>
      </c>
      <c r="G272" t="s">
        <v>2626</v>
      </c>
      <c r="H272" t="s">
        <v>2626</v>
      </c>
      <c r="I272">
        <v>1</v>
      </c>
      <c r="J272" t="s">
        <v>2629</v>
      </c>
    </row>
    <row r="273" spans="1:10" x14ac:dyDescent="0.3">
      <c r="A273" t="s">
        <v>888</v>
      </c>
      <c r="B273">
        <v>42352</v>
      </c>
      <c r="C273">
        <v>37560</v>
      </c>
      <c r="D273">
        <v>41018</v>
      </c>
      <c r="E273">
        <v>13.14</v>
      </c>
      <c r="F273">
        <v>1607.86</v>
      </c>
      <c r="G273" t="s">
        <v>2627</v>
      </c>
      <c r="H273" t="s">
        <v>2626</v>
      </c>
      <c r="I273">
        <v>2</v>
      </c>
      <c r="J273" t="s">
        <v>2630</v>
      </c>
    </row>
    <row r="274" spans="1:10" x14ac:dyDescent="0.3">
      <c r="A274" t="s">
        <v>889</v>
      </c>
      <c r="B274">
        <v>22286</v>
      </c>
      <c r="C274">
        <v>22010</v>
      </c>
      <c r="D274">
        <v>20999</v>
      </c>
      <c r="E274">
        <v>8.14</v>
      </c>
      <c r="F274">
        <v>2445.41</v>
      </c>
      <c r="G274" t="s">
        <v>2626</v>
      </c>
      <c r="H274" t="s">
        <v>2626</v>
      </c>
      <c r="I274">
        <v>1</v>
      </c>
      <c r="J274" t="s">
        <v>2628</v>
      </c>
    </row>
    <row r="275" spans="1:10" x14ac:dyDescent="0.3">
      <c r="A275" t="s">
        <v>890</v>
      </c>
      <c r="B275">
        <v>11909</v>
      </c>
      <c r="C275">
        <v>4446</v>
      </c>
      <c r="D275">
        <v>11883</v>
      </c>
      <c r="E275">
        <v>14.72</v>
      </c>
      <c r="F275">
        <v>1349.09</v>
      </c>
      <c r="G275" t="s">
        <v>2626</v>
      </c>
      <c r="H275" t="s">
        <v>2626</v>
      </c>
      <c r="I275">
        <v>0</v>
      </c>
      <c r="J275" t="s">
        <v>2628</v>
      </c>
    </row>
    <row r="276" spans="1:10" x14ac:dyDescent="0.3">
      <c r="A276" t="s">
        <v>891</v>
      </c>
      <c r="B276">
        <v>11498</v>
      </c>
      <c r="C276">
        <v>7589</v>
      </c>
      <c r="D276">
        <v>11891</v>
      </c>
      <c r="E276">
        <v>8.09</v>
      </c>
      <c r="F276">
        <v>3871.1</v>
      </c>
      <c r="G276" t="s">
        <v>2626</v>
      </c>
      <c r="H276" t="s">
        <v>2627</v>
      </c>
      <c r="I276">
        <v>2</v>
      </c>
      <c r="J276" t="s">
        <v>2628</v>
      </c>
    </row>
    <row r="277" spans="1:10" x14ac:dyDescent="0.3">
      <c r="A277" t="s">
        <v>892</v>
      </c>
      <c r="B277">
        <v>11372</v>
      </c>
      <c r="C277">
        <v>38375</v>
      </c>
      <c r="D277">
        <v>11565</v>
      </c>
      <c r="E277">
        <v>15.12</v>
      </c>
      <c r="F277">
        <v>3175.05</v>
      </c>
      <c r="G277" t="s">
        <v>2626</v>
      </c>
      <c r="H277" t="s">
        <v>2626</v>
      </c>
      <c r="I277">
        <v>2</v>
      </c>
      <c r="J277" t="s">
        <v>2628</v>
      </c>
    </row>
    <row r="278" spans="1:10" x14ac:dyDescent="0.3">
      <c r="A278" t="s">
        <v>893</v>
      </c>
      <c r="B278">
        <v>19644</v>
      </c>
      <c r="C278">
        <v>16083</v>
      </c>
      <c r="D278">
        <v>19959</v>
      </c>
      <c r="E278">
        <v>21.92</v>
      </c>
      <c r="F278">
        <v>2468.96</v>
      </c>
      <c r="G278" t="s">
        <v>2626</v>
      </c>
      <c r="H278" t="s">
        <v>2626</v>
      </c>
      <c r="I278">
        <v>2</v>
      </c>
      <c r="J278" t="s">
        <v>2628</v>
      </c>
    </row>
    <row r="279" spans="1:10" x14ac:dyDescent="0.3">
      <c r="A279" t="s">
        <v>894</v>
      </c>
      <c r="B279">
        <v>33903</v>
      </c>
      <c r="C279">
        <v>48914</v>
      </c>
      <c r="D279">
        <v>32547</v>
      </c>
      <c r="E279">
        <v>26.75</v>
      </c>
      <c r="F279">
        <v>3673.54</v>
      </c>
      <c r="G279" t="s">
        <v>2626</v>
      </c>
      <c r="H279" t="s">
        <v>2626</v>
      </c>
      <c r="I279">
        <v>0</v>
      </c>
      <c r="J279" t="s">
        <v>2630</v>
      </c>
    </row>
    <row r="280" spans="1:10" x14ac:dyDescent="0.3">
      <c r="A280" t="s">
        <v>895</v>
      </c>
      <c r="B280">
        <v>43072</v>
      </c>
      <c r="C280">
        <v>16698</v>
      </c>
      <c r="D280">
        <v>43125</v>
      </c>
      <c r="E280">
        <v>12.55</v>
      </c>
      <c r="F280">
        <v>1604.79</v>
      </c>
      <c r="G280" t="s">
        <v>2627</v>
      </c>
      <c r="H280" t="s">
        <v>2626</v>
      </c>
      <c r="I280">
        <v>0</v>
      </c>
      <c r="J280" t="s">
        <v>2628</v>
      </c>
    </row>
    <row r="281" spans="1:10" x14ac:dyDescent="0.3">
      <c r="A281" t="s">
        <v>896</v>
      </c>
      <c r="B281">
        <v>32392</v>
      </c>
      <c r="C281">
        <v>6945</v>
      </c>
      <c r="D281">
        <v>32192</v>
      </c>
      <c r="E281">
        <v>30.72</v>
      </c>
      <c r="F281">
        <v>2613.61</v>
      </c>
      <c r="G281" t="s">
        <v>2626</v>
      </c>
      <c r="H281" t="s">
        <v>2626</v>
      </c>
      <c r="I281">
        <v>1</v>
      </c>
      <c r="J281" t="s">
        <v>2630</v>
      </c>
    </row>
    <row r="282" spans="1:10" x14ac:dyDescent="0.3">
      <c r="A282" t="s">
        <v>897</v>
      </c>
      <c r="B282">
        <v>41856</v>
      </c>
      <c r="C282">
        <v>13704</v>
      </c>
      <c r="D282">
        <v>41064</v>
      </c>
      <c r="E282">
        <v>43.75</v>
      </c>
      <c r="F282">
        <v>2507.5700000000002</v>
      </c>
      <c r="G282" t="s">
        <v>2626</v>
      </c>
      <c r="H282" t="s">
        <v>2626</v>
      </c>
      <c r="I282">
        <v>0</v>
      </c>
      <c r="J282" t="s">
        <v>2629</v>
      </c>
    </row>
    <row r="283" spans="1:10" x14ac:dyDescent="0.3">
      <c r="A283" t="s">
        <v>898</v>
      </c>
      <c r="B283">
        <v>4857</v>
      </c>
      <c r="C283">
        <v>46444</v>
      </c>
      <c r="D283">
        <v>4247</v>
      </c>
      <c r="E283">
        <v>41.34</v>
      </c>
      <c r="F283">
        <v>2862.2</v>
      </c>
      <c r="G283" t="s">
        <v>2626</v>
      </c>
      <c r="H283" t="s">
        <v>2626</v>
      </c>
      <c r="I283">
        <v>0</v>
      </c>
      <c r="J283" t="s">
        <v>2630</v>
      </c>
    </row>
    <row r="284" spans="1:10" x14ac:dyDescent="0.3">
      <c r="A284" t="s">
        <v>899</v>
      </c>
      <c r="B284">
        <v>6702</v>
      </c>
      <c r="C284">
        <v>42636</v>
      </c>
      <c r="D284">
        <v>6308</v>
      </c>
      <c r="E284">
        <v>11.72</v>
      </c>
      <c r="F284">
        <v>4453.88</v>
      </c>
      <c r="G284" t="s">
        <v>2626</v>
      </c>
      <c r="H284" t="s">
        <v>2626</v>
      </c>
      <c r="I284">
        <v>2</v>
      </c>
      <c r="J284" t="s">
        <v>2628</v>
      </c>
    </row>
    <row r="285" spans="1:10" x14ac:dyDescent="0.3">
      <c r="A285" t="s">
        <v>900</v>
      </c>
      <c r="B285">
        <v>38381</v>
      </c>
      <c r="C285">
        <v>20290</v>
      </c>
      <c r="D285">
        <v>36744</v>
      </c>
      <c r="E285">
        <v>35.17</v>
      </c>
      <c r="F285">
        <v>4726.1000000000004</v>
      </c>
      <c r="G285" t="s">
        <v>2626</v>
      </c>
      <c r="H285" t="s">
        <v>2626</v>
      </c>
      <c r="I285">
        <v>0</v>
      </c>
      <c r="J285" t="s">
        <v>2630</v>
      </c>
    </row>
    <row r="286" spans="1:10" x14ac:dyDescent="0.3">
      <c r="A286" t="s">
        <v>901</v>
      </c>
      <c r="B286">
        <v>45112</v>
      </c>
      <c r="C286">
        <v>8911</v>
      </c>
      <c r="D286">
        <v>43489</v>
      </c>
      <c r="E286">
        <v>19.079999999999998</v>
      </c>
      <c r="F286">
        <v>2271.48</v>
      </c>
      <c r="G286" t="s">
        <v>2627</v>
      </c>
      <c r="H286" t="s">
        <v>2626</v>
      </c>
      <c r="I286">
        <v>1</v>
      </c>
      <c r="J286" t="s">
        <v>2628</v>
      </c>
    </row>
    <row r="287" spans="1:10" x14ac:dyDescent="0.3">
      <c r="A287" t="s">
        <v>902</v>
      </c>
      <c r="B287">
        <v>46788</v>
      </c>
      <c r="C287">
        <v>33371</v>
      </c>
      <c r="D287">
        <v>45933</v>
      </c>
      <c r="E287">
        <v>12.8</v>
      </c>
      <c r="F287">
        <v>470.94</v>
      </c>
      <c r="G287" t="s">
        <v>2626</v>
      </c>
      <c r="H287" t="s">
        <v>2626</v>
      </c>
      <c r="I287">
        <v>2</v>
      </c>
      <c r="J287" t="s">
        <v>2629</v>
      </c>
    </row>
    <row r="288" spans="1:10" x14ac:dyDescent="0.3">
      <c r="A288" t="s">
        <v>903</v>
      </c>
      <c r="B288">
        <v>29850</v>
      </c>
      <c r="C288">
        <v>16425</v>
      </c>
      <c r="D288">
        <v>27831</v>
      </c>
      <c r="E288">
        <v>22.16</v>
      </c>
      <c r="F288">
        <v>4819.6000000000004</v>
      </c>
      <c r="G288" t="s">
        <v>2627</v>
      </c>
      <c r="H288" t="s">
        <v>2626</v>
      </c>
      <c r="I288">
        <v>0</v>
      </c>
      <c r="J288" t="s">
        <v>2628</v>
      </c>
    </row>
    <row r="289" spans="1:10" x14ac:dyDescent="0.3">
      <c r="A289" t="s">
        <v>904</v>
      </c>
      <c r="B289">
        <v>23172</v>
      </c>
      <c r="C289">
        <v>15317</v>
      </c>
      <c r="D289">
        <v>23147</v>
      </c>
      <c r="E289">
        <v>27.21</v>
      </c>
      <c r="F289">
        <v>1367.97</v>
      </c>
      <c r="G289" t="s">
        <v>2626</v>
      </c>
      <c r="H289" t="s">
        <v>2626</v>
      </c>
      <c r="I289">
        <v>2</v>
      </c>
      <c r="J289" t="s">
        <v>2629</v>
      </c>
    </row>
    <row r="290" spans="1:10" x14ac:dyDescent="0.3">
      <c r="A290" t="s">
        <v>905</v>
      </c>
      <c r="B290">
        <v>13225</v>
      </c>
      <c r="C290">
        <v>41860</v>
      </c>
      <c r="D290">
        <v>10952</v>
      </c>
      <c r="E290">
        <v>13.64</v>
      </c>
      <c r="F290">
        <v>2046.77</v>
      </c>
      <c r="G290" t="s">
        <v>2626</v>
      </c>
      <c r="H290" t="s">
        <v>2626</v>
      </c>
      <c r="I290">
        <v>0</v>
      </c>
      <c r="J290" t="s">
        <v>2630</v>
      </c>
    </row>
    <row r="291" spans="1:10" x14ac:dyDescent="0.3">
      <c r="A291" t="s">
        <v>906</v>
      </c>
      <c r="B291">
        <v>22227</v>
      </c>
      <c r="C291">
        <v>30772</v>
      </c>
      <c r="D291">
        <v>21637</v>
      </c>
      <c r="E291">
        <v>2.42</v>
      </c>
      <c r="F291">
        <v>284.3</v>
      </c>
      <c r="G291" t="s">
        <v>2626</v>
      </c>
      <c r="H291" t="s">
        <v>2626</v>
      </c>
      <c r="I291">
        <v>2</v>
      </c>
      <c r="J291" t="s">
        <v>2628</v>
      </c>
    </row>
    <row r="292" spans="1:10" x14ac:dyDescent="0.3">
      <c r="A292" t="s">
        <v>907</v>
      </c>
      <c r="B292">
        <v>19628</v>
      </c>
      <c r="C292">
        <v>34103</v>
      </c>
      <c r="D292">
        <v>19429</v>
      </c>
      <c r="E292">
        <v>11.56</v>
      </c>
      <c r="F292">
        <v>3890.54</v>
      </c>
      <c r="G292" t="s">
        <v>2626</v>
      </c>
      <c r="H292" t="s">
        <v>2626</v>
      </c>
      <c r="I292">
        <v>1</v>
      </c>
      <c r="J292" t="s">
        <v>2628</v>
      </c>
    </row>
    <row r="293" spans="1:10" x14ac:dyDescent="0.3">
      <c r="A293" t="s">
        <v>908</v>
      </c>
      <c r="B293">
        <v>15573</v>
      </c>
      <c r="C293">
        <v>28432</v>
      </c>
      <c r="D293">
        <v>13395</v>
      </c>
      <c r="E293">
        <v>41.74</v>
      </c>
      <c r="F293">
        <v>4506.22</v>
      </c>
      <c r="G293" t="s">
        <v>2627</v>
      </c>
      <c r="H293" t="s">
        <v>2626</v>
      </c>
      <c r="I293">
        <v>2</v>
      </c>
      <c r="J293" t="s">
        <v>2628</v>
      </c>
    </row>
    <row r="294" spans="1:10" x14ac:dyDescent="0.3">
      <c r="A294" t="s">
        <v>909</v>
      </c>
      <c r="B294">
        <v>18024</v>
      </c>
      <c r="C294">
        <v>44373</v>
      </c>
      <c r="D294">
        <v>16133</v>
      </c>
      <c r="E294">
        <v>11.2</v>
      </c>
      <c r="F294">
        <v>1424.26</v>
      </c>
      <c r="G294" t="s">
        <v>2626</v>
      </c>
      <c r="H294" t="s">
        <v>2626</v>
      </c>
      <c r="I294">
        <v>0</v>
      </c>
      <c r="J294" t="s">
        <v>2628</v>
      </c>
    </row>
    <row r="295" spans="1:10" x14ac:dyDescent="0.3">
      <c r="A295" t="s">
        <v>910</v>
      </c>
      <c r="B295">
        <v>45304</v>
      </c>
      <c r="C295">
        <v>47429</v>
      </c>
      <c r="D295">
        <v>44632</v>
      </c>
      <c r="E295">
        <v>13.79</v>
      </c>
      <c r="F295">
        <v>1879.7</v>
      </c>
      <c r="G295" t="s">
        <v>2626</v>
      </c>
      <c r="H295" t="s">
        <v>2627</v>
      </c>
      <c r="I295">
        <v>0</v>
      </c>
      <c r="J295" t="s">
        <v>2628</v>
      </c>
    </row>
    <row r="296" spans="1:10" x14ac:dyDescent="0.3">
      <c r="A296" t="s">
        <v>911</v>
      </c>
      <c r="B296">
        <v>25770</v>
      </c>
      <c r="C296">
        <v>48110</v>
      </c>
      <c r="D296">
        <v>25070</v>
      </c>
      <c r="E296">
        <v>41</v>
      </c>
      <c r="F296">
        <v>3301.19</v>
      </c>
      <c r="G296" t="s">
        <v>2626</v>
      </c>
      <c r="H296" t="s">
        <v>2626</v>
      </c>
      <c r="I296">
        <v>0</v>
      </c>
      <c r="J296" t="s">
        <v>2628</v>
      </c>
    </row>
    <row r="297" spans="1:10" x14ac:dyDescent="0.3">
      <c r="A297" t="s">
        <v>912</v>
      </c>
      <c r="B297">
        <v>14723</v>
      </c>
      <c r="C297">
        <v>10572</v>
      </c>
      <c r="D297">
        <v>13561</v>
      </c>
      <c r="E297">
        <v>45.61</v>
      </c>
      <c r="F297">
        <v>4112.22</v>
      </c>
      <c r="G297" t="s">
        <v>2626</v>
      </c>
      <c r="H297" t="s">
        <v>2626</v>
      </c>
      <c r="I297">
        <v>1</v>
      </c>
      <c r="J297" t="s">
        <v>2628</v>
      </c>
    </row>
    <row r="298" spans="1:10" x14ac:dyDescent="0.3">
      <c r="A298" t="s">
        <v>913</v>
      </c>
      <c r="B298">
        <v>23586</v>
      </c>
      <c r="C298">
        <v>7435</v>
      </c>
      <c r="D298">
        <v>22449</v>
      </c>
      <c r="E298">
        <v>13.08</v>
      </c>
      <c r="F298">
        <v>3678.82</v>
      </c>
      <c r="G298" t="s">
        <v>2626</v>
      </c>
      <c r="H298" t="s">
        <v>2626</v>
      </c>
      <c r="I298">
        <v>0</v>
      </c>
      <c r="J298" t="s">
        <v>2629</v>
      </c>
    </row>
    <row r="299" spans="1:10" x14ac:dyDescent="0.3">
      <c r="A299" t="s">
        <v>914</v>
      </c>
      <c r="B299">
        <v>7299</v>
      </c>
      <c r="C299">
        <v>35579</v>
      </c>
      <c r="D299">
        <v>7125</v>
      </c>
      <c r="E299">
        <v>41.48</v>
      </c>
      <c r="F299">
        <v>536.63</v>
      </c>
      <c r="G299" t="s">
        <v>2626</v>
      </c>
      <c r="H299" t="s">
        <v>2626</v>
      </c>
      <c r="I299">
        <v>1</v>
      </c>
      <c r="J299" t="s">
        <v>2628</v>
      </c>
    </row>
    <row r="300" spans="1:10" x14ac:dyDescent="0.3">
      <c r="A300" t="s">
        <v>915</v>
      </c>
      <c r="B300">
        <v>11163</v>
      </c>
      <c r="C300">
        <v>31710</v>
      </c>
      <c r="D300">
        <v>10121</v>
      </c>
      <c r="E300">
        <v>29.76</v>
      </c>
      <c r="F300">
        <v>1894.12</v>
      </c>
      <c r="G300" t="s">
        <v>2627</v>
      </c>
      <c r="H300" t="s">
        <v>2626</v>
      </c>
      <c r="I300">
        <v>2</v>
      </c>
      <c r="J300" t="s">
        <v>2628</v>
      </c>
    </row>
    <row r="301" spans="1:10" x14ac:dyDescent="0.3">
      <c r="A301" t="s">
        <v>916</v>
      </c>
      <c r="B301">
        <v>11445</v>
      </c>
      <c r="C301">
        <v>37948</v>
      </c>
      <c r="D301">
        <v>9783</v>
      </c>
      <c r="E301">
        <v>43.88</v>
      </c>
      <c r="F301">
        <v>2415.0100000000002</v>
      </c>
      <c r="G301" t="s">
        <v>2626</v>
      </c>
      <c r="H301" t="s">
        <v>2626</v>
      </c>
      <c r="I301">
        <v>1</v>
      </c>
      <c r="J301" t="s">
        <v>2630</v>
      </c>
    </row>
    <row r="302" spans="1:10" x14ac:dyDescent="0.3">
      <c r="A302" t="s">
        <v>917</v>
      </c>
      <c r="B302">
        <v>44237</v>
      </c>
      <c r="C302">
        <v>9272</v>
      </c>
      <c r="D302">
        <v>42942</v>
      </c>
      <c r="E302">
        <v>31.49</v>
      </c>
      <c r="F302">
        <v>278.82</v>
      </c>
      <c r="G302" t="s">
        <v>2626</v>
      </c>
      <c r="H302" t="s">
        <v>2626</v>
      </c>
      <c r="I302">
        <v>0</v>
      </c>
      <c r="J302" t="s">
        <v>2630</v>
      </c>
    </row>
    <row r="303" spans="1:10" x14ac:dyDescent="0.3">
      <c r="A303" t="s">
        <v>918</v>
      </c>
      <c r="B303">
        <v>20125</v>
      </c>
      <c r="C303">
        <v>20744</v>
      </c>
      <c r="D303">
        <v>19837</v>
      </c>
      <c r="E303">
        <v>48.74</v>
      </c>
      <c r="F303">
        <v>922.96</v>
      </c>
      <c r="G303" t="s">
        <v>2626</v>
      </c>
      <c r="H303" t="s">
        <v>2626</v>
      </c>
      <c r="I303">
        <v>0</v>
      </c>
      <c r="J303" t="s">
        <v>2628</v>
      </c>
    </row>
    <row r="304" spans="1:10" x14ac:dyDescent="0.3">
      <c r="A304" t="s">
        <v>919</v>
      </c>
      <c r="B304">
        <v>18615</v>
      </c>
      <c r="C304">
        <v>28348</v>
      </c>
      <c r="D304">
        <v>16971</v>
      </c>
      <c r="E304">
        <v>49.96</v>
      </c>
      <c r="F304">
        <v>1855.53</v>
      </c>
      <c r="G304" t="s">
        <v>2626</v>
      </c>
      <c r="H304" t="s">
        <v>2626</v>
      </c>
      <c r="I304">
        <v>2</v>
      </c>
      <c r="J304" t="s">
        <v>2628</v>
      </c>
    </row>
    <row r="305" spans="1:10" x14ac:dyDescent="0.3">
      <c r="A305" t="s">
        <v>920</v>
      </c>
      <c r="B305">
        <v>44823</v>
      </c>
      <c r="C305">
        <v>13910</v>
      </c>
      <c r="D305">
        <v>43848</v>
      </c>
      <c r="E305">
        <v>17.14</v>
      </c>
      <c r="F305">
        <v>2241.2399999999998</v>
      </c>
      <c r="G305" t="s">
        <v>2626</v>
      </c>
      <c r="H305" t="s">
        <v>2626</v>
      </c>
      <c r="I305">
        <v>0</v>
      </c>
      <c r="J305" t="s">
        <v>2629</v>
      </c>
    </row>
    <row r="306" spans="1:10" x14ac:dyDescent="0.3">
      <c r="A306" t="s">
        <v>921</v>
      </c>
      <c r="B306">
        <v>31843</v>
      </c>
      <c r="C306">
        <v>26949</v>
      </c>
      <c r="D306">
        <v>30764</v>
      </c>
      <c r="E306">
        <v>11.52</v>
      </c>
      <c r="F306">
        <v>1092.19</v>
      </c>
      <c r="G306" t="s">
        <v>2626</v>
      </c>
      <c r="H306" t="s">
        <v>2626</v>
      </c>
      <c r="I306">
        <v>2</v>
      </c>
      <c r="J306" t="s">
        <v>2628</v>
      </c>
    </row>
    <row r="307" spans="1:10" x14ac:dyDescent="0.3">
      <c r="A307" t="s">
        <v>922</v>
      </c>
      <c r="B307">
        <v>5178</v>
      </c>
      <c r="C307">
        <v>34184</v>
      </c>
      <c r="D307">
        <v>4025</v>
      </c>
      <c r="E307">
        <v>20.71</v>
      </c>
      <c r="F307">
        <v>1184.6500000000001</v>
      </c>
      <c r="G307" t="s">
        <v>2626</v>
      </c>
      <c r="H307" t="s">
        <v>2626</v>
      </c>
      <c r="I307">
        <v>2</v>
      </c>
      <c r="J307" t="s">
        <v>2628</v>
      </c>
    </row>
    <row r="308" spans="1:10" x14ac:dyDescent="0.3">
      <c r="A308" t="s">
        <v>923</v>
      </c>
      <c r="B308">
        <v>36854</v>
      </c>
      <c r="C308">
        <v>32265</v>
      </c>
      <c r="D308">
        <v>35246</v>
      </c>
      <c r="E308">
        <v>19.68</v>
      </c>
      <c r="F308">
        <v>3983.67</v>
      </c>
      <c r="G308" t="s">
        <v>2626</v>
      </c>
      <c r="H308" t="s">
        <v>2626</v>
      </c>
      <c r="I308">
        <v>1</v>
      </c>
      <c r="J308" t="s">
        <v>2629</v>
      </c>
    </row>
    <row r="309" spans="1:10" x14ac:dyDescent="0.3">
      <c r="A309" t="s">
        <v>924</v>
      </c>
      <c r="B309">
        <v>17837</v>
      </c>
      <c r="C309">
        <v>20415</v>
      </c>
      <c r="D309">
        <v>18156</v>
      </c>
      <c r="E309">
        <v>34.54</v>
      </c>
      <c r="F309">
        <v>1205.8699999999999</v>
      </c>
      <c r="G309" t="s">
        <v>2626</v>
      </c>
      <c r="H309" t="s">
        <v>2626</v>
      </c>
      <c r="I309">
        <v>0</v>
      </c>
      <c r="J309" t="s">
        <v>2628</v>
      </c>
    </row>
    <row r="310" spans="1:10" x14ac:dyDescent="0.3">
      <c r="A310" t="s">
        <v>925</v>
      </c>
      <c r="B310">
        <v>25598</v>
      </c>
      <c r="C310">
        <v>21127</v>
      </c>
      <c r="D310">
        <v>25915</v>
      </c>
      <c r="E310">
        <v>31</v>
      </c>
      <c r="F310">
        <v>2267.66</v>
      </c>
      <c r="G310" t="s">
        <v>2626</v>
      </c>
      <c r="H310" t="s">
        <v>2626</v>
      </c>
      <c r="I310">
        <v>2</v>
      </c>
      <c r="J310" t="s">
        <v>2629</v>
      </c>
    </row>
    <row r="311" spans="1:10" x14ac:dyDescent="0.3">
      <c r="A311" t="s">
        <v>926</v>
      </c>
      <c r="B311">
        <v>17574</v>
      </c>
      <c r="C311">
        <v>26023</v>
      </c>
      <c r="D311">
        <v>15326</v>
      </c>
      <c r="E311">
        <v>40.5</v>
      </c>
      <c r="F311">
        <v>3773.48</v>
      </c>
      <c r="G311" t="s">
        <v>2626</v>
      </c>
      <c r="H311" t="s">
        <v>2627</v>
      </c>
      <c r="I311">
        <v>0</v>
      </c>
      <c r="J311" t="s">
        <v>2628</v>
      </c>
    </row>
    <row r="312" spans="1:10" x14ac:dyDescent="0.3">
      <c r="A312" t="s">
        <v>927</v>
      </c>
      <c r="B312">
        <v>34308</v>
      </c>
      <c r="C312">
        <v>41653</v>
      </c>
      <c r="D312">
        <v>33977</v>
      </c>
      <c r="E312">
        <v>33.31</v>
      </c>
      <c r="F312">
        <v>1359.65</v>
      </c>
      <c r="G312" t="s">
        <v>2626</v>
      </c>
      <c r="H312" t="s">
        <v>2626</v>
      </c>
      <c r="I312">
        <v>0</v>
      </c>
      <c r="J312" t="s">
        <v>2628</v>
      </c>
    </row>
    <row r="313" spans="1:10" x14ac:dyDescent="0.3">
      <c r="A313" t="s">
        <v>928</v>
      </c>
      <c r="B313">
        <v>4505</v>
      </c>
      <c r="C313">
        <v>4890</v>
      </c>
      <c r="D313">
        <v>4339</v>
      </c>
      <c r="E313">
        <v>35.76</v>
      </c>
      <c r="F313">
        <v>3038.73</v>
      </c>
      <c r="G313" t="s">
        <v>2626</v>
      </c>
      <c r="H313" t="s">
        <v>2626</v>
      </c>
      <c r="I313">
        <v>1</v>
      </c>
      <c r="J313" t="s">
        <v>2628</v>
      </c>
    </row>
    <row r="314" spans="1:10" x14ac:dyDescent="0.3">
      <c r="A314" t="s">
        <v>929</v>
      </c>
      <c r="B314">
        <v>5975</v>
      </c>
      <c r="C314">
        <v>41709</v>
      </c>
      <c r="D314">
        <v>3970</v>
      </c>
      <c r="E314">
        <v>9.9</v>
      </c>
      <c r="F314">
        <v>4782.0600000000004</v>
      </c>
      <c r="G314" t="s">
        <v>2626</v>
      </c>
      <c r="H314" t="s">
        <v>2626</v>
      </c>
      <c r="I314">
        <v>0</v>
      </c>
      <c r="J314" t="s">
        <v>2628</v>
      </c>
    </row>
    <row r="315" spans="1:10" x14ac:dyDescent="0.3">
      <c r="A315" t="s">
        <v>930</v>
      </c>
      <c r="B315">
        <v>5817</v>
      </c>
      <c r="C315">
        <v>19570</v>
      </c>
      <c r="D315">
        <v>5166</v>
      </c>
      <c r="E315">
        <v>28.92</v>
      </c>
      <c r="F315">
        <v>1514.07</v>
      </c>
      <c r="G315" t="s">
        <v>2626</v>
      </c>
      <c r="H315" t="s">
        <v>2626</v>
      </c>
      <c r="I315">
        <v>1</v>
      </c>
      <c r="J315" t="s">
        <v>2628</v>
      </c>
    </row>
    <row r="316" spans="1:10" x14ac:dyDescent="0.3">
      <c r="A316" t="s">
        <v>931</v>
      </c>
      <c r="B316">
        <v>19218</v>
      </c>
      <c r="C316">
        <v>35281</v>
      </c>
      <c r="D316">
        <v>18250</v>
      </c>
      <c r="E316">
        <v>42.54</v>
      </c>
      <c r="F316">
        <v>1078.9000000000001</v>
      </c>
      <c r="G316" t="s">
        <v>2626</v>
      </c>
      <c r="H316" t="s">
        <v>2626</v>
      </c>
      <c r="I316">
        <v>1</v>
      </c>
      <c r="J316" t="s">
        <v>2629</v>
      </c>
    </row>
    <row r="317" spans="1:10" x14ac:dyDescent="0.3">
      <c r="A317" t="s">
        <v>932</v>
      </c>
      <c r="B317">
        <v>12050</v>
      </c>
      <c r="C317">
        <v>3252</v>
      </c>
      <c r="D317">
        <v>12082</v>
      </c>
      <c r="E317">
        <v>14.63</v>
      </c>
      <c r="F317">
        <v>3791</v>
      </c>
      <c r="G317" t="s">
        <v>2626</v>
      </c>
      <c r="H317" t="s">
        <v>2626</v>
      </c>
      <c r="I317">
        <v>1</v>
      </c>
      <c r="J317" t="s">
        <v>2628</v>
      </c>
    </row>
    <row r="318" spans="1:10" x14ac:dyDescent="0.3">
      <c r="A318" t="s">
        <v>933</v>
      </c>
      <c r="B318">
        <v>8053</v>
      </c>
      <c r="C318">
        <v>44136</v>
      </c>
      <c r="D318">
        <v>7477</v>
      </c>
      <c r="E318">
        <v>42.43</v>
      </c>
      <c r="F318">
        <v>813.39</v>
      </c>
      <c r="G318" t="s">
        <v>2626</v>
      </c>
      <c r="H318" t="s">
        <v>2626</v>
      </c>
      <c r="I318">
        <v>2</v>
      </c>
      <c r="J318" t="s">
        <v>2628</v>
      </c>
    </row>
    <row r="319" spans="1:10" x14ac:dyDescent="0.3">
      <c r="A319" t="s">
        <v>934</v>
      </c>
      <c r="B319">
        <v>6827</v>
      </c>
      <c r="C319">
        <v>49573</v>
      </c>
      <c r="D319">
        <v>7011</v>
      </c>
      <c r="E319">
        <v>39.67</v>
      </c>
      <c r="F319">
        <v>4674.08</v>
      </c>
      <c r="G319" t="s">
        <v>2626</v>
      </c>
      <c r="H319" t="s">
        <v>2626</v>
      </c>
      <c r="I319">
        <v>2</v>
      </c>
      <c r="J319" t="s">
        <v>2630</v>
      </c>
    </row>
    <row r="320" spans="1:10" x14ac:dyDescent="0.3">
      <c r="A320" t="s">
        <v>935</v>
      </c>
      <c r="B320">
        <v>20756</v>
      </c>
      <c r="C320">
        <v>16311</v>
      </c>
      <c r="D320">
        <v>19890</v>
      </c>
      <c r="E320">
        <v>41.68</v>
      </c>
      <c r="F320">
        <v>182.57</v>
      </c>
      <c r="G320" t="s">
        <v>2626</v>
      </c>
      <c r="H320" t="s">
        <v>2626</v>
      </c>
      <c r="I320">
        <v>0</v>
      </c>
      <c r="J320" t="s">
        <v>2628</v>
      </c>
    </row>
    <row r="321" spans="1:10" x14ac:dyDescent="0.3">
      <c r="A321" t="s">
        <v>936</v>
      </c>
      <c r="B321">
        <v>8034</v>
      </c>
      <c r="C321">
        <v>29264</v>
      </c>
      <c r="D321">
        <v>6727</v>
      </c>
      <c r="E321">
        <v>13.23</v>
      </c>
      <c r="F321">
        <v>4705.12</v>
      </c>
      <c r="G321" t="s">
        <v>2626</v>
      </c>
      <c r="H321" t="s">
        <v>2626</v>
      </c>
      <c r="I321">
        <v>0</v>
      </c>
      <c r="J321" t="s">
        <v>2630</v>
      </c>
    </row>
    <row r="322" spans="1:10" x14ac:dyDescent="0.3">
      <c r="A322" t="s">
        <v>937</v>
      </c>
      <c r="B322">
        <v>9429</v>
      </c>
      <c r="C322">
        <v>26534</v>
      </c>
      <c r="D322">
        <v>8285</v>
      </c>
      <c r="E322">
        <v>40.799999999999997</v>
      </c>
      <c r="F322">
        <v>1255.25</v>
      </c>
      <c r="G322" t="s">
        <v>2626</v>
      </c>
      <c r="H322" t="s">
        <v>2626</v>
      </c>
      <c r="I322">
        <v>2</v>
      </c>
      <c r="J322" t="s">
        <v>2628</v>
      </c>
    </row>
    <row r="323" spans="1:10" x14ac:dyDescent="0.3">
      <c r="A323" t="s">
        <v>938</v>
      </c>
      <c r="B323">
        <v>37071</v>
      </c>
      <c r="C323">
        <v>48971</v>
      </c>
      <c r="D323">
        <v>35714</v>
      </c>
      <c r="E323">
        <v>32.42</v>
      </c>
      <c r="F323">
        <v>2456.83</v>
      </c>
      <c r="G323" t="s">
        <v>2626</v>
      </c>
      <c r="H323" t="s">
        <v>2626</v>
      </c>
      <c r="I323">
        <v>0</v>
      </c>
      <c r="J323" t="s">
        <v>2628</v>
      </c>
    </row>
    <row r="324" spans="1:10" x14ac:dyDescent="0.3">
      <c r="A324" t="s">
        <v>939</v>
      </c>
      <c r="B324">
        <v>7645</v>
      </c>
      <c r="C324">
        <v>5335</v>
      </c>
      <c r="D324">
        <v>5281</v>
      </c>
      <c r="E324">
        <v>5.87</v>
      </c>
      <c r="F324">
        <v>2630.8</v>
      </c>
      <c r="G324" t="s">
        <v>2626</v>
      </c>
      <c r="H324" t="s">
        <v>2627</v>
      </c>
      <c r="I324">
        <v>0</v>
      </c>
      <c r="J324" t="s">
        <v>2629</v>
      </c>
    </row>
    <row r="325" spans="1:10" x14ac:dyDescent="0.3">
      <c r="A325" t="s">
        <v>940</v>
      </c>
      <c r="B325">
        <v>8763</v>
      </c>
      <c r="C325">
        <v>36939</v>
      </c>
      <c r="D325">
        <v>7749</v>
      </c>
      <c r="E325">
        <v>25.34</v>
      </c>
      <c r="F325">
        <v>173.5</v>
      </c>
      <c r="G325" t="s">
        <v>2626</v>
      </c>
      <c r="H325" t="s">
        <v>2626</v>
      </c>
      <c r="I325">
        <v>2</v>
      </c>
      <c r="J325" t="s">
        <v>2628</v>
      </c>
    </row>
    <row r="326" spans="1:10" x14ac:dyDescent="0.3">
      <c r="A326" t="s">
        <v>941</v>
      </c>
      <c r="B326">
        <v>38599</v>
      </c>
      <c r="C326">
        <v>46983</v>
      </c>
      <c r="D326">
        <v>36574</v>
      </c>
      <c r="E326">
        <v>42.29</v>
      </c>
      <c r="F326">
        <v>3392.7</v>
      </c>
      <c r="G326" t="s">
        <v>2626</v>
      </c>
      <c r="H326" t="s">
        <v>2626</v>
      </c>
      <c r="I326">
        <v>1</v>
      </c>
      <c r="J326" t="s">
        <v>2628</v>
      </c>
    </row>
    <row r="327" spans="1:10" x14ac:dyDescent="0.3">
      <c r="A327" t="s">
        <v>942</v>
      </c>
      <c r="B327">
        <v>30196</v>
      </c>
      <c r="C327">
        <v>30285</v>
      </c>
      <c r="D327">
        <v>28801</v>
      </c>
      <c r="E327">
        <v>25.45</v>
      </c>
      <c r="F327">
        <v>2879.05</v>
      </c>
      <c r="G327" t="s">
        <v>2626</v>
      </c>
      <c r="H327" t="s">
        <v>2626</v>
      </c>
      <c r="I327">
        <v>2</v>
      </c>
      <c r="J327" t="s">
        <v>2629</v>
      </c>
    </row>
    <row r="328" spans="1:10" x14ac:dyDescent="0.3">
      <c r="A328" t="s">
        <v>943</v>
      </c>
      <c r="B328">
        <v>27297</v>
      </c>
      <c r="C328">
        <v>23602</v>
      </c>
      <c r="D328">
        <v>26758</v>
      </c>
      <c r="E328">
        <v>2.34</v>
      </c>
      <c r="F328">
        <v>4596.67</v>
      </c>
      <c r="G328" t="s">
        <v>2626</v>
      </c>
      <c r="H328" t="s">
        <v>2626</v>
      </c>
      <c r="I328">
        <v>2</v>
      </c>
      <c r="J328" t="s">
        <v>2628</v>
      </c>
    </row>
    <row r="329" spans="1:10" x14ac:dyDescent="0.3">
      <c r="A329" t="s">
        <v>944</v>
      </c>
      <c r="B329">
        <v>18490</v>
      </c>
      <c r="C329">
        <v>12378</v>
      </c>
      <c r="D329">
        <v>16592</v>
      </c>
      <c r="E329">
        <v>17.23</v>
      </c>
      <c r="F329">
        <v>2332.88</v>
      </c>
      <c r="G329" t="s">
        <v>2626</v>
      </c>
      <c r="H329" t="s">
        <v>2626</v>
      </c>
      <c r="I329">
        <v>1</v>
      </c>
      <c r="J329" t="s">
        <v>2629</v>
      </c>
    </row>
    <row r="330" spans="1:10" x14ac:dyDescent="0.3">
      <c r="A330" t="s">
        <v>945</v>
      </c>
      <c r="B330">
        <v>46782</v>
      </c>
      <c r="C330">
        <v>32120</v>
      </c>
      <c r="D330">
        <v>45350</v>
      </c>
      <c r="E330">
        <v>15.91</v>
      </c>
      <c r="F330">
        <v>4594.43</v>
      </c>
      <c r="G330" t="s">
        <v>2626</v>
      </c>
      <c r="H330" t="s">
        <v>2626</v>
      </c>
      <c r="I330">
        <v>2</v>
      </c>
      <c r="J330" t="s">
        <v>2629</v>
      </c>
    </row>
    <row r="331" spans="1:10" x14ac:dyDescent="0.3">
      <c r="A331" t="s">
        <v>946</v>
      </c>
      <c r="B331">
        <v>33393</v>
      </c>
      <c r="C331">
        <v>39124</v>
      </c>
      <c r="D331">
        <v>32368</v>
      </c>
      <c r="E331">
        <v>45.48</v>
      </c>
      <c r="F331">
        <v>4145.7299999999996</v>
      </c>
      <c r="G331" t="s">
        <v>2626</v>
      </c>
      <c r="H331" t="s">
        <v>2626</v>
      </c>
      <c r="I331">
        <v>0</v>
      </c>
      <c r="J331" t="s">
        <v>2629</v>
      </c>
    </row>
    <row r="332" spans="1:10" x14ac:dyDescent="0.3">
      <c r="A332" t="s">
        <v>947</v>
      </c>
      <c r="B332">
        <v>33488</v>
      </c>
      <c r="C332">
        <v>36453</v>
      </c>
      <c r="D332">
        <v>31788</v>
      </c>
      <c r="E332">
        <v>17.809999999999999</v>
      </c>
      <c r="F332">
        <v>2410.14</v>
      </c>
      <c r="G332" t="s">
        <v>2626</v>
      </c>
      <c r="H332" t="s">
        <v>2626</v>
      </c>
      <c r="I332">
        <v>0</v>
      </c>
      <c r="J332" t="s">
        <v>2628</v>
      </c>
    </row>
    <row r="333" spans="1:10" x14ac:dyDescent="0.3">
      <c r="A333" t="s">
        <v>948</v>
      </c>
      <c r="B333">
        <v>6331</v>
      </c>
      <c r="C333">
        <v>4271</v>
      </c>
      <c r="D333">
        <v>4498</v>
      </c>
      <c r="E333">
        <v>46.03</v>
      </c>
      <c r="F333">
        <v>3053.66</v>
      </c>
      <c r="G333" t="s">
        <v>2627</v>
      </c>
      <c r="H333" t="s">
        <v>2626</v>
      </c>
      <c r="I333">
        <v>0</v>
      </c>
      <c r="J333" t="s">
        <v>2628</v>
      </c>
    </row>
    <row r="334" spans="1:10" x14ac:dyDescent="0.3">
      <c r="A334" t="s">
        <v>949</v>
      </c>
      <c r="B334">
        <v>40825</v>
      </c>
      <c r="C334">
        <v>47383</v>
      </c>
      <c r="D334">
        <v>40149</v>
      </c>
      <c r="E334">
        <v>39.03</v>
      </c>
      <c r="F334">
        <v>2441.31</v>
      </c>
      <c r="G334" t="s">
        <v>2626</v>
      </c>
      <c r="H334" t="s">
        <v>2626</v>
      </c>
      <c r="I334">
        <v>0</v>
      </c>
      <c r="J334" t="s">
        <v>2628</v>
      </c>
    </row>
    <row r="335" spans="1:10" x14ac:dyDescent="0.3">
      <c r="A335" t="s">
        <v>950</v>
      </c>
      <c r="B335">
        <v>41659</v>
      </c>
      <c r="C335">
        <v>39429</v>
      </c>
      <c r="D335">
        <v>39705</v>
      </c>
      <c r="E335">
        <v>24.75</v>
      </c>
      <c r="F335">
        <v>3046.77</v>
      </c>
      <c r="G335" t="s">
        <v>2626</v>
      </c>
      <c r="H335" t="s">
        <v>2626</v>
      </c>
      <c r="I335">
        <v>2</v>
      </c>
      <c r="J335" t="s">
        <v>2628</v>
      </c>
    </row>
    <row r="336" spans="1:10" x14ac:dyDescent="0.3">
      <c r="A336" t="s">
        <v>951</v>
      </c>
      <c r="B336">
        <v>47623</v>
      </c>
      <c r="C336">
        <v>28699</v>
      </c>
      <c r="D336">
        <v>45760</v>
      </c>
      <c r="E336">
        <v>6.54</v>
      </c>
      <c r="F336">
        <v>4899.46</v>
      </c>
      <c r="G336" t="s">
        <v>2626</v>
      </c>
      <c r="H336" t="s">
        <v>2626</v>
      </c>
      <c r="I336">
        <v>0</v>
      </c>
      <c r="J336" t="s">
        <v>2629</v>
      </c>
    </row>
    <row r="337" spans="1:10" x14ac:dyDescent="0.3">
      <c r="A337" t="s">
        <v>952</v>
      </c>
      <c r="B337">
        <v>12206</v>
      </c>
      <c r="C337">
        <v>5093</v>
      </c>
      <c r="D337">
        <v>10420</v>
      </c>
      <c r="E337">
        <v>21.3</v>
      </c>
      <c r="F337">
        <v>2966.65</v>
      </c>
      <c r="G337" t="s">
        <v>2626</v>
      </c>
      <c r="H337" t="s">
        <v>2626</v>
      </c>
      <c r="I337">
        <v>1</v>
      </c>
      <c r="J337" t="s">
        <v>2629</v>
      </c>
    </row>
    <row r="338" spans="1:10" x14ac:dyDescent="0.3">
      <c r="A338" t="s">
        <v>953</v>
      </c>
      <c r="B338">
        <v>24269</v>
      </c>
      <c r="C338">
        <v>27735</v>
      </c>
      <c r="D338">
        <v>22901</v>
      </c>
      <c r="E338">
        <v>13.91</v>
      </c>
      <c r="F338">
        <v>4051.77</v>
      </c>
      <c r="G338" t="s">
        <v>2626</v>
      </c>
      <c r="H338" t="s">
        <v>2626</v>
      </c>
      <c r="I338">
        <v>0</v>
      </c>
      <c r="J338" t="s">
        <v>2628</v>
      </c>
    </row>
    <row r="339" spans="1:10" x14ac:dyDescent="0.3">
      <c r="A339" t="s">
        <v>954</v>
      </c>
      <c r="B339">
        <v>16726</v>
      </c>
      <c r="C339">
        <v>27891</v>
      </c>
      <c r="D339">
        <v>14295</v>
      </c>
      <c r="E339">
        <v>14.92</v>
      </c>
      <c r="F339">
        <v>4543.12</v>
      </c>
      <c r="G339" t="s">
        <v>2626</v>
      </c>
      <c r="H339" t="s">
        <v>2626</v>
      </c>
      <c r="I339">
        <v>1</v>
      </c>
      <c r="J339" t="s">
        <v>2628</v>
      </c>
    </row>
    <row r="340" spans="1:10" x14ac:dyDescent="0.3">
      <c r="A340" t="s">
        <v>955</v>
      </c>
      <c r="B340">
        <v>44610</v>
      </c>
      <c r="C340">
        <v>29816</v>
      </c>
      <c r="D340">
        <v>42570</v>
      </c>
      <c r="E340">
        <v>18.48</v>
      </c>
      <c r="F340">
        <v>2471.7399999999998</v>
      </c>
      <c r="G340" t="s">
        <v>2627</v>
      </c>
      <c r="H340" t="s">
        <v>2626</v>
      </c>
      <c r="I340">
        <v>2</v>
      </c>
      <c r="J340" t="s">
        <v>2628</v>
      </c>
    </row>
    <row r="341" spans="1:10" x14ac:dyDescent="0.3">
      <c r="A341" t="s">
        <v>956</v>
      </c>
      <c r="B341">
        <v>18533</v>
      </c>
      <c r="C341">
        <v>21323</v>
      </c>
      <c r="D341">
        <v>17558</v>
      </c>
      <c r="E341">
        <v>43.48</v>
      </c>
      <c r="F341">
        <v>191.62</v>
      </c>
      <c r="G341" t="s">
        <v>2626</v>
      </c>
      <c r="H341" t="s">
        <v>2626</v>
      </c>
      <c r="I341">
        <v>0</v>
      </c>
      <c r="J341" t="s">
        <v>2628</v>
      </c>
    </row>
    <row r="342" spans="1:10" x14ac:dyDescent="0.3">
      <c r="A342" t="s">
        <v>957</v>
      </c>
      <c r="B342">
        <v>3463</v>
      </c>
      <c r="C342">
        <v>27497</v>
      </c>
      <c r="D342">
        <v>3756</v>
      </c>
      <c r="E342">
        <v>48.04</v>
      </c>
      <c r="F342">
        <v>747.99</v>
      </c>
      <c r="G342" t="s">
        <v>2626</v>
      </c>
      <c r="H342" t="s">
        <v>2626</v>
      </c>
      <c r="I342">
        <v>1</v>
      </c>
      <c r="J342" t="s">
        <v>2629</v>
      </c>
    </row>
    <row r="343" spans="1:10" x14ac:dyDescent="0.3">
      <c r="A343" t="s">
        <v>958</v>
      </c>
      <c r="B343">
        <v>31632</v>
      </c>
      <c r="C343">
        <v>31194</v>
      </c>
      <c r="D343">
        <v>30990</v>
      </c>
      <c r="E343">
        <v>19.809999999999999</v>
      </c>
      <c r="F343">
        <v>1914.71</v>
      </c>
      <c r="G343" t="s">
        <v>2626</v>
      </c>
      <c r="H343" t="s">
        <v>2626</v>
      </c>
      <c r="I343">
        <v>2</v>
      </c>
      <c r="J343" t="s">
        <v>2628</v>
      </c>
    </row>
    <row r="344" spans="1:10" x14ac:dyDescent="0.3">
      <c r="A344" t="s">
        <v>959</v>
      </c>
      <c r="B344">
        <v>20312</v>
      </c>
      <c r="C344">
        <v>7665</v>
      </c>
      <c r="D344">
        <v>19445</v>
      </c>
      <c r="E344">
        <v>9.68</v>
      </c>
      <c r="F344">
        <v>3734.07</v>
      </c>
      <c r="G344" t="s">
        <v>2626</v>
      </c>
      <c r="H344" t="s">
        <v>2626</v>
      </c>
      <c r="I344">
        <v>0</v>
      </c>
      <c r="J344" t="s">
        <v>2628</v>
      </c>
    </row>
    <row r="345" spans="1:10" x14ac:dyDescent="0.3">
      <c r="A345" t="s">
        <v>960</v>
      </c>
      <c r="B345">
        <v>44499</v>
      </c>
      <c r="C345">
        <v>28255</v>
      </c>
      <c r="D345">
        <v>43350</v>
      </c>
      <c r="E345">
        <v>29.19</v>
      </c>
      <c r="F345">
        <v>804.94</v>
      </c>
      <c r="G345" t="s">
        <v>2626</v>
      </c>
      <c r="H345" t="s">
        <v>2626</v>
      </c>
      <c r="I345">
        <v>1</v>
      </c>
      <c r="J345" t="s">
        <v>2628</v>
      </c>
    </row>
    <row r="346" spans="1:10" x14ac:dyDescent="0.3">
      <c r="A346" t="s">
        <v>961</v>
      </c>
      <c r="B346">
        <v>6134</v>
      </c>
      <c r="C346">
        <v>12105</v>
      </c>
      <c r="D346">
        <v>4503</v>
      </c>
      <c r="E346">
        <v>3.02</v>
      </c>
      <c r="F346">
        <v>2764.91</v>
      </c>
      <c r="G346" t="s">
        <v>2626</v>
      </c>
      <c r="H346" t="s">
        <v>2626</v>
      </c>
      <c r="I346">
        <v>0</v>
      </c>
      <c r="J346" t="s">
        <v>2628</v>
      </c>
    </row>
    <row r="347" spans="1:10" x14ac:dyDescent="0.3">
      <c r="A347" t="s">
        <v>962</v>
      </c>
      <c r="B347">
        <v>25681</v>
      </c>
      <c r="C347">
        <v>33317</v>
      </c>
      <c r="D347">
        <v>25700</v>
      </c>
      <c r="E347">
        <v>23.86</v>
      </c>
      <c r="F347">
        <v>3258.99</v>
      </c>
      <c r="G347" t="s">
        <v>2626</v>
      </c>
      <c r="H347" t="s">
        <v>2626</v>
      </c>
      <c r="I347">
        <v>0</v>
      </c>
      <c r="J347" t="s">
        <v>2628</v>
      </c>
    </row>
    <row r="348" spans="1:10" x14ac:dyDescent="0.3">
      <c r="A348" t="s">
        <v>963</v>
      </c>
      <c r="B348">
        <v>4981</v>
      </c>
      <c r="C348">
        <v>40886</v>
      </c>
      <c r="D348">
        <v>3248</v>
      </c>
      <c r="E348">
        <v>42.88</v>
      </c>
      <c r="F348">
        <v>555.46</v>
      </c>
      <c r="G348" t="s">
        <v>2626</v>
      </c>
      <c r="H348" t="s">
        <v>2626</v>
      </c>
      <c r="I348">
        <v>2</v>
      </c>
      <c r="J348" t="s">
        <v>2630</v>
      </c>
    </row>
    <row r="349" spans="1:10" x14ac:dyDescent="0.3">
      <c r="A349" t="s">
        <v>964</v>
      </c>
      <c r="B349">
        <v>12289</v>
      </c>
      <c r="C349">
        <v>31408</v>
      </c>
      <c r="D349">
        <v>11456</v>
      </c>
      <c r="E349">
        <v>27.4</v>
      </c>
      <c r="F349">
        <v>630.55999999999995</v>
      </c>
      <c r="G349" t="s">
        <v>2626</v>
      </c>
      <c r="H349" t="s">
        <v>2626</v>
      </c>
      <c r="I349">
        <v>2</v>
      </c>
      <c r="J349" t="s">
        <v>2628</v>
      </c>
    </row>
    <row r="350" spans="1:10" x14ac:dyDescent="0.3">
      <c r="A350" t="s">
        <v>965</v>
      </c>
      <c r="B350">
        <v>41909</v>
      </c>
      <c r="C350">
        <v>35610</v>
      </c>
      <c r="D350">
        <v>41891</v>
      </c>
      <c r="E350">
        <v>15.94</v>
      </c>
      <c r="F350">
        <v>2527.27</v>
      </c>
      <c r="G350" t="s">
        <v>2626</v>
      </c>
      <c r="H350" t="s">
        <v>2626</v>
      </c>
      <c r="I350">
        <v>2</v>
      </c>
      <c r="J350" t="s">
        <v>2628</v>
      </c>
    </row>
    <row r="351" spans="1:10" x14ac:dyDescent="0.3">
      <c r="A351" t="s">
        <v>966</v>
      </c>
      <c r="B351">
        <v>6559</v>
      </c>
      <c r="C351">
        <v>23211</v>
      </c>
      <c r="D351">
        <v>4198</v>
      </c>
      <c r="E351">
        <v>42.04</v>
      </c>
      <c r="F351">
        <v>4288.2700000000004</v>
      </c>
      <c r="G351" t="s">
        <v>2627</v>
      </c>
      <c r="H351" t="s">
        <v>2626</v>
      </c>
      <c r="I351">
        <v>2</v>
      </c>
      <c r="J351" t="s">
        <v>2628</v>
      </c>
    </row>
    <row r="352" spans="1:10" x14ac:dyDescent="0.3">
      <c r="A352" t="s">
        <v>967</v>
      </c>
      <c r="B352">
        <v>8557</v>
      </c>
      <c r="C352">
        <v>28015</v>
      </c>
      <c r="D352">
        <v>7777</v>
      </c>
      <c r="E352">
        <v>38.39</v>
      </c>
      <c r="F352">
        <v>1943.25</v>
      </c>
      <c r="G352" t="s">
        <v>2626</v>
      </c>
      <c r="H352" t="s">
        <v>2626</v>
      </c>
      <c r="I352">
        <v>2</v>
      </c>
      <c r="J352" t="s">
        <v>2630</v>
      </c>
    </row>
    <row r="353" spans="1:10" x14ac:dyDescent="0.3">
      <c r="A353" t="s">
        <v>968</v>
      </c>
      <c r="B353">
        <v>47109</v>
      </c>
      <c r="C353">
        <v>26587</v>
      </c>
      <c r="D353">
        <v>45540</v>
      </c>
      <c r="E353">
        <v>13.14</v>
      </c>
      <c r="F353">
        <v>594.15</v>
      </c>
      <c r="G353" t="s">
        <v>2626</v>
      </c>
      <c r="H353" t="s">
        <v>2626</v>
      </c>
      <c r="I353">
        <v>1</v>
      </c>
      <c r="J353" t="s">
        <v>2628</v>
      </c>
    </row>
    <row r="354" spans="1:10" x14ac:dyDescent="0.3">
      <c r="A354" t="s">
        <v>969</v>
      </c>
      <c r="B354">
        <v>14527</v>
      </c>
      <c r="C354">
        <v>9108</v>
      </c>
      <c r="D354">
        <v>14404</v>
      </c>
      <c r="E354">
        <v>25.69</v>
      </c>
      <c r="F354">
        <v>2512.3200000000002</v>
      </c>
      <c r="G354" t="s">
        <v>2626</v>
      </c>
      <c r="H354" t="s">
        <v>2626</v>
      </c>
      <c r="I354">
        <v>2</v>
      </c>
      <c r="J354" t="s">
        <v>2629</v>
      </c>
    </row>
    <row r="355" spans="1:10" x14ac:dyDescent="0.3">
      <c r="A355" t="s">
        <v>970</v>
      </c>
      <c r="B355">
        <v>18428</v>
      </c>
      <c r="C355">
        <v>6278</v>
      </c>
      <c r="D355">
        <v>17312</v>
      </c>
      <c r="E355">
        <v>44.01</v>
      </c>
      <c r="F355">
        <v>383.28</v>
      </c>
      <c r="G355" t="s">
        <v>2626</v>
      </c>
      <c r="H355" t="s">
        <v>2626</v>
      </c>
      <c r="I355">
        <v>2</v>
      </c>
      <c r="J355" t="s">
        <v>2628</v>
      </c>
    </row>
    <row r="356" spans="1:10" x14ac:dyDescent="0.3">
      <c r="A356" t="s">
        <v>971</v>
      </c>
      <c r="B356">
        <v>46649</v>
      </c>
      <c r="C356">
        <v>32446</v>
      </c>
      <c r="D356">
        <v>47004</v>
      </c>
      <c r="E356">
        <v>30.33</v>
      </c>
      <c r="F356">
        <v>3228.17</v>
      </c>
      <c r="G356" t="s">
        <v>2626</v>
      </c>
      <c r="H356" t="s">
        <v>2626</v>
      </c>
      <c r="I356">
        <v>1</v>
      </c>
      <c r="J356" t="s">
        <v>2628</v>
      </c>
    </row>
    <row r="357" spans="1:10" x14ac:dyDescent="0.3">
      <c r="A357" t="s">
        <v>972</v>
      </c>
      <c r="B357">
        <v>7394</v>
      </c>
      <c r="C357">
        <v>39585</v>
      </c>
      <c r="D357">
        <v>5548</v>
      </c>
      <c r="E357">
        <v>0.05</v>
      </c>
      <c r="F357">
        <v>4918.5600000000004</v>
      </c>
      <c r="G357" t="s">
        <v>2626</v>
      </c>
      <c r="H357" t="s">
        <v>2626</v>
      </c>
      <c r="I357">
        <v>0</v>
      </c>
      <c r="J357" t="s">
        <v>2628</v>
      </c>
    </row>
    <row r="358" spans="1:10" x14ac:dyDescent="0.3">
      <c r="A358" t="s">
        <v>973</v>
      </c>
      <c r="B358">
        <v>20620</v>
      </c>
      <c r="C358">
        <v>17709</v>
      </c>
      <c r="D358">
        <v>20162</v>
      </c>
      <c r="E358">
        <v>23.71</v>
      </c>
      <c r="F358">
        <v>2078.1</v>
      </c>
      <c r="G358" t="s">
        <v>2626</v>
      </c>
      <c r="H358" t="s">
        <v>2626</v>
      </c>
      <c r="I358">
        <v>2</v>
      </c>
      <c r="J358" t="s">
        <v>2628</v>
      </c>
    </row>
    <row r="359" spans="1:10" x14ac:dyDescent="0.3">
      <c r="A359" t="s">
        <v>974</v>
      </c>
      <c r="B359">
        <v>14935</v>
      </c>
      <c r="C359">
        <v>22353</v>
      </c>
      <c r="D359">
        <v>14970</v>
      </c>
      <c r="E359">
        <v>11.43</v>
      </c>
      <c r="F359">
        <v>1102.94</v>
      </c>
      <c r="G359" t="s">
        <v>2626</v>
      </c>
      <c r="H359" t="s">
        <v>2626</v>
      </c>
      <c r="I359">
        <v>0</v>
      </c>
      <c r="J359" t="s">
        <v>2628</v>
      </c>
    </row>
    <row r="360" spans="1:10" x14ac:dyDescent="0.3">
      <c r="A360" t="s">
        <v>975</v>
      </c>
      <c r="B360">
        <v>4438</v>
      </c>
      <c r="C360">
        <v>36039</v>
      </c>
      <c r="D360">
        <v>2728</v>
      </c>
      <c r="E360">
        <v>46.31</v>
      </c>
      <c r="F360">
        <v>2042.82</v>
      </c>
      <c r="G360" t="s">
        <v>2626</v>
      </c>
      <c r="H360" t="s">
        <v>2626</v>
      </c>
      <c r="I360">
        <v>0</v>
      </c>
      <c r="J360" t="s">
        <v>2629</v>
      </c>
    </row>
    <row r="361" spans="1:10" x14ac:dyDescent="0.3">
      <c r="A361" t="s">
        <v>976</v>
      </c>
      <c r="B361">
        <v>37590</v>
      </c>
      <c r="C361">
        <v>46581</v>
      </c>
      <c r="D361">
        <v>36197</v>
      </c>
      <c r="E361">
        <v>31.65</v>
      </c>
      <c r="F361">
        <v>2778.5</v>
      </c>
      <c r="G361" t="s">
        <v>2626</v>
      </c>
      <c r="H361" t="s">
        <v>2626</v>
      </c>
      <c r="I361">
        <v>1</v>
      </c>
      <c r="J361" t="s">
        <v>2629</v>
      </c>
    </row>
    <row r="362" spans="1:10" x14ac:dyDescent="0.3">
      <c r="A362" t="s">
        <v>977</v>
      </c>
      <c r="B362">
        <v>30553</v>
      </c>
      <c r="C362">
        <v>15371</v>
      </c>
      <c r="D362">
        <v>28904</v>
      </c>
      <c r="E362">
        <v>48.4</v>
      </c>
      <c r="F362">
        <v>4671.68</v>
      </c>
      <c r="G362" t="s">
        <v>2627</v>
      </c>
      <c r="H362" t="s">
        <v>2626</v>
      </c>
      <c r="I362">
        <v>1</v>
      </c>
      <c r="J362" t="s">
        <v>2628</v>
      </c>
    </row>
    <row r="363" spans="1:10" x14ac:dyDescent="0.3">
      <c r="A363" t="s">
        <v>978</v>
      </c>
      <c r="B363">
        <v>29994</v>
      </c>
      <c r="C363">
        <v>24496</v>
      </c>
      <c r="D363">
        <v>29800</v>
      </c>
      <c r="E363">
        <v>9.09</v>
      </c>
      <c r="F363">
        <v>1768.11</v>
      </c>
      <c r="G363" t="s">
        <v>2626</v>
      </c>
      <c r="H363" t="s">
        <v>2626</v>
      </c>
      <c r="I363">
        <v>1</v>
      </c>
      <c r="J363" t="s">
        <v>2628</v>
      </c>
    </row>
    <row r="364" spans="1:10" x14ac:dyDescent="0.3">
      <c r="A364" t="s">
        <v>979</v>
      </c>
      <c r="B364">
        <v>12417</v>
      </c>
      <c r="C364">
        <v>28372</v>
      </c>
      <c r="D364">
        <v>11415</v>
      </c>
      <c r="E364">
        <v>49.29</v>
      </c>
      <c r="F364">
        <v>419.16</v>
      </c>
      <c r="G364" t="s">
        <v>2626</v>
      </c>
      <c r="H364" t="s">
        <v>2626</v>
      </c>
      <c r="I364">
        <v>2</v>
      </c>
      <c r="J364" t="s">
        <v>2628</v>
      </c>
    </row>
    <row r="365" spans="1:10" x14ac:dyDescent="0.3">
      <c r="A365" t="s">
        <v>980</v>
      </c>
      <c r="B365">
        <v>34476</v>
      </c>
      <c r="C365">
        <v>27250</v>
      </c>
      <c r="D365">
        <v>34703</v>
      </c>
      <c r="E365">
        <v>29.94</v>
      </c>
      <c r="F365">
        <v>4948.79</v>
      </c>
      <c r="G365" t="s">
        <v>2626</v>
      </c>
      <c r="H365" t="s">
        <v>2626</v>
      </c>
      <c r="I365">
        <v>0</v>
      </c>
      <c r="J365" t="s">
        <v>2628</v>
      </c>
    </row>
    <row r="366" spans="1:10" x14ac:dyDescent="0.3">
      <c r="A366" t="s">
        <v>981</v>
      </c>
      <c r="B366">
        <v>3333</v>
      </c>
      <c r="C366">
        <v>5676</v>
      </c>
      <c r="D366">
        <v>3050</v>
      </c>
      <c r="E366">
        <v>26.74</v>
      </c>
      <c r="F366">
        <v>3271.32</v>
      </c>
      <c r="G366" t="s">
        <v>2626</v>
      </c>
      <c r="H366" t="s">
        <v>2627</v>
      </c>
      <c r="I366">
        <v>2</v>
      </c>
      <c r="J366" t="s">
        <v>2630</v>
      </c>
    </row>
    <row r="367" spans="1:10" x14ac:dyDescent="0.3">
      <c r="A367" t="s">
        <v>982</v>
      </c>
      <c r="B367">
        <v>24713</v>
      </c>
      <c r="C367">
        <v>42149</v>
      </c>
      <c r="D367">
        <v>23625</v>
      </c>
      <c r="E367">
        <v>47.87</v>
      </c>
      <c r="F367">
        <v>4553.75</v>
      </c>
      <c r="G367" t="s">
        <v>2627</v>
      </c>
      <c r="H367" t="s">
        <v>2626</v>
      </c>
      <c r="I367">
        <v>1</v>
      </c>
      <c r="J367" t="s">
        <v>2628</v>
      </c>
    </row>
    <row r="368" spans="1:10" x14ac:dyDescent="0.3">
      <c r="A368" t="s">
        <v>983</v>
      </c>
      <c r="B368">
        <v>21255</v>
      </c>
      <c r="C368">
        <v>40105</v>
      </c>
      <c r="D368">
        <v>21382</v>
      </c>
      <c r="E368">
        <v>30.98</v>
      </c>
      <c r="F368">
        <v>4070.66</v>
      </c>
      <c r="G368" t="s">
        <v>2626</v>
      </c>
      <c r="H368" t="s">
        <v>2626</v>
      </c>
      <c r="I368">
        <v>1</v>
      </c>
      <c r="J368" t="s">
        <v>2629</v>
      </c>
    </row>
    <row r="369" spans="1:10" x14ac:dyDescent="0.3">
      <c r="A369" t="s">
        <v>984</v>
      </c>
      <c r="B369">
        <v>17017</v>
      </c>
      <c r="C369">
        <v>8645</v>
      </c>
      <c r="D369">
        <v>16562</v>
      </c>
      <c r="E369">
        <v>10.49</v>
      </c>
      <c r="F369">
        <v>869.19</v>
      </c>
      <c r="G369" t="s">
        <v>2626</v>
      </c>
      <c r="H369" t="s">
        <v>2626</v>
      </c>
      <c r="I369">
        <v>2</v>
      </c>
      <c r="J369" t="s">
        <v>2628</v>
      </c>
    </row>
    <row r="370" spans="1:10" x14ac:dyDescent="0.3">
      <c r="A370" t="s">
        <v>985</v>
      </c>
      <c r="B370">
        <v>8884</v>
      </c>
      <c r="C370">
        <v>5239</v>
      </c>
      <c r="D370">
        <v>8300</v>
      </c>
      <c r="E370">
        <v>29.2</v>
      </c>
      <c r="F370">
        <v>1763</v>
      </c>
      <c r="G370" t="s">
        <v>2626</v>
      </c>
      <c r="H370" t="s">
        <v>2626</v>
      </c>
      <c r="I370">
        <v>1</v>
      </c>
      <c r="J370" t="s">
        <v>2630</v>
      </c>
    </row>
    <row r="371" spans="1:10" x14ac:dyDescent="0.3">
      <c r="A371" t="s">
        <v>986</v>
      </c>
      <c r="B371">
        <v>25021</v>
      </c>
      <c r="C371">
        <v>20780</v>
      </c>
      <c r="D371">
        <v>24506</v>
      </c>
      <c r="E371">
        <v>18.36</v>
      </c>
      <c r="F371">
        <v>4541.8500000000004</v>
      </c>
      <c r="G371" t="s">
        <v>2626</v>
      </c>
      <c r="H371" t="s">
        <v>2626</v>
      </c>
      <c r="I371">
        <v>1</v>
      </c>
      <c r="J371" t="s">
        <v>2629</v>
      </c>
    </row>
    <row r="372" spans="1:10" x14ac:dyDescent="0.3">
      <c r="A372" t="s">
        <v>987</v>
      </c>
      <c r="B372">
        <v>29471</v>
      </c>
      <c r="C372">
        <v>34587</v>
      </c>
      <c r="D372">
        <v>27897</v>
      </c>
      <c r="E372">
        <v>42.62</v>
      </c>
      <c r="F372">
        <v>4251.5</v>
      </c>
      <c r="G372" t="s">
        <v>2626</v>
      </c>
      <c r="H372" t="s">
        <v>2626</v>
      </c>
      <c r="I372">
        <v>0</v>
      </c>
      <c r="J372" t="s">
        <v>2628</v>
      </c>
    </row>
    <row r="373" spans="1:10" x14ac:dyDescent="0.3">
      <c r="A373" t="s">
        <v>988</v>
      </c>
      <c r="B373">
        <v>41281</v>
      </c>
      <c r="C373">
        <v>18107</v>
      </c>
      <c r="D373">
        <v>41088</v>
      </c>
      <c r="E373">
        <v>9.32</v>
      </c>
      <c r="F373">
        <v>1420.31</v>
      </c>
      <c r="G373" t="s">
        <v>2626</v>
      </c>
      <c r="H373" t="s">
        <v>2626</v>
      </c>
      <c r="I373">
        <v>0</v>
      </c>
      <c r="J373" t="s">
        <v>2628</v>
      </c>
    </row>
    <row r="374" spans="1:10" x14ac:dyDescent="0.3">
      <c r="A374" t="s">
        <v>989</v>
      </c>
      <c r="B374">
        <v>12300</v>
      </c>
      <c r="C374">
        <v>20177</v>
      </c>
      <c r="D374">
        <v>11402</v>
      </c>
      <c r="E374">
        <v>27.18</v>
      </c>
      <c r="F374">
        <v>137.13</v>
      </c>
      <c r="G374" t="s">
        <v>2626</v>
      </c>
      <c r="H374" t="s">
        <v>2626</v>
      </c>
      <c r="I374">
        <v>0</v>
      </c>
      <c r="J374" t="s">
        <v>2628</v>
      </c>
    </row>
    <row r="375" spans="1:10" x14ac:dyDescent="0.3">
      <c r="A375" t="s">
        <v>990</v>
      </c>
      <c r="B375">
        <v>17198</v>
      </c>
      <c r="C375">
        <v>32136</v>
      </c>
      <c r="D375">
        <v>16886</v>
      </c>
      <c r="E375">
        <v>49.84</v>
      </c>
      <c r="F375">
        <v>2655.61</v>
      </c>
      <c r="G375" t="s">
        <v>2626</v>
      </c>
      <c r="H375" t="s">
        <v>2626</v>
      </c>
      <c r="I375">
        <v>1</v>
      </c>
      <c r="J375" t="s">
        <v>2630</v>
      </c>
    </row>
    <row r="376" spans="1:10" x14ac:dyDescent="0.3">
      <c r="A376" t="s">
        <v>991</v>
      </c>
      <c r="B376">
        <v>29047</v>
      </c>
      <c r="C376">
        <v>25614</v>
      </c>
      <c r="D376">
        <v>28468</v>
      </c>
      <c r="E376">
        <v>46.66</v>
      </c>
      <c r="F376">
        <v>2671.18</v>
      </c>
      <c r="G376" t="s">
        <v>2626</v>
      </c>
      <c r="H376" t="s">
        <v>2626</v>
      </c>
      <c r="I376">
        <v>0</v>
      </c>
      <c r="J376" t="s">
        <v>2628</v>
      </c>
    </row>
    <row r="377" spans="1:10" x14ac:dyDescent="0.3">
      <c r="A377" t="s">
        <v>992</v>
      </c>
      <c r="B377">
        <v>32700</v>
      </c>
      <c r="C377">
        <v>9149</v>
      </c>
      <c r="D377">
        <v>32577</v>
      </c>
      <c r="E377">
        <v>42.24</v>
      </c>
      <c r="F377">
        <v>2816.84</v>
      </c>
      <c r="G377" t="s">
        <v>2626</v>
      </c>
      <c r="H377" t="s">
        <v>2626</v>
      </c>
      <c r="I377">
        <v>1</v>
      </c>
      <c r="J377" t="s">
        <v>2629</v>
      </c>
    </row>
    <row r="378" spans="1:10" x14ac:dyDescent="0.3">
      <c r="A378" t="s">
        <v>993</v>
      </c>
      <c r="B378">
        <v>15210</v>
      </c>
      <c r="C378">
        <v>20467</v>
      </c>
      <c r="D378">
        <v>15206</v>
      </c>
      <c r="E378">
        <v>7.29</v>
      </c>
      <c r="F378">
        <v>1644.18</v>
      </c>
      <c r="G378" t="s">
        <v>2626</v>
      </c>
      <c r="H378" t="s">
        <v>2626</v>
      </c>
      <c r="I378">
        <v>2</v>
      </c>
      <c r="J378" t="s">
        <v>2628</v>
      </c>
    </row>
    <row r="379" spans="1:10" x14ac:dyDescent="0.3">
      <c r="A379" t="s">
        <v>994</v>
      </c>
      <c r="B379">
        <v>15826</v>
      </c>
      <c r="C379">
        <v>10288</v>
      </c>
      <c r="D379">
        <v>15743</v>
      </c>
      <c r="E379">
        <v>33.79</v>
      </c>
      <c r="F379">
        <v>1064.03</v>
      </c>
      <c r="G379" t="s">
        <v>2626</v>
      </c>
      <c r="H379" t="s">
        <v>2626</v>
      </c>
      <c r="I379">
        <v>1</v>
      </c>
      <c r="J379" t="s">
        <v>2628</v>
      </c>
    </row>
    <row r="380" spans="1:10" x14ac:dyDescent="0.3">
      <c r="A380" t="s">
        <v>995</v>
      </c>
      <c r="B380">
        <v>30670</v>
      </c>
      <c r="C380">
        <v>20254</v>
      </c>
      <c r="D380">
        <v>29113</v>
      </c>
      <c r="E380">
        <v>14.08</v>
      </c>
      <c r="F380">
        <v>4501.83</v>
      </c>
      <c r="G380" t="s">
        <v>2626</v>
      </c>
      <c r="H380" t="s">
        <v>2626</v>
      </c>
      <c r="I380">
        <v>1</v>
      </c>
      <c r="J380" t="s">
        <v>2629</v>
      </c>
    </row>
    <row r="381" spans="1:10" x14ac:dyDescent="0.3">
      <c r="A381" t="s">
        <v>996</v>
      </c>
      <c r="B381">
        <v>41576</v>
      </c>
      <c r="C381">
        <v>31917</v>
      </c>
      <c r="D381">
        <v>41422</v>
      </c>
      <c r="E381">
        <v>31.73</v>
      </c>
      <c r="F381">
        <v>1975.7</v>
      </c>
      <c r="G381" t="s">
        <v>2626</v>
      </c>
      <c r="H381" t="s">
        <v>2626</v>
      </c>
      <c r="I381">
        <v>2</v>
      </c>
      <c r="J381" t="s">
        <v>2628</v>
      </c>
    </row>
    <row r="382" spans="1:10" x14ac:dyDescent="0.3">
      <c r="A382" t="s">
        <v>997</v>
      </c>
      <c r="B382">
        <v>33993</v>
      </c>
      <c r="C382">
        <v>22005</v>
      </c>
      <c r="D382">
        <v>33902</v>
      </c>
      <c r="E382">
        <v>0.11</v>
      </c>
      <c r="F382">
        <v>3915.63</v>
      </c>
      <c r="G382" t="s">
        <v>2626</v>
      </c>
      <c r="H382" t="s">
        <v>2626</v>
      </c>
      <c r="I382">
        <v>2</v>
      </c>
      <c r="J382" t="s">
        <v>2629</v>
      </c>
    </row>
    <row r="383" spans="1:10" x14ac:dyDescent="0.3">
      <c r="A383" t="s">
        <v>998</v>
      </c>
      <c r="B383">
        <v>35677</v>
      </c>
      <c r="C383">
        <v>10142</v>
      </c>
      <c r="D383">
        <v>36015</v>
      </c>
      <c r="E383">
        <v>43.5</v>
      </c>
      <c r="F383">
        <v>4627.1099999999997</v>
      </c>
      <c r="G383" t="s">
        <v>2626</v>
      </c>
      <c r="H383" t="s">
        <v>2626</v>
      </c>
      <c r="I383">
        <v>0</v>
      </c>
      <c r="J383" t="s">
        <v>2628</v>
      </c>
    </row>
    <row r="384" spans="1:10" x14ac:dyDescent="0.3">
      <c r="A384" t="s">
        <v>999</v>
      </c>
      <c r="B384">
        <v>18786</v>
      </c>
      <c r="C384">
        <v>5890</v>
      </c>
      <c r="D384">
        <v>18547</v>
      </c>
      <c r="E384">
        <v>31.29</v>
      </c>
      <c r="F384">
        <v>111.46</v>
      </c>
      <c r="G384" t="s">
        <v>2626</v>
      </c>
      <c r="H384" t="s">
        <v>2626</v>
      </c>
      <c r="I384">
        <v>0</v>
      </c>
      <c r="J384" t="s">
        <v>2628</v>
      </c>
    </row>
    <row r="385" spans="1:10" x14ac:dyDescent="0.3">
      <c r="A385" t="s">
        <v>1000</v>
      </c>
      <c r="B385">
        <v>32402</v>
      </c>
      <c r="C385">
        <v>12384</v>
      </c>
      <c r="D385">
        <v>32390</v>
      </c>
      <c r="E385">
        <v>0.14000000000000001</v>
      </c>
      <c r="F385">
        <v>3089.52</v>
      </c>
      <c r="G385" t="s">
        <v>2626</v>
      </c>
      <c r="H385" t="s">
        <v>2626</v>
      </c>
      <c r="I385">
        <v>0</v>
      </c>
      <c r="J385" t="s">
        <v>2628</v>
      </c>
    </row>
    <row r="386" spans="1:10" x14ac:dyDescent="0.3">
      <c r="A386" t="s">
        <v>1001</v>
      </c>
      <c r="B386">
        <v>36891</v>
      </c>
      <c r="C386">
        <v>34472</v>
      </c>
      <c r="D386">
        <v>35494</v>
      </c>
      <c r="E386">
        <v>44.45</v>
      </c>
      <c r="F386">
        <v>692.15</v>
      </c>
      <c r="G386" t="s">
        <v>2626</v>
      </c>
      <c r="H386" t="s">
        <v>2627</v>
      </c>
      <c r="I386">
        <v>1</v>
      </c>
      <c r="J386" t="s">
        <v>2630</v>
      </c>
    </row>
    <row r="387" spans="1:10" x14ac:dyDescent="0.3">
      <c r="A387" t="s">
        <v>1002</v>
      </c>
      <c r="B387">
        <v>38533</v>
      </c>
      <c r="C387">
        <v>13730</v>
      </c>
      <c r="D387">
        <v>38722</v>
      </c>
      <c r="E387">
        <v>30.73</v>
      </c>
      <c r="F387">
        <v>558.55999999999995</v>
      </c>
      <c r="G387" t="s">
        <v>2626</v>
      </c>
      <c r="H387" t="s">
        <v>2626</v>
      </c>
      <c r="I387">
        <v>0</v>
      </c>
      <c r="J387" t="s">
        <v>2628</v>
      </c>
    </row>
    <row r="388" spans="1:10" x14ac:dyDescent="0.3">
      <c r="A388" t="s">
        <v>1003</v>
      </c>
      <c r="B388">
        <v>28026</v>
      </c>
      <c r="C388">
        <v>18498</v>
      </c>
      <c r="D388">
        <v>26226</v>
      </c>
      <c r="E388">
        <v>32.619999999999997</v>
      </c>
      <c r="F388">
        <v>4892.82</v>
      </c>
      <c r="G388" t="s">
        <v>2626</v>
      </c>
      <c r="H388" t="s">
        <v>2626</v>
      </c>
      <c r="I388">
        <v>1</v>
      </c>
      <c r="J388" t="s">
        <v>2628</v>
      </c>
    </row>
    <row r="389" spans="1:10" x14ac:dyDescent="0.3">
      <c r="A389" t="s">
        <v>1004</v>
      </c>
      <c r="B389">
        <v>44509</v>
      </c>
      <c r="C389">
        <v>9292</v>
      </c>
      <c r="D389">
        <v>43574</v>
      </c>
      <c r="E389">
        <v>11.52</v>
      </c>
      <c r="F389">
        <v>4219.54</v>
      </c>
      <c r="G389" t="s">
        <v>2626</v>
      </c>
      <c r="H389" t="s">
        <v>2626</v>
      </c>
      <c r="I389">
        <v>0</v>
      </c>
      <c r="J389" t="s">
        <v>2628</v>
      </c>
    </row>
    <row r="390" spans="1:10" x14ac:dyDescent="0.3">
      <c r="A390" t="s">
        <v>1005</v>
      </c>
      <c r="B390">
        <v>24819</v>
      </c>
      <c r="C390">
        <v>17272</v>
      </c>
      <c r="D390">
        <v>22722</v>
      </c>
      <c r="E390">
        <v>42.9</v>
      </c>
      <c r="F390">
        <v>2239.19</v>
      </c>
      <c r="G390" t="s">
        <v>2626</v>
      </c>
      <c r="H390" t="s">
        <v>2626</v>
      </c>
      <c r="I390">
        <v>1</v>
      </c>
      <c r="J390" t="s">
        <v>2628</v>
      </c>
    </row>
    <row r="391" spans="1:10" x14ac:dyDescent="0.3">
      <c r="A391" t="s">
        <v>1006</v>
      </c>
      <c r="B391">
        <v>10857</v>
      </c>
      <c r="C391">
        <v>15441</v>
      </c>
      <c r="D391">
        <v>9916</v>
      </c>
      <c r="E391">
        <v>14.4</v>
      </c>
      <c r="F391">
        <v>3956.02</v>
      </c>
      <c r="G391" t="s">
        <v>2626</v>
      </c>
      <c r="H391" t="s">
        <v>2626</v>
      </c>
      <c r="I391">
        <v>0</v>
      </c>
      <c r="J391" t="s">
        <v>2628</v>
      </c>
    </row>
    <row r="392" spans="1:10" x14ac:dyDescent="0.3">
      <c r="A392" t="s">
        <v>1007</v>
      </c>
      <c r="B392">
        <v>48251</v>
      </c>
      <c r="C392">
        <v>32788</v>
      </c>
      <c r="D392">
        <v>47243</v>
      </c>
      <c r="E392">
        <v>31.84</v>
      </c>
      <c r="F392">
        <v>599.36</v>
      </c>
      <c r="G392" t="s">
        <v>2627</v>
      </c>
      <c r="H392" t="s">
        <v>2626</v>
      </c>
      <c r="I392">
        <v>2</v>
      </c>
      <c r="J392" t="s">
        <v>2630</v>
      </c>
    </row>
    <row r="393" spans="1:10" x14ac:dyDescent="0.3">
      <c r="A393" t="s">
        <v>1008</v>
      </c>
      <c r="B393">
        <v>28366</v>
      </c>
      <c r="C393">
        <v>46921</v>
      </c>
      <c r="D393">
        <v>27164</v>
      </c>
      <c r="E393">
        <v>0.66</v>
      </c>
      <c r="F393">
        <v>2055.48</v>
      </c>
      <c r="G393" t="s">
        <v>2626</v>
      </c>
      <c r="H393" t="s">
        <v>2626</v>
      </c>
      <c r="I393">
        <v>1</v>
      </c>
      <c r="J393" t="s">
        <v>2628</v>
      </c>
    </row>
    <row r="394" spans="1:10" x14ac:dyDescent="0.3">
      <c r="A394" t="s">
        <v>1009</v>
      </c>
      <c r="B394">
        <v>16443</v>
      </c>
      <c r="C394">
        <v>12671</v>
      </c>
      <c r="D394">
        <v>15235</v>
      </c>
      <c r="E394">
        <v>14.07</v>
      </c>
      <c r="F394">
        <v>189.93</v>
      </c>
      <c r="G394" t="s">
        <v>2626</v>
      </c>
      <c r="H394" t="s">
        <v>2626</v>
      </c>
      <c r="I394">
        <v>1</v>
      </c>
      <c r="J394" t="s">
        <v>2628</v>
      </c>
    </row>
    <row r="395" spans="1:10" x14ac:dyDescent="0.3">
      <c r="A395" t="s">
        <v>1010</v>
      </c>
      <c r="B395">
        <v>24198</v>
      </c>
      <c r="C395">
        <v>41747</v>
      </c>
      <c r="D395">
        <v>22112</v>
      </c>
      <c r="E395">
        <v>5.86</v>
      </c>
      <c r="F395">
        <v>3773.95</v>
      </c>
      <c r="G395" t="s">
        <v>2626</v>
      </c>
      <c r="H395" t="s">
        <v>2626</v>
      </c>
      <c r="I395">
        <v>0</v>
      </c>
      <c r="J395" t="s">
        <v>2628</v>
      </c>
    </row>
    <row r="396" spans="1:10" x14ac:dyDescent="0.3">
      <c r="A396" t="s">
        <v>1011</v>
      </c>
      <c r="B396">
        <v>40644</v>
      </c>
      <c r="C396">
        <v>42810</v>
      </c>
      <c r="D396">
        <v>39303</v>
      </c>
      <c r="E396">
        <v>40.96</v>
      </c>
      <c r="F396">
        <v>263.39999999999998</v>
      </c>
      <c r="G396" t="s">
        <v>2626</v>
      </c>
      <c r="H396" t="s">
        <v>2626</v>
      </c>
      <c r="I396">
        <v>2</v>
      </c>
      <c r="J396" t="s">
        <v>2630</v>
      </c>
    </row>
    <row r="397" spans="1:10" x14ac:dyDescent="0.3">
      <c r="A397" t="s">
        <v>1012</v>
      </c>
      <c r="B397">
        <v>19868</v>
      </c>
      <c r="C397">
        <v>8781</v>
      </c>
      <c r="D397">
        <v>19039</v>
      </c>
      <c r="E397">
        <v>41.86</v>
      </c>
      <c r="F397">
        <v>3081.28</v>
      </c>
      <c r="G397" t="s">
        <v>2626</v>
      </c>
      <c r="H397" t="s">
        <v>2626</v>
      </c>
      <c r="I397">
        <v>0</v>
      </c>
      <c r="J397" t="s">
        <v>2628</v>
      </c>
    </row>
    <row r="398" spans="1:10" x14ac:dyDescent="0.3">
      <c r="A398" t="s">
        <v>1013</v>
      </c>
      <c r="B398">
        <v>34664</v>
      </c>
      <c r="C398">
        <v>10877</v>
      </c>
      <c r="D398">
        <v>33796</v>
      </c>
      <c r="E398">
        <v>41.29</v>
      </c>
      <c r="F398">
        <v>2115.61</v>
      </c>
      <c r="G398" t="s">
        <v>2627</v>
      </c>
      <c r="H398" t="s">
        <v>2626</v>
      </c>
      <c r="I398">
        <v>2</v>
      </c>
      <c r="J398" t="s">
        <v>2629</v>
      </c>
    </row>
    <row r="399" spans="1:10" x14ac:dyDescent="0.3">
      <c r="A399" t="s">
        <v>1014</v>
      </c>
      <c r="B399">
        <v>46261</v>
      </c>
      <c r="C399">
        <v>41494</v>
      </c>
      <c r="D399">
        <v>44582</v>
      </c>
      <c r="E399">
        <v>24.65</v>
      </c>
      <c r="F399">
        <v>3177.74</v>
      </c>
      <c r="G399" t="s">
        <v>2626</v>
      </c>
      <c r="H399" t="s">
        <v>2626</v>
      </c>
      <c r="I399">
        <v>1</v>
      </c>
      <c r="J399" t="s">
        <v>2629</v>
      </c>
    </row>
    <row r="400" spans="1:10" x14ac:dyDescent="0.3">
      <c r="A400" t="s">
        <v>1015</v>
      </c>
      <c r="B400">
        <v>40979</v>
      </c>
      <c r="C400">
        <v>47811</v>
      </c>
      <c r="D400">
        <v>40657</v>
      </c>
      <c r="E400">
        <v>23.79</v>
      </c>
      <c r="F400">
        <v>244.85</v>
      </c>
      <c r="G400" t="s">
        <v>2626</v>
      </c>
      <c r="H400" t="s">
        <v>2626</v>
      </c>
      <c r="I400">
        <v>0</v>
      </c>
      <c r="J400" t="s">
        <v>2628</v>
      </c>
    </row>
    <row r="401" spans="1:10" x14ac:dyDescent="0.3">
      <c r="A401" t="s">
        <v>1016</v>
      </c>
      <c r="B401">
        <v>45831</v>
      </c>
      <c r="C401">
        <v>17052</v>
      </c>
      <c r="D401">
        <v>43990</v>
      </c>
      <c r="E401">
        <v>16.600000000000001</v>
      </c>
      <c r="F401">
        <v>4819.1000000000004</v>
      </c>
      <c r="G401" t="s">
        <v>2627</v>
      </c>
      <c r="H401" t="s">
        <v>2626</v>
      </c>
      <c r="I401">
        <v>2</v>
      </c>
      <c r="J401" t="s">
        <v>2629</v>
      </c>
    </row>
    <row r="402" spans="1:10" x14ac:dyDescent="0.3">
      <c r="A402" t="s">
        <v>1017</v>
      </c>
      <c r="B402">
        <v>21305</v>
      </c>
      <c r="C402">
        <v>6647</v>
      </c>
      <c r="D402">
        <v>21301</v>
      </c>
      <c r="E402">
        <v>27.38</v>
      </c>
      <c r="F402">
        <v>195.37</v>
      </c>
      <c r="G402" t="s">
        <v>2626</v>
      </c>
      <c r="H402" t="s">
        <v>2626</v>
      </c>
      <c r="I402">
        <v>0</v>
      </c>
      <c r="J402" t="s">
        <v>2629</v>
      </c>
    </row>
    <row r="403" spans="1:10" x14ac:dyDescent="0.3">
      <c r="A403" t="s">
        <v>1018</v>
      </c>
      <c r="B403">
        <v>12650</v>
      </c>
      <c r="C403">
        <v>11392</v>
      </c>
      <c r="D403">
        <v>12064</v>
      </c>
      <c r="E403">
        <v>41.33</v>
      </c>
      <c r="F403">
        <v>4508.6499999999996</v>
      </c>
      <c r="G403" t="s">
        <v>2626</v>
      </c>
      <c r="H403" t="s">
        <v>2626</v>
      </c>
      <c r="I403">
        <v>0</v>
      </c>
      <c r="J403" t="s">
        <v>2628</v>
      </c>
    </row>
    <row r="404" spans="1:10" x14ac:dyDescent="0.3">
      <c r="A404" t="s">
        <v>1019</v>
      </c>
      <c r="B404">
        <v>20204</v>
      </c>
      <c r="C404">
        <v>21116</v>
      </c>
      <c r="D404">
        <v>19140</v>
      </c>
      <c r="E404">
        <v>21.55</v>
      </c>
      <c r="F404">
        <v>4244</v>
      </c>
      <c r="G404" t="s">
        <v>2626</v>
      </c>
      <c r="H404" t="s">
        <v>2626</v>
      </c>
      <c r="I404">
        <v>1</v>
      </c>
      <c r="J404" t="s">
        <v>2630</v>
      </c>
    </row>
    <row r="405" spans="1:10" x14ac:dyDescent="0.3">
      <c r="A405" t="s">
        <v>1020</v>
      </c>
      <c r="B405">
        <v>43659</v>
      </c>
      <c r="C405">
        <v>5969</v>
      </c>
      <c r="D405">
        <v>42213</v>
      </c>
      <c r="E405">
        <v>23.3</v>
      </c>
      <c r="F405">
        <v>4969.6400000000003</v>
      </c>
      <c r="G405" t="s">
        <v>2626</v>
      </c>
      <c r="H405" t="s">
        <v>2626</v>
      </c>
      <c r="I405">
        <v>0</v>
      </c>
      <c r="J405" t="s">
        <v>2630</v>
      </c>
    </row>
    <row r="406" spans="1:10" x14ac:dyDescent="0.3">
      <c r="A406" t="s">
        <v>1021</v>
      </c>
      <c r="B406">
        <v>13453</v>
      </c>
      <c r="C406">
        <v>16509</v>
      </c>
      <c r="D406">
        <v>11864</v>
      </c>
      <c r="E406">
        <v>32.69</v>
      </c>
      <c r="F406">
        <v>1912.05</v>
      </c>
      <c r="G406" t="s">
        <v>2626</v>
      </c>
      <c r="H406" t="s">
        <v>2626</v>
      </c>
      <c r="I406">
        <v>1</v>
      </c>
      <c r="J406" t="s">
        <v>2630</v>
      </c>
    </row>
    <row r="407" spans="1:10" x14ac:dyDescent="0.3">
      <c r="A407" t="s">
        <v>1022</v>
      </c>
      <c r="B407">
        <v>9211</v>
      </c>
      <c r="C407">
        <v>50591</v>
      </c>
      <c r="D407">
        <v>7601</v>
      </c>
      <c r="E407">
        <v>35.229999999999997</v>
      </c>
      <c r="F407">
        <v>1469.02</v>
      </c>
      <c r="G407" t="s">
        <v>2626</v>
      </c>
      <c r="H407" t="s">
        <v>2626</v>
      </c>
      <c r="I407">
        <v>0</v>
      </c>
      <c r="J407" t="s">
        <v>2628</v>
      </c>
    </row>
    <row r="408" spans="1:10" x14ac:dyDescent="0.3">
      <c r="A408" t="s">
        <v>1023</v>
      </c>
      <c r="B408">
        <v>33539</v>
      </c>
      <c r="C408">
        <v>39665</v>
      </c>
      <c r="D408">
        <v>31662</v>
      </c>
      <c r="E408">
        <v>12.76</v>
      </c>
      <c r="F408">
        <v>737.41</v>
      </c>
      <c r="G408" t="s">
        <v>2626</v>
      </c>
      <c r="H408" t="s">
        <v>2626</v>
      </c>
      <c r="I408">
        <v>2</v>
      </c>
      <c r="J408" t="s">
        <v>2628</v>
      </c>
    </row>
    <row r="409" spans="1:10" x14ac:dyDescent="0.3">
      <c r="A409" t="s">
        <v>1024</v>
      </c>
      <c r="B409">
        <v>48153</v>
      </c>
      <c r="C409">
        <v>26247</v>
      </c>
      <c r="D409">
        <v>47805</v>
      </c>
      <c r="E409">
        <v>4.72</v>
      </c>
      <c r="F409">
        <v>285.33</v>
      </c>
      <c r="G409" t="s">
        <v>2626</v>
      </c>
      <c r="H409" t="s">
        <v>2626</v>
      </c>
      <c r="I409">
        <v>1</v>
      </c>
      <c r="J409" t="s">
        <v>2629</v>
      </c>
    </row>
    <row r="410" spans="1:10" x14ac:dyDescent="0.3">
      <c r="A410" t="s">
        <v>1025</v>
      </c>
      <c r="B410">
        <v>49322</v>
      </c>
      <c r="C410">
        <v>22008</v>
      </c>
      <c r="D410">
        <v>49074</v>
      </c>
      <c r="E410">
        <v>36.22</v>
      </c>
      <c r="F410">
        <v>555.84</v>
      </c>
      <c r="G410" t="s">
        <v>2626</v>
      </c>
      <c r="H410" t="s">
        <v>2626</v>
      </c>
      <c r="I410">
        <v>1</v>
      </c>
      <c r="J410" t="s">
        <v>2628</v>
      </c>
    </row>
    <row r="411" spans="1:10" x14ac:dyDescent="0.3">
      <c r="A411" t="s">
        <v>1026</v>
      </c>
      <c r="B411">
        <v>43295</v>
      </c>
      <c r="C411">
        <v>5955</v>
      </c>
      <c r="D411">
        <v>43134</v>
      </c>
      <c r="E411">
        <v>32.590000000000003</v>
      </c>
      <c r="F411">
        <v>2726.2</v>
      </c>
      <c r="G411" t="s">
        <v>2626</v>
      </c>
      <c r="H411" t="s">
        <v>2626</v>
      </c>
      <c r="I411">
        <v>0</v>
      </c>
      <c r="J411" t="s">
        <v>2628</v>
      </c>
    </row>
    <row r="412" spans="1:10" x14ac:dyDescent="0.3">
      <c r="A412" t="s">
        <v>1027</v>
      </c>
      <c r="B412">
        <v>18872</v>
      </c>
      <c r="C412">
        <v>14876</v>
      </c>
      <c r="D412">
        <v>19099</v>
      </c>
      <c r="E412">
        <v>8.5399999999999991</v>
      </c>
      <c r="F412">
        <v>4286.8599999999997</v>
      </c>
      <c r="G412" t="s">
        <v>2626</v>
      </c>
      <c r="H412" t="s">
        <v>2626</v>
      </c>
      <c r="I412">
        <v>2</v>
      </c>
      <c r="J412" t="s">
        <v>2628</v>
      </c>
    </row>
    <row r="413" spans="1:10" x14ac:dyDescent="0.3">
      <c r="A413" t="s">
        <v>1028</v>
      </c>
      <c r="B413">
        <v>26930</v>
      </c>
      <c r="C413">
        <v>49330</v>
      </c>
      <c r="D413">
        <v>25519</v>
      </c>
      <c r="E413">
        <v>21.14</v>
      </c>
      <c r="F413">
        <v>2683.15</v>
      </c>
      <c r="G413" t="s">
        <v>2626</v>
      </c>
      <c r="H413" t="s">
        <v>2626</v>
      </c>
      <c r="I413">
        <v>1</v>
      </c>
      <c r="J413" t="s">
        <v>2628</v>
      </c>
    </row>
    <row r="414" spans="1:10" x14ac:dyDescent="0.3">
      <c r="A414" t="s">
        <v>1029</v>
      </c>
      <c r="B414">
        <v>3169</v>
      </c>
      <c r="C414">
        <v>27142</v>
      </c>
      <c r="D414">
        <v>2444</v>
      </c>
      <c r="E414">
        <v>9.36</v>
      </c>
      <c r="F414">
        <v>2880.01</v>
      </c>
      <c r="G414" t="s">
        <v>2626</v>
      </c>
      <c r="H414" t="s">
        <v>2626</v>
      </c>
      <c r="I414">
        <v>2</v>
      </c>
      <c r="J414" t="s">
        <v>2629</v>
      </c>
    </row>
    <row r="415" spans="1:10" x14ac:dyDescent="0.3">
      <c r="A415" t="s">
        <v>1030</v>
      </c>
      <c r="B415">
        <v>10056</v>
      </c>
      <c r="C415">
        <v>12922</v>
      </c>
      <c r="D415">
        <v>8127</v>
      </c>
      <c r="E415">
        <v>21.55</v>
      </c>
      <c r="F415">
        <v>1263.67</v>
      </c>
      <c r="G415" t="s">
        <v>2626</v>
      </c>
      <c r="H415" t="s">
        <v>2626</v>
      </c>
      <c r="I415">
        <v>0</v>
      </c>
      <c r="J415" t="s">
        <v>2628</v>
      </c>
    </row>
    <row r="416" spans="1:10" x14ac:dyDescent="0.3">
      <c r="A416" t="s">
        <v>1031</v>
      </c>
      <c r="B416">
        <v>39599</v>
      </c>
      <c r="C416">
        <v>17505</v>
      </c>
      <c r="D416">
        <v>37117</v>
      </c>
      <c r="E416">
        <v>34.32</v>
      </c>
      <c r="F416">
        <v>1753.83</v>
      </c>
      <c r="G416" t="s">
        <v>2626</v>
      </c>
      <c r="H416" t="s">
        <v>2626</v>
      </c>
      <c r="I416">
        <v>1</v>
      </c>
      <c r="J416" t="s">
        <v>2628</v>
      </c>
    </row>
    <row r="417" spans="1:10" x14ac:dyDescent="0.3">
      <c r="A417" t="s">
        <v>1032</v>
      </c>
      <c r="B417">
        <v>25141</v>
      </c>
      <c r="C417">
        <v>12757</v>
      </c>
      <c r="D417">
        <v>23797</v>
      </c>
      <c r="E417">
        <v>47.57</v>
      </c>
      <c r="F417">
        <v>240.4</v>
      </c>
      <c r="G417" t="s">
        <v>2626</v>
      </c>
      <c r="H417" t="s">
        <v>2626</v>
      </c>
      <c r="I417">
        <v>1</v>
      </c>
      <c r="J417" t="s">
        <v>2630</v>
      </c>
    </row>
    <row r="418" spans="1:10" x14ac:dyDescent="0.3">
      <c r="A418" t="s">
        <v>1033</v>
      </c>
      <c r="B418">
        <v>26518</v>
      </c>
      <c r="C418">
        <v>31991</v>
      </c>
      <c r="D418">
        <v>24732</v>
      </c>
      <c r="E418">
        <v>14.2</v>
      </c>
      <c r="F418">
        <v>3961.25</v>
      </c>
      <c r="G418" t="s">
        <v>2626</v>
      </c>
      <c r="H418" t="s">
        <v>2626</v>
      </c>
      <c r="I418">
        <v>2</v>
      </c>
      <c r="J418" t="s">
        <v>2629</v>
      </c>
    </row>
    <row r="419" spans="1:10" x14ac:dyDescent="0.3">
      <c r="A419" t="s">
        <v>1034</v>
      </c>
      <c r="B419">
        <v>43854</v>
      </c>
      <c r="C419">
        <v>11124</v>
      </c>
      <c r="D419">
        <v>41759</v>
      </c>
      <c r="E419">
        <v>20.52</v>
      </c>
      <c r="F419">
        <v>1192.05</v>
      </c>
      <c r="G419" t="s">
        <v>2626</v>
      </c>
      <c r="H419" t="s">
        <v>2626</v>
      </c>
      <c r="I419">
        <v>1</v>
      </c>
      <c r="J419" t="s">
        <v>2628</v>
      </c>
    </row>
    <row r="420" spans="1:10" x14ac:dyDescent="0.3">
      <c r="A420" t="s">
        <v>1035</v>
      </c>
      <c r="B420">
        <v>38975</v>
      </c>
      <c r="C420">
        <v>11236</v>
      </c>
      <c r="D420">
        <v>37041</v>
      </c>
      <c r="E420">
        <v>17.68</v>
      </c>
      <c r="F420">
        <v>1112.31</v>
      </c>
      <c r="G420" t="s">
        <v>2626</v>
      </c>
      <c r="H420" t="s">
        <v>2626</v>
      </c>
      <c r="I420">
        <v>1</v>
      </c>
      <c r="J420" t="s">
        <v>2628</v>
      </c>
    </row>
    <row r="421" spans="1:10" x14ac:dyDescent="0.3">
      <c r="A421" t="s">
        <v>1036</v>
      </c>
      <c r="B421">
        <v>44041</v>
      </c>
      <c r="C421">
        <v>31099</v>
      </c>
      <c r="D421">
        <v>42429</v>
      </c>
      <c r="E421">
        <v>42.06</v>
      </c>
      <c r="F421">
        <v>524.41999999999996</v>
      </c>
      <c r="G421" t="s">
        <v>2626</v>
      </c>
      <c r="H421" t="s">
        <v>2626</v>
      </c>
      <c r="I421">
        <v>1</v>
      </c>
      <c r="J421" t="s">
        <v>2629</v>
      </c>
    </row>
    <row r="422" spans="1:10" x14ac:dyDescent="0.3">
      <c r="A422" t="s">
        <v>1037</v>
      </c>
      <c r="B422">
        <v>12298</v>
      </c>
      <c r="C422">
        <v>32367</v>
      </c>
      <c r="D422">
        <v>10834</v>
      </c>
      <c r="E422">
        <v>10.66</v>
      </c>
      <c r="F422">
        <v>4166.41</v>
      </c>
      <c r="G422" t="s">
        <v>2626</v>
      </c>
      <c r="H422" t="s">
        <v>2626</v>
      </c>
      <c r="I422">
        <v>0</v>
      </c>
      <c r="J422" t="s">
        <v>2629</v>
      </c>
    </row>
    <row r="423" spans="1:10" x14ac:dyDescent="0.3">
      <c r="A423" t="s">
        <v>1038</v>
      </c>
      <c r="B423">
        <v>16407</v>
      </c>
      <c r="C423">
        <v>7236</v>
      </c>
      <c r="D423">
        <v>15277</v>
      </c>
      <c r="E423">
        <v>39.619999999999997</v>
      </c>
      <c r="F423">
        <v>3360.07</v>
      </c>
      <c r="G423" t="s">
        <v>2626</v>
      </c>
      <c r="H423" t="s">
        <v>2626</v>
      </c>
      <c r="I423">
        <v>1</v>
      </c>
      <c r="J423" t="s">
        <v>2628</v>
      </c>
    </row>
    <row r="424" spans="1:10" x14ac:dyDescent="0.3">
      <c r="A424" t="s">
        <v>1039</v>
      </c>
      <c r="B424">
        <v>37435</v>
      </c>
      <c r="C424">
        <v>16051</v>
      </c>
      <c r="D424">
        <v>37477</v>
      </c>
      <c r="E424">
        <v>46.8</v>
      </c>
      <c r="F424">
        <v>3805.99</v>
      </c>
      <c r="G424" t="s">
        <v>2627</v>
      </c>
      <c r="H424" t="s">
        <v>2626</v>
      </c>
      <c r="I424">
        <v>0</v>
      </c>
      <c r="J424" t="s">
        <v>2630</v>
      </c>
    </row>
    <row r="425" spans="1:10" x14ac:dyDescent="0.3">
      <c r="A425" t="s">
        <v>1040</v>
      </c>
      <c r="B425">
        <v>29565</v>
      </c>
      <c r="C425">
        <v>41606</v>
      </c>
      <c r="D425">
        <v>27483</v>
      </c>
      <c r="E425">
        <v>13.83</v>
      </c>
      <c r="F425">
        <v>716.33</v>
      </c>
      <c r="G425" t="s">
        <v>2626</v>
      </c>
      <c r="H425" t="s">
        <v>2626</v>
      </c>
      <c r="I425">
        <v>0</v>
      </c>
      <c r="J425" t="s">
        <v>2628</v>
      </c>
    </row>
    <row r="426" spans="1:10" x14ac:dyDescent="0.3">
      <c r="A426" t="s">
        <v>1041</v>
      </c>
      <c r="B426">
        <v>47485</v>
      </c>
      <c r="C426">
        <v>43234</v>
      </c>
      <c r="D426">
        <v>45986</v>
      </c>
      <c r="E426">
        <v>14.42</v>
      </c>
      <c r="F426">
        <v>3062</v>
      </c>
      <c r="G426" t="s">
        <v>2626</v>
      </c>
      <c r="H426" t="s">
        <v>2626</v>
      </c>
      <c r="I426">
        <v>1</v>
      </c>
      <c r="J426" t="s">
        <v>2628</v>
      </c>
    </row>
    <row r="427" spans="1:10" x14ac:dyDescent="0.3">
      <c r="A427" t="s">
        <v>1042</v>
      </c>
      <c r="B427">
        <v>44809</v>
      </c>
      <c r="C427">
        <v>47439</v>
      </c>
      <c r="D427">
        <v>44068</v>
      </c>
      <c r="E427">
        <v>8.5299999999999994</v>
      </c>
      <c r="F427">
        <v>4270.38</v>
      </c>
      <c r="G427" t="s">
        <v>2626</v>
      </c>
      <c r="H427" t="s">
        <v>2626</v>
      </c>
      <c r="I427">
        <v>2</v>
      </c>
      <c r="J427" t="s">
        <v>2628</v>
      </c>
    </row>
    <row r="428" spans="1:10" x14ac:dyDescent="0.3">
      <c r="A428" t="s">
        <v>1043</v>
      </c>
      <c r="B428">
        <v>32354</v>
      </c>
      <c r="C428">
        <v>38824</v>
      </c>
      <c r="D428">
        <v>30371</v>
      </c>
      <c r="E428">
        <v>10.63</v>
      </c>
      <c r="F428">
        <v>1455.85</v>
      </c>
      <c r="G428" t="s">
        <v>2626</v>
      </c>
      <c r="H428" t="s">
        <v>2626</v>
      </c>
      <c r="I428">
        <v>2</v>
      </c>
      <c r="J428" t="s">
        <v>2629</v>
      </c>
    </row>
    <row r="429" spans="1:10" x14ac:dyDescent="0.3">
      <c r="A429" t="s">
        <v>1044</v>
      </c>
      <c r="B429">
        <v>11066</v>
      </c>
      <c r="C429">
        <v>32110</v>
      </c>
      <c r="D429">
        <v>10703</v>
      </c>
      <c r="E429">
        <v>20.99</v>
      </c>
      <c r="F429">
        <v>2183.29</v>
      </c>
      <c r="G429" t="s">
        <v>2626</v>
      </c>
      <c r="H429" t="s">
        <v>2626</v>
      </c>
      <c r="I429">
        <v>0</v>
      </c>
      <c r="J429" t="s">
        <v>2628</v>
      </c>
    </row>
    <row r="430" spans="1:10" x14ac:dyDescent="0.3">
      <c r="A430" t="s">
        <v>1045</v>
      </c>
      <c r="B430">
        <v>17726</v>
      </c>
      <c r="C430">
        <v>36454</v>
      </c>
      <c r="D430">
        <v>16585</v>
      </c>
      <c r="E430">
        <v>45.93</v>
      </c>
      <c r="F430">
        <v>2253.5500000000002</v>
      </c>
      <c r="G430" t="s">
        <v>2626</v>
      </c>
      <c r="H430" t="s">
        <v>2627</v>
      </c>
      <c r="I430">
        <v>2</v>
      </c>
      <c r="J430" t="s">
        <v>2628</v>
      </c>
    </row>
    <row r="431" spans="1:10" x14ac:dyDescent="0.3">
      <c r="A431" t="s">
        <v>1046</v>
      </c>
      <c r="B431">
        <v>36967</v>
      </c>
      <c r="C431">
        <v>25133</v>
      </c>
      <c r="D431">
        <v>35860</v>
      </c>
      <c r="E431">
        <v>4.12</v>
      </c>
      <c r="F431">
        <v>1284.77</v>
      </c>
      <c r="G431" t="s">
        <v>2626</v>
      </c>
      <c r="H431" t="s">
        <v>2626</v>
      </c>
      <c r="I431">
        <v>0</v>
      </c>
      <c r="J431" t="s">
        <v>2628</v>
      </c>
    </row>
    <row r="432" spans="1:10" x14ac:dyDescent="0.3">
      <c r="A432" t="s">
        <v>1047</v>
      </c>
      <c r="B432">
        <v>50432</v>
      </c>
      <c r="C432">
        <v>34196</v>
      </c>
      <c r="D432">
        <v>48338</v>
      </c>
      <c r="E432">
        <v>40.119999999999997</v>
      </c>
      <c r="F432">
        <v>3856.5</v>
      </c>
      <c r="G432" t="s">
        <v>2626</v>
      </c>
      <c r="H432" t="s">
        <v>2626</v>
      </c>
      <c r="I432">
        <v>1</v>
      </c>
      <c r="J432" t="s">
        <v>2629</v>
      </c>
    </row>
    <row r="433" spans="1:10" x14ac:dyDescent="0.3">
      <c r="A433" t="s">
        <v>1048</v>
      </c>
      <c r="B433">
        <v>24880</v>
      </c>
      <c r="C433">
        <v>37764</v>
      </c>
      <c r="D433">
        <v>23326</v>
      </c>
      <c r="E433">
        <v>39.799999999999997</v>
      </c>
      <c r="F433">
        <v>4789.22</v>
      </c>
      <c r="G433" t="s">
        <v>2626</v>
      </c>
      <c r="H433" t="s">
        <v>2626</v>
      </c>
      <c r="I433">
        <v>0</v>
      </c>
      <c r="J433" t="s">
        <v>2628</v>
      </c>
    </row>
    <row r="434" spans="1:10" x14ac:dyDescent="0.3">
      <c r="A434" t="s">
        <v>1049</v>
      </c>
      <c r="B434">
        <v>9130</v>
      </c>
      <c r="C434">
        <v>20248</v>
      </c>
      <c r="D434">
        <v>7286</v>
      </c>
      <c r="E434">
        <v>37.22</v>
      </c>
      <c r="F434">
        <v>4126.18</v>
      </c>
      <c r="G434" t="s">
        <v>2626</v>
      </c>
      <c r="H434" t="s">
        <v>2626</v>
      </c>
      <c r="I434">
        <v>2</v>
      </c>
      <c r="J434" t="s">
        <v>2628</v>
      </c>
    </row>
    <row r="435" spans="1:10" x14ac:dyDescent="0.3">
      <c r="A435" t="s">
        <v>1050</v>
      </c>
      <c r="B435">
        <v>21792</v>
      </c>
      <c r="C435">
        <v>27991</v>
      </c>
      <c r="D435">
        <v>20889</v>
      </c>
      <c r="E435">
        <v>41.84</v>
      </c>
      <c r="F435">
        <v>3731.57</v>
      </c>
      <c r="G435" t="s">
        <v>2626</v>
      </c>
      <c r="H435" t="s">
        <v>2626</v>
      </c>
      <c r="I435">
        <v>1</v>
      </c>
      <c r="J435" t="s">
        <v>2628</v>
      </c>
    </row>
    <row r="436" spans="1:10" x14ac:dyDescent="0.3">
      <c r="A436" t="s">
        <v>1051</v>
      </c>
      <c r="B436">
        <v>25457</v>
      </c>
      <c r="C436">
        <v>34281</v>
      </c>
      <c r="D436">
        <v>24106</v>
      </c>
      <c r="E436">
        <v>33.799999999999997</v>
      </c>
      <c r="F436">
        <v>4577.2</v>
      </c>
      <c r="G436" t="s">
        <v>2626</v>
      </c>
      <c r="H436" t="s">
        <v>2626</v>
      </c>
      <c r="I436">
        <v>1</v>
      </c>
      <c r="J436" t="s">
        <v>2629</v>
      </c>
    </row>
    <row r="437" spans="1:10" x14ac:dyDescent="0.3">
      <c r="A437" t="s">
        <v>1052</v>
      </c>
      <c r="B437">
        <v>29924</v>
      </c>
      <c r="C437">
        <v>3882</v>
      </c>
      <c r="D437">
        <v>27937</v>
      </c>
      <c r="E437">
        <v>38.79</v>
      </c>
      <c r="F437">
        <v>583.83000000000004</v>
      </c>
      <c r="G437" t="s">
        <v>2626</v>
      </c>
      <c r="H437" t="s">
        <v>2626</v>
      </c>
      <c r="I437">
        <v>1</v>
      </c>
      <c r="J437" t="s">
        <v>2628</v>
      </c>
    </row>
    <row r="438" spans="1:10" x14ac:dyDescent="0.3">
      <c r="A438" t="s">
        <v>1053</v>
      </c>
      <c r="B438">
        <v>23101</v>
      </c>
      <c r="C438">
        <v>14949</v>
      </c>
      <c r="D438">
        <v>21204</v>
      </c>
      <c r="E438">
        <v>6.95</v>
      </c>
      <c r="F438">
        <v>2174.6799999999998</v>
      </c>
      <c r="G438" t="s">
        <v>2626</v>
      </c>
      <c r="H438" t="s">
        <v>2626</v>
      </c>
      <c r="I438">
        <v>0</v>
      </c>
      <c r="J438" t="s">
        <v>2628</v>
      </c>
    </row>
    <row r="439" spans="1:10" x14ac:dyDescent="0.3">
      <c r="A439" t="s">
        <v>1054</v>
      </c>
      <c r="B439">
        <v>48795</v>
      </c>
      <c r="C439">
        <v>11190</v>
      </c>
      <c r="D439">
        <v>46670</v>
      </c>
      <c r="E439">
        <v>7.97</v>
      </c>
      <c r="F439">
        <v>1526.14</v>
      </c>
      <c r="G439" t="s">
        <v>2626</v>
      </c>
      <c r="H439" t="s">
        <v>2626</v>
      </c>
      <c r="I439">
        <v>2</v>
      </c>
      <c r="J439" t="s">
        <v>2628</v>
      </c>
    </row>
    <row r="440" spans="1:10" x14ac:dyDescent="0.3">
      <c r="A440" t="s">
        <v>1055</v>
      </c>
      <c r="B440">
        <v>25875</v>
      </c>
      <c r="C440">
        <v>14231</v>
      </c>
      <c r="D440">
        <v>25235</v>
      </c>
      <c r="E440">
        <v>9.23</v>
      </c>
      <c r="F440">
        <v>4768.28</v>
      </c>
      <c r="G440" t="s">
        <v>2626</v>
      </c>
      <c r="H440" t="s">
        <v>2626</v>
      </c>
      <c r="I440">
        <v>0</v>
      </c>
      <c r="J440" t="s">
        <v>2628</v>
      </c>
    </row>
    <row r="441" spans="1:10" x14ac:dyDescent="0.3">
      <c r="A441" t="s">
        <v>1056</v>
      </c>
      <c r="B441">
        <v>47991</v>
      </c>
      <c r="C441">
        <v>38794</v>
      </c>
      <c r="D441">
        <v>46528</v>
      </c>
      <c r="E441">
        <v>13.93</v>
      </c>
      <c r="F441">
        <v>167.4</v>
      </c>
      <c r="G441" t="s">
        <v>2626</v>
      </c>
      <c r="H441" t="s">
        <v>2626</v>
      </c>
      <c r="I441">
        <v>2</v>
      </c>
      <c r="J441" t="s">
        <v>2630</v>
      </c>
    </row>
    <row r="442" spans="1:10" x14ac:dyDescent="0.3">
      <c r="A442" t="s">
        <v>1057</v>
      </c>
      <c r="B442">
        <v>24021</v>
      </c>
      <c r="C442">
        <v>37943</v>
      </c>
      <c r="D442">
        <v>21784</v>
      </c>
      <c r="E442">
        <v>37.19</v>
      </c>
      <c r="F442">
        <v>4372.0600000000004</v>
      </c>
      <c r="G442" t="s">
        <v>2626</v>
      </c>
      <c r="H442" t="s">
        <v>2626</v>
      </c>
      <c r="I442">
        <v>0</v>
      </c>
      <c r="J442" t="s">
        <v>2628</v>
      </c>
    </row>
    <row r="443" spans="1:10" x14ac:dyDescent="0.3">
      <c r="A443" t="s">
        <v>1058</v>
      </c>
      <c r="B443">
        <v>26000</v>
      </c>
      <c r="C443">
        <v>15081</v>
      </c>
      <c r="D443">
        <v>25934</v>
      </c>
      <c r="E443">
        <v>35.72</v>
      </c>
      <c r="F443">
        <v>2006.11</v>
      </c>
      <c r="G443" t="s">
        <v>2626</v>
      </c>
      <c r="H443" t="s">
        <v>2626</v>
      </c>
      <c r="I443">
        <v>0</v>
      </c>
      <c r="J443" t="s">
        <v>2628</v>
      </c>
    </row>
    <row r="444" spans="1:10" x14ac:dyDescent="0.3">
      <c r="A444" t="s">
        <v>1059</v>
      </c>
      <c r="B444">
        <v>47102</v>
      </c>
      <c r="C444">
        <v>12881</v>
      </c>
      <c r="D444">
        <v>47358</v>
      </c>
      <c r="E444">
        <v>9.76</v>
      </c>
      <c r="F444">
        <v>1620.95</v>
      </c>
      <c r="G444" t="s">
        <v>2626</v>
      </c>
      <c r="H444" t="s">
        <v>2626</v>
      </c>
      <c r="I444">
        <v>0</v>
      </c>
      <c r="J444" t="s">
        <v>2628</v>
      </c>
    </row>
    <row r="445" spans="1:10" x14ac:dyDescent="0.3">
      <c r="A445" t="s">
        <v>1060</v>
      </c>
      <c r="B445">
        <v>20307</v>
      </c>
      <c r="C445">
        <v>16268</v>
      </c>
      <c r="D445">
        <v>18512</v>
      </c>
      <c r="E445">
        <v>36.99</v>
      </c>
      <c r="F445">
        <v>3948.93</v>
      </c>
      <c r="G445" t="s">
        <v>2626</v>
      </c>
      <c r="H445" t="s">
        <v>2626</v>
      </c>
      <c r="I445">
        <v>0</v>
      </c>
      <c r="J445" t="s">
        <v>2628</v>
      </c>
    </row>
    <row r="446" spans="1:10" x14ac:dyDescent="0.3">
      <c r="A446" t="s">
        <v>1061</v>
      </c>
      <c r="B446">
        <v>8323</v>
      </c>
      <c r="C446">
        <v>15198</v>
      </c>
      <c r="D446">
        <v>7749</v>
      </c>
      <c r="E446">
        <v>9.3000000000000007</v>
      </c>
      <c r="F446">
        <v>3477.45</v>
      </c>
      <c r="G446" t="s">
        <v>2626</v>
      </c>
      <c r="H446" t="s">
        <v>2626</v>
      </c>
      <c r="I446">
        <v>0</v>
      </c>
      <c r="J446" t="s">
        <v>2628</v>
      </c>
    </row>
    <row r="447" spans="1:10" x14ac:dyDescent="0.3">
      <c r="A447" t="s">
        <v>1062</v>
      </c>
      <c r="B447">
        <v>17085</v>
      </c>
      <c r="C447">
        <v>46034</v>
      </c>
      <c r="D447">
        <v>15080</v>
      </c>
      <c r="E447">
        <v>14.14</v>
      </c>
      <c r="F447">
        <v>3420.82</v>
      </c>
      <c r="G447" t="s">
        <v>2626</v>
      </c>
      <c r="H447" t="s">
        <v>2626</v>
      </c>
      <c r="I447">
        <v>0</v>
      </c>
      <c r="J447" t="s">
        <v>2629</v>
      </c>
    </row>
    <row r="448" spans="1:10" x14ac:dyDescent="0.3">
      <c r="A448" t="s">
        <v>1063</v>
      </c>
      <c r="B448">
        <v>49226</v>
      </c>
      <c r="C448">
        <v>34252</v>
      </c>
      <c r="D448">
        <v>48375</v>
      </c>
      <c r="E448">
        <v>16.36</v>
      </c>
      <c r="F448">
        <v>3085.28</v>
      </c>
      <c r="G448" t="s">
        <v>2626</v>
      </c>
      <c r="H448" t="s">
        <v>2626</v>
      </c>
      <c r="I448">
        <v>0</v>
      </c>
      <c r="J448" t="s">
        <v>2628</v>
      </c>
    </row>
    <row r="449" spans="1:10" x14ac:dyDescent="0.3">
      <c r="A449" t="s">
        <v>1064</v>
      </c>
      <c r="B449">
        <v>7555</v>
      </c>
      <c r="C449">
        <v>16833</v>
      </c>
      <c r="D449">
        <v>7865</v>
      </c>
      <c r="E449">
        <v>13.03</v>
      </c>
      <c r="F449">
        <v>1479.08</v>
      </c>
      <c r="G449" t="s">
        <v>2627</v>
      </c>
      <c r="H449" t="s">
        <v>2626</v>
      </c>
      <c r="I449">
        <v>1</v>
      </c>
      <c r="J449" t="s">
        <v>2630</v>
      </c>
    </row>
    <row r="450" spans="1:10" x14ac:dyDescent="0.3">
      <c r="A450" t="s">
        <v>1065</v>
      </c>
      <c r="B450">
        <v>18518</v>
      </c>
      <c r="C450">
        <v>50097</v>
      </c>
      <c r="D450">
        <v>17275</v>
      </c>
      <c r="E450">
        <v>25.81</v>
      </c>
      <c r="F450">
        <v>384.99</v>
      </c>
      <c r="G450" t="s">
        <v>2626</v>
      </c>
      <c r="H450" t="s">
        <v>2626</v>
      </c>
      <c r="I450">
        <v>0</v>
      </c>
      <c r="J450" t="s">
        <v>2629</v>
      </c>
    </row>
    <row r="451" spans="1:10" x14ac:dyDescent="0.3">
      <c r="A451" t="s">
        <v>1066</v>
      </c>
      <c r="B451">
        <v>9933</v>
      </c>
      <c r="C451">
        <v>5158</v>
      </c>
      <c r="D451">
        <v>9029</v>
      </c>
      <c r="E451">
        <v>32.44</v>
      </c>
      <c r="F451">
        <v>4447.12</v>
      </c>
      <c r="G451" t="s">
        <v>2626</v>
      </c>
      <c r="H451" t="s">
        <v>2626</v>
      </c>
      <c r="I451">
        <v>2</v>
      </c>
      <c r="J451" t="s">
        <v>2629</v>
      </c>
    </row>
    <row r="452" spans="1:10" x14ac:dyDescent="0.3">
      <c r="A452" t="s">
        <v>1067</v>
      </c>
      <c r="B452">
        <v>49490</v>
      </c>
      <c r="C452">
        <v>44817</v>
      </c>
      <c r="D452">
        <v>47179</v>
      </c>
      <c r="E452">
        <v>0.08</v>
      </c>
      <c r="F452">
        <v>1371.96</v>
      </c>
      <c r="G452" t="s">
        <v>2627</v>
      </c>
      <c r="H452" t="s">
        <v>2626</v>
      </c>
      <c r="I452">
        <v>0</v>
      </c>
      <c r="J452" t="s">
        <v>2630</v>
      </c>
    </row>
    <row r="453" spans="1:10" x14ac:dyDescent="0.3">
      <c r="A453" t="s">
        <v>1068</v>
      </c>
      <c r="B453">
        <v>31307</v>
      </c>
      <c r="C453">
        <v>6115</v>
      </c>
      <c r="D453">
        <v>30187</v>
      </c>
      <c r="E453">
        <v>21.38</v>
      </c>
      <c r="F453">
        <v>3197.4</v>
      </c>
      <c r="G453" t="s">
        <v>2627</v>
      </c>
      <c r="H453" t="s">
        <v>2626</v>
      </c>
      <c r="I453">
        <v>0</v>
      </c>
      <c r="J453" t="s">
        <v>2628</v>
      </c>
    </row>
    <row r="454" spans="1:10" x14ac:dyDescent="0.3">
      <c r="A454" t="s">
        <v>1069</v>
      </c>
      <c r="B454">
        <v>24100</v>
      </c>
      <c r="C454">
        <v>49770</v>
      </c>
      <c r="D454">
        <v>22865</v>
      </c>
      <c r="E454">
        <v>12.3</v>
      </c>
      <c r="F454">
        <v>2910.28</v>
      </c>
      <c r="G454" t="s">
        <v>2626</v>
      </c>
      <c r="H454" t="s">
        <v>2626</v>
      </c>
      <c r="I454">
        <v>0</v>
      </c>
      <c r="J454" t="s">
        <v>2628</v>
      </c>
    </row>
    <row r="455" spans="1:10" x14ac:dyDescent="0.3">
      <c r="A455" t="s">
        <v>1070</v>
      </c>
      <c r="B455">
        <v>8932</v>
      </c>
      <c r="C455">
        <v>39296</v>
      </c>
      <c r="D455">
        <v>7318</v>
      </c>
      <c r="E455">
        <v>29.69</v>
      </c>
      <c r="F455">
        <v>3101.74</v>
      </c>
      <c r="G455" t="s">
        <v>2626</v>
      </c>
      <c r="H455" t="s">
        <v>2626</v>
      </c>
      <c r="I455">
        <v>0</v>
      </c>
      <c r="J455" t="s">
        <v>2630</v>
      </c>
    </row>
    <row r="456" spans="1:10" x14ac:dyDescent="0.3">
      <c r="A456" t="s">
        <v>1071</v>
      </c>
      <c r="B456">
        <v>2911</v>
      </c>
      <c r="C456">
        <v>5301</v>
      </c>
      <c r="D456">
        <v>2695</v>
      </c>
      <c r="E456">
        <v>45.31</v>
      </c>
      <c r="F456">
        <v>2529.98</v>
      </c>
      <c r="G456" t="s">
        <v>2626</v>
      </c>
      <c r="H456" t="s">
        <v>2626</v>
      </c>
      <c r="I456">
        <v>1</v>
      </c>
      <c r="J456" t="s">
        <v>2630</v>
      </c>
    </row>
    <row r="457" spans="1:10" x14ac:dyDescent="0.3">
      <c r="A457" t="s">
        <v>1072</v>
      </c>
      <c r="B457">
        <v>38933</v>
      </c>
      <c r="C457">
        <v>46475</v>
      </c>
      <c r="D457">
        <v>38031</v>
      </c>
      <c r="E457">
        <v>23.65</v>
      </c>
      <c r="F457">
        <v>3035.08</v>
      </c>
      <c r="G457" t="s">
        <v>2626</v>
      </c>
      <c r="H457" t="s">
        <v>2626</v>
      </c>
      <c r="I457">
        <v>1</v>
      </c>
      <c r="J457" t="s">
        <v>2628</v>
      </c>
    </row>
    <row r="458" spans="1:10" x14ac:dyDescent="0.3">
      <c r="A458" t="s">
        <v>1073</v>
      </c>
      <c r="B458">
        <v>20893</v>
      </c>
      <c r="C458">
        <v>43937</v>
      </c>
      <c r="D458">
        <v>19068</v>
      </c>
      <c r="E458">
        <v>8.9499999999999993</v>
      </c>
      <c r="F458">
        <v>3880.61</v>
      </c>
      <c r="G458" t="s">
        <v>2626</v>
      </c>
      <c r="H458" t="s">
        <v>2626</v>
      </c>
      <c r="I458">
        <v>2</v>
      </c>
      <c r="J458" t="s">
        <v>2629</v>
      </c>
    </row>
    <row r="459" spans="1:10" x14ac:dyDescent="0.3">
      <c r="A459" t="s">
        <v>1074</v>
      </c>
      <c r="B459">
        <v>22187</v>
      </c>
      <c r="C459">
        <v>40227</v>
      </c>
      <c r="D459">
        <v>22232</v>
      </c>
      <c r="E459">
        <v>6.37</v>
      </c>
      <c r="F459">
        <v>3651.02</v>
      </c>
      <c r="G459" t="s">
        <v>2626</v>
      </c>
      <c r="H459" t="s">
        <v>2626</v>
      </c>
      <c r="I459">
        <v>1</v>
      </c>
      <c r="J459" t="s">
        <v>2630</v>
      </c>
    </row>
    <row r="460" spans="1:10" x14ac:dyDescent="0.3">
      <c r="A460" t="s">
        <v>1075</v>
      </c>
      <c r="B460">
        <v>9005</v>
      </c>
      <c r="C460">
        <v>42158</v>
      </c>
      <c r="D460">
        <v>8653</v>
      </c>
      <c r="E460">
        <v>12.53</v>
      </c>
      <c r="F460">
        <v>4459.84</v>
      </c>
      <c r="G460" t="s">
        <v>2626</v>
      </c>
      <c r="H460" t="s">
        <v>2626</v>
      </c>
      <c r="I460">
        <v>2</v>
      </c>
      <c r="J460" t="s">
        <v>2628</v>
      </c>
    </row>
    <row r="461" spans="1:10" x14ac:dyDescent="0.3">
      <c r="A461" t="s">
        <v>1076</v>
      </c>
      <c r="B461">
        <v>33319</v>
      </c>
      <c r="C461">
        <v>13570</v>
      </c>
      <c r="D461">
        <v>32747</v>
      </c>
      <c r="E461">
        <v>27.06</v>
      </c>
      <c r="F461">
        <v>3939.36</v>
      </c>
      <c r="G461" t="s">
        <v>2626</v>
      </c>
      <c r="H461" t="s">
        <v>2626</v>
      </c>
      <c r="I461">
        <v>2</v>
      </c>
      <c r="J461" t="s">
        <v>2628</v>
      </c>
    </row>
    <row r="462" spans="1:10" x14ac:dyDescent="0.3">
      <c r="A462" t="s">
        <v>1077</v>
      </c>
      <c r="B462">
        <v>26200</v>
      </c>
      <c r="C462">
        <v>25974</v>
      </c>
      <c r="D462">
        <v>24206</v>
      </c>
      <c r="E462">
        <v>21.71</v>
      </c>
      <c r="F462">
        <v>651.29999999999995</v>
      </c>
      <c r="G462" t="s">
        <v>2626</v>
      </c>
      <c r="H462" t="s">
        <v>2626</v>
      </c>
      <c r="I462">
        <v>1</v>
      </c>
      <c r="J462" t="s">
        <v>2629</v>
      </c>
    </row>
    <row r="463" spans="1:10" x14ac:dyDescent="0.3">
      <c r="A463" t="s">
        <v>1078</v>
      </c>
      <c r="B463">
        <v>10043</v>
      </c>
      <c r="C463">
        <v>26738</v>
      </c>
      <c r="D463">
        <v>7915</v>
      </c>
      <c r="E463">
        <v>29.19</v>
      </c>
      <c r="F463">
        <v>2996.71</v>
      </c>
      <c r="G463" t="s">
        <v>2626</v>
      </c>
      <c r="H463" t="s">
        <v>2626</v>
      </c>
      <c r="I463">
        <v>2</v>
      </c>
      <c r="J463" t="s">
        <v>2628</v>
      </c>
    </row>
    <row r="464" spans="1:10" x14ac:dyDescent="0.3">
      <c r="A464" t="s">
        <v>1079</v>
      </c>
      <c r="B464">
        <v>14236</v>
      </c>
      <c r="C464">
        <v>6117</v>
      </c>
      <c r="D464">
        <v>12658</v>
      </c>
      <c r="E464">
        <v>1.58</v>
      </c>
      <c r="F464">
        <v>4402.67</v>
      </c>
      <c r="G464" t="s">
        <v>2626</v>
      </c>
      <c r="H464" t="s">
        <v>2626</v>
      </c>
      <c r="I464">
        <v>1</v>
      </c>
      <c r="J464" t="s">
        <v>2628</v>
      </c>
    </row>
    <row r="465" spans="1:10" x14ac:dyDescent="0.3">
      <c r="A465" t="s">
        <v>1080</v>
      </c>
      <c r="B465">
        <v>25437</v>
      </c>
      <c r="C465">
        <v>32134</v>
      </c>
      <c r="D465">
        <v>24385</v>
      </c>
      <c r="E465">
        <v>42.34</v>
      </c>
      <c r="F465">
        <v>240.81</v>
      </c>
      <c r="G465" t="s">
        <v>2626</v>
      </c>
      <c r="H465" t="s">
        <v>2626</v>
      </c>
      <c r="I465">
        <v>1</v>
      </c>
      <c r="J465" t="s">
        <v>2628</v>
      </c>
    </row>
    <row r="466" spans="1:10" x14ac:dyDescent="0.3">
      <c r="A466" t="s">
        <v>1081</v>
      </c>
      <c r="B466">
        <v>24802</v>
      </c>
      <c r="C466">
        <v>45134</v>
      </c>
      <c r="D466">
        <v>24716</v>
      </c>
      <c r="E466">
        <v>46.07</v>
      </c>
      <c r="F466">
        <v>1748.87</v>
      </c>
      <c r="G466" t="s">
        <v>2626</v>
      </c>
      <c r="H466" t="s">
        <v>2626</v>
      </c>
      <c r="I466">
        <v>0</v>
      </c>
      <c r="J466" t="s">
        <v>2628</v>
      </c>
    </row>
    <row r="467" spans="1:10" x14ac:dyDescent="0.3">
      <c r="A467" t="s">
        <v>1082</v>
      </c>
      <c r="B467">
        <v>6546</v>
      </c>
      <c r="C467">
        <v>24575</v>
      </c>
      <c r="D467">
        <v>6108</v>
      </c>
      <c r="E467">
        <v>42.35</v>
      </c>
      <c r="F467">
        <v>4065.86</v>
      </c>
      <c r="G467" t="s">
        <v>2626</v>
      </c>
      <c r="H467" t="s">
        <v>2626</v>
      </c>
      <c r="I467">
        <v>1</v>
      </c>
      <c r="J467" t="s">
        <v>2628</v>
      </c>
    </row>
    <row r="468" spans="1:10" x14ac:dyDescent="0.3">
      <c r="A468" t="s">
        <v>1083</v>
      </c>
      <c r="B468">
        <v>34159</v>
      </c>
      <c r="C468">
        <v>28924</v>
      </c>
      <c r="D468">
        <v>32536</v>
      </c>
      <c r="E468">
        <v>2.44</v>
      </c>
      <c r="F468">
        <v>2484.2399999999998</v>
      </c>
      <c r="G468" t="s">
        <v>2626</v>
      </c>
      <c r="H468" t="s">
        <v>2626</v>
      </c>
      <c r="I468">
        <v>2</v>
      </c>
      <c r="J468" t="s">
        <v>2628</v>
      </c>
    </row>
    <row r="469" spans="1:10" x14ac:dyDescent="0.3">
      <c r="A469" t="s">
        <v>1084</v>
      </c>
      <c r="B469">
        <v>28431</v>
      </c>
      <c r="C469">
        <v>26338</v>
      </c>
      <c r="D469">
        <v>27997</v>
      </c>
      <c r="E469">
        <v>32.86</v>
      </c>
      <c r="F469">
        <v>1917.23</v>
      </c>
      <c r="G469" t="s">
        <v>2626</v>
      </c>
      <c r="H469" t="s">
        <v>2626</v>
      </c>
      <c r="I469">
        <v>0</v>
      </c>
      <c r="J469" t="s">
        <v>2628</v>
      </c>
    </row>
    <row r="470" spans="1:10" x14ac:dyDescent="0.3">
      <c r="A470" t="s">
        <v>1085</v>
      </c>
      <c r="B470">
        <v>12853</v>
      </c>
      <c r="C470">
        <v>11399</v>
      </c>
      <c r="D470">
        <v>12336</v>
      </c>
      <c r="E470">
        <v>20.25</v>
      </c>
      <c r="F470">
        <v>3867.74</v>
      </c>
      <c r="G470" t="s">
        <v>2626</v>
      </c>
      <c r="H470" t="s">
        <v>2626</v>
      </c>
      <c r="I470">
        <v>2</v>
      </c>
      <c r="J470" t="s">
        <v>2628</v>
      </c>
    </row>
    <row r="471" spans="1:10" x14ac:dyDescent="0.3">
      <c r="A471" t="s">
        <v>1086</v>
      </c>
      <c r="B471">
        <v>46386</v>
      </c>
      <c r="C471">
        <v>20293</v>
      </c>
      <c r="D471">
        <v>44860</v>
      </c>
      <c r="E471">
        <v>19.690000000000001</v>
      </c>
      <c r="F471">
        <v>599.4</v>
      </c>
      <c r="G471" t="s">
        <v>2626</v>
      </c>
      <c r="H471" t="s">
        <v>2626</v>
      </c>
      <c r="I471">
        <v>0</v>
      </c>
      <c r="J471" t="s">
        <v>2628</v>
      </c>
    </row>
    <row r="472" spans="1:10" x14ac:dyDescent="0.3">
      <c r="A472" t="s">
        <v>1087</v>
      </c>
      <c r="B472">
        <v>3307</v>
      </c>
      <c r="C472">
        <v>45493</v>
      </c>
      <c r="D472">
        <v>3308</v>
      </c>
      <c r="E472">
        <v>3.08</v>
      </c>
      <c r="F472">
        <v>4767.68</v>
      </c>
      <c r="G472" t="s">
        <v>2626</v>
      </c>
      <c r="H472" t="s">
        <v>2626</v>
      </c>
      <c r="I472">
        <v>2</v>
      </c>
      <c r="J472" t="s">
        <v>2628</v>
      </c>
    </row>
    <row r="473" spans="1:10" x14ac:dyDescent="0.3">
      <c r="A473" t="s">
        <v>1088</v>
      </c>
      <c r="B473">
        <v>33179</v>
      </c>
      <c r="C473">
        <v>21176</v>
      </c>
      <c r="D473">
        <v>32032</v>
      </c>
      <c r="E473">
        <v>1.36</v>
      </c>
      <c r="F473">
        <v>3341.32</v>
      </c>
      <c r="G473" t="s">
        <v>2626</v>
      </c>
      <c r="H473" t="s">
        <v>2626</v>
      </c>
      <c r="I473">
        <v>0</v>
      </c>
      <c r="J473" t="s">
        <v>2628</v>
      </c>
    </row>
    <row r="474" spans="1:10" x14ac:dyDescent="0.3">
      <c r="A474" t="s">
        <v>1089</v>
      </c>
      <c r="B474">
        <v>23424</v>
      </c>
      <c r="C474">
        <v>27044</v>
      </c>
      <c r="D474">
        <v>22411</v>
      </c>
      <c r="E474">
        <v>8.6199999999999992</v>
      </c>
      <c r="F474">
        <v>1498.39</v>
      </c>
      <c r="G474" t="s">
        <v>2626</v>
      </c>
      <c r="H474" t="s">
        <v>2626</v>
      </c>
      <c r="I474">
        <v>0</v>
      </c>
      <c r="J474" t="s">
        <v>2629</v>
      </c>
    </row>
    <row r="475" spans="1:10" x14ac:dyDescent="0.3">
      <c r="A475" t="s">
        <v>1090</v>
      </c>
      <c r="B475">
        <v>24339</v>
      </c>
      <c r="C475">
        <v>44891</v>
      </c>
      <c r="D475">
        <v>23108</v>
      </c>
      <c r="E475">
        <v>43.15</v>
      </c>
      <c r="F475">
        <v>4248.38</v>
      </c>
      <c r="G475" t="s">
        <v>2626</v>
      </c>
      <c r="H475" t="s">
        <v>2627</v>
      </c>
      <c r="I475">
        <v>2</v>
      </c>
      <c r="J475" t="s">
        <v>2628</v>
      </c>
    </row>
    <row r="476" spans="1:10" x14ac:dyDescent="0.3">
      <c r="A476" t="s">
        <v>1091</v>
      </c>
      <c r="B476">
        <v>50293</v>
      </c>
      <c r="C476">
        <v>47305</v>
      </c>
      <c r="D476">
        <v>48692</v>
      </c>
      <c r="E476">
        <v>32.229999999999997</v>
      </c>
      <c r="F476">
        <v>1039.3</v>
      </c>
      <c r="G476" t="s">
        <v>2626</v>
      </c>
      <c r="H476" t="s">
        <v>2626</v>
      </c>
      <c r="I476">
        <v>2</v>
      </c>
      <c r="J476" t="s">
        <v>2628</v>
      </c>
    </row>
    <row r="477" spans="1:10" x14ac:dyDescent="0.3">
      <c r="A477" t="s">
        <v>1092</v>
      </c>
      <c r="B477">
        <v>30247</v>
      </c>
      <c r="C477">
        <v>11787</v>
      </c>
      <c r="D477">
        <v>29684</v>
      </c>
      <c r="E477">
        <v>15.18</v>
      </c>
      <c r="F477">
        <v>141.57</v>
      </c>
      <c r="G477" t="s">
        <v>2626</v>
      </c>
      <c r="H477" t="s">
        <v>2626</v>
      </c>
      <c r="I477">
        <v>2</v>
      </c>
      <c r="J477" t="s">
        <v>2628</v>
      </c>
    </row>
    <row r="478" spans="1:10" x14ac:dyDescent="0.3">
      <c r="A478" t="s">
        <v>1093</v>
      </c>
      <c r="B478">
        <v>38081</v>
      </c>
      <c r="C478">
        <v>38942</v>
      </c>
      <c r="D478">
        <v>37260</v>
      </c>
      <c r="E478">
        <v>6.11</v>
      </c>
      <c r="F478">
        <v>1563.83</v>
      </c>
      <c r="G478" t="s">
        <v>2626</v>
      </c>
      <c r="H478" t="s">
        <v>2626</v>
      </c>
      <c r="I478">
        <v>1</v>
      </c>
      <c r="J478" t="s">
        <v>2628</v>
      </c>
    </row>
    <row r="479" spans="1:10" x14ac:dyDescent="0.3">
      <c r="A479" t="s">
        <v>1094</v>
      </c>
      <c r="B479">
        <v>5211</v>
      </c>
      <c r="C479">
        <v>40214</v>
      </c>
      <c r="D479">
        <v>3971</v>
      </c>
      <c r="E479">
        <v>32.61</v>
      </c>
      <c r="F479">
        <v>2241.58</v>
      </c>
      <c r="G479" t="s">
        <v>2626</v>
      </c>
      <c r="H479" t="s">
        <v>2626</v>
      </c>
      <c r="I479">
        <v>0</v>
      </c>
      <c r="J479" t="s">
        <v>2628</v>
      </c>
    </row>
    <row r="480" spans="1:10" x14ac:dyDescent="0.3">
      <c r="A480" t="s">
        <v>1095</v>
      </c>
      <c r="B480">
        <v>19528</v>
      </c>
      <c r="C480">
        <v>9069</v>
      </c>
      <c r="D480">
        <v>19833</v>
      </c>
      <c r="E480">
        <v>26.45</v>
      </c>
      <c r="F480">
        <v>2550.4899999999998</v>
      </c>
      <c r="G480" t="s">
        <v>2626</v>
      </c>
      <c r="H480" t="s">
        <v>2626</v>
      </c>
      <c r="I480">
        <v>2</v>
      </c>
      <c r="J480" t="s">
        <v>2629</v>
      </c>
    </row>
    <row r="481" spans="1:10" x14ac:dyDescent="0.3">
      <c r="A481" t="s">
        <v>1096</v>
      </c>
      <c r="B481">
        <v>19028</v>
      </c>
      <c r="C481">
        <v>33548</v>
      </c>
      <c r="D481">
        <v>18925</v>
      </c>
      <c r="E481">
        <v>47.61</v>
      </c>
      <c r="F481">
        <v>247.84</v>
      </c>
      <c r="G481" t="s">
        <v>2626</v>
      </c>
      <c r="H481" t="s">
        <v>2626</v>
      </c>
      <c r="I481">
        <v>0</v>
      </c>
      <c r="J481" t="s">
        <v>2628</v>
      </c>
    </row>
    <row r="482" spans="1:10" x14ac:dyDescent="0.3">
      <c r="A482" t="s">
        <v>1097</v>
      </c>
      <c r="B482">
        <v>47210</v>
      </c>
      <c r="C482">
        <v>21097</v>
      </c>
      <c r="D482">
        <v>46207</v>
      </c>
      <c r="E482">
        <v>48.95</v>
      </c>
      <c r="F482">
        <v>1324.43</v>
      </c>
      <c r="G482" t="s">
        <v>2626</v>
      </c>
      <c r="H482" t="s">
        <v>2626</v>
      </c>
      <c r="I482">
        <v>0</v>
      </c>
      <c r="J482" t="s">
        <v>2628</v>
      </c>
    </row>
    <row r="483" spans="1:10" x14ac:dyDescent="0.3">
      <c r="A483" t="s">
        <v>1098</v>
      </c>
      <c r="B483">
        <v>37572</v>
      </c>
      <c r="C483">
        <v>45172</v>
      </c>
      <c r="D483">
        <v>35946</v>
      </c>
      <c r="E483">
        <v>17.239999999999998</v>
      </c>
      <c r="F483">
        <v>3238.53</v>
      </c>
      <c r="G483" t="s">
        <v>2626</v>
      </c>
      <c r="H483" t="s">
        <v>2626</v>
      </c>
      <c r="I483">
        <v>2</v>
      </c>
      <c r="J483" t="s">
        <v>2628</v>
      </c>
    </row>
    <row r="484" spans="1:10" x14ac:dyDescent="0.3">
      <c r="A484" t="s">
        <v>1099</v>
      </c>
      <c r="B484">
        <v>33661</v>
      </c>
      <c r="C484">
        <v>45799</v>
      </c>
      <c r="D484">
        <v>33060</v>
      </c>
      <c r="E484">
        <v>38.49</v>
      </c>
      <c r="F484">
        <v>2621.2600000000002</v>
      </c>
      <c r="G484" t="s">
        <v>2626</v>
      </c>
      <c r="H484" t="s">
        <v>2626</v>
      </c>
      <c r="I484">
        <v>2</v>
      </c>
      <c r="J484" t="s">
        <v>2630</v>
      </c>
    </row>
    <row r="485" spans="1:10" x14ac:dyDescent="0.3">
      <c r="A485" t="s">
        <v>1100</v>
      </c>
      <c r="B485">
        <v>14425</v>
      </c>
      <c r="C485">
        <v>13819</v>
      </c>
      <c r="D485">
        <v>13194</v>
      </c>
      <c r="E485">
        <v>44.94</v>
      </c>
      <c r="F485">
        <v>637.66999999999996</v>
      </c>
      <c r="G485" t="s">
        <v>2626</v>
      </c>
      <c r="H485" t="s">
        <v>2626</v>
      </c>
      <c r="I485">
        <v>1</v>
      </c>
      <c r="J485" t="s">
        <v>2628</v>
      </c>
    </row>
    <row r="486" spans="1:10" x14ac:dyDescent="0.3">
      <c r="A486" t="s">
        <v>1101</v>
      </c>
      <c r="B486">
        <v>30325</v>
      </c>
      <c r="C486">
        <v>11935</v>
      </c>
      <c r="D486">
        <v>29852</v>
      </c>
      <c r="E486">
        <v>9.5500000000000007</v>
      </c>
      <c r="F486">
        <v>4354.68</v>
      </c>
      <c r="G486" t="s">
        <v>2626</v>
      </c>
      <c r="H486" t="s">
        <v>2626</v>
      </c>
      <c r="I486">
        <v>0</v>
      </c>
      <c r="J486" t="s">
        <v>2630</v>
      </c>
    </row>
    <row r="487" spans="1:10" x14ac:dyDescent="0.3">
      <c r="A487" t="s">
        <v>1102</v>
      </c>
      <c r="B487">
        <v>47535</v>
      </c>
      <c r="C487">
        <v>35179</v>
      </c>
      <c r="D487">
        <v>47539</v>
      </c>
      <c r="E487">
        <v>36.56</v>
      </c>
      <c r="F487">
        <v>4346.3999999999996</v>
      </c>
      <c r="G487" t="s">
        <v>2626</v>
      </c>
      <c r="H487" t="s">
        <v>2626</v>
      </c>
      <c r="I487">
        <v>2</v>
      </c>
      <c r="J487" t="s">
        <v>2628</v>
      </c>
    </row>
    <row r="488" spans="1:10" x14ac:dyDescent="0.3">
      <c r="A488" t="s">
        <v>1103</v>
      </c>
      <c r="B488">
        <v>24377</v>
      </c>
      <c r="C488">
        <v>45426</v>
      </c>
      <c r="D488">
        <v>22106</v>
      </c>
      <c r="E488">
        <v>38.11</v>
      </c>
      <c r="F488">
        <v>4253.57</v>
      </c>
      <c r="G488" t="s">
        <v>2626</v>
      </c>
      <c r="H488" t="s">
        <v>2626</v>
      </c>
      <c r="I488">
        <v>1</v>
      </c>
      <c r="J488" t="s">
        <v>2628</v>
      </c>
    </row>
    <row r="489" spans="1:10" x14ac:dyDescent="0.3">
      <c r="A489" t="s">
        <v>1104</v>
      </c>
      <c r="B489">
        <v>4160</v>
      </c>
      <c r="C489">
        <v>7112</v>
      </c>
      <c r="D489">
        <v>3187</v>
      </c>
      <c r="E489">
        <v>41.03</v>
      </c>
      <c r="F489">
        <v>237.63</v>
      </c>
      <c r="G489" t="s">
        <v>2626</v>
      </c>
      <c r="H489" t="s">
        <v>2626</v>
      </c>
      <c r="I489">
        <v>1</v>
      </c>
      <c r="J489" t="s">
        <v>2629</v>
      </c>
    </row>
    <row r="490" spans="1:10" x14ac:dyDescent="0.3">
      <c r="A490" t="s">
        <v>1105</v>
      </c>
      <c r="B490">
        <v>17230</v>
      </c>
      <c r="C490">
        <v>15775</v>
      </c>
      <c r="D490">
        <v>15361</v>
      </c>
      <c r="E490">
        <v>17.84</v>
      </c>
      <c r="F490">
        <v>1446.31</v>
      </c>
      <c r="G490" t="s">
        <v>2626</v>
      </c>
      <c r="H490" t="s">
        <v>2626</v>
      </c>
      <c r="I490">
        <v>0</v>
      </c>
      <c r="J490" t="s">
        <v>2628</v>
      </c>
    </row>
    <row r="491" spans="1:10" x14ac:dyDescent="0.3">
      <c r="A491" t="s">
        <v>1106</v>
      </c>
      <c r="B491">
        <v>17809</v>
      </c>
      <c r="C491">
        <v>6779</v>
      </c>
      <c r="D491">
        <v>16133</v>
      </c>
      <c r="E491">
        <v>24.99</v>
      </c>
      <c r="F491">
        <v>3548.03</v>
      </c>
      <c r="G491" t="s">
        <v>2626</v>
      </c>
      <c r="H491" t="s">
        <v>2626</v>
      </c>
      <c r="I491">
        <v>1</v>
      </c>
      <c r="J491" t="s">
        <v>2628</v>
      </c>
    </row>
    <row r="492" spans="1:10" x14ac:dyDescent="0.3">
      <c r="A492" t="s">
        <v>1107</v>
      </c>
      <c r="B492">
        <v>25601</v>
      </c>
      <c r="C492">
        <v>17571</v>
      </c>
      <c r="D492">
        <v>24067</v>
      </c>
      <c r="E492">
        <v>24.59</v>
      </c>
      <c r="F492">
        <v>2304.38</v>
      </c>
      <c r="G492" t="s">
        <v>2626</v>
      </c>
      <c r="H492" t="s">
        <v>2626</v>
      </c>
      <c r="I492">
        <v>2</v>
      </c>
      <c r="J492" t="s">
        <v>2628</v>
      </c>
    </row>
    <row r="493" spans="1:10" x14ac:dyDescent="0.3">
      <c r="A493" t="s">
        <v>1108</v>
      </c>
      <c r="B493">
        <v>5494</v>
      </c>
      <c r="C493">
        <v>27120</v>
      </c>
      <c r="D493">
        <v>4154</v>
      </c>
      <c r="E493">
        <v>19.45</v>
      </c>
      <c r="F493">
        <v>2669.53</v>
      </c>
      <c r="G493" t="s">
        <v>2626</v>
      </c>
      <c r="H493" t="s">
        <v>2626</v>
      </c>
      <c r="I493">
        <v>0</v>
      </c>
      <c r="J493" t="s">
        <v>2628</v>
      </c>
    </row>
    <row r="494" spans="1:10" x14ac:dyDescent="0.3">
      <c r="A494" t="s">
        <v>1109</v>
      </c>
      <c r="B494">
        <v>19728</v>
      </c>
      <c r="C494">
        <v>37120</v>
      </c>
      <c r="D494">
        <v>19030</v>
      </c>
      <c r="E494">
        <v>48.85</v>
      </c>
      <c r="F494">
        <v>143.88</v>
      </c>
      <c r="G494" t="s">
        <v>2626</v>
      </c>
      <c r="H494" t="s">
        <v>2626</v>
      </c>
      <c r="I494">
        <v>1</v>
      </c>
      <c r="J494" t="s">
        <v>2628</v>
      </c>
    </row>
    <row r="495" spans="1:10" x14ac:dyDescent="0.3">
      <c r="A495" t="s">
        <v>1110</v>
      </c>
      <c r="B495">
        <v>43298</v>
      </c>
      <c r="C495">
        <v>6523</v>
      </c>
      <c r="D495">
        <v>40947</v>
      </c>
      <c r="E495">
        <v>36.15</v>
      </c>
      <c r="F495">
        <v>427.58</v>
      </c>
      <c r="G495" t="s">
        <v>2626</v>
      </c>
      <c r="H495" t="s">
        <v>2626</v>
      </c>
      <c r="I495">
        <v>2</v>
      </c>
      <c r="J495" t="s">
        <v>2628</v>
      </c>
    </row>
    <row r="496" spans="1:10" x14ac:dyDescent="0.3">
      <c r="A496" t="s">
        <v>1111</v>
      </c>
      <c r="B496">
        <v>30312</v>
      </c>
      <c r="C496">
        <v>38706</v>
      </c>
      <c r="D496">
        <v>29372</v>
      </c>
      <c r="E496">
        <v>37.97</v>
      </c>
      <c r="F496">
        <v>774.08</v>
      </c>
      <c r="G496" t="s">
        <v>2626</v>
      </c>
      <c r="H496" t="s">
        <v>2626</v>
      </c>
      <c r="I496">
        <v>0</v>
      </c>
      <c r="J496" t="s">
        <v>2628</v>
      </c>
    </row>
    <row r="497" spans="1:10" x14ac:dyDescent="0.3">
      <c r="A497" t="s">
        <v>1112</v>
      </c>
      <c r="B497">
        <v>39559</v>
      </c>
      <c r="C497">
        <v>13537</v>
      </c>
      <c r="D497">
        <v>38850</v>
      </c>
      <c r="E497">
        <v>12.07</v>
      </c>
      <c r="F497">
        <v>4959.75</v>
      </c>
      <c r="G497" t="s">
        <v>2627</v>
      </c>
      <c r="H497" t="s">
        <v>2626</v>
      </c>
      <c r="I497">
        <v>1</v>
      </c>
      <c r="J497" t="s">
        <v>2628</v>
      </c>
    </row>
    <row r="498" spans="1:10" x14ac:dyDescent="0.3">
      <c r="A498" t="s">
        <v>1113</v>
      </c>
      <c r="B498">
        <v>38685</v>
      </c>
      <c r="C498">
        <v>6176</v>
      </c>
      <c r="D498">
        <v>38845</v>
      </c>
      <c r="E498">
        <v>18.3</v>
      </c>
      <c r="F498">
        <v>4730.58</v>
      </c>
      <c r="G498" t="s">
        <v>2627</v>
      </c>
      <c r="H498" t="s">
        <v>2627</v>
      </c>
      <c r="I498">
        <v>0</v>
      </c>
      <c r="J498" t="s">
        <v>2628</v>
      </c>
    </row>
    <row r="499" spans="1:10" x14ac:dyDescent="0.3">
      <c r="A499" t="s">
        <v>1114</v>
      </c>
      <c r="B499">
        <v>27418</v>
      </c>
      <c r="C499">
        <v>34557</v>
      </c>
      <c r="D499">
        <v>25366</v>
      </c>
      <c r="E499">
        <v>28.2</v>
      </c>
      <c r="F499">
        <v>1745.45</v>
      </c>
      <c r="G499" t="s">
        <v>2626</v>
      </c>
      <c r="H499" t="s">
        <v>2626</v>
      </c>
      <c r="I499">
        <v>1</v>
      </c>
      <c r="J499" t="s">
        <v>2628</v>
      </c>
    </row>
    <row r="500" spans="1:10" x14ac:dyDescent="0.3">
      <c r="A500" t="s">
        <v>1115</v>
      </c>
      <c r="B500">
        <v>40507</v>
      </c>
      <c r="C500">
        <v>47659</v>
      </c>
      <c r="D500">
        <v>39799</v>
      </c>
      <c r="E500">
        <v>41.76</v>
      </c>
      <c r="F500">
        <v>2141.7399999999998</v>
      </c>
      <c r="G500" t="s">
        <v>2626</v>
      </c>
      <c r="H500" t="s">
        <v>2626</v>
      </c>
      <c r="I500">
        <v>0</v>
      </c>
      <c r="J500" t="s">
        <v>2628</v>
      </c>
    </row>
    <row r="501" spans="1:10" x14ac:dyDescent="0.3">
      <c r="A501" t="s">
        <v>1116</v>
      </c>
      <c r="B501">
        <v>41921</v>
      </c>
      <c r="C501">
        <v>37777</v>
      </c>
      <c r="D501">
        <v>40428</v>
      </c>
      <c r="E501">
        <v>9.0399999999999991</v>
      </c>
      <c r="F501">
        <v>3946.83</v>
      </c>
      <c r="G501" t="s">
        <v>2626</v>
      </c>
      <c r="H501" t="s">
        <v>2626</v>
      </c>
      <c r="I501">
        <v>1</v>
      </c>
      <c r="J501" t="s">
        <v>2628</v>
      </c>
    </row>
    <row r="502" spans="1:10" x14ac:dyDescent="0.3">
      <c r="A502" t="s">
        <v>1117</v>
      </c>
      <c r="B502">
        <v>16260</v>
      </c>
      <c r="C502">
        <v>4841</v>
      </c>
      <c r="D502">
        <v>15551</v>
      </c>
      <c r="E502">
        <v>35.44</v>
      </c>
      <c r="F502">
        <v>2975.31</v>
      </c>
      <c r="G502" t="s">
        <v>2626</v>
      </c>
      <c r="H502" t="s">
        <v>2626</v>
      </c>
      <c r="I502">
        <v>1</v>
      </c>
      <c r="J502" t="s">
        <v>2630</v>
      </c>
    </row>
    <row r="503" spans="1:10" x14ac:dyDescent="0.3">
      <c r="A503" t="s">
        <v>1118</v>
      </c>
      <c r="B503">
        <v>6281</v>
      </c>
      <c r="C503">
        <v>38015</v>
      </c>
      <c r="D503">
        <v>6490</v>
      </c>
      <c r="E503">
        <v>10.48</v>
      </c>
      <c r="F503">
        <v>596.79</v>
      </c>
      <c r="G503" t="s">
        <v>2626</v>
      </c>
      <c r="H503" t="s">
        <v>2626</v>
      </c>
      <c r="I503">
        <v>0</v>
      </c>
      <c r="J503" t="s">
        <v>2629</v>
      </c>
    </row>
    <row r="504" spans="1:10" x14ac:dyDescent="0.3">
      <c r="A504" t="s">
        <v>1119</v>
      </c>
      <c r="B504">
        <v>42554</v>
      </c>
      <c r="C504">
        <v>46339</v>
      </c>
      <c r="D504">
        <v>42307</v>
      </c>
      <c r="E504">
        <v>35.82</v>
      </c>
      <c r="F504">
        <v>2463.8000000000002</v>
      </c>
      <c r="G504" t="s">
        <v>2626</v>
      </c>
      <c r="H504" t="s">
        <v>2626</v>
      </c>
      <c r="I504">
        <v>2</v>
      </c>
      <c r="J504" t="s">
        <v>2629</v>
      </c>
    </row>
    <row r="505" spans="1:10" x14ac:dyDescent="0.3">
      <c r="A505" t="s">
        <v>1120</v>
      </c>
      <c r="B505">
        <v>37735</v>
      </c>
      <c r="C505">
        <v>19933</v>
      </c>
      <c r="D505">
        <v>35850</v>
      </c>
      <c r="E505">
        <v>0.47</v>
      </c>
      <c r="F505">
        <v>1021.29</v>
      </c>
      <c r="G505" t="s">
        <v>2626</v>
      </c>
      <c r="H505" t="s">
        <v>2626</v>
      </c>
      <c r="I505">
        <v>1</v>
      </c>
      <c r="J505" t="s">
        <v>2628</v>
      </c>
    </row>
    <row r="506" spans="1:10" x14ac:dyDescent="0.3">
      <c r="A506" t="s">
        <v>1121</v>
      </c>
      <c r="B506">
        <v>41687</v>
      </c>
      <c r="C506">
        <v>6670</v>
      </c>
      <c r="D506">
        <v>40990</v>
      </c>
      <c r="E506">
        <v>31.51</v>
      </c>
      <c r="F506">
        <v>863.64</v>
      </c>
      <c r="G506" t="s">
        <v>2626</v>
      </c>
      <c r="H506" t="s">
        <v>2627</v>
      </c>
      <c r="I506">
        <v>1</v>
      </c>
      <c r="J506" t="s">
        <v>2628</v>
      </c>
    </row>
    <row r="507" spans="1:10" x14ac:dyDescent="0.3">
      <c r="A507" t="s">
        <v>1122</v>
      </c>
      <c r="B507">
        <v>25583</v>
      </c>
      <c r="C507">
        <v>10324</v>
      </c>
      <c r="D507">
        <v>25542</v>
      </c>
      <c r="E507">
        <v>31.9</v>
      </c>
      <c r="F507">
        <v>3851.09</v>
      </c>
      <c r="G507" t="s">
        <v>2626</v>
      </c>
      <c r="H507" t="s">
        <v>2626</v>
      </c>
      <c r="I507">
        <v>0</v>
      </c>
      <c r="J507" t="s">
        <v>2629</v>
      </c>
    </row>
    <row r="508" spans="1:10" x14ac:dyDescent="0.3">
      <c r="A508" t="s">
        <v>1123</v>
      </c>
      <c r="B508">
        <v>48845</v>
      </c>
      <c r="C508">
        <v>39206</v>
      </c>
      <c r="D508">
        <v>48767</v>
      </c>
      <c r="E508">
        <v>3.51</v>
      </c>
      <c r="F508">
        <v>4282.7700000000004</v>
      </c>
      <c r="G508" t="s">
        <v>2626</v>
      </c>
      <c r="H508" t="s">
        <v>2626</v>
      </c>
      <c r="I508">
        <v>1</v>
      </c>
      <c r="J508" t="s">
        <v>2628</v>
      </c>
    </row>
    <row r="509" spans="1:10" x14ac:dyDescent="0.3">
      <c r="A509" t="s">
        <v>1124</v>
      </c>
      <c r="B509">
        <v>32016</v>
      </c>
      <c r="C509">
        <v>16286</v>
      </c>
      <c r="D509">
        <v>30293</v>
      </c>
      <c r="E509">
        <v>20.329999999999998</v>
      </c>
      <c r="F509">
        <v>4602.7700000000004</v>
      </c>
      <c r="G509" t="s">
        <v>2626</v>
      </c>
      <c r="H509" t="s">
        <v>2626</v>
      </c>
      <c r="I509">
        <v>2</v>
      </c>
      <c r="J509" t="s">
        <v>2628</v>
      </c>
    </row>
    <row r="510" spans="1:10" x14ac:dyDescent="0.3">
      <c r="A510" t="s">
        <v>1125</v>
      </c>
      <c r="B510">
        <v>23890</v>
      </c>
      <c r="C510">
        <v>46333</v>
      </c>
      <c r="D510">
        <v>21889</v>
      </c>
      <c r="E510">
        <v>10.15</v>
      </c>
      <c r="F510">
        <v>3157.49</v>
      </c>
      <c r="G510" t="s">
        <v>2626</v>
      </c>
      <c r="H510" t="s">
        <v>2626</v>
      </c>
      <c r="I510">
        <v>1</v>
      </c>
      <c r="J510" t="s">
        <v>2629</v>
      </c>
    </row>
    <row r="511" spans="1:10" x14ac:dyDescent="0.3">
      <c r="A511" t="s">
        <v>1126</v>
      </c>
      <c r="B511">
        <v>40706</v>
      </c>
      <c r="C511">
        <v>39881</v>
      </c>
      <c r="D511">
        <v>39062</v>
      </c>
      <c r="E511">
        <v>27.94</v>
      </c>
      <c r="F511">
        <v>1130.07</v>
      </c>
      <c r="G511" t="s">
        <v>2626</v>
      </c>
      <c r="H511" t="s">
        <v>2626</v>
      </c>
      <c r="I511">
        <v>2</v>
      </c>
      <c r="J511" t="s">
        <v>2628</v>
      </c>
    </row>
    <row r="512" spans="1:10" x14ac:dyDescent="0.3">
      <c r="A512" t="s">
        <v>1127</v>
      </c>
      <c r="B512">
        <v>38385</v>
      </c>
      <c r="C512">
        <v>49585</v>
      </c>
      <c r="D512">
        <v>36199</v>
      </c>
      <c r="E512">
        <v>29.73</v>
      </c>
      <c r="F512">
        <v>4252.8</v>
      </c>
      <c r="G512" t="s">
        <v>2626</v>
      </c>
      <c r="H512" t="s">
        <v>2626</v>
      </c>
      <c r="I512">
        <v>1</v>
      </c>
      <c r="J512" t="s">
        <v>2628</v>
      </c>
    </row>
    <row r="513" spans="1:10" x14ac:dyDescent="0.3">
      <c r="A513" t="s">
        <v>1128</v>
      </c>
      <c r="B513">
        <v>18937</v>
      </c>
      <c r="C513">
        <v>6553</v>
      </c>
      <c r="D513">
        <v>17005</v>
      </c>
      <c r="E513">
        <v>2.86</v>
      </c>
      <c r="F513">
        <v>1002.74</v>
      </c>
      <c r="G513" t="s">
        <v>2626</v>
      </c>
      <c r="H513" t="s">
        <v>2626</v>
      </c>
      <c r="I513">
        <v>0</v>
      </c>
      <c r="J513" t="s">
        <v>2628</v>
      </c>
    </row>
    <row r="514" spans="1:10" x14ac:dyDescent="0.3">
      <c r="A514" t="s">
        <v>1129</v>
      </c>
      <c r="B514">
        <v>30129</v>
      </c>
      <c r="C514">
        <v>48898</v>
      </c>
      <c r="D514">
        <v>29637</v>
      </c>
      <c r="E514">
        <v>21.73</v>
      </c>
      <c r="F514">
        <v>533.91999999999996</v>
      </c>
      <c r="G514" t="s">
        <v>2626</v>
      </c>
      <c r="H514" t="s">
        <v>2626</v>
      </c>
      <c r="I514">
        <v>1</v>
      </c>
      <c r="J514" t="s">
        <v>2628</v>
      </c>
    </row>
    <row r="515" spans="1:10" x14ac:dyDescent="0.3">
      <c r="A515" t="s">
        <v>1130</v>
      </c>
      <c r="B515">
        <v>43348</v>
      </c>
      <c r="C515">
        <v>49008</v>
      </c>
      <c r="D515">
        <v>42124</v>
      </c>
      <c r="E515">
        <v>33.74</v>
      </c>
      <c r="F515">
        <v>2752.18</v>
      </c>
      <c r="G515" t="s">
        <v>2626</v>
      </c>
      <c r="H515" t="s">
        <v>2626</v>
      </c>
      <c r="I515">
        <v>1</v>
      </c>
      <c r="J515" t="s">
        <v>2628</v>
      </c>
    </row>
    <row r="516" spans="1:10" x14ac:dyDescent="0.3">
      <c r="A516" t="s">
        <v>1131</v>
      </c>
      <c r="B516">
        <v>38842</v>
      </c>
      <c r="C516">
        <v>37278</v>
      </c>
      <c r="D516">
        <v>36687</v>
      </c>
      <c r="E516">
        <v>31.31</v>
      </c>
      <c r="F516">
        <v>2744.89</v>
      </c>
      <c r="G516" t="s">
        <v>2626</v>
      </c>
      <c r="H516" t="s">
        <v>2626</v>
      </c>
      <c r="I516">
        <v>1</v>
      </c>
      <c r="J516" t="s">
        <v>2628</v>
      </c>
    </row>
    <row r="517" spans="1:10" x14ac:dyDescent="0.3">
      <c r="A517" t="s">
        <v>1132</v>
      </c>
      <c r="B517">
        <v>42202</v>
      </c>
      <c r="C517">
        <v>13474</v>
      </c>
      <c r="D517">
        <v>41215</v>
      </c>
      <c r="E517">
        <v>42.59</v>
      </c>
      <c r="F517">
        <v>336.52</v>
      </c>
      <c r="G517" t="s">
        <v>2626</v>
      </c>
      <c r="H517" t="s">
        <v>2626</v>
      </c>
      <c r="I517">
        <v>0</v>
      </c>
      <c r="J517" t="s">
        <v>2628</v>
      </c>
    </row>
    <row r="518" spans="1:10" x14ac:dyDescent="0.3">
      <c r="A518" t="s">
        <v>1133</v>
      </c>
      <c r="B518">
        <v>3975</v>
      </c>
      <c r="C518">
        <v>38728</v>
      </c>
      <c r="D518">
        <v>3060</v>
      </c>
      <c r="E518">
        <v>1.89</v>
      </c>
      <c r="F518">
        <v>1503.9</v>
      </c>
      <c r="G518" t="s">
        <v>2627</v>
      </c>
      <c r="H518" t="s">
        <v>2626</v>
      </c>
      <c r="I518">
        <v>0</v>
      </c>
      <c r="J518" t="s">
        <v>2628</v>
      </c>
    </row>
    <row r="519" spans="1:10" x14ac:dyDescent="0.3">
      <c r="A519" t="s">
        <v>1134</v>
      </c>
      <c r="B519">
        <v>2348</v>
      </c>
      <c r="C519">
        <v>34112</v>
      </c>
      <c r="D519">
        <v>2212</v>
      </c>
      <c r="E519">
        <v>22.24</v>
      </c>
      <c r="F519">
        <v>2517.33</v>
      </c>
      <c r="G519" t="s">
        <v>2626</v>
      </c>
      <c r="H519" t="s">
        <v>2626</v>
      </c>
      <c r="I519">
        <v>2</v>
      </c>
      <c r="J519" t="s">
        <v>2628</v>
      </c>
    </row>
    <row r="520" spans="1:10" x14ac:dyDescent="0.3">
      <c r="A520" t="s">
        <v>1135</v>
      </c>
      <c r="B520">
        <v>4059</v>
      </c>
      <c r="C520">
        <v>47605</v>
      </c>
      <c r="D520">
        <v>3438</v>
      </c>
      <c r="E520">
        <v>25.63</v>
      </c>
      <c r="F520">
        <v>3430.01</v>
      </c>
      <c r="G520" t="s">
        <v>2626</v>
      </c>
      <c r="H520" t="s">
        <v>2626</v>
      </c>
      <c r="I520">
        <v>1</v>
      </c>
      <c r="J520" t="s">
        <v>2628</v>
      </c>
    </row>
    <row r="521" spans="1:10" x14ac:dyDescent="0.3">
      <c r="A521" t="s">
        <v>1136</v>
      </c>
      <c r="B521">
        <v>15063</v>
      </c>
      <c r="C521">
        <v>14207</v>
      </c>
      <c r="D521">
        <v>13957</v>
      </c>
      <c r="E521">
        <v>15.06</v>
      </c>
      <c r="F521">
        <v>3567.59</v>
      </c>
      <c r="G521" t="s">
        <v>2626</v>
      </c>
      <c r="H521" t="s">
        <v>2627</v>
      </c>
      <c r="I521">
        <v>1</v>
      </c>
      <c r="J521" t="s">
        <v>2628</v>
      </c>
    </row>
    <row r="522" spans="1:10" x14ac:dyDescent="0.3">
      <c r="A522" t="s">
        <v>1137</v>
      </c>
      <c r="B522">
        <v>25817</v>
      </c>
      <c r="C522">
        <v>47491</v>
      </c>
      <c r="D522">
        <v>24858</v>
      </c>
      <c r="E522">
        <v>3.93</v>
      </c>
      <c r="F522">
        <v>2378.6</v>
      </c>
      <c r="G522" t="s">
        <v>2627</v>
      </c>
      <c r="H522" t="s">
        <v>2626</v>
      </c>
      <c r="I522">
        <v>1</v>
      </c>
      <c r="J522" t="s">
        <v>2628</v>
      </c>
    </row>
    <row r="523" spans="1:10" x14ac:dyDescent="0.3">
      <c r="A523" t="s">
        <v>1138</v>
      </c>
      <c r="B523">
        <v>27934</v>
      </c>
      <c r="C523">
        <v>22811</v>
      </c>
      <c r="D523">
        <v>26576</v>
      </c>
      <c r="E523">
        <v>41.64</v>
      </c>
      <c r="F523">
        <v>2879.81</v>
      </c>
      <c r="G523" t="s">
        <v>2626</v>
      </c>
      <c r="H523" t="s">
        <v>2626</v>
      </c>
      <c r="I523">
        <v>2</v>
      </c>
      <c r="J523" t="s">
        <v>2630</v>
      </c>
    </row>
    <row r="524" spans="1:10" x14ac:dyDescent="0.3">
      <c r="A524" t="s">
        <v>1139</v>
      </c>
      <c r="B524">
        <v>16897</v>
      </c>
      <c r="C524">
        <v>49897</v>
      </c>
      <c r="D524">
        <v>15666</v>
      </c>
      <c r="E524">
        <v>40.549999999999997</v>
      </c>
      <c r="F524">
        <v>1013.62</v>
      </c>
      <c r="G524" t="s">
        <v>2627</v>
      </c>
      <c r="H524" t="s">
        <v>2627</v>
      </c>
      <c r="I524">
        <v>1</v>
      </c>
      <c r="J524" t="s">
        <v>2628</v>
      </c>
    </row>
    <row r="525" spans="1:10" x14ac:dyDescent="0.3">
      <c r="A525" t="s">
        <v>1140</v>
      </c>
      <c r="B525">
        <v>34252</v>
      </c>
      <c r="C525">
        <v>26702</v>
      </c>
      <c r="D525">
        <v>32833</v>
      </c>
      <c r="E525">
        <v>35.18</v>
      </c>
      <c r="F525">
        <v>3371.73</v>
      </c>
      <c r="G525" t="s">
        <v>2626</v>
      </c>
      <c r="H525" t="s">
        <v>2627</v>
      </c>
      <c r="I525">
        <v>2</v>
      </c>
      <c r="J525" t="s">
        <v>2628</v>
      </c>
    </row>
    <row r="526" spans="1:10" x14ac:dyDescent="0.3">
      <c r="A526" t="s">
        <v>1141</v>
      </c>
      <c r="B526">
        <v>47692</v>
      </c>
      <c r="C526">
        <v>45649</v>
      </c>
      <c r="D526">
        <v>46940</v>
      </c>
      <c r="E526">
        <v>42.78</v>
      </c>
      <c r="F526">
        <v>4306.4399999999996</v>
      </c>
      <c r="G526" t="s">
        <v>2626</v>
      </c>
      <c r="H526" t="s">
        <v>2626</v>
      </c>
      <c r="I526">
        <v>2</v>
      </c>
      <c r="J526" t="s">
        <v>2628</v>
      </c>
    </row>
    <row r="527" spans="1:10" x14ac:dyDescent="0.3">
      <c r="A527" t="s">
        <v>1142</v>
      </c>
      <c r="B527">
        <v>4862</v>
      </c>
      <c r="C527">
        <v>20369</v>
      </c>
      <c r="D527">
        <v>3146</v>
      </c>
      <c r="E527">
        <v>30.53</v>
      </c>
      <c r="F527">
        <v>219.88</v>
      </c>
      <c r="G527" t="s">
        <v>2626</v>
      </c>
      <c r="H527" t="s">
        <v>2626</v>
      </c>
      <c r="I527">
        <v>0</v>
      </c>
      <c r="J527" t="s">
        <v>2628</v>
      </c>
    </row>
    <row r="528" spans="1:10" x14ac:dyDescent="0.3">
      <c r="A528" t="s">
        <v>1143</v>
      </c>
      <c r="B528">
        <v>18889</v>
      </c>
      <c r="C528">
        <v>22553</v>
      </c>
      <c r="D528">
        <v>17142</v>
      </c>
      <c r="E528">
        <v>28.52</v>
      </c>
      <c r="F528">
        <v>4561.6499999999996</v>
      </c>
      <c r="G528" t="s">
        <v>2626</v>
      </c>
      <c r="H528" t="s">
        <v>2626</v>
      </c>
      <c r="I528">
        <v>2</v>
      </c>
      <c r="J528" t="s">
        <v>2629</v>
      </c>
    </row>
    <row r="529" spans="1:10" x14ac:dyDescent="0.3">
      <c r="A529" t="s">
        <v>1144</v>
      </c>
      <c r="B529">
        <v>12217</v>
      </c>
      <c r="C529">
        <v>19908</v>
      </c>
      <c r="D529">
        <v>12293</v>
      </c>
      <c r="E529">
        <v>33.68</v>
      </c>
      <c r="F529">
        <v>3795.65</v>
      </c>
      <c r="G529" t="s">
        <v>2626</v>
      </c>
      <c r="H529" t="s">
        <v>2626</v>
      </c>
      <c r="I529">
        <v>2</v>
      </c>
      <c r="J529" t="s">
        <v>2629</v>
      </c>
    </row>
    <row r="530" spans="1:10" x14ac:dyDescent="0.3">
      <c r="A530" t="s">
        <v>1145</v>
      </c>
      <c r="B530">
        <v>28423</v>
      </c>
      <c r="C530">
        <v>5166</v>
      </c>
      <c r="D530">
        <v>28120</v>
      </c>
      <c r="E530">
        <v>17.100000000000001</v>
      </c>
      <c r="F530">
        <v>3945.69</v>
      </c>
      <c r="G530" t="s">
        <v>2626</v>
      </c>
      <c r="H530" t="s">
        <v>2626</v>
      </c>
      <c r="I530">
        <v>2</v>
      </c>
      <c r="J530" t="s">
        <v>2628</v>
      </c>
    </row>
    <row r="531" spans="1:10" x14ac:dyDescent="0.3">
      <c r="A531" t="s">
        <v>1146</v>
      </c>
      <c r="B531">
        <v>26303</v>
      </c>
      <c r="C531">
        <v>6674</v>
      </c>
      <c r="D531">
        <v>25172</v>
      </c>
      <c r="E531">
        <v>45.41</v>
      </c>
      <c r="F531">
        <v>4853.6099999999997</v>
      </c>
      <c r="G531" t="s">
        <v>2626</v>
      </c>
      <c r="H531" t="s">
        <v>2626</v>
      </c>
      <c r="I531">
        <v>2</v>
      </c>
      <c r="J531" t="s">
        <v>2629</v>
      </c>
    </row>
    <row r="532" spans="1:10" x14ac:dyDescent="0.3">
      <c r="A532" t="s">
        <v>1147</v>
      </c>
      <c r="B532">
        <v>25082</v>
      </c>
      <c r="C532">
        <v>8137</v>
      </c>
      <c r="D532">
        <v>23683</v>
      </c>
      <c r="E532">
        <v>49.75</v>
      </c>
      <c r="F532">
        <v>1097.18</v>
      </c>
      <c r="G532" t="s">
        <v>2626</v>
      </c>
      <c r="H532" t="s">
        <v>2626</v>
      </c>
      <c r="I532">
        <v>1</v>
      </c>
      <c r="J532" t="s">
        <v>2628</v>
      </c>
    </row>
    <row r="533" spans="1:10" x14ac:dyDescent="0.3">
      <c r="A533" t="s">
        <v>1148</v>
      </c>
      <c r="B533">
        <v>14769</v>
      </c>
      <c r="C533">
        <v>43363</v>
      </c>
      <c r="D533">
        <v>13848</v>
      </c>
      <c r="E533">
        <v>39.549999999999997</v>
      </c>
      <c r="F533">
        <v>4354.7</v>
      </c>
      <c r="G533" t="s">
        <v>2626</v>
      </c>
      <c r="H533" t="s">
        <v>2626</v>
      </c>
      <c r="I533">
        <v>0</v>
      </c>
      <c r="J533" t="s">
        <v>2629</v>
      </c>
    </row>
    <row r="534" spans="1:10" x14ac:dyDescent="0.3">
      <c r="A534" t="s">
        <v>1149</v>
      </c>
      <c r="B534">
        <v>9457</v>
      </c>
      <c r="C534">
        <v>41573</v>
      </c>
      <c r="D534">
        <v>8446</v>
      </c>
      <c r="E534">
        <v>3.16</v>
      </c>
      <c r="F534">
        <v>916.35</v>
      </c>
      <c r="G534" t="s">
        <v>2626</v>
      </c>
      <c r="H534" t="s">
        <v>2626</v>
      </c>
      <c r="I534">
        <v>1</v>
      </c>
      <c r="J534" t="s">
        <v>2628</v>
      </c>
    </row>
    <row r="535" spans="1:10" x14ac:dyDescent="0.3">
      <c r="A535" t="s">
        <v>1150</v>
      </c>
      <c r="B535">
        <v>46015</v>
      </c>
      <c r="C535">
        <v>21699</v>
      </c>
      <c r="D535">
        <v>45591</v>
      </c>
      <c r="E535">
        <v>1.08</v>
      </c>
      <c r="F535">
        <v>1269.3800000000001</v>
      </c>
      <c r="G535" t="s">
        <v>2626</v>
      </c>
      <c r="H535" t="s">
        <v>2626</v>
      </c>
      <c r="I535">
        <v>0</v>
      </c>
      <c r="J535" t="s">
        <v>2628</v>
      </c>
    </row>
    <row r="536" spans="1:10" x14ac:dyDescent="0.3">
      <c r="A536" t="s">
        <v>1151</v>
      </c>
      <c r="B536">
        <v>47388</v>
      </c>
      <c r="C536">
        <v>18919</v>
      </c>
      <c r="D536">
        <v>46473</v>
      </c>
      <c r="E536">
        <v>4.57</v>
      </c>
      <c r="F536">
        <v>2580.37</v>
      </c>
      <c r="G536" t="s">
        <v>2626</v>
      </c>
      <c r="H536" t="s">
        <v>2626</v>
      </c>
      <c r="I536">
        <v>0</v>
      </c>
      <c r="J536" t="s">
        <v>2630</v>
      </c>
    </row>
    <row r="537" spans="1:10" x14ac:dyDescent="0.3">
      <c r="A537" t="s">
        <v>1152</v>
      </c>
      <c r="B537">
        <v>34951</v>
      </c>
      <c r="C537">
        <v>30259</v>
      </c>
      <c r="D537">
        <v>34841</v>
      </c>
      <c r="E537">
        <v>10.47</v>
      </c>
      <c r="F537">
        <v>2359.38</v>
      </c>
      <c r="G537" t="s">
        <v>2626</v>
      </c>
      <c r="H537" t="s">
        <v>2626</v>
      </c>
      <c r="I537">
        <v>0</v>
      </c>
      <c r="J537" t="s">
        <v>2628</v>
      </c>
    </row>
    <row r="538" spans="1:10" x14ac:dyDescent="0.3">
      <c r="A538" t="s">
        <v>1153</v>
      </c>
      <c r="B538">
        <v>20672</v>
      </c>
      <c r="C538">
        <v>17811</v>
      </c>
      <c r="D538">
        <v>20052</v>
      </c>
      <c r="E538">
        <v>41.07</v>
      </c>
      <c r="F538">
        <v>2257.94</v>
      </c>
      <c r="G538" t="s">
        <v>2626</v>
      </c>
      <c r="H538" t="s">
        <v>2626</v>
      </c>
      <c r="I538">
        <v>0</v>
      </c>
      <c r="J538" t="s">
        <v>2629</v>
      </c>
    </row>
    <row r="539" spans="1:10" x14ac:dyDescent="0.3">
      <c r="A539" t="s">
        <v>1154</v>
      </c>
      <c r="B539">
        <v>33532</v>
      </c>
      <c r="C539">
        <v>26126</v>
      </c>
      <c r="D539">
        <v>31796</v>
      </c>
      <c r="E539">
        <v>18.68</v>
      </c>
      <c r="F539">
        <v>2573.71</v>
      </c>
      <c r="G539" t="s">
        <v>2626</v>
      </c>
      <c r="H539" t="s">
        <v>2626</v>
      </c>
      <c r="I539">
        <v>1</v>
      </c>
      <c r="J539" t="s">
        <v>2630</v>
      </c>
    </row>
    <row r="540" spans="1:10" x14ac:dyDescent="0.3">
      <c r="A540" t="s">
        <v>1155</v>
      </c>
      <c r="B540">
        <v>19626</v>
      </c>
      <c r="C540">
        <v>47396</v>
      </c>
      <c r="D540">
        <v>17528</v>
      </c>
      <c r="E540">
        <v>12.88</v>
      </c>
      <c r="F540">
        <v>4252.8</v>
      </c>
      <c r="G540" t="s">
        <v>2626</v>
      </c>
      <c r="H540" t="s">
        <v>2626</v>
      </c>
      <c r="I540">
        <v>1</v>
      </c>
      <c r="J540" t="s">
        <v>2628</v>
      </c>
    </row>
    <row r="541" spans="1:10" x14ac:dyDescent="0.3">
      <c r="A541" t="s">
        <v>1156</v>
      </c>
      <c r="B541">
        <v>46133</v>
      </c>
      <c r="C541">
        <v>9836</v>
      </c>
      <c r="D541">
        <v>45467</v>
      </c>
      <c r="E541">
        <v>24.49</v>
      </c>
      <c r="F541">
        <v>685.19</v>
      </c>
      <c r="G541" t="s">
        <v>2627</v>
      </c>
      <c r="H541" t="s">
        <v>2626</v>
      </c>
      <c r="I541">
        <v>2</v>
      </c>
      <c r="J541" t="s">
        <v>2628</v>
      </c>
    </row>
    <row r="542" spans="1:10" x14ac:dyDescent="0.3">
      <c r="A542" t="s">
        <v>1157</v>
      </c>
      <c r="B542">
        <v>38602</v>
      </c>
      <c r="C542">
        <v>11693</v>
      </c>
      <c r="D542">
        <v>38113</v>
      </c>
      <c r="E542">
        <v>42.74</v>
      </c>
      <c r="F542">
        <v>3977.58</v>
      </c>
      <c r="G542" t="s">
        <v>2627</v>
      </c>
      <c r="H542" t="s">
        <v>2626</v>
      </c>
      <c r="I542">
        <v>2</v>
      </c>
      <c r="J542" t="s">
        <v>2628</v>
      </c>
    </row>
    <row r="543" spans="1:10" x14ac:dyDescent="0.3">
      <c r="A543" t="s">
        <v>1158</v>
      </c>
      <c r="B543">
        <v>26502</v>
      </c>
      <c r="C543">
        <v>3685</v>
      </c>
      <c r="D543">
        <v>24730</v>
      </c>
      <c r="E543">
        <v>42.61</v>
      </c>
      <c r="F543">
        <v>4068.96</v>
      </c>
      <c r="G543" t="s">
        <v>2626</v>
      </c>
      <c r="H543" t="s">
        <v>2626</v>
      </c>
      <c r="I543">
        <v>2</v>
      </c>
      <c r="J543" t="s">
        <v>2628</v>
      </c>
    </row>
    <row r="544" spans="1:10" x14ac:dyDescent="0.3">
      <c r="A544" t="s">
        <v>1159</v>
      </c>
      <c r="B544">
        <v>27723</v>
      </c>
      <c r="C544">
        <v>45529</v>
      </c>
      <c r="D544">
        <v>25688</v>
      </c>
      <c r="E544">
        <v>15.47</v>
      </c>
      <c r="F544">
        <v>2487.35</v>
      </c>
      <c r="G544" t="s">
        <v>2626</v>
      </c>
      <c r="H544" t="s">
        <v>2626</v>
      </c>
      <c r="I544">
        <v>0</v>
      </c>
      <c r="J544" t="s">
        <v>2630</v>
      </c>
    </row>
    <row r="545" spans="1:10" x14ac:dyDescent="0.3">
      <c r="A545" t="s">
        <v>1160</v>
      </c>
      <c r="B545">
        <v>3426</v>
      </c>
      <c r="C545">
        <v>14735</v>
      </c>
      <c r="D545">
        <v>2816</v>
      </c>
      <c r="E545">
        <v>25.2</v>
      </c>
      <c r="F545">
        <v>4166.68</v>
      </c>
      <c r="G545" t="s">
        <v>2626</v>
      </c>
      <c r="H545" t="s">
        <v>2626</v>
      </c>
      <c r="I545">
        <v>1</v>
      </c>
      <c r="J545" t="s">
        <v>2630</v>
      </c>
    </row>
    <row r="546" spans="1:10" x14ac:dyDescent="0.3">
      <c r="A546" t="s">
        <v>1161</v>
      </c>
      <c r="B546">
        <v>28892</v>
      </c>
      <c r="C546">
        <v>33542</v>
      </c>
      <c r="D546">
        <v>28341</v>
      </c>
      <c r="E546">
        <v>22.28</v>
      </c>
      <c r="F546">
        <v>4243.6400000000003</v>
      </c>
      <c r="G546" t="s">
        <v>2626</v>
      </c>
      <c r="H546" t="s">
        <v>2627</v>
      </c>
      <c r="I546">
        <v>2</v>
      </c>
      <c r="J546" t="s">
        <v>2629</v>
      </c>
    </row>
    <row r="547" spans="1:10" x14ac:dyDescent="0.3">
      <c r="A547" t="s">
        <v>1162</v>
      </c>
      <c r="B547">
        <v>21646</v>
      </c>
      <c r="C547">
        <v>29502</v>
      </c>
      <c r="D547">
        <v>20323</v>
      </c>
      <c r="E547">
        <v>1.57</v>
      </c>
      <c r="F547">
        <v>2208.44</v>
      </c>
      <c r="G547" t="s">
        <v>2626</v>
      </c>
      <c r="H547" t="s">
        <v>2626</v>
      </c>
      <c r="I547">
        <v>2</v>
      </c>
      <c r="J547" t="s">
        <v>2629</v>
      </c>
    </row>
    <row r="548" spans="1:10" x14ac:dyDescent="0.3">
      <c r="A548" t="s">
        <v>1163</v>
      </c>
      <c r="B548">
        <v>23935</v>
      </c>
      <c r="C548">
        <v>49632</v>
      </c>
      <c r="D548">
        <v>23102</v>
      </c>
      <c r="E548">
        <v>7.25</v>
      </c>
      <c r="F548">
        <v>2786.39</v>
      </c>
      <c r="G548" t="s">
        <v>2626</v>
      </c>
      <c r="H548" t="s">
        <v>2626</v>
      </c>
      <c r="I548">
        <v>2</v>
      </c>
      <c r="J548" t="s">
        <v>2628</v>
      </c>
    </row>
    <row r="549" spans="1:10" x14ac:dyDescent="0.3">
      <c r="A549" t="s">
        <v>1164</v>
      </c>
      <c r="B549">
        <v>28779</v>
      </c>
      <c r="C549">
        <v>29248</v>
      </c>
      <c r="D549">
        <v>27281</v>
      </c>
      <c r="E549">
        <v>49.09</v>
      </c>
      <c r="F549">
        <v>4909.6899999999996</v>
      </c>
      <c r="G549" t="s">
        <v>2626</v>
      </c>
      <c r="H549" t="s">
        <v>2626</v>
      </c>
      <c r="I549">
        <v>2</v>
      </c>
      <c r="J549" t="s">
        <v>2630</v>
      </c>
    </row>
    <row r="550" spans="1:10" x14ac:dyDescent="0.3">
      <c r="A550" t="s">
        <v>1165</v>
      </c>
      <c r="B550">
        <v>23134</v>
      </c>
      <c r="C550">
        <v>30305</v>
      </c>
      <c r="D550">
        <v>21374</v>
      </c>
      <c r="E550">
        <v>46.82</v>
      </c>
      <c r="F550">
        <v>4760.3599999999997</v>
      </c>
      <c r="G550" t="s">
        <v>2626</v>
      </c>
      <c r="H550" t="s">
        <v>2626</v>
      </c>
      <c r="I550">
        <v>2</v>
      </c>
      <c r="J550" t="s">
        <v>2628</v>
      </c>
    </row>
    <row r="551" spans="1:10" x14ac:dyDescent="0.3">
      <c r="A551" t="s">
        <v>1166</v>
      </c>
      <c r="B551">
        <v>8905</v>
      </c>
      <c r="C551">
        <v>28566</v>
      </c>
      <c r="D551">
        <v>8596</v>
      </c>
      <c r="E551">
        <v>41.42</v>
      </c>
      <c r="F551">
        <v>1347.97</v>
      </c>
      <c r="G551" t="s">
        <v>2627</v>
      </c>
      <c r="H551" t="s">
        <v>2626</v>
      </c>
      <c r="I551">
        <v>1</v>
      </c>
      <c r="J551" t="s">
        <v>2628</v>
      </c>
    </row>
    <row r="552" spans="1:10" x14ac:dyDescent="0.3">
      <c r="A552" t="s">
        <v>1167</v>
      </c>
      <c r="B552">
        <v>42049</v>
      </c>
      <c r="C552">
        <v>48512</v>
      </c>
      <c r="D552">
        <v>40719</v>
      </c>
      <c r="E552">
        <v>45.53</v>
      </c>
      <c r="F552">
        <v>2299.71</v>
      </c>
      <c r="G552" t="s">
        <v>2626</v>
      </c>
      <c r="H552" t="s">
        <v>2626</v>
      </c>
      <c r="I552">
        <v>1</v>
      </c>
      <c r="J552" t="s">
        <v>2628</v>
      </c>
    </row>
    <row r="553" spans="1:10" x14ac:dyDescent="0.3">
      <c r="A553" t="s">
        <v>1168</v>
      </c>
      <c r="B553">
        <v>31300</v>
      </c>
      <c r="C553">
        <v>33924</v>
      </c>
      <c r="D553">
        <v>29711</v>
      </c>
      <c r="E553">
        <v>8.31</v>
      </c>
      <c r="F553">
        <v>2590.4699999999998</v>
      </c>
      <c r="G553" t="s">
        <v>2626</v>
      </c>
      <c r="H553" t="s">
        <v>2626</v>
      </c>
      <c r="I553">
        <v>1</v>
      </c>
      <c r="J553" t="s">
        <v>2628</v>
      </c>
    </row>
    <row r="554" spans="1:10" x14ac:dyDescent="0.3">
      <c r="A554" t="s">
        <v>1169</v>
      </c>
      <c r="B554">
        <v>42332</v>
      </c>
      <c r="C554">
        <v>45484</v>
      </c>
      <c r="D554">
        <v>41014</v>
      </c>
      <c r="E554">
        <v>18.010000000000002</v>
      </c>
      <c r="F554">
        <v>4237.3500000000004</v>
      </c>
      <c r="G554" t="s">
        <v>2626</v>
      </c>
      <c r="H554" t="s">
        <v>2626</v>
      </c>
      <c r="I554">
        <v>1</v>
      </c>
      <c r="J554" t="s">
        <v>2628</v>
      </c>
    </row>
    <row r="555" spans="1:10" x14ac:dyDescent="0.3">
      <c r="A555" t="s">
        <v>1170</v>
      </c>
      <c r="B555">
        <v>26501</v>
      </c>
      <c r="C555">
        <v>29296</v>
      </c>
      <c r="D555">
        <v>25725</v>
      </c>
      <c r="E555">
        <v>14.92</v>
      </c>
      <c r="F555">
        <v>4251.82</v>
      </c>
      <c r="G555" t="s">
        <v>2626</v>
      </c>
      <c r="H555" t="s">
        <v>2626</v>
      </c>
      <c r="I555">
        <v>1</v>
      </c>
      <c r="J555" t="s">
        <v>2628</v>
      </c>
    </row>
    <row r="556" spans="1:10" x14ac:dyDescent="0.3">
      <c r="A556" t="s">
        <v>1171</v>
      </c>
      <c r="B556">
        <v>24981</v>
      </c>
      <c r="C556">
        <v>41250</v>
      </c>
      <c r="D556">
        <v>22947</v>
      </c>
      <c r="E556">
        <v>24.92</v>
      </c>
      <c r="F556">
        <v>3911.37</v>
      </c>
      <c r="G556" t="s">
        <v>2626</v>
      </c>
      <c r="H556" t="s">
        <v>2626</v>
      </c>
      <c r="I556">
        <v>0</v>
      </c>
      <c r="J556" t="s">
        <v>2628</v>
      </c>
    </row>
    <row r="557" spans="1:10" x14ac:dyDescent="0.3">
      <c r="A557" t="s">
        <v>1172</v>
      </c>
      <c r="B557">
        <v>41725</v>
      </c>
      <c r="C557">
        <v>4467</v>
      </c>
      <c r="D557">
        <v>41815</v>
      </c>
      <c r="E557">
        <v>0.89</v>
      </c>
      <c r="F557">
        <v>4802.3100000000004</v>
      </c>
      <c r="G557" t="s">
        <v>2627</v>
      </c>
      <c r="H557" t="s">
        <v>2626</v>
      </c>
      <c r="I557">
        <v>1</v>
      </c>
      <c r="J557" t="s">
        <v>2630</v>
      </c>
    </row>
    <row r="558" spans="1:10" x14ac:dyDescent="0.3">
      <c r="A558" t="s">
        <v>1173</v>
      </c>
      <c r="B558">
        <v>30309</v>
      </c>
      <c r="C558">
        <v>45593</v>
      </c>
      <c r="D558">
        <v>28595</v>
      </c>
      <c r="E558">
        <v>42.12</v>
      </c>
      <c r="F558">
        <v>2856.05</v>
      </c>
      <c r="G558" t="s">
        <v>2626</v>
      </c>
      <c r="H558" t="s">
        <v>2626</v>
      </c>
      <c r="I558">
        <v>0</v>
      </c>
      <c r="J558" t="s">
        <v>2628</v>
      </c>
    </row>
    <row r="559" spans="1:10" x14ac:dyDescent="0.3">
      <c r="A559" t="s">
        <v>1174</v>
      </c>
      <c r="B559">
        <v>43197</v>
      </c>
      <c r="C559">
        <v>7379</v>
      </c>
      <c r="D559">
        <v>42742</v>
      </c>
      <c r="E559">
        <v>36.94</v>
      </c>
      <c r="F559">
        <v>2624.06</v>
      </c>
      <c r="G559" t="s">
        <v>2626</v>
      </c>
      <c r="H559" t="s">
        <v>2626</v>
      </c>
      <c r="I559">
        <v>1</v>
      </c>
      <c r="J559" t="s">
        <v>2629</v>
      </c>
    </row>
    <row r="560" spans="1:10" x14ac:dyDescent="0.3">
      <c r="A560" t="s">
        <v>1175</v>
      </c>
      <c r="B560">
        <v>42026</v>
      </c>
      <c r="C560">
        <v>12772</v>
      </c>
      <c r="D560">
        <v>40034</v>
      </c>
      <c r="E560">
        <v>41.27</v>
      </c>
      <c r="F560">
        <v>1749.21</v>
      </c>
      <c r="G560" t="s">
        <v>2626</v>
      </c>
      <c r="H560" t="s">
        <v>2626</v>
      </c>
      <c r="I560">
        <v>0</v>
      </c>
      <c r="J560" t="s">
        <v>2628</v>
      </c>
    </row>
    <row r="561" spans="1:10" x14ac:dyDescent="0.3">
      <c r="A561" t="s">
        <v>1176</v>
      </c>
      <c r="B561">
        <v>3019</v>
      </c>
      <c r="C561">
        <v>44104</v>
      </c>
      <c r="D561">
        <v>2758</v>
      </c>
      <c r="E561">
        <v>20.36</v>
      </c>
      <c r="F561">
        <v>4069.22</v>
      </c>
      <c r="G561" t="s">
        <v>2626</v>
      </c>
      <c r="H561" t="s">
        <v>2626</v>
      </c>
      <c r="I561">
        <v>0</v>
      </c>
      <c r="J561" t="s">
        <v>2629</v>
      </c>
    </row>
    <row r="562" spans="1:10" x14ac:dyDescent="0.3">
      <c r="A562" t="s">
        <v>1177</v>
      </c>
      <c r="B562">
        <v>45577</v>
      </c>
      <c r="C562">
        <v>6556</v>
      </c>
      <c r="D562">
        <v>45314</v>
      </c>
      <c r="E562">
        <v>42.79</v>
      </c>
      <c r="F562">
        <v>1209.18</v>
      </c>
      <c r="G562" t="s">
        <v>2627</v>
      </c>
      <c r="H562" t="s">
        <v>2626</v>
      </c>
      <c r="I562">
        <v>2</v>
      </c>
      <c r="J562" t="s">
        <v>2628</v>
      </c>
    </row>
    <row r="563" spans="1:10" x14ac:dyDescent="0.3">
      <c r="A563" t="s">
        <v>1178</v>
      </c>
      <c r="B563">
        <v>41933</v>
      </c>
      <c r="C563">
        <v>40849</v>
      </c>
      <c r="D563">
        <v>40071</v>
      </c>
      <c r="E563">
        <v>9.73</v>
      </c>
      <c r="F563">
        <v>161.88999999999999</v>
      </c>
      <c r="G563" t="s">
        <v>2626</v>
      </c>
      <c r="H563" t="s">
        <v>2626</v>
      </c>
      <c r="I563">
        <v>2</v>
      </c>
      <c r="J563" t="s">
        <v>2628</v>
      </c>
    </row>
    <row r="564" spans="1:10" x14ac:dyDescent="0.3">
      <c r="A564" t="s">
        <v>1179</v>
      </c>
      <c r="B564">
        <v>35620</v>
      </c>
      <c r="C564">
        <v>7602</v>
      </c>
      <c r="D564">
        <v>35285</v>
      </c>
      <c r="E564">
        <v>15.03</v>
      </c>
      <c r="F564">
        <v>3153.91</v>
      </c>
      <c r="G564" t="s">
        <v>2626</v>
      </c>
      <c r="H564" t="s">
        <v>2626</v>
      </c>
      <c r="I564">
        <v>1</v>
      </c>
      <c r="J564" t="s">
        <v>2629</v>
      </c>
    </row>
    <row r="565" spans="1:10" x14ac:dyDescent="0.3">
      <c r="A565" t="s">
        <v>1180</v>
      </c>
      <c r="B565">
        <v>18042</v>
      </c>
      <c r="C565">
        <v>39841</v>
      </c>
      <c r="D565">
        <v>16532</v>
      </c>
      <c r="E565">
        <v>42.51</v>
      </c>
      <c r="F565">
        <v>1516.81</v>
      </c>
      <c r="G565" t="s">
        <v>2626</v>
      </c>
      <c r="H565" t="s">
        <v>2626</v>
      </c>
      <c r="I565">
        <v>2</v>
      </c>
      <c r="J565" t="s">
        <v>2628</v>
      </c>
    </row>
    <row r="566" spans="1:10" x14ac:dyDescent="0.3">
      <c r="A566" t="s">
        <v>1181</v>
      </c>
      <c r="B566">
        <v>3498</v>
      </c>
      <c r="C566">
        <v>23016</v>
      </c>
      <c r="D566">
        <v>2236</v>
      </c>
      <c r="E566">
        <v>39.549999999999997</v>
      </c>
      <c r="F566">
        <v>2120.4899999999998</v>
      </c>
      <c r="G566" t="s">
        <v>2626</v>
      </c>
      <c r="H566" t="s">
        <v>2626</v>
      </c>
      <c r="I566">
        <v>1</v>
      </c>
      <c r="J566" t="s">
        <v>2628</v>
      </c>
    </row>
    <row r="567" spans="1:10" x14ac:dyDescent="0.3">
      <c r="A567" t="s">
        <v>1182</v>
      </c>
      <c r="B567">
        <v>27862</v>
      </c>
      <c r="C567">
        <v>10451</v>
      </c>
      <c r="D567">
        <v>28162</v>
      </c>
      <c r="E567">
        <v>22.73</v>
      </c>
      <c r="F567">
        <v>188.31</v>
      </c>
      <c r="G567" t="s">
        <v>2626</v>
      </c>
      <c r="H567" t="s">
        <v>2626</v>
      </c>
      <c r="I567">
        <v>2</v>
      </c>
      <c r="J567" t="s">
        <v>2628</v>
      </c>
    </row>
    <row r="568" spans="1:10" x14ac:dyDescent="0.3">
      <c r="A568" t="s">
        <v>1183</v>
      </c>
      <c r="B568">
        <v>32426</v>
      </c>
      <c r="C568">
        <v>30760</v>
      </c>
      <c r="D568">
        <v>31570</v>
      </c>
      <c r="E568">
        <v>31.44</v>
      </c>
      <c r="F568">
        <v>2909.16</v>
      </c>
      <c r="G568" t="s">
        <v>2626</v>
      </c>
      <c r="H568" t="s">
        <v>2626</v>
      </c>
      <c r="I568">
        <v>0</v>
      </c>
      <c r="J568" t="s">
        <v>2628</v>
      </c>
    </row>
    <row r="569" spans="1:10" x14ac:dyDescent="0.3">
      <c r="A569" t="s">
        <v>1184</v>
      </c>
      <c r="B569">
        <v>41028</v>
      </c>
      <c r="C569">
        <v>40690</v>
      </c>
      <c r="D569">
        <v>39336</v>
      </c>
      <c r="E569">
        <v>21.02</v>
      </c>
      <c r="F569">
        <v>1879.29</v>
      </c>
      <c r="G569" t="s">
        <v>2627</v>
      </c>
      <c r="H569" t="s">
        <v>2626</v>
      </c>
      <c r="I569">
        <v>0</v>
      </c>
      <c r="J569" t="s">
        <v>2628</v>
      </c>
    </row>
    <row r="570" spans="1:10" x14ac:dyDescent="0.3">
      <c r="A570" t="s">
        <v>1185</v>
      </c>
      <c r="B570">
        <v>42054</v>
      </c>
      <c r="C570">
        <v>8968</v>
      </c>
      <c r="D570">
        <v>42114</v>
      </c>
      <c r="E570">
        <v>40.32</v>
      </c>
      <c r="F570">
        <v>3901.61</v>
      </c>
      <c r="G570" t="s">
        <v>2626</v>
      </c>
      <c r="H570" t="s">
        <v>2626</v>
      </c>
      <c r="I570">
        <v>0</v>
      </c>
      <c r="J570" t="s">
        <v>2628</v>
      </c>
    </row>
    <row r="571" spans="1:10" x14ac:dyDescent="0.3">
      <c r="A571" t="s">
        <v>1186</v>
      </c>
      <c r="B571">
        <v>35999</v>
      </c>
      <c r="C571">
        <v>16052</v>
      </c>
      <c r="D571">
        <v>35325</v>
      </c>
      <c r="E571">
        <v>37.479999999999997</v>
      </c>
      <c r="F571">
        <v>3430.07</v>
      </c>
      <c r="G571" t="s">
        <v>2626</v>
      </c>
      <c r="H571" t="s">
        <v>2626</v>
      </c>
      <c r="I571">
        <v>0</v>
      </c>
      <c r="J571" t="s">
        <v>2628</v>
      </c>
    </row>
    <row r="572" spans="1:10" x14ac:dyDescent="0.3">
      <c r="A572" t="s">
        <v>1187</v>
      </c>
      <c r="B572">
        <v>31114</v>
      </c>
      <c r="C572">
        <v>32315</v>
      </c>
      <c r="D572">
        <v>29306</v>
      </c>
      <c r="E572">
        <v>0.82</v>
      </c>
      <c r="F572">
        <v>3961.43</v>
      </c>
      <c r="G572" t="s">
        <v>2626</v>
      </c>
      <c r="H572" t="s">
        <v>2626</v>
      </c>
      <c r="I572">
        <v>0</v>
      </c>
      <c r="J572" t="s">
        <v>2628</v>
      </c>
    </row>
    <row r="573" spans="1:10" x14ac:dyDescent="0.3">
      <c r="A573" t="s">
        <v>1188</v>
      </c>
      <c r="B573">
        <v>39692</v>
      </c>
      <c r="C573">
        <v>39119</v>
      </c>
      <c r="D573">
        <v>38841</v>
      </c>
      <c r="E573">
        <v>44.64</v>
      </c>
      <c r="F573">
        <v>1096.2</v>
      </c>
      <c r="G573" t="s">
        <v>2626</v>
      </c>
      <c r="H573" t="s">
        <v>2626</v>
      </c>
      <c r="I573">
        <v>1</v>
      </c>
      <c r="J573" t="s">
        <v>2629</v>
      </c>
    </row>
    <row r="574" spans="1:10" x14ac:dyDescent="0.3">
      <c r="A574" t="s">
        <v>1189</v>
      </c>
      <c r="B574">
        <v>37178</v>
      </c>
      <c r="C574">
        <v>10140</v>
      </c>
      <c r="D574">
        <v>36766</v>
      </c>
      <c r="E574">
        <v>28.12</v>
      </c>
      <c r="F574">
        <v>4451.79</v>
      </c>
      <c r="G574" t="s">
        <v>2626</v>
      </c>
      <c r="H574" t="s">
        <v>2626</v>
      </c>
      <c r="I574">
        <v>0</v>
      </c>
      <c r="J574" t="s">
        <v>2628</v>
      </c>
    </row>
    <row r="575" spans="1:10" x14ac:dyDescent="0.3">
      <c r="A575" t="s">
        <v>1190</v>
      </c>
      <c r="B575">
        <v>8487</v>
      </c>
      <c r="C575">
        <v>37377</v>
      </c>
      <c r="D575">
        <v>6959</v>
      </c>
      <c r="E575">
        <v>26.34</v>
      </c>
      <c r="F575">
        <v>3642.52</v>
      </c>
      <c r="G575" t="s">
        <v>2626</v>
      </c>
      <c r="H575" t="s">
        <v>2626</v>
      </c>
      <c r="I575">
        <v>2</v>
      </c>
      <c r="J575" t="s">
        <v>2630</v>
      </c>
    </row>
    <row r="576" spans="1:10" x14ac:dyDescent="0.3">
      <c r="A576" t="s">
        <v>1191</v>
      </c>
      <c r="B576">
        <v>6935</v>
      </c>
      <c r="C576">
        <v>44766</v>
      </c>
      <c r="D576">
        <v>6996</v>
      </c>
      <c r="E576">
        <v>2.74</v>
      </c>
      <c r="F576">
        <v>4799.5600000000004</v>
      </c>
      <c r="G576" t="s">
        <v>2626</v>
      </c>
      <c r="H576" t="s">
        <v>2626</v>
      </c>
      <c r="I576">
        <v>2</v>
      </c>
      <c r="J576" t="s">
        <v>2628</v>
      </c>
    </row>
    <row r="577" spans="1:10" x14ac:dyDescent="0.3">
      <c r="A577" t="s">
        <v>1192</v>
      </c>
      <c r="B577">
        <v>11339</v>
      </c>
      <c r="C577">
        <v>41617</v>
      </c>
      <c r="D577">
        <v>10001</v>
      </c>
      <c r="E577">
        <v>23.74</v>
      </c>
      <c r="F577">
        <v>1605.62</v>
      </c>
      <c r="G577" t="s">
        <v>2626</v>
      </c>
      <c r="H577" t="s">
        <v>2626</v>
      </c>
      <c r="I577">
        <v>1</v>
      </c>
      <c r="J577" t="s">
        <v>2628</v>
      </c>
    </row>
    <row r="578" spans="1:10" x14ac:dyDescent="0.3">
      <c r="A578" t="s">
        <v>1193</v>
      </c>
      <c r="B578">
        <v>42823</v>
      </c>
      <c r="C578">
        <v>15992</v>
      </c>
      <c r="D578">
        <v>42201</v>
      </c>
      <c r="E578">
        <v>27.66</v>
      </c>
      <c r="F578">
        <v>4628.7</v>
      </c>
      <c r="G578" t="s">
        <v>2626</v>
      </c>
      <c r="H578" t="s">
        <v>2626</v>
      </c>
      <c r="I578">
        <v>0</v>
      </c>
      <c r="J578" t="s">
        <v>2630</v>
      </c>
    </row>
    <row r="579" spans="1:10" x14ac:dyDescent="0.3">
      <c r="A579" t="s">
        <v>1194</v>
      </c>
      <c r="B579">
        <v>31477</v>
      </c>
      <c r="C579">
        <v>24156</v>
      </c>
      <c r="D579">
        <v>29895</v>
      </c>
      <c r="E579">
        <v>19.600000000000001</v>
      </c>
      <c r="F579">
        <v>1323.94</v>
      </c>
      <c r="G579" t="s">
        <v>2626</v>
      </c>
      <c r="H579" t="s">
        <v>2626</v>
      </c>
      <c r="I579">
        <v>2</v>
      </c>
      <c r="J579" t="s">
        <v>2629</v>
      </c>
    </row>
    <row r="580" spans="1:10" x14ac:dyDescent="0.3">
      <c r="A580" t="s">
        <v>1195</v>
      </c>
      <c r="B580">
        <v>21707</v>
      </c>
      <c r="C580">
        <v>29301</v>
      </c>
      <c r="D580">
        <v>21756</v>
      </c>
      <c r="E580">
        <v>1.43</v>
      </c>
      <c r="F580">
        <v>1565.53</v>
      </c>
      <c r="G580" t="s">
        <v>2626</v>
      </c>
      <c r="H580" t="s">
        <v>2626</v>
      </c>
      <c r="I580">
        <v>1</v>
      </c>
      <c r="J580" t="s">
        <v>2628</v>
      </c>
    </row>
    <row r="581" spans="1:10" x14ac:dyDescent="0.3">
      <c r="A581" t="s">
        <v>1196</v>
      </c>
      <c r="B581">
        <v>6163</v>
      </c>
      <c r="C581">
        <v>33225</v>
      </c>
      <c r="D581">
        <v>6249</v>
      </c>
      <c r="E581">
        <v>11.73</v>
      </c>
      <c r="F581">
        <v>543.26</v>
      </c>
      <c r="G581" t="s">
        <v>2627</v>
      </c>
      <c r="H581" t="s">
        <v>2626</v>
      </c>
      <c r="I581">
        <v>2</v>
      </c>
      <c r="J581" t="s">
        <v>2628</v>
      </c>
    </row>
    <row r="582" spans="1:10" x14ac:dyDescent="0.3">
      <c r="A582" t="s">
        <v>1197</v>
      </c>
      <c r="B582">
        <v>21833</v>
      </c>
      <c r="C582">
        <v>22159</v>
      </c>
      <c r="D582">
        <v>20037</v>
      </c>
      <c r="E582">
        <v>0.94</v>
      </c>
      <c r="F582">
        <v>2291.58</v>
      </c>
      <c r="G582" t="s">
        <v>2626</v>
      </c>
      <c r="H582" t="s">
        <v>2626</v>
      </c>
      <c r="I582">
        <v>0</v>
      </c>
      <c r="J582" t="s">
        <v>2630</v>
      </c>
    </row>
    <row r="583" spans="1:10" x14ac:dyDescent="0.3">
      <c r="A583" t="s">
        <v>1198</v>
      </c>
      <c r="B583">
        <v>17201</v>
      </c>
      <c r="C583">
        <v>38883</v>
      </c>
      <c r="D583">
        <v>16490</v>
      </c>
      <c r="E583">
        <v>46.74</v>
      </c>
      <c r="F583">
        <v>2765.85</v>
      </c>
      <c r="G583" t="s">
        <v>2627</v>
      </c>
      <c r="H583" t="s">
        <v>2626</v>
      </c>
      <c r="I583">
        <v>2</v>
      </c>
      <c r="J583" t="s">
        <v>2628</v>
      </c>
    </row>
    <row r="584" spans="1:10" x14ac:dyDescent="0.3">
      <c r="A584" t="s">
        <v>1199</v>
      </c>
      <c r="B584">
        <v>42441</v>
      </c>
      <c r="C584">
        <v>10296</v>
      </c>
      <c r="D584">
        <v>41014</v>
      </c>
      <c r="E584">
        <v>33.380000000000003</v>
      </c>
      <c r="F584">
        <v>1590.52</v>
      </c>
      <c r="G584" t="s">
        <v>2627</v>
      </c>
      <c r="H584" t="s">
        <v>2626</v>
      </c>
      <c r="I584">
        <v>0</v>
      </c>
      <c r="J584" t="s">
        <v>2628</v>
      </c>
    </row>
    <row r="585" spans="1:10" x14ac:dyDescent="0.3">
      <c r="A585" t="s">
        <v>1200</v>
      </c>
      <c r="B585">
        <v>42132</v>
      </c>
      <c r="C585">
        <v>23622</v>
      </c>
      <c r="D585">
        <v>40092</v>
      </c>
      <c r="E585">
        <v>30.09</v>
      </c>
      <c r="F585">
        <v>984.53</v>
      </c>
      <c r="G585" t="s">
        <v>2626</v>
      </c>
      <c r="H585" t="s">
        <v>2626</v>
      </c>
      <c r="I585">
        <v>1</v>
      </c>
      <c r="J585" t="s">
        <v>2629</v>
      </c>
    </row>
    <row r="586" spans="1:10" x14ac:dyDescent="0.3">
      <c r="A586" t="s">
        <v>1201</v>
      </c>
      <c r="B586">
        <v>14628</v>
      </c>
      <c r="C586">
        <v>21769</v>
      </c>
      <c r="D586">
        <v>12940</v>
      </c>
      <c r="E586">
        <v>35.340000000000003</v>
      </c>
      <c r="F586">
        <v>2892.27</v>
      </c>
      <c r="G586" t="s">
        <v>2626</v>
      </c>
      <c r="H586" t="s">
        <v>2626</v>
      </c>
      <c r="I586">
        <v>2</v>
      </c>
      <c r="J586" t="s">
        <v>2628</v>
      </c>
    </row>
    <row r="587" spans="1:10" x14ac:dyDescent="0.3">
      <c r="A587" t="s">
        <v>1202</v>
      </c>
      <c r="B587">
        <v>38850</v>
      </c>
      <c r="C587">
        <v>20572</v>
      </c>
      <c r="D587">
        <v>38930</v>
      </c>
      <c r="E587">
        <v>4.6500000000000004</v>
      </c>
      <c r="F587">
        <v>2841.88</v>
      </c>
      <c r="G587" t="s">
        <v>2626</v>
      </c>
      <c r="H587" t="s">
        <v>2626</v>
      </c>
      <c r="I587">
        <v>1</v>
      </c>
      <c r="J587" t="s">
        <v>2628</v>
      </c>
    </row>
    <row r="588" spans="1:10" x14ac:dyDescent="0.3">
      <c r="A588" t="s">
        <v>1203</v>
      </c>
      <c r="B588">
        <v>41636</v>
      </c>
      <c r="C588">
        <v>39743</v>
      </c>
      <c r="D588">
        <v>41158</v>
      </c>
      <c r="E588">
        <v>44.09</v>
      </c>
      <c r="F588">
        <v>4762.1899999999996</v>
      </c>
      <c r="G588" t="s">
        <v>2627</v>
      </c>
      <c r="H588" t="s">
        <v>2626</v>
      </c>
      <c r="I588">
        <v>2</v>
      </c>
      <c r="J588" t="s">
        <v>2628</v>
      </c>
    </row>
    <row r="589" spans="1:10" x14ac:dyDescent="0.3">
      <c r="A589" t="s">
        <v>1204</v>
      </c>
      <c r="B589">
        <v>25052</v>
      </c>
      <c r="C589">
        <v>28856</v>
      </c>
      <c r="D589">
        <v>24881</v>
      </c>
      <c r="E589">
        <v>48.83</v>
      </c>
      <c r="F589">
        <v>181.31</v>
      </c>
      <c r="G589" t="s">
        <v>2627</v>
      </c>
      <c r="H589" t="s">
        <v>2626</v>
      </c>
      <c r="I589">
        <v>2</v>
      </c>
      <c r="J589" t="s">
        <v>2628</v>
      </c>
    </row>
    <row r="590" spans="1:10" x14ac:dyDescent="0.3">
      <c r="A590" t="s">
        <v>1205</v>
      </c>
      <c r="B590">
        <v>14142</v>
      </c>
      <c r="C590">
        <v>46705</v>
      </c>
      <c r="D590">
        <v>13167</v>
      </c>
      <c r="E590">
        <v>36.479999999999997</v>
      </c>
      <c r="F590">
        <v>1896.48</v>
      </c>
      <c r="G590" t="s">
        <v>2626</v>
      </c>
      <c r="H590" t="s">
        <v>2626</v>
      </c>
      <c r="I590">
        <v>2</v>
      </c>
      <c r="J590" t="s">
        <v>2628</v>
      </c>
    </row>
    <row r="591" spans="1:10" x14ac:dyDescent="0.3">
      <c r="A591" t="s">
        <v>1206</v>
      </c>
      <c r="B591">
        <v>10306</v>
      </c>
      <c r="C591">
        <v>41698</v>
      </c>
      <c r="D591">
        <v>9844</v>
      </c>
      <c r="E591">
        <v>18.64</v>
      </c>
      <c r="F591">
        <v>3138.26</v>
      </c>
      <c r="G591" t="s">
        <v>2626</v>
      </c>
      <c r="H591" t="s">
        <v>2626</v>
      </c>
      <c r="I591">
        <v>2</v>
      </c>
      <c r="J591" t="s">
        <v>2629</v>
      </c>
    </row>
    <row r="592" spans="1:10" x14ac:dyDescent="0.3">
      <c r="A592" t="s">
        <v>1207</v>
      </c>
      <c r="B592">
        <v>23341</v>
      </c>
      <c r="C592">
        <v>23773</v>
      </c>
      <c r="D592">
        <v>22956</v>
      </c>
      <c r="E592">
        <v>12.79</v>
      </c>
      <c r="F592">
        <v>2835.35</v>
      </c>
      <c r="G592" t="s">
        <v>2626</v>
      </c>
      <c r="H592" t="s">
        <v>2626</v>
      </c>
      <c r="I592">
        <v>1</v>
      </c>
      <c r="J592" t="s">
        <v>2628</v>
      </c>
    </row>
    <row r="593" spans="1:10" x14ac:dyDescent="0.3">
      <c r="A593" t="s">
        <v>1208</v>
      </c>
      <c r="B593">
        <v>27467</v>
      </c>
      <c r="C593">
        <v>36393</v>
      </c>
      <c r="D593">
        <v>25493</v>
      </c>
      <c r="E593">
        <v>19.91</v>
      </c>
      <c r="F593">
        <v>373.36</v>
      </c>
      <c r="G593" t="s">
        <v>2626</v>
      </c>
      <c r="H593" t="s">
        <v>2626</v>
      </c>
      <c r="I593">
        <v>1</v>
      </c>
      <c r="J593" t="s">
        <v>2628</v>
      </c>
    </row>
    <row r="594" spans="1:10" x14ac:dyDescent="0.3">
      <c r="A594" t="s">
        <v>1209</v>
      </c>
      <c r="B594">
        <v>2840</v>
      </c>
      <c r="C594">
        <v>29249</v>
      </c>
      <c r="D594">
        <v>2276</v>
      </c>
      <c r="E594">
        <v>34.43</v>
      </c>
      <c r="F594">
        <v>3770.77</v>
      </c>
      <c r="G594" t="s">
        <v>2627</v>
      </c>
      <c r="H594" t="s">
        <v>2626</v>
      </c>
      <c r="I594">
        <v>2</v>
      </c>
      <c r="J594" t="s">
        <v>2628</v>
      </c>
    </row>
    <row r="595" spans="1:10" x14ac:dyDescent="0.3">
      <c r="A595" t="s">
        <v>1210</v>
      </c>
      <c r="B595">
        <v>4632</v>
      </c>
      <c r="C595">
        <v>23360</v>
      </c>
      <c r="D595">
        <v>3008</v>
      </c>
      <c r="E595">
        <v>10.28</v>
      </c>
      <c r="F595">
        <v>883.39</v>
      </c>
      <c r="G595" t="s">
        <v>2626</v>
      </c>
      <c r="H595" t="s">
        <v>2626</v>
      </c>
      <c r="I595">
        <v>0</v>
      </c>
      <c r="J595" t="s">
        <v>2629</v>
      </c>
    </row>
    <row r="596" spans="1:10" x14ac:dyDescent="0.3">
      <c r="A596" t="s">
        <v>1211</v>
      </c>
      <c r="B596">
        <v>39619</v>
      </c>
      <c r="C596">
        <v>9533</v>
      </c>
      <c r="D596">
        <v>37431</v>
      </c>
      <c r="E596">
        <v>46.11</v>
      </c>
      <c r="F596">
        <v>2417.09</v>
      </c>
      <c r="G596" t="s">
        <v>2626</v>
      </c>
      <c r="H596" t="s">
        <v>2627</v>
      </c>
      <c r="I596">
        <v>2</v>
      </c>
      <c r="J596" t="s">
        <v>2629</v>
      </c>
    </row>
    <row r="597" spans="1:10" x14ac:dyDescent="0.3">
      <c r="A597" t="s">
        <v>1212</v>
      </c>
      <c r="B597">
        <v>39778</v>
      </c>
      <c r="C597">
        <v>42095</v>
      </c>
      <c r="D597">
        <v>38908</v>
      </c>
      <c r="E597">
        <v>48.11</v>
      </c>
      <c r="F597">
        <v>2959.73</v>
      </c>
      <c r="G597" t="s">
        <v>2626</v>
      </c>
      <c r="H597" t="s">
        <v>2627</v>
      </c>
      <c r="I597">
        <v>1</v>
      </c>
      <c r="J597" t="s">
        <v>2628</v>
      </c>
    </row>
    <row r="598" spans="1:10" x14ac:dyDescent="0.3">
      <c r="A598" t="s">
        <v>1213</v>
      </c>
      <c r="B598">
        <v>4218</v>
      </c>
      <c r="C598">
        <v>26612</v>
      </c>
      <c r="D598">
        <v>1952</v>
      </c>
      <c r="E598">
        <v>47.72</v>
      </c>
      <c r="F598">
        <v>2555.12</v>
      </c>
      <c r="G598" t="s">
        <v>2627</v>
      </c>
      <c r="H598" t="s">
        <v>2626</v>
      </c>
      <c r="I598">
        <v>1</v>
      </c>
      <c r="J598" t="s">
        <v>2628</v>
      </c>
    </row>
    <row r="599" spans="1:10" x14ac:dyDescent="0.3">
      <c r="A599" t="s">
        <v>1214</v>
      </c>
      <c r="B599">
        <v>5201</v>
      </c>
      <c r="C599">
        <v>13334</v>
      </c>
      <c r="D599">
        <v>3555</v>
      </c>
      <c r="E599">
        <v>23.67</v>
      </c>
      <c r="F599">
        <v>927.69</v>
      </c>
      <c r="G599" t="s">
        <v>2626</v>
      </c>
      <c r="H599" t="s">
        <v>2626</v>
      </c>
      <c r="I599">
        <v>1</v>
      </c>
      <c r="J599" t="s">
        <v>2628</v>
      </c>
    </row>
    <row r="600" spans="1:10" x14ac:dyDescent="0.3">
      <c r="A600" t="s">
        <v>1215</v>
      </c>
      <c r="B600">
        <v>39430</v>
      </c>
      <c r="C600">
        <v>22058</v>
      </c>
      <c r="D600">
        <v>37613</v>
      </c>
      <c r="E600">
        <v>36.08</v>
      </c>
      <c r="F600">
        <v>3301.39</v>
      </c>
      <c r="G600" t="s">
        <v>2626</v>
      </c>
      <c r="H600" t="s">
        <v>2626</v>
      </c>
      <c r="I600">
        <v>1</v>
      </c>
      <c r="J600" t="s">
        <v>2628</v>
      </c>
    </row>
    <row r="601" spans="1:10" x14ac:dyDescent="0.3">
      <c r="A601" t="s">
        <v>1216</v>
      </c>
      <c r="B601">
        <v>35757</v>
      </c>
      <c r="C601">
        <v>47201</v>
      </c>
      <c r="D601">
        <v>35284</v>
      </c>
      <c r="E601">
        <v>39.19</v>
      </c>
      <c r="F601">
        <v>1946.31</v>
      </c>
      <c r="G601" t="s">
        <v>2626</v>
      </c>
      <c r="H601" t="s">
        <v>2626</v>
      </c>
      <c r="I601">
        <v>0</v>
      </c>
      <c r="J601" t="s">
        <v>2629</v>
      </c>
    </row>
    <row r="602" spans="1:10" x14ac:dyDescent="0.3">
      <c r="A602" t="s">
        <v>1217</v>
      </c>
      <c r="B602">
        <v>21920</v>
      </c>
      <c r="C602">
        <v>34287</v>
      </c>
      <c r="D602">
        <v>20318</v>
      </c>
      <c r="E602">
        <v>40.5</v>
      </c>
      <c r="F602">
        <v>2181.34</v>
      </c>
      <c r="G602" t="s">
        <v>2626</v>
      </c>
      <c r="H602" t="s">
        <v>2626</v>
      </c>
      <c r="I602">
        <v>0</v>
      </c>
      <c r="J602" t="s">
        <v>2628</v>
      </c>
    </row>
    <row r="603" spans="1:10" x14ac:dyDescent="0.3">
      <c r="A603" t="s">
        <v>1218</v>
      </c>
      <c r="B603">
        <v>27824</v>
      </c>
      <c r="C603">
        <v>21489</v>
      </c>
      <c r="D603">
        <v>26214</v>
      </c>
      <c r="E603">
        <v>0.64</v>
      </c>
      <c r="F603">
        <v>4964.91</v>
      </c>
      <c r="G603" t="s">
        <v>2626</v>
      </c>
      <c r="H603" t="s">
        <v>2626</v>
      </c>
      <c r="I603">
        <v>0</v>
      </c>
      <c r="J603" t="s">
        <v>2628</v>
      </c>
    </row>
    <row r="604" spans="1:10" x14ac:dyDescent="0.3">
      <c r="A604" t="s">
        <v>1219</v>
      </c>
      <c r="B604">
        <v>30446</v>
      </c>
      <c r="C604">
        <v>19308</v>
      </c>
      <c r="D604">
        <v>29702</v>
      </c>
      <c r="E604">
        <v>27.22</v>
      </c>
      <c r="F604">
        <v>4109.83</v>
      </c>
      <c r="G604" t="s">
        <v>2626</v>
      </c>
      <c r="H604" t="s">
        <v>2626</v>
      </c>
      <c r="I604">
        <v>0</v>
      </c>
      <c r="J604" t="s">
        <v>2628</v>
      </c>
    </row>
    <row r="605" spans="1:10" x14ac:dyDescent="0.3">
      <c r="A605" t="s">
        <v>1220</v>
      </c>
      <c r="B605">
        <v>4401</v>
      </c>
      <c r="C605">
        <v>6437</v>
      </c>
      <c r="D605">
        <v>3786</v>
      </c>
      <c r="E605">
        <v>8.4499999999999993</v>
      </c>
      <c r="F605">
        <v>3455.31</v>
      </c>
      <c r="G605" t="s">
        <v>2626</v>
      </c>
      <c r="H605" t="s">
        <v>2626</v>
      </c>
      <c r="I605">
        <v>1</v>
      </c>
      <c r="J605" t="s">
        <v>2629</v>
      </c>
    </row>
    <row r="606" spans="1:10" x14ac:dyDescent="0.3">
      <c r="A606" t="s">
        <v>1221</v>
      </c>
      <c r="B606">
        <v>21313</v>
      </c>
      <c r="C606">
        <v>29911</v>
      </c>
      <c r="D606">
        <v>20730</v>
      </c>
      <c r="E606">
        <v>30.54</v>
      </c>
      <c r="F606">
        <v>2487.75</v>
      </c>
      <c r="G606" t="s">
        <v>2626</v>
      </c>
      <c r="H606" t="s">
        <v>2626</v>
      </c>
      <c r="I606">
        <v>1</v>
      </c>
      <c r="J606" t="s">
        <v>2628</v>
      </c>
    </row>
    <row r="607" spans="1:10" x14ac:dyDescent="0.3">
      <c r="A607" t="s">
        <v>1222</v>
      </c>
      <c r="B607">
        <v>33250</v>
      </c>
      <c r="C607">
        <v>24202</v>
      </c>
      <c r="D607">
        <v>31125</v>
      </c>
      <c r="E607">
        <v>39.99</v>
      </c>
      <c r="F607">
        <v>304.47000000000003</v>
      </c>
      <c r="G607" t="s">
        <v>2626</v>
      </c>
      <c r="H607" t="s">
        <v>2626</v>
      </c>
      <c r="I607">
        <v>2</v>
      </c>
      <c r="J607" t="s">
        <v>2628</v>
      </c>
    </row>
    <row r="608" spans="1:10" x14ac:dyDescent="0.3">
      <c r="A608" t="s">
        <v>1223</v>
      </c>
      <c r="B608">
        <v>31800</v>
      </c>
      <c r="C608">
        <v>47044</v>
      </c>
      <c r="D608">
        <v>30295</v>
      </c>
      <c r="E608">
        <v>27.57</v>
      </c>
      <c r="F608">
        <v>3988.62</v>
      </c>
      <c r="G608" t="s">
        <v>2626</v>
      </c>
      <c r="H608" t="s">
        <v>2626</v>
      </c>
      <c r="I608">
        <v>0</v>
      </c>
      <c r="J608" t="s">
        <v>2629</v>
      </c>
    </row>
    <row r="609" spans="1:10" x14ac:dyDescent="0.3">
      <c r="A609" t="s">
        <v>1224</v>
      </c>
      <c r="B609">
        <v>42507</v>
      </c>
      <c r="C609">
        <v>38070</v>
      </c>
      <c r="D609">
        <v>41611</v>
      </c>
      <c r="E609">
        <v>38.74</v>
      </c>
      <c r="F609">
        <v>186.12</v>
      </c>
      <c r="G609" t="s">
        <v>2626</v>
      </c>
      <c r="H609" t="s">
        <v>2626</v>
      </c>
      <c r="I609">
        <v>0</v>
      </c>
      <c r="J609" t="s">
        <v>2628</v>
      </c>
    </row>
    <row r="610" spans="1:10" x14ac:dyDescent="0.3">
      <c r="A610" t="s">
        <v>1225</v>
      </c>
      <c r="B610">
        <v>18290</v>
      </c>
      <c r="C610">
        <v>9260</v>
      </c>
      <c r="D610">
        <v>17940</v>
      </c>
      <c r="E610">
        <v>26.15</v>
      </c>
      <c r="F610">
        <v>4176.2</v>
      </c>
      <c r="G610" t="s">
        <v>2626</v>
      </c>
      <c r="H610" t="s">
        <v>2626</v>
      </c>
      <c r="I610">
        <v>1</v>
      </c>
      <c r="J610" t="s">
        <v>2628</v>
      </c>
    </row>
    <row r="611" spans="1:10" x14ac:dyDescent="0.3">
      <c r="A611" t="s">
        <v>1226</v>
      </c>
      <c r="B611">
        <v>24737</v>
      </c>
      <c r="C611">
        <v>47929</v>
      </c>
      <c r="D611">
        <v>23104</v>
      </c>
      <c r="E611">
        <v>45.49</v>
      </c>
      <c r="F611">
        <v>4657.93</v>
      </c>
      <c r="G611" t="s">
        <v>2626</v>
      </c>
      <c r="H611" t="s">
        <v>2626</v>
      </c>
      <c r="I611">
        <v>0</v>
      </c>
      <c r="J611" t="s">
        <v>2628</v>
      </c>
    </row>
    <row r="612" spans="1:10" x14ac:dyDescent="0.3">
      <c r="A612" t="s">
        <v>1227</v>
      </c>
      <c r="B612">
        <v>14537</v>
      </c>
      <c r="C612">
        <v>31251</v>
      </c>
      <c r="D612">
        <v>12984</v>
      </c>
      <c r="E612">
        <v>6.38</v>
      </c>
      <c r="F612">
        <v>4200.0200000000004</v>
      </c>
      <c r="G612" t="s">
        <v>2626</v>
      </c>
      <c r="H612" t="s">
        <v>2626</v>
      </c>
      <c r="I612">
        <v>2</v>
      </c>
      <c r="J612" t="s">
        <v>2629</v>
      </c>
    </row>
    <row r="613" spans="1:10" x14ac:dyDescent="0.3">
      <c r="A613" t="s">
        <v>1228</v>
      </c>
      <c r="B613">
        <v>16831</v>
      </c>
      <c r="C613">
        <v>43375</v>
      </c>
      <c r="D613">
        <v>16747</v>
      </c>
      <c r="E613">
        <v>25.46</v>
      </c>
      <c r="F613">
        <v>2012.42</v>
      </c>
      <c r="G613" t="s">
        <v>2626</v>
      </c>
      <c r="H613" t="s">
        <v>2626</v>
      </c>
      <c r="I613">
        <v>0</v>
      </c>
      <c r="J613" t="s">
        <v>2630</v>
      </c>
    </row>
    <row r="614" spans="1:10" x14ac:dyDescent="0.3">
      <c r="A614" t="s">
        <v>1229</v>
      </c>
      <c r="B614">
        <v>32735</v>
      </c>
      <c r="C614">
        <v>13079</v>
      </c>
      <c r="D614">
        <v>32654</v>
      </c>
      <c r="E614">
        <v>40.75</v>
      </c>
      <c r="F614">
        <v>1966.17</v>
      </c>
      <c r="G614" t="s">
        <v>2627</v>
      </c>
      <c r="H614" t="s">
        <v>2626</v>
      </c>
      <c r="I614">
        <v>0</v>
      </c>
      <c r="J614" t="s">
        <v>2630</v>
      </c>
    </row>
    <row r="615" spans="1:10" x14ac:dyDescent="0.3">
      <c r="A615" t="s">
        <v>1230</v>
      </c>
      <c r="B615">
        <v>44438</v>
      </c>
      <c r="C615">
        <v>41053</v>
      </c>
      <c r="D615">
        <v>43335</v>
      </c>
      <c r="E615">
        <v>5.13</v>
      </c>
      <c r="F615">
        <v>2926.7</v>
      </c>
      <c r="G615" t="s">
        <v>2626</v>
      </c>
      <c r="H615" t="s">
        <v>2626</v>
      </c>
      <c r="I615">
        <v>0</v>
      </c>
      <c r="J615" t="s">
        <v>2628</v>
      </c>
    </row>
    <row r="616" spans="1:10" x14ac:dyDescent="0.3">
      <c r="A616" t="s">
        <v>1231</v>
      </c>
      <c r="B616">
        <v>37250</v>
      </c>
      <c r="C616">
        <v>34214</v>
      </c>
      <c r="D616">
        <v>36500</v>
      </c>
      <c r="E616">
        <v>8.32</v>
      </c>
      <c r="F616">
        <v>3320.16</v>
      </c>
      <c r="G616" t="s">
        <v>2626</v>
      </c>
      <c r="H616" t="s">
        <v>2626</v>
      </c>
      <c r="I616">
        <v>1</v>
      </c>
      <c r="J616" t="s">
        <v>2628</v>
      </c>
    </row>
    <row r="617" spans="1:10" x14ac:dyDescent="0.3">
      <c r="A617" t="s">
        <v>1232</v>
      </c>
      <c r="B617">
        <v>18850</v>
      </c>
      <c r="C617">
        <v>35867</v>
      </c>
      <c r="D617">
        <v>17688</v>
      </c>
      <c r="E617">
        <v>3.68</v>
      </c>
      <c r="F617">
        <v>4589.2700000000004</v>
      </c>
      <c r="G617" t="s">
        <v>2626</v>
      </c>
      <c r="H617" t="s">
        <v>2626</v>
      </c>
      <c r="I617">
        <v>0</v>
      </c>
      <c r="J617" t="s">
        <v>2629</v>
      </c>
    </row>
    <row r="618" spans="1:10" x14ac:dyDescent="0.3">
      <c r="A618" t="s">
        <v>1233</v>
      </c>
      <c r="B618">
        <v>5153</v>
      </c>
      <c r="C618">
        <v>13372</v>
      </c>
      <c r="D618">
        <v>4446</v>
      </c>
      <c r="E618">
        <v>5.94</v>
      </c>
      <c r="F618">
        <v>3171.55</v>
      </c>
      <c r="G618" t="s">
        <v>2626</v>
      </c>
      <c r="H618" t="s">
        <v>2626</v>
      </c>
      <c r="I618">
        <v>1</v>
      </c>
      <c r="J618" t="s">
        <v>2629</v>
      </c>
    </row>
    <row r="619" spans="1:10" x14ac:dyDescent="0.3">
      <c r="A619" t="s">
        <v>1234</v>
      </c>
      <c r="B619">
        <v>18109</v>
      </c>
      <c r="C619">
        <v>11050</v>
      </c>
      <c r="D619">
        <v>18032</v>
      </c>
      <c r="E619">
        <v>7.22</v>
      </c>
      <c r="F619">
        <v>1820.64</v>
      </c>
      <c r="G619" t="s">
        <v>2626</v>
      </c>
      <c r="H619" t="s">
        <v>2626</v>
      </c>
      <c r="I619">
        <v>2</v>
      </c>
      <c r="J619" t="s">
        <v>2628</v>
      </c>
    </row>
    <row r="620" spans="1:10" x14ac:dyDescent="0.3">
      <c r="A620" t="s">
        <v>1235</v>
      </c>
      <c r="B620">
        <v>18553</v>
      </c>
      <c r="C620">
        <v>32787</v>
      </c>
      <c r="D620">
        <v>18101</v>
      </c>
      <c r="E620">
        <v>37.44</v>
      </c>
      <c r="F620">
        <v>1168.32</v>
      </c>
      <c r="G620" t="s">
        <v>2627</v>
      </c>
      <c r="H620" t="s">
        <v>2626</v>
      </c>
      <c r="I620">
        <v>1</v>
      </c>
      <c r="J620" t="s">
        <v>2628</v>
      </c>
    </row>
    <row r="621" spans="1:10" x14ac:dyDescent="0.3">
      <c r="A621" t="s">
        <v>1236</v>
      </c>
      <c r="B621">
        <v>7508</v>
      </c>
      <c r="C621">
        <v>23209</v>
      </c>
      <c r="D621">
        <v>7266</v>
      </c>
      <c r="E621">
        <v>25.87</v>
      </c>
      <c r="F621">
        <v>2955.31</v>
      </c>
      <c r="G621" t="s">
        <v>2626</v>
      </c>
      <c r="H621" t="s">
        <v>2626</v>
      </c>
      <c r="I621">
        <v>0</v>
      </c>
      <c r="J621" t="s">
        <v>2630</v>
      </c>
    </row>
    <row r="622" spans="1:10" x14ac:dyDescent="0.3">
      <c r="A622" t="s">
        <v>1237</v>
      </c>
      <c r="B622">
        <v>13921</v>
      </c>
      <c r="C622">
        <v>15061</v>
      </c>
      <c r="D622">
        <v>12172</v>
      </c>
      <c r="E622">
        <v>11.1</v>
      </c>
      <c r="F622">
        <v>250.62</v>
      </c>
      <c r="G622" t="s">
        <v>2626</v>
      </c>
      <c r="H622" t="s">
        <v>2626</v>
      </c>
      <c r="I622">
        <v>1</v>
      </c>
      <c r="J622" t="s">
        <v>2628</v>
      </c>
    </row>
    <row r="623" spans="1:10" x14ac:dyDescent="0.3">
      <c r="A623" t="s">
        <v>1238</v>
      </c>
      <c r="B623">
        <v>36591</v>
      </c>
      <c r="C623">
        <v>45656</v>
      </c>
      <c r="D623">
        <v>34371</v>
      </c>
      <c r="E623">
        <v>38.770000000000003</v>
      </c>
      <c r="F623">
        <v>4875.7299999999996</v>
      </c>
      <c r="G623" t="s">
        <v>2626</v>
      </c>
      <c r="H623" t="s">
        <v>2626</v>
      </c>
      <c r="I623">
        <v>2</v>
      </c>
      <c r="J623" t="s">
        <v>2628</v>
      </c>
    </row>
    <row r="624" spans="1:10" x14ac:dyDescent="0.3">
      <c r="A624" t="s">
        <v>1239</v>
      </c>
      <c r="B624">
        <v>11839</v>
      </c>
      <c r="C624">
        <v>29081</v>
      </c>
      <c r="D624">
        <v>11645</v>
      </c>
      <c r="E624">
        <v>22.53</v>
      </c>
      <c r="F624">
        <v>1218.8699999999999</v>
      </c>
      <c r="G624" t="s">
        <v>2626</v>
      </c>
      <c r="H624" t="s">
        <v>2626</v>
      </c>
      <c r="I624">
        <v>1</v>
      </c>
      <c r="J624" t="s">
        <v>2630</v>
      </c>
    </row>
    <row r="625" spans="1:10" x14ac:dyDescent="0.3">
      <c r="A625" t="s">
        <v>1240</v>
      </c>
      <c r="B625">
        <v>29185</v>
      </c>
      <c r="C625">
        <v>47955</v>
      </c>
      <c r="D625">
        <v>28761</v>
      </c>
      <c r="E625">
        <v>34.03</v>
      </c>
      <c r="F625">
        <v>3866.32</v>
      </c>
      <c r="G625" t="s">
        <v>2626</v>
      </c>
      <c r="H625" t="s">
        <v>2626</v>
      </c>
      <c r="I625">
        <v>2</v>
      </c>
      <c r="J625" t="s">
        <v>2628</v>
      </c>
    </row>
    <row r="626" spans="1:10" x14ac:dyDescent="0.3">
      <c r="A626" t="s">
        <v>1241</v>
      </c>
      <c r="B626">
        <v>45602</v>
      </c>
      <c r="C626">
        <v>48766</v>
      </c>
      <c r="D626">
        <v>44460</v>
      </c>
      <c r="E626">
        <v>41.98</v>
      </c>
      <c r="F626">
        <v>2814.81</v>
      </c>
      <c r="G626" t="s">
        <v>2626</v>
      </c>
      <c r="H626" t="s">
        <v>2626</v>
      </c>
      <c r="I626">
        <v>1</v>
      </c>
      <c r="J626" t="s">
        <v>2628</v>
      </c>
    </row>
    <row r="627" spans="1:10" x14ac:dyDescent="0.3">
      <c r="A627" t="s">
        <v>1242</v>
      </c>
      <c r="B627">
        <v>13168</v>
      </c>
      <c r="C627">
        <v>7055</v>
      </c>
      <c r="D627">
        <v>11997</v>
      </c>
      <c r="E627">
        <v>1.25</v>
      </c>
      <c r="F627">
        <v>192</v>
      </c>
      <c r="G627" t="s">
        <v>2627</v>
      </c>
      <c r="H627" t="s">
        <v>2626</v>
      </c>
      <c r="I627">
        <v>0</v>
      </c>
      <c r="J627" t="s">
        <v>2628</v>
      </c>
    </row>
    <row r="628" spans="1:10" x14ac:dyDescent="0.3">
      <c r="A628" t="s">
        <v>1243</v>
      </c>
      <c r="B628">
        <v>48437</v>
      </c>
      <c r="C628">
        <v>19858</v>
      </c>
      <c r="D628">
        <v>47384</v>
      </c>
      <c r="E628">
        <v>32.44</v>
      </c>
      <c r="F628">
        <v>4909.62</v>
      </c>
      <c r="G628" t="s">
        <v>2626</v>
      </c>
      <c r="H628" t="s">
        <v>2626</v>
      </c>
      <c r="I628">
        <v>2</v>
      </c>
      <c r="J628" t="s">
        <v>2628</v>
      </c>
    </row>
    <row r="629" spans="1:10" x14ac:dyDescent="0.3">
      <c r="A629" t="s">
        <v>1244</v>
      </c>
      <c r="B629">
        <v>41918</v>
      </c>
      <c r="C629">
        <v>12220</v>
      </c>
      <c r="D629">
        <v>40682</v>
      </c>
      <c r="E629">
        <v>16.670000000000002</v>
      </c>
      <c r="F629">
        <v>2630.24</v>
      </c>
      <c r="G629" t="s">
        <v>2627</v>
      </c>
      <c r="H629" t="s">
        <v>2626</v>
      </c>
      <c r="I629">
        <v>0</v>
      </c>
      <c r="J629" t="s">
        <v>2628</v>
      </c>
    </row>
    <row r="630" spans="1:10" x14ac:dyDescent="0.3">
      <c r="A630" t="s">
        <v>1245</v>
      </c>
      <c r="B630">
        <v>21106</v>
      </c>
      <c r="C630">
        <v>47868</v>
      </c>
      <c r="D630">
        <v>20176</v>
      </c>
      <c r="E630">
        <v>31.27</v>
      </c>
      <c r="F630">
        <v>3073.84</v>
      </c>
      <c r="G630" t="s">
        <v>2627</v>
      </c>
      <c r="H630" t="s">
        <v>2626</v>
      </c>
      <c r="I630">
        <v>1</v>
      </c>
      <c r="J630" t="s">
        <v>2628</v>
      </c>
    </row>
    <row r="631" spans="1:10" x14ac:dyDescent="0.3">
      <c r="A631" t="s">
        <v>1246</v>
      </c>
      <c r="B631">
        <v>48227</v>
      </c>
      <c r="C631">
        <v>6981</v>
      </c>
      <c r="D631">
        <v>46357</v>
      </c>
      <c r="E631">
        <v>1.99</v>
      </c>
      <c r="F631">
        <v>2044.74</v>
      </c>
      <c r="G631" t="s">
        <v>2626</v>
      </c>
      <c r="H631" t="s">
        <v>2626</v>
      </c>
      <c r="I631">
        <v>1</v>
      </c>
      <c r="J631" t="s">
        <v>2628</v>
      </c>
    </row>
    <row r="632" spans="1:10" x14ac:dyDescent="0.3">
      <c r="A632" t="s">
        <v>1247</v>
      </c>
      <c r="B632">
        <v>29517</v>
      </c>
      <c r="C632">
        <v>35066</v>
      </c>
      <c r="D632">
        <v>28331</v>
      </c>
      <c r="E632">
        <v>28.23</v>
      </c>
      <c r="F632">
        <v>4703.9799999999996</v>
      </c>
      <c r="G632" t="s">
        <v>2626</v>
      </c>
      <c r="H632" t="s">
        <v>2626</v>
      </c>
      <c r="I632">
        <v>1</v>
      </c>
      <c r="J632" t="s">
        <v>2628</v>
      </c>
    </row>
    <row r="633" spans="1:10" x14ac:dyDescent="0.3">
      <c r="A633" t="s">
        <v>1248</v>
      </c>
      <c r="B633">
        <v>21239</v>
      </c>
      <c r="C633">
        <v>22935</v>
      </c>
      <c r="D633">
        <v>20277</v>
      </c>
      <c r="E633">
        <v>41.3</v>
      </c>
      <c r="F633">
        <v>1798.74</v>
      </c>
      <c r="G633" t="s">
        <v>2626</v>
      </c>
      <c r="H633" t="s">
        <v>2626</v>
      </c>
      <c r="I633">
        <v>1</v>
      </c>
      <c r="J633" t="s">
        <v>2628</v>
      </c>
    </row>
    <row r="634" spans="1:10" x14ac:dyDescent="0.3">
      <c r="A634" t="s">
        <v>1249</v>
      </c>
      <c r="B634">
        <v>16625</v>
      </c>
      <c r="C634">
        <v>20243</v>
      </c>
      <c r="D634">
        <v>14971</v>
      </c>
      <c r="E634">
        <v>2.56</v>
      </c>
      <c r="F634">
        <v>4081.72</v>
      </c>
      <c r="G634" t="s">
        <v>2626</v>
      </c>
      <c r="H634" t="s">
        <v>2626</v>
      </c>
      <c r="I634">
        <v>1</v>
      </c>
      <c r="J634" t="s">
        <v>2628</v>
      </c>
    </row>
    <row r="635" spans="1:10" x14ac:dyDescent="0.3">
      <c r="A635" t="s">
        <v>1250</v>
      </c>
      <c r="B635">
        <v>13414</v>
      </c>
      <c r="C635">
        <v>14548</v>
      </c>
      <c r="D635">
        <v>12115</v>
      </c>
      <c r="E635">
        <v>49.48</v>
      </c>
      <c r="F635">
        <v>4166.29</v>
      </c>
      <c r="G635" t="s">
        <v>2626</v>
      </c>
      <c r="H635" t="s">
        <v>2626</v>
      </c>
      <c r="I635">
        <v>2</v>
      </c>
      <c r="J635" t="s">
        <v>2628</v>
      </c>
    </row>
    <row r="636" spans="1:10" x14ac:dyDescent="0.3">
      <c r="A636" t="s">
        <v>1251</v>
      </c>
      <c r="B636">
        <v>34744</v>
      </c>
      <c r="C636">
        <v>19248</v>
      </c>
      <c r="D636">
        <v>32846</v>
      </c>
      <c r="E636">
        <v>31.42</v>
      </c>
      <c r="F636">
        <v>3190.93</v>
      </c>
      <c r="G636" t="s">
        <v>2626</v>
      </c>
      <c r="H636" t="s">
        <v>2626</v>
      </c>
      <c r="I636">
        <v>1</v>
      </c>
      <c r="J636" t="s">
        <v>2630</v>
      </c>
    </row>
    <row r="637" spans="1:10" x14ac:dyDescent="0.3">
      <c r="A637" t="s">
        <v>1252</v>
      </c>
      <c r="B637">
        <v>19268</v>
      </c>
      <c r="C637">
        <v>5257</v>
      </c>
      <c r="D637">
        <v>19734</v>
      </c>
      <c r="E637">
        <v>12.12</v>
      </c>
      <c r="F637">
        <v>4785.07</v>
      </c>
      <c r="G637" t="s">
        <v>2626</v>
      </c>
      <c r="H637" t="s">
        <v>2626</v>
      </c>
      <c r="I637">
        <v>1</v>
      </c>
      <c r="J637" t="s">
        <v>2629</v>
      </c>
    </row>
    <row r="638" spans="1:10" x14ac:dyDescent="0.3">
      <c r="A638" t="s">
        <v>1253</v>
      </c>
      <c r="B638">
        <v>16772</v>
      </c>
      <c r="C638">
        <v>12775</v>
      </c>
      <c r="D638">
        <v>16351</v>
      </c>
      <c r="E638">
        <v>15.17</v>
      </c>
      <c r="F638">
        <v>3627.59</v>
      </c>
      <c r="G638" t="s">
        <v>2626</v>
      </c>
      <c r="H638" t="s">
        <v>2626</v>
      </c>
      <c r="I638">
        <v>2</v>
      </c>
      <c r="J638" t="s">
        <v>2628</v>
      </c>
    </row>
    <row r="639" spans="1:10" x14ac:dyDescent="0.3">
      <c r="A639" t="s">
        <v>1254</v>
      </c>
      <c r="B639">
        <v>50928</v>
      </c>
      <c r="C639">
        <v>43390</v>
      </c>
      <c r="D639">
        <v>49177</v>
      </c>
      <c r="E639">
        <v>40.32</v>
      </c>
      <c r="F639">
        <v>658.02</v>
      </c>
      <c r="G639" t="s">
        <v>2626</v>
      </c>
      <c r="H639" t="s">
        <v>2626</v>
      </c>
      <c r="I639">
        <v>2</v>
      </c>
      <c r="J639" t="s">
        <v>2629</v>
      </c>
    </row>
    <row r="640" spans="1:10" x14ac:dyDescent="0.3">
      <c r="A640" t="s">
        <v>1255</v>
      </c>
      <c r="B640">
        <v>19393</v>
      </c>
      <c r="C640">
        <v>15548</v>
      </c>
      <c r="D640">
        <v>19763</v>
      </c>
      <c r="E640">
        <v>49.11</v>
      </c>
      <c r="F640">
        <v>232.51</v>
      </c>
      <c r="G640" t="s">
        <v>2626</v>
      </c>
      <c r="H640" t="s">
        <v>2626</v>
      </c>
      <c r="I640">
        <v>1</v>
      </c>
      <c r="J640" t="s">
        <v>2629</v>
      </c>
    </row>
    <row r="641" spans="1:10" x14ac:dyDescent="0.3">
      <c r="A641" t="s">
        <v>1256</v>
      </c>
      <c r="B641">
        <v>50039</v>
      </c>
      <c r="C641">
        <v>26925</v>
      </c>
      <c r="D641">
        <v>48276</v>
      </c>
      <c r="E641">
        <v>25.94</v>
      </c>
      <c r="F641">
        <v>543.23</v>
      </c>
      <c r="G641" t="s">
        <v>2626</v>
      </c>
      <c r="H641" t="s">
        <v>2626</v>
      </c>
      <c r="I641">
        <v>2</v>
      </c>
      <c r="J641" t="s">
        <v>2628</v>
      </c>
    </row>
    <row r="642" spans="1:10" x14ac:dyDescent="0.3">
      <c r="A642" t="s">
        <v>1257</v>
      </c>
      <c r="B642">
        <v>12305</v>
      </c>
      <c r="C642">
        <v>27869</v>
      </c>
      <c r="D642">
        <v>10859</v>
      </c>
      <c r="E642">
        <v>2.52</v>
      </c>
      <c r="F642">
        <v>1077.3399999999999</v>
      </c>
      <c r="G642" t="s">
        <v>2626</v>
      </c>
      <c r="H642" t="s">
        <v>2626</v>
      </c>
      <c r="I642">
        <v>2</v>
      </c>
      <c r="J642" t="s">
        <v>2628</v>
      </c>
    </row>
    <row r="643" spans="1:10" x14ac:dyDescent="0.3">
      <c r="A643" t="s">
        <v>1258</v>
      </c>
      <c r="B643">
        <v>33018</v>
      </c>
      <c r="C643">
        <v>25616</v>
      </c>
      <c r="D643">
        <v>31944</v>
      </c>
      <c r="E643">
        <v>29.49</v>
      </c>
      <c r="F643">
        <v>3935.6</v>
      </c>
      <c r="G643" t="s">
        <v>2626</v>
      </c>
      <c r="H643" t="s">
        <v>2626</v>
      </c>
      <c r="I643">
        <v>1</v>
      </c>
      <c r="J643" t="s">
        <v>2628</v>
      </c>
    </row>
    <row r="644" spans="1:10" x14ac:dyDescent="0.3">
      <c r="A644" t="s">
        <v>1259</v>
      </c>
      <c r="B644">
        <v>12262</v>
      </c>
      <c r="C644">
        <v>48928</v>
      </c>
      <c r="D644">
        <v>11690</v>
      </c>
      <c r="E644">
        <v>25.46</v>
      </c>
      <c r="F644">
        <v>3014.05</v>
      </c>
      <c r="G644" t="s">
        <v>2627</v>
      </c>
      <c r="H644" t="s">
        <v>2626</v>
      </c>
      <c r="I644">
        <v>1</v>
      </c>
      <c r="J644" t="s">
        <v>2628</v>
      </c>
    </row>
    <row r="645" spans="1:10" x14ac:dyDescent="0.3">
      <c r="A645" t="s">
        <v>1260</v>
      </c>
      <c r="B645">
        <v>45741</v>
      </c>
      <c r="C645">
        <v>20434</v>
      </c>
      <c r="D645">
        <v>45032</v>
      </c>
      <c r="E645">
        <v>9.31</v>
      </c>
      <c r="F645">
        <v>4585.9399999999996</v>
      </c>
      <c r="G645" t="s">
        <v>2626</v>
      </c>
      <c r="H645" t="s">
        <v>2626</v>
      </c>
      <c r="I645">
        <v>2</v>
      </c>
      <c r="J645" t="s">
        <v>2629</v>
      </c>
    </row>
    <row r="646" spans="1:10" x14ac:dyDescent="0.3">
      <c r="A646" t="s">
        <v>1261</v>
      </c>
      <c r="B646">
        <v>43969</v>
      </c>
      <c r="C646">
        <v>24893</v>
      </c>
      <c r="D646">
        <v>43191</v>
      </c>
      <c r="E646">
        <v>0.33</v>
      </c>
      <c r="F646">
        <v>3554.63</v>
      </c>
      <c r="G646" t="s">
        <v>2626</v>
      </c>
      <c r="H646" t="s">
        <v>2626</v>
      </c>
      <c r="I646">
        <v>1</v>
      </c>
      <c r="J646" t="s">
        <v>2630</v>
      </c>
    </row>
    <row r="647" spans="1:10" x14ac:dyDescent="0.3">
      <c r="A647" t="s">
        <v>1262</v>
      </c>
      <c r="B647">
        <v>29748</v>
      </c>
      <c r="C647">
        <v>32657</v>
      </c>
      <c r="D647">
        <v>28870</v>
      </c>
      <c r="E647">
        <v>20.65</v>
      </c>
      <c r="F647">
        <v>4995.8100000000004</v>
      </c>
      <c r="G647" t="s">
        <v>2626</v>
      </c>
      <c r="H647" t="s">
        <v>2626</v>
      </c>
      <c r="I647">
        <v>2</v>
      </c>
      <c r="J647" t="s">
        <v>2628</v>
      </c>
    </row>
    <row r="648" spans="1:10" x14ac:dyDescent="0.3">
      <c r="A648" t="s">
        <v>1263</v>
      </c>
      <c r="B648">
        <v>11095</v>
      </c>
      <c r="C648">
        <v>36803</v>
      </c>
      <c r="D648">
        <v>8969</v>
      </c>
      <c r="E648">
        <v>17.21</v>
      </c>
      <c r="F648">
        <v>2519.19</v>
      </c>
      <c r="G648" t="s">
        <v>2626</v>
      </c>
      <c r="H648" t="s">
        <v>2626</v>
      </c>
      <c r="I648">
        <v>1</v>
      </c>
      <c r="J648" t="s">
        <v>2628</v>
      </c>
    </row>
    <row r="649" spans="1:10" x14ac:dyDescent="0.3">
      <c r="A649" t="s">
        <v>1264</v>
      </c>
      <c r="B649">
        <v>10147</v>
      </c>
      <c r="C649">
        <v>48399</v>
      </c>
      <c r="D649">
        <v>9670</v>
      </c>
      <c r="E649">
        <v>8.35</v>
      </c>
      <c r="F649">
        <v>388.73</v>
      </c>
      <c r="G649" t="s">
        <v>2626</v>
      </c>
      <c r="H649" t="s">
        <v>2626</v>
      </c>
      <c r="I649">
        <v>2</v>
      </c>
      <c r="J649" t="s">
        <v>2628</v>
      </c>
    </row>
    <row r="650" spans="1:10" x14ac:dyDescent="0.3">
      <c r="A650" t="s">
        <v>1265</v>
      </c>
      <c r="B650">
        <v>24832</v>
      </c>
      <c r="C650">
        <v>46927</v>
      </c>
      <c r="D650">
        <v>24421</v>
      </c>
      <c r="E650">
        <v>45.89</v>
      </c>
      <c r="F650">
        <v>625.65</v>
      </c>
      <c r="G650" t="s">
        <v>2626</v>
      </c>
      <c r="H650" t="s">
        <v>2626</v>
      </c>
      <c r="I650">
        <v>0</v>
      </c>
      <c r="J650" t="s">
        <v>2629</v>
      </c>
    </row>
    <row r="651" spans="1:10" x14ac:dyDescent="0.3">
      <c r="A651" t="s">
        <v>1266</v>
      </c>
      <c r="B651">
        <v>23445</v>
      </c>
      <c r="C651">
        <v>46097</v>
      </c>
      <c r="D651">
        <v>22293</v>
      </c>
      <c r="E651">
        <v>30.75</v>
      </c>
      <c r="F651">
        <v>4431.33</v>
      </c>
      <c r="G651" t="s">
        <v>2626</v>
      </c>
      <c r="H651" t="s">
        <v>2626</v>
      </c>
      <c r="I651">
        <v>0</v>
      </c>
      <c r="J651" t="s">
        <v>2628</v>
      </c>
    </row>
    <row r="652" spans="1:10" x14ac:dyDescent="0.3">
      <c r="A652" t="s">
        <v>1267</v>
      </c>
      <c r="B652">
        <v>4128</v>
      </c>
      <c r="C652">
        <v>3956</v>
      </c>
      <c r="D652">
        <v>3730</v>
      </c>
      <c r="E652">
        <v>22.48</v>
      </c>
      <c r="F652">
        <v>1279.1199999999999</v>
      </c>
      <c r="G652" t="s">
        <v>2626</v>
      </c>
      <c r="H652" t="s">
        <v>2626</v>
      </c>
      <c r="I652">
        <v>1</v>
      </c>
      <c r="J652" t="s">
        <v>2628</v>
      </c>
    </row>
    <row r="653" spans="1:10" x14ac:dyDescent="0.3">
      <c r="A653" t="s">
        <v>1268</v>
      </c>
      <c r="B653">
        <v>42757</v>
      </c>
      <c r="C653">
        <v>26602</v>
      </c>
      <c r="D653">
        <v>40747</v>
      </c>
      <c r="E653">
        <v>27.32</v>
      </c>
      <c r="F653">
        <v>4976.7299999999996</v>
      </c>
      <c r="G653" t="s">
        <v>2627</v>
      </c>
      <c r="H653" t="s">
        <v>2626</v>
      </c>
      <c r="I653">
        <v>2</v>
      </c>
      <c r="J653" t="s">
        <v>2628</v>
      </c>
    </row>
    <row r="654" spans="1:10" x14ac:dyDescent="0.3">
      <c r="A654" t="s">
        <v>1269</v>
      </c>
      <c r="B654">
        <v>3013</v>
      </c>
      <c r="C654">
        <v>7304</v>
      </c>
      <c r="D654">
        <v>3125</v>
      </c>
      <c r="E654">
        <v>33.61</v>
      </c>
      <c r="F654">
        <v>4116.68</v>
      </c>
      <c r="G654" t="s">
        <v>2626</v>
      </c>
      <c r="H654" t="s">
        <v>2626</v>
      </c>
      <c r="I654">
        <v>2</v>
      </c>
      <c r="J654" t="s">
        <v>2628</v>
      </c>
    </row>
    <row r="655" spans="1:10" x14ac:dyDescent="0.3">
      <c r="A655" t="s">
        <v>1270</v>
      </c>
      <c r="B655">
        <v>42249</v>
      </c>
      <c r="C655">
        <v>32500</v>
      </c>
      <c r="D655">
        <v>40626</v>
      </c>
      <c r="E655">
        <v>30.37</v>
      </c>
      <c r="F655">
        <v>3973.94</v>
      </c>
      <c r="G655" t="s">
        <v>2626</v>
      </c>
      <c r="H655" t="s">
        <v>2626</v>
      </c>
      <c r="I655">
        <v>0</v>
      </c>
      <c r="J655" t="s">
        <v>2628</v>
      </c>
    </row>
    <row r="656" spans="1:10" x14ac:dyDescent="0.3">
      <c r="A656" t="s">
        <v>1271</v>
      </c>
      <c r="B656">
        <v>29766</v>
      </c>
      <c r="C656">
        <v>17355</v>
      </c>
      <c r="D656">
        <v>29712</v>
      </c>
      <c r="E656">
        <v>24.23</v>
      </c>
      <c r="F656">
        <v>833.77</v>
      </c>
      <c r="G656" t="s">
        <v>2626</v>
      </c>
      <c r="H656" t="s">
        <v>2626</v>
      </c>
      <c r="I656">
        <v>2</v>
      </c>
      <c r="J656" t="s">
        <v>2628</v>
      </c>
    </row>
    <row r="657" spans="1:10" x14ac:dyDescent="0.3">
      <c r="A657" t="s">
        <v>1272</v>
      </c>
      <c r="B657">
        <v>7065</v>
      </c>
      <c r="C657">
        <v>31701</v>
      </c>
      <c r="D657">
        <v>6334</v>
      </c>
      <c r="E657">
        <v>11.49</v>
      </c>
      <c r="F657">
        <v>4464.54</v>
      </c>
      <c r="G657" t="s">
        <v>2626</v>
      </c>
      <c r="H657" t="s">
        <v>2626</v>
      </c>
      <c r="I657">
        <v>1</v>
      </c>
      <c r="J657" t="s">
        <v>2628</v>
      </c>
    </row>
    <row r="658" spans="1:10" x14ac:dyDescent="0.3">
      <c r="A658" t="s">
        <v>1273</v>
      </c>
      <c r="B658">
        <v>11634</v>
      </c>
      <c r="C658">
        <v>5608</v>
      </c>
      <c r="D658">
        <v>11364</v>
      </c>
      <c r="E658">
        <v>21.93</v>
      </c>
      <c r="F658">
        <v>1422.6</v>
      </c>
      <c r="G658" t="s">
        <v>2626</v>
      </c>
      <c r="H658" t="s">
        <v>2626</v>
      </c>
      <c r="I658">
        <v>0</v>
      </c>
      <c r="J658" t="s">
        <v>2628</v>
      </c>
    </row>
    <row r="659" spans="1:10" x14ac:dyDescent="0.3">
      <c r="A659" t="s">
        <v>1274</v>
      </c>
      <c r="B659">
        <v>50027</v>
      </c>
      <c r="C659">
        <v>9956</v>
      </c>
      <c r="D659">
        <v>48639</v>
      </c>
      <c r="E659">
        <v>13.75</v>
      </c>
      <c r="F659">
        <v>3140.92</v>
      </c>
      <c r="G659" t="s">
        <v>2626</v>
      </c>
      <c r="H659" t="s">
        <v>2626</v>
      </c>
      <c r="I659">
        <v>1</v>
      </c>
      <c r="J659" t="s">
        <v>2628</v>
      </c>
    </row>
    <row r="660" spans="1:10" x14ac:dyDescent="0.3">
      <c r="A660" t="s">
        <v>1275</v>
      </c>
      <c r="B660">
        <v>46793</v>
      </c>
      <c r="C660">
        <v>26687</v>
      </c>
      <c r="D660">
        <v>45927</v>
      </c>
      <c r="E660">
        <v>43.5</v>
      </c>
      <c r="F660">
        <v>2234.7399999999998</v>
      </c>
      <c r="G660" t="s">
        <v>2626</v>
      </c>
      <c r="H660" t="s">
        <v>2626</v>
      </c>
      <c r="I660">
        <v>0</v>
      </c>
      <c r="J660" t="s">
        <v>2629</v>
      </c>
    </row>
    <row r="661" spans="1:10" x14ac:dyDescent="0.3">
      <c r="A661" t="s">
        <v>1276</v>
      </c>
      <c r="B661">
        <v>21378</v>
      </c>
      <c r="C661">
        <v>49647</v>
      </c>
      <c r="D661">
        <v>20268</v>
      </c>
      <c r="E661">
        <v>33.32</v>
      </c>
      <c r="F661">
        <v>3857.82</v>
      </c>
      <c r="G661" t="s">
        <v>2626</v>
      </c>
      <c r="H661" t="s">
        <v>2626</v>
      </c>
      <c r="I661">
        <v>1</v>
      </c>
      <c r="J661" t="s">
        <v>2628</v>
      </c>
    </row>
    <row r="662" spans="1:10" x14ac:dyDescent="0.3">
      <c r="A662" t="s">
        <v>1277</v>
      </c>
      <c r="B662">
        <v>7713</v>
      </c>
      <c r="C662">
        <v>46365</v>
      </c>
      <c r="D662">
        <v>5700</v>
      </c>
      <c r="E662">
        <v>33.619999999999997</v>
      </c>
      <c r="F662">
        <v>4613.66</v>
      </c>
      <c r="G662" t="s">
        <v>2627</v>
      </c>
      <c r="H662" t="s">
        <v>2626</v>
      </c>
      <c r="I662">
        <v>1</v>
      </c>
      <c r="J662" t="s">
        <v>2630</v>
      </c>
    </row>
    <row r="663" spans="1:10" x14ac:dyDescent="0.3">
      <c r="A663" t="s">
        <v>1278</v>
      </c>
      <c r="B663">
        <v>36458</v>
      </c>
      <c r="C663">
        <v>49550</v>
      </c>
      <c r="D663">
        <v>35629</v>
      </c>
      <c r="E663">
        <v>1.33</v>
      </c>
      <c r="F663">
        <v>518.47</v>
      </c>
      <c r="G663" t="s">
        <v>2626</v>
      </c>
      <c r="H663" t="s">
        <v>2626</v>
      </c>
      <c r="I663">
        <v>1</v>
      </c>
      <c r="J663" t="s">
        <v>2628</v>
      </c>
    </row>
    <row r="664" spans="1:10" x14ac:dyDescent="0.3">
      <c r="A664" t="s">
        <v>1279</v>
      </c>
      <c r="B664">
        <v>7196</v>
      </c>
      <c r="C664">
        <v>39509</v>
      </c>
      <c r="D664">
        <v>5186</v>
      </c>
      <c r="E664">
        <v>25.67</v>
      </c>
      <c r="F664">
        <v>971.07</v>
      </c>
      <c r="G664" t="s">
        <v>2626</v>
      </c>
      <c r="H664" t="s">
        <v>2626</v>
      </c>
      <c r="I664">
        <v>2</v>
      </c>
      <c r="J664" t="s">
        <v>2629</v>
      </c>
    </row>
    <row r="665" spans="1:10" x14ac:dyDescent="0.3">
      <c r="A665" t="s">
        <v>1280</v>
      </c>
      <c r="B665">
        <v>23794</v>
      </c>
      <c r="C665">
        <v>4537</v>
      </c>
      <c r="D665">
        <v>23986</v>
      </c>
      <c r="E665">
        <v>39</v>
      </c>
      <c r="F665">
        <v>665.65</v>
      </c>
      <c r="G665" t="s">
        <v>2626</v>
      </c>
      <c r="H665" t="s">
        <v>2626</v>
      </c>
      <c r="I665">
        <v>2</v>
      </c>
      <c r="J665" t="s">
        <v>2629</v>
      </c>
    </row>
    <row r="666" spans="1:10" x14ac:dyDescent="0.3">
      <c r="A666" t="s">
        <v>1281</v>
      </c>
      <c r="B666">
        <v>24326</v>
      </c>
      <c r="C666">
        <v>12238</v>
      </c>
      <c r="D666">
        <v>22615</v>
      </c>
      <c r="E666">
        <v>7.08</v>
      </c>
      <c r="F666">
        <v>4724.07</v>
      </c>
      <c r="G666" t="s">
        <v>2626</v>
      </c>
      <c r="H666" t="s">
        <v>2626</v>
      </c>
      <c r="I666">
        <v>2</v>
      </c>
      <c r="J666" t="s">
        <v>2630</v>
      </c>
    </row>
    <row r="667" spans="1:10" x14ac:dyDescent="0.3">
      <c r="A667" t="s">
        <v>1282</v>
      </c>
      <c r="B667">
        <v>3145</v>
      </c>
      <c r="C667">
        <v>34587</v>
      </c>
      <c r="D667">
        <v>2242</v>
      </c>
      <c r="E667">
        <v>1.58</v>
      </c>
      <c r="F667">
        <v>3372.79</v>
      </c>
      <c r="G667" t="s">
        <v>2626</v>
      </c>
      <c r="H667" t="s">
        <v>2626</v>
      </c>
      <c r="I667">
        <v>1</v>
      </c>
      <c r="J667" t="s">
        <v>2630</v>
      </c>
    </row>
    <row r="668" spans="1:10" x14ac:dyDescent="0.3">
      <c r="A668" t="s">
        <v>1283</v>
      </c>
      <c r="B668">
        <v>15617</v>
      </c>
      <c r="C668">
        <v>24539</v>
      </c>
      <c r="D668">
        <v>13509</v>
      </c>
      <c r="E668">
        <v>2.46</v>
      </c>
      <c r="F668">
        <v>1133.8399999999999</v>
      </c>
      <c r="G668" t="s">
        <v>2626</v>
      </c>
      <c r="H668" t="s">
        <v>2626</v>
      </c>
      <c r="I668">
        <v>2</v>
      </c>
      <c r="J668" t="s">
        <v>2628</v>
      </c>
    </row>
    <row r="669" spans="1:10" x14ac:dyDescent="0.3">
      <c r="A669" t="s">
        <v>1284</v>
      </c>
      <c r="B669">
        <v>39329</v>
      </c>
      <c r="C669">
        <v>34142</v>
      </c>
      <c r="D669">
        <v>37353</v>
      </c>
      <c r="E669">
        <v>7.61</v>
      </c>
      <c r="F669">
        <v>3276.52</v>
      </c>
      <c r="G669" t="s">
        <v>2626</v>
      </c>
      <c r="H669" t="s">
        <v>2626</v>
      </c>
      <c r="I669">
        <v>0</v>
      </c>
      <c r="J669" t="s">
        <v>2628</v>
      </c>
    </row>
    <row r="670" spans="1:10" x14ac:dyDescent="0.3">
      <c r="A670" t="s">
        <v>1285</v>
      </c>
      <c r="B670">
        <v>41339</v>
      </c>
      <c r="C670">
        <v>21292</v>
      </c>
      <c r="D670">
        <v>40391</v>
      </c>
      <c r="E670">
        <v>23.2</v>
      </c>
      <c r="F670">
        <v>3953.28</v>
      </c>
      <c r="G670" t="s">
        <v>2626</v>
      </c>
      <c r="H670" t="s">
        <v>2626</v>
      </c>
      <c r="I670">
        <v>0</v>
      </c>
      <c r="J670" t="s">
        <v>2629</v>
      </c>
    </row>
    <row r="671" spans="1:10" x14ac:dyDescent="0.3">
      <c r="A671" t="s">
        <v>1286</v>
      </c>
      <c r="B671">
        <v>46974</v>
      </c>
      <c r="C671">
        <v>19088</v>
      </c>
      <c r="D671">
        <v>45983</v>
      </c>
      <c r="E671">
        <v>3.44</v>
      </c>
      <c r="F671">
        <v>205.05</v>
      </c>
      <c r="G671" t="s">
        <v>2626</v>
      </c>
      <c r="H671" t="s">
        <v>2626</v>
      </c>
      <c r="I671">
        <v>1</v>
      </c>
      <c r="J671" t="s">
        <v>2628</v>
      </c>
    </row>
    <row r="672" spans="1:10" x14ac:dyDescent="0.3">
      <c r="A672" t="s">
        <v>1287</v>
      </c>
      <c r="B672">
        <v>3177</v>
      </c>
      <c r="C672">
        <v>36590</v>
      </c>
      <c r="D672">
        <v>2785</v>
      </c>
      <c r="E672">
        <v>25.93</v>
      </c>
      <c r="F672">
        <v>3016.49</v>
      </c>
      <c r="G672" t="s">
        <v>2626</v>
      </c>
      <c r="H672" t="s">
        <v>2626</v>
      </c>
      <c r="I672">
        <v>2</v>
      </c>
      <c r="J672" t="s">
        <v>2628</v>
      </c>
    </row>
    <row r="673" spans="1:10" x14ac:dyDescent="0.3">
      <c r="A673" t="s">
        <v>1288</v>
      </c>
      <c r="B673">
        <v>44104</v>
      </c>
      <c r="C673">
        <v>8339</v>
      </c>
      <c r="D673">
        <v>42911</v>
      </c>
      <c r="E673">
        <v>33.44</v>
      </c>
      <c r="F673">
        <v>2048.2600000000002</v>
      </c>
      <c r="G673" t="s">
        <v>2626</v>
      </c>
      <c r="H673" t="s">
        <v>2626</v>
      </c>
      <c r="I673">
        <v>2</v>
      </c>
      <c r="J673" t="s">
        <v>2630</v>
      </c>
    </row>
    <row r="674" spans="1:10" x14ac:dyDescent="0.3">
      <c r="A674" t="s">
        <v>1289</v>
      </c>
      <c r="B674">
        <v>35881</v>
      </c>
      <c r="C674">
        <v>33483</v>
      </c>
      <c r="D674">
        <v>35328</v>
      </c>
      <c r="E674">
        <v>18.68</v>
      </c>
      <c r="F674">
        <v>2225.6799999999998</v>
      </c>
      <c r="G674" t="s">
        <v>2626</v>
      </c>
      <c r="H674" t="s">
        <v>2626</v>
      </c>
      <c r="I674">
        <v>0</v>
      </c>
      <c r="J674" t="s">
        <v>2628</v>
      </c>
    </row>
    <row r="675" spans="1:10" x14ac:dyDescent="0.3">
      <c r="A675" t="s">
        <v>1290</v>
      </c>
      <c r="B675">
        <v>45396</v>
      </c>
      <c r="C675">
        <v>48604</v>
      </c>
      <c r="D675">
        <v>43669</v>
      </c>
      <c r="E675">
        <v>28.08</v>
      </c>
      <c r="F675">
        <v>3076.59</v>
      </c>
      <c r="G675" t="s">
        <v>2626</v>
      </c>
      <c r="H675" t="s">
        <v>2626</v>
      </c>
      <c r="I675">
        <v>1</v>
      </c>
      <c r="J675" t="s">
        <v>2628</v>
      </c>
    </row>
    <row r="676" spans="1:10" x14ac:dyDescent="0.3">
      <c r="A676" t="s">
        <v>1291</v>
      </c>
      <c r="B676">
        <v>41276</v>
      </c>
      <c r="C676">
        <v>10275</v>
      </c>
      <c r="D676">
        <v>40138</v>
      </c>
      <c r="E676">
        <v>33.380000000000003</v>
      </c>
      <c r="F676">
        <v>2439.5100000000002</v>
      </c>
      <c r="G676" t="s">
        <v>2626</v>
      </c>
      <c r="H676" t="s">
        <v>2627</v>
      </c>
      <c r="I676">
        <v>2</v>
      </c>
      <c r="J676" t="s">
        <v>2628</v>
      </c>
    </row>
    <row r="677" spans="1:10" x14ac:dyDescent="0.3">
      <c r="A677" t="s">
        <v>1292</v>
      </c>
      <c r="B677">
        <v>6180</v>
      </c>
      <c r="C677">
        <v>2931</v>
      </c>
      <c r="D677">
        <v>4853</v>
      </c>
      <c r="E677">
        <v>33.51</v>
      </c>
      <c r="F677">
        <v>4460.3599999999997</v>
      </c>
      <c r="G677" t="s">
        <v>2626</v>
      </c>
      <c r="H677" t="s">
        <v>2627</v>
      </c>
      <c r="I677">
        <v>1</v>
      </c>
      <c r="J677" t="s">
        <v>2628</v>
      </c>
    </row>
    <row r="678" spans="1:10" x14ac:dyDescent="0.3">
      <c r="A678" t="s">
        <v>1293</v>
      </c>
      <c r="B678">
        <v>28223</v>
      </c>
      <c r="C678">
        <v>32701</v>
      </c>
      <c r="D678">
        <v>27464</v>
      </c>
      <c r="E678">
        <v>49.34</v>
      </c>
      <c r="F678">
        <v>3297.56</v>
      </c>
      <c r="G678" t="s">
        <v>2626</v>
      </c>
      <c r="H678" t="s">
        <v>2626</v>
      </c>
      <c r="I678">
        <v>1</v>
      </c>
      <c r="J678" t="s">
        <v>2629</v>
      </c>
    </row>
    <row r="679" spans="1:10" x14ac:dyDescent="0.3">
      <c r="A679" t="s">
        <v>1294</v>
      </c>
      <c r="B679">
        <v>13138</v>
      </c>
      <c r="C679">
        <v>27446</v>
      </c>
      <c r="D679">
        <v>13219</v>
      </c>
      <c r="E679">
        <v>40.18</v>
      </c>
      <c r="F679">
        <v>1069.75</v>
      </c>
      <c r="G679" t="s">
        <v>2626</v>
      </c>
      <c r="H679" t="s">
        <v>2626</v>
      </c>
      <c r="I679">
        <v>1</v>
      </c>
      <c r="J679" t="s">
        <v>2629</v>
      </c>
    </row>
    <row r="680" spans="1:10" x14ac:dyDescent="0.3">
      <c r="A680" t="s">
        <v>1295</v>
      </c>
      <c r="B680">
        <v>6141</v>
      </c>
      <c r="C680">
        <v>43362</v>
      </c>
      <c r="D680">
        <v>4911</v>
      </c>
      <c r="E680">
        <v>32.840000000000003</v>
      </c>
      <c r="F680">
        <v>3476.71</v>
      </c>
      <c r="G680" t="s">
        <v>2626</v>
      </c>
      <c r="H680" t="s">
        <v>2626</v>
      </c>
      <c r="I680">
        <v>0</v>
      </c>
      <c r="J680" t="s">
        <v>2628</v>
      </c>
    </row>
    <row r="681" spans="1:10" x14ac:dyDescent="0.3">
      <c r="A681" t="s">
        <v>1296</v>
      </c>
      <c r="B681">
        <v>45252</v>
      </c>
      <c r="C681">
        <v>41966</v>
      </c>
      <c r="D681">
        <v>43215</v>
      </c>
      <c r="E681">
        <v>38.17</v>
      </c>
      <c r="F681">
        <v>4246.9799999999996</v>
      </c>
      <c r="G681" t="s">
        <v>2626</v>
      </c>
      <c r="H681" t="s">
        <v>2626</v>
      </c>
      <c r="I681">
        <v>0</v>
      </c>
      <c r="J681" t="s">
        <v>2628</v>
      </c>
    </row>
    <row r="682" spans="1:10" x14ac:dyDescent="0.3">
      <c r="A682" t="s">
        <v>1297</v>
      </c>
      <c r="B682">
        <v>25335</v>
      </c>
      <c r="C682">
        <v>8620</v>
      </c>
      <c r="D682">
        <v>23621</v>
      </c>
      <c r="E682">
        <v>9.7100000000000009</v>
      </c>
      <c r="F682">
        <v>4430.91</v>
      </c>
      <c r="G682" t="s">
        <v>2626</v>
      </c>
      <c r="H682" t="s">
        <v>2626</v>
      </c>
      <c r="I682">
        <v>2</v>
      </c>
      <c r="J682" t="s">
        <v>2628</v>
      </c>
    </row>
    <row r="683" spans="1:10" x14ac:dyDescent="0.3">
      <c r="A683" t="s">
        <v>1298</v>
      </c>
      <c r="B683">
        <v>40975</v>
      </c>
      <c r="C683">
        <v>5524</v>
      </c>
      <c r="D683">
        <v>39890</v>
      </c>
      <c r="E683">
        <v>44.54</v>
      </c>
      <c r="F683">
        <v>828.16</v>
      </c>
      <c r="G683" t="s">
        <v>2626</v>
      </c>
      <c r="H683" t="s">
        <v>2626</v>
      </c>
      <c r="I683">
        <v>2</v>
      </c>
      <c r="J683" t="s">
        <v>2628</v>
      </c>
    </row>
    <row r="684" spans="1:10" x14ac:dyDescent="0.3">
      <c r="A684" t="s">
        <v>1299</v>
      </c>
      <c r="B684">
        <v>17959</v>
      </c>
      <c r="C684">
        <v>15339</v>
      </c>
      <c r="D684">
        <v>15934</v>
      </c>
      <c r="E684">
        <v>24.95</v>
      </c>
      <c r="F684">
        <v>261.57</v>
      </c>
      <c r="G684" t="s">
        <v>2626</v>
      </c>
      <c r="H684" t="s">
        <v>2626</v>
      </c>
      <c r="I684">
        <v>2</v>
      </c>
      <c r="J684" t="s">
        <v>2628</v>
      </c>
    </row>
    <row r="685" spans="1:10" x14ac:dyDescent="0.3">
      <c r="A685" t="s">
        <v>1300</v>
      </c>
      <c r="B685">
        <v>33791</v>
      </c>
      <c r="C685">
        <v>46920</v>
      </c>
      <c r="D685">
        <v>31519</v>
      </c>
      <c r="E685">
        <v>31.02</v>
      </c>
      <c r="F685">
        <v>416.14</v>
      </c>
      <c r="G685" t="s">
        <v>2626</v>
      </c>
      <c r="H685" t="s">
        <v>2626</v>
      </c>
      <c r="I685">
        <v>0</v>
      </c>
      <c r="J685" t="s">
        <v>2628</v>
      </c>
    </row>
    <row r="686" spans="1:10" x14ac:dyDescent="0.3">
      <c r="A686" t="s">
        <v>1301</v>
      </c>
      <c r="B686">
        <v>27053</v>
      </c>
      <c r="C686">
        <v>41842</v>
      </c>
      <c r="D686">
        <v>24854</v>
      </c>
      <c r="E686">
        <v>20.37</v>
      </c>
      <c r="F686">
        <v>4475.72</v>
      </c>
      <c r="G686" t="s">
        <v>2627</v>
      </c>
      <c r="H686" t="s">
        <v>2626</v>
      </c>
      <c r="I686">
        <v>1</v>
      </c>
      <c r="J686" t="s">
        <v>2628</v>
      </c>
    </row>
    <row r="687" spans="1:10" x14ac:dyDescent="0.3">
      <c r="A687" t="s">
        <v>1302</v>
      </c>
      <c r="B687">
        <v>36103</v>
      </c>
      <c r="C687">
        <v>22251</v>
      </c>
      <c r="D687">
        <v>34340</v>
      </c>
      <c r="E687">
        <v>23.39</v>
      </c>
      <c r="F687">
        <v>4116.51</v>
      </c>
      <c r="G687" t="s">
        <v>2626</v>
      </c>
      <c r="H687" t="s">
        <v>2626</v>
      </c>
      <c r="I687">
        <v>0</v>
      </c>
      <c r="J687" t="s">
        <v>2628</v>
      </c>
    </row>
    <row r="688" spans="1:10" x14ac:dyDescent="0.3">
      <c r="A688" t="s">
        <v>1303</v>
      </c>
      <c r="B688">
        <v>22407</v>
      </c>
      <c r="C688">
        <v>39816</v>
      </c>
      <c r="D688">
        <v>22190</v>
      </c>
      <c r="E688">
        <v>35.229999999999997</v>
      </c>
      <c r="F688">
        <v>340.8</v>
      </c>
      <c r="G688" t="s">
        <v>2626</v>
      </c>
      <c r="H688" t="s">
        <v>2626</v>
      </c>
      <c r="I688">
        <v>1</v>
      </c>
      <c r="J688" t="s">
        <v>2628</v>
      </c>
    </row>
    <row r="689" spans="1:10" x14ac:dyDescent="0.3">
      <c r="A689" t="s">
        <v>1304</v>
      </c>
      <c r="B689">
        <v>38908</v>
      </c>
      <c r="C689">
        <v>41233</v>
      </c>
      <c r="D689">
        <v>38179</v>
      </c>
      <c r="E689">
        <v>32.840000000000003</v>
      </c>
      <c r="F689">
        <v>4006.35</v>
      </c>
      <c r="G689" t="s">
        <v>2626</v>
      </c>
      <c r="H689" t="s">
        <v>2627</v>
      </c>
      <c r="I689">
        <v>0</v>
      </c>
      <c r="J689" t="s">
        <v>2628</v>
      </c>
    </row>
    <row r="690" spans="1:10" x14ac:dyDescent="0.3">
      <c r="A690" t="s">
        <v>1305</v>
      </c>
      <c r="B690">
        <v>47705</v>
      </c>
      <c r="C690">
        <v>28064</v>
      </c>
      <c r="D690">
        <v>47182</v>
      </c>
      <c r="E690">
        <v>35.799999999999997</v>
      </c>
      <c r="F690">
        <v>2871.36</v>
      </c>
      <c r="G690" t="s">
        <v>2626</v>
      </c>
      <c r="H690" t="s">
        <v>2626</v>
      </c>
      <c r="I690">
        <v>0</v>
      </c>
      <c r="J690" t="s">
        <v>2629</v>
      </c>
    </row>
    <row r="691" spans="1:10" x14ac:dyDescent="0.3">
      <c r="A691" t="s">
        <v>1306</v>
      </c>
      <c r="B691">
        <v>7628</v>
      </c>
      <c r="C691">
        <v>40453</v>
      </c>
      <c r="D691">
        <v>7586</v>
      </c>
      <c r="E691">
        <v>26.01</v>
      </c>
      <c r="F691">
        <v>721.76</v>
      </c>
      <c r="G691" t="s">
        <v>2626</v>
      </c>
      <c r="H691" t="s">
        <v>2626</v>
      </c>
      <c r="I691">
        <v>2</v>
      </c>
      <c r="J691" t="s">
        <v>2628</v>
      </c>
    </row>
    <row r="692" spans="1:10" x14ac:dyDescent="0.3">
      <c r="A692" t="s">
        <v>1307</v>
      </c>
      <c r="B692">
        <v>47066</v>
      </c>
      <c r="C692">
        <v>38407</v>
      </c>
      <c r="D692">
        <v>45542</v>
      </c>
      <c r="E692">
        <v>10.64</v>
      </c>
      <c r="F692">
        <v>4031.09</v>
      </c>
      <c r="G692" t="s">
        <v>2626</v>
      </c>
      <c r="H692" t="s">
        <v>2626</v>
      </c>
      <c r="I692">
        <v>0</v>
      </c>
      <c r="J692" t="s">
        <v>2628</v>
      </c>
    </row>
    <row r="693" spans="1:10" x14ac:dyDescent="0.3">
      <c r="A693" t="s">
        <v>1308</v>
      </c>
      <c r="B693">
        <v>47030</v>
      </c>
      <c r="C693">
        <v>21565</v>
      </c>
      <c r="D693">
        <v>45946</v>
      </c>
      <c r="E693">
        <v>21.91</v>
      </c>
      <c r="F693">
        <v>1413.94</v>
      </c>
      <c r="G693" t="s">
        <v>2626</v>
      </c>
      <c r="H693" t="s">
        <v>2626</v>
      </c>
      <c r="I693">
        <v>1</v>
      </c>
      <c r="J693" t="s">
        <v>2628</v>
      </c>
    </row>
    <row r="694" spans="1:10" x14ac:dyDescent="0.3">
      <c r="A694" t="s">
        <v>1309</v>
      </c>
      <c r="B694">
        <v>2734</v>
      </c>
      <c r="C694">
        <v>29874</v>
      </c>
      <c r="D694">
        <v>2489</v>
      </c>
      <c r="E694">
        <v>43.9</v>
      </c>
      <c r="F694">
        <v>4510.24</v>
      </c>
      <c r="G694" t="s">
        <v>2626</v>
      </c>
      <c r="H694" t="s">
        <v>2626</v>
      </c>
      <c r="I694">
        <v>2</v>
      </c>
      <c r="J694" t="s">
        <v>2628</v>
      </c>
    </row>
    <row r="695" spans="1:10" x14ac:dyDescent="0.3">
      <c r="A695" t="s">
        <v>1310</v>
      </c>
      <c r="B695">
        <v>48904</v>
      </c>
      <c r="C695">
        <v>4962</v>
      </c>
      <c r="D695">
        <v>47022</v>
      </c>
      <c r="E695">
        <v>25.09</v>
      </c>
      <c r="F695">
        <v>760.06</v>
      </c>
      <c r="G695" t="s">
        <v>2626</v>
      </c>
      <c r="H695" t="s">
        <v>2626</v>
      </c>
      <c r="I695">
        <v>2</v>
      </c>
      <c r="J695" t="s">
        <v>2629</v>
      </c>
    </row>
    <row r="696" spans="1:10" x14ac:dyDescent="0.3">
      <c r="A696" t="s">
        <v>1311</v>
      </c>
      <c r="B696">
        <v>30623</v>
      </c>
      <c r="C696">
        <v>39350</v>
      </c>
      <c r="D696">
        <v>29054</v>
      </c>
      <c r="E696">
        <v>15.76</v>
      </c>
      <c r="F696">
        <v>2182.75</v>
      </c>
      <c r="G696" t="s">
        <v>2626</v>
      </c>
      <c r="H696" t="s">
        <v>2626</v>
      </c>
      <c r="I696">
        <v>2</v>
      </c>
      <c r="J696" t="s">
        <v>2628</v>
      </c>
    </row>
    <row r="697" spans="1:10" x14ac:dyDescent="0.3">
      <c r="A697" t="s">
        <v>1312</v>
      </c>
      <c r="B697">
        <v>24048</v>
      </c>
      <c r="C697">
        <v>45641</v>
      </c>
      <c r="D697">
        <v>22306</v>
      </c>
      <c r="E697">
        <v>30.61</v>
      </c>
      <c r="F697">
        <v>4699.8</v>
      </c>
      <c r="G697" t="s">
        <v>2626</v>
      </c>
      <c r="H697" t="s">
        <v>2626</v>
      </c>
      <c r="I697">
        <v>0</v>
      </c>
      <c r="J697" t="s">
        <v>2629</v>
      </c>
    </row>
    <row r="698" spans="1:10" x14ac:dyDescent="0.3">
      <c r="A698" t="s">
        <v>1313</v>
      </c>
      <c r="B698">
        <v>15395</v>
      </c>
      <c r="C698">
        <v>32287</v>
      </c>
      <c r="D698">
        <v>14658</v>
      </c>
      <c r="E698">
        <v>39.270000000000003</v>
      </c>
      <c r="F698">
        <v>2622.71</v>
      </c>
      <c r="G698" t="s">
        <v>2626</v>
      </c>
      <c r="H698" t="s">
        <v>2626</v>
      </c>
      <c r="I698">
        <v>2</v>
      </c>
      <c r="J698" t="s">
        <v>2629</v>
      </c>
    </row>
    <row r="699" spans="1:10" x14ac:dyDescent="0.3">
      <c r="A699" t="s">
        <v>1314</v>
      </c>
      <c r="B699">
        <v>4484</v>
      </c>
      <c r="C699">
        <v>36073</v>
      </c>
      <c r="D699">
        <v>4252</v>
      </c>
      <c r="E699">
        <v>22.92</v>
      </c>
      <c r="F699">
        <v>4062.58</v>
      </c>
      <c r="G699" t="s">
        <v>2626</v>
      </c>
      <c r="H699" t="s">
        <v>2626</v>
      </c>
      <c r="I699">
        <v>2</v>
      </c>
      <c r="J699" t="s">
        <v>2628</v>
      </c>
    </row>
    <row r="700" spans="1:10" x14ac:dyDescent="0.3">
      <c r="A700" t="s">
        <v>1315</v>
      </c>
      <c r="B700">
        <v>33478</v>
      </c>
      <c r="C700">
        <v>8485</v>
      </c>
      <c r="D700">
        <v>33710</v>
      </c>
      <c r="E700">
        <v>47.35</v>
      </c>
      <c r="F700">
        <v>4502.99</v>
      </c>
      <c r="G700" t="s">
        <v>2626</v>
      </c>
      <c r="H700" t="s">
        <v>2627</v>
      </c>
      <c r="I700">
        <v>0</v>
      </c>
      <c r="J700" t="s">
        <v>2628</v>
      </c>
    </row>
    <row r="701" spans="1:10" x14ac:dyDescent="0.3">
      <c r="A701" t="s">
        <v>1316</v>
      </c>
      <c r="B701">
        <v>45145</v>
      </c>
      <c r="C701">
        <v>9450</v>
      </c>
      <c r="D701">
        <v>43473</v>
      </c>
      <c r="E701">
        <v>7.33</v>
      </c>
      <c r="F701">
        <v>4714.6000000000004</v>
      </c>
      <c r="G701" t="s">
        <v>2626</v>
      </c>
      <c r="H701" t="s">
        <v>2626</v>
      </c>
      <c r="I701">
        <v>0</v>
      </c>
      <c r="J701" t="s">
        <v>2628</v>
      </c>
    </row>
    <row r="702" spans="1:10" x14ac:dyDescent="0.3">
      <c r="A702" t="s">
        <v>1317</v>
      </c>
      <c r="B702">
        <v>40166</v>
      </c>
      <c r="C702">
        <v>41777</v>
      </c>
      <c r="D702">
        <v>39082</v>
      </c>
      <c r="E702">
        <v>34.42</v>
      </c>
      <c r="F702">
        <v>3010.06</v>
      </c>
      <c r="G702" t="s">
        <v>2626</v>
      </c>
      <c r="H702" t="s">
        <v>2626</v>
      </c>
      <c r="I702">
        <v>1</v>
      </c>
      <c r="J702" t="s">
        <v>2630</v>
      </c>
    </row>
    <row r="703" spans="1:10" x14ac:dyDescent="0.3">
      <c r="A703" t="s">
        <v>1318</v>
      </c>
      <c r="B703">
        <v>7492</v>
      </c>
      <c r="C703">
        <v>39070</v>
      </c>
      <c r="D703">
        <v>7304</v>
      </c>
      <c r="E703">
        <v>24.35</v>
      </c>
      <c r="F703">
        <v>3739.55</v>
      </c>
      <c r="G703" t="s">
        <v>2626</v>
      </c>
      <c r="H703" t="s">
        <v>2626</v>
      </c>
      <c r="I703">
        <v>1</v>
      </c>
      <c r="J703" t="s">
        <v>2628</v>
      </c>
    </row>
    <row r="704" spans="1:10" x14ac:dyDescent="0.3">
      <c r="A704" t="s">
        <v>1319</v>
      </c>
      <c r="B704">
        <v>10692</v>
      </c>
      <c r="C704">
        <v>20873</v>
      </c>
      <c r="D704">
        <v>10829</v>
      </c>
      <c r="E704">
        <v>3.34</v>
      </c>
      <c r="F704">
        <v>867.71</v>
      </c>
      <c r="G704" t="s">
        <v>2626</v>
      </c>
      <c r="H704" t="s">
        <v>2626</v>
      </c>
      <c r="I704">
        <v>2</v>
      </c>
      <c r="J704" t="s">
        <v>2628</v>
      </c>
    </row>
    <row r="705" spans="1:10" x14ac:dyDescent="0.3">
      <c r="A705" t="s">
        <v>1320</v>
      </c>
      <c r="B705">
        <v>35275</v>
      </c>
      <c r="C705">
        <v>37475</v>
      </c>
      <c r="D705">
        <v>33023</v>
      </c>
      <c r="E705">
        <v>28.87</v>
      </c>
      <c r="F705">
        <v>590.87</v>
      </c>
      <c r="G705" t="s">
        <v>2626</v>
      </c>
      <c r="H705" t="s">
        <v>2626</v>
      </c>
      <c r="I705">
        <v>1</v>
      </c>
      <c r="J705" t="s">
        <v>2628</v>
      </c>
    </row>
    <row r="706" spans="1:10" x14ac:dyDescent="0.3">
      <c r="A706" t="s">
        <v>1321</v>
      </c>
      <c r="B706">
        <v>19913</v>
      </c>
      <c r="C706">
        <v>42405</v>
      </c>
      <c r="D706">
        <v>19874</v>
      </c>
      <c r="E706">
        <v>42.31</v>
      </c>
      <c r="F706">
        <v>4533.5</v>
      </c>
      <c r="G706" t="s">
        <v>2626</v>
      </c>
      <c r="H706" t="s">
        <v>2626</v>
      </c>
      <c r="I706">
        <v>1</v>
      </c>
      <c r="J706" t="s">
        <v>2628</v>
      </c>
    </row>
    <row r="707" spans="1:10" x14ac:dyDescent="0.3">
      <c r="A707" t="s">
        <v>1322</v>
      </c>
      <c r="B707">
        <v>8847</v>
      </c>
      <c r="C707">
        <v>28463</v>
      </c>
      <c r="D707">
        <v>7343</v>
      </c>
      <c r="E707">
        <v>3.9</v>
      </c>
      <c r="F707">
        <v>278.12</v>
      </c>
      <c r="G707" t="s">
        <v>2627</v>
      </c>
      <c r="H707" t="s">
        <v>2626</v>
      </c>
      <c r="I707">
        <v>0</v>
      </c>
      <c r="J707" t="s">
        <v>2630</v>
      </c>
    </row>
    <row r="708" spans="1:10" x14ac:dyDescent="0.3">
      <c r="A708" t="s">
        <v>1323</v>
      </c>
      <c r="B708">
        <v>12539</v>
      </c>
      <c r="C708">
        <v>5909</v>
      </c>
      <c r="D708">
        <v>12625</v>
      </c>
      <c r="E708">
        <v>44.89</v>
      </c>
      <c r="F708">
        <v>1897</v>
      </c>
      <c r="G708" t="s">
        <v>2626</v>
      </c>
      <c r="H708" t="s">
        <v>2626</v>
      </c>
      <c r="I708">
        <v>1</v>
      </c>
      <c r="J708" t="s">
        <v>2630</v>
      </c>
    </row>
    <row r="709" spans="1:10" x14ac:dyDescent="0.3">
      <c r="A709" t="s">
        <v>1324</v>
      </c>
      <c r="B709">
        <v>26174</v>
      </c>
      <c r="C709">
        <v>24629</v>
      </c>
      <c r="D709">
        <v>24965</v>
      </c>
      <c r="E709">
        <v>44.75</v>
      </c>
      <c r="F709">
        <v>3896.25</v>
      </c>
      <c r="G709" t="s">
        <v>2626</v>
      </c>
      <c r="H709" t="s">
        <v>2626</v>
      </c>
      <c r="I709">
        <v>1</v>
      </c>
      <c r="J709" t="s">
        <v>2629</v>
      </c>
    </row>
    <row r="710" spans="1:10" x14ac:dyDescent="0.3">
      <c r="A710" t="s">
        <v>1325</v>
      </c>
      <c r="B710">
        <v>42228</v>
      </c>
      <c r="C710">
        <v>16820</v>
      </c>
      <c r="D710">
        <v>40651</v>
      </c>
      <c r="E710">
        <v>0.79</v>
      </c>
      <c r="F710">
        <v>4105.62</v>
      </c>
      <c r="G710" t="s">
        <v>2626</v>
      </c>
      <c r="H710" t="s">
        <v>2626</v>
      </c>
      <c r="I710">
        <v>2</v>
      </c>
      <c r="J710" t="s">
        <v>2628</v>
      </c>
    </row>
    <row r="711" spans="1:10" x14ac:dyDescent="0.3">
      <c r="A711" t="s">
        <v>1326</v>
      </c>
      <c r="B711">
        <v>26796</v>
      </c>
      <c r="C711">
        <v>7060</v>
      </c>
      <c r="D711">
        <v>26000</v>
      </c>
      <c r="E711">
        <v>45.77</v>
      </c>
      <c r="F711">
        <v>1855.55</v>
      </c>
      <c r="G711" t="s">
        <v>2626</v>
      </c>
      <c r="H711" t="s">
        <v>2626</v>
      </c>
      <c r="I711">
        <v>2</v>
      </c>
      <c r="J711" t="s">
        <v>2629</v>
      </c>
    </row>
    <row r="712" spans="1:10" x14ac:dyDescent="0.3">
      <c r="A712" t="s">
        <v>1327</v>
      </c>
      <c r="B712">
        <v>50557</v>
      </c>
      <c r="C712">
        <v>32020</v>
      </c>
      <c r="D712">
        <v>48946</v>
      </c>
      <c r="E712">
        <v>22.56</v>
      </c>
      <c r="F712">
        <v>3469.5</v>
      </c>
      <c r="G712" t="s">
        <v>2626</v>
      </c>
      <c r="H712" t="s">
        <v>2626</v>
      </c>
      <c r="I712">
        <v>2</v>
      </c>
      <c r="J712" t="s">
        <v>2628</v>
      </c>
    </row>
    <row r="713" spans="1:10" x14ac:dyDescent="0.3">
      <c r="A713" t="s">
        <v>1328</v>
      </c>
      <c r="B713">
        <v>26534</v>
      </c>
      <c r="C713">
        <v>30449</v>
      </c>
      <c r="D713">
        <v>25629</v>
      </c>
      <c r="E713">
        <v>14.9</v>
      </c>
      <c r="F713">
        <v>798.97</v>
      </c>
      <c r="G713" t="s">
        <v>2626</v>
      </c>
      <c r="H713" t="s">
        <v>2626</v>
      </c>
      <c r="I713">
        <v>0</v>
      </c>
      <c r="J713" t="s">
        <v>2629</v>
      </c>
    </row>
    <row r="714" spans="1:10" x14ac:dyDescent="0.3">
      <c r="A714" t="s">
        <v>1329</v>
      </c>
      <c r="B714">
        <v>40835</v>
      </c>
      <c r="C714">
        <v>38317</v>
      </c>
      <c r="D714">
        <v>38728</v>
      </c>
      <c r="E714">
        <v>13.51</v>
      </c>
      <c r="F714">
        <v>628.54</v>
      </c>
      <c r="G714" t="s">
        <v>2626</v>
      </c>
      <c r="H714" t="s">
        <v>2626</v>
      </c>
      <c r="I714">
        <v>2</v>
      </c>
      <c r="J714" t="s">
        <v>2628</v>
      </c>
    </row>
    <row r="715" spans="1:10" x14ac:dyDescent="0.3">
      <c r="A715" t="s">
        <v>1330</v>
      </c>
      <c r="B715">
        <v>41635</v>
      </c>
      <c r="C715">
        <v>31782</v>
      </c>
      <c r="D715">
        <v>41122</v>
      </c>
      <c r="E715">
        <v>37.090000000000003</v>
      </c>
      <c r="F715">
        <v>1963.06</v>
      </c>
      <c r="G715" t="s">
        <v>2626</v>
      </c>
      <c r="H715" t="s">
        <v>2626</v>
      </c>
      <c r="I715">
        <v>1</v>
      </c>
      <c r="J715" t="s">
        <v>2629</v>
      </c>
    </row>
    <row r="716" spans="1:10" x14ac:dyDescent="0.3">
      <c r="A716" t="s">
        <v>1331</v>
      </c>
      <c r="B716">
        <v>11209</v>
      </c>
      <c r="C716">
        <v>29937</v>
      </c>
      <c r="D716">
        <v>11138</v>
      </c>
      <c r="E716">
        <v>28.08</v>
      </c>
      <c r="F716">
        <v>2821.48</v>
      </c>
      <c r="G716" t="s">
        <v>2627</v>
      </c>
      <c r="H716" t="s">
        <v>2626</v>
      </c>
      <c r="I716">
        <v>2</v>
      </c>
      <c r="J716" t="s">
        <v>2630</v>
      </c>
    </row>
    <row r="717" spans="1:10" x14ac:dyDescent="0.3">
      <c r="A717" t="s">
        <v>1332</v>
      </c>
      <c r="B717">
        <v>39551</v>
      </c>
      <c r="C717">
        <v>29824</v>
      </c>
      <c r="D717">
        <v>37201</v>
      </c>
      <c r="E717">
        <v>2.59</v>
      </c>
      <c r="F717">
        <v>2359.7600000000002</v>
      </c>
      <c r="G717" t="s">
        <v>2627</v>
      </c>
      <c r="H717" t="s">
        <v>2626</v>
      </c>
      <c r="I717">
        <v>2</v>
      </c>
      <c r="J717" t="s">
        <v>2628</v>
      </c>
    </row>
    <row r="718" spans="1:10" x14ac:dyDescent="0.3">
      <c r="A718" t="s">
        <v>1333</v>
      </c>
      <c r="B718">
        <v>18785</v>
      </c>
      <c r="C718">
        <v>49262</v>
      </c>
      <c r="D718">
        <v>17466</v>
      </c>
      <c r="E718">
        <v>18.239999999999998</v>
      </c>
      <c r="F718">
        <v>1912.21</v>
      </c>
      <c r="G718" t="s">
        <v>2626</v>
      </c>
      <c r="H718" t="s">
        <v>2626</v>
      </c>
      <c r="I718">
        <v>2</v>
      </c>
      <c r="J718" t="s">
        <v>2628</v>
      </c>
    </row>
    <row r="719" spans="1:10" x14ac:dyDescent="0.3">
      <c r="A719" t="s">
        <v>1334</v>
      </c>
      <c r="B719">
        <v>4979</v>
      </c>
      <c r="C719">
        <v>48983</v>
      </c>
      <c r="D719">
        <v>2768</v>
      </c>
      <c r="E719">
        <v>1.94</v>
      </c>
      <c r="F719">
        <v>1130.76</v>
      </c>
      <c r="G719" t="s">
        <v>2626</v>
      </c>
      <c r="H719" t="s">
        <v>2626</v>
      </c>
      <c r="I719">
        <v>2</v>
      </c>
      <c r="J719" t="s">
        <v>2628</v>
      </c>
    </row>
    <row r="720" spans="1:10" x14ac:dyDescent="0.3">
      <c r="A720" t="s">
        <v>1335</v>
      </c>
      <c r="B720">
        <v>35834</v>
      </c>
      <c r="C720">
        <v>15523</v>
      </c>
      <c r="D720">
        <v>34038</v>
      </c>
      <c r="E720">
        <v>1.78</v>
      </c>
      <c r="F720">
        <v>2927.42</v>
      </c>
      <c r="G720" t="s">
        <v>2626</v>
      </c>
      <c r="H720" t="s">
        <v>2626</v>
      </c>
      <c r="I720">
        <v>0</v>
      </c>
      <c r="J720" t="s">
        <v>2628</v>
      </c>
    </row>
    <row r="721" spans="1:10" x14ac:dyDescent="0.3">
      <c r="A721" t="s">
        <v>1336</v>
      </c>
      <c r="B721">
        <v>35630</v>
      </c>
      <c r="C721">
        <v>12439</v>
      </c>
      <c r="D721">
        <v>34917</v>
      </c>
      <c r="E721">
        <v>23.88</v>
      </c>
      <c r="F721">
        <v>4097.62</v>
      </c>
      <c r="G721" t="s">
        <v>2626</v>
      </c>
      <c r="H721" t="s">
        <v>2626</v>
      </c>
      <c r="I721">
        <v>1</v>
      </c>
      <c r="J721" t="s">
        <v>2628</v>
      </c>
    </row>
    <row r="722" spans="1:10" x14ac:dyDescent="0.3">
      <c r="A722" t="s">
        <v>1337</v>
      </c>
      <c r="B722">
        <v>15905</v>
      </c>
      <c r="C722">
        <v>42312</v>
      </c>
      <c r="D722">
        <v>15248</v>
      </c>
      <c r="E722">
        <v>45.29</v>
      </c>
      <c r="F722">
        <v>430.05</v>
      </c>
      <c r="G722" t="s">
        <v>2626</v>
      </c>
      <c r="H722" t="s">
        <v>2626</v>
      </c>
      <c r="I722">
        <v>1</v>
      </c>
      <c r="J722" t="s">
        <v>2628</v>
      </c>
    </row>
    <row r="723" spans="1:10" x14ac:dyDescent="0.3">
      <c r="A723" t="s">
        <v>1338</v>
      </c>
      <c r="B723">
        <v>14649</v>
      </c>
      <c r="C723">
        <v>39215</v>
      </c>
      <c r="D723">
        <v>13147</v>
      </c>
      <c r="E723">
        <v>17.440000000000001</v>
      </c>
      <c r="F723">
        <v>2024.61</v>
      </c>
      <c r="G723" t="s">
        <v>2626</v>
      </c>
      <c r="H723" t="s">
        <v>2626</v>
      </c>
      <c r="I723">
        <v>1</v>
      </c>
      <c r="J723" t="s">
        <v>2628</v>
      </c>
    </row>
    <row r="724" spans="1:10" x14ac:dyDescent="0.3">
      <c r="A724" t="s">
        <v>1339</v>
      </c>
      <c r="B724">
        <v>39881</v>
      </c>
      <c r="C724">
        <v>42409</v>
      </c>
      <c r="D724">
        <v>38645</v>
      </c>
      <c r="E724">
        <v>26.02</v>
      </c>
      <c r="F724">
        <v>1496.39</v>
      </c>
      <c r="G724" t="s">
        <v>2627</v>
      </c>
      <c r="H724" t="s">
        <v>2626</v>
      </c>
      <c r="I724">
        <v>1</v>
      </c>
      <c r="J724" t="s">
        <v>2628</v>
      </c>
    </row>
    <row r="725" spans="1:10" x14ac:dyDescent="0.3">
      <c r="A725" t="s">
        <v>1340</v>
      </c>
      <c r="B725">
        <v>42467</v>
      </c>
      <c r="C725">
        <v>22371</v>
      </c>
      <c r="D725">
        <v>40271</v>
      </c>
      <c r="E725">
        <v>16.37</v>
      </c>
      <c r="F725">
        <v>1458.39</v>
      </c>
      <c r="G725" t="s">
        <v>2627</v>
      </c>
      <c r="H725" t="s">
        <v>2626</v>
      </c>
      <c r="I725">
        <v>2</v>
      </c>
      <c r="J725" t="s">
        <v>2630</v>
      </c>
    </row>
    <row r="726" spans="1:10" x14ac:dyDescent="0.3">
      <c r="A726" t="s">
        <v>1341</v>
      </c>
      <c r="B726">
        <v>21893</v>
      </c>
      <c r="C726">
        <v>33081</v>
      </c>
      <c r="D726">
        <v>20080</v>
      </c>
      <c r="E726">
        <v>4.8</v>
      </c>
      <c r="F726">
        <v>3691.11</v>
      </c>
      <c r="G726" t="s">
        <v>2626</v>
      </c>
      <c r="H726" t="s">
        <v>2626</v>
      </c>
      <c r="I726">
        <v>2</v>
      </c>
      <c r="J726" t="s">
        <v>2628</v>
      </c>
    </row>
    <row r="727" spans="1:10" x14ac:dyDescent="0.3">
      <c r="A727" t="s">
        <v>1342</v>
      </c>
      <c r="B727">
        <v>48298</v>
      </c>
      <c r="C727">
        <v>13490</v>
      </c>
      <c r="D727">
        <v>47178</v>
      </c>
      <c r="E727">
        <v>31.28</v>
      </c>
      <c r="F727">
        <v>2939.34</v>
      </c>
      <c r="G727" t="s">
        <v>2626</v>
      </c>
      <c r="H727" t="s">
        <v>2626</v>
      </c>
      <c r="I727">
        <v>2</v>
      </c>
      <c r="J727" t="s">
        <v>2628</v>
      </c>
    </row>
    <row r="728" spans="1:10" x14ac:dyDescent="0.3">
      <c r="A728" t="s">
        <v>1343</v>
      </c>
      <c r="B728">
        <v>35132</v>
      </c>
      <c r="C728">
        <v>34543</v>
      </c>
      <c r="D728">
        <v>33329</v>
      </c>
      <c r="E728">
        <v>42.52</v>
      </c>
      <c r="F728">
        <v>3376.77</v>
      </c>
      <c r="G728" t="s">
        <v>2626</v>
      </c>
      <c r="H728" t="s">
        <v>2626</v>
      </c>
      <c r="I728">
        <v>2</v>
      </c>
      <c r="J728" t="s">
        <v>2629</v>
      </c>
    </row>
    <row r="729" spans="1:10" x14ac:dyDescent="0.3">
      <c r="A729" t="s">
        <v>1344</v>
      </c>
      <c r="B729">
        <v>26290</v>
      </c>
      <c r="C729">
        <v>18356</v>
      </c>
      <c r="D729">
        <v>26477</v>
      </c>
      <c r="E729">
        <v>43.67</v>
      </c>
      <c r="F729">
        <v>2274.84</v>
      </c>
      <c r="G729" t="s">
        <v>2626</v>
      </c>
      <c r="H729" t="s">
        <v>2627</v>
      </c>
      <c r="I729">
        <v>1</v>
      </c>
      <c r="J729" t="s">
        <v>2629</v>
      </c>
    </row>
    <row r="730" spans="1:10" x14ac:dyDescent="0.3">
      <c r="A730" t="s">
        <v>1345</v>
      </c>
      <c r="B730">
        <v>13877</v>
      </c>
      <c r="C730">
        <v>11608</v>
      </c>
      <c r="D730">
        <v>13378</v>
      </c>
      <c r="E730">
        <v>2.2000000000000002</v>
      </c>
      <c r="F730">
        <v>707.03</v>
      </c>
      <c r="G730" t="s">
        <v>2626</v>
      </c>
      <c r="H730" t="s">
        <v>2626</v>
      </c>
      <c r="I730">
        <v>2</v>
      </c>
      <c r="J730" t="s">
        <v>2628</v>
      </c>
    </row>
    <row r="731" spans="1:10" x14ac:dyDescent="0.3">
      <c r="A731" t="s">
        <v>1346</v>
      </c>
      <c r="B731">
        <v>39171</v>
      </c>
      <c r="C731">
        <v>33834</v>
      </c>
      <c r="D731">
        <v>37316</v>
      </c>
      <c r="E731">
        <v>48.04</v>
      </c>
      <c r="F731">
        <v>3481.61</v>
      </c>
      <c r="G731" t="s">
        <v>2626</v>
      </c>
      <c r="H731" t="s">
        <v>2626</v>
      </c>
      <c r="I731">
        <v>0</v>
      </c>
      <c r="J731" t="s">
        <v>2628</v>
      </c>
    </row>
    <row r="732" spans="1:10" x14ac:dyDescent="0.3">
      <c r="A732" t="s">
        <v>1347</v>
      </c>
      <c r="B732">
        <v>38339</v>
      </c>
      <c r="C732">
        <v>14067</v>
      </c>
      <c r="D732">
        <v>36211</v>
      </c>
      <c r="E732">
        <v>34.01</v>
      </c>
      <c r="F732">
        <v>3627.86</v>
      </c>
      <c r="G732" t="s">
        <v>2627</v>
      </c>
      <c r="H732" t="s">
        <v>2626</v>
      </c>
      <c r="I732">
        <v>0</v>
      </c>
      <c r="J732" t="s">
        <v>2629</v>
      </c>
    </row>
    <row r="733" spans="1:10" x14ac:dyDescent="0.3">
      <c r="A733" t="s">
        <v>1348</v>
      </c>
      <c r="B733">
        <v>36311</v>
      </c>
      <c r="C733">
        <v>6216</v>
      </c>
      <c r="D733">
        <v>36245</v>
      </c>
      <c r="E733">
        <v>31.89</v>
      </c>
      <c r="F733">
        <v>3776.1</v>
      </c>
      <c r="G733" t="s">
        <v>2627</v>
      </c>
      <c r="H733" t="s">
        <v>2626</v>
      </c>
      <c r="I733">
        <v>2</v>
      </c>
      <c r="J733" t="s">
        <v>2628</v>
      </c>
    </row>
    <row r="734" spans="1:10" x14ac:dyDescent="0.3">
      <c r="A734" t="s">
        <v>1349</v>
      </c>
      <c r="B734">
        <v>8887</v>
      </c>
      <c r="C734">
        <v>13722</v>
      </c>
      <c r="D734">
        <v>7012</v>
      </c>
      <c r="E734">
        <v>34.880000000000003</v>
      </c>
      <c r="F734">
        <v>571.79</v>
      </c>
      <c r="G734" t="s">
        <v>2626</v>
      </c>
      <c r="H734" t="s">
        <v>2626</v>
      </c>
      <c r="I734">
        <v>0</v>
      </c>
      <c r="J734" t="s">
        <v>2628</v>
      </c>
    </row>
    <row r="735" spans="1:10" x14ac:dyDescent="0.3">
      <c r="A735" t="s">
        <v>1350</v>
      </c>
      <c r="B735">
        <v>44540</v>
      </c>
      <c r="C735">
        <v>38963</v>
      </c>
      <c r="D735">
        <v>43680</v>
      </c>
      <c r="E735">
        <v>35.29</v>
      </c>
      <c r="F735">
        <v>3495.38</v>
      </c>
      <c r="G735" t="s">
        <v>2626</v>
      </c>
      <c r="H735" t="s">
        <v>2626</v>
      </c>
      <c r="I735">
        <v>2</v>
      </c>
      <c r="J735" t="s">
        <v>2629</v>
      </c>
    </row>
    <row r="736" spans="1:10" x14ac:dyDescent="0.3">
      <c r="A736" t="s">
        <v>1351</v>
      </c>
      <c r="B736">
        <v>19308</v>
      </c>
      <c r="C736">
        <v>22786</v>
      </c>
      <c r="D736">
        <v>18507</v>
      </c>
      <c r="E736">
        <v>47.23</v>
      </c>
      <c r="F736">
        <v>1763.52</v>
      </c>
      <c r="G736" t="s">
        <v>2626</v>
      </c>
      <c r="H736" t="s">
        <v>2626</v>
      </c>
      <c r="I736">
        <v>2</v>
      </c>
      <c r="J736" t="s">
        <v>2628</v>
      </c>
    </row>
    <row r="737" spans="1:10" x14ac:dyDescent="0.3">
      <c r="A737" t="s">
        <v>1352</v>
      </c>
      <c r="B737">
        <v>40110</v>
      </c>
      <c r="C737">
        <v>48937</v>
      </c>
      <c r="D737">
        <v>38019</v>
      </c>
      <c r="E737">
        <v>9.52</v>
      </c>
      <c r="F737">
        <v>2099.92</v>
      </c>
      <c r="G737" t="s">
        <v>2626</v>
      </c>
      <c r="H737" t="s">
        <v>2626</v>
      </c>
      <c r="I737">
        <v>2</v>
      </c>
      <c r="J737" t="s">
        <v>2628</v>
      </c>
    </row>
    <row r="738" spans="1:10" x14ac:dyDescent="0.3">
      <c r="A738" t="s">
        <v>1353</v>
      </c>
      <c r="B738">
        <v>9284</v>
      </c>
      <c r="C738">
        <v>11395</v>
      </c>
      <c r="D738">
        <v>7575</v>
      </c>
      <c r="E738">
        <v>9.81</v>
      </c>
      <c r="F738">
        <v>4791.0600000000004</v>
      </c>
      <c r="G738" t="s">
        <v>2626</v>
      </c>
      <c r="H738" t="s">
        <v>2626</v>
      </c>
      <c r="I738">
        <v>1</v>
      </c>
      <c r="J738" t="s">
        <v>2628</v>
      </c>
    </row>
    <row r="739" spans="1:10" x14ac:dyDescent="0.3">
      <c r="A739" t="s">
        <v>1354</v>
      </c>
      <c r="B739">
        <v>14959</v>
      </c>
      <c r="C739">
        <v>15583</v>
      </c>
      <c r="D739">
        <v>14847</v>
      </c>
      <c r="E739">
        <v>17.07</v>
      </c>
      <c r="F739">
        <v>2614.6799999999998</v>
      </c>
      <c r="G739" t="s">
        <v>2626</v>
      </c>
      <c r="H739" t="s">
        <v>2626</v>
      </c>
      <c r="I739">
        <v>1</v>
      </c>
      <c r="J739" t="s">
        <v>2628</v>
      </c>
    </row>
    <row r="740" spans="1:10" x14ac:dyDescent="0.3">
      <c r="A740" t="s">
        <v>1355</v>
      </c>
      <c r="B740">
        <v>25375</v>
      </c>
      <c r="C740">
        <v>46359</v>
      </c>
      <c r="D740">
        <v>24625</v>
      </c>
      <c r="E740">
        <v>43.86</v>
      </c>
      <c r="F740">
        <v>4343.95</v>
      </c>
      <c r="G740" t="s">
        <v>2626</v>
      </c>
      <c r="H740" t="s">
        <v>2626</v>
      </c>
      <c r="I740">
        <v>1</v>
      </c>
      <c r="J740" t="s">
        <v>2630</v>
      </c>
    </row>
    <row r="741" spans="1:10" x14ac:dyDescent="0.3">
      <c r="A741" t="s">
        <v>1356</v>
      </c>
      <c r="B741">
        <v>6128</v>
      </c>
      <c r="C741">
        <v>18067</v>
      </c>
      <c r="D741">
        <v>6387</v>
      </c>
      <c r="E741">
        <v>31.45</v>
      </c>
      <c r="F741">
        <v>246.64</v>
      </c>
      <c r="G741" t="s">
        <v>2626</v>
      </c>
      <c r="H741" t="s">
        <v>2626</v>
      </c>
      <c r="I741">
        <v>2</v>
      </c>
      <c r="J741" t="s">
        <v>2628</v>
      </c>
    </row>
    <row r="742" spans="1:10" x14ac:dyDescent="0.3">
      <c r="A742" t="s">
        <v>1357</v>
      </c>
      <c r="B742">
        <v>32638</v>
      </c>
      <c r="C742">
        <v>33614</v>
      </c>
      <c r="D742">
        <v>32809</v>
      </c>
      <c r="E742">
        <v>10.16</v>
      </c>
      <c r="F742">
        <v>4459.75</v>
      </c>
      <c r="G742" t="s">
        <v>2626</v>
      </c>
      <c r="H742" t="s">
        <v>2626</v>
      </c>
      <c r="I742">
        <v>1</v>
      </c>
      <c r="J742" t="s">
        <v>2629</v>
      </c>
    </row>
    <row r="743" spans="1:10" x14ac:dyDescent="0.3">
      <c r="A743" t="s">
        <v>1358</v>
      </c>
      <c r="B743">
        <v>24533</v>
      </c>
      <c r="C743">
        <v>6136</v>
      </c>
      <c r="D743">
        <v>24233</v>
      </c>
      <c r="E743">
        <v>18.55</v>
      </c>
      <c r="F743">
        <v>4285.5</v>
      </c>
      <c r="G743" t="s">
        <v>2626</v>
      </c>
      <c r="H743" t="s">
        <v>2626</v>
      </c>
      <c r="I743">
        <v>2</v>
      </c>
      <c r="J743" t="s">
        <v>2628</v>
      </c>
    </row>
    <row r="744" spans="1:10" x14ac:dyDescent="0.3">
      <c r="A744" t="s">
        <v>1359</v>
      </c>
      <c r="B744">
        <v>23364</v>
      </c>
      <c r="C744">
        <v>25657</v>
      </c>
      <c r="D744">
        <v>21884</v>
      </c>
      <c r="E744">
        <v>18.690000000000001</v>
      </c>
      <c r="F744">
        <v>2047.74</v>
      </c>
      <c r="G744" t="s">
        <v>2626</v>
      </c>
      <c r="H744" t="s">
        <v>2626</v>
      </c>
      <c r="I744">
        <v>1</v>
      </c>
      <c r="J744" t="s">
        <v>2629</v>
      </c>
    </row>
    <row r="745" spans="1:10" x14ac:dyDescent="0.3">
      <c r="A745" t="s">
        <v>1360</v>
      </c>
      <c r="B745">
        <v>39645</v>
      </c>
      <c r="C745">
        <v>11331</v>
      </c>
      <c r="D745">
        <v>38913</v>
      </c>
      <c r="E745">
        <v>0.01</v>
      </c>
      <c r="F745">
        <v>1776.67</v>
      </c>
      <c r="G745" t="s">
        <v>2626</v>
      </c>
      <c r="H745" t="s">
        <v>2626</v>
      </c>
      <c r="I745">
        <v>1</v>
      </c>
      <c r="J745" t="s">
        <v>2629</v>
      </c>
    </row>
    <row r="746" spans="1:10" x14ac:dyDescent="0.3">
      <c r="A746" t="s">
        <v>1361</v>
      </c>
      <c r="B746">
        <v>42982</v>
      </c>
      <c r="C746">
        <v>36779</v>
      </c>
      <c r="D746">
        <v>41094</v>
      </c>
      <c r="E746">
        <v>28.9</v>
      </c>
      <c r="F746">
        <v>1992.92</v>
      </c>
      <c r="G746" t="s">
        <v>2626</v>
      </c>
      <c r="H746" t="s">
        <v>2626</v>
      </c>
      <c r="I746">
        <v>1</v>
      </c>
      <c r="J746" t="s">
        <v>2628</v>
      </c>
    </row>
    <row r="747" spans="1:10" x14ac:dyDescent="0.3">
      <c r="A747" t="s">
        <v>1362</v>
      </c>
      <c r="B747">
        <v>33846</v>
      </c>
      <c r="C747">
        <v>15213</v>
      </c>
      <c r="D747">
        <v>32131</v>
      </c>
      <c r="E747">
        <v>2.14</v>
      </c>
      <c r="F747">
        <v>2120.02</v>
      </c>
      <c r="G747" t="s">
        <v>2626</v>
      </c>
      <c r="H747" t="s">
        <v>2626</v>
      </c>
      <c r="I747">
        <v>0</v>
      </c>
      <c r="J747" t="s">
        <v>2630</v>
      </c>
    </row>
    <row r="748" spans="1:10" x14ac:dyDescent="0.3">
      <c r="A748" t="s">
        <v>1363</v>
      </c>
      <c r="B748">
        <v>29850</v>
      </c>
      <c r="C748">
        <v>15256</v>
      </c>
      <c r="D748">
        <v>29615</v>
      </c>
      <c r="E748">
        <v>7.74</v>
      </c>
      <c r="F748">
        <v>1440.71</v>
      </c>
      <c r="G748" t="s">
        <v>2626</v>
      </c>
      <c r="H748" t="s">
        <v>2626</v>
      </c>
      <c r="I748">
        <v>2</v>
      </c>
      <c r="J748" t="s">
        <v>2628</v>
      </c>
    </row>
    <row r="749" spans="1:10" x14ac:dyDescent="0.3">
      <c r="A749" t="s">
        <v>1364</v>
      </c>
      <c r="B749">
        <v>27338</v>
      </c>
      <c r="C749">
        <v>46332</v>
      </c>
      <c r="D749">
        <v>25387</v>
      </c>
      <c r="E749">
        <v>22.51</v>
      </c>
      <c r="F749">
        <v>2651.12</v>
      </c>
      <c r="G749" t="s">
        <v>2626</v>
      </c>
      <c r="H749" t="s">
        <v>2626</v>
      </c>
      <c r="I749">
        <v>2</v>
      </c>
      <c r="J749" t="s">
        <v>2628</v>
      </c>
    </row>
    <row r="750" spans="1:10" x14ac:dyDescent="0.3">
      <c r="A750" t="s">
        <v>1365</v>
      </c>
      <c r="B750">
        <v>25024</v>
      </c>
      <c r="C750">
        <v>20824</v>
      </c>
      <c r="D750">
        <v>22997</v>
      </c>
      <c r="E750">
        <v>2.8</v>
      </c>
      <c r="F750">
        <v>908.84</v>
      </c>
      <c r="G750" t="s">
        <v>2626</v>
      </c>
      <c r="H750" t="s">
        <v>2626</v>
      </c>
      <c r="I750">
        <v>2</v>
      </c>
      <c r="J750" t="s">
        <v>2628</v>
      </c>
    </row>
    <row r="751" spans="1:10" x14ac:dyDescent="0.3">
      <c r="A751" t="s">
        <v>1366</v>
      </c>
      <c r="B751">
        <v>47628</v>
      </c>
      <c r="C751">
        <v>45720</v>
      </c>
      <c r="D751">
        <v>45468</v>
      </c>
      <c r="E751">
        <v>29.81</v>
      </c>
      <c r="F751">
        <v>680.34</v>
      </c>
      <c r="G751" t="s">
        <v>2626</v>
      </c>
      <c r="H751" t="s">
        <v>2626</v>
      </c>
      <c r="I751">
        <v>0</v>
      </c>
      <c r="J751" t="s">
        <v>2630</v>
      </c>
    </row>
    <row r="752" spans="1:10" x14ac:dyDescent="0.3">
      <c r="A752" t="s">
        <v>1367</v>
      </c>
      <c r="B752">
        <v>51596</v>
      </c>
      <c r="C752">
        <v>47582</v>
      </c>
      <c r="D752">
        <v>49390</v>
      </c>
      <c r="E752">
        <v>41.4</v>
      </c>
      <c r="F752">
        <v>1781.26</v>
      </c>
      <c r="G752" t="s">
        <v>2626</v>
      </c>
      <c r="H752" t="s">
        <v>2626</v>
      </c>
      <c r="I752">
        <v>2</v>
      </c>
      <c r="J752" t="s">
        <v>2628</v>
      </c>
    </row>
    <row r="753" spans="1:10" x14ac:dyDescent="0.3">
      <c r="A753" t="s">
        <v>1368</v>
      </c>
      <c r="B753">
        <v>5104</v>
      </c>
      <c r="C753">
        <v>11992</v>
      </c>
      <c r="D753">
        <v>3320</v>
      </c>
      <c r="E753">
        <v>17.579999999999998</v>
      </c>
      <c r="F753">
        <v>2332.17</v>
      </c>
      <c r="G753" t="s">
        <v>2626</v>
      </c>
      <c r="H753" t="s">
        <v>2626</v>
      </c>
      <c r="I753">
        <v>2</v>
      </c>
      <c r="J753" t="s">
        <v>2628</v>
      </c>
    </row>
    <row r="754" spans="1:10" x14ac:dyDescent="0.3">
      <c r="A754" t="s">
        <v>1369</v>
      </c>
      <c r="B754">
        <v>14870</v>
      </c>
      <c r="C754">
        <v>28651</v>
      </c>
      <c r="D754">
        <v>14133</v>
      </c>
      <c r="E754">
        <v>3.62</v>
      </c>
      <c r="F754">
        <v>4349.57</v>
      </c>
      <c r="G754" t="s">
        <v>2627</v>
      </c>
      <c r="H754" t="s">
        <v>2626</v>
      </c>
      <c r="I754">
        <v>1</v>
      </c>
      <c r="J754" t="s">
        <v>2628</v>
      </c>
    </row>
    <row r="755" spans="1:10" x14ac:dyDescent="0.3">
      <c r="A755" t="s">
        <v>1370</v>
      </c>
      <c r="B755">
        <v>29397</v>
      </c>
      <c r="C755">
        <v>16493</v>
      </c>
      <c r="D755">
        <v>28026</v>
      </c>
      <c r="E755">
        <v>25.01</v>
      </c>
      <c r="F755">
        <v>1456.79</v>
      </c>
      <c r="G755" t="s">
        <v>2627</v>
      </c>
      <c r="H755" t="s">
        <v>2626</v>
      </c>
      <c r="I755">
        <v>1</v>
      </c>
      <c r="J755" t="s">
        <v>2628</v>
      </c>
    </row>
    <row r="756" spans="1:10" x14ac:dyDescent="0.3">
      <c r="A756" t="s">
        <v>1371</v>
      </c>
      <c r="B756">
        <v>12923</v>
      </c>
      <c r="C756">
        <v>9580</v>
      </c>
      <c r="D756">
        <v>11449</v>
      </c>
      <c r="E756">
        <v>37.03</v>
      </c>
      <c r="F756">
        <v>4040.77</v>
      </c>
      <c r="G756" t="s">
        <v>2626</v>
      </c>
      <c r="H756" t="s">
        <v>2626</v>
      </c>
      <c r="I756">
        <v>1</v>
      </c>
      <c r="J756" t="s">
        <v>2628</v>
      </c>
    </row>
    <row r="757" spans="1:10" x14ac:dyDescent="0.3">
      <c r="A757" t="s">
        <v>1372</v>
      </c>
      <c r="B757">
        <v>39153</v>
      </c>
      <c r="C757">
        <v>43203</v>
      </c>
      <c r="D757">
        <v>37693</v>
      </c>
      <c r="E757">
        <v>30.75</v>
      </c>
      <c r="F757">
        <v>1361.63</v>
      </c>
      <c r="G757" t="s">
        <v>2626</v>
      </c>
      <c r="H757" t="s">
        <v>2626</v>
      </c>
      <c r="I757">
        <v>1</v>
      </c>
      <c r="J757" t="s">
        <v>2628</v>
      </c>
    </row>
    <row r="758" spans="1:10" x14ac:dyDescent="0.3">
      <c r="A758" t="s">
        <v>1373</v>
      </c>
      <c r="B758">
        <v>34138</v>
      </c>
      <c r="C758">
        <v>51651</v>
      </c>
      <c r="D758">
        <v>33946</v>
      </c>
      <c r="E758">
        <v>13.41</v>
      </c>
      <c r="F758">
        <v>3614.19</v>
      </c>
      <c r="G758" t="s">
        <v>2626</v>
      </c>
      <c r="H758" t="s">
        <v>2626</v>
      </c>
      <c r="I758">
        <v>1</v>
      </c>
      <c r="J758" t="s">
        <v>2628</v>
      </c>
    </row>
    <row r="759" spans="1:10" x14ac:dyDescent="0.3">
      <c r="A759" t="s">
        <v>1374</v>
      </c>
      <c r="B759">
        <v>20010</v>
      </c>
      <c r="C759">
        <v>28838</v>
      </c>
      <c r="D759">
        <v>19066</v>
      </c>
      <c r="E759">
        <v>31.27</v>
      </c>
      <c r="F759">
        <v>4463.74</v>
      </c>
      <c r="G759" t="s">
        <v>2627</v>
      </c>
      <c r="H759" t="s">
        <v>2626</v>
      </c>
      <c r="I759">
        <v>0</v>
      </c>
      <c r="J759" t="s">
        <v>2628</v>
      </c>
    </row>
    <row r="760" spans="1:10" x14ac:dyDescent="0.3">
      <c r="A760" t="s">
        <v>1375</v>
      </c>
      <c r="B760">
        <v>29182</v>
      </c>
      <c r="C760">
        <v>17518</v>
      </c>
      <c r="D760">
        <v>28614</v>
      </c>
      <c r="E760">
        <v>45.8</v>
      </c>
      <c r="F760">
        <v>3966.51</v>
      </c>
      <c r="G760" t="s">
        <v>2626</v>
      </c>
      <c r="H760" t="s">
        <v>2626</v>
      </c>
      <c r="I760">
        <v>1</v>
      </c>
      <c r="J760" t="s">
        <v>2628</v>
      </c>
    </row>
    <row r="761" spans="1:10" x14ac:dyDescent="0.3">
      <c r="A761" t="s">
        <v>1376</v>
      </c>
      <c r="B761">
        <v>14497</v>
      </c>
      <c r="C761">
        <v>31841</v>
      </c>
      <c r="D761">
        <v>13873</v>
      </c>
      <c r="E761">
        <v>30.09</v>
      </c>
      <c r="F761">
        <v>3314.6</v>
      </c>
      <c r="G761" t="s">
        <v>2626</v>
      </c>
      <c r="H761" t="s">
        <v>2626</v>
      </c>
      <c r="I761">
        <v>1</v>
      </c>
      <c r="J761" t="s">
        <v>2629</v>
      </c>
    </row>
    <row r="762" spans="1:10" x14ac:dyDescent="0.3">
      <c r="A762" t="s">
        <v>1377</v>
      </c>
      <c r="B762">
        <v>17732</v>
      </c>
      <c r="C762">
        <v>43260</v>
      </c>
      <c r="D762">
        <v>15950</v>
      </c>
      <c r="E762">
        <v>4.3899999999999997</v>
      </c>
      <c r="F762">
        <v>4401.6099999999997</v>
      </c>
      <c r="G762" t="s">
        <v>2626</v>
      </c>
      <c r="H762" t="s">
        <v>2626</v>
      </c>
      <c r="I762">
        <v>2</v>
      </c>
      <c r="J762" t="s">
        <v>2628</v>
      </c>
    </row>
    <row r="763" spans="1:10" x14ac:dyDescent="0.3">
      <c r="A763" t="s">
        <v>1378</v>
      </c>
      <c r="B763">
        <v>40192</v>
      </c>
      <c r="C763">
        <v>2867</v>
      </c>
      <c r="D763">
        <v>39903</v>
      </c>
      <c r="E763">
        <v>32.78</v>
      </c>
      <c r="F763">
        <v>225.68</v>
      </c>
      <c r="G763" t="s">
        <v>2626</v>
      </c>
      <c r="H763" t="s">
        <v>2626</v>
      </c>
      <c r="I763">
        <v>2</v>
      </c>
      <c r="J763" t="s">
        <v>2628</v>
      </c>
    </row>
    <row r="764" spans="1:10" x14ac:dyDescent="0.3">
      <c r="A764" t="s">
        <v>1379</v>
      </c>
      <c r="B764">
        <v>7964</v>
      </c>
      <c r="C764">
        <v>40076</v>
      </c>
      <c r="D764">
        <v>7303</v>
      </c>
      <c r="E764">
        <v>5.0599999999999996</v>
      </c>
      <c r="F764">
        <v>1700.52</v>
      </c>
      <c r="G764" t="s">
        <v>2627</v>
      </c>
      <c r="H764" t="s">
        <v>2626</v>
      </c>
      <c r="I764">
        <v>0</v>
      </c>
      <c r="J764" t="s">
        <v>2628</v>
      </c>
    </row>
    <row r="765" spans="1:10" x14ac:dyDescent="0.3">
      <c r="A765" t="s">
        <v>1380</v>
      </c>
      <c r="B765">
        <v>23743</v>
      </c>
      <c r="C765">
        <v>42367</v>
      </c>
      <c r="D765">
        <v>22991</v>
      </c>
      <c r="E765">
        <v>44.7</v>
      </c>
      <c r="F765">
        <v>3562.37</v>
      </c>
      <c r="G765" t="s">
        <v>2626</v>
      </c>
      <c r="H765" t="s">
        <v>2626</v>
      </c>
      <c r="I765">
        <v>0</v>
      </c>
      <c r="J765" t="s">
        <v>2628</v>
      </c>
    </row>
    <row r="766" spans="1:10" x14ac:dyDescent="0.3">
      <c r="A766" t="s">
        <v>1381</v>
      </c>
      <c r="B766">
        <v>13526</v>
      </c>
      <c r="C766">
        <v>27187</v>
      </c>
      <c r="D766">
        <v>11599</v>
      </c>
      <c r="E766">
        <v>0.5</v>
      </c>
      <c r="F766">
        <v>3961.64</v>
      </c>
      <c r="G766" t="s">
        <v>2626</v>
      </c>
      <c r="H766" t="s">
        <v>2626</v>
      </c>
      <c r="I766">
        <v>2</v>
      </c>
      <c r="J766" t="s">
        <v>2628</v>
      </c>
    </row>
    <row r="767" spans="1:10" x14ac:dyDescent="0.3">
      <c r="A767" t="s">
        <v>1382</v>
      </c>
      <c r="B767">
        <v>10826</v>
      </c>
      <c r="C767">
        <v>26225</v>
      </c>
      <c r="D767">
        <v>8430</v>
      </c>
      <c r="E767">
        <v>28.12</v>
      </c>
      <c r="F767">
        <v>602.26</v>
      </c>
      <c r="G767" t="s">
        <v>2626</v>
      </c>
      <c r="H767" t="s">
        <v>2626</v>
      </c>
      <c r="I767">
        <v>0</v>
      </c>
      <c r="J767" t="s">
        <v>2628</v>
      </c>
    </row>
    <row r="768" spans="1:10" x14ac:dyDescent="0.3">
      <c r="A768" t="s">
        <v>1383</v>
      </c>
      <c r="B768">
        <v>10602</v>
      </c>
      <c r="C768">
        <v>25954</v>
      </c>
      <c r="D768">
        <v>8874</v>
      </c>
      <c r="E768">
        <v>21.09</v>
      </c>
      <c r="F768">
        <v>3515.68</v>
      </c>
      <c r="G768" t="s">
        <v>2626</v>
      </c>
      <c r="H768" t="s">
        <v>2626</v>
      </c>
      <c r="I768">
        <v>2</v>
      </c>
      <c r="J768" t="s">
        <v>2628</v>
      </c>
    </row>
    <row r="769" spans="1:10" x14ac:dyDescent="0.3">
      <c r="A769" t="s">
        <v>1384</v>
      </c>
      <c r="B769">
        <v>15011</v>
      </c>
      <c r="C769">
        <v>16675</v>
      </c>
      <c r="D769">
        <v>13756</v>
      </c>
      <c r="E769">
        <v>1.1100000000000001</v>
      </c>
      <c r="F769">
        <v>3685.11</v>
      </c>
      <c r="G769" t="s">
        <v>2626</v>
      </c>
      <c r="H769" t="s">
        <v>2626</v>
      </c>
      <c r="I769">
        <v>0</v>
      </c>
      <c r="J769" t="s">
        <v>2628</v>
      </c>
    </row>
    <row r="770" spans="1:10" x14ac:dyDescent="0.3">
      <c r="A770" t="s">
        <v>1385</v>
      </c>
      <c r="B770">
        <v>11374</v>
      </c>
      <c r="C770">
        <v>46288</v>
      </c>
      <c r="D770">
        <v>9905</v>
      </c>
      <c r="E770">
        <v>13.74</v>
      </c>
      <c r="F770">
        <v>3930.64</v>
      </c>
      <c r="G770" t="s">
        <v>2626</v>
      </c>
      <c r="H770" t="s">
        <v>2626</v>
      </c>
      <c r="I770">
        <v>1</v>
      </c>
      <c r="J770" t="s">
        <v>2628</v>
      </c>
    </row>
    <row r="771" spans="1:10" x14ac:dyDescent="0.3">
      <c r="A771" t="s">
        <v>1386</v>
      </c>
      <c r="B771">
        <v>12153</v>
      </c>
      <c r="C771">
        <v>33772</v>
      </c>
      <c r="D771">
        <v>10283</v>
      </c>
      <c r="E771">
        <v>42.01</v>
      </c>
      <c r="F771">
        <v>4876.8900000000003</v>
      </c>
      <c r="G771" t="s">
        <v>2626</v>
      </c>
      <c r="H771" t="s">
        <v>2626</v>
      </c>
      <c r="I771">
        <v>2</v>
      </c>
      <c r="J771" t="s">
        <v>2629</v>
      </c>
    </row>
    <row r="772" spans="1:10" x14ac:dyDescent="0.3">
      <c r="A772" t="s">
        <v>1387</v>
      </c>
      <c r="B772">
        <v>36307</v>
      </c>
      <c r="C772">
        <v>4800</v>
      </c>
      <c r="D772">
        <v>35590</v>
      </c>
      <c r="E772">
        <v>25.02</v>
      </c>
      <c r="F772">
        <v>255.94</v>
      </c>
      <c r="G772" t="s">
        <v>2626</v>
      </c>
      <c r="H772" t="s">
        <v>2626</v>
      </c>
      <c r="I772">
        <v>0</v>
      </c>
      <c r="J772" t="s">
        <v>2628</v>
      </c>
    </row>
    <row r="773" spans="1:10" x14ac:dyDescent="0.3">
      <c r="A773" t="s">
        <v>1388</v>
      </c>
      <c r="B773">
        <v>10761</v>
      </c>
      <c r="C773">
        <v>23074</v>
      </c>
      <c r="D773">
        <v>11036</v>
      </c>
      <c r="E773">
        <v>28.47</v>
      </c>
      <c r="F773">
        <v>1257.8499999999999</v>
      </c>
      <c r="G773" t="s">
        <v>2626</v>
      </c>
      <c r="H773" t="s">
        <v>2626</v>
      </c>
      <c r="I773">
        <v>2</v>
      </c>
      <c r="J773" t="s">
        <v>2630</v>
      </c>
    </row>
    <row r="774" spans="1:10" x14ac:dyDescent="0.3">
      <c r="A774" t="s">
        <v>1389</v>
      </c>
      <c r="B774">
        <v>39217</v>
      </c>
      <c r="C774">
        <v>28308</v>
      </c>
      <c r="D774">
        <v>38428</v>
      </c>
      <c r="E774">
        <v>40.94</v>
      </c>
      <c r="F774">
        <v>1575.42</v>
      </c>
      <c r="G774" t="s">
        <v>2626</v>
      </c>
      <c r="H774" t="s">
        <v>2626</v>
      </c>
      <c r="I774">
        <v>0</v>
      </c>
      <c r="J774" t="s">
        <v>2628</v>
      </c>
    </row>
    <row r="775" spans="1:10" x14ac:dyDescent="0.3">
      <c r="A775" t="s">
        <v>1390</v>
      </c>
      <c r="B775">
        <v>32788</v>
      </c>
      <c r="C775">
        <v>50129</v>
      </c>
      <c r="D775">
        <v>32554</v>
      </c>
      <c r="E775">
        <v>48.89</v>
      </c>
      <c r="F775">
        <v>2435.08</v>
      </c>
      <c r="G775" t="s">
        <v>2626</v>
      </c>
      <c r="H775" t="s">
        <v>2626</v>
      </c>
      <c r="I775">
        <v>0</v>
      </c>
      <c r="J775" t="s">
        <v>2628</v>
      </c>
    </row>
    <row r="776" spans="1:10" x14ac:dyDescent="0.3">
      <c r="A776" t="s">
        <v>1391</v>
      </c>
      <c r="B776">
        <v>28182</v>
      </c>
      <c r="C776">
        <v>2187</v>
      </c>
      <c r="D776">
        <v>26479</v>
      </c>
      <c r="E776">
        <v>38.659999999999997</v>
      </c>
      <c r="F776">
        <v>4661.17</v>
      </c>
      <c r="G776" t="s">
        <v>2626</v>
      </c>
      <c r="H776" t="s">
        <v>2627</v>
      </c>
      <c r="I776">
        <v>1</v>
      </c>
      <c r="J776" t="s">
        <v>2628</v>
      </c>
    </row>
    <row r="777" spans="1:10" x14ac:dyDescent="0.3">
      <c r="A777" t="s">
        <v>1392</v>
      </c>
      <c r="B777">
        <v>23709</v>
      </c>
      <c r="C777">
        <v>19639</v>
      </c>
      <c r="D777">
        <v>21422</v>
      </c>
      <c r="E777">
        <v>16.989999999999998</v>
      </c>
      <c r="F777">
        <v>4306.17</v>
      </c>
      <c r="G777" t="s">
        <v>2626</v>
      </c>
      <c r="H777" t="s">
        <v>2626</v>
      </c>
      <c r="I777">
        <v>2</v>
      </c>
      <c r="J777" t="s">
        <v>2630</v>
      </c>
    </row>
    <row r="778" spans="1:10" x14ac:dyDescent="0.3">
      <c r="A778" t="s">
        <v>1393</v>
      </c>
      <c r="B778">
        <v>15845</v>
      </c>
      <c r="C778">
        <v>8887</v>
      </c>
      <c r="D778">
        <v>14074</v>
      </c>
      <c r="E778">
        <v>5.69</v>
      </c>
      <c r="F778">
        <v>2048.5100000000002</v>
      </c>
      <c r="G778" t="s">
        <v>2626</v>
      </c>
      <c r="H778" t="s">
        <v>2626</v>
      </c>
      <c r="I778">
        <v>2</v>
      </c>
      <c r="J778" t="s">
        <v>2630</v>
      </c>
    </row>
    <row r="779" spans="1:10" x14ac:dyDescent="0.3">
      <c r="A779" t="s">
        <v>1394</v>
      </c>
      <c r="B779">
        <v>8076</v>
      </c>
      <c r="C779">
        <v>23443</v>
      </c>
      <c r="D779">
        <v>7789</v>
      </c>
      <c r="E779">
        <v>13.89</v>
      </c>
      <c r="F779">
        <v>538.67999999999995</v>
      </c>
      <c r="G779" t="s">
        <v>2627</v>
      </c>
      <c r="H779" t="s">
        <v>2626</v>
      </c>
      <c r="I779">
        <v>2</v>
      </c>
      <c r="J779" t="s">
        <v>2628</v>
      </c>
    </row>
    <row r="780" spans="1:10" x14ac:dyDescent="0.3">
      <c r="A780" t="s">
        <v>1395</v>
      </c>
      <c r="B780">
        <v>2875</v>
      </c>
      <c r="C780">
        <v>20456</v>
      </c>
      <c r="D780">
        <v>2616</v>
      </c>
      <c r="E780">
        <v>25.37</v>
      </c>
      <c r="F780">
        <v>3932.06</v>
      </c>
      <c r="G780" t="s">
        <v>2626</v>
      </c>
      <c r="H780" t="s">
        <v>2626</v>
      </c>
      <c r="I780">
        <v>0</v>
      </c>
      <c r="J780" t="s">
        <v>2629</v>
      </c>
    </row>
    <row r="781" spans="1:10" x14ac:dyDescent="0.3">
      <c r="A781" t="s">
        <v>1396</v>
      </c>
      <c r="B781">
        <v>20917</v>
      </c>
      <c r="C781">
        <v>48748</v>
      </c>
      <c r="D781">
        <v>19239</v>
      </c>
      <c r="E781">
        <v>13.34</v>
      </c>
      <c r="F781">
        <v>1085.19</v>
      </c>
      <c r="G781" t="s">
        <v>2626</v>
      </c>
      <c r="H781" t="s">
        <v>2626</v>
      </c>
      <c r="I781">
        <v>0</v>
      </c>
      <c r="J781" t="s">
        <v>2628</v>
      </c>
    </row>
    <row r="782" spans="1:10" x14ac:dyDescent="0.3">
      <c r="A782" t="s">
        <v>1397</v>
      </c>
      <c r="B782">
        <v>6351</v>
      </c>
      <c r="C782">
        <v>35247</v>
      </c>
      <c r="D782">
        <v>5260</v>
      </c>
      <c r="E782">
        <v>47.02</v>
      </c>
      <c r="F782">
        <v>3732.71</v>
      </c>
      <c r="G782" t="s">
        <v>2627</v>
      </c>
      <c r="H782" t="s">
        <v>2626</v>
      </c>
      <c r="I782">
        <v>1</v>
      </c>
      <c r="J782" t="s">
        <v>2628</v>
      </c>
    </row>
    <row r="783" spans="1:10" x14ac:dyDescent="0.3">
      <c r="A783" t="s">
        <v>1398</v>
      </c>
      <c r="B783">
        <v>47176</v>
      </c>
      <c r="C783">
        <v>46873</v>
      </c>
      <c r="D783">
        <v>45617</v>
      </c>
      <c r="E783">
        <v>22.66</v>
      </c>
      <c r="F783">
        <v>4497.4799999999996</v>
      </c>
      <c r="G783" t="s">
        <v>2626</v>
      </c>
      <c r="H783" t="s">
        <v>2626</v>
      </c>
      <c r="I783">
        <v>1</v>
      </c>
      <c r="J783" t="s">
        <v>2628</v>
      </c>
    </row>
    <row r="784" spans="1:10" x14ac:dyDescent="0.3">
      <c r="A784" t="s">
        <v>1399</v>
      </c>
      <c r="B784">
        <v>16504</v>
      </c>
      <c r="C784">
        <v>27920</v>
      </c>
      <c r="D784">
        <v>16537</v>
      </c>
      <c r="E784">
        <v>4.74</v>
      </c>
      <c r="F784">
        <v>1513.3</v>
      </c>
      <c r="G784" t="s">
        <v>2626</v>
      </c>
      <c r="H784" t="s">
        <v>2626</v>
      </c>
      <c r="I784">
        <v>1</v>
      </c>
      <c r="J784" t="s">
        <v>2628</v>
      </c>
    </row>
    <row r="785" spans="1:10" x14ac:dyDescent="0.3">
      <c r="A785" t="s">
        <v>1400</v>
      </c>
      <c r="B785">
        <v>49820</v>
      </c>
      <c r="C785">
        <v>31345</v>
      </c>
      <c r="D785">
        <v>49399</v>
      </c>
      <c r="E785">
        <v>13.62</v>
      </c>
      <c r="F785">
        <v>1865.1</v>
      </c>
      <c r="G785" t="s">
        <v>2626</v>
      </c>
      <c r="H785" t="s">
        <v>2626</v>
      </c>
      <c r="I785">
        <v>1</v>
      </c>
      <c r="J785" t="s">
        <v>2628</v>
      </c>
    </row>
    <row r="786" spans="1:10" x14ac:dyDescent="0.3">
      <c r="A786" t="s">
        <v>1401</v>
      </c>
      <c r="B786">
        <v>17870</v>
      </c>
      <c r="C786">
        <v>4601</v>
      </c>
      <c r="D786">
        <v>17077</v>
      </c>
      <c r="E786">
        <v>0.16</v>
      </c>
      <c r="F786">
        <v>3521.28</v>
      </c>
      <c r="G786" t="s">
        <v>2626</v>
      </c>
      <c r="H786" t="s">
        <v>2626</v>
      </c>
      <c r="I786">
        <v>0</v>
      </c>
      <c r="J786" t="s">
        <v>2628</v>
      </c>
    </row>
    <row r="787" spans="1:10" x14ac:dyDescent="0.3">
      <c r="A787" t="s">
        <v>1402</v>
      </c>
      <c r="B787">
        <v>49124</v>
      </c>
      <c r="C787">
        <v>22929</v>
      </c>
      <c r="D787">
        <v>48602</v>
      </c>
      <c r="E787">
        <v>24.98</v>
      </c>
      <c r="F787">
        <v>4167.54</v>
      </c>
      <c r="G787" t="s">
        <v>2626</v>
      </c>
      <c r="H787" t="s">
        <v>2626</v>
      </c>
      <c r="I787">
        <v>0</v>
      </c>
      <c r="J787" t="s">
        <v>2628</v>
      </c>
    </row>
    <row r="788" spans="1:10" x14ac:dyDescent="0.3">
      <c r="A788" t="s">
        <v>1403</v>
      </c>
      <c r="B788">
        <v>16505</v>
      </c>
      <c r="C788">
        <v>13584</v>
      </c>
      <c r="D788">
        <v>14789</v>
      </c>
      <c r="E788">
        <v>1.82</v>
      </c>
      <c r="F788">
        <v>3168.79</v>
      </c>
      <c r="G788" t="s">
        <v>2626</v>
      </c>
      <c r="H788" t="s">
        <v>2626</v>
      </c>
      <c r="I788">
        <v>1</v>
      </c>
      <c r="J788" t="s">
        <v>2628</v>
      </c>
    </row>
    <row r="789" spans="1:10" x14ac:dyDescent="0.3">
      <c r="A789" t="s">
        <v>1404</v>
      </c>
      <c r="B789">
        <v>11327</v>
      </c>
      <c r="C789">
        <v>31626</v>
      </c>
      <c r="D789">
        <v>10992</v>
      </c>
      <c r="E789">
        <v>37.24</v>
      </c>
      <c r="F789">
        <v>737.51</v>
      </c>
      <c r="G789" t="s">
        <v>2626</v>
      </c>
      <c r="H789" t="s">
        <v>2626</v>
      </c>
      <c r="I789">
        <v>0</v>
      </c>
      <c r="J789" t="s">
        <v>2629</v>
      </c>
    </row>
    <row r="790" spans="1:10" x14ac:dyDescent="0.3">
      <c r="A790" t="s">
        <v>1405</v>
      </c>
      <c r="B790">
        <v>47450</v>
      </c>
      <c r="C790">
        <v>10848</v>
      </c>
      <c r="D790">
        <v>46768</v>
      </c>
      <c r="E790">
        <v>47.08</v>
      </c>
      <c r="F790">
        <v>1382.1</v>
      </c>
      <c r="G790" t="s">
        <v>2627</v>
      </c>
      <c r="H790" t="s">
        <v>2626</v>
      </c>
      <c r="I790">
        <v>1</v>
      </c>
      <c r="J790" t="s">
        <v>2629</v>
      </c>
    </row>
    <row r="791" spans="1:10" x14ac:dyDescent="0.3">
      <c r="A791" t="s">
        <v>1406</v>
      </c>
      <c r="B791">
        <v>47079</v>
      </c>
      <c r="C791">
        <v>8872</v>
      </c>
      <c r="D791">
        <v>46040</v>
      </c>
      <c r="E791">
        <v>29.36</v>
      </c>
      <c r="F791">
        <v>2012.1</v>
      </c>
      <c r="G791" t="s">
        <v>2626</v>
      </c>
      <c r="H791" t="s">
        <v>2626</v>
      </c>
      <c r="I791">
        <v>1</v>
      </c>
      <c r="J791" t="s">
        <v>2628</v>
      </c>
    </row>
    <row r="792" spans="1:10" x14ac:dyDescent="0.3">
      <c r="A792" t="s">
        <v>1407</v>
      </c>
      <c r="B792">
        <v>37222</v>
      </c>
      <c r="C792">
        <v>45827</v>
      </c>
      <c r="D792">
        <v>36256</v>
      </c>
      <c r="E792">
        <v>22.97</v>
      </c>
      <c r="F792">
        <v>1284.77</v>
      </c>
      <c r="G792" t="s">
        <v>2626</v>
      </c>
      <c r="H792" t="s">
        <v>2626</v>
      </c>
      <c r="I792">
        <v>0</v>
      </c>
      <c r="J792" t="s">
        <v>2628</v>
      </c>
    </row>
    <row r="793" spans="1:10" x14ac:dyDescent="0.3">
      <c r="A793" t="s">
        <v>1408</v>
      </c>
      <c r="B793">
        <v>48979</v>
      </c>
      <c r="C793">
        <v>19988</v>
      </c>
      <c r="D793">
        <v>48314</v>
      </c>
      <c r="E793">
        <v>13.31</v>
      </c>
      <c r="F793">
        <v>1633.25</v>
      </c>
      <c r="G793" t="s">
        <v>2626</v>
      </c>
      <c r="H793" t="s">
        <v>2626</v>
      </c>
      <c r="I793">
        <v>0</v>
      </c>
      <c r="J793" t="s">
        <v>2628</v>
      </c>
    </row>
    <row r="794" spans="1:10" x14ac:dyDescent="0.3">
      <c r="A794" t="s">
        <v>1409</v>
      </c>
      <c r="B794">
        <v>19886</v>
      </c>
      <c r="C794">
        <v>3983</v>
      </c>
      <c r="D794">
        <v>19980</v>
      </c>
      <c r="E794">
        <v>18.39</v>
      </c>
      <c r="F794">
        <v>602.72</v>
      </c>
      <c r="G794" t="s">
        <v>2626</v>
      </c>
      <c r="H794" t="s">
        <v>2626</v>
      </c>
      <c r="I794">
        <v>0</v>
      </c>
      <c r="J794" t="s">
        <v>2628</v>
      </c>
    </row>
    <row r="795" spans="1:10" x14ac:dyDescent="0.3">
      <c r="A795" t="s">
        <v>1410</v>
      </c>
      <c r="B795">
        <v>39910</v>
      </c>
      <c r="C795">
        <v>37009</v>
      </c>
      <c r="D795">
        <v>38148</v>
      </c>
      <c r="E795">
        <v>29.17</v>
      </c>
      <c r="F795">
        <v>2190.38</v>
      </c>
      <c r="G795" t="s">
        <v>2626</v>
      </c>
      <c r="H795" t="s">
        <v>2626</v>
      </c>
      <c r="I795">
        <v>2</v>
      </c>
      <c r="J795" t="s">
        <v>2628</v>
      </c>
    </row>
    <row r="796" spans="1:10" x14ac:dyDescent="0.3">
      <c r="A796" t="s">
        <v>1411</v>
      </c>
      <c r="B796">
        <v>4985</v>
      </c>
      <c r="C796">
        <v>4381</v>
      </c>
      <c r="D796">
        <v>4981</v>
      </c>
      <c r="E796">
        <v>25.08</v>
      </c>
      <c r="F796">
        <v>2287.79</v>
      </c>
      <c r="G796" t="s">
        <v>2627</v>
      </c>
      <c r="H796" t="s">
        <v>2627</v>
      </c>
      <c r="I796">
        <v>0</v>
      </c>
      <c r="J796" t="s">
        <v>2628</v>
      </c>
    </row>
    <row r="797" spans="1:10" x14ac:dyDescent="0.3">
      <c r="A797" t="s">
        <v>1412</v>
      </c>
      <c r="B797">
        <v>28382</v>
      </c>
      <c r="C797">
        <v>28768</v>
      </c>
      <c r="D797">
        <v>26852</v>
      </c>
      <c r="E797">
        <v>11.08</v>
      </c>
      <c r="F797">
        <v>1380.1</v>
      </c>
      <c r="G797" t="s">
        <v>2626</v>
      </c>
      <c r="H797" t="s">
        <v>2626</v>
      </c>
      <c r="I797">
        <v>1</v>
      </c>
      <c r="J797" t="s">
        <v>2628</v>
      </c>
    </row>
    <row r="798" spans="1:10" x14ac:dyDescent="0.3">
      <c r="A798" t="s">
        <v>1413</v>
      </c>
      <c r="B798">
        <v>17251</v>
      </c>
      <c r="C798">
        <v>47303</v>
      </c>
      <c r="D798">
        <v>15781</v>
      </c>
      <c r="E798">
        <v>37.74</v>
      </c>
      <c r="F798">
        <v>164.66</v>
      </c>
      <c r="G798" t="s">
        <v>2626</v>
      </c>
      <c r="H798" t="s">
        <v>2626</v>
      </c>
      <c r="I798">
        <v>0</v>
      </c>
      <c r="J798" t="s">
        <v>2628</v>
      </c>
    </row>
    <row r="799" spans="1:10" x14ac:dyDescent="0.3">
      <c r="A799" t="s">
        <v>1414</v>
      </c>
      <c r="B799">
        <v>11478</v>
      </c>
      <c r="C799">
        <v>11066</v>
      </c>
      <c r="D799">
        <v>9834</v>
      </c>
      <c r="E799">
        <v>41.3</v>
      </c>
      <c r="F799">
        <v>2601.89</v>
      </c>
      <c r="G799" t="s">
        <v>2626</v>
      </c>
      <c r="H799" t="s">
        <v>2626</v>
      </c>
      <c r="I799">
        <v>0</v>
      </c>
      <c r="J799" t="s">
        <v>2628</v>
      </c>
    </row>
    <row r="800" spans="1:10" x14ac:dyDescent="0.3">
      <c r="A800" t="s">
        <v>1415</v>
      </c>
      <c r="B800">
        <v>44754</v>
      </c>
      <c r="C800">
        <v>31519</v>
      </c>
      <c r="D800">
        <v>42971</v>
      </c>
      <c r="E800">
        <v>17.25</v>
      </c>
      <c r="F800">
        <v>3442.22</v>
      </c>
      <c r="G800" t="s">
        <v>2626</v>
      </c>
      <c r="H800" t="s">
        <v>2626</v>
      </c>
      <c r="I800">
        <v>1</v>
      </c>
      <c r="J800" t="s">
        <v>2628</v>
      </c>
    </row>
    <row r="801" spans="1:10" x14ac:dyDescent="0.3">
      <c r="A801" t="s">
        <v>1416</v>
      </c>
      <c r="B801">
        <v>49860</v>
      </c>
      <c r="C801">
        <v>13301</v>
      </c>
      <c r="D801">
        <v>48836</v>
      </c>
      <c r="E801">
        <v>44.23</v>
      </c>
      <c r="F801">
        <v>3761.03</v>
      </c>
      <c r="G801" t="s">
        <v>2626</v>
      </c>
      <c r="H801" t="s">
        <v>2626</v>
      </c>
      <c r="I801">
        <v>0</v>
      </c>
      <c r="J801" t="s">
        <v>2628</v>
      </c>
    </row>
    <row r="802" spans="1:10" x14ac:dyDescent="0.3">
      <c r="A802" t="s">
        <v>1417</v>
      </c>
      <c r="B802">
        <v>47821</v>
      </c>
      <c r="C802">
        <v>25246</v>
      </c>
      <c r="D802">
        <v>47274</v>
      </c>
      <c r="E802">
        <v>15.72</v>
      </c>
      <c r="F802">
        <v>819.78</v>
      </c>
      <c r="G802" t="s">
        <v>2626</v>
      </c>
      <c r="H802" t="s">
        <v>2626</v>
      </c>
      <c r="I802">
        <v>1</v>
      </c>
      <c r="J802" t="s">
        <v>2628</v>
      </c>
    </row>
    <row r="803" spans="1:10" x14ac:dyDescent="0.3">
      <c r="A803" t="s">
        <v>1418</v>
      </c>
      <c r="B803">
        <v>43517</v>
      </c>
      <c r="C803">
        <v>45839</v>
      </c>
      <c r="D803">
        <v>42960</v>
      </c>
      <c r="E803">
        <v>13.21</v>
      </c>
      <c r="F803">
        <v>1248.29</v>
      </c>
      <c r="G803" t="s">
        <v>2626</v>
      </c>
      <c r="H803" t="s">
        <v>2626</v>
      </c>
      <c r="I803">
        <v>2</v>
      </c>
      <c r="J803" t="s">
        <v>2628</v>
      </c>
    </row>
    <row r="804" spans="1:10" x14ac:dyDescent="0.3">
      <c r="A804" t="s">
        <v>1419</v>
      </c>
      <c r="B804">
        <v>35000</v>
      </c>
      <c r="C804">
        <v>6789</v>
      </c>
      <c r="D804">
        <v>32709</v>
      </c>
      <c r="E804">
        <v>42.32</v>
      </c>
      <c r="F804">
        <v>366.73</v>
      </c>
      <c r="G804" t="s">
        <v>2626</v>
      </c>
      <c r="H804" t="s">
        <v>2626</v>
      </c>
      <c r="I804">
        <v>1</v>
      </c>
      <c r="J804" t="s">
        <v>2628</v>
      </c>
    </row>
    <row r="805" spans="1:10" x14ac:dyDescent="0.3">
      <c r="A805" t="s">
        <v>1420</v>
      </c>
      <c r="B805">
        <v>47384</v>
      </c>
      <c r="C805">
        <v>26055</v>
      </c>
      <c r="D805">
        <v>45295</v>
      </c>
      <c r="E805">
        <v>43.43</v>
      </c>
      <c r="F805">
        <v>2432.83</v>
      </c>
      <c r="G805" t="s">
        <v>2626</v>
      </c>
      <c r="H805" t="s">
        <v>2626</v>
      </c>
      <c r="I805">
        <v>0</v>
      </c>
      <c r="J805" t="s">
        <v>2628</v>
      </c>
    </row>
    <row r="806" spans="1:10" x14ac:dyDescent="0.3">
      <c r="A806" t="s">
        <v>1421</v>
      </c>
      <c r="B806">
        <v>51384</v>
      </c>
      <c r="C806">
        <v>40425</v>
      </c>
      <c r="D806">
        <v>49245</v>
      </c>
      <c r="E806">
        <v>45.48</v>
      </c>
      <c r="F806">
        <v>3168.87</v>
      </c>
      <c r="G806" t="s">
        <v>2626</v>
      </c>
      <c r="H806" t="s">
        <v>2626</v>
      </c>
      <c r="I806">
        <v>2</v>
      </c>
      <c r="J806" t="s">
        <v>2628</v>
      </c>
    </row>
    <row r="807" spans="1:10" x14ac:dyDescent="0.3">
      <c r="A807" t="s">
        <v>1422</v>
      </c>
      <c r="B807">
        <v>28076</v>
      </c>
      <c r="C807">
        <v>33622</v>
      </c>
      <c r="D807">
        <v>25770</v>
      </c>
      <c r="E807">
        <v>34.35</v>
      </c>
      <c r="F807">
        <v>991.82</v>
      </c>
      <c r="G807" t="s">
        <v>2627</v>
      </c>
      <c r="H807" t="s">
        <v>2626</v>
      </c>
      <c r="I807">
        <v>0</v>
      </c>
      <c r="J807" t="s">
        <v>2628</v>
      </c>
    </row>
    <row r="808" spans="1:10" x14ac:dyDescent="0.3">
      <c r="A808" t="s">
        <v>1423</v>
      </c>
      <c r="B808">
        <v>36539</v>
      </c>
      <c r="C808">
        <v>29349</v>
      </c>
      <c r="D808">
        <v>35079</v>
      </c>
      <c r="E808">
        <v>31.67</v>
      </c>
      <c r="F808">
        <v>1915.26</v>
      </c>
      <c r="G808" t="s">
        <v>2626</v>
      </c>
      <c r="H808" t="s">
        <v>2626</v>
      </c>
      <c r="I808">
        <v>0</v>
      </c>
      <c r="J808" t="s">
        <v>2628</v>
      </c>
    </row>
    <row r="809" spans="1:10" x14ac:dyDescent="0.3">
      <c r="A809" t="s">
        <v>1424</v>
      </c>
      <c r="B809">
        <v>11135</v>
      </c>
      <c r="C809">
        <v>24551</v>
      </c>
      <c r="D809">
        <v>10350</v>
      </c>
      <c r="E809">
        <v>43.48</v>
      </c>
      <c r="F809">
        <v>2178.0100000000002</v>
      </c>
      <c r="G809" t="s">
        <v>2626</v>
      </c>
      <c r="H809" t="s">
        <v>2626</v>
      </c>
      <c r="I809">
        <v>2</v>
      </c>
      <c r="J809" t="s">
        <v>2628</v>
      </c>
    </row>
    <row r="810" spans="1:10" x14ac:dyDescent="0.3">
      <c r="A810" t="s">
        <v>1425</v>
      </c>
      <c r="B810">
        <v>46451</v>
      </c>
      <c r="C810">
        <v>10243</v>
      </c>
      <c r="D810">
        <v>46399</v>
      </c>
      <c r="E810">
        <v>26</v>
      </c>
      <c r="F810">
        <v>3919.72</v>
      </c>
      <c r="G810" t="s">
        <v>2626</v>
      </c>
      <c r="H810" t="s">
        <v>2626</v>
      </c>
      <c r="I810">
        <v>2</v>
      </c>
      <c r="J810" t="s">
        <v>2630</v>
      </c>
    </row>
    <row r="811" spans="1:10" x14ac:dyDescent="0.3">
      <c r="A811" t="s">
        <v>1426</v>
      </c>
      <c r="B811">
        <v>13199</v>
      </c>
      <c r="C811">
        <v>41907</v>
      </c>
      <c r="D811">
        <v>12665</v>
      </c>
      <c r="E811">
        <v>3.99</v>
      </c>
      <c r="F811">
        <v>365.46</v>
      </c>
      <c r="G811" t="s">
        <v>2627</v>
      </c>
      <c r="H811" t="s">
        <v>2626</v>
      </c>
      <c r="I811">
        <v>1</v>
      </c>
      <c r="J811" t="s">
        <v>2628</v>
      </c>
    </row>
    <row r="812" spans="1:10" x14ac:dyDescent="0.3">
      <c r="A812" t="s">
        <v>1427</v>
      </c>
      <c r="B812">
        <v>41600</v>
      </c>
      <c r="C812">
        <v>30969</v>
      </c>
      <c r="D812">
        <v>41042</v>
      </c>
      <c r="E812">
        <v>17.12</v>
      </c>
      <c r="F812">
        <v>1462.94</v>
      </c>
      <c r="G812" t="s">
        <v>2626</v>
      </c>
      <c r="H812" t="s">
        <v>2626</v>
      </c>
      <c r="I812">
        <v>1</v>
      </c>
      <c r="J812" t="s">
        <v>2628</v>
      </c>
    </row>
    <row r="813" spans="1:10" x14ac:dyDescent="0.3">
      <c r="A813" t="s">
        <v>1428</v>
      </c>
      <c r="B813">
        <v>48420</v>
      </c>
      <c r="C813">
        <v>44479</v>
      </c>
      <c r="D813">
        <v>46269</v>
      </c>
      <c r="E813">
        <v>43.95</v>
      </c>
      <c r="F813">
        <v>3945.23</v>
      </c>
      <c r="G813" t="s">
        <v>2626</v>
      </c>
      <c r="H813" t="s">
        <v>2626</v>
      </c>
      <c r="I813">
        <v>1</v>
      </c>
      <c r="J813" t="s">
        <v>2628</v>
      </c>
    </row>
    <row r="814" spans="1:10" x14ac:dyDescent="0.3">
      <c r="A814" t="s">
        <v>1429</v>
      </c>
      <c r="B814">
        <v>37052</v>
      </c>
      <c r="C814">
        <v>51244</v>
      </c>
      <c r="D814">
        <v>36681</v>
      </c>
      <c r="E814">
        <v>17.62</v>
      </c>
      <c r="F814">
        <v>836.48</v>
      </c>
      <c r="G814" t="s">
        <v>2627</v>
      </c>
      <c r="H814" t="s">
        <v>2626</v>
      </c>
      <c r="I814">
        <v>2</v>
      </c>
      <c r="J814" t="s">
        <v>2629</v>
      </c>
    </row>
    <row r="815" spans="1:10" x14ac:dyDescent="0.3">
      <c r="A815" t="s">
        <v>1430</v>
      </c>
      <c r="B815">
        <v>39168</v>
      </c>
      <c r="C815">
        <v>11426</v>
      </c>
      <c r="D815">
        <v>38425</v>
      </c>
      <c r="E815">
        <v>39.81</v>
      </c>
      <c r="F815">
        <v>990.96</v>
      </c>
      <c r="G815" t="s">
        <v>2626</v>
      </c>
      <c r="H815" t="s">
        <v>2626</v>
      </c>
      <c r="I815">
        <v>2</v>
      </c>
      <c r="J815" t="s">
        <v>2628</v>
      </c>
    </row>
    <row r="816" spans="1:10" x14ac:dyDescent="0.3">
      <c r="A816" t="s">
        <v>1431</v>
      </c>
      <c r="B816">
        <v>32465</v>
      </c>
      <c r="C816">
        <v>14409</v>
      </c>
      <c r="D816">
        <v>31564</v>
      </c>
      <c r="E816">
        <v>36.58</v>
      </c>
      <c r="F816">
        <v>923.17</v>
      </c>
      <c r="G816" t="s">
        <v>2626</v>
      </c>
      <c r="H816" t="s">
        <v>2626</v>
      </c>
      <c r="I816">
        <v>2</v>
      </c>
      <c r="J816" t="s">
        <v>2628</v>
      </c>
    </row>
    <row r="817" spans="1:10" x14ac:dyDescent="0.3">
      <c r="A817" t="s">
        <v>1432</v>
      </c>
      <c r="B817">
        <v>50668</v>
      </c>
      <c r="C817">
        <v>6950</v>
      </c>
      <c r="D817">
        <v>48254</v>
      </c>
      <c r="E817">
        <v>42.51</v>
      </c>
      <c r="F817">
        <v>1069.51</v>
      </c>
      <c r="G817" t="s">
        <v>2626</v>
      </c>
      <c r="H817" t="s">
        <v>2626</v>
      </c>
      <c r="I817">
        <v>2</v>
      </c>
      <c r="J817" t="s">
        <v>2628</v>
      </c>
    </row>
    <row r="818" spans="1:10" x14ac:dyDescent="0.3">
      <c r="A818" t="s">
        <v>1433</v>
      </c>
      <c r="B818">
        <v>15517</v>
      </c>
      <c r="C818">
        <v>20299</v>
      </c>
      <c r="D818">
        <v>14574</v>
      </c>
      <c r="E818">
        <v>1.93</v>
      </c>
      <c r="F818">
        <v>2408.0300000000002</v>
      </c>
      <c r="G818" t="s">
        <v>2626</v>
      </c>
      <c r="H818" t="s">
        <v>2626</v>
      </c>
      <c r="I818">
        <v>0</v>
      </c>
      <c r="J818" t="s">
        <v>2628</v>
      </c>
    </row>
    <row r="819" spans="1:10" x14ac:dyDescent="0.3">
      <c r="A819" t="s">
        <v>1434</v>
      </c>
      <c r="B819">
        <v>11629</v>
      </c>
      <c r="C819">
        <v>8637</v>
      </c>
      <c r="D819">
        <v>9539</v>
      </c>
      <c r="E819">
        <v>30.01</v>
      </c>
      <c r="F819">
        <v>4050.84</v>
      </c>
      <c r="G819" t="s">
        <v>2626</v>
      </c>
      <c r="H819" t="s">
        <v>2626</v>
      </c>
      <c r="I819">
        <v>0</v>
      </c>
      <c r="J819" t="s">
        <v>2630</v>
      </c>
    </row>
    <row r="820" spans="1:10" x14ac:dyDescent="0.3">
      <c r="A820" t="s">
        <v>1435</v>
      </c>
      <c r="B820">
        <v>24238</v>
      </c>
      <c r="C820">
        <v>39560</v>
      </c>
      <c r="D820">
        <v>22474</v>
      </c>
      <c r="E820">
        <v>38.1</v>
      </c>
      <c r="F820">
        <v>4313.29</v>
      </c>
      <c r="G820" t="s">
        <v>2626</v>
      </c>
      <c r="H820" t="s">
        <v>2626</v>
      </c>
      <c r="I820">
        <v>2</v>
      </c>
      <c r="J820" t="s">
        <v>2630</v>
      </c>
    </row>
    <row r="821" spans="1:10" x14ac:dyDescent="0.3">
      <c r="A821" t="s">
        <v>1436</v>
      </c>
      <c r="B821">
        <v>11349</v>
      </c>
      <c r="C821">
        <v>10348</v>
      </c>
      <c r="D821">
        <v>9791</v>
      </c>
      <c r="E821">
        <v>42.02</v>
      </c>
      <c r="F821">
        <v>733.3</v>
      </c>
      <c r="G821" t="s">
        <v>2626</v>
      </c>
      <c r="H821" t="s">
        <v>2626</v>
      </c>
      <c r="I821">
        <v>1</v>
      </c>
      <c r="J821" t="s">
        <v>2628</v>
      </c>
    </row>
    <row r="822" spans="1:10" x14ac:dyDescent="0.3">
      <c r="A822" t="s">
        <v>1437</v>
      </c>
      <c r="B822">
        <v>37781</v>
      </c>
      <c r="C822">
        <v>12444</v>
      </c>
      <c r="D822">
        <v>38071</v>
      </c>
      <c r="E822">
        <v>47.01</v>
      </c>
      <c r="F822">
        <v>529.26</v>
      </c>
      <c r="G822" t="s">
        <v>2626</v>
      </c>
      <c r="H822" t="s">
        <v>2626</v>
      </c>
      <c r="I822">
        <v>1</v>
      </c>
      <c r="J822" t="s">
        <v>2628</v>
      </c>
    </row>
    <row r="823" spans="1:10" x14ac:dyDescent="0.3">
      <c r="A823" t="s">
        <v>1438</v>
      </c>
      <c r="B823">
        <v>40776</v>
      </c>
      <c r="C823">
        <v>10631</v>
      </c>
      <c r="D823">
        <v>38610</v>
      </c>
      <c r="E823">
        <v>12.95</v>
      </c>
      <c r="F823">
        <v>456.13</v>
      </c>
      <c r="G823" t="s">
        <v>2626</v>
      </c>
      <c r="H823" t="s">
        <v>2627</v>
      </c>
      <c r="I823">
        <v>2</v>
      </c>
      <c r="J823" t="s">
        <v>2629</v>
      </c>
    </row>
    <row r="824" spans="1:10" x14ac:dyDescent="0.3">
      <c r="A824" t="s">
        <v>1439</v>
      </c>
      <c r="B824">
        <v>35095</v>
      </c>
      <c r="C824">
        <v>9620</v>
      </c>
      <c r="D824">
        <v>32892</v>
      </c>
      <c r="E824">
        <v>34.159999999999997</v>
      </c>
      <c r="F824">
        <v>207.03</v>
      </c>
      <c r="G824" t="s">
        <v>2627</v>
      </c>
      <c r="H824" t="s">
        <v>2626</v>
      </c>
      <c r="I824">
        <v>1</v>
      </c>
      <c r="J824" t="s">
        <v>2629</v>
      </c>
    </row>
    <row r="825" spans="1:10" x14ac:dyDescent="0.3">
      <c r="A825" t="s">
        <v>1440</v>
      </c>
      <c r="B825">
        <v>50071</v>
      </c>
      <c r="C825">
        <v>40545</v>
      </c>
      <c r="D825">
        <v>48830</v>
      </c>
      <c r="E825">
        <v>49.91</v>
      </c>
      <c r="F825">
        <v>4281</v>
      </c>
      <c r="G825" t="s">
        <v>2626</v>
      </c>
      <c r="H825" t="s">
        <v>2626</v>
      </c>
      <c r="I825">
        <v>1</v>
      </c>
      <c r="J825" t="s">
        <v>2628</v>
      </c>
    </row>
    <row r="826" spans="1:10" x14ac:dyDescent="0.3">
      <c r="A826" t="s">
        <v>1441</v>
      </c>
      <c r="B826">
        <v>40583</v>
      </c>
      <c r="C826">
        <v>22532</v>
      </c>
      <c r="D826">
        <v>39476</v>
      </c>
      <c r="E826">
        <v>26.63</v>
      </c>
      <c r="F826">
        <v>1393.97</v>
      </c>
      <c r="G826" t="s">
        <v>2626</v>
      </c>
      <c r="H826" t="s">
        <v>2626</v>
      </c>
      <c r="I826">
        <v>0</v>
      </c>
      <c r="J826" t="s">
        <v>2629</v>
      </c>
    </row>
    <row r="827" spans="1:10" x14ac:dyDescent="0.3">
      <c r="A827" t="s">
        <v>1442</v>
      </c>
      <c r="B827">
        <v>13480</v>
      </c>
      <c r="C827">
        <v>4284</v>
      </c>
      <c r="D827">
        <v>11925</v>
      </c>
      <c r="E827">
        <v>24.8</v>
      </c>
      <c r="F827">
        <v>3864.83</v>
      </c>
      <c r="G827" t="s">
        <v>2626</v>
      </c>
      <c r="H827" t="s">
        <v>2626</v>
      </c>
      <c r="I827">
        <v>0</v>
      </c>
      <c r="J827" t="s">
        <v>2628</v>
      </c>
    </row>
    <row r="828" spans="1:10" x14ac:dyDescent="0.3">
      <c r="A828" t="s">
        <v>1443</v>
      </c>
      <c r="B828">
        <v>2749</v>
      </c>
      <c r="C828">
        <v>36017</v>
      </c>
      <c r="D828">
        <v>2524</v>
      </c>
      <c r="E828">
        <v>9.8800000000000008</v>
      </c>
      <c r="F828">
        <v>3807.21</v>
      </c>
      <c r="G828" t="s">
        <v>2626</v>
      </c>
      <c r="H828" t="s">
        <v>2626</v>
      </c>
      <c r="I828">
        <v>2</v>
      </c>
      <c r="J828" t="s">
        <v>2628</v>
      </c>
    </row>
    <row r="829" spans="1:10" x14ac:dyDescent="0.3">
      <c r="A829" t="s">
        <v>1444</v>
      </c>
      <c r="B829">
        <v>42066</v>
      </c>
      <c r="C829">
        <v>5787</v>
      </c>
      <c r="D829">
        <v>40147</v>
      </c>
      <c r="E829">
        <v>1.63</v>
      </c>
      <c r="F829">
        <v>1900.19</v>
      </c>
      <c r="G829" t="s">
        <v>2626</v>
      </c>
      <c r="H829" t="s">
        <v>2626</v>
      </c>
      <c r="I829">
        <v>2</v>
      </c>
      <c r="J829" t="s">
        <v>2628</v>
      </c>
    </row>
    <row r="830" spans="1:10" x14ac:dyDescent="0.3">
      <c r="A830" t="s">
        <v>1445</v>
      </c>
      <c r="B830">
        <v>15507</v>
      </c>
      <c r="C830">
        <v>38184</v>
      </c>
      <c r="D830">
        <v>15133</v>
      </c>
      <c r="E830">
        <v>13.68</v>
      </c>
      <c r="F830">
        <v>4588.67</v>
      </c>
      <c r="G830" t="s">
        <v>2626</v>
      </c>
      <c r="H830" t="s">
        <v>2626</v>
      </c>
      <c r="I830">
        <v>0</v>
      </c>
      <c r="J830" t="s">
        <v>2628</v>
      </c>
    </row>
    <row r="831" spans="1:10" x14ac:dyDescent="0.3">
      <c r="A831" t="s">
        <v>1446</v>
      </c>
      <c r="B831">
        <v>34261</v>
      </c>
      <c r="C831">
        <v>34556</v>
      </c>
      <c r="D831">
        <v>33729</v>
      </c>
      <c r="E831">
        <v>44.4</v>
      </c>
      <c r="F831">
        <v>1078.54</v>
      </c>
      <c r="G831" t="s">
        <v>2626</v>
      </c>
      <c r="H831" t="s">
        <v>2626</v>
      </c>
      <c r="I831">
        <v>2</v>
      </c>
      <c r="J831" t="s">
        <v>2628</v>
      </c>
    </row>
    <row r="832" spans="1:10" x14ac:dyDescent="0.3">
      <c r="A832" t="s">
        <v>1447</v>
      </c>
      <c r="B832">
        <v>7174</v>
      </c>
      <c r="C832">
        <v>9504</v>
      </c>
      <c r="D832">
        <v>7131</v>
      </c>
      <c r="E832">
        <v>9.09</v>
      </c>
      <c r="F832">
        <v>4144.4799999999996</v>
      </c>
      <c r="G832" t="s">
        <v>2626</v>
      </c>
      <c r="H832" t="s">
        <v>2626</v>
      </c>
      <c r="I832">
        <v>0</v>
      </c>
      <c r="J832" t="s">
        <v>2628</v>
      </c>
    </row>
    <row r="833" spans="1:10" x14ac:dyDescent="0.3">
      <c r="A833" t="s">
        <v>1448</v>
      </c>
      <c r="B833">
        <v>39479</v>
      </c>
      <c r="C833">
        <v>38858</v>
      </c>
      <c r="D833">
        <v>37845</v>
      </c>
      <c r="E833">
        <v>13.19</v>
      </c>
      <c r="F833">
        <v>4077.24</v>
      </c>
      <c r="G833" t="s">
        <v>2626</v>
      </c>
      <c r="H833" t="s">
        <v>2626</v>
      </c>
      <c r="I833">
        <v>2</v>
      </c>
      <c r="J833" t="s">
        <v>2628</v>
      </c>
    </row>
    <row r="834" spans="1:10" x14ac:dyDescent="0.3">
      <c r="A834" t="s">
        <v>1449</v>
      </c>
      <c r="B834">
        <v>26428</v>
      </c>
      <c r="C834">
        <v>48553</v>
      </c>
      <c r="D834">
        <v>24584</v>
      </c>
      <c r="E834">
        <v>5.69</v>
      </c>
      <c r="F834">
        <v>1002.15</v>
      </c>
      <c r="G834" t="s">
        <v>2626</v>
      </c>
      <c r="H834" t="s">
        <v>2626</v>
      </c>
      <c r="I834">
        <v>1</v>
      </c>
      <c r="J834" t="s">
        <v>2630</v>
      </c>
    </row>
    <row r="835" spans="1:10" x14ac:dyDescent="0.3">
      <c r="A835" t="s">
        <v>1450</v>
      </c>
      <c r="B835">
        <v>39860</v>
      </c>
      <c r="C835">
        <v>9434</v>
      </c>
      <c r="D835">
        <v>38692</v>
      </c>
      <c r="E835">
        <v>30.39</v>
      </c>
      <c r="F835">
        <v>1323.01</v>
      </c>
      <c r="G835" t="s">
        <v>2626</v>
      </c>
      <c r="H835" t="s">
        <v>2626</v>
      </c>
      <c r="I835">
        <v>2</v>
      </c>
      <c r="J835" t="s">
        <v>2628</v>
      </c>
    </row>
    <row r="836" spans="1:10" x14ac:dyDescent="0.3">
      <c r="A836" t="s">
        <v>1451</v>
      </c>
      <c r="B836">
        <v>7545</v>
      </c>
      <c r="C836">
        <v>37148</v>
      </c>
      <c r="D836">
        <v>7766</v>
      </c>
      <c r="E836">
        <v>36.74</v>
      </c>
      <c r="F836">
        <v>955.04</v>
      </c>
      <c r="G836" t="s">
        <v>2626</v>
      </c>
      <c r="H836" t="s">
        <v>2626</v>
      </c>
      <c r="I836">
        <v>1</v>
      </c>
      <c r="J836" t="s">
        <v>2628</v>
      </c>
    </row>
    <row r="837" spans="1:10" x14ac:dyDescent="0.3">
      <c r="A837" t="s">
        <v>1452</v>
      </c>
      <c r="B837">
        <v>49953</v>
      </c>
      <c r="C837">
        <v>33688</v>
      </c>
      <c r="D837">
        <v>49655</v>
      </c>
      <c r="E837">
        <v>23.16</v>
      </c>
      <c r="F837">
        <v>4756.46</v>
      </c>
      <c r="G837" t="s">
        <v>2626</v>
      </c>
      <c r="H837" t="s">
        <v>2626</v>
      </c>
      <c r="I837">
        <v>1</v>
      </c>
      <c r="J837" t="s">
        <v>2628</v>
      </c>
    </row>
    <row r="838" spans="1:10" x14ac:dyDescent="0.3">
      <c r="A838" t="s">
        <v>1453</v>
      </c>
      <c r="B838">
        <v>47070</v>
      </c>
      <c r="C838">
        <v>41862</v>
      </c>
      <c r="D838">
        <v>45383</v>
      </c>
      <c r="E838">
        <v>4.5599999999999996</v>
      </c>
      <c r="F838">
        <v>1988.19</v>
      </c>
      <c r="G838" t="s">
        <v>2626</v>
      </c>
      <c r="H838" t="s">
        <v>2626</v>
      </c>
      <c r="I838">
        <v>1</v>
      </c>
      <c r="J838" t="s">
        <v>2628</v>
      </c>
    </row>
    <row r="839" spans="1:10" x14ac:dyDescent="0.3">
      <c r="A839" t="s">
        <v>1454</v>
      </c>
      <c r="B839">
        <v>4325</v>
      </c>
      <c r="C839">
        <v>51083</v>
      </c>
      <c r="D839">
        <v>4508</v>
      </c>
      <c r="E839">
        <v>32.659999999999997</v>
      </c>
      <c r="F839">
        <v>2868.94</v>
      </c>
      <c r="G839" t="s">
        <v>2626</v>
      </c>
      <c r="H839" t="s">
        <v>2626</v>
      </c>
      <c r="I839">
        <v>1</v>
      </c>
      <c r="J839" t="s">
        <v>2629</v>
      </c>
    </row>
    <row r="840" spans="1:10" x14ac:dyDescent="0.3">
      <c r="A840" t="s">
        <v>1455</v>
      </c>
      <c r="B840">
        <v>17514</v>
      </c>
      <c r="C840">
        <v>3348</v>
      </c>
      <c r="D840">
        <v>16333</v>
      </c>
      <c r="E840">
        <v>43.77</v>
      </c>
      <c r="F840">
        <v>3038.87</v>
      </c>
      <c r="G840" t="s">
        <v>2626</v>
      </c>
      <c r="H840" t="s">
        <v>2626</v>
      </c>
      <c r="I840">
        <v>2</v>
      </c>
      <c r="J840" t="s">
        <v>2628</v>
      </c>
    </row>
    <row r="841" spans="1:10" x14ac:dyDescent="0.3">
      <c r="A841" t="s">
        <v>1456</v>
      </c>
      <c r="B841">
        <v>23410</v>
      </c>
      <c r="C841">
        <v>9366</v>
      </c>
      <c r="D841">
        <v>22324</v>
      </c>
      <c r="E841">
        <v>33.93</v>
      </c>
      <c r="F841">
        <v>4798.3900000000003</v>
      </c>
      <c r="G841" t="s">
        <v>2626</v>
      </c>
      <c r="H841" t="s">
        <v>2626</v>
      </c>
      <c r="I841">
        <v>1</v>
      </c>
      <c r="J841" t="s">
        <v>2628</v>
      </c>
    </row>
    <row r="842" spans="1:10" x14ac:dyDescent="0.3">
      <c r="A842" t="s">
        <v>1457</v>
      </c>
      <c r="B842">
        <v>14765</v>
      </c>
      <c r="C842">
        <v>6365</v>
      </c>
      <c r="D842">
        <v>13578</v>
      </c>
      <c r="E842">
        <v>49.83</v>
      </c>
      <c r="F842">
        <v>4319.95</v>
      </c>
      <c r="G842" t="s">
        <v>2626</v>
      </c>
      <c r="H842" t="s">
        <v>2626</v>
      </c>
      <c r="I842">
        <v>1</v>
      </c>
      <c r="J842" t="s">
        <v>2628</v>
      </c>
    </row>
    <row r="843" spans="1:10" x14ac:dyDescent="0.3">
      <c r="A843" t="s">
        <v>1458</v>
      </c>
      <c r="B843">
        <v>18880</v>
      </c>
      <c r="C843">
        <v>6238</v>
      </c>
      <c r="D843">
        <v>17611</v>
      </c>
      <c r="E843">
        <v>20.46</v>
      </c>
      <c r="F843">
        <v>4801.05</v>
      </c>
      <c r="G843" t="s">
        <v>2626</v>
      </c>
      <c r="H843" t="s">
        <v>2626</v>
      </c>
      <c r="I843">
        <v>1</v>
      </c>
      <c r="J843" t="s">
        <v>2628</v>
      </c>
    </row>
    <row r="844" spans="1:10" x14ac:dyDescent="0.3">
      <c r="A844" t="s">
        <v>1459</v>
      </c>
      <c r="B844">
        <v>35680</v>
      </c>
      <c r="C844">
        <v>45256</v>
      </c>
      <c r="D844">
        <v>33895</v>
      </c>
      <c r="E844">
        <v>22.05</v>
      </c>
      <c r="F844">
        <v>4561.25</v>
      </c>
      <c r="G844" t="s">
        <v>2627</v>
      </c>
      <c r="H844" t="s">
        <v>2626</v>
      </c>
      <c r="I844">
        <v>2</v>
      </c>
      <c r="J844" t="s">
        <v>2630</v>
      </c>
    </row>
    <row r="845" spans="1:10" x14ac:dyDescent="0.3">
      <c r="A845" t="s">
        <v>1460</v>
      </c>
      <c r="B845">
        <v>9894</v>
      </c>
      <c r="C845">
        <v>29520</v>
      </c>
      <c r="D845">
        <v>7809</v>
      </c>
      <c r="E845">
        <v>1.47</v>
      </c>
      <c r="F845">
        <v>4011.49</v>
      </c>
      <c r="G845" t="s">
        <v>2626</v>
      </c>
      <c r="H845" t="s">
        <v>2626</v>
      </c>
      <c r="I845">
        <v>1</v>
      </c>
      <c r="J845" t="s">
        <v>2628</v>
      </c>
    </row>
    <row r="846" spans="1:10" x14ac:dyDescent="0.3">
      <c r="A846" t="s">
        <v>1461</v>
      </c>
      <c r="B846">
        <v>2303</v>
      </c>
      <c r="C846">
        <v>40270</v>
      </c>
      <c r="D846">
        <v>1919</v>
      </c>
      <c r="E846">
        <v>9.19</v>
      </c>
      <c r="F846">
        <v>516.77</v>
      </c>
      <c r="G846" t="s">
        <v>2626</v>
      </c>
      <c r="H846" t="s">
        <v>2626</v>
      </c>
      <c r="I846">
        <v>2</v>
      </c>
      <c r="J846" t="s">
        <v>2628</v>
      </c>
    </row>
    <row r="847" spans="1:10" x14ac:dyDescent="0.3">
      <c r="A847" t="s">
        <v>1462</v>
      </c>
      <c r="B847">
        <v>26916</v>
      </c>
      <c r="C847">
        <v>17208</v>
      </c>
      <c r="D847">
        <v>26456</v>
      </c>
      <c r="E847">
        <v>34.380000000000003</v>
      </c>
      <c r="F847">
        <v>1001.69</v>
      </c>
      <c r="G847" t="s">
        <v>2626</v>
      </c>
      <c r="H847" t="s">
        <v>2626</v>
      </c>
      <c r="I847">
        <v>2</v>
      </c>
      <c r="J847" t="s">
        <v>2629</v>
      </c>
    </row>
    <row r="848" spans="1:10" x14ac:dyDescent="0.3">
      <c r="A848" t="s">
        <v>1463</v>
      </c>
      <c r="B848">
        <v>13605</v>
      </c>
      <c r="C848">
        <v>14599</v>
      </c>
      <c r="D848">
        <v>12830</v>
      </c>
      <c r="E848">
        <v>42.26</v>
      </c>
      <c r="F848">
        <v>1191.74</v>
      </c>
      <c r="G848" t="s">
        <v>2626</v>
      </c>
      <c r="H848" t="s">
        <v>2626</v>
      </c>
      <c r="I848">
        <v>2</v>
      </c>
      <c r="J848" t="s">
        <v>2628</v>
      </c>
    </row>
    <row r="849" spans="1:10" x14ac:dyDescent="0.3">
      <c r="A849" t="s">
        <v>1464</v>
      </c>
      <c r="B849">
        <v>50272</v>
      </c>
      <c r="C849">
        <v>41000</v>
      </c>
      <c r="D849">
        <v>49486</v>
      </c>
      <c r="E849">
        <v>46.73</v>
      </c>
      <c r="F849">
        <v>1052.31</v>
      </c>
      <c r="G849" t="s">
        <v>2626</v>
      </c>
      <c r="H849" t="s">
        <v>2627</v>
      </c>
      <c r="I849">
        <v>0</v>
      </c>
      <c r="J849" t="s">
        <v>2628</v>
      </c>
    </row>
    <row r="850" spans="1:10" x14ac:dyDescent="0.3">
      <c r="A850" t="s">
        <v>1465</v>
      </c>
      <c r="B850">
        <v>16518</v>
      </c>
      <c r="C850">
        <v>39699</v>
      </c>
      <c r="D850">
        <v>14771</v>
      </c>
      <c r="E850">
        <v>13.93</v>
      </c>
      <c r="F850">
        <v>3018.49</v>
      </c>
      <c r="G850" t="s">
        <v>2626</v>
      </c>
      <c r="H850" t="s">
        <v>2626</v>
      </c>
      <c r="I850">
        <v>0</v>
      </c>
      <c r="J850" t="s">
        <v>2628</v>
      </c>
    </row>
    <row r="851" spans="1:10" x14ac:dyDescent="0.3">
      <c r="A851" t="s">
        <v>1466</v>
      </c>
      <c r="B851">
        <v>28603</v>
      </c>
      <c r="C851">
        <v>38789</v>
      </c>
      <c r="D851">
        <v>27453</v>
      </c>
      <c r="E851">
        <v>20.47</v>
      </c>
      <c r="F851">
        <v>4962.96</v>
      </c>
      <c r="G851" t="s">
        <v>2627</v>
      </c>
      <c r="H851" t="s">
        <v>2626</v>
      </c>
      <c r="I851">
        <v>0</v>
      </c>
      <c r="J851" t="s">
        <v>2628</v>
      </c>
    </row>
    <row r="852" spans="1:10" x14ac:dyDescent="0.3">
      <c r="A852" t="s">
        <v>1467</v>
      </c>
      <c r="B852">
        <v>38685</v>
      </c>
      <c r="C852">
        <v>40892</v>
      </c>
      <c r="D852">
        <v>38684</v>
      </c>
      <c r="E852">
        <v>29.67</v>
      </c>
      <c r="F852">
        <v>4170.8900000000003</v>
      </c>
      <c r="G852" t="s">
        <v>2626</v>
      </c>
      <c r="H852" t="s">
        <v>2626</v>
      </c>
      <c r="I852">
        <v>1</v>
      </c>
      <c r="J852" t="s">
        <v>2629</v>
      </c>
    </row>
    <row r="853" spans="1:10" x14ac:dyDescent="0.3">
      <c r="A853" t="s">
        <v>1468</v>
      </c>
      <c r="B853">
        <v>24812</v>
      </c>
      <c r="C853">
        <v>41700</v>
      </c>
      <c r="D853">
        <v>23677</v>
      </c>
      <c r="E853">
        <v>34.11</v>
      </c>
      <c r="F853">
        <v>1299.82</v>
      </c>
      <c r="G853" t="s">
        <v>2626</v>
      </c>
      <c r="H853" t="s">
        <v>2626</v>
      </c>
      <c r="I853">
        <v>1</v>
      </c>
      <c r="J853" t="s">
        <v>2628</v>
      </c>
    </row>
    <row r="854" spans="1:10" x14ac:dyDescent="0.3">
      <c r="A854" t="s">
        <v>1469</v>
      </c>
      <c r="B854">
        <v>31055</v>
      </c>
      <c r="C854">
        <v>21125</v>
      </c>
      <c r="D854">
        <v>30547</v>
      </c>
      <c r="E854">
        <v>21.5</v>
      </c>
      <c r="F854">
        <v>1191.9000000000001</v>
      </c>
      <c r="G854" t="s">
        <v>2626</v>
      </c>
      <c r="H854" t="s">
        <v>2626</v>
      </c>
      <c r="I854">
        <v>2</v>
      </c>
      <c r="J854" t="s">
        <v>2628</v>
      </c>
    </row>
    <row r="855" spans="1:10" x14ac:dyDescent="0.3">
      <c r="A855" t="s">
        <v>1470</v>
      </c>
      <c r="B855">
        <v>17292</v>
      </c>
      <c r="C855">
        <v>47177</v>
      </c>
      <c r="D855">
        <v>15444</v>
      </c>
      <c r="E855">
        <v>26.71</v>
      </c>
      <c r="F855">
        <v>4142.0200000000004</v>
      </c>
      <c r="G855" t="s">
        <v>2626</v>
      </c>
      <c r="H855" t="s">
        <v>2626</v>
      </c>
      <c r="I855">
        <v>0</v>
      </c>
      <c r="J855" t="s">
        <v>2628</v>
      </c>
    </row>
    <row r="856" spans="1:10" x14ac:dyDescent="0.3">
      <c r="A856" t="s">
        <v>1471</v>
      </c>
      <c r="B856">
        <v>26816</v>
      </c>
      <c r="C856">
        <v>23135</v>
      </c>
      <c r="D856">
        <v>26965</v>
      </c>
      <c r="E856">
        <v>21.5</v>
      </c>
      <c r="F856">
        <v>3239.91</v>
      </c>
      <c r="G856" t="s">
        <v>2626</v>
      </c>
      <c r="H856" t="s">
        <v>2626</v>
      </c>
      <c r="I856">
        <v>1</v>
      </c>
      <c r="J856" t="s">
        <v>2628</v>
      </c>
    </row>
    <row r="857" spans="1:10" x14ac:dyDescent="0.3">
      <c r="A857" t="s">
        <v>1472</v>
      </c>
      <c r="B857">
        <v>48725</v>
      </c>
      <c r="C857">
        <v>4621</v>
      </c>
      <c r="D857">
        <v>46453</v>
      </c>
      <c r="E857">
        <v>40.35</v>
      </c>
      <c r="F857">
        <v>3176.2</v>
      </c>
      <c r="G857" t="s">
        <v>2626</v>
      </c>
      <c r="H857" t="s">
        <v>2626</v>
      </c>
      <c r="I857">
        <v>0</v>
      </c>
      <c r="J857" t="s">
        <v>2628</v>
      </c>
    </row>
    <row r="858" spans="1:10" x14ac:dyDescent="0.3">
      <c r="A858" t="s">
        <v>1473</v>
      </c>
      <c r="B858">
        <v>12754</v>
      </c>
      <c r="C858">
        <v>34460</v>
      </c>
      <c r="D858">
        <v>12921</v>
      </c>
      <c r="E858">
        <v>27.06</v>
      </c>
      <c r="F858">
        <v>447.71</v>
      </c>
      <c r="G858" t="s">
        <v>2626</v>
      </c>
      <c r="H858" t="s">
        <v>2627</v>
      </c>
      <c r="I858">
        <v>0</v>
      </c>
      <c r="J858" t="s">
        <v>2629</v>
      </c>
    </row>
    <row r="859" spans="1:10" x14ac:dyDescent="0.3">
      <c r="A859" t="s">
        <v>1474</v>
      </c>
      <c r="B859">
        <v>5646</v>
      </c>
      <c r="C859">
        <v>13656</v>
      </c>
      <c r="D859">
        <v>4510</v>
      </c>
      <c r="E859">
        <v>9.84</v>
      </c>
      <c r="F859">
        <v>4886.22</v>
      </c>
      <c r="G859" t="s">
        <v>2626</v>
      </c>
      <c r="H859" t="s">
        <v>2626</v>
      </c>
      <c r="I859">
        <v>0</v>
      </c>
      <c r="J859" t="s">
        <v>2628</v>
      </c>
    </row>
    <row r="860" spans="1:10" x14ac:dyDescent="0.3">
      <c r="A860" t="s">
        <v>1475</v>
      </c>
      <c r="B860">
        <v>40591</v>
      </c>
      <c r="C860">
        <v>5877</v>
      </c>
      <c r="D860">
        <v>39516</v>
      </c>
      <c r="E860">
        <v>26.6</v>
      </c>
      <c r="F860">
        <v>2590.56</v>
      </c>
      <c r="G860" t="s">
        <v>2626</v>
      </c>
      <c r="H860" t="s">
        <v>2626</v>
      </c>
      <c r="I860">
        <v>1</v>
      </c>
      <c r="J860" t="s">
        <v>2628</v>
      </c>
    </row>
    <row r="861" spans="1:10" x14ac:dyDescent="0.3">
      <c r="A861" t="s">
        <v>1476</v>
      </c>
      <c r="B861">
        <v>23024</v>
      </c>
      <c r="C861">
        <v>25212</v>
      </c>
      <c r="D861">
        <v>20951</v>
      </c>
      <c r="E861">
        <v>32.08</v>
      </c>
      <c r="F861">
        <v>3086.66</v>
      </c>
      <c r="G861" t="s">
        <v>2626</v>
      </c>
      <c r="H861" t="s">
        <v>2626</v>
      </c>
      <c r="I861">
        <v>2</v>
      </c>
      <c r="J861" t="s">
        <v>2629</v>
      </c>
    </row>
    <row r="862" spans="1:10" x14ac:dyDescent="0.3">
      <c r="A862" t="s">
        <v>1477</v>
      </c>
      <c r="B862">
        <v>29550</v>
      </c>
      <c r="C862">
        <v>21052</v>
      </c>
      <c r="D862">
        <v>27303</v>
      </c>
      <c r="E862">
        <v>44.51</v>
      </c>
      <c r="F862">
        <v>2911.4</v>
      </c>
      <c r="G862" t="s">
        <v>2626</v>
      </c>
      <c r="H862" t="s">
        <v>2626</v>
      </c>
      <c r="I862">
        <v>1</v>
      </c>
      <c r="J862" t="s">
        <v>2629</v>
      </c>
    </row>
    <row r="863" spans="1:10" x14ac:dyDescent="0.3">
      <c r="A863" t="s">
        <v>1478</v>
      </c>
      <c r="B863">
        <v>25504</v>
      </c>
      <c r="C863">
        <v>48223</v>
      </c>
      <c r="D863">
        <v>23945</v>
      </c>
      <c r="E863">
        <v>40.68</v>
      </c>
      <c r="F863">
        <v>1868.38</v>
      </c>
      <c r="G863" t="s">
        <v>2626</v>
      </c>
      <c r="H863" t="s">
        <v>2626</v>
      </c>
      <c r="I863">
        <v>0</v>
      </c>
      <c r="J863" t="s">
        <v>2628</v>
      </c>
    </row>
    <row r="864" spans="1:10" x14ac:dyDescent="0.3">
      <c r="A864" t="s">
        <v>1479</v>
      </c>
      <c r="B864">
        <v>43850</v>
      </c>
      <c r="C864">
        <v>44724</v>
      </c>
      <c r="D864">
        <v>43781</v>
      </c>
      <c r="E864">
        <v>26.77</v>
      </c>
      <c r="F864">
        <v>269.49</v>
      </c>
      <c r="G864" t="s">
        <v>2626</v>
      </c>
      <c r="H864" t="s">
        <v>2626</v>
      </c>
      <c r="I864">
        <v>0</v>
      </c>
      <c r="J864" t="s">
        <v>2628</v>
      </c>
    </row>
    <row r="865" spans="1:10" x14ac:dyDescent="0.3">
      <c r="A865" t="s">
        <v>1480</v>
      </c>
      <c r="B865">
        <v>42354</v>
      </c>
      <c r="C865">
        <v>36722</v>
      </c>
      <c r="D865">
        <v>40447</v>
      </c>
      <c r="E865">
        <v>16.53</v>
      </c>
      <c r="F865">
        <v>787.5</v>
      </c>
      <c r="G865" t="s">
        <v>2626</v>
      </c>
      <c r="H865" t="s">
        <v>2626</v>
      </c>
      <c r="I865">
        <v>0</v>
      </c>
      <c r="J865" t="s">
        <v>2628</v>
      </c>
    </row>
    <row r="866" spans="1:10" x14ac:dyDescent="0.3">
      <c r="A866" t="s">
        <v>1481</v>
      </c>
      <c r="B866">
        <v>5578</v>
      </c>
      <c r="C866">
        <v>29323</v>
      </c>
      <c r="D866">
        <v>3410</v>
      </c>
      <c r="E866">
        <v>18.739999999999998</v>
      </c>
      <c r="F866">
        <v>211.87</v>
      </c>
      <c r="G866" t="s">
        <v>2626</v>
      </c>
      <c r="H866" t="s">
        <v>2626</v>
      </c>
      <c r="I866">
        <v>1</v>
      </c>
      <c r="J866" t="s">
        <v>2630</v>
      </c>
    </row>
    <row r="867" spans="1:10" x14ac:dyDescent="0.3">
      <c r="A867" t="s">
        <v>1482</v>
      </c>
      <c r="B867">
        <v>16957</v>
      </c>
      <c r="C867">
        <v>17171</v>
      </c>
      <c r="D867">
        <v>17379</v>
      </c>
      <c r="E867">
        <v>43.57</v>
      </c>
      <c r="F867">
        <v>2392.0100000000002</v>
      </c>
      <c r="G867" t="s">
        <v>2626</v>
      </c>
      <c r="H867" t="s">
        <v>2626</v>
      </c>
      <c r="I867">
        <v>1</v>
      </c>
      <c r="J867" t="s">
        <v>2628</v>
      </c>
    </row>
    <row r="868" spans="1:10" x14ac:dyDescent="0.3">
      <c r="A868" t="s">
        <v>1483</v>
      </c>
      <c r="B868">
        <v>28218</v>
      </c>
      <c r="C868">
        <v>46426</v>
      </c>
      <c r="D868">
        <v>27335</v>
      </c>
      <c r="E868">
        <v>24.69</v>
      </c>
      <c r="F868">
        <v>3578.25</v>
      </c>
      <c r="G868" t="s">
        <v>2626</v>
      </c>
      <c r="H868" t="s">
        <v>2626</v>
      </c>
      <c r="I868">
        <v>2</v>
      </c>
      <c r="J868" t="s">
        <v>2628</v>
      </c>
    </row>
    <row r="869" spans="1:10" x14ac:dyDescent="0.3">
      <c r="A869" t="s">
        <v>1484</v>
      </c>
      <c r="B869">
        <v>45631</v>
      </c>
      <c r="C869">
        <v>43945</v>
      </c>
      <c r="D869">
        <v>44107</v>
      </c>
      <c r="E869">
        <v>38.5</v>
      </c>
      <c r="F869">
        <v>865.03</v>
      </c>
      <c r="G869" t="s">
        <v>2626</v>
      </c>
      <c r="H869" t="s">
        <v>2626</v>
      </c>
      <c r="I869">
        <v>2</v>
      </c>
      <c r="J869" t="s">
        <v>2628</v>
      </c>
    </row>
    <row r="870" spans="1:10" x14ac:dyDescent="0.3">
      <c r="A870" t="s">
        <v>1485</v>
      </c>
      <c r="B870">
        <v>7944</v>
      </c>
      <c r="C870">
        <v>10713</v>
      </c>
      <c r="D870">
        <v>7111</v>
      </c>
      <c r="E870">
        <v>19.43</v>
      </c>
      <c r="F870">
        <v>3479.09</v>
      </c>
      <c r="G870" t="s">
        <v>2626</v>
      </c>
      <c r="H870" t="s">
        <v>2626</v>
      </c>
      <c r="I870">
        <v>2</v>
      </c>
      <c r="J870" t="s">
        <v>2628</v>
      </c>
    </row>
    <row r="871" spans="1:10" x14ac:dyDescent="0.3">
      <c r="A871" t="s">
        <v>1486</v>
      </c>
      <c r="B871">
        <v>48905</v>
      </c>
      <c r="C871">
        <v>41605</v>
      </c>
      <c r="D871">
        <v>48622</v>
      </c>
      <c r="E871">
        <v>3.94</v>
      </c>
      <c r="F871">
        <v>2440.11</v>
      </c>
      <c r="G871" t="s">
        <v>2626</v>
      </c>
      <c r="H871" t="s">
        <v>2626</v>
      </c>
      <c r="I871">
        <v>0</v>
      </c>
      <c r="J871" t="s">
        <v>2628</v>
      </c>
    </row>
    <row r="872" spans="1:10" x14ac:dyDescent="0.3">
      <c r="A872" t="s">
        <v>1487</v>
      </c>
      <c r="B872">
        <v>34087</v>
      </c>
      <c r="C872">
        <v>24653</v>
      </c>
      <c r="D872">
        <v>33575</v>
      </c>
      <c r="E872">
        <v>31.57</v>
      </c>
      <c r="F872">
        <v>4605</v>
      </c>
      <c r="G872" t="s">
        <v>2626</v>
      </c>
      <c r="H872" t="s">
        <v>2626</v>
      </c>
      <c r="I872">
        <v>1</v>
      </c>
      <c r="J872" t="s">
        <v>2628</v>
      </c>
    </row>
    <row r="873" spans="1:10" x14ac:dyDescent="0.3">
      <c r="A873" t="s">
        <v>1488</v>
      </c>
      <c r="B873">
        <v>35515</v>
      </c>
      <c r="C873">
        <v>14220</v>
      </c>
      <c r="D873">
        <v>35284</v>
      </c>
      <c r="E873">
        <v>32.32</v>
      </c>
      <c r="F873">
        <v>4310.99</v>
      </c>
      <c r="G873" t="s">
        <v>2626</v>
      </c>
      <c r="H873" t="s">
        <v>2627</v>
      </c>
      <c r="I873">
        <v>0</v>
      </c>
      <c r="J873" t="s">
        <v>2628</v>
      </c>
    </row>
    <row r="874" spans="1:10" x14ac:dyDescent="0.3">
      <c r="A874" t="s">
        <v>1489</v>
      </c>
      <c r="B874">
        <v>24820</v>
      </c>
      <c r="C874">
        <v>33119</v>
      </c>
      <c r="D874">
        <v>23974</v>
      </c>
      <c r="E874">
        <v>42.16</v>
      </c>
      <c r="F874">
        <v>622.54</v>
      </c>
      <c r="G874" t="s">
        <v>2626</v>
      </c>
      <c r="H874" t="s">
        <v>2626</v>
      </c>
      <c r="I874">
        <v>1</v>
      </c>
      <c r="J874" t="s">
        <v>2629</v>
      </c>
    </row>
    <row r="875" spans="1:10" x14ac:dyDescent="0.3">
      <c r="A875" t="s">
        <v>1490</v>
      </c>
      <c r="B875">
        <v>13860</v>
      </c>
      <c r="C875">
        <v>17992</v>
      </c>
      <c r="D875">
        <v>13060</v>
      </c>
      <c r="E875">
        <v>11.52</v>
      </c>
      <c r="F875">
        <v>4442.8100000000004</v>
      </c>
      <c r="G875" t="s">
        <v>2626</v>
      </c>
      <c r="H875" t="s">
        <v>2626</v>
      </c>
      <c r="I875">
        <v>2</v>
      </c>
      <c r="J875" t="s">
        <v>2629</v>
      </c>
    </row>
    <row r="876" spans="1:10" x14ac:dyDescent="0.3">
      <c r="A876" t="s">
        <v>1491</v>
      </c>
      <c r="B876">
        <v>14795</v>
      </c>
      <c r="C876">
        <v>35885</v>
      </c>
      <c r="D876">
        <v>14590</v>
      </c>
      <c r="E876">
        <v>11.86</v>
      </c>
      <c r="F876">
        <v>3139.47</v>
      </c>
      <c r="G876" t="s">
        <v>2627</v>
      </c>
      <c r="H876" t="s">
        <v>2626</v>
      </c>
      <c r="I876">
        <v>2</v>
      </c>
      <c r="J876" t="s">
        <v>2629</v>
      </c>
    </row>
    <row r="877" spans="1:10" x14ac:dyDescent="0.3">
      <c r="A877" t="s">
        <v>1492</v>
      </c>
      <c r="B877">
        <v>41985</v>
      </c>
      <c r="C877">
        <v>4392</v>
      </c>
      <c r="D877">
        <v>40989</v>
      </c>
      <c r="E877">
        <v>44.86</v>
      </c>
      <c r="F877">
        <v>3746.1</v>
      </c>
      <c r="G877" t="s">
        <v>2626</v>
      </c>
      <c r="H877" t="s">
        <v>2626</v>
      </c>
      <c r="I877">
        <v>2</v>
      </c>
      <c r="J877" t="s">
        <v>2628</v>
      </c>
    </row>
    <row r="878" spans="1:10" x14ac:dyDescent="0.3">
      <c r="A878" t="s">
        <v>1493</v>
      </c>
      <c r="B878">
        <v>49941</v>
      </c>
      <c r="C878">
        <v>46079</v>
      </c>
      <c r="D878">
        <v>47989</v>
      </c>
      <c r="E878">
        <v>4.97</v>
      </c>
      <c r="F878">
        <v>603.94000000000005</v>
      </c>
      <c r="G878" t="s">
        <v>2626</v>
      </c>
      <c r="H878" t="s">
        <v>2626</v>
      </c>
      <c r="I878">
        <v>1</v>
      </c>
      <c r="J878" t="s">
        <v>2628</v>
      </c>
    </row>
    <row r="879" spans="1:10" x14ac:dyDescent="0.3">
      <c r="A879" t="s">
        <v>1494</v>
      </c>
      <c r="B879">
        <v>5481</v>
      </c>
      <c r="C879">
        <v>11002</v>
      </c>
      <c r="D879">
        <v>5082</v>
      </c>
      <c r="E879">
        <v>10.78</v>
      </c>
      <c r="F879">
        <v>1764.6</v>
      </c>
      <c r="G879" t="s">
        <v>2626</v>
      </c>
      <c r="H879" t="s">
        <v>2626</v>
      </c>
      <c r="I879">
        <v>1</v>
      </c>
      <c r="J879" t="s">
        <v>2628</v>
      </c>
    </row>
    <row r="880" spans="1:10" x14ac:dyDescent="0.3">
      <c r="A880" t="s">
        <v>1495</v>
      </c>
      <c r="B880">
        <v>42480</v>
      </c>
      <c r="C880">
        <v>6187</v>
      </c>
      <c r="D880">
        <v>42528</v>
      </c>
      <c r="E880">
        <v>37.049999999999997</v>
      </c>
      <c r="F880">
        <v>3259.77</v>
      </c>
      <c r="G880" t="s">
        <v>2626</v>
      </c>
      <c r="H880" t="s">
        <v>2626</v>
      </c>
      <c r="I880">
        <v>1</v>
      </c>
      <c r="J880" t="s">
        <v>2628</v>
      </c>
    </row>
    <row r="881" spans="1:10" x14ac:dyDescent="0.3">
      <c r="A881" t="s">
        <v>1496</v>
      </c>
      <c r="B881">
        <v>31132</v>
      </c>
      <c r="C881">
        <v>32856</v>
      </c>
      <c r="D881">
        <v>31358</v>
      </c>
      <c r="E881">
        <v>40.130000000000003</v>
      </c>
      <c r="F881">
        <v>3238.97</v>
      </c>
      <c r="G881" t="s">
        <v>2626</v>
      </c>
      <c r="H881" t="s">
        <v>2626</v>
      </c>
      <c r="I881">
        <v>2</v>
      </c>
      <c r="J881" t="s">
        <v>2628</v>
      </c>
    </row>
    <row r="882" spans="1:10" x14ac:dyDescent="0.3">
      <c r="A882" t="s">
        <v>1497</v>
      </c>
      <c r="B882">
        <v>22960</v>
      </c>
      <c r="C882">
        <v>44389</v>
      </c>
      <c r="D882">
        <v>21743</v>
      </c>
      <c r="E882">
        <v>40.11</v>
      </c>
      <c r="F882">
        <v>2252.5700000000002</v>
      </c>
      <c r="G882" t="s">
        <v>2626</v>
      </c>
      <c r="H882" t="s">
        <v>2626</v>
      </c>
      <c r="I882">
        <v>0</v>
      </c>
      <c r="J882" t="s">
        <v>2628</v>
      </c>
    </row>
    <row r="883" spans="1:10" x14ac:dyDescent="0.3">
      <c r="A883" t="s">
        <v>1498</v>
      </c>
      <c r="B883">
        <v>8311</v>
      </c>
      <c r="C883">
        <v>23633</v>
      </c>
      <c r="D883">
        <v>7274</v>
      </c>
      <c r="E883">
        <v>20.8</v>
      </c>
      <c r="F883">
        <v>1992.55</v>
      </c>
      <c r="G883" t="s">
        <v>2626</v>
      </c>
      <c r="H883" t="s">
        <v>2626</v>
      </c>
      <c r="I883">
        <v>2</v>
      </c>
      <c r="J883" t="s">
        <v>2628</v>
      </c>
    </row>
    <row r="884" spans="1:10" x14ac:dyDescent="0.3">
      <c r="A884" t="s">
        <v>1499</v>
      </c>
      <c r="B884">
        <v>24549</v>
      </c>
      <c r="C884">
        <v>34805</v>
      </c>
      <c r="D884">
        <v>23303</v>
      </c>
      <c r="E884">
        <v>6.17</v>
      </c>
      <c r="F884">
        <v>1033.18</v>
      </c>
      <c r="G884" t="s">
        <v>2626</v>
      </c>
      <c r="H884" t="s">
        <v>2626</v>
      </c>
      <c r="I884">
        <v>1</v>
      </c>
      <c r="J884" t="s">
        <v>2629</v>
      </c>
    </row>
    <row r="885" spans="1:10" x14ac:dyDescent="0.3">
      <c r="A885" t="s">
        <v>1500</v>
      </c>
      <c r="B885">
        <v>15580</v>
      </c>
      <c r="C885">
        <v>47150</v>
      </c>
      <c r="D885">
        <v>13645</v>
      </c>
      <c r="E885">
        <v>35.75</v>
      </c>
      <c r="F885">
        <v>3719.11</v>
      </c>
      <c r="G885" t="s">
        <v>2626</v>
      </c>
      <c r="H885" t="s">
        <v>2626</v>
      </c>
      <c r="I885">
        <v>1</v>
      </c>
      <c r="J885" t="s">
        <v>2628</v>
      </c>
    </row>
    <row r="886" spans="1:10" x14ac:dyDescent="0.3">
      <c r="A886" t="s">
        <v>1501</v>
      </c>
      <c r="B886">
        <v>24136</v>
      </c>
      <c r="C886">
        <v>39051</v>
      </c>
      <c r="D886">
        <v>22024</v>
      </c>
      <c r="E886">
        <v>46.19</v>
      </c>
      <c r="F886">
        <v>1260.3800000000001</v>
      </c>
      <c r="G886" t="s">
        <v>2626</v>
      </c>
      <c r="H886" t="s">
        <v>2626</v>
      </c>
      <c r="I886">
        <v>0</v>
      </c>
      <c r="J886" t="s">
        <v>2628</v>
      </c>
    </row>
    <row r="887" spans="1:10" x14ac:dyDescent="0.3">
      <c r="A887" t="s">
        <v>1502</v>
      </c>
      <c r="B887">
        <v>31506</v>
      </c>
      <c r="C887">
        <v>47959</v>
      </c>
      <c r="D887">
        <v>30767</v>
      </c>
      <c r="E887">
        <v>23.95</v>
      </c>
      <c r="F887">
        <v>4892.66</v>
      </c>
      <c r="G887" t="s">
        <v>2626</v>
      </c>
      <c r="H887" t="s">
        <v>2626</v>
      </c>
      <c r="I887">
        <v>2</v>
      </c>
      <c r="J887" t="s">
        <v>2629</v>
      </c>
    </row>
    <row r="888" spans="1:10" x14ac:dyDescent="0.3">
      <c r="A888" t="s">
        <v>1503</v>
      </c>
      <c r="B888">
        <v>48442</v>
      </c>
      <c r="C888">
        <v>20341</v>
      </c>
      <c r="D888">
        <v>48776</v>
      </c>
      <c r="E888">
        <v>46.87</v>
      </c>
      <c r="F888">
        <v>622.91999999999996</v>
      </c>
      <c r="G888" t="s">
        <v>2626</v>
      </c>
      <c r="H888" t="s">
        <v>2626</v>
      </c>
      <c r="I888">
        <v>2</v>
      </c>
      <c r="J888" t="s">
        <v>2630</v>
      </c>
    </row>
    <row r="889" spans="1:10" x14ac:dyDescent="0.3">
      <c r="A889" t="s">
        <v>1504</v>
      </c>
      <c r="B889">
        <v>45949</v>
      </c>
      <c r="C889">
        <v>4450</v>
      </c>
      <c r="D889">
        <v>44652</v>
      </c>
      <c r="E889">
        <v>13.73</v>
      </c>
      <c r="F889">
        <v>866.54</v>
      </c>
      <c r="G889" t="s">
        <v>2626</v>
      </c>
      <c r="H889" t="s">
        <v>2626</v>
      </c>
      <c r="I889">
        <v>1</v>
      </c>
      <c r="J889" t="s">
        <v>2628</v>
      </c>
    </row>
    <row r="890" spans="1:10" x14ac:dyDescent="0.3">
      <c r="A890" t="s">
        <v>1505</v>
      </c>
      <c r="B890">
        <v>44485</v>
      </c>
      <c r="C890">
        <v>8850</v>
      </c>
      <c r="D890">
        <v>43387</v>
      </c>
      <c r="E890">
        <v>10.68</v>
      </c>
      <c r="F890">
        <v>2091.23</v>
      </c>
      <c r="G890" t="s">
        <v>2627</v>
      </c>
      <c r="H890" t="s">
        <v>2626</v>
      </c>
      <c r="I890">
        <v>1</v>
      </c>
      <c r="J890" t="s">
        <v>2628</v>
      </c>
    </row>
    <row r="891" spans="1:10" x14ac:dyDescent="0.3">
      <c r="A891" t="s">
        <v>1506</v>
      </c>
      <c r="B891">
        <v>13443</v>
      </c>
      <c r="C891">
        <v>32825</v>
      </c>
      <c r="D891">
        <v>12472</v>
      </c>
      <c r="E891">
        <v>28.41</v>
      </c>
      <c r="F891">
        <v>319.77999999999997</v>
      </c>
      <c r="G891" t="s">
        <v>2626</v>
      </c>
      <c r="H891" t="s">
        <v>2626</v>
      </c>
      <c r="I891">
        <v>0</v>
      </c>
      <c r="J891" t="s">
        <v>2628</v>
      </c>
    </row>
    <row r="892" spans="1:10" x14ac:dyDescent="0.3">
      <c r="A892" t="s">
        <v>1507</v>
      </c>
      <c r="B892">
        <v>18795</v>
      </c>
      <c r="C892">
        <v>46737</v>
      </c>
      <c r="D892">
        <v>17683</v>
      </c>
      <c r="E892">
        <v>46.73</v>
      </c>
      <c r="F892">
        <v>4562.5600000000004</v>
      </c>
      <c r="G892" t="s">
        <v>2626</v>
      </c>
      <c r="H892" t="s">
        <v>2626</v>
      </c>
      <c r="I892">
        <v>0</v>
      </c>
      <c r="J892" t="s">
        <v>2630</v>
      </c>
    </row>
    <row r="893" spans="1:10" x14ac:dyDescent="0.3">
      <c r="A893" t="s">
        <v>1508</v>
      </c>
      <c r="B893">
        <v>30088</v>
      </c>
      <c r="C893">
        <v>27744</v>
      </c>
      <c r="D893">
        <v>30136</v>
      </c>
      <c r="E893">
        <v>19.57</v>
      </c>
      <c r="F893">
        <v>1353.62</v>
      </c>
      <c r="G893" t="s">
        <v>2626</v>
      </c>
      <c r="H893" t="s">
        <v>2626</v>
      </c>
      <c r="I893">
        <v>0</v>
      </c>
      <c r="J893" t="s">
        <v>2628</v>
      </c>
    </row>
    <row r="894" spans="1:10" x14ac:dyDescent="0.3">
      <c r="A894" t="s">
        <v>1509</v>
      </c>
      <c r="B894">
        <v>47664</v>
      </c>
      <c r="C894">
        <v>22458</v>
      </c>
      <c r="D894">
        <v>46804</v>
      </c>
      <c r="E894">
        <v>34</v>
      </c>
      <c r="F894">
        <v>4032.14</v>
      </c>
      <c r="G894" t="s">
        <v>2626</v>
      </c>
      <c r="H894" t="s">
        <v>2626</v>
      </c>
      <c r="I894">
        <v>2</v>
      </c>
      <c r="J894" t="s">
        <v>2628</v>
      </c>
    </row>
    <row r="895" spans="1:10" x14ac:dyDescent="0.3">
      <c r="A895" t="s">
        <v>1510</v>
      </c>
      <c r="B895">
        <v>49951</v>
      </c>
      <c r="C895">
        <v>15710</v>
      </c>
      <c r="D895">
        <v>49569</v>
      </c>
      <c r="E895">
        <v>32.96</v>
      </c>
      <c r="F895">
        <v>4783.41</v>
      </c>
      <c r="G895" t="s">
        <v>2626</v>
      </c>
      <c r="H895" t="s">
        <v>2626</v>
      </c>
      <c r="I895">
        <v>2</v>
      </c>
      <c r="J895" t="s">
        <v>2628</v>
      </c>
    </row>
    <row r="896" spans="1:10" x14ac:dyDescent="0.3">
      <c r="A896" t="s">
        <v>1511</v>
      </c>
      <c r="B896">
        <v>10922</v>
      </c>
      <c r="C896">
        <v>29487</v>
      </c>
      <c r="D896">
        <v>10689</v>
      </c>
      <c r="E896">
        <v>36.36</v>
      </c>
      <c r="F896">
        <v>1422.74</v>
      </c>
      <c r="G896" t="s">
        <v>2626</v>
      </c>
      <c r="H896" t="s">
        <v>2626</v>
      </c>
      <c r="I896">
        <v>2</v>
      </c>
      <c r="J896" t="s">
        <v>2628</v>
      </c>
    </row>
    <row r="897" spans="1:10" x14ac:dyDescent="0.3">
      <c r="A897" t="s">
        <v>1512</v>
      </c>
      <c r="B897">
        <v>43037</v>
      </c>
      <c r="C897">
        <v>43100</v>
      </c>
      <c r="D897">
        <v>41339</v>
      </c>
      <c r="E897">
        <v>29.37</v>
      </c>
      <c r="F897">
        <v>551.27</v>
      </c>
      <c r="G897" t="s">
        <v>2627</v>
      </c>
      <c r="H897" t="s">
        <v>2626</v>
      </c>
      <c r="I897">
        <v>1</v>
      </c>
      <c r="J897" t="s">
        <v>2628</v>
      </c>
    </row>
    <row r="898" spans="1:10" x14ac:dyDescent="0.3">
      <c r="A898" t="s">
        <v>1513</v>
      </c>
      <c r="B898">
        <v>4864</v>
      </c>
      <c r="C898">
        <v>48529</v>
      </c>
      <c r="D898">
        <v>4244</v>
      </c>
      <c r="E898">
        <v>5.44</v>
      </c>
      <c r="F898">
        <v>3267.05</v>
      </c>
      <c r="G898" t="s">
        <v>2626</v>
      </c>
      <c r="H898" t="s">
        <v>2626</v>
      </c>
      <c r="I898">
        <v>1</v>
      </c>
      <c r="J898" t="s">
        <v>2628</v>
      </c>
    </row>
    <row r="899" spans="1:10" x14ac:dyDescent="0.3">
      <c r="A899" t="s">
        <v>1514</v>
      </c>
      <c r="B899">
        <v>6698</v>
      </c>
      <c r="C899">
        <v>33826</v>
      </c>
      <c r="D899">
        <v>5367</v>
      </c>
      <c r="E899">
        <v>46.74</v>
      </c>
      <c r="F899">
        <v>3914.18</v>
      </c>
      <c r="G899" t="s">
        <v>2626</v>
      </c>
      <c r="H899" t="s">
        <v>2626</v>
      </c>
      <c r="I899">
        <v>0</v>
      </c>
      <c r="J899" t="s">
        <v>2628</v>
      </c>
    </row>
    <row r="900" spans="1:10" x14ac:dyDescent="0.3">
      <c r="A900" t="s">
        <v>1515</v>
      </c>
      <c r="B900">
        <v>37621</v>
      </c>
      <c r="C900">
        <v>41613</v>
      </c>
      <c r="D900">
        <v>36764</v>
      </c>
      <c r="E900">
        <v>37.47</v>
      </c>
      <c r="F900">
        <v>2980.04</v>
      </c>
      <c r="G900" t="s">
        <v>2626</v>
      </c>
      <c r="H900" t="s">
        <v>2626</v>
      </c>
      <c r="I900">
        <v>1</v>
      </c>
      <c r="J900" t="s">
        <v>2628</v>
      </c>
    </row>
    <row r="901" spans="1:10" x14ac:dyDescent="0.3">
      <c r="A901" t="s">
        <v>1516</v>
      </c>
      <c r="B901">
        <v>45989</v>
      </c>
      <c r="C901">
        <v>26696</v>
      </c>
      <c r="D901">
        <v>44213</v>
      </c>
      <c r="E901">
        <v>27.78</v>
      </c>
      <c r="F901">
        <v>2107.02</v>
      </c>
      <c r="G901" t="s">
        <v>2626</v>
      </c>
      <c r="H901" t="s">
        <v>2626</v>
      </c>
      <c r="I901">
        <v>2</v>
      </c>
      <c r="J901" t="s">
        <v>2629</v>
      </c>
    </row>
    <row r="902" spans="1:10" x14ac:dyDescent="0.3">
      <c r="A902" t="s">
        <v>1517</v>
      </c>
      <c r="B902">
        <v>9560</v>
      </c>
      <c r="C902">
        <v>47473</v>
      </c>
      <c r="D902">
        <v>8298</v>
      </c>
      <c r="E902">
        <v>14.51</v>
      </c>
      <c r="F902">
        <v>2576.9499999999998</v>
      </c>
      <c r="G902" t="s">
        <v>2626</v>
      </c>
      <c r="H902" t="s">
        <v>2626</v>
      </c>
      <c r="I902">
        <v>0</v>
      </c>
      <c r="J902" t="s">
        <v>2628</v>
      </c>
    </row>
    <row r="903" spans="1:10" x14ac:dyDescent="0.3">
      <c r="A903" t="s">
        <v>1518</v>
      </c>
      <c r="B903">
        <v>33894</v>
      </c>
      <c r="C903">
        <v>11057</v>
      </c>
      <c r="D903">
        <v>31981</v>
      </c>
      <c r="E903">
        <v>43.24</v>
      </c>
      <c r="F903">
        <v>1924.47</v>
      </c>
      <c r="G903" t="s">
        <v>2626</v>
      </c>
      <c r="H903" t="s">
        <v>2626</v>
      </c>
      <c r="I903">
        <v>2</v>
      </c>
      <c r="J903" t="s">
        <v>2628</v>
      </c>
    </row>
    <row r="904" spans="1:10" x14ac:dyDescent="0.3">
      <c r="A904" t="s">
        <v>1519</v>
      </c>
      <c r="B904">
        <v>22743</v>
      </c>
      <c r="C904">
        <v>43229</v>
      </c>
      <c r="D904">
        <v>22158</v>
      </c>
      <c r="E904">
        <v>35.83</v>
      </c>
      <c r="F904">
        <v>1527.67</v>
      </c>
      <c r="G904" t="s">
        <v>2626</v>
      </c>
      <c r="H904" t="s">
        <v>2626</v>
      </c>
      <c r="I904">
        <v>0</v>
      </c>
      <c r="J904" t="s">
        <v>2630</v>
      </c>
    </row>
    <row r="905" spans="1:10" x14ac:dyDescent="0.3">
      <c r="A905" t="s">
        <v>1520</v>
      </c>
      <c r="B905">
        <v>39826</v>
      </c>
      <c r="C905">
        <v>46521</v>
      </c>
      <c r="D905">
        <v>38732</v>
      </c>
      <c r="E905">
        <v>15.77</v>
      </c>
      <c r="F905">
        <v>4834.76</v>
      </c>
      <c r="G905" t="s">
        <v>2626</v>
      </c>
      <c r="H905" t="s">
        <v>2626</v>
      </c>
      <c r="I905">
        <v>2</v>
      </c>
      <c r="J905" t="s">
        <v>2628</v>
      </c>
    </row>
    <row r="906" spans="1:10" x14ac:dyDescent="0.3">
      <c r="A906" t="s">
        <v>1521</v>
      </c>
      <c r="B906">
        <v>13852</v>
      </c>
      <c r="C906">
        <v>3741</v>
      </c>
      <c r="D906">
        <v>11660</v>
      </c>
      <c r="E906">
        <v>14.05</v>
      </c>
      <c r="F906">
        <v>1664.75</v>
      </c>
      <c r="G906" t="s">
        <v>2626</v>
      </c>
      <c r="H906" t="s">
        <v>2626</v>
      </c>
      <c r="I906">
        <v>1</v>
      </c>
      <c r="J906" t="s">
        <v>2629</v>
      </c>
    </row>
    <row r="907" spans="1:10" x14ac:dyDescent="0.3">
      <c r="A907" t="s">
        <v>1522</v>
      </c>
      <c r="B907">
        <v>25743</v>
      </c>
      <c r="C907">
        <v>18871</v>
      </c>
      <c r="D907">
        <v>24718</v>
      </c>
      <c r="E907">
        <v>36.08</v>
      </c>
      <c r="F907">
        <v>286.89999999999998</v>
      </c>
      <c r="G907" t="s">
        <v>2626</v>
      </c>
      <c r="H907" t="s">
        <v>2626</v>
      </c>
      <c r="I907">
        <v>2</v>
      </c>
      <c r="J907" t="s">
        <v>2628</v>
      </c>
    </row>
    <row r="908" spans="1:10" x14ac:dyDescent="0.3">
      <c r="A908" t="s">
        <v>1523</v>
      </c>
      <c r="B908">
        <v>8441</v>
      </c>
      <c r="C908">
        <v>47021</v>
      </c>
      <c r="D908">
        <v>6424</v>
      </c>
      <c r="E908">
        <v>34.840000000000003</v>
      </c>
      <c r="F908">
        <v>3066.33</v>
      </c>
      <c r="G908" t="s">
        <v>2626</v>
      </c>
      <c r="H908" t="s">
        <v>2626</v>
      </c>
      <c r="I908">
        <v>0</v>
      </c>
      <c r="J908" t="s">
        <v>2628</v>
      </c>
    </row>
    <row r="909" spans="1:10" x14ac:dyDescent="0.3">
      <c r="A909" t="s">
        <v>1524</v>
      </c>
      <c r="B909">
        <v>31419</v>
      </c>
      <c r="C909">
        <v>31471</v>
      </c>
      <c r="D909">
        <v>30397</v>
      </c>
      <c r="E909">
        <v>38.33</v>
      </c>
      <c r="F909">
        <v>3601.97</v>
      </c>
      <c r="G909" t="s">
        <v>2626</v>
      </c>
      <c r="H909" t="s">
        <v>2626</v>
      </c>
      <c r="I909">
        <v>2</v>
      </c>
      <c r="J909" t="s">
        <v>2628</v>
      </c>
    </row>
    <row r="910" spans="1:10" x14ac:dyDescent="0.3">
      <c r="A910" t="s">
        <v>1525</v>
      </c>
      <c r="B910">
        <v>19279</v>
      </c>
      <c r="C910">
        <v>20656</v>
      </c>
      <c r="D910">
        <v>18243</v>
      </c>
      <c r="E910">
        <v>38.99</v>
      </c>
      <c r="F910">
        <v>3635.3</v>
      </c>
      <c r="G910" t="s">
        <v>2626</v>
      </c>
      <c r="H910" t="s">
        <v>2626</v>
      </c>
      <c r="I910">
        <v>1</v>
      </c>
      <c r="J910" t="s">
        <v>2628</v>
      </c>
    </row>
    <row r="911" spans="1:10" x14ac:dyDescent="0.3">
      <c r="A911" t="s">
        <v>1526</v>
      </c>
      <c r="B911">
        <v>42031</v>
      </c>
      <c r="C911">
        <v>47151</v>
      </c>
      <c r="D911">
        <v>41075</v>
      </c>
      <c r="E911">
        <v>12.09</v>
      </c>
      <c r="F911">
        <v>3274.53</v>
      </c>
      <c r="G911" t="s">
        <v>2626</v>
      </c>
      <c r="H911" t="s">
        <v>2626</v>
      </c>
      <c r="I911">
        <v>2</v>
      </c>
      <c r="J911" t="s">
        <v>2628</v>
      </c>
    </row>
    <row r="912" spans="1:10" x14ac:dyDescent="0.3">
      <c r="A912" t="s">
        <v>1527</v>
      </c>
      <c r="B912">
        <v>46878</v>
      </c>
      <c r="C912">
        <v>10442</v>
      </c>
      <c r="D912">
        <v>45528</v>
      </c>
      <c r="E912">
        <v>48.7</v>
      </c>
      <c r="F912">
        <v>2018.86</v>
      </c>
      <c r="G912" t="s">
        <v>2626</v>
      </c>
      <c r="H912" t="s">
        <v>2626</v>
      </c>
      <c r="I912">
        <v>2</v>
      </c>
      <c r="J912" t="s">
        <v>2628</v>
      </c>
    </row>
    <row r="913" spans="1:10" x14ac:dyDescent="0.3">
      <c r="A913" t="s">
        <v>1528</v>
      </c>
      <c r="B913">
        <v>5019</v>
      </c>
      <c r="C913">
        <v>22525</v>
      </c>
      <c r="D913">
        <v>3184</v>
      </c>
      <c r="E913">
        <v>27.67</v>
      </c>
      <c r="F913">
        <v>1665.88</v>
      </c>
      <c r="G913" t="s">
        <v>2626</v>
      </c>
      <c r="H913" t="s">
        <v>2626</v>
      </c>
      <c r="I913">
        <v>1</v>
      </c>
      <c r="J913" t="s">
        <v>2628</v>
      </c>
    </row>
    <row r="914" spans="1:10" x14ac:dyDescent="0.3">
      <c r="A914" t="s">
        <v>1529</v>
      </c>
      <c r="B914">
        <v>7661</v>
      </c>
      <c r="C914">
        <v>35727</v>
      </c>
      <c r="D914">
        <v>7561</v>
      </c>
      <c r="E914">
        <v>4.21</v>
      </c>
      <c r="F914">
        <v>1304.6199999999999</v>
      </c>
      <c r="G914" t="s">
        <v>2626</v>
      </c>
      <c r="H914" t="s">
        <v>2626</v>
      </c>
      <c r="I914">
        <v>0</v>
      </c>
      <c r="J914" t="s">
        <v>2628</v>
      </c>
    </row>
    <row r="915" spans="1:10" x14ac:dyDescent="0.3">
      <c r="A915" t="s">
        <v>1530</v>
      </c>
      <c r="B915">
        <v>32278</v>
      </c>
      <c r="C915">
        <v>42279</v>
      </c>
      <c r="D915">
        <v>30248</v>
      </c>
      <c r="E915">
        <v>14.83</v>
      </c>
      <c r="F915">
        <v>220.15</v>
      </c>
      <c r="G915" t="s">
        <v>2626</v>
      </c>
      <c r="H915" t="s">
        <v>2626</v>
      </c>
      <c r="I915">
        <v>0</v>
      </c>
      <c r="J915" t="s">
        <v>2628</v>
      </c>
    </row>
    <row r="916" spans="1:10" x14ac:dyDescent="0.3">
      <c r="A916" t="s">
        <v>1531</v>
      </c>
      <c r="B916">
        <v>50196</v>
      </c>
      <c r="C916">
        <v>27974</v>
      </c>
      <c r="D916">
        <v>48223</v>
      </c>
      <c r="E916">
        <v>20.81</v>
      </c>
      <c r="F916">
        <v>4499.83</v>
      </c>
      <c r="G916" t="s">
        <v>2626</v>
      </c>
      <c r="H916" t="s">
        <v>2626</v>
      </c>
      <c r="I916">
        <v>2</v>
      </c>
      <c r="J916" t="s">
        <v>2628</v>
      </c>
    </row>
    <row r="917" spans="1:10" x14ac:dyDescent="0.3">
      <c r="A917" t="s">
        <v>1532</v>
      </c>
      <c r="B917">
        <v>19953</v>
      </c>
      <c r="C917">
        <v>6184</v>
      </c>
      <c r="D917">
        <v>19289</v>
      </c>
      <c r="E917">
        <v>41.47</v>
      </c>
      <c r="F917">
        <v>1523.51</v>
      </c>
      <c r="G917" t="s">
        <v>2626</v>
      </c>
      <c r="H917" t="s">
        <v>2626</v>
      </c>
      <c r="I917">
        <v>2</v>
      </c>
      <c r="J917" t="s">
        <v>2628</v>
      </c>
    </row>
    <row r="918" spans="1:10" x14ac:dyDescent="0.3">
      <c r="A918" t="s">
        <v>1533</v>
      </c>
      <c r="B918">
        <v>29558</v>
      </c>
      <c r="C918">
        <v>16561</v>
      </c>
      <c r="D918">
        <v>29191</v>
      </c>
      <c r="E918">
        <v>43.43</v>
      </c>
      <c r="F918">
        <v>1866.82</v>
      </c>
      <c r="G918" t="s">
        <v>2626</v>
      </c>
      <c r="H918" t="s">
        <v>2626</v>
      </c>
      <c r="I918">
        <v>0</v>
      </c>
      <c r="J918" t="s">
        <v>2629</v>
      </c>
    </row>
    <row r="919" spans="1:10" x14ac:dyDescent="0.3">
      <c r="A919" t="s">
        <v>1534</v>
      </c>
      <c r="B919">
        <v>3851</v>
      </c>
      <c r="C919">
        <v>28148</v>
      </c>
      <c r="D919">
        <v>3227</v>
      </c>
      <c r="E919">
        <v>17.850000000000001</v>
      </c>
      <c r="F919">
        <v>3327.55</v>
      </c>
      <c r="G919" t="s">
        <v>2626</v>
      </c>
      <c r="H919" t="s">
        <v>2626</v>
      </c>
      <c r="I919">
        <v>0</v>
      </c>
      <c r="J919" t="s">
        <v>2628</v>
      </c>
    </row>
    <row r="920" spans="1:10" x14ac:dyDescent="0.3">
      <c r="A920" t="s">
        <v>1535</v>
      </c>
      <c r="B920">
        <v>19184</v>
      </c>
      <c r="C920">
        <v>46585</v>
      </c>
      <c r="D920">
        <v>18815</v>
      </c>
      <c r="E920">
        <v>26.64</v>
      </c>
      <c r="F920">
        <v>3809.21</v>
      </c>
      <c r="G920" t="s">
        <v>2626</v>
      </c>
      <c r="H920" t="s">
        <v>2626</v>
      </c>
      <c r="I920">
        <v>1</v>
      </c>
      <c r="J920" t="s">
        <v>2629</v>
      </c>
    </row>
    <row r="921" spans="1:10" x14ac:dyDescent="0.3">
      <c r="A921" t="s">
        <v>1536</v>
      </c>
      <c r="B921">
        <v>42411</v>
      </c>
      <c r="C921">
        <v>30563</v>
      </c>
      <c r="D921">
        <v>41896</v>
      </c>
      <c r="E921">
        <v>33.49</v>
      </c>
      <c r="F921">
        <v>2830.03</v>
      </c>
      <c r="G921" t="s">
        <v>2626</v>
      </c>
      <c r="H921" t="s">
        <v>2626</v>
      </c>
      <c r="I921">
        <v>1</v>
      </c>
      <c r="J921" t="s">
        <v>2628</v>
      </c>
    </row>
    <row r="922" spans="1:10" x14ac:dyDescent="0.3">
      <c r="A922" t="s">
        <v>1537</v>
      </c>
      <c r="B922">
        <v>37422</v>
      </c>
      <c r="C922">
        <v>25530</v>
      </c>
      <c r="D922">
        <v>35461</v>
      </c>
      <c r="E922">
        <v>8.6300000000000008</v>
      </c>
      <c r="F922">
        <v>1593.64</v>
      </c>
      <c r="G922" t="s">
        <v>2626</v>
      </c>
      <c r="H922" t="s">
        <v>2626</v>
      </c>
      <c r="I922">
        <v>1</v>
      </c>
      <c r="J922" t="s">
        <v>2628</v>
      </c>
    </row>
    <row r="923" spans="1:10" x14ac:dyDescent="0.3">
      <c r="A923" t="s">
        <v>1538</v>
      </c>
      <c r="B923">
        <v>34369</v>
      </c>
      <c r="C923">
        <v>22692</v>
      </c>
      <c r="D923">
        <v>34339</v>
      </c>
      <c r="E923">
        <v>27</v>
      </c>
      <c r="F923">
        <v>3028.42</v>
      </c>
      <c r="G923" t="s">
        <v>2626</v>
      </c>
      <c r="H923" t="s">
        <v>2626</v>
      </c>
      <c r="I923">
        <v>2</v>
      </c>
      <c r="J923" t="s">
        <v>2628</v>
      </c>
    </row>
    <row r="924" spans="1:10" x14ac:dyDescent="0.3">
      <c r="A924" t="s">
        <v>1539</v>
      </c>
      <c r="B924">
        <v>28104</v>
      </c>
      <c r="C924">
        <v>33894</v>
      </c>
      <c r="D924">
        <v>26040</v>
      </c>
      <c r="E924">
        <v>17.059999999999999</v>
      </c>
      <c r="F924">
        <v>4877.1000000000004</v>
      </c>
      <c r="G924" t="s">
        <v>2626</v>
      </c>
      <c r="H924" t="s">
        <v>2626</v>
      </c>
      <c r="I924">
        <v>0</v>
      </c>
      <c r="J924" t="s">
        <v>2628</v>
      </c>
    </row>
    <row r="925" spans="1:10" x14ac:dyDescent="0.3">
      <c r="A925" t="s">
        <v>1540</v>
      </c>
      <c r="B925">
        <v>28826</v>
      </c>
      <c r="C925">
        <v>5423</v>
      </c>
      <c r="D925">
        <v>27382</v>
      </c>
      <c r="E925">
        <v>34.979999999999997</v>
      </c>
      <c r="F925">
        <v>2467.54</v>
      </c>
      <c r="G925" t="s">
        <v>2626</v>
      </c>
      <c r="H925" t="s">
        <v>2626</v>
      </c>
      <c r="I925">
        <v>2</v>
      </c>
      <c r="J925" t="s">
        <v>2628</v>
      </c>
    </row>
    <row r="926" spans="1:10" x14ac:dyDescent="0.3">
      <c r="A926" t="s">
        <v>1541</v>
      </c>
      <c r="B926">
        <v>22655</v>
      </c>
      <c r="C926">
        <v>38953</v>
      </c>
      <c r="D926">
        <v>22972</v>
      </c>
      <c r="E926">
        <v>0.32</v>
      </c>
      <c r="F926">
        <v>3716.47</v>
      </c>
      <c r="G926" t="s">
        <v>2626</v>
      </c>
      <c r="H926" t="s">
        <v>2626</v>
      </c>
      <c r="I926">
        <v>1</v>
      </c>
      <c r="J926" t="s">
        <v>2629</v>
      </c>
    </row>
    <row r="927" spans="1:10" x14ac:dyDescent="0.3">
      <c r="A927" t="s">
        <v>1542</v>
      </c>
      <c r="B927">
        <v>40129</v>
      </c>
      <c r="C927">
        <v>25315</v>
      </c>
      <c r="D927">
        <v>40015</v>
      </c>
      <c r="E927">
        <v>22.43</v>
      </c>
      <c r="F927">
        <v>1252.68</v>
      </c>
      <c r="G927" t="s">
        <v>2626</v>
      </c>
      <c r="H927" t="s">
        <v>2626</v>
      </c>
      <c r="I927">
        <v>2</v>
      </c>
      <c r="J927" t="s">
        <v>2628</v>
      </c>
    </row>
    <row r="928" spans="1:10" x14ac:dyDescent="0.3">
      <c r="A928" t="s">
        <v>1543</v>
      </c>
      <c r="B928">
        <v>25431</v>
      </c>
      <c r="C928">
        <v>3372</v>
      </c>
      <c r="D928">
        <v>23717</v>
      </c>
      <c r="E928">
        <v>48.6</v>
      </c>
      <c r="F928">
        <v>637.61</v>
      </c>
      <c r="G928" t="s">
        <v>2626</v>
      </c>
      <c r="H928" t="s">
        <v>2626</v>
      </c>
      <c r="I928">
        <v>1</v>
      </c>
      <c r="J928" t="s">
        <v>2628</v>
      </c>
    </row>
    <row r="929" spans="1:10" x14ac:dyDescent="0.3">
      <c r="A929" t="s">
        <v>1544</v>
      </c>
      <c r="B929">
        <v>37171</v>
      </c>
      <c r="C929">
        <v>49191</v>
      </c>
      <c r="D929">
        <v>35636</v>
      </c>
      <c r="E929">
        <v>13.43</v>
      </c>
      <c r="F929">
        <v>257.32</v>
      </c>
      <c r="G929" t="s">
        <v>2626</v>
      </c>
      <c r="H929" t="s">
        <v>2626</v>
      </c>
      <c r="I929">
        <v>1</v>
      </c>
      <c r="J929" t="s">
        <v>2628</v>
      </c>
    </row>
    <row r="930" spans="1:10" x14ac:dyDescent="0.3">
      <c r="A930" t="s">
        <v>1545</v>
      </c>
      <c r="B930">
        <v>47212</v>
      </c>
      <c r="C930">
        <v>41104</v>
      </c>
      <c r="D930">
        <v>45233</v>
      </c>
      <c r="E930">
        <v>10.94</v>
      </c>
      <c r="F930">
        <v>3365.06</v>
      </c>
      <c r="G930" t="s">
        <v>2626</v>
      </c>
      <c r="H930" t="s">
        <v>2626</v>
      </c>
      <c r="I930">
        <v>0</v>
      </c>
      <c r="J930" t="s">
        <v>2628</v>
      </c>
    </row>
    <row r="931" spans="1:10" x14ac:dyDescent="0.3">
      <c r="A931" t="s">
        <v>1546</v>
      </c>
      <c r="B931">
        <v>25486</v>
      </c>
      <c r="C931">
        <v>31931</v>
      </c>
      <c r="D931">
        <v>23160</v>
      </c>
      <c r="E931">
        <v>47.1</v>
      </c>
      <c r="F931">
        <v>1078.71</v>
      </c>
      <c r="G931" t="s">
        <v>2626</v>
      </c>
      <c r="H931" t="s">
        <v>2626</v>
      </c>
      <c r="I931">
        <v>1</v>
      </c>
      <c r="J931" t="s">
        <v>2628</v>
      </c>
    </row>
    <row r="932" spans="1:10" x14ac:dyDescent="0.3">
      <c r="A932" t="s">
        <v>1547</v>
      </c>
      <c r="B932">
        <v>5005</v>
      </c>
      <c r="C932">
        <v>9975</v>
      </c>
      <c r="D932">
        <v>3962</v>
      </c>
      <c r="E932">
        <v>14.65</v>
      </c>
      <c r="F932">
        <v>174.72</v>
      </c>
      <c r="G932" t="s">
        <v>2626</v>
      </c>
      <c r="H932" t="s">
        <v>2626</v>
      </c>
      <c r="I932">
        <v>1</v>
      </c>
      <c r="J932" t="s">
        <v>2628</v>
      </c>
    </row>
    <row r="933" spans="1:10" x14ac:dyDescent="0.3">
      <c r="A933" t="s">
        <v>1548</v>
      </c>
      <c r="B933">
        <v>29655</v>
      </c>
      <c r="C933">
        <v>29574</v>
      </c>
      <c r="D933">
        <v>29168</v>
      </c>
      <c r="E933">
        <v>47.84</v>
      </c>
      <c r="F933">
        <v>1958</v>
      </c>
      <c r="G933" t="s">
        <v>2626</v>
      </c>
      <c r="H933" t="s">
        <v>2627</v>
      </c>
      <c r="I933">
        <v>0</v>
      </c>
      <c r="J933" t="s">
        <v>2629</v>
      </c>
    </row>
    <row r="934" spans="1:10" x14ac:dyDescent="0.3">
      <c r="A934" t="s">
        <v>1549</v>
      </c>
      <c r="B934">
        <v>20613</v>
      </c>
      <c r="C934">
        <v>6089</v>
      </c>
      <c r="D934">
        <v>18794</v>
      </c>
      <c r="E934">
        <v>38.69</v>
      </c>
      <c r="F934">
        <v>4867.55</v>
      </c>
      <c r="G934" t="s">
        <v>2626</v>
      </c>
      <c r="H934" t="s">
        <v>2626</v>
      </c>
      <c r="I934">
        <v>1</v>
      </c>
      <c r="J934" t="s">
        <v>2628</v>
      </c>
    </row>
    <row r="935" spans="1:10" x14ac:dyDescent="0.3">
      <c r="A935" t="s">
        <v>1550</v>
      </c>
      <c r="B935">
        <v>9520</v>
      </c>
      <c r="C935">
        <v>11016</v>
      </c>
      <c r="D935">
        <v>7764</v>
      </c>
      <c r="E935">
        <v>12.99</v>
      </c>
      <c r="F935">
        <v>3087.08</v>
      </c>
      <c r="G935" t="s">
        <v>2626</v>
      </c>
      <c r="H935" t="s">
        <v>2626</v>
      </c>
      <c r="I935">
        <v>2</v>
      </c>
      <c r="J935" t="s">
        <v>2628</v>
      </c>
    </row>
    <row r="936" spans="1:10" x14ac:dyDescent="0.3">
      <c r="A936" t="s">
        <v>1551</v>
      </c>
      <c r="B936">
        <v>5354</v>
      </c>
      <c r="C936">
        <v>16362</v>
      </c>
      <c r="D936">
        <v>3919</v>
      </c>
      <c r="E936">
        <v>9.65</v>
      </c>
      <c r="F936">
        <v>3188.15</v>
      </c>
      <c r="G936" t="s">
        <v>2627</v>
      </c>
      <c r="H936" t="s">
        <v>2626</v>
      </c>
      <c r="I936">
        <v>0</v>
      </c>
      <c r="J936" t="s">
        <v>2628</v>
      </c>
    </row>
    <row r="937" spans="1:10" x14ac:dyDescent="0.3">
      <c r="A937" t="s">
        <v>1552</v>
      </c>
      <c r="B937">
        <v>26653</v>
      </c>
      <c r="C937">
        <v>16630</v>
      </c>
      <c r="D937">
        <v>25896</v>
      </c>
      <c r="E937">
        <v>12.86</v>
      </c>
      <c r="F937">
        <v>3732.4</v>
      </c>
      <c r="G937" t="s">
        <v>2626</v>
      </c>
      <c r="H937" t="s">
        <v>2626</v>
      </c>
      <c r="I937">
        <v>1</v>
      </c>
      <c r="J937" t="s">
        <v>2628</v>
      </c>
    </row>
    <row r="938" spans="1:10" x14ac:dyDescent="0.3">
      <c r="A938" t="s">
        <v>1553</v>
      </c>
      <c r="B938">
        <v>41331</v>
      </c>
      <c r="C938">
        <v>15997</v>
      </c>
      <c r="D938">
        <v>40751</v>
      </c>
      <c r="E938">
        <v>48</v>
      </c>
      <c r="F938">
        <v>363.06</v>
      </c>
      <c r="G938" t="s">
        <v>2626</v>
      </c>
      <c r="H938" t="s">
        <v>2626</v>
      </c>
      <c r="I938">
        <v>0</v>
      </c>
      <c r="J938" t="s">
        <v>2628</v>
      </c>
    </row>
    <row r="939" spans="1:10" x14ac:dyDescent="0.3">
      <c r="A939" t="s">
        <v>1554</v>
      </c>
      <c r="B939">
        <v>40800</v>
      </c>
      <c r="C939">
        <v>9609</v>
      </c>
      <c r="D939">
        <v>40857</v>
      </c>
      <c r="E939">
        <v>11.44</v>
      </c>
      <c r="F939">
        <v>1403.29</v>
      </c>
      <c r="G939" t="s">
        <v>2626</v>
      </c>
      <c r="H939" t="s">
        <v>2626</v>
      </c>
      <c r="I939">
        <v>1</v>
      </c>
      <c r="J939" t="s">
        <v>2629</v>
      </c>
    </row>
    <row r="940" spans="1:10" x14ac:dyDescent="0.3">
      <c r="A940" t="s">
        <v>1555</v>
      </c>
      <c r="B940">
        <v>9470</v>
      </c>
      <c r="C940">
        <v>11487</v>
      </c>
      <c r="D940">
        <v>7147</v>
      </c>
      <c r="E940">
        <v>38.619999999999997</v>
      </c>
      <c r="F940">
        <v>2696.14</v>
      </c>
      <c r="G940" t="s">
        <v>2626</v>
      </c>
      <c r="H940" t="s">
        <v>2626</v>
      </c>
      <c r="I940">
        <v>1</v>
      </c>
      <c r="J940" t="s">
        <v>2628</v>
      </c>
    </row>
    <row r="941" spans="1:10" x14ac:dyDescent="0.3">
      <c r="A941" t="s">
        <v>1556</v>
      </c>
      <c r="B941">
        <v>9778</v>
      </c>
      <c r="C941">
        <v>18896</v>
      </c>
      <c r="D941">
        <v>8631</v>
      </c>
      <c r="E941">
        <v>10.6</v>
      </c>
      <c r="F941">
        <v>2083.06</v>
      </c>
      <c r="G941" t="s">
        <v>2626</v>
      </c>
      <c r="H941" t="s">
        <v>2626</v>
      </c>
      <c r="I941">
        <v>2</v>
      </c>
      <c r="J941" t="s">
        <v>2628</v>
      </c>
    </row>
    <row r="942" spans="1:10" x14ac:dyDescent="0.3">
      <c r="A942" t="s">
        <v>1557</v>
      </c>
      <c r="B942">
        <v>12899</v>
      </c>
      <c r="C942">
        <v>37984</v>
      </c>
      <c r="D942">
        <v>10985</v>
      </c>
      <c r="E942">
        <v>5.08</v>
      </c>
      <c r="F942">
        <v>3818.38</v>
      </c>
      <c r="G942" t="s">
        <v>2626</v>
      </c>
      <c r="H942" t="s">
        <v>2626</v>
      </c>
      <c r="I942">
        <v>0</v>
      </c>
      <c r="J942" t="s">
        <v>2628</v>
      </c>
    </row>
    <row r="943" spans="1:10" x14ac:dyDescent="0.3">
      <c r="A943" t="s">
        <v>1558</v>
      </c>
      <c r="B943">
        <v>39216</v>
      </c>
      <c r="C943">
        <v>42297</v>
      </c>
      <c r="D943">
        <v>38146</v>
      </c>
      <c r="E943">
        <v>30.34</v>
      </c>
      <c r="F943">
        <v>2288.2800000000002</v>
      </c>
      <c r="G943" t="s">
        <v>2627</v>
      </c>
      <c r="H943" t="s">
        <v>2626</v>
      </c>
      <c r="I943">
        <v>2</v>
      </c>
      <c r="J943" t="s">
        <v>2628</v>
      </c>
    </row>
    <row r="944" spans="1:10" x14ac:dyDescent="0.3">
      <c r="A944" t="s">
        <v>1559</v>
      </c>
      <c r="B944">
        <v>47310</v>
      </c>
      <c r="C944">
        <v>14611</v>
      </c>
      <c r="D944">
        <v>46895</v>
      </c>
      <c r="E944">
        <v>14.33</v>
      </c>
      <c r="F944">
        <v>2084.75</v>
      </c>
      <c r="G944" t="s">
        <v>2626</v>
      </c>
      <c r="H944" t="s">
        <v>2626</v>
      </c>
      <c r="I944">
        <v>1</v>
      </c>
      <c r="J944" t="s">
        <v>2628</v>
      </c>
    </row>
    <row r="945" spans="1:10" x14ac:dyDescent="0.3">
      <c r="A945" t="s">
        <v>1560</v>
      </c>
      <c r="B945">
        <v>28017</v>
      </c>
      <c r="C945">
        <v>3746</v>
      </c>
      <c r="D945">
        <v>25650</v>
      </c>
      <c r="E945">
        <v>48.14</v>
      </c>
      <c r="F945">
        <v>4655.1400000000003</v>
      </c>
      <c r="G945" t="s">
        <v>2626</v>
      </c>
      <c r="H945" t="s">
        <v>2626</v>
      </c>
      <c r="I945">
        <v>0</v>
      </c>
      <c r="J945" t="s">
        <v>2628</v>
      </c>
    </row>
    <row r="946" spans="1:10" x14ac:dyDescent="0.3">
      <c r="A946" t="s">
        <v>1561</v>
      </c>
      <c r="B946">
        <v>21299</v>
      </c>
      <c r="C946">
        <v>9208</v>
      </c>
      <c r="D946">
        <v>20858</v>
      </c>
      <c r="E946">
        <v>47.88</v>
      </c>
      <c r="F946">
        <v>341.4</v>
      </c>
      <c r="G946" t="s">
        <v>2626</v>
      </c>
      <c r="H946" t="s">
        <v>2626</v>
      </c>
      <c r="I946">
        <v>1</v>
      </c>
      <c r="J946" t="s">
        <v>2628</v>
      </c>
    </row>
    <row r="947" spans="1:10" x14ac:dyDescent="0.3">
      <c r="A947" t="s">
        <v>1562</v>
      </c>
      <c r="B947">
        <v>35586</v>
      </c>
      <c r="C947">
        <v>28625</v>
      </c>
      <c r="D947">
        <v>34528</v>
      </c>
      <c r="E947">
        <v>32.53</v>
      </c>
      <c r="F947">
        <v>265.95</v>
      </c>
      <c r="G947" t="s">
        <v>2626</v>
      </c>
      <c r="H947" t="s">
        <v>2626</v>
      </c>
      <c r="I947">
        <v>1</v>
      </c>
      <c r="J947" t="s">
        <v>2628</v>
      </c>
    </row>
    <row r="948" spans="1:10" x14ac:dyDescent="0.3">
      <c r="A948" t="s">
        <v>1563</v>
      </c>
      <c r="B948">
        <v>36073</v>
      </c>
      <c r="C948">
        <v>31149</v>
      </c>
      <c r="D948">
        <v>34083</v>
      </c>
      <c r="E948">
        <v>28.64</v>
      </c>
      <c r="F948">
        <v>1075.97</v>
      </c>
      <c r="G948" t="s">
        <v>2626</v>
      </c>
      <c r="H948" t="s">
        <v>2626</v>
      </c>
      <c r="I948">
        <v>1</v>
      </c>
      <c r="J948" t="s">
        <v>2628</v>
      </c>
    </row>
    <row r="949" spans="1:10" x14ac:dyDescent="0.3">
      <c r="A949" t="s">
        <v>1564</v>
      </c>
      <c r="B949">
        <v>46005</v>
      </c>
      <c r="C949">
        <v>25039</v>
      </c>
      <c r="D949">
        <v>44740</v>
      </c>
      <c r="E949">
        <v>45.06</v>
      </c>
      <c r="F949">
        <v>2805.41</v>
      </c>
      <c r="G949" t="s">
        <v>2626</v>
      </c>
      <c r="H949" t="s">
        <v>2627</v>
      </c>
      <c r="I949">
        <v>0</v>
      </c>
      <c r="J949" t="s">
        <v>2628</v>
      </c>
    </row>
    <row r="950" spans="1:10" x14ac:dyDescent="0.3">
      <c r="A950" t="s">
        <v>1565</v>
      </c>
      <c r="B950">
        <v>46031</v>
      </c>
      <c r="C950">
        <v>26998</v>
      </c>
      <c r="D950">
        <v>44232</v>
      </c>
      <c r="E950">
        <v>21.12</v>
      </c>
      <c r="F950">
        <v>4206.7700000000004</v>
      </c>
      <c r="G950" t="s">
        <v>2626</v>
      </c>
      <c r="H950" t="s">
        <v>2626</v>
      </c>
      <c r="I950">
        <v>2</v>
      </c>
      <c r="J950" t="s">
        <v>2629</v>
      </c>
    </row>
    <row r="951" spans="1:10" x14ac:dyDescent="0.3">
      <c r="A951" t="s">
        <v>1566</v>
      </c>
      <c r="B951">
        <v>42808</v>
      </c>
      <c r="C951">
        <v>39367</v>
      </c>
      <c r="D951">
        <v>42440</v>
      </c>
      <c r="E951">
        <v>5.47</v>
      </c>
      <c r="F951">
        <v>1246.21</v>
      </c>
      <c r="G951" t="s">
        <v>2627</v>
      </c>
      <c r="H951" t="s">
        <v>2626</v>
      </c>
      <c r="I951">
        <v>1</v>
      </c>
      <c r="J951" t="s">
        <v>2628</v>
      </c>
    </row>
    <row r="952" spans="1:10" x14ac:dyDescent="0.3">
      <c r="A952" t="s">
        <v>1567</v>
      </c>
      <c r="B952">
        <v>38130</v>
      </c>
      <c r="C952">
        <v>45602</v>
      </c>
      <c r="D952">
        <v>36207</v>
      </c>
      <c r="E952">
        <v>35.799999999999997</v>
      </c>
      <c r="F952">
        <v>4461.99</v>
      </c>
      <c r="G952" t="s">
        <v>2626</v>
      </c>
      <c r="H952" t="s">
        <v>2626</v>
      </c>
      <c r="I952">
        <v>0</v>
      </c>
      <c r="J952" t="s">
        <v>2629</v>
      </c>
    </row>
    <row r="953" spans="1:10" x14ac:dyDescent="0.3">
      <c r="A953" t="s">
        <v>1568</v>
      </c>
      <c r="B953">
        <v>11577</v>
      </c>
      <c r="C953">
        <v>12411</v>
      </c>
      <c r="D953">
        <v>11016</v>
      </c>
      <c r="E953">
        <v>17.8</v>
      </c>
      <c r="F953">
        <v>2796.49</v>
      </c>
      <c r="G953" t="s">
        <v>2626</v>
      </c>
      <c r="H953" t="s">
        <v>2626</v>
      </c>
      <c r="I953">
        <v>2</v>
      </c>
      <c r="J953" t="s">
        <v>2629</v>
      </c>
    </row>
    <row r="954" spans="1:10" x14ac:dyDescent="0.3">
      <c r="A954" t="s">
        <v>1569</v>
      </c>
      <c r="B954">
        <v>41472</v>
      </c>
      <c r="C954">
        <v>7707</v>
      </c>
      <c r="D954">
        <v>41232</v>
      </c>
      <c r="E954">
        <v>3.37</v>
      </c>
      <c r="F954">
        <v>4954.8999999999996</v>
      </c>
      <c r="G954" t="s">
        <v>2626</v>
      </c>
      <c r="H954" t="s">
        <v>2626</v>
      </c>
      <c r="I954">
        <v>2</v>
      </c>
      <c r="J954" t="s">
        <v>2628</v>
      </c>
    </row>
    <row r="955" spans="1:10" x14ac:dyDescent="0.3">
      <c r="A955" t="s">
        <v>1570</v>
      </c>
      <c r="B955">
        <v>4169</v>
      </c>
      <c r="C955">
        <v>29425</v>
      </c>
      <c r="D955">
        <v>4206</v>
      </c>
      <c r="E955">
        <v>25.55</v>
      </c>
      <c r="F955">
        <v>1158.95</v>
      </c>
      <c r="G955" t="s">
        <v>2626</v>
      </c>
      <c r="H955" t="s">
        <v>2626</v>
      </c>
      <c r="I955">
        <v>0</v>
      </c>
      <c r="J955" t="s">
        <v>2628</v>
      </c>
    </row>
    <row r="956" spans="1:10" x14ac:dyDescent="0.3">
      <c r="A956" t="s">
        <v>1571</v>
      </c>
      <c r="B956">
        <v>40447</v>
      </c>
      <c r="C956">
        <v>7720</v>
      </c>
      <c r="D956">
        <v>38968</v>
      </c>
      <c r="E956">
        <v>45.51</v>
      </c>
      <c r="F956">
        <v>3380.82</v>
      </c>
      <c r="G956" t="s">
        <v>2626</v>
      </c>
      <c r="H956" t="s">
        <v>2626</v>
      </c>
      <c r="I956">
        <v>0</v>
      </c>
      <c r="J956" t="s">
        <v>2628</v>
      </c>
    </row>
    <row r="957" spans="1:10" x14ac:dyDescent="0.3">
      <c r="A957" t="s">
        <v>1572</v>
      </c>
      <c r="B957">
        <v>40362</v>
      </c>
      <c r="C957">
        <v>30008</v>
      </c>
      <c r="D957">
        <v>38546</v>
      </c>
      <c r="E957">
        <v>35.31</v>
      </c>
      <c r="F957">
        <v>2414.56</v>
      </c>
      <c r="G957" t="s">
        <v>2626</v>
      </c>
      <c r="H957" t="s">
        <v>2626</v>
      </c>
      <c r="I957">
        <v>0</v>
      </c>
      <c r="J957" t="s">
        <v>2628</v>
      </c>
    </row>
    <row r="958" spans="1:10" x14ac:dyDescent="0.3">
      <c r="A958" t="s">
        <v>1573</v>
      </c>
      <c r="B958">
        <v>34110</v>
      </c>
      <c r="C958">
        <v>32514</v>
      </c>
      <c r="D958">
        <v>34398</v>
      </c>
      <c r="E958">
        <v>24.83</v>
      </c>
      <c r="F958">
        <v>2667.78</v>
      </c>
      <c r="G958" t="s">
        <v>2626</v>
      </c>
      <c r="H958" t="s">
        <v>2626</v>
      </c>
      <c r="I958">
        <v>0</v>
      </c>
      <c r="J958" t="s">
        <v>2628</v>
      </c>
    </row>
    <row r="959" spans="1:10" x14ac:dyDescent="0.3">
      <c r="A959" t="s">
        <v>1574</v>
      </c>
      <c r="B959">
        <v>49542</v>
      </c>
      <c r="C959">
        <v>8468</v>
      </c>
      <c r="D959">
        <v>49390</v>
      </c>
      <c r="E959">
        <v>35.159999999999997</v>
      </c>
      <c r="F959">
        <v>900.2</v>
      </c>
      <c r="G959" t="s">
        <v>2626</v>
      </c>
      <c r="H959" t="s">
        <v>2627</v>
      </c>
      <c r="I959">
        <v>1</v>
      </c>
      <c r="J959" t="s">
        <v>2628</v>
      </c>
    </row>
    <row r="960" spans="1:10" x14ac:dyDescent="0.3">
      <c r="A960" t="s">
        <v>1575</v>
      </c>
      <c r="B960">
        <v>40235</v>
      </c>
      <c r="C960">
        <v>3716</v>
      </c>
      <c r="D960">
        <v>40175</v>
      </c>
      <c r="E960">
        <v>48.74</v>
      </c>
      <c r="F960">
        <v>1041.19</v>
      </c>
      <c r="G960" t="s">
        <v>2626</v>
      </c>
      <c r="H960" t="s">
        <v>2626</v>
      </c>
      <c r="I960">
        <v>0</v>
      </c>
      <c r="J960" t="s">
        <v>2628</v>
      </c>
    </row>
    <row r="961" spans="1:10" x14ac:dyDescent="0.3">
      <c r="A961" t="s">
        <v>1576</v>
      </c>
      <c r="B961">
        <v>33017</v>
      </c>
      <c r="C961">
        <v>30175</v>
      </c>
      <c r="D961">
        <v>32184</v>
      </c>
      <c r="E961">
        <v>10.45</v>
      </c>
      <c r="F961">
        <v>3210.13</v>
      </c>
      <c r="G961" t="s">
        <v>2626</v>
      </c>
      <c r="H961" t="s">
        <v>2626</v>
      </c>
      <c r="I961">
        <v>1</v>
      </c>
      <c r="J961" t="s">
        <v>2628</v>
      </c>
    </row>
    <row r="962" spans="1:10" x14ac:dyDescent="0.3">
      <c r="A962" t="s">
        <v>1577</v>
      </c>
      <c r="B962">
        <v>7705</v>
      </c>
      <c r="C962">
        <v>51660</v>
      </c>
      <c r="D962">
        <v>7900</v>
      </c>
      <c r="E962">
        <v>5.37</v>
      </c>
      <c r="F962">
        <v>4888.72</v>
      </c>
      <c r="G962" t="s">
        <v>2626</v>
      </c>
      <c r="H962" t="s">
        <v>2626</v>
      </c>
      <c r="I962">
        <v>0</v>
      </c>
      <c r="J962" t="s">
        <v>2628</v>
      </c>
    </row>
    <row r="963" spans="1:10" x14ac:dyDescent="0.3">
      <c r="A963" t="s">
        <v>1578</v>
      </c>
      <c r="B963">
        <v>50524</v>
      </c>
      <c r="C963">
        <v>40200</v>
      </c>
      <c r="D963">
        <v>48255</v>
      </c>
      <c r="E963">
        <v>26.65</v>
      </c>
      <c r="F963">
        <v>2158.42</v>
      </c>
      <c r="G963" t="s">
        <v>2626</v>
      </c>
      <c r="H963" t="s">
        <v>2626</v>
      </c>
      <c r="I963">
        <v>2</v>
      </c>
      <c r="J963" t="s">
        <v>2628</v>
      </c>
    </row>
    <row r="964" spans="1:10" x14ac:dyDescent="0.3">
      <c r="A964" t="s">
        <v>1579</v>
      </c>
      <c r="B964">
        <v>7881</v>
      </c>
      <c r="C964">
        <v>28743</v>
      </c>
      <c r="D964">
        <v>6135</v>
      </c>
      <c r="E964">
        <v>24.34</v>
      </c>
      <c r="F964">
        <v>3465.9</v>
      </c>
      <c r="G964" t="s">
        <v>2626</v>
      </c>
      <c r="H964" t="s">
        <v>2626</v>
      </c>
      <c r="I964">
        <v>2</v>
      </c>
      <c r="J964" t="s">
        <v>2628</v>
      </c>
    </row>
    <row r="965" spans="1:10" x14ac:dyDescent="0.3">
      <c r="A965" t="s">
        <v>1580</v>
      </c>
      <c r="B965">
        <v>40048</v>
      </c>
      <c r="C965">
        <v>28561</v>
      </c>
      <c r="D965">
        <v>40084</v>
      </c>
      <c r="E965">
        <v>23.03</v>
      </c>
      <c r="F965">
        <v>3070.7</v>
      </c>
      <c r="G965" t="s">
        <v>2627</v>
      </c>
      <c r="H965" t="s">
        <v>2626</v>
      </c>
      <c r="I965">
        <v>0</v>
      </c>
      <c r="J965" t="s">
        <v>2628</v>
      </c>
    </row>
    <row r="966" spans="1:10" x14ac:dyDescent="0.3">
      <c r="A966" t="s">
        <v>1581</v>
      </c>
      <c r="B966">
        <v>3887</v>
      </c>
      <c r="C966">
        <v>28792</v>
      </c>
      <c r="D966">
        <v>2477</v>
      </c>
      <c r="E966">
        <v>30.59</v>
      </c>
      <c r="F966">
        <v>2627.45</v>
      </c>
      <c r="G966" t="s">
        <v>2627</v>
      </c>
      <c r="H966" t="s">
        <v>2626</v>
      </c>
      <c r="I966">
        <v>1</v>
      </c>
      <c r="J966" t="s">
        <v>2629</v>
      </c>
    </row>
    <row r="967" spans="1:10" x14ac:dyDescent="0.3">
      <c r="A967" t="s">
        <v>1582</v>
      </c>
      <c r="B967">
        <v>45636</v>
      </c>
      <c r="C967">
        <v>48847</v>
      </c>
      <c r="D967">
        <v>44308</v>
      </c>
      <c r="E967">
        <v>28.12</v>
      </c>
      <c r="F967">
        <v>2079.86</v>
      </c>
      <c r="G967" t="s">
        <v>2626</v>
      </c>
      <c r="H967" t="s">
        <v>2626</v>
      </c>
      <c r="I967">
        <v>0</v>
      </c>
      <c r="J967" t="s">
        <v>2628</v>
      </c>
    </row>
    <row r="968" spans="1:10" x14ac:dyDescent="0.3">
      <c r="A968" t="s">
        <v>1583</v>
      </c>
      <c r="B968">
        <v>13043</v>
      </c>
      <c r="C968">
        <v>26799</v>
      </c>
      <c r="D968">
        <v>12109</v>
      </c>
      <c r="E968">
        <v>21.53</v>
      </c>
      <c r="F968">
        <v>2241.7399999999998</v>
      </c>
      <c r="G968" t="s">
        <v>2627</v>
      </c>
      <c r="H968" t="s">
        <v>2626</v>
      </c>
      <c r="I968">
        <v>0</v>
      </c>
      <c r="J968" t="s">
        <v>2630</v>
      </c>
    </row>
    <row r="969" spans="1:10" x14ac:dyDescent="0.3">
      <c r="A969" t="s">
        <v>1584</v>
      </c>
      <c r="B969">
        <v>18989</v>
      </c>
      <c r="C969">
        <v>12751</v>
      </c>
      <c r="D969">
        <v>16991</v>
      </c>
      <c r="E969">
        <v>8.32</v>
      </c>
      <c r="F969">
        <v>3849.53</v>
      </c>
      <c r="G969" t="s">
        <v>2626</v>
      </c>
      <c r="H969" t="s">
        <v>2626</v>
      </c>
      <c r="I969">
        <v>1</v>
      </c>
      <c r="J969" t="s">
        <v>2628</v>
      </c>
    </row>
    <row r="970" spans="1:10" x14ac:dyDescent="0.3">
      <c r="A970" t="s">
        <v>1585</v>
      </c>
      <c r="B970">
        <v>39328</v>
      </c>
      <c r="C970">
        <v>39427</v>
      </c>
      <c r="D970">
        <v>37599</v>
      </c>
      <c r="E970">
        <v>11.33</v>
      </c>
      <c r="F970">
        <v>2383.54</v>
      </c>
      <c r="G970" t="s">
        <v>2626</v>
      </c>
      <c r="H970" t="s">
        <v>2626</v>
      </c>
      <c r="I970">
        <v>0</v>
      </c>
      <c r="J970" t="s">
        <v>2628</v>
      </c>
    </row>
    <row r="971" spans="1:10" x14ac:dyDescent="0.3">
      <c r="A971" t="s">
        <v>1586</v>
      </c>
      <c r="B971">
        <v>27157</v>
      </c>
      <c r="C971">
        <v>37439</v>
      </c>
      <c r="D971">
        <v>25280</v>
      </c>
      <c r="E971">
        <v>44.22</v>
      </c>
      <c r="F971">
        <v>1831.18</v>
      </c>
      <c r="G971" t="s">
        <v>2626</v>
      </c>
      <c r="H971" t="s">
        <v>2626</v>
      </c>
      <c r="I971">
        <v>0</v>
      </c>
      <c r="J971" t="s">
        <v>2628</v>
      </c>
    </row>
    <row r="972" spans="1:10" x14ac:dyDescent="0.3">
      <c r="A972" t="s">
        <v>1587</v>
      </c>
      <c r="B972">
        <v>45946</v>
      </c>
      <c r="C972">
        <v>8723</v>
      </c>
      <c r="D972">
        <v>45502</v>
      </c>
      <c r="E972">
        <v>22.18</v>
      </c>
      <c r="F972">
        <v>2192.17</v>
      </c>
      <c r="G972" t="s">
        <v>2626</v>
      </c>
      <c r="H972" t="s">
        <v>2626</v>
      </c>
      <c r="I972">
        <v>1</v>
      </c>
      <c r="J972" t="s">
        <v>2628</v>
      </c>
    </row>
    <row r="973" spans="1:10" x14ac:dyDescent="0.3">
      <c r="A973" t="s">
        <v>1588</v>
      </c>
      <c r="B973">
        <v>20300</v>
      </c>
      <c r="C973">
        <v>45295</v>
      </c>
      <c r="D973">
        <v>20687</v>
      </c>
      <c r="E973">
        <v>32.46</v>
      </c>
      <c r="F973">
        <v>2795.2</v>
      </c>
      <c r="G973" t="s">
        <v>2626</v>
      </c>
      <c r="H973" t="s">
        <v>2627</v>
      </c>
      <c r="I973">
        <v>2</v>
      </c>
      <c r="J973" t="s">
        <v>2628</v>
      </c>
    </row>
    <row r="974" spans="1:10" x14ac:dyDescent="0.3">
      <c r="A974" t="s">
        <v>1589</v>
      </c>
      <c r="B974">
        <v>34362</v>
      </c>
      <c r="C974">
        <v>41989</v>
      </c>
      <c r="D974">
        <v>33197</v>
      </c>
      <c r="E974">
        <v>34.72</v>
      </c>
      <c r="F974">
        <v>4897.57</v>
      </c>
      <c r="G974" t="s">
        <v>2626</v>
      </c>
      <c r="H974" t="s">
        <v>2626</v>
      </c>
      <c r="I974">
        <v>1</v>
      </c>
      <c r="J974" t="s">
        <v>2629</v>
      </c>
    </row>
    <row r="975" spans="1:10" x14ac:dyDescent="0.3">
      <c r="A975" t="s">
        <v>1590</v>
      </c>
      <c r="B975">
        <v>34107</v>
      </c>
      <c r="C975">
        <v>30520</v>
      </c>
      <c r="D975">
        <v>33827</v>
      </c>
      <c r="E975">
        <v>8.42</v>
      </c>
      <c r="F975">
        <v>3785.93</v>
      </c>
      <c r="G975" t="s">
        <v>2626</v>
      </c>
      <c r="H975" t="s">
        <v>2626</v>
      </c>
      <c r="I975">
        <v>1</v>
      </c>
      <c r="J975" t="s">
        <v>2628</v>
      </c>
    </row>
    <row r="976" spans="1:10" x14ac:dyDescent="0.3">
      <c r="A976" t="s">
        <v>1591</v>
      </c>
      <c r="B976">
        <v>43456</v>
      </c>
      <c r="C976">
        <v>13502</v>
      </c>
      <c r="D976">
        <v>43185</v>
      </c>
      <c r="E976">
        <v>8.32</v>
      </c>
      <c r="F976">
        <v>4298.29</v>
      </c>
      <c r="G976" t="s">
        <v>2626</v>
      </c>
      <c r="H976" t="s">
        <v>2626</v>
      </c>
      <c r="I976">
        <v>2</v>
      </c>
      <c r="J976" t="s">
        <v>2628</v>
      </c>
    </row>
    <row r="977" spans="1:10" x14ac:dyDescent="0.3">
      <c r="A977" t="s">
        <v>1592</v>
      </c>
      <c r="B977">
        <v>6106</v>
      </c>
      <c r="C977">
        <v>28545</v>
      </c>
      <c r="D977">
        <v>6229</v>
      </c>
      <c r="E977">
        <v>38.5</v>
      </c>
      <c r="F977">
        <v>1062.77</v>
      </c>
      <c r="G977" t="s">
        <v>2626</v>
      </c>
      <c r="H977" t="s">
        <v>2626</v>
      </c>
      <c r="I977">
        <v>1</v>
      </c>
      <c r="J977" t="s">
        <v>2628</v>
      </c>
    </row>
    <row r="978" spans="1:10" x14ac:dyDescent="0.3">
      <c r="A978" t="s">
        <v>1593</v>
      </c>
      <c r="B978">
        <v>21285</v>
      </c>
      <c r="C978">
        <v>20184</v>
      </c>
      <c r="D978">
        <v>20165</v>
      </c>
      <c r="E978">
        <v>39.4</v>
      </c>
      <c r="F978">
        <v>1401.66</v>
      </c>
      <c r="G978" t="s">
        <v>2626</v>
      </c>
      <c r="H978" t="s">
        <v>2626</v>
      </c>
      <c r="I978">
        <v>1</v>
      </c>
      <c r="J978" t="s">
        <v>2628</v>
      </c>
    </row>
    <row r="979" spans="1:10" x14ac:dyDescent="0.3">
      <c r="A979" t="s">
        <v>1594</v>
      </c>
      <c r="B979">
        <v>6716</v>
      </c>
      <c r="C979">
        <v>47280</v>
      </c>
      <c r="D979">
        <v>6729</v>
      </c>
      <c r="E979">
        <v>20.75</v>
      </c>
      <c r="F979">
        <v>4879.3599999999997</v>
      </c>
      <c r="G979" t="s">
        <v>2626</v>
      </c>
      <c r="H979" t="s">
        <v>2626</v>
      </c>
      <c r="I979">
        <v>1</v>
      </c>
      <c r="J979" t="s">
        <v>2628</v>
      </c>
    </row>
    <row r="980" spans="1:10" x14ac:dyDescent="0.3">
      <c r="A980" t="s">
        <v>1595</v>
      </c>
      <c r="B980">
        <v>28693</v>
      </c>
      <c r="C980">
        <v>49605</v>
      </c>
      <c r="D980">
        <v>29004</v>
      </c>
      <c r="E980">
        <v>24.49</v>
      </c>
      <c r="F980">
        <v>3041.92</v>
      </c>
      <c r="G980" t="s">
        <v>2626</v>
      </c>
      <c r="H980" t="s">
        <v>2626</v>
      </c>
      <c r="I980">
        <v>0</v>
      </c>
      <c r="J980" t="s">
        <v>2628</v>
      </c>
    </row>
    <row r="981" spans="1:10" x14ac:dyDescent="0.3">
      <c r="A981" t="s">
        <v>1596</v>
      </c>
      <c r="B981">
        <v>31788</v>
      </c>
      <c r="C981">
        <v>46181</v>
      </c>
      <c r="D981">
        <v>30333</v>
      </c>
      <c r="E981">
        <v>18.940000000000001</v>
      </c>
      <c r="F981">
        <v>305.58</v>
      </c>
      <c r="G981" t="s">
        <v>2627</v>
      </c>
      <c r="H981" t="s">
        <v>2626</v>
      </c>
      <c r="I981">
        <v>1</v>
      </c>
      <c r="J981" t="s">
        <v>2628</v>
      </c>
    </row>
    <row r="982" spans="1:10" x14ac:dyDescent="0.3">
      <c r="A982" t="s">
        <v>1597</v>
      </c>
      <c r="B982">
        <v>35868</v>
      </c>
      <c r="C982">
        <v>45913</v>
      </c>
      <c r="D982">
        <v>36066</v>
      </c>
      <c r="E982">
        <v>23.38</v>
      </c>
      <c r="F982">
        <v>1346.53</v>
      </c>
      <c r="G982" t="s">
        <v>2626</v>
      </c>
      <c r="H982" t="s">
        <v>2626</v>
      </c>
      <c r="I982">
        <v>1</v>
      </c>
      <c r="J982" t="s">
        <v>2628</v>
      </c>
    </row>
    <row r="983" spans="1:10" x14ac:dyDescent="0.3">
      <c r="A983" t="s">
        <v>1598</v>
      </c>
      <c r="B983">
        <v>13830</v>
      </c>
      <c r="C983">
        <v>17998</v>
      </c>
      <c r="D983">
        <v>12806</v>
      </c>
      <c r="E983">
        <v>41.7</v>
      </c>
      <c r="F983">
        <v>3528.72</v>
      </c>
      <c r="G983" t="s">
        <v>2626</v>
      </c>
      <c r="H983" t="s">
        <v>2626</v>
      </c>
      <c r="I983">
        <v>0</v>
      </c>
      <c r="J983" t="s">
        <v>2628</v>
      </c>
    </row>
    <row r="984" spans="1:10" x14ac:dyDescent="0.3">
      <c r="A984" t="s">
        <v>1599</v>
      </c>
      <c r="B984">
        <v>26843</v>
      </c>
      <c r="C984">
        <v>15882</v>
      </c>
      <c r="D984">
        <v>25951</v>
      </c>
      <c r="E984">
        <v>31.05</v>
      </c>
      <c r="F984">
        <v>1366.58</v>
      </c>
      <c r="G984" t="s">
        <v>2626</v>
      </c>
      <c r="H984" t="s">
        <v>2626</v>
      </c>
      <c r="I984">
        <v>1</v>
      </c>
      <c r="J984" t="s">
        <v>2628</v>
      </c>
    </row>
    <row r="985" spans="1:10" x14ac:dyDescent="0.3">
      <c r="A985" t="s">
        <v>1600</v>
      </c>
      <c r="B985">
        <v>40295</v>
      </c>
      <c r="C985">
        <v>10077</v>
      </c>
      <c r="D985">
        <v>40325</v>
      </c>
      <c r="E985">
        <v>34.83</v>
      </c>
      <c r="F985">
        <v>4165.01</v>
      </c>
      <c r="G985" t="s">
        <v>2626</v>
      </c>
      <c r="H985" t="s">
        <v>2626</v>
      </c>
      <c r="I985">
        <v>1</v>
      </c>
      <c r="J985" t="s">
        <v>2628</v>
      </c>
    </row>
    <row r="986" spans="1:10" x14ac:dyDescent="0.3">
      <c r="A986" t="s">
        <v>1601</v>
      </c>
      <c r="B986">
        <v>6459</v>
      </c>
      <c r="C986">
        <v>44369</v>
      </c>
      <c r="D986">
        <v>6272</v>
      </c>
      <c r="E986">
        <v>5.41</v>
      </c>
      <c r="F986">
        <v>3144.33</v>
      </c>
      <c r="G986" t="s">
        <v>2626</v>
      </c>
      <c r="H986" t="s">
        <v>2626</v>
      </c>
      <c r="I986">
        <v>0</v>
      </c>
      <c r="J986" t="s">
        <v>2628</v>
      </c>
    </row>
    <row r="987" spans="1:10" x14ac:dyDescent="0.3">
      <c r="A987" t="s">
        <v>1602</v>
      </c>
      <c r="B987">
        <v>23432</v>
      </c>
      <c r="C987">
        <v>36684</v>
      </c>
      <c r="D987">
        <v>22379</v>
      </c>
      <c r="E987">
        <v>42.61</v>
      </c>
      <c r="F987">
        <v>4537.25</v>
      </c>
      <c r="G987" t="s">
        <v>2626</v>
      </c>
      <c r="H987" t="s">
        <v>2626</v>
      </c>
      <c r="I987">
        <v>0</v>
      </c>
      <c r="J987" t="s">
        <v>2628</v>
      </c>
    </row>
    <row r="988" spans="1:10" x14ac:dyDescent="0.3">
      <c r="A988" t="s">
        <v>1603</v>
      </c>
      <c r="B988">
        <v>32958</v>
      </c>
      <c r="C988">
        <v>9066</v>
      </c>
      <c r="D988">
        <v>32454</v>
      </c>
      <c r="E988">
        <v>1.64</v>
      </c>
      <c r="F988">
        <v>196.75</v>
      </c>
      <c r="G988" t="s">
        <v>2626</v>
      </c>
      <c r="H988" t="s">
        <v>2626</v>
      </c>
      <c r="I988">
        <v>1</v>
      </c>
      <c r="J988" t="s">
        <v>2628</v>
      </c>
    </row>
    <row r="989" spans="1:10" x14ac:dyDescent="0.3">
      <c r="A989" t="s">
        <v>1604</v>
      </c>
      <c r="B989">
        <v>28951</v>
      </c>
      <c r="C989">
        <v>38605</v>
      </c>
      <c r="D989">
        <v>28421</v>
      </c>
      <c r="E989">
        <v>29.46</v>
      </c>
      <c r="F989">
        <v>3645.07</v>
      </c>
      <c r="G989" t="s">
        <v>2626</v>
      </c>
      <c r="H989" t="s">
        <v>2626</v>
      </c>
      <c r="I989">
        <v>2</v>
      </c>
      <c r="J989" t="s">
        <v>2628</v>
      </c>
    </row>
    <row r="990" spans="1:10" x14ac:dyDescent="0.3">
      <c r="A990" t="s">
        <v>1605</v>
      </c>
      <c r="B990">
        <v>32255</v>
      </c>
      <c r="C990">
        <v>9309</v>
      </c>
      <c r="D990">
        <v>32044</v>
      </c>
      <c r="E990">
        <v>7.56</v>
      </c>
      <c r="F990">
        <v>317.48</v>
      </c>
      <c r="G990" t="s">
        <v>2626</v>
      </c>
      <c r="H990" t="s">
        <v>2626</v>
      </c>
      <c r="I990">
        <v>1</v>
      </c>
      <c r="J990" t="s">
        <v>2628</v>
      </c>
    </row>
    <row r="991" spans="1:10" x14ac:dyDescent="0.3">
      <c r="A991" t="s">
        <v>1606</v>
      </c>
      <c r="B991">
        <v>5439</v>
      </c>
      <c r="C991">
        <v>4501</v>
      </c>
      <c r="D991">
        <v>5713</v>
      </c>
      <c r="E991">
        <v>42.61</v>
      </c>
      <c r="F991">
        <v>4601.42</v>
      </c>
      <c r="G991" t="s">
        <v>2626</v>
      </c>
      <c r="H991" t="s">
        <v>2626</v>
      </c>
      <c r="I991">
        <v>0</v>
      </c>
      <c r="J991" t="s">
        <v>2628</v>
      </c>
    </row>
    <row r="992" spans="1:10" x14ac:dyDescent="0.3">
      <c r="A992" t="s">
        <v>1607</v>
      </c>
      <c r="B992">
        <v>10707</v>
      </c>
      <c r="C992">
        <v>29460</v>
      </c>
      <c r="D992">
        <v>10103</v>
      </c>
      <c r="E992">
        <v>39.18</v>
      </c>
      <c r="F992">
        <v>4193.32</v>
      </c>
      <c r="G992" t="s">
        <v>2626</v>
      </c>
      <c r="H992" t="s">
        <v>2626</v>
      </c>
      <c r="I992">
        <v>0</v>
      </c>
      <c r="J992" t="s">
        <v>2628</v>
      </c>
    </row>
    <row r="993" spans="1:10" x14ac:dyDescent="0.3">
      <c r="A993" t="s">
        <v>1608</v>
      </c>
      <c r="B993">
        <v>17852</v>
      </c>
      <c r="C993">
        <v>19974</v>
      </c>
      <c r="D993">
        <v>18190</v>
      </c>
      <c r="E993">
        <v>6.43</v>
      </c>
      <c r="F993">
        <v>135.02000000000001</v>
      </c>
      <c r="G993" t="s">
        <v>2626</v>
      </c>
      <c r="H993" t="s">
        <v>2626</v>
      </c>
      <c r="I993">
        <v>0</v>
      </c>
      <c r="J993" t="s">
        <v>2628</v>
      </c>
    </row>
    <row r="994" spans="1:10" x14ac:dyDescent="0.3">
      <c r="A994" t="s">
        <v>1609</v>
      </c>
      <c r="B994">
        <v>20487</v>
      </c>
      <c r="C994">
        <v>47107</v>
      </c>
      <c r="D994">
        <v>18697</v>
      </c>
      <c r="E994">
        <v>28.26</v>
      </c>
      <c r="F994">
        <v>4052.66</v>
      </c>
      <c r="G994" t="s">
        <v>2627</v>
      </c>
      <c r="H994" t="s">
        <v>2626</v>
      </c>
      <c r="I994">
        <v>0</v>
      </c>
      <c r="J994" t="s">
        <v>2628</v>
      </c>
    </row>
    <row r="995" spans="1:10" x14ac:dyDescent="0.3">
      <c r="A995" t="s">
        <v>1610</v>
      </c>
      <c r="B995">
        <v>35093</v>
      </c>
      <c r="C995">
        <v>25122</v>
      </c>
      <c r="D995">
        <v>34063</v>
      </c>
      <c r="E995">
        <v>43.26</v>
      </c>
      <c r="F995">
        <v>4448.88</v>
      </c>
      <c r="G995" t="s">
        <v>2626</v>
      </c>
      <c r="H995" t="s">
        <v>2627</v>
      </c>
      <c r="I995">
        <v>2</v>
      </c>
      <c r="J995" t="s">
        <v>2629</v>
      </c>
    </row>
    <row r="996" spans="1:10" x14ac:dyDescent="0.3">
      <c r="A996" t="s">
        <v>1611</v>
      </c>
      <c r="B996">
        <v>30326</v>
      </c>
      <c r="C996">
        <v>49037</v>
      </c>
      <c r="D996">
        <v>27972</v>
      </c>
      <c r="E996">
        <v>24.66</v>
      </c>
      <c r="F996">
        <v>2811.65</v>
      </c>
      <c r="G996" t="s">
        <v>2626</v>
      </c>
      <c r="H996" t="s">
        <v>2626</v>
      </c>
      <c r="I996">
        <v>0</v>
      </c>
      <c r="J996" t="s">
        <v>2628</v>
      </c>
    </row>
    <row r="997" spans="1:10" x14ac:dyDescent="0.3">
      <c r="A997" t="s">
        <v>1612</v>
      </c>
      <c r="B997">
        <v>11656</v>
      </c>
      <c r="C997">
        <v>47809</v>
      </c>
      <c r="D997">
        <v>10830</v>
      </c>
      <c r="E997">
        <v>30.28</v>
      </c>
      <c r="F997">
        <v>120.82</v>
      </c>
      <c r="G997" t="s">
        <v>2626</v>
      </c>
      <c r="H997" t="s">
        <v>2626</v>
      </c>
      <c r="I997">
        <v>2</v>
      </c>
      <c r="J997" t="s">
        <v>2628</v>
      </c>
    </row>
    <row r="998" spans="1:10" x14ac:dyDescent="0.3">
      <c r="A998" t="s">
        <v>1613</v>
      </c>
      <c r="B998">
        <v>40634</v>
      </c>
      <c r="C998">
        <v>13216</v>
      </c>
      <c r="D998">
        <v>39548</v>
      </c>
      <c r="E998">
        <v>1.99</v>
      </c>
      <c r="F998">
        <v>290.83</v>
      </c>
      <c r="G998" t="s">
        <v>2626</v>
      </c>
      <c r="H998" t="s">
        <v>2626</v>
      </c>
      <c r="I998">
        <v>0</v>
      </c>
      <c r="J998" t="s">
        <v>2630</v>
      </c>
    </row>
    <row r="999" spans="1:10" x14ac:dyDescent="0.3">
      <c r="A999" t="s">
        <v>1614</v>
      </c>
      <c r="B999">
        <v>32875</v>
      </c>
      <c r="C999">
        <v>29252</v>
      </c>
      <c r="D999">
        <v>31286</v>
      </c>
      <c r="E999">
        <v>6.28</v>
      </c>
      <c r="F999">
        <v>218.84</v>
      </c>
      <c r="G999" t="s">
        <v>2626</v>
      </c>
      <c r="H999" t="s">
        <v>2626</v>
      </c>
      <c r="I999">
        <v>2</v>
      </c>
      <c r="J999" t="s">
        <v>2628</v>
      </c>
    </row>
    <row r="1000" spans="1:10" x14ac:dyDescent="0.3">
      <c r="A1000" t="s">
        <v>1615</v>
      </c>
      <c r="B1000">
        <v>4418</v>
      </c>
      <c r="C1000">
        <v>16429</v>
      </c>
      <c r="D1000">
        <v>2874</v>
      </c>
      <c r="E1000">
        <v>45.23</v>
      </c>
      <c r="F1000">
        <v>333.7</v>
      </c>
      <c r="G1000" t="s">
        <v>2626</v>
      </c>
      <c r="H1000" t="s">
        <v>2626</v>
      </c>
      <c r="I1000">
        <v>0</v>
      </c>
      <c r="J1000" t="s">
        <v>2628</v>
      </c>
    </row>
    <row r="1001" spans="1:10" x14ac:dyDescent="0.3">
      <c r="A1001" t="s">
        <v>1616</v>
      </c>
      <c r="B1001">
        <v>35675</v>
      </c>
      <c r="C1001">
        <v>49373</v>
      </c>
      <c r="D1001">
        <v>34398</v>
      </c>
      <c r="E1001">
        <v>16.84</v>
      </c>
      <c r="F1001">
        <v>1746.37</v>
      </c>
      <c r="G1001" t="s">
        <v>2627</v>
      </c>
      <c r="H1001" t="s">
        <v>2626</v>
      </c>
      <c r="I1001">
        <v>1</v>
      </c>
      <c r="J1001" t="s">
        <v>2630</v>
      </c>
    </row>
    <row r="1002" spans="1:10" x14ac:dyDescent="0.3">
      <c r="A1002" t="s">
        <v>1617</v>
      </c>
      <c r="B1002">
        <v>6321</v>
      </c>
      <c r="C1002">
        <v>4151</v>
      </c>
      <c r="D1002">
        <v>5855</v>
      </c>
      <c r="E1002">
        <v>15.74</v>
      </c>
      <c r="F1002">
        <v>3515.83</v>
      </c>
      <c r="G1002" t="s">
        <v>2626</v>
      </c>
      <c r="H1002" t="s">
        <v>2626</v>
      </c>
      <c r="I1002">
        <v>1</v>
      </c>
      <c r="J1002" t="s">
        <v>2628</v>
      </c>
    </row>
    <row r="1003" spans="1:10" x14ac:dyDescent="0.3">
      <c r="A1003" t="s">
        <v>1618</v>
      </c>
      <c r="B1003">
        <v>35103</v>
      </c>
      <c r="C1003">
        <v>22908</v>
      </c>
      <c r="D1003">
        <v>33383</v>
      </c>
      <c r="E1003">
        <v>30.91</v>
      </c>
      <c r="F1003">
        <v>4005.89</v>
      </c>
      <c r="G1003" t="s">
        <v>2626</v>
      </c>
      <c r="H1003" t="s">
        <v>2626</v>
      </c>
      <c r="I1003">
        <v>1</v>
      </c>
      <c r="J1003" t="s">
        <v>2629</v>
      </c>
    </row>
    <row r="1004" spans="1:10" x14ac:dyDescent="0.3">
      <c r="A1004" t="s">
        <v>1619</v>
      </c>
      <c r="B1004">
        <v>19239</v>
      </c>
      <c r="C1004">
        <v>6392</v>
      </c>
      <c r="D1004">
        <v>18025</v>
      </c>
      <c r="E1004">
        <v>47.82</v>
      </c>
      <c r="F1004">
        <v>1045.8699999999999</v>
      </c>
      <c r="G1004" t="s">
        <v>2626</v>
      </c>
      <c r="H1004" t="s">
        <v>2626</v>
      </c>
      <c r="I1004">
        <v>1</v>
      </c>
      <c r="J1004" t="s">
        <v>2629</v>
      </c>
    </row>
    <row r="1005" spans="1:10" x14ac:dyDescent="0.3">
      <c r="A1005" t="s">
        <v>1620</v>
      </c>
      <c r="B1005">
        <v>34814</v>
      </c>
      <c r="C1005">
        <v>29315</v>
      </c>
      <c r="D1005">
        <v>32697</v>
      </c>
      <c r="E1005">
        <v>1.06</v>
      </c>
      <c r="F1005">
        <v>4027.83</v>
      </c>
      <c r="G1005" t="s">
        <v>2626</v>
      </c>
      <c r="H1005" t="s">
        <v>2626</v>
      </c>
      <c r="I1005">
        <v>1</v>
      </c>
      <c r="J1005" t="s">
        <v>2628</v>
      </c>
    </row>
    <row r="1006" spans="1:10" x14ac:dyDescent="0.3">
      <c r="A1006" t="s">
        <v>1621</v>
      </c>
      <c r="B1006">
        <v>43837</v>
      </c>
      <c r="C1006">
        <v>18130</v>
      </c>
      <c r="D1006">
        <v>42569</v>
      </c>
      <c r="E1006">
        <v>26.88</v>
      </c>
      <c r="F1006">
        <v>3935.69</v>
      </c>
      <c r="G1006" t="s">
        <v>2626</v>
      </c>
      <c r="H1006" t="s">
        <v>2626</v>
      </c>
      <c r="I1006">
        <v>0</v>
      </c>
      <c r="J1006" t="s">
        <v>2628</v>
      </c>
    </row>
    <row r="1007" spans="1:10" x14ac:dyDescent="0.3">
      <c r="A1007" t="s">
        <v>1622</v>
      </c>
      <c r="B1007">
        <v>19781</v>
      </c>
      <c r="C1007">
        <v>31243</v>
      </c>
      <c r="D1007">
        <v>18734</v>
      </c>
      <c r="E1007">
        <v>21.61</v>
      </c>
      <c r="F1007">
        <v>3603.52</v>
      </c>
      <c r="G1007" t="s">
        <v>2626</v>
      </c>
      <c r="H1007" t="s">
        <v>2627</v>
      </c>
      <c r="I1007">
        <v>0</v>
      </c>
      <c r="J1007" t="s">
        <v>2628</v>
      </c>
    </row>
    <row r="1008" spans="1:10" x14ac:dyDescent="0.3">
      <c r="A1008" t="s">
        <v>1623</v>
      </c>
      <c r="B1008">
        <v>20157</v>
      </c>
      <c r="C1008">
        <v>14348</v>
      </c>
      <c r="D1008">
        <v>19113</v>
      </c>
      <c r="E1008">
        <v>6.52</v>
      </c>
      <c r="F1008">
        <v>256.13</v>
      </c>
      <c r="G1008" t="s">
        <v>2626</v>
      </c>
      <c r="H1008" t="s">
        <v>2626</v>
      </c>
      <c r="I1008">
        <v>2</v>
      </c>
      <c r="J1008" t="s">
        <v>2628</v>
      </c>
    </row>
    <row r="1009" spans="1:10" x14ac:dyDescent="0.3">
      <c r="A1009" t="s">
        <v>1624</v>
      </c>
      <c r="B1009">
        <v>25727</v>
      </c>
      <c r="C1009">
        <v>49778</v>
      </c>
      <c r="D1009">
        <v>25372</v>
      </c>
      <c r="E1009">
        <v>49.74</v>
      </c>
      <c r="F1009">
        <v>1248.96</v>
      </c>
      <c r="G1009" t="s">
        <v>2626</v>
      </c>
      <c r="H1009" t="s">
        <v>2626</v>
      </c>
      <c r="I1009">
        <v>1</v>
      </c>
      <c r="J1009" t="s">
        <v>2630</v>
      </c>
    </row>
    <row r="1010" spans="1:10" x14ac:dyDescent="0.3">
      <c r="A1010" t="s">
        <v>1625</v>
      </c>
      <c r="B1010">
        <v>27401</v>
      </c>
      <c r="C1010">
        <v>47789</v>
      </c>
      <c r="D1010">
        <v>26623</v>
      </c>
      <c r="E1010">
        <v>0.66</v>
      </c>
      <c r="F1010">
        <v>4962.78</v>
      </c>
      <c r="G1010" t="s">
        <v>2626</v>
      </c>
      <c r="H1010" t="s">
        <v>2626</v>
      </c>
      <c r="I1010">
        <v>1</v>
      </c>
      <c r="J1010" t="s">
        <v>2628</v>
      </c>
    </row>
    <row r="1011" spans="1:10" x14ac:dyDescent="0.3">
      <c r="A1011" t="s">
        <v>1626</v>
      </c>
      <c r="B1011">
        <v>39088</v>
      </c>
      <c r="C1011">
        <v>25451</v>
      </c>
      <c r="D1011">
        <v>37357</v>
      </c>
      <c r="E1011">
        <v>46.52</v>
      </c>
      <c r="F1011">
        <v>2093.9299999999998</v>
      </c>
      <c r="G1011" t="s">
        <v>2626</v>
      </c>
      <c r="H1011" t="s">
        <v>2626</v>
      </c>
      <c r="I1011">
        <v>2</v>
      </c>
      <c r="J1011" t="s">
        <v>2629</v>
      </c>
    </row>
    <row r="1012" spans="1:10" x14ac:dyDescent="0.3">
      <c r="A1012" t="s">
        <v>1627</v>
      </c>
      <c r="B1012">
        <v>19689</v>
      </c>
      <c r="C1012">
        <v>15355</v>
      </c>
      <c r="D1012">
        <v>18341</v>
      </c>
      <c r="E1012">
        <v>13.98</v>
      </c>
      <c r="F1012">
        <v>4120.01</v>
      </c>
      <c r="G1012" t="s">
        <v>2626</v>
      </c>
      <c r="H1012" t="s">
        <v>2626</v>
      </c>
      <c r="I1012">
        <v>1</v>
      </c>
      <c r="J1012" t="s">
        <v>2628</v>
      </c>
    </row>
    <row r="1013" spans="1:10" x14ac:dyDescent="0.3">
      <c r="A1013" t="s">
        <v>1628</v>
      </c>
      <c r="B1013">
        <v>27729</v>
      </c>
      <c r="C1013">
        <v>36569</v>
      </c>
      <c r="D1013">
        <v>27134</v>
      </c>
      <c r="E1013">
        <v>0.21</v>
      </c>
      <c r="F1013">
        <v>2522.83</v>
      </c>
      <c r="G1013" t="s">
        <v>2627</v>
      </c>
      <c r="H1013" t="s">
        <v>2626</v>
      </c>
      <c r="I1013">
        <v>1</v>
      </c>
      <c r="J1013" t="s">
        <v>2628</v>
      </c>
    </row>
    <row r="1014" spans="1:10" x14ac:dyDescent="0.3">
      <c r="A1014" t="s">
        <v>1629</v>
      </c>
      <c r="B1014">
        <v>22758</v>
      </c>
      <c r="C1014">
        <v>6659</v>
      </c>
      <c r="D1014">
        <v>21484</v>
      </c>
      <c r="E1014">
        <v>27.93</v>
      </c>
      <c r="F1014">
        <v>1544.37</v>
      </c>
      <c r="G1014" t="s">
        <v>2626</v>
      </c>
      <c r="H1014" t="s">
        <v>2626</v>
      </c>
      <c r="I1014">
        <v>2</v>
      </c>
      <c r="J1014" t="s">
        <v>2628</v>
      </c>
    </row>
    <row r="1015" spans="1:10" x14ac:dyDescent="0.3">
      <c r="A1015" t="s">
        <v>1630</v>
      </c>
      <c r="B1015">
        <v>32550</v>
      </c>
      <c r="C1015">
        <v>47338</v>
      </c>
      <c r="D1015">
        <v>32687</v>
      </c>
      <c r="E1015">
        <v>38.729999999999997</v>
      </c>
      <c r="F1015">
        <v>2690.94</v>
      </c>
      <c r="G1015" t="s">
        <v>2626</v>
      </c>
      <c r="H1015" t="s">
        <v>2626</v>
      </c>
      <c r="I1015">
        <v>0</v>
      </c>
      <c r="J1015" t="s">
        <v>2630</v>
      </c>
    </row>
    <row r="1016" spans="1:10" x14ac:dyDescent="0.3">
      <c r="A1016" t="s">
        <v>1631</v>
      </c>
      <c r="B1016">
        <v>7842</v>
      </c>
      <c r="C1016">
        <v>36761</v>
      </c>
      <c r="D1016">
        <v>6685</v>
      </c>
      <c r="E1016">
        <v>27.28</v>
      </c>
      <c r="F1016">
        <v>716.9</v>
      </c>
      <c r="G1016" t="s">
        <v>2626</v>
      </c>
      <c r="H1016" t="s">
        <v>2626</v>
      </c>
      <c r="I1016">
        <v>2</v>
      </c>
      <c r="J1016" t="s">
        <v>2628</v>
      </c>
    </row>
    <row r="1017" spans="1:10" x14ac:dyDescent="0.3">
      <c r="A1017" t="s">
        <v>1632</v>
      </c>
      <c r="B1017">
        <v>32201</v>
      </c>
      <c r="C1017">
        <v>4959</v>
      </c>
      <c r="D1017">
        <v>30098</v>
      </c>
      <c r="E1017">
        <v>32.08</v>
      </c>
      <c r="F1017">
        <v>2329.12</v>
      </c>
      <c r="G1017" t="s">
        <v>2626</v>
      </c>
      <c r="H1017" t="s">
        <v>2626</v>
      </c>
      <c r="I1017">
        <v>0</v>
      </c>
      <c r="J1017" t="s">
        <v>2629</v>
      </c>
    </row>
    <row r="1018" spans="1:10" x14ac:dyDescent="0.3">
      <c r="A1018" t="s">
        <v>1633</v>
      </c>
      <c r="B1018">
        <v>19504</v>
      </c>
      <c r="C1018">
        <v>24329</v>
      </c>
      <c r="D1018">
        <v>19080</v>
      </c>
      <c r="E1018">
        <v>42.24</v>
      </c>
      <c r="F1018">
        <v>2858.28</v>
      </c>
      <c r="G1018" t="s">
        <v>2626</v>
      </c>
      <c r="H1018" t="s">
        <v>2626</v>
      </c>
      <c r="I1018">
        <v>2</v>
      </c>
      <c r="J1018" t="s">
        <v>2628</v>
      </c>
    </row>
    <row r="1019" spans="1:10" x14ac:dyDescent="0.3">
      <c r="A1019" t="s">
        <v>1634</v>
      </c>
      <c r="B1019">
        <v>36153</v>
      </c>
      <c r="C1019">
        <v>25203</v>
      </c>
      <c r="D1019">
        <v>34630</v>
      </c>
      <c r="E1019">
        <v>24.09</v>
      </c>
      <c r="F1019">
        <v>515.69000000000005</v>
      </c>
      <c r="G1019" t="s">
        <v>2626</v>
      </c>
      <c r="H1019" t="s">
        <v>2626</v>
      </c>
      <c r="I1019">
        <v>2</v>
      </c>
      <c r="J1019" t="s">
        <v>2628</v>
      </c>
    </row>
    <row r="1020" spans="1:10" x14ac:dyDescent="0.3">
      <c r="A1020" t="s">
        <v>1635</v>
      </c>
      <c r="B1020">
        <v>49670</v>
      </c>
      <c r="C1020">
        <v>26388</v>
      </c>
      <c r="D1020">
        <v>47531</v>
      </c>
      <c r="E1020">
        <v>41.54</v>
      </c>
      <c r="F1020">
        <v>4876.3</v>
      </c>
      <c r="G1020" t="s">
        <v>2626</v>
      </c>
      <c r="H1020" t="s">
        <v>2626</v>
      </c>
      <c r="I1020">
        <v>1</v>
      </c>
      <c r="J1020" t="s">
        <v>2628</v>
      </c>
    </row>
    <row r="1021" spans="1:10" x14ac:dyDescent="0.3">
      <c r="A1021" t="s">
        <v>1636</v>
      </c>
      <c r="B1021">
        <v>40502</v>
      </c>
      <c r="C1021">
        <v>44135</v>
      </c>
      <c r="D1021">
        <v>40161</v>
      </c>
      <c r="E1021">
        <v>14.79</v>
      </c>
      <c r="F1021">
        <v>108.08</v>
      </c>
      <c r="G1021" t="s">
        <v>2627</v>
      </c>
      <c r="H1021" t="s">
        <v>2626</v>
      </c>
      <c r="I1021">
        <v>1</v>
      </c>
      <c r="J1021" t="s">
        <v>2628</v>
      </c>
    </row>
    <row r="1022" spans="1:10" x14ac:dyDescent="0.3">
      <c r="A1022" t="s">
        <v>1637</v>
      </c>
      <c r="B1022">
        <v>19932</v>
      </c>
      <c r="C1022">
        <v>13001</v>
      </c>
      <c r="D1022">
        <v>19188</v>
      </c>
      <c r="E1022">
        <v>28.13</v>
      </c>
      <c r="F1022">
        <v>399.26</v>
      </c>
      <c r="G1022" t="s">
        <v>2626</v>
      </c>
      <c r="H1022" t="s">
        <v>2626</v>
      </c>
      <c r="I1022">
        <v>1</v>
      </c>
      <c r="J1022" t="s">
        <v>2628</v>
      </c>
    </row>
    <row r="1023" spans="1:10" x14ac:dyDescent="0.3">
      <c r="A1023" t="s">
        <v>1638</v>
      </c>
      <c r="B1023">
        <v>34426</v>
      </c>
      <c r="C1023">
        <v>49281</v>
      </c>
      <c r="D1023">
        <v>32559</v>
      </c>
      <c r="E1023">
        <v>12.64</v>
      </c>
      <c r="F1023">
        <v>2489.38</v>
      </c>
      <c r="G1023" t="s">
        <v>2626</v>
      </c>
      <c r="H1023" t="s">
        <v>2626</v>
      </c>
      <c r="I1023">
        <v>2</v>
      </c>
      <c r="J1023" t="s">
        <v>2628</v>
      </c>
    </row>
    <row r="1024" spans="1:10" x14ac:dyDescent="0.3">
      <c r="A1024" t="s">
        <v>1639</v>
      </c>
      <c r="B1024">
        <v>41674</v>
      </c>
      <c r="C1024">
        <v>41808</v>
      </c>
      <c r="D1024">
        <v>40979</v>
      </c>
      <c r="E1024">
        <v>8.7799999999999994</v>
      </c>
      <c r="F1024">
        <v>1984.74</v>
      </c>
      <c r="G1024" t="s">
        <v>2626</v>
      </c>
      <c r="H1024" t="s">
        <v>2626</v>
      </c>
      <c r="I1024">
        <v>1</v>
      </c>
      <c r="J1024" t="s">
        <v>2628</v>
      </c>
    </row>
    <row r="1025" spans="1:10" x14ac:dyDescent="0.3">
      <c r="A1025" t="s">
        <v>1640</v>
      </c>
      <c r="B1025">
        <v>25018</v>
      </c>
      <c r="C1025">
        <v>6401</v>
      </c>
      <c r="D1025">
        <v>22716</v>
      </c>
      <c r="E1025">
        <v>37.39</v>
      </c>
      <c r="F1025">
        <v>443.03</v>
      </c>
      <c r="G1025" t="s">
        <v>2626</v>
      </c>
      <c r="H1025" t="s">
        <v>2626</v>
      </c>
      <c r="I1025">
        <v>0</v>
      </c>
      <c r="J1025" t="s">
        <v>2629</v>
      </c>
    </row>
    <row r="1026" spans="1:10" x14ac:dyDescent="0.3">
      <c r="A1026" t="s">
        <v>1641</v>
      </c>
      <c r="B1026">
        <v>43582</v>
      </c>
      <c r="C1026">
        <v>14707</v>
      </c>
      <c r="D1026">
        <v>43899</v>
      </c>
      <c r="E1026">
        <v>48.3</v>
      </c>
      <c r="F1026">
        <v>965.41</v>
      </c>
      <c r="G1026" t="s">
        <v>2626</v>
      </c>
      <c r="H1026" t="s">
        <v>2626</v>
      </c>
      <c r="I1026">
        <v>0</v>
      </c>
      <c r="J1026" t="s">
        <v>2628</v>
      </c>
    </row>
    <row r="1027" spans="1:10" x14ac:dyDescent="0.3">
      <c r="A1027" t="s">
        <v>1642</v>
      </c>
      <c r="B1027">
        <v>36920</v>
      </c>
      <c r="C1027">
        <v>46023</v>
      </c>
      <c r="D1027">
        <v>36369</v>
      </c>
      <c r="E1027">
        <v>22.26</v>
      </c>
      <c r="F1027">
        <v>381.25</v>
      </c>
      <c r="G1027" t="s">
        <v>2626</v>
      </c>
      <c r="H1027" t="s">
        <v>2626</v>
      </c>
      <c r="I1027">
        <v>0</v>
      </c>
      <c r="J1027" t="s">
        <v>2628</v>
      </c>
    </row>
    <row r="1028" spans="1:10" x14ac:dyDescent="0.3">
      <c r="A1028" t="s">
        <v>1643</v>
      </c>
      <c r="B1028">
        <v>28447</v>
      </c>
      <c r="C1028">
        <v>21291</v>
      </c>
      <c r="D1028">
        <v>28509</v>
      </c>
      <c r="E1028">
        <v>21.23</v>
      </c>
      <c r="F1028">
        <v>695.71</v>
      </c>
      <c r="G1028" t="s">
        <v>2626</v>
      </c>
      <c r="H1028" t="s">
        <v>2626</v>
      </c>
      <c r="I1028">
        <v>2</v>
      </c>
      <c r="J1028" t="s">
        <v>2628</v>
      </c>
    </row>
    <row r="1029" spans="1:10" x14ac:dyDescent="0.3">
      <c r="A1029" t="s">
        <v>1644</v>
      </c>
      <c r="B1029">
        <v>4406</v>
      </c>
      <c r="C1029">
        <v>28559</v>
      </c>
      <c r="D1029">
        <v>2699</v>
      </c>
      <c r="E1029">
        <v>17.03</v>
      </c>
      <c r="F1029">
        <v>4217.45</v>
      </c>
      <c r="G1029" t="s">
        <v>2626</v>
      </c>
      <c r="H1029" t="s">
        <v>2626</v>
      </c>
      <c r="I1029">
        <v>0</v>
      </c>
      <c r="J1029" t="s">
        <v>2629</v>
      </c>
    </row>
    <row r="1030" spans="1:10" x14ac:dyDescent="0.3">
      <c r="A1030" t="s">
        <v>1645</v>
      </c>
      <c r="B1030">
        <v>21441</v>
      </c>
      <c r="C1030">
        <v>5979</v>
      </c>
      <c r="D1030">
        <v>20352</v>
      </c>
      <c r="E1030">
        <v>7.38</v>
      </c>
      <c r="F1030">
        <v>3545.53</v>
      </c>
      <c r="G1030" t="s">
        <v>2626</v>
      </c>
      <c r="H1030" t="s">
        <v>2626</v>
      </c>
      <c r="I1030">
        <v>2</v>
      </c>
      <c r="J1030" t="s">
        <v>2628</v>
      </c>
    </row>
    <row r="1031" spans="1:10" x14ac:dyDescent="0.3">
      <c r="A1031" t="s">
        <v>1646</v>
      </c>
      <c r="B1031">
        <v>29379</v>
      </c>
      <c r="C1031">
        <v>41264</v>
      </c>
      <c r="D1031">
        <v>27626</v>
      </c>
      <c r="E1031">
        <v>20.88</v>
      </c>
      <c r="F1031">
        <v>4992.66</v>
      </c>
      <c r="G1031" t="s">
        <v>2626</v>
      </c>
      <c r="H1031" t="s">
        <v>2626</v>
      </c>
      <c r="I1031">
        <v>2</v>
      </c>
      <c r="J1031" t="s">
        <v>2630</v>
      </c>
    </row>
    <row r="1032" spans="1:10" x14ac:dyDescent="0.3">
      <c r="A1032" t="s">
        <v>1647</v>
      </c>
      <c r="B1032">
        <v>43920</v>
      </c>
      <c r="C1032">
        <v>49600</v>
      </c>
      <c r="D1032">
        <v>42938</v>
      </c>
      <c r="E1032">
        <v>46.09</v>
      </c>
      <c r="F1032">
        <v>3995.78</v>
      </c>
      <c r="G1032" t="s">
        <v>2626</v>
      </c>
      <c r="H1032" t="s">
        <v>2626</v>
      </c>
      <c r="I1032">
        <v>0</v>
      </c>
      <c r="J1032" t="s">
        <v>2628</v>
      </c>
    </row>
    <row r="1033" spans="1:10" x14ac:dyDescent="0.3">
      <c r="A1033" t="s">
        <v>1648</v>
      </c>
      <c r="B1033">
        <v>16707</v>
      </c>
      <c r="C1033">
        <v>8417</v>
      </c>
      <c r="D1033">
        <v>15658</v>
      </c>
      <c r="E1033">
        <v>8.8699999999999992</v>
      </c>
      <c r="F1033">
        <v>2512.33</v>
      </c>
      <c r="G1033" t="s">
        <v>2626</v>
      </c>
      <c r="H1033" t="s">
        <v>2626</v>
      </c>
      <c r="I1033">
        <v>1</v>
      </c>
      <c r="J1033" t="s">
        <v>2628</v>
      </c>
    </row>
    <row r="1034" spans="1:10" x14ac:dyDescent="0.3">
      <c r="A1034" t="s">
        <v>1649</v>
      </c>
      <c r="B1034">
        <v>39931</v>
      </c>
      <c r="C1034">
        <v>16322</v>
      </c>
      <c r="D1034">
        <v>38530</v>
      </c>
      <c r="E1034">
        <v>11.08</v>
      </c>
      <c r="F1034">
        <v>1054.73</v>
      </c>
      <c r="G1034" t="s">
        <v>2626</v>
      </c>
      <c r="H1034" t="s">
        <v>2626</v>
      </c>
      <c r="I1034">
        <v>2</v>
      </c>
      <c r="J1034" t="s">
        <v>2628</v>
      </c>
    </row>
    <row r="1035" spans="1:10" x14ac:dyDescent="0.3">
      <c r="A1035" t="s">
        <v>1650</v>
      </c>
      <c r="B1035">
        <v>41349</v>
      </c>
      <c r="C1035">
        <v>34858</v>
      </c>
      <c r="D1035">
        <v>39849</v>
      </c>
      <c r="E1035">
        <v>46.71</v>
      </c>
      <c r="F1035">
        <v>273.54000000000002</v>
      </c>
      <c r="G1035" t="s">
        <v>2627</v>
      </c>
      <c r="H1035" t="s">
        <v>2626</v>
      </c>
      <c r="I1035">
        <v>2</v>
      </c>
      <c r="J1035" t="s">
        <v>2628</v>
      </c>
    </row>
    <row r="1036" spans="1:10" x14ac:dyDescent="0.3">
      <c r="A1036" t="s">
        <v>1651</v>
      </c>
      <c r="B1036">
        <v>47467</v>
      </c>
      <c r="C1036">
        <v>9526</v>
      </c>
      <c r="D1036">
        <v>46157</v>
      </c>
      <c r="E1036">
        <v>16.57</v>
      </c>
      <c r="F1036">
        <v>3769.46</v>
      </c>
      <c r="G1036" t="s">
        <v>2626</v>
      </c>
      <c r="H1036" t="s">
        <v>2627</v>
      </c>
      <c r="I1036">
        <v>2</v>
      </c>
      <c r="J1036" t="s">
        <v>2628</v>
      </c>
    </row>
    <row r="1037" spans="1:10" x14ac:dyDescent="0.3">
      <c r="A1037" t="s">
        <v>1652</v>
      </c>
      <c r="B1037">
        <v>34855</v>
      </c>
      <c r="C1037">
        <v>14382</v>
      </c>
      <c r="D1037">
        <v>34481</v>
      </c>
      <c r="E1037">
        <v>45.94</v>
      </c>
      <c r="F1037">
        <v>1156.31</v>
      </c>
      <c r="G1037" t="s">
        <v>2627</v>
      </c>
      <c r="H1037" t="s">
        <v>2626</v>
      </c>
      <c r="I1037">
        <v>2</v>
      </c>
      <c r="J1037" t="s">
        <v>2628</v>
      </c>
    </row>
    <row r="1038" spans="1:10" x14ac:dyDescent="0.3">
      <c r="A1038" t="s">
        <v>1653</v>
      </c>
      <c r="B1038">
        <v>5066</v>
      </c>
      <c r="C1038">
        <v>29684</v>
      </c>
      <c r="D1038">
        <v>4527</v>
      </c>
      <c r="E1038">
        <v>1.58</v>
      </c>
      <c r="F1038">
        <v>2473.83</v>
      </c>
      <c r="G1038" t="s">
        <v>2626</v>
      </c>
      <c r="H1038" t="s">
        <v>2626</v>
      </c>
      <c r="I1038">
        <v>0</v>
      </c>
      <c r="J1038" t="s">
        <v>2628</v>
      </c>
    </row>
    <row r="1039" spans="1:10" x14ac:dyDescent="0.3">
      <c r="A1039" t="s">
        <v>1654</v>
      </c>
      <c r="B1039">
        <v>42575</v>
      </c>
      <c r="C1039">
        <v>6327</v>
      </c>
      <c r="D1039">
        <v>41964</v>
      </c>
      <c r="E1039">
        <v>47.26</v>
      </c>
      <c r="F1039">
        <v>240.95</v>
      </c>
      <c r="G1039" t="s">
        <v>2626</v>
      </c>
      <c r="H1039" t="s">
        <v>2626</v>
      </c>
      <c r="I1039">
        <v>1</v>
      </c>
      <c r="J1039" t="s">
        <v>2630</v>
      </c>
    </row>
    <row r="1040" spans="1:10" x14ac:dyDescent="0.3">
      <c r="A1040" t="s">
        <v>1655</v>
      </c>
      <c r="B1040">
        <v>38987</v>
      </c>
      <c r="C1040">
        <v>36619</v>
      </c>
      <c r="D1040">
        <v>37665</v>
      </c>
      <c r="E1040">
        <v>38.47</v>
      </c>
      <c r="F1040">
        <v>3043.91</v>
      </c>
      <c r="G1040" t="s">
        <v>2626</v>
      </c>
      <c r="H1040" t="s">
        <v>2626</v>
      </c>
      <c r="I1040">
        <v>0</v>
      </c>
      <c r="J1040" t="s">
        <v>2628</v>
      </c>
    </row>
    <row r="1041" spans="1:10" x14ac:dyDescent="0.3">
      <c r="A1041" t="s">
        <v>1656</v>
      </c>
      <c r="B1041">
        <v>20922</v>
      </c>
      <c r="C1041">
        <v>18566</v>
      </c>
      <c r="D1041">
        <v>19481</v>
      </c>
      <c r="E1041">
        <v>1.42</v>
      </c>
      <c r="F1041">
        <v>488.81</v>
      </c>
      <c r="G1041" t="s">
        <v>2627</v>
      </c>
      <c r="H1041" t="s">
        <v>2626</v>
      </c>
      <c r="I1041">
        <v>1</v>
      </c>
      <c r="J1041" t="s">
        <v>2628</v>
      </c>
    </row>
    <row r="1042" spans="1:10" x14ac:dyDescent="0.3">
      <c r="A1042" t="s">
        <v>1657</v>
      </c>
      <c r="B1042">
        <v>35754</v>
      </c>
      <c r="C1042">
        <v>28193</v>
      </c>
      <c r="D1042">
        <v>33791</v>
      </c>
      <c r="E1042">
        <v>33.47</v>
      </c>
      <c r="F1042">
        <v>3842.38</v>
      </c>
      <c r="G1042" t="s">
        <v>2626</v>
      </c>
      <c r="H1042" t="s">
        <v>2626</v>
      </c>
      <c r="I1042">
        <v>2</v>
      </c>
      <c r="J1042" t="s">
        <v>2628</v>
      </c>
    </row>
    <row r="1043" spans="1:10" x14ac:dyDescent="0.3">
      <c r="A1043" t="s">
        <v>1658</v>
      </c>
      <c r="B1043">
        <v>15428</v>
      </c>
      <c r="C1043">
        <v>43924</v>
      </c>
      <c r="D1043">
        <v>13322</v>
      </c>
      <c r="E1043">
        <v>44.75</v>
      </c>
      <c r="F1043">
        <v>3751.07</v>
      </c>
      <c r="G1043" t="s">
        <v>2626</v>
      </c>
      <c r="H1043" t="s">
        <v>2626</v>
      </c>
      <c r="I1043">
        <v>2</v>
      </c>
      <c r="J1043" t="s">
        <v>2629</v>
      </c>
    </row>
    <row r="1044" spans="1:10" x14ac:dyDescent="0.3">
      <c r="A1044" t="s">
        <v>1659</v>
      </c>
      <c r="B1044">
        <v>35305</v>
      </c>
      <c r="C1044">
        <v>40768</v>
      </c>
      <c r="D1044">
        <v>34783</v>
      </c>
      <c r="E1044">
        <v>24.18</v>
      </c>
      <c r="F1044">
        <v>4697.05</v>
      </c>
      <c r="G1044" t="s">
        <v>2626</v>
      </c>
      <c r="H1044" t="s">
        <v>2626</v>
      </c>
      <c r="I1044">
        <v>0</v>
      </c>
      <c r="J1044" t="s">
        <v>2630</v>
      </c>
    </row>
    <row r="1045" spans="1:10" x14ac:dyDescent="0.3">
      <c r="A1045" t="s">
        <v>1660</v>
      </c>
      <c r="B1045">
        <v>15225</v>
      </c>
      <c r="C1045">
        <v>44027</v>
      </c>
      <c r="D1045">
        <v>15256</v>
      </c>
      <c r="E1045">
        <v>48.4</v>
      </c>
      <c r="F1045">
        <v>1236.02</v>
      </c>
      <c r="G1045" t="s">
        <v>2626</v>
      </c>
      <c r="H1045" t="s">
        <v>2626</v>
      </c>
      <c r="I1045">
        <v>0</v>
      </c>
      <c r="J1045" t="s">
        <v>2628</v>
      </c>
    </row>
    <row r="1046" spans="1:10" x14ac:dyDescent="0.3">
      <c r="A1046" t="s">
        <v>1661</v>
      </c>
      <c r="B1046">
        <v>42005</v>
      </c>
      <c r="C1046">
        <v>13304</v>
      </c>
      <c r="D1046">
        <v>41977</v>
      </c>
      <c r="E1046">
        <v>25.73</v>
      </c>
      <c r="F1046">
        <v>4725.54</v>
      </c>
      <c r="G1046" t="s">
        <v>2626</v>
      </c>
      <c r="H1046" t="s">
        <v>2626</v>
      </c>
      <c r="I1046">
        <v>2</v>
      </c>
      <c r="J1046" t="s">
        <v>2630</v>
      </c>
    </row>
    <row r="1047" spans="1:10" x14ac:dyDescent="0.3">
      <c r="A1047" t="s">
        <v>1662</v>
      </c>
      <c r="B1047">
        <v>12073</v>
      </c>
      <c r="C1047">
        <v>39509</v>
      </c>
      <c r="D1047">
        <v>11530</v>
      </c>
      <c r="E1047">
        <v>34.450000000000003</v>
      </c>
      <c r="F1047">
        <v>2192.8200000000002</v>
      </c>
      <c r="G1047" t="s">
        <v>2626</v>
      </c>
      <c r="H1047" t="s">
        <v>2626</v>
      </c>
      <c r="I1047">
        <v>0</v>
      </c>
      <c r="J1047" t="s">
        <v>2629</v>
      </c>
    </row>
    <row r="1048" spans="1:10" x14ac:dyDescent="0.3">
      <c r="A1048" t="s">
        <v>1663</v>
      </c>
      <c r="B1048">
        <v>21034</v>
      </c>
      <c r="C1048">
        <v>33630</v>
      </c>
      <c r="D1048">
        <v>20656</v>
      </c>
      <c r="E1048">
        <v>29.1</v>
      </c>
      <c r="F1048">
        <v>2461.39</v>
      </c>
      <c r="G1048" t="s">
        <v>2626</v>
      </c>
      <c r="H1048" t="s">
        <v>2626</v>
      </c>
      <c r="I1048">
        <v>1</v>
      </c>
      <c r="J1048" t="s">
        <v>2628</v>
      </c>
    </row>
    <row r="1049" spans="1:10" x14ac:dyDescent="0.3">
      <c r="A1049" t="s">
        <v>1664</v>
      </c>
      <c r="B1049">
        <v>31821</v>
      </c>
      <c r="C1049">
        <v>46420</v>
      </c>
      <c r="D1049">
        <v>29917</v>
      </c>
      <c r="E1049">
        <v>46.75</v>
      </c>
      <c r="F1049">
        <v>1307.92</v>
      </c>
      <c r="G1049" t="s">
        <v>2626</v>
      </c>
      <c r="H1049" t="s">
        <v>2626</v>
      </c>
      <c r="I1049">
        <v>0</v>
      </c>
      <c r="J1049" t="s">
        <v>2628</v>
      </c>
    </row>
    <row r="1050" spans="1:10" x14ac:dyDescent="0.3">
      <c r="A1050" t="s">
        <v>1665</v>
      </c>
      <c r="B1050">
        <v>21689</v>
      </c>
      <c r="C1050">
        <v>39036</v>
      </c>
      <c r="D1050">
        <v>19896</v>
      </c>
      <c r="E1050">
        <v>47.47</v>
      </c>
      <c r="F1050">
        <v>1538.85</v>
      </c>
      <c r="G1050" t="s">
        <v>2626</v>
      </c>
      <c r="H1050" t="s">
        <v>2626</v>
      </c>
      <c r="I1050">
        <v>2</v>
      </c>
      <c r="J1050" t="s">
        <v>2628</v>
      </c>
    </row>
    <row r="1051" spans="1:10" x14ac:dyDescent="0.3">
      <c r="A1051" t="s">
        <v>1666</v>
      </c>
      <c r="B1051">
        <v>14389</v>
      </c>
      <c r="C1051">
        <v>20471</v>
      </c>
      <c r="D1051">
        <v>13567</v>
      </c>
      <c r="E1051">
        <v>2.63</v>
      </c>
      <c r="F1051">
        <v>776.94</v>
      </c>
      <c r="G1051" t="s">
        <v>2626</v>
      </c>
      <c r="H1051" t="s">
        <v>2626</v>
      </c>
      <c r="I1051">
        <v>1</v>
      </c>
      <c r="J1051" t="s">
        <v>2628</v>
      </c>
    </row>
    <row r="1052" spans="1:10" x14ac:dyDescent="0.3">
      <c r="A1052" t="s">
        <v>1667</v>
      </c>
      <c r="B1052">
        <v>45338</v>
      </c>
      <c r="C1052">
        <v>49066</v>
      </c>
      <c r="D1052">
        <v>45413</v>
      </c>
      <c r="E1052">
        <v>13.28</v>
      </c>
      <c r="F1052">
        <v>4623.41</v>
      </c>
      <c r="G1052" t="s">
        <v>2626</v>
      </c>
      <c r="H1052" t="s">
        <v>2626</v>
      </c>
      <c r="I1052">
        <v>2</v>
      </c>
      <c r="J1052" t="s">
        <v>2630</v>
      </c>
    </row>
    <row r="1053" spans="1:10" x14ac:dyDescent="0.3">
      <c r="A1053" t="s">
        <v>1668</v>
      </c>
      <c r="B1053">
        <v>7790</v>
      </c>
      <c r="C1053">
        <v>15967</v>
      </c>
      <c r="D1053">
        <v>6829</v>
      </c>
      <c r="E1053">
        <v>27.57</v>
      </c>
      <c r="F1053">
        <v>4616.03</v>
      </c>
      <c r="G1053" t="s">
        <v>2627</v>
      </c>
      <c r="H1053" t="s">
        <v>2626</v>
      </c>
      <c r="I1053">
        <v>2</v>
      </c>
      <c r="J1053" t="s">
        <v>2628</v>
      </c>
    </row>
    <row r="1054" spans="1:10" x14ac:dyDescent="0.3">
      <c r="A1054" t="s">
        <v>1669</v>
      </c>
      <c r="B1054">
        <v>19888</v>
      </c>
      <c r="C1054">
        <v>41542</v>
      </c>
      <c r="D1054">
        <v>20130</v>
      </c>
      <c r="E1054">
        <v>43.23</v>
      </c>
      <c r="F1054">
        <v>3705.24</v>
      </c>
      <c r="G1054" t="s">
        <v>2626</v>
      </c>
      <c r="H1054" t="s">
        <v>2626</v>
      </c>
      <c r="I1054">
        <v>0</v>
      </c>
      <c r="J1054" t="s">
        <v>2628</v>
      </c>
    </row>
    <row r="1055" spans="1:10" x14ac:dyDescent="0.3">
      <c r="A1055" t="s">
        <v>1670</v>
      </c>
      <c r="B1055">
        <v>7131</v>
      </c>
      <c r="C1055">
        <v>38109</v>
      </c>
      <c r="D1055">
        <v>6797</v>
      </c>
      <c r="E1055">
        <v>3.82</v>
      </c>
      <c r="F1055">
        <v>2494.64</v>
      </c>
      <c r="G1055" t="s">
        <v>2627</v>
      </c>
      <c r="H1055" t="s">
        <v>2626</v>
      </c>
      <c r="I1055">
        <v>0</v>
      </c>
      <c r="J1055" t="s">
        <v>2628</v>
      </c>
    </row>
    <row r="1056" spans="1:10" x14ac:dyDescent="0.3">
      <c r="A1056" t="s">
        <v>1671</v>
      </c>
      <c r="B1056">
        <v>15389</v>
      </c>
      <c r="C1056">
        <v>32093</v>
      </c>
      <c r="D1056">
        <v>13428</v>
      </c>
      <c r="E1056">
        <v>32.46</v>
      </c>
      <c r="F1056">
        <v>4464.46</v>
      </c>
      <c r="G1056" t="s">
        <v>2626</v>
      </c>
      <c r="H1056" t="s">
        <v>2626</v>
      </c>
      <c r="I1056">
        <v>2</v>
      </c>
      <c r="J1056" t="s">
        <v>2628</v>
      </c>
    </row>
    <row r="1057" spans="1:10" x14ac:dyDescent="0.3">
      <c r="A1057" t="s">
        <v>1672</v>
      </c>
      <c r="B1057">
        <v>21519</v>
      </c>
      <c r="C1057">
        <v>6541</v>
      </c>
      <c r="D1057">
        <v>20836</v>
      </c>
      <c r="E1057">
        <v>31.44</v>
      </c>
      <c r="F1057">
        <v>1933.23</v>
      </c>
      <c r="G1057" t="s">
        <v>2626</v>
      </c>
      <c r="H1057" t="s">
        <v>2626</v>
      </c>
      <c r="I1057">
        <v>2</v>
      </c>
      <c r="J1057" t="s">
        <v>2628</v>
      </c>
    </row>
    <row r="1058" spans="1:10" x14ac:dyDescent="0.3">
      <c r="A1058" t="s">
        <v>1673</v>
      </c>
      <c r="B1058">
        <v>28217</v>
      </c>
      <c r="C1058">
        <v>44654</v>
      </c>
      <c r="D1058">
        <v>26322</v>
      </c>
      <c r="E1058">
        <v>48.96</v>
      </c>
      <c r="F1058">
        <v>3455.63</v>
      </c>
      <c r="G1058" t="s">
        <v>2626</v>
      </c>
      <c r="H1058" t="s">
        <v>2627</v>
      </c>
      <c r="I1058">
        <v>2</v>
      </c>
      <c r="J1058" t="s">
        <v>2628</v>
      </c>
    </row>
    <row r="1059" spans="1:10" x14ac:dyDescent="0.3">
      <c r="A1059" t="s">
        <v>1674</v>
      </c>
      <c r="B1059">
        <v>37582</v>
      </c>
      <c r="C1059">
        <v>13208</v>
      </c>
      <c r="D1059">
        <v>37787</v>
      </c>
      <c r="E1059">
        <v>1.65</v>
      </c>
      <c r="F1059">
        <v>1420.36</v>
      </c>
      <c r="G1059" t="s">
        <v>2626</v>
      </c>
      <c r="H1059" t="s">
        <v>2626</v>
      </c>
      <c r="I1059">
        <v>2</v>
      </c>
      <c r="J1059" t="s">
        <v>2628</v>
      </c>
    </row>
    <row r="1060" spans="1:10" x14ac:dyDescent="0.3">
      <c r="A1060" t="s">
        <v>1675</v>
      </c>
      <c r="B1060">
        <v>6366</v>
      </c>
      <c r="C1060">
        <v>5680</v>
      </c>
      <c r="D1060">
        <v>6130</v>
      </c>
      <c r="E1060">
        <v>28.62</v>
      </c>
      <c r="F1060">
        <v>3853.68</v>
      </c>
      <c r="G1060" t="s">
        <v>2627</v>
      </c>
      <c r="H1060" t="s">
        <v>2626</v>
      </c>
      <c r="I1060">
        <v>0</v>
      </c>
      <c r="J1060" t="s">
        <v>2628</v>
      </c>
    </row>
    <row r="1061" spans="1:10" x14ac:dyDescent="0.3">
      <c r="A1061" t="s">
        <v>1676</v>
      </c>
      <c r="B1061">
        <v>28710</v>
      </c>
      <c r="C1061">
        <v>18024</v>
      </c>
      <c r="D1061">
        <v>28341</v>
      </c>
      <c r="E1061">
        <v>27.72</v>
      </c>
      <c r="F1061">
        <v>1276.0899999999999</v>
      </c>
      <c r="G1061" t="s">
        <v>2626</v>
      </c>
      <c r="H1061" t="s">
        <v>2626</v>
      </c>
      <c r="I1061">
        <v>2</v>
      </c>
      <c r="J1061" t="s">
        <v>2628</v>
      </c>
    </row>
    <row r="1062" spans="1:10" x14ac:dyDescent="0.3">
      <c r="A1062" t="s">
        <v>1677</v>
      </c>
      <c r="B1062">
        <v>27337</v>
      </c>
      <c r="C1062">
        <v>48511</v>
      </c>
      <c r="D1062">
        <v>25719</v>
      </c>
      <c r="E1062">
        <v>29.91</v>
      </c>
      <c r="F1062">
        <v>4022.49</v>
      </c>
      <c r="G1062" t="s">
        <v>2627</v>
      </c>
      <c r="H1062" t="s">
        <v>2626</v>
      </c>
      <c r="I1062">
        <v>1</v>
      </c>
      <c r="J1062" t="s">
        <v>2628</v>
      </c>
    </row>
    <row r="1063" spans="1:10" x14ac:dyDescent="0.3">
      <c r="A1063" t="s">
        <v>1678</v>
      </c>
      <c r="B1063">
        <v>31892</v>
      </c>
      <c r="C1063">
        <v>41097</v>
      </c>
      <c r="D1063">
        <v>31293</v>
      </c>
      <c r="E1063">
        <v>3.76</v>
      </c>
      <c r="F1063">
        <v>1812.76</v>
      </c>
      <c r="G1063" t="s">
        <v>2626</v>
      </c>
      <c r="H1063" t="s">
        <v>2626</v>
      </c>
      <c r="I1063">
        <v>1</v>
      </c>
      <c r="J1063" t="s">
        <v>2628</v>
      </c>
    </row>
    <row r="1064" spans="1:10" x14ac:dyDescent="0.3">
      <c r="A1064" t="s">
        <v>1679</v>
      </c>
      <c r="B1064">
        <v>4080</v>
      </c>
      <c r="C1064">
        <v>19966</v>
      </c>
      <c r="D1064">
        <v>2870</v>
      </c>
      <c r="E1064">
        <v>37.57</v>
      </c>
      <c r="F1064">
        <v>2663.34</v>
      </c>
      <c r="G1064" t="s">
        <v>2626</v>
      </c>
      <c r="H1064" t="s">
        <v>2626</v>
      </c>
      <c r="I1064">
        <v>0</v>
      </c>
      <c r="J1064" t="s">
        <v>2628</v>
      </c>
    </row>
    <row r="1065" spans="1:10" x14ac:dyDescent="0.3">
      <c r="A1065" t="s">
        <v>1680</v>
      </c>
      <c r="B1065">
        <v>23814</v>
      </c>
      <c r="C1065">
        <v>29132</v>
      </c>
      <c r="D1065">
        <v>23497</v>
      </c>
      <c r="E1065">
        <v>2.56</v>
      </c>
      <c r="F1065">
        <v>237.11</v>
      </c>
      <c r="G1065" t="s">
        <v>2626</v>
      </c>
      <c r="H1065" t="s">
        <v>2626</v>
      </c>
      <c r="I1065">
        <v>0</v>
      </c>
      <c r="J1065" t="s">
        <v>2630</v>
      </c>
    </row>
    <row r="1066" spans="1:10" x14ac:dyDescent="0.3">
      <c r="A1066" t="s">
        <v>1681</v>
      </c>
      <c r="B1066">
        <v>33707</v>
      </c>
      <c r="C1066">
        <v>46015</v>
      </c>
      <c r="D1066">
        <v>32740</v>
      </c>
      <c r="E1066">
        <v>16.170000000000002</v>
      </c>
      <c r="F1066">
        <v>3626.69</v>
      </c>
      <c r="G1066" t="s">
        <v>2627</v>
      </c>
      <c r="H1066" t="s">
        <v>2626</v>
      </c>
      <c r="I1066">
        <v>1</v>
      </c>
      <c r="J1066" t="s">
        <v>2628</v>
      </c>
    </row>
    <row r="1067" spans="1:10" x14ac:dyDescent="0.3">
      <c r="A1067" t="s">
        <v>1682</v>
      </c>
      <c r="B1067">
        <v>21319</v>
      </c>
      <c r="C1067">
        <v>24924</v>
      </c>
      <c r="D1067">
        <v>21073</v>
      </c>
      <c r="E1067">
        <v>8.0299999999999994</v>
      </c>
      <c r="F1067">
        <v>4200.37</v>
      </c>
      <c r="G1067" t="s">
        <v>2626</v>
      </c>
      <c r="H1067" t="s">
        <v>2626</v>
      </c>
      <c r="I1067">
        <v>2</v>
      </c>
      <c r="J1067" t="s">
        <v>2629</v>
      </c>
    </row>
    <row r="1068" spans="1:10" x14ac:dyDescent="0.3">
      <c r="A1068" t="s">
        <v>1683</v>
      </c>
      <c r="B1068">
        <v>14753</v>
      </c>
      <c r="C1068">
        <v>39073</v>
      </c>
      <c r="D1068">
        <v>13195</v>
      </c>
      <c r="E1068">
        <v>20.239999999999998</v>
      </c>
      <c r="F1068">
        <v>316.23</v>
      </c>
      <c r="G1068" t="s">
        <v>2626</v>
      </c>
      <c r="H1068" t="s">
        <v>2626</v>
      </c>
      <c r="I1068">
        <v>1</v>
      </c>
      <c r="J1068" t="s">
        <v>2628</v>
      </c>
    </row>
    <row r="1069" spans="1:10" x14ac:dyDescent="0.3">
      <c r="A1069" t="s">
        <v>1684</v>
      </c>
      <c r="B1069">
        <v>48614</v>
      </c>
      <c r="C1069">
        <v>31546</v>
      </c>
      <c r="D1069">
        <v>46722</v>
      </c>
      <c r="E1069">
        <v>18.100000000000001</v>
      </c>
      <c r="F1069">
        <v>4957.59</v>
      </c>
      <c r="G1069" t="s">
        <v>2626</v>
      </c>
      <c r="H1069" t="s">
        <v>2626</v>
      </c>
      <c r="I1069">
        <v>0</v>
      </c>
      <c r="J1069" t="s">
        <v>2629</v>
      </c>
    </row>
    <row r="1070" spans="1:10" x14ac:dyDescent="0.3">
      <c r="A1070" t="s">
        <v>1685</v>
      </c>
      <c r="B1070">
        <v>7418</v>
      </c>
      <c r="C1070">
        <v>17519</v>
      </c>
      <c r="D1070">
        <v>5458</v>
      </c>
      <c r="E1070">
        <v>20.2</v>
      </c>
      <c r="F1070">
        <v>2577.16</v>
      </c>
      <c r="G1070" t="s">
        <v>2626</v>
      </c>
      <c r="H1070" t="s">
        <v>2626</v>
      </c>
      <c r="I1070">
        <v>0</v>
      </c>
      <c r="J1070" t="s">
        <v>2629</v>
      </c>
    </row>
    <row r="1071" spans="1:10" x14ac:dyDescent="0.3">
      <c r="A1071" t="s">
        <v>1686</v>
      </c>
      <c r="B1071">
        <v>17656</v>
      </c>
      <c r="C1071">
        <v>7563</v>
      </c>
      <c r="D1071">
        <v>16749</v>
      </c>
      <c r="E1071">
        <v>27.73</v>
      </c>
      <c r="F1071">
        <v>3526.61</v>
      </c>
      <c r="G1071" t="s">
        <v>2626</v>
      </c>
      <c r="H1071" t="s">
        <v>2626</v>
      </c>
      <c r="I1071">
        <v>2</v>
      </c>
      <c r="J1071" t="s">
        <v>2629</v>
      </c>
    </row>
    <row r="1072" spans="1:10" x14ac:dyDescent="0.3">
      <c r="A1072" t="s">
        <v>1687</v>
      </c>
      <c r="B1072">
        <v>39670</v>
      </c>
      <c r="C1072">
        <v>31486</v>
      </c>
      <c r="D1072">
        <v>38512</v>
      </c>
      <c r="E1072">
        <v>0.96</v>
      </c>
      <c r="F1072">
        <v>3411.05</v>
      </c>
      <c r="G1072" t="s">
        <v>2626</v>
      </c>
      <c r="H1072" t="s">
        <v>2626</v>
      </c>
      <c r="I1072">
        <v>0</v>
      </c>
      <c r="J1072" t="s">
        <v>2628</v>
      </c>
    </row>
    <row r="1073" spans="1:10" x14ac:dyDescent="0.3">
      <c r="A1073" t="s">
        <v>1688</v>
      </c>
      <c r="B1073">
        <v>18894</v>
      </c>
      <c r="C1073">
        <v>5543</v>
      </c>
      <c r="D1073">
        <v>18686</v>
      </c>
      <c r="E1073">
        <v>11.79</v>
      </c>
      <c r="F1073">
        <v>2394.56</v>
      </c>
      <c r="G1073" t="s">
        <v>2626</v>
      </c>
      <c r="H1073" t="s">
        <v>2626</v>
      </c>
      <c r="I1073">
        <v>1</v>
      </c>
      <c r="J1073" t="s">
        <v>2629</v>
      </c>
    </row>
    <row r="1074" spans="1:10" x14ac:dyDescent="0.3">
      <c r="A1074" t="s">
        <v>1689</v>
      </c>
      <c r="B1074">
        <v>6260</v>
      </c>
      <c r="C1074">
        <v>50266</v>
      </c>
      <c r="D1074">
        <v>4188</v>
      </c>
      <c r="E1074">
        <v>45.74</v>
      </c>
      <c r="F1074">
        <v>3800.49</v>
      </c>
      <c r="G1074" t="s">
        <v>2626</v>
      </c>
      <c r="H1074" t="s">
        <v>2626</v>
      </c>
      <c r="I1074">
        <v>2</v>
      </c>
      <c r="J1074" t="s">
        <v>2628</v>
      </c>
    </row>
    <row r="1075" spans="1:10" x14ac:dyDescent="0.3">
      <c r="A1075" t="s">
        <v>1690</v>
      </c>
      <c r="B1075">
        <v>45671</v>
      </c>
      <c r="C1075">
        <v>12370</v>
      </c>
      <c r="D1075">
        <v>44198</v>
      </c>
      <c r="E1075">
        <v>45.07</v>
      </c>
      <c r="F1075">
        <v>417.8</v>
      </c>
      <c r="G1075" t="s">
        <v>2627</v>
      </c>
      <c r="H1075" t="s">
        <v>2626</v>
      </c>
      <c r="I1075">
        <v>2</v>
      </c>
      <c r="J1075" t="s">
        <v>2628</v>
      </c>
    </row>
    <row r="1076" spans="1:10" x14ac:dyDescent="0.3">
      <c r="A1076" t="s">
        <v>1691</v>
      </c>
      <c r="B1076">
        <v>27985</v>
      </c>
      <c r="C1076">
        <v>46102</v>
      </c>
      <c r="D1076">
        <v>25983</v>
      </c>
      <c r="E1076">
        <v>45.52</v>
      </c>
      <c r="F1076">
        <v>2716.16</v>
      </c>
      <c r="G1076" t="s">
        <v>2626</v>
      </c>
      <c r="H1076" t="s">
        <v>2626</v>
      </c>
      <c r="I1076">
        <v>1</v>
      </c>
      <c r="J1076" t="s">
        <v>2629</v>
      </c>
    </row>
    <row r="1077" spans="1:10" x14ac:dyDescent="0.3">
      <c r="A1077" t="s">
        <v>1692</v>
      </c>
      <c r="B1077">
        <v>19994</v>
      </c>
      <c r="C1077">
        <v>43134</v>
      </c>
      <c r="D1077">
        <v>19209</v>
      </c>
      <c r="E1077">
        <v>26.42</v>
      </c>
      <c r="F1077">
        <v>2270.9899999999998</v>
      </c>
      <c r="G1077" t="s">
        <v>2626</v>
      </c>
      <c r="H1077" t="s">
        <v>2626</v>
      </c>
      <c r="I1077">
        <v>2</v>
      </c>
      <c r="J1077" t="s">
        <v>2629</v>
      </c>
    </row>
    <row r="1078" spans="1:10" x14ac:dyDescent="0.3">
      <c r="A1078" t="s">
        <v>1693</v>
      </c>
      <c r="B1078">
        <v>4282</v>
      </c>
      <c r="C1078">
        <v>47322</v>
      </c>
      <c r="D1078">
        <v>2574</v>
      </c>
      <c r="E1078">
        <v>14.97</v>
      </c>
      <c r="F1078">
        <v>3199.55</v>
      </c>
      <c r="G1078" t="s">
        <v>2626</v>
      </c>
      <c r="H1078" t="s">
        <v>2626</v>
      </c>
      <c r="I1078">
        <v>2</v>
      </c>
      <c r="J1078" t="s">
        <v>2628</v>
      </c>
    </row>
    <row r="1079" spans="1:10" x14ac:dyDescent="0.3">
      <c r="A1079" t="s">
        <v>1694</v>
      </c>
      <c r="B1079">
        <v>19936</v>
      </c>
      <c r="C1079">
        <v>31556</v>
      </c>
      <c r="D1079">
        <v>19163</v>
      </c>
      <c r="E1079">
        <v>11.63</v>
      </c>
      <c r="F1079">
        <v>2702.83</v>
      </c>
      <c r="G1079" t="s">
        <v>2626</v>
      </c>
      <c r="H1079" t="s">
        <v>2626</v>
      </c>
      <c r="I1079">
        <v>2</v>
      </c>
      <c r="J1079" t="s">
        <v>2628</v>
      </c>
    </row>
    <row r="1080" spans="1:10" x14ac:dyDescent="0.3">
      <c r="A1080" t="s">
        <v>1695</v>
      </c>
      <c r="B1080">
        <v>45224</v>
      </c>
      <c r="C1080">
        <v>5088</v>
      </c>
      <c r="D1080">
        <v>43735</v>
      </c>
      <c r="E1080">
        <v>36.729999999999997</v>
      </c>
      <c r="F1080">
        <v>3848.36</v>
      </c>
      <c r="G1080" t="s">
        <v>2626</v>
      </c>
      <c r="H1080" t="s">
        <v>2626</v>
      </c>
      <c r="I1080">
        <v>0</v>
      </c>
      <c r="J1080" t="s">
        <v>2628</v>
      </c>
    </row>
    <row r="1081" spans="1:10" x14ac:dyDescent="0.3">
      <c r="A1081" t="s">
        <v>1696</v>
      </c>
      <c r="B1081">
        <v>14391</v>
      </c>
      <c r="C1081">
        <v>11948</v>
      </c>
      <c r="D1081">
        <v>13892</v>
      </c>
      <c r="E1081">
        <v>29.44</v>
      </c>
      <c r="F1081">
        <v>408.01</v>
      </c>
      <c r="G1081" t="s">
        <v>2626</v>
      </c>
      <c r="H1081" t="s">
        <v>2626</v>
      </c>
      <c r="I1081">
        <v>1</v>
      </c>
      <c r="J1081" t="s">
        <v>2628</v>
      </c>
    </row>
    <row r="1082" spans="1:10" x14ac:dyDescent="0.3">
      <c r="A1082" t="s">
        <v>1697</v>
      </c>
      <c r="B1082">
        <v>14237</v>
      </c>
      <c r="C1082">
        <v>33237</v>
      </c>
      <c r="D1082">
        <v>13337</v>
      </c>
      <c r="E1082">
        <v>4.2300000000000004</v>
      </c>
      <c r="F1082">
        <v>4668.47</v>
      </c>
      <c r="G1082" t="s">
        <v>2626</v>
      </c>
      <c r="H1082" t="s">
        <v>2627</v>
      </c>
      <c r="I1082">
        <v>2</v>
      </c>
      <c r="J1082" t="s">
        <v>2629</v>
      </c>
    </row>
    <row r="1083" spans="1:10" x14ac:dyDescent="0.3">
      <c r="A1083" t="s">
        <v>1698</v>
      </c>
      <c r="B1083">
        <v>3141</v>
      </c>
      <c r="C1083">
        <v>39039</v>
      </c>
      <c r="D1083">
        <v>2452</v>
      </c>
      <c r="E1083">
        <v>40.96</v>
      </c>
      <c r="F1083">
        <v>1478.79</v>
      </c>
      <c r="G1083" t="s">
        <v>2626</v>
      </c>
      <c r="H1083" t="s">
        <v>2626</v>
      </c>
      <c r="I1083">
        <v>1</v>
      </c>
      <c r="J1083" t="s">
        <v>2629</v>
      </c>
    </row>
    <row r="1084" spans="1:10" x14ac:dyDescent="0.3">
      <c r="A1084" t="s">
        <v>1699</v>
      </c>
      <c r="B1084">
        <v>34158</v>
      </c>
      <c r="C1084">
        <v>34352</v>
      </c>
      <c r="D1084">
        <v>34059</v>
      </c>
      <c r="E1084">
        <v>22.17</v>
      </c>
      <c r="F1084">
        <v>1007.09</v>
      </c>
      <c r="G1084" t="s">
        <v>2626</v>
      </c>
      <c r="H1084" t="s">
        <v>2627</v>
      </c>
      <c r="I1084">
        <v>1</v>
      </c>
      <c r="J1084" t="s">
        <v>2628</v>
      </c>
    </row>
    <row r="1085" spans="1:10" x14ac:dyDescent="0.3">
      <c r="A1085" t="s">
        <v>1700</v>
      </c>
      <c r="B1085">
        <v>32433</v>
      </c>
      <c r="C1085">
        <v>21679</v>
      </c>
      <c r="D1085">
        <v>31376</v>
      </c>
      <c r="E1085">
        <v>15.65</v>
      </c>
      <c r="F1085">
        <v>1705.6</v>
      </c>
      <c r="G1085" t="s">
        <v>2626</v>
      </c>
      <c r="H1085" t="s">
        <v>2626</v>
      </c>
      <c r="I1085">
        <v>1</v>
      </c>
      <c r="J1085" t="s">
        <v>2628</v>
      </c>
    </row>
    <row r="1086" spans="1:10" x14ac:dyDescent="0.3">
      <c r="A1086" t="s">
        <v>1701</v>
      </c>
      <c r="B1086">
        <v>40609</v>
      </c>
      <c r="C1086">
        <v>30918</v>
      </c>
      <c r="D1086">
        <v>38618</v>
      </c>
      <c r="E1086">
        <v>19.53</v>
      </c>
      <c r="F1086">
        <v>1239.05</v>
      </c>
      <c r="G1086" t="s">
        <v>2626</v>
      </c>
      <c r="H1086" t="s">
        <v>2626</v>
      </c>
      <c r="I1086">
        <v>1</v>
      </c>
      <c r="J1086" t="s">
        <v>2628</v>
      </c>
    </row>
    <row r="1087" spans="1:10" x14ac:dyDescent="0.3">
      <c r="A1087" t="s">
        <v>1702</v>
      </c>
      <c r="B1087">
        <v>14382</v>
      </c>
      <c r="C1087">
        <v>27877</v>
      </c>
      <c r="D1087">
        <v>13244</v>
      </c>
      <c r="E1087">
        <v>22.21</v>
      </c>
      <c r="F1087">
        <v>1238.22</v>
      </c>
      <c r="G1087" t="s">
        <v>2627</v>
      </c>
      <c r="H1087" t="s">
        <v>2627</v>
      </c>
      <c r="I1087">
        <v>1</v>
      </c>
      <c r="J1087" t="s">
        <v>2628</v>
      </c>
    </row>
    <row r="1088" spans="1:10" x14ac:dyDescent="0.3">
      <c r="A1088" t="s">
        <v>1703</v>
      </c>
      <c r="B1088">
        <v>6419</v>
      </c>
      <c r="C1088">
        <v>32779</v>
      </c>
      <c r="D1088">
        <v>3988</v>
      </c>
      <c r="E1088">
        <v>29.46</v>
      </c>
      <c r="F1088">
        <v>1194.42</v>
      </c>
      <c r="G1088" t="s">
        <v>2627</v>
      </c>
      <c r="H1088" t="s">
        <v>2627</v>
      </c>
      <c r="I1088">
        <v>0</v>
      </c>
      <c r="J1088" t="s">
        <v>2628</v>
      </c>
    </row>
    <row r="1089" spans="1:10" x14ac:dyDescent="0.3">
      <c r="A1089" t="s">
        <v>1704</v>
      </c>
      <c r="B1089">
        <v>33205</v>
      </c>
      <c r="C1089">
        <v>50406</v>
      </c>
      <c r="D1089">
        <v>32202</v>
      </c>
      <c r="E1089">
        <v>28.41</v>
      </c>
      <c r="F1089">
        <v>753.26</v>
      </c>
      <c r="G1089" t="s">
        <v>2626</v>
      </c>
      <c r="H1089" t="s">
        <v>2626</v>
      </c>
      <c r="I1089">
        <v>2</v>
      </c>
      <c r="J1089" t="s">
        <v>2630</v>
      </c>
    </row>
    <row r="1090" spans="1:10" x14ac:dyDescent="0.3">
      <c r="A1090" t="s">
        <v>1705</v>
      </c>
      <c r="B1090">
        <v>50671</v>
      </c>
      <c r="C1090">
        <v>19301</v>
      </c>
      <c r="D1090">
        <v>48648</v>
      </c>
      <c r="E1090">
        <v>14.3</v>
      </c>
      <c r="F1090">
        <v>1524.77</v>
      </c>
      <c r="G1090" t="s">
        <v>2627</v>
      </c>
      <c r="H1090" t="s">
        <v>2626</v>
      </c>
      <c r="I1090">
        <v>0</v>
      </c>
      <c r="J1090" t="s">
        <v>2628</v>
      </c>
    </row>
    <row r="1091" spans="1:10" x14ac:dyDescent="0.3">
      <c r="A1091" t="s">
        <v>1706</v>
      </c>
      <c r="B1091">
        <v>24678</v>
      </c>
      <c r="C1091">
        <v>38600</v>
      </c>
      <c r="D1091">
        <v>24438</v>
      </c>
      <c r="E1091">
        <v>15.69</v>
      </c>
      <c r="F1091">
        <v>375.3</v>
      </c>
      <c r="G1091" t="s">
        <v>2626</v>
      </c>
      <c r="H1091" t="s">
        <v>2626</v>
      </c>
      <c r="I1091">
        <v>0</v>
      </c>
      <c r="J1091" t="s">
        <v>2628</v>
      </c>
    </row>
    <row r="1092" spans="1:10" x14ac:dyDescent="0.3">
      <c r="A1092" t="s">
        <v>1707</v>
      </c>
      <c r="B1092">
        <v>19293</v>
      </c>
      <c r="C1092">
        <v>4913</v>
      </c>
      <c r="D1092">
        <v>18710</v>
      </c>
      <c r="E1092">
        <v>42.24</v>
      </c>
      <c r="F1092">
        <v>3047.4</v>
      </c>
      <c r="G1092" t="s">
        <v>2626</v>
      </c>
      <c r="H1092" t="s">
        <v>2626</v>
      </c>
      <c r="I1092">
        <v>1</v>
      </c>
      <c r="J1092" t="s">
        <v>2628</v>
      </c>
    </row>
    <row r="1093" spans="1:10" x14ac:dyDescent="0.3">
      <c r="A1093" t="s">
        <v>1708</v>
      </c>
      <c r="B1093">
        <v>49855</v>
      </c>
      <c r="C1093">
        <v>7058</v>
      </c>
      <c r="D1093">
        <v>49330</v>
      </c>
      <c r="E1093">
        <v>13.46</v>
      </c>
      <c r="F1093">
        <v>4406.63</v>
      </c>
      <c r="G1093" t="s">
        <v>2626</v>
      </c>
      <c r="H1093" t="s">
        <v>2626</v>
      </c>
      <c r="I1093">
        <v>2</v>
      </c>
      <c r="J1093" t="s">
        <v>2629</v>
      </c>
    </row>
    <row r="1094" spans="1:10" x14ac:dyDescent="0.3">
      <c r="A1094" t="s">
        <v>1709</v>
      </c>
      <c r="B1094">
        <v>13264</v>
      </c>
      <c r="C1094">
        <v>48079</v>
      </c>
      <c r="D1094">
        <v>11198</v>
      </c>
      <c r="E1094">
        <v>16.84</v>
      </c>
      <c r="F1094">
        <v>767.01</v>
      </c>
      <c r="G1094" t="s">
        <v>2626</v>
      </c>
      <c r="H1094" t="s">
        <v>2626</v>
      </c>
      <c r="I1094">
        <v>2</v>
      </c>
      <c r="J1094" t="s">
        <v>2630</v>
      </c>
    </row>
    <row r="1095" spans="1:10" x14ac:dyDescent="0.3">
      <c r="A1095" t="s">
        <v>1710</v>
      </c>
      <c r="B1095">
        <v>3937</v>
      </c>
      <c r="C1095">
        <v>39877</v>
      </c>
      <c r="D1095">
        <v>2900</v>
      </c>
      <c r="E1095">
        <v>31.8</v>
      </c>
      <c r="F1095">
        <v>203.43</v>
      </c>
      <c r="G1095" t="s">
        <v>2626</v>
      </c>
      <c r="H1095" t="s">
        <v>2626</v>
      </c>
      <c r="I1095">
        <v>0</v>
      </c>
      <c r="J1095" t="s">
        <v>2628</v>
      </c>
    </row>
    <row r="1096" spans="1:10" x14ac:dyDescent="0.3">
      <c r="A1096" t="s">
        <v>1711</v>
      </c>
      <c r="B1096">
        <v>21621</v>
      </c>
      <c r="C1096">
        <v>32153</v>
      </c>
      <c r="D1096">
        <v>20798</v>
      </c>
      <c r="E1096">
        <v>20.98</v>
      </c>
      <c r="F1096">
        <v>3536.42</v>
      </c>
      <c r="G1096" t="s">
        <v>2626</v>
      </c>
      <c r="H1096" t="s">
        <v>2626</v>
      </c>
      <c r="I1096">
        <v>2</v>
      </c>
      <c r="J1096" t="s">
        <v>2628</v>
      </c>
    </row>
    <row r="1097" spans="1:10" x14ac:dyDescent="0.3">
      <c r="A1097" t="s">
        <v>1712</v>
      </c>
      <c r="B1097">
        <v>23350</v>
      </c>
      <c r="C1097">
        <v>39968</v>
      </c>
      <c r="D1097">
        <v>22101</v>
      </c>
      <c r="E1097">
        <v>4.47</v>
      </c>
      <c r="F1097">
        <v>1828.72</v>
      </c>
      <c r="G1097" t="s">
        <v>2626</v>
      </c>
      <c r="H1097" t="s">
        <v>2626</v>
      </c>
      <c r="I1097">
        <v>0</v>
      </c>
      <c r="J1097" t="s">
        <v>2628</v>
      </c>
    </row>
    <row r="1098" spans="1:10" x14ac:dyDescent="0.3">
      <c r="A1098" t="s">
        <v>1713</v>
      </c>
      <c r="B1098">
        <v>24969</v>
      </c>
      <c r="C1098">
        <v>45216</v>
      </c>
      <c r="D1098">
        <v>23424</v>
      </c>
      <c r="E1098">
        <v>14.71</v>
      </c>
      <c r="F1098">
        <v>1859.67</v>
      </c>
      <c r="G1098" t="s">
        <v>2626</v>
      </c>
      <c r="H1098" t="s">
        <v>2627</v>
      </c>
      <c r="I1098">
        <v>0</v>
      </c>
      <c r="J1098" t="s">
        <v>2628</v>
      </c>
    </row>
    <row r="1099" spans="1:10" x14ac:dyDescent="0.3">
      <c r="A1099" t="s">
        <v>1714</v>
      </c>
      <c r="B1099">
        <v>50386</v>
      </c>
      <c r="C1099">
        <v>35455</v>
      </c>
      <c r="D1099">
        <v>48619</v>
      </c>
      <c r="E1099">
        <v>18.12</v>
      </c>
      <c r="F1099">
        <v>4475.47</v>
      </c>
      <c r="G1099" t="s">
        <v>2626</v>
      </c>
      <c r="H1099" t="s">
        <v>2626</v>
      </c>
      <c r="I1099">
        <v>0</v>
      </c>
      <c r="J1099" t="s">
        <v>2628</v>
      </c>
    </row>
    <row r="1100" spans="1:10" x14ac:dyDescent="0.3">
      <c r="A1100" t="s">
        <v>1715</v>
      </c>
      <c r="B1100">
        <v>31197</v>
      </c>
      <c r="C1100">
        <v>19239</v>
      </c>
      <c r="D1100">
        <v>30519</v>
      </c>
      <c r="E1100">
        <v>17.8</v>
      </c>
      <c r="F1100">
        <v>3144.41</v>
      </c>
      <c r="G1100" t="s">
        <v>2626</v>
      </c>
      <c r="H1100" t="s">
        <v>2626</v>
      </c>
      <c r="I1100">
        <v>2</v>
      </c>
      <c r="J1100" t="s">
        <v>2629</v>
      </c>
    </row>
    <row r="1101" spans="1:10" x14ac:dyDescent="0.3">
      <c r="A1101" t="s">
        <v>1716</v>
      </c>
      <c r="B1101">
        <v>49494</v>
      </c>
      <c r="C1101">
        <v>43809</v>
      </c>
      <c r="D1101">
        <v>47572</v>
      </c>
      <c r="E1101">
        <v>25.95</v>
      </c>
      <c r="F1101">
        <v>4112.05</v>
      </c>
      <c r="G1101" t="s">
        <v>2626</v>
      </c>
      <c r="H1101" t="s">
        <v>2626</v>
      </c>
      <c r="I1101">
        <v>1</v>
      </c>
      <c r="J1101" t="s">
        <v>2628</v>
      </c>
    </row>
    <row r="1102" spans="1:10" x14ac:dyDescent="0.3">
      <c r="A1102" t="s">
        <v>1717</v>
      </c>
      <c r="B1102">
        <v>22222</v>
      </c>
      <c r="C1102">
        <v>20099</v>
      </c>
      <c r="D1102">
        <v>20166</v>
      </c>
      <c r="E1102">
        <v>10.57</v>
      </c>
      <c r="F1102">
        <v>3295.78</v>
      </c>
      <c r="G1102" t="s">
        <v>2626</v>
      </c>
      <c r="H1102" t="s">
        <v>2626</v>
      </c>
      <c r="I1102">
        <v>2</v>
      </c>
      <c r="J1102" t="s">
        <v>2628</v>
      </c>
    </row>
    <row r="1103" spans="1:10" x14ac:dyDescent="0.3">
      <c r="A1103" t="s">
        <v>1718</v>
      </c>
      <c r="B1103">
        <v>27921</v>
      </c>
      <c r="C1103">
        <v>4649</v>
      </c>
      <c r="D1103">
        <v>25935</v>
      </c>
      <c r="E1103">
        <v>24.46</v>
      </c>
      <c r="F1103">
        <v>4976.33</v>
      </c>
      <c r="G1103" t="s">
        <v>2626</v>
      </c>
      <c r="H1103" t="s">
        <v>2626</v>
      </c>
      <c r="I1103">
        <v>2</v>
      </c>
      <c r="J1103" t="s">
        <v>2628</v>
      </c>
    </row>
    <row r="1104" spans="1:10" x14ac:dyDescent="0.3">
      <c r="A1104" t="s">
        <v>1719</v>
      </c>
      <c r="B1104">
        <v>14534</v>
      </c>
      <c r="C1104">
        <v>20054</v>
      </c>
      <c r="D1104">
        <v>13478</v>
      </c>
      <c r="E1104">
        <v>30.26</v>
      </c>
      <c r="F1104">
        <v>3075.73</v>
      </c>
      <c r="G1104" t="s">
        <v>2626</v>
      </c>
      <c r="H1104" t="s">
        <v>2626</v>
      </c>
      <c r="I1104">
        <v>2</v>
      </c>
      <c r="J1104" t="s">
        <v>2628</v>
      </c>
    </row>
    <row r="1105" spans="1:10" x14ac:dyDescent="0.3">
      <c r="A1105" t="s">
        <v>1720</v>
      </c>
      <c r="B1105">
        <v>8553</v>
      </c>
      <c r="C1105">
        <v>12204</v>
      </c>
      <c r="D1105">
        <v>6935</v>
      </c>
      <c r="E1105">
        <v>22.96</v>
      </c>
      <c r="F1105">
        <v>1485.7</v>
      </c>
      <c r="G1105" t="s">
        <v>2626</v>
      </c>
      <c r="H1105" t="s">
        <v>2626</v>
      </c>
      <c r="I1105">
        <v>0</v>
      </c>
      <c r="J1105" t="s">
        <v>2630</v>
      </c>
    </row>
    <row r="1106" spans="1:10" x14ac:dyDescent="0.3">
      <c r="A1106" t="s">
        <v>1721</v>
      </c>
      <c r="B1106">
        <v>23341</v>
      </c>
      <c r="C1106">
        <v>42753</v>
      </c>
      <c r="D1106">
        <v>22516</v>
      </c>
      <c r="E1106">
        <v>28.86</v>
      </c>
      <c r="F1106">
        <v>1332.66</v>
      </c>
      <c r="G1106" t="s">
        <v>2626</v>
      </c>
      <c r="H1106" t="s">
        <v>2626</v>
      </c>
      <c r="I1106">
        <v>2</v>
      </c>
      <c r="J1106" t="s">
        <v>2629</v>
      </c>
    </row>
    <row r="1107" spans="1:10" x14ac:dyDescent="0.3">
      <c r="A1107" t="s">
        <v>1722</v>
      </c>
      <c r="B1107">
        <v>41997</v>
      </c>
      <c r="C1107">
        <v>24425</v>
      </c>
      <c r="D1107">
        <v>39680</v>
      </c>
      <c r="E1107">
        <v>36.549999999999997</v>
      </c>
      <c r="F1107">
        <v>2203.69</v>
      </c>
      <c r="G1107" t="s">
        <v>2626</v>
      </c>
      <c r="H1107" t="s">
        <v>2626</v>
      </c>
      <c r="I1107">
        <v>1</v>
      </c>
      <c r="J1107" t="s">
        <v>2628</v>
      </c>
    </row>
    <row r="1108" spans="1:10" x14ac:dyDescent="0.3">
      <c r="A1108" t="s">
        <v>1723</v>
      </c>
      <c r="B1108">
        <v>11026</v>
      </c>
      <c r="C1108">
        <v>38258</v>
      </c>
      <c r="D1108">
        <v>9908</v>
      </c>
      <c r="E1108">
        <v>2.61</v>
      </c>
      <c r="F1108">
        <v>443.66</v>
      </c>
      <c r="G1108" t="s">
        <v>2626</v>
      </c>
      <c r="H1108" t="s">
        <v>2626</v>
      </c>
      <c r="I1108">
        <v>0</v>
      </c>
      <c r="J1108" t="s">
        <v>2628</v>
      </c>
    </row>
    <row r="1109" spans="1:10" x14ac:dyDescent="0.3">
      <c r="A1109" t="s">
        <v>1724</v>
      </c>
      <c r="B1109">
        <v>47113</v>
      </c>
      <c r="C1109">
        <v>17344</v>
      </c>
      <c r="D1109">
        <v>46452</v>
      </c>
      <c r="E1109">
        <v>4.3899999999999997</v>
      </c>
      <c r="F1109">
        <v>3328.23</v>
      </c>
      <c r="G1109" t="s">
        <v>2626</v>
      </c>
      <c r="H1109" t="s">
        <v>2626</v>
      </c>
      <c r="I1109">
        <v>1</v>
      </c>
      <c r="J1109" t="s">
        <v>2630</v>
      </c>
    </row>
    <row r="1110" spans="1:10" x14ac:dyDescent="0.3">
      <c r="A1110" t="s">
        <v>1725</v>
      </c>
      <c r="B1110">
        <v>14391</v>
      </c>
      <c r="C1110">
        <v>6191</v>
      </c>
      <c r="D1110">
        <v>13905</v>
      </c>
      <c r="E1110">
        <v>30.83</v>
      </c>
      <c r="F1110">
        <v>3018.88</v>
      </c>
      <c r="G1110" t="s">
        <v>2626</v>
      </c>
      <c r="H1110" t="s">
        <v>2626</v>
      </c>
      <c r="I1110">
        <v>0</v>
      </c>
      <c r="J1110" t="s">
        <v>2628</v>
      </c>
    </row>
    <row r="1111" spans="1:10" x14ac:dyDescent="0.3">
      <c r="A1111" t="s">
        <v>1726</v>
      </c>
      <c r="B1111">
        <v>4161</v>
      </c>
      <c r="C1111">
        <v>16730</v>
      </c>
      <c r="D1111">
        <v>3270</v>
      </c>
      <c r="E1111">
        <v>45.8</v>
      </c>
      <c r="F1111">
        <v>893.6</v>
      </c>
      <c r="G1111" t="s">
        <v>2626</v>
      </c>
      <c r="H1111" t="s">
        <v>2626</v>
      </c>
      <c r="I1111">
        <v>0</v>
      </c>
      <c r="J1111" t="s">
        <v>2628</v>
      </c>
    </row>
    <row r="1112" spans="1:10" x14ac:dyDescent="0.3">
      <c r="A1112" t="s">
        <v>1727</v>
      </c>
      <c r="B1112">
        <v>48442</v>
      </c>
      <c r="C1112">
        <v>4241</v>
      </c>
      <c r="D1112">
        <v>46660</v>
      </c>
      <c r="E1112">
        <v>17</v>
      </c>
      <c r="F1112">
        <v>2251.6</v>
      </c>
      <c r="G1112" t="s">
        <v>2626</v>
      </c>
      <c r="H1112" t="s">
        <v>2626</v>
      </c>
      <c r="I1112">
        <v>1</v>
      </c>
      <c r="J1112" t="s">
        <v>2628</v>
      </c>
    </row>
    <row r="1113" spans="1:10" x14ac:dyDescent="0.3">
      <c r="A1113" t="s">
        <v>1728</v>
      </c>
      <c r="B1113">
        <v>39884</v>
      </c>
      <c r="C1113">
        <v>32614</v>
      </c>
      <c r="D1113">
        <v>38546</v>
      </c>
      <c r="E1113">
        <v>24.82</v>
      </c>
      <c r="F1113">
        <v>2482.0100000000002</v>
      </c>
      <c r="G1113" t="s">
        <v>2626</v>
      </c>
      <c r="H1113" t="s">
        <v>2626</v>
      </c>
      <c r="I1113">
        <v>1</v>
      </c>
      <c r="J1113" t="s">
        <v>2628</v>
      </c>
    </row>
    <row r="1114" spans="1:10" x14ac:dyDescent="0.3">
      <c r="A1114" t="s">
        <v>1729</v>
      </c>
      <c r="B1114">
        <v>40094</v>
      </c>
      <c r="C1114">
        <v>33750</v>
      </c>
      <c r="D1114">
        <v>39634</v>
      </c>
      <c r="E1114">
        <v>44.18</v>
      </c>
      <c r="F1114">
        <v>2665.93</v>
      </c>
      <c r="G1114" t="s">
        <v>2626</v>
      </c>
      <c r="H1114" t="s">
        <v>2626</v>
      </c>
      <c r="I1114">
        <v>1</v>
      </c>
      <c r="J1114" t="s">
        <v>2628</v>
      </c>
    </row>
    <row r="1115" spans="1:10" x14ac:dyDescent="0.3">
      <c r="A1115" t="s">
        <v>1730</v>
      </c>
      <c r="B1115">
        <v>40311</v>
      </c>
      <c r="C1115">
        <v>6437</v>
      </c>
      <c r="D1115">
        <v>39378</v>
      </c>
      <c r="E1115">
        <v>23.79</v>
      </c>
      <c r="F1115">
        <v>3929.04</v>
      </c>
      <c r="G1115" t="s">
        <v>2626</v>
      </c>
      <c r="H1115" t="s">
        <v>2626</v>
      </c>
      <c r="I1115">
        <v>2</v>
      </c>
      <c r="J1115" t="s">
        <v>2630</v>
      </c>
    </row>
    <row r="1116" spans="1:10" x14ac:dyDescent="0.3">
      <c r="A1116" t="s">
        <v>1731</v>
      </c>
      <c r="B1116">
        <v>45158</v>
      </c>
      <c r="C1116">
        <v>9182</v>
      </c>
      <c r="D1116">
        <v>44176</v>
      </c>
      <c r="E1116">
        <v>33.68</v>
      </c>
      <c r="F1116">
        <v>3679.32</v>
      </c>
      <c r="G1116" t="s">
        <v>2627</v>
      </c>
      <c r="H1116" t="s">
        <v>2626</v>
      </c>
      <c r="I1116">
        <v>0</v>
      </c>
      <c r="J1116" t="s">
        <v>2628</v>
      </c>
    </row>
    <row r="1117" spans="1:10" x14ac:dyDescent="0.3">
      <c r="A1117" t="s">
        <v>1732</v>
      </c>
      <c r="B1117">
        <v>7051</v>
      </c>
      <c r="C1117">
        <v>7210</v>
      </c>
      <c r="D1117">
        <v>6247</v>
      </c>
      <c r="E1117">
        <v>22.22</v>
      </c>
      <c r="F1117">
        <v>4422.55</v>
      </c>
      <c r="G1117" t="s">
        <v>2626</v>
      </c>
      <c r="H1117" t="s">
        <v>2626</v>
      </c>
      <c r="I1117">
        <v>0</v>
      </c>
      <c r="J1117" t="s">
        <v>2628</v>
      </c>
    </row>
    <row r="1118" spans="1:10" x14ac:dyDescent="0.3">
      <c r="A1118" t="s">
        <v>1733</v>
      </c>
      <c r="B1118">
        <v>39891</v>
      </c>
      <c r="C1118">
        <v>33578</v>
      </c>
      <c r="D1118">
        <v>37914</v>
      </c>
      <c r="E1118">
        <v>3.21</v>
      </c>
      <c r="F1118">
        <v>3147.31</v>
      </c>
      <c r="G1118" t="s">
        <v>2626</v>
      </c>
      <c r="H1118" t="s">
        <v>2626</v>
      </c>
      <c r="I1118">
        <v>2</v>
      </c>
      <c r="J1118" t="s">
        <v>2628</v>
      </c>
    </row>
    <row r="1119" spans="1:10" x14ac:dyDescent="0.3">
      <c r="A1119" t="s">
        <v>1734</v>
      </c>
      <c r="B1119">
        <v>36208</v>
      </c>
      <c r="C1119">
        <v>26205</v>
      </c>
      <c r="D1119">
        <v>36173</v>
      </c>
      <c r="E1119">
        <v>37.450000000000003</v>
      </c>
      <c r="F1119">
        <v>4668.67</v>
      </c>
      <c r="G1119" t="s">
        <v>2626</v>
      </c>
      <c r="H1119" t="s">
        <v>2626</v>
      </c>
      <c r="I1119">
        <v>1</v>
      </c>
      <c r="J1119" t="s">
        <v>2628</v>
      </c>
    </row>
    <row r="1120" spans="1:10" x14ac:dyDescent="0.3">
      <c r="A1120" t="s">
        <v>1735</v>
      </c>
      <c r="B1120">
        <v>40074</v>
      </c>
      <c r="C1120">
        <v>42493</v>
      </c>
      <c r="D1120">
        <v>39785</v>
      </c>
      <c r="E1120">
        <v>28.57</v>
      </c>
      <c r="F1120">
        <v>661.93</v>
      </c>
      <c r="G1120" t="s">
        <v>2626</v>
      </c>
      <c r="H1120" t="s">
        <v>2626</v>
      </c>
      <c r="I1120">
        <v>1</v>
      </c>
      <c r="J1120" t="s">
        <v>2628</v>
      </c>
    </row>
    <row r="1121" spans="1:10" x14ac:dyDescent="0.3">
      <c r="A1121" t="s">
        <v>1736</v>
      </c>
      <c r="B1121">
        <v>49855</v>
      </c>
      <c r="C1121">
        <v>42639</v>
      </c>
      <c r="D1121">
        <v>48577</v>
      </c>
      <c r="E1121">
        <v>33.53</v>
      </c>
      <c r="F1121">
        <v>825.3</v>
      </c>
      <c r="G1121" t="s">
        <v>2626</v>
      </c>
      <c r="H1121" t="s">
        <v>2626</v>
      </c>
      <c r="I1121">
        <v>0</v>
      </c>
      <c r="J1121" t="s">
        <v>2629</v>
      </c>
    </row>
    <row r="1122" spans="1:10" x14ac:dyDescent="0.3">
      <c r="A1122" t="s">
        <v>1737</v>
      </c>
      <c r="B1122">
        <v>7325</v>
      </c>
      <c r="C1122">
        <v>18975</v>
      </c>
      <c r="D1122">
        <v>6930</v>
      </c>
      <c r="E1122">
        <v>30.89</v>
      </c>
      <c r="F1122">
        <v>1494.34</v>
      </c>
      <c r="G1122" t="s">
        <v>2626</v>
      </c>
      <c r="H1122" t="s">
        <v>2626</v>
      </c>
      <c r="I1122">
        <v>2</v>
      </c>
      <c r="J1122" t="s">
        <v>2629</v>
      </c>
    </row>
    <row r="1123" spans="1:10" x14ac:dyDescent="0.3">
      <c r="A1123" t="s">
        <v>1738</v>
      </c>
      <c r="B1123">
        <v>42863</v>
      </c>
      <c r="C1123">
        <v>37876</v>
      </c>
      <c r="D1123">
        <v>42364</v>
      </c>
      <c r="E1123">
        <v>0.7</v>
      </c>
      <c r="F1123">
        <v>297.95</v>
      </c>
      <c r="G1123" t="s">
        <v>2626</v>
      </c>
      <c r="H1123" t="s">
        <v>2626</v>
      </c>
      <c r="I1123">
        <v>2</v>
      </c>
      <c r="J1123" t="s">
        <v>2628</v>
      </c>
    </row>
    <row r="1124" spans="1:10" x14ac:dyDescent="0.3">
      <c r="A1124" t="s">
        <v>1739</v>
      </c>
      <c r="B1124">
        <v>20369</v>
      </c>
      <c r="C1124">
        <v>5397</v>
      </c>
      <c r="D1124">
        <v>18615</v>
      </c>
      <c r="E1124">
        <v>36.93</v>
      </c>
      <c r="F1124">
        <v>551.80999999999995</v>
      </c>
      <c r="G1124" t="s">
        <v>2626</v>
      </c>
      <c r="H1124" t="s">
        <v>2626</v>
      </c>
      <c r="I1124">
        <v>2</v>
      </c>
      <c r="J1124" t="s">
        <v>2628</v>
      </c>
    </row>
    <row r="1125" spans="1:10" x14ac:dyDescent="0.3">
      <c r="A1125" t="s">
        <v>1740</v>
      </c>
      <c r="B1125">
        <v>35929</v>
      </c>
      <c r="C1125">
        <v>48261</v>
      </c>
      <c r="D1125">
        <v>34365</v>
      </c>
      <c r="E1125">
        <v>49.14</v>
      </c>
      <c r="F1125">
        <v>3452.42</v>
      </c>
      <c r="G1125" t="s">
        <v>2626</v>
      </c>
      <c r="H1125" t="s">
        <v>2626</v>
      </c>
      <c r="I1125">
        <v>1</v>
      </c>
      <c r="J1125" t="s">
        <v>2628</v>
      </c>
    </row>
    <row r="1126" spans="1:10" x14ac:dyDescent="0.3">
      <c r="A1126" t="s">
        <v>1741</v>
      </c>
      <c r="B1126">
        <v>32431</v>
      </c>
      <c r="C1126">
        <v>17465</v>
      </c>
      <c r="D1126">
        <v>31568</v>
      </c>
      <c r="E1126">
        <v>14.65</v>
      </c>
      <c r="F1126">
        <v>1069.0899999999999</v>
      </c>
      <c r="G1126" t="s">
        <v>2626</v>
      </c>
      <c r="H1126" t="s">
        <v>2626</v>
      </c>
      <c r="I1126">
        <v>2</v>
      </c>
      <c r="J1126" t="s">
        <v>2629</v>
      </c>
    </row>
    <row r="1127" spans="1:10" x14ac:dyDescent="0.3">
      <c r="A1127" t="s">
        <v>1742</v>
      </c>
      <c r="B1127">
        <v>33412</v>
      </c>
      <c r="C1127">
        <v>27232</v>
      </c>
      <c r="D1127">
        <v>32649</v>
      </c>
      <c r="E1127">
        <v>40.79</v>
      </c>
      <c r="F1127">
        <v>773.48</v>
      </c>
      <c r="G1127" t="s">
        <v>2626</v>
      </c>
      <c r="H1127" t="s">
        <v>2626</v>
      </c>
      <c r="I1127">
        <v>1</v>
      </c>
      <c r="J1127" t="s">
        <v>2628</v>
      </c>
    </row>
    <row r="1128" spans="1:10" x14ac:dyDescent="0.3">
      <c r="A1128" t="s">
        <v>1743</v>
      </c>
      <c r="B1128">
        <v>15401</v>
      </c>
      <c r="C1128">
        <v>12360</v>
      </c>
      <c r="D1128">
        <v>14530</v>
      </c>
      <c r="E1128">
        <v>25.71</v>
      </c>
      <c r="F1128">
        <v>3367</v>
      </c>
      <c r="G1128" t="s">
        <v>2626</v>
      </c>
      <c r="H1128" t="s">
        <v>2626</v>
      </c>
      <c r="I1128">
        <v>1</v>
      </c>
      <c r="J1128" t="s">
        <v>2629</v>
      </c>
    </row>
    <row r="1129" spans="1:10" x14ac:dyDescent="0.3">
      <c r="A1129" t="s">
        <v>1744</v>
      </c>
      <c r="B1129">
        <v>49639</v>
      </c>
      <c r="C1129">
        <v>42693</v>
      </c>
      <c r="D1129">
        <v>48941</v>
      </c>
      <c r="E1129">
        <v>32.86</v>
      </c>
      <c r="F1129">
        <v>1420.07</v>
      </c>
      <c r="G1129" t="s">
        <v>2626</v>
      </c>
      <c r="H1129" t="s">
        <v>2626</v>
      </c>
      <c r="I1129">
        <v>1</v>
      </c>
      <c r="J1129" t="s">
        <v>2629</v>
      </c>
    </row>
    <row r="1130" spans="1:10" x14ac:dyDescent="0.3">
      <c r="A1130" t="s">
        <v>1745</v>
      </c>
      <c r="B1130">
        <v>42937</v>
      </c>
      <c r="C1130">
        <v>9327</v>
      </c>
      <c r="D1130">
        <v>41859</v>
      </c>
      <c r="E1130">
        <v>5.36</v>
      </c>
      <c r="F1130">
        <v>2181.52</v>
      </c>
      <c r="G1130" t="s">
        <v>2626</v>
      </c>
      <c r="H1130" t="s">
        <v>2627</v>
      </c>
      <c r="I1130">
        <v>2</v>
      </c>
      <c r="J1130" t="s">
        <v>2628</v>
      </c>
    </row>
    <row r="1131" spans="1:10" x14ac:dyDescent="0.3">
      <c r="A1131" t="s">
        <v>1746</v>
      </c>
      <c r="B1131">
        <v>15490</v>
      </c>
      <c r="C1131">
        <v>19178</v>
      </c>
      <c r="D1131">
        <v>13409</v>
      </c>
      <c r="E1131">
        <v>7.28</v>
      </c>
      <c r="F1131">
        <v>353.59</v>
      </c>
      <c r="G1131" t="s">
        <v>2627</v>
      </c>
      <c r="H1131" t="s">
        <v>2626</v>
      </c>
      <c r="I1131">
        <v>2</v>
      </c>
      <c r="J1131" t="s">
        <v>2628</v>
      </c>
    </row>
    <row r="1132" spans="1:10" x14ac:dyDescent="0.3">
      <c r="A1132" t="s">
        <v>1747</v>
      </c>
      <c r="B1132">
        <v>23622</v>
      </c>
      <c r="C1132">
        <v>25599</v>
      </c>
      <c r="D1132">
        <v>23389</v>
      </c>
      <c r="E1132">
        <v>18.98</v>
      </c>
      <c r="F1132">
        <v>3159.37</v>
      </c>
      <c r="G1132" t="s">
        <v>2626</v>
      </c>
      <c r="H1132" t="s">
        <v>2626</v>
      </c>
      <c r="I1132">
        <v>0</v>
      </c>
      <c r="J1132" t="s">
        <v>2628</v>
      </c>
    </row>
    <row r="1133" spans="1:10" x14ac:dyDescent="0.3">
      <c r="A1133" t="s">
        <v>1748</v>
      </c>
      <c r="B1133">
        <v>2365</v>
      </c>
      <c r="C1133">
        <v>8337</v>
      </c>
      <c r="D1133">
        <v>1912</v>
      </c>
      <c r="E1133">
        <v>28.59</v>
      </c>
      <c r="F1133">
        <v>2430.17</v>
      </c>
      <c r="G1133" t="s">
        <v>2626</v>
      </c>
      <c r="H1133" t="s">
        <v>2626</v>
      </c>
      <c r="I1133">
        <v>0</v>
      </c>
      <c r="J1133" t="s">
        <v>2628</v>
      </c>
    </row>
    <row r="1134" spans="1:10" x14ac:dyDescent="0.3">
      <c r="A1134" t="s">
        <v>1749</v>
      </c>
      <c r="B1134">
        <v>17931</v>
      </c>
      <c r="C1134">
        <v>5277</v>
      </c>
      <c r="D1134">
        <v>17649</v>
      </c>
      <c r="E1134">
        <v>31.45</v>
      </c>
      <c r="F1134">
        <v>1389.99</v>
      </c>
      <c r="G1134" t="s">
        <v>2626</v>
      </c>
      <c r="H1134" t="s">
        <v>2626</v>
      </c>
      <c r="I1134">
        <v>0</v>
      </c>
      <c r="J1134" t="s">
        <v>2628</v>
      </c>
    </row>
    <row r="1135" spans="1:10" x14ac:dyDescent="0.3">
      <c r="A1135" t="s">
        <v>1750</v>
      </c>
      <c r="B1135">
        <v>41297</v>
      </c>
      <c r="C1135">
        <v>10751</v>
      </c>
      <c r="D1135">
        <v>40436</v>
      </c>
      <c r="E1135">
        <v>14.27</v>
      </c>
      <c r="F1135">
        <v>266.77</v>
      </c>
      <c r="G1135" t="s">
        <v>2626</v>
      </c>
      <c r="H1135" t="s">
        <v>2626</v>
      </c>
      <c r="I1135">
        <v>0</v>
      </c>
      <c r="J1135" t="s">
        <v>2628</v>
      </c>
    </row>
    <row r="1136" spans="1:10" x14ac:dyDescent="0.3">
      <c r="A1136" t="s">
        <v>1751</v>
      </c>
      <c r="B1136">
        <v>24270</v>
      </c>
      <c r="C1136">
        <v>37499</v>
      </c>
      <c r="D1136">
        <v>24299</v>
      </c>
      <c r="E1136">
        <v>26.47</v>
      </c>
      <c r="F1136">
        <v>2641.4</v>
      </c>
      <c r="G1136" t="s">
        <v>2626</v>
      </c>
      <c r="H1136" t="s">
        <v>2626</v>
      </c>
      <c r="I1136">
        <v>2</v>
      </c>
      <c r="J1136" t="s">
        <v>2628</v>
      </c>
    </row>
    <row r="1137" spans="1:10" x14ac:dyDescent="0.3">
      <c r="A1137" t="s">
        <v>1752</v>
      </c>
      <c r="B1137">
        <v>19007</v>
      </c>
      <c r="C1137">
        <v>35913</v>
      </c>
      <c r="D1137">
        <v>18719</v>
      </c>
      <c r="E1137">
        <v>46.27</v>
      </c>
      <c r="F1137">
        <v>1592.75</v>
      </c>
      <c r="G1137" t="s">
        <v>2626</v>
      </c>
      <c r="H1137" t="s">
        <v>2626</v>
      </c>
      <c r="I1137">
        <v>1</v>
      </c>
      <c r="J1137" t="s">
        <v>2628</v>
      </c>
    </row>
    <row r="1138" spans="1:10" x14ac:dyDescent="0.3">
      <c r="A1138" t="s">
        <v>1753</v>
      </c>
      <c r="B1138">
        <v>16389</v>
      </c>
      <c r="C1138">
        <v>17925</v>
      </c>
      <c r="D1138">
        <v>16063</v>
      </c>
      <c r="E1138">
        <v>22.23</v>
      </c>
      <c r="F1138">
        <v>2437.88</v>
      </c>
      <c r="G1138" t="s">
        <v>2627</v>
      </c>
      <c r="H1138" t="s">
        <v>2626</v>
      </c>
      <c r="I1138">
        <v>1</v>
      </c>
      <c r="J1138" t="s">
        <v>2630</v>
      </c>
    </row>
    <row r="1139" spans="1:10" x14ac:dyDescent="0.3">
      <c r="A1139" t="s">
        <v>1754</v>
      </c>
      <c r="B1139">
        <v>49187</v>
      </c>
      <c r="C1139">
        <v>36353</v>
      </c>
      <c r="D1139">
        <v>47579</v>
      </c>
      <c r="E1139">
        <v>41.69</v>
      </c>
      <c r="F1139">
        <v>4642.6099999999997</v>
      </c>
      <c r="G1139" t="s">
        <v>2626</v>
      </c>
      <c r="H1139" t="s">
        <v>2626</v>
      </c>
      <c r="I1139">
        <v>1</v>
      </c>
      <c r="J1139" t="s">
        <v>2628</v>
      </c>
    </row>
    <row r="1140" spans="1:10" x14ac:dyDescent="0.3">
      <c r="A1140" t="s">
        <v>1755</v>
      </c>
      <c r="B1140">
        <v>36909</v>
      </c>
      <c r="C1140">
        <v>44291</v>
      </c>
      <c r="D1140">
        <v>36510</v>
      </c>
      <c r="E1140">
        <v>29.81</v>
      </c>
      <c r="F1140">
        <v>2656.3</v>
      </c>
      <c r="G1140" t="s">
        <v>2626</v>
      </c>
      <c r="H1140" t="s">
        <v>2626</v>
      </c>
      <c r="I1140">
        <v>0</v>
      </c>
      <c r="J1140" t="s">
        <v>2628</v>
      </c>
    </row>
    <row r="1141" spans="1:10" x14ac:dyDescent="0.3">
      <c r="A1141" t="s">
        <v>1756</v>
      </c>
      <c r="B1141">
        <v>7822</v>
      </c>
      <c r="C1141">
        <v>38836</v>
      </c>
      <c r="D1141">
        <v>7611</v>
      </c>
      <c r="E1141">
        <v>19.760000000000002</v>
      </c>
      <c r="F1141">
        <v>1232.83</v>
      </c>
      <c r="G1141" t="s">
        <v>2626</v>
      </c>
      <c r="H1141" t="s">
        <v>2626</v>
      </c>
      <c r="I1141">
        <v>0</v>
      </c>
      <c r="J1141" t="s">
        <v>2628</v>
      </c>
    </row>
    <row r="1142" spans="1:10" x14ac:dyDescent="0.3">
      <c r="A1142" t="s">
        <v>1757</v>
      </c>
      <c r="B1142">
        <v>19107</v>
      </c>
      <c r="C1142">
        <v>36508</v>
      </c>
      <c r="D1142">
        <v>16970</v>
      </c>
      <c r="E1142">
        <v>16.52</v>
      </c>
      <c r="F1142">
        <v>1408.57</v>
      </c>
      <c r="G1142" t="s">
        <v>2627</v>
      </c>
      <c r="H1142" t="s">
        <v>2626</v>
      </c>
      <c r="I1142">
        <v>1</v>
      </c>
      <c r="J1142" t="s">
        <v>2628</v>
      </c>
    </row>
    <row r="1143" spans="1:10" x14ac:dyDescent="0.3">
      <c r="A1143" t="s">
        <v>1758</v>
      </c>
      <c r="B1143">
        <v>50138</v>
      </c>
      <c r="C1143">
        <v>23582</v>
      </c>
      <c r="D1143">
        <v>48680</v>
      </c>
      <c r="E1143">
        <v>5.4</v>
      </c>
      <c r="F1143">
        <v>4958.93</v>
      </c>
      <c r="G1143" t="s">
        <v>2626</v>
      </c>
      <c r="H1143" t="s">
        <v>2626</v>
      </c>
      <c r="I1143">
        <v>2</v>
      </c>
      <c r="J1143" t="s">
        <v>2628</v>
      </c>
    </row>
    <row r="1144" spans="1:10" x14ac:dyDescent="0.3">
      <c r="A1144" t="s">
        <v>1759</v>
      </c>
      <c r="B1144">
        <v>29620</v>
      </c>
      <c r="C1144">
        <v>14577</v>
      </c>
      <c r="D1144">
        <v>27683</v>
      </c>
      <c r="E1144">
        <v>23.05</v>
      </c>
      <c r="F1144">
        <v>3323.88</v>
      </c>
      <c r="G1144" t="s">
        <v>2626</v>
      </c>
      <c r="H1144" t="s">
        <v>2626</v>
      </c>
      <c r="I1144">
        <v>1</v>
      </c>
      <c r="J1144" t="s">
        <v>2630</v>
      </c>
    </row>
    <row r="1145" spans="1:10" x14ac:dyDescent="0.3">
      <c r="A1145" t="s">
        <v>1760</v>
      </c>
      <c r="B1145">
        <v>30229</v>
      </c>
      <c r="C1145">
        <v>29654</v>
      </c>
      <c r="D1145">
        <v>30435</v>
      </c>
      <c r="E1145">
        <v>32.06</v>
      </c>
      <c r="F1145">
        <v>3341.73</v>
      </c>
      <c r="G1145" t="s">
        <v>2626</v>
      </c>
      <c r="H1145" t="s">
        <v>2626</v>
      </c>
      <c r="I1145">
        <v>2</v>
      </c>
      <c r="J1145" t="s">
        <v>2628</v>
      </c>
    </row>
    <row r="1146" spans="1:10" x14ac:dyDescent="0.3">
      <c r="A1146" t="s">
        <v>1761</v>
      </c>
      <c r="B1146">
        <v>35400</v>
      </c>
      <c r="C1146">
        <v>22076</v>
      </c>
      <c r="D1146">
        <v>33958</v>
      </c>
      <c r="E1146">
        <v>25.38</v>
      </c>
      <c r="F1146">
        <v>452.21</v>
      </c>
      <c r="G1146" t="s">
        <v>2626</v>
      </c>
      <c r="H1146" t="s">
        <v>2626</v>
      </c>
      <c r="I1146">
        <v>0</v>
      </c>
      <c r="J1146" t="s">
        <v>2628</v>
      </c>
    </row>
    <row r="1147" spans="1:10" x14ac:dyDescent="0.3">
      <c r="A1147" t="s">
        <v>1762</v>
      </c>
      <c r="B1147">
        <v>37624</v>
      </c>
      <c r="C1147">
        <v>39446</v>
      </c>
      <c r="D1147">
        <v>36663</v>
      </c>
      <c r="E1147">
        <v>38.86</v>
      </c>
      <c r="F1147">
        <v>4480.2700000000004</v>
      </c>
      <c r="G1147" t="s">
        <v>2626</v>
      </c>
      <c r="H1147" t="s">
        <v>2626</v>
      </c>
      <c r="I1147">
        <v>1</v>
      </c>
      <c r="J1147" t="s">
        <v>2629</v>
      </c>
    </row>
    <row r="1148" spans="1:10" x14ac:dyDescent="0.3">
      <c r="A1148" t="s">
        <v>1763</v>
      </c>
      <c r="B1148">
        <v>21849</v>
      </c>
      <c r="C1148">
        <v>10742</v>
      </c>
      <c r="D1148">
        <v>21699</v>
      </c>
      <c r="E1148">
        <v>14.14</v>
      </c>
      <c r="F1148">
        <v>1983.14</v>
      </c>
      <c r="G1148" t="s">
        <v>2626</v>
      </c>
      <c r="H1148" t="s">
        <v>2626</v>
      </c>
      <c r="I1148">
        <v>0</v>
      </c>
      <c r="J1148" t="s">
        <v>2628</v>
      </c>
    </row>
    <row r="1149" spans="1:10" x14ac:dyDescent="0.3">
      <c r="A1149" t="s">
        <v>1764</v>
      </c>
      <c r="B1149">
        <v>41171</v>
      </c>
      <c r="C1149">
        <v>10587</v>
      </c>
      <c r="D1149">
        <v>41134</v>
      </c>
      <c r="E1149">
        <v>1.02</v>
      </c>
      <c r="F1149">
        <v>3860.66</v>
      </c>
      <c r="G1149" t="s">
        <v>2626</v>
      </c>
      <c r="H1149" t="s">
        <v>2626</v>
      </c>
      <c r="I1149">
        <v>2</v>
      </c>
      <c r="J1149" t="s">
        <v>2628</v>
      </c>
    </row>
    <row r="1150" spans="1:10" x14ac:dyDescent="0.3">
      <c r="A1150" t="s">
        <v>1765</v>
      </c>
      <c r="B1150">
        <v>13551</v>
      </c>
      <c r="C1150">
        <v>23687</v>
      </c>
      <c r="D1150">
        <v>11141</v>
      </c>
      <c r="E1150">
        <v>22.08</v>
      </c>
      <c r="F1150">
        <v>908.38</v>
      </c>
      <c r="G1150" t="s">
        <v>2626</v>
      </c>
      <c r="H1150" t="s">
        <v>2626</v>
      </c>
      <c r="I1150">
        <v>2</v>
      </c>
      <c r="J1150" t="s">
        <v>2628</v>
      </c>
    </row>
    <row r="1151" spans="1:10" x14ac:dyDescent="0.3">
      <c r="A1151" t="s">
        <v>1766</v>
      </c>
      <c r="B1151">
        <v>49456</v>
      </c>
      <c r="C1151">
        <v>40219</v>
      </c>
      <c r="D1151">
        <v>47767</v>
      </c>
      <c r="E1151">
        <v>1.51</v>
      </c>
      <c r="F1151">
        <v>1294.33</v>
      </c>
      <c r="G1151" t="s">
        <v>2626</v>
      </c>
      <c r="H1151" t="s">
        <v>2626</v>
      </c>
      <c r="I1151">
        <v>0</v>
      </c>
      <c r="J1151" t="s">
        <v>2628</v>
      </c>
    </row>
    <row r="1152" spans="1:10" x14ac:dyDescent="0.3">
      <c r="A1152" t="s">
        <v>1767</v>
      </c>
      <c r="B1152">
        <v>9507</v>
      </c>
      <c r="C1152">
        <v>37647</v>
      </c>
      <c r="D1152">
        <v>9330</v>
      </c>
      <c r="E1152">
        <v>4.5199999999999996</v>
      </c>
      <c r="F1152">
        <v>4894.71</v>
      </c>
      <c r="G1152" t="s">
        <v>2626</v>
      </c>
      <c r="H1152" t="s">
        <v>2626</v>
      </c>
      <c r="I1152">
        <v>1</v>
      </c>
      <c r="J1152" t="s">
        <v>2628</v>
      </c>
    </row>
    <row r="1153" spans="1:10" x14ac:dyDescent="0.3">
      <c r="A1153" t="s">
        <v>1768</v>
      </c>
      <c r="B1153">
        <v>5205</v>
      </c>
      <c r="C1153">
        <v>25089</v>
      </c>
      <c r="D1153">
        <v>3262</v>
      </c>
      <c r="E1153">
        <v>0.86</v>
      </c>
      <c r="F1153">
        <v>3559.94</v>
      </c>
      <c r="G1153" t="s">
        <v>2626</v>
      </c>
      <c r="H1153" t="s">
        <v>2626</v>
      </c>
      <c r="I1153">
        <v>0</v>
      </c>
      <c r="J1153" t="s">
        <v>2630</v>
      </c>
    </row>
    <row r="1154" spans="1:10" x14ac:dyDescent="0.3">
      <c r="A1154" t="s">
        <v>1769</v>
      </c>
      <c r="B1154">
        <v>39889</v>
      </c>
      <c r="C1154">
        <v>33063</v>
      </c>
      <c r="D1154">
        <v>37782</v>
      </c>
      <c r="E1154">
        <v>37.93</v>
      </c>
      <c r="F1154">
        <v>2688.1</v>
      </c>
      <c r="G1154" t="s">
        <v>2626</v>
      </c>
      <c r="H1154" t="s">
        <v>2626</v>
      </c>
      <c r="I1154">
        <v>0</v>
      </c>
      <c r="J1154" t="s">
        <v>2629</v>
      </c>
    </row>
    <row r="1155" spans="1:10" x14ac:dyDescent="0.3">
      <c r="A1155" t="s">
        <v>1770</v>
      </c>
      <c r="B1155">
        <v>29772</v>
      </c>
      <c r="C1155">
        <v>47077</v>
      </c>
      <c r="D1155">
        <v>30222</v>
      </c>
      <c r="E1155">
        <v>20.3</v>
      </c>
      <c r="F1155">
        <v>4202.51</v>
      </c>
      <c r="G1155" t="s">
        <v>2626</v>
      </c>
      <c r="H1155" t="s">
        <v>2626</v>
      </c>
      <c r="I1155">
        <v>1</v>
      </c>
      <c r="J1155" t="s">
        <v>2628</v>
      </c>
    </row>
    <row r="1156" spans="1:10" x14ac:dyDescent="0.3">
      <c r="A1156" t="s">
        <v>1771</v>
      </c>
      <c r="B1156">
        <v>23850</v>
      </c>
      <c r="C1156">
        <v>26617</v>
      </c>
      <c r="D1156">
        <v>23101</v>
      </c>
      <c r="E1156">
        <v>50</v>
      </c>
      <c r="F1156">
        <v>3681.55</v>
      </c>
      <c r="G1156" t="s">
        <v>2626</v>
      </c>
      <c r="H1156" t="s">
        <v>2626</v>
      </c>
      <c r="I1156">
        <v>2</v>
      </c>
      <c r="J1156" t="s">
        <v>2628</v>
      </c>
    </row>
    <row r="1157" spans="1:10" x14ac:dyDescent="0.3">
      <c r="A1157" t="s">
        <v>1772</v>
      </c>
      <c r="B1157">
        <v>14613</v>
      </c>
      <c r="C1157">
        <v>10179</v>
      </c>
      <c r="D1157">
        <v>13274</v>
      </c>
      <c r="E1157">
        <v>37.81</v>
      </c>
      <c r="F1157">
        <v>3459.3</v>
      </c>
      <c r="G1157" t="s">
        <v>2626</v>
      </c>
      <c r="H1157" t="s">
        <v>2626</v>
      </c>
      <c r="I1157">
        <v>2</v>
      </c>
      <c r="J1157" t="s">
        <v>2628</v>
      </c>
    </row>
    <row r="1158" spans="1:10" x14ac:dyDescent="0.3">
      <c r="A1158" t="s">
        <v>1773</v>
      </c>
      <c r="B1158">
        <v>4420</v>
      </c>
      <c r="C1158">
        <v>43398</v>
      </c>
      <c r="D1158">
        <v>3620</v>
      </c>
      <c r="E1158">
        <v>21.01</v>
      </c>
      <c r="F1158">
        <v>4627.42</v>
      </c>
      <c r="G1158" t="s">
        <v>2626</v>
      </c>
      <c r="H1158" t="s">
        <v>2626</v>
      </c>
      <c r="I1158">
        <v>2</v>
      </c>
      <c r="J1158" t="s">
        <v>2628</v>
      </c>
    </row>
    <row r="1159" spans="1:10" x14ac:dyDescent="0.3">
      <c r="A1159" t="s">
        <v>1774</v>
      </c>
      <c r="B1159">
        <v>13014</v>
      </c>
      <c r="C1159">
        <v>49225</v>
      </c>
      <c r="D1159">
        <v>12171</v>
      </c>
      <c r="E1159">
        <v>46.17</v>
      </c>
      <c r="F1159">
        <v>1060.51</v>
      </c>
      <c r="G1159" t="s">
        <v>2626</v>
      </c>
      <c r="H1159" t="s">
        <v>2626</v>
      </c>
      <c r="I1159">
        <v>0</v>
      </c>
      <c r="J1159" t="s">
        <v>2628</v>
      </c>
    </row>
    <row r="1160" spans="1:10" x14ac:dyDescent="0.3">
      <c r="A1160" t="s">
        <v>1775</v>
      </c>
      <c r="B1160">
        <v>26702</v>
      </c>
      <c r="C1160">
        <v>46115</v>
      </c>
      <c r="D1160">
        <v>25131</v>
      </c>
      <c r="E1160">
        <v>8.64</v>
      </c>
      <c r="F1160">
        <v>2743.1</v>
      </c>
      <c r="G1160" t="s">
        <v>2626</v>
      </c>
      <c r="H1160" t="s">
        <v>2626</v>
      </c>
      <c r="I1160">
        <v>0</v>
      </c>
      <c r="J1160" t="s">
        <v>2628</v>
      </c>
    </row>
    <row r="1161" spans="1:10" x14ac:dyDescent="0.3">
      <c r="A1161" t="s">
        <v>1776</v>
      </c>
      <c r="B1161">
        <v>31503</v>
      </c>
      <c r="C1161">
        <v>24268</v>
      </c>
      <c r="D1161">
        <v>31619</v>
      </c>
      <c r="E1161">
        <v>37.99</v>
      </c>
      <c r="F1161">
        <v>4599.22</v>
      </c>
      <c r="G1161" t="s">
        <v>2626</v>
      </c>
      <c r="H1161" t="s">
        <v>2626</v>
      </c>
      <c r="I1161">
        <v>1</v>
      </c>
      <c r="J1161" t="s">
        <v>2628</v>
      </c>
    </row>
    <row r="1162" spans="1:10" x14ac:dyDescent="0.3">
      <c r="A1162" t="s">
        <v>1777</v>
      </c>
      <c r="B1162">
        <v>38485</v>
      </c>
      <c r="C1162">
        <v>49965</v>
      </c>
      <c r="D1162">
        <v>38526</v>
      </c>
      <c r="E1162">
        <v>22.57</v>
      </c>
      <c r="F1162">
        <v>4268.3900000000003</v>
      </c>
      <c r="G1162" t="s">
        <v>2626</v>
      </c>
      <c r="H1162" t="s">
        <v>2626</v>
      </c>
      <c r="I1162">
        <v>1</v>
      </c>
      <c r="J1162" t="s">
        <v>2628</v>
      </c>
    </row>
    <row r="1163" spans="1:10" x14ac:dyDescent="0.3">
      <c r="A1163" t="s">
        <v>1778</v>
      </c>
      <c r="B1163">
        <v>37774</v>
      </c>
      <c r="C1163">
        <v>18130</v>
      </c>
      <c r="D1163">
        <v>36883</v>
      </c>
      <c r="E1163">
        <v>36.64</v>
      </c>
      <c r="F1163">
        <v>2962.93</v>
      </c>
      <c r="G1163" t="s">
        <v>2626</v>
      </c>
      <c r="H1163" t="s">
        <v>2626</v>
      </c>
      <c r="I1163">
        <v>0</v>
      </c>
      <c r="J1163" t="s">
        <v>2628</v>
      </c>
    </row>
    <row r="1164" spans="1:10" x14ac:dyDescent="0.3">
      <c r="A1164" t="s">
        <v>1779</v>
      </c>
      <c r="B1164">
        <v>31630</v>
      </c>
      <c r="C1164">
        <v>19536</v>
      </c>
      <c r="D1164">
        <v>31948</v>
      </c>
      <c r="E1164">
        <v>14</v>
      </c>
      <c r="F1164">
        <v>3889.27</v>
      </c>
      <c r="G1164" t="s">
        <v>2626</v>
      </c>
      <c r="H1164" t="s">
        <v>2626</v>
      </c>
      <c r="I1164">
        <v>2</v>
      </c>
      <c r="J1164" t="s">
        <v>2628</v>
      </c>
    </row>
    <row r="1165" spans="1:10" x14ac:dyDescent="0.3">
      <c r="A1165" t="s">
        <v>1780</v>
      </c>
      <c r="B1165">
        <v>34778</v>
      </c>
      <c r="C1165">
        <v>32711</v>
      </c>
      <c r="D1165">
        <v>34896</v>
      </c>
      <c r="E1165">
        <v>18.78</v>
      </c>
      <c r="F1165">
        <v>483.59</v>
      </c>
      <c r="G1165" t="s">
        <v>2626</v>
      </c>
      <c r="H1165" t="s">
        <v>2626</v>
      </c>
      <c r="I1165">
        <v>1</v>
      </c>
      <c r="J1165" t="s">
        <v>2628</v>
      </c>
    </row>
    <row r="1166" spans="1:10" x14ac:dyDescent="0.3">
      <c r="A1166" t="s">
        <v>1781</v>
      </c>
      <c r="B1166">
        <v>44471</v>
      </c>
      <c r="C1166">
        <v>2763</v>
      </c>
      <c r="D1166">
        <v>43216</v>
      </c>
      <c r="E1166">
        <v>26.87</v>
      </c>
      <c r="F1166">
        <v>2686.26</v>
      </c>
      <c r="G1166" t="s">
        <v>2627</v>
      </c>
      <c r="H1166" t="s">
        <v>2626</v>
      </c>
      <c r="I1166">
        <v>0</v>
      </c>
      <c r="J1166" t="s">
        <v>2628</v>
      </c>
    </row>
    <row r="1167" spans="1:10" x14ac:dyDescent="0.3">
      <c r="A1167" t="s">
        <v>1782</v>
      </c>
      <c r="B1167">
        <v>10230</v>
      </c>
      <c r="C1167">
        <v>6482</v>
      </c>
      <c r="D1167">
        <v>8676</v>
      </c>
      <c r="E1167">
        <v>4.24</v>
      </c>
      <c r="F1167">
        <v>302.07</v>
      </c>
      <c r="G1167" t="s">
        <v>2627</v>
      </c>
      <c r="H1167" t="s">
        <v>2626</v>
      </c>
      <c r="I1167">
        <v>1</v>
      </c>
      <c r="J1167" t="s">
        <v>2628</v>
      </c>
    </row>
    <row r="1168" spans="1:10" x14ac:dyDescent="0.3">
      <c r="A1168" t="s">
        <v>1783</v>
      </c>
      <c r="B1168">
        <v>7385</v>
      </c>
      <c r="C1168">
        <v>5346</v>
      </c>
      <c r="D1168">
        <v>6171</v>
      </c>
      <c r="E1168">
        <v>12.32</v>
      </c>
      <c r="F1168">
        <v>1762</v>
      </c>
      <c r="G1168" t="s">
        <v>2626</v>
      </c>
      <c r="H1168" t="s">
        <v>2626</v>
      </c>
      <c r="I1168">
        <v>2</v>
      </c>
      <c r="J1168" t="s">
        <v>2629</v>
      </c>
    </row>
    <row r="1169" spans="1:10" x14ac:dyDescent="0.3">
      <c r="A1169" t="s">
        <v>1784</v>
      </c>
      <c r="B1169">
        <v>45620</v>
      </c>
      <c r="C1169">
        <v>4650</v>
      </c>
      <c r="D1169">
        <v>45092</v>
      </c>
      <c r="E1169">
        <v>22.62</v>
      </c>
      <c r="F1169">
        <v>1715.34</v>
      </c>
      <c r="G1169" t="s">
        <v>2626</v>
      </c>
      <c r="H1169" t="s">
        <v>2626</v>
      </c>
      <c r="I1169">
        <v>0</v>
      </c>
      <c r="J1169" t="s">
        <v>2628</v>
      </c>
    </row>
    <row r="1170" spans="1:10" x14ac:dyDescent="0.3">
      <c r="A1170" t="s">
        <v>1785</v>
      </c>
      <c r="B1170">
        <v>38262</v>
      </c>
      <c r="C1170">
        <v>28385</v>
      </c>
      <c r="D1170">
        <v>38310</v>
      </c>
      <c r="E1170">
        <v>5.69</v>
      </c>
      <c r="F1170">
        <v>877.08</v>
      </c>
      <c r="G1170" t="s">
        <v>2626</v>
      </c>
      <c r="H1170" t="s">
        <v>2626</v>
      </c>
      <c r="I1170">
        <v>0</v>
      </c>
      <c r="J1170" t="s">
        <v>2629</v>
      </c>
    </row>
    <row r="1171" spans="1:10" x14ac:dyDescent="0.3">
      <c r="A1171" t="s">
        <v>1786</v>
      </c>
      <c r="B1171">
        <v>47030</v>
      </c>
      <c r="C1171">
        <v>38769</v>
      </c>
      <c r="D1171">
        <v>47118</v>
      </c>
      <c r="E1171">
        <v>1.54</v>
      </c>
      <c r="F1171">
        <v>3763.17</v>
      </c>
      <c r="G1171" t="s">
        <v>2626</v>
      </c>
      <c r="H1171" t="s">
        <v>2626</v>
      </c>
      <c r="I1171">
        <v>0</v>
      </c>
      <c r="J1171" t="s">
        <v>2628</v>
      </c>
    </row>
    <row r="1172" spans="1:10" x14ac:dyDescent="0.3">
      <c r="A1172" t="s">
        <v>1787</v>
      </c>
      <c r="B1172">
        <v>29233</v>
      </c>
      <c r="C1172">
        <v>39562</v>
      </c>
      <c r="D1172">
        <v>28173</v>
      </c>
      <c r="E1172">
        <v>17.89</v>
      </c>
      <c r="F1172">
        <v>2975.11</v>
      </c>
      <c r="G1172" t="s">
        <v>2626</v>
      </c>
      <c r="H1172" t="s">
        <v>2626</v>
      </c>
      <c r="I1172">
        <v>2</v>
      </c>
      <c r="J1172" t="s">
        <v>2630</v>
      </c>
    </row>
    <row r="1173" spans="1:10" x14ac:dyDescent="0.3">
      <c r="A1173" t="s">
        <v>1788</v>
      </c>
      <c r="B1173">
        <v>35675</v>
      </c>
      <c r="C1173">
        <v>23724</v>
      </c>
      <c r="D1173">
        <v>35262</v>
      </c>
      <c r="E1173">
        <v>19.649999999999999</v>
      </c>
      <c r="F1173">
        <v>1629.6</v>
      </c>
      <c r="G1173" t="s">
        <v>2626</v>
      </c>
      <c r="H1173" t="s">
        <v>2626</v>
      </c>
      <c r="I1173">
        <v>2</v>
      </c>
      <c r="J1173" t="s">
        <v>2628</v>
      </c>
    </row>
    <row r="1174" spans="1:10" x14ac:dyDescent="0.3">
      <c r="A1174" t="s">
        <v>1789</v>
      </c>
      <c r="B1174">
        <v>41614</v>
      </c>
      <c r="C1174">
        <v>50031</v>
      </c>
      <c r="D1174">
        <v>41375</v>
      </c>
      <c r="E1174">
        <v>18.96</v>
      </c>
      <c r="F1174">
        <v>159.76</v>
      </c>
      <c r="G1174" t="s">
        <v>2626</v>
      </c>
      <c r="H1174" t="s">
        <v>2626</v>
      </c>
      <c r="I1174">
        <v>0</v>
      </c>
      <c r="J1174" t="s">
        <v>2628</v>
      </c>
    </row>
    <row r="1175" spans="1:10" x14ac:dyDescent="0.3">
      <c r="A1175" t="s">
        <v>1790</v>
      </c>
      <c r="B1175">
        <v>29347</v>
      </c>
      <c r="C1175">
        <v>45963</v>
      </c>
      <c r="D1175">
        <v>28047</v>
      </c>
      <c r="E1175">
        <v>21.12</v>
      </c>
      <c r="F1175">
        <v>2648.18</v>
      </c>
      <c r="G1175" t="s">
        <v>2627</v>
      </c>
      <c r="H1175" t="s">
        <v>2626</v>
      </c>
      <c r="I1175">
        <v>0</v>
      </c>
      <c r="J1175" t="s">
        <v>2628</v>
      </c>
    </row>
    <row r="1176" spans="1:10" x14ac:dyDescent="0.3">
      <c r="A1176" t="s">
        <v>1791</v>
      </c>
      <c r="B1176">
        <v>26794</v>
      </c>
      <c r="C1176">
        <v>17182</v>
      </c>
      <c r="D1176">
        <v>25381</v>
      </c>
      <c r="E1176">
        <v>5.2</v>
      </c>
      <c r="F1176">
        <v>4822.97</v>
      </c>
      <c r="G1176" t="s">
        <v>2627</v>
      </c>
      <c r="H1176" t="s">
        <v>2626</v>
      </c>
      <c r="I1176">
        <v>2</v>
      </c>
      <c r="J1176" t="s">
        <v>2628</v>
      </c>
    </row>
    <row r="1177" spans="1:10" x14ac:dyDescent="0.3">
      <c r="A1177" t="s">
        <v>1792</v>
      </c>
      <c r="B1177">
        <v>10581</v>
      </c>
      <c r="C1177">
        <v>4895</v>
      </c>
      <c r="D1177">
        <v>9913</v>
      </c>
      <c r="E1177">
        <v>48.59</v>
      </c>
      <c r="F1177">
        <v>2754.82</v>
      </c>
      <c r="G1177" t="s">
        <v>2626</v>
      </c>
      <c r="H1177" t="s">
        <v>2626</v>
      </c>
      <c r="I1177">
        <v>2</v>
      </c>
      <c r="J1177" t="s">
        <v>2628</v>
      </c>
    </row>
    <row r="1178" spans="1:10" x14ac:dyDescent="0.3">
      <c r="A1178" t="s">
        <v>1793</v>
      </c>
      <c r="B1178">
        <v>8444</v>
      </c>
      <c r="C1178">
        <v>38013</v>
      </c>
      <c r="D1178">
        <v>6145</v>
      </c>
      <c r="E1178">
        <v>17.760000000000002</v>
      </c>
      <c r="F1178">
        <v>135.47</v>
      </c>
      <c r="G1178" t="s">
        <v>2626</v>
      </c>
      <c r="H1178" t="s">
        <v>2626</v>
      </c>
      <c r="I1178">
        <v>0</v>
      </c>
      <c r="J1178" t="s">
        <v>2629</v>
      </c>
    </row>
    <row r="1179" spans="1:10" x14ac:dyDescent="0.3">
      <c r="A1179" t="s">
        <v>1794</v>
      </c>
      <c r="B1179">
        <v>21658</v>
      </c>
      <c r="C1179">
        <v>15597</v>
      </c>
      <c r="D1179">
        <v>20555</v>
      </c>
      <c r="E1179">
        <v>27.59</v>
      </c>
      <c r="F1179">
        <v>3352.77</v>
      </c>
      <c r="G1179" t="s">
        <v>2626</v>
      </c>
      <c r="H1179" t="s">
        <v>2627</v>
      </c>
      <c r="I1179">
        <v>0</v>
      </c>
      <c r="J1179" t="s">
        <v>2628</v>
      </c>
    </row>
    <row r="1180" spans="1:10" x14ac:dyDescent="0.3">
      <c r="A1180" t="s">
        <v>1795</v>
      </c>
      <c r="B1180">
        <v>16106</v>
      </c>
      <c r="C1180">
        <v>25263</v>
      </c>
      <c r="D1180">
        <v>13861</v>
      </c>
      <c r="E1180">
        <v>22.11</v>
      </c>
      <c r="F1180">
        <v>4037.27</v>
      </c>
      <c r="G1180" t="s">
        <v>2626</v>
      </c>
      <c r="H1180" t="s">
        <v>2626</v>
      </c>
      <c r="I1180">
        <v>0</v>
      </c>
      <c r="J1180" t="s">
        <v>2628</v>
      </c>
    </row>
    <row r="1181" spans="1:10" x14ac:dyDescent="0.3">
      <c r="A1181" t="s">
        <v>1796</v>
      </c>
      <c r="B1181">
        <v>42740</v>
      </c>
      <c r="C1181">
        <v>13511</v>
      </c>
      <c r="D1181">
        <v>41988</v>
      </c>
      <c r="E1181">
        <v>1.61</v>
      </c>
      <c r="F1181">
        <v>2377</v>
      </c>
      <c r="G1181" t="s">
        <v>2626</v>
      </c>
      <c r="H1181" t="s">
        <v>2626</v>
      </c>
      <c r="I1181">
        <v>1</v>
      </c>
      <c r="J1181" t="s">
        <v>2628</v>
      </c>
    </row>
    <row r="1182" spans="1:10" x14ac:dyDescent="0.3">
      <c r="A1182" t="s">
        <v>1797</v>
      </c>
      <c r="B1182">
        <v>42727</v>
      </c>
      <c r="C1182">
        <v>21094</v>
      </c>
      <c r="D1182">
        <v>41803</v>
      </c>
      <c r="E1182">
        <v>48.61</v>
      </c>
      <c r="F1182">
        <v>3735.42</v>
      </c>
      <c r="G1182" t="s">
        <v>2626</v>
      </c>
      <c r="H1182" t="s">
        <v>2627</v>
      </c>
      <c r="I1182">
        <v>1</v>
      </c>
      <c r="J1182" t="s">
        <v>2628</v>
      </c>
    </row>
    <row r="1183" spans="1:10" x14ac:dyDescent="0.3">
      <c r="A1183" t="s">
        <v>1798</v>
      </c>
      <c r="B1183">
        <v>30069</v>
      </c>
      <c r="C1183">
        <v>14807</v>
      </c>
      <c r="D1183">
        <v>28027</v>
      </c>
      <c r="E1183">
        <v>6.65</v>
      </c>
      <c r="F1183">
        <v>4902.2700000000004</v>
      </c>
      <c r="G1183" t="s">
        <v>2626</v>
      </c>
      <c r="H1183" t="s">
        <v>2626</v>
      </c>
      <c r="I1183">
        <v>2</v>
      </c>
      <c r="J1183" t="s">
        <v>2628</v>
      </c>
    </row>
    <row r="1184" spans="1:10" x14ac:dyDescent="0.3">
      <c r="A1184" t="s">
        <v>1799</v>
      </c>
      <c r="B1184">
        <v>9413</v>
      </c>
      <c r="C1184">
        <v>8168</v>
      </c>
      <c r="D1184">
        <v>8273</v>
      </c>
      <c r="E1184">
        <v>8.94</v>
      </c>
      <c r="F1184">
        <v>4064.83</v>
      </c>
      <c r="G1184" t="s">
        <v>2627</v>
      </c>
      <c r="H1184" t="s">
        <v>2626</v>
      </c>
      <c r="I1184">
        <v>1</v>
      </c>
      <c r="J1184" t="s">
        <v>2628</v>
      </c>
    </row>
    <row r="1185" spans="1:10" x14ac:dyDescent="0.3">
      <c r="A1185" t="s">
        <v>1800</v>
      </c>
      <c r="B1185">
        <v>14806</v>
      </c>
      <c r="C1185">
        <v>5760</v>
      </c>
      <c r="D1185">
        <v>14776</v>
      </c>
      <c r="E1185">
        <v>29.26</v>
      </c>
      <c r="F1185">
        <v>1880.16</v>
      </c>
      <c r="G1185" t="s">
        <v>2626</v>
      </c>
      <c r="H1185" t="s">
        <v>2626</v>
      </c>
      <c r="I1185">
        <v>0</v>
      </c>
      <c r="J1185" t="s">
        <v>2628</v>
      </c>
    </row>
    <row r="1186" spans="1:10" x14ac:dyDescent="0.3">
      <c r="A1186" t="s">
        <v>1801</v>
      </c>
      <c r="B1186">
        <v>25946</v>
      </c>
      <c r="C1186">
        <v>44355</v>
      </c>
      <c r="D1186">
        <v>25617</v>
      </c>
      <c r="E1186">
        <v>26.29</v>
      </c>
      <c r="F1186">
        <v>2747.29</v>
      </c>
      <c r="G1186" t="s">
        <v>2626</v>
      </c>
      <c r="H1186" t="s">
        <v>2626</v>
      </c>
      <c r="I1186">
        <v>2</v>
      </c>
      <c r="J1186" t="s">
        <v>2628</v>
      </c>
    </row>
    <row r="1187" spans="1:10" x14ac:dyDescent="0.3">
      <c r="A1187" t="s">
        <v>1802</v>
      </c>
      <c r="B1187">
        <v>38346</v>
      </c>
      <c r="C1187">
        <v>12142</v>
      </c>
      <c r="D1187">
        <v>37331</v>
      </c>
      <c r="E1187">
        <v>17.88</v>
      </c>
      <c r="F1187">
        <v>4089.61</v>
      </c>
      <c r="G1187" t="s">
        <v>2626</v>
      </c>
      <c r="H1187" t="s">
        <v>2627</v>
      </c>
      <c r="I1187">
        <v>0</v>
      </c>
      <c r="J1187" t="s">
        <v>2628</v>
      </c>
    </row>
    <row r="1188" spans="1:10" x14ac:dyDescent="0.3">
      <c r="A1188" t="s">
        <v>1803</v>
      </c>
      <c r="B1188">
        <v>12822</v>
      </c>
      <c r="C1188">
        <v>33763</v>
      </c>
      <c r="D1188">
        <v>10660</v>
      </c>
      <c r="E1188">
        <v>47.51</v>
      </c>
      <c r="F1188">
        <v>2379.11</v>
      </c>
      <c r="G1188" t="s">
        <v>2626</v>
      </c>
      <c r="H1188" t="s">
        <v>2626</v>
      </c>
      <c r="I1188">
        <v>0</v>
      </c>
      <c r="J1188" t="s">
        <v>2628</v>
      </c>
    </row>
    <row r="1189" spans="1:10" x14ac:dyDescent="0.3">
      <c r="A1189" t="s">
        <v>1804</v>
      </c>
      <c r="B1189">
        <v>27601</v>
      </c>
      <c r="C1189">
        <v>31515</v>
      </c>
      <c r="D1189">
        <v>26154</v>
      </c>
      <c r="E1189">
        <v>3.32</v>
      </c>
      <c r="F1189">
        <v>300.77</v>
      </c>
      <c r="G1189" t="s">
        <v>2627</v>
      </c>
      <c r="H1189" t="s">
        <v>2626</v>
      </c>
      <c r="I1189">
        <v>1</v>
      </c>
      <c r="J1189" t="s">
        <v>2628</v>
      </c>
    </row>
    <row r="1190" spans="1:10" x14ac:dyDescent="0.3">
      <c r="A1190" t="s">
        <v>1805</v>
      </c>
      <c r="B1190">
        <v>40275</v>
      </c>
      <c r="C1190">
        <v>33224</v>
      </c>
      <c r="D1190">
        <v>40311</v>
      </c>
      <c r="E1190">
        <v>25.91</v>
      </c>
      <c r="F1190">
        <v>819.01</v>
      </c>
      <c r="G1190" t="s">
        <v>2626</v>
      </c>
      <c r="H1190" t="s">
        <v>2626</v>
      </c>
      <c r="I1190">
        <v>0</v>
      </c>
      <c r="J1190" t="s">
        <v>2628</v>
      </c>
    </row>
    <row r="1191" spans="1:10" x14ac:dyDescent="0.3">
      <c r="A1191" t="s">
        <v>1806</v>
      </c>
      <c r="B1191">
        <v>35473</v>
      </c>
      <c r="C1191">
        <v>26882</v>
      </c>
      <c r="D1191">
        <v>34397</v>
      </c>
      <c r="E1191">
        <v>17.84</v>
      </c>
      <c r="F1191">
        <v>651.9</v>
      </c>
      <c r="G1191" t="s">
        <v>2627</v>
      </c>
      <c r="H1191" t="s">
        <v>2626</v>
      </c>
      <c r="I1191">
        <v>1</v>
      </c>
      <c r="J1191" t="s">
        <v>2628</v>
      </c>
    </row>
    <row r="1192" spans="1:10" x14ac:dyDescent="0.3">
      <c r="A1192" t="s">
        <v>1807</v>
      </c>
      <c r="B1192">
        <v>31475</v>
      </c>
      <c r="C1192">
        <v>7787</v>
      </c>
      <c r="D1192">
        <v>31712</v>
      </c>
      <c r="E1192">
        <v>26.22</v>
      </c>
      <c r="F1192">
        <v>1131.8800000000001</v>
      </c>
      <c r="G1192" t="s">
        <v>2626</v>
      </c>
      <c r="H1192" t="s">
        <v>2626</v>
      </c>
      <c r="I1192">
        <v>1</v>
      </c>
      <c r="J1192" t="s">
        <v>2629</v>
      </c>
    </row>
    <row r="1193" spans="1:10" x14ac:dyDescent="0.3">
      <c r="A1193" t="s">
        <v>1808</v>
      </c>
      <c r="B1193">
        <v>3138</v>
      </c>
      <c r="C1193">
        <v>23846</v>
      </c>
      <c r="D1193">
        <v>2858</v>
      </c>
      <c r="E1193">
        <v>26.44</v>
      </c>
      <c r="F1193">
        <v>4972.84</v>
      </c>
      <c r="G1193" t="s">
        <v>2626</v>
      </c>
      <c r="H1193" t="s">
        <v>2626</v>
      </c>
      <c r="I1193">
        <v>2</v>
      </c>
      <c r="J1193" t="s">
        <v>2628</v>
      </c>
    </row>
    <row r="1194" spans="1:10" x14ac:dyDescent="0.3">
      <c r="A1194" t="s">
        <v>1809</v>
      </c>
      <c r="B1194">
        <v>19840</v>
      </c>
      <c r="C1194">
        <v>10290</v>
      </c>
      <c r="D1194">
        <v>20278</v>
      </c>
      <c r="E1194">
        <v>17.73</v>
      </c>
      <c r="F1194">
        <v>2855.99</v>
      </c>
      <c r="G1194" t="s">
        <v>2627</v>
      </c>
      <c r="H1194" t="s">
        <v>2626</v>
      </c>
      <c r="I1194">
        <v>0</v>
      </c>
      <c r="J1194" t="s">
        <v>2628</v>
      </c>
    </row>
    <row r="1195" spans="1:10" x14ac:dyDescent="0.3">
      <c r="A1195" t="s">
        <v>1810</v>
      </c>
      <c r="B1195">
        <v>44574</v>
      </c>
      <c r="C1195">
        <v>9567</v>
      </c>
      <c r="D1195">
        <v>44417</v>
      </c>
      <c r="E1195">
        <v>46.38</v>
      </c>
      <c r="F1195">
        <v>3943.41</v>
      </c>
      <c r="G1195" t="s">
        <v>2626</v>
      </c>
      <c r="H1195" t="s">
        <v>2626</v>
      </c>
      <c r="I1195">
        <v>2</v>
      </c>
      <c r="J1195" t="s">
        <v>2630</v>
      </c>
    </row>
    <row r="1196" spans="1:10" x14ac:dyDescent="0.3">
      <c r="A1196" t="s">
        <v>1811</v>
      </c>
      <c r="B1196">
        <v>24191</v>
      </c>
      <c r="C1196">
        <v>41408</v>
      </c>
      <c r="D1196">
        <v>22386</v>
      </c>
      <c r="E1196">
        <v>24.47</v>
      </c>
      <c r="F1196">
        <v>332.82</v>
      </c>
      <c r="G1196" t="s">
        <v>2626</v>
      </c>
      <c r="H1196" t="s">
        <v>2626</v>
      </c>
      <c r="I1196">
        <v>1</v>
      </c>
      <c r="J1196" t="s">
        <v>2628</v>
      </c>
    </row>
    <row r="1197" spans="1:10" x14ac:dyDescent="0.3">
      <c r="A1197" t="s">
        <v>1812</v>
      </c>
      <c r="B1197">
        <v>21227</v>
      </c>
      <c r="C1197">
        <v>8800</v>
      </c>
      <c r="D1197">
        <v>20479</v>
      </c>
      <c r="E1197">
        <v>42.58</v>
      </c>
      <c r="F1197">
        <v>3497.25</v>
      </c>
      <c r="G1197" t="s">
        <v>2627</v>
      </c>
      <c r="H1197" t="s">
        <v>2626</v>
      </c>
      <c r="I1197">
        <v>2</v>
      </c>
      <c r="J1197" t="s">
        <v>2628</v>
      </c>
    </row>
    <row r="1198" spans="1:10" x14ac:dyDescent="0.3">
      <c r="A1198" t="s">
        <v>1813</v>
      </c>
      <c r="B1198">
        <v>34894</v>
      </c>
      <c r="C1198">
        <v>18264</v>
      </c>
      <c r="D1198">
        <v>32958</v>
      </c>
      <c r="E1198">
        <v>14.81</v>
      </c>
      <c r="F1198">
        <v>4408.6499999999996</v>
      </c>
      <c r="G1198" t="s">
        <v>2626</v>
      </c>
      <c r="H1198" t="s">
        <v>2626</v>
      </c>
      <c r="I1198">
        <v>0</v>
      </c>
      <c r="J1198" t="s">
        <v>2628</v>
      </c>
    </row>
    <row r="1199" spans="1:10" x14ac:dyDescent="0.3">
      <c r="A1199" t="s">
        <v>1814</v>
      </c>
      <c r="B1199">
        <v>12875</v>
      </c>
      <c r="C1199">
        <v>26279</v>
      </c>
      <c r="D1199">
        <v>12439</v>
      </c>
      <c r="E1199">
        <v>2.58</v>
      </c>
      <c r="F1199">
        <v>1798.54</v>
      </c>
      <c r="G1199" t="s">
        <v>2626</v>
      </c>
      <c r="H1199" t="s">
        <v>2626</v>
      </c>
      <c r="I1199">
        <v>0</v>
      </c>
      <c r="J1199" t="s">
        <v>2628</v>
      </c>
    </row>
    <row r="1200" spans="1:10" x14ac:dyDescent="0.3">
      <c r="A1200" t="s">
        <v>1815</v>
      </c>
      <c r="B1200">
        <v>44464</v>
      </c>
      <c r="C1200">
        <v>7236</v>
      </c>
      <c r="D1200">
        <v>44119</v>
      </c>
      <c r="E1200">
        <v>26.21</v>
      </c>
      <c r="F1200">
        <v>3929.11</v>
      </c>
      <c r="G1200" t="s">
        <v>2626</v>
      </c>
      <c r="H1200" t="s">
        <v>2626</v>
      </c>
      <c r="I1200">
        <v>1</v>
      </c>
      <c r="J1200" t="s">
        <v>2628</v>
      </c>
    </row>
    <row r="1201" spans="1:10" x14ac:dyDescent="0.3">
      <c r="A1201" t="s">
        <v>1816</v>
      </c>
      <c r="B1201">
        <v>43826</v>
      </c>
      <c r="C1201">
        <v>36029</v>
      </c>
      <c r="D1201">
        <v>42989</v>
      </c>
      <c r="E1201">
        <v>16.39</v>
      </c>
      <c r="F1201">
        <v>2942.92</v>
      </c>
      <c r="G1201" t="s">
        <v>2626</v>
      </c>
      <c r="H1201" t="s">
        <v>2626</v>
      </c>
      <c r="I1201">
        <v>1</v>
      </c>
      <c r="J1201" t="s">
        <v>2628</v>
      </c>
    </row>
    <row r="1202" spans="1:10" x14ac:dyDescent="0.3">
      <c r="A1202" t="s">
        <v>1817</v>
      </c>
      <c r="B1202">
        <v>10543</v>
      </c>
      <c r="C1202">
        <v>31629</v>
      </c>
      <c r="D1202">
        <v>9830</v>
      </c>
      <c r="E1202">
        <v>41.14</v>
      </c>
      <c r="F1202">
        <v>1098.6600000000001</v>
      </c>
      <c r="G1202" t="s">
        <v>2626</v>
      </c>
      <c r="H1202" t="s">
        <v>2626</v>
      </c>
      <c r="I1202">
        <v>1</v>
      </c>
      <c r="J1202" t="s">
        <v>2629</v>
      </c>
    </row>
    <row r="1203" spans="1:10" x14ac:dyDescent="0.3">
      <c r="A1203" t="s">
        <v>1818</v>
      </c>
      <c r="B1203">
        <v>39357</v>
      </c>
      <c r="C1203">
        <v>43399</v>
      </c>
      <c r="D1203">
        <v>37790</v>
      </c>
      <c r="E1203">
        <v>34.340000000000003</v>
      </c>
      <c r="F1203">
        <v>4882.3999999999996</v>
      </c>
      <c r="G1203" t="s">
        <v>2626</v>
      </c>
      <c r="H1203" t="s">
        <v>2626</v>
      </c>
      <c r="I1203">
        <v>0</v>
      </c>
      <c r="J1203" t="s">
        <v>2628</v>
      </c>
    </row>
    <row r="1204" spans="1:10" x14ac:dyDescent="0.3">
      <c r="A1204" t="s">
        <v>1819</v>
      </c>
      <c r="B1204">
        <v>25360</v>
      </c>
      <c r="C1204">
        <v>6060</v>
      </c>
      <c r="D1204">
        <v>23860</v>
      </c>
      <c r="E1204">
        <v>18.97</v>
      </c>
      <c r="F1204">
        <v>3731.82</v>
      </c>
      <c r="G1204" t="s">
        <v>2626</v>
      </c>
      <c r="H1204" t="s">
        <v>2626</v>
      </c>
      <c r="I1204">
        <v>2</v>
      </c>
      <c r="J1204" t="s">
        <v>2628</v>
      </c>
    </row>
    <row r="1205" spans="1:10" x14ac:dyDescent="0.3">
      <c r="A1205" t="s">
        <v>1820</v>
      </c>
      <c r="B1205">
        <v>29564</v>
      </c>
      <c r="C1205">
        <v>12991</v>
      </c>
      <c r="D1205">
        <v>29169</v>
      </c>
      <c r="E1205">
        <v>33.61</v>
      </c>
      <c r="F1205">
        <v>726.69</v>
      </c>
      <c r="G1205" t="s">
        <v>2626</v>
      </c>
      <c r="H1205" t="s">
        <v>2626</v>
      </c>
      <c r="I1205">
        <v>2</v>
      </c>
      <c r="J1205" t="s">
        <v>2628</v>
      </c>
    </row>
    <row r="1206" spans="1:10" x14ac:dyDescent="0.3">
      <c r="A1206" t="s">
        <v>1821</v>
      </c>
      <c r="B1206">
        <v>31305</v>
      </c>
      <c r="C1206">
        <v>3821</v>
      </c>
      <c r="D1206">
        <v>30514</v>
      </c>
      <c r="E1206">
        <v>32.07</v>
      </c>
      <c r="F1206">
        <v>1532.45</v>
      </c>
      <c r="G1206" t="s">
        <v>2626</v>
      </c>
      <c r="H1206" t="s">
        <v>2626</v>
      </c>
      <c r="I1206">
        <v>0</v>
      </c>
      <c r="J1206" t="s">
        <v>2628</v>
      </c>
    </row>
    <row r="1207" spans="1:10" x14ac:dyDescent="0.3">
      <c r="A1207" t="s">
        <v>1822</v>
      </c>
      <c r="B1207">
        <v>17875</v>
      </c>
      <c r="C1207">
        <v>4805</v>
      </c>
      <c r="D1207">
        <v>17918</v>
      </c>
      <c r="E1207">
        <v>6.65</v>
      </c>
      <c r="F1207">
        <v>2162.12</v>
      </c>
      <c r="G1207" t="s">
        <v>2626</v>
      </c>
      <c r="H1207" t="s">
        <v>2626</v>
      </c>
      <c r="I1207">
        <v>2</v>
      </c>
      <c r="J1207" t="s">
        <v>2628</v>
      </c>
    </row>
    <row r="1208" spans="1:10" x14ac:dyDescent="0.3">
      <c r="A1208" t="s">
        <v>1823</v>
      </c>
      <c r="B1208">
        <v>11105</v>
      </c>
      <c r="C1208">
        <v>47002</v>
      </c>
      <c r="D1208">
        <v>10116</v>
      </c>
      <c r="E1208">
        <v>13.89</v>
      </c>
      <c r="F1208">
        <v>1566.81</v>
      </c>
      <c r="G1208" t="s">
        <v>2626</v>
      </c>
      <c r="H1208" t="s">
        <v>2626</v>
      </c>
      <c r="I1208">
        <v>2</v>
      </c>
      <c r="J1208" t="s">
        <v>2628</v>
      </c>
    </row>
    <row r="1209" spans="1:10" x14ac:dyDescent="0.3">
      <c r="A1209" t="s">
        <v>1824</v>
      </c>
      <c r="B1209">
        <v>13491</v>
      </c>
      <c r="C1209">
        <v>41169</v>
      </c>
      <c r="D1209">
        <v>11761</v>
      </c>
      <c r="E1209">
        <v>36.65</v>
      </c>
      <c r="F1209">
        <v>282.22000000000003</v>
      </c>
      <c r="G1209" t="s">
        <v>2626</v>
      </c>
      <c r="H1209" t="s">
        <v>2626</v>
      </c>
      <c r="I1209">
        <v>1</v>
      </c>
      <c r="J1209" t="s">
        <v>2628</v>
      </c>
    </row>
    <row r="1210" spans="1:10" x14ac:dyDescent="0.3">
      <c r="A1210" t="s">
        <v>1825</v>
      </c>
      <c r="B1210">
        <v>32559</v>
      </c>
      <c r="C1210">
        <v>30305</v>
      </c>
      <c r="D1210">
        <v>30254</v>
      </c>
      <c r="E1210">
        <v>9.5399999999999991</v>
      </c>
      <c r="F1210">
        <v>4963.6400000000003</v>
      </c>
      <c r="G1210" t="s">
        <v>2626</v>
      </c>
      <c r="H1210" t="s">
        <v>2626</v>
      </c>
      <c r="I1210">
        <v>0</v>
      </c>
      <c r="J1210" t="s">
        <v>2629</v>
      </c>
    </row>
    <row r="1211" spans="1:10" x14ac:dyDescent="0.3">
      <c r="A1211" t="s">
        <v>1826</v>
      </c>
      <c r="B1211">
        <v>27779</v>
      </c>
      <c r="C1211">
        <v>26550</v>
      </c>
      <c r="D1211">
        <v>27493</v>
      </c>
      <c r="E1211">
        <v>32.25</v>
      </c>
      <c r="F1211">
        <v>489.27</v>
      </c>
      <c r="G1211" t="s">
        <v>2626</v>
      </c>
      <c r="H1211" t="s">
        <v>2626</v>
      </c>
      <c r="I1211">
        <v>1</v>
      </c>
      <c r="J1211" t="s">
        <v>2628</v>
      </c>
    </row>
    <row r="1212" spans="1:10" x14ac:dyDescent="0.3">
      <c r="A1212" t="s">
        <v>1827</v>
      </c>
      <c r="B1212">
        <v>17915</v>
      </c>
      <c r="C1212">
        <v>18016</v>
      </c>
      <c r="D1212">
        <v>17778</v>
      </c>
      <c r="E1212">
        <v>4.3</v>
      </c>
      <c r="F1212">
        <v>4947.25</v>
      </c>
      <c r="G1212" t="s">
        <v>2626</v>
      </c>
      <c r="H1212" t="s">
        <v>2626</v>
      </c>
      <c r="I1212">
        <v>1</v>
      </c>
      <c r="J1212" t="s">
        <v>2628</v>
      </c>
    </row>
    <row r="1213" spans="1:10" x14ac:dyDescent="0.3">
      <c r="A1213" t="s">
        <v>1828</v>
      </c>
      <c r="B1213">
        <v>4690</v>
      </c>
      <c r="C1213">
        <v>27002</v>
      </c>
      <c r="D1213">
        <v>3631</v>
      </c>
      <c r="E1213">
        <v>3.7</v>
      </c>
      <c r="F1213">
        <v>1837.22</v>
      </c>
      <c r="G1213" t="s">
        <v>2626</v>
      </c>
      <c r="H1213" t="s">
        <v>2626</v>
      </c>
      <c r="I1213">
        <v>2</v>
      </c>
      <c r="J1213" t="s">
        <v>2628</v>
      </c>
    </row>
    <row r="1214" spans="1:10" x14ac:dyDescent="0.3">
      <c r="A1214" t="s">
        <v>1829</v>
      </c>
      <c r="B1214">
        <v>4175</v>
      </c>
      <c r="C1214">
        <v>19750</v>
      </c>
      <c r="D1214">
        <v>3887</v>
      </c>
      <c r="E1214">
        <v>26.17</v>
      </c>
      <c r="F1214">
        <v>4357.1099999999997</v>
      </c>
      <c r="G1214" t="s">
        <v>2626</v>
      </c>
      <c r="H1214" t="s">
        <v>2626</v>
      </c>
      <c r="I1214">
        <v>2</v>
      </c>
      <c r="J1214" t="s">
        <v>2628</v>
      </c>
    </row>
    <row r="1215" spans="1:10" x14ac:dyDescent="0.3">
      <c r="A1215" t="s">
        <v>1830</v>
      </c>
      <c r="B1215">
        <v>38189</v>
      </c>
      <c r="C1215">
        <v>5764</v>
      </c>
      <c r="D1215">
        <v>37184</v>
      </c>
      <c r="E1215">
        <v>13.13</v>
      </c>
      <c r="F1215">
        <v>1325.26</v>
      </c>
      <c r="G1215" t="s">
        <v>2626</v>
      </c>
      <c r="H1215" t="s">
        <v>2626</v>
      </c>
      <c r="I1215">
        <v>0</v>
      </c>
      <c r="J1215" t="s">
        <v>2628</v>
      </c>
    </row>
    <row r="1216" spans="1:10" x14ac:dyDescent="0.3">
      <c r="A1216" t="s">
        <v>1831</v>
      </c>
      <c r="B1216">
        <v>10764</v>
      </c>
      <c r="C1216">
        <v>29866</v>
      </c>
      <c r="D1216">
        <v>9360</v>
      </c>
      <c r="E1216">
        <v>17.350000000000001</v>
      </c>
      <c r="F1216">
        <v>2242.9699999999998</v>
      </c>
      <c r="G1216" t="s">
        <v>2626</v>
      </c>
      <c r="H1216" t="s">
        <v>2626</v>
      </c>
      <c r="I1216">
        <v>0</v>
      </c>
      <c r="J1216" t="s">
        <v>2629</v>
      </c>
    </row>
    <row r="1217" spans="1:10" x14ac:dyDescent="0.3">
      <c r="A1217" t="s">
        <v>1832</v>
      </c>
      <c r="B1217">
        <v>37767</v>
      </c>
      <c r="C1217">
        <v>25875</v>
      </c>
      <c r="D1217">
        <v>35929</v>
      </c>
      <c r="E1217">
        <v>39.4</v>
      </c>
      <c r="F1217">
        <v>349.87</v>
      </c>
      <c r="G1217" t="s">
        <v>2626</v>
      </c>
      <c r="H1217" t="s">
        <v>2626</v>
      </c>
      <c r="I1217">
        <v>1</v>
      </c>
      <c r="J1217" t="s">
        <v>2628</v>
      </c>
    </row>
    <row r="1218" spans="1:10" x14ac:dyDescent="0.3">
      <c r="A1218" t="s">
        <v>1833</v>
      </c>
      <c r="B1218">
        <v>42685</v>
      </c>
      <c r="C1218">
        <v>40706</v>
      </c>
      <c r="D1218">
        <v>41139</v>
      </c>
      <c r="E1218">
        <v>38.31</v>
      </c>
      <c r="F1218">
        <v>2449.4899999999998</v>
      </c>
      <c r="G1218" t="s">
        <v>2626</v>
      </c>
      <c r="H1218" t="s">
        <v>2626</v>
      </c>
      <c r="I1218">
        <v>2</v>
      </c>
      <c r="J1218" t="s">
        <v>2628</v>
      </c>
    </row>
    <row r="1219" spans="1:10" x14ac:dyDescent="0.3">
      <c r="A1219" t="s">
        <v>1834</v>
      </c>
      <c r="B1219">
        <v>46375</v>
      </c>
      <c r="C1219">
        <v>29995</v>
      </c>
      <c r="D1219">
        <v>45473</v>
      </c>
      <c r="E1219">
        <v>20.25</v>
      </c>
      <c r="F1219">
        <v>3512.44</v>
      </c>
      <c r="G1219" t="s">
        <v>2626</v>
      </c>
      <c r="H1219" t="s">
        <v>2626</v>
      </c>
      <c r="I1219">
        <v>0</v>
      </c>
      <c r="J1219" t="s">
        <v>2628</v>
      </c>
    </row>
    <row r="1220" spans="1:10" x14ac:dyDescent="0.3">
      <c r="A1220" t="s">
        <v>1835</v>
      </c>
      <c r="B1220">
        <v>11444</v>
      </c>
      <c r="C1220">
        <v>13518</v>
      </c>
      <c r="D1220">
        <v>10763</v>
      </c>
      <c r="E1220">
        <v>5.42</v>
      </c>
      <c r="F1220">
        <v>1334.09</v>
      </c>
      <c r="G1220" t="s">
        <v>2627</v>
      </c>
      <c r="H1220" t="s">
        <v>2626</v>
      </c>
      <c r="I1220">
        <v>1</v>
      </c>
      <c r="J1220" t="s">
        <v>2628</v>
      </c>
    </row>
    <row r="1221" spans="1:10" x14ac:dyDescent="0.3">
      <c r="A1221" t="s">
        <v>1836</v>
      </c>
      <c r="B1221">
        <v>31207</v>
      </c>
      <c r="C1221">
        <v>33523</v>
      </c>
      <c r="D1221">
        <v>31225</v>
      </c>
      <c r="E1221">
        <v>3.76</v>
      </c>
      <c r="F1221">
        <v>1041.6500000000001</v>
      </c>
      <c r="G1221" t="s">
        <v>2626</v>
      </c>
      <c r="H1221" t="s">
        <v>2626</v>
      </c>
      <c r="I1221">
        <v>1</v>
      </c>
      <c r="J1221" t="s">
        <v>2628</v>
      </c>
    </row>
    <row r="1222" spans="1:10" x14ac:dyDescent="0.3">
      <c r="A1222" t="s">
        <v>1837</v>
      </c>
      <c r="B1222">
        <v>47495</v>
      </c>
      <c r="C1222">
        <v>44760</v>
      </c>
      <c r="D1222">
        <v>46397</v>
      </c>
      <c r="E1222">
        <v>24.34</v>
      </c>
      <c r="F1222">
        <v>3526.88</v>
      </c>
      <c r="G1222" t="s">
        <v>2626</v>
      </c>
      <c r="H1222" t="s">
        <v>2626</v>
      </c>
      <c r="I1222">
        <v>0</v>
      </c>
      <c r="J1222" t="s">
        <v>2628</v>
      </c>
    </row>
    <row r="1223" spans="1:10" x14ac:dyDescent="0.3">
      <c r="A1223" t="s">
        <v>1838</v>
      </c>
      <c r="B1223">
        <v>36787</v>
      </c>
      <c r="C1223">
        <v>19029</v>
      </c>
      <c r="D1223">
        <v>36335</v>
      </c>
      <c r="E1223">
        <v>28.91</v>
      </c>
      <c r="F1223">
        <v>722.21</v>
      </c>
      <c r="G1223" t="s">
        <v>2626</v>
      </c>
      <c r="H1223" t="s">
        <v>2626</v>
      </c>
      <c r="I1223">
        <v>2</v>
      </c>
      <c r="J1223" t="s">
        <v>2628</v>
      </c>
    </row>
    <row r="1224" spans="1:10" x14ac:dyDescent="0.3">
      <c r="A1224" t="s">
        <v>1839</v>
      </c>
      <c r="B1224">
        <v>40724</v>
      </c>
      <c r="C1224">
        <v>16685</v>
      </c>
      <c r="D1224">
        <v>40223</v>
      </c>
      <c r="E1224">
        <v>39.58</v>
      </c>
      <c r="F1224">
        <v>751.67</v>
      </c>
      <c r="G1224" t="s">
        <v>2626</v>
      </c>
      <c r="H1224" t="s">
        <v>2626</v>
      </c>
      <c r="I1224">
        <v>1</v>
      </c>
      <c r="J1224" t="s">
        <v>2628</v>
      </c>
    </row>
    <row r="1225" spans="1:10" x14ac:dyDescent="0.3">
      <c r="A1225" t="s">
        <v>1840</v>
      </c>
      <c r="B1225">
        <v>16676</v>
      </c>
      <c r="C1225">
        <v>10298</v>
      </c>
      <c r="D1225">
        <v>16171</v>
      </c>
      <c r="E1225">
        <v>47.71</v>
      </c>
      <c r="F1225">
        <v>674.62</v>
      </c>
      <c r="G1225" t="s">
        <v>2626</v>
      </c>
      <c r="H1225" t="s">
        <v>2626</v>
      </c>
      <c r="I1225">
        <v>2</v>
      </c>
      <c r="J1225" t="s">
        <v>2628</v>
      </c>
    </row>
    <row r="1226" spans="1:10" x14ac:dyDescent="0.3">
      <c r="A1226" t="s">
        <v>1841</v>
      </c>
      <c r="B1226">
        <v>5284</v>
      </c>
      <c r="C1226">
        <v>12899</v>
      </c>
      <c r="D1226">
        <v>3980</v>
      </c>
      <c r="E1226">
        <v>48.62</v>
      </c>
      <c r="F1226">
        <v>2906.87</v>
      </c>
      <c r="G1226" t="s">
        <v>2626</v>
      </c>
      <c r="H1226" t="s">
        <v>2626</v>
      </c>
      <c r="I1226">
        <v>2</v>
      </c>
      <c r="J1226" t="s">
        <v>2629</v>
      </c>
    </row>
    <row r="1227" spans="1:10" x14ac:dyDescent="0.3">
      <c r="A1227" t="s">
        <v>1842</v>
      </c>
      <c r="B1227">
        <v>28346</v>
      </c>
      <c r="C1227">
        <v>3406</v>
      </c>
      <c r="D1227">
        <v>28293</v>
      </c>
      <c r="E1227">
        <v>8.82</v>
      </c>
      <c r="F1227">
        <v>4170.1099999999997</v>
      </c>
      <c r="G1227" t="s">
        <v>2626</v>
      </c>
      <c r="H1227" t="s">
        <v>2626</v>
      </c>
      <c r="I1227">
        <v>2</v>
      </c>
      <c r="J1227" t="s">
        <v>2628</v>
      </c>
    </row>
    <row r="1228" spans="1:10" x14ac:dyDescent="0.3">
      <c r="A1228" t="s">
        <v>1843</v>
      </c>
      <c r="B1228">
        <v>36995</v>
      </c>
      <c r="C1228">
        <v>8745</v>
      </c>
      <c r="D1228">
        <v>35841</v>
      </c>
      <c r="E1228">
        <v>44.27</v>
      </c>
      <c r="F1228">
        <v>2462.33</v>
      </c>
      <c r="G1228" t="s">
        <v>2626</v>
      </c>
      <c r="H1228" t="s">
        <v>2626</v>
      </c>
      <c r="I1228">
        <v>1</v>
      </c>
      <c r="J1228" t="s">
        <v>2628</v>
      </c>
    </row>
    <row r="1229" spans="1:10" x14ac:dyDescent="0.3">
      <c r="A1229" t="s">
        <v>1844</v>
      </c>
      <c r="B1229">
        <v>10233</v>
      </c>
      <c r="C1229">
        <v>16333</v>
      </c>
      <c r="D1229">
        <v>9559</v>
      </c>
      <c r="E1229">
        <v>3.19</v>
      </c>
      <c r="F1229">
        <v>2971.33</v>
      </c>
      <c r="G1229" t="s">
        <v>2626</v>
      </c>
      <c r="H1229" t="s">
        <v>2626</v>
      </c>
      <c r="I1229">
        <v>0</v>
      </c>
      <c r="J1229" t="s">
        <v>2628</v>
      </c>
    </row>
    <row r="1230" spans="1:10" x14ac:dyDescent="0.3">
      <c r="A1230" t="s">
        <v>1845</v>
      </c>
      <c r="B1230">
        <v>31335</v>
      </c>
      <c r="C1230">
        <v>6516</v>
      </c>
      <c r="D1230">
        <v>30912</v>
      </c>
      <c r="E1230">
        <v>33.33</v>
      </c>
      <c r="F1230">
        <v>3712.56</v>
      </c>
      <c r="G1230" t="s">
        <v>2626</v>
      </c>
      <c r="H1230" t="s">
        <v>2627</v>
      </c>
      <c r="I1230">
        <v>1</v>
      </c>
      <c r="J1230" t="s">
        <v>2628</v>
      </c>
    </row>
    <row r="1231" spans="1:10" x14ac:dyDescent="0.3">
      <c r="A1231" t="s">
        <v>1846</v>
      </c>
      <c r="B1231">
        <v>34915</v>
      </c>
      <c r="C1231">
        <v>37659</v>
      </c>
      <c r="D1231">
        <v>34145</v>
      </c>
      <c r="E1231">
        <v>2.52</v>
      </c>
      <c r="F1231">
        <v>4331.6499999999996</v>
      </c>
      <c r="G1231" t="s">
        <v>2626</v>
      </c>
      <c r="H1231" t="s">
        <v>2626</v>
      </c>
      <c r="I1231">
        <v>1</v>
      </c>
      <c r="J1231" t="s">
        <v>2628</v>
      </c>
    </row>
    <row r="1232" spans="1:10" x14ac:dyDescent="0.3">
      <c r="A1232" t="s">
        <v>1847</v>
      </c>
      <c r="B1232">
        <v>11610</v>
      </c>
      <c r="C1232">
        <v>47608</v>
      </c>
      <c r="D1232">
        <v>11575</v>
      </c>
      <c r="E1232">
        <v>38.630000000000003</v>
      </c>
      <c r="F1232">
        <v>438.08</v>
      </c>
      <c r="G1232" t="s">
        <v>2626</v>
      </c>
      <c r="H1232" t="s">
        <v>2626</v>
      </c>
      <c r="I1232">
        <v>1</v>
      </c>
      <c r="J1232" t="s">
        <v>2628</v>
      </c>
    </row>
    <row r="1233" spans="1:10" x14ac:dyDescent="0.3">
      <c r="A1233" t="s">
        <v>1848</v>
      </c>
      <c r="B1233">
        <v>27378</v>
      </c>
      <c r="C1233">
        <v>1946</v>
      </c>
      <c r="D1233">
        <v>27463</v>
      </c>
      <c r="E1233">
        <v>36.92</v>
      </c>
      <c r="F1233">
        <v>3475.37</v>
      </c>
      <c r="G1233" t="s">
        <v>2626</v>
      </c>
      <c r="H1233" t="s">
        <v>2626</v>
      </c>
      <c r="I1233">
        <v>1</v>
      </c>
      <c r="J1233" t="s">
        <v>2628</v>
      </c>
    </row>
    <row r="1234" spans="1:10" x14ac:dyDescent="0.3">
      <c r="A1234" t="s">
        <v>1849</v>
      </c>
      <c r="B1234">
        <v>40798</v>
      </c>
      <c r="C1234">
        <v>13380</v>
      </c>
      <c r="D1234">
        <v>38842</v>
      </c>
      <c r="E1234">
        <v>29.13</v>
      </c>
      <c r="F1234">
        <v>4805.46</v>
      </c>
      <c r="G1234" t="s">
        <v>2626</v>
      </c>
      <c r="H1234" t="s">
        <v>2626</v>
      </c>
      <c r="I1234">
        <v>1</v>
      </c>
      <c r="J1234" t="s">
        <v>2630</v>
      </c>
    </row>
    <row r="1235" spans="1:10" x14ac:dyDescent="0.3">
      <c r="A1235" t="s">
        <v>1850</v>
      </c>
      <c r="B1235">
        <v>43899</v>
      </c>
      <c r="C1235">
        <v>49500</v>
      </c>
      <c r="D1235">
        <v>42984</v>
      </c>
      <c r="E1235">
        <v>14.4</v>
      </c>
      <c r="F1235">
        <v>4605.2700000000004</v>
      </c>
      <c r="G1235" t="s">
        <v>2627</v>
      </c>
      <c r="H1235" t="s">
        <v>2626</v>
      </c>
      <c r="I1235">
        <v>1</v>
      </c>
      <c r="J1235" t="s">
        <v>2628</v>
      </c>
    </row>
    <row r="1236" spans="1:10" x14ac:dyDescent="0.3">
      <c r="A1236" t="s">
        <v>1851</v>
      </c>
      <c r="B1236">
        <v>38321</v>
      </c>
      <c r="C1236">
        <v>40223</v>
      </c>
      <c r="D1236">
        <v>37159</v>
      </c>
      <c r="E1236">
        <v>24.18</v>
      </c>
      <c r="F1236">
        <v>4115.2299999999996</v>
      </c>
      <c r="G1236" t="s">
        <v>2626</v>
      </c>
      <c r="H1236" t="s">
        <v>2626</v>
      </c>
      <c r="I1236">
        <v>1</v>
      </c>
      <c r="J1236" t="s">
        <v>2628</v>
      </c>
    </row>
    <row r="1237" spans="1:10" x14ac:dyDescent="0.3">
      <c r="A1237" t="s">
        <v>1852</v>
      </c>
      <c r="B1237">
        <v>13523</v>
      </c>
      <c r="C1237">
        <v>12957</v>
      </c>
      <c r="D1237">
        <v>13416</v>
      </c>
      <c r="E1237">
        <v>42.55</v>
      </c>
      <c r="F1237">
        <v>2214.5100000000002</v>
      </c>
      <c r="G1237" t="s">
        <v>2626</v>
      </c>
      <c r="H1237" t="s">
        <v>2626</v>
      </c>
      <c r="I1237">
        <v>0</v>
      </c>
      <c r="J1237" t="s">
        <v>2628</v>
      </c>
    </row>
    <row r="1238" spans="1:10" x14ac:dyDescent="0.3">
      <c r="A1238" t="s">
        <v>1853</v>
      </c>
      <c r="B1238">
        <v>33730</v>
      </c>
      <c r="C1238">
        <v>50277</v>
      </c>
      <c r="D1238">
        <v>31880</v>
      </c>
      <c r="E1238">
        <v>26.78</v>
      </c>
      <c r="F1238">
        <v>4728.6099999999997</v>
      </c>
      <c r="G1238" t="s">
        <v>2626</v>
      </c>
      <c r="H1238" t="s">
        <v>2626</v>
      </c>
      <c r="I1238">
        <v>0</v>
      </c>
      <c r="J1238" t="s">
        <v>2629</v>
      </c>
    </row>
    <row r="1239" spans="1:10" x14ac:dyDescent="0.3">
      <c r="A1239" t="s">
        <v>1854</v>
      </c>
      <c r="B1239">
        <v>28597</v>
      </c>
      <c r="C1239">
        <v>44740</v>
      </c>
      <c r="D1239">
        <v>27603</v>
      </c>
      <c r="E1239">
        <v>27.89</v>
      </c>
      <c r="F1239">
        <v>720.88</v>
      </c>
      <c r="G1239" t="s">
        <v>2626</v>
      </c>
      <c r="H1239" t="s">
        <v>2626</v>
      </c>
      <c r="I1239">
        <v>2</v>
      </c>
      <c r="J1239" t="s">
        <v>2628</v>
      </c>
    </row>
    <row r="1240" spans="1:10" x14ac:dyDescent="0.3">
      <c r="A1240" t="s">
        <v>1855</v>
      </c>
      <c r="B1240">
        <v>3446</v>
      </c>
      <c r="C1240">
        <v>40256</v>
      </c>
      <c r="D1240">
        <v>2465</v>
      </c>
      <c r="E1240">
        <v>49.49</v>
      </c>
      <c r="F1240">
        <v>2633.02</v>
      </c>
      <c r="G1240" t="s">
        <v>2626</v>
      </c>
      <c r="H1240" t="s">
        <v>2626</v>
      </c>
      <c r="I1240">
        <v>1</v>
      </c>
      <c r="J1240" t="s">
        <v>2630</v>
      </c>
    </row>
    <row r="1241" spans="1:10" x14ac:dyDescent="0.3">
      <c r="A1241" t="s">
        <v>1856</v>
      </c>
      <c r="B1241">
        <v>29430</v>
      </c>
      <c r="C1241">
        <v>18771</v>
      </c>
      <c r="D1241">
        <v>29190</v>
      </c>
      <c r="E1241">
        <v>47.11</v>
      </c>
      <c r="F1241">
        <v>1591.75</v>
      </c>
      <c r="G1241" t="s">
        <v>2626</v>
      </c>
      <c r="H1241" t="s">
        <v>2626</v>
      </c>
      <c r="I1241">
        <v>0</v>
      </c>
      <c r="J1241" t="s">
        <v>2628</v>
      </c>
    </row>
    <row r="1242" spans="1:10" x14ac:dyDescent="0.3">
      <c r="A1242" t="s">
        <v>1857</v>
      </c>
      <c r="B1242">
        <v>26640</v>
      </c>
      <c r="C1242">
        <v>33575</v>
      </c>
      <c r="D1242">
        <v>25936</v>
      </c>
      <c r="E1242">
        <v>49.85</v>
      </c>
      <c r="F1242">
        <v>644.19000000000005</v>
      </c>
      <c r="G1242" t="s">
        <v>2626</v>
      </c>
      <c r="H1242" t="s">
        <v>2626</v>
      </c>
      <c r="I1242">
        <v>1</v>
      </c>
      <c r="J1242" t="s">
        <v>2628</v>
      </c>
    </row>
    <row r="1243" spans="1:10" x14ac:dyDescent="0.3">
      <c r="A1243" t="s">
        <v>1858</v>
      </c>
      <c r="B1243">
        <v>4188</v>
      </c>
      <c r="C1243">
        <v>48875</v>
      </c>
      <c r="D1243">
        <v>1944</v>
      </c>
      <c r="E1243">
        <v>1.43</v>
      </c>
      <c r="F1243">
        <v>3649.87</v>
      </c>
      <c r="G1243" t="s">
        <v>2627</v>
      </c>
      <c r="H1243" t="s">
        <v>2626</v>
      </c>
      <c r="I1243">
        <v>0</v>
      </c>
      <c r="J1243" t="s">
        <v>2629</v>
      </c>
    </row>
    <row r="1244" spans="1:10" x14ac:dyDescent="0.3">
      <c r="A1244" t="s">
        <v>1859</v>
      </c>
      <c r="B1244">
        <v>35138</v>
      </c>
      <c r="C1244">
        <v>48746</v>
      </c>
      <c r="D1244">
        <v>35125</v>
      </c>
      <c r="E1244">
        <v>14.61</v>
      </c>
      <c r="F1244">
        <v>3252.41</v>
      </c>
      <c r="G1244" t="s">
        <v>2626</v>
      </c>
      <c r="H1244" t="s">
        <v>2626</v>
      </c>
      <c r="I1244">
        <v>0</v>
      </c>
      <c r="J1244" t="s">
        <v>2628</v>
      </c>
    </row>
    <row r="1245" spans="1:10" x14ac:dyDescent="0.3">
      <c r="A1245" t="s">
        <v>1860</v>
      </c>
      <c r="B1245">
        <v>43672</v>
      </c>
      <c r="C1245">
        <v>20031</v>
      </c>
      <c r="D1245">
        <v>43287</v>
      </c>
      <c r="E1245">
        <v>4.4000000000000004</v>
      </c>
      <c r="F1245">
        <v>1369.26</v>
      </c>
      <c r="G1245" t="s">
        <v>2626</v>
      </c>
      <c r="H1245" t="s">
        <v>2626</v>
      </c>
      <c r="I1245">
        <v>0</v>
      </c>
      <c r="J1245" t="s">
        <v>2628</v>
      </c>
    </row>
    <row r="1246" spans="1:10" x14ac:dyDescent="0.3">
      <c r="A1246" t="s">
        <v>1861</v>
      </c>
      <c r="B1246">
        <v>12716</v>
      </c>
      <c r="C1246">
        <v>16871</v>
      </c>
      <c r="D1246">
        <v>11520</v>
      </c>
      <c r="E1246">
        <v>14.2</v>
      </c>
      <c r="F1246">
        <v>3223.39</v>
      </c>
      <c r="G1246" t="s">
        <v>2626</v>
      </c>
      <c r="H1246" t="s">
        <v>2626</v>
      </c>
      <c r="I1246">
        <v>0</v>
      </c>
      <c r="J1246" t="s">
        <v>2628</v>
      </c>
    </row>
    <row r="1247" spans="1:10" x14ac:dyDescent="0.3">
      <c r="A1247" t="s">
        <v>1862</v>
      </c>
      <c r="B1247">
        <v>17759</v>
      </c>
      <c r="C1247">
        <v>28428</v>
      </c>
      <c r="D1247">
        <v>17284</v>
      </c>
      <c r="E1247">
        <v>7.58</v>
      </c>
      <c r="F1247">
        <v>4587.8599999999997</v>
      </c>
      <c r="G1247" t="s">
        <v>2626</v>
      </c>
      <c r="H1247" t="s">
        <v>2626</v>
      </c>
      <c r="I1247">
        <v>1</v>
      </c>
      <c r="J1247" t="s">
        <v>2628</v>
      </c>
    </row>
    <row r="1248" spans="1:10" x14ac:dyDescent="0.3">
      <c r="A1248" t="s">
        <v>1863</v>
      </c>
      <c r="B1248">
        <v>16258</v>
      </c>
      <c r="C1248">
        <v>30397</v>
      </c>
      <c r="D1248">
        <v>14940</v>
      </c>
      <c r="E1248">
        <v>6.28</v>
      </c>
      <c r="F1248">
        <v>4597.5</v>
      </c>
      <c r="G1248" t="s">
        <v>2626</v>
      </c>
      <c r="H1248" t="s">
        <v>2626</v>
      </c>
      <c r="I1248">
        <v>2</v>
      </c>
      <c r="J1248" t="s">
        <v>2630</v>
      </c>
    </row>
    <row r="1249" spans="1:10" x14ac:dyDescent="0.3">
      <c r="A1249" t="s">
        <v>1864</v>
      </c>
      <c r="B1249">
        <v>28180</v>
      </c>
      <c r="C1249">
        <v>41086</v>
      </c>
      <c r="D1249">
        <v>26882</v>
      </c>
      <c r="E1249">
        <v>2.82</v>
      </c>
      <c r="F1249">
        <v>2379.11</v>
      </c>
      <c r="G1249" t="s">
        <v>2626</v>
      </c>
      <c r="H1249" t="s">
        <v>2626</v>
      </c>
      <c r="I1249">
        <v>2</v>
      </c>
      <c r="J1249" t="s">
        <v>2628</v>
      </c>
    </row>
    <row r="1250" spans="1:10" x14ac:dyDescent="0.3">
      <c r="A1250" t="s">
        <v>1865</v>
      </c>
      <c r="B1250">
        <v>49165</v>
      </c>
      <c r="C1250">
        <v>41035</v>
      </c>
      <c r="D1250">
        <v>46947</v>
      </c>
      <c r="E1250">
        <v>32.14</v>
      </c>
      <c r="F1250">
        <v>4698.99</v>
      </c>
      <c r="G1250" t="s">
        <v>2626</v>
      </c>
      <c r="H1250" t="s">
        <v>2626</v>
      </c>
      <c r="I1250">
        <v>0</v>
      </c>
      <c r="J1250" t="s">
        <v>2630</v>
      </c>
    </row>
    <row r="1251" spans="1:10" x14ac:dyDescent="0.3">
      <c r="A1251" t="s">
        <v>1866</v>
      </c>
      <c r="B1251">
        <v>9560</v>
      </c>
      <c r="C1251">
        <v>34109</v>
      </c>
      <c r="D1251">
        <v>8280</v>
      </c>
      <c r="E1251">
        <v>48.34</v>
      </c>
      <c r="F1251">
        <v>2836.88</v>
      </c>
      <c r="G1251" t="s">
        <v>2626</v>
      </c>
      <c r="H1251" t="s">
        <v>2626</v>
      </c>
      <c r="I1251">
        <v>1</v>
      </c>
      <c r="J1251" t="s">
        <v>2628</v>
      </c>
    </row>
    <row r="1252" spans="1:10" x14ac:dyDescent="0.3">
      <c r="A1252" t="s">
        <v>1867</v>
      </c>
      <c r="B1252">
        <v>34111</v>
      </c>
      <c r="C1252">
        <v>31536</v>
      </c>
      <c r="D1252">
        <v>33166</v>
      </c>
      <c r="E1252">
        <v>47.87</v>
      </c>
      <c r="F1252">
        <v>1761.49</v>
      </c>
      <c r="G1252" t="s">
        <v>2626</v>
      </c>
      <c r="H1252" t="s">
        <v>2626</v>
      </c>
      <c r="I1252">
        <v>0</v>
      </c>
      <c r="J1252" t="s">
        <v>2630</v>
      </c>
    </row>
    <row r="1253" spans="1:10" x14ac:dyDescent="0.3">
      <c r="A1253" t="s">
        <v>1868</v>
      </c>
      <c r="B1253">
        <v>12698</v>
      </c>
      <c r="C1253">
        <v>8899</v>
      </c>
      <c r="D1253">
        <v>10604</v>
      </c>
      <c r="E1253">
        <v>36.11</v>
      </c>
      <c r="F1253">
        <v>4355.2299999999996</v>
      </c>
      <c r="G1253" t="s">
        <v>2626</v>
      </c>
      <c r="H1253" t="s">
        <v>2626</v>
      </c>
      <c r="I1253">
        <v>0</v>
      </c>
      <c r="J1253" t="s">
        <v>2628</v>
      </c>
    </row>
    <row r="1254" spans="1:10" x14ac:dyDescent="0.3">
      <c r="A1254" t="s">
        <v>1869</v>
      </c>
      <c r="B1254">
        <v>37232</v>
      </c>
      <c r="C1254">
        <v>4657</v>
      </c>
      <c r="D1254">
        <v>35940</v>
      </c>
      <c r="E1254">
        <v>10.66</v>
      </c>
      <c r="F1254">
        <v>2228.19</v>
      </c>
      <c r="G1254" t="s">
        <v>2626</v>
      </c>
      <c r="H1254" t="s">
        <v>2626</v>
      </c>
      <c r="I1254">
        <v>2</v>
      </c>
      <c r="J1254" t="s">
        <v>2628</v>
      </c>
    </row>
    <row r="1255" spans="1:10" x14ac:dyDescent="0.3">
      <c r="A1255" t="s">
        <v>1870</v>
      </c>
      <c r="B1255">
        <v>24584</v>
      </c>
      <c r="C1255">
        <v>16714</v>
      </c>
      <c r="D1255">
        <v>24407</v>
      </c>
      <c r="E1255">
        <v>31.05</v>
      </c>
      <c r="F1255">
        <v>1683.22</v>
      </c>
      <c r="G1255" t="s">
        <v>2626</v>
      </c>
      <c r="H1255" t="s">
        <v>2626</v>
      </c>
      <c r="I1255">
        <v>2</v>
      </c>
      <c r="J1255" t="s">
        <v>2630</v>
      </c>
    </row>
    <row r="1256" spans="1:10" x14ac:dyDescent="0.3">
      <c r="A1256" t="s">
        <v>1871</v>
      </c>
      <c r="B1256">
        <v>42770</v>
      </c>
      <c r="C1256">
        <v>48947</v>
      </c>
      <c r="D1256">
        <v>41049</v>
      </c>
      <c r="E1256">
        <v>49.12</v>
      </c>
      <c r="F1256">
        <v>3072.15</v>
      </c>
      <c r="G1256" t="s">
        <v>2626</v>
      </c>
      <c r="H1256" t="s">
        <v>2626</v>
      </c>
      <c r="I1256">
        <v>0</v>
      </c>
      <c r="J1256" t="s">
        <v>2628</v>
      </c>
    </row>
    <row r="1257" spans="1:10" x14ac:dyDescent="0.3">
      <c r="A1257" t="s">
        <v>1872</v>
      </c>
      <c r="B1257">
        <v>7766</v>
      </c>
      <c r="C1257">
        <v>45116</v>
      </c>
      <c r="D1257">
        <v>6538</v>
      </c>
      <c r="E1257">
        <v>2.5</v>
      </c>
      <c r="F1257">
        <v>3106.55</v>
      </c>
      <c r="G1257" t="s">
        <v>2626</v>
      </c>
      <c r="H1257" t="s">
        <v>2626</v>
      </c>
      <c r="I1257">
        <v>0</v>
      </c>
      <c r="J1257" t="s">
        <v>2628</v>
      </c>
    </row>
    <row r="1258" spans="1:10" x14ac:dyDescent="0.3">
      <c r="A1258" t="s">
        <v>1873</v>
      </c>
      <c r="B1258">
        <v>41746</v>
      </c>
      <c r="C1258">
        <v>29672</v>
      </c>
      <c r="D1258">
        <v>40788</v>
      </c>
      <c r="E1258">
        <v>27.28</v>
      </c>
      <c r="F1258">
        <v>1922.71</v>
      </c>
      <c r="G1258" t="s">
        <v>2626</v>
      </c>
      <c r="H1258" t="s">
        <v>2626</v>
      </c>
      <c r="I1258">
        <v>0</v>
      </c>
      <c r="J1258" t="s">
        <v>2628</v>
      </c>
    </row>
    <row r="1259" spans="1:10" x14ac:dyDescent="0.3">
      <c r="A1259" t="s">
        <v>1874</v>
      </c>
      <c r="B1259">
        <v>33514</v>
      </c>
      <c r="C1259">
        <v>24547</v>
      </c>
      <c r="D1259">
        <v>32857</v>
      </c>
      <c r="E1259">
        <v>23.26</v>
      </c>
      <c r="F1259">
        <v>2356.3200000000002</v>
      </c>
      <c r="G1259" t="s">
        <v>2627</v>
      </c>
      <c r="H1259" t="s">
        <v>2626</v>
      </c>
      <c r="I1259">
        <v>0</v>
      </c>
      <c r="J1259" t="s">
        <v>2628</v>
      </c>
    </row>
    <row r="1260" spans="1:10" x14ac:dyDescent="0.3">
      <c r="A1260" t="s">
        <v>1875</v>
      </c>
      <c r="B1260">
        <v>26529</v>
      </c>
      <c r="C1260">
        <v>3796</v>
      </c>
      <c r="D1260">
        <v>26518</v>
      </c>
      <c r="E1260">
        <v>15.13</v>
      </c>
      <c r="F1260">
        <v>1738.97</v>
      </c>
      <c r="G1260" t="s">
        <v>2627</v>
      </c>
      <c r="H1260" t="s">
        <v>2626</v>
      </c>
      <c r="I1260">
        <v>2</v>
      </c>
      <c r="J1260" t="s">
        <v>2629</v>
      </c>
    </row>
    <row r="1261" spans="1:10" x14ac:dyDescent="0.3">
      <c r="A1261" t="s">
        <v>1876</v>
      </c>
      <c r="B1261">
        <v>3193</v>
      </c>
      <c r="C1261">
        <v>22464</v>
      </c>
      <c r="D1261">
        <v>2493</v>
      </c>
      <c r="E1261">
        <v>1.03</v>
      </c>
      <c r="F1261">
        <v>590.87</v>
      </c>
      <c r="G1261" t="s">
        <v>2626</v>
      </c>
      <c r="H1261" t="s">
        <v>2626</v>
      </c>
      <c r="I1261">
        <v>0</v>
      </c>
      <c r="J1261" t="s">
        <v>2628</v>
      </c>
    </row>
    <row r="1262" spans="1:10" x14ac:dyDescent="0.3">
      <c r="A1262" t="s">
        <v>1877</v>
      </c>
      <c r="B1262">
        <v>11662</v>
      </c>
      <c r="C1262">
        <v>18482</v>
      </c>
      <c r="D1262">
        <v>9859</v>
      </c>
      <c r="E1262">
        <v>29.44</v>
      </c>
      <c r="F1262">
        <v>212.69</v>
      </c>
      <c r="G1262" t="s">
        <v>2626</v>
      </c>
      <c r="H1262" t="s">
        <v>2626</v>
      </c>
      <c r="I1262">
        <v>1</v>
      </c>
      <c r="J1262" t="s">
        <v>2628</v>
      </c>
    </row>
    <row r="1263" spans="1:10" x14ac:dyDescent="0.3">
      <c r="A1263" t="s">
        <v>1878</v>
      </c>
      <c r="B1263">
        <v>27017</v>
      </c>
      <c r="C1263">
        <v>49874</v>
      </c>
      <c r="D1263">
        <v>26337</v>
      </c>
      <c r="E1263">
        <v>32.299999999999997</v>
      </c>
      <c r="F1263">
        <v>859.33</v>
      </c>
      <c r="G1263" t="s">
        <v>2626</v>
      </c>
      <c r="H1263" t="s">
        <v>2626</v>
      </c>
      <c r="I1263">
        <v>0</v>
      </c>
      <c r="J1263" t="s">
        <v>2628</v>
      </c>
    </row>
    <row r="1264" spans="1:10" x14ac:dyDescent="0.3">
      <c r="A1264" t="s">
        <v>1879</v>
      </c>
      <c r="B1264">
        <v>11776</v>
      </c>
      <c r="C1264">
        <v>34592</v>
      </c>
      <c r="D1264">
        <v>11165</v>
      </c>
      <c r="E1264">
        <v>15.57</v>
      </c>
      <c r="F1264">
        <v>3493.6</v>
      </c>
      <c r="G1264" t="s">
        <v>2626</v>
      </c>
      <c r="H1264" t="s">
        <v>2626</v>
      </c>
      <c r="I1264">
        <v>0</v>
      </c>
      <c r="J1264" t="s">
        <v>2628</v>
      </c>
    </row>
    <row r="1265" spans="1:10" x14ac:dyDescent="0.3">
      <c r="A1265" t="s">
        <v>1880</v>
      </c>
      <c r="B1265">
        <v>21742</v>
      </c>
      <c r="C1265">
        <v>28142</v>
      </c>
      <c r="D1265">
        <v>19939</v>
      </c>
      <c r="E1265">
        <v>41.22</v>
      </c>
      <c r="F1265">
        <v>1173.5</v>
      </c>
      <c r="G1265" t="s">
        <v>2626</v>
      </c>
      <c r="H1265" t="s">
        <v>2626</v>
      </c>
      <c r="I1265">
        <v>0</v>
      </c>
      <c r="J1265" t="s">
        <v>2628</v>
      </c>
    </row>
    <row r="1266" spans="1:10" x14ac:dyDescent="0.3">
      <c r="A1266" t="s">
        <v>1881</v>
      </c>
      <c r="B1266">
        <v>47036</v>
      </c>
      <c r="C1266">
        <v>17142</v>
      </c>
      <c r="D1266">
        <v>46975</v>
      </c>
      <c r="E1266">
        <v>19.62</v>
      </c>
      <c r="F1266">
        <v>4991.57</v>
      </c>
      <c r="G1266" t="s">
        <v>2626</v>
      </c>
      <c r="H1266" t="s">
        <v>2626</v>
      </c>
      <c r="I1266">
        <v>2</v>
      </c>
      <c r="J1266" t="s">
        <v>2628</v>
      </c>
    </row>
    <row r="1267" spans="1:10" x14ac:dyDescent="0.3">
      <c r="A1267" t="s">
        <v>1882</v>
      </c>
      <c r="B1267">
        <v>8404</v>
      </c>
      <c r="C1267">
        <v>37143</v>
      </c>
      <c r="D1267">
        <v>8193</v>
      </c>
      <c r="E1267">
        <v>27.55</v>
      </c>
      <c r="F1267">
        <v>2621.0100000000002</v>
      </c>
      <c r="G1267" t="s">
        <v>2626</v>
      </c>
      <c r="H1267" t="s">
        <v>2626</v>
      </c>
      <c r="I1267">
        <v>2</v>
      </c>
      <c r="J1267" t="s">
        <v>2628</v>
      </c>
    </row>
    <row r="1268" spans="1:10" x14ac:dyDescent="0.3">
      <c r="A1268" t="s">
        <v>1883</v>
      </c>
      <c r="B1268">
        <v>17005</v>
      </c>
      <c r="C1268">
        <v>46525</v>
      </c>
      <c r="D1268">
        <v>16528</v>
      </c>
      <c r="E1268">
        <v>36.85</v>
      </c>
      <c r="F1268">
        <v>4722.97</v>
      </c>
      <c r="G1268" t="s">
        <v>2626</v>
      </c>
      <c r="H1268" t="s">
        <v>2626</v>
      </c>
      <c r="I1268">
        <v>0</v>
      </c>
      <c r="J1268" t="s">
        <v>2628</v>
      </c>
    </row>
    <row r="1269" spans="1:10" x14ac:dyDescent="0.3">
      <c r="A1269" t="s">
        <v>1884</v>
      </c>
      <c r="B1269">
        <v>1977</v>
      </c>
      <c r="C1269">
        <v>38841</v>
      </c>
      <c r="D1269">
        <v>2092</v>
      </c>
      <c r="E1269">
        <v>36.29</v>
      </c>
      <c r="F1269">
        <v>4263.92</v>
      </c>
      <c r="G1269" t="s">
        <v>2626</v>
      </c>
      <c r="H1269" t="s">
        <v>2626</v>
      </c>
      <c r="I1269">
        <v>0</v>
      </c>
      <c r="J1269" t="s">
        <v>2628</v>
      </c>
    </row>
    <row r="1270" spans="1:10" x14ac:dyDescent="0.3">
      <c r="A1270" t="s">
        <v>1885</v>
      </c>
      <c r="B1270">
        <v>40505</v>
      </c>
      <c r="C1270">
        <v>24480</v>
      </c>
      <c r="D1270">
        <v>39746</v>
      </c>
      <c r="E1270">
        <v>9.32</v>
      </c>
      <c r="F1270">
        <v>614.66</v>
      </c>
      <c r="G1270" t="s">
        <v>2626</v>
      </c>
      <c r="H1270" t="s">
        <v>2626</v>
      </c>
      <c r="I1270">
        <v>0</v>
      </c>
      <c r="J1270" t="s">
        <v>2628</v>
      </c>
    </row>
    <row r="1271" spans="1:10" x14ac:dyDescent="0.3">
      <c r="A1271" t="s">
        <v>1886</v>
      </c>
      <c r="B1271">
        <v>47788</v>
      </c>
      <c r="C1271">
        <v>18589</v>
      </c>
      <c r="D1271">
        <v>47710</v>
      </c>
      <c r="E1271">
        <v>4</v>
      </c>
      <c r="F1271">
        <v>3747.29</v>
      </c>
      <c r="G1271" t="s">
        <v>2626</v>
      </c>
      <c r="H1271" t="s">
        <v>2627</v>
      </c>
      <c r="I1271">
        <v>1</v>
      </c>
      <c r="J1271" t="s">
        <v>2630</v>
      </c>
    </row>
    <row r="1272" spans="1:10" x14ac:dyDescent="0.3">
      <c r="A1272" t="s">
        <v>1887</v>
      </c>
      <c r="B1272">
        <v>42659</v>
      </c>
      <c r="C1272">
        <v>6835</v>
      </c>
      <c r="D1272">
        <v>41832</v>
      </c>
      <c r="E1272">
        <v>18.63</v>
      </c>
      <c r="F1272">
        <v>2004.76</v>
      </c>
      <c r="G1272" t="s">
        <v>2626</v>
      </c>
      <c r="H1272" t="s">
        <v>2626</v>
      </c>
      <c r="I1272">
        <v>1</v>
      </c>
      <c r="J1272" t="s">
        <v>2628</v>
      </c>
    </row>
    <row r="1273" spans="1:10" x14ac:dyDescent="0.3">
      <c r="A1273" t="s">
        <v>1888</v>
      </c>
      <c r="B1273">
        <v>18972</v>
      </c>
      <c r="C1273">
        <v>38707</v>
      </c>
      <c r="D1273">
        <v>18158</v>
      </c>
      <c r="E1273">
        <v>40.9</v>
      </c>
      <c r="F1273">
        <v>2528.44</v>
      </c>
      <c r="G1273" t="s">
        <v>2626</v>
      </c>
      <c r="H1273" t="s">
        <v>2626</v>
      </c>
      <c r="I1273">
        <v>1</v>
      </c>
      <c r="J1273" t="s">
        <v>2628</v>
      </c>
    </row>
    <row r="1274" spans="1:10" x14ac:dyDescent="0.3">
      <c r="A1274" t="s">
        <v>1889</v>
      </c>
      <c r="B1274">
        <v>29445</v>
      </c>
      <c r="C1274">
        <v>22141</v>
      </c>
      <c r="D1274">
        <v>28899</v>
      </c>
      <c r="E1274">
        <v>31.47</v>
      </c>
      <c r="F1274">
        <v>2884.94</v>
      </c>
      <c r="G1274" t="s">
        <v>2626</v>
      </c>
      <c r="H1274" t="s">
        <v>2626</v>
      </c>
      <c r="I1274">
        <v>2</v>
      </c>
      <c r="J1274" t="s">
        <v>2628</v>
      </c>
    </row>
    <row r="1275" spans="1:10" x14ac:dyDescent="0.3">
      <c r="A1275" t="s">
        <v>1890</v>
      </c>
      <c r="B1275">
        <v>18015</v>
      </c>
      <c r="C1275">
        <v>19055</v>
      </c>
      <c r="D1275">
        <v>16032</v>
      </c>
      <c r="E1275">
        <v>17.25</v>
      </c>
      <c r="F1275">
        <v>4966.7299999999996</v>
      </c>
      <c r="G1275" t="s">
        <v>2626</v>
      </c>
      <c r="H1275" t="s">
        <v>2626</v>
      </c>
      <c r="I1275">
        <v>2</v>
      </c>
      <c r="J1275" t="s">
        <v>2628</v>
      </c>
    </row>
    <row r="1276" spans="1:10" x14ac:dyDescent="0.3">
      <c r="A1276" t="s">
        <v>1891</v>
      </c>
      <c r="B1276">
        <v>34833</v>
      </c>
      <c r="C1276">
        <v>19251</v>
      </c>
      <c r="D1276">
        <v>34735</v>
      </c>
      <c r="E1276">
        <v>44.02</v>
      </c>
      <c r="F1276">
        <v>245.06</v>
      </c>
      <c r="G1276" t="s">
        <v>2626</v>
      </c>
      <c r="H1276" t="s">
        <v>2626</v>
      </c>
      <c r="I1276">
        <v>1</v>
      </c>
      <c r="J1276" t="s">
        <v>2628</v>
      </c>
    </row>
    <row r="1277" spans="1:10" x14ac:dyDescent="0.3">
      <c r="A1277" t="s">
        <v>1892</v>
      </c>
      <c r="B1277">
        <v>44481</v>
      </c>
      <c r="C1277">
        <v>23125</v>
      </c>
      <c r="D1277">
        <v>43970</v>
      </c>
      <c r="E1277">
        <v>8.2100000000000009</v>
      </c>
      <c r="F1277">
        <v>2129.88</v>
      </c>
      <c r="G1277" t="s">
        <v>2627</v>
      </c>
      <c r="H1277" t="s">
        <v>2626</v>
      </c>
      <c r="I1277">
        <v>1</v>
      </c>
      <c r="J1277" t="s">
        <v>2630</v>
      </c>
    </row>
    <row r="1278" spans="1:10" x14ac:dyDescent="0.3">
      <c r="A1278" t="s">
        <v>1893</v>
      </c>
      <c r="B1278">
        <v>35055</v>
      </c>
      <c r="C1278">
        <v>9268</v>
      </c>
      <c r="D1278">
        <v>34647</v>
      </c>
      <c r="E1278">
        <v>34.6</v>
      </c>
      <c r="F1278">
        <v>2066.6</v>
      </c>
      <c r="G1278" t="s">
        <v>2626</v>
      </c>
      <c r="H1278" t="s">
        <v>2626</v>
      </c>
      <c r="I1278">
        <v>2</v>
      </c>
      <c r="J1278" t="s">
        <v>2628</v>
      </c>
    </row>
    <row r="1279" spans="1:10" x14ac:dyDescent="0.3">
      <c r="A1279" t="s">
        <v>1894</v>
      </c>
      <c r="B1279">
        <v>22230</v>
      </c>
      <c r="C1279">
        <v>26992</v>
      </c>
      <c r="D1279">
        <v>21684</v>
      </c>
      <c r="E1279">
        <v>45.72</v>
      </c>
      <c r="F1279">
        <v>3784.39</v>
      </c>
      <c r="G1279" t="s">
        <v>2626</v>
      </c>
      <c r="H1279" t="s">
        <v>2626</v>
      </c>
      <c r="I1279">
        <v>2</v>
      </c>
      <c r="J1279" t="s">
        <v>2628</v>
      </c>
    </row>
    <row r="1280" spans="1:10" x14ac:dyDescent="0.3">
      <c r="A1280" t="s">
        <v>1895</v>
      </c>
      <c r="B1280">
        <v>47754</v>
      </c>
      <c r="C1280">
        <v>16244</v>
      </c>
      <c r="D1280">
        <v>45535</v>
      </c>
      <c r="E1280">
        <v>35.53</v>
      </c>
      <c r="F1280">
        <v>1758.03</v>
      </c>
      <c r="G1280" t="s">
        <v>2626</v>
      </c>
      <c r="H1280" t="s">
        <v>2626</v>
      </c>
      <c r="I1280">
        <v>1</v>
      </c>
      <c r="J1280" t="s">
        <v>2629</v>
      </c>
    </row>
    <row r="1281" spans="1:10" x14ac:dyDescent="0.3">
      <c r="A1281" t="s">
        <v>1896</v>
      </c>
      <c r="B1281">
        <v>42725</v>
      </c>
      <c r="C1281">
        <v>26650</v>
      </c>
      <c r="D1281">
        <v>41975</v>
      </c>
      <c r="E1281">
        <v>24.93</v>
      </c>
      <c r="F1281">
        <v>2102.0100000000002</v>
      </c>
      <c r="G1281" t="s">
        <v>2626</v>
      </c>
      <c r="H1281" t="s">
        <v>2626</v>
      </c>
      <c r="I1281">
        <v>2</v>
      </c>
      <c r="J1281" t="s">
        <v>2629</v>
      </c>
    </row>
    <row r="1282" spans="1:10" x14ac:dyDescent="0.3">
      <c r="A1282" t="s">
        <v>1897</v>
      </c>
      <c r="B1282">
        <v>8452</v>
      </c>
      <c r="C1282">
        <v>5748</v>
      </c>
      <c r="D1282">
        <v>7878</v>
      </c>
      <c r="E1282">
        <v>15.49</v>
      </c>
      <c r="F1282">
        <v>2926.33</v>
      </c>
      <c r="G1282" t="s">
        <v>2626</v>
      </c>
      <c r="H1282" t="s">
        <v>2626</v>
      </c>
      <c r="I1282">
        <v>2</v>
      </c>
      <c r="J1282" t="s">
        <v>2628</v>
      </c>
    </row>
    <row r="1283" spans="1:10" x14ac:dyDescent="0.3">
      <c r="A1283" t="s">
        <v>1898</v>
      </c>
      <c r="B1283">
        <v>12815</v>
      </c>
      <c r="C1283">
        <v>23711</v>
      </c>
      <c r="D1283">
        <v>11864</v>
      </c>
      <c r="E1283">
        <v>3.96</v>
      </c>
      <c r="F1283">
        <v>1928.8</v>
      </c>
      <c r="G1283" t="s">
        <v>2626</v>
      </c>
      <c r="H1283" t="s">
        <v>2626</v>
      </c>
      <c r="I1283">
        <v>0</v>
      </c>
      <c r="J1283" t="s">
        <v>2628</v>
      </c>
    </row>
    <row r="1284" spans="1:10" x14ac:dyDescent="0.3">
      <c r="A1284" t="s">
        <v>1899</v>
      </c>
      <c r="B1284">
        <v>29312</v>
      </c>
      <c r="C1284">
        <v>5651</v>
      </c>
      <c r="D1284">
        <v>29087</v>
      </c>
      <c r="E1284">
        <v>6.22</v>
      </c>
      <c r="F1284">
        <v>2992.08</v>
      </c>
      <c r="G1284" t="s">
        <v>2626</v>
      </c>
      <c r="H1284" t="s">
        <v>2626</v>
      </c>
      <c r="I1284">
        <v>2</v>
      </c>
      <c r="J1284" t="s">
        <v>2628</v>
      </c>
    </row>
    <row r="1285" spans="1:10" x14ac:dyDescent="0.3">
      <c r="A1285" t="s">
        <v>1900</v>
      </c>
      <c r="B1285">
        <v>16680</v>
      </c>
      <c r="C1285">
        <v>9160</v>
      </c>
      <c r="D1285">
        <v>16015</v>
      </c>
      <c r="E1285">
        <v>14.92</v>
      </c>
      <c r="F1285">
        <v>394.91</v>
      </c>
      <c r="G1285" t="s">
        <v>2626</v>
      </c>
      <c r="H1285" t="s">
        <v>2626</v>
      </c>
      <c r="I1285">
        <v>2</v>
      </c>
      <c r="J1285" t="s">
        <v>2628</v>
      </c>
    </row>
    <row r="1286" spans="1:10" x14ac:dyDescent="0.3">
      <c r="A1286" t="s">
        <v>1901</v>
      </c>
      <c r="B1286">
        <v>49033</v>
      </c>
      <c r="C1286">
        <v>9503</v>
      </c>
      <c r="D1286">
        <v>46776</v>
      </c>
      <c r="E1286">
        <v>25.13</v>
      </c>
      <c r="F1286">
        <v>640.83000000000004</v>
      </c>
      <c r="G1286" t="s">
        <v>2627</v>
      </c>
      <c r="H1286" t="s">
        <v>2626</v>
      </c>
      <c r="I1286">
        <v>2</v>
      </c>
      <c r="J1286" t="s">
        <v>2629</v>
      </c>
    </row>
    <row r="1287" spans="1:10" x14ac:dyDescent="0.3">
      <c r="A1287" t="s">
        <v>1902</v>
      </c>
      <c r="B1287">
        <v>18559</v>
      </c>
      <c r="C1287">
        <v>4000</v>
      </c>
      <c r="D1287">
        <v>16583</v>
      </c>
      <c r="E1287">
        <v>12.3</v>
      </c>
      <c r="F1287">
        <v>856.95</v>
      </c>
      <c r="G1287" t="s">
        <v>2626</v>
      </c>
      <c r="H1287" t="s">
        <v>2626</v>
      </c>
      <c r="I1287">
        <v>0</v>
      </c>
      <c r="J1287" t="s">
        <v>2629</v>
      </c>
    </row>
    <row r="1288" spans="1:10" x14ac:dyDescent="0.3">
      <c r="A1288" t="s">
        <v>1903</v>
      </c>
      <c r="B1288">
        <v>7207</v>
      </c>
      <c r="C1288">
        <v>15874</v>
      </c>
      <c r="D1288">
        <v>6932</v>
      </c>
      <c r="E1288">
        <v>19.55</v>
      </c>
      <c r="F1288">
        <v>1990.39</v>
      </c>
      <c r="G1288" t="s">
        <v>2627</v>
      </c>
      <c r="H1288" t="s">
        <v>2626</v>
      </c>
      <c r="I1288">
        <v>1</v>
      </c>
      <c r="J1288" t="s">
        <v>2628</v>
      </c>
    </row>
    <row r="1289" spans="1:10" x14ac:dyDescent="0.3">
      <c r="A1289" t="s">
        <v>1904</v>
      </c>
      <c r="B1289">
        <v>38402</v>
      </c>
      <c r="C1289">
        <v>15561</v>
      </c>
      <c r="D1289">
        <v>36333</v>
      </c>
      <c r="E1289">
        <v>26.08</v>
      </c>
      <c r="F1289">
        <v>4678.88</v>
      </c>
      <c r="G1289" t="s">
        <v>2626</v>
      </c>
      <c r="H1289" t="s">
        <v>2626</v>
      </c>
      <c r="I1289">
        <v>2</v>
      </c>
      <c r="J1289" t="s">
        <v>2628</v>
      </c>
    </row>
    <row r="1290" spans="1:10" x14ac:dyDescent="0.3">
      <c r="A1290" t="s">
        <v>1905</v>
      </c>
      <c r="B1290">
        <v>17141</v>
      </c>
      <c r="C1290">
        <v>32057</v>
      </c>
      <c r="D1290">
        <v>16172</v>
      </c>
      <c r="E1290">
        <v>19.170000000000002</v>
      </c>
      <c r="F1290">
        <v>2934.16</v>
      </c>
      <c r="G1290" t="s">
        <v>2626</v>
      </c>
      <c r="H1290" t="s">
        <v>2626</v>
      </c>
      <c r="I1290">
        <v>0</v>
      </c>
      <c r="J1290" t="s">
        <v>2628</v>
      </c>
    </row>
    <row r="1291" spans="1:10" x14ac:dyDescent="0.3">
      <c r="A1291" t="s">
        <v>1906</v>
      </c>
      <c r="B1291">
        <v>12063</v>
      </c>
      <c r="C1291">
        <v>43079</v>
      </c>
      <c r="D1291">
        <v>11721</v>
      </c>
      <c r="E1291">
        <v>48.18</v>
      </c>
      <c r="F1291">
        <v>1996.34</v>
      </c>
      <c r="G1291" t="s">
        <v>2626</v>
      </c>
      <c r="H1291" t="s">
        <v>2626</v>
      </c>
      <c r="I1291">
        <v>1</v>
      </c>
      <c r="J1291" t="s">
        <v>2628</v>
      </c>
    </row>
    <row r="1292" spans="1:10" x14ac:dyDescent="0.3">
      <c r="A1292" t="s">
        <v>1907</v>
      </c>
      <c r="B1292">
        <v>22099</v>
      </c>
      <c r="C1292">
        <v>12432</v>
      </c>
      <c r="D1292">
        <v>21524</v>
      </c>
      <c r="E1292">
        <v>28.19</v>
      </c>
      <c r="F1292">
        <v>4540.8900000000003</v>
      </c>
      <c r="G1292" t="s">
        <v>2626</v>
      </c>
      <c r="H1292" t="s">
        <v>2626</v>
      </c>
      <c r="I1292">
        <v>0</v>
      </c>
      <c r="J1292" t="s">
        <v>2629</v>
      </c>
    </row>
    <row r="1293" spans="1:10" x14ac:dyDescent="0.3">
      <c r="A1293" t="s">
        <v>1908</v>
      </c>
      <c r="B1293">
        <v>28837</v>
      </c>
      <c r="C1293">
        <v>7009</v>
      </c>
      <c r="D1293">
        <v>28716</v>
      </c>
      <c r="E1293">
        <v>16.47</v>
      </c>
      <c r="F1293">
        <v>4268</v>
      </c>
      <c r="G1293" t="s">
        <v>2626</v>
      </c>
      <c r="H1293" t="s">
        <v>2626</v>
      </c>
      <c r="I1293">
        <v>1</v>
      </c>
      <c r="J1293" t="s">
        <v>2628</v>
      </c>
    </row>
    <row r="1294" spans="1:10" x14ac:dyDescent="0.3">
      <c r="A1294" t="s">
        <v>1909</v>
      </c>
      <c r="B1294">
        <v>30443</v>
      </c>
      <c r="C1294">
        <v>42153</v>
      </c>
      <c r="D1294">
        <v>28633</v>
      </c>
      <c r="E1294">
        <v>44.41</v>
      </c>
      <c r="F1294">
        <v>1511.93</v>
      </c>
      <c r="G1294" t="s">
        <v>2627</v>
      </c>
      <c r="H1294" t="s">
        <v>2626</v>
      </c>
      <c r="I1294">
        <v>2</v>
      </c>
      <c r="J1294" t="s">
        <v>2628</v>
      </c>
    </row>
    <row r="1295" spans="1:10" x14ac:dyDescent="0.3">
      <c r="A1295" t="s">
        <v>1910</v>
      </c>
      <c r="B1295">
        <v>10411</v>
      </c>
      <c r="C1295">
        <v>34905</v>
      </c>
      <c r="D1295">
        <v>9624</v>
      </c>
      <c r="E1295">
        <v>40.93</v>
      </c>
      <c r="F1295">
        <v>4740.96</v>
      </c>
      <c r="G1295" t="s">
        <v>2626</v>
      </c>
      <c r="H1295" t="s">
        <v>2626</v>
      </c>
      <c r="I1295">
        <v>2</v>
      </c>
      <c r="J1295" t="s">
        <v>2628</v>
      </c>
    </row>
    <row r="1296" spans="1:10" x14ac:dyDescent="0.3">
      <c r="A1296" t="s">
        <v>1911</v>
      </c>
      <c r="B1296">
        <v>20194</v>
      </c>
      <c r="C1296">
        <v>28556</v>
      </c>
      <c r="D1296">
        <v>19557</v>
      </c>
      <c r="E1296">
        <v>39.799999999999997</v>
      </c>
      <c r="F1296">
        <v>3251.6</v>
      </c>
      <c r="G1296" t="s">
        <v>2626</v>
      </c>
      <c r="H1296" t="s">
        <v>2626</v>
      </c>
      <c r="I1296">
        <v>2</v>
      </c>
      <c r="J1296" t="s">
        <v>2628</v>
      </c>
    </row>
    <row r="1297" spans="1:10" x14ac:dyDescent="0.3">
      <c r="A1297" t="s">
        <v>1912</v>
      </c>
      <c r="B1297">
        <v>39064</v>
      </c>
      <c r="C1297">
        <v>23317</v>
      </c>
      <c r="D1297">
        <v>36950</v>
      </c>
      <c r="E1297">
        <v>12.72</v>
      </c>
      <c r="F1297">
        <v>3945.19</v>
      </c>
      <c r="G1297" t="s">
        <v>2626</v>
      </c>
      <c r="H1297" t="s">
        <v>2626</v>
      </c>
      <c r="I1297">
        <v>2</v>
      </c>
      <c r="J1297" t="s">
        <v>2628</v>
      </c>
    </row>
    <row r="1298" spans="1:10" x14ac:dyDescent="0.3">
      <c r="A1298" t="s">
        <v>1913</v>
      </c>
      <c r="B1298">
        <v>21917</v>
      </c>
      <c r="C1298">
        <v>13952</v>
      </c>
      <c r="D1298">
        <v>20337</v>
      </c>
      <c r="E1298">
        <v>26.7</v>
      </c>
      <c r="F1298">
        <v>3015.7</v>
      </c>
      <c r="G1298" t="s">
        <v>2626</v>
      </c>
      <c r="H1298" t="s">
        <v>2626</v>
      </c>
      <c r="I1298">
        <v>0</v>
      </c>
      <c r="J1298" t="s">
        <v>2629</v>
      </c>
    </row>
    <row r="1299" spans="1:10" x14ac:dyDescent="0.3">
      <c r="A1299" t="s">
        <v>1914</v>
      </c>
      <c r="B1299">
        <v>28518</v>
      </c>
      <c r="C1299">
        <v>38781</v>
      </c>
      <c r="D1299">
        <v>26465</v>
      </c>
      <c r="E1299">
        <v>34.54</v>
      </c>
      <c r="F1299">
        <v>3756.16</v>
      </c>
      <c r="G1299" t="s">
        <v>2626</v>
      </c>
      <c r="H1299" t="s">
        <v>2626</v>
      </c>
      <c r="I1299">
        <v>2</v>
      </c>
      <c r="J1299" t="s">
        <v>2628</v>
      </c>
    </row>
    <row r="1300" spans="1:10" x14ac:dyDescent="0.3">
      <c r="A1300" t="s">
        <v>1915</v>
      </c>
      <c r="B1300">
        <v>37873</v>
      </c>
      <c r="C1300">
        <v>8927</v>
      </c>
      <c r="D1300">
        <v>37547</v>
      </c>
      <c r="E1300">
        <v>34.46</v>
      </c>
      <c r="F1300">
        <v>914.32</v>
      </c>
      <c r="G1300" t="s">
        <v>2626</v>
      </c>
      <c r="H1300" t="s">
        <v>2626</v>
      </c>
      <c r="I1300">
        <v>2</v>
      </c>
      <c r="J1300" t="s">
        <v>2628</v>
      </c>
    </row>
    <row r="1301" spans="1:10" x14ac:dyDescent="0.3">
      <c r="A1301" t="s">
        <v>1916</v>
      </c>
      <c r="B1301">
        <v>44994</v>
      </c>
      <c r="C1301">
        <v>3695</v>
      </c>
      <c r="D1301">
        <v>42745</v>
      </c>
      <c r="E1301">
        <v>41.34</v>
      </c>
      <c r="F1301">
        <v>1980.83</v>
      </c>
      <c r="G1301" t="s">
        <v>2626</v>
      </c>
      <c r="H1301" t="s">
        <v>2626</v>
      </c>
      <c r="I1301">
        <v>1</v>
      </c>
      <c r="J1301" t="s">
        <v>2628</v>
      </c>
    </row>
    <row r="1302" spans="1:10" x14ac:dyDescent="0.3">
      <c r="A1302" t="s">
        <v>1917</v>
      </c>
      <c r="B1302">
        <v>23943</v>
      </c>
      <c r="C1302">
        <v>25088</v>
      </c>
      <c r="D1302">
        <v>23615</v>
      </c>
      <c r="E1302">
        <v>25.58</v>
      </c>
      <c r="F1302">
        <v>2434.5500000000002</v>
      </c>
      <c r="G1302" t="s">
        <v>2626</v>
      </c>
      <c r="H1302" t="s">
        <v>2626</v>
      </c>
      <c r="I1302">
        <v>0</v>
      </c>
      <c r="J1302" t="s">
        <v>2628</v>
      </c>
    </row>
    <row r="1303" spans="1:10" x14ac:dyDescent="0.3">
      <c r="A1303" t="s">
        <v>1918</v>
      </c>
      <c r="B1303">
        <v>3687</v>
      </c>
      <c r="C1303">
        <v>11416</v>
      </c>
      <c r="D1303">
        <v>2860</v>
      </c>
      <c r="E1303">
        <v>0.16</v>
      </c>
      <c r="F1303">
        <v>1160.08</v>
      </c>
      <c r="G1303" t="s">
        <v>2626</v>
      </c>
      <c r="H1303" t="s">
        <v>2626</v>
      </c>
      <c r="I1303">
        <v>0</v>
      </c>
      <c r="J1303" t="s">
        <v>2629</v>
      </c>
    </row>
    <row r="1304" spans="1:10" x14ac:dyDescent="0.3">
      <c r="A1304" t="s">
        <v>1919</v>
      </c>
      <c r="B1304">
        <v>34496</v>
      </c>
      <c r="C1304">
        <v>39438</v>
      </c>
      <c r="D1304">
        <v>33533</v>
      </c>
      <c r="E1304">
        <v>13.92</v>
      </c>
      <c r="F1304">
        <v>4594.92</v>
      </c>
      <c r="G1304" t="s">
        <v>2626</v>
      </c>
      <c r="H1304" t="s">
        <v>2626</v>
      </c>
      <c r="I1304">
        <v>2</v>
      </c>
      <c r="J1304" t="s">
        <v>2630</v>
      </c>
    </row>
    <row r="1305" spans="1:10" x14ac:dyDescent="0.3">
      <c r="A1305" t="s">
        <v>1920</v>
      </c>
      <c r="B1305">
        <v>32017</v>
      </c>
      <c r="C1305">
        <v>36751</v>
      </c>
      <c r="D1305">
        <v>30449</v>
      </c>
      <c r="E1305">
        <v>44.03</v>
      </c>
      <c r="F1305">
        <v>138.04</v>
      </c>
      <c r="G1305" t="s">
        <v>2627</v>
      </c>
      <c r="H1305" t="s">
        <v>2626</v>
      </c>
      <c r="I1305">
        <v>2</v>
      </c>
      <c r="J1305" t="s">
        <v>2628</v>
      </c>
    </row>
    <row r="1306" spans="1:10" x14ac:dyDescent="0.3">
      <c r="A1306" t="s">
        <v>1921</v>
      </c>
      <c r="B1306">
        <v>36933</v>
      </c>
      <c r="C1306">
        <v>50036</v>
      </c>
      <c r="D1306">
        <v>36178</v>
      </c>
      <c r="E1306">
        <v>35.51</v>
      </c>
      <c r="F1306">
        <v>3444.08</v>
      </c>
      <c r="G1306" t="s">
        <v>2626</v>
      </c>
      <c r="H1306" t="s">
        <v>2626</v>
      </c>
      <c r="I1306">
        <v>1</v>
      </c>
      <c r="J1306" t="s">
        <v>2628</v>
      </c>
    </row>
    <row r="1307" spans="1:10" x14ac:dyDescent="0.3">
      <c r="A1307" t="s">
        <v>1922</v>
      </c>
      <c r="B1307">
        <v>36309</v>
      </c>
      <c r="C1307">
        <v>29985</v>
      </c>
      <c r="D1307">
        <v>36361</v>
      </c>
      <c r="E1307">
        <v>23.89</v>
      </c>
      <c r="F1307">
        <v>3938.62</v>
      </c>
      <c r="G1307" t="s">
        <v>2626</v>
      </c>
      <c r="H1307" t="s">
        <v>2626</v>
      </c>
      <c r="I1307">
        <v>0</v>
      </c>
      <c r="J1307" t="s">
        <v>2628</v>
      </c>
    </row>
    <row r="1308" spans="1:10" x14ac:dyDescent="0.3">
      <c r="A1308" t="s">
        <v>1923</v>
      </c>
      <c r="B1308">
        <v>11872</v>
      </c>
      <c r="C1308">
        <v>29837</v>
      </c>
      <c r="D1308">
        <v>10638</v>
      </c>
      <c r="E1308">
        <v>5.99</v>
      </c>
      <c r="F1308">
        <v>125.92</v>
      </c>
      <c r="G1308" t="s">
        <v>2626</v>
      </c>
      <c r="H1308" t="s">
        <v>2626</v>
      </c>
      <c r="I1308">
        <v>1</v>
      </c>
      <c r="J1308" t="s">
        <v>2629</v>
      </c>
    </row>
    <row r="1309" spans="1:10" x14ac:dyDescent="0.3">
      <c r="A1309" t="s">
        <v>1924</v>
      </c>
      <c r="B1309">
        <v>44562</v>
      </c>
      <c r="C1309">
        <v>30008</v>
      </c>
      <c r="D1309">
        <v>43531</v>
      </c>
      <c r="E1309">
        <v>43.26</v>
      </c>
      <c r="F1309">
        <v>1440.33</v>
      </c>
      <c r="G1309" t="s">
        <v>2626</v>
      </c>
      <c r="H1309" t="s">
        <v>2626</v>
      </c>
      <c r="I1309">
        <v>2</v>
      </c>
      <c r="J1309" t="s">
        <v>2628</v>
      </c>
    </row>
    <row r="1310" spans="1:10" x14ac:dyDescent="0.3">
      <c r="A1310" t="s">
        <v>1925</v>
      </c>
      <c r="B1310">
        <v>21550</v>
      </c>
      <c r="C1310">
        <v>43348</v>
      </c>
      <c r="D1310">
        <v>20049</v>
      </c>
      <c r="E1310">
        <v>24.01</v>
      </c>
      <c r="F1310">
        <v>2280.94</v>
      </c>
      <c r="G1310" t="s">
        <v>2627</v>
      </c>
      <c r="H1310" t="s">
        <v>2626</v>
      </c>
      <c r="I1310">
        <v>1</v>
      </c>
      <c r="J1310" t="s">
        <v>2628</v>
      </c>
    </row>
    <row r="1311" spans="1:10" x14ac:dyDescent="0.3">
      <c r="A1311" t="s">
        <v>1926</v>
      </c>
      <c r="B1311">
        <v>48028</v>
      </c>
      <c r="C1311">
        <v>36698</v>
      </c>
      <c r="D1311">
        <v>47598</v>
      </c>
      <c r="E1311">
        <v>36.53</v>
      </c>
      <c r="F1311">
        <v>4598.09</v>
      </c>
      <c r="G1311" t="s">
        <v>2626</v>
      </c>
      <c r="H1311" t="s">
        <v>2626</v>
      </c>
      <c r="I1311">
        <v>0</v>
      </c>
      <c r="J1311" t="s">
        <v>2628</v>
      </c>
    </row>
    <row r="1312" spans="1:10" x14ac:dyDescent="0.3">
      <c r="A1312" t="s">
        <v>1927</v>
      </c>
      <c r="B1312">
        <v>4597</v>
      </c>
      <c r="C1312">
        <v>36204</v>
      </c>
      <c r="D1312">
        <v>4254</v>
      </c>
      <c r="E1312">
        <v>35.659999999999997</v>
      </c>
      <c r="F1312">
        <v>2072.58</v>
      </c>
      <c r="G1312" t="s">
        <v>2626</v>
      </c>
      <c r="H1312" t="s">
        <v>2626</v>
      </c>
      <c r="I1312">
        <v>0</v>
      </c>
      <c r="J1312" t="s">
        <v>2628</v>
      </c>
    </row>
    <row r="1313" spans="1:10" x14ac:dyDescent="0.3">
      <c r="A1313" t="s">
        <v>1928</v>
      </c>
      <c r="B1313">
        <v>28390</v>
      </c>
      <c r="C1313">
        <v>13141</v>
      </c>
      <c r="D1313">
        <v>28474</v>
      </c>
      <c r="E1313">
        <v>32.11</v>
      </c>
      <c r="F1313">
        <v>418.19</v>
      </c>
      <c r="G1313" t="s">
        <v>2626</v>
      </c>
      <c r="H1313" t="s">
        <v>2626</v>
      </c>
      <c r="I1313">
        <v>2</v>
      </c>
      <c r="J1313" t="s">
        <v>2628</v>
      </c>
    </row>
    <row r="1314" spans="1:10" x14ac:dyDescent="0.3">
      <c r="A1314" t="s">
        <v>1929</v>
      </c>
      <c r="B1314">
        <v>25873</v>
      </c>
      <c r="C1314">
        <v>27399</v>
      </c>
      <c r="D1314">
        <v>24751</v>
      </c>
      <c r="E1314">
        <v>46.41</v>
      </c>
      <c r="F1314">
        <v>3532.74</v>
      </c>
      <c r="G1314" t="s">
        <v>2626</v>
      </c>
      <c r="H1314" t="s">
        <v>2627</v>
      </c>
      <c r="I1314">
        <v>0</v>
      </c>
      <c r="J1314" t="s">
        <v>2628</v>
      </c>
    </row>
    <row r="1315" spans="1:10" x14ac:dyDescent="0.3">
      <c r="A1315" t="s">
        <v>1930</v>
      </c>
      <c r="B1315">
        <v>30941</v>
      </c>
      <c r="C1315">
        <v>42880</v>
      </c>
      <c r="D1315">
        <v>29282</v>
      </c>
      <c r="E1315">
        <v>7.28</v>
      </c>
      <c r="F1315">
        <v>3597.83</v>
      </c>
      <c r="G1315" t="s">
        <v>2626</v>
      </c>
      <c r="H1315" t="s">
        <v>2626</v>
      </c>
      <c r="I1315">
        <v>2</v>
      </c>
      <c r="J1315" t="s">
        <v>2628</v>
      </c>
    </row>
    <row r="1316" spans="1:10" x14ac:dyDescent="0.3">
      <c r="A1316" t="s">
        <v>1931</v>
      </c>
      <c r="B1316">
        <v>18954</v>
      </c>
      <c r="C1316">
        <v>15760</v>
      </c>
      <c r="D1316">
        <v>18689</v>
      </c>
      <c r="E1316">
        <v>44.12</v>
      </c>
      <c r="F1316">
        <v>970.46</v>
      </c>
      <c r="G1316" t="s">
        <v>2627</v>
      </c>
      <c r="H1316" t="s">
        <v>2626</v>
      </c>
      <c r="I1316">
        <v>0</v>
      </c>
      <c r="J1316" t="s">
        <v>2629</v>
      </c>
    </row>
    <row r="1317" spans="1:10" x14ac:dyDescent="0.3">
      <c r="A1317" t="s">
        <v>1932</v>
      </c>
      <c r="B1317">
        <v>30436</v>
      </c>
      <c r="C1317">
        <v>45359</v>
      </c>
      <c r="D1317">
        <v>30638</v>
      </c>
      <c r="E1317">
        <v>23.74</v>
      </c>
      <c r="F1317">
        <v>4604.07</v>
      </c>
      <c r="G1317" t="s">
        <v>2626</v>
      </c>
      <c r="H1317" t="s">
        <v>2626</v>
      </c>
      <c r="I1317">
        <v>0</v>
      </c>
      <c r="J1317" t="s">
        <v>2628</v>
      </c>
    </row>
    <row r="1318" spans="1:10" x14ac:dyDescent="0.3">
      <c r="A1318" t="s">
        <v>1933</v>
      </c>
      <c r="B1318">
        <v>12538</v>
      </c>
      <c r="C1318">
        <v>11289</v>
      </c>
      <c r="D1318">
        <v>10422</v>
      </c>
      <c r="E1318">
        <v>34.090000000000003</v>
      </c>
      <c r="F1318">
        <v>4556.74</v>
      </c>
      <c r="G1318" t="s">
        <v>2626</v>
      </c>
      <c r="H1318" t="s">
        <v>2626</v>
      </c>
      <c r="I1318">
        <v>2</v>
      </c>
      <c r="J1318" t="s">
        <v>2628</v>
      </c>
    </row>
    <row r="1319" spans="1:10" x14ac:dyDescent="0.3">
      <c r="A1319" t="s">
        <v>1934</v>
      </c>
      <c r="B1319">
        <v>47618</v>
      </c>
      <c r="C1319">
        <v>47454</v>
      </c>
      <c r="D1319">
        <v>46837</v>
      </c>
      <c r="E1319">
        <v>2.96</v>
      </c>
      <c r="F1319">
        <v>852.65</v>
      </c>
      <c r="G1319" t="s">
        <v>2626</v>
      </c>
      <c r="H1319" t="s">
        <v>2626</v>
      </c>
      <c r="I1319">
        <v>1</v>
      </c>
      <c r="J1319" t="s">
        <v>2628</v>
      </c>
    </row>
    <row r="1320" spans="1:10" x14ac:dyDescent="0.3">
      <c r="A1320" t="s">
        <v>1935</v>
      </c>
      <c r="B1320">
        <v>49482</v>
      </c>
      <c r="C1320">
        <v>19604</v>
      </c>
      <c r="D1320">
        <v>48530</v>
      </c>
      <c r="E1320">
        <v>5</v>
      </c>
      <c r="F1320">
        <v>3142.74</v>
      </c>
      <c r="G1320" t="s">
        <v>2627</v>
      </c>
      <c r="H1320" t="s">
        <v>2626</v>
      </c>
      <c r="I1320">
        <v>0</v>
      </c>
      <c r="J1320" t="s">
        <v>2628</v>
      </c>
    </row>
    <row r="1321" spans="1:10" x14ac:dyDescent="0.3">
      <c r="A1321" t="s">
        <v>1936</v>
      </c>
      <c r="B1321">
        <v>25986</v>
      </c>
      <c r="C1321">
        <v>40048</v>
      </c>
      <c r="D1321">
        <v>25130</v>
      </c>
      <c r="E1321">
        <v>7.27</v>
      </c>
      <c r="F1321">
        <v>4525.26</v>
      </c>
      <c r="G1321" t="s">
        <v>2626</v>
      </c>
      <c r="H1321" t="s">
        <v>2626</v>
      </c>
      <c r="I1321">
        <v>2</v>
      </c>
      <c r="J1321" t="s">
        <v>2628</v>
      </c>
    </row>
    <row r="1322" spans="1:10" x14ac:dyDescent="0.3">
      <c r="A1322" t="s">
        <v>1937</v>
      </c>
      <c r="B1322">
        <v>3004</v>
      </c>
      <c r="C1322">
        <v>9453</v>
      </c>
      <c r="D1322">
        <v>1761</v>
      </c>
      <c r="E1322">
        <v>47.99</v>
      </c>
      <c r="F1322">
        <v>1333.3</v>
      </c>
      <c r="G1322" t="s">
        <v>2626</v>
      </c>
      <c r="H1322" t="s">
        <v>2626</v>
      </c>
      <c r="I1322">
        <v>0</v>
      </c>
      <c r="J1322" t="s">
        <v>2628</v>
      </c>
    </row>
    <row r="1323" spans="1:10" x14ac:dyDescent="0.3">
      <c r="A1323" t="s">
        <v>1938</v>
      </c>
      <c r="B1323">
        <v>4866</v>
      </c>
      <c r="C1323">
        <v>38455</v>
      </c>
      <c r="D1323">
        <v>3599</v>
      </c>
      <c r="E1323">
        <v>38.26</v>
      </c>
      <c r="F1323">
        <v>3783.7</v>
      </c>
      <c r="G1323" t="s">
        <v>2626</v>
      </c>
      <c r="H1323" t="s">
        <v>2626</v>
      </c>
      <c r="I1323">
        <v>2</v>
      </c>
      <c r="J1323" t="s">
        <v>2628</v>
      </c>
    </row>
    <row r="1324" spans="1:10" x14ac:dyDescent="0.3">
      <c r="A1324" t="s">
        <v>1939</v>
      </c>
      <c r="B1324">
        <v>34361</v>
      </c>
      <c r="C1324">
        <v>22825</v>
      </c>
      <c r="D1324">
        <v>33432</v>
      </c>
      <c r="E1324">
        <v>24.64</v>
      </c>
      <c r="F1324">
        <v>1659.44</v>
      </c>
      <c r="G1324" t="s">
        <v>2626</v>
      </c>
      <c r="H1324" t="s">
        <v>2626</v>
      </c>
      <c r="I1324">
        <v>0</v>
      </c>
      <c r="J1324" t="s">
        <v>2629</v>
      </c>
    </row>
    <row r="1325" spans="1:10" x14ac:dyDescent="0.3">
      <c r="A1325" t="s">
        <v>1940</v>
      </c>
      <c r="B1325">
        <v>14561</v>
      </c>
      <c r="C1325">
        <v>33467</v>
      </c>
      <c r="D1325">
        <v>13589</v>
      </c>
      <c r="E1325">
        <v>32.15</v>
      </c>
      <c r="F1325">
        <v>848.23</v>
      </c>
      <c r="G1325" t="s">
        <v>2626</v>
      </c>
      <c r="H1325" t="s">
        <v>2626</v>
      </c>
      <c r="I1325">
        <v>1</v>
      </c>
      <c r="J1325" t="s">
        <v>2630</v>
      </c>
    </row>
    <row r="1326" spans="1:10" x14ac:dyDescent="0.3">
      <c r="A1326" t="s">
        <v>1941</v>
      </c>
      <c r="B1326">
        <v>14992</v>
      </c>
      <c r="C1326">
        <v>45674</v>
      </c>
      <c r="D1326">
        <v>15120</v>
      </c>
      <c r="E1326">
        <v>1.97</v>
      </c>
      <c r="F1326">
        <v>1243.47</v>
      </c>
      <c r="G1326" t="s">
        <v>2626</v>
      </c>
      <c r="H1326" t="s">
        <v>2626</v>
      </c>
      <c r="I1326">
        <v>2</v>
      </c>
      <c r="J1326" t="s">
        <v>2628</v>
      </c>
    </row>
    <row r="1327" spans="1:10" x14ac:dyDescent="0.3">
      <c r="A1327" t="s">
        <v>1942</v>
      </c>
      <c r="B1327">
        <v>6452</v>
      </c>
      <c r="C1327">
        <v>27871</v>
      </c>
      <c r="D1327">
        <v>5405</v>
      </c>
      <c r="E1327">
        <v>36.799999999999997</v>
      </c>
      <c r="F1327">
        <v>965.43</v>
      </c>
      <c r="G1327" t="s">
        <v>2627</v>
      </c>
      <c r="H1327" t="s">
        <v>2626</v>
      </c>
      <c r="I1327">
        <v>0</v>
      </c>
      <c r="J1327" t="s">
        <v>2629</v>
      </c>
    </row>
    <row r="1328" spans="1:10" x14ac:dyDescent="0.3">
      <c r="A1328" t="s">
        <v>1943</v>
      </c>
      <c r="B1328">
        <v>24773</v>
      </c>
      <c r="C1328">
        <v>44867</v>
      </c>
      <c r="D1328">
        <v>24066</v>
      </c>
      <c r="E1328">
        <v>29.26</v>
      </c>
      <c r="F1328">
        <v>313.02</v>
      </c>
      <c r="G1328" t="s">
        <v>2626</v>
      </c>
      <c r="H1328" t="s">
        <v>2626</v>
      </c>
      <c r="I1328">
        <v>1</v>
      </c>
      <c r="J1328" t="s">
        <v>2628</v>
      </c>
    </row>
    <row r="1329" spans="1:10" x14ac:dyDescent="0.3">
      <c r="A1329" t="s">
        <v>1944</v>
      </c>
      <c r="B1329">
        <v>11585</v>
      </c>
      <c r="C1329">
        <v>24887</v>
      </c>
      <c r="D1329">
        <v>11519</v>
      </c>
      <c r="E1329">
        <v>3.07</v>
      </c>
      <c r="F1329">
        <v>1582.35</v>
      </c>
      <c r="G1329" t="s">
        <v>2627</v>
      </c>
      <c r="H1329" t="s">
        <v>2627</v>
      </c>
      <c r="I1329">
        <v>2</v>
      </c>
      <c r="J1329" t="s">
        <v>2630</v>
      </c>
    </row>
    <row r="1330" spans="1:10" x14ac:dyDescent="0.3">
      <c r="A1330" t="s">
        <v>1945</v>
      </c>
      <c r="B1330">
        <v>11489</v>
      </c>
      <c r="C1330">
        <v>33042</v>
      </c>
      <c r="D1330">
        <v>9862</v>
      </c>
      <c r="E1330">
        <v>21.92</v>
      </c>
      <c r="F1330">
        <v>2905.89</v>
      </c>
      <c r="G1330" t="s">
        <v>2626</v>
      </c>
      <c r="H1330" t="s">
        <v>2626</v>
      </c>
      <c r="I1330">
        <v>2</v>
      </c>
      <c r="J1330" t="s">
        <v>2628</v>
      </c>
    </row>
    <row r="1331" spans="1:10" x14ac:dyDescent="0.3">
      <c r="A1331" t="s">
        <v>1946</v>
      </c>
      <c r="B1331">
        <v>8587</v>
      </c>
      <c r="C1331">
        <v>16262</v>
      </c>
      <c r="D1331">
        <v>6696</v>
      </c>
      <c r="E1331">
        <v>35.090000000000003</v>
      </c>
      <c r="F1331">
        <v>363.13</v>
      </c>
      <c r="G1331" t="s">
        <v>2626</v>
      </c>
      <c r="H1331" t="s">
        <v>2626</v>
      </c>
      <c r="I1331">
        <v>0</v>
      </c>
      <c r="J1331" t="s">
        <v>2628</v>
      </c>
    </row>
    <row r="1332" spans="1:10" x14ac:dyDescent="0.3">
      <c r="A1332" t="s">
        <v>1947</v>
      </c>
      <c r="B1332">
        <v>30867</v>
      </c>
      <c r="C1332">
        <v>24325</v>
      </c>
      <c r="D1332">
        <v>28645</v>
      </c>
      <c r="E1332">
        <v>14.1</v>
      </c>
      <c r="F1332">
        <v>4665.9799999999996</v>
      </c>
      <c r="G1332" t="s">
        <v>2626</v>
      </c>
      <c r="H1332" t="s">
        <v>2626</v>
      </c>
      <c r="I1332">
        <v>0</v>
      </c>
      <c r="J1332" t="s">
        <v>2629</v>
      </c>
    </row>
    <row r="1333" spans="1:10" x14ac:dyDescent="0.3">
      <c r="A1333" t="s">
        <v>1948</v>
      </c>
      <c r="B1333">
        <v>21865</v>
      </c>
      <c r="C1333">
        <v>20160</v>
      </c>
      <c r="D1333">
        <v>21330</v>
      </c>
      <c r="E1333">
        <v>38.86</v>
      </c>
      <c r="F1333">
        <v>3799.65</v>
      </c>
      <c r="G1333" t="s">
        <v>2626</v>
      </c>
      <c r="H1333" t="s">
        <v>2626</v>
      </c>
      <c r="I1333">
        <v>1</v>
      </c>
      <c r="J1333" t="s">
        <v>2628</v>
      </c>
    </row>
    <row r="1334" spans="1:10" x14ac:dyDescent="0.3">
      <c r="A1334" t="s">
        <v>1949</v>
      </c>
      <c r="B1334">
        <v>31624</v>
      </c>
      <c r="C1334">
        <v>42814</v>
      </c>
      <c r="D1334">
        <v>30663</v>
      </c>
      <c r="E1334">
        <v>9.6</v>
      </c>
      <c r="F1334">
        <v>2290.59</v>
      </c>
      <c r="G1334" t="s">
        <v>2626</v>
      </c>
      <c r="H1334" t="s">
        <v>2626</v>
      </c>
      <c r="I1334">
        <v>2</v>
      </c>
      <c r="J1334" t="s">
        <v>2628</v>
      </c>
    </row>
    <row r="1335" spans="1:10" x14ac:dyDescent="0.3">
      <c r="A1335" t="s">
        <v>1950</v>
      </c>
      <c r="B1335">
        <v>9368</v>
      </c>
      <c r="C1335">
        <v>38052</v>
      </c>
      <c r="D1335">
        <v>7623</v>
      </c>
      <c r="E1335">
        <v>14.31</v>
      </c>
      <c r="F1335">
        <v>715.6</v>
      </c>
      <c r="G1335" t="s">
        <v>2626</v>
      </c>
      <c r="H1335" t="s">
        <v>2626</v>
      </c>
      <c r="I1335">
        <v>2</v>
      </c>
      <c r="J1335" t="s">
        <v>2628</v>
      </c>
    </row>
    <row r="1336" spans="1:10" x14ac:dyDescent="0.3">
      <c r="A1336" t="s">
        <v>1951</v>
      </c>
      <c r="B1336">
        <v>7241</v>
      </c>
      <c r="C1336">
        <v>34731</v>
      </c>
      <c r="D1336">
        <v>6820</v>
      </c>
      <c r="E1336">
        <v>46.01</v>
      </c>
      <c r="F1336">
        <v>3042.34</v>
      </c>
      <c r="G1336" t="s">
        <v>2626</v>
      </c>
      <c r="H1336" t="s">
        <v>2626</v>
      </c>
      <c r="I1336">
        <v>1</v>
      </c>
      <c r="J1336" t="s">
        <v>2628</v>
      </c>
    </row>
    <row r="1337" spans="1:10" x14ac:dyDescent="0.3">
      <c r="A1337" t="s">
        <v>1952</v>
      </c>
      <c r="B1337">
        <v>30818</v>
      </c>
      <c r="C1337">
        <v>40630</v>
      </c>
      <c r="D1337">
        <v>29694</v>
      </c>
      <c r="E1337">
        <v>34.67</v>
      </c>
      <c r="F1337">
        <v>3299.44</v>
      </c>
      <c r="G1337" t="s">
        <v>2626</v>
      </c>
      <c r="H1337" t="s">
        <v>2626</v>
      </c>
      <c r="I1337">
        <v>2</v>
      </c>
      <c r="J1337" t="s">
        <v>2629</v>
      </c>
    </row>
    <row r="1338" spans="1:10" x14ac:dyDescent="0.3">
      <c r="A1338" t="s">
        <v>1953</v>
      </c>
      <c r="B1338">
        <v>43689</v>
      </c>
      <c r="C1338">
        <v>17649</v>
      </c>
      <c r="D1338">
        <v>42688</v>
      </c>
      <c r="E1338">
        <v>4.12</v>
      </c>
      <c r="F1338">
        <v>3986.4</v>
      </c>
      <c r="G1338" t="s">
        <v>2626</v>
      </c>
      <c r="H1338" t="s">
        <v>2626</v>
      </c>
      <c r="I1338">
        <v>0</v>
      </c>
      <c r="J1338" t="s">
        <v>2628</v>
      </c>
    </row>
    <row r="1339" spans="1:10" x14ac:dyDescent="0.3">
      <c r="A1339" t="s">
        <v>1954</v>
      </c>
      <c r="B1339">
        <v>4864</v>
      </c>
      <c r="C1339">
        <v>7058</v>
      </c>
      <c r="D1339">
        <v>4796</v>
      </c>
      <c r="E1339">
        <v>13.38</v>
      </c>
      <c r="F1339">
        <v>345.62</v>
      </c>
      <c r="G1339" t="s">
        <v>2626</v>
      </c>
      <c r="H1339" t="s">
        <v>2626</v>
      </c>
      <c r="I1339">
        <v>1</v>
      </c>
      <c r="J1339" t="s">
        <v>2628</v>
      </c>
    </row>
    <row r="1340" spans="1:10" x14ac:dyDescent="0.3">
      <c r="A1340" t="s">
        <v>1955</v>
      </c>
      <c r="B1340">
        <v>2663</v>
      </c>
      <c r="C1340">
        <v>32855</v>
      </c>
      <c r="D1340">
        <v>2996</v>
      </c>
      <c r="E1340">
        <v>17.47</v>
      </c>
      <c r="F1340">
        <v>983.89</v>
      </c>
      <c r="G1340" t="s">
        <v>2626</v>
      </c>
      <c r="H1340" t="s">
        <v>2626</v>
      </c>
      <c r="I1340">
        <v>0</v>
      </c>
      <c r="J1340" t="s">
        <v>2629</v>
      </c>
    </row>
    <row r="1341" spans="1:10" x14ac:dyDescent="0.3">
      <c r="A1341" t="s">
        <v>1956</v>
      </c>
      <c r="B1341">
        <v>40004</v>
      </c>
      <c r="C1341">
        <v>28913</v>
      </c>
      <c r="D1341">
        <v>38254</v>
      </c>
      <c r="E1341">
        <v>0.4</v>
      </c>
      <c r="F1341">
        <v>3897.74</v>
      </c>
      <c r="G1341" t="s">
        <v>2626</v>
      </c>
      <c r="H1341" t="s">
        <v>2626</v>
      </c>
      <c r="I1341">
        <v>2</v>
      </c>
      <c r="J1341" t="s">
        <v>2628</v>
      </c>
    </row>
    <row r="1342" spans="1:10" x14ac:dyDescent="0.3">
      <c r="A1342" t="s">
        <v>1957</v>
      </c>
      <c r="B1342">
        <v>32108</v>
      </c>
      <c r="C1342">
        <v>11469</v>
      </c>
      <c r="D1342">
        <v>31330</v>
      </c>
      <c r="E1342">
        <v>25.02</v>
      </c>
      <c r="F1342">
        <v>4360.2</v>
      </c>
      <c r="G1342" t="s">
        <v>2626</v>
      </c>
      <c r="H1342" t="s">
        <v>2626</v>
      </c>
      <c r="I1342">
        <v>2</v>
      </c>
      <c r="J1342" t="s">
        <v>2628</v>
      </c>
    </row>
    <row r="1343" spans="1:10" x14ac:dyDescent="0.3">
      <c r="A1343" t="s">
        <v>1958</v>
      </c>
      <c r="B1343">
        <v>29088</v>
      </c>
      <c r="C1343">
        <v>41897</v>
      </c>
      <c r="D1343">
        <v>28963</v>
      </c>
      <c r="E1343">
        <v>16.920000000000002</v>
      </c>
      <c r="F1343">
        <v>1627.58</v>
      </c>
      <c r="G1343" t="s">
        <v>2626</v>
      </c>
      <c r="H1343" t="s">
        <v>2626</v>
      </c>
      <c r="I1343">
        <v>1</v>
      </c>
      <c r="J1343" t="s">
        <v>2629</v>
      </c>
    </row>
    <row r="1344" spans="1:10" x14ac:dyDescent="0.3">
      <c r="A1344" t="s">
        <v>1959</v>
      </c>
      <c r="B1344">
        <v>7699</v>
      </c>
      <c r="C1344">
        <v>45243</v>
      </c>
      <c r="D1344">
        <v>6932</v>
      </c>
      <c r="E1344">
        <v>5.09</v>
      </c>
      <c r="F1344">
        <v>1813.13</v>
      </c>
      <c r="G1344" t="s">
        <v>2626</v>
      </c>
      <c r="H1344" t="s">
        <v>2627</v>
      </c>
      <c r="I1344">
        <v>1</v>
      </c>
      <c r="J1344" t="s">
        <v>2628</v>
      </c>
    </row>
    <row r="1345" spans="1:10" x14ac:dyDescent="0.3">
      <c r="A1345" t="s">
        <v>1960</v>
      </c>
      <c r="B1345">
        <v>27753</v>
      </c>
      <c r="C1345">
        <v>23269</v>
      </c>
      <c r="D1345">
        <v>26738</v>
      </c>
      <c r="E1345">
        <v>30.31</v>
      </c>
      <c r="F1345">
        <v>2121.31</v>
      </c>
      <c r="G1345" t="s">
        <v>2626</v>
      </c>
      <c r="H1345" t="s">
        <v>2626</v>
      </c>
      <c r="I1345">
        <v>2</v>
      </c>
      <c r="J1345" t="s">
        <v>2628</v>
      </c>
    </row>
    <row r="1346" spans="1:10" x14ac:dyDescent="0.3">
      <c r="A1346" t="s">
        <v>1961</v>
      </c>
      <c r="B1346">
        <v>46259</v>
      </c>
      <c r="C1346">
        <v>13337</v>
      </c>
      <c r="D1346">
        <v>45530</v>
      </c>
      <c r="E1346">
        <v>2.64</v>
      </c>
      <c r="F1346">
        <v>827.19</v>
      </c>
      <c r="G1346" t="s">
        <v>2626</v>
      </c>
      <c r="H1346" t="s">
        <v>2626</v>
      </c>
      <c r="I1346">
        <v>1</v>
      </c>
      <c r="J1346" t="s">
        <v>2628</v>
      </c>
    </row>
    <row r="1347" spans="1:10" x14ac:dyDescent="0.3">
      <c r="A1347" t="s">
        <v>1962</v>
      </c>
      <c r="B1347">
        <v>26063</v>
      </c>
      <c r="C1347">
        <v>5863</v>
      </c>
      <c r="D1347">
        <v>24694</v>
      </c>
      <c r="E1347">
        <v>44.44</v>
      </c>
      <c r="F1347">
        <v>3465.92</v>
      </c>
      <c r="G1347" t="s">
        <v>2626</v>
      </c>
      <c r="H1347" t="s">
        <v>2626</v>
      </c>
      <c r="I1347">
        <v>2</v>
      </c>
      <c r="J1347" t="s">
        <v>2629</v>
      </c>
    </row>
    <row r="1348" spans="1:10" x14ac:dyDescent="0.3">
      <c r="A1348" t="s">
        <v>1963</v>
      </c>
      <c r="B1348">
        <v>8944</v>
      </c>
      <c r="C1348">
        <v>32080</v>
      </c>
      <c r="D1348">
        <v>6882</v>
      </c>
      <c r="E1348">
        <v>32.06</v>
      </c>
      <c r="F1348">
        <v>2381.11</v>
      </c>
      <c r="G1348" t="s">
        <v>2626</v>
      </c>
      <c r="H1348" t="s">
        <v>2626</v>
      </c>
      <c r="I1348">
        <v>1</v>
      </c>
      <c r="J1348" t="s">
        <v>2629</v>
      </c>
    </row>
    <row r="1349" spans="1:10" x14ac:dyDescent="0.3">
      <c r="A1349" t="s">
        <v>1964</v>
      </c>
      <c r="B1349">
        <v>21661</v>
      </c>
      <c r="C1349">
        <v>46341</v>
      </c>
      <c r="D1349">
        <v>20226</v>
      </c>
      <c r="E1349">
        <v>45.32</v>
      </c>
      <c r="F1349">
        <v>4040.98</v>
      </c>
      <c r="G1349" t="s">
        <v>2626</v>
      </c>
      <c r="H1349" t="s">
        <v>2626</v>
      </c>
      <c r="I1349">
        <v>2</v>
      </c>
      <c r="J1349" t="s">
        <v>2629</v>
      </c>
    </row>
    <row r="1350" spans="1:10" x14ac:dyDescent="0.3">
      <c r="A1350" t="s">
        <v>1965</v>
      </c>
      <c r="B1350">
        <v>48691</v>
      </c>
      <c r="C1350">
        <v>5338</v>
      </c>
      <c r="D1350">
        <v>46841</v>
      </c>
      <c r="E1350">
        <v>46.46</v>
      </c>
      <c r="F1350">
        <v>4815.8599999999997</v>
      </c>
      <c r="G1350" t="s">
        <v>2626</v>
      </c>
      <c r="H1350" t="s">
        <v>2626</v>
      </c>
      <c r="I1350">
        <v>1</v>
      </c>
      <c r="J1350" t="s">
        <v>2630</v>
      </c>
    </row>
    <row r="1351" spans="1:10" x14ac:dyDescent="0.3">
      <c r="A1351" t="s">
        <v>1966</v>
      </c>
      <c r="B1351">
        <v>22962</v>
      </c>
      <c r="C1351">
        <v>6617</v>
      </c>
      <c r="D1351">
        <v>21746</v>
      </c>
      <c r="E1351">
        <v>39.340000000000003</v>
      </c>
      <c r="F1351">
        <v>4319.3900000000003</v>
      </c>
      <c r="G1351" t="s">
        <v>2626</v>
      </c>
      <c r="H1351" t="s">
        <v>2626</v>
      </c>
      <c r="I1351">
        <v>1</v>
      </c>
      <c r="J1351" t="s">
        <v>2629</v>
      </c>
    </row>
    <row r="1352" spans="1:10" x14ac:dyDescent="0.3">
      <c r="A1352" t="s">
        <v>1967</v>
      </c>
      <c r="B1352">
        <v>7357</v>
      </c>
      <c r="C1352">
        <v>33340</v>
      </c>
      <c r="D1352">
        <v>6909</v>
      </c>
      <c r="E1352">
        <v>16.82</v>
      </c>
      <c r="F1352">
        <v>2295.1799999999998</v>
      </c>
      <c r="G1352" t="s">
        <v>2626</v>
      </c>
      <c r="H1352" t="s">
        <v>2627</v>
      </c>
      <c r="I1352">
        <v>0</v>
      </c>
      <c r="J1352" t="s">
        <v>2628</v>
      </c>
    </row>
    <row r="1353" spans="1:10" x14ac:dyDescent="0.3">
      <c r="A1353" t="s">
        <v>1968</v>
      </c>
      <c r="B1353">
        <v>43916</v>
      </c>
      <c r="C1353">
        <v>47656</v>
      </c>
      <c r="D1353">
        <v>42129</v>
      </c>
      <c r="E1353">
        <v>42.31</v>
      </c>
      <c r="F1353">
        <v>463.8</v>
      </c>
      <c r="G1353" t="s">
        <v>2626</v>
      </c>
      <c r="H1353" t="s">
        <v>2626</v>
      </c>
      <c r="I1353">
        <v>1</v>
      </c>
      <c r="J1353" t="s">
        <v>2628</v>
      </c>
    </row>
    <row r="1354" spans="1:10" x14ac:dyDescent="0.3">
      <c r="A1354" t="s">
        <v>1969</v>
      </c>
      <c r="B1354">
        <v>15508</v>
      </c>
      <c r="C1354">
        <v>19547</v>
      </c>
      <c r="D1354">
        <v>14119</v>
      </c>
      <c r="E1354">
        <v>39.86</v>
      </c>
      <c r="F1354">
        <v>2815.8</v>
      </c>
      <c r="G1354" t="s">
        <v>2626</v>
      </c>
      <c r="H1354" t="s">
        <v>2626</v>
      </c>
      <c r="I1354">
        <v>1</v>
      </c>
      <c r="J1354" t="s">
        <v>2629</v>
      </c>
    </row>
    <row r="1355" spans="1:10" x14ac:dyDescent="0.3">
      <c r="A1355" t="s">
        <v>1970</v>
      </c>
      <c r="B1355">
        <v>10052</v>
      </c>
      <c r="C1355">
        <v>38971</v>
      </c>
      <c r="D1355">
        <v>9536</v>
      </c>
      <c r="E1355">
        <v>19.059999999999999</v>
      </c>
      <c r="F1355">
        <v>4830.38</v>
      </c>
      <c r="G1355" t="s">
        <v>2626</v>
      </c>
      <c r="H1355" t="s">
        <v>2626</v>
      </c>
      <c r="I1355">
        <v>2</v>
      </c>
      <c r="J1355" t="s">
        <v>2629</v>
      </c>
    </row>
    <row r="1356" spans="1:10" x14ac:dyDescent="0.3">
      <c r="A1356" t="s">
        <v>1971</v>
      </c>
      <c r="B1356">
        <v>37709</v>
      </c>
      <c r="C1356">
        <v>27569</v>
      </c>
      <c r="D1356">
        <v>37468</v>
      </c>
      <c r="E1356">
        <v>38.33</v>
      </c>
      <c r="F1356">
        <v>675.18</v>
      </c>
      <c r="G1356" t="s">
        <v>2626</v>
      </c>
      <c r="H1356" t="s">
        <v>2626</v>
      </c>
      <c r="I1356">
        <v>2</v>
      </c>
      <c r="J1356" t="s">
        <v>2628</v>
      </c>
    </row>
    <row r="1357" spans="1:10" x14ac:dyDescent="0.3">
      <c r="A1357" t="s">
        <v>1972</v>
      </c>
      <c r="B1357">
        <v>29222</v>
      </c>
      <c r="C1357">
        <v>7539</v>
      </c>
      <c r="D1357">
        <v>28714</v>
      </c>
      <c r="E1357">
        <v>48.36</v>
      </c>
      <c r="F1357">
        <v>4905.76</v>
      </c>
      <c r="G1357" t="s">
        <v>2626</v>
      </c>
      <c r="H1357" t="s">
        <v>2626</v>
      </c>
      <c r="I1357">
        <v>1</v>
      </c>
      <c r="J1357" t="s">
        <v>2628</v>
      </c>
    </row>
    <row r="1358" spans="1:10" x14ac:dyDescent="0.3">
      <c r="A1358" t="s">
        <v>1973</v>
      </c>
      <c r="B1358">
        <v>49758</v>
      </c>
      <c r="C1358">
        <v>38925</v>
      </c>
      <c r="D1358">
        <v>48477</v>
      </c>
      <c r="E1358">
        <v>33.090000000000003</v>
      </c>
      <c r="F1358">
        <v>513.5</v>
      </c>
      <c r="G1358" t="s">
        <v>2626</v>
      </c>
      <c r="H1358" t="s">
        <v>2626</v>
      </c>
      <c r="I1358">
        <v>2</v>
      </c>
      <c r="J1358" t="s">
        <v>2628</v>
      </c>
    </row>
    <row r="1359" spans="1:10" x14ac:dyDescent="0.3">
      <c r="A1359" t="s">
        <v>1974</v>
      </c>
      <c r="B1359">
        <v>27219</v>
      </c>
      <c r="C1359">
        <v>16828</v>
      </c>
      <c r="D1359">
        <v>26324</v>
      </c>
      <c r="E1359">
        <v>29.02</v>
      </c>
      <c r="F1359">
        <v>360.59</v>
      </c>
      <c r="G1359" t="s">
        <v>2626</v>
      </c>
      <c r="H1359" t="s">
        <v>2626</v>
      </c>
      <c r="I1359">
        <v>2</v>
      </c>
      <c r="J1359" t="s">
        <v>2628</v>
      </c>
    </row>
    <row r="1360" spans="1:10" x14ac:dyDescent="0.3">
      <c r="A1360" t="s">
        <v>1975</v>
      </c>
      <c r="B1360">
        <v>39811</v>
      </c>
      <c r="C1360">
        <v>31098</v>
      </c>
      <c r="D1360">
        <v>38977</v>
      </c>
      <c r="E1360">
        <v>30.78</v>
      </c>
      <c r="F1360">
        <v>1198.24</v>
      </c>
      <c r="G1360" t="s">
        <v>2626</v>
      </c>
      <c r="H1360" t="s">
        <v>2626</v>
      </c>
      <c r="I1360">
        <v>2</v>
      </c>
      <c r="J1360" t="s">
        <v>2629</v>
      </c>
    </row>
    <row r="1361" spans="1:10" x14ac:dyDescent="0.3">
      <c r="A1361" t="s">
        <v>1976</v>
      </c>
      <c r="B1361">
        <v>9215</v>
      </c>
      <c r="C1361">
        <v>29699</v>
      </c>
      <c r="D1361">
        <v>8897</v>
      </c>
      <c r="E1361">
        <v>5.25</v>
      </c>
      <c r="F1361">
        <v>4520.7700000000004</v>
      </c>
      <c r="G1361" t="s">
        <v>2626</v>
      </c>
      <c r="H1361" t="s">
        <v>2626</v>
      </c>
      <c r="I1361">
        <v>0</v>
      </c>
      <c r="J1361" t="s">
        <v>2628</v>
      </c>
    </row>
    <row r="1362" spans="1:10" x14ac:dyDescent="0.3">
      <c r="A1362" t="s">
        <v>1977</v>
      </c>
      <c r="B1362">
        <v>30880</v>
      </c>
      <c r="C1362">
        <v>28656</v>
      </c>
      <c r="D1362">
        <v>30690</v>
      </c>
      <c r="E1362">
        <v>8.64</v>
      </c>
      <c r="F1362">
        <v>3707.48</v>
      </c>
      <c r="G1362" t="s">
        <v>2627</v>
      </c>
      <c r="H1362" t="s">
        <v>2626</v>
      </c>
      <c r="I1362">
        <v>0</v>
      </c>
      <c r="J1362" t="s">
        <v>2628</v>
      </c>
    </row>
    <row r="1363" spans="1:10" x14ac:dyDescent="0.3">
      <c r="A1363" t="s">
        <v>1978</v>
      </c>
      <c r="B1363">
        <v>5177</v>
      </c>
      <c r="C1363">
        <v>33730</v>
      </c>
      <c r="D1363">
        <v>2781</v>
      </c>
      <c r="E1363">
        <v>17.34</v>
      </c>
      <c r="F1363">
        <v>3700.24</v>
      </c>
      <c r="G1363" t="s">
        <v>2627</v>
      </c>
      <c r="H1363" t="s">
        <v>2626</v>
      </c>
      <c r="I1363">
        <v>2</v>
      </c>
      <c r="J1363" t="s">
        <v>2628</v>
      </c>
    </row>
    <row r="1364" spans="1:10" x14ac:dyDescent="0.3">
      <c r="A1364" t="s">
        <v>1979</v>
      </c>
      <c r="B1364">
        <v>20522</v>
      </c>
      <c r="C1364">
        <v>9107</v>
      </c>
      <c r="D1364">
        <v>18578</v>
      </c>
      <c r="E1364">
        <v>41.53</v>
      </c>
      <c r="F1364">
        <v>1029.02</v>
      </c>
      <c r="G1364" t="s">
        <v>2626</v>
      </c>
      <c r="H1364" t="s">
        <v>2626</v>
      </c>
      <c r="I1364">
        <v>1</v>
      </c>
      <c r="J1364" t="s">
        <v>2628</v>
      </c>
    </row>
    <row r="1365" spans="1:10" x14ac:dyDescent="0.3">
      <c r="A1365" t="s">
        <v>1980</v>
      </c>
      <c r="B1365">
        <v>6785</v>
      </c>
      <c r="C1365">
        <v>3452</v>
      </c>
      <c r="D1365">
        <v>6561</v>
      </c>
      <c r="E1365">
        <v>46.53</v>
      </c>
      <c r="F1365">
        <v>2953.1</v>
      </c>
      <c r="G1365" t="s">
        <v>2626</v>
      </c>
      <c r="H1365" t="s">
        <v>2626</v>
      </c>
      <c r="I1365">
        <v>1</v>
      </c>
      <c r="J1365" t="s">
        <v>2628</v>
      </c>
    </row>
    <row r="1366" spans="1:10" x14ac:dyDescent="0.3">
      <c r="A1366" t="s">
        <v>1981</v>
      </c>
      <c r="B1366">
        <v>27748</v>
      </c>
      <c r="C1366">
        <v>49289</v>
      </c>
      <c r="D1366">
        <v>25888</v>
      </c>
      <c r="E1366">
        <v>28.58</v>
      </c>
      <c r="F1366">
        <v>2932.86</v>
      </c>
      <c r="G1366" t="s">
        <v>2626</v>
      </c>
      <c r="H1366" t="s">
        <v>2626</v>
      </c>
      <c r="I1366">
        <v>0</v>
      </c>
      <c r="J1366" t="s">
        <v>2629</v>
      </c>
    </row>
    <row r="1367" spans="1:10" x14ac:dyDescent="0.3">
      <c r="A1367" t="s">
        <v>1982</v>
      </c>
      <c r="B1367">
        <v>44001</v>
      </c>
      <c r="C1367">
        <v>42674</v>
      </c>
      <c r="D1367">
        <v>43861</v>
      </c>
      <c r="E1367">
        <v>34.67</v>
      </c>
      <c r="F1367">
        <v>4916.7700000000004</v>
      </c>
      <c r="G1367" t="s">
        <v>2626</v>
      </c>
      <c r="H1367" t="s">
        <v>2626</v>
      </c>
      <c r="I1367">
        <v>1</v>
      </c>
      <c r="J1367" t="s">
        <v>2628</v>
      </c>
    </row>
    <row r="1368" spans="1:10" x14ac:dyDescent="0.3">
      <c r="A1368" t="s">
        <v>1983</v>
      </c>
      <c r="B1368">
        <v>21000</v>
      </c>
      <c r="C1368">
        <v>26218</v>
      </c>
      <c r="D1368">
        <v>19690</v>
      </c>
      <c r="E1368">
        <v>17.690000000000001</v>
      </c>
      <c r="F1368">
        <v>4815.3900000000003</v>
      </c>
      <c r="G1368" t="s">
        <v>2626</v>
      </c>
      <c r="H1368" t="s">
        <v>2626</v>
      </c>
      <c r="I1368">
        <v>0</v>
      </c>
      <c r="J1368" t="s">
        <v>2628</v>
      </c>
    </row>
    <row r="1369" spans="1:10" x14ac:dyDescent="0.3">
      <c r="A1369" t="s">
        <v>1984</v>
      </c>
      <c r="B1369">
        <v>39057</v>
      </c>
      <c r="C1369">
        <v>45758</v>
      </c>
      <c r="D1369">
        <v>38940</v>
      </c>
      <c r="E1369">
        <v>31.59</v>
      </c>
      <c r="F1369">
        <v>3745.12</v>
      </c>
      <c r="G1369" t="s">
        <v>2626</v>
      </c>
      <c r="H1369" t="s">
        <v>2626</v>
      </c>
      <c r="I1369">
        <v>0</v>
      </c>
      <c r="J1369" t="s">
        <v>2628</v>
      </c>
    </row>
    <row r="1370" spans="1:10" x14ac:dyDescent="0.3">
      <c r="A1370" t="s">
        <v>1985</v>
      </c>
      <c r="B1370">
        <v>15948</v>
      </c>
      <c r="C1370">
        <v>9579</v>
      </c>
      <c r="D1370">
        <v>14714</v>
      </c>
      <c r="E1370">
        <v>11.36</v>
      </c>
      <c r="F1370">
        <v>3082.21</v>
      </c>
      <c r="G1370" t="s">
        <v>2626</v>
      </c>
      <c r="H1370" t="s">
        <v>2626</v>
      </c>
      <c r="I1370">
        <v>0</v>
      </c>
      <c r="J1370" t="s">
        <v>2630</v>
      </c>
    </row>
    <row r="1371" spans="1:10" x14ac:dyDescent="0.3">
      <c r="A1371" t="s">
        <v>1986</v>
      </c>
      <c r="B1371">
        <v>30359</v>
      </c>
      <c r="C1371">
        <v>5851</v>
      </c>
      <c r="D1371">
        <v>30146</v>
      </c>
      <c r="E1371">
        <v>12.13</v>
      </c>
      <c r="F1371">
        <v>4351.8599999999997</v>
      </c>
      <c r="G1371" t="s">
        <v>2626</v>
      </c>
      <c r="H1371" t="s">
        <v>2626</v>
      </c>
      <c r="I1371">
        <v>0</v>
      </c>
      <c r="J1371" t="s">
        <v>2628</v>
      </c>
    </row>
    <row r="1372" spans="1:10" x14ac:dyDescent="0.3">
      <c r="A1372" t="s">
        <v>1987</v>
      </c>
      <c r="B1372">
        <v>48124</v>
      </c>
      <c r="C1372">
        <v>32853</v>
      </c>
      <c r="D1372">
        <v>47512</v>
      </c>
      <c r="E1372">
        <v>39.229999999999997</v>
      </c>
      <c r="F1372">
        <v>1248</v>
      </c>
      <c r="G1372" t="s">
        <v>2626</v>
      </c>
      <c r="H1372" t="s">
        <v>2626</v>
      </c>
      <c r="I1372">
        <v>0</v>
      </c>
      <c r="J1372" t="s">
        <v>2629</v>
      </c>
    </row>
    <row r="1373" spans="1:10" x14ac:dyDescent="0.3">
      <c r="A1373" t="s">
        <v>1988</v>
      </c>
      <c r="B1373">
        <v>5433</v>
      </c>
      <c r="C1373">
        <v>38183</v>
      </c>
      <c r="D1373">
        <v>5228</v>
      </c>
      <c r="E1373">
        <v>43.96</v>
      </c>
      <c r="F1373">
        <v>831.13</v>
      </c>
      <c r="G1373" t="s">
        <v>2626</v>
      </c>
      <c r="H1373" t="s">
        <v>2626</v>
      </c>
      <c r="I1373">
        <v>0</v>
      </c>
      <c r="J1373" t="s">
        <v>2628</v>
      </c>
    </row>
    <row r="1374" spans="1:10" x14ac:dyDescent="0.3">
      <c r="A1374" t="s">
        <v>1989</v>
      </c>
      <c r="B1374">
        <v>17094</v>
      </c>
      <c r="C1374">
        <v>34830</v>
      </c>
      <c r="D1374">
        <v>15508</v>
      </c>
      <c r="E1374">
        <v>26.77</v>
      </c>
      <c r="F1374">
        <v>147.58000000000001</v>
      </c>
      <c r="G1374" t="s">
        <v>2626</v>
      </c>
      <c r="H1374" t="s">
        <v>2626</v>
      </c>
      <c r="I1374">
        <v>0</v>
      </c>
      <c r="J1374" t="s">
        <v>2630</v>
      </c>
    </row>
    <row r="1375" spans="1:10" x14ac:dyDescent="0.3">
      <c r="A1375" t="s">
        <v>1990</v>
      </c>
      <c r="B1375">
        <v>21430</v>
      </c>
      <c r="C1375">
        <v>34119</v>
      </c>
      <c r="D1375">
        <v>20224</v>
      </c>
      <c r="E1375">
        <v>23.66</v>
      </c>
      <c r="F1375">
        <v>343.55</v>
      </c>
      <c r="G1375" t="s">
        <v>2626</v>
      </c>
      <c r="H1375" t="s">
        <v>2627</v>
      </c>
      <c r="I1375">
        <v>1</v>
      </c>
      <c r="J1375" t="s">
        <v>2629</v>
      </c>
    </row>
    <row r="1376" spans="1:10" x14ac:dyDescent="0.3">
      <c r="A1376" t="s">
        <v>1991</v>
      </c>
      <c r="B1376">
        <v>11902</v>
      </c>
      <c r="C1376">
        <v>30959</v>
      </c>
      <c r="D1376">
        <v>11969</v>
      </c>
      <c r="E1376">
        <v>49.45</v>
      </c>
      <c r="F1376">
        <v>2815.35</v>
      </c>
      <c r="G1376" t="s">
        <v>2626</v>
      </c>
      <c r="H1376" t="s">
        <v>2626</v>
      </c>
      <c r="I1376">
        <v>2</v>
      </c>
      <c r="J1376" t="s">
        <v>2628</v>
      </c>
    </row>
    <row r="1377" spans="1:10" x14ac:dyDescent="0.3">
      <c r="A1377" t="s">
        <v>1992</v>
      </c>
      <c r="B1377">
        <v>18740</v>
      </c>
      <c r="C1377">
        <v>27392</v>
      </c>
      <c r="D1377">
        <v>16854</v>
      </c>
      <c r="E1377">
        <v>46.23</v>
      </c>
      <c r="F1377">
        <v>4201.37</v>
      </c>
      <c r="G1377" t="s">
        <v>2626</v>
      </c>
      <c r="H1377" t="s">
        <v>2626</v>
      </c>
      <c r="I1377">
        <v>2</v>
      </c>
      <c r="J1377" t="s">
        <v>2628</v>
      </c>
    </row>
    <row r="1378" spans="1:10" x14ac:dyDescent="0.3">
      <c r="A1378" t="s">
        <v>1993</v>
      </c>
      <c r="B1378">
        <v>20590</v>
      </c>
      <c r="C1378">
        <v>46178</v>
      </c>
      <c r="D1378">
        <v>19316</v>
      </c>
      <c r="E1378">
        <v>33.200000000000003</v>
      </c>
      <c r="F1378">
        <v>2469.15</v>
      </c>
      <c r="G1378" t="s">
        <v>2626</v>
      </c>
      <c r="H1378" t="s">
        <v>2626</v>
      </c>
      <c r="I1378">
        <v>1</v>
      </c>
      <c r="J1378" t="s">
        <v>2628</v>
      </c>
    </row>
    <row r="1379" spans="1:10" x14ac:dyDescent="0.3">
      <c r="A1379" t="s">
        <v>1994</v>
      </c>
      <c r="B1379">
        <v>15634</v>
      </c>
      <c r="C1379">
        <v>36789</v>
      </c>
      <c r="D1379">
        <v>15156</v>
      </c>
      <c r="E1379">
        <v>34.21</v>
      </c>
      <c r="F1379">
        <v>756.75</v>
      </c>
      <c r="G1379" t="s">
        <v>2626</v>
      </c>
      <c r="H1379" t="s">
        <v>2626</v>
      </c>
      <c r="I1379">
        <v>2</v>
      </c>
      <c r="J1379" t="s">
        <v>2628</v>
      </c>
    </row>
    <row r="1380" spans="1:10" x14ac:dyDescent="0.3">
      <c r="A1380" t="s">
        <v>1995</v>
      </c>
      <c r="B1380">
        <v>38863</v>
      </c>
      <c r="C1380">
        <v>37782</v>
      </c>
      <c r="D1380">
        <v>36994</v>
      </c>
      <c r="E1380">
        <v>42.5</v>
      </c>
      <c r="F1380">
        <v>1775.48</v>
      </c>
      <c r="G1380" t="s">
        <v>2626</v>
      </c>
      <c r="H1380" t="s">
        <v>2626</v>
      </c>
      <c r="I1380">
        <v>1</v>
      </c>
      <c r="J1380" t="s">
        <v>2629</v>
      </c>
    </row>
    <row r="1381" spans="1:10" x14ac:dyDescent="0.3">
      <c r="A1381" t="s">
        <v>1996</v>
      </c>
      <c r="B1381">
        <v>45337</v>
      </c>
      <c r="C1381">
        <v>45105</v>
      </c>
      <c r="D1381">
        <v>44332</v>
      </c>
      <c r="E1381">
        <v>24.06</v>
      </c>
      <c r="F1381">
        <v>1532.01</v>
      </c>
      <c r="G1381" t="s">
        <v>2626</v>
      </c>
      <c r="H1381" t="s">
        <v>2626</v>
      </c>
      <c r="I1381">
        <v>2</v>
      </c>
      <c r="J1381" t="s">
        <v>2628</v>
      </c>
    </row>
    <row r="1382" spans="1:10" x14ac:dyDescent="0.3">
      <c r="A1382" t="s">
        <v>1997</v>
      </c>
      <c r="B1382">
        <v>12526</v>
      </c>
      <c r="C1382">
        <v>24869</v>
      </c>
      <c r="D1382">
        <v>12069</v>
      </c>
      <c r="E1382">
        <v>17.89</v>
      </c>
      <c r="F1382">
        <v>2704.62</v>
      </c>
      <c r="G1382" t="s">
        <v>2626</v>
      </c>
      <c r="H1382" t="s">
        <v>2626</v>
      </c>
      <c r="I1382">
        <v>1</v>
      </c>
      <c r="J1382" t="s">
        <v>2628</v>
      </c>
    </row>
    <row r="1383" spans="1:10" x14ac:dyDescent="0.3">
      <c r="A1383" t="s">
        <v>1998</v>
      </c>
      <c r="B1383">
        <v>49097</v>
      </c>
      <c r="C1383">
        <v>48139</v>
      </c>
      <c r="D1383">
        <v>48001</v>
      </c>
      <c r="E1383">
        <v>29.29</v>
      </c>
      <c r="F1383">
        <v>739.31</v>
      </c>
      <c r="G1383" t="s">
        <v>2626</v>
      </c>
      <c r="H1383" t="s">
        <v>2626</v>
      </c>
      <c r="I1383">
        <v>2</v>
      </c>
      <c r="J1383" t="s">
        <v>2628</v>
      </c>
    </row>
    <row r="1384" spans="1:10" x14ac:dyDescent="0.3">
      <c r="A1384" t="s">
        <v>1999</v>
      </c>
      <c r="B1384">
        <v>47936</v>
      </c>
      <c r="C1384">
        <v>38986</v>
      </c>
      <c r="D1384">
        <v>47327</v>
      </c>
      <c r="E1384">
        <v>13.3</v>
      </c>
      <c r="F1384">
        <v>649.57000000000005</v>
      </c>
      <c r="G1384" t="s">
        <v>2626</v>
      </c>
      <c r="H1384" t="s">
        <v>2626</v>
      </c>
      <c r="I1384">
        <v>2</v>
      </c>
      <c r="J1384" t="s">
        <v>2628</v>
      </c>
    </row>
    <row r="1385" spans="1:10" x14ac:dyDescent="0.3">
      <c r="A1385" t="s">
        <v>2000</v>
      </c>
      <c r="B1385">
        <v>38428</v>
      </c>
      <c r="C1385">
        <v>31898</v>
      </c>
      <c r="D1385">
        <v>36458</v>
      </c>
      <c r="E1385">
        <v>20.5</v>
      </c>
      <c r="F1385">
        <v>1812.48</v>
      </c>
      <c r="G1385" t="s">
        <v>2626</v>
      </c>
      <c r="H1385" t="s">
        <v>2626</v>
      </c>
      <c r="I1385">
        <v>1</v>
      </c>
      <c r="J1385" t="s">
        <v>2628</v>
      </c>
    </row>
    <row r="1386" spans="1:10" x14ac:dyDescent="0.3">
      <c r="A1386" t="s">
        <v>2001</v>
      </c>
      <c r="B1386">
        <v>39982</v>
      </c>
      <c r="C1386">
        <v>39605</v>
      </c>
      <c r="D1386">
        <v>38454</v>
      </c>
      <c r="E1386">
        <v>39.71</v>
      </c>
      <c r="F1386">
        <v>1631.69</v>
      </c>
      <c r="G1386" t="s">
        <v>2626</v>
      </c>
      <c r="H1386" t="s">
        <v>2626</v>
      </c>
      <c r="I1386">
        <v>0</v>
      </c>
      <c r="J1386" t="s">
        <v>2629</v>
      </c>
    </row>
    <row r="1387" spans="1:10" x14ac:dyDescent="0.3">
      <c r="A1387" t="s">
        <v>2002</v>
      </c>
      <c r="B1387">
        <v>31567</v>
      </c>
      <c r="C1387">
        <v>14326</v>
      </c>
      <c r="D1387">
        <v>30060</v>
      </c>
      <c r="E1387">
        <v>5.53</v>
      </c>
      <c r="F1387">
        <v>1160.52</v>
      </c>
      <c r="G1387" t="s">
        <v>2626</v>
      </c>
      <c r="H1387" t="s">
        <v>2626</v>
      </c>
      <c r="I1387">
        <v>1</v>
      </c>
      <c r="J1387" t="s">
        <v>2628</v>
      </c>
    </row>
    <row r="1388" spans="1:10" x14ac:dyDescent="0.3">
      <c r="A1388" t="s">
        <v>2003</v>
      </c>
      <c r="B1388">
        <v>18655</v>
      </c>
      <c r="C1388">
        <v>45403</v>
      </c>
      <c r="D1388">
        <v>17028</v>
      </c>
      <c r="E1388">
        <v>41.53</v>
      </c>
      <c r="F1388">
        <v>4490.68</v>
      </c>
      <c r="G1388" t="s">
        <v>2627</v>
      </c>
      <c r="H1388" t="s">
        <v>2626</v>
      </c>
      <c r="I1388">
        <v>1</v>
      </c>
      <c r="J1388" t="s">
        <v>2629</v>
      </c>
    </row>
    <row r="1389" spans="1:10" x14ac:dyDescent="0.3">
      <c r="A1389" t="s">
        <v>2004</v>
      </c>
      <c r="B1389">
        <v>12416</v>
      </c>
      <c r="C1389">
        <v>21631</v>
      </c>
      <c r="D1389">
        <v>10757</v>
      </c>
      <c r="E1389">
        <v>14.04</v>
      </c>
      <c r="F1389">
        <v>2548.6</v>
      </c>
      <c r="G1389" t="s">
        <v>2626</v>
      </c>
      <c r="H1389" t="s">
        <v>2626</v>
      </c>
      <c r="I1389">
        <v>0</v>
      </c>
      <c r="J1389" t="s">
        <v>2630</v>
      </c>
    </row>
    <row r="1390" spans="1:10" x14ac:dyDescent="0.3">
      <c r="A1390" t="s">
        <v>2005</v>
      </c>
      <c r="B1390">
        <v>8837</v>
      </c>
      <c r="C1390">
        <v>43034</v>
      </c>
      <c r="D1390">
        <v>8582</v>
      </c>
      <c r="E1390">
        <v>5.0199999999999996</v>
      </c>
      <c r="F1390">
        <v>1405.59</v>
      </c>
      <c r="G1390" t="s">
        <v>2626</v>
      </c>
      <c r="H1390" t="s">
        <v>2626</v>
      </c>
      <c r="I1390">
        <v>0</v>
      </c>
      <c r="J1390" t="s">
        <v>2629</v>
      </c>
    </row>
    <row r="1391" spans="1:10" x14ac:dyDescent="0.3">
      <c r="A1391" t="s">
        <v>2006</v>
      </c>
      <c r="B1391">
        <v>9444</v>
      </c>
      <c r="C1391">
        <v>3533</v>
      </c>
      <c r="D1391">
        <v>8172</v>
      </c>
      <c r="E1391">
        <v>9.14</v>
      </c>
      <c r="F1391">
        <v>2035.97</v>
      </c>
      <c r="G1391" t="s">
        <v>2626</v>
      </c>
      <c r="H1391" t="s">
        <v>2626</v>
      </c>
      <c r="I1391">
        <v>1</v>
      </c>
      <c r="J1391" t="s">
        <v>2629</v>
      </c>
    </row>
    <row r="1392" spans="1:10" x14ac:dyDescent="0.3">
      <c r="A1392" t="s">
        <v>2007</v>
      </c>
      <c r="B1392">
        <v>18083</v>
      </c>
      <c r="C1392">
        <v>25330</v>
      </c>
      <c r="D1392">
        <v>17154</v>
      </c>
      <c r="E1392">
        <v>0.62</v>
      </c>
      <c r="F1392">
        <v>2412.12</v>
      </c>
      <c r="G1392" t="s">
        <v>2627</v>
      </c>
      <c r="H1392" t="s">
        <v>2626</v>
      </c>
      <c r="I1392">
        <v>2</v>
      </c>
      <c r="J1392" t="s">
        <v>2630</v>
      </c>
    </row>
    <row r="1393" spans="1:10" x14ac:dyDescent="0.3">
      <c r="A1393" t="s">
        <v>2008</v>
      </c>
      <c r="B1393">
        <v>5321</v>
      </c>
      <c r="C1393">
        <v>11834</v>
      </c>
      <c r="D1393">
        <v>4563</v>
      </c>
      <c r="E1393">
        <v>49.7</v>
      </c>
      <c r="F1393">
        <v>689.05</v>
      </c>
      <c r="G1393" t="s">
        <v>2626</v>
      </c>
      <c r="H1393" t="s">
        <v>2626</v>
      </c>
      <c r="I1393">
        <v>0</v>
      </c>
      <c r="J1393" t="s">
        <v>2629</v>
      </c>
    </row>
    <row r="1394" spans="1:10" x14ac:dyDescent="0.3">
      <c r="A1394" t="s">
        <v>2009</v>
      </c>
      <c r="B1394">
        <v>2708</v>
      </c>
      <c r="C1394">
        <v>22838</v>
      </c>
      <c r="D1394">
        <v>1864</v>
      </c>
      <c r="E1394">
        <v>10.83</v>
      </c>
      <c r="F1394">
        <v>2361.6</v>
      </c>
      <c r="G1394" t="s">
        <v>2626</v>
      </c>
      <c r="H1394" t="s">
        <v>2626</v>
      </c>
      <c r="I1394">
        <v>0</v>
      </c>
      <c r="J1394" t="s">
        <v>2629</v>
      </c>
    </row>
    <row r="1395" spans="1:10" x14ac:dyDescent="0.3">
      <c r="A1395" t="s">
        <v>2010</v>
      </c>
      <c r="B1395">
        <v>35043</v>
      </c>
      <c r="C1395">
        <v>38730</v>
      </c>
      <c r="D1395">
        <v>32949</v>
      </c>
      <c r="E1395">
        <v>37.01</v>
      </c>
      <c r="F1395">
        <v>1779.57</v>
      </c>
      <c r="G1395" t="s">
        <v>2626</v>
      </c>
      <c r="H1395" t="s">
        <v>2626</v>
      </c>
      <c r="I1395">
        <v>1</v>
      </c>
      <c r="J1395" t="s">
        <v>2628</v>
      </c>
    </row>
    <row r="1396" spans="1:10" x14ac:dyDescent="0.3">
      <c r="A1396" t="s">
        <v>2011</v>
      </c>
      <c r="B1396">
        <v>8701</v>
      </c>
      <c r="C1396">
        <v>3374</v>
      </c>
      <c r="D1396">
        <v>7832</v>
      </c>
      <c r="E1396">
        <v>5.27</v>
      </c>
      <c r="F1396">
        <v>4729.49</v>
      </c>
      <c r="G1396" t="s">
        <v>2626</v>
      </c>
      <c r="H1396" t="s">
        <v>2626</v>
      </c>
      <c r="I1396">
        <v>2</v>
      </c>
      <c r="J1396" t="s">
        <v>2628</v>
      </c>
    </row>
    <row r="1397" spans="1:10" x14ac:dyDescent="0.3">
      <c r="A1397" t="s">
        <v>2012</v>
      </c>
      <c r="B1397">
        <v>2814</v>
      </c>
      <c r="C1397">
        <v>8648</v>
      </c>
      <c r="D1397">
        <v>2586</v>
      </c>
      <c r="E1397">
        <v>5.78</v>
      </c>
      <c r="F1397">
        <v>1209.5899999999999</v>
      </c>
      <c r="G1397" t="s">
        <v>2626</v>
      </c>
      <c r="H1397" t="s">
        <v>2626</v>
      </c>
      <c r="I1397">
        <v>1</v>
      </c>
      <c r="J1397" t="s">
        <v>2628</v>
      </c>
    </row>
    <row r="1398" spans="1:10" x14ac:dyDescent="0.3">
      <c r="A1398" t="s">
        <v>2013</v>
      </c>
      <c r="B1398">
        <v>17416</v>
      </c>
      <c r="C1398">
        <v>12390</v>
      </c>
      <c r="D1398">
        <v>15949</v>
      </c>
      <c r="E1398">
        <v>23.21</v>
      </c>
      <c r="F1398">
        <v>1701.23</v>
      </c>
      <c r="G1398" t="s">
        <v>2626</v>
      </c>
      <c r="H1398" t="s">
        <v>2626</v>
      </c>
      <c r="I1398">
        <v>1</v>
      </c>
      <c r="J1398" t="s">
        <v>2629</v>
      </c>
    </row>
    <row r="1399" spans="1:10" x14ac:dyDescent="0.3">
      <c r="A1399" t="s">
        <v>2014</v>
      </c>
      <c r="B1399">
        <v>27270</v>
      </c>
      <c r="C1399">
        <v>34556</v>
      </c>
      <c r="D1399">
        <v>27190</v>
      </c>
      <c r="E1399">
        <v>0.79</v>
      </c>
      <c r="F1399">
        <v>4607.38</v>
      </c>
      <c r="G1399" t="s">
        <v>2626</v>
      </c>
      <c r="H1399" t="s">
        <v>2626</v>
      </c>
      <c r="I1399">
        <v>2</v>
      </c>
      <c r="J1399" t="s">
        <v>2628</v>
      </c>
    </row>
    <row r="1400" spans="1:10" x14ac:dyDescent="0.3">
      <c r="A1400" t="s">
        <v>2015</v>
      </c>
      <c r="B1400">
        <v>18407</v>
      </c>
      <c r="C1400">
        <v>36544</v>
      </c>
      <c r="D1400">
        <v>17779</v>
      </c>
      <c r="E1400">
        <v>21.76</v>
      </c>
      <c r="F1400">
        <v>1115.71</v>
      </c>
      <c r="G1400" t="s">
        <v>2626</v>
      </c>
      <c r="H1400" t="s">
        <v>2626</v>
      </c>
      <c r="I1400">
        <v>1</v>
      </c>
      <c r="J1400" t="s">
        <v>2628</v>
      </c>
    </row>
    <row r="1401" spans="1:10" x14ac:dyDescent="0.3">
      <c r="A1401" t="s">
        <v>2016</v>
      </c>
      <c r="B1401">
        <v>39360</v>
      </c>
      <c r="C1401">
        <v>12344</v>
      </c>
      <c r="D1401">
        <v>39105</v>
      </c>
      <c r="E1401">
        <v>37.479999999999997</v>
      </c>
      <c r="F1401">
        <v>3479.32</v>
      </c>
      <c r="G1401" t="s">
        <v>2626</v>
      </c>
      <c r="H1401" t="s">
        <v>2626</v>
      </c>
      <c r="I1401">
        <v>1</v>
      </c>
      <c r="J1401" t="s">
        <v>2628</v>
      </c>
    </row>
    <row r="1402" spans="1:10" x14ac:dyDescent="0.3">
      <c r="A1402" t="s">
        <v>2017</v>
      </c>
      <c r="B1402">
        <v>32764</v>
      </c>
      <c r="C1402">
        <v>46821</v>
      </c>
      <c r="D1402">
        <v>30663</v>
      </c>
      <c r="E1402">
        <v>33.700000000000003</v>
      </c>
      <c r="F1402">
        <v>1127.18</v>
      </c>
      <c r="G1402" t="s">
        <v>2626</v>
      </c>
      <c r="H1402" t="s">
        <v>2626</v>
      </c>
      <c r="I1402">
        <v>2</v>
      </c>
      <c r="J1402" t="s">
        <v>2628</v>
      </c>
    </row>
    <row r="1403" spans="1:10" x14ac:dyDescent="0.3">
      <c r="A1403" t="s">
        <v>2018</v>
      </c>
      <c r="B1403">
        <v>28992</v>
      </c>
      <c r="C1403">
        <v>34329</v>
      </c>
      <c r="D1403">
        <v>29030</v>
      </c>
      <c r="E1403">
        <v>27.75</v>
      </c>
      <c r="F1403">
        <v>1882.33</v>
      </c>
      <c r="G1403" t="s">
        <v>2626</v>
      </c>
      <c r="H1403" t="s">
        <v>2626</v>
      </c>
      <c r="I1403">
        <v>2</v>
      </c>
      <c r="J1403" t="s">
        <v>2628</v>
      </c>
    </row>
    <row r="1404" spans="1:10" x14ac:dyDescent="0.3">
      <c r="A1404" t="s">
        <v>2019</v>
      </c>
      <c r="B1404">
        <v>41098</v>
      </c>
      <c r="C1404">
        <v>27854</v>
      </c>
      <c r="D1404">
        <v>41249</v>
      </c>
      <c r="E1404">
        <v>44.43</v>
      </c>
      <c r="F1404">
        <v>4700.28</v>
      </c>
      <c r="G1404" t="s">
        <v>2626</v>
      </c>
      <c r="H1404" t="s">
        <v>2627</v>
      </c>
      <c r="I1404">
        <v>2</v>
      </c>
      <c r="J1404" t="s">
        <v>2628</v>
      </c>
    </row>
    <row r="1405" spans="1:10" x14ac:dyDescent="0.3">
      <c r="A1405" t="s">
        <v>2020</v>
      </c>
      <c r="B1405">
        <v>47354</v>
      </c>
      <c r="C1405">
        <v>18782</v>
      </c>
      <c r="D1405">
        <v>45582</v>
      </c>
      <c r="E1405">
        <v>15.2</v>
      </c>
      <c r="F1405">
        <v>2309.3200000000002</v>
      </c>
      <c r="G1405" t="s">
        <v>2626</v>
      </c>
      <c r="H1405" t="s">
        <v>2626</v>
      </c>
      <c r="I1405">
        <v>1</v>
      </c>
      <c r="J1405" t="s">
        <v>2630</v>
      </c>
    </row>
    <row r="1406" spans="1:10" x14ac:dyDescent="0.3">
      <c r="A1406" t="s">
        <v>2021</v>
      </c>
      <c r="B1406">
        <v>32234</v>
      </c>
      <c r="C1406">
        <v>10086</v>
      </c>
      <c r="D1406">
        <v>29863</v>
      </c>
      <c r="E1406">
        <v>42.31</v>
      </c>
      <c r="F1406">
        <v>2908.36</v>
      </c>
      <c r="G1406" t="s">
        <v>2626</v>
      </c>
      <c r="H1406" t="s">
        <v>2626</v>
      </c>
      <c r="I1406">
        <v>0</v>
      </c>
      <c r="J1406" t="s">
        <v>2629</v>
      </c>
    </row>
    <row r="1407" spans="1:10" x14ac:dyDescent="0.3">
      <c r="A1407" t="s">
        <v>2022</v>
      </c>
      <c r="B1407">
        <v>35524</v>
      </c>
      <c r="C1407">
        <v>41722</v>
      </c>
      <c r="D1407">
        <v>33324</v>
      </c>
      <c r="E1407">
        <v>16.899999999999999</v>
      </c>
      <c r="F1407">
        <v>690.31</v>
      </c>
      <c r="G1407" t="s">
        <v>2626</v>
      </c>
      <c r="H1407" t="s">
        <v>2626</v>
      </c>
      <c r="I1407">
        <v>2</v>
      </c>
      <c r="J1407" t="s">
        <v>2628</v>
      </c>
    </row>
    <row r="1408" spans="1:10" x14ac:dyDescent="0.3">
      <c r="A1408" t="s">
        <v>2023</v>
      </c>
      <c r="B1408">
        <v>35825</v>
      </c>
      <c r="C1408">
        <v>4275</v>
      </c>
      <c r="D1408">
        <v>35940</v>
      </c>
      <c r="E1408">
        <v>29.54</v>
      </c>
      <c r="F1408">
        <v>4779.2</v>
      </c>
      <c r="G1408" t="s">
        <v>2627</v>
      </c>
      <c r="H1408" t="s">
        <v>2626</v>
      </c>
      <c r="I1408">
        <v>1</v>
      </c>
      <c r="J1408" t="s">
        <v>2629</v>
      </c>
    </row>
    <row r="1409" spans="1:10" x14ac:dyDescent="0.3">
      <c r="A1409" t="s">
        <v>2024</v>
      </c>
      <c r="B1409">
        <v>7381</v>
      </c>
      <c r="C1409">
        <v>3043</v>
      </c>
      <c r="D1409">
        <v>5458</v>
      </c>
      <c r="E1409">
        <v>10.029999999999999</v>
      </c>
      <c r="F1409">
        <v>2350.14</v>
      </c>
      <c r="G1409" t="s">
        <v>2626</v>
      </c>
      <c r="H1409" t="s">
        <v>2626</v>
      </c>
      <c r="I1409">
        <v>0</v>
      </c>
      <c r="J1409" t="s">
        <v>2628</v>
      </c>
    </row>
    <row r="1410" spans="1:10" x14ac:dyDescent="0.3">
      <c r="A1410" t="s">
        <v>2025</v>
      </c>
      <c r="B1410">
        <v>11991</v>
      </c>
      <c r="C1410">
        <v>14490</v>
      </c>
      <c r="D1410">
        <v>10861</v>
      </c>
      <c r="E1410">
        <v>28.13</v>
      </c>
      <c r="F1410">
        <v>2967.58</v>
      </c>
      <c r="G1410" t="s">
        <v>2626</v>
      </c>
      <c r="H1410" t="s">
        <v>2626</v>
      </c>
      <c r="I1410">
        <v>2</v>
      </c>
      <c r="J1410" t="s">
        <v>2628</v>
      </c>
    </row>
    <row r="1411" spans="1:10" x14ac:dyDescent="0.3">
      <c r="A1411" t="s">
        <v>2026</v>
      </c>
      <c r="B1411">
        <v>29489</v>
      </c>
      <c r="C1411">
        <v>40558</v>
      </c>
      <c r="D1411">
        <v>27698</v>
      </c>
      <c r="E1411">
        <v>34.159999999999997</v>
      </c>
      <c r="F1411">
        <v>2417.21</v>
      </c>
      <c r="G1411" t="s">
        <v>2626</v>
      </c>
      <c r="H1411" t="s">
        <v>2626</v>
      </c>
      <c r="I1411">
        <v>2</v>
      </c>
      <c r="J1411" t="s">
        <v>2629</v>
      </c>
    </row>
    <row r="1412" spans="1:10" x14ac:dyDescent="0.3">
      <c r="A1412" t="s">
        <v>2027</v>
      </c>
      <c r="B1412">
        <v>2529</v>
      </c>
      <c r="C1412">
        <v>42879</v>
      </c>
      <c r="D1412">
        <v>2227</v>
      </c>
      <c r="E1412">
        <v>18.46</v>
      </c>
      <c r="F1412">
        <v>2679.42</v>
      </c>
      <c r="G1412" t="s">
        <v>2626</v>
      </c>
      <c r="H1412" t="s">
        <v>2626</v>
      </c>
      <c r="I1412">
        <v>0</v>
      </c>
      <c r="J1412" t="s">
        <v>2630</v>
      </c>
    </row>
    <row r="1413" spans="1:10" x14ac:dyDescent="0.3">
      <c r="A1413" t="s">
        <v>2028</v>
      </c>
      <c r="B1413">
        <v>21369</v>
      </c>
      <c r="C1413">
        <v>10691</v>
      </c>
      <c r="D1413">
        <v>19835</v>
      </c>
      <c r="E1413">
        <v>26.73</v>
      </c>
      <c r="F1413">
        <v>3438.48</v>
      </c>
      <c r="G1413" t="s">
        <v>2626</v>
      </c>
      <c r="H1413" t="s">
        <v>2626</v>
      </c>
      <c r="I1413">
        <v>1</v>
      </c>
      <c r="J1413" t="s">
        <v>2628</v>
      </c>
    </row>
    <row r="1414" spans="1:10" x14ac:dyDescent="0.3">
      <c r="A1414" t="s">
        <v>2029</v>
      </c>
      <c r="B1414">
        <v>39274</v>
      </c>
      <c r="C1414">
        <v>46012</v>
      </c>
      <c r="D1414">
        <v>38830</v>
      </c>
      <c r="E1414">
        <v>41.69</v>
      </c>
      <c r="F1414">
        <v>3067.26</v>
      </c>
      <c r="G1414" t="s">
        <v>2626</v>
      </c>
      <c r="H1414" t="s">
        <v>2626</v>
      </c>
      <c r="I1414">
        <v>1</v>
      </c>
      <c r="J1414" t="s">
        <v>2628</v>
      </c>
    </row>
    <row r="1415" spans="1:10" x14ac:dyDescent="0.3">
      <c r="A1415" t="s">
        <v>2030</v>
      </c>
      <c r="B1415">
        <v>26518</v>
      </c>
      <c r="C1415">
        <v>7122</v>
      </c>
      <c r="D1415">
        <v>25477</v>
      </c>
      <c r="E1415">
        <v>35.36</v>
      </c>
      <c r="F1415">
        <v>4722.83</v>
      </c>
      <c r="G1415" t="s">
        <v>2626</v>
      </c>
      <c r="H1415" t="s">
        <v>2626</v>
      </c>
      <c r="I1415">
        <v>2</v>
      </c>
      <c r="J1415" t="s">
        <v>2629</v>
      </c>
    </row>
    <row r="1416" spans="1:10" x14ac:dyDescent="0.3">
      <c r="A1416" t="s">
        <v>2031</v>
      </c>
      <c r="B1416">
        <v>38409</v>
      </c>
      <c r="C1416">
        <v>40408</v>
      </c>
      <c r="D1416">
        <v>37629</v>
      </c>
      <c r="E1416">
        <v>4.21</v>
      </c>
      <c r="F1416">
        <v>2959.73</v>
      </c>
      <c r="G1416" t="s">
        <v>2626</v>
      </c>
      <c r="H1416" t="s">
        <v>2626</v>
      </c>
      <c r="I1416">
        <v>2</v>
      </c>
      <c r="J1416" t="s">
        <v>2630</v>
      </c>
    </row>
    <row r="1417" spans="1:10" x14ac:dyDescent="0.3">
      <c r="A1417" t="s">
        <v>2032</v>
      </c>
      <c r="B1417">
        <v>47433</v>
      </c>
      <c r="C1417">
        <v>30249</v>
      </c>
      <c r="D1417">
        <v>45925</v>
      </c>
      <c r="E1417">
        <v>1.68</v>
      </c>
      <c r="F1417">
        <v>4475.13</v>
      </c>
      <c r="G1417" t="s">
        <v>2626</v>
      </c>
      <c r="H1417" t="s">
        <v>2626</v>
      </c>
      <c r="I1417">
        <v>0</v>
      </c>
      <c r="J1417" t="s">
        <v>2628</v>
      </c>
    </row>
    <row r="1418" spans="1:10" x14ac:dyDescent="0.3">
      <c r="A1418" t="s">
        <v>2033</v>
      </c>
      <c r="B1418">
        <v>18141</v>
      </c>
      <c r="C1418">
        <v>40044</v>
      </c>
      <c r="D1418">
        <v>17502</v>
      </c>
      <c r="E1418">
        <v>35.869999999999997</v>
      </c>
      <c r="F1418">
        <v>3031.9</v>
      </c>
      <c r="G1418" t="s">
        <v>2626</v>
      </c>
      <c r="H1418" t="s">
        <v>2626</v>
      </c>
      <c r="I1418">
        <v>2</v>
      </c>
      <c r="J1418" t="s">
        <v>2628</v>
      </c>
    </row>
    <row r="1419" spans="1:10" x14ac:dyDescent="0.3">
      <c r="A1419" t="s">
        <v>2034</v>
      </c>
      <c r="B1419">
        <v>33295</v>
      </c>
      <c r="C1419">
        <v>27986</v>
      </c>
      <c r="D1419">
        <v>33347</v>
      </c>
      <c r="E1419">
        <v>40.24</v>
      </c>
      <c r="F1419">
        <v>4074.08</v>
      </c>
      <c r="G1419" t="s">
        <v>2626</v>
      </c>
      <c r="H1419" t="s">
        <v>2627</v>
      </c>
      <c r="I1419">
        <v>2</v>
      </c>
      <c r="J1419" t="s">
        <v>2628</v>
      </c>
    </row>
    <row r="1420" spans="1:10" x14ac:dyDescent="0.3">
      <c r="A1420" t="s">
        <v>2035</v>
      </c>
      <c r="B1420">
        <v>11196</v>
      </c>
      <c r="C1420">
        <v>7791</v>
      </c>
      <c r="D1420">
        <v>10922</v>
      </c>
      <c r="E1420">
        <v>11.81</v>
      </c>
      <c r="F1420">
        <v>1260.03</v>
      </c>
      <c r="G1420" t="s">
        <v>2626</v>
      </c>
      <c r="H1420" t="s">
        <v>2626</v>
      </c>
      <c r="I1420">
        <v>0</v>
      </c>
      <c r="J1420" t="s">
        <v>2628</v>
      </c>
    </row>
    <row r="1421" spans="1:10" x14ac:dyDescent="0.3">
      <c r="A1421" t="s">
        <v>2036</v>
      </c>
      <c r="B1421">
        <v>48253</v>
      </c>
      <c r="C1421">
        <v>4963</v>
      </c>
      <c r="D1421">
        <v>47855</v>
      </c>
      <c r="E1421">
        <v>6.69</v>
      </c>
      <c r="F1421">
        <v>1725.57</v>
      </c>
      <c r="G1421" t="s">
        <v>2626</v>
      </c>
      <c r="H1421" t="s">
        <v>2626</v>
      </c>
      <c r="I1421">
        <v>0</v>
      </c>
      <c r="J1421" t="s">
        <v>2630</v>
      </c>
    </row>
    <row r="1422" spans="1:10" x14ac:dyDescent="0.3">
      <c r="A1422" t="s">
        <v>2037</v>
      </c>
      <c r="B1422">
        <v>39912</v>
      </c>
      <c r="C1422">
        <v>22625</v>
      </c>
      <c r="D1422">
        <v>38821</v>
      </c>
      <c r="E1422">
        <v>3.62</v>
      </c>
      <c r="F1422">
        <v>4289.43</v>
      </c>
      <c r="G1422" t="s">
        <v>2626</v>
      </c>
      <c r="H1422" t="s">
        <v>2626</v>
      </c>
      <c r="I1422">
        <v>1</v>
      </c>
      <c r="J1422" t="s">
        <v>2629</v>
      </c>
    </row>
    <row r="1423" spans="1:10" x14ac:dyDescent="0.3">
      <c r="A1423" t="s">
        <v>2038</v>
      </c>
      <c r="B1423">
        <v>45962</v>
      </c>
      <c r="C1423">
        <v>30217</v>
      </c>
      <c r="D1423">
        <v>44611</v>
      </c>
      <c r="E1423">
        <v>45.09</v>
      </c>
      <c r="F1423">
        <v>1870</v>
      </c>
      <c r="G1423" t="s">
        <v>2626</v>
      </c>
      <c r="H1423" t="s">
        <v>2626</v>
      </c>
      <c r="I1423">
        <v>1</v>
      </c>
      <c r="J1423" t="s">
        <v>2628</v>
      </c>
    </row>
    <row r="1424" spans="1:10" x14ac:dyDescent="0.3">
      <c r="A1424" t="s">
        <v>2039</v>
      </c>
      <c r="B1424">
        <v>11858</v>
      </c>
      <c r="C1424">
        <v>16595</v>
      </c>
      <c r="D1424">
        <v>10977</v>
      </c>
      <c r="E1424">
        <v>25.54</v>
      </c>
      <c r="F1424">
        <v>4172.32</v>
      </c>
      <c r="G1424" t="s">
        <v>2626</v>
      </c>
      <c r="H1424" t="s">
        <v>2626</v>
      </c>
      <c r="I1424">
        <v>2</v>
      </c>
      <c r="J1424" t="s">
        <v>2628</v>
      </c>
    </row>
    <row r="1425" spans="1:10" x14ac:dyDescent="0.3">
      <c r="A1425" t="s">
        <v>2040</v>
      </c>
      <c r="B1425">
        <v>18638</v>
      </c>
      <c r="C1425">
        <v>14569</v>
      </c>
      <c r="D1425">
        <v>18789</v>
      </c>
      <c r="E1425">
        <v>43.14</v>
      </c>
      <c r="F1425">
        <v>1486.81</v>
      </c>
      <c r="G1425" t="s">
        <v>2626</v>
      </c>
      <c r="H1425" t="s">
        <v>2626</v>
      </c>
      <c r="I1425">
        <v>0</v>
      </c>
      <c r="J1425" t="s">
        <v>2628</v>
      </c>
    </row>
    <row r="1426" spans="1:10" x14ac:dyDescent="0.3">
      <c r="A1426" t="s">
        <v>2041</v>
      </c>
      <c r="B1426">
        <v>11806</v>
      </c>
      <c r="C1426">
        <v>14230</v>
      </c>
      <c r="D1426">
        <v>9460</v>
      </c>
      <c r="E1426">
        <v>44.27</v>
      </c>
      <c r="F1426">
        <v>4386.1899999999996</v>
      </c>
      <c r="G1426" t="s">
        <v>2626</v>
      </c>
      <c r="H1426" t="s">
        <v>2626</v>
      </c>
      <c r="I1426">
        <v>0</v>
      </c>
      <c r="J1426" t="s">
        <v>2630</v>
      </c>
    </row>
    <row r="1427" spans="1:10" x14ac:dyDescent="0.3">
      <c r="A1427" t="s">
        <v>2042</v>
      </c>
      <c r="B1427">
        <v>17882</v>
      </c>
      <c r="C1427">
        <v>14164</v>
      </c>
      <c r="D1427">
        <v>18261</v>
      </c>
      <c r="E1427">
        <v>4.47</v>
      </c>
      <c r="F1427">
        <v>2109.79</v>
      </c>
      <c r="G1427" t="s">
        <v>2626</v>
      </c>
      <c r="H1427" t="s">
        <v>2626</v>
      </c>
      <c r="I1427">
        <v>2</v>
      </c>
      <c r="J1427" t="s">
        <v>2629</v>
      </c>
    </row>
    <row r="1428" spans="1:10" x14ac:dyDescent="0.3">
      <c r="A1428" t="s">
        <v>2043</v>
      </c>
      <c r="B1428">
        <v>7371</v>
      </c>
      <c r="C1428">
        <v>15557</v>
      </c>
      <c r="D1428">
        <v>6985</v>
      </c>
      <c r="E1428">
        <v>10.98</v>
      </c>
      <c r="F1428">
        <v>1353.38</v>
      </c>
      <c r="G1428" t="s">
        <v>2626</v>
      </c>
      <c r="H1428" t="s">
        <v>2626</v>
      </c>
      <c r="I1428">
        <v>2</v>
      </c>
      <c r="J1428" t="s">
        <v>2628</v>
      </c>
    </row>
    <row r="1429" spans="1:10" x14ac:dyDescent="0.3">
      <c r="A1429" t="s">
        <v>2044</v>
      </c>
      <c r="B1429">
        <v>10223</v>
      </c>
      <c r="C1429">
        <v>17569</v>
      </c>
      <c r="D1429">
        <v>9747</v>
      </c>
      <c r="E1429">
        <v>11.31</v>
      </c>
      <c r="F1429">
        <v>278.24</v>
      </c>
      <c r="G1429" t="s">
        <v>2626</v>
      </c>
      <c r="H1429" t="s">
        <v>2626</v>
      </c>
      <c r="I1429">
        <v>2</v>
      </c>
      <c r="J1429" t="s">
        <v>2629</v>
      </c>
    </row>
    <row r="1430" spans="1:10" x14ac:dyDescent="0.3">
      <c r="A1430" t="s">
        <v>2045</v>
      </c>
      <c r="B1430">
        <v>19045</v>
      </c>
      <c r="C1430">
        <v>40622</v>
      </c>
      <c r="D1430">
        <v>17839</v>
      </c>
      <c r="E1430">
        <v>4.4400000000000004</v>
      </c>
      <c r="F1430">
        <v>303.39999999999998</v>
      </c>
      <c r="G1430" t="s">
        <v>2626</v>
      </c>
      <c r="H1430" t="s">
        <v>2626</v>
      </c>
      <c r="I1430">
        <v>2</v>
      </c>
      <c r="J1430" t="s">
        <v>2628</v>
      </c>
    </row>
    <row r="1431" spans="1:10" x14ac:dyDescent="0.3">
      <c r="A1431" t="s">
        <v>2046</v>
      </c>
      <c r="B1431">
        <v>23943</v>
      </c>
      <c r="C1431">
        <v>2944</v>
      </c>
      <c r="D1431">
        <v>22367</v>
      </c>
      <c r="E1431">
        <v>21.7</v>
      </c>
      <c r="F1431">
        <v>3185.03</v>
      </c>
      <c r="G1431" t="s">
        <v>2626</v>
      </c>
      <c r="H1431" t="s">
        <v>2626</v>
      </c>
      <c r="I1431">
        <v>2</v>
      </c>
      <c r="J1431" t="s">
        <v>2628</v>
      </c>
    </row>
    <row r="1432" spans="1:10" x14ac:dyDescent="0.3">
      <c r="A1432" t="s">
        <v>2047</v>
      </c>
      <c r="B1432">
        <v>17934</v>
      </c>
      <c r="C1432">
        <v>47959</v>
      </c>
      <c r="D1432">
        <v>17436</v>
      </c>
      <c r="E1432">
        <v>7.18</v>
      </c>
      <c r="F1432">
        <v>3107.38</v>
      </c>
      <c r="G1432" t="s">
        <v>2626</v>
      </c>
      <c r="H1432" t="s">
        <v>2626</v>
      </c>
      <c r="I1432">
        <v>1</v>
      </c>
      <c r="J1432" t="s">
        <v>2628</v>
      </c>
    </row>
    <row r="1433" spans="1:10" x14ac:dyDescent="0.3">
      <c r="A1433" t="s">
        <v>2048</v>
      </c>
      <c r="B1433">
        <v>24376</v>
      </c>
      <c r="C1433">
        <v>49737</v>
      </c>
      <c r="D1433">
        <v>23270</v>
      </c>
      <c r="E1433">
        <v>40.18</v>
      </c>
      <c r="F1433">
        <v>1604.24</v>
      </c>
      <c r="G1433" t="s">
        <v>2626</v>
      </c>
      <c r="H1433" t="s">
        <v>2626</v>
      </c>
      <c r="I1433">
        <v>2</v>
      </c>
      <c r="J1433" t="s">
        <v>2628</v>
      </c>
    </row>
    <row r="1434" spans="1:10" x14ac:dyDescent="0.3">
      <c r="A1434" t="s">
        <v>2049</v>
      </c>
      <c r="B1434">
        <v>47721</v>
      </c>
      <c r="C1434">
        <v>22011</v>
      </c>
      <c r="D1434">
        <v>45807</v>
      </c>
      <c r="E1434">
        <v>37.51</v>
      </c>
      <c r="F1434">
        <v>262.23</v>
      </c>
      <c r="G1434" t="s">
        <v>2626</v>
      </c>
      <c r="H1434" t="s">
        <v>2626</v>
      </c>
      <c r="I1434">
        <v>2</v>
      </c>
      <c r="J1434" t="s">
        <v>2628</v>
      </c>
    </row>
    <row r="1435" spans="1:10" x14ac:dyDescent="0.3">
      <c r="A1435" t="s">
        <v>2050</v>
      </c>
      <c r="B1435">
        <v>35359</v>
      </c>
      <c r="C1435">
        <v>11980</v>
      </c>
      <c r="D1435">
        <v>34418</v>
      </c>
      <c r="E1435">
        <v>6.34</v>
      </c>
      <c r="F1435">
        <v>4380.5200000000004</v>
      </c>
      <c r="G1435" t="s">
        <v>2626</v>
      </c>
      <c r="H1435" t="s">
        <v>2626</v>
      </c>
      <c r="I1435">
        <v>2</v>
      </c>
      <c r="J1435" t="s">
        <v>2629</v>
      </c>
    </row>
    <row r="1436" spans="1:10" x14ac:dyDescent="0.3">
      <c r="A1436" t="s">
        <v>2051</v>
      </c>
      <c r="B1436">
        <v>9092</v>
      </c>
      <c r="C1436">
        <v>34825</v>
      </c>
      <c r="D1436">
        <v>7170</v>
      </c>
      <c r="E1436">
        <v>36.83</v>
      </c>
      <c r="F1436">
        <v>238.26</v>
      </c>
      <c r="G1436" t="s">
        <v>2627</v>
      </c>
      <c r="H1436" t="s">
        <v>2626</v>
      </c>
      <c r="I1436">
        <v>1</v>
      </c>
      <c r="J1436" t="s">
        <v>2630</v>
      </c>
    </row>
    <row r="1437" spans="1:10" x14ac:dyDescent="0.3">
      <c r="A1437" t="s">
        <v>2052</v>
      </c>
      <c r="B1437">
        <v>31290</v>
      </c>
      <c r="C1437">
        <v>16663</v>
      </c>
      <c r="D1437">
        <v>31218</v>
      </c>
      <c r="E1437">
        <v>45.49</v>
      </c>
      <c r="F1437">
        <v>819.71</v>
      </c>
      <c r="G1437" t="s">
        <v>2626</v>
      </c>
      <c r="H1437" t="s">
        <v>2626</v>
      </c>
      <c r="I1437">
        <v>0</v>
      </c>
      <c r="J1437" t="s">
        <v>2628</v>
      </c>
    </row>
    <row r="1438" spans="1:10" x14ac:dyDescent="0.3">
      <c r="A1438" t="s">
        <v>2053</v>
      </c>
      <c r="B1438">
        <v>27829</v>
      </c>
      <c r="C1438">
        <v>23827</v>
      </c>
      <c r="D1438">
        <v>26997</v>
      </c>
      <c r="E1438">
        <v>15.74</v>
      </c>
      <c r="F1438">
        <v>1848.4</v>
      </c>
      <c r="G1438" t="s">
        <v>2626</v>
      </c>
      <c r="H1438" t="s">
        <v>2626</v>
      </c>
      <c r="I1438">
        <v>0</v>
      </c>
      <c r="J1438" t="s">
        <v>2628</v>
      </c>
    </row>
    <row r="1439" spans="1:10" x14ac:dyDescent="0.3">
      <c r="A1439" t="s">
        <v>2054</v>
      </c>
      <c r="B1439">
        <v>27493</v>
      </c>
      <c r="C1439">
        <v>17831</v>
      </c>
      <c r="D1439">
        <v>27096</v>
      </c>
      <c r="E1439">
        <v>25.58</v>
      </c>
      <c r="F1439">
        <v>4976.99</v>
      </c>
      <c r="G1439" t="s">
        <v>2626</v>
      </c>
      <c r="H1439" t="s">
        <v>2626</v>
      </c>
      <c r="I1439">
        <v>2</v>
      </c>
      <c r="J1439" t="s">
        <v>2628</v>
      </c>
    </row>
    <row r="1440" spans="1:10" x14ac:dyDescent="0.3">
      <c r="A1440" t="s">
        <v>2055</v>
      </c>
      <c r="B1440">
        <v>35642</v>
      </c>
      <c r="C1440">
        <v>14612</v>
      </c>
      <c r="D1440">
        <v>35378</v>
      </c>
      <c r="E1440">
        <v>15.94</v>
      </c>
      <c r="F1440">
        <v>2028.75</v>
      </c>
      <c r="G1440" t="s">
        <v>2626</v>
      </c>
      <c r="H1440" t="s">
        <v>2627</v>
      </c>
      <c r="I1440">
        <v>0</v>
      </c>
      <c r="J1440" t="s">
        <v>2628</v>
      </c>
    </row>
    <row r="1441" spans="1:10" x14ac:dyDescent="0.3">
      <c r="A1441" t="s">
        <v>2056</v>
      </c>
      <c r="B1441">
        <v>45064</v>
      </c>
      <c r="C1441">
        <v>6998</v>
      </c>
      <c r="D1441">
        <v>44098</v>
      </c>
      <c r="E1441">
        <v>47.85</v>
      </c>
      <c r="F1441">
        <v>3379.46</v>
      </c>
      <c r="G1441" t="s">
        <v>2626</v>
      </c>
      <c r="H1441" t="s">
        <v>2626</v>
      </c>
      <c r="I1441">
        <v>1</v>
      </c>
      <c r="J1441" t="s">
        <v>2628</v>
      </c>
    </row>
    <row r="1442" spans="1:10" x14ac:dyDescent="0.3">
      <c r="A1442" t="s">
        <v>2057</v>
      </c>
      <c r="B1442">
        <v>31798</v>
      </c>
      <c r="C1442">
        <v>28718</v>
      </c>
      <c r="D1442">
        <v>29522</v>
      </c>
      <c r="E1442">
        <v>30.35</v>
      </c>
      <c r="F1442">
        <v>3434.23</v>
      </c>
      <c r="G1442" t="s">
        <v>2626</v>
      </c>
      <c r="H1442" t="s">
        <v>2626</v>
      </c>
      <c r="I1442">
        <v>2</v>
      </c>
      <c r="J1442" t="s">
        <v>2628</v>
      </c>
    </row>
    <row r="1443" spans="1:10" x14ac:dyDescent="0.3">
      <c r="A1443" t="s">
        <v>2058</v>
      </c>
      <c r="B1443">
        <v>14835</v>
      </c>
      <c r="C1443">
        <v>9129</v>
      </c>
      <c r="D1443">
        <v>15167</v>
      </c>
      <c r="E1443">
        <v>5.9</v>
      </c>
      <c r="F1443">
        <v>1803.45</v>
      </c>
      <c r="G1443" t="s">
        <v>2627</v>
      </c>
      <c r="H1443" t="s">
        <v>2626</v>
      </c>
      <c r="I1443">
        <v>1</v>
      </c>
      <c r="J1443" t="s">
        <v>2629</v>
      </c>
    </row>
    <row r="1444" spans="1:10" x14ac:dyDescent="0.3">
      <c r="A1444" t="s">
        <v>2059</v>
      </c>
      <c r="B1444">
        <v>40713</v>
      </c>
      <c r="C1444">
        <v>28033</v>
      </c>
      <c r="D1444">
        <v>40102</v>
      </c>
      <c r="E1444">
        <v>10.82</v>
      </c>
      <c r="F1444">
        <v>1327.59</v>
      </c>
      <c r="G1444" t="s">
        <v>2626</v>
      </c>
      <c r="H1444" t="s">
        <v>2626</v>
      </c>
      <c r="I1444">
        <v>1</v>
      </c>
      <c r="J1444" t="s">
        <v>2628</v>
      </c>
    </row>
    <row r="1445" spans="1:10" x14ac:dyDescent="0.3">
      <c r="A1445" t="s">
        <v>2060</v>
      </c>
      <c r="B1445">
        <v>32827</v>
      </c>
      <c r="C1445">
        <v>6866</v>
      </c>
      <c r="D1445">
        <v>32157</v>
      </c>
      <c r="E1445">
        <v>3.04</v>
      </c>
      <c r="F1445">
        <v>4601.75</v>
      </c>
      <c r="G1445" t="s">
        <v>2627</v>
      </c>
      <c r="H1445" t="s">
        <v>2626</v>
      </c>
      <c r="I1445">
        <v>0</v>
      </c>
      <c r="J1445" t="s">
        <v>2628</v>
      </c>
    </row>
    <row r="1446" spans="1:10" x14ac:dyDescent="0.3">
      <c r="A1446" t="s">
        <v>2061</v>
      </c>
      <c r="B1446">
        <v>13863</v>
      </c>
      <c r="C1446">
        <v>45528</v>
      </c>
      <c r="D1446">
        <v>13266</v>
      </c>
      <c r="E1446">
        <v>4.3499999999999996</v>
      </c>
      <c r="F1446">
        <v>3410.84</v>
      </c>
      <c r="G1446" t="s">
        <v>2626</v>
      </c>
      <c r="H1446" t="s">
        <v>2626</v>
      </c>
      <c r="I1446">
        <v>2</v>
      </c>
      <c r="J1446" t="s">
        <v>2629</v>
      </c>
    </row>
    <row r="1447" spans="1:10" x14ac:dyDescent="0.3">
      <c r="A1447" t="s">
        <v>2062</v>
      </c>
      <c r="B1447">
        <v>32048</v>
      </c>
      <c r="C1447">
        <v>17927</v>
      </c>
      <c r="D1447">
        <v>31214</v>
      </c>
      <c r="E1447">
        <v>45.94</v>
      </c>
      <c r="F1447">
        <v>1412.55</v>
      </c>
      <c r="G1447" t="s">
        <v>2626</v>
      </c>
      <c r="H1447" t="s">
        <v>2626</v>
      </c>
      <c r="I1447">
        <v>0</v>
      </c>
      <c r="J1447" t="s">
        <v>2629</v>
      </c>
    </row>
    <row r="1448" spans="1:10" x14ac:dyDescent="0.3">
      <c r="A1448" t="s">
        <v>2063</v>
      </c>
      <c r="B1448">
        <v>28028</v>
      </c>
      <c r="C1448">
        <v>43834</v>
      </c>
      <c r="D1448">
        <v>26383</v>
      </c>
      <c r="E1448">
        <v>32.36</v>
      </c>
      <c r="F1448">
        <v>4871.33</v>
      </c>
      <c r="G1448" t="s">
        <v>2626</v>
      </c>
      <c r="H1448" t="s">
        <v>2626</v>
      </c>
      <c r="I1448">
        <v>1</v>
      </c>
      <c r="J1448" t="s">
        <v>2628</v>
      </c>
    </row>
    <row r="1449" spans="1:10" x14ac:dyDescent="0.3">
      <c r="A1449" t="s">
        <v>2064</v>
      </c>
      <c r="B1449">
        <v>8820</v>
      </c>
      <c r="C1449">
        <v>44808</v>
      </c>
      <c r="D1449">
        <v>7805</v>
      </c>
      <c r="E1449">
        <v>38.03</v>
      </c>
      <c r="F1449">
        <v>2778.78</v>
      </c>
      <c r="G1449" t="s">
        <v>2626</v>
      </c>
      <c r="H1449" t="s">
        <v>2626</v>
      </c>
      <c r="I1449">
        <v>2</v>
      </c>
      <c r="J1449" t="s">
        <v>2628</v>
      </c>
    </row>
    <row r="1450" spans="1:10" x14ac:dyDescent="0.3">
      <c r="A1450" t="s">
        <v>2065</v>
      </c>
      <c r="B1450">
        <v>19669</v>
      </c>
      <c r="C1450">
        <v>3104</v>
      </c>
      <c r="D1450">
        <v>18360</v>
      </c>
      <c r="E1450">
        <v>49.24</v>
      </c>
      <c r="F1450">
        <v>1962.02</v>
      </c>
      <c r="G1450" t="s">
        <v>2626</v>
      </c>
      <c r="H1450" t="s">
        <v>2626</v>
      </c>
      <c r="I1450">
        <v>2</v>
      </c>
      <c r="J1450" t="s">
        <v>2628</v>
      </c>
    </row>
    <row r="1451" spans="1:10" x14ac:dyDescent="0.3">
      <c r="A1451" t="s">
        <v>2066</v>
      </c>
      <c r="B1451">
        <v>45292</v>
      </c>
      <c r="C1451">
        <v>39357</v>
      </c>
      <c r="D1451">
        <v>45278</v>
      </c>
      <c r="E1451">
        <v>33.840000000000003</v>
      </c>
      <c r="F1451">
        <v>3162.95</v>
      </c>
      <c r="G1451" t="s">
        <v>2626</v>
      </c>
      <c r="H1451" t="s">
        <v>2626</v>
      </c>
      <c r="I1451">
        <v>2</v>
      </c>
      <c r="J1451" t="s">
        <v>2628</v>
      </c>
    </row>
    <row r="1452" spans="1:10" x14ac:dyDescent="0.3">
      <c r="A1452" t="s">
        <v>2067</v>
      </c>
      <c r="B1452">
        <v>21120</v>
      </c>
      <c r="C1452">
        <v>32378</v>
      </c>
      <c r="D1452">
        <v>19633</v>
      </c>
      <c r="E1452">
        <v>7.75</v>
      </c>
      <c r="F1452">
        <v>2869.51</v>
      </c>
      <c r="G1452" t="s">
        <v>2627</v>
      </c>
      <c r="H1452" t="s">
        <v>2626</v>
      </c>
      <c r="I1452">
        <v>2</v>
      </c>
      <c r="J1452" t="s">
        <v>2628</v>
      </c>
    </row>
    <row r="1453" spans="1:10" x14ac:dyDescent="0.3">
      <c r="A1453" t="s">
        <v>2068</v>
      </c>
      <c r="B1453">
        <v>48080</v>
      </c>
      <c r="C1453">
        <v>5098</v>
      </c>
      <c r="D1453">
        <v>47415</v>
      </c>
      <c r="E1453">
        <v>9.84</v>
      </c>
      <c r="F1453">
        <v>2572.89</v>
      </c>
      <c r="G1453" t="s">
        <v>2626</v>
      </c>
      <c r="H1453" t="s">
        <v>2626</v>
      </c>
      <c r="I1453">
        <v>2</v>
      </c>
      <c r="J1453" t="s">
        <v>2628</v>
      </c>
    </row>
    <row r="1454" spans="1:10" x14ac:dyDescent="0.3">
      <c r="A1454" t="s">
        <v>2069</v>
      </c>
      <c r="B1454">
        <v>31021</v>
      </c>
      <c r="C1454">
        <v>7932</v>
      </c>
      <c r="D1454">
        <v>31342</v>
      </c>
      <c r="E1454">
        <v>44.63</v>
      </c>
      <c r="F1454">
        <v>1519.42</v>
      </c>
      <c r="G1454" t="s">
        <v>2626</v>
      </c>
      <c r="H1454" t="s">
        <v>2626</v>
      </c>
      <c r="I1454">
        <v>0</v>
      </c>
      <c r="J1454" t="s">
        <v>2628</v>
      </c>
    </row>
    <row r="1455" spans="1:10" x14ac:dyDescent="0.3">
      <c r="A1455" t="s">
        <v>2070</v>
      </c>
      <c r="B1455">
        <v>49555</v>
      </c>
      <c r="C1455">
        <v>43707</v>
      </c>
      <c r="D1455">
        <v>48210</v>
      </c>
      <c r="E1455">
        <v>18.66</v>
      </c>
      <c r="F1455">
        <v>2969.99</v>
      </c>
      <c r="G1455" t="s">
        <v>2626</v>
      </c>
      <c r="H1455" t="s">
        <v>2626</v>
      </c>
      <c r="I1455">
        <v>2</v>
      </c>
      <c r="J1455" t="s">
        <v>2628</v>
      </c>
    </row>
    <row r="1456" spans="1:10" x14ac:dyDescent="0.3">
      <c r="A1456" t="s">
        <v>2071</v>
      </c>
      <c r="B1456">
        <v>4438</v>
      </c>
      <c r="C1456">
        <v>50759</v>
      </c>
      <c r="D1456">
        <v>3675</v>
      </c>
      <c r="E1456">
        <v>44.31</v>
      </c>
      <c r="F1456">
        <v>550.20000000000005</v>
      </c>
      <c r="G1456" t="s">
        <v>2626</v>
      </c>
      <c r="H1456" t="s">
        <v>2626</v>
      </c>
      <c r="I1456">
        <v>1</v>
      </c>
      <c r="J1456" t="s">
        <v>2628</v>
      </c>
    </row>
    <row r="1457" spans="1:10" x14ac:dyDescent="0.3">
      <c r="A1457" t="s">
        <v>2072</v>
      </c>
      <c r="B1457">
        <v>14221</v>
      </c>
      <c r="C1457">
        <v>38839</v>
      </c>
      <c r="D1457">
        <v>14015</v>
      </c>
      <c r="E1457">
        <v>38.119999999999997</v>
      </c>
      <c r="F1457">
        <v>1140.1600000000001</v>
      </c>
      <c r="G1457" t="s">
        <v>2627</v>
      </c>
      <c r="H1457" t="s">
        <v>2626</v>
      </c>
      <c r="I1457">
        <v>0</v>
      </c>
      <c r="J1457" t="s">
        <v>2630</v>
      </c>
    </row>
    <row r="1458" spans="1:10" x14ac:dyDescent="0.3">
      <c r="A1458" t="s">
        <v>2073</v>
      </c>
      <c r="B1458">
        <v>31155</v>
      </c>
      <c r="C1458">
        <v>28960</v>
      </c>
      <c r="D1458">
        <v>28967</v>
      </c>
      <c r="E1458">
        <v>42.76</v>
      </c>
      <c r="F1458">
        <v>2771.3</v>
      </c>
      <c r="G1458" t="s">
        <v>2626</v>
      </c>
      <c r="H1458" t="s">
        <v>2626</v>
      </c>
      <c r="I1458">
        <v>2</v>
      </c>
      <c r="J1458" t="s">
        <v>2628</v>
      </c>
    </row>
    <row r="1459" spans="1:10" x14ac:dyDescent="0.3">
      <c r="A1459" t="s">
        <v>2074</v>
      </c>
      <c r="B1459">
        <v>22666</v>
      </c>
      <c r="C1459">
        <v>8729</v>
      </c>
      <c r="D1459">
        <v>21066</v>
      </c>
      <c r="E1459">
        <v>7.09</v>
      </c>
      <c r="F1459">
        <v>1037.04</v>
      </c>
      <c r="G1459" t="s">
        <v>2626</v>
      </c>
      <c r="H1459" t="s">
        <v>2626</v>
      </c>
      <c r="I1459">
        <v>0</v>
      </c>
      <c r="J1459" t="s">
        <v>2629</v>
      </c>
    </row>
    <row r="1460" spans="1:10" x14ac:dyDescent="0.3">
      <c r="A1460" t="s">
        <v>2075</v>
      </c>
      <c r="B1460">
        <v>32527</v>
      </c>
      <c r="C1460">
        <v>17586</v>
      </c>
      <c r="D1460">
        <v>30433</v>
      </c>
      <c r="E1460">
        <v>43.45</v>
      </c>
      <c r="F1460">
        <v>997.2</v>
      </c>
      <c r="G1460" t="s">
        <v>2626</v>
      </c>
      <c r="H1460" t="s">
        <v>2626</v>
      </c>
      <c r="I1460">
        <v>0</v>
      </c>
      <c r="J1460" t="s">
        <v>2628</v>
      </c>
    </row>
    <row r="1461" spans="1:10" x14ac:dyDescent="0.3">
      <c r="A1461" t="s">
        <v>2076</v>
      </c>
      <c r="B1461">
        <v>22101</v>
      </c>
      <c r="C1461">
        <v>28382</v>
      </c>
      <c r="D1461">
        <v>22518</v>
      </c>
      <c r="E1461">
        <v>31.6</v>
      </c>
      <c r="F1461">
        <v>3321.79</v>
      </c>
      <c r="G1461" t="s">
        <v>2627</v>
      </c>
      <c r="H1461" t="s">
        <v>2626</v>
      </c>
      <c r="I1461">
        <v>0</v>
      </c>
      <c r="J1461" t="s">
        <v>2628</v>
      </c>
    </row>
    <row r="1462" spans="1:10" x14ac:dyDescent="0.3">
      <c r="A1462" t="s">
        <v>2077</v>
      </c>
      <c r="B1462">
        <v>41243</v>
      </c>
      <c r="C1462">
        <v>18187</v>
      </c>
      <c r="D1462">
        <v>40482</v>
      </c>
      <c r="E1462">
        <v>32.94</v>
      </c>
      <c r="F1462">
        <v>3283.84</v>
      </c>
      <c r="G1462" t="s">
        <v>2626</v>
      </c>
      <c r="H1462" t="s">
        <v>2626</v>
      </c>
      <c r="I1462">
        <v>1</v>
      </c>
      <c r="J1462" t="s">
        <v>2629</v>
      </c>
    </row>
    <row r="1463" spans="1:10" x14ac:dyDescent="0.3">
      <c r="A1463" t="s">
        <v>2078</v>
      </c>
      <c r="B1463">
        <v>41941</v>
      </c>
      <c r="C1463">
        <v>48237</v>
      </c>
      <c r="D1463">
        <v>40217</v>
      </c>
      <c r="E1463">
        <v>24.54</v>
      </c>
      <c r="F1463">
        <v>895.82</v>
      </c>
      <c r="G1463" t="s">
        <v>2626</v>
      </c>
      <c r="H1463" t="s">
        <v>2626</v>
      </c>
      <c r="I1463">
        <v>2</v>
      </c>
      <c r="J1463" t="s">
        <v>2629</v>
      </c>
    </row>
    <row r="1464" spans="1:10" x14ac:dyDescent="0.3">
      <c r="A1464" t="s">
        <v>2079</v>
      </c>
      <c r="B1464">
        <v>31467</v>
      </c>
      <c r="C1464">
        <v>35207</v>
      </c>
      <c r="D1464">
        <v>29767</v>
      </c>
      <c r="E1464">
        <v>32.18</v>
      </c>
      <c r="F1464">
        <v>3718.67</v>
      </c>
      <c r="G1464" t="s">
        <v>2626</v>
      </c>
      <c r="H1464" t="s">
        <v>2626</v>
      </c>
      <c r="I1464">
        <v>1</v>
      </c>
      <c r="J1464" t="s">
        <v>2628</v>
      </c>
    </row>
    <row r="1465" spans="1:10" x14ac:dyDescent="0.3">
      <c r="A1465" t="s">
        <v>2080</v>
      </c>
      <c r="B1465">
        <v>15206</v>
      </c>
      <c r="C1465">
        <v>42887</v>
      </c>
      <c r="D1465">
        <v>14511</v>
      </c>
      <c r="E1465">
        <v>9.11</v>
      </c>
      <c r="F1465">
        <v>3587.5</v>
      </c>
      <c r="G1465" t="s">
        <v>2626</v>
      </c>
      <c r="H1465" t="s">
        <v>2626</v>
      </c>
      <c r="I1465">
        <v>0</v>
      </c>
      <c r="J1465" t="s">
        <v>2629</v>
      </c>
    </row>
    <row r="1466" spans="1:10" x14ac:dyDescent="0.3">
      <c r="A1466" t="s">
        <v>2081</v>
      </c>
      <c r="B1466">
        <v>40270</v>
      </c>
      <c r="C1466">
        <v>17815</v>
      </c>
      <c r="D1466">
        <v>39224</v>
      </c>
      <c r="E1466">
        <v>48.17</v>
      </c>
      <c r="F1466">
        <v>3671.02</v>
      </c>
      <c r="G1466" t="s">
        <v>2626</v>
      </c>
      <c r="H1466" t="s">
        <v>2627</v>
      </c>
      <c r="I1466">
        <v>2</v>
      </c>
      <c r="J1466" t="s">
        <v>2630</v>
      </c>
    </row>
    <row r="1467" spans="1:10" x14ac:dyDescent="0.3">
      <c r="A1467" t="s">
        <v>2082</v>
      </c>
      <c r="B1467">
        <v>42214</v>
      </c>
      <c r="C1467">
        <v>49340</v>
      </c>
      <c r="D1467">
        <v>40444</v>
      </c>
      <c r="E1467">
        <v>10.28</v>
      </c>
      <c r="F1467">
        <v>4853.43</v>
      </c>
      <c r="G1467" t="s">
        <v>2626</v>
      </c>
      <c r="H1467" t="s">
        <v>2626</v>
      </c>
      <c r="I1467">
        <v>2</v>
      </c>
      <c r="J1467" t="s">
        <v>2628</v>
      </c>
    </row>
    <row r="1468" spans="1:10" x14ac:dyDescent="0.3">
      <c r="A1468" t="s">
        <v>2083</v>
      </c>
      <c r="B1468">
        <v>8187</v>
      </c>
      <c r="C1468">
        <v>20560</v>
      </c>
      <c r="D1468">
        <v>6920</v>
      </c>
      <c r="E1468">
        <v>29.94</v>
      </c>
      <c r="F1468">
        <v>2406.4499999999998</v>
      </c>
      <c r="G1468" t="s">
        <v>2626</v>
      </c>
      <c r="H1468" t="s">
        <v>2626</v>
      </c>
      <c r="I1468">
        <v>0</v>
      </c>
      <c r="J1468" t="s">
        <v>2628</v>
      </c>
    </row>
    <row r="1469" spans="1:10" x14ac:dyDescent="0.3">
      <c r="A1469" t="s">
        <v>2084</v>
      </c>
      <c r="B1469">
        <v>28900</v>
      </c>
      <c r="C1469">
        <v>45869</v>
      </c>
      <c r="D1469">
        <v>28081</v>
      </c>
      <c r="E1469">
        <v>48.76</v>
      </c>
      <c r="F1469">
        <v>2040.36</v>
      </c>
      <c r="G1469" t="s">
        <v>2626</v>
      </c>
      <c r="H1469" t="s">
        <v>2626</v>
      </c>
      <c r="I1469">
        <v>2</v>
      </c>
      <c r="J1469" t="s">
        <v>2629</v>
      </c>
    </row>
    <row r="1470" spans="1:10" x14ac:dyDescent="0.3">
      <c r="A1470" t="s">
        <v>2085</v>
      </c>
      <c r="B1470">
        <v>9260</v>
      </c>
      <c r="C1470">
        <v>17086</v>
      </c>
      <c r="D1470">
        <v>7949</v>
      </c>
      <c r="E1470">
        <v>18.96</v>
      </c>
      <c r="F1470">
        <v>1453.45</v>
      </c>
      <c r="G1470" t="s">
        <v>2626</v>
      </c>
      <c r="H1470" t="s">
        <v>2626</v>
      </c>
      <c r="I1470">
        <v>1</v>
      </c>
      <c r="J1470" t="s">
        <v>2628</v>
      </c>
    </row>
    <row r="1471" spans="1:10" x14ac:dyDescent="0.3">
      <c r="A1471" t="s">
        <v>2086</v>
      </c>
      <c r="B1471">
        <v>19875</v>
      </c>
      <c r="C1471">
        <v>18956</v>
      </c>
      <c r="D1471">
        <v>18878</v>
      </c>
      <c r="E1471">
        <v>7.97</v>
      </c>
      <c r="F1471">
        <v>445.58</v>
      </c>
      <c r="G1471" t="s">
        <v>2626</v>
      </c>
      <c r="H1471" t="s">
        <v>2626</v>
      </c>
      <c r="I1471">
        <v>0</v>
      </c>
      <c r="J1471" t="s">
        <v>2628</v>
      </c>
    </row>
    <row r="1472" spans="1:10" x14ac:dyDescent="0.3">
      <c r="A1472" t="s">
        <v>2087</v>
      </c>
      <c r="B1472">
        <v>29580</v>
      </c>
      <c r="C1472">
        <v>15459</v>
      </c>
      <c r="D1472">
        <v>28958</v>
      </c>
      <c r="E1472">
        <v>47.36</v>
      </c>
      <c r="F1472">
        <v>1685.06</v>
      </c>
      <c r="G1472" t="s">
        <v>2626</v>
      </c>
      <c r="H1472" t="s">
        <v>2626</v>
      </c>
      <c r="I1472">
        <v>2</v>
      </c>
      <c r="J1472" t="s">
        <v>2628</v>
      </c>
    </row>
    <row r="1473" spans="1:10" x14ac:dyDescent="0.3">
      <c r="A1473" t="s">
        <v>2088</v>
      </c>
      <c r="B1473">
        <v>4988</v>
      </c>
      <c r="C1473">
        <v>21393</v>
      </c>
      <c r="D1473">
        <v>3364</v>
      </c>
      <c r="E1473">
        <v>6.89</v>
      </c>
      <c r="F1473">
        <v>506.98</v>
      </c>
      <c r="G1473" t="s">
        <v>2626</v>
      </c>
      <c r="H1473" t="s">
        <v>2627</v>
      </c>
      <c r="I1473">
        <v>0</v>
      </c>
      <c r="J1473" t="s">
        <v>2628</v>
      </c>
    </row>
    <row r="1474" spans="1:10" x14ac:dyDescent="0.3">
      <c r="A1474" t="s">
        <v>2089</v>
      </c>
      <c r="B1474">
        <v>33487</v>
      </c>
      <c r="C1474">
        <v>35782</v>
      </c>
      <c r="D1474">
        <v>33145</v>
      </c>
      <c r="E1474">
        <v>34.700000000000003</v>
      </c>
      <c r="F1474">
        <v>3551.54</v>
      </c>
      <c r="G1474" t="s">
        <v>2626</v>
      </c>
      <c r="H1474" t="s">
        <v>2626</v>
      </c>
      <c r="I1474">
        <v>0</v>
      </c>
      <c r="J1474" t="s">
        <v>2628</v>
      </c>
    </row>
    <row r="1475" spans="1:10" x14ac:dyDescent="0.3">
      <c r="A1475" t="s">
        <v>2090</v>
      </c>
      <c r="B1475">
        <v>42084</v>
      </c>
      <c r="C1475">
        <v>40461</v>
      </c>
      <c r="D1475">
        <v>41993</v>
      </c>
      <c r="E1475">
        <v>28.62</v>
      </c>
      <c r="F1475">
        <v>2275.21</v>
      </c>
      <c r="G1475" t="s">
        <v>2626</v>
      </c>
      <c r="H1475" t="s">
        <v>2626</v>
      </c>
      <c r="I1475">
        <v>0</v>
      </c>
      <c r="J1475" t="s">
        <v>2628</v>
      </c>
    </row>
    <row r="1476" spans="1:10" x14ac:dyDescent="0.3">
      <c r="A1476" t="s">
        <v>2091</v>
      </c>
      <c r="B1476">
        <v>36195</v>
      </c>
      <c r="C1476">
        <v>14616</v>
      </c>
      <c r="D1476">
        <v>34113</v>
      </c>
      <c r="E1476">
        <v>25.57</v>
      </c>
      <c r="F1476">
        <v>4901.78</v>
      </c>
      <c r="G1476" t="s">
        <v>2626</v>
      </c>
      <c r="H1476" t="s">
        <v>2626</v>
      </c>
      <c r="I1476">
        <v>1</v>
      </c>
      <c r="J1476" t="s">
        <v>2629</v>
      </c>
    </row>
    <row r="1477" spans="1:10" x14ac:dyDescent="0.3">
      <c r="A1477" t="s">
        <v>2092</v>
      </c>
      <c r="B1477">
        <v>31572</v>
      </c>
      <c r="C1477">
        <v>32800</v>
      </c>
      <c r="D1477">
        <v>30080</v>
      </c>
      <c r="E1477">
        <v>15.5</v>
      </c>
      <c r="F1477">
        <v>3305.22</v>
      </c>
      <c r="G1477" t="s">
        <v>2626</v>
      </c>
      <c r="H1477" t="s">
        <v>2626</v>
      </c>
      <c r="I1477">
        <v>0</v>
      </c>
      <c r="J1477" t="s">
        <v>2628</v>
      </c>
    </row>
    <row r="1478" spans="1:10" x14ac:dyDescent="0.3">
      <c r="A1478" t="s">
        <v>2093</v>
      </c>
      <c r="B1478">
        <v>21188</v>
      </c>
      <c r="C1478">
        <v>2213</v>
      </c>
      <c r="D1478">
        <v>20936</v>
      </c>
      <c r="E1478">
        <v>6.14</v>
      </c>
      <c r="F1478">
        <v>3757.1</v>
      </c>
      <c r="G1478" t="s">
        <v>2626</v>
      </c>
      <c r="H1478" t="s">
        <v>2626</v>
      </c>
      <c r="I1478">
        <v>0</v>
      </c>
      <c r="J1478" t="s">
        <v>2629</v>
      </c>
    </row>
    <row r="1479" spans="1:10" x14ac:dyDescent="0.3">
      <c r="A1479" t="s">
        <v>2094</v>
      </c>
      <c r="B1479">
        <v>26374</v>
      </c>
      <c r="C1479">
        <v>36762</v>
      </c>
      <c r="D1479">
        <v>25793</v>
      </c>
      <c r="E1479">
        <v>25.35</v>
      </c>
      <c r="F1479">
        <v>1928.49</v>
      </c>
      <c r="G1479" t="s">
        <v>2626</v>
      </c>
      <c r="H1479" t="s">
        <v>2626</v>
      </c>
      <c r="I1479">
        <v>2</v>
      </c>
      <c r="J1479" t="s">
        <v>2629</v>
      </c>
    </row>
    <row r="1480" spans="1:10" x14ac:dyDescent="0.3">
      <c r="A1480" t="s">
        <v>2095</v>
      </c>
      <c r="B1480">
        <v>43342</v>
      </c>
      <c r="C1480">
        <v>7275</v>
      </c>
      <c r="D1480">
        <v>42835</v>
      </c>
      <c r="E1480">
        <v>26.29</v>
      </c>
      <c r="F1480">
        <v>3422</v>
      </c>
      <c r="G1480" t="s">
        <v>2627</v>
      </c>
      <c r="H1480" t="s">
        <v>2626</v>
      </c>
      <c r="I1480">
        <v>0</v>
      </c>
      <c r="J1480" t="s">
        <v>2628</v>
      </c>
    </row>
    <row r="1481" spans="1:10" x14ac:dyDescent="0.3">
      <c r="A1481" t="s">
        <v>2096</v>
      </c>
      <c r="B1481">
        <v>7650</v>
      </c>
      <c r="C1481">
        <v>34380</v>
      </c>
      <c r="D1481">
        <v>7219</v>
      </c>
      <c r="E1481">
        <v>42.13</v>
      </c>
      <c r="F1481">
        <v>4181.22</v>
      </c>
      <c r="G1481" t="s">
        <v>2626</v>
      </c>
      <c r="H1481" t="s">
        <v>2626</v>
      </c>
      <c r="I1481">
        <v>1</v>
      </c>
      <c r="J1481" t="s">
        <v>2628</v>
      </c>
    </row>
    <row r="1482" spans="1:10" x14ac:dyDescent="0.3">
      <c r="A1482" t="s">
        <v>2097</v>
      </c>
      <c r="B1482">
        <v>11711</v>
      </c>
      <c r="C1482">
        <v>48098</v>
      </c>
      <c r="D1482">
        <v>9799</v>
      </c>
      <c r="E1482">
        <v>45.16</v>
      </c>
      <c r="F1482">
        <v>1850.19</v>
      </c>
      <c r="G1482" t="s">
        <v>2626</v>
      </c>
      <c r="H1482" t="s">
        <v>2626</v>
      </c>
      <c r="I1482">
        <v>0</v>
      </c>
      <c r="J1482" t="s">
        <v>2628</v>
      </c>
    </row>
    <row r="1483" spans="1:10" x14ac:dyDescent="0.3">
      <c r="A1483" t="s">
        <v>2098</v>
      </c>
      <c r="B1483">
        <v>49816</v>
      </c>
      <c r="C1483">
        <v>13130</v>
      </c>
      <c r="D1483">
        <v>48697</v>
      </c>
      <c r="E1483">
        <v>27.61</v>
      </c>
      <c r="F1483">
        <v>3344.95</v>
      </c>
      <c r="G1483" t="s">
        <v>2627</v>
      </c>
      <c r="H1483" t="s">
        <v>2626</v>
      </c>
      <c r="I1483">
        <v>0</v>
      </c>
      <c r="J1483" t="s">
        <v>2629</v>
      </c>
    </row>
    <row r="1484" spans="1:10" x14ac:dyDescent="0.3">
      <c r="A1484" t="s">
        <v>2099</v>
      </c>
      <c r="B1484">
        <v>25758</v>
      </c>
      <c r="C1484">
        <v>11283</v>
      </c>
      <c r="D1484">
        <v>23952</v>
      </c>
      <c r="E1484">
        <v>16.64</v>
      </c>
      <c r="F1484">
        <v>2484.7399999999998</v>
      </c>
      <c r="G1484" t="s">
        <v>2626</v>
      </c>
      <c r="H1484" t="s">
        <v>2626</v>
      </c>
      <c r="I1484">
        <v>2</v>
      </c>
      <c r="J1484" t="s">
        <v>2628</v>
      </c>
    </row>
    <row r="1485" spans="1:10" x14ac:dyDescent="0.3">
      <c r="A1485" t="s">
        <v>2100</v>
      </c>
      <c r="B1485">
        <v>42505</v>
      </c>
      <c r="C1485">
        <v>49448</v>
      </c>
      <c r="D1485">
        <v>42018</v>
      </c>
      <c r="E1485">
        <v>21.76</v>
      </c>
      <c r="F1485">
        <v>2950.26</v>
      </c>
      <c r="G1485" t="s">
        <v>2627</v>
      </c>
      <c r="H1485" t="s">
        <v>2626</v>
      </c>
      <c r="I1485">
        <v>2</v>
      </c>
      <c r="J1485" t="s">
        <v>2630</v>
      </c>
    </row>
    <row r="1486" spans="1:10" x14ac:dyDescent="0.3">
      <c r="A1486" t="s">
        <v>2101</v>
      </c>
      <c r="B1486">
        <v>9077</v>
      </c>
      <c r="C1486">
        <v>26873</v>
      </c>
      <c r="D1486">
        <v>9383</v>
      </c>
      <c r="E1486">
        <v>1.62</v>
      </c>
      <c r="F1486">
        <v>1727.62</v>
      </c>
      <c r="G1486" t="s">
        <v>2626</v>
      </c>
      <c r="H1486" t="s">
        <v>2626</v>
      </c>
      <c r="I1486">
        <v>0</v>
      </c>
      <c r="J1486" t="s">
        <v>2629</v>
      </c>
    </row>
    <row r="1487" spans="1:10" x14ac:dyDescent="0.3">
      <c r="A1487" t="s">
        <v>2102</v>
      </c>
      <c r="B1487">
        <v>33074</v>
      </c>
      <c r="C1487">
        <v>45584</v>
      </c>
      <c r="D1487">
        <v>31450</v>
      </c>
      <c r="E1487">
        <v>22.3</v>
      </c>
      <c r="F1487">
        <v>3999.71</v>
      </c>
      <c r="G1487" t="s">
        <v>2626</v>
      </c>
      <c r="H1487" t="s">
        <v>2626</v>
      </c>
      <c r="I1487">
        <v>1</v>
      </c>
      <c r="J1487" t="s">
        <v>2628</v>
      </c>
    </row>
    <row r="1488" spans="1:10" x14ac:dyDescent="0.3">
      <c r="A1488" t="s">
        <v>2103</v>
      </c>
      <c r="B1488">
        <v>46534</v>
      </c>
      <c r="C1488">
        <v>49662</v>
      </c>
      <c r="D1488">
        <v>45558</v>
      </c>
      <c r="E1488">
        <v>44.74</v>
      </c>
      <c r="F1488">
        <v>531.42999999999995</v>
      </c>
      <c r="G1488" t="s">
        <v>2626</v>
      </c>
      <c r="H1488" t="s">
        <v>2626</v>
      </c>
      <c r="I1488">
        <v>0</v>
      </c>
      <c r="J1488" t="s">
        <v>2628</v>
      </c>
    </row>
    <row r="1489" spans="1:10" x14ac:dyDescent="0.3">
      <c r="A1489" t="s">
        <v>2104</v>
      </c>
      <c r="B1489">
        <v>46547</v>
      </c>
      <c r="C1489">
        <v>22603</v>
      </c>
      <c r="D1489">
        <v>45441</v>
      </c>
      <c r="E1489">
        <v>21.25</v>
      </c>
      <c r="F1489">
        <v>4910.5600000000004</v>
      </c>
      <c r="G1489" t="s">
        <v>2626</v>
      </c>
      <c r="H1489" t="s">
        <v>2626</v>
      </c>
      <c r="I1489">
        <v>0</v>
      </c>
      <c r="J1489" t="s">
        <v>2629</v>
      </c>
    </row>
    <row r="1490" spans="1:10" x14ac:dyDescent="0.3">
      <c r="A1490" t="s">
        <v>2105</v>
      </c>
      <c r="B1490">
        <v>31194</v>
      </c>
      <c r="C1490">
        <v>24503</v>
      </c>
      <c r="D1490">
        <v>30976</v>
      </c>
      <c r="E1490">
        <v>32.409999999999997</v>
      </c>
      <c r="F1490">
        <v>3908.16</v>
      </c>
      <c r="G1490" t="s">
        <v>2626</v>
      </c>
      <c r="H1490" t="s">
        <v>2626</v>
      </c>
      <c r="I1490">
        <v>2</v>
      </c>
      <c r="J1490" t="s">
        <v>2629</v>
      </c>
    </row>
    <row r="1491" spans="1:10" x14ac:dyDescent="0.3">
      <c r="A1491" t="s">
        <v>2106</v>
      </c>
      <c r="B1491">
        <v>35975</v>
      </c>
      <c r="C1491">
        <v>45812</v>
      </c>
      <c r="D1491">
        <v>34922</v>
      </c>
      <c r="E1491">
        <v>1.79</v>
      </c>
      <c r="F1491">
        <v>560.48</v>
      </c>
      <c r="G1491" t="s">
        <v>2626</v>
      </c>
      <c r="H1491" t="s">
        <v>2626</v>
      </c>
      <c r="I1491">
        <v>0</v>
      </c>
      <c r="J1491" t="s">
        <v>2629</v>
      </c>
    </row>
    <row r="1492" spans="1:10" x14ac:dyDescent="0.3">
      <c r="A1492" t="s">
        <v>2107</v>
      </c>
      <c r="B1492">
        <v>29137</v>
      </c>
      <c r="C1492">
        <v>7942</v>
      </c>
      <c r="D1492">
        <v>27238</v>
      </c>
      <c r="E1492">
        <v>38.65</v>
      </c>
      <c r="F1492">
        <v>3636.55</v>
      </c>
      <c r="G1492" t="s">
        <v>2626</v>
      </c>
      <c r="H1492" t="s">
        <v>2626</v>
      </c>
      <c r="I1492">
        <v>0</v>
      </c>
      <c r="J1492" t="s">
        <v>2628</v>
      </c>
    </row>
    <row r="1493" spans="1:10" x14ac:dyDescent="0.3">
      <c r="A1493" t="s">
        <v>2108</v>
      </c>
      <c r="B1493">
        <v>8856</v>
      </c>
      <c r="C1493">
        <v>20874</v>
      </c>
      <c r="D1493">
        <v>7801</v>
      </c>
      <c r="E1493">
        <v>28.69</v>
      </c>
      <c r="F1493">
        <v>2390.6</v>
      </c>
      <c r="G1493" t="s">
        <v>2626</v>
      </c>
      <c r="H1493" t="s">
        <v>2626</v>
      </c>
      <c r="I1493">
        <v>1</v>
      </c>
      <c r="J1493" t="s">
        <v>2628</v>
      </c>
    </row>
    <row r="1494" spans="1:10" x14ac:dyDescent="0.3">
      <c r="A1494" t="s">
        <v>2109</v>
      </c>
      <c r="B1494">
        <v>24457</v>
      </c>
      <c r="C1494">
        <v>30182</v>
      </c>
      <c r="D1494">
        <v>22804</v>
      </c>
      <c r="E1494">
        <v>45.9</v>
      </c>
      <c r="F1494">
        <v>4030.2</v>
      </c>
      <c r="G1494" t="s">
        <v>2626</v>
      </c>
      <c r="H1494" t="s">
        <v>2626</v>
      </c>
      <c r="I1494">
        <v>1</v>
      </c>
      <c r="J1494" t="s">
        <v>2628</v>
      </c>
    </row>
    <row r="1495" spans="1:10" x14ac:dyDescent="0.3">
      <c r="A1495" t="s">
        <v>2110</v>
      </c>
      <c r="B1495">
        <v>2881</v>
      </c>
      <c r="C1495">
        <v>20008</v>
      </c>
      <c r="D1495">
        <v>1910</v>
      </c>
      <c r="E1495">
        <v>35.36</v>
      </c>
      <c r="F1495">
        <v>1705.3</v>
      </c>
      <c r="G1495" t="s">
        <v>2626</v>
      </c>
      <c r="H1495" t="s">
        <v>2626</v>
      </c>
      <c r="I1495">
        <v>0</v>
      </c>
      <c r="J1495" t="s">
        <v>2628</v>
      </c>
    </row>
    <row r="1496" spans="1:10" x14ac:dyDescent="0.3">
      <c r="A1496" t="s">
        <v>2111</v>
      </c>
      <c r="B1496">
        <v>24899</v>
      </c>
      <c r="C1496">
        <v>25773</v>
      </c>
      <c r="D1496">
        <v>25105</v>
      </c>
      <c r="E1496">
        <v>35.93</v>
      </c>
      <c r="F1496">
        <v>1892.33</v>
      </c>
      <c r="G1496" t="s">
        <v>2627</v>
      </c>
      <c r="H1496" t="s">
        <v>2626</v>
      </c>
      <c r="I1496">
        <v>0</v>
      </c>
      <c r="J1496" t="s">
        <v>2628</v>
      </c>
    </row>
    <row r="1497" spans="1:10" x14ac:dyDescent="0.3">
      <c r="A1497" t="s">
        <v>2112</v>
      </c>
      <c r="B1497">
        <v>41390</v>
      </c>
      <c r="C1497">
        <v>20693</v>
      </c>
      <c r="D1497">
        <v>39870</v>
      </c>
      <c r="E1497">
        <v>9.0500000000000007</v>
      </c>
      <c r="F1497">
        <v>740.82</v>
      </c>
      <c r="G1497" t="s">
        <v>2626</v>
      </c>
      <c r="H1497" t="s">
        <v>2626</v>
      </c>
      <c r="I1497">
        <v>1</v>
      </c>
      <c r="J1497" t="s">
        <v>2628</v>
      </c>
    </row>
    <row r="1498" spans="1:10" x14ac:dyDescent="0.3">
      <c r="A1498" t="s">
        <v>2113</v>
      </c>
      <c r="B1498">
        <v>5067</v>
      </c>
      <c r="C1498">
        <v>41164</v>
      </c>
      <c r="D1498">
        <v>4495</v>
      </c>
      <c r="E1498">
        <v>36.450000000000003</v>
      </c>
      <c r="F1498">
        <v>4618.8999999999996</v>
      </c>
      <c r="G1498" t="s">
        <v>2626</v>
      </c>
      <c r="H1498" t="s">
        <v>2626</v>
      </c>
      <c r="I1498">
        <v>0</v>
      </c>
      <c r="J1498" t="s">
        <v>2628</v>
      </c>
    </row>
    <row r="1499" spans="1:10" x14ac:dyDescent="0.3">
      <c r="A1499" t="s">
        <v>2114</v>
      </c>
      <c r="B1499">
        <v>17693</v>
      </c>
      <c r="C1499">
        <v>14337</v>
      </c>
      <c r="D1499">
        <v>15320</v>
      </c>
      <c r="E1499">
        <v>31.2</v>
      </c>
      <c r="F1499">
        <v>1026.3800000000001</v>
      </c>
      <c r="G1499" t="s">
        <v>2626</v>
      </c>
      <c r="H1499" t="s">
        <v>2626</v>
      </c>
      <c r="I1499">
        <v>2</v>
      </c>
      <c r="J1499" t="s">
        <v>2629</v>
      </c>
    </row>
    <row r="1500" spans="1:10" x14ac:dyDescent="0.3">
      <c r="A1500" t="s">
        <v>2115</v>
      </c>
      <c r="B1500">
        <v>14049</v>
      </c>
      <c r="C1500">
        <v>34785</v>
      </c>
      <c r="D1500">
        <v>12331</v>
      </c>
      <c r="E1500">
        <v>7.13</v>
      </c>
      <c r="F1500">
        <v>2363.16</v>
      </c>
      <c r="G1500" t="s">
        <v>2626</v>
      </c>
      <c r="H1500" t="s">
        <v>2627</v>
      </c>
      <c r="I1500">
        <v>1</v>
      </c>
      <c r="J1500" t="s">
        <v>2629</v>
      </c>
    </row>
    <row r="1501" spans="1:10" x14ac:dyDescent="0.3">
      <c r="A1501" t="s">
        <v>2116</v>
      </c>
      <c r="B1501">
        <v>35041</v>
      </c>
      <c r="C1501">
        <v>27003</v>
      </c>
      <c r="D1501">
        <v>34689</v>
      </c>
      <c r="E1501">
        <v>39.94</v>
      </c>
      <c r="F1501">
        <v>3583.05</v>
      </c>
      <c r="G1501" t="s">
        <v>2626</v>
      </c>
      <c r="H1501" t="s">
        <v>2626</v>
      </c>
      <c r="I1501">
        <v>2</v>
      </c>
      <c r="J1501" t="s">
        <v>2628</v>
      </c>
    </row>
    <row r="1502" spans="1:10" x14ac:dyDescent="0.3">
      <c r="A1502" t="s">
        <v>2117</v>
      </c>
      <c r="B1502">
        <v>30526</v>
      </c>
      <c r="C1502">
        <v>19118</v>
      </c>
      <c r="D1502">
        <v>29214</v>
      </c>
      <c r="E1502">
        <v>39.36</v>
      </c>
      <c r="F1502">
        <v>133.26</v>
      </c>
      <c r="G1502" t="s">
        <v>2626</v>
      </c>
      <c r="H1502" t="s">
        <v>2626</v>
      </c>
      <c r="I1502">
        <v>2</v>
      </c>
      <c r="J1502" t="s">
        <v>2629</v>
      </c>
    </row>
    <row r="1503" spans="1:10" x14ac:dyDescent="0.3">
      <c r="A1503" t="s">
        <v>2118</v>
      </c>
      <c r="B1503">
        <v>21592</v>
      </c>
      <c r="C1503">
        <v>50839</v>
      </c>
      <c r="D1503">
        <v>20973</v>
      </c>
      <c r="E1503">
        <v>24.74</v>
      </c>
      <c r="F1503">
        <v>257.58</v>
      </c>
      <c r="G1503" t="s">
        <v>2626</v>
      </c>
      <c r="H1503" t="s">
        <v>2626</v>
      </c>
      <c r="I1503">
        <v>2</v>
      </c>
      <c r="J1503" t="s">
        <v>2628</v>
      </c>
    </row>
    <row r="1504" spans="1:10" x14ac:dyDescent="0.3">
      <c r="A1504" t="s">
        <v>2119</v>
      </c>
      <c r="B1504">
        <v>44518</v>
      </c>
      <c r="C1504">
        <v>46434</v>
      </c>
      <c r="D1504">
        <v>43040</v>
      </c>
      <c r="E1504">
        <v>29.63</v>
      </c>
      <c r="F1504">
        <v>279.08999999999997</v>
      </c>
      <c r="G1504" t="s">
        <v>2627</v>
      </c>
      <c r="H1504" t="s">
        <v>2626</v>
      </c>
      <c r="I1504">
        <v>1</v>
      </c>
      <c r="J1504" t="s">
        <v>2628</v>
      </c>
    </row>
    <row r="1505" spans="1:10" x14ac:dyDescent="0.3">
      <c r="A1505" t="s">
        <v>2120</v>
      </c>
      <c r="B1505">
        <v>15912</v>
      </c>
      <c r="C1505">
        <v>42530</v>
      </c>
      <c r="D1505">
        <v>14676</v>
      </c>
      <c r="E1505">
        <v>5.17</v>
      </c>
      <c r="F1505">
        <v>242.33</v>
      </c>
      <c r="G1505" t="s">
        <v>2626</v>
      </c>
      <c r="H1505" t="s">
        <v>2626</v>
      </c>
      <c r="I1505">
        <v>0</v>
      </c>
      <c r="J1505" t="s">
        <v>2628</v>
      </c>
    </row>
    <row r="1506" spans="1:10" x14ac:dyDescent="0.3">
      <c r="A1506" t="s">
        <v>2121</v>
      </c>
      <c r="B1506">
        <v>1731</v>
      </c>
      <c r="C1506">
        <v>4971</v>
      </c>
      <c r="D1506">
        <v>2151</v>
      </c>
      <c r="E1506">
        <v>16.690000000000001</v>
      </c>
      <c r="F1506">
        <v>2233.91</v>
      </c>
      <c r="G1506" t="s">
        <v>2626</v>
      </c>
      <c r="H1506" t="s">
        <v>2626</v>
      </c>
      <c r="I1506">
        <v>1</v>
      </c>
      <c r="J1506" t="s">
        <v>2628</v>
      </c>
    </row>
    <row r="1507" spans="1:10" x14ac:dyDescent="0.3">
      <c r="A1507" t="s">
        <v>2122</v>
      </c>
      <c r="B1507">
        <v>46031</v>
      </c>
      <c r="C1507">
        <v>38613</v>
      </c>
      <c r="D1507">
        <v>44557</v>
      </c>
      <c r="E1507">
        <v>44.32</v>
      </c>
      <c r="F1507">
        <v>1363.92</v>
      </c>
      <c r="G1507" t="s">
        <v>2626</v>
      </c>
      <c r="H1507" t="s">
        <v>2626</v>
      </c>
      <c r="I1507">
        <v>0</v>
      </c>
      <c r="J1507" t="s">
        <v>2630</v>
      </c>
    </row>
    <row r="1508" spans="1:10" x14ac:dyDescent="0.3">
      <c r="A1508" t="s">
        <v>2123</v>
      </c>
      <c r="B1508">
        <v>37935</v>
      </c>
      <c r="C1508">
        <v>21744</v>
      </c>
      <c r="D1508">
        <v>38142</v>
      </c>
      <c r="E1508">
        <v>38.369999999999997</v>
      </c>
      <c r="F1508">
        <v>901.52</v>
      </c>
      <c r="G1508" t="s">
        <v>2626</v>
      </c>
      <c r="H1508" t="s">
        <v>2626</v>
      </c>
      <c r="I1508">
        <v>2</v>
      </c>
      <c r="J1508" t="s">
        <v>2628</v>
      </c>
    </row>
    <row r="1509" spans="1:10" x14ac:dyDescent="0.3">
      <c r="A1509" t="s">
        <v>2124</v>
      </c>
      <c r="B1509">
        <v>17540</v>
      </c>
      <c r="C1509">
        <v>37739</v>
      </c>
      <c r="D1509">
        <v>17163</v>
      </c>
      <c r="E1509">
        <v>44.96</v>
      </c>
      <c r="F1509">
        <v>4080.05</v>
      </c>
      <c r="G1509" t="s">
        <v>2626</v>
      </c>
      <c r="H1509" t="s">
        <v>2626</v>
      </c>
      <c r="I1509">
        <v>1</v>
      </c>
      <c r="J1509" t="s">
        <v>2628</v>
      </c>
    </row>
    <row r="1510" spans="1:10" x14ac:dyDescent="0.3">
      <c r="A1510" t="s">
        <v>2125</v>
      </c>
      <c r="B1510">
        <v>27902</v>
      </c>
      <c r="C1510">
        <v>10608</v>
      </c>
      <c r="D1510">
        <v>26932</v>
      </c>
      <c r="E1510">
        <v>23.73</v>
      </c>
      <c r="F1510">
        <v>518.94000000000005</v>
      </c>
      <c r="G1510" t="s">
        <v>2626</v>
      </c>
      <c r="H1510" t="s">
        <v>2626</v>
      </c>
      <c r="I1510">
        <v>1</v>
      </c>
      <c r="J1510" t="s">
        <v>2628</v>
      </c>
    </row>
    <row r="1511" spans="1:10" x14ac:dyDescent="0.3">
      <c r="A1511" t="s">
        <v>2126</v>
      </c>
      <c r="B1511">
        <v>44172</v>
      </c>
      <c r="C1511">
        <v>38129</v>
      </c>
      <c r="D1511">
        <v>42442</v>
      </c>
      <c r="E1511">
        <v>30.98</v>
      </c>
      <c r="F1511">
        <v>2681.56</v>
      </c>
      <c r="G1511" t="s">
        <v>2626</v>
      </c>
      <c r="H1511" t="s">
        <v>2626</v>
      </c>
      <c r="I1511">
        <v>0</v>
      </c>
      <c r="J1511" t="s">
        <v>2628</v>
      </c>
    </row>
    <row r="1512" spans="1:10" x14ac:dyDescent="0.3">
      <c r="A1512" t="s">
        <v>2127</v>
      </c>
      <c r="B1512">
        <v>18634</v>
      </c>
      <c r="C1512">
        <v>2007</v>
      </c>
      <c r="D1512">
        <v>19059</v>
      </c>
      <c r="E1512">
        <v>15.67</v>
      </c>
      <c r="F1512">
        <v>4698.7700000000004</v>
      </c>
      <c r="G1512" t="s">
        <v>2626</v>
      </c>
      <c r="H1512" t="s">
        <v>2626</v>
      </c>
      <c r="I1512">
        <v>1</v>
      </c>
      <c r="J1512" t="s">
        <v>2629</v>
      </c>
    </row>
    <row r="1513" spans="1:10" x14ac:dyDescent="0.3">
      <c r="A1513" t="s">
        <v>2128</v>
      </c>
      <c r="B1513">
        <v>4501</v>
      </c>
      <c r="C1513">
        <v>40851</v>
      </c>
      <c r="D1513">
        <v>2652</v>
      </c>
      <c r="E1513">
        <v>35.32</v>
      </c>
      <c r="F1513">
        <v>1777.32</v>
      </c>
      <c r="G1513" t="s">
        <v>2627</v>
      </c>
      <c r="H1513" t="s">
        <v>2626</v>
      </c>
      <c r="I1513">
        <v>2</v>
      </c>
      <c r="J1513" t="s">
        <v>2628</v>
      </c>
    </row>
    <row r="1514" spans="1:10" x14ac:dyDescent="0.3">
      <c r="A1514" t="s">
        <v>2129</v>
      </c>
      <c r="B1514">
        <v>35334</v>
      </c>
      <c r="C1514">
        <v>24003</v>
      </c>
      <c r="D1514">
        <v>34459</v>
      </c>
      <c r="E1514">
        <v>41.44</v>
      </c>
      <c r="F1514">
        <v>4094.3</v>
      </c>
      <c r="G1514" t="s">
        <v>2626</v>
      </c>
      <c r="H1514" t="s">
        <v>2626</v>
      </c>
      <c r="I1514">
        <v>1</v>
      </c>
      <c r="J1514" t="s">
        <v>2628</v>
      </c>
    </row>
    <row r="1515" spans="1:10" x14ac:dyDescent="0.3">
      <c r="A1515" t="s">
        <v>2130</v>
      </c>
      <c r="B1515">
        <v>46198</v>
      </c>
      <c r="C1515">
        <v>11200</v>
      </c>
      <c r="D1515">
        <v>45645</v>
      </c>
      <c r="E1515">
        <v>28.76</v>
      </c>
      <c r="F1515">
        <v>156.69999999999999</v>
      </c>
      <c r="G1515" t="s">
        <v>2626</v>
      </c>
      <c r="H1515" t="s">
        <v>2627</v>
      </c>
      <c r="I1515">
        <v>1</v>
      </c>
      <c r="J1515" t="s">
        <v>2628</v>
      </c>
    </row>
    <row r="1516" spans="1:10" x14ac:dyDescent="0.3">
      <c r="A1516" t="s">
        <v>2131</v>
      </c>
      <c r="B1516">
        <v>32163</v>
      </c>
      <c r="C1516">
        <v>23522</v>
      </c>
      <c r="D1516">
        <v>30531</v>
      </c>
      <c r="E1516">
        <v>49.18</v>
      </c>
      <c r="F1516">
        <v>1404.82</v>
      </c>
      <c r="G1516" t="s">
        <v>2626</v>
      </c>
      <c r="H1516" t="s">
        <v>2627</v>
      </c>
      <c r="I1516">
        <v>0</v>
      </c>
      <c r="J1516" t="s">
        <v>2628</v>
      </c>
    </row>
    <row r="1517" spans="1:10" x14ac:dyDescent="0.3">
      <c r="A1517" t="s">
        <v>2132</v>
      </c>
      <c r="B1517">
        <v>8540</v>
      </c>
      <c r="C1517">
        <v>22929</v>
      </c>
      <c r="D1517">
        <v>8048</v>
      </c>
      <c r="E1517">
        <v>22.23</v>
      </c>
      <c r="F1517">
        <v>402.23</v>
      </c>
      <c r="G1517" t="s">
        <v>2626</v>
      </c>
      <c r="H1517" t="s">
        <v>2626</v>
      </c>
      <c r="I1517">
        <v>2</v>
      </c>
      <c r="J1517" t="s">
        <v>2629</v>
      </c>
    </row>
    <row r="1518" spans="1:10" x14ac:dyDescent="0.3">
      <c r="A1518" t="s">
        <v>2133</v>
      </c>
      <c r="B1518">
        <v>29493</v>
      </c>
      <c r="C1518">
        <v>4147</v>
      </c>
      <c r="D1518">
        <v>29933</v>
      </c>
      <c r="E1518">
        <v>0.47</v>
      </c>
      <c r="F1518">
        <v>2576.44</v>
      </c>
      <c r="G1518" t="s">
        <v>2626</v>
      </c>
      <c r="H1518" t="s">
        <v>2627</v>
      </c>
      <c r="I1518">
        <v>0</v>
      </c>
      <c r="J1518" t="s">
        <v>2628</v>
      </c>
    </row>
    <row r="1519" spans="1:10" x14ac:dyDescent="0.3">
      <c r="A1519" t="s">
        <v>2134</v>
      </c>
      <c r="B1519">
        <v>19808</v>
      </c>
      <c r="C1519">
        <v>22960</v>
      </c>
      <c r="D1519">
        <v>19602</v>
      </c>
      <c r="E1519">
        <v>8.2200000000000006</v>
      </c>
      <c r="F1519">
        <v>4736.72</v>
      </c>
      <c r="G1519" t="s">
        <v>2626</v>
      </c>
      <c r="H1519" t="s">
        <v>2626</v>
      </c>
      <c r="I1519">
        <v>0</v>
      </c>
      <c r="J1519" t="s">
        <v>2630</v>
      </c>
    </row>
    <row r="1520" spans="1:10" x14ac:dyDescent="0.3">
      <c r="A1520" t="s">
        <v>2135</v>
      </c>
      <c r="B1520">
        <v>45034</v>
      </c>
      <c r="C1520">
        <v>21620</v>
      </c>
      <c r="D1520">
        <v>44994</v>
      </c>
      <c r="E1520">
        <v>7.21</v>
      </c>
      <c r="F1520">
        <v>1668.61</v>
      </c>
      <c r="G1520" t="s">
        <v>2626</v>
      </c>
      <c r="H1520" t="s">
        <v>2626</v>
      </c>
      <c r="I1520">
        <v>2</v>
      </c>
      <c r="J1520" t="s">
        <v>2628</v>
      </c>
    </row>
    <row r="1521" spans="1:10" x14ac:dyDescent="0.3">
      <c r="A1521" t="s">
        <v>2136</v>
      </c>
      <c r="B1521">
        <v>50000</v>
      </c>
      <c r="C1521">
        <v>42291</v>
      </c>
      <c r="D1521">
        <v>48093</v>
      </c>
      <c r="E1521">
        <v>45.3</v>
      </c>
      <c r="F1521">
        <v>4054.79</v>
      </c>
      <c r="G1521" t="s">
        <v>2626</v>
      </c>
      <c r="H1521" t="s">
        <v>2626</v>
      </c>
      <c r="I1521">
        <v>2</v>
      </c>
      <c r="J1521" t="s">
        <v>2628</v>
      </c>
    </row>
    <row r="1522" spans="1:10" x14ac:dyDescent="0.3">
      <c r="A1522" t="s">
        <v>2137</v>
      </c>
      <c r="B1522">
        <v>46363</v>
      </c>
      <c r="C1522">
        <v>46570</v>
      </c>
      <c r="D1522">
        <v>45974</v>
      </c>
      <c r="E1522">
        <v>18.04</v>
      </c>
      <c r="F1522">
        <v>2659.29</v>
      </c>
      <c r="G1522" t="s">
        <v>2626</v>
      </c>
      <c r="H1522" t="s">
        <v>2626</v>
      </c>
      <c r="I1522">
        <v>1</v>
      </c>
      <c r="J1522" t="s">
        <v>2629</v>
      </c>
    </row>
    <row r="1523" spans="1:10" x14ac:dyDescent="0.3">
      <c r="A1523" t="s">
        <v>2138</v>
      </c>
      <c r="B1523">
        <v>38325</v>
      </c>
      <c r="C1523">
        <v>34390</v>
      </c>
      <c r="D1523">
        <v>37875</v>
      </c>
      <c r="E1523">
        <v>11.57</v>
      </c>
      <c r="F1523">
        <v>1505.93</v>
      </c>
      <c r="G1523" t="s">
        <v>2626</v>
      </c>
      <c r="H1523" t="s">
        <v>2626</v>
      </c>
      <c r="I1523">
        <v>0</v>
      </c>
      <c r="J1523" t="s">
        <v>2630</v>
      </c>
    </row>
    <row r="1524" spans="1:10" x14ac:dyDescent="0.3">
      <c r="A1524" t="s">
        <v>2139</v>
      </c>
      <c r="B1524">
        <v>21666</v>
      </c>
      <c r="C1524">
        <v>47655</v>
      </c>
      <c r="D1524">
        <v>21405</v>
      </c>
      <c r="E1524">
        <v>32.46</v>
      </c>
      <c r="F1524">
        <v>2209.23</v>
      </c>
      <c r="G1524" t="s">
        <v>2626</v>
      </c>
      <c r="H1524" t="s">
        <v>2626</v>
      </c>
      <c r="I1524">
        <v>0</v>
      </c>
      <c r="J1524" t="s">
        <v>2628</v>
      </c>
    </row>
    <row r="1525" spans="1:10" x14ac:dyDescent="0.3">
      <c r="A1525" t="s">
        <v>2140</v>
      </c>
      <c r="B1525">
        <v>45778</v>
      </c>
      <c r="C1525">
        <v>26087</v>
      </c>
      <c r="D1525">
        <v>45875</v>
      </c>
      <c r="E1525">
        <v>9.85</v>
      </c>
      <c r="F1525">
        <v>546.12</v>
      </c>
      <c r="G1525" t="s">
        <v>2626</v>
      </c>
      <c r="H1525" t="s">
        <v>2626</v>
      </c>
      <c r="I1525">
        <v>2</v>
      </c>
      <c r="J1525" t="s">
        <v>2628</v>
      </c>
    </row>
    <row r="1526" spans="1:10" x14ac:dyDescent="0.3">
      <c r="A1526" t="s">
        <v>2141</v>
      </c>
      <c r="B1526">
        <v>37436</v>
      </c>
      <c r="C1526">
        <v>15300</v>
      </c>
      <c r="D1526">
        <v>37715</v>
      </c>
      <c r="E1526">
        <v>38.659999999999997</v>
      </c>
      <c r="F1526">
        <v>339.73</v>
      </c>
      <c r="G1526" t="s">
        <v>2626</v>
      </c>
      <c r="H1526" t="s">
        <v>2626</v>
      </c>
      <c r="I1526">
        <v>2</v>
      </c>
      <c r="J1526" t="s">
        <v>2629</v>
      </c>
    </row>
    <row r="1527" spans="1:10" x14ac:dyDescent="0.3">
      <c r="A1527" t="s">
        <v>2142</v>
      </c>
      <c r="B1527">
        <v>6788</v>
      </c>
      <c r="C1527">
        <v>6798</v>
      </c>
      <c r="D1527">
        <v>4958</v>
      </c>
      <c r="E1527">
        <v>7.9</v>
      </c>
      <c r="F1527">
        <v>3477.73</v>
      </c>
      <c r="G1527" t="s">
        <v>2626</v>
      </c>
      <c r="H1527" t="s">
        <v>2626</v>
      </c>
      <c r="I1527">
        <v>2</v>
      </c>
      <c r="J1527" t="s">
        <v>2628</v>
      </c>
    </row>
    <row r="1528" spans="1:10" x14ac:dyDescent="0.3">
      <c r="A1528" t="s">
        <v>2143</v>
      </c>
      <c r="B1528">
        <v>43291</v>
      </c>
      <c r="C1528">
        <v>12758</v>
      </c>
      <c r="D1528">
        <v>42820</v>
      </c>
      <c r="E1528">
        <v>30.75</v>
      </c>
      <c r="F1528">
        <v>1172.97</v>
      </c>
      <c r="G1528" t="s">
        <v>2626</v>
      </c>
      <c r="H1528" t="s">
        <v>2626</v>
      </c>
      <c r="I1528">
        <v>0</v>
      </c>
      <c r="J1528" t="s">
        <v>2628</v>
      </c>
    </row>
    <row r="1529" spans="1:10" x14ac:dyDescent="0.3">
      <c r="A1529" t="s">
        <v>2144</v>
      </c>
      <c r="B1529">
        <v>34338</v>
      </c>
      <c r="C1529">
        <v>19688</v>
      </c>
      <c r="D1529">
        <v>34123</v>
      </c>
      <c r="E1529">
        <v>16.48</v>
      </c>
      <c r="F1529">
        <v>3673.34</v>
      </c>
      <c r="G1529" t="s">
        <v>2626</v>
      </c>
      <c r="H1529" t="s">
        <v>2626</v>
      </c>
      <c r="I1529">
        <v>0</v>
      </c>
      <c r="J1529" t="s">
        <v>2629</v>
      </c>
    </row>
    <row r="1530" spans="1:10" x14ac:dyDescent="0.3">
      <c r="A1530" t="s">
        <v>2145</v>
      </c>
      <c r="B1530">
        <v>24194</v>
      </c>
      <c r="C1530">
        <v>22730</v>
      </c>
      <c r="D1530">
        <v>23248</v>
      </c>
      <c r="E1530">
        <v>45.65</v>
      </c>
      <c r="F1530">
        <v>2346.85</v>
      </c>
      <c r="G1530" t="s">
        <v>2626</v>
      </c>
      <c r="H1530" t="s">
        <v>2626</v>
      </c>
      <c r="I1530">
        <v>1</v>
      </c>
      <c r="J1530" t="s">
        <v>2628</v>
      </c>
    </row>
    <row r="1531" spans="1:10" x14ac:dyDescent="0.3">
      <c r="A1531" t="s">
        <v>2146</v>
      </c>
      <c r="B1531">
        <v>32711</v>
      </c>
      <c r="C1531">
        <v>20105</v>
      </c>
      <c r="D1531">
        <v>31850</v>
      </c>
      <c r="E1531">
        <v>17.34</v>
      </c>
      <c r="F1531">
        <v>177.09</v>
      </c>
      <c r="G1531" t="s">
        <v>2626</v>
      </c>
      <c r="H1531" t="s">
        <v>2626</v>
      </c>
      <c r="I1531">
        <v>1</v>
      </c>
      <c r="J1531" t="s">
        <v>2630</v>
      </c>
    </row>
    <row r="1532" spans="1:10" x14ac:dyDescent="0.3">
      <c r="A1532" t="s">
        <v>2147</v>
      </c>
      <c r="B1532">
        <v>12261</v>
      </c>
      <c r="C1532">
        <v>41342</v>
      </c>
      <c r="D1532">
        <v>11376</v>
      </c>
      <c r="E1532">
        <v>3.77</v>
      </c>
      <c r="F1532">
        <v>647.05999999999995</v>
      </c>
      <c r="G1532" t="s">
        <v>2626</v>
      </c>
      <c r="H1532" t="s">
        <v>2626</v>
      </c>
      <c r="I1532">
        <v>2</v>
      </c>
      <c r="J1532" t="s">
        <v>2629</v>
      </c>
    </row>
    <row r="1533" spans="1:10" x14ac:dyDescent="0.3">
      <c r="A1533" t="s">
        <v>2148</v>
      </c>
      <c r="B1533">
        <v>25731</v>
      </c>
      <c r="C1533">
        <v>36828</v>
      </c>
      <c r="D1533">
        <v>24742</v>
      </c>
      <c r="E1533">
        <v>42.47</v>
      </c>
      <c r="F1533">
        <v>1670.9</v>
      </c>
      <c r="G1533" t="s">
        <v>2626</v>
      </c>
      <c r="H1533" t="s">
        <v>2626</v>
      </c>
      <c r="I1533">
        <v>0</v>
      </c>
      <c r="J1533" t="s">
        <v>2628</v>
      </c>
    </row>
    <row r="1534" spans="1:10" x14ac:dyDescent="0.3">
      <c r="A1534" t="s">
        <v>2149</v>
      </c>
      <c r="B1534">
        <v>51146</v>
      </c>
      <c r="C1534">
        <v>30967</v>
      </c>
      <c r="D1534">
        <v>49534</v>
      </c>
      <c r="E1534">
        <v>49.53</v>
      </c>
      <c r="F1534">
        <v>799.02</v>
      </c>
      <c r="G1534" t="s">
        <v>2626</v>
      </c>
      <c r="H1534" t="s">
        <v>2626</v>
      </c>
      <c r="I1534">
        <v>1</v>
      </c>
      <c r="J1534" t="s">
        <v>2630</v>
      </c>
    </row>
    <row r="1535" spans="1:10" x14ac:dyDescent="0.3">
      <c r="A1535" t="s">
        <v>2150</v>
      </c>
      <c r="B1535">
        <v>48139</v>
      </c>
      <c r="C1535">
        <v>23312</v>
      </c>
      <c r="D1535">
        <v>48108</v>
      </c>
      <c r="E1535">
        <v>7.56</v>
      </c>
      <c r="F1535">
        <v>4423.58</v>
      </c>
      <c r="G1535" t="s">
        <v>2626</v>
      </c>
      <c r="H1535" t="s">
        <v>2626</v>
      </c>
      <c r="I1535">
        <v>2</v>
      </c>
      <c r="J1535" t="s">
        <v>2630</v>
      </c>
    </row>
    <row r="1536" spans="1:10" x14ac:dyDescent="0.3">
      <c r="A1536" t="s">
        <v>2151</v>
      </c>
      <c r="B1536">
        <v>41133</v>
      </c>
      <c r="C1536">
        <v>30751</v>
      </c>
      <c r="D1536">
        <v>40326</v>
      </c>
      <c r="E1536">
        <v>13.08</v>
      </c>
      <c r="F1536">
        <v>4297.8</v>
      </c>
      <c r="G1536" t="s">
        <v>2626</v>
      </c>
      <c r="H1536" t="s">
        <v>2626</v>
      </c>
      <c r="I1536">
        <v>2</v>
      </c>
      <c r="J1536" t="s">
        <v>2628</v>
      </c>
    </row>
    <row r="1537" spans="1:10" x14ac:dyDescent="0.3">
      <c r="A1537" t="s">
        <v>2152</v>
      </c>
      <c r="B1537">
        <v>48209</v>
      </c>
      <c r="C1537">
        <v>36082</v>
      </c>
      <c r="D1537">
        <v>47193</v>
      </c>
      <c r="E1537">
        <v>8.81</v>
      </c>
      <c r="F1537">
        <v>1098.19</v>
      </c>
      <c r="G1537" t="s">
        <v>2626</v>
      </c>
      <c r="H1537" t="s">
        <v>2626</v>
      </c>
      <c r="I1537">
        <v>2</v>
      </c>
      <c r="J1537" t="s">
        <v>2628</v>
      </c>
    </row>
    <row r="1538" spans="1:10" x14ac:dyDescent="0.3">
      <c r="A1538" t="s">
        <v>2153</v>
      </c>
      <c r="B1538">
        <v>49211</v>
      </c>
      <c r="C1538">
        <v>16482</v>
      </c>
      <c r="D1538">
        <v>48745</v>
      </c>
      <c r="E1538">
        <v>44.65</v>
      </c>
      <c r="F1538">
        <v>4864.1499999999996</v>
      </c>
      <c r="G1538" t="s">
        <v>2626</v>
      </c>
      <c r="H1538" t="s">
        <v>2626</v>
      </c>
      <c r="I1538">
        <v>0</v>
      </c>
      <c r="J1538" t="s">
        <v>2628</v>
      </c>
    </row>
    <row r="1539" spans="1:10" x14ac:dyDescent="0.3">
      <c r="A1539" t="s">
        <v>2154</v>
      </c>
      <c r="B1539">
        <v>10763</v>
      </c>
      <c r="C1539">
        <v>6897</v>
      </c>
      <c r="D1539">
        <v>9439</v>
      </c>
      <c r="E1539">
        <v>39.200000000000003</v>
      </c>
      <c r="F1539">
        <v>1463.37</v>
      </c>
      <c r="G1539" t="s">
        <v>2626</v>
      </c>
      <c r="H1539" t="s">
        <v>2626</v>
      </c>
      <c r="I1539">
        <v>2</v>
      </c>
      <c r="J1539" t="s">
        <v>2628</v>
      </c>
    </row>
    <row r="1540" spans="1:10" x14ac:dyDescent="0.3">
      <c r="A1540" t="s">
        <v>2155</v>
      </c>
      <c r="B1540">
        <v>34615</v>
      </c>
      <c r="C1540">
        <v>8831</v>
      </c>
      <c r="D1540">
        <v>34021</v>
      </c>
      <c r="E1540">
        <v>14.05</v>
      </c>
      <c r="F1540">
        <v>4993.5200000000004</v>
      </c>
      <c r="G1540" t="s">
        <v>2626</v>
      </c>
      <c r="H1540" t="s">
        <v>2626</v>
      </c>
      <c r="I1540">
        <v>1</v>
      </c>
      <c r="J1540" t="s">
        <v>2628</v>
      </c>
    </row>
    <row r="1541" spans="1:10" x14ac:dyDescent="0.3">
      <c r="A1541" t="s">
        <v>2156</v>
      </c>
      <c r="B1541">
        <v>10795</v>
      </c>
      <c r="C1541">
        <v>21832</v>
      </c>
      <c r="D1541">
        <v>10947</v>
      </c>
      <c r="E1541">
        <v>36.380000000000003</v>
      </c>
      <c r="F1541">
        <v>4847.41</v>
      </c>
      <c r="G1541" t="s">
        <v>2626</v>
      </c>
      <c r="H1541" t="s">
        <v>2626</v>
      </c>
      <c r="I1541">
        <v>0</v>
      </c>
      <c r="J1541" t="s">
        <v>2628</v>
      </c>
    </row>
    <row r="1542" spans="1:10" x14ac:dyDescent="0.3">
      <c r="A1542" t="s">
        <v>2157</v>
      </c>
      <c r="B1542">
        <v>13394</v>
      </c>
      <c r="C1542">
        <v>50463</v>
      </c>
      <c r="D1542">
        <v>12872</v>
      </c>
      <c r="E1542">
        <v>3.03</v>
      </c>
      <c r="F1542">
        <v>211.12</v>
      </c>
      <c r="G1542" t="s">
        <v>2626</v>
      </c>
      <c r="H1542" t="s">
        <v>2626</v>
      </c>
      <c r="I1542">
        <v>1</v>
      </c>
      <c r="J1542" t="s">
        <v>2629</v>
      </c>
    </row>
    <row r="1543" spans="1:10" x14ac:dyDescent="0.3">
      <c r="A1543" t="s">
        <v>2158</v>
      </c>
      <c r="B1543">
        <v>21585</v>
      </c>
      <c r="C1543">
        <v>14535</v>
      </c>
      <c r="D1543">
        <v>20651</v>
      </c>
      <c r="E1543">
        <v>25.29</v>
      </c>
      <c r="F1543">
        <v>3941.3</v>
      </c>
      <c r="G1543" t="s">
        <v>2626</v>
      </c>
      <c r="H1543" t="s">
        <v>2626</v>
      </c>
      <c r="I1543">
        <v>1</v>
      </c>
      <c r="J1543" t="s">
        <v>2628</v>
      </c>
    </row>
    <row r="1544" spans="1:10" x14ac:dyDescent="0.3">
      <c r="A1544" t="s">
        <v>2159</v>
      </c>
      <c r="B1544">
        <v>46516</v>
      </c>
      <c r="C1544">
        <v>44675</v>
      </c>
      <c r="D1544">
        <v>44565</v>
      </c>
      <c r="E1544">
        <v>9.3699999999999992</v>
      </c>
      <c r="F1544">
        <v>3066.57</v>
      </c>
      <c r="G1544" t="s">
        <v>2626</v>
      </c>
      <c r="H1544" t="s">
        <v>2626</v>
      </c>
      <c r="I1544">
        <v>2</v>
      </c>
      <c r="J1544" t="s">
        <v>2628</v>
      </c>
    </row>
    <row r="1545" spans="1:10" x14ac:dyDescent="0.3">
      <c r="A1545" t="s">
        <v>2160</v>
      </c>
      <c r="B1545">
        <v>23091</v>
      </c>
      <c r="C1545">
        <v>26018</v>
      </c>
      <c r="D1545">
        <v>23402</v>
      </c>
      <c r="E1545">
        <v>18.43</v>
      </c>
      <c r="F1545">
        <v>136.47999999999999</v>
      </c>
      <c r="G1545" t="s">
        <v>2626</v>
      </c>
      <c r="H1545" t="s">
        <v>2627</v>
      </c>
      <c r="I1545">
        <v>0</v>
      </c>
      <c r="J1545" t="s">
        <v>2629</v>
      </c>
    </row>
    <row r="1546" spans="1:10" x14ac:dyDescent="0.3">
      <c r="A1546" t="s">
        <v>2161</v>
      </c>
      <c r="B1546">
        <v>31335</v>
      </c>
      <c r="C1546">
        <v>45362</v>
      </c>
      <c r="D1546">
        <v>30596</v>
      </c>
      <c r="E1546">
        <v>0.63</v>
      </c>
      <c r="F1546">
        <v>4736.66</v>
      </c>
      <c r="G1546" t="s">
        <v>2626</v>
      </c>
      <c r="H1546" t="s">
        <v>2626</v>
      </c>
      <c r="I1546">
        <v>1</v>
      </c>
      <c r="J1546" t="s">
        <v>2629</v>
      </c>
    </row>
    <row r="1547" spans="1:10" x14ac:dyDescent="0.3">
      <c r="A1547" t="s">
        <v>2162</v>
      </c>
      <c r="B1547">
        <v>40123</v>
      </c>
      <c r="C1547">
        <v>20218</v>
      </c>
      <c r="D1547">
        <v>38464</v>
      </c>
      <c r="E1547">
        <v>19.66</v>
      </c>
      <c r="F1547">
        <v>1514.82</v>
      </c>
      <c r="G1547" t="s">
        <v>2626</v>
      </c>
      <c r="H1547" t="s">
        <v>2626</v>
      </c>
      <c r="I1547">
        <v>2</v>
      </c>
      <c r="J1547" t="s">
        <v>2628</v>
      </c>
    </row>
    <row r="1548" spans="1:10" x14ac:dyDescent="0.3">
      <c r="A1548" t="s">
        <v>2163</v>
      </c>
      <c r="B1548">
        <v>31016</v>
      </c>
      <c r="C1548">
        <v>18994</v>
      </c>
      <c r="D1548">
        <v>28629</v>
      </c>
      <c r="E1548">
        <v>45.92</v>
      </c>
      <c r="F1548">
        <v>1409.23</v>
      </c>
      <c r="G1548" t="s">
        <v>2626</v>
      </c>
      <c r="H1548" t="s">
        <v>2626</v>
      </c>
      <c r="I1548">
        <v>0</v>
      </c>
      <c r="J1548" t="s">
        <v>2628</v>
      </c>
    </row>
    <row r="1549" spans="1:10" x14ac:dyDescent="0.3">
      <c r="A1549" t="s">
        <v>2164</v>
      </c>
      <c r="B1549">
        <v>23581</v>
      </c>
      <c r="C1549">
        <v>5483</v>
      </c>
      <c r="D1549">
        <v>22502</v>
      </c>
      <c r="E1549">
        <v>43.79</v>
      </c>
      <c r="F1549">
        <v>4733.76</v>
      </c>
      <c r="G1549" t="s">
        <v>2626</v>
      </c>
      <c r="H1549" t="s">
        <v>2626</v>
      </c>
      <c r="I1549">
        <v>2</v>
      </c>
      <c r="J1549" t="s">
        <v>2628</v>
      </c>
    </row>
    <row r="1550" spans="1:10" x14ac:dyDescent="0.3">
      <c r="A1550" t="s">
        <v>2165</v>
      </c>
      <c r="B1550">
        <v>46467</v>
      </c>
      <c r="C1550">
        <v>40384</v>
      </c>
      <c r="D1550">
        <v>45735</v>
      </c>
      <c r="E1550">
        <v>31.1</v>
      </c>
      <c r="F1550">
        <v>2925.87</v>
      </c>
      <c r="G1550" t="s">
        <v>2626</v>
      </c>
      <c r="H1550" t="s">
        <v>2626</v>
      </c>
      <c r="I1550">
        <v>1</v>
      </c>
      <c r="J1550" t="s">
        <v>2628</v>
      </c>
    </row>
    <row r="1551" spans="1:10" x14ac:dyDescent="0.3">
      <c r="A1551" t="s">
        <v>2166</v>
      </c>
      <c r="B1551">
        <v>33306</v>
      </c>
      <c r="C1551">
        <v>14711</v>
      </c>
      <c r="D1551">
        <v>33596</v>
      </c>
      <c r="E1551">
        <v>16.29</v>
      </c>
      <c r="F1551">
        <v>2348.6999999999998</v>
      </c>
      <c r="G1551" t="s">
        <v>2626</v>
      </c>
      <c r="H1551" t="s">
        <v>2626</v>
      </c>
      <c r="I1551">
        <v>0</v>
      </c>
      <c r="J1551" t="s">
        <v>2628</v>
      </c>
    </row>
    <row r="1552" spans="1:10" x14ac:dyDescent="0.3">
      <c r="A1552" t="s">
        <v>2167</v>
      </c>
      <c r="B1552">
        <v>42991</v>
      </c>
      <c r="C1552">
        <v>26058</v>
      </c>
      <c r="D1552">
        <v>42609</v>
      </c>
      <c r="E1552">
        <v>15.92</v>
      </c>
      <c r="F1552">
        <v>3485.07</v>
      </c>
      <c r="G1552" t="s">
        <v>2626</v>
      </c>
      <c r="H1552" t="s">
        <v>2626</v>
      </c>
      <c r="I1552">
        <v>0</v>
      </c>
      <c r="J1552" t="s">
        <v>2628</v>
      </c>
    </row>
    <row r="1553" spans="1:10" x14ac:dyDescent="0.3">
      <c r="A1553" t="s">
        <v>2168</v>
      </c>
      <c r="B1553">
        <v>36266</v>
      </c>
      <c r="C1553">
        <v>13218</v>
      </c>
      <c r="D1553">
        <v>35703</v>
      </c>
      <c r="E1553">
        <v>43.71</v>
      </c>
      <c r="F1553">
        <v>4709.8</v>
      </c>
      <c r="G1553" t="s">
        <v>2626</v>
      </c>
      <c r="H1553" t="s">
        <v>2626</v>
      </c>
      <c r="I1553">
        <v>0</v>
      </c>
      <c r="J1553" t="s">
        <v>2630</v>
      </c>
    </row>
    <row r="1554" spans="1:10" x14ac:dyDescent="0.3">
      <c r="A1554" t="s">
        <v>2169</v>
      </c>
      <c r="B1554">
        <v>18310</v>
      </c>
      <c r="C1554">
        <v>12462</v>
      </c>
      <c r="D1554">
        <v>16434</v>
      </c>
      <c r="E1554">
        <v>29.26</v>
      </c>
      <c r="F1554">
        <v>251.94</v>
      </c>
      <c r="G1554" t="s">
        <v>2626</v>
      </c>
      <c r="H1554" t="s">
        <v>2626</v>
      </c>
      <c r="I1554">
        <v>0</v>
      </c>
      <c r="J1554" t="s">
        <v>2630</v>
      </c>
    </row>
    <row r="1555" spans="1:10" x14ac:dyDescent="0.3">
      <c r="A1555" t="s">
        <v>2170</v>
      </c>
      <c r="B1555">
        <v>2748</v>
      </c>
      <c r="C1555">
        <v>4500</v>
      </c>
      <c r="D1555">
        <v>2808</v>
      </c>
      <c r="E1555">
        <v>28.78</v>
      </c>
      <c r="F1555">
        <v>1338.4</v>
      </c>
      <c r="G1555" t="s">
        <v>2626</v>
      </c>
      <c r="H1555" t="s">
        <v>2626</v>
      </c>
      <c r="I1555">
        <v>1</v>
      </c>
      <c r="J1555" t="s">
        <v>2630</v>
      </c>
    </row>
    <row r="1556" spans="1:10" x14ac:dyDescent="0.3">
      <c r="A1556" t="s">
        <v>2171</v>
      </c>
      <c r="B1556">
        <v>20547</v>
      </c>
      <c r="C1556">
        <v>30714</v>
      </c>
      <c r="D1556">
        <v>20535</v>
      </c>
      <c r="E1556">
        <v>8.2799999999999994</v>
      </c>
      <c r="F1556">
        <v>1478.81</v>
      </c>
      <c r="G1556" t="s">
        <v>2626</v>
      </c>
      <c r="H1556" t="s">
        <v>2626</v>
      </c>
      <c r="I1556">
        <v>2</v>
      </c>
      <c r="J1556" t="s">
        <v>2628</v>
      </c>
    </row>
    <row r="1557" spans="1:10" x14ac:dyDescent="0.3">
      <c r="A1557" t="s">
        <v>2172</v>
      </c>
      <c r="B1557">
        <v>15231</v>
      </c>
      <c r="C1557">
        <v>37960</v>
      </c>
      <c r="D1557">
        <v>13041</v>
      </c>
      <c r="E1557">
        <v>7.04</v>
      </c>
      <c r="F1557">
        <v>1669.86</v>
      </c>
      <c r="G1557" t="s">
        <v>2626</v>
      </c>
      <c r="H1557" t="s">
        <v>2626</v>
      </c>
      <c r="I1557">
        <v>2</v>
      </c>
      <c r="J1557" t="s">
        <v>2628</v>
      </c>
    </row>
    <row r="1558" spans="1:10" x14ac:dyDescent="0.3">
      <c r="A1558" t="s">
        <v>2173</v>
      </c>
      <c r="B1558">
        <v>43231</v>
      </c>
      <c r="C1558">
        <v>49616</v>
      </c>
      <c r="D1558">
        <v>41906</v>
      </c>
      <c r="E1558">
        <v>45.67</v>
      </c>
      <c r="F1558">
        <v>3973.51</v>
      </c>
      <c r="G1558" t="s">
        <v>2626</v>
      </c>
      <c r="H1558" t="s">
        <v>2626</v>
      </c>
      <c r="I1558">
        <v>2</v>
      </c>
      <c r="J1558" t="s">
        <v>2628</v>
      </c>
    </row>
    <row r="1559" spans="1:10" x14ac:dyDescent="0.3">
      <c r="A1559" t="s">
        <v>2174</v>
      </c>
      <c r="B1559">
        <v>13791</v>
      </c>
      <c r="C1559">
        <v>8226</v>
      </c>
      <c r="D1559">
        <v>12098</v>
      </c>
      <c r="E1559">
        <v>25.96</v>
      </c>
      <c r="F1559">
        <v>4027.66</v>
      </c>
      <c r="G1559" t="s">
        <v>2626</v>
      </c>
      <c r="H1559" t="s">
        <v>2626</v>
      </c>
      <c r="I1559">
        <v>1</v>
      </c>
      <c r="J1559" t="s">
        <v>2628</v>
      </c>
    </row>
    <row r="1560" spans="1:10" x14ac:dyDescent="0.3">
      <c r="A1560" t="s">
        <v>2175</v>
      </c>
      <c r="B1560">
        <v>4256</v>
      </c>
      <c r="C1560">
        <v>40524</v>
      </c>
      <c r="D1560">
        <v>4419</v>
      </c>
      <c r="E1560">
        <v>12.66</v>
      </c>
      <c r="F1560">
        <v>3022.33</v>
      </c>
      <c r="G1560" t="s">
        <v>2627</v>
      </c>
      <c r="H1560" t="s">
        <v>2626</v>
      </c>
      <c r="I1560">
        <v>2</v>
      </c>
      <c r="J1560" t="s">
        <v>2629</v>
      </c>
    </row>
    <row r="1561" spans="1:10" x14ac:dyDescent="0.3">
      <c r="A1561" t="s">
        <v>2176</v>
      </c>
      <c r="B1561">
        <v>40054</v>
      </c>
      <c r="C1561">
        <v>39664</v>
      </c>
      <c r="D1561">
        <v>39903</v>
      </c>
      <c r="E1561">
        <v>47.74</v>
      </c>
      <c r="F1561">
        <v>3758.56</v>
      </c>
      <c r="G1561" t="s">
        <v>2626</v>
      </c>
      <c r="H1561" t="s">
        <v>2626</v>
      </c>
      <c r="I1561">
        <v>0</v>
      </c>
      <c r="J1561" t="s">
        <v>2628</v>
      </c>
    </row>
    <row r="1562" spans="1:10" x14ac:dyDescent="0.3">
      <c r="A1562" t="s">
        <v>2177</v>
      </c>
      <c r="B1562">
        <v>9998</v>
      </c>
      <c r="C1562">
        <v>49475</v>
      </c>
      <c r="D1562">
        <v>8978</v>
      </c>
      <c r="E1562">
        <v>32.36</v>
      </c>
      <c r="F1562">
        <v>2346.8200000000002</v>
      </c>
      <c r="G1562" t="s">
        <v>2626</v>
      </c>
      <c r="H1562" t="s">
        <v>2626</v>
      </c>
      <c r="I1562">
        <v>1</v>
      </c>
      <c r="J1562" t="s">
        <v>2628</v>
      </c>
    </row>
    <row r="1563" spans="1:10" x14ac:dyDescent="0.3">
      <c r="A1563" t="s">
        <v>2178</v>
      </c>
      <c r="B1563">
        <v>7831</v>
      </c>
      <c r="C1563">
        <v>4115</v>
      </c>
      <c r="D1563">
        <v>7008</v>
      </c>
      <c r="E1563">
        <v>48.71</v>
      </c>
      <c r="F1563">
        <v>3222.58</v>
      </c>
      <c r="G1563" t="s">
        <v>2626</v>
      </c>
      <c r="H1563" t="s">
        <v>2626</v>
      </c>
      <c r="I1563">
        <v>1</v>
      </c>
      <c r="J1563" t="s">
        <v>2628</v>
      </c>
    </row>
    <row r="1564" spans="1:10" x14ac:dyDescent="0.3">
      <c r="A1564" t="s">
        <v>2179</v>
      </c>
      <c r="B1564">
        <v>13133</v>
      </c>
      <c r="C1564">
        <v>31372</v>
      </c>
      <c r="D1564">
        <v>12642</v>
      </c>
      <c r="E1564">
        <v>3.26</v>
      </c>
      <c r="F1564">
        <v>1622.79</v>
      </c>
      <c r="G1564" t="s">
        <v>2626</v>
      </c>
      <c r="H1564" t="s">
        <v>2626</v>
      </c>
      <c r="I1564">
        <v>1</v>
      </c>
      <c r="J1564" t="s">
        <v>2628</v>
      </c>
    </row>
    <row r="1565" spans="1:10" x14ac:dyDescent="0.3">
      <c r="A1565" t="s">
        <v>2180</v>
      </c>
      <c r="B1565">
        <v>34756</v>
      </c>
      <c r="C1565">
        <v>18328</v>
      </c>
      <c r="D1565">
        <v>33165</v>
      </c>
      <c r="E1565">
        <v>18.68</v>
      </c>
      <c r="F1565">
        <v>3535.36</v>
      </c>
      <c r="G1565" t="s">
        <v>2626</v>
      </c>
      <c r="H1565" t="s">
        <v>2626</v>
      </c>
      <c r="I1565">
        <v>2</v>
      </c>
      <c r="J1565" t="s">
        <v>2628</v>
      </c>
    </row>
    <row r="1566" spans="1:10" x14ac:dyDescent="0.3">
      <c r="A1566" t="s">
        <v>2181</v>
      </c>
      <c r="B1566">
        <v>49575</v>
      </c>
      <c r="C1566">
        <v>10152</v>
      </c>
      <c r="D1566">
        <v>47998</v>
      </c>
      <c r="E1566">
        <v>9.9700000000000006</v>
      </c>
      <c r="F1566">
        <v>2623.43</v>
      </c>
      <c r="G1566" t="s">
        <v>2626</v>
      </c>
      <c r="H1566" t="s">
        <v>2626</v>
      </c>
      <c r="I1566">
        <v>2</v>
      </c>
      <c r="J1566" t="s">
        <v>2628</v>
      </c>
    </row>
    <row r="1567" spans="1:10" x14ac:dyDescent="0.3">
      <c r="A1567" t="s">
        <v>2182</v>
      </c>
      <c r="B1567">
        <v>49907</v>
      </c>
      <c r="C1567">
        <v>8172</v>
      </c>
      <c r="D1567">
        <v>49612</v>
      </c>
      <c r="E1567">
        <v>8.7799999999999994</v>
      </c>
      <c r="F1567">
        <v>789.82</v>
      </c>
      <c r="G1567" t="s">
        <v>2626</v>
      </c>
      <c r="H1567" t="s">
        <v>2626</v>
      </c>
      <c r="I1567">
        <v>0</v>
      </c>
      <c r="J1567" t="s">
        <v>2628</v>
      </c>
    </row>
    <row r="1568" spans="1:10" x14ac:dyDescent="0.3">
      <c r="A1568" t="s">
        <v>2183</v>
      </c>
      <c r="B1568">
        <v>10705</v>
      </c>
      <c r="C1568">
        <v>20495</v>
      </c>
      <c r="D1568">
        <v>9184</v>
      </c>
      <c r="E1568">
        <v>21.4</v>
      </c>
      <c r="F1568">
        <v>1118.58</v>
      </c>
      <c r="G1568" t="s">
        <v>2626</v>
      </c>
      <c r="H1568" t="s">
        <v>2626</v>
      </c>
      <c r="I1568">
        <v>1</v>
      </c>
      <c r="J1568" t="s">
        <v>2628</v>
      </c>
    </row>
    <row r="1569" spans="1:10" x14ac:dyDescent="0.3">
      <c r="A1569" t="s">
        <v>2184</v>
      </c>
      <c r="B1569">
        <v>14443</v>
      </c>
      <c r="C1569">
        <v>8658</v>
      </c>
      <c r="D1569">
        <v>13314</v>
      </c>
      <c r="E1569">
        <v>17.690000000000001</v>
      </c>
      <c r="F1569">
        <v>2866.27</v>
      </c>
      <c r="G1569" t="s">
        <v>2626</v>
      </c>
      <c r="H1569" t="s">
        <v>2626</v>
      </c>
      <c r="I1569">
        <v>2</v>
      </c>
      <c r="J1569" t="s">
        <v>2628</v>
      </c>
    </row>
    <row r="1570" spans="1:10" x14ac:dyDescent="0.3">
      <c r="A1570" t="s">
        <v>2185</v>
      </c>
      <c r="B1570">
        <v>19520</v>
      </c>
      <c r="C1570">
        <v>33598</v>
      </c>
      <c r="D1570">
        <v>19564</v>
      </c>
      <c r="E1570">
        <v>0.66</v>
      </c>
      <c r="F1570">
        <v>1481.58</v>
      </c>
      <c r="G1570" t="s">
        <v>2626</v>
      </c>
      <c r="H1570" t="s">
        <v>2626</v>
      </c>
      <c r="I1570">
        <v>2</v>
      </c>
      <c r="J1570" t="s">
        <v>2628</v>
      </c>
    </row>
    <row r="1571" spans="1:10" x14ac:dyDescent="0.3">
      <c r="A1571" t="s">
        <v>2186</v>
      </c>
      <c r="B1571">
        <v>27849</v>
      </c>
      <c r="C1571">
        <v>13092</v>
      </c>
      <c r="D1571">
        <v>28152</v>
      </c>
      <c r="E1571">
        <v>49.56</v>
      </c>
      <c r="F1571">
        <v>813.43</v>
      </c>
      <c r="G1571" t="s">
        <v>2626</v>
      </c>
      <c r="H1571" t="s">
        <v>2626</v>
      </c>
      <c r="I1571">
        <v>1</v>
      </c>
      <c r="J1571" t="s">
        <v>2628</v>
      </c>
    </row>
    <row r="1572" spans="1:10" x14ac:dyDescent="0.3">
      <c r="A1572" t="s">
        <v>2187</v>
      </c>
      <c r="B1572">
        <v>32761</v>
      </c>
      <c r="C1572">
        <v>24794</v>
      </c>
      <c r="D1572">
        <v>32269</v>
      </c>
      <c r="E1572">
        <v>45.36</v>
      </c>
      <c r="F1572">
        <v>1634.21</v>
      </c>
      <c r="G1572" t="s">
        <v>2627</v>
      </c>
      <c r="H1572" t="s">
        <v>2626</v>
      </c>
      <c r="I1572">
        <v>1</v>
      </c>
      <c r="J1572" t="s">
        <v>2628</v>
      </c>
    </row>
    <row r="1573" spans="1:10" x14ac:dyDescent="0.3">
      <c r="A1573" t="s">
        <v>2188</v>
      </c>
      <c r="B1573">
        <v>5830</v>
      </c>
      <c r="C1573">
        <v>32200</v>
      </c>
      <c r="D1573">
        <v>3918</v>
      </c>
      <c r="E1573">
        <v>4.99</v>
      </c>
      <c r="F1573">
        <v>4027.15</v>
      </c>
      <c r="G1573" t="s">
        <v>2626</v>
      </c>
      <c r="H1573" t="s">
        <v>2626</v>
      </c>
      <c r="I1573">
        <v>0</v>
      </c>
      <c r="J1573" t="s">
        <v>2630</v>
      </c>
    </row>
    <row r="1574" spans="1:10" x14ac:dyDescent="0.3">
      <c r="A1574" t="s">
        <v>2189</v>
      </c>
      <c r="B1574">
        <v>12883</v>
      </c>
      <c r="C1574">
        <v>5457</v>
      </c>
      <c r="D1574">
        <v>12332</v>
      </c>
      <c r="E1574">
        <v>42.32</v>
      </c>
      <c r="F1574">
        <v>4834.32</v>
      </c>
      <c r="G1574" t="s">
        <v>2626</v>
      </c>
      <c r="H1574" t="s">
        <v>2626</v>
      </c>
      <c r="I1574">
        <v>2</v>
      </c>
      <c r="J1574" t="s">
        <v>2628</v>
      </c>
    </row>
    <row r="1575" spans="1:10" x14ac:dyDescent="0.3">
      <c r="A1575" t="s">
        <v>2190</v>
      </c>
      <c r="B1575">
        <v>35740</v>
      </c>
      <c r="C1575">
        <v>20746</v>
      </c>
      <c r="D1575">
        <v>33685</v>
      </c>
      <c r="E1575">
        <v>29.51</v>
      </c>
      <c r="F1575">
        <v>380.28</v>
      </c>
      <c r="G1575" t="s">
        <v>2626</v>
      </c>
      <c r="H1575" t="s">
        <v>2626</v>
      </c>
      <c r="I1575">
        <v>1</v>
      </c>
      <c r="J1575" t="s">
        <v>2628</v>
      </c>
    </row>
    <row r="1576" spans="1:10" x14ac:dyDescent="0.3">
      <c r="A1576" t="s">
        <v>2191</v>
      </c>
      <c r="B1576">
        <v>5331</v>
      </c>
      <c r="C1576">
        <v>41326</v>
      </c>
      <c r="D1576">
        <v>3205</v>
      </c>
      <c r="E1576">
        <v>24.16</v>
      </c>
      <c r="F1576">
        <v>2992.55</v>
      </c>
      <c r="G1576" t="s">
        <v>2626</v>
      </c>
      <c r="H1576" t="s">
        <v>2626</v>
      </c>
      <c r="I1576">
        <v>0</v>
      </c>
      <c r="J1576" t="s">
        <v>2630</v>
      </c>
    </row>
    <row r="1577" spans="1:10" x14ac:dyDescent="0.3">
      <c r="A1577" t="s">
        <v>2192</v>
      </c>
      <c r="B1577">
        <v>30805</v>
      </c>
      <c r="C1577">
        <v>46012</v>
      </c>
      <c r="D1577">
        <v>29750</v>
      </c>
      <c r="E1577">
        <v>9.0500000000000007</v>
      </c>
      <c r="F1577">
        <v>1121.23</v>
      </c>
      <c r="G1577" t="s">
        <v>2626</v>
      </c>
      <c r="H1577" t="s">
        <v>2626</v>
      </c>
      <c r="I1577">
        <v>2</v>
      </c>
      <c r="J1577" t="s">
        <v>2628</v>
      </c>
    </row>
    <row r="1578" spans="1:10" x14ac:dyDescent="0.3">
      <c r="A1578" t="s">
        <v>2193</v>
      </c>
      <c r="B1578">
        <v>8449</v>
      </c>
      <c r="C1578">
        <v>49843</v>
      </c>
      <c r="D1578">
        <v>7908</v>
      </c>
      <c r="E1578">
        <v>41.31</v>
      </c>
      <c r="F1578">
        <v>520.75</v>
      </c>
      <c r="G1578" t="s">
        <v>2626</v>
      </c>
      <c r="H1578" t="s">
        <v>2627</v>
      </c>
      <c r="I1578">
        <v>1</v>
      </c>
      <c r="J1578" t="s">
        <v>2630</v>
      </c>
    </row>
    <row r="1579" spans="1:10" x14ac:dyDescent="0.3">
      <c r="A1579" t="s">
        <v>2194</v>
      </c>
      <c r="B1579">
        <v>23725</v>
      </c>
      <c r="C1579">
        <v>4309</v>
      </c>
      <c r="D1579">
        <v>21408</v>
      </c>
      <c r="E1579">
        <v>42.01</v>
      </c>
      <c r="F1579">
        <v>2391.17</v>
      </c>
      <c r="G1579" t="s">
        <v>2626</v>
      </c>
      <c r="H1579" t="s">
        <v>2626</v>
      </c>
      <c r="I1579">
        <v>2</v>
      </c>
      <c r="J1579" t="s">
        <v>2628</v>
      </c>
    </row>
    <row r="1580" spans="1:10" x14ac:dyDescent="0.3">
      <c r="A1580" t="s">
        <v>2195</v>
      </c>
      <c r="B1580">
        <v>20883</v>
      </c>
      <c r="C1580">
        <v>42474</v>
      </c>
      <c r="D1580">
        <v>20697</v>
      </c>
      <c r="E1580">
        <v>45.35</v>
      </c>
      <c r="F1580">
        <v>2042.7</v>
      </c>
      <c r="G1580" t="s">
        <v>2626</v>
      </c>
      <c r="H1580" t="s">
        <v>2626</v>
      </c>
      <c r="I1580">
        <v>0</v>
      </c>
      <c r="J1580" t="s">
        <v>2628</v>
      </c>
    </row>
    <row r="1581" spans="1:10" x14ac:dyDescent="0.3">
      <c r="A1581" t="s">
        <v>2196</v>
      </c>
      <c r="B1581">
        <v>27632</v>
      </c>
      <c r="C1581">
        <v>15623</v>
      </c>
      <c r="D1581">
        <v>27519</v>
      </c>
      <c r="E1581">
        <v>34.61</v>
      </c>
      <c r="F1581">
        <v>4827.3</v>
      </c>
      <c r="G1581" t="s">
        <v>2626</v>
      </c>
      <c r="H1581" t="s">
        <v>2626</v>
      </c>
      <c r="I1581">
        <v>2</v>
      </c>
      <c r="J1581" t="s">
        <v>2628</v>
      </c>
    </row>
    <row r="1582" spans="1:10" x14ac:dyDescent="0.3">
      <c r="A1582" t="s">
        <v>2197</v>
      </c>
      <c r="B1582">
        <v>34304</v>
      </c>
      <c r="C1582">
        <v>37023</v>
      </c>
      <c r="D1582">
        <v>32924</v>
      </c>
      <c r="E1582">
        <v>39.299999999999997</v>
      </c>
      <c r="F1582">
        <v>2353.2800000000002</v>
      </c>
      <c r="G1582" t="s">
        <v>2626</v>
      </c>
      <c r="H1582" t="s">
        <v>2626</v>
      </c>
      <c r="I1582">
        <v>1</v>
      </c>
      <c r="J1582" t="s">
        <v>2628</v>
      </c>
    </row>
    <row r="1583" spans="1:10" x14ac:dyDescent="0.3">
      <c r="A1583" t="s">
        <v>2198</v>
      </c>
      <c r="B1583">
        <v>14466</v>
      </c>
      <c r="C1583">
        <v>13159</v>
      </c>
      <c r="D1583">
        <v>13906</v>
      </c>
      <c r="E1583">
        <v>25.94</v>
      </c>
      <c r="F1583">
        <v>409.01</v>
      </c>
      <c r="G1583" t="s">
        <v>2626</v>
      </c>
      <c r="H1583" t="s">
        <v>2626</v>
      </c>
      <c r="I1583">
        <v>1</v>
      </c>
      <c r="J1583" t="s">
        <v>2629</v>
      </c>
    </row>
    <row r="1584" spans="1:10" x14ac:dyDescent="0.3">
      <c r="A1584" t="s">
        <v>2199</v>
      </c>
      <c r="B1584">
        <v>10025</v>
      </c>
      <c r="C1584">
        <v>19994</v>
      </c>
      <c r="D1584">
        <v>10104</v>
      </c>
      <c r="E1584">
        <v>11.24</v>
      </c>
      <c r="F1584">
        <v>2452.71</v>
      </c>
      <c r="G1584" t="s">
        <v>2626</v>
      </c>
      <c r="H1584" t="s">
        <v>2626</v>
      </c>
      <c r="I1584">
        <v>1</v>
      </c>
      <c r="J1584" t="s">
        <v>2629</v>
      </c>
    </row>
    <row r="1585" spans="1:10" x14ac:dyDescent="0.3">
      <c r="A1585" t="s">
        <v>2200</v>
      </c>
      <c r="B1585">
        <v>47870</v>
      </c>
      <c r="C1585">
        <v>14005</v>
      </c>
      <c r="D1585">
        <v>46659</v>
      </c>
      <c r="E1585">
        <v>7.39</v>
      </c>
      <c r="F1585">
        <v>239.41</v>
      </c>
      <c r="G1585" t="s">
        <v>2626</v>
      </c>
      <c r="H1585" t="s">
        <v>2626</v>
      </c>
      <c r="I1585">
        <v>0</v>
      </c>
      <c r="J1585" t="s">
        <v>2629</v>
      </c>
    </row>
    <row r="1586" spans="1:10" x14ac:dyDescent="0.3">
      <c r="A1586" t="s">
        <v>2201</v>
      </c>
      <c r="B1586">
        <v>9147</v>
      </c>
      <c r="C1586">
        <v>33943</v>
      </c>
      <c r="D1586">
        <v>7645</v>
      </c>
      <c r="E1586">
        <v>44.82</v>
      </c>
      <c r="F1586">
        <v>3438.55</v>
      </c>
      <c r="G1586" t="s">
        <v>2626</v>
      </c>
      <c r="H1586" t="s">
        <v>2626</v>
      </c>
      <c r="I1586">
        <v>2</v>
      </c>
      <c r="J1586" t="s">
        <v>2628</v>
      </c>
    </row>
    <row r="1587" spans="1:10" x14ac:dyDescent="0.3">
      <c r="A1587" t="s">
        <v>2202</v>
      </c>
      <c r="B1587">
        <v>22032</v>
      </c>
      <c r="C1587">
        <v>24092</v>
      </c>
      <c r="D1587">
        <v>20768</v>
      </c>
      <c r="E1587">
        <v>4.79</v>
      </c>
      <c r="F1587">
        <v>1076.8800000000001</v>
      </c>
      <c r="G1587" t="s">
        <v>2626</v>
      </c>
      <c r="H1587" t="s">
        <v>2626</v>
      </c>
      <c r="I1587">
        <v>1</v>
      </c>
      <c r="J1587" t="s">
        <v>2629</v>
      </c>
    </row>
    <row r="1588" spans="1:10" x14ac:dyDescent="0.3">
      <c r="A1588" t="s">
        <v>2203</v>
      </c>
      <c r="B1588">
        <v>12073</v>
      </c>
      <c r="C1588">
        <v>44439</v>
      </c>
      <c r="D1588">
        <v>11833</v>
      </c>
      <c r="E1588">
        <v>28.67</v>
      </c>
      <c r="F1588">
        <v>1692.96</v>
      </c>
      <c r="G1588" t="s">
        <v>2626</v>
      </c>
      <c r="H1588" t="s">
        <v>2626</v>
      </c>
      <c r="I1588">
        <v>0</v>
      </c>
      <c r="J1588" t="s">
        <v>2628</v>
      </c>
    </row>
    <row r="1589" spans="1:10" x14ac:dyDescent="0.3">
      <c r="A1589" t="s">
        <v>2204</v>
      </c>
      <c r="B1589">
        <v>30096</v>
      </c>
      <c r="C1589">
        <v>44617</v>
      </c>
      <c r="D1589">
        <v>28164</v>
      </c>
      <c r="E1589">
        <v>35.090000000000003</v>
      </c>
      <c r="F1589">
        <v>4896.3599999999997</v>
      </c>
      <c r="G1589" t="s">
        <v>2626</v>
      </c>
      <c r="H1589" t="s">
        <v>2626</v>
      </c>
      <c r="I1589">
        <v>0</v>
      </c>
      <c r="J1589" t="s">
        <v>2628</v>
      </c>
    </row>
    <row r="1590" spans="1:10" x14ac:dyDescent="0.3">
      <c r="A1590" t="s">
        <v>2205</v>
      </c>
      <c r="B1590">
        <v>38439</v>
      </c>
      <c r="C1590">
        <v>45276</v>
      </c>
      <c r="D1590">
        <v>38006</v>
      </c>
      <c r="E1590">
        <v>34.83</v>
      </c>
      <c r="F1590">
        <v>311.67</v>
      </c>
      <c r="G1590" t="s">
        <v>2626</v>
      </c>
      <c r="H1590" t="s">
        <v>2626</v>
      </c>
      <c r="I1590">
        <v>1</v>
      </c>
      <c r="J1590" t="s">
        <v>2629</v>
      </c>
    </row>
    <row r="1591" spans="1:10" x14ac:dyDescent="0.3">
      <c r="A1591" t="s">
        <v>2206</v>
      </c>
      <c r="B1591">
        <v>13407</v>
      </c>
      <c r="C1591">
        <v>43910</v>
      </c>
      <c r="D1591">
        <v>11789</v>
      </c>
      <c r="E1591">
        <v>8.8699999999999992</v>
      </c>
      <c r="F1591">
        <v>2093.62</v>
      </c>
      <c r="G1591" t="s">
        <v>2626</v>
      </c>
      <c r="H1591" t="s">
        <v>2626</v>
      </c>
      <c r="I1591">
        <v>0</v>
      </c>
      <c r="J1591" t="s">
        <v>2628</v>
      </c>
    </row>
    <row r="1592" spans="1:10" x14ac:dyDescent="0.3">
      <c r="A1592" t="s">
        <v>2207</v>
      </c>
      <c r="B1592">
        <v>19296</v>
      </c>
      <c r="C1592">
        <v>10072</v>
      </c>
      <c r="D1592">
        <v>17968</v>
      </c>
      <c r="E1592">
        <v>33.74</v>
      </c>
      <c r="F1592">
        <v>3951.07</v>
      </c>
      <c r="G1592" t="s">
        <v>2626</v>
      </c>
      <c r="H1592" t="s">
        <v>2626</v>
      </c>
      <c r="I1592">
        <v>1</v>
      </c>
      <c r="J1592" t="s">
        <v>2628</v>
      </c>
    </row>
    <row r="1593" spans="1:10" x14ac:dyDescent="0.3">
      <c r="A1593" t="s">
        <v>2208</v>
      </c>
      <c r="B1593">
        <v>43585</v>
      </c>
      <c r="C1593">
        <v>44099</v>
      </c>
      <c r="D1593">
        <v>41555</v>
      </c>
      <c r="E1593">
        <v>41.49</v>
      </c>
      <c r="F1593">
        <v>2247.88</v>
      </c>
      <c r="G1593" t="s">
        <v>2626</v>
      </c>
      <c r="H1593" t="s">
        <v>2626</v>
      </c>
      <c r="I1593">
        <v>0</v>
      </c>
      <c r="J1593" t="s">
        <v>2628</v>
      </c>
    </row>
    <row r="1594" spans="1:10" x14ac:dyDescent="0.3">
      <c r="A1594" t="s">
        <v>2209</v>
      </c>
      <c r="B1594">
        <v>46445</v>
      </c>
      <c r="C1594">
        <v>29104</v>
      </c>
      <c r="D1594">
        <v>44535</v>
      </c>
      <c r="E1594">
        <v>17</v>
      </c>
      <c r="F1594">
        <v>913.54</v>
      </c>
      <c r="G1594" t="s">
        <v>2626</v>
      </c>
      <c r="H1594" t="s">
        <v>2626</v>
      </c>
      <c r="I1594">
        <v>1</v>
      </c>
      <c r="J1594" t="s">
        <v>2628</v>
      </c>
    </row>
    <row r="1595" spans="1:10" x14ac:dyDescent="0.3">
      <c r="A1595" t="s">
        <v>2210</v>
      </c>
      <c r="B1595">
        <v>40108</v>
      </c>
      <c r="C1595">
        <v>41621</v>
      </c>
      <c r="D1595">
        <v>38429</v>
      </c>
      <c r="E1595">
        <v>23.02</v>
      </c>
      <c r="F1595">
        <v>2273.65</v>
      </c>
      <c r="G1595" t="s">
        <v>2626</v>
      </c>
      <c r="H1595" t="s">
        <v>2626</v>
      </c>
      <c r="I1595">
        <v>2</v>
      </c>
      <c r="J1595" t="s">
        <v>2628</v>
      </c>
    </row>
    <row r="1596" spans="1:10" x14ac:dyDescent="0.3">
      <c r="A1596" t="s">
        <v>2211</v>
      </c>
      <c r="B1596">
        <v>22383</v>
      </c>
      <c r="C1596">
        <v>22872</v>
      </c>
      <c r="D1596">
        <v>20608</v>
      </c>
      <c r="E1596">
        <v>10.89</v>
      </c>
      <c r="F1596">
        <v>1778.26</v>
      </c>
      <c r="G1596" t="s">
        <v>2626</v>
      </c>
      <c r="H1596" t="s">
        <v>2626</v>
      </c>
      <c r="I1596">
        <v>1</v>
      </c>
      <c r="J1596" t="s">
        <v>2629</v>
      </c>
    </row>
    <row r="1597" spans="1:10" x14ac:dyDescent="0.3">
      <c r="A1597" t="s">
        <v>2212</v>
      </c>
      <c r="B1597">
        <v>20267</v>
      </c>
      <c r="C1597">
        <v>15835</v>
      </c>
      <c r="D1597">
        <v>18527</v>
      </c>
      <c r="E1597">
        <v>14.13</v>
      </c>
      <c r="F1597">
        <v>1983.54</v>
      </c>
      <c r="G1597" t="s">
        <v>2626</v>
      </c>
      <c r="H1597" t="s">
        <v>2626</v>
      </c>
      <c r="I1597">
        <v>2</v>
      </c>
      <c r="J1597" t="s">
        <v>2629</v>
      </c>
    </row>
    <row r="1598" spans="1:10" x14ac:dyDescent="0.3">
      <c r="A1598" t="s">
        <v>2213</v>
      </c>
      <c r="B1598">
        <v>26193</v>
      </c>
      <c r="C1598">
        <v>48946</v>
      </c>
      <c r="D1598">
        <v>25626</v>
      </c>
      <c r="E1598">
        <v>25.04</v>
      </c>
      <c r="F1598">
        <v>2179.31</v>
      </c>
      <c r="G1598" t="s">
        <v>2626</v>
      </c>
      <c r="H1598" t="s">
        <v>2626</v>
      </c>
      <c r="I1598">
        <v>1</v>
      </c>
      <c r="J1598" t="s">
        <v>2628</v>
      </c>
    </row>
    <row r="1599" spans="1:10" x14ac:dyDescent="0.3">
      <c r="A1599" t="s">
        <v>2214</v>
      </c>
      <c r="B1599">
        <v>41220</v>
      </c>
      <c r="C1599">
        <v>43677</v>
      </c>
      <c r="D1599">
        <v>39915</v>
      </c>
      <c r="E1599">
        <v>40.700000000000003</v>
      </c>
      <c r="F1599">
        <v>2716.71</v>
      </c>
      <c r="G1599" t="s">
        <v>2626</v>
      </c>
      <c r="H1599" t="s">
        <v>2626</v>
      </c>
      <c r="I1599">
        <v>0</v>
      </c>
      <c r="J1599" t="s">
        <v>2630</v>
      </c>
    </row>
    <row r="1600" spans="1:10" x14ac:dyDescent="0.3">
      <c r="A1600" t="s">
        <v>2215</v>
      </c>
      <c r="B1600">
        <v>47823</v>
      </c>
      <c r="C1600">
        <v>21949</v>
      </c>
      <c r="D1600">
        <v>47764</v>
      </c>
      <c r="E1600">
        <v>25.26</v>
      </c>
      <c r="F1600">
        <v>4645.42</v>
      </c>
      <c r="G1600" t="s">
        <v>2626</v>
      </c>
      <c r="H1600" t="s">
        <v>2626</v>
      </c>
      <c r="I1600">
        <v>2</v>
      </c>
      <c r="J1600" t="s">
        <v>2628</v>
      </c>
    </row>
    <row r="1601" spans="1:10" x14ac:dyDescent="0.3">
      <c r="A1601" t="s">
        <v>2216</v>
      </c>
      <c r="B1601">
        <v>18056</v>
      </c>
      <c r="C1601">
        <v>28180</v>
      </c>
      <c r="D1601">
        <v>16379</v>
      </c>
      <c r="E1601">
        <v>9.52</v>
      </c>
      <c r="F1601">
        <v>730.87</v>
      </c>
      <c r="G1601" t="s">
        <v>2626</v>
      </c>
      <c r="H1601" t="s">
        <v>2626</v>
      </c>
      <c r="I1601">
        <v>1</v>
      </c>
      <c r="J1601" t="s">
        <v>2628</v>
      </c>
    </row>
    <row r="1602" spans="1:10" x14ac:dyDescent="0.3">
      <c r="A1602" t="s">
        <v>2217</v>
      </c>
      <c r="B1602">
        <v>46936</v>
      </c>
      <c r="C1602">
        <v>31064</v>
      </c>
      <c r="D1602">
        <v>47075</v>
      </c>
      <c r="E1602">
        <v>45.17</v>
      </c>
      <c r="F1602">
        <v>1750.66</v>
      </c>
      <c r="G1602" t="s">
        <v>2626</v>
      </c>
      <c r="H1602" t="s">
        <v>2626</v>
      </c>
      <c r="I1602">
        <v>2</v>
      </c>
      <c r="J1602" t="s">
        <v>2628</v>
      </c>
    </row>
    <row r="1603" spans="1:10" x14ac:dyDescent="0.3">
      <c r="A1603" t="s">
        <v>2218</v>
      </c>
      <c r="B1603">
        <v>16125</v>
      </c>
      <c r="C1603">
        <v>8411</v>
      </c>
      <c r="D1603">
        <v>14037</v>
      </c>
      <c r="E1603">
        <v>8.0299999999999994</v>
      </c>
      <c r="F1603">
        <v>1788.82</v>
      </c>
      <c r="G1603" t="s">
        <v>2626</v>
      </c>
      <c r="H1603" t="s">
        <v>2626</v>
      </c>
      <c r="I1603">
        <v>2</v>
      </c>
      <c r="J1603" t="s">
        <v>2628</v>
      </c>
    </row>
    <row r="1604" spans="1:10" x14ac:dyDescent="0.3">
      <c r="A1604" t="s">
        <v>2219</v>
      </c>
      <c r="B1604">
        <v>38880</v>
      </c>
      <c r="C1604">
        <v>15263</v>
      </c>
      <c r="D1604">
        <v>36858</v>
      </c>
      <c r="E1604">
        <v>22.92</v>
      </c>
      <c r="F1604">
        <v>3711.89</v>
      </c>
      <c r="G1604" t="s">
        <v>2627</v>
      </c>
      <c r="H1604" t="s">
        <v>2626</v>
      </c>
      <c r="I1604">
        <v>1</v>
      </c>
      <c r="J1604" t="s">
        <v>2629</v>
      </c>
    </row>
    <row r="1605" spans="1:10" x14ac:dyDescent="0.3">
      <c r="A1605" t="s">
        <v>2220</v>
      </c>
      <c r="B1605">
        <v>30882</v>
      </c>
      <c r="C1605">
        <v>32024</v>
      </c>
      <c r="D1605">
        <v>30378</v>
      </c>
      <c r="E1605">
        <v>21.98</v>
      </c>
      <c r="F1605">
        <v>2340.86</v>
      </c>
      <c r="G1605" t="s">
        <v>2626</v>
      </c>
      <c r="H1605" t="s">
        <v>2626</v>
      </c>
      <c r="I1605">
        <v>2</v>
      </c>
      <c r="J1605" t="s">
        <v>2629</v>
      </c>
    </row>
    <row r="1606" spans="1:10" x14ac:dyDescent="0.3">
      <c r="A1606" t="s">
        <v>2221</v>
      </c>
      <c r="B1606">
        <v>44629</v>
      </c>
      <c r="C1606">
        <v>11390</v>
      </c>
      <c r="D1606">
        <v>43022</v>
      </c>
      <c r="E1606">
        <v>5.4</v>
      </c>
      <c r="F1606">
        <v>3436.33</v>
      </c>
      <c r="G1606" t="s">
        <v>2626</v>
      </c>
      <c r="H1606" t="s">
        <v>2626</v>
      </c>
      <c r="I1606">
        <v>0</v>
      </c>
      <c r="J1606" t="s">
        <v>2628</v>
      </c>
    </row>
    <row r="1607" spans="1:10" x14ac:dyDescent="0.3">
      <c r="A1607" t="s">
        <v>2222</v>
      </c>
      <c r="B1607">
        <v>14867</v>
      </c>
      <c r="C1607">
        <v>9883</v>
      </c>
      <c r="D1607">
        <v>13932</v>
      </c>
      <c r="E1607">
        <v>14.23</v>
      </c>
      <c r="F1607">
        <v>3353.62</v>
      </c>
      <c r="G1607" t="s">
        <v>2626</v>
      </c>
      <c r="H1607" t="s">
        <v>2626</v>
      </c>
      <c r="I1607">
        <v>0</v>
      </c>
      <c r="J1607" t="s">
        <v>2630</v>
      </c>
    </row>
    <row r="1608" spans="1:10" x14ac:dyDescent="0.3">
      <c r="A1608" t="s">
        <v>2223</v>
      </c>
      <c r="B1608">
        <v>45628</v>
      </c>
      <c r="C1608">
        <v>11359</v>
      </c>
      <c r="D1608">
        <v>43406</v>
      </c>
      <c r="E1608">
        <v>40.06</v>
      </c>
      <c r="F1608">
        <v>903.7</v>
      </c>
      <c r="G1608" t="s">
        <v>2626</v>
      </c>
      <c r="H1608" t="s">
        <v>2626</v>
      </c>
      <c r="I1608">
        <v>0</v>
      </c>
      <c r="J1608" t="s">
        <v>2628</v>
      </c>
    </row>
    <row r="1609" spans="1:10" x14ac:dyDescent="0.3">
      <c r="A1609" t="s">
        <v>2224</v>
      </c>
      <c r="B1609">
        <v>50058</v>
      </c>
      <c r="C1609">
        <v>6645</v>
      </c>
      <c r="D1609">
        <v>49357</v>
      </c>
      <c r="E1609">
        <v>28.65</v>
      </c>
      <c r="F1609">
        <v>3890.3</v>
      </c>
      <c r="G1609" t="s">
        <v>2627</v>
      </c>
      <c r="H1609" t="s">
        <v>2626</v>
      </c>
      <c r="I1609">
        <v>0</v>
      </c>
      <c r="J1609" t="s">
        <v>2628</v>
      </c>
    </row>
    <row r="1610" spans="1:10" x14ac:dyDescent="0.3">
      <c r="A1610" t="s">
        <v>2225</v>
      </c>
      <c r="B1610">
        <v>34322</v>
      </c>
      <c r="C1610">
        <v>30976</v>
      </c>
      <c r="D1610">
        <v>33199</v>
      </c>
      <c r="E1610">
        <v>36.19</v>
      </c>
      <c r="F1610">
        <v>1984.32</v>
      </c>
      <c r="G1610" t="s">
        <v>2627</v>
      </c>
      <c r="H1610" t="s">
        <v>2626</v>
      </c>
      <c r="I1610">
        <v>0</v>
      </c>
      <c r="J1610" t="s">
        <v>2628</v>
      </c>
    </row>
    <row r="1611" spans="1:10" x14ac:dyDescent="0.3">
      <c r="A1611" t="s">
        <v>2226</v>
      </c>
      <c r="B1611">
        <v>21117</v>
      </c>
      <c r="C1611">
        <v>34595</v>
      </c>
      <c r="D1611">
        <v>19702</v>
      </c>
      <c r="E1611">
        <v>38.71</v>
      </c>
      <c r="F1611">
        <v>2050.73</v>
      </c>
      <c r="G1611" t="s">
        <v>2626</v>
      </c>
      <c r="H1611" t="s">
        <v>2626</v>
      </c>
      <c r="I1611">
        <v>0</v>
      </c>
      <c r="J1611" t="s">
        <v>2628</v>
      </c>
    </row>
    <row r="1612" spans="1:10" x14ac:dyDescent="0.3">
      <c r="A1612" t="s">
        <v>2227</v>
      </c>
      <c r="B1612">
        <v>34984</v>
      </c>
      <c r="C1612">
        <v>42729</v>
      </c>
      <c r="D1612">
        <v>33389</v>
      </c>
      <c r="E1612">
        <v>42.05</v>
      </c>
      <c r="F1612">
        <v>3006.31</v>
      </c>
      <c r="G1612" t="s">
        <v>2626</v>
      </c>
      <c r="H1612" t="s">
        <v>2626</v>
      </c>
      <c r="I1612">
        <v>2</v>
      </c>
      <c r="J1612" t="s">
        <v>2628</v>
      </c>
    </row>
    <row r="1613" spans="1:10" x14ac:dyDescent="0.3">
      <c r="A1613" t="s">
        <v>2228</v>
      </c>
      <c r="B1613">
        <v>15339</v>
      </c>
      <c r="C1613">
        <v>8533</v>
      </c>
      <c r="D1613">
        <v>14373</v>
      </c>
      <c r="E1613">
        <v>35.03</v>
      </c>
      <c r="F1613">
        <v>1619.01</v>
      </c>
      <c r="G1613" t="s">
        <v>2626</v>
      </c>
      <c r="H1613" t="s">
        <v>2626</v>
      </c>
      <c r="I1613">
        <v>1</v>
      </c>
      <c r="J1613" t="s">
        <v>2629</v>
      </c>
    </row>
    <row r="1614" spans="1:10" x14ac:dyDescent="0.3">
      <c r="A1614" t="s">
        <v>2229</v>
      </c>
      <c r="B1614">
        <v>46253</v>
      </c>
      <c r="C1614">
        <v>50247</v>
      </c>
      <c r="D1614">
        <v>45300</v>
      </c>
      <c r="E1614">
        <v>40.549999999999997</v>
      </c>
      <c r="F1614">
        <v>1092.1099999999999</v>
      </c>
      <c r="G1614" t="s">
        <v>2627</v>
      </c>
      <c r="H1614" t="s">
        <v>2626</v>
      </c>
      <c r="I1614">
        <v>2</v>
      </c>
      <c r="J1614" t="s">
        <v>2628</v>
      </c>
    </row>
    <row r="1615" spans="1:10" x14ac:dyDescent="0.3">
      <c r="A1615" t="s">
        <v>2230</v>
      </c>
      <c r="B1615">
        <v>24357</v>
      </c>
      <c r="C1615">
        <v>38398</v>
      </c>
      <c r="D1615">
        <v>23786</v>
      </c>
      <c r="E1615">
        <v>7.97</v>
      </c>
      <c r="F1615">
        <v>991.88</v>
      </c>
      <c r="G1615" t="s">
        <v>2627</v>
      </c>
      <c r="H1615" t="s">
        <v>2626</v>
      </c>
      <c r="I1615">
        <v>1</v>
      </c>
      <c r="J1615" t="s">
        <v>2628</v>
      </c>
    </row>
    <row r="1616" spans="1:10" x14ac:dyDescent="0.3">
      <c r="A1616" t="s">
        <v>2231</v>
      </c>
      <c r="B1616">
        <v>12187</v>
      </c>
      <c r="C1616">
        <v>33819</v>
      </c>
      <c r="D1616">
        <v>10544</v>
      </c>
      <c r="E1616">
        <v>30.33</v>
      </c>
      <c r="F1616">
        <v>1504.86</v>
      </c>
      <c r="G1616" t="s">
        <v>2626</v>
      </c>
      <c r="H1616" t="s">
        <v>2626</v>
      </c>
      <c r="I1616">
        <v>1</v>
      </c>
      <c r="J1616" t="s">
        <v>2628</v>
      </c>
    </row>
    <row r="1617" spans="1:10" x14ac:dyDescent="0.3">
      <c r="A1617" t="s">
        <v>2232</v>
      </c>
      <c r="B1617">
        <v>44640</v>
      </c>
      <c r="C1617">
        <v>5753</v>
      </c>
      <c r="D1617">
        <v>44589</v>
      </c>
      <c r="E1617">
        <v>49.68</v>
      </c>
      <c r="F1617">
        <v>3019.27</v>
      </c>
      <c r="G1617" t="s">
        <v>2626</v>
      </c>
      <c r="H1617" t="s">
        <v>2626</v>
      </c>
      <c r="I1617">
        <v>0</v>
      </c>
      <c r="J1617" t="s">
        <v>2628</v>
      </c>
    </row>
    <row r="1618" spans="1:10" x14ac:dyDescent="0.3">
      <c r="A1618" t="s">
        <v>2233</v>
      </c>
      <c r="B1618">
        <v>6876</v>
      </c>
      <c r="C1618">
        <v>8555</v>
      </c>
      <c r="D1618">
        <v>5155</v>
      </c>
      <c r="E1618">
        <v>10.42</v>
      </c>
      <c r="F1618">
        <v>3814.91</v>
      </c>
      <c r="G1618" t="s">
        <v>2626</v>
      </c>
      <c r="H1618" t="s">
        <v>2626</v>
      </c>
      <c r="I1618">
        <v>2</v>
      </c>
      <c r="J1618" t="s">
        <v>2628</v>
      </c>
    </row>
    <row r="1619" spans="1:10" x14ac:dyDescent="0.3">
      <c r="A1619" t="s">
        <v>2234</v>
      </c>
      <c r="B1619">
        <v>30078</v>
      </c>
      <c r="C1619">
        <v>47147</v>
      </c>
      <c r="D1619">
        <v>28836</v>
      </c>
      <c r="E1619">
        <v>41.6</v>
      </c>
      <c r="F1619">
        <v>1025.83</v>
      </c>
      <c r="G1619" t="s">
        <v>2626</v>
      </c>
      <c r="H1619" t="s">
        <v>2626</v>
      </c>
      <c r="I1619">
        <v>1</v>
      </c>
      <c r="J1619" t="s">
        <v>2628</v>
      </c>
    </row>
    <row r="1620" spans="1:10" x14ac:dyDescent="0.3">
      <c r="A1620" t="s">
        <v>2235</v>
      </c>
      <c r="B1620">
        <v>6628</v>
      </c>
      <c r="C1620">
        <v>50400</v>
      </c>
      <c r="D1620">
        <v>5460</v>
      </c>
      <c r="E1620">
        <v>6.17</v>
      </c>
      <c r="F1620">
        <v>1065.72</v>
      </c>
      <c r="G1620" t="s">
        <v>2626</v>
      </c>
      <c r="H1620" t="s">
        <v>2626</v>
      </c>
      <c r="I1620">
        <v>1</v>
      </c>
      <c r="J1620" t="s">
        <v>2630</v>
      </c>
    </row>
    <row r="1621" spans="1:10" x14ac:dyDescent="0.3">
      <c r="A1621" t="s">
        <v>2236</v>
      </c>
      <c r="B1621">
        <v>49981</v>
      </c>
      <c r="C1621">
        <v>4730</v>
      </c>
      <c r="D1621">
        <v>48193</v>
      </c>
      <c r="E1621">
        <v>3.42</v>
      </c>
      <c r="F1621">
        <v>4524.6099999999997</v>
      </c>
      <c r="G1621" t="s">
        <v>2626</v>
      </c>
      <c r="H1621" t="s">
        <v>2626</v>
      </c>
      <c r="I1621">
        <v>1</v>
      </c>
      <c r="J1621" t="s">
        <v>2629</v>
      </c>
    </row>
    <row r="1622" spans="1:10" x14ac:dyDescent="0.3">
      <c r="A1622" t="s">
        <v>2237</v>
      </c>
      <c r="B1622">
        <v>22046</v>
      </c>
      <c r="C1622">
        <v>42497</v>
      </c>
      <c r="D1622">
        <v>21910</v>
      </c>
      <c r="E1622">
        <v>27.67</v>
      </c>
      <c r="F1622">
        <v>1697.25</v>
      </c>
      <c r="G1622" t="s">
        <v>2626</v>
      </c>
      <c r="H1622" t="s">
        <v>2626</v>
      </c>
      <c r="I1622">
        <v>0</v>
      </c>
      <c r="J1622" t="s">
        <v>2629</v>
      </c>
    </row>
    <row r="1623" spans="1:10" x14ac:dyDescent="0.3">
      <c r="A1623" t="s">
        <v>2238</v>
      </c>
      <c r="B1623">
        <v>41628</v>
      </c>
      <c r="C1623">
        <v>10031</v>
      </c>
      <c r="D1623">
        <v>40338</v>
      </c>
      <c r="E1623">
        <v>40.17</v>
      </c>
      <c r="F1623">
        <v>4869.01</v>
      </c>
      <c r="G1623" t="s">
        <v>2626</v>
      </c>
      <c r="H1623" t="s">
        <v>2626</v>
      </c>
      <c r="I1623">
        <v>0</v>
      </c>
      <c r="J1623" t="s">
        <v>2628</v>
      </c>
    </row>
    <row r="1624" spans="1:10" x14ac:dyDescent="0.3">
      <c r="A1624" t="s">
        <v>2239</v>
      </c>
      <c r="B1624">
        <v>43770</v>
      </c>
      <c r="C1624">
        <v>25208</v>
      </c>
      <c r="D1624">
        <v>41918</v>
      </c>
      <c r="E1624">
        <v>22.94</v>
      </c>
      <c r="F1624">
        <v>3657.49</v>
      </c>
      <c r="G1624" t="s">
        <v>2626</v>
      </c>
      <c r="H1624" t="s">
        <v>2626</v>
      </c>
      <c r="I1624">
        <v>0</v>
      </c>
      <c r="J1624" t="s">
        <v>2629</v>
      </c>
    </row>
    <row r="1625" spans="1:10" x14ac:dyDescent="0.3">
      <c r="A1625" t="s">
        <v>2240</v>
      </c>
      <c r="B1625">
        <v>40427</v>
      </c>
      <c r="C1625">
        <v>11244</v>
      </c>
      <c r="D1625">
        <v>40482</v>
      </c>
      <c r="E1625">
        <v>10.1</v>
      </c>
      <c r="F1625">
        <v>1883.13</v>
      </c>
      <c r="G1625" t="s">
        <v>2626</v>
      </c>
      <c r="H1625" t="s">
        <v>2626</v>
      </c>
      <c r="I1625">
        <v>1</v>
      </c>
      <c r="J1625" t="s">
        <v>2628</v>
      </c>
    </row>
    <row r="1626" spans="1:10" x14ac:dyDescent="0.3">
      <c r="A1626" t="s">
        <v>2241</v>
      </c>
      <c r="B1626">
        <v>22785</v>
      </c>
      <c r="C1626">
        <v>19974</v>
      </c>
      <c r="D1626">
        <v>21738</v>
      </c>
      <c r="E1626">
        <v>38.76</v>
      </c>
      <c r="F1626">
        <v>4888.97</v>
      </c>
      <c r="G1626" t="s">
        <v>2626</v>
      </c>
      <c r="H1626" t="s">
        <v>2626</v>
      </c>
      <c r="I1626">
        <v>0</v>
      </c>
      <c r="J1626" t="s">
        <v>2629</v>
      </c>
    </row>
    <row r="1627" spans="1:10" x14ac:dyDescent="0.3">
      <c r="A1627" t="s">
        <v>2242</v>
      </c>
      <c r="B1627">
        <v>38493</v>
      </c>
      <c r="C1627">
        <v>50035</v>
      </c>
      <c r="D1627">
        <v>37863</v>
      </c>
      <c r="E1627">
        <v>30.8</v>
      </c>
      <c r="F1627">
        <v>3693.63</v>
      </c>
      <c r="G1627" t="s">
        <v>2626</v>
      </c>
      <c r="H1627" t="s">
        <v>2626</v>
      </c>
      <c r="I1627">
        <v>0</v>
      </c>
      <c r="J1627" t="s">
        <v>2628</v>
      </c>
    </row>
    <row r="1628" spans="1:10" x14ac:dyDescent="0.3">
      <c r="A1628" t="s">
        <v>2243</v>
      </c>
      <c r="B1628">
        <v>5821</v>
      </c>
      <c r="C1628">
        <v>39401</v>
      </c>
      <c r="D1628">
        <v>5170</v>
      </c>
      <c r="E1628">
        <v>14.88</v>
      </c>
      <c r="F1628">
        <v>4033.03</v>
      </c>
      <c r="G1628" t="s">
        <v>2626</v>
      </c>
      <c r="H1628" t="s">
        <v>2626</v>
      </c>
      <c r="I1628">
        <v>1</v>
      </c>
      <c r="J1628" t="s">
        <v>2628</v>
      </c>
    </row>
    <row r="1629" spans="1:10" x14ac:dyDescent="0.3">
      <c r="A1629" t="s">
        <v>2244</v>
      </c>
      <c r="B1629">
        <v>12458</v>
      </c>
      <c r="C1629">
        <v>5352</v>
      </c>
      <c r="D1629">
        <v>12266</v>
      </c>
      <c r="E1629">
        <v>35.33</v>
      </c>
      <c r="F1629">
        <v>1482.22</v>
      </c>
      <c r="G1629" t="s">
        <v>2626</v>
      </c>
      <c r="H1629" t="s">
        <v>2626</v>
      </c>
      <c r="I1629">
        <v>0</v>
      </c>
      <c r="J1629" t="s">
        <v>2628</v>
      </c>
    </row>
    <row r="1630" spans="1:10" x14ac:dyDescent="0.3">
      <c r="A1630" t="s">
        <v>2245</v>
      </c>
      <c r="B1630">
        <v>12845</v>
      </c>
      <c r="C1630">
        <v>14810</v>
      </c>
      <c r="D1630">
        <v>12747</v>
      </c>
      <c r="E1630">
        <v>35.729999999999997</v>
      </c>
      <c r="F1630">
        <v>4632.67</v>
      </c>
      <c r="G1630" t="s">
        <v>2627</v>
      </c>
      <c r="H1630" t="s">
        <v>2626</v>
      </c>
      <c r="I1630">
        <v>0</v>
      </c>
      <c r="J1630" t="s">
        <v>2628</v>
      </c>
    </row>
    <row r="1631" spans="1:10" x14ac:dyDescent="0.3">
      <c r="A1631" t="s">
        <v>2246</v>
      </c>
      <c r="B1631">
        <v>6300</v>
      </c>
      <c r="C1631">
        <v>39587</v>
      </c>
      <c r="D1631">
        <v>4628</v>
      </c>
      <c r="E1631">
        <v>17.72</v>
      </c>
      <c r="F1631">
        <v>564.98</v>
      </c>
      <c r="G1631" t="s">
        <v>2626</v>
      </c>
      <c r="H1631" t="s">
        <v>2626</v>
      </c>
      <c r="I1631">
        <v>2</v>
      </c>
      <c r="J1631" t="s">
        <v>2628</v>
      </c>
    </row>
    <row r="1632" spans="1:10" x14ac:dyDescent="0.3">
      <c r="A1632" t="s">
        <v>2247</v>
      </c>
      <c r="B1632">
        <v>6745</v>
      </c>
      <c r="C1632">
        <v>33567</v>
      </c>
      <c r="D1632">
        <v>5419</v>
      </c>
      <c r="E1632">
        <v>23.02</v>
      </c>
      <c r="F1632">
        <v>3053.14</v>
      </c>
      <c r="G1632" t="s">
        <v>2626</v>
      </c>
      <c r="H1632" t="s">
        <v>2626</v>
      </c>
      <c r="I1632">
        <v>1</v>
      </c>
      <c r="J1632" t="s">
        <v>2628</v>
      </c>
    </row>
    <row r="1633" spans="1:10" x14ac:dyDescent="0.3">
      <c r="A1633" t="s">
        <v>2248</v>
      </c>
      <c r="B1633">
        <v>12809</v>
      </c>
      <c r="C1633">
        <v>4773</v>
      </c>
      <c r="D1633">
        <v>11039</v>
      </c>
      <c r="E1633">
        <v>9.77</v>
      </c>
      <c r="F1633">
        <v>4284.51</v>
      </c>
      <c r="G1633" t="s">
        <v>2626</v>
      </c>
      <c r="H1633" t="s">
        <v>2626</v>
      </c>
      <c r="I1633">
        <v>2</v>
      </c>
      <c r="J1633" t="s">
        <v>2628</v>
      </c>
    </row>
    <row r="1634" spans="1:10" x14ac:dyDescent="0.3">
      <c r="A1634" t="s">
        <v>2249</v>
      </c>
      <c r="B1634">
        <v>31979</v>
      </c>
      <c r="C1634">
        <v>32545</v>
      </c>
      <c r="D1634">
        <v>31978</v>
      </c>
      <c r="E1634">
        <v>49.49</v>
      </c>
      <c r="F1634">
        <v>1716.74</v>
      </c>
      <c r="G1634" t="s">
        <v>2627</v>
      </c>
      <c r="H1634" t="s">
        <v>2626</v>
      </c>
      <c r="I1634">
        <v>0</v>
      </c>
      <c r="J1634" t="s">
        <v>2630</v>
      </c>
    </row>
    <row r="1635" spans="1:10" x14ac:dyDescent="0.3">
      <c r="A1635" t="s">
        <v>2250</v>
      </c>
      <c r="B1635">
        <v>39937</v>
      </c>
      <c r="C1635">
        <v>21133</v>
      </c>
      <c r="D1635">
        <v>39604</v>
      </c>
      <c r="E1635">
        <v>19.11</v>
      </c>
      <c r="F1635">
        <v>2165.5700000000002</v>
      </c>
      <c r="G1635" t="s">
        <v>2626</v>
      </c>
      <c r="H1635" t="s">
        <v>2626</v>
      </c>
      <c r="I1635">
        <v>2</v>
      </c>
      <c r="J1635" t="s">
        <v>2628</v>
      </c>
    </row>
    <row r="1636" spans="1:10" x14ac:dyDescent="0.3">
      <c r="A1636" t="s">
        <v>2251</v>
      </c>
      <c r="B1636">
        <v>49343</v>
      </c>
      <c r="C1636">
        <v>32917</v>
      </c>
      <c r="D1636">
        <v>47852</v>
      </c>
      <c r="E1636">
        <v>18.98</v>
      </c>
      <c r="F1636">
        <v>544.9</v>
      </c>
      <c r="G1636" t="s">
        <v>2626</v>
      </c>
      <c r="H1636" t="s">
        <v>2626</v>
      </c>
      <c r="I1636">
        <v>2</v>
      </c>
      <c r="J1636" t="s">
        <v>2628</v>
      </c>
    </row>
    <row r="1637" spans="1:10" x14ac:dyDescent="0.3">
      <c r="A1637" t="s">
        <v>2252</v>
      </c>
      <c r="B1637">
        <v>16839</v>
      </c>
      <c r="C1637">
        <v>11288</v>
      </c>
      <c r="D1637">
        <v>15787</v>
      </c>
      <c r="E1637">
        <v>5.8</v>
      </c>
      <c r="F1637">
        <v>436.91</v>
      </c>
      <c r="G1637" t="s">
        <v>2627</v>
      </c>
      <c r="H1637" t="s">
        <v>2626</v>
      </c>
      <c r="I1637">
        <v>2</v>
      </c>
      <c r="J1637" t="s">
        <v>2628</v>
      </c>
    </row>
    <row r="1638" spans="1:10" x14ac:dyDescent="0.3">
      <c r="A1638" t="s">
        <v>2253</v>
      </c>
      <c r="B1638">
        <v>50784</v>
      </c>
      <c r="C1638">
        <v>26515</v>
      </c>
      <c r="D1638">
        <v>48713</v>
      </c>
      <c r="E1638">
        <v>17.149999999999999</v>
      </c>
      <c r="F1638">
        <v>3790.3</v>
      </c>
      <c r="G1638" t="s">
        <v>2626</v>
      </c>
      <c r="H1638" t="s">
        <v>2627</v>
      </c>
      <c r="I1638">
        <v>2</v>
      </c>
      <c r="J1638" t="s">
        <v>2628</v>
      </c>
    </row>
    <row r="1639" spans="1:10" x14ac:dyDescent="0.3">
      <c r="A1639" t="s">
        <v>2254</v>
      </c>
      <c r="B1639">
        <v>38149</v>
      </c>
      <c r="C1639">
        <v>4482</v>
      </c>
      <c r="D1639">
        <v>37107</v>
      </c>
      <c r="E1639">
        <v>18.12</v>
      </c>
      <c r="F1639">
        <v>4637.45</v>
      </c>
      <c r="G1639" t="s">
        <v>2626</v>
      </c>
      <c r="H1639" t="s">
        <v>2627</v>
      </c>
      <c r="I1639">
        <v>0</v>
      </c>
      <c r="J1639" t="s">
        <v>2629</v>
      </c>
    </row>
    <row r="1640" spans="1:10" x14ac:dyDescent="0.3">
      <c r="A1640" t="s">
        <v>2255</v>
      </c>
      <c r="B1640">
        <v>23495</v>
      </c>
      <c r="C1640">
        <v>38920</v>
      </c>
      <c r="D1640">
        <v>21807</v>
      </c>
      <c r="E1640">
        <v>17.940000000000001</v>
      </c>
      <c r="F1640">
        <v>4636.1899999999996</v>
      </c>
      <c r="G1640" t="s">
        <v>2626</v>
      </c>
      <c r="H1640" t="s">
        <v>2627</v>
      </c>
      <c r="I1640">
        <v>0</v>
      </c>
      <c r="J1640" t="s">
        <v>2628</v>
      </c>
    </row>
    <row r="1641" spans="1:10" x14ac:dyDescent="0.3">
      <c r="A1641" t="s">
        <v>2256</v>
      </c>
      <c r="B1641">
        <v>39232</v>
      </c>
      <c r="C1641">
        <v>4385</v>
      </c>
      <c r="D1641">
        <v>38989</v>
      </c>
      <c r="E1641">
        <v>4.51</v>
      </c>
      <c r="F1641">
        <v>3525.09</v>
      </c>
      <c r="G1641" t="s">
        <v>2626</v>
      </c>
      <c r="H1641" t="s">
        <v>2626</v>
      </c>
      <c r="I1641">
        <v>0</v>
      </c>
      <c r="J1641" t="s">
        <v>2629</v>
      </c>
    </row>
    <row r="1642" spans="1:10" x14ac:dyDescent="0.3">
      <c r="A1642" t="s">
        <v>2257</v>
      </c>
      <c r="B1642">
        <v>41218</v>
      </c>
      <c r="C1642">
        <v>16666</v>
      </c>
      <c r="D1642">
        <v>40337</v>
      </c>
      <c r="E1642">
        <v>3.14</v>
      </c>
      <c r="F1642">
        <v>2701.24</v>
      </c>
      <c r="G1642" t="s">
        <v>2627</v>
      </c>
      <c r="H1642" t="s">
        <v>2626</v>
      </c>
      <c r="I1642">
        <v>0</v>
      </c>
      <c r="J1642" t="s">
        <v>2628</v>
      </c>
    </row>
    <row r="1643" spans="1:10" x14ac:dyDescent="0.3">
      <c r="A1643" t="s">
        <v>2258</v>
      </c>
      <c r="B1643">
        <v>44598</v>
      </c>
      <c r="C1643">
        <v>17447</v>
      </c>
      <c r="D1643">
        <v>42952</v>
      </c>
      <c r="E1643">
        <v>3.02</v>
      </c>
      <c r="F1643">
        <v>829.46</v>
      </c>
      <c r="G1643" t="s">
        <v>2626</v>
      </c>
      <c r="H1643" t="s">
        <v>2626</v>
      </c>
      <c r="I1643">
        <v>2</v>
      </c>
      <c r="J1643" t="s">
        <v>2628</v>
      </c>
    </row>
    <row r="1644" spans="1:10" x14ac:dyDescent="0.3">
      <c r="A1644" t="s">
        <v>2259</v>
      </c>
      <c r="B1644">
        <v>7923</v>
      </c>
      <c r="C1644">
        <v>22542</v>
      </c>
      <c r="D1644">
        <v>7907</v>
      </c>
      <c r="E1644">
        <v>42.6</v>
      </c>
      <c r="F1644">
        <v>1541.48</v>
      </c>
      <c r="G1644" t="s">
        <v>2626</v>
      </c>
      <c r="H1644" t="s">
        <v>2626</v>
      </c>
      <c r="I1644">
        <v>1</v>
      </c>
      <c r="J1644" t="s">
        <v>2628</v>
      </c>
    </row>
    <row r="1645" spans="1:10" x14ac:dyDescent="0.3">
      <c r="A1645" t="s">
        <v>2260</v>
      </c>
      <c r="B1645">
        <v>21297</v>
      </c>
      <c r="C1645">
        <v>16279</v>
      </c>
      <c r="D1645">
        <v>21402</v>
      </c>
      <c r="E1645">
        <v>19.91</v>
      </c>
      <c r="F1645">
        <v>2536.25</v>
      </c>
      <c r="G1645" t="s">
        <v>2626</v>
      </c>
      <c r="H1645" t="s">
        <v>2627</v>
      </c>
      <c r="I1645">
        <v>0</v>
      </c>
      <c r="J1645" t="s">
        <v>2630</v>
      </c>
    </row>
    <row r="1646" spans="1:10" x14ac:dyDescent="0.3">
      <c r="A1646" t="s">
        <v>2261</v>
      </c>
      <c r="B1646">
        <v>15803</v>
      </c>
      <c r="C1646">
        <v>22638</v>
      </c>
      <c r="D1646">
        <v>15669</v>
      </c>
      <c r="E1646">
        <v>17.71</v>
      </c>
      <c r="F1646">
        <v>2704.66</v>
      </c>
      <c r="G1646" t="s">
        <v>2626</v>
      </c>
      <c r="H1646" t="s">
        <v>2626</v>
      </c>
      <c r="I1646">
        <v>2</v>
      </c>
      <c r="J1646" t="s">
        <v>2628</v>
      </c>
    </row>
    <row r="1647" spans="1:10" x14ac:dyDescent="0.3">
      <c r="A1647" t="s">
        <v>2262</v>
      </c>
      <c r="B1647">
        <v>6897</v>
      </c>
      <c r="C1647">
        <v>42681</v>
      </c>
      <c r="D1647">
        <v>5993</v>
      </c>
      <c r="E1647">
        <v>21.94</v>
      </c>
      <c r="F1647">
        <v>3170.95</v>
      </c>
      <c r="G1647" t="s">
        <v>2626</v>
      </c>
      <c r="H1647" t="s">
        <v>2626</v>
      </c>
      <c r="I1647">
        <v>2</v>
      </c>
      <c r="J1647" t="s">
        <v>2629</v>
      </c>
    </row>
    <row r="1648" spans="1:10" x14ac:dyDescent="0.3">
      <c r="A1648" t="s">
        <v>2263</v>
      </c>
      <c r="B1648">
        <v>31829</v>
      </c>
      <c r="C1648">
        <v>45054</v>
      </c>
      <c r="D1648">
        <v>29747</v>
      </c>
      <c r="E1648">
        <v>31.38</v>
      </c>
      <c r="F1648">
        <v>4379.8900000000003</v>
      </c>
      <c r="G1648" t="s">
        <v>2626</v>
      </c>
      <c r="H1648" t="s">
        <v>2626</v>
      </c>
      <c r="I1648">
        <v>2</v>
      </c>
      <c r="J1648" t="s">
        <v>2628</v>
      </c>
    </row>
    <row r="1649" spans="1:10" x14ac:dyDescent="0.3">
      <c r="A1649" t="s">
        <v>2264</v>
      </c>
      <c r="B1649">
        <v>29720</v>
      </c>
      <c r="C1649">
        <v>35567</v>
      </c>
      <c r="D1649">
        <v>27822</v>
      </c>
      <c r="E1649">
        <v>47.96</v>
      </c>
      <c r="F1649">
        <v>4051.69</v>
      </c>
      <c r="G1649" t="s">
        <v>2626</v>
      </c>
      <c r="H1649" t="s">
        <v>2626</v>
      </c>
      <c r="I1649">
        <v>2</v>
      </c>
      <c r="J1649" t="s">
        <v>2628</v>
      </c>
    </row>
    <row r="1650" spans="1:10" x14ac:dyDescent="0.3">
      <c r="A1650" t="s">
        <v>2265</v>
      </c>
      <c r="B1650">
        <v>4675</v>
      </c>
      <c r="C1650">
        <v>24691</v>
      </c>
      <c r="D1650">
        <v>3102</v>
      </c>
      <c r="E1650">
        <v>35.75</v>
      </c>
      <c r="F1650">
        <v>642.77</v>
      </c>
      <c r="G1650" t="s">
        <v>2626</v>
      </c>
      <c r="H1650" t="s">
        <v>2626</v>
      </c>
      <c r="I1650">
        <v>2</v>
      </c>
      <c r="J1650" t="s">
        <v>2628</v>
      </c>
    </row>
    <row r="1651" spans="1:10" x14ac:dyDescent="0.3">
      <c r="A1651" t="s">
        <v>2266</v>
      </c>
      <c r="B1651">
        <v>44136</v>
      </c>
      <c r="C1651">
        <v>38177</v>
      </c>
      <c r="D1651">
        <v>43087</v>
      </c>
      <c r="E1651">
        <v>12.36</v>
      </c>
      <c r="F1651">
        <v>2075.0700000000002</v>
      </c>
      <c r="G1651" t="s">
        <v>2626</v>
      </c>
      <c r="H1651" t="s">
        <v>2626</v>
      </c>
      <c r="I1651">
        <v>2</v>
      </c>
      <c r="J1651" t="s">
        <v>2628</v>
      </c>
    </row>
    <row r="1652" spans="1:10" x14ac:dyDescent="0.3">
      <c r="A1652" t="s">
        <v>2267</v>
      </c>
      <c r="B1652">
        <v>9758</v>
      </c>
      <c r="C1652">
        <v>28210</v>
      </c>
      <c r="D1652">
        <v>7862</v>
      </c>
      <c r="E1652">
        <v>30.63</v>
      </c>
      <c r="F1652">
        <v>2851.4</v>
      </c>
      <c r="G1652" t="s">
        <v>2626</v>
      </c>
      <c r="H1652" t="s">
        <v>2626</v>
      </c>
      <c r="I1652">
        <v>0</v>
      </c>
      <c r="J1652" t="s">
        <v>2630</v>
      </c>
    </row>
    <row r="1653" spans="1:10" x14ac:dyDescent="0.3">
      <c r="A1653" t="s">
        <v>2268</v>
      </c>
      <c r="B1653">
        <v>19759</v>
      </c>
      <c r="C1653">
        <v>3637</v>
      </c>
      <c r="D1653">
        <v>19557</v>
      </c>
      <c r="E1653">
        <v>4.3600000000000003</v>
      </c>
      <c r="F1653">
        <v>2601.2399999999998</v>
      </c>
      <c r="G1653" t="s">
        <v>2626</v>
      </c>
      <c r="H1653" t="s">
        <v>2627</v>
      </c>
      <c r="I1653">
        <v>1</v>
      </c>
      <c r="J1653" t="s">
        <v>2629</v>
      </c>
    </row>
    <row r="1654" spans="1:10" x14ac:dyDescent="0.3">
      <c r="A1654" t="s">
        <v>2269</v>
      </c>
      <c r="B1654">
        <v>35582</v>
      </c>
      <c r="C1654">
        <v>46984</v>
      </c>
      <c r="D1654">
        <v>34997</v>
      </c>
      <c r="E1654">
        <v>41.45</v>
      </c>
      <c r="F1654">
        <v>4963.46</v>
      </c>
      <c r="G1654" t="s">
        <v>2626</v>
      </c>
      <c r="H1654" t="s">
        <v>2626</v>
      </c>
      <c r="I1654">
        <v>0</v>
      </c>
      <c r="J1654" t="s">
        <v>2629</v>
      </c>
    </row>
    <row r="1655" spans="1:10" x14ac:dyDescent="0.3">
      <c r="A1655" t="s">
        <v>2270</v>
      </c>
      <c r="B1655">
        <v>16951</v>
      </c>
      <c r="C1655">
        <v>15748</v>
      </c>
      <c r="D1655">
        <v>14893</v>
      </c>
      <c r="E1655">
        <v>29.34</v>
      </c>
      <c r="F1655">
        <v>3320.92</v>
      </c>
      <c r="G1655" t="s">
        <v>2626</v>
      </c>
      <c r="H1655" t="s">
        <v>2626</v>
      </c>
      <c r="I1655">
        <v>0</v>
      </c>
      <c r="J1655" t="s">
        <v>2628</v>
      </c>
    </row>
    <row r="1656" spans="1:10" x14ac:dyDescent="0.3">
      <c r="A1656" t="s">
        <v>2271</v>
      </c>
      <c r="B1656">
        <v>46580</v>
      </c>
      <c r="C1656">
        <v>43920</v>
      </c>
      <c r="D1656">
        <v>44377</v>
      </c>
      <c r="E1656">
        <v>27.32</v>
      </c>
      <c r="F1656">
        <v>1590.01</v>
      </c>
      <c r="G1656" t="s">
        <v>2626</v>
      </c>
      <c r="H1656" t="s">
        <v>2626</v>
      </c>
      <c r="I1656">
        <v>1</v>
      </c>
      <c r="J1656" t="s">
        <v>2628</v>
      </c>
    </row>
    <row r="1657" spans="1:10" x14ac:dyDescent="0.3">
      <c r="A1657" t="s">
        <v>2272</v>
      </c>
      <c r="B1657">
        <v>41933</v>
      </c>
      <c r="C1657">
        <v>37382</v>
      </c>
      <c r="D1657">
        <v>40215</v>
      </c>
      <c r="E1657">
        <v>20.6</v>
      </c>
      <c r="F1657">
        <v>3360.88</v>
      </c>
      <c r="G1657" t="s">
        <v>2626</v>
      </c>
      <c r="H1657" t="s">
        <v>2626</v>
      </c>
      <c r="I1657">
        <v>2</v>
      </c>
      <c r="J1657" t="s">
        <v>2628</v>
      </c>
    </row>
    <row r="1658" spans="1:10" x14ac:dyDescent="0.3">
      <c r="A1658" t="s">
        <v>2273</v>
      </c>
      <c r="B1658">
        <v>24566</v>
      </c>
      <c r="C1658">
        <v>28465</v>
      </c>
      <c r="D1658">
        <v>24189</v>
      </c>
      <c r="E1658">
        <v>41.93</v>
      </c>
      <c r="F1658">
        <v>4350.45</v>
      </c>
      <c r="G1658" t="s">
        <v>2627</v>
      </c>
      <c r="H1658" t="s">
        <v>2626</v>
      </c>
      <c r="I1658">
        <v>2</v>
      </c>
      <c r="J1658" t="s">
        <v>2629</v>
      </c>
    </row>
    <row r="1659" spans="1:10" x14ac:dyDescent="0.3">
      <c r="A1659" t="s">
        <v>2274</v>
      </c>
      <c r="B1659">
        <v>8785</v>
      </c>
      <c r="C1659">
        <v>16012</v>
      </c>
      <c r="D1659">
        <v>9009</v>
      </c>
      <c r="E1659">
        <v>1.97</v>
      </c>
      <c r="F1659">
        <v>1094.82</v>
      </c>
      <c r="G1659" t="s">
        <v>2626</v>
      </c>
      <c r="H1659" t="s">
        <v>2626</v>
      </c>
      <c r="I1659">
        <v>0</v>
      </c>
      <c r="J1659" t="s">
        <v>2628</v>
      </c>
    </row>
    <row r="1660" spans="1:10" x14ac:dyDescent="0.3">
      <c r="A1660" t="s">
        <v>2275</v>
      </c>
      <c r="B1660">
        <v>3355</v>
      </c>
      <c r="C1660">
        <v>39462</v>
      </c>
      <c r="D1660">
        <v>3738</v>
      </c>
      <c r="E1660">
        <v>32</v>
      </c>
      <c r="F1660">
        <v>3346.8</v>
      </c>
      <c r="G1660" t="s">
        <v>2626</v>
      </c>
      <c r="H1660" t="s">
        <v>2626</v>
      </c>
      <c r="I1660">
        <v>2</v>
      </c>
      <c r="J1660" t="s">
        <v>2629</v>
      </c>
    </row>
    <row r="1661" spans="1:10" x14ac:dyDescent="0.3">
      <c r="A1661" t="s">
        <v>2276</v>
      </c>
      <c r="B1661">
        <v>30936</v>
      </c>
      <c r="C1661">
        <v>8801</v>
      </c>
      <c r="D1661">
        <v>31393</v>
      </c>
      <c r="E1661">
        <v>30.8</v>
      </c>
      <c r="F1661">
        <v>334.81</v>
      </c>
      <c r="G1661" t="s">
        <v>2627</v>
      </c>
      <c r="H1661" t="s">
        <v>2626</v>
      </c>
      <c r="I1661">
        <v>2</v>
      </c>
      <c r="J1661" t="s">
        <v>2629</v>
      </c>
    </row>
    <row r="1662" spans="1:10" x14ac:dyDescent="0.3">
      <c r="A1662" t="s">
        <v>2277</v>
      </c>
      <c r="B1662">
        <v>14438</v>
      </c>
      <c r="C1662">
        <v>47967</v>
      </c>
      <c r="D1662">
        <v>14151</v>
      </c>
      <c r="E1662">
        <v>45.94</v>
      </c>
      <c r="F1662">
        <v>375.4</v>
      </c>
      <c r="G1662" t="s">
        <v>2626</v>
      </c>
      <c r="H1662" t="s">
        <v>2626</v>
      </c>
      <c r="I1662">
        <v>0</v>
      </c>
      <c r="J1662" t="s">
        <v>2629</v>
      </c>
    </row>
    <row r="1663" spans="1:10" x14ac:dyDescent="0.3">
      <c r="A1663" t="s">
        <v>2278</v>
      </c>
      <c r="B1663">
        <v>38249</v>
      </c>
      <c r="C1663">
        <v>45028</v>
      </c>
      <c r="D1663">
        <v>36008</v>
      </c>
      <c r="E1663">
        <v>7.43</v>
      </c>
      <c r="F1663">
        <v>209.2</v>
      </c>
      <c r="G1663" t="s">
        <v>2626</v>
      </c>
      <c r="H1663" t="s">
        <v>2626</v>
      </c>
      <c r="I1663">
        <v>0</v>
      </c>
      <c r="J1663" t="s">
        <v>2628</v>
      </c>
    </row>
    <row r="1664" spans="1:10" x14ac:dyDescent="0.3">
      <c r="A1664" t="s">
        <v>2279</v>
      </c>
      <c r="B1664">
        <v>11728</v>
      </c>
      <c r="C1664">
        <v>20138</v>
      </c>
      <c r="D1664">
        <v>10066</v>
      </c>
      <c r="E1664">
        <v>8.67</v>
      </c>
      <c r="F1664">
        <v>4834.63</v>
      </c>
      <c r="G1664" t="s">
        <v>2626</v>
      </c>
      <c r="H1664" t="s">
        <v>2626</v>
      </c>
      <c r="I1664">
        <v>1</v>
      </c>
      <c r="J1664" t="s">
        <v>2630</v>
      </c>
    </row>
    <row r="1665" spans="1:10" x14ac:dyDescent="0.3">
      <c r="A1665" t="s">
        <v>2280</v>
      </c>
      <c r="B1665">
        <v>20429</v>
      </c>
      <c r="C1665">
        <v>43225</v>
      </c>
      <c r="D1665">
        <v>19824</v>
      </c>
      <c r="E1665">
        <v>30.14</v>
      </c>
      <c r="F1665">
        <v>4089.28</v>
      </c>
      <c r="G1665" t="s">
        <v>2626</v>
      </c>
      <c r="H1665" t="s">
        <v>2626</v>
      </c>
      <c r="I1665">
        <v>1</v>
      </c>
      <c r="J1665" t="s">
        <v>2628</v>
      </c>
    </row>
    <row r="1666" spans="1:10" x14ac:dyDescent="0.3">
      <c r="A1666" t="s">
        <v>2281</v>
      </c>
      <c r="B1666">
        <v>20545</v>
      </c>
      <c r="C1666">
        <v>33263</v>
      </c>
      <c r="D1666">
        <v>18329</v>
      </c>
      <c r="E1666">
        <v>17.96</v>
      </c>
      <c r="F1666">
        <v>3039.98</v>
      </c>
      <c r="G1666" t="s">
        <v>2626</v>
      </c>
      <c r="H1666" t="s">
        <v>2626</v>
      </c>
      <c r="I1666">
        <v>1</v>
      </c>
      <c r="J1666" t="s">
        <v>2629</v>
      </c>
    </row>
    <row r="1667" spans="1:10" x14ac:dyDescent="0.3">
      <c r="A1667" t="s">
        <v>2282</v>
      </c>
      <c r="B1667">
        <v>45662</v>
      </c>
      <c r="C1667">
        <v>43201</v>
      </c>
      <c r="D1667">
        <v>44660</v>
      </c>
      <c r="E1667">
        <v>46.19</v>
      </c>
      <c r="F1667">
        <v>3758.7</v>
      </c>
      <c r="G1667" t="s">
        <v>2626</v>
      </c>
      <c r="H1667" t="s">
        <v>2626</v>
      </c>
      <c r="I1667">
        <v>2</v>
      </c>
      <c r="J1667" t="s">
        <v>2629</v>
      </c>
    </row>
    <row r="1668" spans="1:10" x14ac:dyDescent="0.3">
      <c r="A1668" t="s">
        <v>2283</v>
      </c>
      <c r="B1668">
        <v>33600</v>
      </c>
      <c r="C1668">
        <v>22951</v>
      </c>
      <c r="D1668">
        <v>33391</v>
      </c>
      <c r="E1668">
        <v>23.15</v>
      </c>
      <c r="F1668">
        <v>752.19</v>
      </c>
      <c r="G1668" t="s">
        <v>2626</v>
      </c>
      <c r="H1668" t="s">
        <v>2626</v>
      </c>
      <c r="I1668">
        <v>1</v>
      </c>
      <c r="J1668" t="s">
        <v>2628</v>
      </c>
    </row>
    <row r="1669" spans="1:10" x14ac:dyDescent="0.3">
      <c r="A1669" t="s">
        <v>2284</v>
      </c>
      <c r="B1669">
        <v>49762</v>
      </c>
      <c r="C1669">
        <v>26155</v>
      </c>
      <c r="D1669">
        <v>49886</v>
      </c>
      <c r="E1669">
        <v>46.47</v>
      </c>
      <c r="F1669">
        <v>1225.67</v>
      </c>
      <c r="G1669" t="s">
        <v>2626</v>
      </c>
      <c r="H1669" t="s">
        <v>2626</v>
      </c>
      <c r="I1669">
        <v>0</v>
      </c>
      <c r="J1669" t="s">
        <v>2628</v>
      </c>
    </row>
    <row r="1670" spans="1:10" x14ac:dyDescent="0.3">
      <c r="A1670" t="s">
        <v>2285</v>
      </c>
      <c r="B1670">
        <v>32049</v>
      </c>
      <c r="C1670">
        <v>31518</v>
      </c>
      <c r="D1670">
        <v>31870</v>
      </c>
      <c r="E1670">
        <v>24.47</v>
      </c>
      <c r="F1670">
        <v>4888.13</v>
      </c>
      <c r="G1670" t="s">
        <v>2626</v>
      </c>
      <c r="H1670" t="s">
        <v>2626</v>
      </c>
      <c r="I1670">
        <v>2</v>
      </c>
      <c r="J1670" t="s">
        <v>2628</v>
      </c>
    </row>
    <row r="1671" spans="1:10" x14ac:dyDescent="0.3">
      <c r="A1671" t="s">
        <v>2286</v>
      </c>
      <c r="B1671">
        <v>30370</v>
      </c>
      <c r="C1671">
        <v>32797</v>
      </c>
      <c r="D1671">
        <v>28460</v>
      </c>
      <c r="E1671">
        <v>13.75</v>
      </c>
      <c r="F1671">
        <v>4453.93</v>
      </c>
      <c r="G1671" t="s">
        <v>2626</v>
      </c>
      <c r="H1671" t="s">
        <v>2626</v>
      </c>
      <c r="I1671">
        <v>0</v>
      </c>
      <c r="J1671" t="s">
        <v>2629</v>
      </c>
    </row>
    <row r="1672" spans="1:10" x14ac:dyDescent="0.3">
      <c r="A1672" t="s">
        <v>2287</v>
      </c>
      <c r="B1672">
        <v>30874</v>
      </c>
      <c r="C1672">
        <v>23209</v>
      </c>
      <c r="D1672">
        <v>28701</v>
      </c>
      <c r="E1672">
        <v>48.42</v>
      </c>
      <c r="F1672">
        <v>3349.68</v>
      </c>
      <c r="G1672" t="s">
        <v>2627</v>
      </c>
      <c r="H1672" t="s">
        <v>2626</v>
      </c>
      <c r="I1672">
        <v>2</v>
      </c>
      <c r="J1672" t="s">
        <v>2628</v>
      </c>
    </row>
    <row r="1673" spans="1:10" x14ac:dyDescent="0.3">
      <c r="A1673" t="s">
        <v>2288</v>
      </c>
      <c r="B1673">
        <v>32597</v>
      </c>
      <c r="C1673">
        <v>10071</v>
      </c>
      <c r="D1673">
        <v>32434</v>
      </c>
      <c r="E1673">
        <v>43.63</v>
      </c>
      <c r="F1673">
        <v>4076.11</v>
      </c>
      <c r="G1673" t="s">
        <v>2626</v>
      </c>
      <c r="H1673" t="s">
        <v>2626</v>
      </c>
      <c r="I1673">
        <v>0</v>
      </c>
      <c r="J1673" t="s">
        <v>2630</v>
      </c>
    </row>
    <row r="1674" spans="1:10" x14ac:dyDescent="0.3">
      <c r="A1674" t="s">
        <v>2289</v>
      </c>
      <c r="B1674">
        <v>28225</v>
      </c>
      <c r="C1674">
        <v>9715</v>
      </c>
      <c r="D1674">
        <v>26280</v>
      </c>
      <c r="E1674">
        <v>9.5299999999999994</v>
      </c>
      <c r="F1674">
        <v>3194.23</v>
      </c>
      <c r="G1674" t="s">
        <v>2626</v>
      </c>
      <c r="H1674" t="s">
        <v>2626</v>
      </c>
      <c r="I1674">
        <v>1</v>
      </c>
      <c r="J1674" t="s">
        <v>2628</v>
      </c>
    </row>
    <row r="1675" spans="1:10" x14ac:dyDescent="0.3">
      <c r="A1675" t="s">
        <v>2290</v>
      </c>
      <c r="B1675">
        <v>21213</v>
      </c>
      <c r="C1675">
        <v>24405</v>
      </c>
      <c r="D1675">
        <v>21195</v>
      </c>
      <c r="E1675">
        <v>46.12</v>
      </c>
      <c r="F1675">
        <v>801.47</v>
      </c>
      <c r="G1675" t="s">
        <v>2627</v>
      </c>
      <c r="H1675" t="s">
        <v>2626</v>
      </c>
      <c r="I1675">
        <v>0</v>
      </c>
      <c r="J1675" t="s">
        <v>2628</v>
      </c>
    </row>
    <row r="1676" spans="1:10" x14ac:dyDescent="0.3">
      <c r="A1676" t="s">
        <v>2291</v>
      </c>
      <c r="B1676">
        <v>15569</v>
      </c>
      <c r="C1676">
        <v>20425</v>
      </c>
      <c r="D1676">
        <v>14034</v>
      </c>
      <c r="E1676">
        <v>0.14000000000000001</v>
      </c>
      <c r="F1676">
        <v>2331.9299999999998</v>
      </c>
      <c r="G1676" t="s">
        <v>2626</v>
      </c>
      <c r="H1676" t="s">
        <v>2626</v>
      </c>
      <c r="I1676">
        <v>1</v>
      </c>
      <c r="J1676" t="s">
        <v>2629</v>
      </c>
    </row>
    <row r="1677" spans="1:10" x14ac:dyDescent="0.3">
      <c r="A1677" t="s">
        <v>2292</v>
      </c>
      <c r="B1677">
        <v>30564</v>
      </c>
      <c r="C1677">
        <v>38584</v>
      </c>
      <c r="D1677">
        <v>28980</v>
      </c>
      <c r="E1677">
        <v>41.69</v>
      </c>
      <c r="F1677">
        <v>757.31</v>
      </c>
      <c r="G1677" t="s">
        <v>2626</v>
      </c>
      <c r="H1677" t="s">
        <v>2626</v>
      </c>
      <c r="I1677">
        <v>1</v>
      </c>
      <c r="J1677" t="s">
        <v>2628</v>
      </c>
    </row>
    <row r="1678" spans="1:10" x14ac:dyDescent="0.3">
      <c r="A1678" t="s">
        <v>2293</v>
      </c>
      <c r="B1678">
        <v>14456</v>
      </c>
      <c r="C1678">
        <v>33037</v>
      </c>
      <c r="D1678">
        <v>12827</v>
      </c>
      <c r="E1678">
        <v>45.1</v>
      </c>
      <c r="F1678">
        <v>3390.92</v>
      </c>
      <c r="G1678" t="s">
        <v>2626</v>
      </c>
      <c r="H1678" t="s">
        <v>2626</v>
      </c>
      <c r="I1678">
        <v>2</v>
      </c>
      <c r="J1678" t="s">
        <v>2628</v>
      </c>
    </row>
    <row r="1679" spans="1:10" x14ac:dyDescent="0.3">
      <c r="A1679" t="s">
        <v>2294</v>
      </c>
      <c r="B1679">
        <v>37541</v>
      </c>
      <c r="C1679">
        <v>44067</v>
      </c>
      <c r="D1679">
        <v>36216</v>
      </c>
      <c r="E1679">
        <v>34.4</v>
      </c>
      <c r="F1679">
        <v>774.89</v>
      </c>
      <c r="G1679" t="s">
        <v>2627</v>
      </c>
      <c r="H1679" t="s">
        <v>2626</v>
      </c>
      <c r="I1679">
        <v>2</v>
      </c>
      <c r="J1679" t="s">
        <v>2628</v>
      </c>
    </row>
    <row r="1680" spans="1:10" x14ac:dyDescent="0.3">
      <c r="A1680" t="s">
        <v>2295</v>
      </c>
      <c r="B1680">
        <v>30371</v>
      </c>
      <c r="C1680">
        <v>16777</v>
      </c>
      <c r="D1680">
        <v>29360</v>
      </c>
      <c r="E1680">
        <v>7.4</v>
      </c>
      <c r="F1680">
        <v>317.76</v>
      </c>
      <c r="G1680" t="s">
        <v>2626</v>
      </c>
      <c r="H1680" t="s">
        <v>2626</v>
      </c>
      <c r="I1680">
        <v>1</v>
      </c>
      <c r="J1680" t="s">
        <v>2628</v>
      </c>
    </row>
    <row r="1681" spans="1:10" x14ac:dyDescent="0.3">
      <c r="A1681" t="s">
        <v>2296</v>
      </c>
      <c r="B1681">
        <v>9630</v>
      </c>
      <c r="C1681">
        <v>20271</v>
      </c>
      <c r="D1681">
        <v>8992</v>
      </c>
      <c r="E1681">
        <v>33.630000000000003</v>
      </c>
      <c r="F1681">
        <v>4417.3599999999997</v>
      </c>
      <c r="G1681" t="s">
        <v>2626</v>
      </c>
      <c r="H1681" t="s">
        <v>2626</v>
      </c>
      <c r="I1681">
        <v>1</v>
      </c>
      <c r="J1681" t="s">
        <v>2628</v>
      </c>
    </row>
    <row r="1682" spans="1:10" x14ac:dyDescent="0.3">
      <c r="A1682" t="s">
        <v>2297</v>
      </c>
      <c r="B1682">
        <v>18715</v>
      </c>
      <c r="C1682">
        <v>30306</v>
      </c>
      <c r="D1682">
        <v>16639</v>
      </c>
      <c r="E1682">
        <v>22.92</v>
      </c>
      <c r="F1682">
        <v>4159.54</v>
      </c>
      <c r="G1682" t="s">
        <v>2626</v>
      </c>
      <c r="H1682" t="s">
        <v>2626</v>
      </c>
      <c r="I1682">
        <v>0</v>
      </c>
      <c r="J1682" t="s">
        <v>2628</v>
      </c>
    </row>
    <row r="1683" spans="1:10" x14ac:dyDescent="0.3">
      <c r="A1683" t="s">
        <v>2298</v>
      </c>
      <c r="B1683">
        <v>26943</v>
      </c>
      <c r="C1683">
        <v>16537</v>
      </c>
      <c r="D1683">
        <v>27069</v>
      </c>
      <c r="E1683">
        <v>9.44</v>
      </c>
      <c r="F1683">
        <v>2743.48</v>
      </c>
      <c r="G1683" t="s">
        <v>2626</v>
      </c>
      <c r="H1683" t="s">
        <v>2626</v>
      </c>
      <c r="I1683">
        <v>0</v>
      </c>
      <c r="J1683" t="s">
        <v>2628</v>
      </c>
    </row>
    <row r="1684" spans="1:10" x14ac:dyDescent="0.3">
      <c r="A1684" t="s">
        <v>2299</v>
      </c>
      <c r="B1684">
        <v>41582</v>
      </c>
      <c r="C1684">
        <v>20089</v>
      </c>
      <c r="D1684">
        <v>40984</v>
      </c>
      <c r="E1684">
        <v>40.67</v>
      </c>
      <c r="F1684">
        <v>3408.4</v>
      </c>
      <c r="G1684" t="s">
        <v>2626</v>
      </c>
      <c r="H1684" t="s">
        <v>2626</v>
      </c>
      <c r="I1684">
        <v>2</v>
      </c>
      <c r="J1684" t="s">
        <v>2628</v>
      </c>
    </row>
    <row r="1685" spans="1:10" x14ac:dyDescent="0.3">
      <c r="A1685" t="s">
        <v>2300</v>
      </c>
      <c r="B1685">
        <v>11526</v>
      </c>
      <c r="C1685">
        <v>15299</v>
      </c>
      <c r="D1685">
        <v>11809</v>
      </c>
      <c r="E1685">
        <v>46.2</v>
      </c>
      <c r="F1685">
        <v>4087.33</v>
      </c>
      <c r="G1685" t="s">
        <v>2626</v>
      </c>
      <c r="H1685" t="s">
        <v>2626</v>
      </c>
      <c r="I1685">
        <v>1</v>
      </c>
      <c r="J1685" t="s">
        <v>2628</v>
      </c>
    </row>
    <row r="1686" spans="1:10" x14ac:dyDescent="0.3">
      <c r="A1686" t="s">
        <v>2301</v>
      </c>
      <c r="B1686">
        <v>31028</v>
      </c>
      <c r="C1686">
        <v>42574</v>
      </c>
      <c r="D1686">
        <v>29222</v>
      </c>
      <c r="E1686">
        <v>34.14</v>
      </c>
      <c r="F1686">
        <v>2568.4699999999998</v>
      </c>
      <c r="G1686" t="s">
        <v>2626</v>
      </c>
      <c r="H1686" t="s">
        <v>2626</v>
      </c>
      <c r="I1686">
        <v>1</v>
      </c>
      <c r="J1686" t="s">
        <v>2628</v>
      </c>
    </row>
    <row r="1687" spans="1:10" x14ac:dyDescent="0.3">
      <c r="A1687" t="s">
        <v>2302</v>
      </c>
      <c r="B1687">
        <v>12396</v>
      </c>
      <c r="C1687">
        <v>50255</v>
      </c>
      <c r="D1687">
        <v>11122</v>
      </c>
      <c r="E1687">
        <v>46.91</v>
      </c>
      <c r="F1687">
        <v>2453.27</v>
      </c>
      <c r="G1687" t="s">
        <v>2627</v>
      </c>
      <c r="H1687" t="s">
        <v>2626</v>
      </c>
      <c r="I1687">
        <v>2</v>
      </c>
      <c r="J1687" t="s">
        <v>2628</v>
      </c>
    </row>
    <row r="1688" spans="1:10" x14ac:dyDescent="0.3">
      <c r="A1688" t="s">
        <v>2303</v>
      </c>
      <c r="B1688">
        <v>48134</v>
      </c>
      <c r="C1688">
        <v>22998</v>
      </c>
      <c r="D1688">
        <v>46970</v>
      </c>
      <c r="E1688">
        <v>22.97</v>
      </c>
      <c r="F1688">
        <v>1838.76</v>
      </c>
      <c r="G1688" t="s">
        <v>2626</v>
      </c>
      <c r="H1688" t="s">
        <v>2626</v>
      </c>
      <c r="I1688">
        <v>1</v>
      </c>
      <c r="J1688" t="s">
        <v>2628</v>
      </c>
    </row>
    <row r="1689" spans="1:10" x14ac:dyDescent="0.3">
      <c r="A1689" t="s">
        <v>2304</v>
      </c>
      <c r="B1689">
        <v>15197</v>
      </c>
      <c r="C1689">
        <v>30439</v>
      </c>
      <c r="D1689">
        <v>14584</v>
      </c>
      <c r="E1689">
        <v>12.26</v>
      </c>
      <c r="F1689">
        <v>3543.82</v>
      </c>
      <c r="G1689" t="s">
        <v>2626</v>
      </c>
      <c r="H1689" t="s">
        <v>2626</v>
      </c>
      <c r="I1689">
        <v>0</v>
      </c>
      <c r="J1689" t="s">
        <v>2629</v>
      </c>
    </row>
    <row r="1690" spans="1:10" x14ac:dyDescent="0.3">
      <c r="A1690" t="s">
        <v>2305</v>
      </c>
      <c r="B1690">
        <v>36793</v>
      </c>
      <c r="C1690">
        <v>48624</v>
      </c>
      <c r="D1690">
        <v>34360</v>
      </c>
      <c r="E1690">
        <v>16.95</v>
      </c>
      <c r="F1690">
        <v>1741.88</v>
      </c>
      <c r="G1690" t="s">
        <v>2626</v>
      </c>
      <c r="H1690" t="s">
        <v>2626</v>
      </c>
      <c r="I1690">
        <v>2</v>
      </c>
      <c r="J1690" t="s">
        <v>2628</v>
      </c>
    </row>
    <row r="1691" spans="1:10" x14ac:dyDescent="0.3">
      <c r="A1691" t="s">
        <v>2306</v>
      </c>
      <c r="B1691">
        <v>18379</v>
      </c>
      <c r="C1691">
        <v>27029</v>
      </c>
      <c r="D1691">
        <v>18067</v>
      </c>
      <c r="E1691">
        <v>13.84</v>
      </c>
      <c r="F1691">
        <v>876.39</v>
      </c>
      <c r="G1691" t="s">
        <v>2626</v>
      </c>
      <c r="H1691" t="s">
        <v>2626</v>
      </c>
      <c r="I1691">
        <v>1</v>
      </c>
      <c r="J1691" t="s">
        <v>2628</v>
      </c>
    </row>
    <row r="1692" spans="1:10" x14ac:dyDescent="0.3">
      <c r="A1692" t="s">
        <v>2307</v>
      </c>
      <c r="B1692">
        <v>30760</v>
      </c>
      <c r="C1692">
        <v>29508</v>
      </c>
      <c r="D1692">
        <v>29439</v>
      </c>
      <c r="E1692">
        <v>46.81</v>
      </c>
      <c r="F1692">
        <v>1722.85</v>
      </c>
      <c r="G1692" t="s">
        <v>2626</v>
      </c>
      <c r="H1692" t="s">
        <v>2626</v>
      </c>
      <c r="I1692">
        <v>2</v>
      </c>
      <c r="J1692" t="s">
        <v>2630</v>
      </c>
    </row>
    <row r="1693" spans="1:10" x14ac:dyDescent="0.3">
      <c r="A1693" t="s">
        <v>2308</v>
      </c>
      <c r="B1693">
        <v>37123</v>
      </c>
      <c r="C1693">
        <v>31121</v>
      </c>
      <c r="D1693">
        <v>35117</v>
      </c>
      <c r="E1693">
        <v>38.25</v>
      </c>
      <c r="F1693">
        <v>4807.16</v>
      </c>
      <c r="G1693" t="s">
        <v>2627</v>
      </c>
      <c r="H1693" t="s">
        <v>2626</v>
      </c>
      <c r="I1693">
        <v>1</v>
      </c>
      <c r="J1693" t="s">
        <v>2628</v>
      </c>
    </row>
    <row r="1694" spans="1:10" x14ac:dyDescent="0.3">
      <c r="A1694" t="s">
        <v>2309</v>
      </c>
      <c r="B1694">
        <v>1910</v>
      </c>
      <c r="C1694">
        <v>23250</v>
      </c>
      <c r="D1694">
        <v>1733</v>
      </c>
      <c r="E1694">
        <v>27.38</v>
      </c>
      <c r="F1694">
        <v>3797.79</v>
      </c>
      <c r="G1694" t="s">
        <v>2626</v>
      </c>
      <c r="H1694" t="s">
        <v>2626</v>
      </c>
      <c r="I1694">
        <v>0</v>
      </c>
      <c r="J1694" t="s">
        <v>2628</v>
      </c>
    </row>
    <row r="1695" spans="1:10" x14ac:dyDescent="0.3">
      <c r="A1695" t="s">
        <v>2310</v>
      </c>
      <c r="B1695">
        <v>7912</v>
      </c>
      <c r="C1695">
        <v>10450</v>
      </c>
      <c r="D1695">
        <v>7406</v>
      </c>
      <c r="E1695">
        <v>21.39</v>
      </c>
      <c r="F1695">
        <v>251.28</v>
      </c>
      <c r="G1695" t="s">
        <v>2626</v>
      </c>
      <c r="H1695" t="s">
        <v>2626</v>
      </c>
      <c r="I1695">
        <v>2</v>
      </c>
      <c r="J1695" t="s">
        <v>2629</v>
      </c>
    </row>
    <row r="1696" spans="1:10" x14ac:dyDescent="0.3">
      <c r="A1696" t="s">
        <v>2311</v>
      </c>
      <c r="B1696">
        <v>34683</v>
      </c>
      <c r="C1696">
        <v>3148</v>
      </c>
      <c r="D1696">
        <v>33203</v>
      </c>
      <c r="E1696">
        <v>9.6999999999999993</v>
      </c>
      <c r="F1696">
        <v>2214.21</v>
      </c>
      <c r="G1696" t="s">
        <v>2627</v>
      </c>
      <c r="H1696" t="s">
        <v>2626</v>
      </c>
      <c r="I1696">
        <v>2</v>
      </c>
      <c r="J1696" t="s">
        <v>2628</v>
      </c>
    </row>
    <row r="1697" spans="1:10" x14ac:dyDescent="0.3">
      <c r="A1697" t="s">
        <v>2312</v>
      </c>
      <c r="B1697">
        <v>7694</v>
      </c>
      <c r="C1697">
        <v>32275</v>
      </c>
      <c r="D1697">
        <v>6908</v>
      </c>
      <c r="E1697">
        <v>6.45</v>
      </c>
      <c r="F1697">
        <v>3607.14</v>
      </c>
      <c r="G1697" t="s">
        <v>2627</v>
      </c>
      <c r="H1697" t="s">
        <v>2626</v>
      </c>
      <c r="I1697">
        <v>1</v>
      </c>
      <c r="J1697" t="s">
        <v>2629</v>
      </c>
    </row>
    <row r="1698" spans="1:10" x14ac:dyDescent="0.3">
      <c r="A1698" t="s">
        <v>2313</v>
      </c>
      <c r="B1698">
        <v>23807</v>
      </c>
      <c r="C1698">
        <v>4845</v>
      </c>
      <c r="D1698">
        <v>22453</v>
      </c>
      <c r="E1698">
        <v>10.94</v>
      </c>
      <c r="F1698">
        <v>4936.78</v>
      </c>
      <c r="G1698" t="s">
        <v>2626</v>
      </c>
      <c r="H1698" t="s">
        <v>2626</v>
      </c>
      <c r="I1698">
        <v>0</v>
      </c>
      <c r="J1698" t="s">
        <v>2628</v>
      </c>
    </row>
    <row r="1699" spans="1:10" x14ac:dyDescent="0.3">
      <c r="A1699" t="s">
        <v>2314</v>
      </c>
      <c r="B1699">
        <v>2313</v>
      </c>
      <c r="C1699">
        <v>28591</v>
      </c>
      <c r="D1699">
        <v>2805</v>
      </c>
      <c r="E1699">
        <v>37.97</v>
      </c>
      <c r="F1699">
        <v>414.6</v>
      </c>
      <c r="G1699" t="s">
        <v>2626</v>
      </c>
      <c r="H1699" t="s">
        <v>2626</v>
      </c>
      <c r="I1699">
        <v>0</v>
      </c>
      <c r="J1699" t="s">
        <v>2628</v>
      </c>
    </row>
    <row r="1700" spans="1:10" x14ac:dyDescent="0.3">
      <c r="A1700" t="s">
        <v>2315</v>
      </c>
      <c r="B1700">
        <v>41448</v>
      </c>
      <c r="C1700">
        <v>6212</v>
      </c>
      <c r="D1700">
        <v>39478</v>
      </c>
      <c r="E1700">
        <v>20.29</v>
      </c>
      <c r="F1700">
        <v>2225.48</v>
      </c>
      <c r="G1700" t="s">
        <v>2626</v>
      </c>
      <c r="H1700" t="s">
        <v>2626</v>
      </c>
      <c r="I1700">
        <v>1</v>
      </c>
      <c r="J1700" t="s">
        <v>2628</v>
      </c>
    </row>
    <row r="1701" spans="1:10" x14ac:dyDescent="0.3">
      <c r="A1701" t="s">
        <v>2316</v>
      </c>
      <c r="B1701">
        <v>18901</v>
      </c>
      <c r="C1701">
        <v>13615</v>
      </c>
      <c r="D1701">
        <v>17601</v>
      </c>
      <c r="E1701">
        <v>46.88</v>
      </c>
      <c r="F1701">
        <v>854.81</v>
      </c>
      <c r="G1701" t="s">
        <v>2626</v>
      </c>
      <c r="H1701" t="s">
        <v>2626</v>
      </c>
      <c r="I1701">
        <v>1</v>
      </c>
      <c r="J1701" t="s">
        <v>2628</v>
      </c>
    </row>
    <row r="1702" spans="1:10" x14ac:dyDescent="0.3">
      <c r="A1702" t="s">
        <v>2317</v>
      </c>
      <c r="B1702">
        <v>23634</v>
      </c>
      <c r="C1702">
        <v>48258</v>
      </c>
      <c r="D1702">
        <v>23145</v>
      </c>
      <c r="E1702">
        <v>30.72</v>
      </c>
      <c r="F1702">
        <v>715.01</v>
      </c>
      <c r="G1702" t="s">
        <v>2627</v>
      </c>
      <c r="H1702" t="s">
        <v>2626</v>
      </c>
      <c r="I1702">
        <v>1</v>
      </c>
      <c r="J1702" t="s">
        <v>2628</v>
      </c>
    </row>
    <row r="1703" spans="1:10" x14ac:dyDescent="0.3">
      <c r="A1703" t="s">
        <v>2318</v>
      </c>
      <c r="B1703">
        <v>28760</v>
      </c>
      <c r="C1703">
        <v>10670</v>
      </c>
      <c r="D1703">
        <v>27789</v>
      </c>
      <c r="E1703">
        <v>24.21</v>
      </c>
      <c r="F1703">
        <v>1394.44</v>
      </c>
      <c r="G1703" t="s">
        <v>2626</v>
      </c>
      <c r="H1703" t="s">
        <v>2626</v>
      </c>
      <c r="I1703">
        <v>0</v>
      </c>
      <c r="J1703" t="s">
        <v>2628</v>
      </c>
    </row>
    <row r="1704" spans="1:10" x14ac:dyDescent="0.3">
      <c r="A1704" t="s">
        <v>2319</v>
      </c>
      <c r="B1704">
        <v>8102</v>
      </c>
      <c r="C1704">
        <v>51006</v>
      </c>
      <c r="D1704">
        <v>7727</v>
      </c>
      <c r="E1704">
        <v>8.39</v>
      </c>
      <c r="F1704">
        <v>3445.81</v>
      </c>
      <c r="G1704" t="s">
        <v>2626</v>
      </c>
      <c r="H1704" t="s">
        <v>2626</v>
      </c>
      <c r="I1704">
        <v>2</v>
      </c>
      <c r="J1704" t="s">
        <v>2628</v>
      </c>
    </row>
    <row r="1705" spans="1:10" x14ac:dyDescent="0.3">
      <c r="A1705" t="s">
        <v>2320</v>
      </c>
      <c r="B1705">
        <v>35149</v>
      </c>
      <c r="C1705">
        <v>36994</v>
      </c>
      <c r="D1705">
        <v>33114</v>
      </c>
      <c r="E1705">
        <v>49.66</v>
      </c>
      <c r="F1705">
        <v>3542.75</v>
      </c>
      <c r="G1705" t="s">
        <v>2626</v>
      </c>
      <c r="H1705" t="s">
        <v>2626</v>
      </c>
      <c r="I1705">
        <v>2</v>
      </c>
      <c r="J1705" t="s">
        <v>2628</v>
      </c>
    </row>
    <row r="1706" spans="1:10" x14ac:dyDescent="0.3">
      <c r="A1706" t="s">
        <v>2321</v>
      </c>
      <c r="B1706">
        <v>24914</v>
      </c>
      <c r="C1706">
        <v>37795</v>
      </c>
      <c r="D1706">
        <v>23091</v>
      </c>
      <c r="E1706">
        <v>31.3</v>
      </c>
      <c r="F1706">
        <v>3852.79</v>
      </c>
      <c r="G1706" t="s">
        <v>2626</v>
      </c>
      <c r="H1706" t="s">
        <v>2626</v>
      </c>
      <c r="I1706">
        <v>1</v>
      </c>
      <c r="J1706" t="s">
        <v>2628</v>
      </c>
    </row>
    <row r="1707" spans="1:10" x14ac:dyDescent="0.3">
      <c r="A1707" t="s">
        <v>2322</v>
      </c>
      <c r="B1707">
        <v>24585</v>
      </c>
      <c r="C1707">
        <v>32278</v>
      </c>
      <c r="D1707">
        <v>23561</v>
      </c>
      <c r="E1707">
        <v>19.46</v>
      </c>
      <c r="F1707">
        <v>3994.97</v>
      </c>
      <c r="G1707" t="s">
        <v>2626</v>
      </c>
      <c r="H1707" t="s">
        <v>2626</v>
      </c>
      <c r="I1707">
        <v>0</v>
      </c>
      <c r="J1707" t="s">
        <v>2629</v>
      </c>
    </row>
    <row r="1708" spans="1:10" x14ac:dyDescent="0.3">
      <c r="A1708" t="s">
        <v>2323</v>
      </c>
      <c r="B1708">
        <v>34252</v>
      </c>
      <c r="C1708">
        <v>13961</v>
      </c>
      <c r="D1708">
        <v>32741</v>
      </c>
      <c r="E1708">
        <v>39.409999999999997</v>
      </c>
      <c r="F1708">
        <v>1635.64</v>
      </c>
      <c r="G1708" t="s">
        <v>2627</v>
      </c>
      <c r="H1708" t="s">
        <v>2626</v>
      </c>
      <c r="I1708">
        <v>2</v>
      </c>
      <c r="J1708" t="s">
        <v>2630</v>
      </c>
    </row>
    <row r="1709" spans="1:10" x14ac:dyDescent="0.3">
      <c r="A1709" t="s">
        <v>2324</v>
      </c>
      <c r="B1709">
        <v>39014</v>
      </c>
      <c r="C1709">
        <v>14366</v>
      </c>
      <c r="D1709">
        <v>38002</v>
      </c>
      <c r="E1709">
        <v>38.82</v>
      </c>
      <c r="F1709">
        <v>147.43</v>
      </c>
      <c r="G1709" t="s">
        <v>2626</v>
      </c>
      <c r="H1709" t="s">
        <v>2626</v>
      </c>
      <c r="I1709">
        <v>2</v>
      </c>
      <c r="J1709" t="s">
        <v>2628</v>
      </c>
    </row>
    <row r="1710" spans="1:10" x14ac:dyDescent="0.3">
      <c r="A1710" t="s">
        <v>2325</v>
      </c>
      <c r="B1710">
        <v>12568</v>
      </c>
      <c r="C1710">
        <v>32597</v>
      </c>
      <c r="D1710">
        <v>10993</v>
      </c>
      <c r="E1710">
        <v>47.45</v>
      </c>
      <c r="F1710">
        <v>2745.17</v>
      </c>
      <c r="G1710" t="s">
        <v>2626</v>
      </c>
      <c r="H1710" t="s">
        <v>2626</v>
      </c>
      <c r="I1710">
        <v>2</v>
      </c>
      <c r="J1710" t="s">
        <v>2630</v>
      </c>
    </row>
    <row r="1711" spans="1:10" x14ac:dyDescent="0.3">
      <c r="A1711" t="s">
        <v>2326</v>
      </c>
      <c r="B1711">
        <v>29711</v>
      </c>
      <c r="C1711">
        <v>27873</v>
      </c>
      <c r="D1711">
        <v>28209</v>
      </c>
      <c r="E1711">
        <v>46.78</v>
      </c>
      <c r="F1711">
        <v>1614.62</v>
      </c>
      <c r="G1711" t="s">
        <v>2626</v>
      </c>
      <c r="H1711" t="s">
        <v>2626</v>
      </c>
      <c r="I1711">
        <v>1</v>
      </c>
      <c r="J1711" t="s">
        <v>2628</v>
      </c>
    </row>
    <row r="1712" spans="1:10" x14ac:dyDescent="0.3">
      <c r="A1712" t="s">
        <v>2327</v>
      </c>
      <c r="B1712">
        <v>12051</v>
      </c>
      <c r="C1712">
        <v>42112</v>
      </c>
      <c r="D1712">
        <v>11820</v>
      </c>
      <c r="E1712">
        <v>26.99</v>
      </c>
      <c r="F1712">
        <v>1027.6600000000001</v>
      </c>
      <c r="G1712" t="s">
        <v>2626</v>
      </c>
      <c r="H1712" t="s">
        <v>2626</v>
      </c>
      <c r="I1712">
        <v>2</v>
      </c>
      <c r="J1712" t="s">
        <v>2628</v>
      </c>
    </row>
    <row r="1713" spans="1:10" x14ac:dyDescent="0.3">
      <c r="A1713" t="s">
        <v>2328</v>
      </c>
      <c r="B1713">
        <v>17537</v>
      </c>
      <c r="C1713">
        <v>7492</v>
      </c>
      <c r="D1713">
        <v>16132</v>
      </c>
      <c r="E1713">
        <v>16.399999999999999</v>
      </c>
      <c r="F1713">
        <v>2643.98</v>
      </c>
      <c r="G1713" t="s">
        <v>2626</v>
      </c>
      <c r="H1713" t="s">
        <v>2627</v>
      </c>
      <c r="I1713">
        <v>2</v>
      </c>
      <c r="J1713" t="s">
        <v>2628</v>
      </c>
    </row>
    <row r="1714" spans="1:10" x14ac:dyDescent="0.3">
      <c r="A1714" t="s">
        <v>2329</v>
      </c>
      <c r="B1714">
        <v>46145</v>
      </c>
      <c r="C1714">
        <v>40159</v>
      </c>
      <c r="D1714">
        <v>46141</v>
      </c>
      <c r="E1714">
        <v>34.25</v>
      </c>
      <c r="F1714">
        <v>1805.16</v>
      </c>
      <c r="G1714" t="s">
        <v>2626</v>
      </c>
      <c r="H1714" t="s">
        <v>2626</v>
      </c>
      <c r="I1714">
        <v>0</v>
      </c>
      <c r="J1714" t="s">
        <v>2628</v>
      </c>
    </row>
    <row r="1715" spans="1:10" x14ac:dyDescent="0.3">
      <c r="A1715" t="s">
        <v>2330</v>
      </c>
      <c r="B1715">
        <v>46866</v>
      </c>
      <c r="C1715">
        <v>15342</v>
      </c>
      <c r="D1715">
        <v>45331</v>
      </c>
      <c r="E1715">
        <v>10.46</v>
      </c>
      <c r="F1715">
        <v>1505.93</v>
      </c>
      <c r="G1715" t="s">
        <v>2626</v>
      </c>
      <c r="H1715" t="s">
        <v>2626</v>
      </c>
      <c r="I1715">
        <v>2</v>
      </c>
      <c r="J1715" t="s">
        <v>2628</v>
      </c>
    </row>
    <row r="1716" spans="1:10" x14ac:dyDescent="0.3">
      <c r="A1716" t="s">
        <v>2331</v>
      </c>
      <c r="B1716">
        <v>47619</v>
      </c>
      <c r="C1716">
        <v>38313</v>
      </c>
      <c r="D1716">
        <v>46104</v>
      </c>
      <c r="E1716">
        <v>10.08</v>
      </c>
      <c r="F1716">
        <v>1996.77</v>
      </c>
      <c r="G1716" t="s">
        <v>2626</v>
      </c>
      <c r="H1716" t="s">
        <v>2626</v>
      </c>
      <c r="I1716">
        <v>2</v>
      </c>
      <c r="J1716" t="s">
        <v>2628</v>
      </c>
    </row>
    <row r="1717" spans="1:10" x14ac:dyDescent="0.3">
      <c r="A1717" t="s">
        <v>2332</v>
      </c>
      <c r="B1717">
        <v>15578</v>
      </c>
      <c r="C1717">
        <v>7917</v>
      </c>
      <c r="D1717">
        <v>13377</v>
      </c>
      <c r="E1717">
        <v>46.98</v>
      </c>
      <c r="F1717">
        <v>1344.79</v>
      </c>
      <c r="G1717" t="s">
        <v>2626</v>
      </c>
      <c r="H1717" t="s">
        <v>2626</v>
      </c>
      <c r="I1717">
        <v>1</v>
      </c>
      <c r="J1717" t="s">
        <v>2628</v>
      </c>
    </row>
    <row r="1718" spans="1:10" x14ac:dyDescent="0.3">
      <c r="A1718" t="s">
        <v>2333</v>
      </c>
      <c r="B1718">
        <v>42238</v>
      </c>
      <c r="C1718">
        <v>33727</v>
      </c>
      <c r="D1718">
        <v>39975</v>
      </c>
      <c r="E1718">
        <v>21.72</v>
      </c>
      <c r="F1718">
        <v>3024.17</v>
      </c>
      <c r="G1718" t="s">
        <v>2626</v>
      </c>
      <c r="H1718" t="s">
        <v>2626</v>
      </c>
      <c r="I1718">
        <v>1</v>
      </c>
      <c r="J1718" t="s">
        <v>2628</v>
      </c>
    </row>
    <row r="1719" spans="1:10" x14ac:dyDescent="0.3">
      <c r="A1719" t="s">
        <v>2334</v>
      </c>
      <c r="B1719">
        <v>22001</v>
      </c>
      <c r="C1719">
        <v>48102</v>
      </c>
      <c r="D1719">
        <v>20647</v>
      </c>
      <c r="E1719">
        <v>34.54</v>
      </c>
      <c r="F1719">
        <v>525.91</v>
      </c>
      <c r="G1719" t="s">
        <v>2626</v>
      </c>
      <c r="H1719" t="s">
        <v>2626</v>
      </c>
      <c r="I1719">
        <v>0</v>
      </c>
      <c r="J1719" t="s">
        <v>2628</v>
      </c>
    </row>
    <row r="1720" spans="1:10" x14ac:dyDescent="0.3">
      <c r="A1720" t="s">
        <v>2335</v>
      </c>
      <c r="B1720">
        <v>44116</v>
      </c>
      <c r="C1720">
        <v>14912</v>
      </c>
      <c r="D1720">
        <v>43132</v>
      </c>
      <c r="E1720">
        <v>4.26</v>
      </c>
      <c r="F1720">
        <v>2848.26</v>
      </c>
      <c r="G1720" t="s">
        <v>2626</v>
      </c>
      <c r="H1720" t="s">
        <v>2626</v>
      </c>
      <c r="I1720">
        <v>2</v>
      </c>
      <c r="J1720" t="s">
        <v>2630</v>
      </c>
    </row>
    <row r="1721" spans="1:10" x14ac:dyDescent="0.3">
      <c r="A1721" t="s">
        <v>2336</v>
      </c>
      <c r="B1721">
        <v>21001</v>
      </c>
      <c r="C1721">
        <v>10425</v>
      </c>
      <c r="D1721">
        <v>21000</v>
      </c>
      <c r="E1721">
        <v>46.62</v>
      </c>
      <c r="F1721">
        <v>2383.1</v>
      </c>
      <c r="G1721" t="s">
        <v>2626</v>
      </c>
      <c r="H1721" t="s">
        <v>2626</v>
      </c>
      <c r="I1721">
        <v>2</v>
      </c>
      <c r="J1721" t="s">
        <v>2628</v>
      </c>
    </row>
    <row r="1722" spans="1:10" x14ac:dyDescent="0.3">
      <c r="A1722" t="s">
        <v>2337</v>
      </c>
      <c r="B1722">
        <v>16523</v>
      </c>
      <c r="C1722">
        <v>20874</v>
      </c>
      <c r="D1722">
        <v>16319</v>
      </c>
      <c r="E1722">
        <v>2.33</v>
      </c>
      <c r="F1722">
        <v>1520.91</v>
      </c>
      <c r="G1722" t="s">
        <v>2626</v>
      </c>
      <c r="H1722" t="s">
        <v>2626</v>
      </c>
      <c r="I1722">
        <v>0</v>
      </c>
      <c r="J1722" t="s">
        <v>2628</v>
      </c>
    </row>
    <row r="1723" spans="1:10" x14ac:dyDescent="0.3">
      <c r="A1723" t="s">
        <v>2338</v>
      </c>
      <c r="B1723">
        <v>20966</v>
      </c>
      <c r="C1723">
        <v>43647</v>
      </c>
      <c r="D1723">
        <v>19296</v>
      </c>
      <c r="E1723">
        <v>43.22</v>
      </c>
      <c r="F1723">
        <v>4492.5</v>
      </c>
      <c r="G1723" t="s">
        <v>2626</v>
      </c>
      <c r="H1723" t="s">
        <v>2626</v>
      </c>
      <c r="I1723">
        <v>1</v>
      </c>
      <c r="J1723" t="s">
        <v>2629</v>
      </c>
    </row>
    <row r="1724" spans="1:10" x14ac:dyDescent="0.3">
      <c r="A1724" t="s">
        <v>2339</v>
      </c>
      <c r="B1724">
        <v>15687</v>
      </c>
      <c r="C1724">
        <v>29967</v>
      </c>
      <c r="D1724">
        <v>14245</v>
      </c>
      <c r="E1724">
        <v>2.19</v>
      </c>
      <c r="F1724">
        <v>177.94</v>
      </c>
      <c r="G1724" t="s">
        <v>2626</v>
      </c>
      <c r="H1724" t="s">
        <v>2626</v>
      </c>
      <c r="I1724">
        <v>0</v>
      </c>
      <c r="J1724" t="s">
        <v>2628</v>
      </c>
    </row>
    <row r="1725" spans="1:10" x14ac:dyDescent="0.3">
      <c r="A1725" t="s">
        <v>2340</v>
      </c>
      <c r="B1725">
        <v>36274</v>
      </c>
      <c r="C1725">
        <v>11641</v>
      </c>
      <c r="D1725">
        <v>34288</v>
      </c>
      <c r="E1725">
        <v>19.190000000000001</v>
      </c>
      <c r="F1725">
        <v>1790.33</v>
      </c>
      <c r="G1725" t="s">
        <v>2626</v>
      </c>
      <c r="H1725" t="s">
        <v>2626</v>
      </c>
      <c r="I1725">
        <v>2</v>
      </c>
      <c r="J1725" t="s">
        <v>2628</v>
      </c>
    </row>
    <row r="1726" spans="1:10" x14ac:dyDescent="0.3">
      <c r="A1726" t="s">
        <v>2341</v>
      </c>
      <c r="B1726">
        <v>20483</v>
      </c>
      <c r="C1726">
        <v>33853</v>
      </c>
      <c r="D1726">
        <v>18481</v>
      </c>
      <c r="E1726">
        <v>27.35</v>
      </c>
      <c r="F1726">
        <v>2968.45</v>
      </c>
      <c r="G1726" t="s">
        <v>2626</v>
      </c>
      <c r="H1726" t="s">
        <v>2626</v>
      </c>
      <c r="I1726">
        <v>1</v>
      </c>
      <c r="J1726" t="s">
        <v>2628</v>
      </c>
    </row>
    <row r="1727" spans="1:10" x14ac:dyDescent="0.3">
      <c r="A1727" t="s">
        <v>2342</v>
      </c>
      <c r="B1727">
        <v>16571</v>
      </c>
      <c r="C1727">
        <v>49912</v>
      </c>
      <c r="D1727">
        <v>15574</v>
      </c>
      <c r="E1727">
        <v>33.590000000000003</v>
      </c>
      <c r="F1727">
        <v>1902.57</v>
      </c>
      <c r="G1727" t="s">
        <v>2626</v>
      </c>
      <c r="H1727" t="s">
        <v>2626</v>
      </c>
      <c r="I1727">
        <v>0</v>
      </c>
      <c r="J1727" t="s">
        <v>2628</v>
      </c>
    </row>
    <row r="1728" spans="1:10" x14ac:dyDescent="0.3">
      <c r="A1728" t="s">
        <v>2343</v>
      </c>
      <c r="B1728">
        <v>11271</v>
      </c>
      <c r="C1728">
        <v>43015</v>
      </c>
      <c r="D1728">
        <v>10391</v>
      </c>
      <c r="E1728">
        <v>0.92</v>
      </c>
      <c r="F1728">
        <v>1020.14</v>
      </c>
      <c r="G1728" t="s">
        <v>2626</v>
      </c>
      <c r="H1728" t="s">
        <v>2626</v>
      </c>
      <c r="I1728">
        <v>1</v>
      </c>
      <c r="J1728" t="s">
        <v>2628</v>
      </c>
    </row>
    <row r="1729" spans="1:10" x14ac:dyDescent="0.3">
      <c r="A1729" t="s">
        <v>2344</v>
      </c>
      <c r="B1729">
        <v>14113</v>
      </c>
      <c r="C1729">
        <v>48215</v>
      </c>
      <c r="D1729">
        <v>13355</v>
      </c>
      <c r="E1729">
        <v>40.049999999999997</v>
      </c>
      <c r="F1729">
        <v>2789.83</v>
      </c>
      <c r="G1729" t="s">
        <v>2626</v>
      </c>
      <c r="H1729" t="s">
        <v>2626</v>
      </c>
      <c r="I1729">
        <v>0</v>
      </c>
      <c r="J1729" t="s">
        <v>2630</v>
      </c>
    </row>
    <row r="1730" spans="1:10" x14ac:dyDescent="0.3">
      <c r="A1730" t="s">
        <v>2345</v>
      </c>
      <c r="B1730">
        <v>44254</v>
      </c>
      <c r="C1730">
        <v>40604</v>
      </c>
      <c r="D1730">
        <v>43191</v>
      </c>
      <c r="E1730">
        <v>3.57</v>
      </c>
      <c r="F1730">
        <v>4374.24</v>
      </c>
      <c r="G1730" t="s">
        <v>2626</v>
      </c>
      <c r="H1730" t="s">
        <v>2626</v>
      </c>
      <c r="I1730">
        <v>0</v>
      </c>
      <c r="J1730" t="s">
        <v>2628</v>
      </c>
    </row>
    <row r="1731" spans="1:10" x14ac:dyDescent="0.3">
      <c r="A1731" t="s">
        <v>2346</v>
      </c>
      <c r="B1731">
        <v>39096</v>
      </c>
      <c r="C1731">
        <v>21002</v>
      </c>
      <c r="D1731">
        <v>37033</v>
      </c>
      <c r="E1731">
        <v>24.16</v>
      </c>
      <c r="F1731">
        <v>110.74</v>
      </c>
      <c r="G1731" t="s">
        <v>2626</v>
      </c>
      <c r="H1731" t="s">
        <v>2626</v>
      </c>
      <c r="I1731">
        <v>2</v>
      </c>
      <c r="J1731" t="s">
        <v>2628</v>
      </c>
    </row>
    <row r="1732" spans="1:10" x14ac:dyDescent="0.3">
      <c r="A1732" t="s">
        <v>2347</v>
      </c>
      <c r="B1732">
        <v>13935</v>
      </c>
      <c r="C1732">
        <v>42792</v>
      </c>
      <c r="D1732">
        <v>13504</v>
      </c>
      <c r="E1732">
        <v>29.76</v>
      </c>
      <c r="F1732">
        <v>4382.7299999999996</v>
      </c>
      <c r="G1732" t="s">
        <v>2626</v>
      </c>
      <c r="H1732" t="s">
        <v>2626</v>
      </c>
      <c r="I1732">
        <v>1</v>
      </c>
      <c r="J1732" t="s">
        <v>2628</v>
      </c>
    </row>
    <row r="1733" spans="1:10" x14ac:dyDescent="0.3">
      <c r="A1733" t="s">
        <v>2348</v>
      </c>
      <c r="B1733">
        <v>41803</v>
      </c>
      <c r="C1733">
        <v>29908</v>
      </c>
      <c r="D1733">
        <v>40345</v>
      </c>
      <c r="E1733">
        <v>8.2899999999999991</v>
      </c>
      <c r="F1733">
        <v>1098.55</v>
      </c>
      <c r="G1733" t="s">
        <v>2626</v>
      </c>
      <c r="H1733" t="s">
        <v>2626</v>
      </c>
      <c r="I1733">
        <v>1</v>
      </c>
      <c r="J1733" t="s">
        <v>2628</v>
      </c>
    </row>
    <row r="1734" spans="1:10" x14ac:dyDescent="0.3">
      <c r="A1734" t="s">
        <v>2349</v>
      </c>
      <c r="B1734">
        <v>42395</v>
      </c>
      <c r="C1734">
        <v>5461</v>
      </c>
      <c r="D1734">
        <v>40332</v>
      </c>
      <c r="E1734">
        <v>35.25</v>
      </c>
      <c r="F1734">
        <v>2194.25</v>
      </c>
      <c r="G1734" t="s">
        <v>2626</v>
      </c>
      <c r="H1734" t="s">
        <v>2626</v>
      </c>
      <c r="I1734">
        <v>2</v>
      </c>
      <c r="J1734" t="s">
        <v>2628</v>
      </c>
    </row>
    <row r="1735" spans="1:10" x14ac:dyDescent="0.3">
      <c r="A1735" t="s">
        <v>2350</v>
      </c>
      <c r="B1735">
        <v>11899</v>
      </c>
      <c r="C1735">
        <v>49646</v>
      </c>
      <c r="D1735">
        <v>9860</v>
      </c>
      <c r="E1735">
        <v>7.19</v>
      </c>
      <c r="F1735">
        <v>965.49</v>
      </c>
      <c r="G1735" t="s">
        <v>2626</v>
      </c>
      <c r="H1735" t="s">
        <v>2627</v>
      </c>
      <c r="I1735">
        <v>2</v>
      </c>
      <c r="J1735" t="s">
        <v>2628</v>
      </c>
    </row>
    <row r="1736" spans="1:10" x14ac:dyDescent="0.3">
      <c r="A1736" t="s">
        <v>2351</v>
      </c>
      <c r="B1736">
        <v>15349</v>
      </c>
      <c r="C1736">
        <v>50483</v>
      </c>
      <c r="D1736">
        <v>14259</v>
      </c>
      <c r="E1736">
        <v>19.77</v>
      </c>
      <c r="F1736">
        <v>4386.49</v>
      </c>
      <c r="G1736" t="s">
        <v>2626</v>
      </c>
      <c r="H1736" t="s">
        <v>2626</v>
      </c>
      <c r="I1736">
        <v>1</v>
      </c>
      <c r="J1736" t="s">
        <v>2628</v>
      </c>
    </row>
    <row r="1737" spans="1:10" x14ac:dyDescent="0.3">
      <c r="A1737" t="s">
        <v>2352</v>
      </c>
      <c r="B1737">
        <v>39035</v>
      </c>
      <c r="C1737">
        <v>23361</v>
      </c>
      <c r="D1737">
        <v>38048</v>
      </c>
      <c r="E1737">
        <v>30.93</v>
      </c>
      <c r="F1737">
        <v>2973.65</v>
      </c>
      <c r="G1737" t="s">
        <v>2627</v>
      </c>
      <c r="H1737" t="s">
        <v>2626</v>
      </c>
      <c r="I1737">
        <v>2</v>
      </c>
      <c r="J1737" t="s">
        <v>2628</v>
      </c>
    </row>
    <row r="1738" spans="1:10" x14ac:dyDescent="0.3">
      <c r="A1738" t="s">
        <v>2353</v>
      </c>
      <c r="B1738">
        <v>13705</v>
      </c>
      <c r="C1738">
        <v>37653</v>
      </c>
      <c r="D1738">
        <v>13731</v>
      </c>
      <c r="E1738">
        <v>20.09</v>
      </c>
      <c r="F1738">
        <v>3482.31</v>
      </c>
      <c r="G1738" t="s">
        <v>2627</v>
      </c>
      <c r="H1738" t="s">
        <v>2626</v>
      </c>
      <c r="I1738">
        <v>0</v>
      </c>
      <c r="J1738" t="s">
        <v>2628</v>
      </c>
    </row>
    <row r="1739" spans="1:10" x14ac:dyDescent="0.3">
      <c r="A1739" t="s">
        <v>2354</v>
      </c>
      <c r="B1739">
        <v>48691</v>
      </c>
      <c r="C1739">
        <v>5165</v>
      </c>
      <c r="D1739">
        <v>47659</v>
      </c>
      <c r="E1739">
        <v>8.58</v>
      </c>
      <c r="F1739">
        <v>4237.8599999999997</v>
      </c>
      <c r="G1739" t="s">
        <v>2627</v>
      </c>
      <c r="H1739" t="s">
        <v>2626</v>
      </c>
      <c r="I1739">
        <v>0</v>
      </c>
      <c r="J1739" t="s">
        <v>2629</v>
      </c>
    </row>
    <row r="1740" spans="1:10" x14ac:dyDescent="0.3">
      <c r="A1740" t="s">
        <v>2355</v>
      </c>
      <c r="B1740">
        <v>44077</v>
      </c>
      <c r="C1740">
        <v>45655</v>
      </c>
      <c r="D1740">
        <v>44170</v>
      </c>
      <c r="E1740">
        <v>14.02</v>
      </c>
      <c r="F1740">
        <v>1071.06</v>
      </c>
      <c r="G1740" t="s">
        <v>2627</v>
      </c>
      <c r="H1740" t="s">
        <v>2626</v>
      </c>
      <c r="I1740">
        <v>2</v>
      </c>
      <c r="J1740" t="s">
        <v>2628</v>
      </c>
    </row>
    <row r="1741" spans="1:10" x14ac:dyDescent="0.3">
      <c r="A1741" t="s">
        <v>2356</v>
      </c>
      <c r="B1741">
        <v>30485</v>
      </c>
      <c r="C1741">
        <v>43674</v>
      </c>
      <c r="D1741">
        <v>29460</v>
      </c>
      <c r="E1741">
        <v>4.7300000000000004</v>
      </c>
      <c r="F1741">
        <v>384.04</v>
      </c>
      <c r="G1741" t="s">
        <v>2626</v>
      </c>
      <c r="H1741" t="s">
        <v>2626</v>
      </c>
      <c r="I1741">
        <v>1</v>
      </c>
      <c r="J1741" t="s">
        <v>2629</v>
      </c>
    </row>
    <row r="1742" spans="1:10" x14ac:dyDescent="0.3">
      <c r="A1742" t="s">
        <v>2357</v>
      </c>
      <c r="B1742">
        <v>25839</v>
      </c>
      <c r="C1742">
        <v>41640</v>
      </c>
      <c r="D1742">
        <v>25791</v>
      </c>
      <c r="E1742">
        <v>17.190000000000001</v>
      </c>
      <c r="F1742">
        <v>1102.8399999999999</v>
      </c>
      <c r="G1742" t="s">
        <v>2626</v>
      </c>
      <c r="H1742" t="s">
        <v>2626</v>
      </c>
      <c r="I1742">
        <v>2</v>
      </c>
      <c r="J1742" t="s">
        <v>2628</v>
      </c>
    </row>
    <row r="1743" spans="1:10" x14ac:dyDescent="0.3">
      <c r="A1743" t="s">
        <v>2358</v>
      </c>
      <c r="B1743">
        <v>36738</v>
      </c>
      <c r="C1743">
        <v>17362</v>
      </c>
      <c r="D1743">
        <v>35946</v>
      </c>
      <c r="E1743">
        <v>28.85</v>
      </c>
      <c r="F1743">
        <v>438.51</v>
      </c>
      <c r="G1743" t="s">
        <v>2626</v>
      </c>
      <c r="H1743" t="s">
        <v>2626</v>
      </c>
      <c r="I1743">
        <v>0</v>
      </c>
      <c r="J1743" t="s">
        <v>2628</v>
      </c>
    </row>
    <row r="1744" spans="1:10" x14ac:dyDescent="0.3">
      <c r="A1744" t="s">
        <v>2359</v>
      </c>
      <c r="B1744">
        <v>30394</v>
      </c>
      <c r="C1744">
        <v>8618</v>
      </c>
      <c r="D1744">
        <v>28673</v>
      </c>
      <c r="E1744">
        <v>25.13</v>
      </c>
      <c r="F1744">
        <v>3516.62</v>
      </c>
      <c r="G1744" t="s">
        <v>2626</v>
      </c>
      <c r="H1744" t="s">
        <v>2626</v>
      </c>
      <c r="I1744">
        <v>0</v>
      </c>
      <c r="J1744" t="s">
        <v>2629</v>
      </c>
    </row>
    <row r="1745" spans="1:10" x14ac:dyDescent="0.3">
      <c r="A1745" t="s">
        <v>2360</v>
      </c>
      <c r="B1745">
        <v>3322</v>
      </c>
      <c r="C1745">
        <v>20861</v>
      </c>
      <c r="D1745">
        <v>2185</v>
      </c>
      <c r="E1745">
        <v>22.15</v>
      </c>
      <c r="F1745">
        <v>2701.72</v>
      </c>
      <c r="G1745" t="s">
        <v>2626</v>
      </c>
      <c r="H1745" t="s">
        <v>2626</v>
      </c>
      <c r="I1745">
        <v>2</v>
      </c>
      <c r="J1745" t="s">
        <v>2628</v>
      </c>
    </row>
    <row r="1746" spans="1:10" x14ac:dyDescent="0.3">
      <c r="A1746" t="s">
        <v>2361</v>
      </c>
      <c r="B1746">
        <v>25188</v>
      </c>
      <c r="C1746">
        <v>30313</v>
      </c>
      <c r="D1746">
        <v>23186</v>
      </c>
      <c r="E1746">
        <v>14.28</v>
      </c>
      <c r="F1746">
        <v>631.77</v>
      </c>
      <c r="G1746" t="s">
        <v>2626</v>
      </c>
      <c r="H1746" t="s">
        <v>2626</v>
      </c>
      <c r="I1746">
        <v>1</v>
      </c>
      <c r="J1746" t="s">
        <v>2628</v>
      </c>
    </row>
    <row r="1747" spans="1:10" x14ac:dyDescent="0.3">
      <c r="A1747" t="s">
        <v>2362</v>
      </c>
      <c r="B1747">
        <v>49972</v>
      </c>
      <c r="C1747">
        <v>35646</v>
      </c>
      <c r="D1747">
        <v>48484</v>
      </c>
      <c r="E1747">
        <v>4.76</v>
      </c>
      <c r="F1747">
        <v>753.01</v>
      </c>
      <c r="G1747" t="s">
        <v>2626</v>
      </c>
      <c r="H1747" t="s">
        <v>2626</v>
      </c>
      <c r="I1747">
        <v>0</v>
      </c>
      <c r="J1747" t="s">
        <v>2628</v>
      </c>
    </row>
    <row r="1748" spans="1:10" x14ac:dyDescent="0.3">
      <c r="A1748" t="s">
        <v>2363</v>
      </c>
      <c r="B1748">
        <v>14883</v>
      </c>
      <c r="C1748">
        <v>23656</v>
      </c>
      <c r="D1748">
        <v>13504</v>
      </c>
      <c r="E1748">
        <v>3.55</v>
      </c>
      <c r="F1748">
        <v>708.13</v>
      </c>
      <c r="G1748" t="s">
        <v>2626</v>
      </c>
      <c r="H1748" t="s">
        <v>2626</v>
      </c>
      <c r="I1748">
        <v>1</v>
      </c>
      <c r="J1748" t="s">
        <v>2628</v>
      </c>
    </row>
    <row r="1749" spans="1:10" x14ac:dyDescent="0.3">
      <c r="A1749" t="s">
        <v>2364</v>
      </c>
      <c r="B1749">
        <v>18423</v>
      </c>
      <c r="C1749">
        <v>17993</v>
      </c>
      <c r="D1749">
        <v>18121</v>
      </c>
      <c r="E1749">
        <v>11.85</v>
      </c>
      <c r="F1749">
        <v>2315.73</v>
      </c>
      <c r="G1749" t="s">
        <v>2626</v>
      </c>
      <c r="H1749" t="s">
        <v>2626</v>
      </c>
      <c r="I1749">
        <v>0</v>
      </c>
      <c r="J1749" t="s">
        <v>2628</v>
      </c>
    </row>
    <row r="1750" spans="1:10" x14ac:dyDescent="0.3">
      <c r="A1750" t="s">
        <v>2365</v>
      </c>
      <c r="B1750">
        <v>3687</v>
      </c>
      <c r="C1750">
        <v>7173</v>
      </c>
      <c r="D1750">
        <v>3084</v>
      </c>
      <c r="E1750">
        <v>8.59</v>
      </c>
      <c r="F1750">
        <v>2091.66</v>
      </c>
      <c r="G1750" t="s">
        <v>2627</v>
      </c>
      <c r="H1750" t="s">
        <v>2626</v>
      </c>
      <c r="I1750">
        <v>1</v>
      </c>
      <c r="J1750" t="s">
        <v>2628</v>
      </c>
    </row>
    <row r="1751" spans="1:10" x14ac:dyDescent="0.3">
      <c r="A1751" t="s">
        <v>2366</v>
      </c>
      <c r="B1751">
        <v>17797</v>
      </c>
      <c r="C1751">
        <v>31985</v>
      </c>
      <c r="D1751">
        <v>16241</v>
      </c>
      <c r="E1751">
        <v>33.659999999999997</v>
      </c>
      <c r="F1751">
        <v>2603.92</v>
      </c>
      <c r="G1751" t="s">
        <v>2626</v>
      </c>
      <c r="H1751" t="s">
        <v>2626</v>
      </c>
      <c r="I1751">
        <v>1</v>
      </c>
      <c r="J1751" t="s">
        <v>2628</v>
      </c>
    </row>
    <row r="1752" spans="1:10" x14ac:dyDescent="0.3">
      <c r="A1752" t="s">
        <v>2367</v>
      </c>
      <c r="B1752">
        <v>27262</v>
      </c>
      <c r="C1752">
        <v>48736</v>
      </c>
      <c r="D1752">
        <v>27151</v>
      </c>
      <c r="E1752">
        <v>44.89</v>
      </c>
      <c r="F1752">
        <v>3222.76</v>
      </c>
      <c r="G1752" t="s">
        <v>2626</v>
      </c>
      <c r="H1752" t="s">
        <v>2626</v>
      </c>
      <c r="I1752">
        <v>0</v>
      </c>
      <c r="J1752" t="s">
        <v>2629</v>
      </c>
    </row>
    <row r="1753" spans="1:10" x14ac:dyDescent="0.3">
      <c r="A1753" t="s">
        <v>2368</v>
      </c>
      <c r="B1753">
        <v>17435</v>
      </c>
      <c r="C1753">
        <v>40287</v>
      </c>
      <c r="D1753">
        <v>14966</v>
      </c>
      <c r="E1753">
        <v>48.04</v>
      </c>
      <c r="F1753">
        <v>3692.95</v>
      </c>
      <c r="G1753" t="s">
        <v>2626</v>
      </c>
      <c r="H1753" t="s">
        <v>2626</v>
      </c>
      <c r="I1753">
        <v>2</v>
      </c>
      <c r="J1753" t="s">
        <v>2630</v>
      </c>
    </row>
    <row r="1754" spans="1:10" x14ac:dyDescent="0.3">
      <c r="A1754" t="s">
        <v>2369</v>
      </c>
      <c r="B1754">
        <v>26427</v>
      </c>
      <c r="C1754">
        <v>24789</v>
      </c>
      <c r="D1754">
        <v>24607</v>
      </c>
      <c r="E1754">
        <v>13.97</v>
      </c>
      <c r="F1754">
        <v>2847.33</v>
      </c>
      <c r="G1754" t="s">
        <v>2626</v>
      </c>
      <c r="H1754" t="s">
        <v>2626</v>
      </c>
      <c r="I1754">
        <v>0</v>
      </c>
      <c r="J1754" t="s">
        <v>2628</v>
      </c>
    </row>
    <row r="1755" spans="1:10" x14ac:dyDescent="0.3">
      <c r="A1755" t="s">
        <v>2370</v>
      </c>
      <c r="B1755">
        <v>17493</v>
      </c>
      <c r="C1755">
        <v>33672</v>
      </c>
      <c r="D1755">
        <v>15626</v>
      </c>
      <c r="E1755">
        <v>0.16</v>
      </c>
      <c r="F1755">
        <v>1586.57</v>
      </c>
      <c r="G1755" t="s">
        <v>2626</v>
      </c>
      <c r="H1755" t="s">
        <v>2626</v>
      </c>
      <c r="I1755">
        <v>1</v>
      </c>
      <c r="J1755" t="s">
        <v>2629</v>
      </c>
    </row>
    <row r="1756" spans="1:10" x14ac:dyDescent="0.3">
      <c r="A1756" t="s">
        <v>2371</v>
      </c>
      <c r="B1756">
        <v>45628</v>
      </c>
      <c r="C1756">
        <v>42458</v>
      </c>
      <c r="D1756">
        <v>43733</v>
      </c>
      <c r="E1756">
        <v>29.14</v>
      </c>
      <c r="F1756">
        <v>467.32</v>
      </c>
      <c r="G1756" t="s">
        <v>2626</v>
      </c>
      <c r="H1756" t="s">
        <v>2626</v>
      </c>
      <c r="I1756">
        <v>2</v>
      </c>
      <c r="J1756" t="s">
        <v>2628</v>
      </c>
    </row>
    <row r="1757" spans="1:10" x14ac:dyDescent="0.3">
      <c r="A1757" t="s">
        <v>2372</v>
      </c>
      <c r="B1757">
        <v>40584</v>
      </c>
      <c r="C1757">
        <v>46525</v>
      </c>
      <c r="D1757">
        <v>40418</v>
      </c>
      <c r="E1757">
        <v>2.2799999999999998</v>
      </c>
      <c r="F1757">
        <v>3054.07</v>
      </c>
      <c r="G1757" t="s">
        <v>2626</v>
      </c>
      <c r="H1757" t="s">
        <v>2626</v>
      </c>
      <c r="I1757">
        <v>2</v>
      </c>
      <c r="J1757" t="s">
        <v>2628</v>
      </c>
    </row>
    <row r="1758" spans="1:10" x14ac:dyDescent="0.3">
      <c r="A1758" t="s">
        <v>2373</v>
      </c>
      <c r="B1758">
        <v>48299</v>
      </c>
      <c r="C1758">
        <v>29157</v>
      </c>
      <c r="D1758">
        <v>48006</v>
      </c>
      <c r="E1758">
        <v>45.91</v>
      </c>
      <c r="F1758">
        <v>4357.91</v>
      </c>
      <c r="G1758" t="s">
        <v>2626</v>
      </c>
      <c r="H1758" t="s">
        <v>2626</v>
      </c>
      <c r="I1758">
        <v>2</v>
      </c>
      <c r="J1758" t="s">
        <v>2628</v>
      </c>
    </row>
    <row r="1759" spans="1:10" x14ac:dyDescent="0.3">
      <c r="A1759" t="s">
        <v>2374</v>
      </c>
      <c r="B1759">
        <v>9689</v>
      </c>
      <c r="C1759">
        <v>42351</v>
      </c>
      <c r="D1759">
        <v>7452</v>
      </c>
      <c r="E1759">
        <v>14.74</v>
      </c>
      <c r="F1759">
        <v>1915.42</v>
      </c>
      <c r="G1759" t="s">
        <v>2626</v>
      </c>
      <c r="H1759" t="s">
        <v>2626</v>
      </c>
      <c r="I1759">
        <v>1</v>
      </c>
      <c r="J1759" t="s">
        <v>2629</v>
      </c>
    </row>
    <row r="1760" spans="1:10" x14ac:dyDescent="0.3">
      <c r="A1760" t="s">
        <v>2375</v>
      </c>
      <c r="B1760">
        <v>14002</v>
      </c>
      <c r="C1760">
        <v>40273</v>
      </c>
      <c r="D1760">
        <v>13690</v>
      </c>
      <c r="E1760">
        <v>34.979999999999997</v>
      </c>
      <c r="F1760">
        <v>894.49</v>
      </c>
      <c r="G1760" t="s">
        <v>2626</v>
      </c>
      <c r="H1760" t="s">
        <v>2626</v>
      </c>
      <c r="I1760">
        <v>0</v>
      </c>
      <c r="J1760" t="s">
        <v>2628</v>
      </c>
    </row>
    <row r="1761" spans="1:10" x14ac:dyDescent="0.3">
      <c r="A1761" t="s">
        <v>2376</v>
      </c>
      <c r="B1761">
        <v>20166</v>
      </c>
      <c r="C1761">
        <v>32203</v>
      </c>
      <c r="D1761">
        <v>18315</v>
      </c>
      <c r="E1761">
        <v>32.36</v>
      </c>
      <c r="F1761">
        <v>605.41</v>
      </c>
      <c r="G1761" t="s">
        <v>2626</v>
      </c>
      <c r="H1761" t="s">
        <v>2626</v>
      </c>
      <c r="I1761">
        <v>0</v>
      </c>
      <c r="J1761" t="s">
        <v>2628</v>
      </c>
    </row>
    <row r="1762" spans="1:10" x14ac:dyDescent="0.3">
      <c r="A1762" t="s">
        <v>2377</v>
      </c>
      <c r="B1762">
        <v>38171</v>
      </c>
      <c r="C1762">
        <v>50251</v>
      </c>
      <c r="D1762">
        <v>37028</v>
      </c>
      <c r="E1762">
        <v>40.14</v>
      </c>
      <c r="F1762">
        <v>1581.75</v>
      </c>
      <c r="G1762" t="s">
        <v>2626</v>
      </c>
      <c r="H1762" t="s">
        <v>2626</v>
      </c>
      <c r="I1762">
        <v>1</v>
      </c>
      <c r="J1762" t="s">
        <v>2628</v>
      </c>
    </row>
    <row r="1763" spans="1:10" x14ac:dyDescent="0.3">
      <c r="A1763" t="s">
        <v>2378</v>
      </c>
      <c r="B1763">
        <v>22503</v>
      </c>
      <c r="C1763">
        <v>20986</v>
      </c>
      <c r="D1763">
        <v>22223</v>
      </c>
      <c r="E1763">
        <v>37.64</v>
      </c>
      <c r="F1763">
        <v>4201.62</v>
      </c>
      <c r="G1763" t="s">
        <v>2626</v>
      </c>
      <c r="H1763" t="s">
        <v>2626</v>
      </c>
      <c r="I1763">
        <v>2</v>
      </c>
      <c r="J1763" t="s">
        <v>2628</v>
      </c>
    </row>
    <row r="1764" spans="1:10" x14ac:dyDescent="0.3">
      <c r="A1764" t="s">
        <v>2379</v>
      </c>
      <c r="B1764">
        <v>27406</v>
      </c>
      <c r="C1764">
        <v>19181</v>
      </c>
      <c r="D1764">
        <v>26354</v>
      </c>
      <c r="E1764">
        <v>8.82</v>
      </c>
      <c r="F1764">
        <v>619.63</v>
      </c>
      <c r="G1764" t="s">
        <v>2627</v>
      </c>
      <c r="H1764" t="s">
        <v>2626</v>
      </c>
      <c r="I1764">
        <v>2</v>
      </c>
      <c r="J1764" t="s">
        <v>2628</v>
      </c>
    </row>
    <row r="1765" spans="1:10" x14ac:dyDescent="0.3">
      <c r="A1765" t="s">
        <v>2380</v>
      </c>
      <c r="B1765">
        <v>10285</v>
      </c>
      <c r="C1765">
        <v>3947</v>
      </c>
      <c r="D1765">
        <v>9881</v>
      </c>
      <c r="E1765">
        <v>23.69</v>
      </c>
      <c r="F1765">
        <v>1635.13</v>
      </c>
      <c r="G1765" t="s">
        <v>2626</v>
      </c>
      <c r="H1765" t="s">
        <v>2626</v>
      </c>
      <c r="I1765">
        <v>0</v>
      </c>
      <c r="J1765" t="s">
        <v>2628</v>
      </c>
    </row>
    <row r="1766" spans="1:10" x14ac:dyDescent="0.3">
      <c r="A1766" t="s">
        <v>2381</v>
      </c>
      <c r="B1766">
        <v>47519</v>
      </c>
      <c r="C1766">
        <v>33428</v>
      </c>
      <c r="D1766">
        <v>46400</v>
      </c>
      <c r="E1766">
        <v>22.71</v>
      </c>
      <c r="F1766">
        <v>867.38</v>
      </c>
      <c r="G1766" t="s">
        <v>2626</v>
      </c>
      <c r="H1766" t="s">
        <v>2626</v>
      </c>
      <c r="I1766">
        <v>2</v>
      </c>
      <c r="J1766" t="s">
        <v>2630</v>
      </c>
    </row>
    <row r="1767" spans="1:10" x14ac:dyDescent="0.3">
      <c r="A1767" t="s">
        <v>2382</v>
      </c>
      <c r="B1767">
        <v>18857</v>
      </c>
      <c r="C1767">
        <v>43692</v>
      </c>
      <c r="D1767">
        <v>19165</v>
      </c>
      <c r="E1767">
        <v>4.59</v>
      </c>
      <c r="F1767">
        <v>4098.74</v>
      </c>
      <c r="G1767" t="s">
        <v>2626</v>
      </c>
      <c r="H1767" t="s">
        <v>2626</v>
      </c>
      <c r="I1767">
        <v>1</v>
      </c>
      <c r="J1767" t="s">
        <v>2628</v>
      </c>
    </row>
    <row r="1768" spans="1:10" x14ac:dyDescent="0.3">
      <c r="A1768" t="s">
        <v>2383</v>
      </c>
      <c r="B1768">
        <v>42522</v>
      </c>
      <c r="C1768">
        <v>30118</v>
      </c>
      <c r="D1768">
        <v>42040</v>
      </c>
      <c r="E1768">
        <v>33.18</v>
      </c>
      <c r="F1768">
        <v>406.81</v>
      </c>
      <c r="G1768" t="s">
        <v>2626</v>
      </c>
      <c r="H1768" t="s">
        <v>2626</v>
      </c>
      <c r="I1768">
        <v>1</v>
      </c>
      <c r="J1768" t="s">
        <v>2628</v>
      </c>
    </row>
    <row r="1769" spans="1:10" x14ac:dyDescent="0.3">
      <c r="A1769" t="s">
        <v>2384</v>
      </c>
      <c r="B1769">
        <v>19354</v>
      </c>
      <c r="C1769">
        <v>30203</v>
      </c>
      <c r="D1769">
        <v>19236</v>
      </c>
      <c r="E1769">
        <v>5.92</v>
      </c>
      <c r="F1769">
        <v>2299.34</v>
      </c>
      <c r="G1769" t="s">
        <v>2627</v>
      </c>
      <c r="H1769" t="s">
        <v>2626</v>
      </c>
      <c r="I1769">
        <v>0</v>
      </c>
      <c r="J1769" t="s">
        <v>2628</v>
      </c>
    </row>
    <row r="1770" spans="1:10" x14ac:dyDescent="0.3">
      <c r="A1770" t="s">
        <v>2385</v>
      </c>
      <c r="B1770">
        <v>27244</v>
      </c>
      <c r="C1770">
        <v>22905</v>
      </c>
      <c r="D1770">
        <v>25304</v>
      </c>
      <c r="E1770">
        <v>30.76</v>
      </c>
      <c r="F1770">
        <v>1260.46</v>
      </c>
      <c r="G1770" t="s">
        <v>2627</v>
      </c>
      <c r="H1770" t="s">
        <v>2626</v>
      </c>
      <c r="I1770">
        <v>1</v>
      </c>
      <c r="J1770" t="s">
        <v>2629</v>
      </c>
    </row>
    <row r="1771" spans="1:10" x14ac:dyDescent="0.3">
      <c r="A1771" t="s">
        <v>2386</v>
      </c>
      <c r="B1771">
        <v>45496</v>
      </c>
      <c r="C1771">
        <v>26008</v>
      </c>
      <c r="D1771">
        <v>43738</v>
      </c>
      <c r="E1771">
        <v>25.42</v>
      </c>
      <c r="F1771">
        <v>4171.67</v>
      </c>
      <c r="G1771" t="s">
        <v>2626</v>
      </c>
      <c r="H1771" t="s">
        <v>2626</v>
      </c>
      <c r="I1771">
        <v>1</v>
      </c>
      <c r="J1771" t="s">
        <v>2628</v>
      </c>
    </row>
    <row r="1772" spans="1:10" x14ac:dyDescent="0.3">
      <c r="A1772" t="s">
        <v>2387</v>
      </c>
      <c r="B1772">
        <v>3712</v>
      </c>
      <c r="C1772">
        <v>29601</v>
      </c>
      <c r="D1772">
        <v>4076</v>
      </c>
      <c r="E1772">
        <v>21.87</v>
      </c>
      <c r="F1772">
        <v>3628.32</v>
      </c>
      <c r="G1772" t="s">
        <v>2626</v>
      </c>
      <c r="H1772" t="s">
        <v>2626</v>
      </c>
      <c r="I1772">
        <v>1</v>
      </c>
      <c r="J1772" t="s">
        <v>2629</v>
      </c>
    </row>
    <row r="1773" spans="1:10" x14ac:dyDescent="0.3">
      <c r="A1773" t="s">
        <v>2388</v>
      </c>
      <c r="B1773">
        <v>13844</v>
      </c>
      <c r="C1773">
        <v>4930</v>
      </c>
      <c r="D1773">
        <v>12117</v>
      </c>
      <c r="E1773">
        <v>7.3</v>
      </c>
      <c r="F1773">
        <v>514.15</v>
      </c>
      <c r="G1773" t="s">
        <v>2626</v>
      </c>
      <c r="H1773" t="s">
        <v>2626</v>
      </c>
      <c r="I1773">
        <v>1</v>
      </c>
      <c r="J1773" t="s">
        <v>2629</v>
      </c>
    </row>
    <row r="1774" spans="1:10" x14ac:dyDescent="0.3">
      <c r="A1774" t="s">
        <v>2389</v>
      </c>
      <c r="B1774">
        <v>22064</v>
      </c>
      <c r="C1774">
        <v>17086</v>
      </c>
      <c r="D1774">
        <v>21620</v>
      </c>
      <c r="E1774">
        <v>8.59</v>
      </c>
      <c r="F1774">
        <v>2971.17</v>
      </c>
      <c r="G1774" t="s">
        <v>2626</v>
      </c>
      <c r="H1774" t="s">
        <v>2626</v>
      </c>
      <c r="I1774">
        <v>2</v>
      </c>
      <c r="J1774" t="s">
        <v>2628</v>
      </c>
    </row>
    <row r="1775" spans="1:10" x14ac:dyDescent="0.3">
      <c r="A1775" t="s">
        <v>2390</v>
      </c>
      <c r="B1775">
        <v>13422</v>
      </c>
      <c r="C1775">
        <v>12647</v>
      </c>
      <c r="D1775">
        <v>11902</v>
      </c>
      <c r="E1775">
        <v>31.68</v>
      </c>
      <c r="F1775">
        <v>4670.1499999999996</v>
      </c>
      <c r="G1775" t="s">
        <v>2626</v>
      </c>
      <c r="H1775" t="s">
        <v>2626</v>
      </c>
      <c r="I1775">
        <v>2</v>
      </c>
      <c r="J1775" t="s">
        <v>2628</v>
      </c>
    </row>
    <row r="1776" spans="1:10" x14ac:dyDescent="0.3">
      <c r="A1776" t="s">
        <v>2391</v>
      </c>
      <c r="B1776">
        <v>33896</v>
      </c>
      <c r="C1776">
        <v>26272</v>
      </c>
      <c r="D1776">
        <v>32929</v>
      </c>
      <c r="E1776">
        <v>41.43</v>
      </c>
      <c r="F1776">
        <v>1644.17</v>
      </c>
      <c r="G1776" t="s">
        <v>2627</v>
      </c>
      <c r="H1776" t="s">
        <v>2626</v>
      </c>
      <c r="I1776">
        <v>1</v>
      </c>
      <c r="J1776" t="s">
        <v>2628</v>
      </c>
    </row>
    <row r="1777" spans="1:10" x14ac:dyDescent="0.3">
      <c r="A1777" t="s">
        <v>2392</v>
      </c>
      <c r="B1777">
        <v>7234</v>
      </c>
      <c r="C1777">
        <v>44437</v>
      </c>
      <c r="D1777">
        <v>6205</v>
      </c>
      <c r="E1777">
        <v>42.8</v>
      </c>
      <c r="F1777">
        <v>2833.8</v>
      </c>
      <c r="G1777" t="s">
        <v>2627</v>
      </c>
      <c r="H1777" t="s">
        <v>2626</v>
      </c>
      <c r="I1777">
        <v>0</v>
      </c>
      <c r="J1777" t="s">
        <v>2628</v>
      </c>
    </row>
    <row r="1778" spans="1:10" x14ac:dyDescent="0.3">
      <c r="A1778" t="s">
        <v>2393</v>
      </c>
      <c r="B1778">
        <v>32775</v>
      </c>
      <c r="C1778">
        <v>45798</v>
      </c>
      <c r="D1778">
        <v>32491</v>
      </c>
      <c r="E1778">
        <v>45.68</v>
      </c>
      <c r="F1778">
        <v>3522.95</v>
      </c>
      <c r="G1778" t="s">
        <v>2626</v>
      </c>
      <c r="H1778" t="s">
        <v>2626</v>
      </c>
      <c r="I1778">
        <v>1</v>
      </c>
      <c r="J1778" t="s">
        <v>2628</v>
      </c>
    </row>
    <row r="1779" spans="1:10" x14ac:dyDescent="0.3">
      <c r="A1779" t="s">
        <v>2394</v>
      </c>
      <c r="B1779">
        <v>33934</v>
      </c>
      <c r="C1779">
        <v>8864</v>
      </c>
      <c r="D1779">
        <v>33406</v>
      </c>
      <c r="E1779">
        <v>10.8</v>
      </c>
      <c r="F1779">
        <v>1374.02</v>
      </c>
      <c r="G1779" t="s">
        <v>2626</v>
      </c>
      <c r="H1779" t="s">
        <v>2626</v>
      </c>
      <c r="I1779">
        <v>0</v>
      </c>
      <c r="J1779" t="s">
        <v>2630</v>
      </c>
    </row>
    <row r="1780" spans="1:10" x14ac:dyDescent="0.3">
      <c r="A1780" t="s">
        <v>2395</v>
      </c>
      <c r="B1780">
        <v>4112</v>
      </c>
      <c r="C1780">
        <v>42367</v>
      </c>
      <c r="D1780">
        <v>2839</v>
      </c>
      <c r="E1780">
        <v>49.49</v>
      </c>
      <c r="F1780">
        <v>4843.16</v>
      </c>
      <c r="G1780" t="s">
        <v>2626</v>
      </c>
      <c r="H1780" t="s">
        <v>2626</v>
      </c>
      <c r="I1780">
        <v>2</v>
      </c>
      <c r="J1780" t="s">
        <v>2628</v>
      </c>
    </row>
    <row r="1781" spans="1:10" x14ac:dyDescent="0.3">
      <c r="A1781" t="s">
        <v>2396</v>
      </c>
      <c r="B1781">
        <v>12556</v>
      </c>
      <c r="C1781">
        <v>8816</v>
      </c>
      <c r="D1781">
        <v>11117</v>
      </c>
      <c r="E1781">
        <v>36.21</v>
      </c>
      <c r="F1781">
        <v>114.6</v>
      </c>
      <c r="G1781" t="s">
        <v>2626</v>
      </c>
      <c r="H1781" t="s">
        <v>2626</v>
      </c>
      <c r="I1781">
        <v>1</v>
      </c>
      <c r="J1781" t="s">
        <v>2628</v>
      </c>
    </row>
    <row r="1782" spans="1:10" x14ac:dyDescent="0.3">
      <c r="A1782" t="s">
        <v>2397</v>
      </c>
      <c r="B1782">
        <v>7828</v>
      </c>
      <c r="C1782">
        <v>4120</v>
      </c>
      <c r="D1782">
        <v>7182</v>
      </c>
      <c r="E1782">
        <v>46.23</v>
      </c>
      <c r="F1782">
        <v>1204.51</v>
      </c>
      <c r="G1782" t="s">
        <v>2626</v>
      </c>
      <c r="H1782" t="s">
        <v>2626</v>
      </c>
      <c r="I1782">
        <v>0</v>
      </c>
      <c r="J1782" t="s">
        <v>2628</v>
      </c>
    </row>
    <row r="1783" spans="1:10" x14ac:dyDescent="0.3">
      <c r="A1783" t="s">
        <v>2398</v>
      </c>
      <c r="B1783">
        <v>25425</v>
      </c>
      <c r="C1783">
        <v>3755</v>
      </c>
      <c r="D1783">
        <v>25366</v>
      </c>
      <c r="E1783">
        <v>35.31</v>
      </c>
      <c r="F1783">
        <v>4541.7</v>
      </c>
      <c r="G1783" t="s">
        <v>2626</v>
      </c>
      <c r="H1783" t="s">
        <v>2626</v>
      </c>
      <c r="I1783">
        <v>0</v>
      </c>
      <c r="J1783" t="s">
        <v>2630</v>
      </c>
    </row>
    <row r="1784" spans="1:10" x14ac:dyDescent="0.3">
      <c r="A1784" t="s">
        <v>2399</v>
      </c>
      <c r="B1784">
        <v>46973</v>
      </c>
      <c r="C1784">
        <v>45326</v>
      </c>
      <c r="D1784">
        <v>45920</v>
      </c>
      <c r="E1784">
        <v>34.75</v>
      </c>
      <c r="F1784">
        <v>1256.52</v>
      </c>
      <c r="G1784" t="s">
        <v>2626</v>
      </c>
      <c r="H1784" t="s">
        <v>2626</v>
      </c>
      <c r="I1784">
        <v>1</v>
      </c>
      <c r="J1784" t="s">
        <v>2629</v>
      </c>
    </row>
    <row r="1785" spans="1:10" x14ac:dyDescent="0.3">
      <c r="A1785" t="s">
        <v>2400</v>
      </c>
      <c r="B1785">
        <v>33067</v>
      </c>
      <c r="C1785">
        <v>23664</v>
      </c>
      <c r="D1785">
        <v>32761</v>
      </c>
      <c r="E1785">
        <v>21.47</v>
      </c>
      <c r="F1785">
        <v>1706.44</v>
      </c>
      <c r="G1785" t="s">
        <v>2627</v>
      </c>
      <c r="H1785" t="s">
        <v>2626</v>
      </c>
      <c r="I1785">
        <v>2</v>
      </c>
      <c r="J1785" t="s">
        <v>2629</v>
      </c>
    </row>
    <row r="1786" spans="1:10" x14ac:dyDescent="0.3">
      <c r="A1786" t="s">
        <v>2401</v>
      </c>
      <c r="B1786">
        <v>32030</v>
      </c>
      <c r="C1786">
        <v>24154</v>
      </c>
      <c r="D1786">
        <v>31691</v>
      </c>
      <c r="E1786">
        <v>17.38</v>
      </c>
      <c r="F1786">
        <v>2202.84</v>
      </c>
      <c r="G1786" t="s">
        <v>2626</v>
      </c>
      <c r="H1786" t="s">
        <v>2626</v>
      </c>
      <c r="I1786">
        <v>1</v>
      </c>
      <c r="J1786" t="s">
        <v>2628</v>
      </c>
    </row>
    <row r="1787" spans="1:10" x14ac:dyDescent="0.3">
      <c r="A1787" t="s">
        <v>2402</v>
      </c>
      <c r="B1787">
        <v>28498</v>
      </c>
      <c r="C1787">
        <v>30515</v>
      </c>
      <c r="D1787">
        <v>26574</v>
      </c>
      <c r="E1787">
        <v>0.17</v>
      </c>
      <c r="F1787">
        <v>1766.7</v>
      </c>
      <c r="G1787" t="s">
        <v>2626</v>
      </c>
      <c r="H1787" t="s">
        <v>2626</v>
      </c>
      <c r="I1787">
        <v>1</v>
      </c>
      <c r="J1787" t="s">
        <v>2630</v>
      </c>
    </row>
    <row r="1788" spans="1:10" x14ac:dyDescent="0.3">
      <c r="A1788" t="s">
        <v>2403</v>
      </c>
      <c r="B1788">
        <v>49665</v>
      </c>
      <c r="C1788">
        <v>45606</v>
      </c>
      <c r="D1788">
        <v>49693</v>
      </c>
      <c r="E1788">
        <v>26.62</v>
      </c>
      <c r="F1788">
        <v>724.23</v>
      </c>
      <c r="G1788" t="s">
        <v>2626</v>
      </c>
      <c r="H1788" t="s">
        <v>2627</v>
      </c>
      <c r="I1788">
        <v>1</v>
      </c>
      <c r="J1788" t="s">
        <v>2629</v>
      </c>
    </row>
    <row r="1789" spans="1:10" x14ac:dyDescent="0.3">
      <c r="A1789" t="s">
        <v>2404</v>
      </c>
      <c r="B1789">
        <v>10385</v>
      </c>
      <c r="C1789">
        <v>27687</v>
      </c>
      <c r="D1789">
        <v>9608</v>
      </c>
      <c r="E1789">
        <v>26.83</v>
      </c>
      <c r="F1789">
        <v>3007.52</v>
      </c>
      <c r="G1789" t="s">
        <v>2626</v>
      </c>
      <c r="H1789" t="s">
        <v>2626</v>
      </c>
      <c r="I1789">
        <v>1</v>
      </c>
      <c r="J1789" t="s">
        <v>2629</v>
      </c>
    </row>
    <row r="1790" spans="1:10" x14ac:dyDescent="0.3">
      <c r="A1790" t="s">
        <v>2405</v>
      </c>
      <c r="B1790">
        <v>51351</v>
      </c>
      <c r="C1790">
        <v>13033</v>
      </c>
      <c r="D1790">
        <v>49678</v>
      </c>
      <c r="E1790">
        <v>48.76</v>
      </c>
      <c r="F1790">
        <v>3533.72</v>
      </c>
      <c r="G1790" t="s">
        <v>2626</v>
      </c>
      <c r="H1790" t="s">
        <v>2626</v>
      </c>
      <c r="I1790">
        <v>2</v>
      </c>
      <c r="J1790" t="s">
        <v>2628</v>
      </c>
    </row>
    <row r="1791" spans="1:10" x14ac:dyDescent="0.3">
      <c r="A1791" t="s">
        <v>2406</v>
      </c>
      <c r="B1791">
        <v>21993</v>
      </c>
      <c r="C1791">
        <v>18503</v>
      </c>
      <c r="D1791">
        <v>22362</v>
      </c>
      <c r="E1791">
        <v>11.52</v>
      </c>
      <c r="F1791">
        <v>4646.6099999999997</v>
      </c>
      <c r="G1791" t="s">
        <v>2626</v>
      </c>
      <c r="H1791" t="s">
        <v>2626</v>
      </c>
      <c r="I1791">
        <v>1</v>
      </c>
      <c r="J1791" t="s">
        <v>2628</v>
      </c>
    </row>
    <row r="1792" spans="1:10" x14ac:dyDescent="0.3">
      <c r="A1792" t="s">
        <v>2407</v>
      </c>
      <c r="B1792">
        <v>26121</v>
      </c>
      <c r="C1792">
        <v>9786</v>
      </c>
      <c r="D1792">
        <v>24708</v>
      </c>
      <c r="E1792">
        <v>0.59</v>
      </c>
      <c r="F1792">
        <v>2059</v>
      </c>
      <c r="G1792" t="s">
        <v>2626</v>
      </c>
      <c r="H1792" t="s">
        <v>2626</v>
      </c>
      <c r="I1792">
        <v>0</v>
      </c>
      <c r="J1792" t="s">
        <v>2628</v>
      </c>
    </row>
    <row r="1793" spans="1:10" x14ac:dyDescent="0.3">
      <c r="A1793" t="s">
        <v>2408</v>
      </c>
      <c r="B1793">
        <v>47949</v>
      </c>
      <c r="C1793">
        <v>29604</v>
      </c>
      <c r="D1793">
        <v>47959</v>
      </c>
      <c r="E1793">
        <v>49.68</v>
      </c>
      <c r="F1793">
        <v>3782.29</v>
      </c>
      <c r="G1793" t="s">
        <v>2626</v>
      </c>
      <c r="H1793" t="s">
        <v>2626</v>
      </c>
      <c r="I1793">
        <v>1</v>
      </c>
      <c r="J1793" t="s">
        <v>2628</v>
      </c>
    </row>
    <row r="1794" spans="1:10" x14ac:dyDescent="0.3">
      <c r="A1794" t="s">
        <v>2409</v>
      </c>
      <c r="B1794">
        <v>41523</v>
      </c>
      <c r="C1794">
        <v>26912</v>
      </c>
      <c r="D1794">
        <v>41351</v>
      </c>
      <c r="E1794">
        <v>35.36</v>
      </c>
      <c r="F1794">
        <v>378.72</v>
      </c>
      <c r="G1794" t="s">
        <v>2626</v>
      </c>
      <c r="H1794" t="s">
        <v>2626</v>
      </c>
      <c r="I1794">
        <v>0</v>
      </c>
      <c r="J1794" t="s">
        <v>2630</v>
      </c>
    </row>
    <row r="1795" spans="1:10" x14ac:dyDescent="0.3">
      <c r="A1795" t="s">
        <v>2410</v>
      </c>
      <c r="B1795">
        <v>41059</v>
      </c>
      <c r="C1795">
        <v>24534</v>
      </c>
      <c r="D1795">
        <v>40023</v>
      </c>
      <c r="E1795">
        <v>33.39</v>
      </c>
      <c r="F1795">
        <v>4429.63</v>
      </c>
      <c r="G1795" t="s">
        <v>2626</v>
      </c>
      <c r="H1795" t="s">
        <v>2626</v>
      </c>
      <c r="I1795">
        <v>2</v>
      </c>
      <c r="J1795" t="s">
        <v>2628</v>
      </c>
    </row>
    <row r="1796" spans="1:10" x14ac:dyDescent="0.3">
      <c r="A1796" t="s">
        <v>2411</v>
      </c>
      <c r="B1796">
        <v>36613</v>
      </c>
      <c r="C1796">
        <v>43227</v>
      </c>
      <c r="D1796">
        <v>36142</v>
      </c>
      <c r="E1796">
        <v>8.6999999999999993</v>
      </c>
      <c r="F1796">
        <v>2330.2600000000002</v>
      </c>
      <c r="G1796" t="s">
        <v>2627</v>
      </c>
      <c r="H1796" t="s">
        <v>2626</v>
      </c>
      <c r="I1796">
        <v>1</v>
      </c>
      <c r="J1796" t="s">
        <v>2628</v>
      </c>
    </row>
    <row r="1797" spans="1:10" x14ac:dyDescent="0.3">
      <c r="A1797" t="s">
        <v>2412</v>
      </c>
      <c r="B1797">
        <v>48929</v>
      </c>
      <c r="C1797">
        <v>47239</v>
      </c>
      <c r="D1797">
        <v>48431</v>
      </c>
      <c r="E1797">
        <v>46.96</v>
      </c>
      <c r="F1797">
        <v>2742.12</v>
      </c>
      <c r="G1797" t="s">
        <v>2626</v>
      </c>
      <c r="H1797" t="s">
        <v>2626</v>
      </c>
      <c r="I1797">
        <v>1</v>
      </c>
      <c r="J1797" t="s">
        <v>2628</v>
      </c>
    </row>
    <row r="1798" spans="1:10" x14ac:dyDescent="0.3">
      <c r="A1798" t="s">
        <v>2413</v>
      </c>
      <c r="B1798">
        <v>26947</v>
      </c>
      <c r="C1798">
        <v>34657</v>
      </c>
      <c r="D1798">
        <v>25075</v>
      </c>
      <c r="E1798">
        <v>20.09</v>
      </c>
      <c r="F1798">
        <v>4232.5</v>
      </c>
      <c r="G1798" t="s">
        <v>2626</v>
      </c>
      <c r="H1798" t="s">
        <v>2626</v>
      </c>
      <c r="I1798">
        <v>2</v>
      </c>
      <c r="J1798" t="s">
        <v>2630</v>
      </c>
    </row>
    <row r="1799" spans="1:10" x14ac:dyDescent="0.3">
      <c r="A1799" t="s">
        <v>2414</v>
      </c>
      <c r="B1799">
        <v>22702</v>
      </c>
      <c r="C1799">
        <v>2691</v>
      </c>
      <c r="D1799">
        <v>21287</v>
      </c>
      <c r="E1799">
        <v>15.5</v>
      </c>
      <c r="F1799">
        <v>2030.67</v>
      </c>
      <c r="G1799" t="s">
        <v>2626</v>
      </c>
      <c r="H1799" t="s">
        <v>2626</v>
      </c>
      <c r="I1799">
        <v>2</v>
      </c>
      <c r="J1799" t="s">
        <v>2628</v>
      </c>
    </row>
    <row r="1800" spans="1:10" x14ac:dyDescent="0.3">
      <c r="A1800" t="s">
        <v>2415</v>
      </c>
      <c r="B1800">
        <v>23122</v>
      </c>
      <c r="C1800">
        <v>36203</v>
      </c>
      <c r="D1800">
        <v>22098</v>
      </c>
      <c r="E1800">
        <v>22.94</v>
      </c>
      <c r="F1800">
        <v>1811.33</v>
      </c>
      <c r="G1800" t="s">
        <v>2626</v>
      </c>
      <c r="H1800" t="s">
        <v>2626</v>
      </c>
      <c r="I1800">
        <v>2</v>
      </c>
      <c r="J1800" t="s">
        <v>2630</v>
      </c>
    </row>
    <row r="1801" spans="1:10" x14ac:dyDescent="0.3">
      <c r="A1801" t="s">
        <v>2416</v>
      </c>
      <c r="B1801">
        <v>35028</v>
      </c>
      <c r="C1801">
        <v>19087</v>
      </c>
      <c r="D1801">
        <v>32827</v>
      </c>
      <c r="E1801">
        <v>31.8</v>
      </c>
      <c r="F1801">
        <v>1154.6400000000001</v>
      </c>
      <c r="G1801" t="s">
        <v>2626</v>
      </c>
      <c r="H1801" t="s">
        <v>2626</v>
      </c>
      <c r="I1801">
        <v>0</v>
      </c>
      <c r="J1801" t="s">
        <v>2628</v>
      </c>
    </row>
    <row r="1802" spans="1:10" x14ac:dyDescent="0.3">
      <c r="A1802" t="s">
        <v>2417</v>
      </c>
      <c r="B1802">
        <v>37917</v>
      </c>
      <c r="C1802">
        <v>34522</v>
      </c>
      <c r="D1802">
        <v>37038</v>
      </c>
      <c r="E1802">
        <v>4.3099999999999996</v>
      </c>
      <c r="F1802">
        <v>3044.32</v>
      </c>
      <c r="G1802" t="s">
        <v>2626</v>
      </c>
      <c r="H1802" t="s">
        <v>2626</v>
      </c>
      <c r="I1802">
        <v>2</v>
      </c>
      <c r="J1802" t="s">
        <v>2628</v>
      </c>
    </row>
    <row r="1803" spans="1:10" x14ac:dyDescent="0.3">
      <c r="A1803" t="s">
        <v>2418</v>
      </c>
      <c r="B1803">
        <v>46782</v>
      </c>
      <c r="C1803">
        <v>7205</v>
      </c>
      <c r="D1803">
        <v>44866</v>
      </c>
      <c r="E1803">
        <v>4.03</v>
      </c>
      <c r="F1803">
        <v>2158.1</v>
      </c>
      <c r="G1803" t="s">
        <v>2626</v>
      </c>
      <c r="H1803" t="s">
        <v>2626</v>
      </c>
      <c r="I1803">
        <v>2</v>
      </c>
      <c r="J1803" t="s">
        <v>2628</v>
      </c>
    </row>
    <row r="1804" spans="1:10" x14ac:dyDescent="0.3">
      <c r="A1804" t="s">
        <v>2419</v>
      </c>
      <c r="B1804">
        <v>31116</v>
      </c>
      <c r="C1804">
        <v>8963</v>
      </c>
      <c r="D1804">
        <v>30751</v>
      </c>
      <c r="E1804">
        <v>46.74</v>
      </c>
      <c r="F1804">
        <v>1568.59</v>
      </c>
      <c r="G1804" t="s">
        <v>2626</v>
      </c>
      <c r="H1804" t="s">
        <v>2626</v>
      </c>
      <c r="I1804">
        <v>2</v>
      </c>
      <c r="J1804" t="s">
        <v>2628</v>
      </c>
    </row>
    <row r="1805" spans="1:10" x14ac:dyDescent="0.3">
      <c r="A1805" t="s">
        <v>2420</v>
      </c>
      <c r="B1805">
        <v>49702</v>
      </c>
      <c r="C1805">
        <v>39181</v>
      </c>
      <c r="D1805">
        <v>48880</v>
      </c>
      <c r="E1805">
        <v>20.190000000000001</v>
      </c>
      <c r="F1805">
        <v>4027.64</v>
      </c>
      <c r="G1805" t="s">
        <v>2626</v>
      </c>
      <c r="H1805" t="s">
        <v>2626</v>
      </c>
      <c r="I1805">
        <v>2</v>
      </c>
      <c r="J1805" t="s">
        <v>2628</v>
      </c>
    </row>
    <row r="1806" spans="1:10" x14ac:dyDescent="0.3">
      <c r="A1806" t="s">
        <v>2421</v>
      </c>
      <c r="B1806">
        <v>2575</v>
      </c>
      <c r="C1806">
        <v>5584</v>
      </c>
      <c r="D1806">
        <v>2842</v>
      </c>
      <c r="E1806">
        <v>40.590000000000003</v>
      </c>
      <c r="F1806">
        <v>3789.59</v>
      </c>
      <c r="G1806" t="s">
        <v>2626</v>
      </c>
      <c r="H1806" t="s">
        <v>2626</v>
      </c>
      <c r="I1806">
        <v>0</v>
      </c>
      <c r="J1806" t="s">
        <v>2628</v>
      </c>
    </row>
    <row r="1807" spans="1:10" x14ac:dyDescent="0.3">
      <c r="A1807" t="s">
        <v>2422</v>
      </c>
      <c r="B1807">
        <v>8518</v>
      </c>
      <c r="C1807">
        <v>6184</v>
      </c>
      <c r="D1807">
        <v>7128</v>
      </c>
      <c r="E1807">
        <v>10.75</v>
      </c>
      <c r="F1807">
        <v>853.05</v>
      </c>
      <c r="G1807" t="s">
        <v>2626</v>
      </c>
      <c r="H1807" t="s">
        <v>2626</v>
      </c>
      <c r="I1807">
        <v>2</v>
      </c>
      <c r="J1807" t="s">
        <v>2628</v>
      </c>
    </row>
    <row r="1808" spans="1:10" x14ac:dyDescent="0.3">
      <c r="A1808" t="s">
        <v>2423</v>
      </c>
      <c r="B1808">
        <v>27139</v>
      </c>
      <c r="C1808">
        <v>22290</v>
      </c>
      <c r="D1808">
        <v>25287</v>
      </c>
      <c r="E1808">
        <v>17.809999999999999</v>
      </c>
      <c r="F1808">
        <v>4887.7700000000004</v>
      </c>
      <c r="G1808" t="s">
        <v>2626</v>
      </c>
      <c r="H1808" t="s">
        <v>2627</v>
      </c>
      <c r="I1808">
        <v>1</v>
      </c>
      <c r="J1808" t="s">
        <v>2628</v>
      </c>
    </row>
    <row r="1809" spans="1:10" x14ac:dyDescent="0.3">
      <c r="A1809" t="s">
        <v>2424</v>
      </c>
      <c r="B1809">
        <v>20034</v>
      </c>
      <c r="C1809">
        <v>44513</v>
      </c>
      <c r="D1809">
        <v>19864</v>
      </c>
      <c r="E1809">
        <v>6.91</v>
      </c>
      <c r="F1809">
        <v>1101.8599999999999</v>
      </c>
      <c r="G1809" t="s">
        <v>2626</v>
      </c>
      <c r="H1809" t="s">
        <v>2626</v>
      </c>
      <c r="I1809">
        <v>2</v>
      </c>
      <c r="J1809" t="s">
        <v>2628</v>
      </c>
    </row>
    <row r="1810" spans="1:10" x14ac:dyDescent="0.3">
      <c r="A1810" t="s">
        <v>2425</v>
      </c>
      <c r="B1810">
        <v>33751</v>
      </c>
      <c r="C1810">
        <v>44865</v>
      </c>
      <c r="D1810">
        <v>32299</v>
      </c>
      <c r="E1810">
        <v>3.15</v>
      </c>
      <c r="F1810">
        <v>336.12</v>
      </c>
      <c r="G1810" t="s">
        <v>2626</v>
      </c>
      <c r="H1810" t="s">
        <v>2626</v>
      </c>
      <c r="I1810">
        <v>0</v>
      </c>
      <c r="J1810" t="s">
        <v>2629</v>
      </c>
    </row>
    <row r="1811" spans="1:10" x14ac:dyDescent="0.3">
      <c r="A1811" t="s">
        <v>2426</v>
      </c>
      <c r="B1811">
        <v>21883</v>
      </c>
      <c r="C1811">
        <v>49657</v>
      </c>
      <c r="D1811">
        <v>20952</v>
      </c>
      <c r="E1811">
        <v>3.68</v>
      </c>
      <c r="F1811">
        <v>4211.46</v>
      </c>
      <c r="G1811" t="s">
        <v>2626</v>
      </c>
      <c r="H1811" t="s">
        <v>2626</v>
      </c>
      <c r="I1811">
        <v>2</v>
      </c>
      <c r="J1811" t="s">
        <v>2628</v>
      </c>
    </row>
    <row r="1812" spans="1:10" x14ac:dyDescent="0.3">
      <c r="A1812" t="s">
        <v>2427</v>
      </c>
      <c r="B1812">
        <v>9202</v>
      </c>
      <c r="C1812">
        <v>39105</v>
      </c>
      <c r="D1812">
        <v>7029</v>
      </c>
      <c r="E1812">
        <v>28.75</v>
      </c>
      <c r="F1812">
        <v>1675.11</v>
      </c>
      <c r="G1812" t="s">
        <v>2626</v>
      </c>
      <c r="H1812" t="s">
        <v>2626</v>
      </c>
      <c r="I1812">
        <v>2</v>
      </c>
      <c r="J1812" t="s">
        <v>2628</v>
      </c>
    </row>
    <row r="1813" spans="1:10" x14ac:dyDescent="0.3">
      <c r="A1813" t="s">
        <v>2428</v>
      </c>
      <c r="B1813">
        <v>11718</v>
      </c>
      <c r="C1813">
        <v>20886</v>
      </c>
      <c r="D1813">
        <v>9524</v>
      </c>
      <c r="E1813">
        <v>49.68</v>
      </c>
      <c r="F1813">
        <v>214.91</v>
      </c>
      <c r="G1813" t="s">
        <v>2626</v>
      </c>
      <c r="H1813" t="s">
        <v>2626</v>
      </c>
      <c r="I1813">
        <v>1</v>
      </c>
      <c r="J1813" t="s">
        <v>2629</v>
      </c>
    </row>
    <row r="1814" spans="1:10" x14ac:dyDescent="0.3">
      <c r="A1814" t="s">
        <v>2429</v>
      </c>
      <c r="B1814">
        <v>6253</v>
      </c>
      <c r="C1814">
        <v>17940</v>
      </c>
      <c r="D1814">
        <v>4954</v>
      </c>
      <c r="E1814">
        <v>39.43</v>
      </c>
      <c r="F1814">
        <v>4250.1000000000004</v>
      </c>
      <c r="G1814" t="s">
        <v>2626</v>
      </c>
      <c r="H1814" t="s">
        <v>2626</v>
      </c>
      <c r="I1814">
        <v>2</v>
      </c>
      <c r="J1814" t="s">
        <v>2629</v>
      </c>
    </row>
    <row r="1815" spans="1:10" x14ac:dyDescent="0.3">
      <c r="A1815" t="s">
        <v>2430</v>
      </c>
      <c r="B1815">
        <v>33461</v>
      </c>
      <c r="C1815">
        <v>33603</v>
      </c>
      <c r="D1815">
        <v>33069</v>
      </c>
      <c r="E1815">
        <v>16.14</v>
      </c>
      <c r="F1815">
        <v>2357.14</v>
      </c>
      <c r="G1815" t="s">
        <v>2626</v>
      </c>
      <c r="H1815" t="s">
        <v>2626</v>
      </c>
      <c r="I1815">
        <v>1</v>
      </c>
      <c r="J1815" t="s">
        <v>2628</v>
      </c>
    </row>
    <row r="1816" spans="1:10" x14ac:dyDescent="0.3">
      <c r="A1816" t="s">
        <v>2431</v>
      </c>
      <c r="B1816">
        <v>18351</v>
      </c>
      <c r="C1816">
        <v>23289</v>
      </c>
      <c r="D1816">
        <v>18716</v>
      </c>
      <c r="E1816">
        <v>39.229999999999997</v>
      </c>
      <c r="F1816">
        <v>2480.81</v>
      </c>
      <c r="G1816" t="s">
        <v>2627</v>
      </c>
      <c r="H1816" t="s">
        <v>2626</v>
      </c>
      <c r="I1816">
        <v>0</v>
      </c>
      <c r="J1816" t="s">
        <v>2629</v>
      </c>
    </row>
    <row r="1817" spans="1:10" x14ac:dyDescent="0.3">
      <c r="A1817" t="s">
        <v>2432</v>
      </c>
      <c r="B1817">
        <v>41778</v>
      </c>
      <c r="C1817">
        <v>32796</v>
      </c>
      <c r="D1817">
        <v>40506</v>
      </c>
      <c r="E1817">
        <v>9.25</v>
      </c>
      <c r="F1817">
        <v>4555.22</v>
      </c>
      <c r="G1817" t="s">
        <v>2626</v>
      </c>
      <c r="H1817" t="s">
        <v>2627</v>
      </c>
      <c r="I1817">
        <v>1</v>
      </c>
      <c r="J1817" t="s">
        <v>2628</v>
      </c>
    </row>
    <row r="1818" spans="1:10" x14ac:dyDescent="0.3">
      <c r="A1818" t="s">
        <v>2433</v>
      </c>
      <c r="B1818">
        <v>14198</v>
      </c>
      <c r="C1818">
        <v>45117</v>
      </c>
      <c r="D1818">
        <v>12395</v>
      </c>
      <c r="E1818">
        <v>26.47</v>
      </c>
      <c r="F1818">
        <v>2790.21</v>
      </c>
      <c r="G1818" t="s">
        <v>2626</v>
      </c>
      <c r="H1818" t="s">
        <v>2626</v>
      </c>
      <c r="I1818">
        <v>0</v>
      </c>
      <c r="J1818" t="s">
        <v>2629</v>
      </c>
    </row>
    <row r="1819" spans="1:10" x14ac:dyDescent="0.3">
      <c r="A1819" t="s">
        <v>2434</v>
      </c>
      <c r="B1819">
        <v>29185</v>
      </c>
      <c r="C1819">
        <v>28239</v>
      </c>
      <c r="D1819">
        <v>28365</v>
      </c>
      <c r="E1819">
        <v>20.14</v>
      </c>
      <c r="F1819">
        <v>3885.94</v>
      </c>
      <c r="G1819" t="s">
        <v>2626</v>
      </c>
      <c r="H1819" t="s">
        <v>2626</v>
      </c>
      <c r="I1819">
        <v>2</v>
      </c>
      <c r="J1819" t="s">
        <v>2628</v>
      </c>
    </row>
    <row r="1820" spans="1:10" x14ac:dyDescent="0.3">
      <c r="A1820" t="s">
        <v>2435</v>
      </c>
      <c r="B1820">
        <v>42022</v>
      </c>
      <c r="C1820">
        <v>44708</v>
      </c>
      <c r="D1820">
        <v>42055</v>
      </c>
      <c r="E1820">
        <v>19.39</v>
      </c>
      <c r="F1820">
        <v>1920.06</v>
      </c>
      <c r="G1820" t="s">
        <v>2626</v>
      </c>
      <c r="H1820" t="s">
        <v>2626</v>
      </c>
      <c r="I1820">
        <v>1</v>
      </c>
      <c r="J1820" t="s">
        <v>2628</v>
      </c>
    </row>
    <row r="1821" spans="1:10" x14ac:dyDescent="0.3">
      <c r="A1821" t="s">
        <v>2436</v>
      </c>
      <c r="B1821">
        <v>26809</v>
      </c>
      <c r="C1821">
        <v>22385</v>
      </c>
      <c r="D1821">
        <v>25266</v>
      </c>
      <c r="E1821">
        <v>3.38</v>
      </c>
      <c r="F1821">
        <v>2596.5300000000002</v>
      </c>
      <c r="G1821" t="s">
        <v>2626</v>
      </c>
      <c r="H1821" t="s">
        <v>2626</v>
      </c>
      <c r="I1821">
        <v>1</v>
      </c>
      <c r="J1821" t="s">
        <v>2628</v>
      </c>
    </row>
    <row r="1822" spans="1:10" x14ac:dyDescent="0.3">
      <c r="A1822" t="s">
        <v>2437</v>
      </c>
      <c r="B1822">
        <v>33728</v>
      </c>
      <c r="C1822">
        <v>39726</v>
      </c>
      <c r="D1822">
        <v>32043</v>
      </c>
      <c r="E1822">
        <v>27.8</v>
      </c>
      <c r="F1822">
        <v>975.22</v>
      </c>
      <c r="G1822" t="s">
        <v>2626</v>
      </c>
      <c r="H1822" t="s">
        <v>2626</v>
      </c>
      <c r="I1822">
        <v>1</v>
      </c>
      <c r="J1822" t="s">
        <v>2628</v>
      </c>
    </row>
    <row r="1823" spans="1:10" x14ac:dyDescent="0.3">
      <c r="A1823" t="s">
        <v>2438</v>
      </c>
      <c r="B1823">
        <v>46347</v>
      </c>
      <c r="C1823">
        <v>32484</v>
      </c>
      <c r="D1823">
        <v>44391</v>
      </c>
      <c r="E1823">
        <v>15.85</v>
      </c>
      <c r="F1823">
        <v>2815.25</v>
      </c>
      <c r="G1823" t="s">
        <v>2627</v>
      </c>
      <c r="H1823" t="s">
        <v>2626</v>
      </c>
      <c r="I1823">
        <v>0</v>
      </c>
      <c r="J1823" t="s">
        <v>2628</v>
      </c>
    </row>
    <row r="1824" spans="1:10" x14ac:dyDescent="0.3">
      <c r="A1824" t="s">
        <v>2439</v>
      </c>
      <c r="B1824">
        <v>8924</v>
      </c>
      <c r="C1824">
        <v>32456</v>
      </c>
      <c r="D1824">
        <v>7700</v>
      </c>
      <c r="E1824">
        <v>19.829999999999998</v>
      </c>
      <c r="F1824">
        <v>4568.96</v>
      </c>
      <c r="G1824" t="s">
        <v>2626</v>
      </c>
      <c r="H1824" t="s">
        <v>2626</v>
      </c>
      <c r="I1824">
        <v>2</v>
      </c>
      <c r="J1824" t="s">
        <v>2628</v>
      </c>
    </row>
    <row r="1825" spans="1:10" x14ac:dyDescent="0.3">
      <c r="A1825" t="s">
        <v>2440</v>
      </c>
      <c r="B1825">
        <v>23493</v>
      </c>
      <c r="C1825">
        <v>43002</v>
      </c>
      <c r="D1825">
        <v>22287</v>
      </c>
      <c r="E1825">
        <v>1.93</v>
      </c>
      <c r="F1825">
        <v>1523.29</v>
      </c>
      <c r="G1825" t="s">
        <v>2626</v>
      </c>
      <c r="H1825" t="s">
        <v>2627</v>
      </c>
      <c r="I1825">
        <v>1</v>
      </c>
      <c r="J1825" t="s">
        <v>2628</v>
      </c>
    </row>
    <row r="1826" spans="1:10" x14ac:dyDescent="0.3">
      <c r="A1826" t="s">
        <v>2441</v>
      </c>
      <c r="B1826">
        <v>32576</v>
      </c>
      <c r="C1826">
        <v>10504</v>
      </c>
      <c r="D1826">
        <v>31364</v>
      </c>
      <c r="E1826">
        <v>48.43</v>
      </c>
      <c r="F1826">
        <v>696.11</v>
      </c>
      <c r="G1826" t="s">
        <v>2626</v>
      </c>
      <c r="H1826" t="s">
        <v>2626</v>
      </c>
      <c r="I1826">
        <v>1</v>
      </c>
      <c r="J1826" t="s">
        <v>2629</v>
      </c>
    </row>
    <row r="1827" spans="1:10" x14ac:dyDescent="0.3">
      <c r="A1827" t="s">
        <v>2442</v>
      </c>
      <c r="B1827">
        <v>20936</v>
      </c>
      <c r="C1827">
        <v>9530</v>
      </c>
      <c r="D1827">
        <v>18921</v>
      </c>
      <c r="E1827">
        <v>29.3</v>
      </c>
      <c r="F1827">
        <v>4898.1000000000004</v>
      </c>
      <c r="G1827" t="s">
        <v>2626</v>
      </c>
      <c r="H1827" t="s">
        <v>2626</v>
      </c>
      <c r="I1827">
        <v>1</v>
      </c>
      <c r="J1827" t="s">
        <v>2628</v>
      </c>
    </row>
    <row r="1828" spans="1:10" x14ac:dyDescent="0.3">
      <c r="A1828" t="s">
        <v>2443</v>
      </c>
      <c r="B1828">
        <v>44881</v>
      </c>
      <c r="C1828">
        <v>25586</v>
      </c>
      <c r="D1828">
        <v>42928</v>
      </c>
      <c r="E1828">
        <v>29.15</v>
      </c>
      <c r="F1828">
        <v>4197.25</v>
      </c>
      <c r="G1828" t="s">
        <v>2626</v>
      </c>
      <c r="H1828" t="s">
        <v>2626</v>
      </c>
      <c r="I1828">
        <v>1</v>
      </c>
      <c r="J1828" t="s">
        <v>2628</v>
      </c>
    </row>
    <row r="1829" spans="1:10" x14ac:dyDescent="0.3">
      <c r="A1829" t="s">
        <v>2444</v>
      </c>
      <c r="B1829">
        <v>25361</v>
      </c>
      <c r="C1829">
        <v>15137</v>
      </c>
      <c r="D1829">
        <v>24056</v>
      </c>
      <c r="E1829">
        <v>21.71</v>
      </c>
      <c r="F1829">
        <v>3448.15</v>
      </c>
      <c r="G1829" t="s">
        <v>2626</v>
      </c>
      <c r="H1829" t="s">
        <v>2626</v>
      </c>
      <c r="I1829">
        <v>1</v>
      </c>
      <c r="J1829" t="s">
        <v>2628</v>
      </c>
    </row>
    <row r="1830" spans="1:10" x14ac:dyDescent="0.3">
      <c r="A1830" t="s">
        <v>2445</v>
      </c>
      <c r="B1830">
        <v>15550</v>
      </c>
      <c r="C1830">
        <v>35934</v>
      </c>
      <c r="D1830">
        <v>15446</v>
      </c>
      <c r="E1830">
        <v>47.48</v>
      </c>
      <c r="F1830">
        <v>2929.49</v>
      </c>
      <c r="G1830" t="s">
        <v>2626</v>
      </c>
      <c r="H1830" t="s">
        <v>2626</v>
      </c>
      <c r="I1830">
        <v>0</v>
      </c>
      <c r="J1830" t="s">
        <v>2629</v>
      </c>
    </row>
    <row r="1831" spans="1:10" x14ac:dyDescent="0.3">
      <c r="A1831" t="s">
        <v>2446</v>
      </c>
      <c r="B1831">
        <v>41121</v>
      </c>
      <c r="C1831">
        <v>4673</v>
      </c>
      <c r="D1831">
        <v>40402</v>
      </c>
      <c r="E1831">
        <v>23.62</v>
      </c>
      <c r="F1831">
        <v>115.15</v>
      </c>
      <c r="G1831" t="s">
        <v>2626</v>
      </c>
      <c r="H1831" t="s">
        <v>2626</v>
      </c>
      <c r="I1831">
        <v>2</v>
      </c>
      <c r="J1831" t="s">
        <v>2628</v>
      </c>
    </row>
    <row r="1832" spans="1:10" x14ac:dyDescent="0.3">
      <c r="A1832" t="s">
        <v>2447</v>
      </c>
      <c r="B1832">
        <v>9430</v>
      </c>
      <c r="C1832">
        <v>3628</v>
      </c>
      <c r="D1832">
        <v>9547</v>
      </c>
      <c r="E1832">
        <v>13.52</v>
      </c>
      <c r="F1832">
        <v>1475.12</v>
      </c>
      <c r="G1832" t="s">
        <v>2626</v>
      </c>
      <c r="H1832" t="s">
        <v>2626</v>
      </c>
      <c r="I1832">
        <v>1</v>
      </c>
      <c r="J1832" t="s">
        <v>2629</v>
      </c>
    </row>
    <row r="1833" spans="1:10" x14ac:dyDescent="0.3">
      <c r="A1833" t="s">
        <v>2448</v>
      </c>
      <c r="B1833">
        <v>44771</v>
      </c>
      <c r="C1833">
        <v>11219</v>
      </c>
      <c r="D1833">
        <v>44090</v>
      </c>
      <c r="E1833">
        <v>23.97</v>
      </c>
      <c r="F1833">
        <v>4797.34</v>
      </c>
      <c r="G1833" t="s">
        <v>2626</v>
      </c>
      <c r="H1833" t="s">
        <v>2627</v>
      </c>
      <c r="I1833">
        <v>0</v>
      </c>
      <c r="J1833" t="s">
        <v>2629</v>
      </c>
    </row>
    <row r="1834" spans="1:10" x14ac:dyDescent="0.3">
      <c r="A1834" t="s">
        <v>2449</v>
      </c>
      <c r="B1834">
        <v>3428</v>
      </c>
      <c r="C1834">
        <v>20394</v>
      </c>
      <c r="D1834">
        <v>2126</v>
      </c>
      <c r="E1834">
        <v>18.37</v>
      </c>
      <c r="F1834">
        <v>2517.6999999999998</v>
      </c>
      <c r="G1834" t="s">
        <v>2626</v>
      </c>
      <c r="H1834" t="s">
        <v>2626</v>
      </c>
      <c r="I1834">
        <v>0</v>
      </c>
      <c r="J1834" t="s">
        <v>2628</v>
      </c>
    </row>
    <row r="1835" spans="1:10" x14ac:dyDescent="0.3">
      <c r="A1835" t="s">
        <v>2450</v>
      </c>
      <c r="B1835">
        <v>15605</v>
      </c>
      <c r="C1835">
        <v>45665</v>
      </c>
      <c r="D1835">
        <v>15041</v>
      </c>
      <c r="E1835">
        <v>41.52</v>
      </c>
      <c r="F1835">
        <v>2193.9299999999998</v>
      </c>
      <c r="G1835" t="s">
        <v>2626</v>
      </c>
      <c r="H1835" t="s">
        <v>2626</v>
      </c>
      <c r="I1835">
        <v>1</v>
      </c>
      <c r="J1835" t="s">
        <v>2629</v>
      </c>
    </row>
    <row r="1836" spans="1:10" x14ac:dyDescent="0.3">
      <c r="A1836" t="s">
        <v>2451</v>
      </c>
      <c r="B1836">
        <v>30676</v>
      </c>
      <c r="C1836">
        <v>31329</v>
      </c>
      <c r="D1836">
        <v>29166</v>
      </c>
      <c r="E1836">
        <v>13.83</v>
      </c>
      <c r="F1836">
        <v>2223.58</v>
      </c>
      <c r="G1836" t="s">
        <v>2626</v>
      </c>
      <c r="H1836" t="s">
        <v>2626</v>
      </c>
      <c r="I1836">
        <v>1</v>
      </c>
      <c r="J1836" t="s">
        <v>2630</v>
      </c>
    </row>
    <row r="1837" spans="1:10" x14ac:dyDescent="0.3">
      <c r="A1837" t="s">
        <v>2452</v>
      </c>
      <c r="B1837">
        <v>51738</v>
      </c>
      <c r="C1837">
        <v>24963</v>
      </c>
      <c r="D1837">
        <v>49384</v>
      </c>
      <c r="E1837">
        <v>12.48</v>
      </c>
      <c r="F1837">
        <v>1241.43</v>
      </c>
      <c r="G1837" t="s">
        <v>2626</v>
      </c>
      <c r="H1837" t="s">
        <v>2626</v>
      </c>
      <c r="I1837">
        <v>0</v>
      </c>
      <c r="J1837" t="s">
        <v>2628</v>
      </c>
    </row>
    <row r="1838" spans="1:10" x14ac:dyDescent="0.3">
      <c r="A1838" t="s">
        <v>2453</v>
      </c>
      <c r="B1838">
        <v>37827</v>
      </c>
      <c r="C1838">
        <v>43408</v>
      </c>
      <c r="D1838">
        <v>36747</v>
      </c>
      <c r="E1838">
        <v>32.01</v>
      </c>
      <c r="F1838">
        <v>1930.06</v>
      </c>
      <c r="G1838" t="s">
        <v>2626</v>
      </c>
      <c r="H1838" t="s">
        <v>2626</v>
      </c>
      <c r="I1838">
        <v>0</v>
      </c>
      <c r="J1838" t="s">
        <v>2630</v>
      </c>
    </row>
    <row r="1839" spans="1:10" x14ac:dyDescent="0.3">
      <c r="A1839" t="s">
        <v>2454</v>
      </c>
      <c r="B1839">
        <v>24414</v>
      </c>
      <c r="C1839">
        <v>26406</v>
      </c>
      <c r="D1839">
        <v>23024</v>
      </c>
      <c r="E1839">
        <v>49.58</v>
      </c>
      <c r="F1839">
        <v>3647.8</v>
      </c>
      <c r="G1839" t="s">
        <v>2626</v>
      </c>
      <c r="H1839" t="s">
        <v>2626</v>
      </c>
      <c r="I1839">
        <v>1</v>
      </c>
      <c r="J1839" t="s">
        <v>2628</v>
      </c>
    </row>
    <row r="1840" spans="1:10" x14ac:dyDescent="0.3">
      <c r="A1840" t="s">
        <v>2455</v>
      </c>
      <c r="B1840">
        <v>48985</v>
      </c>
      <c r="C1840">
        <v>4390</v>
      </c>
      <c r="D1840">
        <v>48168</v>
      </c>
      <c r="E1840">
        <v>15.31</v>
      </c>
      <c r="F1840">
        <v>3290.41</v>
      </c>
      <c r="G1840" t="s">
        <v>2626</v>
      </c>
      <c r="H1840" t="s">
        <v>2626</v>
      </c>
      <c r="I1840">
        <v>0</v>
      </c>
      <c r="J1840" t="s">
        <v>2628</v>
      </c>
    </row>
    <row r="1841" spans="1:10" x14ac:dyDescent="0.3">
      <c r="A1841" t="s">
        <v>2456</v>
      </c>
      <c r="B1841">
        <v>7073</v>
      </c>
      <c r="C1841">
        <v>44948</v>
      </c>
      <c r="D1841">
        <v>7420</v>
      </c>
      <c r="E1841">
        <v>27.25</v>
      </c>
      <c r="F1841">
        <v>3064.21</v>
      </c>
      <c r="G1841" t="s">
        <v>2626</v>
      </c>
      <c r="H1841" t="s">
        <v>2626</v>
      </c>
      <c r="I1841">
        <v>0</v>
      </c>
      <c r="J1841" t="s">
        <v>2630</v>
      </c>
    </row>
    <row r="1842" spans="1:10" x14ac:dyDescent="0.3">
      <c r="A1842" t="s">
        <v>2457</v>
      </c>
      <c r="B1842">
        <v>9546</v>
      </c>
      <c r="C1842">
        <v>34825</v>
      </c>
      <c r="D1842">
        <v>7437</v>
      </c>
      <c r="E1842">
        <v>13.01</v>
      </c>
      <c r="F1842">
        <v>3357.48</v>
      </c>
      <c r="G1842" t="s">
        <v>2626</v>
      </c>
      <c r="H1842" t="s">
        <v>2626</v>
      </c>
      <c r="I1842">
        <v>2</v>
      </c>
      <c r="J1842" t="s">
        <v>2628</v>
      </c>
    </row>
    <row r="1843" spans="1:10" x14ac:dyDescent="0.3">
      <c r="A1843" t="s">
        <v>2458</v>
      </c>
      <c r="B1843">
        <v>37104</v>
      </c>
      <c r="C1843">
        <v>44415</v>
      </c>
      <c r="D1843">
        <v>35619</v>
      </c>
      <c r="E1843">
        <v>11.02</v>
      </c>
      <c r="F1843">
        <v>2540.89</v>
      </c>
      <c r="G1843" t="s">
        <v>2626</v>
      </c>
      <c r="H1843" t="s">
        <v>2626</v>
      </c>
      <c r="I1843">
        <v>2</v>
      </c>
      <c r="J1843" t="s">
        <v>2628</v>
      </c>
    </row>
    <row r="1844" spans="1:10" x14ac:dyDescent="0.3">
      <c r="A1844" t="s">
        <v>2459</v>
      </c>
      <c r="B1844">
        <v>16789</v>
      </c>
      <c r="C1844">
        <v>36743</v>
      </c>
      <c r="D1844">
        <v>16007</v>
      </c>
      <c r="E1844">
        <v>43.67</v>
      </c>
      <c r="F1844">
        <v>590.36</v>
      </c>
      <c r="G1844" t="s">
        <v>2626</v>
      </c>
      <c r="H1844" t="s">
        <v>2626</v>
      </c>
      <c r="I1844">
        <v>2</v>
      </c>
      <c r="J1844" t="s">
        <v>2630</v>
      </c>
    </row>
    <row r="1845" spans="1:10" x14ac:dyDescent="0.3">
      <c r="A1845" t="s">
        <v>2460</v>
      </c>
      <c r="B1845">
        <v>16503</v>
      </c>
      <c r="C1845">
        <v>40676</v>
      </c>
      <c r="D1845">
        <v>15837</v>
      </c>
      <c r="E1845">
        <v>45.86</v>
      </c>
      <c r="F1845">
        <v>4445.82</v>
      </c>
      <c r="G1845" t="s">
        <v>2626</v>
      </c>
      <c r="H1845" t="s">
        <v>2626</v>
      </c>
      <c r="I1845">
        <v>1</v>
      </c>
      <c r="J1845" t="s">
        <v>2628</v>
      </c>
    </row>
    <row r="1846" spans="1:10" x14ac:dyDescent="0.3">
      <c r="A1846" t="s">
        <v>2461</v>
      </c>
      <c r="B1846">
        <v>8946</v>
      </c>
      <c r="C1846">
        <v>25535</v>
      </c>
      <c r="D1846">
        <v>7915</v>
      </c>
      <c r="E1846">
        <v>4.34</v>
      </c>
      <c r="F1846">
        <v>3921.45</v>
      </c>
      <c r="G1846" t="s">
        <v>2626</v>
      </c>
      <c r="H1846" t="s">
        <v>2626</v>
      </c>
      <c r="I1846">
        <v>1</v>
      </c>
      <c r="J1846" t="s">
        <v>2629</v>
      </c>
    </row>
    <row r="1847" spans="1:10" x14ac:dyDescent="0.3">
      <c r="A1847" t="s">
        <v>2462</v>
      </c>
      <c r="B1847">
        <v>18963</v>
      </c>
      <c r="C1847">
        <v>23330</v>
      </c>
      <c r="D1847">
        <v>17957</v>
      </c>
      <c r="E1847">
        <v>31.64</v>
      </c>
      <c r="F1847">
        <v>4279.5600000000004</v>
      </c>
      <c r="G1847" t="s">
        <v>2626</v>
      </c>
      <c r="H1847" t="s">
        <v>2626</v>
      </c>
      <c r="I1847">
        <v>0</v>
      </c>
      <c r="J1847" t="s">
        <v>2628</v>
      </c>
    </row>
    <row r="1848" spans="1:10" x14ac:dyDescent="0.3">
      <c r="A1848" t="s">
        <v>2463</v>
      </c>
      <c r="B1848">
        <v>44191</v>
      </c>
      <c r="C1848">
        <v>39114</v>
      </c>
      <c r="D1848">
        <v>42655</v>
      </c>
      <c r="E1848">
        <v>0.54</v>
      </c>
      <c r="F1848">
        <v>1058.18</v>
      </c>
      <c r="G1848" t="s">
        <v>2626</v>
      </c>
      <c r="H1848" t="s">
        <v>2626</v>
      </c>
      <c r="I1848">
        <v>2</v>
      </c>
      <c r="J1848" t="s">
        <v>2629</v>
      </c>
    </row>
    <row r="1849" spans="1:10" x14ac:dyDescent="0.3">
      <c r="A1849" t="s">
        <v>2464</v>
      </c>
      <c r="B1849">
        <v>13948</v>
      </c>
      <c r="C1849">
        <v>7178</v>
      </c>
      <c r="D1849">
        <v>14245</v>
      </c>
      <c r="E1849">
        <v>30.42</v>
      </c>
      <c r="F1849">
        <v>382.6</v>
      </c>
      <c r="G1849" t="s">
        <v>2626</v>
      </c>
      <c r="H1849" t="s">
        <v>2626</v>
      </c>
      <c r="I1849">
        <v>1</v>
      </c>
      <c r="J1849" t="s">
        <v>2629</v>
      </c>
    </row>
    <row r="1850" spans="1:10" x14ac:dyDescent="0.3">
      <c r="A1850" t="s">
        <v>2465</v>
      </c>
      <c r="B1850">
        <v>46390</v>
      </c>
      <c r="C1850">
        <v>14146</v>
      </c>
      <c r="D1850">
        <v>46760</v>
      </c>
      <c r="E1850">
        <v>41.86</v>
      </c>
      <c r="F1850">
        <v>4236.8</v>
      </c>
      <c r="G1850" t="s">
        <v>2626</v>
      </c>
      <c r="H1850" t="s">
        <v>2626</v>
      </c>
      <c r="I1850">
        <v>0</v>
      </c>
      <c r="J1850" t="s">
        <v>2628</v>
      </c>
    </row>
    <row r="1851" spans="1:10" x14ac:dyDescent="0.3">
      <c r="A1851" t="s">
        <v>2466</v>
      </c>
      <c r="B1851">
        <v>44491</v>
      </c>
      <c r="C1851">
        <v>15802</v>
      </c>
      <c r="D1851">
        <v>44132</v>
      </c>
      <c r="E1851">
        <v>42.83</v>
      </c>
      <c r="F1851">
        <v>3464.85</v>
      </c>
      <c r="G1851" t="s">
        <v>2626</v>
      </c>
      <c r="H1851" t="s">
        <v>2626</v>
      </c>
      <c r="I1851">
        <v>0</v>
      </c>
      <c r="J1851" t="s">
        <v>2629</v>
      </c>
    </row>
    <row r="1852" spans="1:10" x14ac:dyDescent="0.3">
      <c r="A1852" t="s">
        <v>2467</v>
      </c>
      <c r="B1852">
        <v>33354</v>
      </c>
      <c r="C1852">
        <v>33907</v>
      </c>
      <c r="D1852">
        <v>33052</v>
      </c>
      <c r="E1852">
        <v>27.84</v>
      </c>
      <c r="F1852">
        <v>1752.96</v>
      </c>
      <c r="G1852" t="s">
        <v>2626</v>
      </c>
      <c r="H1852" t="s">
        <v>2626</v>
      </c>
      <c r="I1852">
        <v>0</v>
      </c>
      <c r="J1852" t="s">
        <v>2628</v>
      </c>
    </row>
    <row r="1853" spans="1:10" x14ac:dyDescent="0.3">
      <c r="A1853" t="s">
        <v>2468</v>
      </c>
      <c r="B1853">
        <v>22496</v>
      </c>
      <c r="C1853">
        <v>32684</v>
      </c>
      <c r="D1853">
        <v>22472</v>
      </c>
      <c r="E1853">
        <v>23.88</v>
      </c>
      <c r="F1853">
        <v>689.29</v>
      </c>
      <c r="G1853" t="s">
        <v>2626</v>
      </c>
      <c r="H1853" t="s">
        <v>2626</v>
      </c>
      <c r="I1853">
        <v>2</v>
      </c>
      <c r="J1853" t="s">
        <v>2630</v>
      </c>
    </row>
    <row r="1854" spans="1:10" x14ac:dyDescent="0.3">
      <c r="A1854" t="s">
        <v>2469</v>
      </c>
      <c r="B1854">
        <v>14183</v>
      </c>
      <c r="C1854">
        <v>33173</v>
      </c>
      <c r="D1854">
        <v>13603</v>
      </c>
      <c r="E1854">
        <v>29.44</v>
      </c>
      <c r="F1854">
        <v>4479.33</v>
      </c>
      <c r="G1854" t="s">
        <v>2626</v>
      </c>
      <c r="H1854" t="s">
        <v>2626</v>
      </c>
      <c r="I1854">
        <v>2</v>
      </c>
      <c r="J1854" t="s">
        <v>2628</v>
      </c>
    </row>
    <row r="1855" spans="1:10" x14ac:dyDescent="0.3">
      <c r="A1855" t="s">
        <v>2470</v>
      </c>
      <c r="B1855">
        <v>35224</v>
      </c>
      <c r="C1855">
        <v>8251</v>
      </c>
      <c r="D1855">
        <v>35217</v>
      </c>
      <c r="E1855">
        <v>19.600000000000001</v>
      </c>
      <c r="F1855">
        <v>2643.53</v>
      </c>
      <c r="G1855" t="s">
        <v>2626</v>
      </c>
      <c r="H1855" t="s">
        <v>2626</v>
      </c>
      <c r="I1855">
        <v>0</v>
      </c>
      <c r="J1855" t="s">
        <v>2629</v>
      </c>
    </row>
    <row r="1856" spans="1:10" x14ac:dyDescent="0.3">
      <c r="A1856" t="s">
        <v>2471</v>
      </c>
      <c r="B1856">
        <v>8661</v>
      </c>
      <c r="C1856">
        <v>13766</v>
      </c>
      <c r="D1856">
        <v>6490</v>
      </c>
      <c r="E1856">
        <v>27.78</v>
      </c>
      <c r="F1856">
        <v>3938.37</v>
      </c>
      <c r="G1856" t="s">
        <v>2626</v>
      </c>
      <c r="H1856" t="s">
        <v>2626</v>
      </c>
      <c r="I1856">
        <v>0</v>
      </c>
      <c r="J1856" t="s">
        <v>2628</v>
      </c>
    </row>
    <row r="1857" spans="1:10" x14ac:dyDescent="0.3">
      <c r="A1857" t="s">
        <v>2472</v>
      </c>
      <c r="B1857">
        <v>30768</v>
      </c>
      <c r="C1857">
        <v>8501</v>
      </c>
      <c r="D1857">
        <v>30694</v>
      </c>
      <c r="E1857">
        <v>21.57</v>
      </c>
      <c r="F1857">
        <v>1827.16</v>
      </c>
      <c r="G1857" t="s">
        <v>2626</v>
      </c>
      <c r="H1857" t="s">
        <v>2626</v>
      </c>
      <c r="I1857">
        <v>2</v>
      </c>
      <c r="J1857" t="s">
        <v>2628</v>
      </c>
    </row>
    <row r="1858" spans="1:10" x14ac:dyDescent="0.3">
      <c r="A1858" t="s">
        <v>2473</v>
      </c>
      <c r="B1858">
        <v>39804</v>
      </c>
      <c r="C1858">
        <v>50081</v>
      </c>
      <c r="D1858">
        <v>38170</v>
      </c>
      <c r="E1858">
        <v>10.45</v>
      </c>
      <c r="F1858">
        <v>3220.04</v>
      </c>
      <c r="G1858" t="s">
        <v>2626</v>
      </c>
      <c r="H1858" t="s">
        <v>2626</v>
      </c>
      <c r="I1858">
        <v>2</v>
      </c>
      <c r="J1858" t="s">
        <v>2628</v>
      </c>
    </row>
    <row r="1859" spans="1:10" x14ac:dyDescent="0.3">
      <c r="A1859" t="s">
        <v>2474</v>
      </c>
      <c r="B1859">
        <v>40571</v>
      </c>
      <c r="C1859">
        <v>45796</v>
      </c>
      <c r="D1859">
        <v>39086</v>
      </c>
      <c r="E1859">
        <v>20.399999999999999</v>
      </c>
      <c r="F1859">
        <v>2585.31</v>
      </c>
      <c r="G1859" t="s">
        <v>2626</v>
      </c>
      <c r="H1859" t="s">
        <v>2626</v>
      </c>
      <c r="I1859">
        <v>2</v>
      </c>
      <c r="J1859" t="s">
        <v>2628</v>
      </c>
    </row>
    <row r="1860" spans="1:10" x14ac:dyDescent="0.3">
      <c r="A1860" t="s">
        <v>2475</v>
      </c>
      <c r="B1860">
        <v>43957</v>
      </c>
      <c r="C1860">
        <v>10838</v>
      </c>
      <c r="D1860">
        <v>43599</v>
      </c>
      <c r="E1860">
        <v>45.55</v>
      </c>
      <c r="F1860">
        <v>1747.32</v>
      </c>
      <c r="G1860" t="s">
        <v>2626</v>
      </c>
      <c r="H1860" t="s">
        <v>2626</v>
      </c>
      <c r="I1860">
        <v>1</v>
      </c>
      <c r="J1860" t="s">
        <v>2629</v>
      </c>
    </row>
    <row r="1861" spans="1:10" x14ac:dyDescent="0.3">
      <c r="A1861" t="s">
        <v>2476</v>
      </c>
      <c r="B1861">
        <v>37006</v>
      </c>
      <c r="C1861">
        <v>48663</v>
      </c>
      <c r="D1861">
        <v>36729</v>
      </c>
      <c r="E1861">
        <v>17.309999999999999</v>
      </c>
      <c r="F1861">
        <v>3936.66</v>
      </c>
      <c r="G1861" t="s">
        <v>2627</v>
      </c>
      <c r="H1861" t="s">
        <v>2626</v>
      </c>
      <c r="I1861">
        <v>0</v>
      </c>
      <c r="J1861" t="s">
        <v>2628</v>
      </c>
    </row>
    <row r="1862" spans="1:10" x14ac:dyDescent="0.3">
      <c r="A1862" t="s">
        <v>2477</v>
      </c>
      <c r="B1862">
        <v>45620</v>
      </c>
      <c r="C1862">
        <v>11670</v>
      </c>
      <c r="D1862">
        <v>45692</v>
      </c>
      <c r="E1862">
        <v>34.06</v>
      </c>
      <c r="F1862">
        <v>3145.46</v>
      </c>
      <c r="G1862" t="s">
        <v>2626</v>
      </c>
      <c r="H1862" t="s">
        <v>2626</v>
      </c>
      <c r="I1862">
        <v>0</v>
      </c>
      <c r="J1862" t="s">
        <v>2628</v>
      </c>
    </row>
    <row r="1863" spans="1:10" x14ac:dyDescent="0.3">
      <c r="A1863" t="s">
        <v>2478</v>
      </c>
      <c r="B1863">
        <v>43656</v>
      </c>
      <c r="C1863">
        <v>48590</v>
      </c>
      <c r="D1863">
        <v>42337</v>
      </c>
      <c r="E1863">
        <v>41.44</v>
      </c>
      <c r="F1863">
        <v>708.64</v>
      </c>
      <c r="G1863" t="s">
        <v>2626</v>
      </c>
      <c r="H1863" t="s">
        <v>2626</v>
      </c>
      <c r="I1863">
        <v>1</v>
      </c>
      <c r="J1863" t="s">
        <v>2628</v>
      </c>
    </row>
    <row r="1864" spans="1:10" x14ac:dyDescent="0.3">
      <c r="A1864" t="s">
        <v>2479</v>
      </c>
      <c r="B1864">
        <v>3099</v>
      </c>
      <c r="C1864">
        <v>9998</v>
      </c>
      <c r="D1864">
        <v>3223</v>
      </c>
      <c r="E1864">
        <v>5.77</v>
      </c>
      <c r="F1864">
        <v>1142.3699999999999</v>
      </c>
      <c r="G1864" t="s">
        <v>2626</v>
      </c>
      <c r="H1864" t="s">
        <v>2626</v>
      </c>
      <c r="I1864">
        <v>0</v>
      </c>
      <c r="J1864" t="s">
        <v>2630</v>
      </c>
    </row>
    <row r="1865" spans="1:10" x14ac:dyDescent="0.3">
      <c r="A1865" t="s">
        <v>2480</v>
      </c>
      <c r="B1865">
        <v>23004</v>
      </c>
      <c r="C1865">
        <v>18412</v>
      </c>
      <c r="D1865">
        <v>21454</v>
      </c>
      <c r="E1865">
        <v>26.92</v>
      </c>
      <c r="F1865">
        <v>1795.66</v>
      </c>
      <c r="G1865" t="s">
        <v>2626</v>
      </c>
      <c r="H1865" t="s">
        <v>2626</v>
      </c>
      <c r="I1865">
        <v>0</v>
      </c>
      <c r="J1865" t="s">
        <v>2628</v>
      </c>
    </row>
    <row r="1866" spans="1:10" x14ac:dyDescent="0.3">
      <c r="A1866" t="s">
        <v>2481</v>
      </c>
      <c r="B1866">
        <v>22951</v>
      </c>
      <c r="C1866">
        <v>50995</v>
      </c>
      <c r="D1866">
        <v>21226</v>
      </c>
      <c r="E1866">
        <v>4.0999999999999996</v>
      </c>
      <c r="F1866">
        <v>3061.58</v>
      </c>
      <c r="G1866" t="s">
        <v>2627</v>
      </c>
      <c r="H1866" t="s">
        <v>2626</v>
      </c>
      <c r="I1866">
        <v>0</v>
      </c>
      <c r="J1866" t="s">
        <v>2629</v>
      </c>
    </row>
    <row r="1867" spans="1:10" x14ac:dyDescent="0.3">
      <c r="A1867" t="s">
        <v>2482</v>
      </c>
      <c r="B1867">
        <v>46162</v>
      </c>
      <c r="C1867">
        <v>39375</v>
      </c>
      <c r="D1867">
        <v>44163</v>
      </c>
      <c r="E1867">
        <v>20.34</v>
      </c>
      <c r="F1867">
        <v>2854.83</v>
      </c>
      <c r="G1867" t="s">
        <v>2626</v>
      </c>
      <c r="H1867" t="s">
        <v>2626</v>
      </c>
      <c r="I1867">
        <v>0</v>
      </c>
      <c r="J1867" t="s">
        <v>2628</v>
      </c>
    </row>
    <row r="1868" spans="1:10" x14ac:dyDescent="0.3">
      <c r="A1868" t="s">
        <v>2483</v>
      </c>
      <c r="B1868">
        <v>34988</v>
      </c>
      <c r="C1868">
        <v>47399</v>
      </c>
      <c r="D1868">
        <v>34555</v>
      </c>
      <c r="E1868">
        <v>25.78</v>
      </c>
      <c r="F1868">
        <v>399.38</v>
      </c>
      <c r="G1868" t="s">
        <v>2626</v>
      </c>
      <c r="H1868" t="s">
        <v>2627</v>
      </c>
      <c r="I1868">
        <v>0</v>
      </c>
      <c r="J1868" t="s">
        <v>2628</v>
      </c>
    </row>
    <row r="1869" spans="1:10" x14ac:dyDescent="0.3">
      <c r="A1869" t="s">
        <v>2484</v>
      </c>
      <c r="B1869">
        <v>11309</v>
      </c>
      <c r="C1869">
        <v>10777</v>
      </c>
      <c r="D1869">
        <v>9452</v>
      </c>
      <c r="E1869">
        <v>6.11</v>
      </c>
      <c r="F1869">
        <v>584.35</v>
      </c>
      <c r="G1869" t="s">
        <v>2626</v>
      </c>
      <c r="H1869" t="s">
        <v>2626</v>
      </c>
      <c r="I1869">
        <v>2</v>
      </c>
      <c r="J1869" t="s">
        <v>2628</v>
      </c>
    </row>
    <row r="1870" spans="1:10" x14ac:dyDescent="0.3">
      <c r="A1870" t="s">
        <v>2485</v>
      </c>
      <c r="B1870">
        <v>14898</v>
      </c>
      <c r="C1870">
        <v>14590</v>
      </c>
      <c r="D1870">
        <v>13413</v>
      </c>
      <c r="E1870">
        <v>25.24</v>
      </c>
      <c r="F1870">
        <v>2574.08</v>
      </c>
      <c r="G1870" t="s">
        <v>2626</v>
      </c>
      <c r="H1870" t="s">
        <v>2627</v>
      </c>
      <c r="I1870">
        <v>2</v>
      </c>
      <c r="J1870" t="s">
        <v>2629</v>
      </c>
    </row>
    <row r="1871" spans="1:10" x14ac:dyDescent="0.3">
      <c r="A1871" t="s">
        <v>2486</v>
      </c>
      <c r="B1871">
        <v>25634</v>
      </c>
      <c r="C1871">
        <v>2743</v>
      </c>
      <c r="D1871">
        <v>25887</v>
      </c>
      <c r="E1871">
        <v>8.4499999999999993</v>
      </c>
      <c r="F1871">
        <v>1693.86</v>
      </c>
      <c r="G1871" t="s">
        <v>2626</v>
      </c>
      <c r="H1871" t="s">
        <v>2626</v>
      </c>
      <c r="I1871">
        <v>1</v>
      </c>
      <c r="J1871" t="s">
        <v>2628</v>
      </c>
    </row>
    <row r="1872" spans="1:10" x14ac:dyDescent="0.3">
      <c r="A1872" t="s">
        <v>2487</v>
      </c>
      <c r="B1872">
        <v>48094</v>
      </c>
      <c r="C1872">
        <v>12759</v>
      </c>
      <c r="D1872">
        <v>47922</v>
      </c>
      <c r="E1872">
        <v>13.46</v>
      </c>
      <c r="F1872">
        <v>3617.4</v>
      </c>
      <c r="G1872" t="s">
        <v>2627</v>
      </c>
      <c r="H1872" t="s">
        <v>2626</v>
      </c>
      <c r="I1872">
        <v>2</v>
      </c>
      <c r="J1872" t="s">
        <v>2628</v>
      </c>
    </row>
    <row r="1873" spans="1:10" x14ac:dyDescent="0.3">
      <c r="A1873" t="s">
        <v>2488</v>
      </c>
      <c r="B1873">
        <v>24192</v>
      </c>
      <c r="C1873">
        <v>36698</v>
      </c>
      <c r="D1873">
        <v>24002</v>
      </c>
      <c r="E1873">
        <v>33.83</v>
      </c>
      <c r="F1873">
        <v>2307.8000000000002</v>
      </c>
      <c r="G1873" t="s">
        <v>2626</v>
      </c>
      <c r="H1873" t="s">
        <v>2626</v>
      </c>
      <c r="I1873">
        <v>2</v>
      </c>
      <c r="J1873" t="s">
        <v>2628</v>
      </c>
    </row>
    <row r="1874" spans="1:10" x14ac:dyDescent="0.3">
      <c r="A1874" t="s">
        <v>2489</v>
      </c>
      <c r="B1874">
        <v>26201</v>
      </c>
      <c r="C1874">
        <v>43922</v>
      </c>
      <c r="D1874">
        <v>25168</v>
      </c>
      <c r="E1874">
        <v>11.69</v>
      </c>
      <c r="F1874">
        <v>4436.88</v>
      </c>
      <c r="G1874" t="s">
        <v>2626</v>
      </c>
      <c r="H1874" t="s">
        <v>2626</v>
      </c>
      <c r="I1874">
        <v>2</v>
      </c>
      <c r="J1874" t="s">
        <v>2628</v>
      </c>
    </row>
    <row r="1875" spans="1:10" x14ac:dyDescent="0.3">
      <c r="A1875" t="s">
        <v>2490</v>
      </c>
      <c r="B1875">
        <v>41211</v>
      </c>
      <c r="C1875">
        <v>27058</v>
      </c>
      <c r="D1875">
        <v>40650</v>
      </c>
      <c r="E1875">
        <v>9.6300000000000008</v>
      </c>
      <c r="F1875">
        <v>4818.87</v>
      </c>
      <c r="G1875" t="s">
        <v>2626</v>
      </c>
      <c r="H1875" t="s">
        <v>2626</v>
      </c>
      <c r="I1875">
        <v>0</v>
      </c>
      <c r="J1875" t="s">
        <v>2628</v>
      </c>
    </row>
    <row r="1876" spans="1:10" x14ac:dyDescent="0.3">
      <c r="A1876" t="s">
        <v>2491</v>
      </c>
      <c r="B1876">
        <v>7441</v>
      </c>
      <c r="C1876">
        <v>25569</v>
      </c>
      <c r="D1876">
        <v>7403</v>
      </c>
      <c r="E1876">
        <v>3.07</v>
      </c>
      <c r="F1876">
        <v>456.74</v>
      </c>
      <c r="G1876" t="s">
        <v>2626</v>
      </c>
      <c r="H1876" t="s">
        <v>2626</v>
      </c>
      <c r="I1876">
        <v>1</v>
      </c>
      <c r="J1876" t="s">
        <v>2628</v>
      </c>
    </row>
    <row r="1877" spans="1:10" x14ac:dyDescent="0.3">
      <c r="A1877" t="s">
        <v>2492</v>
      </c>
      <c r="B1877">
        <v>9677</v>
      </c>
      <c r="C1877">
        <v>25972</v>
      </c>
      <c r="D1877">
        <v>7769</v>
      </c>
      <c r="E1877">
        <v>18.22</v>
      </c>
      <c r="F1877">
        <v>4639.09</v>
      </c>
      <c r="G1877" t="s">
        <v>2626</v>
      </c>
      <c r="H1877" t="s">
        <v>2626</v>
      </c>
      <c r="I1877">
        <v>2</v>
      </c>
      <c r="J1877" t="s">
        <v>2629</v>
      </c>
    </row>
    <row r="1878" spans="1:10" x14ac:dyDescent="0.3">
      <c r="A1878" t="s">
        <v>2493</v>
      </c>
      <c r="B1878">
        <v>27896</v>
      </c>
      <c r="C1878">
        <v>43361</v>
      </c>
      <c r="D1878">
        <v>26438</v>
      </c>
      <c r="E1878">
        <v>44.06</v>
      </c>
      <c r="F1878">
        <v>4794.91</v>
      </c>
      <c r="G1878" t="s">
        <v>2626</v>
      </c>
      <c r="H1878" t="s">
        <v>2626</v>
      </c>
      <c r="I1878">
        <v>2</v>
      </c>
      <c r="J1878" t="s">
        <v>2628</v>
      </c>
    </row>
    <row r="1879" spans="1:10" x14ac:dyDescent="0.3">
      <c r="A1879" t="s">
        <v>2494</v>
      </c>
      <c r="B1879">
        <v>19733</v>
      </c>
      <c r="C1879">
        <v>31104</v>
      </c>
      <c r="D1879">
        <v>18337</v>
      </c>
      <c r="E1879">
        <v>7.39</v>
      </c>
      <c r="F1879">
        <v>488.21</v>
      </c>
      <c r="G1879" t="s">
        <v>2626</v>
      </c>
      <c r="H1879" t="s">
        <v>2626</v>
      </c>
      <c r="I1879">
        <v>0</v>
      </c>
      <c r="J1879" t="s">
        <v>2628</v>
      </c>
    </row>
    <row r="1880" spans="1:10" x14ac:dyDescent="0.3">
      <c r="A1880" t="s">
        <v>2495</v>
      </c>
      <c r="B1880">
        <v>14549</v>
      </c>
      <c r="C1880">
        <v>32732</v>
      </c>
      <c r="D1880">
        <v>13304</v>
      </c>
      <c r="E1880">
        <v>16.989999999999998</v>
      </c>
      <c r="F1880">
        <v>4461.8500000000004</v>
      </c>
      <c r="G1880" t="s">
        <v>2626</v>
      </c>
      <c r="H1880" t="s">
        <v>2626</v>
      </c>
      <c r="I1880">
        <v>0</v>
      </c>
      <c r="J1880" t="s">
        <v>2629</v>
      </c>
    </row>
    <row r="1881" spans="1:10" x14ac:dyDescent="0.3">
      <c r="A1881" t="s">
        <v>2496</v>
      </c>
      <c r="B1881">
        <v>32523</v>
      </c>
      <c r="C1881">
        <v>25489</v>
      </c>
      <c r="D1881">
        <v>32152</v>
      </c>
      <c r="E1881">
        <v>27.43</v>
      </c>
      <c r="F1881">
        <v>4326.6000000000004</v>
      </c>
      <c r="G1881" t="s">
        <v>2626</v>
      </c>
      <c r="H1881" t="s">
        <v>2626</v>
      </c>
      <c r="I1881">
        <v>0</v>
      </c>
      <c r="J1881" t="s">
        <v>2628</v>
      </c>
    </row>
    <row r="1882" spans="1:10" x14ac:dyDescent="0.3">
      <c r="A1882" t="s">
        <v>2497</v>
      </c>
      <c r="B1882">
        <v>33731</v>
      </c>
      <c r="C1882">
        <v>33230</v>
      </c>
      <c r="D1882">
        <v>31985</v>
      </c>
      <c r="E1882">
        <v>33.950000000000003</v>
      </c>
      <c r="F1882">
        <v>4696.72</v>
      </c>
      <c r="G1882" t="s">
        <v>2626</v>
      </c>
      <c r="H1882" t="s">
        <v>2626</v>
      </c>
      <c r="I1882">
        <v>2</v>
      </c>
      <c r="J1882" t="s">
        <v>2628</v>
      </c>
    </row>
    <row r="1883" spans="1:10" x14ac:dyDescent="0.3">
      <c r="A1883" t="s">
        <v>2498</v>
      </c>
      <c r="B1883">
        <v>39283</v>
      </c>
      <c r="C1883">
        <v>39034</v>
      </c>
      <c r="D1883">
        <v>39145</v>
      </c>
      <c r="E1883">
        <v>41.44</v>
      </c>
      <c r="F1883">
        <v>2064.9699999999998</v>
      </c>
      <c r="G1883" t="s">
        <v>2626</v>
      </c>
      <c r="H1883" t="s">
        <v>2626</v>
      </c>
      <c r="I1883">
        <v>2</v>
      </c>
      <c r="J1883" t="s">
        <v>2630</v>
      </c>
    </row>
    <row r="1884" spans="1:10" x14ac:dyDescent="0.3">
      <c r="A1884" t="s">
        <v>2499</v>
      </c>
      <c r="B1884">
        <v>29619</v>
      </c>
      <c r="C1884">
        <v>49938</v>
      </c>
      <c r="D1884">
        <v>27938</v>
      </c>
      <c r="E1884">
        <v>8.24</v>
      </c>
      <c r="F1884">
        <v>4566.18</v>
      </c>
      <c r="G1884" t="s">
        <v>2626</v>
      </c>
      <c r="H1884" t="s">
        <v>2626</v>
      </c>
      <c r="I1884">
        <v>1</v>
      </c>
      <c r="J1884" t="s">
        <v>2629</v>
      </c>
    </row>
    <row r="1885" spans="1:10" x14ac:dyDescent="0.3">
      <c r="A1885" t="s">
        <v>2500</v>
      </c>
      <c r="B1885">
        <v>31445</v>
      </c>
      <c r="C1885">
        <v>8495</v>
      </c>
      <c r="D1885">
        <v>31093</v>
      </c>
      <c r="E1885">
        <v>41.38</v>
      </c>
      <c r="F1885">
        <v>4154.01</v>
      </c>
      <c r="G1885" t="s">
        <v>2626</v>
      </c>
      <c r="H1885" t="s">
        <v>2627</v>
      </c>
      <c r="I1885">
        <v>1</v>
      </c>
      <c r="J1885" t="s">
        <v>2628</v>
      </c>
    </row>
    <row r="1886" spans="1:10" x14ac:dyDescent="0.3">
      <c r="A1886" t="s">
        <v>2501</v>
      </c>
      <c r="B1886">
        <v>25746</v>
      </c>
      <c r="C1886">
        <v>33824</v>
      </c>
      <c r="D1886">
        <v>24387</v>
      </c>
      <c r="E1886">
        <v>33</v>
      </c>
      <c r="F1886">
        <v>3348.8</v>
      </c>
      <c r="G1886" t="s">
        <v>2626</v>
      </c>
      <c r="H1886" t="s">
        <v>2626</v>
      </c>
      <c r="I1886">
        <v>2</v>
      </c>
      <c r="J1886" t="s">
        <v>2628</v>
      </c>
    </row>
    <row r="1887" spans="1:10" x14ac:dyDescent="0.3">
      <c r="A1887" t="s">
        <v>2502</v>
      </c>
      <c r="B1887">
        <v>31841</v>
      </c>
      <c r="C1887">
        <v>21870</v>
      </c>
      <c r="D1887">
        <v>30602</v>
      </c>
      <c r="E1887">
        <v>27.48</v>
      </c>
      <c r="F1887">
        <v>3140.93</v>
      </c>
      <c r="G1887" t="s">
        <v>2626</v>
      </c>
      <c r="H1887" t="s">
        <v>2626</v>
      </c>
      <c r="I1887">
        <v>1</v>
      </c>
      <c r="J1887" t="s">
        <v>2629</v>
      </c>
    </row>
    <row r="1888" spans="1:10" x14ac:dyDescent="0.3">
      <c r="A1888" t="s">
        <v>2503</v>
      </c>
      <c r="B1888">
        <v>25603</v>
      </c>
      <c r="C1888">
        <v>15969</v>
      </c>
      <c r="D1888">
        <v>23836</v>
      </c>
      <c r="E1888">
        <v>27.58</v>
      </c>
      <c r="F1888">
        <v>499.58</v>
      </c>
      <c r="G1888" t="s">
        <v>2626</v>
      </c>
      <c r="H1888" t="s">
        <v>2626</v>
      </c>
      <c r="I1888">
        <v>2</v>
      </c>
      <c r="J1888" t="s">
        <v>2630</v>
      </c>
    </row>
    <row r="1889" spans="1:10" x14ac:dyDescent="0.3">
      <c r="A1889" t="s">
        <v>2504</v>
      </c>
      <c r="B1889">
        <v>26872</v>
      </c>
      <c r="C1889">
        <v>25723</v>
      </c>
      <c r="D1889">
        <v>26470</v>
      </c>
      <c r="E1889">
        <v>44.47</v>
      </c>
      <c r="F1889">
        <v>2148.0100000000002</v>
      </c>
      <c r="G1889" t="s">
        <v>2626</v>
      </c>
      <c r="H1889" t="s">
        <v>2626</v>
      </c>
      <c r="I1889">
        <v>2</v>
      </c>
      <c r="J1889" t="s">
        <v>2629</v>
      </c>
    </row>
    <row r="1890" spans="1:10" x14ac:dyDescent="0.3">
      <c r="A1890" t="s">
        <v>2505</v>
      </c>
      <c r="B1890">
        <v>45455</v>
      </c>
      <c r="C1890">
        <v>28432</v>
      </c>
      <c r="D1890">
        <v>44217</v>
      </c>
      <c r="E1890">
        <v>41.17</v>
      </c>
      <c r="F1890">
        <v>2015.83</v>
      </c>
      <c r="G1890" t="s">
        <v>2626</v>
      </c>
      <c r="H1890" t="s">
        <v>2626</v>
      </c>
      <c r="I1890">
        <v>1</v>
      </c>
      <c r="J1890" t="s">
        <v>2628</v>
      </c>
    </row>
    <row r="1891" spans="1:10" x14ac:dyDescent="0.3">
      <c r="A1891" t="s">
        <v>2506</v>
      </c>
      <c r="B1891">
        <v>47094</v>
      </c>
      <c r="C1891">
        <v>35130</v>
      </c>
      <c r="D1891">
        <v>46150</v>
      </c>
      <c r="E1891">
        <v>18.43</v>
      </c>
      <c r="F1891">
        <v>1230.58</v>
      </c>
      <c r="G1891" t="s">
        <v>2626</v>
      </c>
      <c r="H1891" t="s">
        <v>2626</v>
      </c>
      <c r="I1891">
        <v>0</v>
      </c>
      <c r="J1891" t="s">
        <v>2628</v>
      </c>
    </row>
    <row r="1892" spans="1:10" x14ac:dyDescent="0.3">
      <c r="A1892" t="s">
        <v>2507</v>
      </c>
      <c r="B1892">
        <v>12279</v>
      </c>
      <c r="C1892">
        <v>30854</v>
      </c>
      <c r="D1892">
        <v>10456</v>
      </c>
      <c r="E1892">
        <v>35.840000000000003</v>
      </c>
      <c r="F1892">
        <v>3337.12</v>
      </c>
      <c r="G1892" t="s">
        <v>2626</v>
      </c>
      <c r="H1892" t="s">
        <v>2626</v>
      </c>
      <c r="I1892">
        <v>2</v>
      </c>
      <c r="J1892" t="s">
        <v>2628</v>
      </c>
    </row>
    <row r="1893" spans="1:10" x14ac:dyDescent="0.3">
      <c r="A1893" t="s">
        <v>2508</v>
      </c>
      <c r="B1893">
        <v>47243</v>
      </c>
      <c r="C1893">
        <v>5239</v>
      </c>
      <c r="D1893">
        <v>45673</v>
      </c>
      <c r="E1893">
        <v>5.74</v>
      </c>
      <c r="F1893">
        <v>1920.31</v>
      </c>
      <c r="G1893" t="s">
        <v>2626</v>
      </c>
      <c r="H1893" t="s">
        <v>2626</v>
      </c>
      <c r="I1893">
        <v>0</v>
      </c>
      <c r="J1893" t="s">
        <v>2628</v>
      </c>
    </row>
    <row r="1894" spans="1:10" x14ac:dyDescent="0.3">
      <c r="A1894" t="s">
        <v>2509</v>
      </c>
      <c r="B1894">
        <v>17229</v>
      </c>
      <c r="C1894">
        <v>26405</v>
      </c>
      <c r="D1894">
        <v>17553</v>
      </c>
      <c r="E1894">
        <v>19.829999999999998</v>
      </c>
      <c r="F1894">
        <v>3771.59</v>
      </c>
      <c r="G1894" t="s">
        <v>2626</v>
      </c>
      <c r="H1894" t="s">
        <v>2626</v>
      </c>
      <c r="I1894">
        <v>1</v>
      </c>
      <c r="J1894" t="s">
        <v>2628</v>
      </c>
    </row>
    <row r="1895" spans="1:10" x14ac:dyDescent="0.3">
      <c r="A1895" t="s">
        <v>2510</v>
      </c>
      <c r="B1895">
        <v>42431</v>
      </c>
      <c r="C1895">
        <v>25776</v>
      </c>
      <c r="D1895">
        <v>41585</v>
      </c>
      <c r="E1895">
        <v>9.2899999999999991</v>
      </c>
      <c r="F1895">
        <v>2173.73</v>
      </c>
      <c r="G1895" t="s">
        <v>2626</v>
      </c>
      <c r="H1895" t="s">
        <v>2627</v>
      </c>
      <c r="I1895">
        <v>0</v>
      </c>
      <c r="J1895" t="s">
        <v>2629</v>
      </c>
    </row>
    <row r="1896" spans="1:10" x14ac:dyDescent="0.3">
      <c r="A1896" t="s">
        <v>2511</v>
      </c>
      <c r="B1896">
        <v>37188</v>
      </c>
      <c r="C1896">
        <v>45154</v>
      </c>
      <c r="D1896">
        <v>35521</v>
      </c>
      <c r="E1896">
        <v>7.15</v>
      </c>
      <c r="F1896">
        <v>4314.54</v>
      </c>
      <c r="G1896" t="s">
        <v>2626</v>
      </c>
      <c r="H1896" t="s">
        <v>2626</v>
      </c>
      <c r="I1896">
        <v>0</v>
      </c>
      <c r="J1896" t="s">
        <v>2628</v>
      </c>
    </row>
    <row r="1897" spans="1:10" x14ac:dyDescent="0.3">
      <c r="A1897" t="s">
        <v>2512</v>
      </c>
      <c r="B1897">
        <v>2004</v>
      </c>
      <c r="C1897">
        <v>20888</v>
      </c>
      <c r="D1897">
        <v>1890</v>
      </c>
      <c r="E1897">
        <v>24.68</v>
      </c>
      <c r="F1897">
        <v>532.37</v>
      </c>
      <c r="G1897" t="s">
        <v>2626</v>
      </c>
      <c r="H1897" t="s">
        <v>2626</v>
      </c>
      <c r="I1897">
        <v>1</v>
      </c>
      <c r="J1897" t="s">
        <v>2628</v>
      </c>
    </row>
    <row r="1898" spans="1:10" x14ac:dyDescent="0.3">
      <c r="A1898" t="s">
        <v>2513</v>
      </c>
      <c r="B1898">
        <v>5503</v>
      </c>
      <c r="C1898">
        <v>26883</v>
      </c>
      <c r="D1898">
        <v>3490</v>
      </c>
      <c r="E1898">
        <v>18.670000000000002</v>
      </c>
      <c r="F1898">
        <v>1303.43</v>
      </c>
      <c r="G1898" t="s">
        <v>2626</v>
      </c>
      <c r="H1898" t="s">
        <v>2626</v>
      </c>
      <c r="I1898">
        <v>1</v>
      </c>
      <c r="J1898" t="s">
        <v>2628</v>
      </c>
    </row>
    <row r="1899" spans="1:10" x14ac:dyDescent="0.3">
      <c r="A1899" t="s">
        <v>2514</v>
      </c>
      <c r="B1899">
        <v>23457</v>
      </c>
      <c r="C1899">
        <v>19630</v>
      </c>
      <c r="D1899">
        <v>23196</v>
      </c>
      <c r="E1899">
        <v>16.329999999999998</v>
      </c>
      <c r="F1899">
        <v>3648.43</v>
      </c>
      <c r="G1899" t="s">
        <v>2626</v>
      </c>
      <c r="H1899" t="s">
        <v>2626</v>
      </c>
      <c r="I1899">
        <v>1</v>
      </c>
      <c r="J1899" t="s">
        <v>2628</v>
      </c>
    </row>
    <row r="1900" spans="1:10" x14ac:dyDescent="0.3">
      <c r="A1900" t="s">
        <v>2515</v>
      </c>
      <c r="B1900">
        <v>23489</v>
      </c>
      <c r="C1900">
        <v>32074</v>
      </c>
      <c r="D1900">
        <v>23161</v>
      </c>
      <c r="E1900">
        <v>37.92</v>
      </c>
      <c r="F1900">
        <v>4522.96</v>
      </c>
      <c r="G1900" t="s">
        <v>2626</v>
      </c>
      <c r="H1900" t="s">
        <v>2626</v>
      </c>
      <c r="I1900">
        <v>0</v>
      </c>
      <c r="J1900" t="s">
        <v>2629</v>
      </c>
    </row>
    <row r="1901" spans="1:10" x14ac:dyDescent="0.3">
      <c r="A1901" t="s">
        <v>2516</v>
      </c>
      <c r="B1901">
        <v>23785</v>
      </c>
      <c r="C1901">
        <v>25807</v>
      </c>
      <c r="D1901">
        <v>23126</v>
      </c>
      <c r="E1901">
        <v>8.77</v>
      </c>
      <c r="F1901">
        <v>745.76</v>
      </c>
      <c r="G1901" t="s">
        <v>2626</v>
      </c>
      <c r="H1901" t="s">
        <v>2627</v>
      </c>
      <c r="I1901">
        <v>2</v>
      </c>
      <c r="J1901" t="s">
        <v>2628</v>
      </c>
    </row>
    <row r="1902" spans="1:10" x14ac:dyDescent="0.3">
      <c r="A1902" t="s">
        <v>2517</v>
      </c>
      <c r="B1902">
        <v>26724</v>
      </c>
      <c r="C1902">
        <v>10368</v>
      </c>
      <c r="D1902">
        <v>25479</v>
      </c>
      <c r="E1902">
        <v>9.4700000000000006</v>
      </c>
      <c r="F1902">
        <v>205.75</v>
      </c>
      <c r="G1902" t="s">
        <v>2626</v>
      </c>
      <c r="H1902" t="s">
        <v>2626</v>
      </c>
      <c r="I1902">
        <v>0</v>
      </c>
      <c r="J1902" t="s">
        <v>2628</v>
      </c>
    </row>
    <row r="1903" spans="1:10" x14ac:dyDescent="0.3">
      <c r="A1903" t="s">
        <v>2518</v>
      </c>
      <c r="B1903">
        <v>18143</v>
      </c>
      <c r="C1903">
        <v>35384</v>
      </c>
      <c r="D1903">
        <v>16163</v>
      </c>
      <c r="E1903">
        <v>35.700000000000003</v>
      </c>
      <c r="F1903">
        <v>137.61000000000001</v>
      </c>
      <c r="G1903" t="s">
        <v>2626</v>
      </c>
      <c r="H1903" t="s">
        <v>2626</v>
      </c>
      <c r="I1903">
        <v>1</v>
      </c>
      <c r="J1903" t="s">
        <v>2628</v>
      </c>
    </row>
    <row r="1904" spans="1:10" x14ac:dyDescent="0.3">
      <c r="A1904" t="s">
        <v>2519</v>
      </c>
      <c r="B1904">
        <v>20724</v>
      </c>
      <c r="C1904">
        <v>9604</v>
      </c>
      <c r="D1904">
        <v>19101</v>
      </c>
      <c r="E1904">
        <v>29.18</v>
      </c>
      <c r="F1904">
        <v>1752.03</v>
      </c>
      <c r="G1904" t="s">
        <v>2626</v>
      </c>
      <c r="H1904" t="s">
        <v>2626</v>
      </c>
      <c r="I1904">
        <v>0</v>
      </c>
      <c r="J1904" t="s">
        <v>2628</v>
      </c>
    </row>
    <row r="1905" spans="1:10" x14ac:dyDescent="0.3">
      <c r="A1905" t="s">
        <v>2520</v>
      </c>
      <c r="B1905">
        <v>33555</v>
      </c>
      <c r="C1905">
        <v>7095</v>
      </c>
      <c r="D1905">
        <v>32000</v>
      </c>
      <c r="E1905">
        <v>27.36</v>
      </c>
      <c r="F1905">
        <v>337.18</v>
      </c>
      <c r="G1905" t="s">
        <v>2626</v>
      </c>
      <c r="H1905" t="s">
        <v>2626</v>
      </c>
      <c r="I1905">
        <v>2</v>
      </c>
      <c r="J1905" t="s">
        <v>2629</v>
      </c>
    </row>
    <row r="1906" spans="1:10" x14ac:dyDescent="0.3">
      <c r="A1906" t="s">
        <v>2521</v>
      </c>
      <c r="B1906">
        <v>20859</v>
      </c>
      <c r="C1906">
        <v>19856</v>
      </c>
      <c r="D1906">
        <v>18545</v>
      </c>
      <c r="E1906">
        <v>46.29</v>
      </c>
      <c r="F1906">
        <v>4114.8900000000003</v>
      </c>
      <c r="G1906" t="s">
        <v>2626</v>
      </c>
      <c r="H1906" t="s">
        <v>2626</v>
      </c>
      <c r="I1906">
        <v>2</v>
      </c>
      <c r="J1906" t="s">
        <v>2629</v>
      </c>
    </row>
    <row r="1907" spans="1:10" x14ac:dyDescent="0.3">
      <c r="A1907" t="s">
        <v>2522</v>
      </c>
      <c r="B1907">
        <v>4813</v>
      </c>
      <c r="C1907">
        <v>6274</v>
      </c>
      <c r="D1907">
        <v>2422</v>
      </c>
      <c r="E1907">
        <v>32.119999999999997</v>
      </c>
      <c r="F1907">
        <v>4979.5200000000004</v>
      </c>
      <c r="G1907" t="s">
        <v>2626</v>
      </c>
      <c r="H1907" t="s">
        <v>2626</v>
      </c>
      <c r="I1907">
        <v>0</v>
      </c>
      <c r="J1907" t="s">
        <v>2628</v>
      </c>
    </row>
    <row r="1908" spans="1:10" x14ac:dyDescent="0.3">
      <c r="A1908" t="s">
        <v>2523</v>
      </c>
      <c r="B1908">
        <v>43060</v>
      </c>
      <c r="C1908">
        <v>25797</v>
      </c>
      <c r="D1908">
        <v>41072</v>
      </c>
      <c r="E1908">
        <v>27.49</v>
      </c>
      <c r="F1908">
        <v>4982.87</v>
      </c>
      <c r="G1908" t="s">
        <v>2626</v>
      </c>
      <c r="H1908" t="s">
        <v>2626</v>
      </c>
      <c r="I1908">
        <v>0</v>
      </c>
      <c r="J1908" t="s">
        <v>2628</v>
      </c>
    </row>
    <row r="1909" spans="1:10" x14ac:dyDescent="0.3">
      <c r="A1909" t="s">
        <v>2524</v>
      </c>
      <c r="B1909">
        <v>22531</v>
      </c>
      <c r="C1909">
        <v>38203</v>
      </c>
      <c r="D1909">
        <v>21991</v>
      </c>
      <c r="E1909">
        <v>18.91</v>
      </c>
      <c r="F1909">
        <v>101.46</v>
      </c>
      <c r="G1909" t="s">
        <v>2626</v>
      </c>
      <c r="H1909" t="s">
        <v>2626</v>
      </c>
      <c r="I1909">
        <v>1</v>
      </c>
      <c r="J1909" t="s">
        <v>2629</v>
      </c>
    </row>
    <row r="1910" spans="1:10" x14ac:dyDescent="0.3">
      <c r="A1910" t="s">
        <v>2525</v>
      </c>
      <c r="B1910">
        <v>21051</v>
      </c>
      <c r="C1910">
        <v>19821</v>
      </c>
      <c r="D1910">
        <v>19740</v>
      </c>
      <c r="E1910">
        <v>28.57</v>
      </c>
      <c r="F1910">
        <v>582.01</v>
      </c>
      <c r="G1910" t="s">
        <v>2626</v>
      </c>
      <c r="H1910" t="s">
        <v>2626</v>
      </c>
      <c r="I1910">
        <v>1</v>
      </c>
      <c r="J1910" t="s">
        <v>2628</v>
      </c>
    </row>
    <row r="1911" spans="1:10" x14ac:dyDescent="0.3">
      <c r="A1911" t="s">
        <v>2526</v>
      </c>
      <c r="B1911">
        <v>46351</v>
      </c>
      <c r="C1911">
        <v>21169</v>
      </c>
      <c r="D1911">
        <v>44319</v>
      </c>
      <c r="E1911">
        <v>41.56</v>
      </c>
      <c r="F1911">
        <v>4513.18</v>
      </c>
      <c r="G1911" t="s">
        <v>2626</v>
      </c>
      <c r="H1911" t="s">
        <v>2626</v>
      </c>
      <c r="I1911">
        <v>2</v>
      </c>
      <c r="J1911" t="s">
        <v>2629</v>
      </c>
    </row>
    <row r="1912" spans="1:10" x14ac:dyDescent="0.3">
      <c r="A1912" t="s">
        <v>2527</v>
      </c>
      <c r="B1912">
        <v>41715</v>
      </c>
      <c r="C1912">
        <v>44421</v>
      </c>
      <c r="D1912">
        <v>41264</v>
      </c>
      <c r="E1912">
        <v>20.89</v>
      </c>
      <c r="F1912">
        <v>1919.6</v>
      </c>
      <c r="G1912" t="s">
        <v>2626</v>
      </c>
      <c r="H1912" t="s">
        <v>2626</v>
      </c>
      <c r="I1912">
        <v>2</v>
      </c>
      <c r="J1912" t="s">
        <v>2630</v>
      </c>
    </row>
    <row r="1913" spans="1:10" x14ac:dyDescent="0.3">
      <c r="A1913" t="s">
        <v>2528</v>
      </c>
      <c r="B1913">
        <v>47891</v>
      </c>
      <c r="C1913">
        <v>30638</v>
      </c>
      <c r="D1913">
        <v>48134</v>
      </c>
      <c r="E1913">
        <v>40.81</v>
      </c>
      <c r="F1913">
        <v>2616.25</v>
      </c>
      <c r="G1913" t="s">
        <v>2626</v>
      </c>
      <c r="H1913" t="s">
        <v>2626</v>
      </c>
      <c r="I1913">
        <v>1</v>
      </c>
      <c r="J1913" t="s">
        <v>2628</v>
      </c>
    </row>
    <row r="1914" spans="1:10" x14ac:dyDescent="0.3">
      <c r="A1914" t="s">
        <v>2529</v>
      </c>
      <c r="B1914">
        <v>17172</v>
      </c>
      <c r="C1914">
        <v>17684</v>
      </c>
      <c r="D1914">
        <v>15798</v>
      </c>
      <c r="E1914">
        <v>32.58</v>
      </c>
      <c r="F1914">
        <v>3653.69</v>
      </c>
      <c r="G1914" t="s">
        <v>2626</v>
      </c>
      <c r="H1914" t="s">
        <v>2626</v>
      </c>
      <c r="I1914">
        <v>0</v>
      </c>
      <c r="J1914" t="s">
        <v>2628</v>
      </c>
    </row>
    <row r="1915" spans="1:10" x14ac:dyDescent="0.3">
      <c r="A1915" t="s">
        <v>2530</v>
      </c>
      <c r="B1915">
        <v>23699</v>
      </c>
      <c r="C1915">
        <v>28351</v>
      </c>
      <c r="D1915">
        <v>21688</v>
      </c>
      <c r="E1915">
        <v>5.22</v>
      </c>
      <c r="F1915">
        <v>1982.86</v>
      </c>
      <c r="G1915" t="s">
        <v>2626</v>
      </c>
      <c r="H1915" t="s">
        <v>2626</v>
      </c>
      <c r="I1915">
        <v>1</v>
      </c>
      <c r="J1915" t="s">
        <v>2628</v>
      </c>
    </row>
    <row r="1916" spans="1:10" x14ac:dyDescent="0.3">
      <c r="A1916" t="s">
        <v>2531</v>
      </c>
      <c r="B1916">
        <v>7887</v>
      </c>
      <c r="C1916">
        <v>17698</v>
      </c>
      <c r="D1916">
        <v>7830</v>
      </c>
      <c r="E1916">
        <v>36.07</v>
      </c>
      <c r="F1916">
        <v>1346.64</v>
      </c>
      <c r="G1916" t="s">
        <v>2626</v>
      </c>
      <c r="H1916" t="s">
        <v>2626</v>
      </c>
      <c r="I1916">
        <v>0</v>
      </c>
      <c r="J1916" t="s">
        <v>2628</v>
      </c>
    </row>
    <row r="1917" spans="1:10" x14ac:dyDescent="0.3">
      <c r="A1917" t="s">
        <v>2532</v>
      </c>
      <c r="B1917">
        <v>20533</v>
      </c>
      <c r="C1917">
        <v>6050</v>
      </c>
      <c r="D1917">
        <v>20775</v>
      </c>
      <c r="E1917">
        <v>23.29</v>
      </c>
      <c r="F1917">
        <v>4490.6000000000004</v>
      </c>
      <c r="G1917" t="s">
        <v>2626</v>
      </c>
      <c r="H1917" t="s">
        <v>2626</v>
      </c>
      <c r="I1917">
        <v>2</v>
      </c>
      <c r="J1917" t="s">
        <v>2630</v>
      </c>
    </row>
    <row r="1918" spans="1:10" x14ac:dyDescent="0.3">
      <c r="A1918" t="s">
        <v>2533</v>
      </c>
      <c r="B1918">
        <v>51072</v>
      </c>
      <c r="C1918">
        <v>44923</v>
      </c>
      <c r="D1918">
        <v>49459</v>
      </c>
      <c r="E1918">
        <v>24.36</v>
      </c>
      <c r="F1918">
        <v>4844.6400000000003</v>
      </c>
      <c r="G1918" t="s">
        <v>2626</v>
      </c>
      <c r="H1918" t="s">
        <v>2626</v>
      </c>
      <c r="I1918">
        <v>0</v>
      </c>
      <c r="J1918" t="s">
        <v>2628</v>
      </c>
    </row>
    <row r="1919" spans="1:10" x14ac:dyDescent="0.3">
      <c r="A1919" t="s">
        <v>2534</v>
      </c>
      <c r="B1919">
        <v>49051</v>
      </c>
      <c r="C1919">
        <v>37796</v>
      </c>
      <c r="D1919">
        <v>47119</v>
      </c>
      <c r="E1919">
        <v>23.19</v>
      </c>
      <c r="F1919">
        <v>2775.02</v>
      </c>
      <c r="G1919" t="s">
        <v>2626</v>
      </c>
      <c r="H1919" t="s">
        <v>2626</v>
      </c>
      <c r="I1919">
        <v>0</v>
      </c>
      <c r="J1919" t="s">
        <v>2630</v>
      </c>
    </row>
    <row r="1920" spans="1:10" x14ac:dyDescent="0.3">
      <c r="A1920" t="s">
        <v>2535</v>
      </c>
      <c r="B1920">
        <v>37948</v>
      </c>
      <c r="C1920">
        <v>19568</v>
      </c>
      <c r="D1920">
        <v>36372</v>
      </c>
      <c r="E1920">
        <v>26.33</v>
      </c>
      <c r="F1920">
        <v>2962.46</v>
      </c>
      <c r="G1920" t="s">
        <v>2626</v>
      </c>
      <c r="H1920" t="s">
        <v>2626</v>
      </c>
      <c r="I1920">
        <v>1</v>
      </c>
      <c r="J1920" t="s">
        <v>2630</v>
      </c>
    </row>
    <row r="1921" spans="1:10" x14ac:dyDescent="0.3">
      <c r="A1921" t="s">
        <v>2536</v>
      </c>
      <c r="B1921">
        <v>21600</v>
      </c>
      <c r="C1921">
        <v>51142</v>
      </c>
      <c r="D1921">
        <v>21429</v>
      </c>
      <c r="E1921">
        <v>44.93</v>
      </c>
      <c r="F1921">
        <v>2556.02</v>
      </c>
      <c r="G1921" t="s">
        <v>2626</v>
      </c>
      <c r="H1921" t="s">
        <v>2626</v>
      </c>
      <c r="I1921">
        <v>0</v>
      </c>
      <c r="J1921" t="s">
        <v>2629</v>
      </c>
    </row>
    <row r="1922" spans="1:10" x14ac:dyDescent="0.3">
      <c r="A1922" t="s">
        <v>2537</v>
      </c>
      <c r="B1922">
        <v>10979</v>
      </c>
      <c r="C1922">
        <v>35551</v>
      </c>
      <c r="D1922">
        <v>8823</v>
      </c>
      <c r="E1922">
        <v>44.49</v>
      </c>
      <c r="F1922">
        <v>4560.55</v>
      </c>
      <c r="G1922" t="s">
        <v>2626</v>
      </c>
      <c r="H1922" t="s">
        <v>2626</v>
      </c>
      <c r="I1922">
        <v>2</v>
      </c>
      <c r="J1922" t="s">
        <v>2628</v>
      </c>
    </row>
    <row r="1923" spans="1:10" x14ac:dyDescent="0.3">
      <c r="A1923" t="s">
        <v>2538</v>
      </c>
      <c r="B1923">
        <v>29006</v>
      </c>
      <c r="C1923">
        <v>13326</v>
      </c>
      <c r="D1923">
        <v>28246</v>
      </c>
      <c r="E1923">
        <v>26.56</v>
      </c>
      <c r="F1923">
        <v>400.1</v>
      </c>
      <c r="G1923" t="s">
        <v>2626</v>
      </c>
      <c r="H1923" t="s">
        <v>2626</v>
      </c>
      <c r="I1923">
        <v>1</v>
      </c>
      <c r="J1923" t="s">
        <v>2628</v>
      </c>
    </row>
    <row r="1924" spans="1:10" x14ac:dyDescent="0.3">
      <c r="A1924" t="s">
        <v>2539</v>
      </c>
      <c r="B1924">
        <v>9965</v>
      </c>
      <c r="C1924">
        <v>43975</v>
      </c>
      <c r="D1924">
        <v>9927</v>
      </c>
      <c r="E1924">
        <v>42.49</v>
      </c>
      <c r="F1924">
        <v>3584.68</v>
      </c>
      <c r="G1924" t="s">
        <v>2626</v>
      </c>
      <c r="H1924" t="s">
        <v>2626</v>
      </c>
      <c r="I1924">
        <v>2</v>
      </c>
      <c r="J1924" t="s">
        <v>2628</v>
      </c>
    </row>
    <row r="1925" spans="1:10" x14ac:dyDescent="0.3">
      <c r="A1925" t="s">
        <v>2540</v>
      </c>
      <c r="B1925">
        <v>30991</v>
      </c>
      <c r="C1925">
        <v>40691</v>
      </c>
      <c r="D1925">
        <v>31261</v>
      </c>
      <c r="E1925">
        <v>20.91</v>
      </c>
      <c r="F1925">
        <v>3260.43</v>
      </c>
      <c r="G1925" t="s">
        <v>2626</v>
      </c>
      <c r="H1925" t="s">
        <v>2626</v>
      </c>
      <c r="I1925">
        <v>2</v>
      </c>
      <c r="J1925" t="s">
        <v>2628</v>
      </c>
    </row>
    <row r="1926" spans="1:10" x14ac:dyDescent="0.3">
      <c r="A1926" t="s">
        <v>2541</v>
      </c>
      <c r="B1926">
        <v>49797</v>
      </c>
      <c r="C1926">
        <v>11034</v>
      </c>
      <c r="D1926">
        <v>48542</v>
      </c>
      <c r="E1926">
        <v>11.71</v>
      </c>
      <c r="F1926">
        <v>1475.41</v>
      </c>
      <c r="G1926" t="s">
        <v>2626</v>
      </c>
      <c r="H1926" t="s">
        <v>2626</v>
      </c>
      <c r="I1926">
        <v>2</v>
      </c>
      <c r="J1926" t="s">
        <v>2628</v>
      </c>
    </row>
    <row r="1927" spans="1:10" x14ac:dyDescent="0.3">
      <c r="A1927" t="s">
        <v>2542</v>
      </c>
      <c r="B1927">
        <v>16490</v>
      </c>
      <c r="C1927">
        <v>15563</v>
      </c>
      <c r="D1927">
        <v>14865</v>
      </c>
      <c r="E1927">
        <v>16.73</v>
      </c>
      <c r="F1927">
        <v>1814.47</v>
      </c>
      <c r="G1927" t="s">
        <v>2626</v>
      </c>
      <c r="H1927" t="s">
        <v>2626</v>
      </c>
      <c r="I1927">
        <v>0</v>
      </c>
      <c r="J1927" t="s">
        <v>2628</v>
      </c>
    </row>
    <row r="1928" spans="1:10" x14ac:dyDescent="0.3">
      <c r="A1928" t="s">
        <v>2543</v>
      </c>
      <c r="B1928">
        <v>5663</v>
      </c>
      <c r="C1928">
        <v>46731</v>
      </c>
      <c r="D1928">
        <v>5551</v>
      </c>
      <c r="E1928">
        <v>3.71</v>
      </c>
      <c r="F1928">
        <v>4319.72</v>
      </c>
      <c r="G1928" t="s">
        <v>2626</v>
      </c>
      <c r="H1928" t="s">
        <v>2626</v>
      </c>
      <c r="I1928">
        <v>0</v>
      </c>
      <c r="J1928" t="s">
        <v>2628</v>
      </c>
    </row>
    <row r="1929" spans="1:10" x14ac:dyDescent="0.3">
      <c r="A1929" t="s">
        <v>2544</v>
      </c>
      <c r="B1929">
        <v>32774</v>
      </c>
      <c r="C1929">
        <v>36854</v>
      </c>
      <c r="D1929">
        <v>32294</v>
      </c>
      <c r="E1929">
        <v>44.69</v>
      </c>
      <c r="F1929">
        <v>1644.67</v>
      </c>
      <c r="G1929" t="s">
        <v>2626</v>
      </c>
      <c r="H1929" t="s">
        <v>2626</v>
      </c>
      <c r="I1929">
        <v>0</v>
      </c>
      <c r="J1929" t="s">
        <v>2628</v>
      </c>
    </row>
    <row r="1930" spans="1:10" x14ac:dyDescent="0.3">
      <c r="A1930" t="s">
        <v>2545</v>
      </c>
      <c r="B1930">
        <v>8759</v>
      </c>
      <c r="C1930">
        <v>31712</v>
      </c>
      <c r="D1930">
        <v>7870</v>
      </c>
      <c r="E1930">
        <v>41.37</v>
      </c>
      <c r="F1930">
        <v>4170.2700000000004</v>
      </c>
      <c r="G1930" t="s">
        <v>2626</v>
      </c>
      <c r="H1930" t="s">
        <v>2626</v>
      </c>
      <c r="I1930">
        <v>2</v>
      </c>
      <c r="J1930" t="s">
        <v>2628</v>
      </c>
    </row>
    <row r="1931" spans="1:10" x14ac:dyDescent="0.3">
      <c r="A1931" t="s">
        <v>2546</v>
      </c>
      <c r="B1931">
        <v>24682</v>
      </c>
      <c r="C1931">
        <v>18398</v>
      </c>
      <c r="D1931">
        <v>24772</v>
      </c>
      <c r="E1931">
        <v>4.08</v>
      </c>
      <c r="F1931">
        <v>2652.04</v>
      </c>
      <c r="G1931" t="s">
        <v>2626</v>
      </c>
      <c r="H1931" t="s">
        <v>2626</v>
      </c>
      <c r="I1931">
        <v>0</v>
      </c>
      <c r="J1931" t="s">
        <v>2629</v>
      </c>
    </row>
    <row r="1932" spans="1:10" x14ac:dyDescent="0.3">
      <c r="A1932" t="s">
        <v>2547</v>
      </c>
      <c r="B1932">
        <v>8173</v>
      </c>
      <c r="C1932">
        <v>22667</v>
      </c>
      <c r="D1932">
        <v>6859</v>
      </c>
      <c r="E1932">
        <v>0.28000000000000003</v>
      </c>
      <c r="F1932">
        <v>4874.2</v>
      </c>
      <c r="G1932" t="s">
        <v>2626</v>
      </c>
      <c r="H1932" t="s">
        <v>2626</v>
      </c>
      <c r="I1932">
        <v>2</v>
      </c>
      <c r="J1932" t="s">
        <v>2630</v>
      </c>
    </row>
    <row r="1933" spans="1:10" x14ac:dyDescent="0.3">
      <c r="A1933" t="s">
        <v>2548</v>
      </c>
      <c r="B1933">
        <v>31913</v>
      </c>
      <c r="C1933">
        <v>5605</v>
      </c>
      <c r="D1933">
        <v>29938</v>
      </c>
      <c r="E1933">
        <v>19.91</v>
      </c>
      <c r="F1933">
        <v>1454.82</v>
      </c>
      <c r="G1933" t="s">
        <v>2626</v>
      </c>
      <c r="H1933" t="s">
        <v>2626</v>
      </c>
      <c r="I1933">
        <v>0</v>
      </c>
      <c r="J1933" t="s">
        <v>2629</v>
      </c>
    </row>
    <row r="1934" spans="1:10" x14ac:dyDescent="0.3">
      <c r="A1934" t="s">
        <v>2549</v>
      </c>
      <c r="B1934">
        <v>22265</v>
      </c>
      <c r="C1934">
        <v>30022</v>
      </c>
      <c r="D1934">
        <v>21900</v>
      </c>
      <c r="E1934">
        <v>22.47</v>
      </c>
      <c r="F1934">
        <v>556.13</v>
      </c>
      <c r="G1934" t="s">
        <v>2626</v>
      </c>
      <c r="H1934" t="s">
        <v>2626</v>
      </c>
      <c r="I1934">
        <v>0</v>
      </c>
      <c r="J1934" t="s">
        <v>2630</v>
      </c>
    </row>
    <row r="1935" spans="1:10" x14ac:dyDescent="0.3">
      <c r="A1935" t="s">
        <v>2550</v>
      </c>
      <c r="B1935">
        <v>4126</v>
      </c>
      <c r="C1935">
        <v>33973</v>
      </c>
      <c r="D1935">
        <v>2899</v>
      </c>
      <c r="E1935">
        <v>43.88</v>
      </c>
      <c r="F1935">
        <v>2509.2199999999998</v>
      </c>
      <c r="G1935" t="s">
        <v>2626</v>
      </c>
      <c r="H1935" t="s">
        <v>2626</v>
      </c>
      <c r="I1935">
        <v>0</v>
      </c>
      <c r="J1935" t="s">
        <v>2628</v>
      </c>
    </row>
    <row r="1936" spans="1:10" x14ac:dyDescent="0.3">
      <c r="A1936" t="s">
        <v>2551</v>
      </c>
      <c r="B1936">
        <v>29538</v>
      </c>
      <c r="C1936">
        <v>10594</v>
      </c>
      <c r="D1936">
        <v>27454</v>
      </c>
      <c r="E1936">
        <v>34.51</v>
      </c>
      <c r="F1936">
        <v>1627.36</v>
      </c>
      <c r="G1936" t="s">
        <v>2626</v>
      </c>
      <c r="H1936" t="s">
        <v>2626</v>
      </c>
      <c r="I1936">
        <v>0</v>
      </c>
      <c r="J1936" t="s">
        <v>2629</v>
      </c>
    </row>
    <row r="1937" spans="1:10" x14ac:dyDescent="0.3">
      <c r="A1937" t="s">
        <v>2552</v>
      </c>
      <c r="B1937">
        <v>34897</v>
      </c>
      <c r="C1937">
        <v>34218</v>
      </c>
      <c r="D1937">
        <v>34113</v>
      </c>
      <c r="E1937">
        <v>30.26</v>
      </c>
      <c r="F1937">
        <v>1455.45</v>
      </c>
      <c r="G1937" t="s">
        <v>2626</v>
      </c>
      <c r="H1937" t="s">
        <v>2626</v>
      </c>
      <c r="I1937">
        <v>1</v>
      </c>
      <c r="J1937" t="s">
        <v>2628</v>
      </c>
    </row>
    <row r="1938" spans="1:10" x14ac:dyDescent="0.3">
      <c r="A1938" t="s">
        <v>2553</v>
      </c>
      <c r="B1938">
        <v>15639</v>
      </c>
      <c r="C1938">
        <v>31072</v>
      </c>
      <c r="D1938">
        <v>14452</v>
      </c>
      <c r="E1938">
        <v>15.65</v>
      </c>
      <c r="F1938">
        <v>1347.57</v>
      </c>
      <c r="G1938" t="s">
        <v>2626</v>
      </c>
      <c r="H1938" t="s">
        <v>2626</v>
      </c>
      <c r="I1938">
        <v>2</v>
      </c>
      <c r="J1938" t="s">
        <v>2629</v>
      </c>
    </row>
    <row r="1939" spans="1:10" x14ac:dyDescent="0.3">
      <c r="A1939" t="s">
        <v>2554</v>
      </c>
      <c r="B1939">
        <v>8452</v>
      </c>
      <c r="C1939">
        <v>18669</v>
      </c>
      <c r="D1939">
        <v>7860</v>
      </c>
      <c r="E1939">
        <v>26.1</v>
      </c>
      <c r="F1939">
        <v>4728.2</v>
      </c>
      <c r="G1939" t="s">
        <v>2626</v>
      </c>
      <c r="H1939" t="s">
        <v>2626</v>
      </c>
      <c r="I1939">
        <v>1</v>
      </c>
      <c r="J1939" t="s">
        <v>2628</v>
      </c>
    </row>
    <row r="1940" spans="1:10" x14ac:dyDescent="0.3">
      <c r="A1940" t="s">
        <v>2555</v>
      </c>
      <c r="B1940">
        <v>39923</v>
      </c>
      <c r="C1940">
        <v>24864</v>
      </c>
      <c r="D1940">
        <v>38748</v>
      </c>
      <c r="E1940">
        <v>12.03</v>
      </c>
      <c r="F1940">
        <v>3490.26</v>
      </c>
      <c r="G1940" t="s">
        <v>2626</v>
      </c>
      <c r="H1940" t="s">
        <v>2626</v>
      </c>
      <c r="I1940">
        <v>0</v>
      </c>
      <c r="J1940" t="s">
        <v>2628</v>
      </c>
    </row>
    <row r="1941" spans="1:10" x14ac:dyDescent="0.3">
      <c r="A1941" t="s">
        <v>2556</v>
      </c>
      <c r="B1941">
        <v>25304</v>
      </c>
      <c r="C1941">
        <v>10497</v>
      </c>
      <c r="D1941">
        <v>25172</v>
      </c>
      <c r="E1941">
        <v>23.83</v>
      </c>
      <c r="F1941">
        <v>4338.13</v>
      </c>
      <c r="G1941" t="s">
        <v>2626</v>
      </c>
      <c r="H1941" t="s">
        <v>2626</v>
      </c>
      <c r="I1941">
        <v>1</v>
      </c>
      <c r="J1941" t="s">
        <v>2629</v>
      </c>
    </row>
    <row r="1942" spans="1:10" x14ac:dyDescent="0.3">
      <c r="A1942" t="s">
        <v>2557</v>
      </c>
      <c r="B1942">
        <v>34772</v>
      </c>
      <c r="C1942">
        <v>24616</v>
      </c>
      <c r="D1942">
        <v>32895</v>
      </c>
      <c r="E1942">
        <v>43.93</v>
      </c>
      <c r="F1942">
        <v>3634.24</v>
      </c>
      <c r="G1942" t="s">
        <v>2626</v>
      </c>
      <c r="H1942" t="s">
        <v>2626</v>
      </c>
      <c r="I1942">
        <v>1</v>
      </c>
      <c r="J1942" t="s">
        <v>2628</v>
      </c>
    </row>
    <row r="1943" spans="1:10" x14ac:dyDescent="0.3">
      <c r="A1943" t="s">
        <v>2558</v>
      </c>
      <c r="B1943">
        <v>49362</v>
      </c>
      <c r="C1943">
        <v>27726</v>
      </c>
      <c r="D1943">
        <v>47158</v>
      </c>
      <c r="E1943">
        <v>41.79</v>
      </c>
      <c r="F1943">
        <v>2692.81</v>
      </c>
      <c r="G1943" t="s">
        <v>2626</v>
      </c>
      <c r="H1943" t="s">
        <v>2626</v>
      </c>
      <c r="I1943">
        <v>1</v>
      </c>
      <c r="J1943" t="s">
        <v>2628</v>
      </c>
    </row>
    <row r="1944" spans="1:10" x14ac:dyDescent="0.3">
      <c r="A1944" t="s">
        <v>2559</v>
      </c>
      <c r="B1944">
        <v>7927</v>
      </c>
      <c r="C1944">
        <v>12597</v>
      </c>
      <c r="D1944">
        <v>7091</v>
      </c>
      <c r="E1944">
        <v>40.07</v>
      </c>
      <c r="F1944">
        <v>4313.74</v>
      </c>
      <c r="G1944" t="s">
        <v>2626</v>
      </c>
      <c r="H1944" t="s">
        <v>2626</v>
      </c>
      <c r="I1944">
        <v>0</v>
      </c>
      <c r="J1944" t="s">
        <v>2628</v>
      </c>
    </row>
    <row r="1945" spans="1:10" x14ac:dyDescent="0.3">
      <c r="A1945" t="s">
        <v>2560</v>
      </c>
      <c r="B1945">
        <v>34339</v>
      </c>
      <c r="C1945">
        <v>51274</v>
      </c>
      <c r="D1945">
        <v>34270</v>
      </c>
      <c r="E1945">
        <v>41.23</v>
      </c>
      <c r="F1945">
        <v>4651.03</v>
      </c>
      <c r="G1945" t="s">
        <v>2626</v>
      </c>
      <c r="H1945" t="s">
        <v>2626</v>
      </c>
      <c r="I1945">
        <v>1</v>
      </c>
      <c r="J1945" t="s">
        <v>2628</v>
      </c>
    </row>
    <row r="1946" spans="1:10" x14ac:dyDescent="0.3">
      <c r="A1946" t="s">
        <v>2561</v>
      </c>
      <c r="B1946">
        <v>42264</v>
      </c>
      <c r="C1946">
        <v>24465</v>
      </c>
      <c r="D1946">
        <v>41197</v>
      </c>
      <c r="E1946">
        <v>24.3</v>
      </c>
      <c r="F1946">
        <v>4343.95</v>
      </c>
      <c r="G1946" t="s">
        <v>2627</v>
      </c>
      <c r="H1946" t="s">
        <v>2626</v>
      </c>
      <c r="I1946">
        <v>1</v>
      </c>
      <c r="J1946" t="s">
        <v>2628</v>
      </c>
    </row>
    <row r="1947" spans="1:10" x14ac:dyDescent="0.3">
      <c r="A1947" t="s">
        <v>2562</v>
      </c>
      <c r="B1947">
        <v>40832</v>
      </c>
      <c r="C1947">
        <v>28011</v>
      </c>
      <c r="D1947">
        <v>40662</v>
      </c>
      <c r="E1947">
        <v>30.09</v>
      </c>
      <c r="F1947">
        <v>2128.19</v>
      </c>
      <c r="G1947" t="s">
        <v>2626</v>
      </c>
      <c r="H1947" t="s">
        <v>2626</v>
      </c>
      <c r="I1947">
        <v>1</v>
      </c>
      <c r="J1947" t="s">
        <v>2628</v>
      </c>
    </row>
    <row r="1948" spans="1:10" x14ac:dyDescent="0.3">
      <c r="A1948" t="s">
        <v>2563</v>
      </c>
      <c r="B1948">
        <v>37652</v>
      </c>
      <c r="C1948">
        <v>44780</v>
      </c>
      <c r="D1948">
        <v>36780</v>
      </c>
      <c r="E1948">
        <v>37.51</v>
      </c>
      <c r="F1948">
        <v>2066.1</v>
      </c>
      <c r="G1948" t="s">
        <v>2626</v>
      </c>
      <c r="H1948" t="s">
        <v>2626</v>
      </c>
      <c r="I1948">
        <v>2</v>
      </c>
      <c r="J1948" t="s">
        <v>2628</v>
      </c>
    </row>
    <row r="1949" spans="1:10" x14ac:dyDescent="0.3">
      <c r="A1949" t="s">
        <v>2564</v>
      </c>
      <c r="B1949">
        <v>14776</v>
      </c>
      <c r="C1949">
        <v>22948</v>
      </c>
      <c r="D1949">
        <v>13750</v>
      </c>
      <c r="E1949">
        <v>33.119999999999997</v>
      </c>
      <c r="F1949">
        <v>1693.35</v>
      </c>
      <c r="G1949" t="s">
        <v>2626</v>
      </c>
      <c r="H1949" t="s">
        <v>2626</v>
      </c>
      <c r="I1949">
        <v>0</v>
      </c>
      <c r="J1949" t="s">
        <v>2628</v>
      </c>
    </row>
    <row r="1950" spans="1:10" x14ac:dyDescent="0.3">
      <c r="A1950" t="s">
        <v>2565</v>
      </c>
      <c r="B1950">
        <v>41204</v>
      </c>
      <c r="C1950">
        <v>13081</v>
      </c>
      <c r="D1950">
        <v>39491</v>
      </c>
      <c r="E1950">
        <v>41.93</v>
      </c>
      <c r="F1950">
        <v>2378.54</v>
      </c>
      <c r="G1950" t="s">
        <v>2626</v>
      </c>
      <c r="H1950" t="s">
        <v>2627</v>
      </c>
      <c r="I1950">
        <v>2</v>
      </c>
      <c r="J1950" t="s">
        <v>2629</v>
      </c>
    </row>
    <row r="1951" spans="1:10" x14ac:dyDescent="0.3">
      <c r="A1951" t="s">
        <v>2566</v>
      </c>
      <c r="B1951">
        <v>36749</v>
      </c>
      <c r="C1951">
        <v>37591</v>
      </c>
      <c r="D1951">
        <v>35232</v>
      </c>
      <c r="E1951">
        <v>46.29</v>
      </c>
      <c r="F1951">
        <v>2784.6</v>
      </c>
      <c r="G1951" t="s">
        <v>2626</v>
      </c>
      <c r="H1951" t="s">
        <v>2626</v>
      </c>
      <c r="I1951">
        <v>2</v>
      </c>
      <c r="J1951" t="s">
        <v>2628</v>
      </c>
    </row>
    <row r="1952" spans="1:10" x14ac:dyDescent="0.3">
      <c r="A1952" t="s">
        <v>2567</v>
      </c>
      <c r="B1952">
        <v>48948</v>
      </c>
      <c r="C1952">
        <v>32285</v>
      </c>
      <c r="D1952">
        <v>48777</v>
      </c>
      <c r="E1952">
        <v>25.4</v>
      </c>
      <c r="F1952">
        <v>2252.96</v>
      </c>
      <c r="G1952" t="s">
        <v>2626</v>
      </c>
      <c r="H1952" t="s">
        <v>2626</v>
      </c>
      <c r="I1952">
        <v>0</v>
      </c>
      <c r="J1952" t="s">
        <v>2630</v>
      </c>
    </row>
    <row r="1953" spans="1:10" x14ac:dyDescent="0.3">
      <c r="A1953" t="s">
        <v>2568</v>
      </c>
      <c r="B1953">
        <v>11425</v>
      </c>
      <c r="C1953">
        <v>9564</v>
      </c>
      <c r="D1953">
        <v>11741</v>
      </c>
      <c r="E1953">
        <v>26.13</v>
      </c>
      <c r="F1953">
        <v>4101.9399999999996</v>
      </c>
      <c r="G1953" t="s">
        <v>2626</v>
      </c>
      <c r="H1953" t="s">
        <v>2626</v>
      </c>
      <c r="I1953">
        <v>0</v>
      </c>
      <c r="J1953" t="s">
        <v>2628</v>
      </c>
    </row>
    <row r="1954" spans="1:10" x14ac:dyDescent="0.3">
      <c r="A1954" t="s">
        <v>2569</v>
      </c>
      <c r="B1954">
        <v>42586</v>
      </c>
      <c r="C1954">
        <v>34389</v>
      </c>
      <c r="D1954">
        <v>42145</v>
      </c>
      <c r="E1954">
        <v>16.98</v>
      </c>
      <c r="F1954">
        <v>218.9</v>
      </c>
      <c r="G1954" t="s">
        <v>2626</v>
      </c>
      <c r="H1954" t="s">
        <v>2626</v>
      </c>
      <c r="I1954">
        <v>0</v>
      </c>
      <c r="J1954" t="s">
        <v>2630</v>
      </c>
    </row>
    <row r="1955" spans="1:10" x14ac:dyDescent="0.3">
      <c r="A1955" t="s">
        <v>2570</v>
      </c>
      <c r="B1955">
        <v>38205</v>
      </c>
      <c r="C1955">
        <v>30132</v>
      </c>
      <c r="D1955">
        <v>37150</v>
      </c>
      <c r="E1955">
        <v>3.46</v>
      </c>
      <c r="F1955">
        <v>2622.45</v>
      </c>
      <c r="G1955" t="s">
        <v>2626</v>
      </c>
      <c r="H1955" t="s">
        <v>2626</v>
      </c>
      <c r="I1955">
        <v>0</v>
      </c>
      <c r="J1955" t="s">
        <v>2628</v>
      </c>
    </row>
    <row r="1956" spans="1:10" x14ac:dyDescent="0.3">
      <c r="A1956" t="s">
        <v>2571</v>
      </c>
      <c r="B1956">
        <v>51016</v>
      </c>
      <c r="C1956">
        <v>47404</v>
      </c>
      <c r="D1956">
        <v>49449</v>
      </c>
      <c r="E1956">
        <v>38.74</v>
      </c>
      <c r="F1956">
        <v>1687.73</v>
      </c>
      <c r="G1956" t="s">
        <v>2626</v>
      </c>
      <c r="H1956" t="s">
        <v>2627</v>
      </c>
      <c r="I1956">
        <v>1</v>
      </c>
      <c r="J1956" t="s">
        <v>2628</v>
      </c>
    </row>
    <row r="1957" spans="1:10" x14ac:dyDescent="0.3">
      <c r="A1957" t="s">
        <v>2572</v>
      </c>
      <c r="B1957">
        <v>39115</v>
      </c>
      <c r="C1957">
        <v>10478</v>
      </c>
      <c r="D1957">
        <v>37911</v>
      </c>
      <c r="E1957">
        <v>12.64</v>
      </c>
      <c r="F1957">
        <v>3343.81</v>
      </c>
      <c r="G1957" t="s">
        <v>2626</v>
      </c>
      <c r="H1957" t="s">
        <v>2626</v>
      </c>
      <c r="I1957">
        <v>1</v>
      </c>
      <c r="J1957" t="s">
        <v>2628</v>
      </c>
    </row>
    <row r="1958" spans="1:10" x14ac:dyDescent="0.3">
      <c r="A1958" t="s">
        <v>2573</v>
      </c>
      <c r="B1958">
        <v>44409</v>
      </c>
      <c r="C1958">
        <v>17443</v>
      </c>
      <c r="D1958">
        <v>42580</v>
      </c>
      <c r="E1958">
        <v>31.95</v>
      </c>
      <c r="F1958">
        <v>3344.53</v>
      </c>
      <c r="G1958" t="s">
        <v>2626</v>
      </c>
      <c r="H1958" t="s">
        <v>2626</v>
      </c>
      <c r="I1958">
        <v>1</v>
      </c>
      <c r="J1958" t="s">
        <v>2628</v>
      </c>
    </row>
    <row r="1959" spans="1:10" x14ac:dyDescent="0.3">
      <c r="A1959" t="s">
        <v>2574</v>
      </c>
      <c r="B1959">
        <v>15052</v>
      </c>
      <c r="C1959">
        <v>13447</v>
      </c>
      <c r="D1959">
        <v>14503</v>
      </c>
      <c r="E1959">
        <v>18.3</v>
      </c>
      <c r="F1959">
        <v>3858.69</v>
      </c>
      <c r="G1959" t="s">
        <v>2626</v>
      </c>
      <c r="H1959" t="s">
        <v>2627</v>
      </c>
      <c r="I1959">
        <v>0</v>
      </c>
      <c r="J1959" t="s">
        <v>2628</v>
      </c>
    </row>
    <row r="1960" spans="1:10" x14ac:dyDescent="0.3">
      <c r="A1960" t="s">
        <v>2575</v>
      </c>
      <c r="B1960">
        <v>8395</v>
      </c>
      <c r="C1960">
        <v>10744</v>
      </c>
      <c r="D1960">
        <v>7487</v>
      </c>
      <c r="E1960">
        <v>48</v>
      </c>
      <c r="F1960">
        <v>3190.47</v>
      </c>
      <c r="G1960" t="s">
        <v>2626</v>
      </c>
      <c r="H1960" t="s">
        <v>2626</v>
      </c>
      <c r="I1960">
        <v>2</v>
      </c>
      <c r="J1960" t="s">
        <v>2628</v>
      </c>
    </row>
    <row r="1961" spans="1:10" x14ac:dyDescent="0.3">
      <c r="A1961" t="s">
        <v>2576</v>
      </c>
      <c r="B1961">
        <v>27341</v>
      </c>
      <c r="C1961">
        <v>42325</v>
      </c>
      <c r="D1961">
        <v>26725</v>
      </c>
      <c r="E1961">
        <v>27.43</v>
      </c>
      <c r="F1961">
        <v>4793.4799999999996</v>
      </c>
      <c r="G1961" t="s">
        <v>2626</v>
      </c>
      <c r="H1961" t="s">
        <v>2626</v>
      </c>
      <c r="I1961">
        <v>1</v>
      </c>
      <c r="J1961" t="s">
        <v>2629</v>
      </c>
    </row>
    <row r="1962" spans="1:10" x14ac:dyDescent="0.3">
      <c r="A1962" t="s">
        <v>2577</v>
      </c>
      <c r="B1962">
        <v>13251</v>
      </c>
      <c r="C1962">
        <v>26922</v>
      </c>
      <c r="D1962">
        <v>12012</v>
      </c>
      <c r="E1962">
        <v>8.1199999999999992</v>
      </c>
      <c r="F1962">
        <v>4042.17</v>
      </c>
      <c r="G1962" t="s">
        <v>2626</v>
      </c>
      <c r="H1962" t="s">
        <v>2626</v>
      </c>
      <c r="I1962">
        <v>0</v>
      </c>
      <c r="J1962" t="s">
        <v>2628</v>
      </c>
    </row>
    <row r="1963" spans="1:10" x14ac:dyDescent="0.3">
      <c r="A1963" t="s">
        <v>2578</v>
      </c>
      <c r="B1963">
        <v>23468</v>
      </c>
      <c r="C1963">
        <v>11708</v>
      </c>
      <c r="D1963">
        <v>21835</v>
      </c>
      <c r="E1963">
        <v>15.05</v>
      </c>
      <c r="F1963">
        <v>3525.81</v>
      </c>
      <c r="G1963" t="s">
        <v>2626</v>
      </c>
      <c r="H1963" t="s">
        <v>2626</v>
      </c>
      <c r="I1963">
        <v>0</v>
      </c>
      <c r="J1963" t="s">
        <v>2629</v>
      </c>
    </row>
    <row r="1964" spans="1:10" x14ac:dyDescent="0.3">
      <c r="A1964" t="s">
        <v>2579</v>
      </c>
      <c r="B1964">
        <v>21819</v>
      </c>
      <c r="C1964">
        <v>50490</v>
      </c>
      <c r="D1964">
        <v>21820</v>
      </c>
      <c r="E1964">
        <v>38.93</v>
      </c>
      <c r="F1964">
        <v>2273.11</v>
      </c>
      <c r="G1964" t="s">
        <v>2626</v>
      </c>
      <c r="H1964" t="s">
        <v>2626</v>
      </c>
      <c r="I1964">
        <v>1</v>
      </c>
      <c r="J1964" t="s">
        <v>2630</v>
      </c>
    </row>
    <row r="1965" spans="1:10" x14ac:dyDescent="0.3">
      <c r="A1965" t="s">
        <v>2580</v>
      </c>
      <c r="B1965">
        <v>19616</v>
      </c>
      <c r="C1965">
        <v>17270</v>
      </c>
      <c r="D1965">
        <v>18417</v>
      </c>
      <c r="E1965">
        <v>36.33</v>
      </c>
      <c r="F1965">
        <v>3896.89</v>
      </c>
      <c r="G1965" t="s">
        <v>2626</v>
      </c>
      <c r="H1965" t="s">
        <v>2626</v>
      </c>
      <c r="I1965">
        <v>2</v>
      </c>
      <c r="J1965" t="s">
        <v>2629</v>
      </c>
    </row>
    <row r="1966" spans="1:10" x14ac:dyDescent="0.3">
      <c r="A1966" t="s">
        <v>2581</v>
      </c>
      <c r="B1966">
        <v>11515</v>
      </c>
      <c r="C1966">
        <v>36903</v>
      </c>
      <c r="D1966">
        <v>11911</v>
      </c>
      <c r="E1966">
        <v>23.11</v>
      </c>
      <c r="F1966">
        <v>957.17</v>
      </c>
      <c r="G1966" t="s">
        <v>2626</v>
      </c>
      <c r="H1966" t="s">
        <v>2626</v>
      </c>
      <c r="I1966">
        <v>2</v>
      </c>
      <c r="J1966" t="s">
        <v>2629</v>
      </c>
    </row>
    <row r="1967" spans="1:10" x14ac:dyDescent="0.3">
      <c r="A1967" t="s">
        <v>2582</v>
      </c>
      <c r="B1967">
        <v>20147</v>
      </c>
      <c r="C1967">
        <v>41933</v>
      </c>
      <c r="D1967">
        <v>19515</v>
      </c>
      <c r="E1967">
        <v>13.41</v>
      </c>
      <c r="F1967">
        <v>3641.41</v>
      </c>
      <c r="G1967" t="s">
        <v>2627</v>
      </c>
      <c r="H1967" t="s">
        <v>2626</v>
      </c>
      <c r="I1967">
        <v>1</v>
      </c>
      <c r="J1967" t="s">
        <v>2628</v>
      </c>
    </row>
    <row r="1968" spans="1:10" x14ac:dyDescent="0.3">
      <c r="A1968" t="s">
        <v>2583</v>
      </c>
      <c r="B1968">
        <v>31939</v>
      </c>
      <c r="C1968">
        <v>15936</v>
      </c>
      <c r="D1968">
        <v>29912</v>
      </c>
      <c r="E1968">
        <v>43.72</v>
      </c>
      <c r="F1968">
        <v>4126.1000000000004</v>
      </c>
      <c r="G1968" t="s">
        <v>2627</v>
      </c>
      <c r="H1968" t="s">
        <v>2626</v>
      </c>
      <c r="I1968">
        <v>1</v>
      </c>
      <c r="J1968" t="s">
        <v>2630</v>
      </c>
    </row>
    <row r="1969" spans="1:10" x14ac:dyDescent="0.3">
      <c r="A1969" t="s">
        <v>2584</v>
      </c>
      <c r="B1969">
        <v>16018</v>
      </c>
      <c r="C1969">
        <v>7895</v>
      </c>
      <c r="D1969">
        <v>14484</v>
      </c>
      <c r="E1969">
        <v>11.72</v>
      </c>
      <c r="F1969">
        <v>3407.27</v>
      </c>
      <c r="G1969" t="s">
        <v>2626</v>
      </c>
      <c r="H1969" t="s">
        <v>2626</v>
      </c>
      <c r="I1969">
        <v>1</v>
      </c>
      <c r="J1969" t="s">
        <v>2628</v>
      </c>
    </row>
    <row r="1970" spans="1:10" x14ac:dyDescent="0.3">
      <c r="A1970" t="s">
        <v>2585</v>
      </c>
      <c r="B1970">
        <v>37737</v>
      </c>
      <c r="C1970">
        <v>33861</v>
      </c>
      <c r="D1970">
        <v>36373</v>
      </c>
      <c r="E1970">
        <v>19.690000000000001</v>
      </c>
      <c r="F1970">
        <v>1633.47</v>
      </c>
      <c r="G1970" t="s">
        <v>2626</v>
      </c>
      <c r="H1970" t="s">
        <v>2626</v>
      </c>
      <c r="I1970">
        <v>0</v>
      </c>
      <c r="J1970" t="s">
        <v>2628</v>
      </c>
    </row>
    <row r="1971" spans="1:10" x14ac:dyDescent="0.3">
      <c r="A1971" t="s">
        <v>2586</v>
      </c>
      <c r="B1971">
        <v>46925</v>
      </c>
      <c r="C1971">
        <v>45182</v>
      </c>
      <c r="D1971">
        <v>45750</v>
      </c>
      <c r="E1971">
        <v>25.36</v>
      </c>
      <c r="F1971">
        <v>3055.59</v>
      </c>
      <c r="G1971" t="s">
        <v>2626</v>
      </c>
      <c r="H1971" t="s">
        <v>2626</v>
      </c>
      <c r="I1971">
        <v>1</v>
      </c>
      <c r="J1971" t="s">
        <v>2628</v>
      </c>
    </row>
    <row r="1972" spans="1:10" x14ac:dyDescent="0.3">
      <c r="A1972" t="s">
        <v>2587</v>
      </c>
      <c r="B1972">
        <v>44938</v>
      </c>
      <c r="C1972">
        <v>7391</v>
      </c>
      <c r="D1972">
        <v>44637</v>
      </c>
      <c r="E1972">
        <v>10.01</v>
      </c>
      <c r="F1972">
        <v>4512.49</v>
      </c>
      <c r="G1972" t="s">
        <v>2627</v>
      </c>
      <c r="H1972" t="s">
        <v>2627</v>
      </c>
      <c r="I1972">
        <v>2</v>
      </c>
      <c r="J1972" t="s">
        <v>2629</v>
      </c>
    </row>
    <row r="1973" spans="1:10" x14ac:dyDescent="0.3">
      <c r="A1973" t="s">
        <v>2588</v>
      </c>
      <c r="B1973">
        <v>43075</v>
      </c>
      <c r="C1973">
        <v>34029</v>
      </c>
      <c r="D1973">
        <v>41546</v>
      </c>
      <c r="E1973">
        <v>16.420000000000002</v>
      </c>
      <c r="F1973">
        <v>2062.06</v>
      </c>
      <c r="G1973" t="s">
        <v>2627</v>
      </c>
      <c r="H1973" t="s">
        <v>2626</v>
      </c>
      <c r="I1973">
        <v>0</v>
      </c>
      <c r="J1973" t="s">
        <v>2628</v>
      </c>
    </row>
    <row r="1974" spans="1:10" x14ac:dyDescent="0.3">
      <c r="A1974" t="s">
        <v>2589</v>
      </c>
      <c r="B1974">
        <v>24568</v>
      </c>
      <c r="C1974">
        <v>24172</v>
      </c>
      <c r="D1974">
        <v>22528</v>
      </c>
      <c r="E1974">
        <v>15.06</v>
      </c>
      <c r="F1974">
        <v>581.83000000000004</v>
      </c>
      <c r="G1974" t="s">
        <v>2627</v>
      </c>
      <c r="H1974" t="s">
        <v>2626</v>
      </c>
      <c r="I1974">
        <v>1</v>
      </c>
      <c r="J1974" t="s">
        <v>2628</v>
      </c>
    </row>
    <row r="1975" spans="1:10" x14ac:dyDescent="0.3">
      <c r="A1975" t="s">
        <v>2590</v>
      </c>
      <c r="B1975">
        <v>19247</v>
      </c>
      <c r="C1975">
        <v>37046</v>
      </c>
      <c r="D1975">
        <v>19108</v>
      </c>
      <c r="E1975">
        <v>14.83</v>
      </c>
      <c r="F1975">
        <v>4377.1000000000004</v>
      </c>
      <c r="G1975" t="s">
        <v>2626</v>
      </c>
      <c r="H1975" t="s">
        <v>2626</v>
      </c>
      <c r="I1975">
        <v>0</v>
      </c>
      <c r="J1975" t="s">
        <v>2629</v>
      </c>
    </row>
    <row r="1976" spans="1:10" x14ac:dyDescent="0.3">
      <c r="A1976" t="s">
        <v>2591</v>
      </c>
      <c r="B1976">
        <v>16862</v>
      </c>
      <c r="C1976">
        <v>47532</v>
      </c>
      <c r="D1976">
        <v>14555</v>
      </c>
      <c r="E1976">
        <v>22.27</v>
      </c>
      <c r="F1976">
        <v>1328.17</v>
      </c>
      <c r="G1976" t="s">
        <v>2626</v>
      </c>
      <c r="H1976" t="s">
        <v>2626</v>
      </c>
      <c r="I1976">
        <v>2</v>
      </c>
      <c r="J1976" t="s">
        <v>2628</v>
      </c>
    </row>
    <row r="1977" spans="1:10" x14ac:dyDescent="0.3">
      <c r="A1977" t="s">
        <v>2592</v>
      </c>
      <c r="B1977">
        <v>2212</v>
      </c>
      <c r="C1977">
        <v>14082</v>
      </c>
      <c r="D1977">
        <v>1965</v>
      </c>
      <c r="E1977">
        <v>9.2899999999999991</v>
      </c>
      <c r="F1977">
        <v>1776.63</v>
      </c>
      <c r="G1977" t="s">
        <v>2626</v>
      </c>
      <c r="H1977" t="s">
        <v>2626</v>
      </c>
      <c r="I1977">
        <v>2</v>
      </c>
      <c r="J1977" t="s">
        <v>2628</v>
      </c>
    </row>
    <row r="1978" spans="1:10" x14ac:dyDescent="0.3">
      <c r="A1978" t="s">
        <v>2593</v>
      </c>
      <c r="B1978">
        <v>41571</v>
      </c>
      <c r="C1978">
        <v>16125</v>
      </c>
      <c r="D1978">
        <v>41757</v>
      </c>
      <c r="E1978">
        <v>37.880000000000003</v>
      </c>
      <c r="F1978">
        <v>119.41</v>
      </c>
      <c r="G1978" t="s">
        <v>2626</v>
      </c>
      <c r="H1978" t="s">
        <v>2626</v>
      </c>
      <c r="I1978">
        <v>1</v>
      </c>
      <c r="J1978" t="s">
        <v>2628</v>
      </c>
    </row>
    <row r="1979" spans="1:10" x14ac:dyDescent="0.3">
      <c r="A1979" t="s">
        <v>2594</v>
      </c>
      <c r="B1979">
        <v>45088</v>
      </c>
      <c r="C1979">
        <v>36163</v>
      </c>
      <c r="D1979">
        <v>45098</v>
      </c>
      <c r="E1979">
        <v>16.149999999999999</v>
      </c>
      <c r="F1979">
        <v>1412.32</v>
      </c>
      <c r="G1979" t="s">
        <v>2626</v>
      </c>
      <c r="H1979" t="s">
        <v>2626</v>
      </c>
      <c r="I1979">
        <v>1</v>
      </c>
      <c r="J1979" t="s">
        <v>2628</v>
      </c>
    </row>
    <row r="1980" spans="1:10" x14ac:dyDescent="0.3">
      <c r="A1980" t="s">
        <v>2595</v>
      </c>
      <c r="B1980">
        <v>44764</v>
      </c>
      <c r="C1980">
        <v>47249</v>
      </c>
      <c r="D1980">
        <v>42862</v>
      </c>
      <c r="E1980">
        <v>0.2</v>
      </c>
      <c r="F1980">
        <v>703.98</v>
      </c>
      <c r="G1980" t="s">
        <v>2626</v>
      </c>
      <c r="H1980" t="s">
        <v>2626</v>
      </c>
      <c r="I1980">
        <v>1</v>
      </c>
      <c r="J1980" t="s">
        <v>2628</v>
      </c>
    </row>
    <row r="1981" spans="1:10" x14ac:dyDescent="0.3">
      <c r="A1981" t="s">
        <v>2596</v>
      </c>
      <c r="B1981">
        <v>18309</v>
      </c>
      <c r="C1981">
        <v>14560</v>
      </c>
      <c r="D1981">
        <v>17125</v>
      </c>
      <c r="E1981">
        <v>49.3</v>
      </c>
      <c r="F1981">
        <v>3325.38</v>
      </c>
      <c r="G1981" t="s">
        <v>2627</v>
      </c>
      <c r="H1981" t="s">
        <v>2626</v>
      </c>
      <c r="I1981">
        <v>1</v>
      </c>
      <c r="J1981" t="s">
        <v>2629</v>
      </c>
    </row>
    <row r="1982" spans="1:10" x14ac:dyDescent="0.3">
      <c r="A1982" t="s">
        <v>2597</v>
      </c>
      <c r="B1982">
        <v>26782</v>
      </c>
      <c r="C1982">
        <v>3438</v>
      </c>
      <c r="D1982">
        <v>26582</v>
      </c>
      <c r="E1982">
        <v>8.6</v>
      </c>
      <c r="F1982">
        <v>316.36</v>
      </c>
      <c r="G1982" t="s">
        <v>2626</v>
      </c>
      <c r="H1982" t="s">
        <v>2626</v>
      </c>
      <c r="I1982">
        <v>1</v>
      </c>
      <c r="J1982" t="s">
        <v>2628</v>
      </c>
    </row>
    <row r="1983" spans="1:10" x14ac:dyDescent="0.3">
      <c r="A1983" t="s">
        <v>2598</v>
      </c>
      <c r="B1983">
        <v>37195</v>
      </c>
      <c r="C1983">
        <v>35811</v>
      </c>
      <c r="D1983">
        <v>36479</v>
      </c>
      <c r="E1983">
        <v>32.090000000000003</v>
      </c>
      <c r="F1983">
        <v>4168.16</v>
      </c>
      <c r="G1983" t="s">
        <v>2626</v>
      </c>
      <c r="H1983" t="s">
        <v>2626</v>
      </c>
      <c r="I1983">
        <v>1</v>
      </c>
      <c r="J1983" t="s">
        <v>2628</v>
      </c>
    </row>
    <row r="1984" spans="1:10" x14ac:dyDescent="0.3">
      <c r="A1984" t="s">
        <v>2599</v>
      </c>
      <c r="B1984">
        <v>45695</v>
      </c>
      <c r="C1984">
        <v>13734</v>
      </c>
      <c r="D1984">
        <v>43684</v>
      </c>
      <c r="E1984">
        <v>14.5</v>
      </c>
      <c r="F1984">
        <v>3242.73</v>
      </c>
      <c r="G1984" t="s">
        <v>2626</v>
      </c>
      <c r="H1984" t="s">
        <v>2626</v>
      </c>
      <c r="I1984">
        <v>2</v>
      </c>
      <c r="J1984" t="s">
        <v>2628</v>
      </c>
    </row>
    <row r="1985" spans="1:10" x14ac:dyDescent="0.3">
      <c r="A1985" t="s">
        <v>2600</v>
      </c>
      <c r="B1985">
        <v>36730</v>
      </c>
      <c r="C1985">
        <v>4486</v>
      </c>
      <c r="D1985">
        <v>36025</v>
      </c>
      <c r="E1985">
        <v>30.8</v>
      </c>
      <c r="F1985">
        <v>698.24</v>
      </c>
      <c r="G1985" t="s">
        <v>2627</v>
      </c>
      <c r="H1985" t="s">
        <v>2626</v>
      </c>
      <c r="I1985">
        <v>2</v>
      </c>
      <c r="J1985" t="s">
        <v>2628</v>
      </c>
    </row>
    <row r="1986" spans="1:10" x14ac:dyDescent="0.3">
      <c r="A1986" t="s">
        <v>2601</v>
      </c>
      <c r="B1986">
        <v>25155</v>
      </c>
      <c r="C1986">
        <v>9111</v>
      </c>
      <c r="D1986">
        <v>25142</v>
      </c>
      <c r="E1986">
        <v>12.82</v>
      </c>
      <c r="F1986">
        <v>3095.86</v>
      </c>
      <c r="G1986" t="s">
        <v>2626</v>
      </c>
      <c r="H1986" t="s">
        <v>2626</v>
      </c>
      <c r="I1986">
        <v>0</v>
      </c>
      <c r="J1986" t="s">
        <v>2629</v>
      </c>
    </row>
    <row r="1987" spans="1:10" x14ac:dyDescent="0.3">
      <c r="A1987" t="s">
        <v>2602</v>
      </c>
      <c r="B1987">
        <v>37142</v>
      </c>
      <c r="C1987">
        <v>45581</v>
      </c>
      <c r="D1987">
        <v>37122</v>
      </c>
      <c r="E1987">
        <v>29.03</v>
      </c>
      <c r="F1987">
        <v>2102.09</v>
      </c>
      <c r="G1987" t="s">
        <v>2626</v>
      </c>
      <c r="H1987" t="s">
        <v>2626</v>
      </c>
      <c r="I1987">
        <v>2</v>
      </c>
      <c r="J1987" t="s">
        <v>2628</v>
      </c>
    </row>
    <row r="1988" spans="1:10" x14ac:dyDescent="0.3">
      <c r="A1988" t="s">
        <v>2603</v>
      </c>
      <c r="B1988">
        <v>49151</v>
      </c>
      <c r="C1988">
        <v>22329</v>
      </c>
      <c r="D1988">
        <v>46859</v>
      </c>
      <c r="E1988">
        <v>17.62</v>
      </c>
      <c r="F1988">
        <v>4024.37</v>
      </c>
      <c r="G1988" t="s">
        <v>2626</v>
      </c>
      <c r="H1988" t="s">
        <v>2626</v>
      </c>
      <c r="I1988">
        <v>1</v>
      </c>
      <c r="J1988" t="s">
        <v>2628</v>
      </c>
    </row>
    <row r="1989" spans="1:10" x14ac:dyDescent="0.3">
      <c r="A1989" t="s">
        <v>2604</v>
      </c>
      <c r="B1989">
        <v>50083</v>
      </c>
      <c r="C1989">
        <v>40135</v>
      </c>
      <c r="D1989">
        <v>49729</v>
      </c>
      <c r="E1989">
        <v>12.7</v>
      </c>
      <c r="F1989">
        <v>3718.31</v>
      </c>
      <c r="G1989" t="s">
        <v>2626</v>
      </c>
      <c r="H1989" t="s">
        <v>2627</v>
      </c>
      <c r="I1989">
        <v>2</v>
      </c>
      <c r="J1989" t="s">
        <v>2628</v>
      </c>
    </row>
    <row r="1990" spans="1:10" x14ac:dyDescent="0.3">
      <c r="A1990" t="s">
        <v>2605</v>
      </c>
      <c r="B1990">
        <v>6043</v>
      </c>
      <c r="C1990">
        <v>45246</v>
      </c>
      <c r="D1990">
        <v>4072</v>
      </c>
      <c r="E1990">
        <v>22.51</v>
      </c>
      <c r="F1990">
        <v>3084.71</v>
      </c>
      <c r="G1990" t="s">
        <v>2626</v>
      </c>
      <c r="H1990" t="s">
        <v>2626</v>
      </c>
      <c r="I1990">
        <v>2</v>
      </c>
      <c r="J1990" t="s">
        <v>2628</v>
      </c>
    </row>
    <row r="1991" spans="1:10" x14ac:dyDescent="0.3">
      <c r="A1991" t="s">
        <v>2606</v>
      </c>
      <c r="B1991">
        <v>5925</v>
      </c>
      <c r="C1991">
        <v>15417</v>
      </c>
      <c r="D1991">
        <v>4346</v>
      </c>
      <c r="E1991">
        <v>1.07</v>
      </c>
      <c r="F1991">
        <v>2677.66</v>
      </c>
      <c r="G1991" t="s">
        <v>2627</v>
      </c>
      <c r="H1991" t="s">
        <v>2626</v>
      </c>
      <c r="I1991">
        <v>1</v>
      </c>
      <c r="J1991" t="s">
        <v>2630</v>
      </c>
    </row>
    <row r="1992" spans="1:10" x14ac:dyDescent="0.3">
      <c r="A1992" t="s">
        <v>2607</v>
      </c>
      <c r="B1992">
        <v>2250</v>
      </c>
      <c r="C1992">
        <v>14029</v>
      </c>
      <c r="D1992">
        <v>1853</v>
      </c>
      <c r="E1992">
        <v>20.28</v>
      </c>
      <c r="F1992">
        <v>4694.6099999999997</v>
      </c>
      <c r="G1992" t="s">
        <v>2626</v>
      </c>
      <c r="H1992" t="s">
        <v>2626</v>
      </c>
      <c r="I1992">
        <v>2</v>
      </c>
      <c r="J1992" t="s">
        <v>2628</v>
      </c>
    </row>
    <row r="1993" spans="1:10" x14ac:dyDescent="0.3">
      <c r="A1993" t="s">
        <v>2608</v>
      </c>
      <c r="B1993">
        <v>10387</v>
      </c>
      <c r="C1993">
        <v>9460</v>
      </c>
      <c r="D1993">
        <v>10251</v>
      </c>
      <c r="E1993">
        <v>19.57</v>
      </c>
      <c r="F1993">
        <v>2589.29</v>
      </c>
      <c r="G1993" t="s">
        <v>2626</v>
      </c>
      <c r="H1993" t="s">
        <v>2626</v>
      </c>
      <c r="I1993">
        <v>0</v>
      </c>
      <c r="J1993" t="s">
        <v>2628</v>
      </c>
    </row>
    <row r="1994" spans="1:10" x14ac:dyDescent="0.3">
      <c r="A1994" t="s">
        <v>2609</v>
      </c>
      <c r="B1994">
        <v>35582</v>
      </c>
      <c r="C1994">
        <v>27822</v>
      </c>
      <c r="D1994">
        <v>34505</v>
      </c>
      <c r="E1994">
        <v>42.52</v>
      </c>
      <c r="F1994">
        <v>1597.32</v>
      </c>
      <c r="G1994" t="s">
        <v>2626</v>
      </c>
      <c r="H1994" t="s">
        <v>2626</v>
      </c>
      <c r="I1994">
        <v>2</v>
      </c>
      <c r="J1994" t="s">
        <v>2628</v>
      </c>
    </row>
    <row r="1995" spans="1:10" x14ac:dyDescent="0.3">
      <c r="A1995" t="s">
        <v>2610</v>
      </c>
      <c r="B1995">
        <v>43505</v>
      </c>
      <c r="C1995">
        <v>38114</v>
      </c>
      <c r="D1995">
        <v>42479</v>
      </c>
      <c r="E1995">
        <v>7.09</v>
      </c>
      <c r="F1995">
        <v>3226.37</v>
      </c>
      <c r="G1995" t="s">
        <v>2626</v>
      </c>
      <c r="H1995" t="s">
        <v>2626</v>
      </c>
      <c r="I1995">
        <v>0</v>
      </c>
      <c r="J1995" t="s">
        <v>2628</v>
      </c>
    </row>
    <row r="1996" spans="1:10" x14ac:dyDescent="0.3">
      <c r="A1996" t="s">
        <v>2611</v>
      </c>
      <c r="B1996">
        <v>38913</v>
      </c>
      <c r="C1996">
        <v>25248</v>
      </c>
      <c r="D1996">
        <v>38100</v>
      </c>
      <c r="E1996">
        <v>10.32</v>
      </c>
      <c r="F1996">
        <v>1538.76</v>
      </c>
      <c r="G1996" t="s">
        <v>2626</v>
      </c>
      <c r="H1996" t="s">
        <v>2626</v>
      </c>
      <c r="I1996">
        <v>1</v>
      </c>
      <c r="J1996" t="s">
        <v>2628</v>
      </c>
    </row>
    <row r="1997" spans="1:10" x14ac:dyDescent="0.3">
      <c r="A1997" t="s">
        <v>2612</v>
      </c>
      <c r="B1997">
        <v>12245</v>
      </c>
      <c r="C1997">
        <v>48952</v>
      </c>
      <c r="D1997">
        <v>9910</v>
      </c>
      <c r="E1997">
        <v>48.87</v>
      </c>
      <c r="F1997">
        <v>2476.4499999999998</v>
      </c>
      <c r="G1997" t="s">
        <v>2626</v>
      </c>
      <c r="H1997" t="s">
        <v>2626</v>
      </c>
      <c r="I1997">
        <v>1</v>
      </c>
      <c r="J1997" t="s">
        <v>2628</v>
      </c>
    </row>
    <row r="1998" spans="1:10" x14ac:dyDescent="0.3">
      <c r="A1998" t="s">
        <v>2613</v>
      </c>
      <c r="B1998">
        <v>11493</v>
      </c>
      <c r="C1998">
        <v>17437</v>
      </c>
      <c r="D1998">
        <v>11111</v>
      </c>
      <c r="E1998">
        <v>6.59</v>
      </c>
      <c r="F1998">
        <v>3236.39</v>
      </c>
      <c r="G1998" t="s">
        <v>2626</v>
      </c>
      <c r="H1998" t="s">
        <v>2626</v>
      </c>
      <c r="I1998">
        <v>2</v>
      </c>
      <c r="J1998" t="s">
        <v>2629</v>
      </c>
    </row>
    <row r="1999" spans="1:10" x14ac:dyDescent="0.3">
      <c r="A1999" t="s">
        <v>2614</v>
      </c>
      <c r="B1999">
        <v>9709</v>
      </c>
      <c r="C1999">
        <v>18988</v>
      </c>
      <c r="D1999">
        <v>8878</v>
      </c>
      <c r="E1999">
        <v>48.21</v>
      </c>
      <c r="F1999">
        <v>1162.96</v>
      </c>
      <c r="G1999" t="s">
        <v>2626</v>
      </c>
      <c r="H1999" t="s">
        <v>2626</v>
      </c>
      <c r="I1999">
        <v>1</v>
      </c>
      <c r="J1999" t="s">
        <v>2628</v>
      </c>
    </row>
    <row r="2000" spans="1:10" x14ac:dyDescent="0.3">
      <c r="A2000" t="s">
        <v>2615</v>
      </c>
      <c r="B2000">
        <v>11526</v>
      </c>
      <c r="C2000">
        <v>26975</v>
      </c>
      <c r="D2000">
        <v>11853</v>
      </c>
      <c r="E2000">
        <v>6.03</v>
      </c>
      <c r="F2000">
        <v>4681.6000000000004</v>
      </c>
      <c r="G2000" t="s">
        <v>2626</v>
      </c>
      <c r="H2000" t="s">
        <v>2626</v>
      </c>
      <c r="I2000">
        <v>2</v>
      </c>
      <c r="J2000" t="s">
        <v>2628</v>
      </c>
    </row>
    <row r="2001" spans="1:10" x14ac:dyDescent="0.3">
      <c r="A2001" t="s">
        <v>2616</v>
      </c>
      <c r="B2001">
        <v>9951</v>
      </c>
      <c r="C2001">
        <v>7001</v>
      </c>
      <c r="D2001">
        <v>7944</v>
      </c>
      <c r="E2001">
        <v>47.13</v>
      </c>
      <c r="F2001">
        <v>2176.89</v>
      </c>
      <c r="G2001" t="s">
        <v>2626</v>
      </c>
      <c r="H2001" t="s">
        <v>2626</v>
      </c>
      <c r="I2001">
        <v>0</v>
      </c>
      <c r="J2001" t="s">
        <v>2628</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E7C9-4713-4CFC-87B9-1E08CE35148B}">
  <dimension ref="A1:A3285"/>
  <sheetViews>
    <sheetView topLeftCell="A3259" workbookViewId="0">
      <selection activeCell="A2759" sqref="A2759"/>
    </sheetView>
  </sheetViews>
  <sheetFormatPr defaultRowHeight="14.4" x14ac:dyDescent="0.3"/>
  <cols>
    <col min="1" max="1" width="22.33203125" style="3" customWidth="1"/>
  </cols>
  <sheetData>
    <row r="1" spans="1:1" ht="15" thickBot="1" x14ac:dyDescent="0.35">
      <c r="A1" s="12" t="s">
        <v>2694</v>
      </c>
    </row>
    <row r="2" spans="1:1" ht="15" thickTop="1" x14ac:dyDescent="0.3">
      <c r="A2" s="13">
        <v>42007</v>
      </c>
    </row>
    <row r="3" spans="1:1" x14ac:dyDescent="0.3">
      <c r="A3" s="14">
        <v>42008</v>
      </c>
    </row>
    <row r="4" spans="1:1" x14ac:dyDescent="0.3">
      <c r="A4" s="15">
        <v>42009</v>
      </c>
    </row>
    <row r="5" spans="1:1" x14ac:dyDescent="0.3">
      <c r="A5" s="14">
        <v>42010</v>
      </c>
    </row>
    <row r="6" spans="1:1" x14ac:dyDescent="0.3">
      <c r="A6" s="15">
        <v>42011</v>
      </c>
    </row>
    <row r="7" spans="1:1" x14ac:dyDescent="0.3">
      <c r="A7" s="14">
        <v>42012</v>
      </c>
    </row>
    <row r="8" spans="1:1" x14ac:dyDescent="0.3">
      <c r="A8" s="15">
        <v>42013</v>
      </c>
    </row>
    <row r="9" spans="1:1" x14ac:dyDescent="0.3">
      <c r="A9" s="14">
        <v>42014</v>
      </c>
    </row>
    <row r="10" spans="1:1" x14ac:dyDescent="0.3">
      <c r="A10" s="15">
        <v>42015</v>
      </c>
    </row>
    <row r="11" spans="1:1" x14ac:dyDescent="0.3">
      <c r="A11" s="14">
        <v>42016</v>
      </c>
    </row>
    <row r="12" spans="1:1" x14ac:dyDescent="0.3">
      <c r="A12" s="15">
        <v>42017</v>
      </c>
    </row>
    <row r="13" spans="1:1" x14ac:dyDescent="0.3">
      <c r="A13" s="14">
        <v>42018</v>
      </c>
    </row>
    <row r="14" spans="1:1" x14ac:dyDescent="0.3">
      <c r="A14" s="15">
        <v>42019</v>
      </c>
    </row>
    <row r="15" spans="1:1" x14ac:dyDescent="0.3">
      <c r="A15" s="14">
        <v>42020</v>
      </c>
    </row>
    <row r="16" spans="1:1" x14ac:dyDescent="0.3">
      <c r="A16" s="15">
        <v>42021</v>
      </c>
    </row>
    <row r="17" spans="1:1" x14ac:dyDescent="0.3">
      <c r="A17" s="14">
        <v>42022</v>
      </c>
    </row>
    <row r="18" spans="1:1" x14ac:dyDescent="0.3">
      <c r="A18" s="15">
        <v>42023</v>
      </c>
    </row>
    <row r="19" spans="1:1" x14ac:dyDescent="0.3">
      <c r="A19" s="14">
        <v>42024</v>
      </c>
    </row>
    <row r="20" spans="1:1" x14ac:dyDescent="0.3">
      <c r="A20" s="15">
        <v>42025</v>
      </c>
    </row>
    <row r="21" spans="1:1" x14ac:dyDescent="0.3">
      <c r="A21" s="14">
        <v>42026</v>
      </c>
    </row>
    <row r="22" spans="1:1" x14ac:dyDescent="0.3">
      <c r="A22" s="15">
        <v>42027</v>
      </c>
    </row>
    <row r="23" spans="1:1" x14ac:dyDescent="0.3">
      <c r="A23" s="14">
        <v>42028</v>
      </c>
    </row>
    <row r="24" spans="1:1" x14ac:dyDescent="0.3">
      <c r="A24" s="15">
        <v>42029</v>
      </c>
    </row>
    <row r="25" spans="1:1" x14ac:dyDescent="0.3">
      <c r="A25" s="14">
        <v>42030</v>
      </c>
    </row>
    <row r="26" spans="1:1" x14ac:dyDescent="0.3">
      <c r="A26" s="15">
        <v>42031</v>
      </c>
    </row>
    <row r="27" spans="1:1" x14ac:dyDescent="0.3">
      <c r="A27" s="14">
        <v>42032</v>
      </c>
    </row>
    <row r="28" spans="1:1" x14ac:dyDescent="0.3">
      <c r="A28" s="15">
        <v>42033</v>
      </c>
    </row>
    <row r="29" spans="1:1" x14ac:dyDescent="0.3">
      <c r="A29" s="14">
        <v>42034</v>
      </c>
    </row>
    <row r="30" spans="1:1" x14ac:dyDescent="0.3">
      <c r="A30" s="15">
        <v>42035</v>
      </c>
    </row>
    <row r="31" spans="1:1" x14ac:dyDescent="0.3">
      <c r="A31" s="14">
        <v>42036</v>
      </c>
    </row>
    <row r="32" spans="1:1" x14ac:dyDescent="0.3">
      <c r="A32" s="15">
        <v>42037</v>
      </c>
    </row>
    <row r="33" spans="1:1" x14ac:dyDescent="0.3">
      <c r="A33" s="14">
        <v>42038</v>
      </c>
    </row>
    <row r="34" spans="1:1" x14ac:dyDescent="0.3">
      <c r="A34" s="15">
        <v>42039</v>
      </c>
    </row>
    <row r="35" spans="1:1" x14ac:dyDescent="0.3">
      <c r="A35" s="14">
        <v>42040</v>
      </c>
    </row>
    <row r="36" spans="1:1" x14ac:dyDescent="0.3">
      <c r="A36" s="15">
        <v>42041</v>
      </c>
    </row>
    <row r="37" spans="1:1" x14ac:dyDescent="0.3">
      <c r="A37" s="14">
        <v>42042</v>
      </c>
    </row>
    <row r="38" spans="1:1" x14ac:dyDescent="0.3">
      <c r="A38" s="15">
        <v>42043</v>
      </c>
    </row>
    <row r="39" spans="1:1" x14ac:dyDescent="0.3">
      <c r="A39" s="14">
        <v>42044</v>
      </c>
    </row>
    <row r="40" spans="1:1" x14ac:dyDescent="0.3">
      <c r="A40" s="15">
        <v>42045</v>
      </c>
    </row>
    <row r="41" spans="1:1" x14ac:dyDescent="0.3">
      <c r="A41" s="14">
        <v>42046</v>
      </c>
    </row>
    <row r="42" spans="1:1" x14ac:dyDescent="0.3">
      <c r="A42" s="15">
        <v>42047</v>
      </c>
    </row>
    <row r="43" spans="1:1" x14ac:dyDescent="0.3">
      <c r="A43" s="14">
        <v>42048</v>
      </c>
    </row>
    <row r="44" spans="1:1" x14ac:dyDescent="0.3">
      <c r="A44" s="15">
        <v>42049</v>
      </c>
    </row>
    <row r="45" spans="1:1" x14ac:dyDescent="0.3">
      <c r="A45" s="14">
        <v>42050</v>
      </c>
    </row>
    <row r="46" spans="1:1" x14ac:dyDescent="0.3">
      <c r="A46" s="15">
        <v>42051</v>
      </c>
    </row>
    <row r="47" spans="1:1" x14ac:dyDescent="0.3">
      <c r="A47" s="14">
        <v>42052</v>
      </c>
    </row>
    <row r="48" spans="1:1" x14ac:dyDescent="0.3">
      <c r="A48" s="15">
        <v>42053</v>
      </c>
    </row>
    <row r="49" spans="1:1" x14ac:dyDescent="0.3">
      <c r="A49" s="14">
        <v>42054</v>
      </c>
    </row>
    <row r="50" spans="1:1" x14ac:dyDescent="0.3">
      <c r="A50" s="15">
        <v>42055</v>
      </c>
    </row>
    <row r="51" spans="1:1" x14ac:dyDescent="0.3">
      <c r="A51" s="14">
        <v>42056</v>
      </c>
    </row>
    <row r="52" spans="1:1" x14ac:dyDescent="0.3">
      <c r="A52" s="15">
        <v>42057</v>
      </c>
    </row>
    <row r="53" spans="1:1" x14ac:dyDescent="0.3">
      <c r="A53" s="14">
        <v>42058</v>
      </c>
    </row>
    <row r="54" spans="1:1" x14ac:dyDescent="0.3">
      <c r="A54" s="15">
        <v>42059</v>
      </c>
    </row>
    <row r="55" spans="1:1" x14ac:dyDescent="0.3">
      <c r="A55" s="14">
        <v>42060</v>
      </c>
    </row>
    <row r="56" spans="1:1" x14ac:dyDescent="0.3">
      <c r="A56" s="15">
        <v>42061</v>
      </c>
    </row>
    <row r="57" spans="1:1" x14ac:dyDescent="0.3">
      <c r="A57" s="14">
        <v>42062</v>
      </c>
    </row>
    <row r="58" spans="1:1" x14ac:dyDescent="0.3">
      <c r="A58" s="15">
        <v>42063</v>
      </c>
    </row>
    <row r="59" spans="1:1" x14ac:dyDescent="0.3">
      <c r="A59" s="14">
        <v>42064</v>
      </c>
    </row>
    <row r="60" spans="1:1" x14ac:dyDescent="0.3">
      <c r="A60" s="15">
        <v>42065</v>
      </c>
    </row>
    <row r="61" spans="1:1" x14ac:dyDescent="0.3">
      <c r="A61" s="14">
        <v>42066</v>
      </c>
    </row>
    <row r="62" spans="1:1" x14ac:dyDescent="0.3">
      <c r="A62" s="15">
        <v>42067</v>
      </c>
    </row>
    <row r="63" spans="1:1" x14ac:dyDescent="0.3">
      <c r="A63" s="14">
        <v>42068</v>
      </c>
    </row>
    <row r="64" spans="1:1" x14ac:dyDescent="0.3">
      <c r="A64" s="15">
        <v>42069</v>
      </c>
    </row>
    <row r="65" spans="1:1" x14ac:dyDescent="0.3">
      <c r="A65" s="14">
        <v>42070</v>
      </c>
    </row>
    <row r="66" spans="1:1" x14ac:dyDescent="0.3">
      <c r="A66" s="15">
        <v>42071</v>
      </c>
    </row>
    <row r="67" spans="1:1" x14ac:dyDescent="0.3">
      <c r="A67" s="14">
        <v>42072</v>
      </c>
    </row>
    <row r="68" spans="1:1" x14ac:dyDescent="0.3">
      <c r="A68" s="15">
        <v>42073</v>
      </c>
    </row>
    <row r="69" spans="1:1" x14ac:dyDescent="0.3">
      <c r="A69" s="14">
        <v>42074</v>
      </c>
    </row>
    <row r="70" spans="1:1" x14ac:dyDescent="0.3">
      <c r="A70" s="15">
        <v>42075</v>
      </c>
    </row>
    <row r="71" spans="1:1" x14ac:dyDescent="0.3">
      <c r="A71" s="14">
        <v>42076</v>
      </c>
    </row>
    <row r="72" spans="1:1" x14ac:dyDescent="0.3">
      <c r="A72" s="15">
        <v>42077</v>
      </c>
    </row>
    <row r="73" spans="1:1" x14ac:dyDescent="0.3">
      <c r="A73" s="14">
        <v>42078</v>
      </c>
    </row>
    <row r="74" spans="1:1" x14ac:dyDescent="0.3">
      <c r="A74" s="15">
        <v>42079</v>
      </c>
    </row>
    <row r="75" spans="1:1" x14ac:dyDescent="0.3">
      <c r="A75" s="14">
        <v>42080</v>
      </c>
    </row>
    <row r="76" spans="1:1" x14ac:dyDescent="0.3">
      <c r="A76" s="15">
        <v>42081</v>
      </c>
    </row>
    <row r="77" spans="1:1" x14ac:dyDescent="0.3">
      <c r="A77" s="14">
        <v>42082</v>
      </c>
    </row>
    <row r="78" spans="1:1" x14ac:dyDescent="0.3">
      <c r="A78" s="15">
        <v>42083</v>
      </c>
    </row>
    <row r="79" spans="1:1" x14ac:dyDescent="0.3">
      <c r="A79" s="14">
        <v>42084</v>
      </c>
    </row>
    <row r="80" spans="1:1" x14ac:dyDescent="0.3">
      <c r="A80" s="15">
        <v>42085</v>
      </c>
    </row>
    <row r="81" spans="1:1" x14ac:dyDescent="0.3">
      <c r="A81" s="14">
        <v>42086</v>
      </c>
    </row>
    <row r="82" spans="1:1" x14ac:dyDescent="0.3">
      <c r="A82" s="15">
        <v>42087</v>
      </c>
    </row>
    <row r="83" spans="1:1" x14ac:dyDescent="0.3">
      <c r="A83" s="14">
        <v>42088</v>
      </c>
    </row>
    <row r="84" spans="1:1" x14ac:dyDescent="0.3">
      <c r="A84" s="15">
        <v>42089</v>
      </c>
    </row>
    <row r="85" spans="1:1" x14ac:dyDescent="0.3">
      <c r="A85" s="14">
        <v>42090</v>
      </c>
    </row>
    <row r="86" spans="1:1" x14ac:dyDescent="0.3">
      <c r="A86" s="15">
        <v>42091</v>
      </c>
    </row>
    <row r="87" spans="1:1" x14ac:dyDescent="0.3">
      <c r="A87" s="14">
        <v>42092</v>
      </c>
    </row>
    <row r="88" spans="1:1" x14ac:dyDescent="0.3">
      <c r="A88" s="15">
        <v>42093</v>
      </c>
    </row>
    <row r="89" spans="1:1" x14ac:dyDescent="0.3">
      <c r="A89" s="14">
        <v>42094</v>
      </c>
    </row>
    <row r="90" spans="1:1" x14ac:dyDescent="0.3">
      <c r="A90" s="15">
        <v>42095</v>
      </c>
    </row>
    <row r="91" spans="1:1" x14ac:dyDescent="0.3">
      <c r="A91" s="14">
        <v>42096</v>
      </c>
    </row>
    <row r="92" spans="1:1" x14ac:dyDescent="0.3">
      <c r="A92" s="15">
        <v>42097</v>
      </c>
    </row>
    <row r="93" spans="1:1" x14ac:dyDescent="0.3">
      <c r="A93" s="14">
        <v>42098</v>
      </c>
    </row>
    <row r="94" spans="1:1" x14ac:dyDescent="0.3">
      <c r="A94" s="15">
        <v>42099</v>
      </c>
    </row>
    <row r="95" spans="1:1" x14ac:dyDescent="0.3">
      <c r="A95" s="14">
        <v>42100</v>
      </c>
    </row>
    <row r="96" spans="1:1" x14ac:dyDescent="0.3">
      <c r="A96" s="15">
        <v>42101</v>
      </c>
    </row>
    <row r="97" spans="1:1" x14ac:dyDescent="0.3">
      <c r="A97" s="14">
        <v>42102</v>
      </c>
    </row>
    <row r="98" spans="1:1" x14ac:dyDescent="0.3">
      <c r="A98" s="15">
        <v>42103</v>
      </c>
    </row>
    <row r="99" spans="1:1" x14ac:dyDescent="0.3">
      <c r="A99" s="14">
        <v>42104</v>
      </c>
    </row>
    <row r="100" spans="1:1" x14ac:dyDescent="0.3">
      <c r="A100" s="15">
        <v>42105</v>
      </c>
    </row>
    <row r="101" spans="1:1" x14ac:dyDescent="0.3">
      <c r="A101" s="14">
        <v>42106</v>
      </c>
    </row>
    <row r="102" spans="1:1" x14ac:dyDescent="0.3">
      <c r="A102" s="15">
        <v>42107</v>
      </c>
    </row>
    <row r="103" spans="1:1" x14ac:dyDescent="0.3">
      <c r="A103" s="14">
        <v>42108</v>
      </c>
    </row>
    <row r="104" spans="1:1" x14ac:dyDescent="0.3">
      <c r="A104" s="15">
        <v>42109</v>
      </c>
    </row>
    <row r="105" spans="1:1" x14ac:dyDescent="0.3">
      <c r="A105" s="14">
        <v>42110</v>
      </c>
    </row>
    <row r="106" spans="1:1" x14ac:dyDescent="0.3">
      <c r="A106" s="15">
        <v>42111</v>
      </c>
    </row>
    <row r="107" spans="1:1" x14ac:dyDescent="0.3">
      <c r="A107" s="14">
        <v>42112</v>
      </c>
    </row>
    <row r="108" spans="1:1" x14ac:dyDescent="0.3">
      <c r="A108" s="15">
        <v>42113</v>
      </c>
    </row>
    <row r="109" spans="1:1" x14ac:dyDescent="0.3">
      <c r="A109" s="14">
        <v>42114</v>
      </c>
    </row>
    <row r="110" spans="1:1" x14ac:dyDescent="0.3">
      <c r="A110" s="15">
        <v>42115</v>
      </c>
    </row>
    <row r="111" spans="1:1" x14ac:dyDescent="0.3">
      <c r="A111" s="14">
        <v>42116</v>
      </c>
    </row>
    <row r="112" spans="1:1" x14ac:dyDescent="0.3">
      <c r="A112" s="15">
        <v>42117</v>
      </c>
    </row>
    <row r="113" spans="1:1" x14ac:dyDescent="0.3">
      <c r="A113" s="14">
        <v>42118</v>
      </c>
    </row>
    <row r="114" spans="1:1" x14ac:dyDescent="0.3">
      <c r="A114" s="15">
        <v>42119</v>
      </c>
    </row>
    <row r="115" spans="1:1" x14ac:dyDescent="0.3">
      <c r="A115" s="14">
        <v>42120</v>
      </c>
    </row>
    <row r="116" spans="1:1" x14ac:dyDescent="0.3">
      <c r="A116" s="15">
        <v>42121</v>
      </c>
    </row>
    <row r="117" spans="1:1" x14ac:dyDescent="0.3">
      <c r="A117" s="14">
        <v>42122</v>
      </c>
    </row>
    <row r="118" spans="1:1" x14ac:dyDescent="0.3">
      <c r="A118" s="15">
        <v>42123</v>
      </c>
    </row>
    <row r="119" spans="1:1" x14ac:dyDescent="0.3">
      <c r="A119" s="14">
        <v>42124</v>
      </c>
    </row>
    <row r="120" spans="1:1" x14ac:dyDescent="0.3">
      <c r="A120" s="15">
        <v>42125</v>
      </c>
    </row>
    <row r="121" spans="1:1" x14ac:dyDescent="0.3">
      <c r="A121" s="14">
        <v>42126</v>
      </c>
    </row>
    <row r="122" spans="1:1" x14ac:dyDescent="0.3">
      <c r="A122" s="15">
        <v>42127</v>
      </c>
    </row>
    <row r="123" spans="1:1" x14ac:dyDescent="0.3">
      <c r="A123" s="14">
        <v>42128</v>
      </c>
    </row>
    <row r="124" spans="1:1" x14ac:dyDescent="0.3">
      <c r="A124" s="15">
        <v>42129</v>
      </c>
    </row>
    <row r="125" spans="1:1" x14ac:dyDescent="0.3">
      <c r="A125" s="14">
        <v>42130</v>
      </c>
    </row>
    <row r="126" spans="1:1" x14ac:dyDescent="0.3">
      <c r="A126" s="15">
        <v>42131</v>
      </c>
    </row>
    <row r="127" spans="1:1" x14ac:dyDescent="0.3">
      <c r="A127" s="14">
        <v>42132</v>
      </c>
    </row>
    <row r="128" spans="1:1" x14ac:dyDescent="0.3">
      <c r="A128" s="15">
        <v>42133</v>
      </c>
    </row>
    <row r="129" spans="1:1" x14ac:dyDescent="0.3">
      <c r="A129" s="14">
        <v>42134</v>
      </c>
    </row>
    <row r="130" spans="1:1" x14ac:dyDescent="0.3">
      <c r="A130" s="15">
        <v>42135</v>
      </c>
    </row>
    <row r="131" spans="1:1" x14ac:dyDescent="0.3">
      <c r="A131" s="14">
        <v>42136</v>
      </c>
    </row>
    <row r="132" spans="1:1" x14ac:dyDescent="0.3">
      <c r="A132" s="15">
        <v>42137</v>
      </c>
    </row>
    <row r="133" spans="1:1" x14ac:dyDescent="0.3">
      <c r="A133" s="14">
        <v>42138</v>
      </c>
    </row>
    <row r="134" spans="1:1" x14ac:dyDescent="0.3">
      <c r="A134" s="15">
        <v>42139</v>
      </c>
    </row>
    <row r="135" spans="1:1" x14ac:dyDescent="0.3">
      <c r="A135" s="14">
        <v>42140</v>
      </c>
    </row>
    <row r="136" spans="1:1" x14ac:dyDescent="0.3">
      <c r="A136" s="15">
        <v>42141</v>
      </c>
    </row>
    <row r="137" spans="1:1" x14ac:dyDescent="0.3">
      <c r="A137" s="14">
        <v>42142</v>
      </c>
    </row>
    <row r="138" spans="1:1" x14ac:dyDescent="0.3">
      <c r="A138" s="15">
        <v>42143</v>
      </c>
    </row>
    <row r="139" spans="1:1" x14ac:dyDescent="0.3">
      <c r="A139" s="14">
        <v>42144</v>
      </c>
    </row>
    <row r="140" spans="1:1" x14ac:dyDescent="0.3">
      <c r="A140" s="15">
        <v>42145</v>
      </c>
    </row>
    <row r="141" spans="1:1" x14ac:dyDescent="0.3">
      <c r="A141" s="14">
        <v>42146</v>
      </c>
    </row>
    <row r="142" spans="1:1" x14ac:dyDescent="0.3">
      <c r="A142" s="15">
        <v>42147</v>
      </c>
    </row>
    <row r="143" spans="1:1" x14ac:dyDescent="0.3">
      <c r="A143" s="14">
        <v>42148</v>
      </c>
    </row>
    <row r="144" spans="1:1" x14ac:dyDescent="0.3">
      <c r="A144" s="15">
        <v>42149</v>
      </c>
    </row>
    <row r="145" spans="1:1" x14ac:dyDescent="0.3">
      <c r="A145" s="14">
        <v>42150</v>
      </c>
    </row>
    <row r="146" spans="1:1" x14ac:dyDescent="0.3">
      <c r="A146" s="15">
        <v>42151</v>
      </c>
    </row>
    <row r="147" spans="1:1" x14ac:dyDescent="0.3">
      <c r="A147" s="14">
        <v>42152</v>
      </c>
    </row>
    <row r="148" spans="1:1" x14ac:dyDescent="0.3">
      <c r="A148" s="15">
        <v>42153</v>
      </c>
    </row>
    <row r="149" spans="1:1" x14ac:dyDescent="0.3">
      <c r="A149" s="14">
        <v>42154</v>
      </c>
    </row>
    <row r="150" spans="1:1" x14ac:dyDescent="0.3">
      <c r="A150" s="15">
        <v>42155</v>
      </c>
    </row>
    <row r="151" spans="1:1" x14ac:dyDescent="0.3">
      <c r="A151" s="14">
        <v>42156</v>
      </c>
    </row>
    <row r="152" spans="1:1" x14ac:dyDescent="0.3">
      <c r="A152" s="15">
        <v>42157</v>
      </c>
    </row>
    <row r="153" spans="1:1" x14ac:dyDescent="0.3">
      <c r="A153" s="14">
        <v>42158</v>
      </c>
    </row>
    <row r="154" spans="1:1" x14ac:dyDescent="0.3">
      <c r="A154" s="15">
        <v>42159</v>
      </c>
    </row>
    <row r="155" spans="1:1" x14ac:dyDescent="0.3">
      <c r="A155" s="14">
        <v>42160</v>
      </c>
    </row>
    <row r="156" spans="1:1" x14ac:dyDescent="0.3">
      <c r="A156" s="15">
        <v>42161</v>
      </c>
    </row>
    <row r="157" spans="1:1" x14ac:dyDescent="0.3">
      <c r="A157" s="14">
        <v>42162</v>
      </c>
    </row>
    <row r="158" spans="1:1" x14ac:dyDescent="0.3">
      <c r="A158" s="15">
        <v>42163</v>
      </c>
    </row>
    <row r="159" spans="1:1" x14ac:dyDescent="0.3">
      <c r="A159" s="14">
        <v>42164</v>
      </c>
    </row>
    <row r="160" spans="1:1" x14ac:dyDescent="0.3">
      <c r="A160" s="15">
        <v>42165</v>
      </c>
    </row>
    <row r="161" spans="1:1" x14ac:dyDescent="0.3">
      <c r="A161" s="14">
        <v>42166</v>
      </c>
    </row>
    <row r="162" spans="1:1" x14ac:dyDescent="0.3">
      <c r="A162" s="15">
        <v>42167</v>
      </c>
    </row>
    <row r="163" spans="1:1" x14ac:dyDescent="0.3">
      <c r="A163" s="14">
        <v>42168</v>
      </c>
    </row>
    <row r="164" spans="1:1" x14ac:dyDescent="0.3">
      <c r="A164" s="15">
        <v>42169</v>
      </c>
    </row>
    <row r="165" spans="1:1" x14ac:dyDescent="0.3">
      <c r="A165" s="14">
        <v>42170</v>
      </c>
    </row>
    <row r="166" spans="1:1" x14ac:dyDescent="0.3">
      <c r="A166" s="15">
        <v>42171</v>
      </c>
    </row>
    <row r="167" spans="1:1" x14ac:dyDescent="0.3">
      <c r="A167" s="14">
        <v>42172</v>
      </c>
    </row>
    <row r="168" spans="1:1" x14ac:dyDescent="0.3">
      <c r="A168" s="15">
        <v>42173</v>
      </c>
    </row>
    <row r="169" spans="1:1" x14ac:dyDescent="0.3">
      <c r="A169" s="14">
        <v>42174</v>
      </c>
    </row>
    <row r="170" spans="1:1" x14ac:dyDescent="0.3">
      <c r="A170" s="15">
        <v>42175</v>
      </c>
    </row>
    <row r="171" spans="1:1" x14ac:dyDescent="0.3">
      <c r="A171" s="14">
        <v>42176</v>
      </c>
    </row>
    <row r="172" spans="1:1" x14ac:dyDescent="0.3">
      <c r="A172" s="15">
        <v>42177</v>
      </c>
    </row>
    <row r="173" spans="1:1" x14ac:dyDescent="0.3">
      <c r="A173" s="14">
        <v>42178</v>
      </c>
    </row>
    <row r="174" spans="1:1" x14ac:dyDescent="0.3">
      <c r="A174" s="15">
        <v>42179</v>
      </c>
    </row>
    <row r="175" spans="1:1" x14ac:dyDescent="0.3">
      <c r="A175" s="14">
        <v>42180</v>
      </c>
    </row>
    <row r="176" spans="1:1" x14ac:dyDescent="0.3">
      <c r="A176" s="15">
        <v>42181</v>
      </c>
    </row>
    <row r="177" spans="1:1" x14ac:dyDescent="0.3">
      <c r="A177" s="14">
        <v>42182</v>
      </c>
    </row>
    <row r="178" spans="1:1" x14ac:dyDescent="0.3">
      <c r="A178" s="15">
        <v>42183</v>
      </c>
    </row>
    <row r="179" spans="1:1" x14ac:dyDescent="0.3">
      <c r="A179" s="14">
        <v>42184</v>
      </c>
    </row>
    <row r="180" spans="1:1" x14ac:dyDescent="0.3">
      <c r="A180" s="15">
        <v>42185</v>
      </c>
    </row>
    <row r="181" spans="1:1" x14ac:dyDescent="0.3">
      <c r="A181" s="14">
        <v>42186</v>
      </c>
    </row>
    <row r="182" spans="1:1" x14ac:dyDescent="0.3">
      <c r="A182" s="15">
        <v>42187</v>
      </c>
    </row>
    <row r="183" spans="1:1" x14ac:dyDescent="0.3">
      <c r="A183" s="14">
        <v>42188</v>
      </c>
    </row>
    <row r="184" spans="1:1" x14ac:dyDescent="0.3">
      <c r="A184" s="15">
        <v>42189</v>
      </c>
    </row>
    <row r="185" spans="1:1" x14ac:dyDescent="0.3">
      <c r="A185" s="14">
        <v>42190</v>
      </c>
    </row>
    <row r="186" spans="1:1" x14ac:dyDescent="0.3">
      <c r="A186" s="15">
        <v>42191</v>
      </c>
    </row>
    <row r="187" spans="1:1" x14ac:dyDescent="0.3">
      <c r="A187" s="14">
        <v>42192</v>
      </c>
    </row>
    <row r="188" spans="1:1" x14ac:dyDescent="0.3">
      <c r="A188" s="15">
        <v>42193</v>
      </c>
    </row>
    <row r="189" spans="1:1" x14ac:dyDescent="0.3">
      <c r="A189" s="14">
        <v>42194</v>
      </c>
    </row>
    <row r="190" spans="1:1" x14ac:dyDescent="0.3">
      <c r="A190" s="15">
        <v>42195</v>
      </c>
    </row>
    <row r="191" spans="1:1" x14ac:dyDescent="0.3">
      <c r="A191" s="14">
        <v>42196</v>
      </c>
    </row>
    <row r="192" spans="1:1" x14ac:dyDescent="0.3">
      <c r="A192" s="15">
        <v>42197</v>
      </c>
    </row>
    <row r="193" spans="1:1" x14ac:dyDescent="0.3">
      <c r="A193" s="14">
        <v>42198</v>
      </c>
    </row>
    <row r="194" spans="1:1" x14ac:dyDescent="0.3">
      <c r="A194" s="15">
        <v>42199</v>
      </c>
    </row>
    <row r="195" spans="1:1" x14ac:dyDescent="0.3">
      <c r="A195" s="14">
        <v>42200</v>
      </c>
    </row>
    <row r="196" spans="1:1" x14ac:dyDescent="0.3">
      <c r="A196" s="15">
        <v>42201</v>
      </c>
    </row>
    <row r="197" spans="1:1" x14ac:dyDescent="0.3">
      <c r="A197" s="14">
        <v>42202</v>
      </c>
    </row>
    <row r="198" spans="1:1" x14ac:dyDescent="0.3">
      <c r="A198" s="15">
        <v>42203</v>
      </c>
    </row>
    <row r="199" spans="1:1" x14ac:dyDescent="0.3">
      <c r="A199" s="14">
        <v>42204</v>
      </c>
    </row>
    <row r="200" spans="1:1" x14ac:dyDescent="0.3">
      <c r="A200" s="15">
        <v>42205</v>
      </c>
    </row>
    <row r="201" spans="1:1" x14ac:dyDescent="0.3">
      <c r="A201" s="14">
        <v>42206</v>
      </c>
    </row>
    <row r="202" spans="1:1" x14ac:dyDescent="0.3">
      <c r="A202" s="15">
        <v>42207</v>
      </c>
    </row>
    <row r="203" spans="1:1" x14ac:dyDescent="0.3">
      <c r="A203" s="14">
        <v>42208</v>
      </c>
    </row>
    <row r="204" spans="1:1" x14ac:dyDescent="0.3">
      <c r="A204" s="15">
        <v>42209</v>
      </c>
    </row>
    <row r="205" spans="1:1" x14ac:dyDescent="0.3">
      <c r="A205" s="14">
        <v>42210</v>
      </c>
    </row>
    <row r="206" spans="1:1" x14ac:dyDescent="0.3">
      <c r="A206" s="15">
        <v>42211</v>
      </c>
    </row>
    <row r="207" spans="1:1" x14ac:dyDescent="0.3">
      <c r="A207" s="14">
        <v>42212</v>
      </c>
    </row>
    <row r="208" spans="1:1" x14ac:dyDescent="0.3">
      <c r="A208" s="15">
        <v>42213</v>
      </c>
    </row>
    <row r="209" spans="1:1" x14ac:dyDescent="0.3">
      <c r="A209" s="14">
        <v>42214</v>
      </c>
    </row>
    <row r="210" spans="1:1" x14ac:dyDescent="0.3">
      <c r="A210" s="15">
        <v>42215</v>
      </c>
    </row>
    <row r="211" spans="1:1" x14ac:dyDescent="0.3">
      <c r="A211" s="14">
        <v>42216</v>
      </c>
    </row>
    <row r="212" spans="1:1" x14ac:dyDescent="0.3">
      <c r="A212" s="15">
        <v>42217</v>
      </c>
    </row>
    <row r="213" spans="1:1" x14ac:dyDescent="0.3">
      <c r="A213" s="14">
        <v>42218</v>
      </c>
    </row>
    <row r="214" spans="1:1" x14ac:dyDescent="0.3">
      <c r="A214" s="15">
        <v>42219</v>
      </c>
    </row>
    <row r="215" spans="1:1" x14ac:dyDescent="0.3">
      <c r="A215" s="14">
        <v>42220</v>
      </c>
    </row>
    <row r="216" spans="1:1" x14ac:dyDescent="0.3">
      <c r="A216" s="15">
        <v>42221</v>
      </c>
    </row>
    <row r="217" spans="1:1" x14ac:dyDescent="0.3">
      <c r="A217" s="14">
        <v>42222</v>
      </c>
    </row>
    <row r="218" spans="1:1" x14ac:dyDescent="0.3">
      <c r="A218" s="15">
        <v>42223</v>
      </c>
    </row>
    <row r="219" spans="1:1" x14ac:dyDescent="0.3">
      <c r="A219" s="14">
        <v>42224</v>
      </c>
    </row>
    <row r="220" spans="1:1" x14ac:dyDescent="0.3">
      <c r="A220" s="15">
        <v>42225</v>
      </c>
    </row>
    <row r="221" spans="1:1" x14ac:dyDescent="0.3">
      <c r="A221" s="14">
        <v>42226</v>
      </c>
    </row>
    <row r="222" spans="1:1" x14ac:dyDescent="0.3">
      <c r="A222" s="15">
        <v>42227</v>
      </c>
    </row>
    <row r="223" spans="1:1" x14ac:dyDescent="0.3">
      <c r="A223" s="14">
        <v>42228</v>
      </c>
    </row>
    <row r="224" spans="1:1" x14ac:dyDescent="0.3">
      <c r="A224" s="15">
        <v>42229</v>
      </c>
    </row>
    <row r="225" spans="1:1" x14ac:dyDescent="0.3">
      <c r="A225" s="14">
        <v>42230</v>
      </c>
    </row>
    <row r="226" spans="1:1" x14ac:dyDescent="0.3">
      <c r="A226" s="15">
        <v>42231</v>
      </c>
    </row>
    <row r="227" spans="1:1" x14ac:dyDescent="0.3">
      <c r="A227" s="14">
        <v>42232</v>
      </c>
    </row>
    <row r="228" spans="1:1" x14ac:dyDescent="0.3">
      <c r="A228" s="15">
        <v>42233</v>
      </c>
    </row>
    <row r="229" spans="1:1" x14ac:dyDescent="0.3">
      <c r="A229" s="14">
        <v>42234</v>
      </c>
    </row>
    <row r="230" spans="1:1" x14ac:dyDescent="0.3">
      <c r="A230" s="15">
        <v>42235</v>
      </c>
    </row>
    <row r="231" spans="1:1" x14ac:dyDescent="0.3">
      <c r="A231" s="14">
        <v>42236</v>
      </c>
    </row>
    <row r="232" spans="1:1" x14ac:dyDescent="0.3">
      <c r="A232" s="15">
        <v>42237</v>
      </c>
    </row>
    <row r="233" spans="1:1" x14ac:dyDescent="0.3">
      <c r="A233" s="14">
        <v>42238</v>
      </c>
    </row>
    <row r="234" spans="1:1" x14ac:dyDescent="0.3">
      <c r="A234" s="15">
        <v>42239</v>
      </c>
    </row>
    <row r="235" spans="1:1" x14ac:dyDescent="0.3">
      <c r="A235" s="14">
        <v>42240</v>
      </c>
    </row>
    <row r="236" spans="1:1" x14ac:dyDescent="0.3">
      <c r="A236" s="15">
        <v>42241</v>
      </c>
    </row>
    <row r="237" spans="1:1" x14ac:dyDescent="0.3">
      <c r="A237" s="14">
        <v>42242</v>
      </c>
    </row>
    <row r="238" spans="1:1" x14ac:dyDescent="0.3">
      <c r="A238" s="15">
        <v>42243</v>
      </c>
    </row>
    <row r="239" spans="1:1" x14ac:dyDescent="0.3">
      <c r="A239" s="14">
        <v>42244</v>
      </c>
    </row>
    <row r="240" spans="1:1" x14ac:dyDescent="0.3">
      <c r="A240" s="15">
        <v>42245</v>
      </c>
    </row>
    <row r="241" spans="1:1" x14ac:dyDescent="0.3">
      <c r="A241" s="14">
        <v>42246</v>
      </c>
    </row>
    <row r="242" spans="1:1" x14ac:dyDescent="0.3">
      <c r="A242" s="15">
        <v>42247</v>
      </c>
    </row>
    <row r="243" spans="1:1" x14ac:dyDescent="0.3">
      <c r="A243" s="14">
        <v>42248</v>
      </c>
    </row>
    <row r="244" spans="1:1" x14ac:dyDescent="0.3">
      <c r="A244" s="15">
        <v>42249</v>
      </c>
    </row>
    <row r="245" spans="1:1" x14ac:dyDescent="0.3">
      <c r="A245" s="14">
        <v>42250</v>
      </c>
    </row>
    <row r="246" spans="1:1" x14ac:dyDescent="0.3">
      <c r="A246" s="15">
        <v>42251</v>
      </c>
    </row>
    <row r="247" spans="1:1" x14ac:dyDescent="0.3">
      <c r="A247" s="14">
        <v>42252</v>
      </c>
    </row>
    <row r="248" spans="1:1" x14ac:dyDescent="0.3">
      <c r="A248" s="15">
        <v>42253</v>
      </c>
    </row>
    <row r="249" spans="1:1" x14ac:dyDescent="0.3">
      <c r="A249" s="14">
        <v>42254</v>
      </c>
    </row>
    <row r="250" spans="1:1" x14ac:dyDescent="0.3">
      <c r="A250" s="15">
        <v>42255</v>
      </c>
    </row>
    <row r="251" spans="1:1" x14ac:dyDescent="0.3">
      <c r="A251" s="14">
        <v>42256</v>
      </c>
    </row>
    <row r="252" spans="1:1" x14ac:dyDescent="0.3">
      <c r="A252" s="15">
        <v>42257</v>
      </c>
    </row>
    <row r="253" spans="1:1" x14ac:dyDescent="0.3">
      <c r="A253" s="14">
        <v>42258</v>
      </c>
    </row>
    <row r="254" spans="1:1" x14ac:dyDescent="0.3">
      <c r="A254" s="15">
        <v>42259</v>
      </c>
    </row>
    <row r="255" spans="1:1" x14ac:dyDescent="0.3">
      <c r="A255" s="14">
        <v>42260</v>
      </c>
    </row>
    <row r="256" spans="1:1" x14ac:dyDescent="0.3">
      <c r="A256" s="15">
        <v>42261</v>
      </c>
    </row>
    <row r="257" spans="1:1" x14ac:dyDescent="0.3">
      <c r="A257" s="14">
        <v>42262</v>
      </c>
    </row>
    <row r="258" spans="1:1" x14ac:dyDescent="0.3">
      <c r="A258" s="15">
        <v>42263</v>
      </c>
    </row>
    <row r="259" spans="1:1" x14ac:dyDescent="0.3">
      <c r="A259" s="14">
        <v>42264</v>
      </c>
    </row>
    <row r="260" spans="1:1" x14ac:dyDescent="0.3">
      <c r="A260" s="15">
        <v>42265</v>
      </c>
    </row>
    <row r="261" spans="1:1" x14ac:dyDescent="0.3">
      <c r="A261" s="14">
        <v>42266</v>
      </c>
    </row>
    <row r="262" spans="1:1" x14ac:dyDescent="0.3">
      <c r="A262" s="15">
        <v>42267</v>
      </c>
    </row>
    <row r="263" spans="1:1" x14ac:dyDescent="0.3">
      <c r="A263" s="14">
        <v>42268</v>
      </c>
    </row>
    <row r="264" spans="1:1" x14ac:dyDescent="0.3">
      <c r="A264" s="15">
        <v>42269</v>
      </c>
    </row>
    <row r="265" spans="1:1" x14ac:dyDescent="0.3">
      <c r="A265" s="14">
        <v>42270</v>
      </c>
    </row>
    <row r="266" spans="1:1" x14ac:dyDescent="0.3">
      <c r="A266" s="15">
        <v>42271</v>
      </c>
    </row>
    <row r="267" spans="1:1" x14ac:dyDescent="0.3">
      <c r="A267" s="14">
        <v>42272</v>
      </c>
    </row>
    <row r="268" spans="1:1" x14ac:dyDescent="0.3">
      <c r="A268" s="15">
        <v>42273</v>
      </c>
    </row>
    <row r="269" spans="1:1" x14ac:dyDescent="0.3">
      <c r="A269" s="14">
        <v>42274</v>
      </c>
    </row>
    <row r="270" spans="1:1" x14ac:dyDescent="0.3">
      <c r="A270" s="15">
        <v>42275</v>
      </c>
    </row>
    <row r="271" spans="1:1" x14ac:dyDescent="0.3">
      <c r="A271" s="14">
        <v>42276</v>
      </c>
    </row>
    <row r="272" spans="1:1" x14ac:dyDescent="0.3">
      <c r="A272" s="15">
        <v>42277</v>
      </c>
    </row>
    <row r="273" spans="1:1" x14ac:dyDescent="0.3">
      <c r="A273" s="14">
        <v>42278</v>
      </c>
    </row>
    <row r="274" spans="1:1" x14ac:dyDescent="0.3">
      <c r="A274" s="15">
        <v>42279</v>
      </c>
    </row>
    <row r="275" spans="1:1" x14ac:dyDescent="0.3">
      <c r="A275" s="14">
        <v>42280</v>
      </c>
    </row>
    <row r="276" spans="1:1" x14ac:dyDescent="0.3">
      <c r="A276" s="15">
        <v>42281</v>
      </c>
    </row>
    <row r="277" spans="1:1" x14ac:dyDescent="0.3">
      <c r="A277" s="14">
        <v>42282</v>
      </c>
    </row>
    <row r="278" spans="1:1" x14ac:dyDescent="0.3">
      <c r="A278" s="15">
        <v>42283</v>
      </c>
    </row>
    <row r="279" spans="1:1" x14ac:dyDescent="0.3">
      <c r="A279" s="14">
        <v>42284</v>
      </c>
    </row>
    <row r="280" spans="1:1" x14ac:dyDescent="0.3">
      <c r="A280" s="15">
        <v>42285</v>
      </c>
    </row>
    <row r="281" spans="1:1" x14ac:dyDescent="0.3">
      <c r="A281" s="14">
        <v>42286</v>
      </c>
    </row>
    <row r="282" spans="1:1" x14ac:dyDescent="0.3">
      <c r="A282" s="15">
        <v>42287</v>
      </c>
    </row>
    <row r="283" spans="1:1" x14ac:dyDescent="0.3">
      <c r="A283" s="14">
        <v>42288</v>
      </c>
    </row>
    <row r="284" spans="1:1" x14ac:dyDescent="0.3">
      <c r="A284" s="15">
        <v>42289</v>
      </c>
    </row>
    <row r="285" spans="1:1" x14ac:dyDescent="0.3">
      <c r="A285" s="14">
        <v>42290</v>
      </c>
    </row>
    <row r="286" spans="1:1" x14ac:dyDescent="0.3">
      <c r="A286" s="15">
        <v>42291</v>
      </c>
    </row>
    <row r="287" spans="1:1" x14ac:dyDescent="0.3">
      <c r="A287" s="14">
        <v>42292</v>
      </c>
    </row>
    <row r="288" spans="1:1" x14ac:dyDescent="0.3">
      <c r="A288" s="15">
        <v>42293</v>
      </c>
    </row>
    <row r="289" spans="1:1" x14ac:dyDescent="0.3">
      <c r="A289" s="14">
        <v>42294</v>
      </c>
    </row>
    <row r="290" spans="1:1" x14ac:dyDescent="0.3">
      <c r="A290" s="15">
        <v>42295</v>
      </c>
    </row>
    <row r="291" spans="1:1" x14ac:dyDescent="0.3">
      <c r="A291" s="14">
        <v>42296</v>
      </c>
    </row>
    <row r="292" spans="1:1" x14ac:dyDescent="0.3">
      <c r="A292" s="15">
        <v>42297</v>
      </c>
    </row>
    <row r="293" spans="1:1" x14ac:dyDescent="0.3">
      <c r="A293" s="14">
        <v>42298</v>
      </c>
    </row>
    <row r="294" spans="1:1" x14ac:dyDescent="0.3">
      <c r="A294" s="15">
        <v>42299</v>
      </c>
    </row>
    <row r="295" spans="1:1" x14ac:dyDescent="0.3">
      <c r="A295" s="14">
        <v>42300</v>
      </c>
    </row>
    <row r="296" spans="1:1" x14ac:dyDescent="0.3">
      <c r="A296" s="15">
        <v>42301</v>
      </c>
    </row>
    <row r="297" spans="1:1" x14ac:dyDescent="0.3">
      <c r="A297" s="14">
        <v>42302</v>
      </c>
    </row>
    <row r="298" spans="1:1" x14ac:dyDescent="0.3">
      <c r="A298" s="15">
        <v>42303</v>
      </c>
    </row>
    <row r="299" spans="1:1" x14ac:dyDescent="0.3">
      <c r="A299" s="14">
        <v>42304</v>
      </c>
    </row>
    <row r="300" spans="1:1" x14ac:dyDescent="0.3">
      <c r="A300" s="15">
        <v>42305</v>
      </c>
    </row>
    <row r="301" spans="1:1" x14ac:dyDescent="0.3">
      <c r="A301" s="14">
        <v>42306</v>
      </c>
    </row>
    <row r="302" spans="1:1" x14ac:dyDescent="0.3">
      <c r="A302" s="15">
        <v>42307</v>
      </c>
    </row>
    <row r="303" spans="1:1" x14ac:dyDescent="0.3">
      <c r="A303" s="14">
        <v>42308</v>
      </c>
    </row>
    <row r="304" spans="1:1" x14ac:dyDescent="0.3">
      <c r="A304" s="15">
        <v>42309</v>
      </c>
    </row>
    <row r="305" spans="1:1" x14ac:dyDescent="0.3">
      <c r="A305" s="14">
        <v>42310</v>
      </c>
    </row>
    <row r="306" spans="1:1" x14ac:dyDescent="0.3">
      <c r="A306" s="15">
        <v>42311</v>
      </c>
    </row>
    <row r="307" spans="1:1" x14ac:dyDescent="0.3">
      <c r="A307" s="14">
        <v>42312</v>
      </c>
    </row>
    <row r="308" spans="1:1" x14ac:dyDescent="0.3">
      <c r="A308" s="15">
        <v>42313</v>
      </c>
    </row>
    <row r="309" spans="1:1" x14ac:dyDescent="0.3">
      <c r="A309" s="14">
        <v>42314</v>
      </c>
    </row>
    <row r="310" spans="1:1" x14ac:dyDescent="0.3">
      <c r="A310" s="15">
        <v>42315</v>
      </c>
    </row>
    <row r="311" spans="1:1" x14ac:dyDescent="0.3">
      <c r="A311" s="14">
        <v>42316</v>
      </c>
    </row>
    <row r="312" spans="1:1" x14ac:dyDescent="0.3">
      <c r="A312" s="15">
        <v>42317</v>
      </c>
    </row>
    <row r="313" spans="1:1" x14ac:dyDescent="0.3">
      <c r="A313" s="14">
        <v>42318</v>
      </c>
    </row>
    <row r="314" spans="1:1" x14ac:dyDescent="0.3">
      <c r="A314" s="15">
        <v>42319</v>
      </c>
    </row>
    <row r="315" spans="1:1" x14ac:dyDescent="0.3">
      <c r="A315" s="14">
        <v>42320</v>
      </c>
    </row>
    <row r="316" spans="1:1" x14ac:dyDescent="0.3">
      <c r="A316" s="15">
        <v>42321</v>
      </c>
    </row>
    <row r="317" spans="1:1" x14ac:dyDescent="0.3">
      <c r="A317" s="14">
        <v>42322</v>
      </c>
    </row>
    <row r="318" spans="1:1" x14ac:dyDescent="0.3">
      <c r="A318" s="15">
        <v>42323</v>
      </c>
    </row>
    <row r="319" spans="1:1" x14ac:dyDescent="0.3">
      <c r="A319" s="14">
        <v>42324</v>
      </c>
    </row>
    <row r="320" spans="1:1" x14ac:dyDescent="0.3">
      <c r="A320" s="15">
        <v>42325</v>
      </c>
    </row>
    <row r="321" spans="1:1" x14ac:dyDescent="0.3">
      <c r="A321" s="14">
        <v>42326</v>
      </c>
    </row>
    <row r="322" spans="1:1" x14ac:dyDescent="0.3">
      <c r="A322" s="15">
        <v>42327</v>
      </c>
    </row>
    <row r="323" spans="1:1" x14ac:dyDescent="0.3">
      <c r="A323" s="14">
        <v>42328</v>
      </c>
    </row>
    <row r="324" spans="1:1" x14ac:dyDescent="0.3">
      <c r="A324" s="15">
        <v>42329</v>
      </c>
    </row>
    <row r="325" spans="1:1" x14ac:dyDescent="0.3">
      <c r="A325" s="14">
        <v>42330</v>
      </c>
    </row>
    <row r="326" spans="1:1" x14ac:dyDescent="0.3">
      <c r="A326" s="15">
        <v>42331</v>
      </c>
    </row>
    <row r="327" spans="1:1" x14ac:dyDescent="0.3">
      <c r="A327" s="14">
        <v>42332</v>
      </c>
    </row>
    <row r="328" spans="1:1" x14ac:dyDescent="0.3">
      <c r="A328" s="15">
        <v>42333</v>
      </c>
    </row>
    <row r="329" spans="1:1" x14ac:dyDescent="0.3">
      <c r="A329" s="14">
        <v>42334</v>
      </c>
    </row>
    <row r="330" spans="1:1" x14ac:dyDescent="0.3">
      <c r="A330" s="15">
        <v>42335</v>
      </c>
    </row>
    <row r="331" spans="1:1" x14ac:dyDescent="0.3">
      <c r="A331" s="14">
        <v>42336</v>
      </c>
    </row>
    <row r="332" spans="1:1" x14ac:dyDescent="0.3">
      <c r="A332" s="15">
        <v>42337</v>
      </c>
    </row>
    <row r="333" spans="1:1" x14ac:dyDescent="0.3">
      <c r="A333" s="14">
        <v>42338</v>
      </c>
    </row>
    <row r="334" spans="1:1" x14ac:dyDescent="0.3">
      <c r="A334" s="15">
        <v>42339</v>
      </c>
    </row>
    <row r="335" spans="1:1" x14ac:dyDescent="0.3">
      <c r="A335" s="14">
        <v>42340</v>
      </c>
    </row>
    <row r="336" spans="1:1" x14ac:dyDescent="0.3">
      <c r="A336" s="15">
        <v>42341</v>
      </c>
    </row>
    <row r="337" spans="1:1" x14ac:dyDescent="0.3">
      <c r="A337" s="14">
        <v>42342</v>
      </c>
    </row>
    <row r="338" spans="1:1" x14ac:dyDescent="0.3">
      <c r="A338" s="15">
        <v>42343</v>
      </c>
    </row>
    <row r="339" spans="1:1" x14ac:dyDescent="0.3">
      <c r="A339" s="14">
        <v>42344</v>
      </c>
    </row>
    <row r="340" spans="1:1" x14ac:dyDescent="0.3">
      <c r="A340" s="15">
        <v>42345</v>
      </c>
    </row>
    <row r="341" spans="1:1" x14ac:dyDescent="0.3">
      <c r="A341" s="14">
        <v>42346</v>
      </c>
    </row>
    <row r="342" spans="1:1" x14ac:dyDescent="0.3">
      <c r="A342" s="15">
        <v>42347</v>
      </c>
    </row>
    <row r="343" spans="1:1" x14ac:dyDescent="0.3">
      <c r="A343" s="14">
        <v>42348</v>
      </c>
    </row>
    <row r="344" spans="1:1" x14ac:dyDescent="0.3">
      <c r="A344" s="15">
        <v>42349</v>
      </c>
    </row>
    <row r="345" spans="1:1" x14ac:dyDescent="0.3">
      <c r="A345" s="14">
        <v>42350</v>
      </c>
    </row>
    <row r="346" spans="1:1" x14ac:dyDescent="0.3">
      <c r="A346" s="15">
        <v>42351</v>
      </c>
    </row>
    <row r="347" spans="1:1" x14ac:dyDescent="0.3">
      <c r="A347" s="14">
        <v>42352</v>
      </c>
    </row>
    <row r="348" spans="1:1" x14ac:dyDescent="0.3">
      <c r="A348" s="15">
        <v>42353</v>
      </c>
    </row>
    <row r="349" spans="1:1" x14ac:dyDescent="0.3">
      <c r="A349" s="14">
        <v>42354</v>
      </c>
    </row>
    <row r="350" spans="1:1" x14ac:dyDescent="0.3">
      <c r="A350" s="15">
        <v>42355</v>
      </c>
    </row>
    <row r="351" spans="1:1" x14ac:dyDescent="0.3">
      <c r="A351" s="14">
        <v>42356</v>
      </c>
    </row>
    <row r="352" spans="1:1" x14ac:dyDescent="0.3">
      <c r="A352" s="15">
        <v>42357</v>
      </c>
    </row>
    <row r="353" spans="1:1" x14ac:dyDescent="0.3">
      <c r="A353" s="14">
        <v>42358</v>
      </c>
    </row>
    <row r="354" spans="1:1" x14ac:dyDescent="0.3">
      <c r="A354" s="15">
        <v>42359</v>
      </c>
    </row>
    <row r="355" spans="1:1" x14ac:dyDescent="0.3">
      <c r="A355" s="14">
        <v>42360</v>
      </c>
    </row>
    <row r="356" spans="1:1" x14ac:dyDescent="0.3">
      <c r="A356" s="15">
        <v>42361</v>
      </c>
    </row>
    <row r="357" spans="1:1" x14ac:dyDescent="0.3">
      <c r="A357" s="14">
        <v>42362</v>
      </c>
    </row>
    <row r="358" spans="1:1" x14ac:dyDescent="0.3">
      <c r="A358" s="15">
        <v>42363</v>
      </c>
    </row>
    <row r="359" spans="1:1" x14ac:dyDescent="0.3">
      <c r="A359" s="14">
        <v>42364</v>
      </c>
    </row>
    <row r="360" spans="1:1" x14ac:dyDescent="0.3">
      <c r="A360" s="15">
        <v>42365</v>
      </c>
    </row>
    <row r="361" spans="1:1" x14ac:dyDescent="0.3">
      <c r="A361" s="14">
        <v>42366</v>
      </c>
    </row>
    <row r="362" spans="1:1" x14ac:dyDescent="0.3">
      <c r="A362" s="15">
        <v>42367</v>
      </c>
    </row>
    <row r="363" spans="1:1" x14ac:dyDescent="0.3">
      <c r="A363" s="14">
        <v>42368</v>
      </c>
    </row>
    <row r="364" spans="1:1" x14ac:dyDescent="0.3">
      <c r="A364" s="15">
        <v>42369</v>
      </c>
    </row>
    <row r="365" spans="1:1" x14ac:dyDescent="0.3">
      <c r="A365" s="14">
        <v>42370</v>
      </c>
    </row>
    <row r="366" spans="1:1" x14ac:dyDescent="0.3">
      <c r="A366" s="15">
        <v>42371</v>
      </c>
    </row>
    <row r="367" spans="1:1" x14ac:dyDescent="0.3">
      <c r="A367" s="14">
        <v>42372</v>
      </c>
    </row>
    <row r="368" spans="1:1" x14ac:dyDescent="0.3">
      <c r="A368" s="15">
        <v>42373</v>
      </c>
    </row>
    <row r="369" spans="1:1" x14ac:dyDescent="0.3">
      <c r="A369" s="14">
        <v>42374</v>
      </c>
    </row>
    <row r="370" spans="1:1" x14ac:dyDescent="0.3">
      <c r="A370" s="15">
        <v>42375</v>
      </c>
    </row>
    <row r="371" spans="1:1" x14ac:dyDescent="0.3">
      <c r="A371" s="14">
        <v>42376</v>
      </c>
    </row>
    <row r="372" spans="1:1" x14ac:dyDescent="0.3">
      <c r="A372" s="15">
        <v>42377</v>
      </c>
    </row>
    <row r="373" spans="1:1" x14ac:dyDescent="0.3">
      <c r="A373" s="14">
        <v>42378</v>
      </c>
    </row>
    <row r="374" spans="1:1" x14ac:dyDescent="0.3">
      <c r="A374" s="15">
        <v>42379</v>
      </c>
    </row>
    <row r="375" spans="1:1" x14ac:dyDescent="0.3">
      <c r="A375" s="14">
        <v>42380</v>
      </c>
    </row>
    <row r="376" spans="1:1" x14ac:dyDescent="0.3">
      <c r="A376" s="15">
        <v>42381</v>
      </c>
    </row>
    <row r="377" spans="1:1" x14ac:dyDescent="0.3">
      <c r="A377" s="14">
        <v>42382</v>
      </c>
    </row>
    <row r="378" spans="1:1" x14ac:dyDescent="0.3">
      <c r="A378" s="15">
        <v>42383</v>
      </c>
    </row>
    <row r="379" spans="1:1" x14ac:dyDescent="0.3">
      <c r="A379" s="14">
        <v>42384</v>
      </c>
    </row>
    <row r="380" spans="1:1" x14ac:dyDescent="0.3">
      <c r="A380" s="15">
        <v>42385</v>
      </c>
    </row>
    <row r="381" spans="1:1" x14ac:dyDescent="0.3">
      <c r="A381" s="14">
        <v>42386</v>
      </c>
    </row>
    <row r="382" spans="1:1" x14ac:dyDescent="0.3">
      <c r="A382" s="15">
        <v>42387</v>
      </c>
    </row>
    <row r="383" spans="1:1" x14ac:dyDescent="0.3">
      <c r="A383" s="14">
        <v>42388</v>
      </c>
    </row>
    <row r="384" spans="1:1" x14ac:dyDescent="0.3">
      <c r="A384" s="15">
        <v>42389</v>
      </c>
    </row>
    <row r="385" spans="1:1" x14ac:dyDescent="0.3">
      <c r="A385" s="14">
        <v>42390</v>
      </c>
    </row>
    <row r="386" spans="1:1" x14ac:dyDescent="0.3">
      <c r="A386" s="15">
        <v>42391</v>
      </c>
    </row>
    <row r="387" spans="1:1" x14ac:dyDescent="0.3">
      <c r="A387" s="14">
        <v>42392</v>
      </c>
    </row>
    <row r="388" spans="1:1" x14ac:dyDescent="0.3">
      <c r="A388" s="15">
        <v>42393</v>
      </c>
    </row>
    <row r="389" spans="1:1" x14ac:dyDescent="0.3">
      <c r="A389" s="14">
        <v>42394</v>
      </c>
    </row>
    <row r="390" spans="1:1" x14ac:dyDescent="0.3">
      <c r="A390" s="15">
        <v>42395</v>
      </c>
    </row>
    <row r="391" spans="1:1" x14ac:dyDescent="0.3">
      <c r="A391" s="14">
        <v>42396</v>
      </c>
    </row>
    <row r="392" spans="1:1" x14ac:dyDescent="0.3">
      <c r="A392" s="15">
        <v>42397</v>
      </c>
    </row>
    <row r="393" spans="1:1" x14ac:dyDescent="0.3">
      <c r="A393" s="14">
        <v>42398</v>
      </c>
    </row>
    <row r="394" spans="1:1" x14ac:dyDescent="0.3">
      <c r="A394" s="15">
        <v>42399</v>
      </c>
    </row>
    <row r="395" spans="1:1" x14ac:dyDescent="0.3">
      <c r="A395" s="14">
        <v>42400</v>
      </c>
    </row>
    <row r="396" spans="1:1" x14ac:dyDescent="0.3">
      <c r="A396" s="15">
        <v>42401</v>
      </c>
    </row>
    <row r="397" spans="1:1" x14ac:dyDescent="0.3">
      <c r="A397" s="14">
        <v>42402</v>
      </c>
    </row>
    <row r="398" spans="1:1" x14ac:dyDescent="0.3">
      <c r="A398" s="15">
        <v>42403</v>
      </c>
    </row>
    <row r="399" spans="1:1" x14ac:dyDescent="0.3">
      <c r="A399" s="14">
        <v>42404</v>
      </c>
    </row>
    <row r="400" spans="1:1" x14ac:dyDescent="0.3">
      <c r="A400" s="15">
        <v>42405</v>
      </c>
    </row>
    <row r="401" spans="1:1" x14ac:dyDescent="0.3">
      <c r="A401" s="14">
        <v>42406</v>
      </c>
    </row>
    <row r="402" spans="1:1" x14ac:dyDescent="0.3">
      <c r="A402" s="15">
        <v>42407</v>
      </c>
    </row>
    <row r="403" spans="1:1" x14ac:dyDescent="0.3">
      <c r="A403" s="14">
        <v>42408</v>
      </c>
    </row>
    <row r="404" spans="1:1" x14ac:dyDescent="0.3">
      <c r="A404" s="15">
        <v>42409</v>
      </c>
    </row>
    <row r="405" spans="1:1" x14ac:dyDescent="0.3">
      <c r="A405" s="14">
        <v>42410</v>
      </c>
    </row>
    <row r="406" spans="1:1" x14ac:dyDescent="0.3">
      <c r="A406" s="15">
        <v>42411</v>
      </c>
    </row>
    <row r="407" spans="1:1" x14ac:dyDescent="0.3">
      <c r="A407" s="14">
        <v>42412</v>
      </c>
    </row>
    <row r="408" spans="1:1" x14ac:dyDescent="0.3">
      <c r="A408" s="15">
        <v>42413</v>
      </c>
    </row>
    <row r="409" spans="1:1" x14ac:dyDescent="0.3">
      <c r="A409" s="14">
        <v>42414</v>
      </c>
    </row>
    <row r="410" spans="1:1" x14ac:dyDescent="0.3">
      <c r="A410" s="15">
        <v>42415</v>
      </c>
    </row>
    <row r="411" spans="1:1" x14ac:dyDescent="0.3">
      <c r="A411" s="14">
        <v>42416</v>
      </c>
    </row>
    <row r="412" spans="1:1" x14ac:dyDescent="0.3">
      <c r="A412" s="15">
        <v>42417</v>
      </c>
    </row>
    <row r="413" spans="1:1" x14ac:dyDescent="0.3">
      <c r="A413" s="14">
        <v>42418</v>
      </c>
    </row>
    <row r="414" spans="1:1" x14ac:dyDescent="0.3">
      <c r="A414" s="15">
        <v>42419</v>
      </c>
    </row>
    <row r="415" spans="1:1" x14ac:dyDescent="0.3">
      <c r="A415" s="14">
        <v>42420</v>
      </c>
    </row>
    <row r="416" spans="1:1" x14ac:dyDescent="0.3">
      <c r="A416" s="15">
        <v>42421</v>
      </c>
    </row>
    <row r="417" spans="1:1" x14ac:dyDescent="0.3">
      <c r="A417" s="14">
        <v>42422</v>
      </c>
    </row>
    <row r="418" spans="1:1" x14ac:dyDescent="0.3">
      <c r="A418" s="15">
        <v>42423</v>
      </c>
    </row>
    <row r="419" spans="1:1" x14ac:dyDescent="0.3">
      <c r="A419" s="14">
        <v>42424</v>
      </c>
    </row>
    <row r="420" spans="1:1" x14ac:dyDescent="0.3">
      <c r="A420" s="15">
        <v>42425</v>
      </c>
    </row>
    <row r="421" spans="1:1" x14ac:dyDescent="0.3">
      <c r="A421" s="14">
        <v>42426</v>
      </c>
    </row>
    <row r="422" spans="1:1" x14ac:dyDescent="0.3">
      <c r="A422" s="15">
        <v>42427</v>
      </c>
    </row>
    <row r="423" spans="1:1" x14ac:dyDescent="0.3">
      <c r="A423" s="14">
        <v>42428</v>
      </c>
    </row>
    <row r="424" spans="1:1" x14ac:dyDescent="0.3">
      <c r="A424" s="15">
        <v>42429</v>
      </c>
    </row>
    <row r="425" spans="1:1" x14ac:dyDescent="0.3">
      <c r="A425" s="14">
        <v>42430</v>
      </c>
    </row>
    <row r="426" spans="1:1" x14ac:dyDescent="0.3">
      <c r="A426" s="15">
        <v>42431</v>
      </c>
    </row>
    <row r="427" spans="1:1" x14ac:dyDescent="0.3">
      <c r="A427" s="14">
        <v>42432</v>
      </c>
    </row>
    <row r="428" spans="1:1" x14ac:dyDescent="0.3">
      <c r="A428" s="15">
        <v>42433</v>
      </c>
    </row>
    <row r="429" spans="1:1" x14ac:dyDescent="0.3">
      <c r="A429" s="14">
        <v>42434</v>
      </c>
    </row>
    <row r="430" spans="1:1" x14ac:dyDescent="0.3">
      <c r="A430" s="15">
        <v>42435</v>
      </c>
    </row>
    <row r="431" spans="1:1" x14ac:dyDescent="0.3">
      <c r="A431" s="14">
        <v>42436</v>
      </c>
    </row>
    <row r="432" spans="1:1" x14ac:dyDescent="0.3">
      <c r="A432" s="15">
        <v>42437</v>
      </c>
    </row>
    <row r="433" spans="1:1" x14ac:dyDescent="0.3">
      <c r="A433" s="14">
        <v>42438</v>
      </c>
    </row>
    <row r="434" spans="1:1" x14ac:dyDescent="0.3">
      <c r="A434" s="15">
        <v>42439</v>
      </c>
    </row>
    <row r="435" spans="1:1" x14ac:dyDescent="0.3">
      <c r="A435" s="14">
        <v>42440</v>
      </c>
    </row>
    <row r="436" spans="1:1" x14ac:dyDescent="0.3">
      <c r="A436" s="15">
        <v>42441</v>
      </c>
    </row>
    <row r="437" spans="1:1" x14ac:dyDescent="0.3">
      <c r="A437" s="14">
        <v>42442</v>
      </c>
    </row>
    <row r="438" spans="1:1" x14ac:dyDescent="0.3">
      <c r="A438" s="15">
        <v>42443</v>
      </c>
    </row>
    <row r="439" spans="1:1" x14ac:dyDescent="0.3">
      <c r="A439" s="14">
        <v>42444</v>
      </c>
    </row>
    <row r="440" spans="1:1" x14ac:dyDescent="0.3">
      <c r="A440" s="15">
        <v>42445</v>
      </c>
    </row>
    <row r="441" spans="1:1" x14ac:dyDescent="0.3">
      <c r="A441" s="14">
        <v>42446</v>
      </c>
    </row>
    <row r="442" spans="1:1" x14ac:dyDescent="0.3">
      <c r="A442" s="15">
        <v>42447</v>
      </c>
    </row>
    <row r="443" spans="1:1" x14ac:dyDescent="0.3">
      <c r="A443" s="14">
        <v>42448</v>
      </c>
    </row>
    <row r="444" spans="1:1" x14ac:dyDescent="0.3">
      <c r="A444" s="15">
        <v>42449</v>
      </c>
    </row>
    <row r="445" spans="1:1" x14ac:dyDescent="0.3">
      <c r="A445" s="14">
        <v>42450</v>
      </c>
    </row>
    <row r="446" spans="1:1" x14ac:dyDescent="0.3">
      <c r="A446" s="15">
        <v>42451</v>
      </c>
    </row>
    <row r="447" spans="1:1" x14ac:dyDescent="0.3">
      <c r="A447" s="14">
        <v>42452</v>
      </c>
    </row>
    <row r="448" spans="1:1" x14ac:dyDescent="0.3">
      <c r="A448" s="15">
        <v>42453</v>
      </c>
    </row>
    <row r="449" spans="1:1" x14ac:dyDescent="0.3">
      <c r="A449" s="14">
        <v>42454</v>
      </c>
    </row>
    <row r="450" spans="1:1" x14ac:dyDescent="0.3">
      <c r="A450" s="15">
        <v>42455</v>
      </c>
    </row>
    <row r="451" spans="1:1" x14ac:dyDescent="0.3">
      <c r="A451" s="14">
        <v>42456</v>
      </c>
    </row>
    <row r="452" spans="1:1" x14ac:dyDescent="0.3">
      <c r="A452" s="15">
        <v>42457</v>
      </c>
    </row>
    <row r="453" spans="1:1" x14ac:dyDescent="0.3">
      <c r="A453" s="14">
        <v>42458</v>
      </c>
    </row>
    <row r="454" spans="1:1" x14ac:dyDescent="0.3">
      <c r="A454" s="15">
        <v>42459</v>
      </c>
    </row>
    <row r="455" spans="1:1" x14ac:dyDescent="0.3">
      <c r="A455" s="14">
        <v>42460</v>
      </c>
    </row>
    <row r="456" spans="1:1" x14ac:dyDescent="0.3">
      <c r="A456" s="15">
        <v>42461</v>
      </c>
    </row>
    <row r="457" spans="1:1" x14ac:dyDescent="0.3">
      <c r="A457" s="14">
        <v>42462</v>
      </c>
    </row>
    <row r="458" spans="1:1" x14ac:dyDescent="0.3">
      <c r="A458" s="15">
        <v>42463</v>
      </c>
    </row>
    <row r="459" spans="1:1" x14ac:dyDescent="0.3">
      <c r="A459" s="14">
        <v>42464</v>
      </c>
    </row>
    <row r="460" spans="1:1" x14ac:dyDescent="0.3">
      <c r="A460" s="15">
        <v>42465</v>
      </c>
    </row>
    <row r="461" spans="1:1" x14ac:dyDescent="0.3">
      <c r="A461" s="14">
        <v>42466</v>
      </c>
    </row>
    <row r="462" spans="1:1" x14ac:dyDescent="0.3">
      <c r="A462" s="15">
        <v>42467</v>
      </c>
    </row>
    <row r="463" spans="1:1" x14ac:dyDescent="0.3">
      <c r="A463" s="14">
        <v>42468</v>
      </c>
    </row>
    <row r="464" spans="1:1" x14ac:dyDescent="0.3">
      <c r="A464" s="15">
        <v>42469</v>
      </c>
    </row>
    <row r="465" spans="1:1" x14ac:dyDescent="0.3">
      <c r="A465" s="14">
        <v>42470</v>
      </c>
    </row>
    <row r="466" spans="1:1" x14ac:dyDescent="0.3">
      <c r="A466" s="15">
        <v>42471</v>
      </c>
    </row>
    <row r="467" spans="1:1" x14ac:dyDescent="0.3">
      <c r="A467" s="14">
        <v>42472</v>
      </c>
    </row>
    <row r="468" spans="1:1" x14ac:dyDescent="0.3">
      <c r="A468" s="15">
        <v>42473</v>
      </c>
    </row>
    <row r="469" spans="1:1" x14ac:dyDescent="0.3">
      <c r="A469" s="14">
        <v>42474</v>
      </c>
    </row>
    <row r="470" spans="1:1" x14ac:dyDescent="0.3">
      <c r="A470" s="15">
        <v>42475</v>
      </c>
    </row>
    <row r="471" spans="1:1" x14ac:dyDescent="0.3">
      <c r="A471" s="14">
        <v>42476</v>
      </c>
    </row>
    <row r="472" spans="1:1" x14ac:dyDescent="0.3">
      <c r="A472" s="15">
        <v>42477</v>
      </c>
    </row>
    <row r="473" spans="1:1" x14ac:dyDescent="0.3">
      <c r="A473" s="14">
        <v>42478</v>
      </c>
    </row>
    <row r="474" spans="1:1" x14ac:dyDescent="0.3">
      <c r="A474" s="15">
        <v>42479</v>
      </c>
    </row>
    <row r="475" spans="1:1" x14ac:dyDescent="0.3">
      <c r="A475" s="14">
        <v>42480</v>
      </c>
    </row>
    <row r="476" spans="1:1" x14ac:dyDescent="0.3">
      <c r="A476" s="15">
        <v>42481</v>
      </c>
    </row>
    <row r="477" spans="1:1" x14ac:dyDescent="0.3">
      <c r="A477" s="14">
        <v>42482</v>
      </c>
    </row>
    <row r="478" spans="1:1" x14ac:dyDescent="0.3">
      <c r="A478" s="15">
        <v>42483</v>
      </c>
    </row>
    <row r="479" spans="1:1" x14ac:dyDescent="0.3">
      <c r="A479" s="14">
        <v>42484</v>
      </c>
    </row>
    <row r="480" spans="1:1" x14ac:dyDescent="0.3">
      <c r="A480" s="15">
        <v>42485</v>
      </c>
    </row>
    <row r="481" spans="1:1" x14ac:dyDescent="0.3">
      <c r="A481" s="14">
        <v>42486</v>
      </c>
    </row>
    <row r="482" spans="1:1" x14ac:dyDescent="0.3">
      <c r="A482" s="15">
        <v>42487</v>
      </c>
    </row>
    <row r="483" spans="1:1" x14ac:dyDescent="0.3">
      <c r="A483" s="14">
        <v>42488</v>
      </c>
    </row>
    <row r="484" spans="1:1" x14ac:dyDescent="0.3">
      <c r="A484" s="15">
        <v>42489</v>
      </c>
    </row>
    <row r="485" spans="1:1" x14ac:dyDescent="0.3">
      <c r="A485" s="14">
        <v>42490</v>
      </c>
    </row>
    <row r="486" spans="1:1" x14ac:dyDescent="0.3">
      <c r="A486" s="15">
        <v>42491</v>
      </c>
    </row>
    <row r="487" spans="1:1" x14ac:dyDescent="0.3">
      <c r="A487" s="14">
        <v>42492</v>
      </c>
    </row>
    <row r="488" spans="1:1" x14ac:dyDescent="0.3">
      <c r="A488" s="15">
        <v>42493</v>
      </c>
    </row>
    <row r="489" spans="1:1" x14ac:dyDescent="0.3">
      <c r="A489" s="14">
        <v>42494</v>
      </c>
    </row>
    <row r="490" spans="1:1" x14ac:dyDescent="0.3">
      <c r="A490" s="15">
        <v>42495</v>
      </c>
    </row>
    <row r="491" spans="1:1" x14ac:dyDescent="0.3">
      <c r="A491" s="14">
        <v>42496</v>
      </c>
    </row>
    <row r="492" spans="1:1" x14ac:dyDescent="0.3">
      <c r="A492" s="15">
        <v>42497</v>
      </c>
    </row>
    <row r="493" spans="1:1" x14ac:dyDescent="0.3">
      <c r="A493" s="14">
        <v>42498</v>
      </c>
    </row>
    <row r="494" spans="1:1" x14ac:dyDescent="0.3">
      <c r="A494" s="15">
        <v>42499</v>
      </c>
    </row>
    <row r="495" spans="1:1" x14ac:dyDescent="0.3">
      <c r="A495" s="14">
        <v>42500</v>
      </c>
    </row>
    <row r="496" spans="1:1" x14ac:dyDescent="0.3">
      <c r="A496" s="15">
        <v>42501</v>
      </c>
    </row>
    <row r="497" spans="1:1" x14ac:dyDescent="0.3">
      <c r="A497" s="14">
        <v>42502</v>
      </c>
    </row>
    <row r="498" spans="1:1" x14ac:dyDescent="0.3">
      <c r="A498" s="15">
        <v>42503</v>
      </c>
    </row>
    <row r="499" spans="1:1" x14ac:dyDescent="0.3">
      <c r="A499" s="14">
        <v>42504</v>
      </c>
    </row>
    <row r="500" spans="1:1" x14ac:dyDescent="0.3">
      <c r="A500" s="15">
        <v>42505</v>
      </c>
    </row>
    <row r="501" spans="1:1" x14ac:dyDescent="0.3">
      <c r="A501" s="14">
        <v>42506</v>
      </c>
    </row>
    <row r="502" spans="1:1" x14ac:dyDescent="0.3">
      <c r="A502" s="15">
        <v>42507</v>
      </c>
    </row>
    <row r="503" spans="1:1" x14ac:dyDescent="0.3">
      <c r="A503" s="14">
        <v>42508</v>
      </c>
    </row>
    <row r="504" spans="1:1" x14ac:dyDescent="0.3">
      <c r="A504" s="15">
        <v>42509</v>
      </c>
    </row>
    <row r="505" spans="1:1" x14ac:dyDescent="0.3">
      <c r="A505" s="14">
        <v>42510</v>
      </c>
    </row>
    <row r="506" spans="1:1" x14ac:dyDescent="0.3">
      <c r="A506" s="15">
        <v>42511</v>
      </c>
    </row>
    <row r="507" spans="1:1" x14ac:dyDescent="0.3">
      <c r="A507" s="14">
        <v>42512</v>
      </c>
    </row>
    <row r="508" spans="1:1" x14ac:dyDescent="0.3">
      <c r="A508" s="15">
        <v>42513</v>
      </c>
    </row>
    <row r="509" spans="1:1" x14ac:dyDescent="0.3">
      <c r="A509" s="14">
        <v>42514</v>
      </c>
    </row>
    <row r="510" spans="1:1" x14ac:dyDescent="0.3">
      <c r="A510" s="15">
        <v>42515</v>
      </c>
    </row>
    <row r="511" spans="1:1" x14ac:dyDescent="0.3">
      <c r="A511" s="14">
        <v>42516</v>
      </c>
    </row>
    <row r="512" spans="1:1" x14ac:dyDescent="0.3">
      <c r="A512" s="15">
        <v>42517</v>
      </c>
    </row>
    <row r="513" spans="1:1" x14ac:dyDescent="0.3">
      <c r="A513" s="14">
        <v>42518</v>
      </c>
    </row>
    <row r="514" spans="1:1" x14ac:dyDescent="0.3">
      <c r="A514" s="15">
        <v>42519</v>
      </c>
    </row>
    <row r="515" spans="1:1" x14ac:dyDescent="0.3">
      <c r="A515" s="14">
        <v>42520</v>
      </c>
    </row>
    <row r="516" spans="1:1" x14ac:dyDescent="0.3">
      <c r="A516" s="15">
        <v>42521</v>
      </c>
    </row>
    <row r="517" spans="1:1" x14ac:dyDescent="0.3">
      <c r="A517" s="14">
        <v>42522</v>
      </c>
    </row>
    <row r="518" spans="1:1" x14ac:dyDescent="0.3">
      <c r="A518" s="15">
        <v>42523</v>
      </c>
    </row>
    <row r="519" spans="1:1" x14ac:dyDescent="0.3">
      <c r="A519" s="14">
        <v>42524</v>
      </c>
    </row>
    <row r="520" spans="1:1" x14ac:dyDescent="0.3">
      <c r="A520" s="15">
        <v>42525</v>
      </c>
    </row>
    <row r="521" spans="1:1" x14ac:dyDescent="0.3">
      <c r="A521" s="14">
        <v>42526</v>
      </c>
    </row>
    <row r="522" spans="1:1" x14ac:dyDescent="0.3">
      <c r="A522" s="15">
        <v>42527</v>
      </c>
    </row>
    <row r="523" spans="1:1" x14ac:dyDescent="0.3">
      <c r="A523" s="14">
        <v>42528</v>
      </c>
    </row>
    <row r="524" spans="1:1" x14ac:dyDescent="0.3">
      <c r="A524" s="15">
        <v>42529</v>
      </c>
    </row>
    <row r="525" spans="1:1" x14ac:dyDescent="0.3">
      <c r="A525" s="14">
        <v>42530</v>
      </c>
    </row>
    <row r="526" spans="1:1" x14ac:dyDescent="0.3">
      <c r="A526" s="15">
        <v>42531</v>
      </c>
    </row>
    <row r="527" spans="1:1" x14ac:dyDescent="0.3">
      <c r="A527" s="14">
        <v>42532</v>
      </c>
    </row>
    <row r="528" spans="1:1" x14ac:dyDescent="0.3">
      <c r="A528" s="15">
        <v>42533</v>
      </c>
    </row>
    <row r="529" spans="1:1" x14ac:dyDescent="0.3">
      <c r="A529" s="14">
        <v>42534</v>
      </c>
    </row>
    <row r="530" spans="1:1" x14ac:dyDescent="0.3">
      <c r="A530" s="15">
        <v>42535</v>
      </c>
    </row>
    <row r="531" spans="1:1" x14ac:dyDescent="0.3">
      <c r="A531" s="14">
        <v>42536</v>
      </c>
    </row>
    <row r="532" spans="1:1" x14ac:dyDescent="0.3">
      <c r="A532" s="15">
        <v>42537</v>
      </c>
    </row>
    <row r="533" spans="1:1" x14ac:dyDescent="0.3">
      <c r="A533" s="14">
        <v>42538</v>
      </c>
    </row>
    <row r="534" spans="1:1" x14ac:dyDescent="0.3">
      <c r="A534" s="15">
        <v>42539</v>
      </c>
    </row>
    <row r="535" spans="1:1" x14ac:dyDescent="0.3">
      <c r="A535" s="14">
        <v>42540</v>
      </c>
    </row>
    <row r="536" spans="1:1" x14ac:dyDescent="0.3">
      <c r="A536" s="15">
        <v>42541</v>
      </c>
    </row>
    <row r="537" spans="1:1" x14ac:dyDescent="0.3">
      <c r="A537" s="14">
        <v>42542</v>
      </c>
    </row>
    <row r="538" spans="1:1" x14ac:dyDescent="0.3">
      <c r="A538" s="15">
        <v>42543</v>
      </c>
    </row>
    <row r="539" spans="1:1" x14ac:dyDescent="0.3">
      <c r="A539" s="14">
        <v>42544</v>
      </c>
    </row>
    <row r="540" spans="1:1" x14ac:dyDescent="0.3">
      <c r="A540" s="15">
        <v>42545</v>
      </c>
    </row>
    <row r="541" spans="1:1" x14ac:dyDescent="0.3">
      <c r="A541" s="14">
        <v>42546</v>
      </c>
    </row>
    <row r="542" spans="1:1" x14ac:dyDescent="0.3">
      <c r="A542" s="15">
        <v>42547</v>
      </c>
    </row>
    <row r="543" spans="1:1" x14ac:dyDescent="0.3">
      <c r="A543" s="14">
        <v>42548</v>
      </c>
    </row>
    <row r="544" spans="1:1" x14ac:dyDescent="0.3">
      <c r="A544" s="15">
        <v>42549</v>
      </c>
    </row>
    <row r="545" spans="1:1" x14ac:dyDescent="0.3">
      <c r="A545" s="14">
        <v>42550</v>
      </c>
    </row>
    <row r="546" spans="1:1" x14ac:dyDescent="0.3">
      <c r="A546" s="15">
        <v>42551</v>
      </c>
    </row>
    <row r="547" spans="1:1" x14ac:dyDescent="0.3">
      <c r="A547" s="14">
        <v>42552</v>
      </c>
    </row>
    <row r="548" spans="1:1" x14ac:dyDescent="0.3">
      <c r="A548" s="15">
        <v>42553</v>
      </c>
    </row>
    <row r="549" spans="1:1" x14ac:dyDescent="0.3">
      <c r="A549" s="14">
        <v>42554</v>
      </c>
    </row>
    <row r="550" spans="1:1" x14ac:dyDescent="0.3">
      <c r="A550" s="15">
        <v>42555</v>
      </c>
    </row>
    <row r="551" spans="1:1" x14ac:dyDescent="0.3">
      <c r="A551" s="14">
        <v>42556</v>
      </c>
    </row>
    <row r="552" spans="1:1" x14ac:dyDescent="0.3">
      <c r="A552" s="15">
        <v>42557</v>
      </c>
    </row>
    <row r="553" spans="1:1" x14ac:dyDescent="0.3">
      <c r="A553" s="14">
        <v>42558</v>
      </c>
    </row>
    <row r="554" spans="1:1" x14ac:dyDescent="0.3">
      <c r="A554" s="15">
        <v>42559</v>
      </c>
    </row>
    <row r="555" spans="1:1" x14ac:dyDescent="0.3">
      <c r="A555" s="14">
        <v>42560</v>
      </c>
    </row>
    <row r="556" spans="1:1" x14ac:dyDescent="0.3">
      <c r="A556" s="15">
        <v>42561</v>
      </c>
    </row>
    <row r="557" spans="1:1" x14ac:dyDescent="0.3">
      <c r="A557" s="14">
        <v>42562</v>
      </c>
    </row>
    <row r="558" spans="1:1" x14ac:dyDescent="0.3">
      <c r="A558" s="15">
        <v>42563</v>
      </c>
    </row>
    <row r="559" spans="1:1" x14ac:dyDescent="0.3">
      <c r="A559" s="14">
        <v>42564</v>
      </c>
    </row>
    <row r="560" spans="1:1" x14ac:dyDescent="0.3">
      <c r="A560" s="15">
        <v>42565</v>
      </c>
    </row>
    <row r="561" spans="1:1" x14ac:dyDescent="0.3">
      <c r="A561" s="14">
        <v>42566</v>
      </c>
    </row>
    <row r="562" spans="1:1" x14ac:dyDescent="0.3">
      <c r="A562" s="15">
        <v>42567</v>
      </c>
    </row>
    <row r="563" spans="1:1" x14ac:dyDescent="0.3">
      <c r="A563" s="14">
        <v>42568</v>
      </c>
    </row>
    <row r="564" spans="1:1" x14ac:dyDescent="0.3">
      <c r="A564" s="15">
        <v>42569</v>
      </c>
    </row>
    <row r="565" spans="1:1" x14ac:dyDescent="0.3">
      <c r="A565" s="14">
        <v>42570</v>
      </c>
    </row>
    <row r="566" spans="1:1" x14ac:dyDescent="0.3">
      <c r="A566" s="15">
        <v>42571</v>
      </c>
    </row>
    <row r="567" spans="1:1" x14ac:dyDescent="0.3">
      <c r="A567" s="14">
        <v>42572</v>
      </c>
    </row>
    <row r="568" spans="1:1" x14ac:dyDescent="0.3">
      <c r="A568" s="15">
        <v>42573</v>
      </c>
    </row>
    <row r="569" spans="1:1" x14ac:dyDescent="0.3">
      <c r="A569" s="14">
        <v>42574</v>
      </c>
    </row>
    <row r="570" spans="1:1" x14ac:dyDescent="0.3">
      <c r="A570" s="15">
        <v>42575</v>
      </c>
    </row>
    <row r="571" spans="1:1" x14ac:dyDescent="0.3">
      <c r="A571" s="14">
        <v>42576</v>
      </c>
    </row>
    <row r="572" spans="1:1" x14ac:dyDescent="0.3">
      <c r="A572" s="15">
        <v>42577</v>
      </c>
    </row>
    <row r="573" spans="1:1" x14ac:dyDescent="0.3">
      <c r="A573" s="14">
        <v>42578</v>
      </c>
    </row>
    <row r="574" spans="1:1" x14ac:dyDescent="0.3">
      <c r="A574" s="15">
        <v>42579</v>
      </c>
    </row>
    <row r="575" spans="1:1" x14ac:dyDescent="0.3">
      <c r="A575" s="14">
        <v>42580</v>
      </c>
    </row>
    <row r="576" spans="1:1" x14ac:dyDescent="0.3">
      <c r="A576" s="15">
        <v>42581</v>
      </c>
    </row>
    <row r="577" spans="1:1" x14ac:dyDescent="0.3">
      <c r="A577" s="14">
        <v>42582</v>
      </c>
    </row>
    <row r="578" spans="1:1" x14ac:dyDescent="0.3">
      <c r="A578" s="15">
        <v>42583</v>
      </c>
    </row>
    <row r="579" spans="1:1" x14ac:dyDescent="0.3">
      <c r="A579" s="14">
        <v>42584</v>
      </c>
    </row>
    <row r="580" spans="1:1" x14ac:dyDescent="0.3">
      <c r="A580" s="15">
        <v>42585</v>
      </c>
    </row>
    <row r="581" spans="1:1" x14ac:dyDescent="0.3">
      <c r="A581" s="14">
        <v>42586</v>
      </c>
    </row>
    <row r="582" spans="1:1" x14ac:dyDescent="0.3">
      <c r="A582" s="15">
        <v>42587</v>
      </c>
    </row>
    <row r="583" spans="1:1" x14ac:dyDescent="0.3">
      <c r="A583" s="14">
        <v>42588</v>
      </c>
    </row>
    <row r="584" spans="1:1" x14ac:dyDescent="0.3">
      <c r="A584" s="15">
        <v>42589</v>
      </c>
    </row>
    <row r="585" spans="1:1" x14ac:dyDescent="0.3">
      <c r="A585" s="14">
        <v>42590</v>
      </c>
    </row>
    <row r="586" spans="1:1" x14ac:dyDescent="0.3">
      <c r="A586" s="15">
        <v>42591</v>
      </c>
    </row>
    <row r="587" spans="1:1" x14ac:dyDescent="0.3">
      <c r="A587" s="14">
        <v>42592</v>
      </c>
    </row>
    <row r="588" spans="1:1" x14ac:dyDescent="0.3">
      <c r="A588" s="15">
        <v>42593</v>
      </c>
    </row>
    <row r="589" spans="1:1" x14ac:dyDescent="0.3">
      <c r="A589" s="14">
        <v>42594</v>
      </c>
    </row>
    <row r="590" spans="1:1" x14ac:dyDescent="0.3">
      <c r="A590" s="15">
        <v>42595</v>
      </c>
    </row>
    <row r="591" spans="1:1" x14ac:dyDescent="0.3">
      <c r="A591" s="14">
        <v>42596</v>
      </c>
    </row>
    <row r="592" spans="1:1" x14ac:dyDescent="0.3">
      <c r="A592" s="15">
        <v>42597</v>
      </c>
    </row>
    <row r="593" spans="1:1" x14ac:dyDescent="0.3">
      <c r="A593" s="14">
        <v>42598</v>
      </c>
    </row>
    <row r="594" spans="1:1" x14ac:dyDescent="0.3">
      <c r="A594" s="15">
        <v>42599</v>
      </c>
    </row>
    <row r="595" spans="1:1" x14ac:dyDescent="0.3">
      <c r="A595" s="14">
        <v>42600</v>
      </c>
    </row>
    <row r="596" spans="1:1" x14ac:dyDescent="0.3">
      <c r="A596" s="15">
        <v>42601</v>
      </c>
    </row>
    <row r="597" spans="1:1" x14ac:dyDescent="0.3">
      <c r="A597" s="14">
        <v>42602</v>
      </c>
    </row>
    <row r="598" spans="1:1" x14ac:dyDescent="0.3">
      <c r="A598" s="15">
        <v>42603</v>
      </c>
    </row>
    <row r="599" spans="1:1" x14ac:dyDescent="0.3">
      <c r="A599" s="14">
        <v>42604</v>
      </c>
    </row>
    <row r="600" spans="1:1" x14ac:dyDescent="0.3">
      <c r="A600" s="15">
        <v>42605</v>
      </c>
    </row>
    <row r="601" spans="1:1" x14ac:dyDescent="0.3">
      <c r="A601" s="14">
        <v>42606</v>
      </c>
    </row>
    <row r="602" spans="1:1" x14ac:dyDescent="0.3">
      <c r="A602" s="15">
        <v>42607</v>
      </c>
    </row>
    <row r="603" spans="1:1" x14ac:dyDescent="0.3">
      <c r="A603" s="14">
        <v>42608</v>
      </c>
    </row>
    <row r="604" spans="1:1" x14ac:dyDescent="0.3">
      <c r="A604" s="15">
        <v>42609</v>
      </c>
    </row>
    <row r="605" spans="1:1" x14ac:dyDescent="0.3">
      <c r="A605" s="14">
        <v>42610</v>
      </c>
    </row>
    <row r="606" spans="1:1" x14ac:dyDescent="0.3">
      <c r="A606" s="15">
        <v>42611</v>
      </c>
    </row>
    <row r="607" spans="1:1" x14ac:dyDescent="0.3">
      <c r="A607" s="14">
        <v>42612</v>
      </c>
    </row>
    <row r="608" spans="1:1" x14ac:dyDescent="0.3">
      <c r="A608" s="15">
        <v>42613</v>
      </c>
    </row>
    <row r="609" spans="1:1" x14ac:dyDescent="0.3">
      <c r="A609" s="14">
        <v>42614</v>
      </c>
    </row>
    <row r="610" spans="1:1" x14ac:dyDescent="0.3">
      <c r="A610" s="15">
        <v>42615</v>
      </c>
    </row>
    <row r="611" spans="1:1" x14ac:dyDescent="0.3">
      <c r="A611" s="14">
        <v>42616</v>
      </c>
    </row>
    <row r="612" spans="1:1" x14ac:dyDescent="0.3">
      <c r="A612" s="15">
        <v>42617</v>
      </c>
    </row>
    <row r="613" spans="1:1" x14ac:dyDescent="0.3">
      <c r="A613" s="14">
        <v>42618</v>
      </c>
    </row>
    <row r="614" spans="1:1" x14ac:dyDescent="0.3">
      <c r="A614" s="15">
        <v>42619</v>
      </c>
    </row>
    <row r="615" spans="1:1" x14ac:dyDescent="0.3">
      <c r="A615" s="14">
        <v>42620</v>
      </c>
    </row>
    <row r="616" spans="1:1" x14ac:dyDescent="0.3">
      <c r="A616" s="15">
        <v>42621</v>
      </c>
    </row>
    <row r="617" spans="1:1" x14ac:dyDescent="0.3">
      <c r="A617" s="14">
        <v>42622</v>
      </c>
    </row>
    <row r="618" spans="1:1" x14ac:dyDescent="0.3">
      <c r="A618" s="15">
        <v>42623</v>
      </c>
    </row>
    <row r="619" spans="1:1" x14ac:dyDescent="0.3">
      <c r="A619" s="14">
        <v>42624</v>
      </c>
    </row>
    <row r="620" spans="1:1" x14ac:dyDescent="0.3">
      <c r="A620" s="15">
        <v>42625</v>
      </c>
    </row>
    <row r="621" spans="1:1" x14ac:dyDescent="0.3">
      <c r="A621" s="14">
        <v>42626</v>
      </c>
    </row>
    <row r="622" spans="1:1" x14ac:dyDescent="0.3">
      <c r="A622" s="15">
        <v>42627</v>
      </c>
    </row>
    <row r="623" spans="1:1" x14ac:dyDescent="0.3">
      <c r="A623" s="14">
        <v>42628</v>
      </c>
    </row>
    <row r="624" spans="1:1" x14ac:dyDescent="0.3">
      <c r="A624" s="15">
        <v>42629</v>
      </c>
    </row>
    <row r="625" spans="1:1" x14ac:dyDescent="0.3">
      <c r="A625" s="14">
        <v>42630</v>
      </c>
    </row>
    <row r="626" spans="1:1" x14ac:dyDescent="0.3">
      <c r="A626" s="15">
        <v>42631</v>
      </c>
    </row>
    <row r="627" spans="1:1" x14ac:dyDescent="0.3">
      <c r="A627" s="14">
        <v>42632</v>
      </c>
    </row>
    <row r="628" spans="1:1" x14ac:dyDescent="0.3">
      <c r="A628" s="15">
        <v>42633</v>
      </c>
    </row>
    <row r="629" spans="1:1" x14ac:dyDescent="0.3">
      <c r="A629" s="14">
        <v>42634</v>
      </c>
    </row>
    <row r="630" spans="1:1" x14ac:dyDescent="0.3">
      <c r="A630" s="15">
        <v>42635</v>
      </c>
    </row>
    <row r="631" spans="1:1" x14ac:dyDescent="0.3">
      <c r="A631" s="14">
        <v>42636</v>
      </c>
    </row>
    <row r="632" spans="1:1" x14ac:dyDescent="0.3">
      <c r="A632" s="15">
        <v>42637</v>
      </c>
    </row>
    <row r="633" spans="1:1" x14ac:dyDescent="0.3">
      <c r="A633" s="14">
        <v>42638</v>
      </c>
    </row>
    <row r="634" spans="1:1" x14ac:dyDescent="0.3">
      <c r="A634" s="15">
        <v>42639</v>
      </c>
    </row>
    <row r="635" spans="1:1" x14ac:dyDescent="0.3">
      <c r="A635" s="14">
        <v>42640</v>
      </c>
    </row>
    <row r="636" spans="1:1" x14ac:dyDescent="0.3">
      <c r="A636" s="15">
        <v>42641</v>
      </c>
    </row>
    <row r="637" spans="1:1" x14ac:dyDescent="0.3">
      <c r="A637" s="14">
        <v>42642</v>
      </c>
    </row>
    <row r="638" spans="1:1" x14ac:dyDescent="0.3">
      <c r="A638" s="15">
        <v>42643</v>
      </c>
    </row>
    <row r="639" spans="1:1" x14ac:dyDescent="0.3">
      <c r="A639" s="14">
        <v>42644</v>
      </c>
    </row>
    <row r="640" spans="1:1" x14ac:dyDescent="0.3">
      <c r="A640" s="15">
        <v>42645</v>
      </c>
    </row>
    <row r="641" spans="1:1" x14ac:dyDescent="0.3">
      <c r="A641" s="14">
        <v>42646</v>
      </c>
    </row>
    <row r="642" spans="1:1" x14ac:dyDescent="0.3">
      <c r="A642" s="15">
        <v>42647</v>
      </c>
    </row>
    <row r="643" spans="1:1" x14ac:dyDescent="0.3">
      <c r="A643" s="14">
        <v>42648</v>
      </c>
    </row>
    <row r="644" spans="1:1" x14ac:dyDescent="0.3">
      <c r="A644" s="15">
        <v>42649</v>
      </c>
    </row>
    <row r="645" spans="1:1" x14ac:dyDescent="0.3">
      <c r="A645" s="14">
        <v>42650</v>
      </c>
    </row>
    <row r="646" spans="1:1" x14ac:dyDescent="0.3">
      <c r="A646" s="15">
        <v>42651</v>
      </c>
    </row>
    <row r="647" spans="1:1" x14ac:dyDescent="0.3">
      <c r="A647" s="14">
        <v>42652</v>
      </c>
    </row>
    <row r="648" spans="1:1" x14ac:dyDescent="0.3">
      <c r="A648" s="15">
        <v>42653</v>
      </c>
    </row>
    <row r="649" spans="1:1" x14ac:dyDescent="0.3">
      <c r="A649" s="14">
        <v>42654</v>
      </c>
    </row>
    <row r="650" spans="1:1" x14ac:dyDescent="0.3">
      <c r="A650" s="15">
        <v>42655</v>
      </c>
    </row>
    <row r="651" spans="1:1" x14ac:dyDescent="0.3">
      <c r="A651" s="14">
        <v>42656</v>
      </c>
    </row>
    <row r="652" spans="1:1" x14ac:dyDescent="0.3">
      <c r="A652" s="15">
        <v>42657</v>
      </c>
    </row>
    <row r="653" spans="1:1" x14ac:dyDescent="0.3">
      <c r="A653" s="14">
        <v>42658</v>
      </c>
    </row>
    <row r="654" spans="1:1" x14ac:dyDescent="0.3">
      <c r="A654" s="15">
        <v>42659</v>
      </c>
    </row>
    <row r="655" spans="1:1" x14ac:dyDescent="0.3">
      <c r="A655" s="14">
        <v>42660</v>
      </c>
    </row>
    <row r="656" spans="1:1" x14ac:dyDescent="0.3">
      <c r="A656" s="15">
        <v>42661</v>
      </c>
    </row>
    <row r="657" spans="1:1" x14ac:dyDescent="0.3">
      <c r="A657" s="14">
        <v>42662</v>
      </c>
    </row>
    <row r="658" spans="1:1" x14ac:dyDescent="0.3">
      <c r="A658" s="15">
        <v>42663</v>
      </c>
    </row>
    <row r="659" spans="1:1" x14ac:dyDescent="0.3">
      <c r="A659" s="14">
        <v>42664</v>
      </c>
    </row>
    <row r="660" spans="1:1" x14ac:dyDescent="0.3">
      <c r="A660" s="15">
        <v>42665</v>
      </c>
    </row>
    <row r="661" spans="1:1" x14ac:dyDescent="0.3">
      <c r="A661" s="14">
        <v>42666</v>
      </c>
    </row>
    <row r="662" spans="1:1" x14ac:dyDescent="0.3">
      <c r="A662" s="15">
        <v>42667</v>
      </c>
    </row>
    <row r="663" spans="1:1" x14ac:dyDescent="0.3">
      <c r="A663" s="14">
        <v>42668</v>
      </c>
    </row>
    <row r="664" spans="1:1" x14ac:dyDescent="0.3">
      <c r="A664" s="15">
        <v>42669</v>
      </c>
    </row>
    <row r="665" spans="1:1" x14ac:dyDescent="0.3">
      <c r="A665" s="14">
        <v>42670</v>
      </c>
    </row>
    <row r="666" spans="1:1" x14ac:dyDescent="0.3">
      <c r="A666" s="15">
        <v>42671</v>
      </c>
    </row>
    <row r="667" spans="1:1" x14ac:dyDescent="0.3">
      <c r="A667" s="14">
        <v>42672</v>
      </c>
    </row>
    <row r="668" spans="1:1" x14ac:dyDescent="0.3">
      <c r="A668" s="15">
        <v>42673</v>
      </c>
    </row>
    <row r="669" spans="1:1" x14ac:dyDescent="0.3">
      <c r="A669" s="14">
        <v>42674</v>
      </c>
    </row>
    <row r="670" spans="1:1" x14ac:dyDescent="0.3">
      <c r="A670" s="15">
        <v>42675</v>
      </c>
    </row>
    <row r="671" spans="1:1" x14ac:dyDescent="0.3">
      <c r="A671" s="14">
        <v>42676</v>
      </c>
    </row>
    <row r="672" spans="1:1" x14ac:dyDescent="0.3">
      <c r="A672" s="15">
        <v>42677</v>
      </c>
    </row>
    <row r="673" spans="1:1" x14ac:dyDescent="0.3">
      <c r="A673" s="14">
        <v>42678</v>
      </c>
    </row>
    <row r="674" spans="1:1" x14ac:dyDescent="0.3">
      <c r="A674" s="15">
        <v>42679</v>
      </c>
    </row>
    <row r="675" spans="1:1" x14ac:dyDescent="0.3">
      <c r="A675" s="14">
        <v>42680</v>
      </c>
    </row>
    <row r="676" spans="1:1" x14ac:dyDescent="0.3">
      <c r="A676" s="15">
        <v>42681</v>
      </c>
    </row>
    <row r="677" spans="1:1" x14ac:dyDescent="0.3">
      <c r="A677" s="14">
        <v>42682</v>
      </c>
    </row>
    <row r="678" spans="1:1" x14ac:dyDescent="0.3">
      <c r="A678" s="15">
        <v>42683</v>
      </c>
    </row>
    <row r="679" spans="1:1" x14ac:dyDescent="0.3">
      <c r="A679" s="14">
        <v>42684</v>
      </c>
    </row>
    <row r="680" spans="1:1" x14ac:dyDescent="0.3">
      <c r="A680" s="15">
        <v>42685</v>
      </c>
    </row>
    <row r="681" spans="1:1" x14ac:dyDescent="0.3">
      <c r="A681" s="14">
        <v>42686</v>
      </c>
    </row>
    <row r="682" spans="1:1" x14ac:dyDescent="0.3">
      <c r="A682" s="15">
        <v>42687</v>
      </c>
    </row>
    <row r="683" spans="1:1" x14ac:dyDescent="0.3">
      <c r="A683" s="14">
        <v>42688</v>
      </c>
    </row>
    <row r="684" spans="1:1" x14ac:dyDescent="0.3">
      <c r="A684" s="15">
        <v>42689</v>
      </c>
    </row>
    <row r="685" spans="1:1" x14ac:dyDescent="0.3">
      <c r="A685" s="14">
        <v>42690</v>
      </c>
    </row>
    <row r="686" spans="1:1" x14ac:dyDescent="0.3">
      <c r="A686" s="15">
        <v>42691</v>
      </c>
    </row>
    <row r="687" spans="1:1" x14ac:dyDescent="0.3">
      <c r="A687" s="14">
        <v>42692</v>
      </c>
    </row>
    <row r="688" spans="1:1" x14ac:dyDescent="0.3">
      <c r="A688" s="15">
        <v>42693</v>
      </c>
    </row>
    <row r="689" spans="1:1" x14ac:dyDescent="0.3">
      <c r="A689" s="14">
        <v>42694</v>
      </c>
    </row>
    <row r="690" spans="1:1" x14ac:dyDescent="0.3">
      <c r="A690" s="15">
        <v>42695</v>
      </c>
    </row>
    <row r="691" spans="1:1" x14ac:dyDescent="0.3">
      <c r="A691" s="14">
        <v>42696</v>
      </c>
    </row>
    <row r="692" spans="1:1" x14ac:dyDescent="0.3">
      <c r="A692" s="15">
        <v>42697</v>
      </c>
    </row>
    <row r="693" spans="1:1" x14ac:dyDescent="0.3">
      <c r="A693" s="14">
        <v>42698</v>
      </c>
    </row>
    <row r="694" spans="1:1" x14ac:dyDescent="0.3">
      <c r="A694" s="15">
        <v>42699</v>
      </c>
    </row>
    <row r="695" spans="1:1" x14ac:dyDescent="0.3">
      <c r="A695" s="14">
        <v>42700</v>
      </c>
    </row>
    <row r="696" spans="1:1" x14ac:dyDescent="0.3">
      <c r="A696" s="15">
        <v>42701</v>
      </c>
    </row>
    <row r="697" spans="1:1" x14ac:dyDescent="0.3">
      <c r="A697" s="14">
        <v>42702</v>
      </c>
    </row>
    <row r="698" spans="1:1" x14ac:dyDescent="0.3">
      <c r="A698" s="15">
        <v>42703</v>
      </c>
    </row>
    <row r="699" spans="1:1" x14ac:dyDescent="0.3">
      <c r="A699" s="14">
        <v>42704</v>
      </c>
    </row>
    <row r="700" spans="1:1" x14ac:dyDescent="0.3">
      <c r="A700" s="15">
        <v>42705</v>
      </c>
    </row>
    <row r="701" spans="1:1" x14ac:dyDescent="0.3">
      <c r="A701" s="14">
        <v>42706</v>
      </c>
    </row>
    <row r="702" spans="1:1" x14ac:dyDescent="0.3">
      <c r="A702" s="15">
        <v>42707</v>
      </c>
    </row>
    <row r="703" spans="1:1" x14ac:dyDescent="0.3">
      <c r="A703" s="14">
        <v>42708</v>
      </c>
    </row>
    <row r="704" spans="1:1" x14ac:dyDescent="0.3">
      <c r="A704" s="15">
        <v>42709</v>
      </c>
    </row>
    <row r="705" spans="1:1" x14ac:dyDescent="0.3">
      <c r="A705" s="14">
        <v>42710</v>
      </c>
    </row>
    <row r="706" spans="1:1" x14ac:dyDescent="0.3">
      <c r="A706" s="15">
        <v>42711</v>
      </c>
    </row>
    <row r="707" spans="1:1" x14ac:dyDescent="0.3">
      <c r="A707" s="14">
        <v>42712</v>
      </c>
    </row>
    <row r="708" spans="1:1" x14ac:dyDescent="0.3">
      <c r="A708" s="15">
        <v>42713</v>
      </c>
    </row>
    <row r="709" spans="1:1" x14ac:dyDescent="0.3">
      <c r="A709" s="14">
        <v>42714</v>
      </c>
    </row>
    <row r="710" spans="1:1" x14ac:dyDescent="0.3">
      <c r="A710" s="15">
        <v>42715</v>
      </c>
    </row>
    <row r="711" spans="1:1" x14ac:dyDescent="0.3">
      <c r="A711" s="14">
        <v>42716</v>
      </c>
    </row>
    <row r="712" spans="1:1" x14ac:dyDescent="0.3">
      <c r="A712" s="15">
        <v>42717</v>
      </c>
    </row>
    <row r="713" spans="1:1" x14ac:dyDescent="0.3">
      <c r="A713" s="14">
        <v>42718</v>
      </c>
    </row>
    <row r="714" spans="1:1" x14ac:dyDescent="0.3">
      <c r="A714" s="15">
        <v>42719</v>
      </c>
    </row>
    <row r="715" spans="1:1" x14ac:dyDescent="0.3">
      <c r="A715" s="14">
        <v>42720</v>
      </c>
    </row>
    <row r="716" spans="1:1" x14ac:dyDescent="0.3">
      <c r="A716" s="15">
        <v>42721</v>
      </c>
    </row>
    <row r="717" spans="1:1" x14ac:dyDescent="0.3">
      <c r="A717" s="14">
        <v>42722</v>
      </c>
    </row>
    <row r="718" spans="1:1" x14ac:dyDescent="0.3">
      <c r="A718" s="15">
        <v>42723</v>
      </c>
    </row>
    <row r="719" spans="1:1" x14ac:dyDescent="0.3">
      <c r="A719" s="14">
        <v>42724</v>
      </c>
    </row>
    <row r="720" spans="1:1" x14ac:dyDescent="0.3">
      <c r="A720" s="15">
        <v>42725</v>
      </c>
    </row>
    <row r="721" spans="1:1" x14ac:dyDescent="0.3">
      <c r="A721" s="14">
        <v>42726</v>
      </c>
    </row>
    <row r="722" spans="1:1" x14ac:dyDescent="0.3">
      <c r="A722" s="15">
        <v>42727</v>
      </c>
    </row>
    <row r="723" spans="1:1" x14ac:dyDescent="0.3">
      <c r="A723" s="14">
        <v>42728</v>
      </c>
    </row>
    <row r="724" spans="1:1" x14ac:dyDescent="0.3">
      <c r="A724" s="15">
        <v>42729</v>
      </c>
    </row>
    <row r="725" spans="1:1" x14ac:dyDescent="0.3">
      <c r="A725" s="14">
        <v>42730</v>
      </c>
    </row>
    <row r="726" spans="1:1" x14ac:dyDescent="0.3">
      <c r="A726" s="15">
        <v>42731</v>
      </c>
    </row>
    <row r="727" spans="1:1" x14ac:dyDescent="0.3">
      <c r="A727" s="14">
        <v>42732</v>
      </c>
    </row>
    <row r="728" spans="1:1" x14ac:dyDescent="0.3">
      <c r="A728" s="15">
        <v>42733</v>
      </c>
    </row>
    <row r="729" spans="1:1" x14ac:dyDescent="0.3">
      <c r="A729" s="14">
        <v>42734</v>
      </c>
    </row>
    <row r="730" spans="1:1" x14ac:dyDescent="0.3">
      <c r="A730" s="15">
        <v>42735</v>
      </c>
    </row>
    <row r="731" spans="1:1" x14ac:dyDescent="0.3">
      <c r="A731" s="14">
        <v>42736</v>
      </c>
    </row>
    <row r="732" spans="1:1" x14ac:dyDescent="0.3">
      <c r="A732" s="15">
        <v>42737</v>
      </c>
    </row>
    <row r="733" spans="1:1" x14ac:dyDescent="0.3">
      <c r="A733" s="14">
        <v>42738</v>
      </c>
    </row>
    <row r="734" spans="1:1" x14ac:dyDescent="0.3">
      <c r="A734" s="15">
        <v>42739</v>
      </c>
    </row>
    <row r="735" spans="1:1" x14ac:dyDescent="0.3">
      <c r="A735" s="14">
        <v>42740</v>
      </c>
    </row>
    <row r="736" spans="1:1" x14ac:dyDescent="0.3">
      <c r="A736" s="15">
        <v>42741</v>
      </c>
    </row>
    <row r="737" spans="1:1" x14ac:dyDescent="0.3">
      <c r="A737" s="14">
        <v>42742</v>
      </c>
    </row>
    <row r="738" spans="1:1" x14ac:dyDescent="0.3">
      <c r="A738" s="15">
        <v>42743</v>
      </c>
    </row>
    <row r="739" spans="1:1" x14ac:dyDescent="0.3">
      <c r="A739" s="14">
        <v>42744</v>
      </c>
    </row>
    <row r="740" spans="1:1" x14ac:dyDescent="0.3">
      <c r="A740" s="15">
        <v>42745</v>
      </c>
    </row>
    <row r="741" spans="1:1" x14ac:dyDescent="0.3">
      <c r="A741" s="14">
        <v>42746</v>
      </c>
    </row>
    <row r="742" spans="1:1" x14ac:dyDescent="0.3">
      <c r="A742" s="15">
        <v>42747</v>
      </c>
    </row>
    <row r="743" spans="1:1" x14ac:dyDescent="0.3">
      <c r="A743" s="14">
        <v>42748</v>
      </c>
    </row>
    <row r="744" spans="1:1" x14ac:dyDescent="0.3">
      <c r="A744" s="15">
        <v>42749</v>
      </c>
    </row>
    <row r="745" spans="1:1" x14ac:dyDescent="0.3">
      <c r="A745" s="14">
        <v>42750</v>
      </c>
    </row>
    <row r="746" spans="1:1" x14ac:dyDescent="0.3">
      <c r="A746" s="15">
        <v>42751</v>
      </c>
    </row>
    <row r="747" spans="1:1" x14ac:dyDescent="0.3">
      <c r="A747" s="14">
        <v>42752</v>
      </c>
    </row>
    <row r="748" spans="1:1" x14ac:dyDescent="0.3">
      <c r="A748" s="15">
        <v>42753</v>
      </c>
    </row>
    <row r="749" spans="1:1" x14ac:dyDescent="0.3">
      <c r="A749" s="14">
        <v>42754</v>
      </c>
    </row>
    <row r="750" spans="1:1" x14ac:dyDescent="0.3">
      <c r="A750" s="15">
        <v>42755</v>
      </c>
    </row>
    <row r="751" spans="1:1" x14ac:dyDescent="0.3">
      <c r="A751" s="14">
        <v>42756</v>
      </c>
    </row>
    <row r="752" spans="1:1" x14ac:dyDescent="0.3">
      <c r="A752" s="15">
        <v>42757</v>
      </c>
    </row>
    <row r="753" spans="1:1" x14ac:dyDescent="0.3">
      <c r="A753" s="14">
        <v>42758</v>
      </c>
    </row>
    <row r="754" spans="1:1" x14ac:dyDescent="0.3">
      <c r="A754" s="15">
        <v>42759</v>
      </c>
    </row>
    <row r="755" spans="1:1" x14ac:dyDescent="0.3">
      <c r="A755" s="14">
        <v>42760</v>
      </c>
    </row>
    <row r="756" spans="1:1" x14ac:dyDescent="0.3">
      <c r="A756" s="15">
        <v>42761</v>
      </c>
    </row>
    <row r="757" spans="1:1" x14ac:dyDescent="0.3">
      <c r="A757" s="14">
        <v>42762</v>
      </c>
    </row>
    <row r="758" spans="1:1" x14ac:dyDescent="0.3">
      <c r="A758" s="15">
        <v>42763</v>
      </c>
    </row>
    <row r="759" spans="1:1" x14ac:dyDescent="0.3">
      <c r="A759" s="14">
        <v>42764</v>
      </c>
    </row>
    <row r="760" spans="1:1" x14ac:dyDescent="0.3">
      <c r="A760" s="15">
        <v>42765</v>
      </c>
    </row>
    <row r="761" spans="1:1" x14ac:dyDescent="0.3">
      <c r="A761" s="14">
        <v>42766</v>
      </c>
    </row>
    <row r="762" spans="1:1" x14ac:dyDescent="0.3">
      <c r="A762" s="15">
        <v>42767</v>
      </c>
    </row>
    <row r="763" spans="1:1" x14ac:dyDescent="0.3">
      <c r="A763" s="14">
        <v>42768</v>
      </c>
    </row>
    <row r="764" spans="1:1" x14ac:dyDescent="0.3">
      <c r="A764" s="15">
        <v>42769</v>
      </c>
    </row>
    <row r="765" spans="1:1" x14ac:dyDescent="0.3">
      <c r="A765" s="14">
        <v>42770</v>
      </c>
    </row>
    <row r="766" spans="1:1" x14ac:dyDescent="0.3">
      <c r="A766" s="15">
        <v>42771</v>
      </c>
    </row>
    <row r="767" spans="1:1" x14ac:dyDescent="0.3">
      <c r="A767" s="14">
        <v>42772</v>
      </c>
    </row>
    <row r="768" spans="1:1" x14ac:dyDescent="0.3">
      <c r="A768" s="15">
        <v>42773</v>
      </c>
    </row>
    <row r="769" spans="1:1" x14ac:dyDescent="0.3">
      <c r="A769" s="14">
        <v>42774</v>
      </c>
    </row>
    <row r="770" spans="1:1" x14ac:dyDescent="0.3">
      <c r="A770" s="15">
        <v>42775</v>
      </c>
    </row>
    <row r="771" spans="1:1" x14ac:dyDescent="0.3">
      <c r="A771" s="14">
        <v>42776</v>
      </c>
    </row>
    <row r="772" spans="1:1" x14ac:dyDescent="0.3">
      <c r="A772" s="15">
        <v>42777</v>
      </c>
    </row>
    <row r="773" spans="1:1" x14ac:dyDescent="0.3">
      <c r="A773" s="14">
        <v>42778</v>
      </c>
    </row>
    <row r="774" spans="1:1" x14ac:dyDescent="0.3">
      <c r="A774" s="15">
        <v>42779</v>
      </c>
    </row>
    <row r="775" spans="1:1" x14ac:dyDescent="0.3">
      <c r="A775" s="14">
        <v>42780</v>
      </c>
    </row>
    <row r="776" spans="1:1" x14ac:dyDescent="0.3">
      <c r="A776" s="15">
        <v>42781</v>
      </c>
    </row>
    <row r="777" spans="1:1" x14ac:dyDescent="0.3">
      <c r="A777" s="14">
        <v>42782</v>
      </c>
    </row>
    <row r="778" spans="1:1" x14ac:dyDescent="0.3">
      <c r="A778" s="15">
        <v>42783</v>
      </c>
    </row>
    <row r="779" spans="1:1" x14ac:dyDescent="0.3">
      <c r="A779" s="14">
        <v>42784</v>
      </c>
    </row>
    <row r="780" spans="1:1" x14ac:dyDescent="0.3">
      <c r="A780" s="15">
        <v>42785</v>
      </c>
    </row>
    <row r="781" spans="1:1" x14ac:dyDescent="0.3">
      <c r="A781" s="14">
        <v>42786</v>
      </c>
    </row>
    <row r="782" spans="1:1" x14ac:dyDescent="0.3">
      <c r="A782" s="15">
        <v>42787</v>
      </c>
    </row>
    <row r="783" spans="1:1" x14ac:dyDescent="0.3">
      <c r="A783" s="14">
        <v>42788</v>
      </c>
    </row>
    <row r="784" spans="1:1" x14ac:dyDescent="0.3">
      <c r="A784" s="15">
        <v>42789</v>
      </c>
    </row>
    <row r="785" spans="1:1" x14ac:dyDescent="0.3">
      <c r="A785" s="14">
        <v>42790</v>
      </c>
    </row>
    <row r="786" spans="1:1" x14ac:dyDescent="0.3">
      <c r="A786" s="15">
        <v>42791</v>
      </c>
    </row>
    <row r="787" spans="1:1" x14ac:dyDescent="0.3">
      <c r="A787" s="14">
        <v>42792</v>
      </c>
    </row>
    <row r="788" spans="1:1" x14ac:dyDescent="0.3">
      <c r="A788" s="15">
        <v>42793</v>
      </c>
    </row>
    <row r="789" spans="1:1" x14ac:dyDescent="0.3">
      <c r="A789" s="14">
        <v>42794</v>
      </c>
    </row>
    <row r="790" spans="1:1" x14ac:dyDescent="0.3">
      <c r="A790" s="15">
        <v>42795</v>
      </c>
    </row>
    <row r="791" spans="1:1" x14ac:dyDescent="0.3">
      <c r="A791" s="14">
        <v>42796</v>
      </c>
    </row>
    <row r="792" spans="1:1" x14ac:dyDescent="0.3">
      <c r="A792" s="15">
        <v>42797</v>
      </c>
    </row>
    <row r="793" spans="1:1" x14ac:dyDescent="0.3">
      <c r="A793" s="14">
        <v>42798</v>
      </c>
    </row>
    <row r="794" spans="1:1" x14ac:dyDescent="0.3">
      <c r="A794" s="15">
        <v>42799</v>
      </c>
    </row>
    <row r="795" spans="1:1" x14ac:dyDescent="0.3">
      <c r="A795" s="14">
        <v>42800</v>
      </c>
    </row>
    <row r="796" spans="1:1" x14ac:dyDescent="0.3">
      <c r="A796" s="15">
        <v>42801</v>
      </c>
    </row>
    <row r="797" spans="1:1" x14ac:dyDescent="0.3">
      <c r="A797" s="14">
        <v>42802</v>
      </c>
    </row>
    <row r="798" spans="1:1" x14ac:dyDescent="0.3">
      <c r="A798" s="15">
        <v>42803</v>
      </c>
    </row>
    <row r="799" spans="1:1" x14ac:dyDescent="0.3">
      <c r="A799" s="14">
        <v>42804</v>
      </c>
    </row>
    <row r="800" spans="1:1" x14ac:dyDescent="0.3">
      <c r="A800" s="15">
        <v>42805</v>
      </c>
    </row>
    <row r="801" spans="1:1" x14ac:dyDescent="0.3">
      <c r="A801" s="14">
        <v>42806</v>
      </c>
    </row>
    <row r="802" spans="1:1" x14ac:dyDescent="0.3">
      <c r="A802" s="15">
        <v>42807</v>
      </c>
    </row>
    <row r="803" spans="1:1" x14ac:dyDescent="0.3">
      <c r="A803" s="14">
        <v>42808</v>
      </c>
    </row>
    <row r="804" spans="1:1" x14ac:dyDescent="0.3">
      <c r="A804" s="15">
        <v>42809</v>
      </c>
    </row>
    <row r="805" spans="1:1" x14ac:dyDescent="0.3">
      <c r="A805" s="14">
        <v>42810</v>
      </c>
    </row>
    <row r="806" spans="1:1" x14ac:dyDescent="0.3">
      <c r="A806" s="15">
        <v>42811</v>
      </c>
    </row>
    <row r="807" spans="1:1" x14ac:dyDescent="0.3">
      <c r="A807" s="14">
        <v>42812</v>
      </c>
    </row>
    <row r="808" spans="1:1" x14ac:dyDescent="0.3">
      <c r="A808" s="15">
        <v>42813</v>
      </c>
    </row>
    <row r="809" spans="1:1" x14ac:dyDescent="0.3">
      <c r="A809" s="14">
        <v>42814</v>
      </c>
    </row>
    <row r="810" spans="1:1" x14ac:dyDescent="0.3">
      <c r="A810" s="15">
        <v>42815</v>
      </c>
    </row>
    <row r="811" spans="1:1" x14ac:dyDescent="0.3">
      <c r="A811" s="14">
        <v>42816</v>
      </c>
    </row>
    <row r="812" spans="1:1" x14ac:dyDescent="0.3">
      <c r="A812" s="15">
        <v>42817</v>
      </c>
    </row>
    <row r="813" spans="1:1" x14ac:dyDescent="0.3">
      <c r="A813" s="14">
        <v>42818</v>
      </c>
    </row>
    <row r="814" spans="1:1" x14ac:dyDescent="0.3">
      <c r="A814" s="15">
        <v>42819</v>
      </c>
    </row>
    <row r="815" spans="1:1" x14ac:dyDescent="0.3">
      <c r="A815" s="14">
        <v>42820</v>
      </c>
    </row>
    <row r="816" spans="1:1" x14ac:dyDescent="0.3">
      <c r="A816" s="15">
        <v>42821</v>
      </c>
    </row>
    <row r="817" spans="1:1" x14ac:dyDescent="0.3">
      <c r="A817" s="14">
        <v>42822</v>
      </c>
    </row>
    <row r="818" spans="1:1" x14ac:dyDescent="0.3">
      <c r="A818" s="15">
        <v>42823</v>
      </c>
    </row>
    <row r="819" spans="1:1" x14ac:dyDescent="0.3">
      <c r="A819" s="14">
        <v>42824</v>
      </c>
    </row>
    <row r="820" spans="1:1" x14ac:dyDescent="0.3">
      <c r="A820" s="15">
        <v>42825</v>
      </c>
    </row>
    <row r="821" spans="1:1" x14ac:dyDescent="0.3">
      <c r="A821" s="14">
        <v>42826</v>
      </c>
    </row>
    <row r="822" spans="1:1" x14ac:dyDescent="0.3">
      <c r="A822" s="15">
        <v>42827</v>
      </c>
    </row>
    <row r="823" spans="1:1" x14ac:dyDescent="0.3">
      <c r="A823" s="14">
        <v>42828</v>
      </c>
    </row>
    <row r="824" spans="1:1" x14ac:dyDescent="0.3">
      <c r="A824" s="15">
        <v>42829</v>
      </c>
    </row>
    <row r="825" spans="1:1" x14ac:dyDescent="0.3">
      <c r="A825" s="14">
        <v>42830</v>
      </c>
    </row>
    <row r="826" spans="1:1" x14ac:dyDescent="0.3">
      <c r="A826" s="15">
        <v>42831</v>
      </c>
    </row>
    <row r="827" spans="1:1" x14ac:dyDescent="0.3">
      <c r="A827" s="14">
        <v>42832</v>
      </c>
    </row>
    <row r="828" spans="1:1" x14ac:dyDescent="0.3">
      <c r="A828" s="15">
        <v>42833</v>
      </c>
    </row>
    <row r="829" spans="1:1" x14ac:dyDescent="0.3">
      <c r="A829" s="14">
        <v>42834</v>
      </c>
    </row>
    <row r="830" spans="1:1" x14ac:dyDescent="0.3">
      <c r="A830" s="15">
        <v>42835</v>
      </c>
    </row>
    <row r="831" spans="1:1" x14ac:dyDescent="0.3">
      <c r="A831" s="14">
        <v>42836</v>
      </c>
    </row>
    <row r="832" spans="1:1" x14ac:dyDescent="0.3">
      <c r="A832" s="15">
        <v>42837</v>
      </c>
    </row>
    <row r="833" spans="1:1" x14ac:dyDescent="0.3">
      <c r="A833" s="14">
        <v>42838</v>
      </c>
    </row>
    <row r="834" spans="1:1" x14ac:dyDescent="0.3">
      <c r="A834" s="15">
        <v>42839</v>
      </c>
    </row>
    <row r="835" spans="1:1" x14ac:dyDescent="0.3">
      <c r="A835" s="14">
        <v>42840</v>
      </c>
    </row>
    <row r="836" spans="1:1" x14ac:dyDescent="0.3">
      <c r="A836" s="15">
        <v>42841</v>
      </c>
    </row>
    <row r="837" spans="1:1" x14ac:dyDescent="0.3">
      <c r="A837" s="14">
        <v>42842</v>
      </c>
    </row>
    <row r="838" spans="1:1" x14ac:dyDescent="0.3">
      <c r="A838" s="15">
        <v>42843</v>
      </c>
    </row>
    <row r="839" spans="1:1" x14ac:dyDescent="0.3">
      <c r="A839" s="14">
        <v>42844</v>
      </c>
    </row>
    <row r="840" spans="1:1" x14ac:dyDescent="0.3">
      <c r="A840" s="15">
        <v>42845</v>
      </c>
    </row>
    <row r="841" spans="1:1" x14ac:dyDescent="0.3">
      <c r="A841" s="14">
        <v>42846</v>
      </c>
    </row>
    <row r="842" spans="1:1" x14ac:dyDescent="0.3">
      <c r="A842" s="15">
        <v>42847</v>
      </c>
    </row>
    <row r="843" spans="1:1" x14ac:dyDescent="0.3">
      <c r="A843" s="14">
        <v>42848</v>
      </c>
    </row>
    <row r="844" spans="1:1" x14ac:dyDescent="0.3">
      <c r="A844" s="15">
        <v>42849</v>
      </c>
    </row>
    <row r="845" spans="1:1" x14ac:dyDescent="0.3">
      <c r="A845" s="14">
        <v>42850</v>
      </c>
    </row>
    <row r="846" spans="1:1" x14ac:dyDescent="0.3">
      <c r="A846" s="15">
        <v>42851</v>
      </c>
    </row>
    <row r="847" spans="1:1" x14ac:dyDescent="0.3">
      <c r="A847" s="14">
        <v>42852</v>
      </c>
    </row>
    <row r="848" spans="1:1" x14ac:dyDescent="0.3">
      <c r="A848" s="15">
        <v>42853</v>
      </c>
    </row>
    <row r="849" spans="1:1" x14ac:dyDescent="0.3">
      <c r="A849" s="14">
        <v>42854</v>
      </c>
    </row>
    <row r="850" spans="1:1" x14ac:dyDescent="0.3">
      <c r="A850" s="15">
        <v>42855</v>
      </c>
    </row>
    <row r="851" spans="1:1" x14ac:dyDescent="0.3">
      <c r="A851" s="14">
        <v>42856</v>
      </c>
    </row>
    <row r="852" spans="1:1" x14ac:dyDescent="0.3">
      <c r="A852" s="15">
        <v>42857</v>
      </c>
    </row>
    <row r="853" spans="1:1" x14ac:dyDescent="0.3">
      <c r="A853" s="14">
        <v>42858</v>
      </c>
    </row>
    <row r="854" spans="1:1" x14ac:dyDescent="0.3">
      <c r="A854" s="15">
        <v>42859</v>
      </c>
    </row>
    <row r="855" spans="1:1" x14ac:dyDescent="0.3">
      <c r="A855" s="14">
        <v>42860</v>
      </c>
    </row>
    <row r="856" spans="1:1" x14ac:dyDescent="0.3">
      <c r="A856" s="15">
        <v>42861</v>
      </c>
    </row>
    <row r="857" spans="1:1" x14ac:dyDescent="0.3">
      <c r="A857" s="14">
        <v>42862</v>
      </c>
    </row>
    <row r="858" spans="1:1" x14ac:dyDescent="0.3">
      <c r="A858" s="15">
        <v>42863</v>
      </c>
    </row>
    <row r="859" spans="1:1" x14ac:dyDescent="0.3">
      <c r="A859" s="14">
        <v>42864</v>
      </c>
    </row>
    <row r="860" spans="1:1" x14ac:dyDescent="0.3">
      <c r="A860" s="15">
        <v>42865</v>
      </c>
    </row>
    <row r="861" spans="1:1" x14ac:dyDescent="0.3">
      <c r="A861" s="14">
        <v>42866</v>
      </c>
    </row>
    <row r="862" spans="1:1" x14ac:dyDescent="0.3">
      <c r="A862" s="15">
        <v>42867</v>
      </c>
    </row>
    <row r="863" spans="1:1" x14ac:dyDescent="0.3">
      <c r="A863" s="14">
        <v>42868</v>
      </c>
    </row>
    <row r="864" spans="1:1" x14ac:dyDescent="0.3">
      <c r="A864" s="15">
        <v>42869</v>
      </c>
    </row>
    <row r="865" spans="1:1" x14ac:dyDescent="0.3">
      <c r="A865" s="14">
        <v>42870</v>
      </c>
    </row>
    <row r="866" spans="1:1" x14ac:dyDescent="0.3">
      <c r="A866" s="15">
        <v>42871</v>
      </c>
    </row>
    <row r="867" spans="1:1" x14ac:dyDescent="0.3">
      <c r="A867" s="14">
        <v>42872</v>
      </c>
    </row>
    <row r="868" spans="1:1" x14ac:dyDescent="0.3">
      <c r="A868" s="15">
        <v>42873</v>
      </c>
    </row>
    <row r="869" spans="1:1" x14ac:dyDescent="0.3">
      <c r="A869" s="14">
        <v>42874</v>
      </c>
    </row>
    <row r="870" spans="1:1" x14ac:dyDescent="0.3">
      <c r="A870" s="15">
        <v>42875</v>
      </c>
    </row>
    <row r="871" spans="1:1" x14ac:dyDescent="0.3">
      <c r="A871" s="14">
        <v>42876</v>
      </c>
    </row>
    <row r="872" spans="1:1" x14ac:dyDescent="0.3">
      <c r="A872" s="15">
        <v>42877</v>
      </c>
    </row>
    <row r="873" spans="1:1" x14ac:dyDescent="0.3">
      <c r="A873" s="14">
        <v>42878</v>
      </c>
    </row>
    <row r="874" spans="1:1" x14ac:dyDescent="0.3">
      <c r="A874" s="15">
        <v>42879</v>
      </c>
    </row>
    <row r="875" spans="1:1" x14ac:dyDescent="0.3">
      <c r="A875" s="14">
        <v>42880</v>
      </c>
    </row>
    <row r="876" spans="1:1" x14ac:dyDescent="0.3">
      <c r="A876" s="15">
        <v>42881</v>
      </c>
    </row>
    <row r="877" spans="1:1" x14ac:dyDescent="0.3">
      <c r="A877" s="14">
        <v>42882</v>
      </c>
    </row>
    <row r="878" spans="1:1" x14ac:dyDescent="0.3">
      <c r="A878" s="15">
        <v>42883</v>
      </c>
    </row>
    <row r="879" spans="1:1" x14ac:dyDescent="0.3">
      <c r="A879" s="14">
        <v>42884</v>
      </c>
    </row>
    <row r="880" spans="1:1" x14ac:dyDescent="0.3">
      <c r="A880" s="15">
        <v>42885</v>
      </c>
    </row>
    <row r="881" spans="1:1" x14ac:dyDescent="0.3">
      <c r="A881" s="14">
        <v>42886</v>
      </c>
    </row>
    <row r="882" spans="1:1" x14ac:dyDescent="0.3">
      <c r="A882" s="15">
        <v>42887</v>
      </c>
    </row>
    <row r="883" spans="1:1" x14ac:dyDescent="0.3">
      <c r="A883" s="14">
        <v>42888</v>
      </c>
    </row>
    <row r="884" spans="1:1" x14ac:dyDescent="0.3">
      <c r="A884" s="15">
        <v>42889</v>
      </c>
    </row>
    <row r="885" spans="1:1" x14ac:dyDescent="0.3">
      <c r="A885" s="14">
        <v>42890</v>
      </c>
    </row>
    <row r="886" spans="1:1" x14ac:dyDescent="0.3">
      <c r="A886" s="15">
        <v>42891</v>
      </c>
    </row>
    <row r="887" spans="1:1" x14ac:dyDescent="0.3">
      <c r="A887" s="14">
        <v>42892</v>
      </c>
    </row>
    <row r="888" spans="1:1" x14ac:dyDescent="0.3">
      <c r="A888" s="15">
        <v>42893</v>
      </c>
    </row>
    <row r="889" spans="1:1" x14ac:dyDescent="0.3">
      <c r="A889" s="14">
        <v>42894</v>
      </c>
    </row>
    <row r="890" spans="1:1" x14ac:dyDescent="0.3">
      <c r="A890" s="15">
        <v>42895</v>
      </c>
    </row>
    <row r="891" spans="1:1" x14ac:dyDescent="0.3">
      <c r="A891" s="14">
        <v>42896</v>
      </c>
    </row>
    <row r="892" spans="1:1" x14ac:dyDescent="0.3">
      <c r="A892" s="15">
        <v>42897</v>
      </c>
    </row>
    <row r="893" spans="1:1" x14ac:dyDescent="0.3">
      <c r="A893" s="14">
        <v>42898</v>
      </c>
    </row>
    <row r="894" spans="1:1" x14ac:dyDescent="0.3">
      <c r="A894" s="15">
        <v>42899</v>
      </c>
    </row>
    <row r="895" spans="1:1" x14ac:dyDescent="0.3">
      <c r="A895" s="14">
        <v>42900</v>
      </c>
    </row>
    <row r="896" spans="1:1" x14ac:dyDescent="0.3">
      <c r="A896" s="15">
        <v>42901</v>
      </c>
    </row>
    <row r="897" spans="1:1" x14ac:dyDescent="0.3">
      <c r="A897" s="14">
        <v>42902</v>
      </c>
    </row>
    <row r="898" spans="1:1" x14ac:dyDescent="0.3">
      <c r="A898" s="15">
        <v>42903</v>
      </c>
    </row>
    <row r="899" spans="1:1" x14ac:dyDescent="0.3">
      <c r="A899" s="14">
        <v>42904</v>
      </c>
    </row>
    <row r="900" spans="1:1" x14ac:dyDescent="0.3">
      <c r="A900" s="15">
        <v>42905</v>
      </c>
    </row>
    <row r="901" spans="1:1" x14ac:dyDescent="0.3">
      <c r="A901" s="14">
        <v>42906</v>
      </c>
    </row>
    <row r="902" spans="1:1" x14ac:dyDescent="0.3">
      <c r="A902" s="15">
        <v>42907</v>
      </c>
    </row>
    <row r="903" spans="1:1" x14ac:dyDescent="0.3">
      <c r="A903" s="14">
        <v>42908</v>
      </c>
    </row>
    <row r="904" spans="1:1" x14ac:dyDescent="0.3">
      <c r="A904" s="15">
        <v>42909</v>
      </c>
    </row>
    <row r="905" spans="1:1" x14ac:dyDescent="0.3">
      <c r="A905" s="14">
        <v>42910</v>
      </c>
    </row>
    <row r="906" spans="1:1" x14ac:dyDescent="0.3">
      <c r="A906" s="15">
        <v>42911</v>
      </c>
    </row>
    <row r="907" spans="1:1" x14ac:dyDescent="0.3">
      <c r="A907" s="14">
        <v>42912</v>
      </c>
    </row>
    <row r="908" spans="1:1" x14ac:dyDescent="0.3">
      <c r="A908" s="15">
        <v>42913</v>
      </c>
    </row>
    <row r="909" spans="1:1" x14ac:dyDescent="0.3">
      <c r="A909" s="14">
        <v>42914</v>
      </c>
    </row>
    <row r="910" spans="1:1" x14ac:dyDescent="0.3">
      <c r="A910" s="15">
        <v>42915</v>
      </c>
    </row>
    <row r="911" spans="1:1" x14ac:dyDescent="0.3">
      <c r="A911" s="14">
        <v>42916</v>
      </c>
    </row>
    <row r="912" spans="1:1" x14ac:dyDescent="0.3">
      <c r="A912" s="15">
        <v>42917</v>
      </c>
    </row>
    <row r="913" spans="1:1" x14ac:dyDescent="0.3">
      <c r="A913" s="14">
        <v>42918</v>
      </c>
    </row>
    <row r="914" spans="1:1" x14ac:dyDescent="0.3">
      <c r="A914" s="15">
        <v>42919</v>
      </c>
    </row>
    <row r="915" spans="1:1" x14ac:dyDescent="0.3">
      <c r="A915" s="14">
        <v>42920</v>
      </c>
    </row>
    <row r="916" spans="1:1" x14ac:dyDescent="0.3">
      <c r="A916" s="15">
        <v>42921</v>
      </c>
    </row>
    <row r="917" spans="1:1" x14ac:dyDescent="0.3">
      <c r="A917" s="14">
        <v>42922</v>
      </c>
    </row>
    <row r="918" spans="1:1" x14ac:dyDescent="0.3">
      <c r="A918" s="15">
        <v>42923</v>
      </c>
    </row>
    <row r="919" spans="1:1" x14ac:dyDescent="0.3">
      <c r="A919" s="14">
        <v>42924</v>
      </c>
    </row>
    <row r="920" spans="1:1" x14ac:dyDescent="0.3">
      <c r="A920" s="15">
        <v>42925</v>
      </c>
    </row>
    <row r="921" spans="1:1" x14ac:dyDescent="0.3">
      <c r="A921" s="14">
        <v>42926</v>
      </c>
    </row>
    <row r="922" spans="1:1" x14ac:dyDescent="0.3">
      <c r="A922" s="15">
        <v>42927</v>
      </c>
    </row>
    <row r="923" spans="1:1" x14ac:dyDescent="0.3">
      <c r="A923" s="14">
        <v>42928</v>
      </c>
    </row>
    <row r="924" spans="1:1" x14ac:dyDescent="0.3">
      <c r="A924" s="15">
        <v>42929</v>
      </c>
    </row>
    <row r="925" spans="1:1" x14ac:dyDescent="0.3">
      <c r="A925" s="14">
        <v>42930</v>
      </c>
    </row>
    <row r="926" spans="1:1" x14ac:dyDescent="0.3">
      <c r="A926" s="15">
        <v>42931</v>
      </c>
    </row>
    <row r="927" spans="1:1" x14ac:dyDescent="0.3">
      <c r="A927" s="14">
        <v>42932</v>
      </c>
    </row>
    <row r="928" spans="1:1" x14ac:dyDescent="0.3">
      <c r="A928" s="15">
        <v>42933</v>
      </c>
    </row>
    <row r="929" spans="1:1" x14ac:dyDescent="0.3">
      <c r="A929" s="14">
        <v>42934</v>
      </c>
    </row>
    <row r="930" spans="1:1" x14ac:dyDescent="0.3">
      <c r="A930" s="15">
        <v>42935</v>
      </c>
    </row>
    <row r="931" spans="1:1" x14ac:dyDescent="0.3">
      <c r="A931" s="14">
        <v>42936</v>
      </c>
    </row>
    <row r="932" spans="1:1" x14ac:dyDescent="0.3">
      <c r="A932" s="15">
        <v>42937</v>
      </c>
    </row>
    <row r="933" spans="1:1" x14ac:dyDescent="0.3">
      <c r="A933" s="14">
        <v>42938</v>
      </c>
    </row>
    <row r="934" spans="1:1" x14ac:dyDescent="0.3">
      <c r="A934" s="15">
        <v>42939</v>
      </c>
    </row>
    <row r="935" spans="1:1" x14ac:dyDescent="0.3">
      <c r="A935" s="14">
        <v>42940</v>
      </c>
    </row>
    <row r="936" spans="1:1" x14ac:dyDescent="0.3">
      <c r="A936" s="15">
        <v>42941</v>
      </c>
    </row>
    <row r="937" spans="1:1" x14ac:dyDescent="0.3">
      <c r="A937" s="14">
        <v>42942</v>
      </c>
    </row>
    <row r="938" spans="1:1" x14ac:dyDescent="0.3">
      <c r="A938" s="15">
        <v>42943</v>
      </c>
    </row>
    <row r="939" spans="1:1" x14ac:dyDescent="0.3">
      <c r="A939" s="14">
        <v>42944</v>
      </c>
    </row>
    <row r="940" spans="1:1" x14ac:dyDescent="0.3">
      <c r="A940" s="15">
        <v>42945</v>
      </c>
    </row>
    <row r="941" spans="1:1" x14ac:dyDescent="0.3">
      <c r="A941" s="14">
        <v>42946</v>
      </c>
    </row>
    <row r="942" spans="1:1" x14ac:dyDescent="0.3">
      <c r="A942" s="15">
        <v>42947</v>
      </c>
    </row>
    <row r="943" spans="1:1" x14ac:dyDescent="0.3">
      <c r="A943" s="14">
        <v>42948</v>
      </c>
    </row>
    <row r="944" spans="1:1" x14ac:dyDescent="0.3">
      <c r="A944" s="15">
        <v>42949</v>
      </c>
    </row>
    <row r="945" spans="1:1" x14ac:dyDescent="0.3">
      <c r="A945" s="14">
        <v>42950</v>
      </c>
    </row>
    <row r="946" spans="1:1" x14ac:dyDescent="0.3">
      <c r="A946" s="15">
        <v>42951</v>
      </c>
    </row>
    <row r="947" spans="1:1" x14ac:dyDescent="0.3">
      <c r="A947" s="14">
        <v>42952</v>
      </c>
    </row>
    <row r="948" spans="1:1" x14ac:dyDescent="0.3">
      <c r="A948" s="15">
        <v>42953</v>
      </c>
    </row>
    <row r="949" spans="1:1" x14ac:dyDescent="0.3">
      <c r="A949" s="14">
        <v>42954</v>
      </c>
    </row>
    <row r="950" spans="1:1" x14ac:dyDescent="0.3">
      <c r="A950" s="15">
        <v>42955</v>
      </c>
    </row>
    <row r="951" spans="1:1" x14ac:dyDescent="0.3">
      <c r="A951" s="14">
        <v>42956</v>
      </c>
    </row>
    <row r="952" spans="1:1" x14ac:dyDescent="0.3">
      <c r="A952" s="15">
        <v>42957</v>
      </c>
    </row>
    <row r="953" spans="1:1" x14ac:dyDescent="0.3">
      <c r="A953" s="14">
        <v>42958</v>
      </c>
    </row>
    <row r="954" spans="1:1" x14ac:dyDescent="0.3">
      <c r="A954" s="15">
        <v>42959</v>
      </c>
    </row>
    <row r="955" spans="1:1" x14ac:dyDescent="0.3">
      <c r="A955" s="14">
        <v>42960</v>
      </c>
    </row>
    <row r="956" spans="1:1" x14ac:dyDescent="0.3">
      <c r="A956" s="15">
        <v>42961</v>
      </c>
    </row>
    <row r="957" spans="1:1" x14ac:dyDescent="0.3">
      <c r="A957" s="14">
        <v>42962</v>
      </c>
    </row>
    <row r="958" spans="1:1" x14ac:dyDescent="0.3">
      <c r="A958" s="15">
        <v>42963</v>
      </c>
    </row>
    <row r="959" spans="1:1" x14ac:dyDescent="0.3">
      <c r="A959" s="14">
        <v>42964</v>
      </c>
    </row>
    <row r="960" spans="1:1" x14ac:dyDescent="0.3">
      <c r="A960" s="15">
        <v>42965</v>
      </c>
    </row>
    <row r="961" spans="1:1" x14ac:dyDescent="0.3">
      <c r="A961" s="14">
        <v>42966</v>
      </c>
    </row>
    <row r="962" spans="1:1" x14ac:dyDescent="0.3">
      <c r="A962" s="15">
        <v>42967</v>
      </c>
    </row>
    <row r="963" spans="1:1" x14ac:dyDescent="0.3">
      <c r="A963" s="14">
        <v>42968</v>
      </c>
    </row>
    <row r="964" spans="1:1" x14ac:dyDescent="0.3">
      <c r="A964" s="15">
        <v>42969</v>
      </c>
    </row>
    <row r="965" spans="1:1" x14ac:dyDescent="0.3">
      <c r="A965" s="14">
        <v>42970</v>
      </c>
    </row>
    <row r="966" spans="1:1" x14ac:dyDescent="0.3">
      <c r="A966" s="15">
        <v>42971</v>
      </c>
    </row>
    <row r="967" spans="1:1" x14ac:dyDescent="0.3">
      <c r="A967" s="14">
        <v>42972</v>
      </c>
    </row>
    <row r="968" spans="1:1" x14ac:dyDescent="0.3">
      <c r="A968" s="15">
        <v>42973</v>
      </c>
    </row>
    <row r="969" spans="1:1" x14ac:dyDescent="0.3">
      <c r="A969" s="14">
        <v>42974</v>
      </c>
    </row>
    <row r="970" spans="1:1" x14ac:dyDescent="0.3">
      <c r="A970" s="15">
        <v>42975</v>
      </c>
    </row>
    <row r="971" spans="1:1" x14ac:dyDescent="0.3">
      <c r="A971" s="14">
        <v>42976</v>
      </c>
    </row>
    <row r="972" spans="1:1" x14ac:dyDescent="0.3">
      <c r="A972" s="15">
        <v>42977</v>
      </c>
    </row>
    <row r="973" spans="1:1" x14ac:dyDescent="0.3">
      <c r="A973" s="14">
        <v>42978</v>
      </c>
    </row>
    <row r="974" spans="1:1" x14ac:dyDescent="0.3">
      <c r="A974" s="15">
        <v>42979</v>
      </c>
    </row>
    <row r="975" spans="1:1" x14ac:dyDescent="0.3">
      <c r="A975" s="14">
        <v>42980</v>
      </c>
    </row>
    <row r="976" spans="1:1" x14ac:dyDescent="0.3">
      <c r="A976" s="15">
        <v>42981</v>
      </c>
    </row>
    <row r="977" spans="1:1" x14ac:dyDescent="0.3">
      <c r="A977" s="14">
        <v>42982</v>
      </c>
    </row>
    <row r="978" spans="1:1" x14ac:dyDescent="0.3">
      <c r="A978" s="15">
        <v>42983</v>
      </c>
    </row>
    <row r="979" spans="1:1" x14ac:dyDescent="0.3">
      <c r="A979" s="14">
        <v>42984</v>
      </c>
    </row>
    <row r="980" spans="1:1" x14ac:dyDescent="0.3">
      <c r="A980" s="15">
        <v>42985</v>
      </c>
    </row>
    <row r="981" spans="1:1" x14ac:dyDescent="0.3">
      <c r="A981" s="14">
        <v>42986</v>
      </c>
    </row>
    <row r="982" spans="1:1" x14ac:dyDescent="0.3">
      <c r="A982" s="15">
        <v>42987</v>
      </c>
    </row>
    <row r="983" spans="1:1" x14ac:dyDescent="0.3">
      <c r="A983" s="14">
        <v>42988</v>
      </c>
    </row>
    <row r="984" spans="1:1" x14ac:dyDescent="0.3">
      <c r="A984" s="15">
        <v>42989</v>
      </c>
    </row>
    <row r="985" spans="1:1" x14ac:dyDescent="0.3">
      <c r="A985" s="14">
        <v>42990</v>
      </c>
    </row>
    <row r="986" spans="1:1" x14ac:dyDescent="0.3">
      <c r="A986" s="15">
        <v>42991</v>
      </c>
    </row>
    <row r="987" spans="1:1" x14ac:dyDescent="0.3">
      <c r="A987" s="14">
        <v>42992</v>
      </c>
    </row>
    <row r="988" spans="1:1" x14ac:dyDescent="0.3">
      <c r="A988" s="15">
        <v>42993</v>
      </c>
    </row>
    <row r="989" spans="1:1" x14ac:dyDescent="0.3">
      <c r="A989" s="14">
        <v>42994</v>
      </c>
    </row>
    <row r="990" spans="1:1" x14ac:dyDescent="0.3">
      <c r="A990" s="15">
        <v>42995</v>
      </c>
    </row>
    <row r="991" spans="1:1" x14ac:dyDescent="0.3">
      <c r="A991" s="14">
        <v>42996</v>
      </c>
    </row>
    <row r="992" spans="1:1" x14ac:dyDescent="0.3">
      <c r="A992" s="15">
        <v>42997</v>
      </c>
    </row>
    <row r="993" spans="1:1" x14ac:dyDescent="0.3">
      <c r="A993" s="14">
        <v>42998</v>
      </c>
    </row>
    <row r="994" spans="1:1" x14ac:dyDescent="0.3">
      <c r="A994" s="15">
        <v>42999</v>
      </c>
    </row>
    <row r="995" spans="1:1" x14ac:dyDescent="0.3">
      <c r="A995" s="14">
        <v>43000</v>
      </c>
    </row>
    <row r="996" spans="1:1" x14ac:dyDescent="0.3">
      <c r="A996" s="15">
        <v>43001</v>
      </c>
    </row>
    <row r="997" spans="1:1" x14ac:dyDescent="0.3">
      <c r="A997" s="14">
        <v>43002</v>
      </c>
    </row>
    <row r="998" spans="1:1" x14ac:dyDescent="0.3">
      <c r="A998" s="15">
        <v>43003</v>
      </c>
    </row>
    <row r="999" spans="1:1" x14ac:dyDescent="0.3">
      <c r="A999" s="14">
        <v>43004</v>
      </c>
    </row>
    <row r="1000" spans="1:1" x14ac:dyDescent="0.3">
      <c r="A1000" s="15">
        <v>43005</v>
      </c>
    </row>
    <row r="1001" spans="1:1" x14ac:dyDescent="0.3">
      <c r="A1001" s="14">
        <v>43006</v>
      </c>
    </row>
    <row r="1002" spans="1:1" x14ac:dyDescent="0.3">
      <c r="A1002" s="15">
        <v>43007</v>
      </c>
    </row>
    <row r="1003" spans="1:1" x14ac:dyDescent="0.3">
      <c r="A1003" s="14">
        <v>43008</v>
      </c>
    </row>
    <row r="1004" spans="1:1" x14ac:dyDescent="0.3">
      <c r="A1004" s="15">
        <v>43009</v>
      </c>
    </row>
    <row r="1005" spans="1:1" x14ac:dyDescent="0.3">
      <c r="A1005" s="14">
        <v>43010</v>
      </c>
    </row>
    <row r="1006" spans="1:1" x14ac:dyDescent="0.3">
      <c r="A1006" s="15">
        <v>43011</v>
      </c>
    </row>
    <row r="1007" spans="1:1" x14ac:dyDescent="0.3">
      <c r="A1007" s="14">
        <v>43012</v>
      </c>
    </row>
    <row r="1008" spans="1:1" x14ac:dyDescent="0.3">
      <c r="A1008" s="15">
        <v>43013</v>
      </c>
    </row>
    <row r="1009" spans="1:1" x14ac:dyDescent="0.3">
      <c r="A1009" s="14">
        <v>43014</v>
      </c>
    </row>
    <row r="1010" spans="1:1" x14ac:dyDescent="0.3">
      <c r="A1010" s="15">
        <v>43015</v>
      </c>
    </row>
    <row r="1011" spans="1:1" x14ac:dyDescent="0.3">
      <c r="A1011" s="14">
        <v>43016</v>
      </c>
    </row>
    <row r="1012" spans="1:1" x14ac:dyDescent="0.3">
      <c r="A1012" s="15">
        <v>43017</v>
      </c>
    </row>
    <row r="1013" spans="1:1" x14ac:dyDescent="0.3">
      <c r="A1013" s="14">
        <v>43018</v>
      </c>
    </row>
    <row r="1014" spans="1:1" x14ac:dyDescent="0.3">
      <c r="A1014" s="15">
        <v>43019</v>
      </c>
    </row>
    <row r="1015" spans="1:1" x14ac:dyDescent="0.3">
      <c r="A1015" s="14">
        <v>43020</v>
      </c>
    </row>
    <row r="1016" spans="1:1" x14ac:dyDescent="0.3">
      <c r="A1016" s="15">
        <v>43021</v>
      </c>
    </row>
    <row r="1017" spans="1:1" x14ac:dyDescent="0.3">
      <c r="A1017" s="14">
        <v>43022</v>
      </c>
    </row>
    <row r="1018" spans="1:1" x14ac:dyDescent="0.3">
      <c r="A1018" s="15">
        <v>43023</v>
      </c>
    </row>
    <row r="1019" spans="1:1" x14ac:dyDescent="0.3">
      <c r="A1019" s="14">
        <v>43024</v>
      </c>
    </row>
    <row r="1020" spans="1:1" x14ac:dyDescent="0.3">
      <c r="A1020" s="15">
        <v>43025</v>
      </c>
    </row>
    <row r="1021" spans="1:1" x14ac:dyDescent="0.3">
      <c r="A1021" s="14">
        <v>43026</v>
      </c>
    </row>
    <row r="1022" spans="1:1" x14ac:dyDescent="0.3">
      <c r="A1022" s="15">
        <v>43027</v>
      </c>
    </row>
    <row r="1023" spans="1:1" x14ac:dyDescent="0.3">
      <c r="A1023" s="14">
        <v>43028</v>
      </c>
    </row>
    <row r="1024" spans="1:1" x14ac:dyDescent="0.3">
      <c r="A1024" s="15">
        <v>43029</v>
      </c>
    </row>
    <row r="1025" spans="1:1" x14ac:dyDescent="0.3">
      <c r="A1025" s="14">
        <v>43030</v>
      </c>
    </row>
    <row r="1026" spans="1:1" x14ac:dyDescent="0.3">
      <c r="A1026" s="15">
        <v>43031</v>
      </c>
    </row>
    <row r="1027" spans="1:1" x14ac:dyDescent="0.3">
      <c r="A1027" s="14">
        <v>43032</v>
      </c>
    </row>
    <row r="1028" spans="1:1" x14ac:dyDescent="0.3">
      <c r="A1028" s="15">
        <v>43033</v>
      </c>
    </row>
    <row r="1029" spans="1:1" x14ac:dyDescent="0.3">
      <c r="A1029" s="14">
        <v>43034</v>
      </c>
    </row>
    <row r="1030" spans="1:1" x14ac:dyDescent="0.3">
      <c r="A1030" s="15">
        <v>43035</v>
      </c>
    </row>
    <row r="1031" spans="1:1" x14ac:dyDescent="0.3">
      <c r="A1031" s="14">
        <v>43036</v>
      </c>
    </row>
    <row r="1032" spans="1:1" x14ac:dyDescent="0.3">
      <c r="A1032" s="15">
        <v>43037</v>
      </c>
    </row>
    <row r="1033" spans="1:1" x14ac:dyDescent="0.3">
      <c r="A1033" s="14">
        <v>43038</v>
      </c>
    </row>
    <row r="1034" spans="1:1" x14ac:dyDescent="0.3">
      <c r="A1034" s="15">
        <v>43039</v>
      </c>
    </row>
    <row r="1035" spans="1:1" x14ac:dyDescent="0.3">
      <c r="A1035" s="14">
        <v>43040</v>
      </c>
    </row>
    <row r="1036" spans="1:1" x14ac:dyDescent="0.3">
      <c r="A1036" s="15">
        <v>43041</v>
      </c>
    </row>
    <row r="1037" spans="1:1" x14ac:dyDescent="0.3">
      <c r="A1037" s="14">
        <v>43042</v>
      </c>
    </row>
    <row r="1038" spans="1:1" x14ac:dyDescent="0.3">
      <c r="A1038" s="15">
        <v>43043</v>
      </c>
    </row>
    <row r="1039" spans="1:1" x14ac:dyDescent="0.3">
      <c r="A1039" s="14">
        <v>43044</v>
      </c>
    </row>
    <row r="1040" spans="1:1" x14ac:dyDescent="0.3">
      <c r="A1040" s="15">
        <v>43045</v>
      </c>
    </row>
    <row r="1041" spans="1:1" x14ac:dyDescent="0.3">
      <c r="A1041" s="14">
        <v>43046</v>
      </c>
    </row>
    <row r="1042" spans="1:1" x14ac:dyDescent="0.3">
      <c r="A1042" s="15">
        <v>43047</v>
      </c>
    </row>
    <row r="1043" spans="1:1" x14ac:dyDescent="0.3">
      <c r="A1043" s="14">
        <v>43048</v>
      </c>
    </row>
    <row r="1044" spans="1:1" x14ac:dyDescent="0.3">
      <c r="A1044" s="15">
        <v>43049</v>
      </c>
    </row>
    <row r="1045" spans="1:1" x14ac:dyDescent="0.3">
      <c r="A1045" s="14">
        <v>43050</v>
      </c>
    </row>
    <row r="1046" spans="1:1" x14ac:dyDescent="0.3">
      <c r="A1046" s="15">
        <v>43051</v>
      </c>
    </row>
    <row r="1047" spans="1:1" x14ac:dyDescent="0.3">
      <c r="A1047" s="14">
        <v>43052</v>
      </c>
    </row>
    <row r="1048" spans="1:1" x14ac:dyDescent="0.3">
      <c r="A1048" s="15">
        <v>43053</v>
      </c>
    </row>
    <row r="1049" spans="1:1" x14ac:dyDescent="0.3">
      <c r="A1049" s="14">
        <v>43054</v>
      </c>
    </row>
    <row r="1050" spans="1:1" x14ac:dyDescent="0.3">
      <c r="A1050" s="15">
        <v>43055</v>
      </c>
    </row>
    <row r="1051" spans="1:1" x14ac:dyDescent="0.3">
      <c r="A1051" s="14">
        <v>43056</v>
      </c>
    </row>
    <row r="1052" spans="1:1" x14ac:dyDescent="0.3">
      <c r="A1052" s="15">
        <v>43057</v>
      </c>
    </row>
    <row r="1053" spans="1:1" x14ac:dyDescent="0.3">
      <c r="A1053" s="14">
        <v>43058</v>
      </c>
    </row>
    <row r="1054" spans="1:1" x14ac:dyDescent="0.3">
      <c r="A1054" s="15">
        <v>43059</v>
      </c>
    </row>
    <row r="1055" spans="1:1" x14ac:dyDescent="0.3">
      <c r="A1055" s="14">
        <v>43060</v>
      </c>
    </row>
    <row r="1056" spans="1:1" x14ac:dyDescent="0.3">
      <c r="A1056" s="15">
        <v>43061</v>
      </c>
    </row>
    <row r="1057" spans="1:1" x14ac:dyDescent="0.3">
      <c r="A1057" s="14">
        <v>43062</v>
      </c>
    </row>
    <row r="1058" spans="1:1" x14ac:dyDescent="0.3">
      <c r="A1058" s="15">
        <v>43063</v>
      </c>
    </row>
    <row r="1059" spans="1:1" x14ac:dyDescent="0.3">
      <c r="A1059" s="14">
        <v>43064</v>
      </c>
    </row>
    <row r="1060" spans="1:1" x14ac:dyDescent="0.3">
      <c r="A1060" s="15">
        <v>43065</v>
      </c>
    </row>
    <row r="1061" spans="1:1" x14ac:dyDescent="0.3">
      <c r="A1061" s="14">
        <v>43066</v>
      </c>
    </row>
    <row r="1062" spans="1:1" x14ac:dyDescent="0.3">
      <c r="A1062" s="15">
        <v>43067</v>
      </c>
    </row>
    <row r="1063" spans="1:1" x14ac:dyDescent="0.3">
      <c r="A1063" s="14">
        <v>43068</v>
      </c>
    </row>
    <row r="1064" spans="1:1" x14ac:dyDescent="0.3">
      <c r="A1064" s="15">
        <v>43069</v>
      </c>
    </row>
    <row r="1065" spans="1:1" x14ac:dyDescent="0.3">
      <c r="A1065" s="14">
        <v>43070</v>
      </c>
    </row>
    <row r="1066" spans="1:1" x14ac:dyDescent="0.3">
      <c r="A1066" s="15">
        <v>43071</v>
      </c>
    </row>
    <row r="1067" spans="1:1" x14ac:dyDescent="0.3">
      <c r="A1067" s="14">
        <v>43072</v>
      </c>
    </row>
    <row r="1068" spans="1:1" x14ac:dyDescent="0.3">
      <c r="A1068" s="15">
        <v>43073</v>
      </c>
    </row>
    <row r="1069" spans="1:1" x14ac:dyDescent="0.3">
      <c r="A1069" s="14">
        <v>43074</v>
      </c>
    </row>
    <row r="1070" spans="1:1" x14ac:dyDescent="0.3">
      <c r="A1070" s="15">
        <v>43075</v>
      </c>
    </row>
    <row r="1071" spans="1:1" x14ac:dyDescent="0.3">
      <c r="A1071" s="14">
        <v>43076</v>
      </c>
    </row>
    <row r="1072" spans="1:1" x14ac:dyDescent="0.3">
      <c r="A1072" s="15">
        <v>43077</v>
      </c>
    </row>
    <row r="1073" spans="1:1" x14ac:dyDescent="0.3">
      <c r="A1073" s="14">
        <v>43078</v>
      </c>
    </row>
    <row r="1074" spans="1:1" x14ac:dyDescent="0.3">
      <c r="A1074" s="15">
        <v>43079</v>
      </c>
    </row>
    <row r="1075" spans="1:1" x14ac:dyDescent="0.3">
      <c r="A1075" s="14">
        <v>43080</v>
      </c>
    </row>
    <row r="1076" spans="1:1" x14ac:dyDescent="0.3">
      <c r="A1076" s="15">
        <v>43081</v>
      </c>
    </row>
    <row r="1077" spans="1:1" x14ac:dyDescent="0.3">
      <c r="A1077" s="14">
        <v>43082</v>
      </c>
    </row>
    <row r="1078" spans="1:1" x14ac:dyDescent="0.3">
      <c r="A1078" s="15">
        <v>43083</v>
      </c>
    </row>
    <row r="1079" spans="1:1" x14ac:dyDescent="0.3">
      <c r="A1079" s="14">
        <v>43084</v>
      </c>
    </row>
    <row r="1080" spans="1:1" x14ac:dyDescent="0.3">
      <c r="A1080" s="15">
        <v>43085</v>
      </c>
    </row>
    <row r="1081" spans="1:1" x14ac:dyDescent="0.3">
      <c r="A1081" s="14">
        <v>43086</v>
      </c>
    </row>
    <row r="1082" spans="1:1" x14ac:dyDescent="0.3">
      <c r="A1082" s="15">
        <v>43087</v>
      </c>
    </row>
    <row r="1083" spans="1:1" x14ac:dyDescent="0.3">
      <c r="A1083" s="14">
        <v>43088</v>
      </c>
    </row>
    <row r="1084" spans="1:1" x14ac:dyDescent="0.3">
      <c r="A1084" s="15">
        <v>43089</v>
      </c>
    </row>
    <row r="1085" spans="1:1" x14ac:dyDescent="0.3">
      <c r="A1085" s="14">
        <v>43090</v>
      </c>
    </row>
    <row r="1086" spans="1:1" x14ac:dyDescent="0.3">
      <c r="A1086" s="15">
        <v>43091</v>
      </c>
    </row>
    <row r="1087" spans="1:1" x14ac:dyDescent="0.3">
      <c r="A1087" s="14">
        <v>43092</v>
      </c>
    </row>
    <row r="1088" spans="1:1" x14ac:dyDescent="0.3">
      <c r="A1088" s="15">
        <v>43093</v>
      </c>
    </row>
    <row r="1089" spans="1:1" x14ac:dyDescent="0.3">
      <c r="A1089" s="14">
        <v>43094</v>
      </c>
    </row>
    <row r="1090" spans="1:1" x14ac:dyDescent="0.3">
      <c r="A1090" s="15">
        <v>43095</v>
      </c>
    </row>
    <row r="1091" spans="1:1" x14ac:dyDescent="0.3">
      <c r="A1091" s="14">
        <v>43096</v>
      </c>
    </row>
    <row r="1092" spans="1:1" x14ac:dyDescent="0.3">
      <c r="A1092" s="15">
        <v>43097</v>
      </c>
    </row>
    <row r="1093" spans="1:1" x14ac:dyDescent="0.3">
      <c r="A1093" s="14">
        <v>43098</v>
      </c>
    </row>
    <row r="1094" spans="1:1" x14ac:dyDescent="0.3">
      <c r="A1094" s="15">
        <v>43099</v>
      </c>
    </row>
    <row r="1095" spans="1:1" x14ac:dyDescent="0.3">
      <c r="A1095" s="14">
        <v>43100</v>
      </c>
    </row>
    <row r="1096" spans="1:1" x14ac:dyDescent="0.3">
      <c r="A1096" s="15">
        <v>43101</v>
      </c>
    </row>
    <row r="1097" spans="1:1" x14ac:dyDescent="0.3">
      <c r="A1097" s="14">
        <v>43102</v>
      </c>
    </row>
    <row r="1098" spans="1:1" x14ac:dyDescent="0.3">
      <c r="A1098" s="15">
        <v>43103</v>
      </c>
    </row>
    <row r="1099" spans="1:1" x14ac:dyDescent="0.3">
      <c r="A1099" s="14">
        <v>43104</v>
      </c>
    </row>
    <row r="1100" spans="1:1" x14ac:dyDescent="0.3">
      <c r="A1100" s="15">
        <v>43105</v>
      </c>
    </row>
    <row r="1101" spans="1:1" x14ac:dyDescent="0.3">
      <c r="A1101" s="14">
        <v>43106</v>
      </c>
    </row>
    <row r="1102" spans="1:1" x14ac:dyDescent="0.3">
      <c r="A1102" s="15">
        <v>43107</v>
      </c>
    </row>
    <row r="1103" spans="1:1" x14ac:dyDescent="0.3">
      <c r="A1103" s="14">
        <v>43108</v>
      </c>
    </row>
    <row r="1104" spans="1:1" x14ac:dyDescent="0.3">
      <c r="A1104" s="15">
        <v>43109</v>
      </c>
    </row>
    <row r="1105" spans="1:1" x14ac:dyDescent="0.3">
      <c r="A1105" s="14">
        <v>43110</v>
      </c>
    </row>
    <row r="1106" spans="1:1" x14ac:dyDescent="0.3">
      <c r="A1106" s="15">
        <v>43111</v>
      </c>
    </row>
    <row r="1107" spans="1:1" x14ac:dyDescent="0.3">
      <c r="A1107" s="14">
        <v>43112</v>
      </c>
    </row>
    <row r="1108" spans="1:1" x14ac:dyDescent="0.3">
      <c r="A1108" s="15">
        <v>43113</v>
      </c>
    </row>
    <row r="1109" spans="1:1" x14ac:dyDescent="0.3">
      <c r="A1109" s="14">
        <v>43114</v>
      </c>
    </row>
    <row r="1110" spans="1:1" x14ac:dyDescent="0.3">
      <c r="A1110" s="15">
        <v>43115</v>
      </c>
    </row>
    <row r="1111" spans="1:1" x14ac:dyDescent="0.3">
      <c r="A1111" s="14">
        <v>43116</v>
      </c>
    </row>
    <row r="1112" spans="1:1" x14ac:dyDescent="0.3">
      <c r="A1112" s="15">
        <v>43117</v>
      </c>
    </row>
    <row r="1113" spans="1:1" x14ac:dyDescent="0.3">
      <c r="A1113" s="14">
        <v>43118</v>
      </c>
    </row>
    <row r="1114" spans="1:1" x14ac:dyDescent="0.3">
      <c r="A1114" s="15">
        <v>43119</v>
      </c>
    </row>
    <row r="1115" spans="1:1" x14ac:dyDescent="0.3">
      <c r="A1115" s="14">
        <v>43120</v>
      </c>
    </row>
    <row r="1116" spans="1:1" x14ac:dyDescent="0.3">
      <c r="A1116" s="15">
        <v>43121</v>
      </c>
    </row>
    <row r="1117" spans="1:1" x14ac:dyDescent="0.3">
      <c r="A1117" s="14">
        <v>43122</v>
      </c>
    </row>
    <row r="1118" spans="1:1" x14ac:dyDescent="0.3">
      <c r="A1118" s="15">
        <v>43123</v>
      </c>
    </row>
    <row r="1119" spans="1:1" x14ac:dyDescent="0.3">
      <c r="A1119" s="14">
        <v>43124</v>
      </c>
    </row>
    <row r="1120" spans="1:1" x14ac:dyDescent="0.3">
      <c r="A1120" s="15">
        <v>43125</v>
      </c>
    </row>
    <row r="1121" spans="1:1" x14ac:dyDescent="0.3">
      <c r="A1121" s="14">
        <v>43126</v>
      </c>
    </row>
    <row r="1122" spans="1:1" x14ac:dyDescent="0.3">
      <c r="A1122" s="15">
        <v>43127</v>
      </c>
    </row>
    <row r="1123" spans="1:1" x14ac:dyDescent="0.3">
      <c r="A1123" s="14">
        <v>43128</v>
      </c>
    </row>
    <row r="1124" spans="1:1" x14ac:dyDescent="0.3">
      <c r="A1124" s="15">
        <v>43129</v>
      </c>
    </row>
    <row r="1125" spans="1:1" x14ac:dyDescent="0.3">
      <c r="A1125" s="14">
        <v>43130</v>
      </c>
    </row>
    <row r="1126" spans="1:1" x14ac:dyDescent="0.3">
      <c r="A1126" s="15">
        <v>43131</v>
      </c>
    </row>
    <row r="1127" spans="1:1" x14ac:dyDescent="0.3">
      <c r="A1127" s="14">
        <v>43132</v>
      </c>
    </row>
    <row r="1128" spans="1:1" x14ac:dyDescent="0.3">
      <c r="A1128" s="15">
        <v>43133</v>
      </c>
    </row>
    <row r="1129" spans="1:1" x14ac:dyDescent="0.3">
      <c r="A1129" s="14">
        <v>43134</v>
      </c>
    </row>
    <row r="1130" spans="1:1" x14ac:dyDescent="0.3">
      <c r="A1130" s="15">
        <v>43135</v>
      </c>
    </row>
    <row r="1131" spans="1:1" x14ac:dyDescent="0.3">
      <c r="A1131" s="14">
        <v>43136</v>
      </c>
    </row>
    <row r="1132" spans="1:1" x14ac:dyDescent="0.3">
      <c r="A1132" s="15">
        <v>43137</v>
      </c>
    </row>
    <row r="1133" spans="1:1" x14ac:dyDescent="0.3">
      <c r="A1133" s="14">
        <v>43138</v>
      </c>
    </row>
    <row r="1134" spans="1:1" x14ac:dyDescent="0.3">
      <c r="A1134" s="15">
        <v>43139</v>
      </c>
    </row>
    <row r="1135" spans="1:1" x14ac:dyDescent="0.3">
      <c r="A1135" s="14">
        <v>43140</v>
      </c>
    </row>
    <row r="1136" spans="1:1" x14ac:dyDescent="0.3">
      <c r="A1136" s="15">
        <v>43141</v>
      </c>
    </row>
    <row r="1137" spans="1:1" x14ac:dyDescent="0.3">
      <c r="A1137" s="14">
        <v>43142</v>
      </c>
    </row>
    <row r="1138" spans="1:1" x14ac:dyDescent="0.3">
      <c r="A1138" s="15">
        <v>43143</v>
      </c>
    </row>
    <row r="1139" spans="1:1" x14ac:dyDescent="0.3">
      <c r="A1139" s="14">
        <v>43144</v>
      </c>
    </row>
    <row r="1140" spans="1:1" x14ac:dyDescent="0.3">
      <c r="A1140" s="15">
        <v>43145</v>
      </c>
    </row>
    <row r="1141" spans="1:1" x14ac:dyDescent="0.3">
      <c r="A1141" s="14">
        <v>43146</v>
      </c>
    </row>
    <row r="1142" spans="1:1" x14ac:dyDescent="0.3">
      <c r="A1142" s="15">
        <v>43147</v>
      </c>
    </row>
    <row r="1143" spans="1:1" x14ac:dyDescent="0.3">
      <c r="A1143" s="14">
        <v>43148</v>
      </c>
    </row>
    <row r="1144" spans="1:1" x14ac:dyDescent="0.3">
      <c r="A1144" s="15">
        <v>43149</v>
      </c>
    </row>
    <row r="1145" spans="1:1" x14ac:dyDescent="0.3">
      <c r="A1145" s="14">
        <v>43150</v>
      </c>
    </row>
    <row r="1146" spans="1:1" x14ac:dyDescent="0.3">
      <c r="A1146" s="15">
        <v>43151</v>
      </c>
    </row>
    <row r="1147" spans="1:1" x14ac:dyDescent="0.3">
      <c r="A1147" s="14">
        <v>43152</v>
      </c>
    </row>
    <row r="1148" spans="1:1" x14ac:dyDescent="0.3">
      <c r="A1148" s="15">
        <v>43153</v>
      </c>
    </row>
    <row r="1149" spans="1:1" x14ac:dyDescent="0.3">
      <c r="A1149" s="14">
        <v>43154</v>
      </c>
    </row>
    <row r="1150" spans="1:1" x14ac:dyDescent="0.3">
      <c r="A1150" s="15">
        <v>43155</v>
      </c>
    </row>
    <row r="1151" spans="1:1" x14ac:dyDescent="0.3">
      <c r="A1151" s="14">
        <v>43156</v>
      </c>
    </row>
    <row r="1152" spans="1:1" x14ac:dyDescent="0.3">
      <c r="A1152" s="15">
        <v>43157</v>
      </c>
    </row>
    <row r="1153" spans="1:1" x14ac:dyDescent="0.3">
      <c r="A1153" s="14">
        <v>43158</v>
      </c>
    </row>
    <row r="1154" spans="1:1" x14ac:dyDescent="0.3">
      <c r="A1154" s="15">
        <v>43159</v>
      </c>
    </row>
    <row r="1155" spans="1:1" x14ac:dyDescent="0.3">
      <c r="A1155" s="14">
        <v>43160</v>
      </c>
    </row>
    <row r="1156" spans="1:1" x14ac:dyDescent="0.3">
      <c r="A1156" s="15">
        <v>43161</v>
      </c>
    </row>
    <row r="1157" spans="1:1" x14ac:dyDescent="0.3">
      <c r="A1157" s="14">
        <v>43162</v>
      </c>
    </row>
    <row r="1158" spans="1:1" x14ac:dyDescent="0.3">
      <c r="A1158" s="15">
        <v>43163</v>
      </c>
    </row>
    <row r="1159" spans="1:1" x14ac:dyDescent="0.3">
      <c r="A1159" s="14">
        <v>43164</v>
      </c>
    </row>
    <row r="1160" spans="1:1" x14ac:dyDescent="0.3">
      <c r="A1160" s="15">
        <v>43165</v>
      </c>
    </row>
    <row r="1161" spans="1:1" x14ac:dyDescent="0.3">
      <c r="A1161" s="14">
        <v>43166</v>
      </c>
    </row>
    <row r="1162" spans="1:1" x14ac:dyDescent="0.3">
      <c r="A1162" s="15">
        <v>43167</v>
      </c>
    </row>
    <row r="1163" spans="1:1" x14ac:dyDescent="0.3">
      <c r="A1163" s="14">
        <v>43168</v>
      </c>
    </row>
    <row r="1164" spans="1:1" x14ac:dyDescent="0.3">
      <c r="A1164" s="15">
        <v>43169</v>
      </c>
    </row>
    <row r="1165" spans="1:1" x14ac:dyDescent="0.3">
      <c r="A1165" s="14">
        <v>43170</v>
      </c>
    </row>
    <row r="1166" spans="1:1" x14ac:dyDescent="0.3">
      <c r="A1166" s="15">
        <v>43171</v>
      </c>
    </row>
    <row r="1167" spans="1:1" x14ac:dyDescent="0.3">
      <c r="A1167" s="14">
        <v>43172</v>
      </c>
    </row>
    <row r="1168" spans="1:1" x14ac:dyDescent="0.3">
      <c r="A1168" s="15">
        <v>43173</v>
      </c>
    </row>
    <row r="1169" spans="1:1" x14ac:dyDescent="0.3">
      <c r="A1169" s="14">
        <v>43174</v>
      </c>
    </row>
    <row r="1170" spans="1:1" x14ac:dyDescent="0.3">
      <c r="A1170" s="15">
        <v>43175</v>
      </c>
    </row>
    <row r="1171" spans="1:1" x14ac:dyDescent="0.3">
      <c r="A1171" s="14">
        <v>43176</v>
      </c>
    </row>
    <row r="1172" spans="1:1" x14ac:dyDescent="0.3">
      <c r="A1172" s="15">
        <v>43177</v>
      </c>
    </row>
    <row r="1173" spans="1:1" x14ac:dyDescent="0.3">
      <c r="A1173" s="14">
        <v>43178</v>
      </c>
    </row>
    <row r="1174" spans="1:1" x14ac:dyDescent="0.3">
      <c r="A1174" s="15">
        <v>43179</v>
      </c>
    </row>
    <row r="1175" spans="1:1" x14ac:dyDescent="0.3">
      <c r="A1175" s="14">
        <v>43180</v>
      </c>
    </row>
    <row r="1176" spans="1:1" x14ac:dyDescent="0.3">
      <c r="A1176" s="15">
        <v>43181</v>
      </c>
    </row>
    <row r="1177" spans="1:1" x14ac:dyDescent="0.3">
      <c r="A1177" s="14">
        <v>43182</v>
      </c>
    </row>
    <row r="1178" spans="1:1" x14ac:dyDescent="0.3">
      <c r="A1178" s="15">
        <v>43183</v>
      </c>
    </row>
    <row r="1179" spans="1:1" x14ac:dyDescent="0.3">
      <c r="A1179" s="14">
        <v>43184</v>
      </c>
    </row>
    <row r="1180" spans="1:1" x14ac:dyDescent="0.3">
      <c r="A1180" s="15">
        <v>43185</v>
      </c>
    </row>
    <row r="1181" spans="1:1" x14ac:dyDescent="0.3">
      <c r="A1181" s="14">
        <v>43186</v>
      </c>
    </row>
    <row r="1182" spans="1:1" x14ac:dyDescent="0.3">
      <c r="A1182" s="15">
        <v>43187</v>
      </c>
    </row>
    <row r="1183" spans="1:1" x14ac:dyDescent="0.3">
      <c r="A1183" s="14">
        <v>43188</v>
      </c>
    </row>
    <row r="1184" spans="1:1" x14ac:dyDescent="0.3">
      <c r="A1184" s="15">
        <v>43189</v>
      </c>
    </row>
    <row r="1185" spans="1:1" x14ac:dyDescent="0.3">
      <c r="A1185" s="14">
        <v>43190</v>
      </c>
    </row>
    <row r="1186" spans="1:1" x14ac:dyDescent="0.3">
      <c r="A1186" s="15">
        <v>43191</v>
      </c>
    </row>
    <row r="1187" spans="1:1" x14ac:dyDescent="0.3">
      <c r="A1187" s="14">
        <v>43192</v>
      </c>
    </row>
    <row r="1188" spans="1:1" x14ac:dyDescent="0.3">
      <c r="A1188" s="15">
        <v>43193</v>
      </c>
    </row>
    <row r="1189" spans="1:1" x14ac:dyDescent="0.3">
      <c r="A1189" s="14">
        <v>43194</v>
      </c>
    </row>
    <row r="1190" spans="1:1" x14ac:dyDescent="0.3">
      <c r="A1190" s="15">
        <v>43195</v>
      </c>
    </row>
    <row r="1191" spans="1:1" x14ac:dyDescent="0.3">
      <c r="A1191" s="14">
        <v>43196</v>
      </c>
    </row>
    <row r="1192" spans="1:1" x14ac:dyDescent="0.3">
      <c r="A1192" s="15">
        <v>43197</v>
      </c>
    </row>
    <row r="1193" spans="1:1" x14ac:dyDescent="0.3">
      <c r="A1193" s="14">
        <v>43198</v>
      </c>
    </row>
    <row r="1194" spans="1:1" x14ac:dyDescent="0.3">
      <c r="A1194" s="15">
        <v>43199</v>
      </c>
    </row>
    <row r="1195" spans="1:1" x14ac:dyDescent="0.3">
      <c r="A1195" s="14">
        <v>43200</v>
      </c>
    </row>
    <row r="1196" spans="1:1" x14ac:dyDescent="0.3">
      <c r="A1196" s="15">
        <v>43201</v>
      </c>
    </row>
    <row r="1197" spans="1:1" x14ac:dyDescent="0.3">
      <c r="A1197" s="14">
        <v>43202</v>
      </c>
    </row>
    <row r="1198" spans="1:1" x14ac:dyDescent="0.3">
      <c r="A1198" s="15">
        <v>43203</v>
      </c>
    </row>
    <row r="1199" spans="1:1" x14ac:dyDescent="0.3">
      <c r="A1199" s="14">
        <v>43204</v>
      </c>
    </row>
    <row r="1200" spans="1:1" x14ac:dyDescent="0.3">
      <c r="A1200" s="15">
        <v>43205</v>
      </c>
    </row>
    <row r="1201" spans="1:1" x14ac:dyDescent="0.3">
      <c r="A1201" s="14">
        <v>43206</v>
      </c>
    </row>
    <row r="1202" spans="1:1" x14ac:dyDescent="0.3">
      <c r="A1202" s="15">
        <v>43207</v>
      </c>
    </row>
    <row r="1203" spans="1:1" x14ac:dyDescent="0.3">
      <c r="A1203" s="14">
        <v>43208</v>
      </c>
    </row>
    <row r="1204" spans="1:1" x14ac:dyDescent="0.3">
      <c r="A1204" s="15">
        <v>43209</v>
      </c>
    </row>
    <row r="1205" spans="1:1" x14ac:dyDescent="0.3">
      <c r="A1205" s="14">
        <v>43210</v>
      </c>
    </row>
    <row r="1206" spans="1:1" x14ac:dyDescent="0.3">
      <c r="A1206" s="15">
        <v>43211</v>
      </c>
    </row>
    <row r="1207" spans="1:1" x14ac:dyDescent="0.3">
      <c r="A1207" s="14">
        <v>43212</v>
      </c>
    </row>
    <row r="1208" spans="1:1" x14ac:dyDescent="0.3">
      <c r="A1208" s="15">
        <v>43213</v>
      </c>
    </row>
    <row r="1209" spans="1:1" x14ac:dyDescent="0.3">
      <c r="A1209" s="14">
        <v>43214</v>
      </c>
    </row>
    <row r="1210" spans="1:1" x14ac:dyDescent="0.3">
      <c r="A1210" s="15">
        <v>43215</v>
      </c>
    </row>
    <row r="1211" spans="1:1" x14ac:dyDescent="0.3">
      <c r="A1211" s="14">
        <v>43216</v>
      </c>
    </row>
    <row r="1212" spans="1:1" x14ac:dyDescent="0.3">
      <c r="A1212" s="15">
        <v>43217</v>
      </c>
    </row>
    <row r="1213" spans="1:1" x14ac:dyDescent="0.3">
      <c r="A1213" s="14">
        <v>43218</v>
      </c>
    </row>
    <row r="1214" spans="1:1" x14ac:dyDescent="0.3">
      <c r="A1214" s="15">
        <v>43219</v>
      </c>
    </row>
    <row r="1215" spans="1:1" x14ac:dyDescent="0.3">
      <c r="A1215" s="14">
        <v>43220</v>
      </c>
    </row>
    <row r="1216" spans="1:1" x14ac:dyDescent="0.3">
      <c r="A1216" s="15">
        <v>43221</v>
      </c>
    </row>
    <row r="1217" spans="1:1" x14ac:dyDescent="0.3">
      <c r="A1217" s="14">
        <v>43222</v>
      </c>
    </row>
    <row r="1218" spans="1:1" x14ac:dyDescent="0.3">
      <c r="A1218" s="15">
        <v>43223</v>
      </c>
    </row>
    <row r="1219" spans="1:1" x14ac:dyDescent="0.3">
      <c r="A1219" s="14">
        <v>43224</v>
      </c>
    </row>
    <row r="1220" spans="1:1" x14ac:dyDescent="0.3">
      <c r="A1220" s="15">
        <v>43225</v>
      </c>
    </row>
    <row r="1221" spans="1:1" x14ac:dyDescent="0.3">
      <c r="A1221" s="14">
        <v>43226</v>
      </c>
    </row>
    <row r="1222" spans="1:1" x14ac:dyDescent="0.3">
      <c r="A1222" s="15">
        <v>43227</v>
      </c>
    </row>
    <row r="1223" spans="1:1" x14ac:dyDescent="0.3">
      <c r="A1223" s="14">
        <v>43228</v>
      </c>
    </row>
    <row r="1224" spans="1:1" x14ac:dyDescent="0.3">
      <c r="A1224" s="15">
        <v>43229</v>
      </c>
    </row>
    <row r="1225" spans="1:1" x14ac:dyDescent="0.3">
      <c r="A1225" s="14">
        <v>43230</v>
      </c>
    </row>
    <row r="1226" spans="1:1" x14ac:dyDescent="0.3">
      <c r="A1226" s="15">
        <v>43231</v>
      </c>
    </row>
    <row r="1227" spans="1:1" x14ac:dyDescent="0.3">
      <c r="A1227" s="14">
        <v>43232</v>
      </c>
    </row>
    <row r="1228" spans="1:1" x14ac:dyDescent="0.3">
      <c r="A1228" s="15">
        <v>43233</v>
      </c>
    </row>
    <row r="1229" spans="1:1" x14ac:dyDescent="0.3">
      <c r="A1229" s="14">
        <v>43234</v>
      </c>
    </row>
    <row r="1230" spans="1:1" x14ac:dyDescent="0.3">
      <c r="A1230" s="15">
        <v>43235</v>
      </c>
    </row>
    <row r="1231" spans="1:1" x14ac:dyDescent="0.3">
      <c r="A1231" s="14">
        <v>43236</v>
      </c>
    </row>
    <row r="1232" spans="1:1" x14ac:dyDescent="0.3">
      <c r="A1232" s="15">
        <v>43237</v>
      </c>
    </row>
    <row r="1233" spans="1:1" x14ac:dyDescent="0.3">
      <c r="A1233" s="14">
        <v>43238</v>
      </c>
    </row>
    <row r="1234" spans="1:1" x14ac:dyDescent="0.3">
      <c r="A1234" s="15">
        <v>43239</v>
      </c>
    </row>
    <row r="1235" spans="1:1" x14ac:dyDescent="0.3">
      <c r="A1235" s="14">
        <v>43240</v>
      </c>
    </row>
    <row r="1236" spans="1:1" x14ac:dyDescent="0.3">
      <c r="A1236" s="15">
        <v>43241</v>
      </c>
    </row>
    <row r="1237" spans="1:1" x14ac:dyDescent="0.3">
      <c r="A1237" s="14">
        <v>43242</v>
      </c>
    </row>
    <row r="1238" spans="1:1" x14ac:dyDescent="0.3">
      <c r="A1238" s="15">
        <v>43243</v>
      </c>
    </row>
    <row r="1239" spans="1:1" x14ac:dyDescent="0.3">
      <c r="A1239" s="14">
        <v>43244</v>
      </c>
    </row>
    <row r="1240" spans="1:1" x14ac:dyDescent="0.3">
      <c r="A1240" s="15">
        <v>43245</v>
      </c>
    </row>
    <row r="1241" spans="1:1" x14ac:dyDescent="0.3">
      <c r="A1241" s="14">
        <v>43246</v>
      </c>
    </row>
    <row r="1242" spans="1:1" x14ac:dyDescent="0.3">
      <c r="A1242" s="15">
        <v>43247</v>
      </c>
    </row>
    <row r="1243" spans="1:1" x14ac:dyDescent="0.3">
      <c r="A1243" s="14">
        <v>43248</v>
      </c>
    </row>
    <row r="1244" spans="1:1" x14ac:dyDescent="0.3">
      <c r="A1244" s="15">
        <v>43249</v>
      </c>
    </row>
    <row r="1245" spans="1:1" x14ac:dyDescent="0.3">
      <c r="A1245" s="14">
        <v>43250</v>
      </c>
    </row>
    <row r="1246" spans="1:1" x14ac:dyDescent="0.3">
      <c r="A1246" s="15">
        <v>43251</v>
      </c>
    </row>
    <row r="1247" spans="1:1" x14ac:dyDescent="0.3">
      <c r="A1247" s="14">
        <v>43252</v>
      </c>
    </row>
    <row r="1248" spans="1:1" x14ac:dyDescent="0.3">
      <c r="A1248" s="15">
        <v>43253</v>
      </c>
    </row>
    <row r="1249" spans="1:1" x14ac:dyDescent="0.3">
      <c r="A1249" s="14">
        <v>43254</v>
      </c>
    </row>
    <row r="1250" spans="1:1" x14ac:dyDescent="0.3">
      <c r="A1250" s="15">
        <v>43255</v>
      </c>
    </row>
    <row r="1251" spans="1:1" x14ac:dyDescent="0.3">
      <c r="A1251" s="14">
        <v>43256</v>
      </c>
    </row>
    <row r="1252" spans="1:1" x14ac:dyDescent="0.3">
      <c r="A1252" s="15">
        <v>43257</v>
      </c>
    </row>
    <row r="1253" spans="1:1" x14ac:dyDescent="0.3">
      <c r="A1253" s="14">
        <v>43258</v>
      </c>
    </row>
    <row r="1254" spans="1:1" x14ac:dyDescent="0.3">
      <c r="A1254" s="15">
        <v>43259</v>
      </c>
    </row>
    <row r="1255" spans="1:1" x14ac:dyDescent="0.3">
      <c r="A1255" s="14">
        <v>43260</v>
      </c>
    </row>
    <row r="1256" spans="1:1" x14ac:dyDescent="0.3">
      <c r="A1256" s="15">
        <v>43261</v>
      </c>
    </row>
    <row r="1257" spans="1:1" x14ac:dyDescent="0.3">
      <c r="A1257" s="14">
        <v>43262</v>
      </c>
    </row>
    <row r="1258" spans="1:1" x14ac:dyDescent="0.3">
      <c r="A1258" s="15">
        <v>43263</v>
      </c>
    </row>
    <row r="1259" spans="1:1" x14ac:dyDescent="0.3">
      <c r="A1259" s="14">
        <v>43264</v>
      </c>
    </row>
    <row r="1260" spans="1:1" x14ac:dyDescent="0.3">
      <c r="A1260" s="15">
        <v>43265</v>
      </c>
    </row>
    <row r="1261" spans="1:1" x14ac:dyDescent="0.3">
      <c r="A1261" s="14">
        <v>43266</v>
      </c>
    </row>
    <row r="1262" spans="1:1" x14ac:dyDescent="0.3">
      <c r="A1262" s="15">
        <v>43267</v>
      </c>
    </row>
    <row r="1263" spans="1:1" x14ac:dyDescent="0.3">
      <c r="A1263" s="14">
        <v>43268</v>
      </c>
    </row>
    <row r="1264" spans="1:1" x14ac:dyDescent="0.3">
      <c r="A1264" s="15">
        <v>43269</v>
      </c>
    </row>
    <row r="1265" spans="1:1" x14ac:dyDescent="0.3">
      <c r="A1265" s="14">
        <v>43270</v>
      </c>
    </row>
    <row r="1266" spans="1:1" x14ac:dyDescent="0.3">
      <c r="A1266" s="15">
        <v>43271</v>
      </c>
    </row>
    <row r="1267" spans="1:1" x14ac:dyDescent="0.3">
      <c r="A1267" s="14">
        <v>43272</v>
      </c>
    </row>
    <row r="1268" spans="1:1" x14ac:dyDescent="0.3">
      <c r="A1268" s="15">
        <v>43273</v>
      </c>
    </row>
    <row r="1269" spans="1:1" x14ac:dyDescent="0.3">
      <c r="A1269" s="14">
        <v>43274</v>
      </c>
    </row>
    <row r="1270" spans="1:1" x14ac:dyDescent="0.3">
      <c r="A1270" s="15">
        <v>43275</v>
      </c>
    </row>
    <row r="1271" spans="1:1" x14ac:dyDescent="0.3">
      <c r="A1271" s="14">
        <v>43276</v>
      </c>
    </row>
    <row r="1272" spans="1:1" x14ac:dyDescent="0.3">
      <c r="A1272" s="15">
        <v>43277</v>
      </c>
    </row>
    <row r="1273" spans="1:1" x14ac:dyDescent="0.3">
      <c r="A1273" s="14">
        <v>43278</v>
      </c>
    </row>
    <row r="1274" spans="1:1" x14ac:dyDescent="0.3">
      <c r="A1274" s="15">
        <v>43279</v>
      </c>
    </row>
    <row r="1275" spans="1:1" x14ac:dyDescent="0.3">
      <c r="A1275" s="14">
        <v>43280</v>
      </c>
    </row>
    <row r="1276" spans="1:1" x14ac:dyDescent="0.3">
      <c r="A1276" s="15">
        <v>43281</v>
      </c>
    </row>
    <row r="1277" spans="1:1" x14ac:dyDescent="0.3">
      <c r="A1277" s="14">
        <v>43282</v>
      </c>
    </row>
    <row r="1278" spans="1:1" x14ac:dyDescent="0.3">
      <c r="A1278" s="15">
        <v>43283</v>
      </c>
    </row>
    <row r="1279" spans="1:1" x14ac:dyDescent="0.3">
      <c r="A1279" s="14">
        <v>43284</v>
      </c>
    </row>
    <row r="1280" spans="1:1" x14ac:dyDescent="0.3">
      <c r="A1280" s="15">
        <v>43285</v>
      </c>
    </row>
    <row r="1281" spans="1:1" x14ac:dyDescent="0.3">
      <c r="A1281" s="14">
        <v>43286</v>
      </c>
    </row>
    <row r="1282" spans="1:1" x14ac:dyDescent="0.3">
      <c r="A1282" s="15">
        <v>43287</v>
      </c>
    </row>
    <row r="1283" spans="1:1" x14ac:dyDescent="0.3">
      <c r="A1283" s="14">
        <v>43288</v>
      </c>
    </row>
    <row r="1284" spans="1:1" x14ac:dyDescent="0.3">
      <c r="A1284" s="15">
        <v>43289</v>
      </c>
    </row>
    <row r="1285" spans="1:1" x14ac:dyDescent="0.3">
      <c r="A1285" s="14">
        <v>43290</v>
      </c>
    </row>
    <row r="1286" spans="1:1" x14ac:dyDescent="0.3">
      <c r="A1286" s="15">
        <v>43291</v>
      </c>
    </row>
    <row r="1287" spans="1:1" x14ac:dyDescent="0.3">
      <c r="A1287" s="14">
        <v>43292</v>
      </c>
    </row>
    <row r="1288" spans="1:1" x14ac:dyDescent="0.3">
      <c r="A1288" s="15">
        <v>43293</v>
      </c>
    </row>
    <row r="1289" spans="1:1" x14ac:dyDescent="0.3">
      <c r="A1289" s="14">
        <v>43294</v>
      </c>
    </row>
    <row r="1290" spans="1:1" x14ac:dyDescent="0.3">
      <c r="A1290" s="15">
        <v>43295</v>
      </c>
    </row>
    <row r="1291" spans="1:1" x14ac:dyDescent="0.3">
      <c r="A1291" s="14">
        <v>43296</v>
      </c>
    </row>
    <row r="1292" spans="1:1" x14ac:dyDescent="0.3">
      <c r="A1292" s="15">
        <v>43297</v>
      </c>
    </row>
    <row r="1293" spans="1:1" x14ac:dyDescent="0.3">
      <c r="A1293" s="14">
        <v>43298</v>
      </c>
    </row>
    <row r="1294" spans="1:1" x14ac:dyDescent="0.3">
      <c r="A1294" s="15">
        <v>43299</v>
      </c>
    </row>
    <row r="1295" spans="1:1" x14ac:dyDescent="0.3">
      <c r="A1295" s="14">
        <v>43300</v>
      </c>
    </row>
    <row r="1296" spans="1:1" x14ac:dyDescent="0.3">
      <c r="A1296" s="15">
        <v>43301</v>
      </c>
    </row>
    <row r="1297" spans="1:1" x14ac:dyDescent="0.3">
      <c r="A1297" s="14">
        <v>43302</v>
      </c>
    </row>
    <row r="1298" spans="1:1" x14ac:dyDescent="0.3">
      <c r="A1298" s="15">
        <v>43303</v>
      </c>
    </row>
    <row r="1299" spans="1:1" x14ac:dyDescent="0.3">
      <c r="A1299" s="14">
        <v>43304</v>
      </c>
    </row>
    <row r="1300" spans="1:1" x14ac:dyDescent="0.3">
      <c r="A1300" s="15">
        <v>43305</v>
      </c>
    </row>
    <row r="1301" spans="1:1" x14ac:dyDescent="0.3">
      <c r="A1301" s="14">
        <v>43306</v>
      </c>
    </row>
    <row r="1302" spans="1:1" x14ac:dyDescent="0.3">
      <c r="A1302" s="15">
        <v>43307</v>
      </c>
    </row>
    <row r="1303" spans="1:1" x14ac:dyDescent="0.3">
      <c r="A1303" s="14">
        <v>43308</v>
      </c>
    </row>
    <row r="1304" spans="1:1" x14ac:dyDescent="0.3">
      <c r="A1304" s="15">
        <v>43309</v>
      </c>
    </row>
    <row r="1305" spans="1:1" x14ac:dyDescent="0.3">
      <c r="A1305" s="14">
        <v>43310</v>
      </c>
    </row>
    <row r="1306" spans="1:1" x14ac:dyDescent="0.3">
      <c r="A1306" s="15">
        <v>43311</v>
      </c>
    </row>
    <row r="1307" spans="1:1" x14ac:dyDescent="0.3">
      <c r="A1307" s="14">
        <v>43312</v>
      </c>
    </row>
    <row r="1308" spans="1:1" x14ac:dyDescent="0.3">
      <c r="A1308" s="15">
        <v>43313</v>
      </c>
    </row>
    <row r="1309" spans="1:1" x14ac:dyDescent="0.3">
      <c r="A1309" s="14">
        <v>43314</v>
      </c>
    </row>
    <row r="1310" spans="1:1" x14ac:dyDescent="0.3">
      <c r="A1310" s="15">
        <v>43315</v>
      </c>
    </row>
    <row r="1311" spans="1:1" x14ac:dyDescent="0.3">
      <c r="A1311" s="14">
        <v>43316</v>
      </c>
    </row>
    <row r="1312" spans="1:1" x14ac:dyDescent="0.3">
      <c r="A1312" s="15">
        <v>43317</v>
      </c>
    </row>
    <row r="1313" spans="1:1" x14ac:dyDescent="0.3">
      <c r="A1313" s="14">
        <v>43318</v>
      </c>
    </row>
    <row r="1314" spans="1:1" x14ac:dyDescent="0.3">
      <c r="A1314" s="15">
        <v>43319</v>
      </c>
    </row>
    <row r="1315" spans="1:1" x14ac:dyDescent="0.3">
      <c r="A1315" s="14">
        <v>43320</v>
      </c>
    </row>
    <row r="1316" spans="1:1" x14ac:dyDescent="0.3">
      <c r="A1316" s="15">
        <v>43321</v>
      </c>
    </row>
    <row r="1317" spans="1:1" x14ac:dyDescent="0.3">
      <c r="A1317" s="14">
        <v>43322</v>
      </c>
    </row>
    <row r="1318" spans="1:1" x14ac:dyDescent="0.3">
      <c r="A1318" s="15">
        <v>43323</v>
      </c>
    </row>
    <row r="1319" spans="1:1" x14ac:dyDescent="0.3">
      <c r="A1319" s="14">
        <v>43324</v>
      </c>
    </row>
    <row r="1320" spans="1:1" x14ac:dyDescent="0.3">
      <c r="A1320" s="15">
        <v>43325</v>
      </c>
    </row>
    <row r="1321" spans="1:1" x14ac:dyDescent="0.3">
      <c r="A1321" s="14">
        <v>43326</v>
      </c>
    </row>
    <row r="1322" spans="1:1" x14ac:dyDescent="0.3">
      <c r="A1322" s="15">
        <v>43327</v>
      </c>
    </row>
    <row r="1323" spans="1:1" x14ac:dyDescent="0.3">
      <c r="A1323" s="14">
        <v>43328</v>
      </c>
    </row>
    <row r="1324" spans="1:1" x14ac:dyDescent="0.3">
      <c r="A1324" s="15">
        <v>43329</v>
      </c>
    </row>
    <row r="1325" spans="1:1" x14ac:dyDescent="0.3">
      <c r="A1325" s="14">
        <v>43330</v>
      </c>
    </row>
    <row r="1326" spans="1:1" x14ac:dyDescent="0.3">
      <c r="A1326" s="15">
        <v>43331</v>
      </c>
    </row>
    <row r="1327" spans="1:1" x14ac:dyDescent="0.3">
      <c r="A1327" s="14">
        <v>43332</v>
      </c>
    </row>
    <row r="1328" spans="1:1" x14ac:dyDescent="0.3">
      <c r="A1328" s="15">
        <v>43333</v>
      </c>
    </row>
    <row r="1329" spans="1:1" x14ac:dyDescent="0.3">
      <c r="A1329" s="14">
        <v>43334</v>
      </c>
    </row>
    <row r="1330" spans="1:1" x14ac:dyDescent="0.3">
      <c r="A1330" s="15">
        <v>43335</v>
      </c>
    </row>
    <row r="1331" spans="1:1" x14ac:dyDescent="0.3">
      <c r="A1331" s="14">
        <v>43336</v>
      </c>
    </row>
    <row r="1332" spans="1:1" x14ac:dyDescent="0.3">
      <c r="A1332" s="15">
        <v>43337</v>
      </c>
    </row>
    <row r="1333" spans="1:1" x14ac:dyDescent="0.3">
      <c r="A1333" s="14">
        <v>43338</v>
      </c>
    </row>
    <row r="1334" spans="1:1" x14ac:dyDescent="0.3">
      <c r="A1334" s="15">
        <v>43339</v>
      </c>
    </row>
    <row r="1335" spans="1:1" x14ac:dyDescent="0.3">
      <c r="A1335" s="14">
        <v>43340</v>
      </c>
    </row>
    <row r="1336" spans="1:1" x14ac:dyDescent="0.3">
      <c r="A1336" s="15">
        <v>43341</v>
      </c>
    </row>
    <row r="1337" spans="1:1" x14ac:dyDescent="0.3">
      <c r="A1337" s="14">
        <v>43342</v>
      </c>
    </row>
    <row r="1338" spans="1:1" x14ac:dyDescent="0.3">
      <c r="A1338" s="15">
        <v>43343</v>
      </c>
    </row>
    <row r="1339" spans="1:1" x14ac:dyDescent="0.3">
      <c r="A1339" s="14">
        <v>43344</v>
      </c>
    </row>
    <row r="1340" spans="1:1" x14ac:dyDescent="0.3">
      <c r="A1340" s="15">
        <v>43345</v>
      </c>
    </row>
    <row r="1341" spans="1:1" x14ac:dyDescent="0.3">
      <c r="A1341" s="14">
        <v>43346</v>
      </c>
    </row>
    <row r="1342" spans="1:1" x14ac:dyDescent="0.3">
      <c r="A1342" s="15">
        <v>43347</v>
      </c>
    </row>
    <row r="1343" spans="1:1" x14ac:dyDescent="0.3">
      <c r="A1343" s="14">
        <v>43348</v>
      </c>
    </row>
    <row r="1344" spans="1:1" x14ac:dyDescent="0.3">
      <c r="A1344" s="15">
        <v>43349</v>
      </c>
    </row>
    <row r="1345" spans="1:1" x14ac:dyDescent="0.3">
      <c r="A1345" s="14">
        <v>43350</v>
      </c>
    </row>
    <row r="1346" spans="1:1" x14ac:dyDescent="0.3">
      <c r="A1346" s="15">
        <v>43351</v>
      </c>
    </row>
    <row r="1347" spans="1:1" x14ac:dyDescent="0.3">
      <c r="A1347" s="14">
        <v>43352</v>
      </c>
    </row>
    <row r="1348" spans="1:1" x14ac:dyDescent="0.3">
      <c r="A1348" s="15">
        <v>43353</v>
      </c>
    </row>
    <row r="1349" spans="1:1" x14ac:dyDescent="0.3">
      <c r="A1349" s="14">
        <v>43354</v>
      </c>
    </row>
    <row r="1350" spans="1:1" x14ac:dyDescent="0.3">
      <c r="A1350" s="15">
        <v>43355</v>
      </c>
    </row>
    <row r="1351" spans="1:1" x14ac:dyDescent="0.3">
      <c r="A1351" s="14">
        <v>43356</v>
      </c>
    </row>
    <row r="1352" spans="1:1" x14ac:dyDescent="0.3">
      <c r="A1352" s="15">
        <v>43357</v>
      </c>
    </row>
    <row r="1353" spans="1:1" x14ac:dyDescent="0.3">
      <c r="A1353" s="14">
        <v>43358</v>
      </c>
    </row>
    <row r="1354" spans="1:1" x14ac:dyDescent="0.3">
      <c r="A1354" s="15">
        <v>43359</v>
      </c>
    </row>
    <row r="1355" spans="1:1" x14ac:dyDescent="0.3">
      <c r="A1355" s="14">
        <v>43360</v>
      </c>
    </row>
    <row r="1356" spans="1:1" x14ac:dyDescent="0.3">
      <c r="A1356" s="15">
        <v>43361</v>
      </c>
    </row>
    <row r="1357" spans="1:1" x14ac:dyDescent="0.3">
      <c r="A1357" s="14">
        <v>43362</v>
      </c>
    </row>
    <row r="1358" spans="1:1" x14ac:dyDescent="0.3">
      <c r="A1358" s="15">
        <v>43363</v>
      </c>
    </row>
    <row r="1359" spans="1:1" x14ac:dyDescent="0.3">
      <c r="A1359" s="14">
        <v>43364</v>
      </c>
    </row>
    <row r="1360" spans="1:1" x14ac:dyDescent="0.3">
      <c r="A1360" s="15">
        <v>43365</v>
      </c>
    </row>
    <row r="1361" spans="1:1" x14ac:dyDescent="0.3">
      <c r="A1361" s="14">
        <v>43366</v>
      </c>
    </row>
    <row r="1362" spans="1:1" x14ac:dyDescent="0.3">
      <c r="A1362" s="15">
        <v>43367</v>
      </c>
    </row>
    <row r="1363" spans="1:1" x14ac:dyDescent="0.3">
      <c r="A1363" s="14">
        <v>43368</v>
      </c>
    </row>
    <row r="1364" spans="1:1" x14ac:dyDescent="0.3">
      <c r="A1364" s="15">
        <v>43369</v>
      </c>
    </row>
    <row r="1365" spans="1:1" x14ac:dyDescent="0.3">
      <c r="A1365" s="14">
        <v>43370</v>
      </c>
    </row>
    <row r="1366" spans="1:1" x14ac:dyDescent="0.3">
      <c r="A1366" s="15">
        <v>43371</v>
      </c>
    </row>
    <row r="1367" spans="1:1" x14ac:dyDescent="0.3">
      <c r="A1367" s="14">
        <v>43372</v>
      </c>
    </row>
    <row r="1368" spans="1:1" x14ac:dyDescent="0.3">
      <c r="A1368" s="15">
        <v>43373</v>
      </c>
    </row>
    <row r="1369" spans="1:1" x14ac:dyDescent="0.3">
      <c r="A1369" s="14">
        <v>43374</v>
      </c>
    </row>
    <row r="1370" spans="1:1" x14ac:dyDescent="0.3">
      <c r="A1370" s="15">
        <v>43375</v>
      </c>
    </row>
    <row r="1371" spans="1:1" x14ac:dyDescent="0.3">
      <c r="A1371" s="14">
        <v>43376</v>
      </c>
    </row>
    <row r="1372" spans="1:1" x14ac:dyDescent="0.3">
      <c r="A1372" s="15">
        <v>43377</v>
      </c>
    </row>
    <row r="1373" spans="1:1" x14ac:dyDescent="0.3">
      <c r="A1373" s="14">
        <v>43378</v>
      </c>
    </row>
    <row r="1374" spans="1:1" x14ac:dyDescent="0.3">
      <c r="A1374" s="15">
        <v>43379</v>
      </c>
    </row>
    <row r="1375" spans="1:1" x14ac:dyDescent="0.3">
      <c r="A1375" s="14">
        <v>43380</v>
      </c>
    </row>
    <row r="1376" spans="1:1" x14ac:dyDescent="0.3">
      <c r="A1376" s="15">
        <v>43381</v>
      </c>
    </row>
    <row r="1377" spans="1:1" x14ac:dyDescent="0.3">
      <c r="A1377" s="14">
        <v>43382</v>
      </c>
    </row>
    <row r="1378" spans="1:1" x14ac:dyDescent="0.3">
      <c r="A1378" s="15">
        <v>43383</v>
      </c>
    </row>
    <row r="1379" spans="1:1" x14ac:dyDescent="0.3">
      <c r="A1379" s="14">
        <v>43384</v>
      </c>
    </row>
    <row r="1380" spans="1:1" x14ac:dyDescent="0.3">
      <c r="A1380" s="15">
        <v>43385</v>
      </c>
    </row>
    <row r="1381" spans="1:1" x14ac:dyDescent="0.3">
      <c r="A1381" s="14">
        <v>43386</v>
      </c>
    </row>
    <row r="1382" spans="1:1" x14ac:dyDescent="0.3">
      <c r="A1382" s="15">
        <v>43387</v>
      </c>
    </row>
    <row r="1383" spans="1:1" x14ac:dyDescent="0.3">
      <c r="A1383" s="14">
        <v>43388</v>
      </c>
    </row>
    <row r="1384" spans="1:1" x14ac:dyDescent="0.3">
      <c r="A1384" s="15">
        <v>43389</v>
      </c>
    </row>
    <row r="1385" spans="1:1" x14ac:dyDescent="0.3">
      <c r="A1385" s="14">
        <v>43390</v>
      </c>
    </row>
    <row r="1386" spans="1:1" x14ac:dyDescent="0.3">
      <c r="A1386" s="15">
        <v>43391</v>
      </c>
    </row>
    <row r="1387" spans="1:1" x14ac:dyDescent="0.3">
      <c r="A1387" s="14">
        <v>43392</v>
      </c>
    </row>
    <row r="1388" spans="1:1" x14ac:dyDescent="0.3">
      <c r="A1388" s="15">
        <v>43393</v>
      </c>
    </row>
    <row r="1389" spans="1:1" x14ac:dyDescent="0.3">
      <c r="A1389" s="14">
        <v>43394</v>
      </c>
    </row>
    <row r="1390" spans="1:1" x14ac:dyDescent="0.3">
      <c r="A1390" s="15">
        <v>43395</v>
      </c>
    </row>
    <row r="1391" spans="1:1" x14ac:dyDescent="0.3">
      <c r="A1391" s="14">
        <v>43396</v>
      </c>
    </row>
    <row r="1392" spans="1:1" x14ac:dyDescent="0.3">
      <c r="A1392" s="15">
        <v>43397</v>
      </c>
    </row>
    <row r="1393" spans="1:1" x14ac:dyDescent="0.3">
      <c r="A1393" s="14">
        <v>43398</v>
      </c>
    </row>
    <row r="1394" spans="1:1" x14ac:dyDescent="0.3">
      <c r="A1394" s="15">
        <v>43399</v>
      </c>
    </row>
    <row r="1395" spans="1:1" x14ac:dyDescent="0.3">
      <c r="A1395" s="14">
        <v>43400</v>
      </c>
    </row>
    <row r="1396" spans="1:1" x14ac:dyDescent="0.3">
      <c r="A1396" s="15">
        <v>43401</v>
      </c>
    </row>
    <row r="1397" spans="1:1" x14ac:dyDescent="0.3">
      <c r="A1397" s="14">
        <v>43402</v>
      </c>
    </row>
    <row r="1398" spans="1:1" x14ac:dyDescent="0.3">
      <c r="A1398" s="15">
        <v>43403</v>
      </c>
    </row>
    <row r="1399" spans="1:1" x14ac:dyDescent="0.3">
      <c r="A1399" s="14">
        <v>43404</v>
      </c>
    </row>
    <row r="1400" spans="1:1" x14ac:dyDescent="0.3">
      <c r="A1400" s="15">
        <v>43405</v>
      </c>
    </row>
    <row r="1401" spans="1:1" x14ac:dyDescent="0.3">
      <c r="A1401" s="14">
        <v>43406</v>
      </c>
    </row>
    <row r="1402" spans="1:1" x14ac:dyDescent="0.3">
      <c r="A1402" s="15">
        <v>43407</v>
      </c>
    </row>
    <row r="1403" spans="1:1" x14ac:dyDescent="0.3">
      <c r="A1403" s="14">
        <v>43408</v>
      </c>
    </row>
    <row r="1404" spans="1:1" x14ac:dyDescent="0.3">
      <c r="A1404" s="15">
        <v>43409</v>
      </c>
    </row>
    <row r="1405" spans="1:1" x14ac:dyDescent="0.3">
      <c r="A1405" s="14">
        <v>43410</v>
      </c>
    </row>
    <row r="1406" spans="1:1" x14ac:dyDescent="0.3">
      <c r="A1406" s="15">
        <v>43411</v>
      </c>
    </row>
    <row r="1407" spans="1:1" x14ac:dyDescent="0.3">
      <c r="A1407" s="14">
        <v>43412</v>
      </c>
    </row>
    <row r="1408" spans="1:1" x14ac:dyDescent="0.3">
      <c r="A1408" s="15">
        <v>43413</v>
      </c>
    </row>
    <row r="1409" spans="1:1" x14ac:dyDescent="0.3">
      <c r="A1409" s="14">
        <v>43414</v>
      </c>
    </row>
    <row r="1410" spans="1:1" x14ac:dyDescent="0.3">
      <c r="A1410" s="15">
        <v>43415</v>
      </c>
    </row>
    <row r="1411" spans="1:1" x14ac:dyDescent="0.3">
      <c r="A1411" s="14">
        <v>43416</v>
      </c>
    </row>
    <row r="1412" spans="1:1" x14ac:dyDescent="0.3">
      <c r="A1412" s="15">
        <v>43417</v>
      </c>
    </row>
    <row r="1413" spans="1:1" x14ac:dyDescent="0.3">
      <c r="A1413" s="14">
        <v>43418</v>
      </c>
    </row>
    <row r="1414" spans="1:1" x14ac:dyDescent="0.3">
      <c r="A1414" s="15">
        <v>43419</v>
      </c>
    </row>
    <row r="1415" spans="1:1" x14ac:dyDescent="0.3">
      <c r="A1415" s="14">
        <v>43420</v>
      </c>
    </row>
    <row r="1416" spans="1:1" x14ac:dyDescent="0.3">
      <c r="A1416" s="15">
        <v>43421</v>
      </c>
    </row>
    <row r="1417" spans="1:1" x14ac:dyDescent="0.3">
      <c r="A1417" s="14">
        <v>43422</v>
      </c>
    </row>
    <row r="1418" spans="1:1" x14ac:dyDescent="0.3">
      <c r="A1418" s="15">
        <v>43423</v>
      </c>
    </row>
    <row r="1419" spans="1:1" x14ac:dyDescent="0.3">
      <c r="A1419" s="14">
        <v>43424</v>
      </c>
    </row>
    <row r="1420" spans="1:1" x14ac:dyDescent="0.3">
      <c r="A1420" s="15">
        <v>43425</v>
      </c>
    </row>
    <row r="1421" spans="1:1" x14ac:dyDescent="0.3">
      <c r="A1421" s="14">
        <v>43426</v>
      </c>
    </row>
    <row r="1422" spans="1:1" x14ac:dyDescent="0.3">
      <c r="A1422" s="15">
        <v>43427</v>
      </c>
    </row>
    <row r="1423" spans="1:1" x14ac:dyDescent="0.3">
      <c r="A1423" s="14">
        <v>43428</v>
      </c>
    </row>
    <row r="1424" spans="1:1" x14ac:dyDescent="0.3">
      <c r="A1424" s="15">
        <v>43429</v>
      </c>
    </row>
    <row r="1425" spans="1:1" x14ac:dyDescent="0.3">
      <c r="A1425" s="14">
        <v>43430</v>
      </c>
    </row>
    <row r="1426" spans="1:1" x14ac:dyDescent="0.3">
      <c r="A1426" s="15">
        <v>43431</v>
      </c>
    </row>
    <row r="1427" spans="1:1" x14ac:dyDescent="0.3">
      <c r="A1427" s="14">
        <v>43432</v>
      </c>
    </row>
    <row r="1428" spans="1:1" x14ac:dyDescent="0.3">
      <c r="A1428" s="15">
        <v>43433</v>
      </c>
    </row>
    <row r="1429" spans="1:1" x14ac:dyDescent="0.3">
      <c r="A1429" s="14">
        <v>43434</v>
      </c>
    </row>
    <row r="1430" spans="1:1" x14ac:dyDescent="0.3">
      <c r="A1430" s="15">
        <v>43435</v>
      </c>
    </row>
    <row r="1431" spans="1:1" x14ac:dyDescent="0.3">
      <c r="A1431" s="14">
        <v>43436</v>
      </c>
    </row>
    <row r="1432" spans="1:1" x14ac:dyDescent="0.3">
      <c r="A1432" s="15">
        <v>43437</v>
      </c>
    </row>
    <row r="1433" spans="1:1" x14ac:dyDescent="0.3">
      <c r="A1433" s="14">
        <v>43438</v>
      </c>
    </row>
    <row r="1434" spans="1:1" x14ac:dyDescent="0.3">
      <c r="A1434" s="15">
        <v>43439</v>
      </c>
    </row>
    <row r="1435" spans="1:1" x14ac:dyDescent="0.3">
      <c r="A1435" s="14">
        <v>43440</v>
      </c>
    </row>
    <row r="1436" spans="1:1" x14ac:dyDescent="0.3">
      <c r="A1436" s="15">
        <v>43441</v>
      </c>
    </row>
    <row r="1437" spans="1:1" x14ac:dyDescent="0.3">
      <c r="A1437" s="14">
        <v>43442</v>
      </c>
    </row>
    <row r="1438" spans="1:1" x14ac:dyDescent="0.3">
      <c r="A1438" s="15">
        <v>43443</v>
      </c>
    </row>
    <row r="1439" spans="1:1" x14ac:dyDescent="0.3">
      <c r="A1439" s="14">
        <v>43444</v>
      </c>
    </row>
    <row r="1440" spans="1:1" x14ac:dyDescent="0.3">
      <c r="A1440" s="15">
        <v>43445</v>
      </c>
    </row>
    <row r="1441" spans="1:1" x14ac:dyDescent="0.3">
      <c r="A1441" s="14">
        <v>43446</v>
      </c>
    </row>
    <row r="1442" spans="1:1" x14ac:dyDescent="0.3">
      <c r="A1442" s="15">
        <v>43447</v>
      </c>
    </row>
    <row r="1443" spans="1:1" x14ac:dyDescent="0.3">
      <c r="A1443" s="14">
        <v>43448</v>
      </c>
    </row>
    <row r="1444" spans="1:1" x14ac:dyDescent="0.3">
      <c r="A1444" s="15">
        <v>43449</v>
      </c>
    </row>
    <row r="1445" spans="1:1" x14ac:dyDescent="0.3">
      <c r="A1445" s="14">
        <v>43450</v>
      </c>
    </row>
    <row r="1446" spans="1:1" x14ac:dyDescent="0.3">
      <c r="A1446" s="15">
        <v>43451</v>
      </c>
    </row>
    <row r="1447" spans="1:1" x14ac:dyDescent="0.3">
      <c r="A1447" s="14">
        <v>43452</v>
      </c>
    </row>
    <row r="1448" spans="1:1" x14ac:dyDescent="0.3">
      <c r="A1448" s="15">
        <v>43453</v>
      </c>
    </row>
    <row r="1449" spans="1:1" x14ac:dyDescent="0.3">
      <c r="A1449" s="14">
        <v>43454</v>
      </c>
    </row>
    <row r="1450" spans="1:1" x14ac:dyDescent="0.3">
      <c r="A1450" s="15">
        <v>43455</v>
      </c>
    </row>
    <row r="1451" spans="1:1" x14ac:dyDescent="0.3">
      <c r="A1451" s="14">
        <v>43456</v>
      </c>
    </row>
    <row r="1452" spans="1:1" x14ac:dyDescent="0.3">
      <c r="A1452" s="15">
        <v>43457</v>
      </c>
    </row>
    <row r="1453" spans="1:1" x14ac:dyDescent="0.3">
      <c r="A1453" s="14">
        <v>43458</v>
      </c>
    </row>
    <row r="1454" spans="1:1" x14ac:dyDescent="0.3">
      <c r="A1454" s="15">
        <v>43459</v>
      </c>
    </row>
    <row r="1455" spans="1:1" x14ac:dyDescent="0.3">
      <c r="A1455" s="14">
        <v>43460</v>
      </c>
    </row>
    <row r="1456" spans="1:1" x14ac:dyDescent="0.3">
      <c r="A1456" s="15">
        <v>43461</v>
      </c>
    </row>
    <row r="1457" spans="1:1" x14ac:dyDescent="0.3">
      <c r="A1457" s="14">
        <v>43462</v>
      </c>
    </row>
    <row r="1458" spans="1:1" x14ac:dyDescent="0.3">
      <c r="A1458" s="15">
        <v>43463</v>
      </c>
    </row>
    <row r="1459" spans="1:1" x14ac:dyDescent="0.3">
      <c r="A1459" s="14">
        <v>43464</v>
      </c>
    </row>
    <row r="1460" spans="1:1" x14ac:dyDescent="0.3">
      <c r="A1460" s="15">
        <v>43465</v>
      </c>
    </row>
    <row r="1461" spans="1:1" x14ac:dyDescent="0.3">
      <c r="A1461" s="14">
        <v>43466</v>
      </c>
    </row>
    <row r="1462" spans="1:1" x14ac:dyDescent="0.3">
      <c r="A1462" s="15">
        <v>43467</v>
      </c>
    </row>
    <row r="1463" spans="1:1" x14ac:dyDescent="0.3">
      <c r="A1463" s="14">
        <v>43468</v>
      </c>
    </row>
    <row r="1464" spans="1:1" x14ac:dyDescent="0.3">
      <c r="A1464" s="15">
        <v>43469</v>
      </c>
    </row>
    <row r="1465" spans="1:1" x14ac:dyDescent="0.3">
      <c r="A1465" s="14">
        <v>43470</v>
      </c>
    </row>
    <row r="1466" spans="1:1" x14ac:dyDescent="0.3">
      <c r="A1466" s="15">
        <v>43471</v>
      </c>
    </row>
    <row r="1467" spans="1:1" x14ac:dyDescent="0.3">
      <c r="A1467" s="14">
        <v>43472</v>
      </c>
    </row>
    <row r="1468" spans="1:1" x14ac:dyDescent="0.3">
      <c r="A1468" s="15">
        <v>43473</v>
      </c>
    </row>
    <row r="1469" spans="1:1" x14ac:dyDescent="0.3">
      <c r="A1469" s="14">
        <v>43474</v>
      </c>
    </row>
    <row r="1470" spans="1:1" x14ac:dyDescent="0.3">
      <c r="A1470" s="15">
        <v>43475</v>
      </c>
    </row>
    <row r="1471" spans="1:1" x14ac:dyDescent="0.3">
      <c r="A1471" s="14">
        <v>43476</v>
      </c>
    </row>
    <row r="1472" spans="1:1" x14ac:dyDescent="0.3">
      <c r="A1472" s="15">
        <v>43477</v>
      </c>
    </row>
    <row r="1473" spans="1:1" x14ac:dyDescent="0.3">
      <c r="A1473" s="14">
        <v>43478</v>
      </c>
    </row>
    <row r="1474" spans="1:1" x14ac:dyDescent="0.3">
      <c r="A1474" s="15">
        <v>43479</v>
      </c>
    </row>
    <row r="1475" spans="1:1" x14ac:dyDescent="0.3">
      <c r="A1475" s="14">
        <v>43480</v>
      </c>
    </row>
    <row r="1476" spans="1:1" x14ac:dyDescent="0.3">
      <c r="A1476" s="15">
        <v>43481</v>
      </c>
    </row>
    <row r="1477" spans="1:1" x14ac:dyDescent="0.3">
      <c r="A1477" s="14">
        <v>43482</v>
      </c>
    </row>
    <row r="1478" spans="1:1" x14ac:dyDescent="0.3">
      <c r="A1478" s="15">
        <v>43483</v>
      </c>
    </row>
    <row r="1479" spans="1:1" x14ac:dyDescent="0.3">
      <c r="A1479" s="14">
        <v>43484</v>
      </c>
    </row>
    <row r="1480" spans="1:1" x14ac:dyDescent="0.3">
      <c r="A1480" s="15">
        <v>43485</v>
      </c>
    </row>
    <row r="1481" spans="1:1" x14ac:dyDescent="0.3">
      <c r="A1481" s="14">
        <v>43486</v>
      </c>
    </row>
    <row r="1482" spans="1:1" x14ac:dyDescent="0.3">
      <c r="A1482" s="15">
        <v>43487</v>
      </c>
    </row>
    <row r="1483" spans="1:1" x14ac:dyDescent="0.3">
      <c r="A1483" s="14">
        <v>43488</v>
      </c>
    </row>
    <row r="1484" spans="1:1" x14ac:dyDescent="0.3">
      <c r="A1484" s="15">
        <v>43489</v>
      </c>
    </row>
    <row r="1485" spans="1:1" x14ac:dyDescent="0.3">
      <c r="A1485" s="14">
        <v>43490</v>
      </c>
    </row>
    <row r="1486" spans="1:1" x14ac:dyDescent="0.3">
      <c r="A1486" s="15">
        <v>43491</v>
      </c>
    </row>
    <row r="1487" spans="1:1" x14ac:dyDescent="0.3">
      <c r="A1487" s="14">
        <v>43492</v>
      </c>
    </row>
    <row r="1488" spans="1:1" x14ac:dyDescent="0.3">
      <c r="A1488" s="15">
        <v>43493</v>
      </c>
    </row>
    <row r="1489" spans="1:1" x14ac:dyDescent="0.3">
      <c r="A1489" s="14">
        <v>43494</v>
      </c>
    </row>
    <row r="1490" spans="1:1" x14ac:dyDescent="0.3">
      <c r="A1490" s="15">
        <v>43495</v>
      </c>
    </row>
    <row r="1491" spans="1:1" x14ac:dyDescent="0.3">
      <c r="A1491" s="14">
        <v>43496</v>
      </c>
    </row>
    <row r="1492" spans="1:1" x14ac:dyDescent="0.3">
      <c r="A1492" s="15">
        <v>43497</v>
      </c>
    </row>
    <row r="1493" spans="1:1" x14ac:dyDescent="0.3">
      <c r="A1493" s="14">
        <v>43498</v>
      </c>
    </row>
    <row r="1494" spans="1:1" x14ac:dyDescent="0.3">
      <c r="A1494" s="15">
        <v>43499</v>
      </c>
    </row>
    <row r="1495" spans="1:1" x14ac:dyDescent="0.3">
      <c r="A1495" s="14">
        <v>43500</v>
      </c>
    </row>
    <row r="1496" spans="1:1" x14ac:dyDescent="0.3">
      <c r="A1496" s="15">
        <v>43501</v>
      </c>
    </row>
    <row r="1497" spans="1:1" x14ac:dyDescent="0.3">
      <c r="A1497" s="14">
        <v>43502</v>
      </c>
    </row>
    <row r="1498" spans="1:1" x14ac:dyDescent="0.3">
      <c r="A1498" s="15">
        <v>43503</v>
      </c>
    </row>
    <row r="1499" spans="1:1" x14ac:dyDescent="0.3">
      <c r="A1499" s="14">
        <v>43504</v>
      </c>
    </row>
    <row r="1500" spans="1:1" x14ac:dyDescent="0.3">
      <c r="A1500" s="15">
        <v>43505</v>
      </c>
    </row>
    <row r="1501" spans="1:1" x14ac:dyDescent="0.3">
      <c r="A1501" s="14">
        <v>43506</v>
      </c>
    </row>
    <row r="1502" spans="1:1" x14ac:dyDescent="0.3">
      <c r="A1502" s="15">
        <v>43507</v>
      </c>
    </row>
    <row r="1503" spans="1:1" x14ac:dyDescent="0.3">
      <c r="A1503" s="14">
        <v>43508</v>
      </c>
    </row>
    <row r="1504" spans="1:1" x14ac:dyDescent="0.3">
      <c r="A1504" s="15">
        <v>43509</v>
      </c>
    </row>
    <row r="1505" spans="1:1" x14ac:dyDescent="0.3">
      <c r="A1505" s="14">
        <v>43510</v>
      </c>
    </row>
    <row r="1506" spans="1:1" x14ac:dyDescent="0.3">
      <c r="A1506" s="15">
        <v>43511</v>
      </c>
    </row>
    <row r="1507" spans="1:1" x14ac:dyDescent="0.3">
      <c r="A1507" s="14">
        <v>43512</v>
      </c>
    </row>
    <row r="1508" spans="1:1" x14ac:dyDescent="0.3">
      <c r="A1508" s="15">
        <v>43513</v>
      </c>
    </row>
    <row r="1509" spans="1:1" x14ac:dyDescent="0.3">
      <c r="A1509" s="14">
        <v>43514</v>
      </c>
    </row>
    <row r="1510" spans="1:1" x14ac:dyDescent="0.3">
      <c r="A1510" s="15">
        <v>43515</v>
      </c>
    </row>
    <row r="1511" spans="1:1" x14ac:dyDescent="0.3">
      <c r="A1511" s="14">
        <v>43516</v>
      </c>
    </row>
    <row r="1512" spans="1:1" x14ac:dyDescent="0.3">
      <c r="A1512" s="15">
        <v>43517</v>
      </c>
    </row>
    <row r="1513" spans="1:1" x14ac:dyDescent="0.3">
      <c r="A1513" s="14">
        <v>43518</v>
      </c>
    </row>
    <row r="1514" spans="1:1" x14ac:dyDescent="0.3">
      <c r="A1514" s="15">
        <v>43519</v>
      </c>
    </row>
    <row r="1515" spans="1:1" x14ac:dyDescent="0.3">
      <c r="A1515" s="14">
        <v>43520</v>
      </c>
    </row>
    <row r="1516" spans="1:1" x14ac:dyDescent="0.3">
      <c r="A1516" s="15">
        <v>43521</v>
      </c>
    </row>
    <row r="1517" spans="1:1" x14ac:dyDescent="0.3">
      <c r="A1517" s="14">
        <v>43522</v>
      </c>
    </row>
    <row r="1518" spans="1:1" x14ac:dyDescent="0.3">
      <c r="A1518" s="15">
        <v>43523</v>
      </c>
    </row>
    <row r="1519" spans="1:1" x14ac:dyDescent="0.3">
      <c r="A1519" s="14">
        <v>43524</v>
      </c>
    </row>
    <row r="1520" spans="1:1" x14ac:dyDescent="0.3">
      <c r="A1520" s="15">
        <v>43525</v>
      </c>
    </row>
    <row r="1521" spans="1:1" x14ac:dyDescent="0.3">
      <c r="A1521" s="14">
        <v>43526</v>
      </c>
    </row>
    <row r="1522" spans="1:1" x14ac:dyDescent="0.3">
      <c r="A1522" s="15">
        <v>43527</v>
      </c>
    </row>
    <row r="1523" spans="1:1" x14ac:dyDescent="0.3">
      <c r="A1523" s="14">
        <v>43528</v>
      </c>
    </row>
    <row r="1524" spans="1:1" x14ac:dyDescent="0.3">
      <c r="A1524" s="15">
        <v>43529</v>
      </c>
    </row>
    <row r="1525" spans="1:1" x14ac:dyDescent="0.3">
      <c r="A1525" s="14">
        <v>43530</v>
      </c>
    </row>
    <row r="1526" spans="1:1" x14ac:dyDescent="0.3">
      <c r="A1526" s="15">
        <v>43531</v>
      </c>
    </row>
    <row r="1527" spans="1:1" x14ac:dyDescent="0.3">
      <c r="A1527" s="14">
        <v>43532</v>
      </c>
    </row>
    <row r="1528" spans="1:1" x14ac:dyDescent="0.3">
      <c r="A1528" s="15">
        <v>43533</v>
      </c>
    </row>
    <row r="1529" spans="1:1" x14ac:dyDescent="0.3">
      <c r="A1529" s="14">
        <v>43534</v>
      </c>
    </row>
    <row r="1530" spans="1:1" x14ac:dyDescent="0.3">
      <c r="A1530" s="15">
        <v>43535</v>
      </c>
    </row>
    <row r="1531" spans="1:1" x14ac:dyDescent="0.3">
      <c r="A1531" s="14">
        <v>43536</v>
      </c>
    </row>
    <row r="1532" spans="1:1" x14ac:dyDescent="0.3">
      <c r="A1532" s="15">
        <v>43537</v>
      </c>
    </row>
    <row r="1533" spans="1:1" x14ac:dyDescent="0.3">
      <c r="A1533" s="14">
        <v>43538</v>
      </c>
    </row>
    <row r="1534" spans="1:1" x14ac:dyDescent="0.3">
      <c r="A1534" s="15">
        <v>43539</v>
      </c>
    </row>
    <row r="1535" spans="1:1" x14ac:dyDescent="0.3">
      <c r="A1535" s="14">
        <v>43540</v>
      </c>
    </row>
    <row r="1536" spans="1:1" x14ac:dyDescent="0.3">
      <c r="A1536" s="15">
        <v>43541</v>
      </c>
    </row>
    <row r="1537" spans="1:1" x14ac:dyDescent="0.3">
      <c r="A1537" s="14">
        <v>43542</v>
      </c>
    </row>
    <row r="1538" spans="1:1" x14ac:dyDescent="0.3">
      <c r="A1538" s="15">
        <v>43543</v>
      </c>
    </row>
    <row r="1539" spans="1:1" x14ac:dyDescent="0.3">
      <c r="A1539" s="14">
        <v>43544</v>
      </c>
    </row>
    <row r="1540" spans="1:1" x14ac:dyDescent="0.3">
      <c r="A1540" s="15">
        <v>43545</v>
      </c>
    </row>
    <row r="1541" spans="1:1" x14ac:dyDescent="0.3">
      <c r="A1541" s="14">
        <v>43546</v>
      </c>
    </row>
    <row r="1542" spans="1:1" x14ac:dyDescent="0.3">
      <c r="A1542" s="15">
        <v>43547</v>
      </c>
    </row>
    <row r="1543" spans="1:1" x14ac:dyDescent="0.3">
      <c r="A1543" s="14">
        <v>43548</v>
      </c>
    </row>
    <row r="1544" spans="1:1" x14ac:dyDescent="0.3">
      <c r="A1544" s="15">
        <v>43549</v>
      </c>
    </row>
    <row r="1545" spans="1:1" x14ac:dyDescent="0.3">
      <c r="A1545" s="14">
        <v>43550</v>
      </c>
    </row>
    <row r="1546" spans="1:1" x14ac:dyDescent="0.3">
      <c r="A1546" s="15">
        <v>43551</v>
      </c>
    </row>
    <row r="1547" spans="1:1" x14ac:dyDescent="0.3">
      <c r="A1547" s="14">
        <v>43552</v>
      </c>
    </row>
    <row r="1548" spans="1:1" x14ac:dyDescent="0.3">
      <c r="A1548" s="15">
        <v>43553</v>
      </c>
    </row>
    <row r="1549" spans="1:1" x14ac:dyDescent="0.3">
      <c r="A1549" s="14">
        <v>43554</v>
      </c>
    </row>
    <row r="1550" spans="1:1" x14ac:dyDescent="0.3">
      <c r="A1550" s="15">
        <v>43555</v>
      </c>
    </row>
    <row r="1551" spans="1:1" x14ac:dyDescent="0.3">
      <c r="A1551" s="14">
        <v>43556</v>
      </c>
    </row>
    <row r="1552" spans="1:1" x14ac:dyDescent="0.3">
      <c r="A1552" s="15">
        <v>43557</v>
      </c>
    </row>
    <row r="1553" spans="1:1" x14ac:dyDescent="0.3">
      <c r="A1553" s="14">
        <v>43558</v>
      </c>
    </row>
    <row r="1554" spans="1:1" x14ac:dyDescent="0.3">
      <c r="A1554" s="15">
        <v>43559</v>
      </c>
    </row>
    <row r="1555" spans="1:1" x14ac:dyDescent="0.3">
      <c r="A1555" s="14">
        <v>43560</v>
      </c>
    </row>
    <row r="1556" spans="1:1" x14ac:dyDescent="0.3">
      <c r="A1556" s="15">
        <v>43561</v>
      </c>
    </row>
    <row r="1557" spans="1:1" x14ac:dyDescent="0.3">
      <c r="A1557" s="14">
        <v>43562</v>
      </c>
    </row>
    <row r="1558" spans="1:1" x14ac:dyDescent="0.3">
      <c r="A1558" s="15">
        <v>43563</v>
      </c>
    </row>
    <row r="1559" spans="1:1" x14ac:dyDescent="0.3">
      <c r="A1559" s="14">
        <v>43564</v>
      </c>
    </row>
    <row r="1560" spans="1:1" x14ac:dyDescent="0.3">
      <c r="A1560" s="15">
        <v>43565</v>
      </c>
    </row>
    <row r="1561" spans="1:1" x14ac:dyDescent="0.3">
      <c r="A1561" s="14">
        <v>43566</v>
      </c>
    </row>
    <row r="1562" spans="1:1" x14ac:dyDescent="0.3">
      <c r="A1562" s="15">
        <v>43567</v>
      </c>
    </row>
    <row r="1563" spans="1:1" x14ac:dyDescent="0.3">
      <c r="A1563" s="14">
        <v>43568</v>
      </c>
    </row>
    <row r="1564" spans="1:1" x14ac:dyDescent="0.3">
      <c r="A1564" s="15">
        <v>43569</v>
      </c>
    </row>
    <row r="1565" spans="1:1" x14ac:dyDescent="0.3">
      <c r="A1565" s="14">
        <v>43570</v>
      </c>
    </row>
    <row r="1566" spans="1:1" x14ac:dyDescent="0.3">
      <c r="A1566" s="15">
        <v>43571</v>
      </c>
    </row>
    <row r="1567" spans="1:1" x14ac:dyDescent="0.3">
      <c r="A1567" s="14">
        <v>43572</v>
      </c>
    </row>
    <row r="1568" spans="1:1" x14ac:dyDescent="0.3">
      <c r="A1568" s="15">
        <v>43573</v>
      </c>
    </row>
    <row r="1569" spans="1:1" x14ac:dyDescent="0.3">
      <c r="A1569" s="14">
        <v>43574</v>
      </c>
    </row>
    <row r="1570" spans="1:1" x14ac:dyDescent="0.3">
      <c r="A1570" s="15">
        <v>43575</v>
      </c>
    </row>
    <row r="1571" spans="1:1" x14ac:dyDescent="0.3">
      <c r="A1571" s="14">
        <v>43576</v>
      </c>
    </row>
    <row r="1572" spans="1:1" x14ac:dyDescent="0.3">
      <c r="A1572" s="15">
        <v>43577</v>
      </c>
    </row>
    <row r="1573" spans="1:1" x14ac:dyDescent="0.3">
      <c r="A1573" s="14">
        <v>43578</v>
      </c>
    </row>
    <row r="1574" spans="1:1" x14ac:dyDescent="0.3">
      <c r="A1574" s="15">
        <v>43579</v>
      </c>
    </row>
    <row r="1575" spans="1:1" x14ac:dyDescent="0.3">
      <c r="A1575" s="14">
        <v>43580</v>
      </c>
    </row>
    <row r="1576" spans="1:1" x14ac:dyDescent="0.3">
      <c r="A1576" s="15">
        <v>43581</v>
      </c>
    </row>
    <row r="1577" spans="1:1" x14ac:dyDescent="0.3">
      <c r="A1577" s="14">
        <v>43582</v>
      </c>
    </row>
    <row r="1578" spans="1:1" x14ac:dyDescent="0.3">
      <c r="A1578" s="15">
        <v>43583</v>
      </c>
    </row>
    <row r="1579" spans="1:1" x14ac:dyDescent="0.3">
      <c r="A1579" s="14">
        <v>43584</v>
      </c>
    </row>
    <row r="1580" spans="1:1" x14ac:dyDescent="0.3">
      <c r="A1580" s="15">
        <v>43585</v>
      </c>
    </row>
    <row r="1581" spans="1:1" x14ac:dyDescent="0.3">
      <c r="A1581" s="14">
        <v>43586</v>
      </c>
    </row>
    <row r="1582" spans="1:1" x14ac:dyDescent="0.3">
      <c r="A1582" s="15">
        <v>43587</v>
      </c>
    </row>
    <row r="1583" spans="1:1" x14ac:dyDescent="0.3">
      <c r="A1583" s="14">
        <v>43588</v>
      </c>
    </row>
    <row r="1584" spans="1:1" x14ac:dyDescent="0.3">
      <c r="A1584" s="15">
        <v>43589</v>
      </c>
    </row>
    <row r="1585" spans="1:1" x14ac:dyDescent="0.3">
      <c r="A1585" s="14">
        <v>43590</v>
      </c>
    </row>
    <row r="1586" spans="1:1" x14ac:dyDescent="0.3">
      <c r="A1586" s="15">
        <v>43591</v>
      </c>
    </row>
    <row r="1587" spans="1:1" x14ac:dyDescent="0.3">
      <c r="A1587" s="14">
        <v>43592</v>
      </c>
    </row>
    <row r="1588" spans="1:1" x14ac:dyDescent="0.3">
      <c r="A1588" s="15">
        <v>43593</v>
      </c>
    </row>
    <row r="1589" spans="1:1" x14ac:dyDescent="0.3">
      <c r="A1589" s="14">
        <v>43594</v>
      </c>
    </row>
    <row r="1590" spans="1:1" x14ac:dyDescent="0.3">
      <c r="A1590" s="15">
        <v>43595</v>
      </c>
    </row>
    <row r="1591" spans="1:1" x14ac:dyDescent="0.3">
      <c r="A1591" s="14">
        <v>43596</v>
      </c>
    </row>
    <row r="1592" spans="1:1" x14ac:dyDescent="0.3">
      <c r="A1592" s="15">
        <v>43597</v>
      </c>
    </row>
    <row r="1593" spans="1:1" x14ac:dyDescent="0.3">
      <c r="A1593" s="14">
        <v>43598</v>
      </c>
    </row>
    <row r="1594" spans="1:1" x14ac:dyDescent="0.3">
      <c r="A1594" s="15">
        <v>43599</v>
      </c>
    </row>
    <row r="1595" spans="1:1" x14ac:dyDescent="0.3">
      <c r="A1595" s="14">
        <v>43600</v>
      </c>
    </row>
    <row r="1596" spans="1:1" x14ac:dyDescent="0.3">
      <c r="A1596" s="15">
        <v>43601</v>
      </c>
    </row>
    <row r="1597" spans="1:1" x14ac:dyDescent="0.3">
      <c r="A1597" s="14">
        <v>43602</v>
      </c>
    </row>
    <row r="1598" spans="1:1" x14ac:dyDescent="0.3">
      <c r="A1598" s="15">
        <v>43603</v>
      </c>
    </row>
    <row r="1599" spans="1:1" x14ac:dyDescent="0.3">
      <c r="A1599" s="14">
        <v>43604</v>
      </c>
    </row>
    <row r="1600" spans="1:1" x14ac:dyDescent="0.3">
      <c r="A1600" s="15">
        <v>43605</v>
      </c>
    </row>
    <row r="1601" spans="1:1" x14ac:dyDescent="0.3">
      <c r="A1601" s="14">
        <v>43606</v>
      </c>
    </row>
    <row r="1602" spans="1:1" x14ac:dyDescent="0.3">
      <c r="A1602" s="15">
        <v>43607</v>
      </c>
    </row>
    <row r="1603" spans="1:1" x14ac:dyDescent="0.3">
      <c r="A1603" s="14">
        <v>43608</v>
      </c>
    </row>
    <row r="1604" spans="1:1" x14ac:dyDescent="0.3">
      <c r="A1604" s="15">
        <v>43609</v>
      </c>
    </row>
    <row r="1605" spans="1:1" x14ac:dyDescent="0.3">
      <c r="A1605" s="14">
        <v>43610</v>
      </c>
    </row>
    <row r="1606" spans="1:1" x14ac:dyDescent="0.3">
      <c r="A1606" s="15">
        <v>43611</v>
      </c>
    </row>
    <row r="1607" spans="1:1" x14ac:dyDescent="0.3">
      <c r="A1607" s="14">
        <v>43612</v>
      </c>
    </row>
    <row r="1608" spans="1:1" x14ac:dyDescent="0.3">
      <c r="A1608" s="15">
        <v>43613</v>
      </c>
    </row>
    <row r="1609" spans="1:1" x14ac:dyDescent="0.3">
      <c r="A1609" s="14">
        <v>43614</v>
      </c>
    </row>
    <row r="1610" spans="1:1" x14ac:dyDescent="0.3">
      <c r="A1610" s="15">
        <v>43615</v>
      </c>
    </row>
    <row r="1611" spans="1:1" x14ac:dyDescent="0.3">
      <c r="A1611" s="14">
        <v>43616</v>
      </c>
    </row>
    <row r="1612" spans="1:1" x14ac:dyDescent="0.3">
      <c r="A1612" s="15">
        <v>43617</v>
      </c>
    </row>
    <row r="1613" spans="1:1" x14ac:dyDescent="0.3">
      <c r="A1613" s="14">
        <v>43618</v>
      </c>
    </row>
    <row r="1614" spans="1:1" x14ac:dyDescent="0.3">
      <c r="A1614" s="15">
        <v>43619</v>
      </c>
    </row>
    <row r="1615" spans="1:1" x14ac:dyDescent="0.3">
      <c r="A1615" s="14">
        <v>43620</v>
      </c>
    </row>
    <row r="1616" spans="1:1" x14ac:dyDescent="0.3">
      <c r="A1616" s="15">
        <v>43621</v>
      </c>
    </row>
    <row r="1617" spans="1:1" x14ac:dyDescent="0.3">
      <c r="A1617" s="14">
        <v>43622</v>
      </c>
    </row>
    <row r="1618" spans="1:1" x14ac:dyDescent="0.3">
      <c r="A1618" s="15">
        <v>43623</v>
      </c>
    </row>
    <row r="1619" spans="1:1" x14ac:dyDescent="0.3">
      <c r="A1619" s="14">
        <v>43624</v>
      </c>
    </row>
    <row r="1620" spans="1:1" x14ac:dyDescent="0.3">
      <c r="A1620" s="15">
        <v>43625</v>
      </c>
    </row>
    <row r="1621" spans="1:1" x14ac:dyDescent="0.3">
      <c r="A1621" s="14">
        <v>43626</v>
      </c>
    </row>
    <row r="1622" spans="1:1" x14ac:dyDescent="0.3">
      <c r="A1622" s="15">
        <v>43627</v>
      </c>
    </row>
    <row r="1623" spans="1:1" x14ac:dyDescent="0.3">
      <c r="A1623" s="14">
        <v>43628</v>
      </c>
    </row>
    <row r="1624" spans="1:1" x14ac:dyDescent="0.3">
      <c r="A1624" s="15">
        <v>43629</v>
      </c>
    </row>
    <row r="1625" spans="1:1" x14ac:dyDescent="0.3">
      <c r="A1625" s="14">
        <v>43630</v>
      </c>
    </row>
    <row r="1626" spans="1:1" x14ac:dyDescent="0.3">
      <c r="A1626" s="15">
        <v>43631</v>
      </c>
    </row>
    <row r="1627" spans="1:1" x14ac:dyDescent="0.3">
      <c r="A1627" s="14">
        <v>43632</v>
      </c>
    </row>
    <row r="1628" spans="1:1" x14ac:dyDescent="0.3">
      <c r="A1628" s="15">
        <v>43633</v>
      </c>
    </row>
    <row r="1629" spans="1:1" x14ac:dyDescent="0.3">
      <c r="A1629" s="14">
        <v>43634</v>
      </c>
    </row>
    <row r="1630" spans="1:1" x14ac:dyDescent="0.3">
      <c r="A1630" s="15">
        <v>43635</v>
      </c>
    </row>
    <row r="1631" spans="1:1" x14ac:dyDescent="0.3">
      <c r="A1631" s="14">
        <v>43636</v>
      </c>
    </row>
    <row r="1632" spans="1:1" x14ac:dyDescent="0.3">
      <c r="A1632" s="15">
        <v>43637</v>
      </c>
    </row>
    <row r="1633" spans="1:1" x14ac:dyDescent="0.3">
      <c r="A1633" s="14">
        <v>43638</v>
      </c>
    </row>
    <row r="1634" spans="1:1" x14ac:dyDescent="0.3">
      <c r="A1634" s="15">
        <v>43639</v>
      </c>
    </row>
    <row r="1635" spans="1:1" x14ac:dyDescent="0.3">
      <c r="A1635" s="14">
        <v>43640</v>
      </c>
    </row>
    <row r="1636" spans="1:1" x14ac:dyDescent="0.3">
      <c r="A1636" s="15">
        <v>43641</v>
      </c>
    </row>
    <row r="1637" spans="1:1" x14ac:dyDescent="0.3">
      <c r="A1637" s="14">
        <v>43642</v>
      </c>
    </row>
    <row r="1638" spans="1:1" x14ac:dyDescent="0.3">
      <c r="A1638" s="15">
        <v>43643</v>
      </c>
    </row>
    <row r="1639" spans="1:1" x14ac:dyDescent="0.3">
      <c r="A1639" s="14">
        <v>43644</v>
      </c>
    </row>
    <row r="1640" spans="1:1" x14ac:dyDescent="0.3">
      <c r="A1640" s="15">
        <v>43645</v>
      </c>
    </row>
    <row r="1641" spans="1:1" x14ac:dyDescent="0.3">
      <c r="A1641" s="14">
        <v>43646</v>
      </c>
    </row>
    <row r="1642" spans="1:1" x14ac:dyDescent="0.3">
      <c r="A1642" s="15">
        <v>43647</v>
      </c>
    </row>
    <row r="1643" spans="1:1" x14ac:dyDescent="0.3">
      <c r="A1643" s="14">
        <v>43648</v>
      </c>
    </row>
    <row r="1644" spans="1:1" x14ac:dyDescent="0.3">
      <c r="A1644" s="15">
        <v>43649</v>
      </c>
    </row>
    <row r="1645" spans="1:1" x14ac:dyDescent="0.3">
      <c r="A1645" s="14">
        <v>43650</v>
      </c>
    </row>
    <row r="1646" spans="1:1" x14ac:dyDescent="0.3">
      <c r="A1646" s="15">
        <v>43651</v>
      </c>
    </row>
    <row r="1647" spans="1:1" x14ac:dyDescent="0.3">
      <c r="A1647" s="14">
        <v>43652</v>
      </c>
    </row>
    <row r="1648" spans="1:1" x14ac:dyDescent="0.3">
      <c r="A1648" s="15">
        <v>43653</v>
      </c>
    </row>
    <row r="1649" spans="1:1" x14ac:dyDescent="0.3">
      <c r="A1649" s="14">
        <v>43654</v>
      </c>
    </row>
    <row r="1650" spans="1:1" x14ac:dyDescent="0.3">
      <c r="A1650" s="15">
        <v>43655</v>
      </c>
    </row>
    <row r="1651" spans="1:1" x14ac:dyDescent="0.3">
      <c r="A1651" s="14">
        <v>43656</v>
      </c>
    </row>
    <row r="1652" spans="1:1" x14ac:dyDescent="0.3">
      <c r="A1652" s="15">
        <v>43657</v>
      </c>
    </row>
    <row r="1653" spans="1:1" x14ac:dyDescent="0.3">
      <c r="A1653" s="14">
        <v>43658</v>
      </c>
    </row>
    <row r="1654" spans="1:1" x14ac:dyDescent="0.3">
      <c r="A1654" s="15">
        <v>43659</v>
      </c>
    </row>
    <row r="1655" spans="1:1" x14ac:dyDescent="0.3">
      <c r="A1655" s="14">
        <v>43660</v>
      </c>
    </row>
    <row r="1656" spans="1:1" x14ac:dyDescent="0.3">
      <c r="A1656" s="15">
        <v>43661</v>
      </c>
    </row>
    <row r="1657" spans="1:1" x14ac:dyDescent="0.3">
      <c r="A1657" s="14">
        <v>43662</v>
      </c>
    </row>
    <row r="1658" spans="1:1" x14ac:dyDescent="0.3">
      <c r="A1658" s="15">
        <v>43663</v>
      </c>
    </row>
    <row r="1659" spans="1:1" x14ac:dyDescent="0.3">
      <c r="A1659" s="14">
        <v>43664</v>
      </c>
    </row>
    <row r="1660" spans="1:1" x14ac:dyDescent="0.3">
      <c r="A1660" s="15">
        <v>43665</v>
      </c>
    </row>
    <row r="1661" spans="1:1" x14ac:dyDescent="0.3">
      <c r="A1661" s="14">
        <v>43666</v>
      </c>
    </row>
    <row r="1662" spans="1:1" x14ac:dyDescent="0.3">
      <c r="A1662" s="15">
        <v>43667</v>
      </c>
    </row>
    <row r="1663" spans="1:1" x14ac:dyDescent="0.3">
      <c r="A1663" s="14">
        <v>43668</v>
      </c>
    </row>
    <row r="1664" spans="1:1" x14ac:dyDescent="0.3">
      <c r="A1664" s="15">
        <v>43669</v>
      </c>
    </row>
    <row r="1665" spans="1:1" x14ac:dyDescent="0.3">
      <c r="A1665" s="14">
        <v>43670</v>
      </c>
    </row>
    <row r="1666" spans="1:1" x14ac:dyDescent="0.3">
      <c r="A1666" s="15">
        <v>43671</v>
      </c>
    </row>
    <row r="1667" spans="1:1" x14ac:dyDescent="0.3">
      <c r="A1667" s="14">
        <v>43672</v>
      </c>
    </row>
    <row r="1668" spans="1:1" x14ac:dyDescent="0.3">
      <c r="A1668" s="15">
        <v>43673</v>
      </c>
    </row>
    <row r="1669" spans="1:1" x14ac:dyDescent="0.3">
      <c r="A1669" s="14">
        <v>43674</v>
      </c>
    </row>
    <row r="1670" spans="1:1" x14ac:dyDescent="0.3">
      <c r="A1670" s="15">
        <v>43675</v>
      </c>
    </row>
    <row r="1671" spans="1:1" x14ac:dyDescent="0.3">
      <c r="A1671" s="14">
        <v>43676</v>
      </c>
    </row>
    <row r="1672" spans="1:1" x14ac:dyDescent="0.3">
      <c r="A1672" s="15">
        <v>43677</v>
      </c>
    </row>
    <row r="1673" spans="1:1" x14ac:dyDescent="0.3">
      <c r="A1673" s="14">
        <v>43678</v>
      </c>
    </row>
    <row r="1674" spans="1:1" x14ac:dyDescent="0.3">
      <c r="A1674" s="15">
        <v>43679</v>
      </c>
    </row>
    <row r="1675" spans="1:1" x14ac:dyDescent="0.3">
      <c r="A1675" s="14">
        <v>43680</v>
      </c>
    </row>
    <row r="1676" spans="1:1" x14ac:dyDescent="0.3">
      <c r="A1676" s="15">
        <v>43681</v>
      </c>
    </row>
    <row r="1677" spans="1:1" x14ac:dyDescent="0.3">
      <c r="A1677" s="14">
        <v>43682</v>
      </c>
    </row>
    <row r="1678" spans="1:1" x14ac:dyDescent="0.3">
      <c r="A1678" s="15">
        <v>43683</v>
      </c>
    </row>
    <row r="1679" spans="1:1" x14ac:dyDescent="0.3">
      <c r="A1679" s="14">
        <v>43684</v>
      </c>
    </row>
    <row r="1680" spans="1:1" x14ac:dyDescent="0.3">
      <c r="A1680" s="15">
        <v>43685</v>
      </c>
    </row>
    <row r="1681" spans="1:1" x14ac:dyDescent="0.3">
      <c r="A1681" s="14">
        <v>43686</v>
      </c>
    </row>
    <row r="1682" spans="1:1" x14ac:dyDescent="0.3">
      <c r="A1682" s="15">
        <v>43687</v>
      </c>
    </row>
    <row r="1683" spans="1:1" x14ac:dyDescent="0.3">
      <c r="A1683" s="14">
        <v>43688</v>
      </c>
    </row>
    <row r="1684" spans="1:1" x14ac:dyDescent="0.3">
      <c r="A1684" s="15">
        <v>43689</v>
      </c>
    </row>
    <row r="1685" spans="1:1" x14ac:dyDescent="0.3">
      <c r="A1685" s="14">
        <v>43690</v>
      </c>
    </row>
    <row r="1686" spans="1:1" x14ac:dyDescent="0.3">
      <c r="A1686" s="15">
        <v>43691</v>
      </c>
    </row>
    <row r="1687" spans="1:1" x14ac:dyDescent="0.3">
      <c r="A1687" s="14">
        <v>43692</v>
      </c>
    </row>
    <row r="1688" spans="1:1" x14ac:dyDescent="0.3">
      <c r="A1688" s="15">
        <v>43693</v>
      </c>
    </row>
    <row r="1689" spans="1:1" x14ac:dyDescent="0.3">
      <c r="A1689" s="14">
        <v>43694</v>
      </c>
    </row>
    <row r="1690" spans="1:1" x14ac:dyDescent="0.3">
      <c r="A1690" s="15">
        <v>43695</v>
      </c>
    </row>
    <row r="1691" spans="1:1" x14ac:dyDescent="0.3">
      <c r="A1691" s="14">
        <v>43696</v>
      </c>
    </row>
    <row r="1692" spans="1:1" x14ac:dyDescent="0.3">
      <c r="A1692" s="15">
        <v>43697</v>
      </c>
    </row>
    <row r="1693" spans="1:1" x14ac:dyDescent="0.3">
      <c r="A1693" s="14">
        <v>43698</v>
      </c>
    </row>
    <row r="1694" spans="1:1" x14ac:dyDescent="0.3">
      <c r="A1694" s="15">
        <v>43699</v>
      </c>
    </row>
    <row r="1695" spans="1:1" x14ac:dyDescent="0.3">
      <c r="A1695" s="14">
        <v>43700</v>
      </c>
    </row>
    <row r="1696" spans="1:1" x14ac:dyDescent="0.3">
      <c r="A1696" s="15">
        <v>43701</v>
      </c>
    </row>
    <row r="1697" spans="1:1" x14ac:dyDescent="0.3">
      <c r="A1697" s="14">
        <v>43702</v>
      </c>
    </row>
    <row r="1698" spans="1:1" x14ac:dyDescent="0.3">
      <c r="A1698" s="15">
        <v>43703</v>
      </c>
    </row>
    <row r="1699" spans="1:1" x14ac:dyDescent="0.3">
      <c r="A1699" s="14">
        <v>43704</v>
      </c>
    </row>
    <row r="1700" spans="1:1" x14ac:dyDescent="0.3">
      <c r="A1700" s="15">
        <v>43705</v>
      </c>
    </row>
    <row r="1701" spans="1:1" x14ac:dyDescent="0.3">
      <c r="A1701" s="14">
        <v>43706</v>
      </c>
    </row>
    <row r="1702" spans="1:1" x14ac:dyDescent="0.3">
      <c r="A1702" s="15">
        <v>43707</v>
      </c>
    </row>
    <row r="1703" spans="1:1" x14ac:dyDescent="0.3">
      <c r="A1703" s="14">
        <v>43708</v>
      </c>
    </row>
    <row r="1704" spans="1:1" x14ac:dyDescent="0.3">
      <c r="A1704" s="15">
        <v>43709</v>
      </c>
    </row>
    <row r="1705" spans="1:1" x14ac:dyDescent="0.3">
      <c r="A1705" s="14">
        <v>43710</v>
      </c>
    </row>
    <row r="1706" spans="1:1" x14ac:dyDescent="0.3">
      <c r="A1706" s="15">
        <v>43711</v>
      </c>
    </row>
    <row r="1707" spans="1:1" x14ac:dyDescent="0.3">
      <c r="A1707" s="14">
        <v>43712</v>
      </c>
    </row>
    <row r="1708" spans="1:1" x14ac:dyDescent="0.3">
      <c r="A1708" s="15">
        <v>43713</v>
      </c>
    </row>
    <row r="1709" spans="1:1" x14ac:dyDescent="0.3">
      <c r="A1709" s="14">
        <v>43714</v>
      </c>
    </row>
    <row r="1710" spans="1:1" x14ac:dyDescent="0.3">
      <c r="A1710" s="15">
        <v>43715</v>
      </c>
    </row>
    <row r="1711" spans="1:1" x14ac:dyDescent="0.3">
      <c r="A1711" s="14">
        <v>43716</v>
      </c>
    </row>
    <row r="1712" spans="1:1" x14ac:dyDescent="0.3">
      <c r="A1712" s="15">
        <v>43717</v>
      </c>
    </row>
    <row r="1713" spans="1:1" x14ac:dyDescent="0.3">
      <c r="A1713" s="14">
        <v>43718</v>
      </c>
    </row>
    <row r="1714" spans="1:1" x14ac:dyDescent="0.3">
      <c r="A1714" s="15">
        <v>43719</v>
      </c>
    </row>
    <row r="1715" spans="1:1" x14ac:dyDescent="0.3">
      <c r="A1715" s="14">
        <v>43720</v>
      </c>
    </row>
    <row r="1716" spans="1:1" x14ac:dyDescent="0.3">
      <c r="A1716" s="15">
        <v>43721</v>
      </c>
    </row>
    <row r="1717" spans="1:1" x14ac:dyDescent="0.3">
      <c r="A1717" s="14">
        <v>43722</v>
      </c>
    </row>
    <row r="1718" spans="1:1" x14ac:dyDescent="0.3">
      <c r="A1718" s="15">
        <v>43723</v>
      </c>
    </row>
    <row r="1719" spans="1:1" x14ac:dyDescent="0.3">
      <c r="A1719" s="14">
        <v>43724</v>
      </c>
    </row>
    <row r="1720" spans="1:1" x14ac:dyDescent="0.3">
      <c r="A1720" s="15">
        <v>43725</v>
      </c>
    </row>
    <row r="1721" spans="1:1" x14ac:dyDescent="0.3">
      <c r="A1721" s="14">
        <v>43726</v>
      </c>
    </row>
    <row r="1722" spans="1:1" x14ac:dyDescent="0.3">
      <c r="A1722" s="15">
        <v>43727</v>
      </c>
    </row>
    <row r="1723" spans="1:1" x14ac:dyDescent="0.3">
      <c r="A1723" s="14">
        <v>43728</v>
      </c>
    </row>
    <row r="1724" spans="1:1" x14ac:dyDescent="0.3">
      <c r="A1724" s="15">
        <v>43729</v>
      </c>
    </row>
    <row r="1725" spans="1:1" x14ac:dyDescent="0.3">
      <c r="A1725" s="14">
        <v>43730</v>
      </c>
    </row>
    <row r="1726" spans="1:1" x14ac:dyDescent="0.3">
      <c r="A1726" s="15">
        <v>43731</v>
      </c>
    </row>
    <row r="1727" spans="1:1" x14ac:dyDescent="0.3">
      <c r="A1727" s="14">
        <v>43732</v>
      </c>
    </row>
    <row r="1728" spans="1:1" x14ac:dyDescent="0.3">
      <c r="A1728" s="15">
        <v>43733</v>
      </c>
    </row>
    <row r="1729" spans="1:1" x14ac:dyDescent="0.3">
      <c r="A1729" s="14">
        <v>43734</v>
      </c>
    </row>
    <row r="1730" spans="1:1" x14ac:dyDescent="0.3">
      <c r="A1730" s="15">
        <v>43735</v>
      </c>
    </row>
    <row r="1731" spans="1:1" x14ac:dyDescent="0.3">
      <c r="A1731" s="14">
        <v>43736</v>
      </c>
    </row>
    <row r="1732" spans="1:1" x14ac:dyDescent="0.3">
      <c r="A1732" s="15">
        <v>43737</v>
      </c>
    </row>
    <row r="1733" spans="1:1" x14ac:dyDescent="0.3">
      <c r="A1733" s="14">
        <v>43738</v>
      </c>
    </row>
    <row r="1734" spans="1:1" x14ac:dyDescent="0.3">
      <c r="A1734" s="15">
        <v>43739</v>
      </c>
    </row>
    <row r="1735" spans="1:1" x14ac:dyDescent="0.3">
      <c r="A1735" s="14">
        <v>43740</v>
      </c>
    </row>
    <row r="1736" spans="1:1" x14ac:dyDescent="0.3">
      <c r="A1736" s="15">
        <v>43741</v>
      </c>
    </row>
    <row r="1737" spans="1:1" x14ac:dyDescent="0.3">
      <c r="A1737" s="14">
        <v>43742</v>
      </c>
    </row>
    <row r="1738" spans="1:1" x14ac:dyDescent="0.3">
      <c r="A1738" s="15">
        <v>43743</v>
      </c>
    </row>
    <row r="1739" spans="1:1" x14ac:dyDescent="0.3">
      <c r="A1739" s="14">
        <v>43744</v>
      </c>
    </row>
    <row r="1740" spans="1:1" x14ac:dyDescent="0.3">
      <c r="A1740" s="15">
        <v>43745</v>
      </c>
    </row>
    <row r="1741" spans="1:1" x14ac:dyDescent="0.3">
      <c r="A1741" s="14">
        <v>43746</v>
      </c>
    </row>
    <row r="1742" spans="1:1" x14ac:dyDescent="0.3">
      <c r="A1742" s="15">
        <v>43747</v>
      </c>
    </row>
    <row r="1743" spans="1:1" x14ac:dyDescent="0.3">
      <c r="A1743" s="14">
        <v>43748</v>
      </c>
    </row>
    <row r="1744" spans="1:1" x14ac:dyDescent="0.3">
      <c r="A1744" s="15">
        <v>43749</v>
      </c>
    </row>
    <row r="1745" spans="1:1" x14ac:dyDescent="0.3">
      <c r="A1745" s="14">
        <v>43750</v>
      </c>
    </row>
    <row r="1746" spans="1:1" x14ac:dyDescent="0.3">
      <c r="A1746" s="15">
        <v>43751</v>
      </c>
    </row>
    <row r="1747" spans="1:1" x14ac:dyDescent="0.3">
      <c r="A1747" s="14">
        <v>43752</v>
      </c>
    </row>
    <row r="1748" spans="1:1" x14ac:dyDescent="0.3">
      <c r="A1748" s="15">
        <v>43753</v>
      </c>
    </row>
    <row r="1749" spans="1:1" x14ac:dyDescent="0.3">
      <c r="A1749" s="14">
        <v>43754</v>
      </c>
    </row>
    <row r="1750" spans="1:1" x14ac:dyDescent="0.3">
      <c r="A1750" s="15">
        <v>43755</v>
      </c>
    </row>
    <row r="1751" spans="1:1" x14ac:dyDescent="0.3">
      <c r="A1751" s="14">
        <v>43756</v>
      </c>
    </row>
    <row r="1752" spans="1:1" x14ac:dyDescent="0.3">
      <c r="A1752" s="15">
        <v>43757</v>
      </c>
    </row>
    <row r="1753" spans="1:1" x14ac:dyDescent="0.3">
      <c r="A1753" s="14">
        <v>43758</v>
      </c>
    </row>
    <row r="1754" spans="1:1" x14ac:dyDescent="0.3">
      <c r="A1754" s="15">
        <v>43759</v>
      </c>
    </row>
    <row r="1755" spans="1:1" x14ac:dyDescent="0.3">
      <c r="A1755" s="14">
        <v>43760</v>
      </c>
    </row>
    <row r="1756" spans="1:1" x14ac:dyDescent="0.3">
      <c r="A1756" s="15">
        <v>43761</v>
      </c>
    </row>
    <row r="1757" spans="1:1" x14ac:dyDescent="0.3">
      <c r="A1757" s="14">
        <v>43762</v>
      </c>
    </row>
    <row r="1758" spans="1:1" x14ac:dyDescent="0.3">
      <c r="A1758" s="15">
        <v>43763</v>
      </c>
    </row>
    <row r="1759" spans="1:1" x14ac:dyDescent="0.3">
      <c r="A1759" s="14">
        <v>43764</v>
      </c>
    </row>
    <row r="1760" spans="1:1" x14ac:dyDescent="0.3">
      <c r="A1760" s="15">
        <v>43765</v>
      </c>
    </row>
    <row r="1761" spans="1:1" x14ac:dyDescent="0.3">
      <c r="A1761" s="14">
        <v>43766</v>
      </c>
    </row>
    <row r="1762" spans="1:1" x14ac:dyDescent="0.3">
      <c r="A1762" s="15">
        <v>43767</v>
      </c>
    </row>
    <row r="1763" spans="1:1" x14ac:dyDescent="0.3">
      <c r="A1763" s="14">
        <v>43768</v>
      </c>
    </row>
    <row r="1764" spans="1:1" x14ac:dyDescent="0.3">
      <c r="A1764" s="15">
        <v>43769</v>
      </c>
    </row>
    <row r="1765" spans="1:1" x14ac:dyDescent="0.3">
      <c r="A1765" s="14">
        <v>43770</v>
      </c>
    </row>
    <row r="1766" spans="1:1" x14ac:dyDescent="0.3">
      <c r="A1766" s="15">
        <v>43771</v>
      </c>
    </row>
    <row r="1767" spans="1:1" x14ac:dyDescent="0.3">
      <c r="A1767" s="14">
        <v>43772</v>
      </c>
    </row>
    <row r="1768" spans="1:1" x14ac:dyDescent="0.3">
      <c r="A1768" s="15">
        <v>43773</v>
      </c>
    </row>
    <row r="1769" spans="1:1" x14ac:dyDescent="0.3">
      <c r="A1769" s="14">
        <v>43774</v>
      </c>
    </row>
    <row r="1770" spans="1:1" x14ac:dyDescent="0.3">
      <c r="A1770" s="15">
        <v>43775</v>
      </c>
    </row>
    <row r="1771" spans="1:1" x14ac:dyDescent="0.3">
      <c r="A1771" s="14">
        <v>43776</v>
      </c>
    </row>
    <row r="1772" spans="1:1" x14ac:dyDescent="0.3">
      <c r="A1772" s="15">
        <v>43777</v>
      </c>
    </row>
    <row r="1773" spans="1:1" x14ac:dyDescent="0.3">
      <c r="A1773" s="14">
        <v>43778</v>
      </c>
    </row>
    <row r="1774" spans="1:1" x14ac:dyDescent="0.3">
      <c r="A1774" s="15">
        <v>43779</v>
      </c>
    </row>
    <row r="1775" spans="1:1" x14ac:dyDescent="0.3">
      <c r="A1775" s="14">
        <v>43780</v>
      </c>
    </row>
    <row r="1776" spans="1:1" x14ac:dyDescent="0.3">
      <c r="A1776" s="15">
        <v>43781</v>
      </c>
    </row>
    <row r="1777" spans="1:1" x14ac:dyDescent="0.3">
      <c r="A1777" s="14">
        <v>43782</v>
      </c>
    </row>
    <row r="1778" spans="1:1" x14ac:dyDescent="0.3">
      <c r="A1778" s="15">
        <v>43783</v>
      </c>
    </row>
    <row r="1779" spans="1:1" x14ac:dyDescent="0.3">
      <c r="A1779" s="14">
        <v>43784</v>
      </c>
    </row>
    <row r="1780" spans="1:1" x14ac:dyDescent="0.3">
      <c r="A1780" s="15">
        <v>43785</v>
      </c>
    </row>
    <row r="1781" spans="1:1" x14ac:dyDescent="0.3">
      <c r="A1781" s="14">
        <v>43786</v>
      </c>
    </row>
    <row r="1782" spans="1:1" x14ac:dyDescent="0.3">
      <c r="A1782" s="15">
        <v>43787</v>
      </c>
    </row>
    <row r="1783" spans="1:1" x14ac:dyDescent="0.3">
      <c r="A1783" s="14">
        <v>43788</v>
      </c>
    </row>
    <row r="1784" spans="1:1" x14ac:dyDescent="0.3">
      <c r="A1784" s="15">
        <v>43789</v>
      </c>
    </row>
    <row r="1785" spans="1:1" x14ac:dyDescent="0.3">
      <c r="A1785" s="14">
        <v>43790</v>
      </c>
    </row>
    <row r="1786" spans="1:1" x14ac:dyDescent="0.3">
      <c r="A1786" s="15">
        <v>43791</v>
      </c>
    </row>
    <row r="1787" spans="1:1" x14ac:dyDescent="0.3">
      <c r="A1787" s="14">
        <v>43792</v>
      </c>
    </row>
    <row r="1788" spans="1:1" x14ac:dyDescent="0.3">
      <c r="A1788" s="15">
        <v>43793</v>
      </c>
    </row>
    <row r="1789" spans="1:1" x14ac:dyDescent="0.3">
      <c r="A1789" s="14">
        <v>43794</v>
      </c>
    </row>
    <row r="1790" spans="1:1" x14ac:dyDescent="0.3">
      <c r="A1790" s="15">
        <v>43795</v>
      </c>
    </row>
    <row r="1791" spans="1:1" x14ac:dyDescent="0.3">
      <c r="A1791" s="14">
        <v>43796</v>
      </c>
    </row>
    <row r="1792" spans="1:1" x14ac:dyDescent="0.3">
      <c r="A1792" s="15">
        <v>43797</v>
      </c>
    </row>
    <row r="1793" spans="1:1" x14ac:dyDescent="0.3">
      <c r="A1793" s="14">
        <v>43798</v>
      </c>
    </row>
    <row r="1794" spans="1:1" x14ac:dyDescent="0.3">
      <c r="A1794" s="15">
        <v>43799</v>
      </c>
    </row>
    <row r="1795" spans="1:1" x14ac:dyDescent="0.3">
      <c r="A1795" s="14">
        <v>43800</v>
      </c>
    </row>
    <row r="1796" spans="1:1" x14ac:dyDescent="0.3">
      <c r="A1796" s="15">
        <v>43801</v>
      </c>
    </row>
    <row r="1797" spans="1:1" x14ac:dyDescent="0.3">
      <c r="A1797" s="14">
        <v>43802</v>
      </c>
    </row>
    <row r="1798" spans="1:1" x14ac:dyDescent="0.3">
      <c r="A1798" s="15">
        <v>43803</v>
      </c>
    </row>
    <row r="1799" spans="1:1" x14ac:dyDescent="0.3">
      <c r="A1799" s="14">
        <v>43804</v>
      </c>
    </row>
    <row r="1800" spans="1:1" x14ac:dyDescent="0.3">
      <c r="A1800" s="15">
        <v>43805</v>
      </c>
    </row>
    <row r="1801" spans="1:1" x14ac:dyDescent="0.3">
      <c r="A1801" s="14">
        <v>43806</v>
      </c>
    </row>
    <row r="1802" spans="1:1" x14ac:dyDescent="0.3">
      <c r="A1802" s="15">
        <v>43807</v>
      </c>
    </row>
    <row r="1803" spans="1:1" x14ac:dyDescent="0.3">
      <c r="A1803" s="14">
        <v>43808</v>
      </c>
    </row>
    <row r="1804" spans="1:1" x14ac:dyDescent="0.3">
      <c r="A1804" s="15">
        <v>43809</v>
      </c>
    </row>
    <row r="1805" spans="1:1" x14ac:dyDescent="0.3">
      <c r="A1805" s="14">
        <v>43810</v>
      </c>
    </row>
    <row r="1806" spans="1:1" x14ac:dyDescent="0.3">
      <c r="A1806" s="15">
        <v>43811</v>
      </c>
    </row>
    <row r="1807" spans="1:1" x14ac:dyDescent="0.3">
      <c r="A1807" s="14">
        <v>43812</v>
      </c>
    </row>
    <row r="1808" spans="1:1" x14ac:dyDescent="0.3">
      <c r="A1808" s="15">
        <v>43813</v>
      </c>
    </row>
    <row r="1809" spans="1:1" x14ac:dyDescent="0.3">
      <c r="A1809" s="14">
        <v>43814</v>
      </c>
    </row>
    <row r="1810" spans="1:1" x14ac:dyDescent="0.3">
      <c r="A1810" s="15">
        <v>43815</v>
      </c>
    </row>
    <row r="1811" spans="1:1" x14ac:dyDescent="0.3">
      <c r="A1811" s="14">
        <v>43816</v>
      </c>
    </row>
    <row r="1812" spans="1:1" x14ac:dyDescent="0.3">
      <c r="A1812" s="15">
        <v>43817</v>
      </c>
    </row>
    <row r="1813" spans="1:1" x14ac:dyDescent="0.3">
      <c r="A1813" s="14">
        <v>43818</v>
      </c>
    </row>
    <row r="1814" spans="1:1" x14ac:dyDescent="0.3">
      <c r="A1814" s="15">
        <v>43819</v>
      </c>
    </row>
    <row r="1815" spans="1:1" x14ac:dyDescent="0.3">
      <c r="A1815" s="14">
        <v>43820</v>
      </c>
    </row>
    <row r="1816" spans="1:1" x14ac:dyDescent="0.3">
      <c r="A1816" s="15">
        <v>43821</v>
      </c>
    </row>
    <row r="1817" spans="1:1" x14ac:dyDescent="0.3">
      <c r="A1817" s="14">
        <v>43822</v>
      </c>
    </row>
    <row r="1818" spans="1:1" x14ac:dyDescent="0.3">
      <c r="A1818" s="15">
        <v>43823</v>
      </c>
    </row>
    <row r="1819" spans="1:1" x14ac:dyDescent="0.3">
      <c r="A1819" s="14">
        <v>43824</v>
      </c>
    </row>
    <row r="1820" spans="1:1" x14ac:dyDescent="0.3">
      <c r="A1820" s="15">
        <v>43825</v>
      </c>
    </row>
    <row r="1821" spans="1:1" x14ac:dyDescent="0.3">
      <c r="A1821" s="14">
        <v>43826</v>
      </c>
    </row>
    <row r="1822" spans="1:1" x14ac:dyDescent="0.3">
      <c r="A1822" s="15">
        <v>43827</v>
      </c>
    </row>
    <row r="1823" spans="1:1" x14ac:dyDescent="0.3">
      <c r="A1823" s="14">
        <v>43828</v>
      </c>
    </row>
    <row r="1824" spans="1:1" x14ac:dyDescent="0.3">
      <c r="A1824" s="15">
        <v>43829</v>
      </c>
    </row>
    <row r="1825" spans="1:1" x14ac:dyDescent="0.3">
      <c r="A1825" s="14">
        <v>43830</v>
      </c>
    </row>
    <row r="1826" spans="1:1" x14ac:dyDescent="0.3">
      <c r="A1826" s="15">
        <v>43831</v>
      </c>
    </row>
    <row r="1827" spans="1:1" x14ac:dyDescent="0.3">
      <c r="A1827" s="14">
        <v>43832</v>
      </c>
    </row>
    <row r="1828" spans="1:1" x14ac:dyDescent="0.3">
      <c r="A1828" s="15">
        <v>43833</v>
      </c>
    </row>
    <row r="1829" spans="1:1" x14ac:dyDescent="0.3">
      <c r="A1829" s="14">
        <v>43834</v>
      </c>
    </row>
    <row r="1830" spans="1:1" x14ac:dyDescent="0.3">
      <c r="A1830" s="15">
        <v>43835</v>
      </c>
    </row>
    <row r="1831" spans="1:1" x14ac:dyDescent="0.3">
      <c r="A1831" s="14">
        <v>43836</v>
      </c>
    </row>
    <row r="1832" spans="1:1" x14ac:dyDescent="0.3">
      <c r="A1832" s="15">
        <v>43837</v>
      </c>
    </row>
    <row r="1833" spans="1:1" x14ac:dyDescent="0.3">
      <c r="A1833" s="14">
        <v>43838</v>
      </c>
    </row>
    <row r="1834" spans="1:1" x14ac:dyDescent="0.3">
      <c r="A1834" s="15">
        <v>43839</v>
      </c>
    </row>
    <row r="1835" spans="1:1" x14ac:dyDescent="0.3">
      <c r="A1835" s="14">
        <v>43840</v>
      </c>
    </row>
    <row r="1836" spans="1:1" x14ac:dyDescent="0.3">
      <c r="A1836" s="15">
        <v>43841</v>
      </c>
    </row>
    <row r="1837" spans="1:1" x14ac:dyDescent="0.3">
      <c r="A1837" s="14">
        <v>43842</v>
      </c>
    </row>
    <row r="1838" spans="1:1" x14ac:dyDescent="0.3">
      <c r="A1838" s="15">
        <v>43843</v>
      </c>
    </row>
    <row r="1839" spans="1:1" x14ac:dyDescent="0.3">
      <c r="A1839" s="14">
        <v>43844</v>
      </c>
    </row>
    <row r="1840" spans="1:1" x14ac:dyDescent="0.3">
      <c r="A1840" s="15">
        <v>43845</v>
      </c>
    </row>
    <row r="1841" spans="1:1" x14ac:dyDescent="0.3">
      <c r="A1841" s="14">
        <v>43846</v>
      </c>
    </row>
    <row r="1842" spans="1:1" x14ac:dyDescent="0.3">
      <c r="A1842" s="15">
        <v>43847</v>
      </c>
    </row>
    <row r="1843" spans="1:1" x14ac:dyDescent="0.3">
      <c r="A1843" s="14">
        <v>43848</v>
      </c>
    </row>
    <row r="1844" spans="1:1" x14ac:dyDescent="0.3">
      <c r="A1844" s="15">
        <v>43849</v>
      </c>
    </row>
    <row r="1845" spans="1:1" x14ac:dyDescent="0.3">
      <c r="A1845" s="14">
        <v>43850</v>
      </c>
    </row>
    <row r="1846" spans="1:1" x14ac:dyDescent="0.3">
      <c r="A1846" s="15">
        <v>43851</v>
      </c>
    </row>
    <row r="1847" spans="1:1" x14ac:dyDescent="0.3">
      <c r="A1847" s="14">
        <v>43852</v>
      </c>
    </row>
    <row r="1848" spans="1:1" x14ac:dyDescent="0.3">
      <c r="A1848" s="15">
        <v>43853</v>
      </c>
    </row>
    <row r="1849" spans="1:1" x14ac:dyDescent="0.3">
      <c r="A1849" s="14">
        <v>43854</v>
      </c>
    </row>
    <row r="1850" spans="1:1" x14ac:dyDescent="0.3">
      <c r="A1850" s="15">
        <v>43855</v>
      </c>
    </row>
    <row r="1851" spans="1:1" x14ac:dyDescent="0.3">
      <c r="A1851" s="14">
        <v>43856</v>
      </c>
    </row>
    <row r="1852" spans="1:1" x14ac:dyDescent="0.3">
      <c r="A1852" s="15">
        <v>43857</v>
      </c>
    </row>
    <row r="1853" spans="1:1" x14ac:dyDescent="0.3">
      <c r="A1853" s="14">
        <v>43858</v>
      </c>
    </row>
    <row r="1854" spans="1:1" x14ac:dyDescent="0.3">
      <c r="A1854" s="15">
        <v>43859</v>
      </c>
    </row>
    <row r="1855" spans="1:1" x14ac:dyDescent="0.3">
      <c r="A1855" s="14">
        <v>43860</v>
      </c>
    </row>
    <row r="1856" spans="1:1" x14ac:dyDescent="0.3">
      <c r="A1856" s="15">
        <v>43861</v>
      </c>
    </row>
    <row r="1857" spans="1:1" x14ac:dyDescent="0.3">
      <c r="A1857" s="14">
        <v>43862</v>
      </c>
    </row>
    <row r="1858" spans="1:1" x14ac:dyDescent="0.3">
      <c r="A1858" s="15">
        <v>43863</v>
      </c>
    </row>
    <row r="1859" spans="1:1" x14ac:dyDescent="0.3">
      <c r="A1859" s="14">
        <v>43864</v>
      </c>
    </row>
    <row r="1860" spans="1:1" x14ac:dyDescent="0.3">
      <c r="A1860" s="15">
        <v>43865</v>
      </c>
    </row>
    <row r="1861" spans="1:1" x14ac:dyDescent="0.3">
      <c r="A1861" s="14">
        <v>43866</v>
      </c>
    </row>
    <row r="1862" spans="1:1" x14ac:dyDescent="0.3">
      <c r="A1862" s="15">
        <v>43867</v>
      </c>
    </row>
    <row r="1863" spans="1:1" x14ac:dyDescent="0.3">
      <c r="A1863" s="14">
        <v>43868</v>
      </c>
    </row>
    <row r="1864" spans="1:1" x14ac:dyDescent="0.3">
      <c r="A1864" s="15">
        <v>43869</v>
      </c>
    </row>
    <row r="1865" spans="1:1" x14ac:dyDescent="0.3">
      <c r="A1865" s="14">
        <v>43870</v>
      </c>
    </row>
    <row r="1866" spans="1:1" x14ac:dyDescent="0.3">
      <c r="A1866" s="15">
        <v>43871</v>
      </c>
    </row>
    <row r="1867" spans="1:1" x14ac:dyDescent="0.3">
      <c r="A1867" s="14">
        <v>43872</v>
      </c>
    </row>
    <row r="1868" spans="1:1" x14ac:dyDescent="0.3">
      <c r="A1868" s="15">
        <v>43873</v>
      </c>
    </row>
    <row r="1869" spans="1:1" x14ac:dyDescent="0.3">
      <c r="A1869" s="14">
        <v>43874</v>
      </c>
    </row>
    <row r="1870" spans="1:1" x14ac:dyDescent="0.3">
      <c r="A1870" s="15">
        <v>43875</v>
      </c>
    </row>
    <row r="1871" spans="1:1" x14ac:dyDescent="0.3">
      <c r="A1871" s="14">
        <v>43876</v>
      </c>
    </row>
    <row r="1872" spans="1:1" x14ac:dyDescent="0.3">
      <c r="A1872" s="15">
        <v>43877</v>
      </c>
    </row>
    <row r="1873" spans="1:1" x14ac:dyDescent="0.3">
      <c r="A1873" s="14">
        <v>43878</v>
      </c>
    </row>
    <row r="1874" spans="1:1" x14ac:dyDescent="0.3">
      <c r="A1874" s="15">
        <v>43879</v>
      </c>
    </row>
    <row r="1875" spans="1:1" x14ac:dyDescent="0.3">
      <c r="A1875" s="14">
        <v>43880</v>
      </c>
    </row>
    <row r="1876" spans="1:1" x14ac:dyDescent="0.3">
      <c r="A1876" s="15">
        <v>43881</v>
      </c>
    </row>
    <row r="1877" spans="1:1" x14ac:dyDescent="0.3">
      <c r="A1877" s="14">
        <v>43882</v>
      </c>
    </row>
    <row r="1878" spans="1:1" x14ac:dyDescent="0.3">
      <c r="A1878" s="15">
        <v>43883</v>
      </c>
    </row>
    <row r="1879" spans="1:1" x14ac:dyDescent="0.3">
      <c r="A1879" s="14">
        <v>43884</v>
      </c>
    </row>
    <row r="1880" spans="1:1" x14ac:dyDescent="0.3">
      <c r="A1880" s="15">
        <v>43885</v>
      </c>
    </row>
    <row r="1881" spans="1:1" x14ac:dyDescent="0.3">
      <c r="A1881" s="14">
        <v>43886</v>
      </c>
    </row>
    <row r="1882" spans="1:1" x14ac:dyDescent="0.3">
      <c r="A1882" s="15">
        <v>43887</v>
      </c>
    </row>
    <row r="1883" spans="1:1" x14ac:dyDescent="0.3">
      <c r="A1883" s="14">
        <v>43888</v>
      </c>
    </row>
    <row r="1884" spans="1:1" x14ac:dyDescent="0.3">
      <c r="A1884" s="15">
        <v>43889</v>
      </c>
    </row>
    <row r="1885" spans="1:1" x14ac:dyDescent="0.3">
      <c r="A1885" s="14">
        <v>43890</v>
      </c>
    </row>
    <row r="1886" spans="1:1" x14ac:dyDescent="0.3">
      <c r="A1886" s="15">
        <v>43891</v>
      </c>
    </row>
    <row r="1887" spans="1:1" x14ac:dyDescent="0.3">
      <c r="A1887" s="14">
        <v>43892</v>
      </c>
    </row>
    <row r="1888" spans="1:1" x14ac:dyDescent="0.3">
      <c r="A1888" s="15">
        <v>43893</v>
      </c>
    </row>
    <row r="1889" spans="1:1" x14ac:dyDescent="0.3">
      <c r="A1889" s="14">
        <v>43894</v>
      </c>
    </row>
    <row r="1890" spans="1:1" x14ac:dyDescent="0.3">
      <c r="A1890" s="15">
        <v>43895</v>
      </c>
    </row>
    <row r="1891" spans="1:1" x14ac:dyDescent="0.3">
      <c r="A1891" s="14">
        <v>43896</v>
      </c>
    </row>
    <row r="1892" spans="1:1" x14ac:dyDescent="0.3">
      <c r="A1892" s="15">
        <v>43897</v>
      </c>
    </row>
    <row r="1893" spans="1:1" x14ac:dyDescent="0.3">
      <c r="A1893" s="14">
        <v>43898</v>
      </c>
    </row>
    <row r="1894" spans="1:1" x14ac:dyDescent="0.3">
      <c r="A1894" s="15">
        <v>43899</v>
      </c>
    </row>
    <row r="1895" spans="1:1" x14ac:dyDescent="0.3">
      <c r="A1895" s="14">
        <v>43900</v>
      </c>
    </row>
    <row r="1896" spans="1:1" x14ac:dyDescent="0.3">
      <c r="A1896" s="15">
        <v>43901</v>
      </c>
    </row>
    <row r="1897" spans="1:1" x14ac:dyDescent="0.3">
      <c r="A1897" s="14">
        <v>43902</v>
      </c>
    </row>
    <row r="1898" spans="1:1" x14ac:dyDescent="0.3">
      <c r="A1898" s="15">
        <v>43903</v>
      </c>
    </row>
    <row r="1899" spans="1:1" x14ac:dyDescent="0.3">
      <c r="A1899" s="14">
        <v>43904</v>
      </c>
    </row>
    <row r="1900" spans="1:1" x14ac:dyDescent="0.3">
      <c r="A1900" s="15">
        <v>43905</v>
      </c>
    </row>
    <row r="1901" spans="1:1" x14ac:dyDescent="0.3">
      <c r="A1901" s="14">
        <v>43906</v>
      </c>
    </row>
    <row r="1902" spans="1:1" x14ac:dyDescent="0.3">
      <c r="A1902" s="15">
        <v>43907</v>
      </c>
    </row>
    <row r="1903" spans="1:1" x14ac:dyDescent="0.3">
      <c r="A1903" s="14">
        <v>43908</v>
      </c>
    </row>
    <row r="1904" spans="1:1" x14ac:dyDescent="0.3">
      <c r="A1904" s="15">
        <v>43909</v>
      </c>
    </row>
    <row r="1905" spans="1:1" x14ac:dyDescent="0.3">
      <c r="A1905" s="14">
        <v>43910</v>
      </c>
    </row>
    <row r="1906" spans="1:1" x14ac:dyDescent="0.3">
      <c r="A1906" s="15">
        <v>43911</v>
      </c>
    </row>
    <row r="1907" spans="1:1" x14ac:dyDescent="0.3">
      <c r="A1907" s="14">
        <v>43912</v>
      </c>
    </row>
    <row r="1908" spans="1:1" x14ac:dyDescent="0.3">
      <c r="A1908" s="15">
        <v>43913</v>
      </c>
    </row>
    <row r="1909" spans="1:1" x14ac:dyDescent="0.3">
      <c r="A1909" s="14">
        <v>43914</v>
      </c>
    </row>
    <row r="1910" spans="1:1" x14ac:dyDescent="0.3">
      <c r="A1910" s="15">
        <v>43915</v>
      </c>
    </row>
    <row r="1911" spans="1:1" x14ac:dyDescent="0.3">
      <c r="A1911" s="14">
        <v>43916</v>
      </c>
    </row>
    <row r="1912" spans="1:1" x14ac:dyDescent="0.3">
      <c r="A1912" s="15">
        <v>43917</v>
      </c>
    </row>
    <row r="1913" spans="1:1" x14ac:dyDescent="0.3">
      <c r="A1913" s="14">
        <v>43918</v>
      </c>
    </row>
    <row r="1914" spans="1:1" x14ac:dyDescent="0.3">
      <c r="A1914" s="15">
        <v>43919</v>
      </c>
    </row>
    <row r="1915" spans="1:1" x14ac:dyDescent="0.3">
      <c r="A1915" s="14">
        <v>43920</v>
      </c>
    </row>
    <row r="1916" spans="1:1" x14ac:dyDescent="0.3">
      <c r="A1916" s="15">
        <v>43921</v>
      </c>
    </row>
    <row r="1917" spans="1:1" x14ac:dyDescent="0.3">
      <c r="A1917" s="14">
        <v>43922</v>
      </c>
    </row>
    <row r="1918" spans="1:1" x14ac:dyDescent="0.3">
      <c r="A1918" s="15">
        <v>43923</v>
      </c>
    </row>
    <row r="1919" spans="1:1" x14ac:dyDescent="0.3">
      <c r="A1919" s="14">
        <v>43924</v>
      </c>
    </row>
    <row r="1920" spans="1:1" x14ac:dyDescent="0.3">
      <c r="A1920" s="15">
        <v>43925</v>
      </c>
    </row>
    <row r="1921" spans="1:1" x14ac:dyDescent="0.3">
      <c r="A1921" s="14">
        <v>43926</v>
      </c>
    </row>
    <row r="1922" spans="1:1" x14ac:dyDescent="0.3">
      <c r="A1922" s="15">
        <v>43927</v>
      </c>
    </row>
    <row r="1923" spans="1:1" x14ac:dyDescent="0.3">
      <c r="A1923" s="14">
        <v>43928</v>
      </c>
    </row>
    <row r="1924" spans="1:1" x14ac:dyDescent="0.3">
      <c r="A1924" s="15">
        <v>43929</v>
      </c>
    </row>
    <row r="1925" spans="1:1" x14ac:dyDescent="0.3">
      <c r="A1925" s="14">
        <v>43930</v>
      </c>
    </row>
    <row r="1926" spans="1:1" x14ac:dyDescent="0.3">
      <c r="A1926" s="15">
        <v>43931</v>
      </c>
    </row>
    <row r="1927" spans="1:1" x14ac:dyDescent="0.3">
      <c r="A1927" s="14">
        <v>43932</v>
      </c>
    </row>
    <row r="1928" spans="1:1" x14ac:dyDescent="0.3">
      <c r="A1928" s="15">
        <v>43933</v>
      </c>
    </row>
    <row r="1929" spans="1:1" x14ac:dyDescent="0.3">
      <c r="A1929" s="14">
        <v>43934</v>
      </c>
    </row>
    <row r="1930" spans="1:1" x14ac:dyDescent="0.3">
      <c r="A1930" s="15">
        <v>43935</v>
      </c>
    </row>
    <row r="1931" spans="1:1" x14ac:dyDescent="0.3">
      <c r="A1931" s="14">
        <v>43936</v>
      </c>
    </row>
    <row r="1932" spans="1:1" x14ac:dyDescent="0.3">
      <c r="A1932" s="15">
        <v>43937</v>
      </c>
    </row>
    <row r="1933" spans="1:1" x14ac:dyDescent="0.3">
      <c r="A1933" s="14">
        <v>43938</v>
      </c>
    </row>
    <row r="1934" spans="1:1" x14ac:dyDescent="0.3">
      <c r="A1934" s="15">
        <v>43939</v>
      </c>
    </row>
    <row r="1935" spans="1:1" x14ac:dyDescent="0.3">
      <c r="A1935" s="14">
        <v>43940</v>
      </c>
    </row>
    <row r="1936" spans="1:1" x14ac:dyDescent="0.3">
      <c r="A1936" s="15">
        <v>43941</v>
      </c>
    </row>
    <row r="1937" spans="1:1" x14ac:dyDescent="0.3">
      <c r="A1937" s="14">
        <v>43942</v>
      </c>
    </row>
    <row r="1938" spans="1:1" x14ac:dyDescent="0.3">
      <c r="A1938" s="15">
        <v>43943</v>
      </c>
    </row>
    <row r="1939" spans="1:1" x14ac:dyDescent="0.3">
      <c r="A1939" s="14">
        <v>43944</v>
      </c>
    </row>
    <row r="1940" spans="1:1" x14ac:dyDescent="0.3">
      <c r="A1940" s="15">
        <v>43945</v>
      </c>
    </row>
    <row r="1941" spans="1:1" x14ac:dyDescent="0.3">
      <c r="A1941" s="14">
        <v>43946</v>
      </c>
    </row>
    <row r="1942" spans="1:1" x14ac:dyDescent="0.3">
      <c r="A1942" s="15">
        <v>43947</v>
      </c>
    </row>
    <row r="1943" spans="1:1" x14ac:dyDescent="0.3">
      <c r="A1943" s="14">
        <v>43948</v>
      </c>
    </row>
    <row r="1944" spans="1:1" x14ac:dyDescent="0.3">
      <c r="A1944" s="15">
        <v>43949</v>
      </c>
    </row>
    <row r="1945" spans="1:1" x14ac:dyDescent="0.3">
      <c r="A1945" s="14">
        <v>43950</v>
      </c>
    </row>
    <row r="1946" spans="1:1" x14ac:dyDescent="0.3">
      <c r="A1946" s="15">
        <v>43951</v>
      </c>
    </row>
    <row r="1947" spans="1:1" x14ac:dyDescent="0.3">
      <c r="A1947" s="14">
        <v>43952</v>
      </c>
    </row>
    <row r="1948" spans="1:1" x14ac:dyDescent="0.3">
      <c r="A1948" s="15">
        <v>43953</v>
      </c>
    </row>
    <row r="1949" spans="1:1" x14ac:dyDescent="0.3">
      <c r="A1949" s="14">
        <v>43954</v>
      </c>
    </row>
    <row r="1950" spans="1:1" x14ac:dyDescent="0.3">
      <c r="A1950" s="15">
        <v>43955</v>
      </c>
    </row>
    <row r="1951" spans="1:1" x14ac:dyDescent="0.3">
      <c r="A1951" s="14">
        <v>43956</v>
      </c>
    </row>
    <row r="1952" spans="1:1" x14ac:dyDescent="0.3">
      <c r="A1952" s="15">
        <v>43957</v>
      </c>
    </row>
    <row r="1953" spans="1:1" x14ac:dyDescent="0.3">
      <c r="A1953" s="14">
        <v>43958</v>
      </c>
    </row>
    <row r="1954" spans="1:1" x14ac:dyDescent="0.3">
      <c r="A1954" s="15">
        <v>43959</v>
      </c>
    </row>
    <row r="1955" spans="1:1" x14ac:dyDescent="0.3">
      <c r="A1955" s="14">
        <v>43960</v>
      </c>
    </row>
    <row r="1956" spans="1:1" x14ac:dyDescent="0.3">
      <c r="A1956" s="15">
        <v>43961</v>
      </c>
    </row>
    <row r="1957" spans="1:1" x14ac:dyDescent="0.3">
      <c r="A1957" s="14">
        <v>43962</v>
      </c>
    </row>
    <row r="1958" spans="1:1" x14ac:dyDescent="0.3">
      <c r="A1958" s="15">
        <v>43963</v>
      </c>
    </row>
    <row r="1959" spans="1:1" x14ac:dyDescent="0.3">
      <c r="A1959" s="14">
        <v>43964</v>
      </c>
    </row>
    <row r="1960" spans="1:1" x14ac:dyDescent="0.3">
      <c r="A1960" s="15">
        <v>43965</v>
      </c>
    </row>
    <row r="1961" spans="1:1" x14ac:dyDescent="0.3">
      <c r="A1961" s="14">
        <v>43966</v>
      </c>
    </row>
    <row r="1962" spans="1:1" x14ac:dyDescent="0.3">
      <c r="A1962" s="15">
        <v>43967</v>
      </c>
    </row>
    <row r="1963" spans="1:1" x14ac:dyDescent="0.3">
      <c r="A1963" s="14">
        <v>43968</v>
      </c>
    </row>
    <row r="1964" spans="1:1" x14ac:dyDescent="0.3">
      <c r="A1964" s="15">
        <v>43969</v>
      </c>
    </row>
    <row r="1965" spans="1:1" x14ac:dyDescent="0.3">
      <c r="A1965" s="14">
        <v>43970</v>
      </c>
    </row>
    <row r="1966" spans="1:1" x14ac:dyDescent="0.3">
      <c r="A1966" s="15">
        <v>43971</v>
      </c>
    </row>
    <row r="1967" spans="1:1" x14ac:dyDescent="0.3">
      <c r="A1967" s="14">
        <v>43972</v>
      </c>
    </row>
    <row r="1968" spans="1:1" x14ac:dyDescent="0.3">
      <c r="A1968" s="15">
        <v>43973</v>
      </c>
    </row>
    <row r="1969" spans="1:1" x14ac:dyDescent="0.3">
      <c r="A1969" s="14">
        <v>43974</v>
      </c>
    </row>
    <row r="1970" spans="1:1" x14ac:dyDescent="0.3">
      <c r="A1970" s="15">
        <v>43975</v>
      </c>
    </row>
    <row r="1971" spans="1:1" x14ac:dyDescent="0.3">
      <c r="A1971" s="14">
        <v>43976</v>
      </c>
    </row>
    <row r="1972" spans="1:1" x14ac:dyDescent="0.3">
      <c r="A1972" s="15">
        <v>43977</v>
      </c>
    </row>
    <row r="1973" spans="1:1" x14ac:dyDescent="0.3">
      <c r="A1973" s="14">
        <v>43978</v>
      </c>
    </row>
    <row r="1974" spans="1:1" x14ac:dyDescent="0.3">
      <c r="A1974" s="15">
        <v>43979</v>
      </c>
    </row>
    <row r="1975" spans="1:1" x14ac:dyDescent="0.3">
      <c r="A1975" s="14">
        <v>43980</v>
      </c>
    </row>
    <row r="1976" spans="1:1" x14ac:dyDescent="0.3">
      <c r="A1976" s="15">
        <v>43981</v>
      </c>
    </row>
    <row r="1977" spans="1:1" x14ac:dyDescent="0.3">
      <c r="A1977" s="14">
        <v>43982</v>
      </c>
    </row>
    <row r="1978" spans="1:1" x14ac:dyDescent="0.3">
      <c r="A1978" s="15">
        <v>43983</v>
      </c>
    </row>
    <row r="1979" spans="1:1" x14ac:dyDescent="0.3">
      <c r="A1979" s="14">
        <v>43984</v>
      </c>
    </row>
    <row r="1980" spans="1:1" x14ac:dyDescent="0.3">
      <c r="A1980" s="15">
        <v>43985</v>
      </c>
    </row>
    <row r="1981" spans="1:1" x14ac:dyDescent="0.3">
      <c r="A1981" s="14">
        <v>43986</v>
      </c>
    </row>
    <row r="1982" spans="1:1" x14ac:dyDescent="0.3">
      <c r="A1982" s="15">
        <v>43987</v>
      </c>
    </row>
    <row r="1983" spans="1:1" x14ac:dyDescent="0.3">
      <c r="A1983" s="14">
        <v>43988</v>
      </c>
    </row>
    <row r="1984" spans="1:1" x14ac:dyDescent="0.3">
      <c r="A1984" s="15">
        <v>43989</v>
      </c>
    </row>
    <row r="1985" spans="1:1" x14ac:dyDescent="0.3">
      <c r="A1985" s="14">
        <v>43990</v>
      </c>
    </row>
    <row r="1986" spans="1:1" x14ac:dyDescent="0.3">
      <c r="A1986" s="15">
        <v>43991</v>
      </c>
    </row>
    <row r="1987" spans="1:1" x14ac:dyDescent="0.3">
      <c r="A1987" s="14">
        <v>43992</v>
      </c>
    </row>
    <row r="1988" spans="1:1" x14ac:dyDescent="0.3">
      <c r="A1988" s="15">
        <v>43993</v>
      </c>
    </row>
    <row r="1989" spans="1:1" x14ac:dyDescent="0.3">
      <c r="A1989" s="14">
        <v>43994</v>
      </c>
    </row>
    <row r="1990" spans="1:1" x14ac:dyDescent="0.3">
      <c r="A1990" s="15">
        <v>43995</v>
      </c>
    </row>
    <row r="1991" spans="1:1" x14ac:dyDescent="0.3">
      <c r="A1991" s="14">
        <v>43996</v>
      </c>
    </row>
    <row r="1992" spans="1:1" x14ac:dyDescent="0.3">
      <c r="A1992" s="15">
        <v>43997</v>
      </c>
    </row>
    <row r="1993" spans="1:1" x14ac:dyDescent="0.3">
      <c r="A1993" s="14">
        <v>43998</v>
      </c>
    </row>
    <row r="1994" spans="1:1" x14ac:dyDescent="0.3">
      <c r="A1994" s="15">
        <v>43999</v>
      </c>
    </row>
    <row r="1995" spans="1:1" x14ac:dyDescent="0.3">
      <c r="A1995" s="14">
        <v>44000</v>
      </c>
    </row>
    <row r="1996" spans="1:1" x14ac:dyDescent="0.3">
      <c r="A1996" s="15">
        <v>44001</v>
      </c>
    </row>
    <row r="1997" spans="1:1" x14ac:dyDescent="0.3">
      <c r="A1997" s="14">
        <v>44002</v>
      </c>
    </row>
    <row r="1998" spans="1:1" x14ac:dyDescent="0.3">
      <c r="A1998" s="15">
        <v>44003</v>
      </c>
    </row>
    <row r="1999" spans="1:1" x14ac:dyDescent="0.3">
      <c r="A1999" s="14">
        <v>44004</v>
      </c>
    </row>
    <row r="2000" spans="1:1" x14ac:dyDescent="0.3">
      <c r="A2000" s="15">
        <v>44005</v>
      </c>
    </row>
    <row r="2001" spans="1:1" x14ac:dyDescent="0.3">
      <c r="A2001" s="14">
        <v>44006</v>
      </c>
    </row>
    <row r="2002" spans="1:1" x14ac:dyDescent="0.3">
      <c r="A2002" s="15">
        <v>44007</v>
      </c>
    </row>
    <row r="2003" spans="1:1" x14ac:dyDescent="0.3">
      <c r="A2003" s="14">
        <v>44008</v>
      </c>
    </row>
    <row r="2004" spans="1:1" x14ac:dyDescent="0.3">
      <c r="A2004" s="15">
        <v>44009</v>
      </c>
    </row>
    <row r="2005" spans="1:1" x14ac:dyDescent="0.3">
      <c r="A2005" s="14">
        <v>44010</v>
      </c>
    </row>
    <row r="2006" spans="1:1" x14ac:dyDescent="0.3">
      <c r="A2006" s="15">
        <v>44011</v>
      </c>
    </row>
    <row r="2007" spans="1:1" x14ac:dyDescent="0.3">
      <c r="A2007" s="14">
        <v>44012</v>
      </c>
    </row>
    <row r="2008" spans="1:1" x14ac:dyDescent="0.3">
      <c r="A2008" s="15">
        <v>44013</v>
      </c>
    </row>
    <row r="2009" spans="1:1" x14ac:dyDescent="0.3">
      <c r="A2009" s="14">
        <v>44014</v>
      </c>
    </row>
    <row r="2010" spans="1:1" x14ac:dyDescent="0.3">
      <c r="A2010" s="15">
        <v>44015</v>
      </c>
    </row>
    <row r="2011" spans="1:1" x14ac:dyDescent="0.3">
      <c r="A2011" s="14">
        <v>44016</v>
      </c>
    </row>
    <row r="2012" spans="1:1" x14ac:dyDescent="0.3">
      <c r="A2012" s="15">
        <v>44017</v>
      </c>
    </row>
    <row r="2013" spans="1:1" x14ac:dyDescent="0.3">
      <c r="A2013" s="14">
        <v>44018</v>
      </c>
    </row>
    <row r="2014" spans="1:1" x14ac:dyDescent="0.3">
      <c r="A2014" s="15">
        <v>44019</v>
      </c>
    </row>
    <row r="2015" spans="1:1" x14ac:dyDescent="0.3">
      <c r="A2015" s="14">
        <v>44020</v>
      </c>
    </row>
    <row r="2016" spans="1:1" x14ac:dyDescent="0.3">
      <c r="A2016" s="15">
        <v>44021</v>
      </c>
    </row>
    <row r="2017" spans="1:1" x14ac:dyDescent="0.3">
      <c r="A2017" s="14">
        <v>44022</v>
      </c>
    </row>
    <row r="2018" spans="1:1" x14ac:dyDescent="0.3">
      <c r="A2018" s="15">
        <v>44023</v>
      </c>
    </row>
    <row r="2019" spans="1:1" x14ac:dyDescent="0.3">
      <c r="A2019" s="14">
        <v>44024</v>
      </c>
    </row>
    <row r="2020" spans="1:1" x14ac:dyDescent="0.3">
      <c r="A2020" s="15">
        <v>44025</v>
      </c>
    </row>
    <row r="2021" spans="1:1" x14ac:dyDescent="0.3">
      <c r="A2021" s="14">
        <v>44026</v>
      </c>
    </row>
    <row r="2022" spans="1:1" x14ac:dyDescent="0.3">
      <c r="A2022" s="15">
        <v>44027</v>
      </c>
    </row>
    <row r="2023" spans="1:1" x14ac:dyDescent="0.3">
      <c r="A2023" s="14">
        <v>44028</v>
      </c>
    </row>
    <row r="2024" spans="1:1" x14ac:dyDescent="0.3">
      <c r="A2024" s="15">
        <v>44029</v>
      </c>
    </row>
    <row r="2025" spans="1:1" x14ac:dyDescent="0.3">
      <c r="A2025" s="14">
        <v>44030</v>
      </c>
    </row>
    <row r="2026" spans="1:1" x14ac:dyDescent="0.3">
      <c r="A2026" s="15">
        <v>44031</v>
      </c>
    </row>
    <row r="2027" spans="1:1" x14ac:dyDescent="0.3">
      <c r="A2027" s="14">
        <v>44032</v>
      </c>
    </row>
    <row r="2028" spans="1:1" x14ac:dyDescent="0.3">
      <c r="A2028" s="15">
        <v>44033</v>
      </c>
    </row>
    <row r="2029" spans="1:1" x14ac:dyDescent="0.3">
      <c r="A2029" s="14">
        <v>44034</v>
      </c>
    </row>
    <row r="2030" spans="1:1" x14ac:dyDescent="0.3">
      <c r="A2030" s="15">
        <v>44035</v>
      </c>
    </row>
    <row r="2031" spans="1:1" x14ac:dyDescent="0.3">
      <c r="A2031" s="14">
        <v>44036</v>
      </c>
    </row>
    <row r="2032" spans="1:1" x14ac:dyDescent="0.3">
      <c r="A2032" s="15">
        <v>44037</v>
      </c>
    </row>
    <row r="2033" spans="1:1" x14ac:dyDescent="0.3">
      <c r="A2033" s="14">
        <v>44038</v>
      </c>
    </row>
    <row r="2034" spans="1:1" x14ac:dyDescent="0.3">
      <c r="A2034" s="15">
        <v>44039</v>
      </c>
    </row>
    <row r="2035" spans="1:1" x14ac:dyDescent="0.3">
      <c r="A2035" s="14">
        <v>44040</v>
      </c>
    </row>
    <row r="2036" spans="1:1" x14ac:dyDescent="0.3">
      <c r="A2036" s="15">
        <v>44041</v>
      </c>
    </row>
    <row r="2037" spans="1:1" x14ac:dyDescent="0.3">
      <c r="A2037" s="14">
        <v>44042</v>
      </c>
    </row>
    <row r="2038" spans="1:1" x14ac:dyDescent="0.3">
      <c r="A2038" s="15">
        <v>44043</v>
      </c>
    </row>
    <row r="2039" spans="1:1" x14ac:dyDescent="0.3">
      <c r="A2039" s="14">
        <v>44044</v>
      </c>
    </row>
    <row r="2040" spans="1:1" x14ac:dyDescent="0.3">
      <c r="A2040" s="15">
        <v>44045</v>
      </c>
    </row>
    <row r="2041" spans="1:1" x14ac:dyDescent="0.3">
      <c r="A2041" s="14">
        <v>44046</v>
      </c>
    </row>
    <row r="2042" spans="1:1" x14ac:dyDescent="0.3">
      <c r="A2042" s="15">
        <v>44047</v>
      </c>
    </row>
    <row r="2043" spans="1:1" x14ac:dyDescent="0.3">
      <c r="A2043" s="14">
        <v>44048</v>
      </c>
    </row>
    <row r="2044" spans="1:1" x14ac:dyDescent="0.3">
      <c r="A2044" s="15">
        <v>44049</v>
      </c>
    </row>
    <row r="2045" spans="1:1" x14ac:dyDescent="0.3">
      <c r="A2045" s="14">
        <v>44050</v>
      </c>
    </row>
    <row r="2046" spans="1:1" x14ac:dyDescent="0.3">
      <c r="A2046" s="15">
        <v>44051</v>
      </c>
    </row>
    <row r="2047" spans="1:1" x14ac:dyDescent="0.3">
      <c r="A2047" s="14">
        <v>44052</v>
      </c>
    </row>
    <row r="2048" spans="1:1" x14ac:dyDescent="0.3">
      <c r="A2048" s="15">
        <v>44053</v>
      </c>
    </row>
    <row r="2049" spans="1:1" x14ac:dyDescent="0.3">
      <c r="A2049" s="14">
        <v>44054</v>
      </c>
    </row>
    <row r="2050" spans="1:1" x14ac:dyDescent="0.3">
      <c r="A2050" s="15">
        <v>44055</v>
      </c>
    </row>
    <row r="2051" spans="1:1" x14ac:dyDescent="0.3">
      <c r="A2051" s="14">
        <v>44056</v>
      </c>
    </row>
    <row r="2052" spans="1:1" x14ac:dyDescent="0.3">
      <c r="A2052" s="15">
        <v>44057</v>
      </c>
    </row>
    <row r="2053" spans="1:1" x14ac:dyDescent="0.3">
      <c r="A2053" s="14">
        <v>44058</v>
      </c>
    </row>
    <row r="2054" spans="1:1" x14ac:dyDescent="0.3">
      <c r="A2054" s="15">
        <v>44059</v>
      </c>
    </row>
    <row r="2055" spans="1:1" x14ac:dyDescent="0.3">
      <c r="A2055" s="14">
        <v>44060</v>
      </c>
    </row>
    <row r="2056" spans="1:1" x14ac:dyDescent="0.3">
      <c r="A2056" s="15">
        <v>44061</v>
      </c>
    </row>
    <row r="2057" spans="1:1" x14ac:dyDescent="0.3">
      <c r="A2057" s="14">
        <v>44062</v>
      </c>
    </row>
    <row r="2058" spans="1:1" x14ac:dyDescent="0.3">
      <c r="A2058" s="15">
        <v>44063</v>
      </c>
    </row>
    <row r="2059" spans="1:1" x14ac:dyDescent="0.3">
      <c r="A2059" s="14">
        <v>44064</v>
      </c>
    </row>
    <row r="2060" spans="1:1" x14ac:dyDescent="0.3">
      <c r="A2060" s="15">
        <v>44065</v>
      </c>
    </row>
    <row r="2061" spans="1:1" x14ac:dyDescent="0.3">
      <c r="A2061" s="14">
        <v>44066</v>
      </c>
    </row>
    <row r="2062" spans="1:1" x14ac:dyDescent="0.3">
      <c r="A2062" s="15">
        <v>44067</v>
      </c>
    </row>
    <row r="2063" spans="1:1" x14ac:dyDescent="0.3">
      <c r="A2063" s="14">
        <v>44068</v>
      </c>
    </row>
    <row r="2064" spans="1:1" x14ac:dyDescent="0.3">
      <c r="A2064" s="15">
        <v>44069</v>
      </c>
    </row>
    <row r="2065" spans="1:1" x14ac:dyDescent="0.3">
      <c r="A2065" s="14">
        <v>44070</v>
      </c>
    </row>
    <row r="2066" spans="1:1" x14ac:dyDescent="0.3">
      <c r="A2066" s="15">
        <v>44071</v>
      </c>
    </row>
    <row r="2067" spans="1:1" x14ac:dyDescent="0.3">
      <c r="A2067" s="14">
        <v>44072</v>
      </c>
    </row>
    <row r="2068" spans="1:1" x14ac:dyDescent="0.3">
      <c r="A2068" s="15">
        <v>44073</v>
      </c>
    </row>
    <row r="2069" spans="1:1" x14ac:dyDescent="0.3">
      <c r="A2069" s="14">
        <v>44074</v>
      </c>
    </row>
    <row r="2070" spans="1:1" x14ac:dyDescent="0.3">
      <c r="A2070" s="15">
        <v>44075</v>
      </c>
    </row>
    <row r="2071" spans="1:1" x14ac:dyDescent="0.3">
      <c r="A2071" s="14">
        <v>44076</v>
      </c>
    </row>
    <row r="2072" spans="1:1" x14ac:dyDescent="0.3">
      <c r="A2072" s="15">
        <v>44077</v>
      </c>
    </row>
    <row r="2073" spans="1:1" x14ac:dyDescent="0.3">
      <c r="A2073" s="14">
        <v>44078</v>
      </c>
    </row>
    <row r="2074" spans="1:1" x14ac:dyDescent="0.3">
      <c r="A2074" s="15">
        <v>44079</v>
      </c>
    </row>
    <row r="2075" spans="1:1" x14ac:dyDescent="0.3">
      <c r="A2075" s="14">
        <v>44080</v>
      </c>
    </row>
    <row r="2076" spans="1:1" x14ac:dyDescent="0.3">
      <c r="A2076" s="15">
        <v>44081</v>
      </c>
    </row>
    <row r="2077" spans="1:1" x14ac:dyDescent="0.3">
      <c r="A2077" s="14">
        <v>44082</v>
      </c>
    </row>
    <row r="2078" spans="1:1" x14ac:dyDescent="0.3">
      <c r="A2078" s="15">
        <v>44083</v>
      </c>
    </row>
    <row r="2079" spans="1:1" x14ac:dyDescent="0.3">
      <c r="A2079" s="14">
        <v>44084</v>
      </c>
    </row>
    <row r="2080" spans="1:1" x14ac:dyDescent="0.3">
      <c r="A2080" s="15">
        <v>44085</v>
      </c>
    </row>
    <row r="2081" spans="1:1" x14ac:dyDescent="0.3">
      <c r="A2081" s="14">
        <v>44086</v>
      </c>
    </row>
    <row r="2082" spans="1:1" x14ac:dyDescent="0.3">
      <c r="A2082" s="15">
        <v>44087</v>
      </c>
    </row>
    <row r="2083" spans="1:1" x14ac:dyDescent="0.3">
      <c r="A2083" s="14">
        <v>44088</v>
      </c>
    </row>
    <row r="2084" spans="1:1" x14ac:dyDescent="0.3">
      <c r="A2084" s="15">
        <v>44089</v>
      </c>
    </row>
    <row r="2085" spans="1:1" x14ac:dyDescent="0.3">
      <c r="A2085" s="14">
        <v>44090</v>
      </c>
    </row>
    <row r="2086" spans="1:1" x14ac:dyDescent="0.3">
      <c r="A2086" s="15">
        <v>44091</v>
      </c>
    </row>
    <row r="2087" spans="1:1" x14ac:dyDescent="0.3">
      <c r="A2087" s="14">
        <v>44092</v>
      </c>
    </row>
    <row r="2088" spans="1:1" x14ac:dyDescent="0.3">
      <c r="A2088" s="15">
        <v>44093</v>
      </c>
    </row>
    <row r="2089" spans="1:1" x14ac:dyDescent="0.3">
      <c r="A2089" s="14">
        <v>44094</v>
      </c>
    </row>
    <row r="2090" spans="1:1" x14ac:dyDescent="0.3">
      <c r="A2090" s="15">
        <v>44095</v>
      </c>
    </row>
    <row r="2091" spans="1:1" x14ac:dyDescent="0.3">
      <c r="A2091" s="14">
        <v>44096</v>
      </c>
    </row>
    <row r="2092" spans="1:1" x14ac:dyDescent="0.3">
      <c r="A2092" s="15">
        <v>44097</v>
      </c>
    </row>
    <row r="2093" spans="1:1" x14ac:dyDescent="0.3">
      <c r="A2093" s="14">
        <v>44098</v>
      </c>
    </row>
    <row r="2094" spans="1:1" x14ac:dyDescent="0.3">
      <c r="A2094" s="15">
        <v>44099</v>
      </c>
    </row>
    <row r="2095" spans="1:1" x14ac:dyDescent="0.3">
      <c r="A2095" s="14">
        <v>44100</v>
      </c>
    </row>
    <row r="2096" spans="1:1" x14ac:dyDescent="0.3">
      <c r="A2096" s="15">
        <v>44101</v>
      </c>
    </row>
    <row r="2097" spans="1:1" x14ac:dyDescent="0.3">
      <c r="A2097" s="14">
        <v>44102</v>
      </c>
    </row>
    <row r="2098" spans="1:1" x14ac:dyDescent="0.3">
      <c r="A2098" s="15">
        <v>44103</v>
      </c>
    </row>
    <row r="2099" spans="1:1" x14ac:dyDescent="0.3">
      <c r="A2099" s="14">
        <v>44104</v>
      </c>
    </row>
    <row r="2100" spans="1:1" x14ac:dyDescent="0.3">
      <c r="A2100" s="15">
        <v>44105</v>
      </c>
    </row>
    <row r="2101" spans="1:1" x14ac:dyDescent="0.3">
      <c r="A2101" s="14">
        <v>44106</v>
      </c>
    </row>
    <row r="2102" spans="1:1" x14ac:dyDescent="0.3">
      <c r="A2102" s="15">
        <v>44107</v>
      </c>
    </row>
    <row r="2103" spans="1:1" x14ac:dyDescent="0.3">
      <c r="A2103" s="14">
        <v>44108</v>
      </c>
    </row>
    <row r="2104" spans="1:1" x14ac:dyDescent="0.3">
      <c r="A2104" s="15">
        <v>44109</v>
      </c>
    </row>
    <row r="2105" spans="1:1" x14ac:dyDescent="0.3">
      <c r="A2105" s="14">
        <v>44110</v>
      </c>
    </row>
    <row r="2106" spans="1:1" x14ac:dyDescent="0.3">
      <c r="A2106" s="15">
        <v>44111</v>
      </c>
    </row>
    <row r="2107" spans="1:1" x14ac:dyDescent="0.3">
      <c r="A2107" s="14">
        <v>44112</v>
      </c>
    </row>
    <row r="2108" spans="1:1" x14ac:dyDescent="0.3">
      <c r="A2108" s="15">
        <v>44113</v>
      </c>
    </row>
    <row r="2109" spans="1:1" x14ac:dyDescent="0.3">
      <c r="A2109" s="14">
        <v>44114</v>
      </c>
    </row>
    <row r="2110" spans="1:1" x14ac:dyDescent="0.3">
      <c r="A2110" s="15">
        <v>44115</v>
      </c>
    </row>
    <row r="2111" spans="1:1" x14ac:dyDescent="0.3">
      <c r="A2111" s="14">
        <v>44116</v>
      </c>
    </row>
    <row r="2112" spans="1:1" x14ac:dyDescent="0.3">
      <c r="A2112" s="15">
        <v>44117</v>
      </c>
    </row>
    <row r="2113" spans="1:1" x14ac:dyDescent="0.3">
      <c r="A2113" s="14">
        <v>44118</v>
      </c>
    </row>
    <row r="2114" spans="1:1" x14ac:dyDescent="0.3">
      <c r="A2114" s="15">
        <v>44119</v>
      </c>
    </row>
    <row r="2115" spans="1:1" x14ac:dyDescent="0.3">
      <c r="A2115" s="14">
        <v>44120</v>
      </c>
    </row>
    <row r="2116" spans="1:1" x14ac:dyDescent="0.3">
      <c r="A2116" s="15">
        <v>44121</v>
      </c>
    </row>
    <row r="2117" spans="1:1" x14ac:dyDescent="0.3">
      <c r="A2117" s="14">
        <v>44122</v>
      </c>
    </row>
    <row r="2118" spans="1:1" x14ac:dyDescent="0.3">
      <c r="A2118" s="15">
        <v>44123</v>
      </c>
    </row>
    <row r="2119" spans="1:1" x14ac:dyDescent="0.3">
      <c r="A2119" s="14">
        <v>44124</v>
      </c>
    </row>
    <row r="2120" spans="1:1" x14ac:dyDescent="0.3">
      <c r="A2120" s="15">
        <v>44125</v>
      </c>
    </row>
    <row r="2121" spans="1:1" x14ac:dyDescent="0.3">
      <c r="A2121" s="14">
        <v>44126</v>
      </c>
    </row>
    <row r="2122" spans="1:1" x14ac:dyDescent="0.3">
      <c r="A2122" s="15">
        <v>44127</v>
      </c>
    </row>
    <row r="2123" spans="1:1" x14ac:dyDescent="0.3">
      <c r="A2123" s="14">
        <v>44128</v>
      </c>
    </row>
    <row r="2124" spans="1:1" x14ac:dyDescent="0.3">
      <c r="A2124" s="15">
        <v>44129</v>
      </c>
    </row>
    <row r="2125" spans="1:1" x14ac:dyDescent="0.3">
      <c r="A2125" s="14">
        <v>44130</v>
      </c>
    </row>
    <row r="2126" spans="1:1" x14ac:dyDescent="0.3">
      <c r="A2126" s="15">
        <v>44131</v>
      </c>
    </row>
    <row r="2127" spans="1:1" x14ac:dyDescent="0.3">
      <c r="A2127" s="14">
        <v>44132</v>
      </c>
    </row>
    <row r="2128" spans="1:1" x14ac:dyDescent="0.3">
      <c r="A2128" s="15">
        <v>44133</v>
      </c>
    </row>
    <row r="2129" spans="1:1" x14ac:dyDescent="0.3">
      <c r="A2129" s="14">
        <v>44134</v>
      </c>
    </row>
    <row r="2130" spans="1:1" x14ac:dyDescent="0.3">
      <c r="A2130" s="15">
        <v>44135</v>
      </c>
    </row>
    <row r="2131" spans="1:1" x14ac:dyDescent="0.3">
      <c r="A2131" s="14">
        <v>44136</v>
      </c>
    </row>
    <row r="2132" spans="1:1" x14ac:dyDescent="0.3">
      <c r="A2132" s="15">
        <v>44137</v>
      </c>
    </row>
    <row r="2133" spans="1:1" x14ac:dyDescent="0.3">
      <c r="A2133" s="14">
        <v>44138</v>
      </c>
    </row>
    <row r="2134" spans="1:1" x14ac:dyDescent="0.3">
      <c r="A2134" s="15">
        <v>44139</v>
      </c>
    </row>
    <row r="2135" spans="1:1" x14ac:dyDescent="0.3">
      <c r="A2135" s="14">
        <v>44140</v>
      </c>
    </row>
    <row r="2136" spans="1:1" x14ac:dyDescent="0.3">
      <c r="A2136" s="15">
        <v>44141</v>
      </c>
    </row>
    <row r="2137" spans="1:1" x14ac:dyDescent="0.3">
      <c r="A2137" s="14">
        <v>44142</v>
      </c>
    </row>
    <row r="2138" spans="1:1" x14ac:dyDescent="0.3">
      <c r="A2138" s="15">
        <v>44143</v>
      </c>
    </row>
    <row r="2139" spans="1:1" x14ac:dyDescent="0.3">
      <c r="A2139" s="14">
        <v>44144</v>
      </c>
    </row>
    <row r="2140" spans="1:1" x14ac:dyDescent="0.3">
      <c r="A2140" s="15">
        <v>44145</v>
      </c>
    </row>
    <row r="2141" spans="1:1" x14ac:dyDescent="0.3">
      <c r="A2141" s="14">
        <v>44146</v>
      </c>
    </row>
    <row r="2142" spans="1:1" x14ac:dyDescent="0.3">
      <c r="A2142" s="15">
        <v>44147</v>
      </c>
    </row>
    <row r="2143" spans="1:1" x14ac:dyDescent="0.3">
      <c r="A2143" s="14">
        <v>44148</v>
      </c>
    </row>
    <row r="2144" spans="1:1" x14ac:dyDescent="0.3">
      <c r="A2144" s="15">
        <v>44149</v>
      </c>
    </row>
    <row r="2145" spans="1:1" x14ac:dyDescent="0.3">
      <c r="A2145" s="14">
        <v>44150</v>
      </c>
    </row>
    <row r="2146" spans="1:1" x14ac:dyDescent="0.3">
      <c r="A2146" s="15">
        <v>44151</v>
      </c>
    </row>
    <row r="2147" spans="1:1" x14ac:dyDescent="0.3">
      <c r="A2147" s="14">
        <v>44152</v>
      </c>
    </row>
    <row r="2148" spans="1:1" x14ac:dyDescent="0.3">
      <c r="A2148" s="15">
        <v>44153</v>
      </c>
    </row>
    <row r="2149" spans="1:1" x14ac:dyDescent="0.3">
      <c r="A2149" s="14">
        <v>44154</v>
      </c>
    </row>
    <row r="2150" spans="1:1" x14ac:dyDescent="0.3">
      <c r="A2150" s="15">
        <v>44155</v>
      </c>
    </row>
    <row r="2151" spans="1:1" x14ac:dyDescent="0.3">
      <c r="A2151" s="14">
        <v>44156</v>
      </c>
    </row>
    <row r="2152" spans="1:1" x14ac:dyDescent="0.3">
      <c r="A2152" s="15">
        <v>44157</v>
      </c>
    </row>
    <row r="2153" spans="1:1" x14ac:dyDescent="0.3">
      <c r="A2153" s="14">
        <v>44158</v>
      </c>
    </row>
    <row r="2154" spans="1:1" x14ac:dyDescent="0.3">
      <c r="A2154" s="15">
        <v>44159</v>
      </c>
    </row>
    <row r="2155" spans="1:1" x14ac:dyDescent="0.3">
      <c r="A2155" s="14">
        <v>44160</v>
      </c>
    </row>
    <row r="2156" spans="1:1" x14ac:dyDescent="0.3">
      <c r="A2156" s="15">
        <v>44161</v>
      </c>
    </row>
    <row r="2157" spans="1:1" x14ac:dyDescent="0.3">
      <c r="A2157" s="14">
        <v>44162</v>
      </c>
    </row>
    <row r="2158" spans="1:1" x14ac:dyDescent="0.3">
      <c r="A2158" s="15">
        <v>44163</v>
      </c>
    </row>
    <row r="2159" spans="1:1" x14ac:dyDescent="0.3">
      <c r="A2159" s="14">
        <v>44164</v>
      </c>
    </row>
    <row r="2160" spans="1:1" x14ac:dyDescent="0.3">
      <c r="A2160" s="15">
        <v>44165</v>
      </c>
    </row>
    <row r="2161" spans="1:1" x14ac:dyDescent="0.3">
      <c r="A2161" s="14">
        <v>44166</v>
      </c>
    </row>
    <row r="2162" spans="1:1" x14ac:dyDescent="0.3">
      <c r="A2162" s="15">
        <v>44167</v>
      </c>
    </row>
    <row r="2163" spans="1:1" x14ac:dyDescent="0.3">
      <c r="A2163" s="14">
        <v>44168</v>
      </c>
    </row>
    <row r="2164" spans="1:1" x14ac:dyDescent="0.3">
      <c r="A2164" s="15">
        <v>44169</v>
      </c>
    </row>
    <row r="2165" spans="1:1" x14ac:dyDescent="0.3">
      <c r="A2165" s="14">
        <v>44170</v>
      </c>
    </row>
    <row r="2166" spans="1:1" x14ac:dyDescent="0.3">
      <c r="A2166" s="15">
        <v>44171</v>
      </c>
    </row>
    <row r="2167" spans="1:1" x14ac:dyDescent="0.3">
      <c r="A2167" s="14">
        <v>44172</v>
      </c>
    </row>
    <row r="2168" spans="1:1" x14ac:dyDescent="0.3">
      <c r="A2168" s="15">
        <v>44173</v>
      </c>
    </row>
    <row r="2169" spans="1:1" x14ac:dyDescent="0.3">
      <c r="A2169" s="14">
        <v>44174</v>
      </c>
    </row>
    <row r="2170" spans="1:1" x14ac:dyDescent="0.3">
      <c r="A2170" s="15">
        <v>44175</v>
      </c>
    </row>
    <row r="2171" spans="1:1" x14ac:dyDescent="0.3">
      <c r="A2171" s="14">
        <v>44176</v>
      </c>
    </row>
    <row r="2172" spans="1:1" x14ac:dyDescent="0.3">
      <c r="A2172" s="15">
        <v>44177</v>
      </c>
    </row>
    <row r="2173" spans="1:1" x14ac:dyDescent="0.3">
      <c r="A2173" s="14">
        <v>44178</v>
      </c>
    </row>
    <row r="2174" spans="1:1" x14ac:dyDescent="0.3">
      <c r="A2174" s="15">
        <v>44179</v>
      </c>
    </row>
    <row r="2175" spans="1:1" x14ac:dyDescent="0.3">
      <c r="A2175" s="14">
        <v>44180</v>
      </c>
    </row>
    <row r="2176" spans="1:1" x14ac:dyDescent="0.3">
      <c r="A2176" s="15">
        <v>44181</v>
      </c>
    </row>
    <row r="2177" spans="1:1" x14ac:dyDescent="0.3">
      <c r="A2177" s="14">
        <v>44182</v>
      </c>
    </row>
    <row r="2178" spans="1:1" x14ac:dyDescent="0.3">
      <c r="A2178" s="15">
        <v>44183</v>
      </c>
    </row>
    <row r="2179" spans="1:1" x14ac:dyDescent="0.3">
      <c r="A2179" s="14">
        <v>44184</v>
      </c>
    </row>
    <row r="2180" spans="1:1" x14ac:dyDescent="0.3">
      <c r="A2180" s="15">
        <v>44185</v>
      </c>
    </row>
    <row r="2181" spans="1:1" x14ac:dyDescent="0.3">
      <c r="A2181" s="14">
        <v>44186</v>
      </c>
    </row>
    <row r="2182" spans="1:1" x14ac:dyDescent="0.3">
      <c r="A2182" s="15">
        <v>44187</v>
      </c>
    </row>
    <row r="2183" spans="1:1" x14ac:dyDescent="0.3">
      <c r="A2183" s="14">
        <v>44188</v>
      </c>
    </row>
    <row r="2184" spans="1:1" x14ac:dyDescent="0.3">
      <c r="A2184" s="15">
        <v>44189</v>
      </c>
    </row>
    <row r="2185" spans="1:1" x14ac:dyDescent="0.3">
      <c r="A2185" s="14">
        <v>44190</v>
      </c>
    </row>
    <row r="2186" spans="1:1" x14ac:dyDescent="0.3">
      <c r="A2186" s="15">
        <v>44191</v>
      </c>
    </row>
    <row r="2187" spans="1:1" x14ac:dyDescent="0.3">
      <c r="A2187" s="14">
        <v>44192</v>
      </c>
    </row>
    <row r="2188" spans="1:1" x14ac:dyDescent="0.3">
      <c r="A2188" s="15">
        <v>44193</v>
      </c>
    </row>
    <row r="2189" spans="1:1" x14ac:dyDescent="0.3">
      <c r="A2189" s="14">
        <v>44194</v>
      </c>
    </row>
    <row r="2190" spans="1:1" x14ac:dyDescent="0.3">
      <c r="A2190" s="15">
        <v>44195</v>
      </c>
    </row>
    <row r="2191" spans="1:1" x14ac:dyDescent="0.3">
      <c r="A2191" s="14">
        <v>44196</v>
      </c>
    </row>
    <row r="2192" spans="1:1" x14ac:dyDescent="0.3">
      <c r="A2192" s="15">
        <v>44197</v>
      </c>
    </row>
    <row r="2193" spans="1:1" x14ac:dyDescent="0.3">
      <c r="A2193" s="14">
        <v>44198</v>
      </c>
    </row>
    <row r="2194" spans="1:1" x14ac:dyDescent="0.3">
      <c r="A2194" s="15">
        <v>44199</v>
      </c>
    </row>
    <row r="2195" spans="1:1" x14ac:dyDescent="0.3">
      <c r="A2195" s="14">
        <v>44200</v>
      </c>
    </row>
    <row r="2196" spans="1:1" x14ac:dyDescent="0.3">
      <c r="A2196" s="15">
        <v>44201</v>
      </c>
    </row>
    <row r="2197" spans="1:1" x14ac:dyDescent="0.3">
      <c r="A2197" s="14">
        <v>44202</v>
      </c>
    </row>
    <row r="2198" spans="1:1" x14ac:dyDescent="0.3">
      <c r="A2198" s="15">
        <v>44203</v>
      </c>
    </row>
    <row r="2199" spans="1:1" x14ac:dyDescent="0.3">
      <c r="A2199" s="14">
        <v>44204</v>
      </c>
    </row>
    <row r="2200" spans="1:1" x14ac:dyDescent="0.3">
      <c r="A2200" s="15">
        <v>44205</v>
      </c>
    </row>
    <row r="2201" spans="1:1" x14ac:dyDescent="0.3">
      <c r="A2201" s="14">
        <v>44206</v>
      </c>
    </row>
    <row r="2202" spans="1:1" x14ac:dyDescent="0.3">
      <c r="A2202" s="15">
        <v>44207</v>
      </c>
    </row>
    <row r="2203" spans="1:1" x14ac:dyDescent="0.3">
      <c r="A2203" s="14">
        <v>44208</v>
      </c>
    </row>
    <row r="2204" spans="1:1" x14ac:dyDescent="0.3">
      <c r="A2204" s="15">
        <v>44209</v>
      </c>
    </row>
    <row r="2205" spans="1:1" x14ac:dyDescent="0.3">
      <c r="A2205" s="14">
        <v>44210</v>
      </c>
    </row>
    <row r="2206" spans="1:1" x14ac:dyDescent="0.3">
      <c r="A2206" s="15">
        <v>44211</v>
      </c>
    </row>
    <row r="2207" spans="1:1" x14ac:dyDescent="0.3">
      <c r="A2207" s="14">
        <v>44212</v>
      </c>
    </row>
    <row r="2208" spans="1:1" x14ac:dyDescent="0.3">
      <c r="A2208" s="15">
        <v>44213</v>
      </c>
    </row>
    <row r="2209" spans="1:1" x14ac:dyDescent="0.3">
      <c r="A2209" s="14">
        <v>44214</v>
      </c>
    </row>
    <row r="2210" spans="1:1" x14ac:dyDescent="0.3">
      <c r="A2210" s="15">
        <v>44215</v>
      </c>
    </row>
    <row r="2211" spans="1:1" x14ac:dyDescent="0.3">
      <c r="A2211" s="14">
        <v>44216</v>
      </c>
    </row>
    <row r="2212" spans="1:1" x14ac:dyDescent="0.3">
      <c r="A2212" s="15">
        <v>44217</v>
      </c>
    </row>
    <row r="2213" spans="1:1" x14ac:dyDescent="0.3">
      <c r="A2213" s="14">
        <v>44218</v>
      </c>
    </row>
    <row r="2214" spans="1:1" x14ac:dyDescent="0.3">
      <c r="A2214" s="15">
        <v>44219</v>
      </c>
    </row>
    <row r="2215" spans="1:1" x14ac:dyDescent="0.3">
      <c r="A2215" s="14">
        <v>44220</v>
      </c>
    </row>
    <row r="2216" spans="1:1" x14ac:dyDescent="0.3">
      <c r="A2216" s="15">
        <v>44221</v>
      </c>
    </row>
    <row r="2217" spans="1:1" x14ac:dyDescent="0.3">
      <c r="A2217" s="14">
        <v>44222</v>
      </c>
    </row>
    <row r="2218" spans="1:1" x14ac:dyDescent="0.3">
      <c r="A2218" s="15">
        <v>44223</v>
      </c>
    </row>
    <row r="2219" spans="1:1" x14ac:dyDescent="0.3">
      <c r="A2219" s="14">
        <v>44224</v>
      </c>
    </row>
    <row r="2220" spans="1:1" x14ac:dyDescent="0.3">
      <c r="A2220" s="15">
        <v>44225</v>
      </c>
    </row>
    <row r="2221" spans="1:1" x14ac:dyDescent="0.3">
      <c r="A2221" s="14">
        <v>44226</v>
      </c>
    </row>
    <row r="2222" spans="1:1" x14ac:dyDescent="0.3">
      <c r="A2222" s="15">
        <v>44227</v>
      </c>
    </row>
    <row r="2223" spans="1:1" x14ac:dyDescent="0.3">
      <c r="A2223" s="14">
        <v>44228</v>
      </c>
    </row>
    <row r="2224" spans="1:1" x14ac:dyDescent="0.3">
      <c r="A2224" s="15">
        <v>44229</v>
      </c>
    </row>
    <row r="2225" spans="1:1" x14ac:dyDescent="0.3">
      <c r="A2225" s="14">
        <v>44230</v>
      </c>
    </row>
    <row r="2226" spans="1:1" x14ac:dyDescent="0.3">
      <c r="A2226" s="15">
        <v>44231</v>
      </c>
    </row>
    <row r="2227" spans="1:1" x14ac:dyDescent="0.3">
      <c r="A2227" s="14">
        <v>44232</v>
      </c>
    </row>
    <row r="2228" spans="1:1" x14ac:dyDescent="0.3">
      <c r="A2228" s="15">
        <v>44233</v>
      </c>
    </row>
    <row r="2229" spans="1:1" x14ac:dyDescent="0.3">
      <c r="A2229" s="14">
        <v>44234</v>
      </c>
    </row>
    <row r="2230" spans="1:1" x14ac:dyDescent="0.3">
      <c r="A2230" s="15">
        <v>44235</v>
      </c>
    </row>
    <row r="2231" spans="1:1" x14ac:dyDescent="0.3">
      <c r="A2231" s="14">
        <v>44236</v>
      </c>
    </row>
    <row r="2232" spans="1:1" x14ac:dyDescent="0.3">
      <c r="A2232" s="15">
        <v>44237</v>
      </c>
    </row>
    <row r="2233" spans="1:1" x14ac:dyDescent="0.3">
      <c r="A2233" s="14">
        <v>44238</v>
      </c>
    </row>
    <row r="2234" spans="1:1" x14ac:dyDescent="0.3">
      <c r="A2234" s="15">
        <v>44239</v>
      </c>
    </row>
    <row r="2235" spans="1:1" x14ac:dyDescent="0.3">
      <c r="A2235" s="14">
        <v>44240</v>
      </c>
    </row>
    <row r="2236" spans="1:1" x14ac:dyDescent="0.3">
      <c r="A2236" s="15">
        <v>44241</v>
      </c>
    </row>
    <row r="2237" spans="1:1" x14ac:dyDescent="0.3">
      <c r="A2237" s="14">
        <v>44242</v>
      </c>
    </row>
    <row r="2238" spans="1:1" x14ac:dyDescent="0.3">
      <c r="A2238" s="15">
        <v>44243</v>
      </c>
    </row>
    <row r="2239" spans="1:1" x14ac:dyDescent="0.3">
      <c r="A2239" s="14">
        <v>44244</v>
      </c>
    </row>
    <row r="2240" spans="1:1" x14ac:dyDescent="0.3">
      <c r="A2240" s="15">
        <v>44245</v>
      </c>
    </row>
    <row r="2241" spans="1:1" x14ac:dyDescent="0.3">
      <c r="A2241" s="14">
        <v>44246</v>
      </c>
    </row>
    <row r="2242" spans="1:1" x14ac:dyDescent="0.3">
      <c r="A2242" s="15">
        <v>44247</v>
      </c>
    </row>
    <row r="2243" spans="1:1" x14ac:dyDescent="0.3">
      <c r="A2243" s="14">
        <v>44248</v>
      </c>
    </row>
    <row r="2244" spans="1:1" x14ac:dyDescent="0.3">
      <c r="A2244" s="15">
        <v>44249</v>
      </c>
    </row>
    <row r="2245" spans="1:1" x14ac:dyDescent="0.3">
      <c r="A2245" s="14">
        <v>44250</v>
      </c>
    </row>
    <row r="2246" spans="1:1" x14ac:dyDescent="0.3">
      <c r="A2246" s="15">
        <v>44251</v>
      </c>
    </row>
    <row r="2247" spans="1:1" x14ac:dyDescent="0.3">
      <c r="A2247" s="14">
        <v>44252</v>
      </c>
    </row>
    <row r="2248" spans="1:1" x14ac:dyDescent="0.3">
      <c r="A2248" s="15">
        <v>44253</v>
      </c>
    </row>
    <row r="2249" spans="1:1" x14ac:dyDescent="0.3">
      <c r="A2249" s="14">
        <v>44254</v>
      </c>
    </row>
    <row r="2250" spans="1:1" x14ac:dyDescent="0.3">
      <c r="A2250" s="15">
        <v>44255</v>
      </c>
    </row>
    <row r="2251" spans="1:1" x14ac:dyDescent="0.3">
      <c r="A2251" s="14">
        <v>44256</v>
      </c>
    </row>
    <row r="2252" spans="1:1" x14ac:dyDescent="0.3">
      <c r="A2252" s="15">
        <v>44257</v>
      </c>
    </row>
    <row r="2253" spans="1:1" x14ac:dyDescent="0.3">
      <c r="A2253" s="14">
        <v>44258</v>
      </c>
    </row>
    <row r="2254" spans="1:1" x14ac:dyDescent="0.3">
      <c r="A2254" s="15">
        <v>44259</v>
      </c>
    </row>
    <row r="2255" spans="1:1" x14ac:dyDescent="0.3">
      <c r="A2255" s="14">
        <v>44260</v>
      </c>
    </row>
    <row r="2256" spans="1:1" x14ac:dyDescent="0.3">
      <c r="A2256" s="15">
        <v>44261</v>
      </c>
    </row>
    <row r="2257" spans="1:1" x14ac:dyDescent="0.3">
      <c r="A2257" s="14">
        <v>44262</v>
      </c>
    </row>
    <row r="2258" spans="1:1" x14ac:dyDescent="0.3">
      <c r="A2258" s="15">
        <v>44263</v>
      </c>
    </row>
    <row r="2259" spans="1:1" x14ac:dyDescent="0.3">
      <c r="A2259" s="14">
        <v>44264</v>
      </c>
    </row>
    <row r="2260" spans="1:1" x14ac:dyDescent="0.3">
      <c r="A2260" s="15">
        <v>44265</v>
      </c>
    </row>
    <row r="2261" spans="1:1" x14ac:dyDescent="0.3">
      <c r="A2261" s="14">
        <v>44266</v>
      </c>
    </row>
    <row r="2262" spans="1:1" x14ac:dyDescent="0.3">
      <c r="A2262" s="15">
        <v>44267</v>
      </c>
    </row>
    <row r="2263" spans="1:1" x14ac:dyDescent="0.3">
      <c r="A2263" s="14">
        <v>44268</v>
      </c>
    </row>
    <row r="2264" spans="1:1" x14ac:dyDescent="0.3">
      <c r="A2264" s="15">
        <v>44269</v>
      </c>
    </row>
    <row r="2265" spans="1:1" x14ac:dyDescent="0.3">
      <c r="A2265" s="14">
        <v>44270</v>
      </c>
    </row>
    <row r="2266" spans="1:1" x14ac:dyDescent="0.3">
      <c r="A2266" s="15">
        <v>44271</v>
      </c>
    </row>
    <row r="2267" spans="1:1" x14ac:dyDescent="0.3">
      <c r="A2267" s="14">
        <v>44272</v>
      </c>
    </row>
    <row r="2268" spans="1:1" x14ac:dyDescent="0.3">
      <c r="A2268" s="15">
        <v>44273</v>
      </c>
    </row>
    <row r="2269" spans="1:1" x14ac:dyDescent="0.3">
      <c r="A2269" s="14">
        <v>44274</v>
      </c>
    </row>
    <row r="2270" spans="1:1" x14ac:dyDescent="0.3">
      <c r="A2270" s="15">
        <v>44275</v>
      </c>
    </row>
    <row r="2271" spans="1:1" x14ac:dyDescent="0.3">
      <c r="A2271" s="14">
        <v>44276</v>
      </c>
    </row>
    <row r="2272" spans="1:1" x14ac:dyDescent="0.3">
      <c r="A2272" s="15">
        <v>44277</v>
      </c>
    </row>
    <row r="2273" spans="1:1" x14ac:dyDescent="0.3">
      <c r="A2273" s="14">
        <v>44278</v>
      </c>
    </row>
    <row r="2274" spans="1:1" x14ac:dyDescent="0.3">
      <c r="A2274" s="15">
        <v>44279</v>
      </c>
    </row>
    <row r="2275" spans="1:1" x14ac:dyDescent="0.3">
      <c r="A2275" s="14">
        <v>44280</v>
      </c>
    </row>
    <row r="2276" spans="1:1" x14ac:dyDescent="0.3">
      <c r="A2276" s="15">
        <v>44281</v>
      </c>
    </row>
    <row r="2277" spans="1:1" x14ac:dyDescent="0.3">
      <c r="A2277" s="14">
        <v>44282</v>
      </c>
    </row>
    <row r="2278" spans="1:1" x14ac:dyDescent="0.3">
      <c r="A2278" s="15">
        <v>44283</v>
      </c>
    </row>
    <row r="2279" spans="1:1" x14ac:dyDescent="0.3">
      <c r="A2279" s="14">
        <v>44284</v>
      </c>
    </row>
    <row r="2280" spans="1:1" x14ac:dyDescent="0.3">
      <c r="A2280" s="15">
        <v>44285</v>
      </c>
    </row>
    <row r="2281" spans="1:1" x14ac:dyDescent="0.3">
      <c r="A2281" s="14">
        <v>44286</v>
      </c>
    </row>
    <row r="2282" spans="1:1" x14ac:dyDescent="0.3">
      <c r="A2282" s="15">
        <v>44287</v>
      </c>
    </row>
    <row r="2283" spans="1:1" x14ac:dyDescent="0.3">
      <c r="A2283" s="14">
        <v>44288</v>
      </c>
    </row>
    <row r="2284" spans="1:1" x14ac:dyDescent="0.3">
      <c r="A2284" s="15">
        <v>44289</v>
      </c>
    </row>
    <row r="2285" spans="1:1" x14ac:dyDescent="0.3">
      <c r="A2285" s="14">
        <v>44290</v>
      </c>
    </row>
    <row r="2286" spans="1:1" x14ac:dyDescent="0.3">
      <c r="A2286" s="15">
        <v>44291</v>
      </c>
    </row>
    <row r="2287" spans="1:1" x14ac:dyDescent="0.3">
      <c r="A2287" s="14">
        <v>44292</v>
      </c>
    </row>
    <row r="2288" spans="1:1" x14ac:dyDescent="0.3">
      <c r="A2288" s="15">
        <v>44293</v>
      </c>
    </row>
    <row r="2289" spans="1:1" x14ac:dyDescent="0.3">
      <c r="A2289" s="14">
        <v>44294</v>
      </c>
    </row>
    <row r="2290" spans="1:1" x14ac:dyDescent="0.3">
      <c r="A2290" s="15">
        <v>44295</v>
      </c>
    </row>
    <row r="2291" spans="1:1" x14ac:dyDescent="0.3">
      <c r="A2291" s="14">
        <v>44296</v>
      </c>
    </row>
    <row r="2292" spans="1:1" x14ac:dyDescent="0.3">
      <c r="A2292" s="15">
        <v>44297</v>
      </c>
    </row>
    <row r="2293" spans="1:1" x14ac:dyDescent="0.3">
      <c r="A2293" s="14">
        <v>44298</v>
      </c>
    </row>
    <row r="2294" spans="1:1" x14ac:dyDescent="0.3">
      <c r="A2294" s="15">
        <v>44299</v>
      </c>
    </row>
    <row r="2295" spans="1:1" x14ac:dyDescent="0.3">
      <c r="A2295" s="14">
        <v>44300</v>
      </c>
    </row>
    <row r="2296" spans="1:1" x14ac:dyDescent="0.3">
      <c r="A2296" s="15">
        <v>44301</v>
      </c>
    </row>
    <row r="2297" spans="1:1" x14ac:dyDescent="0.3">
      <c r="A2297" s="14">
        <v>44302</v>
      </c>
    </row>
    <row r="2298" spans="1:1" x14ac:dyDescent="0.3">
      <c r="A2298" s="15">
        <v>44303</v>
      </c>
    </row>
    <row r="2299" spans="1:1" x14ac:dyDescent="0.3">
      <c r="A2299" s="14">
        <v>44304</v>
      </c>
    </row>
    <row r="2300" spans="1:1" x14ac:dyDescent="0.3">
      <c r="A2300" s="15">
        <v>44305</v>
      </c>
    </row>
    <row r="2301" spans="1:1" x14ac:dyDescent="0.3">
      <c r="A2301" s="14">
        <v>44306</v>
      </c>
    </row>
    <row r="2302" spans="1:1" x14ac:dyDescent="0.3">
      <c r="A2302" s="15">
        <v>44307</v>
      </c>
    </row>
    <row r="2303" spans="1:1" x14ac:dyDescent="0.3">
      <c r="A2303" s="14">
        <v>44308</v>
      </c>
    </row>
    <row r="2304" spans="1:1" x14ac:dyDescent="0.3">
      <c r="A2304" s="15">
        <v>44309</v>
      </c>
    </row>
    <row r="2305" spans="1:1" x14ac:dyDescent="0.3">
      <c r="A2305" s="14">
        <v>44310</v>
      </c>
    </row>
    <row r="2306" spans="1:1" x14ac:dyDescent="0.3">
      <c r="A2306" s="15">
        <v>44311</v>
      </c>
    </row>
    <row r="2307" spans="1:1" x14ac:dyDescent="0.3">
      <c r="A2307" s="14">
        <v>44312</v>
      </c>
    </row>
    <row r="2308" spans="1:1" x14ac:dyDescent="0.3">
      <c r="A2308" s="15">
        <v>44313</v>
      </c>
    </row>
    <row r="2309" spans="1:1" x14ac:dyDescent="0.3">
      <c r="A2309" s="14">
        <v>44314</v>
      </c>
    </row>
    <row r="2310" spans="1:1" x14ac:dyDescent="0.3">
      <c r="A2310" s="15">
        <v>44315</v>
      </c>
    </row>
    <row r="2311" spans="1:1" x14ac:dyDescent="0.3">
      <c r="A2311" s="14">
        <v>44316</v>
      </c>
    </row>
    <row r="2312" spans="1:1" x14ac:dyDescent="0.3">
      <c r="A2312" s="15">
        <v>44317</v>
      </c>
    </row>
    <row r="2313" spans="1:1" x14ac:dyDescent="0.3">
      <c r="A2313" s="14">
        <v>44318</v>
      </c>
    </row>
    <row r="2314" spans="1:1" x14ac:dyDescent="0.3">
      <c r="A2314" s="15">
        <v>44319</v>
      </c>
    </row>
    <row r="2315" spans="1:1" x14ac:dyDescent="0.3">
      <c r="A2315" s="14">
        <v>44320</v>
      </c>
    </row>
    <row r="2316" spans="1:1" x14ac:dyDescent="0.3">
      <c r="A2316" s="15">
        <v>44321</v>
      </c>
    </row>
    <row r="2317" spans="1:1" x14ac:dyDescent="0.3">
      <c r="A2317" s="14">
        <v>44322</v>
      </c>
    </row>
    <row r="2318" spans="1:1" x14ac:dyDescent="0.3">
      <c r="A2318" s="15">
        <v>44323</v>
      </c>
    </row>
    <row r="2319" spans="1:1" x14ac:dyDescent="0.3">
      <c r="A2319" s="14">
        <v>44324</v>
      </c>
    </row>
    <row r="2320" spans="1:1" x14ac:dyDescent="0.3">
      <c r="A2320" s="15">
        <v>44325</v>
      </c>
    </row>
    <row r="2321" spans="1:1" x14ac:dyDescent="0.3">
      <c r="A2321" s="14">
        <v>44326</v>
      </c>
    </row>
    <row r="2322" spans="1:1" x14ac:dyDescent="0.3">
      <c r="A2322" s="15">
        <v>44327</v>
      </c>
    </row>
    <row r="2323" spans="1:1" x14ac:dyDescent="0.3">
      <c r="A2323" s="14">
        <v>44328</v>
      </c>
    </row>
    <row r="2324" spans="1:1" x14ac:dyDescent="0.3">
      <c r="A2324" s="15">
        <v>44329</v>
      </c>
    </row>
    <row r="2325" spans="1:1" x14ac:dyDescent="0.3">
      <c r="A2325" s="14">
        <v>44330</v>
      </c>
    </row>
    <row r="2326" spans="1:1" x14ac:dyDescent="0.3">
      <c r="A2326" s="15">
        <v>44331</v>
      </c>
    </row>
    <row r="2327" spans="1:1" x14ac:dyDescent="0.3">
      <c r="A2327" s="14">
        <v>44332</v>
      </c>
    </row>
    <row r="2328" spans="1:1" x14ac:dyDescent="0.3">
      <c r="A2328" s="15">
        <v>44333</v>
      </c>
    </row>
    <row r="2329" spans="1:1" x14ac:dyDescent="0.3">
      <c r="A2329" s="14">
        <v>44334</v>
      </c>
    </row>
    <row r="2330" spans="1:1" x14ac:dyDescent="0.3">
      <c r="A2330" s="15">
        <v>44335</v>
      </c>
    </row>
    <row r="2331" spans="1:1" x14ac:dyDescent="0.3">
      <c r="A2331" s="14">
        <v>44336</v>
      </c>
    </row>
    <row r="2332" spans="1:1" x14ac:dyDescent="0.3">
      <c r="A2332" s="15">
        <v>44337</v>
      </c>
    </row>
    <row r="2333" spans="1:1" x14ac:dyDescent="0.3">
      <c r="A2333" s="14">
        <v>44338</v>
      </c>
    </row>
    <row r="2334" spans="1:1" x14ac:dyDescent="0.3">
      <c r="A2334" s="15">
        <v>44339</v>
      </c>
    </row>
    <row r="2335" spans="1:1" x14ac:dyDescent="0.3">
      <c r="A2335" s="14">
        <v>44340</v>
      </c>
    </row>
    <row r="2336" spans="1:1" x14ac:dyDescent="0.3">
      <c r="A2336" s="15">
        <v>44341</v>
      </c>
    </row>
    <row r="2337" spans="1:1" x14ac:dyDescent="0.3">
      <c r="A2337" s="14">
        <v>44342</v>
      </c>
    </row>
    <row r="2338" spans="1:1" x14ac:dyDescent="0.3">
      <c r="A2338" s="15">
        <v>44343</v>
      </c>
    </row>
    <row r="2339" spans="1:1" x14ac:dyDescent="0.3">
      <c r="A2339" s="14">
        <v>44344</v>
      </c>
    </row>
    <row r="2340" spans="1:1" x14ac:dyDescent="0.3">
      <c r="A2340" s="15">
        <v>44345</v>
      </c>
    </row>
    <row r="2341" spans="1:1" x14ac:dyDescent="0.3">
      <c r="A2341" s="14">
        <v>44346</v>
      </c>
    </row>
    <row r="2342" spans="1:1" x14ac:dyDescent="0.3">
      <c r="A2342" s="15">
        <v>44347</v>
      </c>
    </row>
    <row r="2343" spans="1:1" x14ac:dyDescent="0.3">
      <c r="A2343" s="14">
        <v>44348</v>
      </c>
    </row>
    <row r="2344" spans="1:1" x14ac:dyDescent="0.3">
      <c r="A2344" s="15">
        <v>44349</v>
      </c>
    </row>
    <row r="2345" spans="1:1" x14ac:dyDescent="0.3">
      <c r="A2345" s="14">
        <v>44350</v>
      </c>
    </row>
    <row r="2346" spans="1:1" x14ac:dyDescent="0.3">
      <c r="A2346" s="15">
        <v>44351</v>
      </c>
    </row>
    <row r="2347" spans="1:1" x14ac:dyDescent="0.3">
      <c r="A2347" s="14">
        <v>44352</v>
      </c>
    </row>
    <row r="2348" spans="1:1" x14ac:dyDescent="0.3">
      <c r="A2348" s="15">
        <v>44353</v>
      </c>
    </row>
    <row r="2349" spans="1:1" x14ac:dyDescent="0.3">
      <c r="A2349" s="14">
        <v>44354</v>
      </c>
    </row>
    <row r="2350" spans="1:1" x14ac:dyDescent="0.3">
      <c r="A2350" s="15">
        <v>44355</v>
      </c>
    </row>
    <row r="2351" spans="1:1" x14ac:dyDescent="0.3">
      <c r="A2351" s="14">
        <v>44356</v>
      </c>
    </row>
    <row r="2352" spans="1:1" x14ac:dyDescent="0.3">
      <c r="A2352" s="15">
        <v>44357</v>
      </c>
    </row>
    <row r="2353" spans="1:1" x14ac:dyDescent="0.3">
      <c r="A2353" s="14">
        <v>44358</v>
      </c>
    </row>
    <row r="2354" spans="1:1" x14ac:dyDescent="0.3">
      <c r="A2354" s="15">
        <v>44359</v>
      </c>
    </row>
    <row r="2355" spans="1:1" x14ac:dyDescent="0.3">
      <c r="A2355" s="14">
        <v>44360</v>
      </c>
    </row>
    <row r="2356" spans="1:1" x14ac:dyDescent="0.3">
      <c r="A2356" s="15">
        <v>44361</v>
      </c>
    </row>
    <row r="2357" spans="1:1" x14ac:dyDescent="0.3">
      <c r="A2357" s="14">
        <v>44362</v>
      </c>
    </row>
    <row r="2358" spans="1:1" x14ac:dyDescent="0.3">
      <c r="A2358" s="15">
        <v>44363</v>
      </c>
    </row>
    <row r="2359" spans="1:1" x14ac:dyDescent="0.3">
      <c r="A2359" s="14">
        <v>44364</v>
      </c>
    </row>
    <row r="2360" spans="1:1" x14ac:dyDescent="0.3">
      <c r="A2360" s="15">
        <v>44365</v>
      </c>
    </row>
    <row r="2361" spans="1:1" x14ac:dyDescent="0.3">
      <c r="A2361" s="14">
        <v>44366</v>
      </c>
    </row>
    <row r="2362" spans="1:1" x14ac:dyDescent="0.3">
      <c r="A2362" s="15">
        <v>44367</v>
      </c>
    </row>
    <row r="2363" spans="1:1" x14ac:dyDescent="0.3">
      <c r="A2363" s="14">
        <v>44368</v>
      </c>
    </row>
    <row r="2364" spans="1:1" x14ac:dyDescent="0.3">
      <c r="A2364" s="15">
        <v>44369</v>
      </c>
    </row>
    <row r="2365" spans="1:1" x14ac:dyDescent="0.3">
      <c r="A2365" s="14">
        <v>44370</v>
      </c>
    </row>
    <row r="2366" spans="1:1" x14ac:dyDescent="0.3">
      <c r="A2366" s="15">
        <v>44371</v>
      </c>
    </row>
    <row r="2367" spans="1:1" x14ac:dyDescent="0.3">
      <c r="A2367" s="14">
        <v>44372</v>
      </c>
    </row>
    <row r="2368" spans="1:1" x14ac:dyDescent="0.3">
      <c r="A2368" s="15">
        <v>44373</v>
      </c>
    </row>
    <row r="2369" spans="1:1" x14ac:dyDescent="0.3">
      <c r="A2369" s="14">
        <v>44374</v>
      </c>
    </row>
    <row r="2370" spans="1:1" x14ac:dyDescent="0.3">
      <c r="A2370" s="15">
        <v>44375</v>
      </c>
    </row>
    <row r="2371" spans="1:1" x14ac:dyDescent="0.3">
      <c r="A2371" s="14">
        <v>44376</v>
      </c>
    </row>
    <row r="2372" spans="1:1" x14ac:dyDescent="0.3">
      <c r="A2372" s="15">
        <v>44377</v>
      </c>
    </row>
    <row r="2373" spans="1:1" x14ac:dyDescent="0.3">
      <c r="A2373" s="14">
        <v>44378</v>
      </c>
    </row>
    <row r="2374" spans="1:1" x14ac:dyDescent="0.3">
      <c r="A2374" s="15">
        <v>44379</v>
      </c>
    </row>
    <row r="2375" spans="1:1" x14ac:dyDescent="0.3">
      <c r="A2375" s="14">
        <v>44380</v>
      </c>
    </row>
    <row r="2376" spans="1:1" x14ac:dyDescent="0.3">
      <c r="A2376" s="15">
        <v>44381</v>
      </c>
    </row>
    <row r="2377" spans="1:1" x14ac:dyDescent="0.3">
      <c r="A2377" s="14">
        <v>44382</v>
      </c>
    </row>
    <row r="2378" spans="1:1" x14ac:dyDescent="0.3">
      <c r="A2378" s="15">
        <v>44383</v>
      </c>
    </row>
    <row r="2379" spans="1:1" x14ac:dyDescent="0.3">
      <c r="A2379" s="14">
        <v>44384</v>
      </c>
    </row>
    <row r="2380" spans="1:1" x14ac:dyDescent="0.3">
      <c r="A2380" s="15">
        <v>44385</v>
      </c>
    </row>
    <row r="2381" spans="1:1" x14ac:dyDescent="0.3">
      <c r="A2381" s="14">
        <v>44386</v>
      </c>
    </row>
    <row r="2382" spans="1:1" x14ac:dyDescent="0.3">
      <c r="A2382" s="15">
        <v>44387</v>
      </c>
    </row>
    <row r="2383" spans="1:1" x14ac:dyDescent="0.3">
      <c r="A2383" s="14">
        <v>44388</v>
      </c>
    </row>
    <row r="2384" spans="1:1" x14ac:dyDescent="0.3">
      <c r="A2384" s="15">
        <v>44389</v>
      </c>
    </row>
    <row r="2385" spans="1:1" x14ac:dyDescent="0.3">
      <c r="A2385" s="14">
        <v>44390</v>
      </c>
    </row>
    <row r="2386" spans="1:1" x14ac:dyDescent="0.3">
      <c r="A2386" s="15">
        <v>44391</v>
      </c>
    </row>
    <row r="2387" spans="1:1" x14ac:dyDescent="0.3">
      <c r="A2387" s="14">
        <v>44392</v>
      </c>
    </row>
    <row r="2388" spans="1:1" x14ac:dyDescent="0.3">
      <c r="A2388" s="15">
        <v>44393</v>
      </c>
    </row>
    <row r="2389" spans="1:1" x14ac:dyDescent="0.3">
      <c r="A2389" s="14">
        <v>44394</v>
      </c>
    </row>
    <row r="2390" spans="1:1" x14ac:dyDescent="0.3">
      <c r="A2390" s="15">
        <v>44395</v>
      </c>
    </row>
    <row r="2391" spans="1:1" x14ac:dyDescent="0.3">
      <c r="A2391" s="14">
        <v>44396</v>
      </c>
    </row>
    <row r="2392" spans="1:1" x14ac:dyDescent="0.3">
      <c r="A2392" s="15">
        <v>44397</v>
      </c>
    </row>
    <row r="2393" spans="1:1" x14ac:dyDescent="0.3">
      <c r="A2393" s="14">
        <v>44398</v>
      </c>
    </row>
    <row r="2394" spans="1:1" x14ac:dyDescent="0.3">
      <c r="A2394" s="15">
        <v>44399</v>
      </c>
    </row>
    <row r="2395" spans="1:1" x14ac:dyDescent="0.3">
      <c r="A2395" s="14">
        <v>44400</v>
      </c>
    </row>
    <row r="2396" spans="1:1" x14ac:dyDescent="0.3">
      <c r="A2396" s="15">
        <v>44401</v>
      </c>
    </row>
    <row r="2397" spans="1:1" x14ac:dyDescent="0.3">
      <c r="A2397" s="14">
        <v>44402</v>
      </c>
    </row>
    <row r="2398" spans="1:1" x14ac:dyDescent="0.3">
      <c r="A2398" s="15">
        <v>44403</v>
      </c>
    </row>
    <row r="2399" spans="1:1" x14ac:dyDescent="0.3">
      <c r="A2399" s="14">
        <v>44404</v>
      </c>
    </row>
    <row r="2400" spans="1:1" x14ac:dyDescent="0.3">
      <c r="A2400" s="15">
        <v>44405</v>
      </c>
    </row>
    <row r="2401" spans="1:1" x14ac:dyDescent="0.3">
      <c r="A2401" s="14">
        <v>44406</v>
      </c>
    </row>
    <row r="2402" spans="1:1" x14ac:dyDescent="0.3">
      <c r="A2402" s="15">
        <v>44407</v>
      </c>
    </row>
    <row r="2403" spans="1:1" x14ac:dyDescent="0.3">
      <c r="A2403" s="14">
        <v>44408</v>
      </c>
    </row>
    <row r="2404" spans="1:1" x14ac:dyDescent="0.3">
      <c r="A2404" s="15">
        <v>44409</v>
      </c>
    </row>
    <row r="2405" spans="1:1" x14ac:dyDescent="0.3">
      <c r="A2405" s="14">
        <v>44410</v>
      </c>
    </row>
    <row r="2406" spans="1:1" x14ac:dyDescent="0.3">
      <c r="A2406" s="15">
        <v>44411</v>
      </c>
    </row>
    <row r="2407" spans="1:1" x14ac:dyDescent="0.3">
      <c r="A2407" s="14">
        <v>44412</v>
      </c>
    </row>
    <row r="2408" spans="1:1" x14ac:dyDescent="0.3">
      <c r="A2408" s="15">
        <v>44413</v>
      </c>
    </row>
    <row r="2409" spans="1:1" x14ac:dyDescent="0.3">
      <c r="A2409" s="14">
        <v>44414</v>
      </c>
    </row>
    <row r="2410" spans="1:1" x14ac:dyDescent="0.3">
      <c r="A2410" s="15">
        <v>44415</v>
      </c>
    </row>
    <row r="2411" spans="1:1" x14ac:dyDescent="0.3">
      <c r="A2411" s="14">
        <v>44416</v>
      </c>
    </row>
    <row r="2412" spans="1:1" x14ac:dyDescent="0.3">
      <c r="A2412" s="15">
        <v>44417</v>
      </c>
    </row>
    <row r="2413" spans="1:1" x14ac:dyDescent="0.3">
      <c r="A2413" s="14">
        <v>44418</v>
      </c>
    </row>
    <row r="2414" spans="1:1" x14ac:dyDescent="0.3">
      <c r="A2414" s="15">
        <v>44419</v>
      </c>
    </row>
    <row r="2415" spans="1:1" x14ac:dyDescent="0.3">
      <c r="A2415" s="14">
        <v>44420</v>
      </c>
    </row>
    <row r="2416" spans="1:1" x14ac:dyDescent="0.3">
      <c r="A2416" s="15">
        <v>44421</v>
      </c>
    </row>
    <row r="2417" spans="1:1" x14ac:dyDescent="0.3">
      <c r="A2417" s="14">
        <v>44422</v>
      </c>
    </row>
    <row r="2418" spans="1:1" x14ac:dyDescent="0.3">
      <c r="A2418" s="15">
        <v>44423</v>
      </c>
    </row>
    <row r="2419" spans="1:1" x14ac:dyDescent="0.3">
      <c r="A2419" s="14">
        <v>44424</v>
      </c>
    </row>
    <row r="2420" spans="1:1" x14ac:dyDescent="0.3">
      <c r="A2420" s="15">
        <v>44425</v>
      </c>
    </row>
    <row r="2421" spans="1:1" x14ac:dyDescent="0.3">
      <c r="A2421" s="14">
        <v>44426</v>
      </c>
    </row>
    <row r="2422" spans="1:1" x14ac:dyDescent="0.3">
      <c r="A2422" s="15">
        <v>44427</v>
      </c>
    </row>
    <row r="2423" spans="1:1" x14ac:dyDescent="0.3">
      <c r="A2423" s="14">
        <v>44428</v>
      </c>
    </row>
    <row r="2424" spans="1:1" x14ac:dyDescent="0.3">
      <c r="A2424" s="15">
        <v>44429</v>
      </c>
    </row>
    <row r="2425" spans="1:1" x14ac:dyDescent="0.3">
      <c r="A2425" s="14">
        <v>44430</v>
      </c>
    </row>
    <row r="2426" spans="1:1" x14ac:dyDescent="0.3">
      <c r="A2426" s="15">
        <v>44431</v>
      </c>
    </row>
    <row r="2427" spans="1:1" x14ac:dyDescent="0.3">
      <c r="A2427" s="14">
        <v>44432</v>
      </c>
    </row>
    <row r="2428" spans="1:1" x14ac:dyDescent="0.3">
      <c r="A2428" s="15">
        <v>44433</v>
      </c>
    </row>
    <row r="2429" spans="1:1" x14ac:dyDescent="0.3">
      <c r="A2429" s="14">
        <v>44434</v>
      </c>
    </row>
    <row r="2430" spans="1:1" x14ac:dyDescent="0.3">
      <c r="A2430" s="15">
        <v>44435</v>
      </c>
    </row>
    <row r="2431" spans="1:1" x14ac:dyDescent="0.3">
      <c r="A2431" s="14">
        <v>44436</v>
      </c>
    </row>
    <row r="2432" spans="1:1" x14ac:dyDescent="0.3">
      <c r="A2432" s="15">
        <v>44437</v>
      </c>
    </row>
    <row r="2433" spans="1:1" x14ac:dyDescent="0.3">
      <c r="A2433" s="14">
        <v>44438</v>
      </c>
    </row>
    <row r="2434" spans="1:1" x14ac:dyDescent="0.3">
      <c r="A2434" s="15">
        <v>44439</v>
      </c>
    </row>
    <row r="2435" spans="1:1" x14ac:dyDescent="0.3">
      <c r="A2435" s="14">
        <v>44440</v>
      </c>
    </row>
    <row r="2436" spans="1:1" x14ac:dyDescent="0.3">
      <c r="A2436" s="15">
        <v>44441</v>
      </c>
    </row>
    <row r="2437" spans="1:1" x14ac:dyDescent="0.3">
      <c r="A2437" s="14">
        <v>44442</v>
      </c>
    </row>
    <row r="2438" spans="1:1" x14ac:dyDescent="0.3">
      <c r="A2438" s="15">
        <v>44443</v>
      </c>
    </row>
    <row r="2439" spans="1:1" x14ac:dyDescent="0.3">
      <c r="A2439" s="14">
        <v>44444</v>
      </c>
    </row>
    <row r="2440" spans="1:1" x14ac:dyDescent="0.3">
      <c r="A2440" s="15">
        <v>44445</v>
      </c>
    </row>
    <row r="2441" spans="1:1" x14ac:dyDescent="0.3">
      <c r="A2441" s="14">
        <v>44446</v>
      </c>
    </row>
    <row r="2442" spans="1:1" x14ac:dyDescent="0.3">
      <c r="A2442" s="15">
        <v>44447</v>
      </c>
    </row>
    <row r="2443" spans="1:1" x14ac:dyDescent="0.3">
      <c r="A2443" s="14">
        <v>44448</v>
      </c>
    </row>
    <row r="2444" spans="1:1" x14ac:dyDescent="0.3">
      <c r="A2444" s="15">
        <v>44449</v>
      </c>
    </row>
    <row r="2445" spans="1:1" x14ac:dyDescent="0.3">
      <c r="A2445" s="14">
        <v>44450</v>
      </c>
    </row>
    <row r="2446" spans="1:1" x14ac:dyDescent="0.3">
      <c r="A2446" s="15">
        <v>44451</v>
      </c>
    </row>
    <row r="2447" spans="1:1" x14ac:dyDescent="0.3">
      <c r="A2447" s="14">
        <v>44452</v>
      </c>
    </row>
    <row r="2448" spans="1:1" x14ac:dyDescent="0.3">
      <c r="A2448" s="15">
        <v>44453</v>
      </c>
    </row>
    <row r="2449" spans="1:1" x14ac:dyDescent="0.3">
      <c r="A2449" s="14">
        <v>44454</v>
      </c>
    </row>
    <row r="2450" spans="1:1" x14ac:dyDescent="0.3">
      <c r="A2450" s="15">
        <v>44455</v>
      </c>
    </row>
    <row r="2451" spans="1:1" x14ac:dyDescent="0.3">
      <c r="A2451" s="14">
        <v>44456</v>
      </c>
    </row>
    <row r="2452" spans="1:1" x14ac:dyDescent="0.3">
      <c r="A2452" s="15">
        <v>44457</v>
      </c>
    </row>
    <row r="2453" spans="1:1" x14ac:dyDescent="0.3">
      <c r="A2453" s="14">
        <v>44458</v>
      </c>
    </row>
    <row r="2454" spans="1:1" x14ac:dyDescent="0.3">
      <c r="A2454" s="15">
        <v>44459</v>
      </c>
    </row>
    <row r="2455" spans="1:1" x14ac:dyDescent="0.3">
      <c r="A2455" s="14">
        <v>44460</v>
      </c>
    </row>
    <row r="2456" spans="1:1" x14ac:dyDescent="0.3">
      <c r="A2456" s="15">
        <v>44461</v>
      </c>
    </row>
    <row r="2457" spans="1:1" x14ac:dyDescent="0.3">
      <c r="A2457" s="14">
        <v>44462</v>
      </c>
    </row>
    <row r="2458" spans="1:1" x14ac:dyDescent="0.3">
      <c r="A2458" s="15">
        <v>44463</v>
      </c>
    </row>
    <row r="2459" spans="1:1" x14ac:dyDescent="0.3">
      <c r="A2459" s="14">
        <v>44464</v>
      </c>
    </row>
    <row r="2460" spans="1:1" x14ac:dyDescent="0.3">
      <c r="A2460" s="15">
        <v>44465</v>
      </c>
    </row>
    <row r="2461" spans="1:1" x14ac:dyDescent="0.3">
      <c r="A2461" s="14">
        <v>44466</v>
      </c>
    </row>
    <row r="2462" spans="1:1" x14ac:dyDescent="0.3">
      <c r="A2462" s="15">
        <v>44467</v>
      </c>
    </row>
    <row r="2463" spans="1:1" x14ac:dyDescent="0.3">
      <c r="A2463" s="14">
        <v>44468</v>
      </c>
    </row>
    <row r="2464" spans="1:1" x14ac:dyDescent="0.3">
      <c r="A2464" s="15">
        <v>44469</v>
      </c>
    </row>
    <row r="2465" spans="1:1" x14ac:dyDescent="0.3">
      <c r="A2465" s="14">
        <v>44470</v>
      </c>
    </row>
    <row r="2466" spans="1:1" x14ac:dyDescent="0.3">
      <c r="A2466" s="15">
        <v>44471</v>
      </c>
    </row>
    <row r="2467" spans="1:1" x14ac:dyDescent="0.3">
      <c r="A2467" s="14">
        <v>44472</v>
      </c>
    </row>
    <row r="2468" spans="1:1" x14ac:dyDescent="0.3">
      <c r="A2468" s="15">
        <v>44473</v>
      </c>
    </row>
    <row r="2469" spans="1:1" x14ac:dyDescent="0.3">
      <c r="A2469" s="14">
        <v>44474</v>
      </c>
    </row>
    <row r="2470" spans="1:1" x14ac:dyDescent="0.3">
      <c r="A2470" s="15">
        <v>44475</v>
      </c>
    </row>
    <row r="2471" spans="1:1" x14ac:dyDescent="0.3">
      <c r="A2471" s="14">
        <v>44476</v>
      </c>
    </row>
    <row r="2472" spans="1:1" x14ac:dyDescent="0.3">
      <c r="A2472" s="15">
        <v>44477</v>
      </c>
    </row>
    <row r="2473" spans="1:1" x14ac:dyDescent="0.3">
      <c r="A2473" s="14">
        <v>44478</v>
      </c>
    </row>
    <row r="2474" spans="1:1" x14ac:dyDescent="0.3">
      <c r="A2474" s="15">
        <v>44479</v>
      </c>
    </row>
    <row r="2475" spans="1:1" x14ac:dyDescent="0.3">
      <c r="A2475" s="14">
        <v>44480</v>
      </c>
    </row>
    <row r="2476" spans="1:1" x14ac:dyDescent="0.3">
      <c r="A2476" s="15">
        <v>44481</v>
      </c>
    </row>
    <row r="2477" spans="1:1" x14ac:dyDescent="0.3">
      <c r="A2477" s="14">
        <v>44482</v>
      </c>
    </row>
    <row r="2478" spans="1:1" x14ac:dyDescent="0.3">
      <c r="A2478" s="15">
        <v>44483</v>
      </c>
    </row>
    <row r="2479" spans="1:1" x14ac:dyDescent="0.3">
      <c r="A2479" s="14">
        <v>44484</v>
      </c>
    </row>
    <row r="2480" spans="1:1" x14ac:dyDescent="0.3">
      <c r="A2480" s="15">
        <v>44485</v>
      </c>
    </row>
    <row r="2481" spans="1:1" x14ac:dyDescent="0.3">
      <c r="A2481" s="14">
        <v>44486</v>
      </c>
    </row>
    <row r="2482" spans="1:1" x14ac:dyDescent="0.3">
      <c r="A2482" s="15">
        <v>44487</v>
      </c>
    </row>
    <row r="2483" spans="1:1" x14ac:dyDescent="0.3">
      <c r="A2483" s="14">
        <v>44488</v>
      </c>
    </row>
    <row r="2484" spans="1:1" x14ac:dyDescent="0.3">
      <c r="A2484" s="15">
        <v>44489</v>
      </c>
    </row>
    <row r="2485" spans="1:1" x14ac:dyDescent="0.3">
      <c r="A2485" s="14">
        <v>44490</v>
      </c>
    </row>
    <row r="2486" spans="1:1" x14ac:dyDescent="0.3">
      <c r="A2486" s="15">
        <v>44491</v>
      </c>
    </row>
    <row r="2487" spans="1:1" x14ac:dyDescent="0.3">
      <c r="A2487" s="14">
        <v>44492</v>
      </c>
    </row>
    <row r="2488" spans="1:1" x14ac:dyDescent="0.3">
      <c r="A2488" s="15">
        <v>44493</v>
      </c>
    </row>
    <row r="2489" spans="1:1" x14ac:dyDescent="0.3">
      <c r="A2489" s="14">
        <v>44494</v>
      </c>
    </row>
    <row r="2490" spans="1:1" x14ac:dyDescent="0.3">
      <c r="A2490" s="15">
        <v>44495</v>
      </c>
    </row>
    <row r="2491" spans="1:1" x14ac:dyDescent="0.3">
      <c r="A2491" s="14">
        <v>44496</v>
      </c>
    </row>
    <row r="2492" spans="1:1" x14ac:dyDescent="0.3">
      <c r="A2492" s="15">
        <v>44497</v>
      </c>
    </row>
    <row r="2493" spans="1:1" x14ac:dyDescent="0.3">
      <c r="A2493" s="14">
        <v>44498</v>
      </c>
    </row>
    <row r="2494" spans="1:1" x14ac:dyDescent="0.3">
      <c r="A2494" s="15">
        <v>44499</v>
      </c>
    </row>
    <row r="2495" spans="1:1" x14ac:dyDescent="0.3">
      <c r="A2495" s="14">
        <v>44500</v>
      </c>
    </row>
    <row r="2496" spans="1:1" x14ac:dyDescent="0.3">
      <c r="A2496" s="15">
        <v>44501</v>
      </c>
    </row>
    <row r="2497" spans="1:1" x14ac:dyDescent="0.3">
      <c r="A2497" s="14">
        <v>44502</v>
      </c>
    </row>
    <row r="2498" spans="1:1" x14ac:dyDescent="0.3">
      <c r="A2498" s="15">
        <v>44503</v>
      </c>
    </row>
    <row r="2499" spans="1:1" x14ac:dyDescent="0.3">
      <c r="A2499" s="14">
        <v>44504</v>
      </c>
    </row>
    <row r="2500" spans="1:1" x14ac:dyDescent="0.3">
      <c r="A2500" s="15">
        <v>44505</v>
      </c>
    </row>
    <row r="2501" spans="1:1" x14ac:dyDescent="0.3">
      <c r="A2501" s="14">
        <v>44506</v>
      </c>
    </row>
    <row r="2502" spans="1:1" x14ac:dyDescent="0.3">
      <c r="A2502" s="15">
        <v>44507</v>
      </c>
    </row>
    <row r="2503" spans="1:1" x14ac:dyDescent="0.3">
      <c r="A2503" s="14">
        <v>44508</v>
      </c>
    </row>
    <row r="2504" spans="1:1" x14ac:dyDescent="0.3">
      <c r="A2504" s="15">
        <v>44509</v>
      </c>
    </row>
    <row r="2505" spans="1:1" x14ac:dyDescent="0.3">
      <c r="A2505" s="14">
        <v>44510</v>
      </c>
    </row>
    <row r="2506" spans="1:1" x14ac:dyDescent="0.3">
      <c r="A2506" s="15">
        <v>44511</v>
      </c>
    </row>
    <row r="2507" spans="1:1" x14ac:dyDescent="0.3">
      <c r="A2507" s="14">
        <v>44512</v>
      </c>
    </row>
    <row r="2508" spans="1:1" x14ac:dyDescent="0.3">
      <c r="A2508" s="15">
        <v>44513</v>
      </c>
    </row>
    <row r="2509" spans="1:1" x14ac:dyDescent="0.3">
      <c r="A2509" s="14">
        <v>44514</v>
      </c>
    </row>
    <row r="2510" spans="1:1" x14ac:dyDescent="0.3">
      <c r="A2510" s="15">
        <v>44515</v>
      </c>
    </row>
    <row r="2511" spans="1:1" x14ac:dyDescent="0.3">
      <c r="A2511" s="14">
        <v>44516</v>
      </c>
    </row>
    <row r="2512" spans="1:1" x14ac:dyDescent="0.3">
      <c r="A2512" s="15">
        <v>44517</v>
      </c>
    </row>
    <row r="2513" spans="1:1" x14ac:dyDescent="0.3">
      <c r="A2513" s="14">
        <v>44518</v>
      </c>
    </row>
    <row r="2514" spans="1:1" x14ac:dyDescent="0.3">
      <c r="A2514" s="15">
        <v>44519</v>
      </c>
    </row>
    <row r="2515" spans="1:1" x14ac:dyDescent="0.3">
      <c r="A2515" s="14">
        <v>44520</v>
      </c>
    </row>
    <row r="2516" spans="1:1" x14ac:dyDescent="0.3">
      <c r="A2516" s="15">
        <v>44521</v>
      </c>
    </row>
    <row r="2517" spans="1:1" x14ac:dyDescent="0.3">
      <c r="A2517" s="14">
        <v>44522</v>
      </c>
    </row>
    <row r="2518" spans="1:1" x14ac:dyDescent="0.3">
      <c r="A2518" s="15">
        <v>44523</v>
      </c>
    </row>
    <row r="2519" spans="1:1" x14ac:dyDescent="0.3">
      <c r="A2519" s="14">
        <v>44524</v>
      </c>
    </row>
    <row r="2520" spans="1:1" x14ac:dyDescent="0.3">
      <c r="A2520" s="15">
        <v>44525</v>
      </c>
    </row>
    <row r="2521" spans="1:1" x14ac:dyDescent="0.3">
      <c r="A2521" s="14">
        <v>44526</v>
      </c>
    </row>
    <row r="2522" spans="1:1" x14ac:dyDescent="0.3">
      <c r="A2522" s="15">
        <v>44527</v>
      </c>
    </row>
    <row r="2523" spans="1:1" x14ac:dyDescent="0.3">
      <c r="A2523" s="14">
        <v>44528</v>
      </c>
    </row>
    <row r="2524" spans="1:1" x14ac:dyDescent="0.3">
      <c r="A2524" s="15">
        <v>44529</v>
      </c>
    </row>
    <row r="2525" spans="1:1" x14ac:dyDescent="0.3">
      <c r="A2525" s="14">
        <v>44530</v>
      </c>
    </row>
    <row r="2526" spans="1:1" x14ac:dyDescent="0.3">
      <c r="A2526" s="15">
        <v>44531</v>
      </c>
    </row>
    <row r="2527" spans="1:1" x14ac:dyDescent="0.3">
      <c r="A2527" s="14">
        <v>44532</v>
      </c>
    </row>
    <row r="2528" spans="1:1" x14ac:dyDescent="0.3">
      <c r="A2528" s="15">
        <v>44533</v>
      </c>
    </row>
    <row r="2529" spans="1:1" x14ac:dyDescent="0.3">
      <c r="A2529" s="14">
        <v>44534</v>
      </c>
    </row>
    <row r="2530" spans="1:1" x14ac:dyDescent="0.3">
      <c r="A2530" s="15">
        <v>44535</v>
      </c>
    </row>
    <row r="2531" spans="1:1" x14ac:dyDescent="0.3">
      <c r="A2531" s="14">
        <v>44536</v>
      </c>
    </row>
    <row r="2532" spans="1:1" x14ac:dyDescent="0.3">
      <c r="A2532" s="15">
        <v>44537</v>
      </c>
    </row>
    <row r="2533" spans="1:1" x14ac:dyDescent="0.3">
      <c r="A2533" s="14">
        <v>44538</v>
      </c>
    </row>
    <row r="2534" spans="1:1" x14ac:dyDescent="0.3">
      <c r="A2534" s="15">
        <v>44539</v>
      </c>
    </row>
    <row r="2535" spans="1:1" x14ac:dyDescent="0.3">
      <c r="A2535" s="14">
        <v>44540</v>
      </c>
    </row>
    <row r="2536" spans="1:1" x14ac:dyDescent="0.3">
      <c r="A2536" s="15">
        <v>44541</v>
      </c>
    </row>
    <row r="2537" spans="1:1" x14ac:dyDescent="0.3">
      <c r="A2537" s="14">
        <v>44542</v>
      </c>
    </row>
    <row r="2538" spans="1:1" x14ac:dyDescent="0.3">
      <c r="A2538" s="15">
        <v>44543</v>
      </c>
    </row>
    <row r="2539" spans="1:1" x14ac:dyDescent="0.3">
      <c r="A2539" s="14">
        <v>44544</v>
      </c>
    </row>
    <row r="2540" spans="1:1" x14ac:dyDescent="0.3">
      <c r="A2540" s="15">
        <v>44545</v>
      </c>
    </row>
    <row r="2541" spans="1:1" x14ac:dyDescent="0.3">
      <c r="A2541" s="14">
        <v>44546</v>
      </c>
    </row>
    <row r="2542" spans="1:1" x14ac:dyDescent="0.3">
      <c r="A2542" s="15">
        <v>44547</v>
      </c>
    </row>
    <row r="2543" spans="1:1" x14ac:dyDescent="0.3">
      <c r="A2543" s="14">
        <v>44548</v>
      </c>
    </row>
    <row r="2544" spans="1:1" x14ac:dyDescent="0.3">
      <c r="A2544" s="15">
        <v>44549</v>
      </c>
    </row>
    <row r="2545" spans="1:1" x14ac:dyDescent="0.3">
      <c r="A2545" s="14">
        <v>44550</v>
      </c>
    </row>
    <row r="2546" spans="1:1" x14ac:dyDescent="0.3">
      <c r="A2546" s="15">
        <v>44551</v>
      </c>
    </row>
    <row r="2547" spans="1:1" x14ac:dyDescent="0.3">
      <c r="A2547" s="14">
        <v>44552</v>
      </c>
    </row>
    <row r="2548" spans="1:1" x14ac:dyDescent="0.3">
      <c r="A2548" s="15">
        <v>44553</v>
      </c>
    </row>
    <row r="2549" spans="1:1" x14ac:dyDescent="0.3">
      <c r="A2549" s="14">
        <v>44554</v>
      </c>
    </row>
    <row r="2550" spans="1:1" x14ac:dyDescent="0.3">
      <c r="A2550" s="15">
        <v>44555</v>
      </c>
    </row>
    <row r="2551" spans="1:1" x14ac:dyDescent="0.3">
      <c r="A2551" s="14">
        <v>44556</v>
      </c>
    </row>
    <row r="2552" spans="1:1" x14ac:dyDescent="0.3">
      <c r="A2552" s="15">
        <v>44557</v>
      </c>
    </row>
    <row r="2553" spans="1:1" x14ac:dyDescent="0.3">
      <c r="A2553" s="14">
        <v>44558</v>
      </c>
    </row>
    <row r="2554" spans="1:1" x14ac:dyDescent="0.3">
      <c r="A2554" s="15">
        <v>44559</v>
      </c>
    </row>
    <row r="2555" spans="1:1" x14ac:dyDescent="0.3">
      <c r="A2555" s="14">
        <v>44560</v>
      </c>
    </row>
    <row r="2556" spans="1:1" x14ac:dyDescent="0.3">
      <c r="A2556" s="15">
        <v>44561</v>
      </c>
    </row>
    <row r="2557" spans="1:1" x14ac:dyDescent="0.3">
      <c r="A2557" s="14">
        <v>44562</v>
      </c>
    </row>
    <row r="2558" spans="1:1" x14ac:dyDescent="0.3">
      <c r="A2558" s="15">
        <v>44563</v>
      </c>
    </row>
    <row r="2559" spans="1:1" x14ac:dyDescent="0.3">
      <c r="A2559" s="14">
        <v>44564</v>
      </c>
    </row>
    <row r="2560" spans="1:1" x14ac:dyDescent="0.3">
      <c r="A2560" s="15">
        <v>44565</v>
      </c>
    </row>
    <row r="2561" spans="1:1" x14ac:dyDescent="0.3">
      <c r="A2561" s="14">
        <v>44566</v>
      </c>
    </row>
    <row r="2562" spans="1:1" x14ac:dyDescent="0.3">
      <c r="A2562" s="15">
        <v>44567</v>
      </c>
    </row>
    <row r="2563" spans="1:1" x14ac:dyDescent="0.3">
      <c r="A2563" s="14">
        <v>44568</v>
      </c>
    </row>
    <row r="2564" spans="1:1" x14ac:dyDescent="0.3">
      <c r="A2564" s="15">
        <v>44569</v>
      </c>
    </row>
    <row r="2565" spans="1:1" x14ac:dyDescent="0.3">
      <c r="A2565" s="14">
        <v>44570</v>
      </c>
    </row>
    <row r="2566" spans="1:1" x14ac:dyDescent="0.3">
      <c r="A2566" s="15">
        <v>44571</v>
      </c>
    </row>
    <row r="2567" spans="1:1" x14ac:dyDescent="0.3">
      <c r="A2567" s="14">
        <v>44572</v>
      </c>
    </row>
    <row r="2568" spans="1:1" x14ac:dyDescent="0.3">
      <c r="A2568" s="15">
        <v>44573</v>
      </c>
    </row>
    <row r="2569" spans="1:1" x14ac:dyDescent="0.3">
      <c r="A2569" s="14">
        <v>44574</v>
      </c>
    </row>
    <row r="2570" spans="1:1" x14ac:dyDescent="0.3">
      <c r="A2570" s="15">
        <v>44575</v>
      </c>
    </row>
    <row r="2571" spans="1:1" x14ac:dyDescent="0.3">
      <c r="A2571" s="14">
        <v>44576</v>
      </c>
    </row>
    <row r="2572" spans="1:1" x14ac:dyDescent="0.3">
      <c r="A2572" s="15">
        <v>44577</v>
      </c>
    </row>
    <row r="2573" spans="1:1" x14ac:dyDescent="0.3">
      <c r="A2573" s="14">
        <v>44578</v>
      </c>
    </row>
    <row r="2574" spans="1:1" x14ac:dyDescent="0.3">
      <c r="A2574" s="15">
        <v>44579</v>
      </c>
    </row>
    <row r="2575" spans="1:1" x14ac:dyDescent="0.3">
      <c r="A2575" s="14">
        <v>44580</v>
      </c>
    </row>
    <row r="2576" spans="1:1" x14ac:dyDescent="0.3">
      <c r="A2576" s="15">
        <v>44581</v>
      </c>
    </row>
    <row r="2577" spans="1:1" x14ac:dyDescent="0.3">
      <c r="A2577" s="14">
        <v>44582</v>
      </c>
    </row>
    <row r="2578" spans="1:1" x14ac:dyDescent="0.3">
      <c r="A2578" s="15">
        <v>44583</v>
      </c>
    </row>
    <row r="2579" spans="1:1" x14ac:dyDescent="0.3">
      <c r="A2579" s="14">
        <v>44584</v>
      </c>
    </row>
    <row r="2580" spans="1:1" x14ac:dyDescent="0.3">
      <c r="A2580" s="15">
        <v>44585</v>
      </c>
    </row>
    <row r="2581" spans="1:1" x14ac:dyDescent="0.3">
      <c r="A2581" s="14">
        <v>44586</v>
      </c>
    </row>
    <row r="2582" spans="1:1" x14ac:dyDescent="0.3">
      <c r="A2582" s="15">
        <v>44587</v>
      </c>
    </row>
    <row r="2583" spans="1:1" x14ac:dyDescent="0.3">
      <c r="A2583" s="14">
        <v>44588</v>
      </c>
    </row>
    <row r="2584" spans="1:1" x14ac:dyDescent="0.3">
      <c r="A2584" s="15">
        <v>44589</v>
      </c>
    </row>
    <row r="2585" spans="1:1" x14ac:dyDescent="0.3">
      <c r="A2585" s="14">
        <v>44590</v>
      </c>
    </row>
    <row r="2586" spans="1:1" x14ac:dyDescent="0.3">
      <c r="A2586" s="15">
        <v>44591</v>
      </c>
    </row>
    <row r="2587" spans="1:1" x14ac:dyDescent="0.3">
      <c r="A2587" s="14">
        <v>44592</v>
      </c>
    </row>
    <row r="2588" spans="1:1" x14ac:dyDescent="0.3">
      <c r="A2588" s="15">
        <v>44593</v>
      </c>
    </row>
    <row r="2589" spans="1:1" x14ac:dyDescent="0.3">
      <c r="A2589" s="14">
        <v>44594</v>
      </c>
    </row>
    <row r="2590" spans="1:1" x14ac:dyDescent="0.3">
      <c r="A2590" s="15">
        <v>44595</v>
      </c>
    </row>
    <row r="2591" spans="1:1" x14ac:dyDescent="0.3">
      <c r="A2591" s="14">
        <v>44596</v>
      </c>
    </row>
    <row r="2592" spans="1:1" x14ac:dyDescent="0.3">
      <c r="A2592" s="15">
        <v>44597</v>
      </c>
    </row>
    <row r="2593" spans="1:1" x14ac:dyDescent="0.3">
      <c r="A2593" s="14">
        <v>44598</v>
      </c>
    </row>
    <row r="2594" spans="1:1" x14ac:dyDescent="0.3">
      <c r="A2594" s="15">
        <v>44599</v>
      </c>
    </row>
    <row r="2595" spans="1:1" x14ac:dyDescent="0.3">
      <c r="A2595" s="14">
        <v>44600</v>
      </c>
    </row>
    <row r="2596" spans="1:1" x14ac:dyDescent="0.3">
      <c r="A2596" s="15">
        <v>44601</v>
      </c>
    </row>
    <row r="2597" spans="1:1" x14ac:dyDescent="0.3">
      <c r="A2597" s="14">
        <v>44602</v>
      </c>
    </row>
    <row r="2598" spans="1:1" x14ac:dyDescent="0.3">
      <c r="A2598" s="15">
        <v>44603</v>
      </c>
    </row>
    <row r="2599" spans="1:1" x14ac:dyDescent="0.3">
      <c r="A2599" s="14">
        <v>44604</v>
      </c>
    </row>
    <row r="2600" spans="1:1" x14ac:dyDescent="0.3">
      <c r="A2600" s="15">
        <v>44605</v>
      </c>
    </row>
    <row r="2601" spans="1:1" x14ac:dyDescent="0.3">
      <c r="A2601" s="14">
        <v>44606</v>
      </c>
    </row>
    <row r="2602" spans="1:1" x14ac:dyDescent="0.3">
      <c r="A2602" s="15">
        <v>44607</v>
      </c>
    </row>
    <row r="2603" spans="1:1" x14ac:dyDescent="0.3">
      <c r="A2603" s="14">
        <v>44608</v>
      </c>
    </row>
    <row r="2604" spans="1:1" x14ac:dyDescent="0.3">
      <c r="A2604" s="15">
        <v>44609</v>
      </c>
    </row>
    <row r="2605" spans="1:1" x14ac:dyDescent="0.3">
      <c r="A2605" s="14">
        <v>44610</v>
      </c>
    </row>
    <row r="2606" spans="1:1" x14ac:dyDescent="0.3">
      <c r="A2606" s="15">
        <v>44611</v>
      </c>
    </row>
    <row r="2607" spans="1:1" x14ac:dyDescent="0.3">
      <c r="A2607" s="14">
        <v>44612</v>
      </c>
    </row>
    <row r="2608" spans="1:1" x14ac:dyDescent="0.3">
      <c r="A2608" s="15">
        <v>44613</v>
      </c>
    </row>
    <row r="2609" spans="1:1" x14ac:dyDescent="0.3">
      <c r="A2609" s="14">
        <v>44614</v>
      </c>
    </row>
    <row r="2610" spans="1:1" x14ac:dyDescent="0.3">
      <c r="A2610" s="15">
        <v>44615</v>
      </c>
    </row>
    <row r="2611" spans="1:1" x14ac:dyDescent="0.3">
      <c r="A2611" s="14">
        <v>44616</v>
      </c>
    </row>
    <row r="2612" spans="1:1" x14ac:dyDescent="0.3">
      <c r="A2612" s="15">
        <v>44617</v>
      </c>
    </row>
    <row r="2613" spans="1:1" x14ac:dyDescent="0.3">
      <c r="A2613" s="14">
        <v>44618</v>
      </c>
    </row>
    <row r="2614" spans="1:1" x14ac:dyDescent="0.3">
      <c r="A2614" s="15">
        <v>44619</v>
      </c>
    </row>
    <row r="2615" spans="1:1" x14ac:dyDescent="0.3">
      <c r="A2615" s="14">
        <v>44620</v>
      </c>
    </row>
    <row r="2616" spans="1:1" x14ac:dyDescent="0.3">
      <c r="A2616" s="15">
        <v>44621</v>
      </c>
    </row>
    <row r="2617" spans="1:1" x14ac:dyDescent="0.3">
      <c r="A2617" s="14">
        <v>44622</v>
      </c>
    </row>
    <row r="2618" spans="1:1" x14ac:dyDescent="0.3">
      <c r="A2618" s="15">
        <v>44623</v>
      </c>
    </row>
    <row r="2619" spans="1:1" x14ac:dyDescent="0.3">
      <c r="A2619" s="14">
        <v>44624</v>
      </c>
    </row>
    <row r="2620" spans="1:1" x14ac:dyDescent="0.3">
      <c r="A2620" s="15">
        <v>44625</v>
      </c>
    </row>
    <row r="2621" spans="1:1" x14ac:dyDescent="0.3">
      <c r="A2621" s="14">
        <v>44626</v>
      </c>
    </row>
    <row r="2622" spans="1:1" x14ac:dyDescent="0.3">
      <c r="A2622" s="15">
        <v>44627</v>
      </c>
    </row>
    <row r="2623" spans="1:1" x14ac:dyDescent="0.3">
      <c r="A2623" s="14">
        <v>44628</v>
      </c>
    </row>
    <row r="2624" spans="1:1" x14ac:dyDescent="0.3">
      <c r="A2624" s="15">
        <v>44629</v>
      </c>
    </row>
    <row r="2625" spans="1:1" x14ac:dyDescent="0.3">
      <c r="A2625" s="14">
        <v>44630</v>
      </c>
    </row>
    <row r="2626" spans="1:1" x14ac:dyDescent="0.3">
      <c r="A2626" s="15">
        <v>44631</v>
      </c>
    </row>
    <row r="2627" spans="1:1" x14ac:dyDescent="0.3">
      <c r="A2627" s="14">
        <v>44632</v>
      </c>
    </row>
    <row r="2628" spans="1:1" x14ac:dyDescent="0.3">
      <c r="A2628" s="15">
        <v>44633</v>
      </c>
    </row>
    <row r="2629" spans="1:1" x14ac:dyDescent="0.3">
      <c r="A2629" s="14">
        <v>44634</v>
      </c>
    </row>
    <row r="2630" spans="1:1" x14ac:dyDescent="0.3">
      <c r="A2630" s="15">
        <v>44635</v>
      </c>
    </row>
    <row r="2631" spans="1:1" x14ac:dyDescent="0.3">
      <c r="A2631" s="14">
        <v>44636</v>
      </c>
    </row>
    <row r="2632" spans="1:1" x14ac:dyDescent="0.3">
      <c r="A2632" s="15">
        <v>44637</v>
      </c>
    </row>
    <row r="2633" spans="1:1" x14ac:dyDescent="0.3">
      <c r="A2633" s="14">
        <v>44638</v>
      </c>
    </row>
    <row r="2634" spans="1:1" x14ac:dyDescent="0.3">
      <c r="A2634" s="15">
        <v>44639</v>
      </c>
    </row>
    <row r="2635" spans="1:1" x14ac:dyDescent="0.3">
      <c r="A2635" s="14">
        <v>44640</v>
      </c>
    </row>
    <row r="2636" spans="1:1" x14ac:dyDescent="0.3">
      <c r="A2636" s="15">
        <v>44641</v>
      </c>
    </row>
    <row r="2637" spans="1:1" x14ac:dyDescent="0.3">
      <c r="A2637" s="14">
        <v>44642</v>
      </c>
    </row>
    <row r="2638" spans="1:1" x14ac:dyDescent="0.3">
      <c r="A2638" s="15">
        <v>44643</v>
      </c>
    </row>
    <row r="2639" spans="1:1" x14ac:dyDescent="0.3">
      <c r="A2639" s="14">
        <v>44644</v>
      </c>
    </row>
    <row r="2640" spans="1:1" x14ac:dyDescent="0.3">
      <c r="A2640" s="15">
        <v>44645</v>
      </c>
    </row>
    <row r="2641" spans="1:1" x14ac:dyDescent="0.3">
      <c r="A2641" s="14">
        <v>44646</v>
      </c>
    </row>
    <row r="2642" spans="1:1" x14ac:dyDescent="0.3">
      <c r="A2642" s="15">
        <v>44647</v>
      </c>
    </row>
    <row r="2643" spans="1:1" x14ac:dyDescent="0.3">
      <c r="A2643" s="14">
        <v>44648</v>
      </c>
    </row>
    <row r="2644" spans="1:1" x14ac:dyDescent="0.3">
      <c r="A2644" s="15">
        <v>44649</v>
      </c>
    </row>
    <row r="2645" spans="1:1" x14ac:dyDescent="0.3">
      <c r="A2645" s="14">
        <v>44650</v>
      </c>
    </row>
    <row r="2646" spans="1:1" x14ac:dyDescent="0.3">
      <c r="A2646" s="15">
        <v>44651</v>
      </c>
    </row>
    <row r="2647" spans="1:1" x14ac:dyDescent="0.3">
      <c r="A2647" s="14">
        <v>44652</v>
      </c>
    </row>
    <row r="2648" spans="1:1" x14ac:dyDescent="0.3">
      <c r="A2648" s="15">
        <v>44653</v>
      </c>
    </row>
    <row r="2649" spans="1:1" x14ac:dyDescent="0.3">
      <c r="A2649" s="14">
        <v>44654</v>
      </c>
    </row>
    <row r="2650" spans="1:1" x14ac:dyDescent="0.3">
      <c r="A2650" s="15">
        <v>44655</v>
      </c>
    </row>
    <row r="2651" spans="1:1" x14ac:dyDescent="0.3">
      <c r="A2651" s="14">
        <v>44656</v>
      </c>
    </row>
    <row r="2652" spans="1:1" x14ac:dyDescent="0.3">
      <c r="A2652" s="15">
        <v>44657</v>
      </c>
    </row>
    <row r="2653" spans="1:1" x14ac:dyDescent="0.3">
      <c r="A2653" s="14">
        <v>44658</v>
      </c>
    </row>
    <row r="2654" spans="1:1" x14ac:dyDescent="0.3">
      <c r="A2654" s="15">
        <v>44659</v>
      </c>
    </row>
    <row r="2655" spans="1:1" x14ac:dyDescent="0.3">
      <c r="A2655" s="14">
        <v>44660</v>
      </c>
    </row>
    <row r="2656" spans="1:1" x14ac:dyDescent="0.3">
      <c r="A2656" s="15">
        <v>44661</v>
      </c>
    </row>
    <row r="2657" spans="1:1" x14ac:dyDescent="0.3">
      <c r="A2657" s="14">
        <v>44662</v>
      </c>
    </row>
    <row r="2658" spans="1:1" x14ac:dyDescent="0.3">
      <c r="A2658" s="15">
        <v>44663</v>
      </c>
    </row>
    <row r="2659" spans="1:1" x14ac:dyDescent="0.3">
      <c r="A2659" s="14">
        <v>44664</v>
      </c>
    </row>
    <row r="2660" spans="1:1" x14ac:dyDescent="0.3">
      <c r="A2660" s="15">
        <v>44665</v>
      </c>
    </row>
    <row r="2661" spans="1:1" x14ac:dyDescent="0.3">
      <c r="A2661" s="14">
        <v>44666</v>
      </c>
    </row>
    <row r="2662" spans="1:1" x14ac:dyDescent="0.3">
      <c r="A2662" s="15">
        <v>44667</v>
      </c>
    </row>
    <row r="2663" spans="1:1" x14ac:dyDescent="0.3">
      <c r="A2663" s="14">
        <v>44668</v>
      </c>
    </row>
    <row r="2664" spans="1:1" x14ac:dyDescent="0.3">
      <c r="A2664" s="15">
        <v>44669</v>
      </c>
    </row>
    <row r="2665" spans="1:1" x14ac:dyDescent="0.3">
      <c r="A2665" s="14">
        <v>44670</v>
      </c>
    </row>
    <row r="2666" spans="1:1" x14ac:dyDescent="0.3">
      <c r="A2666" s="15">
        <v>44671</v>
      </c>
    </row>
    <row r="2667" spans="1:1" x14ac:dyDescent="0.3">
      <c r="A2667" s="14">
        <v>44672</v>
      </c>
    </row>
    <row r="2668" spans="1:1" x14ac:dyDescent="0.3">
      <c r="A2668" s="15">
        <v>44673</v>
      </c>
    </row>
    <row r="2669" spans="1:1" x14ac:dyDescent="0.3">
      <c r="A2669" s="14">
        <v>44674</v>
      </c>
    </row>
    <row r="2670" spans="1:1" x14ac:dyDescent="0.3">
      <c r="A2670" s="15">
        <v>44675</v>
      </c>
    </row>
    <row r="2671" spans="1:1" x14ac:dyDescent="0.3">
      <c r="A2671" s="14">
        <v>44676</v>
      </c>
    </row>
    <row r="2672" spans="1:1" x14ac:dyDescent="0.3">
      <c r="A2672" s="15">
        <v>44677</v>
      </c>
    </row>
    <row r="2673" spans="1:1" x14ac:dyDescent="0.3">
      <c r="A2673" s="14">
        <v>44678</v>
      </c>
    </row>
    <row r="2674" spans="1:1" x14ac:dyDescent="0.3">
      <c r="A2674" s="15">
        <v>44679</v>
      </c>
    </row>
    <row r="2675" spans="1:1" x14ac:dyDescent="0.3">
      <c r="A2675" s="14">
        <v>44680</v>
      </c>
    </row>
    <row r="2676" spans="1:1" x14ac:dyDescent="0.3">
      <c r="A2676" s="15">
        <v>44681</v>
      </c>
    </row>
    <row r="2677" spans="1:1" x14ac:dyDescent="0.3">
      <c r="A2677" s="14">
        <v>44682</v>
      </c>
    </row>
    <row r="2678" spans="1:1" x14ac:dyDescent="0.3">
      <c r="A2678" s="15">
        <v>44683</v>
      </c>
    </row>
    <row r="2679" spans="1:1" x14ac:dyDescent="0.3">
      <c r="A2679" s="14">
        <v>44684</v>
      </c>
    </row>
    <row r="2680" spans="1:1" x14ac:dyDescent="0.3">
      <c r="A2680" s="15">
        <v>44685</v>
      </c>
    </row>
    <row r="2681" spans="1:1" x14ac:dyDescent="0.3">
      <c r="A2681" s="14">
        <v>44686</v>
      </c>
    </row>
    <row r="2682" spans="1:1" x14ac:dyDescent="0.3">
      <c r="A2682" s="15">
        <v>44687</v>
      </c>
    </row>
    <row r="2683" spans="1:1" x14ac:dyDescent="0.3">
      <c r="A2683" s="14">
        <v>44688</v>
      </c>
    </row>
    <row r="2684" spans="1:1" x14ac:dyDescent="0.3">
      <c r="A2684" s="15">
        <v>44689</v>
      </c>
    </row>
    <row r="2685" spans="1:1" x14ac:dyDescent="0.3">
      <c r="A2685" s="14">
        <v>44690</v>
      </c>
    </row>
    <row r="2686" spans="1:1" x14ac:dyDescent="0.3">
      <c r="A2686" s="15">
        <v>44691</v>
      </c>
    </row>
    <row r="2687" spans="1:1" x14ac:dyDescent="0.3">
      <c r="A2687" s="14">
        <v>44692</v>
      </c>
    </row>
    <row r="2688" spans="1:1" x14ac:dyDescent="0.3">
      <c r="A2688" s="15">
        <v>44693</v>
      </c>
    </row>
    <row r="2689" spans="1:1" x14ac:dyDescent="0.3">
      <c r="A2689" s="14">
        <v>44694</v>
      </c>
    </row>
    <row r="2690" spans="1:1" x14ac:dyDescent="0.3">
      <c r="A2690" s="15">
        <v>44695</v>
      </c>
    </row>
    <row r="2691" spans="1:1" x14ac:dyDescent="0.3">
      <c r="A2691" s="14">
        <v>44696</v>
      </c>
    </row>
    <row r="2692" spans="1:1" x14ac:dyDescent="0.3">
      <c r="A2692" s="15">
        <v>44697</v>
      </c>
    </row>
    <row r="2693" spans="1:1" x14ac:dyDescent="0.3">
      <c r="A2693" s="14">
        <v>44698</v>
      </c>
    </row>
    <row r="2694" spans="1:1" x14ac:dyDescent="0.3">
      <c r="A2694" s="15">
        <v>44699</v>
      </c>
    </row>
    <row r="2695" spans="1:1" x14ac:dyDescent="0.3">
      <c r="A2695" s="14">
        <v>44700</v>
      </c>
    </row>
    <row r="2696" spans="1:1" x14ac:dyDescent="0.3">
      <c r="A2696" s="15">
        <v>44701</v>
      </c>
    </row>
    <row r="2697" spans="1:1" x14ac:dyDescent="0.3">
      <c r="A2697" s="14">
        <v>44702</v>
      </c>
    </row>
    <row r="2698" spans="1:1" x14ac:dyDescent="0.3">
      <c r="A2698" s="15">
        <v>44703</v>
      </c>
    </row>
    <row r="2699" spans="1:1" x14ac:dyDescent="0.3">
      <c r="A2699" s="14">
        <v>44704</v>
      </c>
    </row>
    <row r="2700" spans="1:1" x14ac:dyDescent="0.3">
      <c r="A2700" s="15">
        <v>44705</v>
      </c>
    </row>
    <row r="2701" spans="1:1" x14ac:dyDescent="0.3">
      <c r="A2701" s="14">
        <v>44706</v>
      </c>
    </row>
    <row r="2702" spans="1:1" x14ac:dyDescent="0.3">
      <c r="A2702" s="15">
        <v>44707</v>
      </c>
    </row>
    <row r="2703" spans="1:1" x14ac:dyDescent="0.3">
      <c r="A2703" s="14">
        <v>44708</v>
      </c>
    </row>
    <row r="2704" spans="1:1" x14ac:dyDescent="0.3">
      <c r="A2704" s="15">
        <v>44709</v>
      </c>
    </row>
    <row r="2705" spans="1:1" x14ac:dyDescent="0.3">
      <c r="A2705" s="14">
        <v>44710</v>
      </c>
    </row>
    <row r="2706" spans="1:1" x14ac:dyDescent="0.3">
      <c r="A2706" s="15">
        <v>44711</v>
      </c>
    </row>
    <row r="2707" spans="1:1" x14ac:dyDescent="0.3">
      <c r="A2707" s="14">
        <v>44712</v>
      </c>
    </row>
    <row r="2708" spans="1:1" x14ac:dyDescent="0.3">
      <c r="A2708" s="15">
        <v>44713</v>
      </c>
    </row>
    <row r="2709" spans="1:1" x14ac:dyDescent="0.3">
      <c r="A2709" s="14">
        <v>44714</v>
      </c>
    </row>
    <row r="2710" spans="1:1" x14ac:dyDescent="0.3">
      <c r="A2710" s="15">
        <v>44715</v>
      </c>
    </row>
    <row r="2711" spans="1:1" x14ac:dyDescent="0.3">
      <c r="A2711" s="14">
        <v>44716</v>
      </c>
    </row>
    <row r="2712" spans="1:1" x14ac:dyDescent="0.3">
      <c r="A2712" s="15">
        <v>44717</v>
      </c>
    </row>
    <row r="2713" spans="1:1" x14ac:dyDescent="0.3">
      <c r="A2713" s="14">
        <v>44718</v>
      </c>
    </row>
    <row r="2714" spans="1:1" x14ac:dyDescent="0.3">
      <c r="A2714" s="15">
        <v>44719</v>
      </c>
    </row>
    <row r="2715" spans="1:1" x14ac:dyDescent="0.3">
      <c r="A2715" s="14">
        <v>44720</v>
      </c>
    </row>
    <row r="2716" spans="1:1" x14ac:dyDescent="0.3">
      <c r="A2716" s="15">
        <v>44721</v>
      </c>
    </row>
    <row r="2717" spans="1:1" x14ac:dyDescent="0.3">
      <c r="A2717" s="14">
        <v>44722</v>
      </c>
    </row>
    <row r="2718" spans="1:1" x14ac:dyDescent="0.3">
      <c r="A2718" s="15">
        <v>44723</v>
      </c>
    </row>
    <row r="2719" spans="1:1" x14ac:dyDescent="0.3">
      <c r="A2719" s="14">
        <v>44724</v>
      </c>
    </row>
    <row r="2720" spans="1:1" x14ac:dyDescent="0.3">
      <c r="A2720" s="15">
        <v>44725</v>
      </c>
    </row>
    <row r="2721" spans="1:1" x14ac:dyDescent="0.3">
      <c r="A2721" s="14">
        <v>44726</v>
      </c>
    </row>
    <row r="2722" spans="1:1" x14ac:dyDescent="0.3">
      <c r="A2722" s="15">
        <v>44727</v>
      </c>
    </row>
    <row r="2723" spans="1:1" x14ac:dyDescent="0.3">
      <c r="A2723" s="14">
        <v>44728</v>
      </c>
    </row>
    <row r="2724" spans="1:1" x14ac:dyDescent="0.3">
      <c r="A2724" s="15">
        <v>44729</v>
      </c>
    </row>
    <row r="2725" spans="1:1" x14ac:dyDescent="0.3">
      <c r="A2725" s="14">
        <v>44730</v>
      </c>
    </row>
    <row r="2726" spans="1:1" x14ac:dyDescent="0.3">
      <c r="A2726" s="15">
        <v>44731</v>
      </c>
    </row>
    <row r="2727" spans="1:1" x14ac:dyDescent="0.3">
      <c r="A2727" s="14">
        <v>44732</v>
      </c>
    </row>
    <row r="2728" spans="1:1" x14ac:dyDescent="0.3">
      <c r="A2728" s="15">
        <v>44733</v>
      </c>
    </row>
    <row r="2729" spans="1:1" x14ac:dyDescent="0.3">
      <c r="A2729" s="14">
        <v>44734</v>
      </c>
    </row>
    <row r="2730" spans="1:1" x14ac:dyDescent="0.3">
      <c r="A2730" s="15">
        <v>44735</v>
      </c>
    </row>
    <row r="2731" spans="1:1" x14ac:dyDescent="0.3">
      <c r="A2731" s="14">
        <v>44736</v>
      </c>
    </row>
    <row r="2732" spans="1:1" x14ac:dyDescent="0.3">
      <c r="A2732" s="15">
        <v>44737</v>
      </c>
    </row>
    <row r="2733" spans="1:1" x14ac:dyDescent="0.3">
      <c r="A2733" s="14">
        <v>44738</v>
      </c>
    </row>
    <row r="2734" spans="1:1" x14ac:dyDescent="0.3">
      <c r="A2734" s="15">
        <v>44739</v>
      </c>
    </row>
    <row r="2735" spans="1:1" x14ac:dyDescent="0.3">
      <c r="A2735" s="14">
        <v>44740</v>
      </c>
    </row>
    <row r="2736" spans="1:1" x14ac:dyDescent="0.3">
      <c r="A2736" s="15">
        <v>44741</v>
      </c>
    </row>
    <row r="2737" spans="1:1" x14ac:dyDescent="0.3">
      <c r="A2737" s="14">
        <v>44742</v>
      </c>
    </row>
    <row r="2738" spans="1:1" x14ac:dyDescent="0.3">
      <c r="A2738" s="15">
        <v>44743</v>
      </c>
    </row>
    <row r="2739" spans="1:1" x14ac:dyDescent="0.3">
      <c r="A2739" s="14">
        <v>44744</v>
      </c>
    </row>
    <row r="2740" spans="1:1" x14ac:dyDescent="0.3">
      <c r="A2740" s="15">
        <v>44745</v>
      </c>
    </row>
    <row r="2741" spans="1:1" x14ac:dyDescent="0.3">
      <c r="A2741" s="14">
        <v>44746</v>
      </c>
    </row>
    <row r="2742" spans="1:1" x14ac:dyDescent="0.3">
      <c r="A2742" s="15">
        <v>44747</v>
      </c>
    </row>
    <row r="2743" spans="1:1" x14ac:dyDescent="0.3">
      <c r="A2743" s="14">
        <v>44748</v>
      </c>
    </row>
    <row r="2744" spans="1:1" x14ac:dyDescent="0.3">
      <c r="A2744" s="15">
        <v>44749</v>
      </c>
    </row>
    <row r="2745" spans="1:1" x14ac:dyDescent="0.3">
      <c r="A2745" s="14">
        <v>44750</v>
      </c>
    </row>
    <row r="2746" spans="1:1" x14ac:dyDescent="0.3">
      <c r="A2746" s="15">
        <v>44751</v>
      </c>
    </row>
    <row r="2747" spans="1:1" x14ac:dyDescent="0.3">
      <c r="A2747" s="14">
        <v>44752</v>
      </c>
    </row>
    <row r="2748" spans="1:1" x14ac:dyDescent="0.3">
      <c r="A2748" s="15">
        <v>44753</v>
      </c>
    </row>
    <row r="2749" spans="1:1" x14ac:dyDescent="0.3">
      <c r="A2749" s="14">
        <v>44754</v>
      </c>
    </row>
    <row r="2750" spans="1:1" x14ac:dyDescent="0.3">
      <c r="A2750" s="15">
        <v>44755</v>
      </c>
    </row>
    <row r="2751" spans="1:1" x14ac:dyDescent="0.3">
      <c r="A2751" s="14">
        <v>44756</v>
      </c>
    </row>
    <row r="2752" spans="1:1" x14ac:dyDescent="0.3">
      <c r="A2752" s="15">
        <v>44757</v>
      </c>
    </row>
    <row r="2753" spans="1:1" x14ac:dyDescent="0.3">
      <c r="A2753" s="14">
        <v>44758</v>
      </c>
    </row>
    <row r="2754" spans="1:1" x14ac:dyDescent="0.3">
      <c r="A2754" s="15">
        <v>44759</v>
      </c>
    </row>
    <row r="2755" spans="1:1" x14ac:dyDescent="0.3">
      <c r="A2755" s="14">
        <v>44760</v>
      </c>
    </row>
    <row r="2756" spans="1:1" x14ac:dyDescent="0.3">
      <c r="A2756" s="15">
        <v>44761</v>
      </c>
    </row>
    <row r="2757" spans="1:1" x14ac:dyDescent="0.3">
      <c r="A2757" s="14">
        <v>44762</v>
      </c>
    </row>
    <row r="2758" spans="1:1" x14ac:dyDescent="0.3">
      <c r="A2758" s="15">
        <v>44763</v>
      </c>
    </row>
    <row r="2759" spans="1:1" x14ac:dyDescent="0.3">
      <c r="A2759" s="14">
        <v>44764</v>
      </c>
    </row>
    <row r="2760" spans="1:1" x14ac:dyDescent="0.3">
      <c r="A2760" s="15">
        <v>44765</v>
      </c>
    </row>
    <row r="2761" spans="1:1" x14ac:dyDescent="0.3">
      <c r="A2761" s="14">
        <v>44766</v>
      </c>
    </row>
    <row r="2762" spans="1:1" x14ac:dyDescent="0.3">
      <c r="A2762" s="15">
        <v>44767</v>
      </c>
    </row>
    <row r="2763" spans="1:1" x14ac:dyDescent="0.3">
      <c r="A2763" s="14">
        <v>44768</v>
      </c>
    </row>
    <row r="2764" spans="1:1" x14ac:dyDescent="0.3">
      <c r="A2764" s="15">
        <v>44769</v>
      </c>
    </row>
    <row r="2765" spans="1:1" x14ac:dyDescent="0.3">
      <c r="A2765" s="14">
        <v>44770</v>
      </c>
    </row>
    <row r="2766" spans="1:1" x14ac:dyDescent="0.3">
      <c r="A2766" s="15">
        <v>44771</v>
      </c>
    </row>
    <row r="2767" spans="1:1" x14ac:dyDescent="0.3">
      <c r="A2767" s="14">
        <v>44772</v>
      </c>
    </row>
    <row r="2768" spans="1:1" x14ac:dyDescent="0.3">
      <c r="A2768" s="15">
        <v>44773</v>
      </c>
    </row>
    <row r="2769" spans="1:1" x14ac:dyDescent="0.3">
      <c r="A2769" s="14">
        <v>44774</v>
      </c>
    </row>
    <row r="2770" spans="1:1" x14ac:dyDescent="0.3">
      <c r="A2770" s="15">
        <v>44775</v>
      </c>
    </row>
    <row r="2771" spans="1:1" x14ac:dyDescent="0.3">
      <c r="A2771" s="14">
        <v>44776</v>
      </c>
    </row>
    <row r="2772" spans="1:1" x14ac:dyDescent="0.3">
      <c r="A2772" s="15">
        <v>44777</v>
      </c>
    </row>
    <row r="2773" spans="1:1" x14ac:dyDescent="0.3">
      <c r="A2773" s="14">
        <v>44778</v>
      </c>
    </row>
    <row r="2774" spans="1:1" x14ac:dyDescent="0.3">
      <c r="A2774" s="15">
        <v>44779</v>
      </c>
    </row>
    <row r="2775" spans="1:1" x14ac:dyDescent="0.3">
      <c r="A2775" s="14">
        <v>44780</v>
      </c>
    </row>
    <row r="2776" spans="1:1" x14ac:dyDescent="0.3">
      <c r="A2776" s="15">
        <v>44781</v>
      </c>
    </row>
    <row r="2777" spans="1:1" x14ac:dyDescent="0.3">
      <c r="A2777" s="14">
        <v>44782</v>
      </c>
    </row>
    <row r="2778" spans="1:1" x14ac:dyDescent="0.3">
      <c r="A2778" s="15">
        <v>44783</v>
      </c>
    </row>
    <row r="2779" spans="1:1" x14ac:dyDescent="0.3">
      <c r="A2779" s="14">
        <v>44784</v>
      </c>
    </row>
    <row r="2780" spans="1:1" x14ac:dyDescent="0.3">
      <c r="A2780" s="15">
        <v>44785</v>
      </c>
    </row>
    <row r="2781" spans="1:1" x14ac:dyDescent="0.3">
      <c r="A2781" s="14">
        <v>44786</v>
      </c>
    </row>
    <row r="2782" spans="1:1" x14ac:dyDescent="0.3">
      <c r="A2782" s="15">
        <v>44787</v>
      </c>
    </row>
    <row r="2783" spans="1:1" x14ac:dyDescent="0.3">
      <c r="A2783" s="14">
        <v>44788</v>
      </c>
    </row>
    <row r="2784" spans="1:1" x14ac:dyDescent="0.3">
      <c r="A2784" s="15">
        <v>44789</v>
      </c>
    </row>
    <row r="2785" spans="1:1" x14ac:dyDescent="0.3">
      <c r="A2785" s="14">
        <v>44790</v>
      </c>
    </row>
    <row r="2786" spans="1:1" x14ac:dyDescent="0.3">
      <c r="A2786" s="15">
        <v>44791</v>
      </c>
    </row>
    <row r="2787" spans="1:1" x14ac:dyDescent="0.3">
      <c r="A2787" s="14">
        <v>44792</v>
      </c>
    </row>
    <row r="2788" spans="1:1" x14ac:dyDescent="0.3">
      <c r="A2788" s="15">
        <v>44793</v>
      </c>
    </row>
    <row r="2789" spans="1:1" x14ac:dyDescent="0.3">
      <c r="A2789" s="14">
        <v>44794</v>
      </c>
    </row>
    <row r="2790" spans="1:1" x14ac:dyDescent="0.3">
      <c r="A2790" s="15">
        <v>44795</v>
      </c>
    </row>
    <row r="2791" spans="1:1" x14ac:dyDescent="0.3">
      <c r="A2791" s="14">
        <v>44796</v>
      </c>
    </row>
    <row r="2792" spans="1:1" x14ac:dyDescent="0.3">
      <c r="A2792" s="15">
        <v>44797</v>
      </c>
    </row>
    <row r="2793" spans="1:1" x14ac:dyDescent="0.3">
      <c r="A2793" s="14">
        <v>44798</v>
      </c>
    </row>
    <row r="2794" spans="1:1" x14ac:dyDescent="0.3">
      <c r="A2794" s="15">
        <v>44799</v>
      </c>
    </row>
    <row r="2795" spans="1:1" x14ac:dyDescent="0.3">
      <c r="A2795" s="14">
        <v>44800</v>
      </c>
    </row>
    <row r="2796" spans="1:1" x14ac:dyDescent="0.3">
      <c r="A2796" s="15">
        <v>44801</v>
      </c>
    </row>
    <row r="2797" spans="1:1" x14ac:dyDescent="0.3">
      <c r="A2797" s="14">
        <v>44802</v>
      </c>
    </row>
    <row r="2798" spans="1:1" x14ac:dyDescent="0.3">
      <c r="A2798" s="15">
        <v>44803</v>
      </c>
    </row>
    <row r="2799" spans="1:1" x14ac:dyDescent="0.3">
      <c r="A2799" s="14">
        <v>44804</v>
      </c>
    </row>
    <row r="2800" spans="1:1" x14ac:dyDescent="0.3">
      <c r="A2800" s="15">
        <v>44805</v>
      </c>
    </row>
    <row r="2801" spans="1:1" x14ac:dyDescent="0.3">
      <c r="A2801" s="14">
        <v>44806</v>
      </c>
    </row>
    <row r="2802" spans="1:1" x14ac:dyDescent="0.3">
      <c r="A2802" s="15">
        <v>44807</v>
      </c>
    </row>
    <row r="2803" spans="1:1" x14ac:dyDescent="0.3">
      <c r="A2803" s="14">
        <v>44808</v>
      </c>
    </row>
    <row r="2804" spans="1:1" x14ac:dyDescent="0.3">
      <c r="A2804" s="15">
        <v>44809</v>
      </c>
    </row>
    <row r="2805" spans="1:1" x14ac:dyDescent="0.3">
      <c r="A2805" s="14">
        <v>44810</v>
      </c>
    </row>
    <row r="2806" spans="1:1" x14ac:dyDescent="0.3">
      <c r="A2806" s="15">
        <v>44811</v>
      </c>
    </row>
    <row r="2807" spans="1:1" x14ac:dyDescent="0.3">
      <c r="A2807" s="14">
        <v>44812</v>
      </c>
    </row>
    <row r="2808" spans="1:1" x14ac:dyDescent="0.3">
      <c r="A2808" s="15">
        <v>44813</v>
      </c>
    </row>
    <row r="2809" spans="1:1" x14ac:dyDescent="0.3">
      <c r="A2809" s="14">
        <v>44814</v>
      </c>
    </row>
    <row r="2810" spans="1:1" x14ac:dyDescent="0.3">
      <c r="A2810" s="15">
        <v>44815</v>
      </c>
    </row>
    <row r="2811" spans="1:1" x14ac:dyDescent="0.3">
      <c r="A2811" s="14">
        <v>44816</v>
      </c>
    </row>
    <row r="2812" spans="1:1" x14ac:dyDescent="0.3">
      <c r="A2812" s="15">
        <v>44817</v>
      </c>
    </row>
    <row r="2813" spans="1:1" x14ac:dyDescent="0.3">
      <c r="A2813" s="14">
        <v>44818</v>
      </c>
    </row>
    <row r="2814" spans="1:1" x14ac:dyDescent="0.3">
      <c r="A2814" s="15">
        <v>44819</v>
      </c>
    </row>
    <row r="2815" spans="1:1" x14ac:dyDescent="0.3">
      <c r="A2815" s="14">
        <v>44820</v>
      </c>
    </row>
    <row r="2816" spans="1:1" x14ac:dyDescent="0.3">
      <c r="A2816" s="15">
        <v>44821</v>
      </c>
    </row>
    <row r="2817" spans="1:1" x14ac:dyDescent="0.3">
      <c r="A2817" s="14">
        <v>44822</v>
      </c>
    </row>
    <row r="2818" spans="1:1" x14ac:dyDescent="0.3">
      <c r="A2818" s="15">
        <v>44823</v>
      </c>
    </row>
    <row r="2819" spans="1:1" x14ac:dyDescent="0.3">
      <c r="A2819" s="14">
        <v>44824</v>
      </c>
    </row>
    <row r="2820" spans="1:1" x14ac:dyDescent="0.3">
      <c r="A2820" s="15">
        <v>44825</v>
      </c>
    </row>
    <row r="2821" spans="1:1" x14ac:dyDescent="0.3">
      <c r="A2821" s="14">
        <v>44826</v>
      </c>
    </row>
    <row r="2822" spans="1:1" x14ac:dyDescent="0.3">
      <c r="A2822" s="15">
        <v>44827</v>
      </c>
    </row>
    <row r="2823" spans="1:1" x14ac:dyDescent="0.3">
      <c r="A2823" s="14">
        <v>44828</v>
      </c>
    </row>
    <row r="2824" spans="1:1" x14ac:dyDescent="0.3">
      <c r="A2824" s="15">
        <v>44829</v>
      </c>
    </row>
    <row r="2825" spans="1:1" x14ac:dyDescent="0.3">
      <c r="A2825" s="14">
        <v>44830</v>
      </c>
    </row>
    <row r="2826" spans="1:1" x14ac:dyDescent="0.3">
      <c r="A2826" s="15">
        <v>44831</v>
      </c>
    </row>
    <row r="2827" spans="1:1" x14ac:dyDescent="0.3">
      <c r="A2827" s="14">
        <v>44832</v>
      </c>
    </row>
    <row r="2828" spans="1:1" x14ac:dyDescent="0.3">
      <c r="A2828" s="15">
        <v>44833</v>
      </c>
    </row>
    <row r="2829" spans="1:1" x14ac:dyDescent="0.3">
      <c r="A2829" s="14">
        <v>44834</v>
      </c>
    </row>
    <row r="2830" spans="1:1" x14ac:dyDescent="0.3">
      <c r="A2830" s="15">
        <v>44835</v>
      </c>
    </row>
    <row r="2831" spans="1:1" x14ac:dyDescent="0.3">
      <c r="A2831" s="14">
        <v>44836</v>
      </c>
    </row>
    <row r="2832" spans="1:1" x14ac:dyDescent="0.3">
      <c r="A2832" s="15">
        <v>44837</v>
      </c>
    </row>
    <row r="2833" spans="1:1" x14ac:dyDescent="0.3">
      <c r="A2833" s="14">
        <v>44838</v>
      </c>
    </row>
    <row r="2834" spans="1:1" x14ac:dyDescent="0.3">
      <c r="A2834" s="15">
        <v>44839</v>
      </c>
    </row>
    <row r="2835" spans="1:1" x14ac:dyDescent="0.3">
      <c r="A2835" s="14">
        <v>44840</v>
      </c>
    </row>
    <row r="2836" spans="1:1" x14ac:dyDescent="0.3">
      <c r="A2836" s="15">
        <v>44841</v>
      </c>
    </row>
    <row r="2837" spans="1:1" x14ac:dyDescent="0.3">
      <c r="A2837" s="14">
        <v>44842</v>
      </c>
    </row>
    <row r="2838" spans="1:1" x14ac:dyDescent="0.3">
      <c r="A2838" s="15">
        <v>44843</v>
      </c>
    </row>
    <row r="2839" spans="1:1" x14ac:dyDescent="0.3">
      <c r="A2839" s="14">
        <v>44844</v>
      </c>
    </row>
    <row r="2840" spans="1:1" x14ac:dyDescent="0.3">
      <c r="A2840" s="15">
        <v>44845</v>
      </c>
    </row>
    <row r="2841" spans="1:1" x14ac:dyDescent="0.3">
      <c r="A2841" s="14">
        <v>44846</v>
      </c>
    </row>
    <row r="2842" spans="1:1" x14ac:dyDescent="0.3">
      <c r="A2842" s="15">
        <v>44847</v>
      </c>
    </row>
    <row r="2843" spans="1:1" x14ac:dyDescent="0.3">
      <c r="A2843" s="14">
        <v>44848</v>
      </c>
    </row>
    <row r="2844" spans="1:1" x14ac:dyDescent="0.3">
      <c r="A2844" s="15">
        <v>44849</v>
      </c>
    </row>
    <row r="2845" spans="1:1" x14ac:dyDescent="0.3">
      <c r="A2845" s="14">
        <v>44850</v>
      </c>
    </row>
    <row r="2846" spans="1:1" x14ac:dyDescent="0.3">
      <c r="A2846" s="15">
        <v>44851</v>
      </c>
    </row>
    <row r="2847" spans="1:1" x14ac:dyDescent="0.3">
      <c r="A2847" s="14">
        <v>44852</v>
      </c>
    </row>
    <row r="2848" spans="1:1" x14ac:dyDescent="0.3">
      <c r="A2848" s="15">
        <v>44853</v>
      </c>
    </row>
    <row r="2849" spans="1:1" x14ac:dyDescent="0.3">
      <c r="A2849" s="14">
        <v>44854</v>
      </c>
    </row>
    <row r="2850" spans="1:1" x14ac:dyDescent="0.3">
      <c r="A2850" s="15">
        <v>44855</v>
      </c>
    </row>
    <row r="2851" spans="1:1" x14ac:dyDescent="0.3">
      <c r="A2851" s="14">
        <v>44856</v>
      </c>
    </row>
    <row r="2852" spans="1:1" x14ac:dyDescent="0.3">
      <c r="A2852" s="15">
        <v>44857</v>
      </c>
    </row>
    <row r="2853" spans="1:1" x14ac:dyDescent="0.3">
      <c r="A2853" s="14">
        <v>44858</v>
      </c>
    </row>
    <row r="2854" spans="1:1" x14ac:dyDescent="0.3">
      <c r="A2854" s="15">
        <v>44859</v>
      </c>
    </row>
    <row r="2855" spans="1:1" x14ac:dyDescent="0.3">
      <c r="A2855" s="14">
        <v>44860</v>
      </c>
    </row>
    <row r="2856" spans="1:1" x14ac:dyDescent="0.3">
      <c r="A2856" s="15">
        <v>44861</v>
      </c>
    </row>
    <row r="2857" spans="1:1" x14ac:dyDescent="0.3">
      <c r="A2857" s="14">
        <v>44862</v>
      </c>
    </row>
    <row r="2858" spans="1:1" x14ac:dyDescent="0.3">
      <c r="A2858" s="15">
        <v>44863</v>
      </c>
    </row>
    <row r="2859" spans="1:1" x14ac:dyDescent="0.3">
      <c r="A2859" s="14">
        <v>44864</v>
      </c>
    </row>
    <row r="2860" spans="1:1" x14ac:dyDescent="0.3">
      <c r="A2860" s="15">
        <v>44865</v>
      </c>
    </row>
    <row r="2861" spans="1:1" x14ac:dyDescent="0.3">
      <c r="A2861" s="14">
        <v>44866</v>
      </c>
    </row>
    <row r="2862" spans="1:1" x14ac:dyDescent="0.3">
      <c r="A2862" s="15">
        <v>44867</v>
      </c>
    </row>
    <row r="2863" spans="1:1" x14ac:dyDescent="0.3">
      <c r="A2863" s="14">
        <v>44868</v>
      </c>
    </row>
    <row r="2864" spans="1:1" x14ac:dyDescent="0.3">
      <c r="A2864" s="15">
        <v>44869</v>
      </c>
    </row>
    <row r="2865" spans="1:1" x14ac:dyDescent="0.3">
      <c r="A2865" s="14">
        <v>44870</v>
      </c>
    </row>
    <row r="2866" spans="1:1" x14ac:dyDescent="0.3">
      <c r="A2866" s="15">
        <v>44871</v>
      </c>
    </row>
    <row r="2867" spans="1:1" x14ac:dyDescent="0.3">
      <c r="A2867" s="14">
        <v>44872</v>
      </c>
    </row>
    <row r="2868" spans="1:1" x14ac:dyDescent="0.3">
      <c r="A2868" s="15">
        <v>44873</v>
      </c>
    </row>
    <row r="2869" spans="1:1" x14ac:dyDescent="0.3">
      <c r="A2869" s="14">
        <v>44874</v>
      </c>
    </row>
    <row r="2870" spans="1:1" x14ac:dyDescent="0.3">
      <c r="A2870" s="15">
        <v>44875</v>
      </c>
    </row>
    <row r="2871" spans="1:1" x14ac:dyDescent="0.3">
      <c r="A2871" s="14">
        <v>44876</v>
      </c>
    </row>
    <row r="2872" spans="1:1" x14ac:dyDescent="0.3">
      <c r="A2872" s="15">
        <v>44877</v>
      </c>
    </row>
    <row r="2873" spans="1:1" x14ac:dyDescent="0.3">
      <c r="A2873" s="14">
        <v>44878</v>
      </c>
    </row>
    <row r="2874" spans="1:1" x14ac:dyDescent="0.3">
      <c r="A2874" s="15">
        <v>44879</v>
      </c>
    </row>
    <row r="2875" spans="1:1" x14ac:dyDescent="0.3">
      <c r="A2875" s="14">
        <v>44880</v>
      </c>
    </row>
    <row r="2876" spans="1:1" x14ac:dyDescent="0.3">
      <c r="A2876" s="15">
        <v>44881</v>
      </c>
    </row>
    <row r="2877" spans="1:1" x14ac:dyDescent="0.3">
      <c r="A2877" s="14">
        <v>44882</v>
      </c>
    </row>
    <row r="2878" spans="1:1" x14ac:dyDescent="0.3">
      <c r="A2878" s="15">
        <v>44883</v>
      </c>
    </row>
    <row r="2879" spans="1:1" x14ac:dyDescent="0.3">
      <c r="A2879" s="14">
        <v>44884</v>
      </c>
    </row>
    <row r="2880" spans="1:1" x14ac:dyDescent="0.3">
      <c r="A2880" s="15">
        <v>44885</v>
      </c>
    </row>
    <row r="2881" spans="1:1" x14ac:dyDescent="0.3">
      <c r="A2881" s="14">
        <v>44886</v>
      </c>
    </row>
    <row r="2882" spans="1:1" x14ac:dyDescent="0.3">
      <c r="A2882" s="15">
        <v>44887</v>
      </c>
    </row>
    <row r="2883" spans="1:1" x14ac:dyDescent="0.3">
      <c r="A2883" s="14">
        <v>44888</v>
      </c>
    </row>
    <row r="2884" spans="1:1" x14ac:dyDescent="0.3">
      <c r="A2884" s="15">
        <v>44889</v>
      </c>
    </row>
    <row r="2885" spans="1:1" x14ac:dyDescent="0.3">
      <c r="A2885" s="14">
        <v>44890</v>
      </c>
    </row>
    <row r="2886" spans="1:1" x14ac:dyDescent="0.3">
      <c r="A2886" s="15">
        <v>44891</v>
      </c>
    </row>
    <row r="2887" spans="1:1" x14ac:dyDescent="0.3">
      <c r="A2887" s="14">
        <v>44892</v>
      </c>
    </row>
    <row r="2888" spans="1:1" x14ac:dyDescent="0.3">
      <c r="A2888" s="15">
        <v>44893</v>
      </c>
    </row>
    <row r="2889" spans="1:1" x14ac:dyDescent="0.3">
      <c r="A2889" s="14">
        <v>44894</v>
      </c>
    </row>
    <row r="2890" spans="1:1" x14ac:dyDescent="0.3">
      <c r="A2890" s="15">
        <v>44895</v>
      </c>
    </row>
    <row r="2891" spans="1:1" x14ac:dyDescent="0.3">
      <c r="A2891" s="14">
        <v>44896</v>
      </c>
    </row>
    <row r="2892" spans="1:1" x14ac:dyDescent="0.3">
      <c r="A2892" s="15">
        <v>44897</v>
      </c>
    </row>
    <row r="2893" spans="1:1" x14ac:dyDescent="0.3">
      <c r="A2893" s="14">
        <v>44898</v>
      </c>
    </row>
    <row r="2894" spans="1:1" x14ac:dyDescent="0.3">
      <c r="A2894" s="15">
        <v>44899</v>
      </c>
    </row>
    <row r="2895" spans="1:1" x14ac:dyDescent="0.3">
      <c r="A2895" s="14">
        <v>44900</v>
      </c>
    </row>
    <row r="2896" spans="1:1" x14ac:dyDescent="0.3">
      <c r="A2896" s="15">
        <v>44901</v>
      </c>
    </row>
    <row r="2897" spans="1:1" x14ac:dyDescent="0.3">
      <c r="A2897" s="14">
        <v>44902</v>
      </c>
    </row>
    <row r="2898" spans="1:1" x14ac:dyDescent="0.3">
      <c r="A2898" s="15">
        <v>44903</v>
      </c>
    </row>
    <row r="2899" spans="1:1" x14ac:dyDescent="0.3">
      <c r="A2899" s="14">
        <v>44904</v>
      </c>
    </row>
    <row r="2900" spans="1:1" x14ac:dyDescent="0.3">
      <c r="A2900" s="15">
        <v>44905</v>
      </c>
    </row>
    <row r="2901" spans="1:1" x14ac:dyDescent="0.3">
      <c r="A2901" s="14">
        <v>44906</v>
      </c>
    </row>
    <row r="2902" spans="1:1" x14ac:dyDescent="0.3">
      <c r="A2902" s="15">
        <v>44907</v>
      </c>
    </row>
    <row r="2903" spans="1:1" x14ac:dyDescent="0.3">
      <c r="A2903" s="14">
        <v>44908</v>
      </c>
    </row>
    <row r="2904" spans="1:1" x14ac:dyDescent="0.3">
      <c r="A2904" s="15">
        <v>44909</v>
      </c>
    </row>
    <row r="2905" spans="1:1" x14ac:dyDescent="0.3">
      <c r="A2905" s="14">
        <v>44910</v>
      </c>
    </row>
    <row r="2906" spans="1:1" x14ac:dyDescent="0.3">
      <c r="A2906" s="15">
        <v>44911</v>
      </c>
    </row>
    <row r="2907" spans="1:1" x14ac:dyDescent="0.3">
      <c r="A2907" s="14">
        <v>44912</v>
      </c>
    </row>
    <row r="2908" spans="1:1" x14ac:dyDescent="0.3">
      <c r="A2908" s="15">
        <v>44913</v>
      </c>
    </row>
    <row r="2909" spans="1:1" x14ac:dyDescent="0.3">
      <c r="A2909" s="14">
        <v>44914</v>
      </c>
    </row>
    <row r="2910" spans="1:1" x14ac:dyDescent="0.3">
      <c r="A2910" s="15">
        <v>44915</v>
      </c>
    </row>
    <row r="2911" spans="1:1" x14ac:dyDescent="0.3">
      <c r="A2911" s="14">
        <v>44916</v>
      </c>
    </row>
    <row r="2912" spans="1:1" x14ac:dyDescent="0.3">
      <c r="A2912" s="15">
        <v>44917</v>
      </c>
    </row>
    <row r="2913" spans="1:1" x14ac:dyDescent="0.3">
      <c r="A2913" s="14">
        <v>44918</v>
      </c>
    </row>
    <row r="2914" spans="1:1" x14ac:dyDescent="0.3">
      <c r="A2914" s="15">
        <v>44919</v>
      </c>
    </row>
    <row r="2915" spans="1:1" x14ac:dyDescent="0.3">
      <c r="A2915" s="14">
        <v>44920</v>
      </c>
    </row>
    <row r="2916" spans="1:1" x14ac:dyDescent="0.3">
      <c r="A2916" s="15">
        <v>44921</v>
      </c>
    </row>
    <row r="2917" spans="1:1" x14ac:dyDescent="0.3">
      <c r="A2917" s="14">
        <v>44922</v>
      </c>
    </row>
    <row r="2918" spans="1:1" x14ac:dyDescent="0.3">
      <c r="A2918" s="15">
        <v>44923</v>
      </c>
    </row>
    <row r="2919" spans="1:1" x14ac:dyDescent="0.3">
      <c r="A2919" s="14">
        <v>44924</v>
      </c>
    </row>
    <row r="2920" spans="1:1" x14ac:dyDescent="0.3">
      <c r="A2920" s="15">
        <v>44925</v>
      </c>
    </row>
    <row r="2921" spans="1:1" x14ac:dyDescent="0.3">
      <c r="A2921" s="14">
        <v>44926</v>
      </c>
    </row>
    <row r="2922" spans="1:1" x14ac:dyDescent="0.3">
      <c r="A2922" s="15">
        <v>44927</v>
      </c>
    </row>
    <row r="2923" spans="1:1" x14ac:dyDescent="0.3">
      <c r="A2923" s="14">
        <v>44928</v>
      </c>
    </row>
    <row r="2924" spans="1:1" x14ac:dyDescent="0.3">
      <c r="A2924" s="15">
        <v>44929</v>
      </c>
    </row>
    <row r="2925" spans="1:1" x14ac:dyDescent="0.3">
      <c r="A2925" s="14">
        <v>44930</v>
      </c>
    </row>
    <row r="2926" spans="1:1" x14ac:dyDescent="0.3">
      <c r="A2926" s="15">
        <v>44931</v>
      </c>
    </row>
    <row r="2927" spans="1:1" x14ac:dyDescent="0.3">
      <c r="A2927" s="14">
        <v>44932</v>
      </c>
    </row>
    <row r="2928" spans="1:1" x14ac:dyDescent="0.3">
      <c r="A2928" s="15">
        <v>44933</v>
      </c>
    </row>
    <row r="2929" spans="1:1" x14ac:dyDescent="0.3">
      <c r="A2929" s="14">
        <v>44934</v>
      </c>
    </row>
    <row r="2930" spans="1:1" x14ac:dyDescent="0.3">
      <c r="A2930" s="15">
        <v>44935</v>
      </c>
    </row>
    <row r="2931" spans="1:1" x14ac:dyDescent="0.3">
      <c r="A2931" s="14">
        <v>44936</v>
      </c>
    </row>
    <row r="2932" spans="1:1" x14ac:dyDescent="0.3">
      <c r="A2932" s="15">
        <v>44937</v>
      </c>
    </row>
    <row r="2933" spans="1:1" x14ac:dyDescent="0.3">
      <c r="A2933" s="14">
        <v>44938</v>
      </c>
    </row>
    <row r="2934" spans="1:1" x14ac:dyDescent="0.3">
      <c r="A2934" s="15">
        <v>44939</v>
      </c>
    </row>
    <row r="2935" spans="1:1" x14ac:dyDescent="0.3">
      <c r="A2935" s="14">
        <v>44940</v>
      </c>
    </row>
    <row r="2936" spans="1:1" x14ac:dyDescent="0.3">
      <c r="A2936" s="15">
        <v>44941</v>
      </c>
    </row>
    <row r="2937" spans="1:1" x14ac:dyDescent="0.3">
      <c r="A2937" s="14">
        <v>44942</v>
      </c>
    </row>
    <row r="2938" spans="1:1" x14ac:dyDescent="0.3">
      <c r="A2938" s="15">
        <v>44943</v>
      </c>
    </row>
    <row r="2939" spans="1:1" x14ac:dyDescent="0.3">
      <c r="A2939" s="14">
        <v>44944</v>
      </c>
    </row>
    <row r="2940" spans="1:1" x14ac:dyDescent="0.3">
      <c r="A2940" s="15">
        <v>44945</v>
      </c>
    </row>
    <row r="2941" spans="1:1" x14ac:dyDescent="0.3">
      <c r="A2941" s="14">
        <v>44946</v>
      </c>
    </row>
    <row r="2942" spans="1:1" x14ac:dyDescent="0.3">
      <c r="A2942" s="15">
        <v>44947</v>
      </c>
    </row>
    <row r="2943" spans="1:1" x14ac:dyDescent="0.3">
      <c r="A2943" s="14">
        <v>44948</v>
      </c>
    </row>
    <row r="2944" spans="1:1" x14ac:dyDescent="0.3">
      <c r="A2944" s="15">
        <v>44949</v>
      </c>
    </row>
    <row r="2945" spans="1:1" x14ac:dyDescent="0.3">
      <c r="A2945" s="14">
        <v>44950</v>
      </c>
    </row>
    <row r="2946" spans="1:1" x14ac:dyDescent="0.3">
      <c r="A2946" s="15">
        <v>44951</v>
      </c>
    </row>
    <row r="2947" spans="1:1" x14ac:dyDescent="0.3">
      <c r="A2947" s="14">
        <v>44952</v>
      </c>
    </row>
    <row r="2948" spans="1:1" x14ac:dyDescent="0.3">
      <c r="A2948" s="15">
        <v>44953</v>
      </c>
    </row>
    <row r="2949" spans="1:1" x14ac:dyDescent="0.3">
      <c r="A2949" s="14">
        <v>44954</v>
      </c>
    </row>
    <row r="2950" spans="1:1" x14ac:dyDescent="0.3">
      <c r="A2950" s="15">
        <v>44955</v>
      </c>
    </row>
    <row r="2951" spans="1:1" x14ac:dyDescent="0.3">
      <c r="A2951" s="14">
        <v>44956</v>
      </c>
    </row>
    <row r="2952" spans="1:1" x14ac:dyDescent="0.3">
      <c r="A2952" s="15">
        <v>44957</v>
      </c>
    </row>
    <row r="2953" spans="1:1" x14ac:dyDescent="0.3">
      <c r="A2953" s="14">
        <v>44958</v>
      </c>
    </row>
    <row r="2954" spans="1:1" x14ac:dyDescent="0.3">
      <c r="A2954" s="15">
        <v>44959</v>
      </c>
    </row>
    <row r="2955" spans="1:1" x14ac:dyDescent="0.3">
      <c r="A2955" s="14">
        <v>44960</v>
      </c>
    </row>
    <row r="2956" spans="1:1" x14ac:dyDescent="0.3">
      <c r="A2956" s="15">
        <v>44961</v>
      </c>
    </row>
    <row r="2957" spans="1:1" x14ac:dyDescent="0.3">
      <c r="A2957" s="14">
        <v>44962</v>
      </c>
    </row>
    <row r="2958" spans="1:1" x14ac:dyDescent="0.3">
      <c r="A2958" s="15">
        <v>44963</v>
      </c>
    </row>
    <row r="2959" spans="1:1" x14ac:dyDescent="0.3">
      <c r="A2959" s="14">
        <v>44964</v>
      </c>
    </row>
    <row r="2960" spans="1:1" x14ac:dyDescent="0.3">
      <c r="A2960" s="15">
        <v>44965</v>
      </c>
    </row>
    <row r="2961" spans="1:1" x14ac:dyDescent="0.3">
      <c r="A2961" s="14">
        <v>44966</v>
      </c>
    </row>
    <row r="2962" spans="1:1" x14ac:dyDescent="0.3">
      <c r="A2962" s="15">
        <v>44967</v>
      </c>
    </row>
    <row r="2963" spans="1:1" x14ac:dyDescent="0.3">
      <c r="A2963" s="14">
        <v>44968</v>
      </c>
    </row>
    <row r="2964" spans="1:1" x14ac:dyDescent="0.3">
      <c r="A2964" s="15">
        <v>44969</v>
      </c>
    </row>
    <row r="2965" spans="1:1" x14ac:dyDescent="0.3">
      <c r="A2965" s="14">
        <v>44970</v>
      </c>
    </row>
    <row r="2966" spans="1:1" x14ac:dyDescent="0.3">
      <c r="A2966" s="15">
        <v>44971</v>
      </c>
    </row>
    <row r="2967" spans="1:1" x14ac:dyDescent="0.3">
      <c r="A2967" s="14">
        <v>44972</v>
      </c>
    </row>
    <row r="2968" spans="1:1" x14ac:dyDescent="0.3">
      <c r="A2968" s="15">
        <v>44973</v>
      </c>
    </row>
    <row r="2969" spans="1:1" x14ac:dyDescent="0.3">
      <c r="A2969" s="14">
        <v>44974</v>
      </c>
    </row>
    <row r="2970" spans="1:1" x14ac:dyDescent="0.3">
      <c r="A2970" s="15">
        <v>44975</v>
      </c>
    </row>
    <row r="2971" spans="1:1" x14ac:dyDescent="0.3">
      <c r="A2971" s="14">
        <v>44976</v>
      </c>
    </row>
    <row r="2972" spans="1:1" x14ac:dyDescent="0.3">
      <c r="A2972" s="15">
        <v>44977</v>
      </c>
    </row>
    <row r="2973" spans="1:1" x14ac:dyDescent="0.3">
      <c r="A2973" s="14">
        <v>44978</v>
      </c>
    </row>
    <row r="2974" spans="1:1" x14ac:dyDescent="0.3">
      <c r="A2974" s="15">
        <v>44979</v>
      </c>
    </row>
    <row r="2975" spans="1:1" x14ac:dyDescent="0.3">
      <c r="A2975" s="14">
        <v>44980</v>
      </c>
    </row>
    <row r="2976" spans="1:1" x14ac:dyDescent="0.3">
      <c r="A2976" s="15">
        <v>44981</v>
      </c>
    </row>
    <row r="2977" spans="1:1" x14ac:dyDescent="0.3">
      <c r="A2977" s="14">
        <v>44982</v>
      </c>
    </row>
    <row r="2978" spans="1:1" x14ac:dyDescent="0.3">
      <c r="A2978" s="15">
        <v>44983</v>
      </c>
    </row>
    <row r="2979" spans="1:1" x14ac:dyDescent="0.3">
      <c r="A2979" s="14">
        <v>44984</v>
      </c>
    </row>
    <row r="2980" spans="1:1" x14ac:dyDescent="0.3">
      <c r="A2980" s="15">
        <v>44985</v>
      </c>
    </row>
    <row r="2981" spans="1:1" x14ac:dyDescent="0.3">
      <c r="A2981" s="14">
        <v>44986</v>
      </c>
    </row>
    <row r="2982" spans="1:1" x14ac:dyDescent="0.3">
      <c r="A2982" s="15">
        <v>44987</v>
      </c>
    </row>
    <row r="2983" spans="1:1" x14ac:dyDescent="0.3">
      <c r="A2983" s="14">
        <v>44988</v>
      </c>
    </row>
    <row r="2984" spans="1:1" x14ac:dyDescent="0.3">
      <c r="A2984" s="15">
        <v>44989</v>
      </c>
    </row>
    <row r="2985" spans="1:1" x14ac:dyDescent="0.3">
      <c r="A2985" s="14">
        <v>44990</v>
      </c>
    </row>
    <row r="2986" spans="1:1" x14ac:dyDescent="0.3">
      <c r="A2986" s="15">
        <v>44991</v>
      </c>
    </row>
    <row r="2987" spans="1:1" x14ac:dyDescent="0.3">
      <c r="A2987" s="14">
        <v>44992</v>
      </c>
    </row>
    <row r="2988" spans="1:1" x14ac:dyDescent="0.3">
      <c r="A2988" s="15">
        <v>44993</v>
      </c>
    </row>
    <row r="2989" spans="1:1" x14ac:dyDescent="0.3">
      <c r="A2989" s="14">
        <v>44994</v>
      </c>
    </row>
    <row r="2990" spans="1:1" x14ac:dyDescent="0.3">
      <c r="A2990" s="15">
        <v>44995</v>
      </c>
    </row>
    <row r="2991" spans="1:1" x14ac:dyDescent="0.3">
      <c r="A2991" s="14">
        <v>44996</v>
      </c>
    </row>
    <row r="2992" spans="1:1" x14ac:dyDescent="0.3">
      <c r="A2992" s="15">
        <v>44997</v>
      </c>
    </row>
    <row r="2993" spans="1:1" x14ac:dyDescent="0.3">
      <c r="A2993" s="14">
        <v>44998</v>
      </c>
    </row>
    <row r="2994" spans="1:1" x14ac:dyDescent="0.3">
      <c r="A2994" s="15">
        <v>44999</v>
      </c>
    </row>
    <row r="2995" spans="1:1" x14ac:dyDescent="0.3">
      <c r="A2995" s="14">
        <v>45000</v>
      </c>
    </row>
    <row r="2996" spans="1:1" x14ac:dyDescent="0.3">
      <c r="A2996" s="15">
        <v>45001</v>
      </c>
    </row>
    <row r="2997" spans="1:1" x14ac:dyDescent="0.3">
      <c r="A2997" s="14">
        <v>45002</v>
      </c>
    </row>
    <row r="2998" spans="1:1" x14ac:dyDescent="0.3">
      <c r="A2998" s="15">
        <v>45003</v>
      </c>
    </row>
    <row r="2999" spans="1:1" x14ac:dyDescent="0.3">
      <c r="A2999" s="14">
        <v>45004</v>
      </c>
    </row>
    <row r="3000" spans="1:1" x14ac:dyDescent="0.3">
      <c r="A3000" s="15">
        <v>45005</v>
      </c>
    </row>
    <row r="3001" spans="1:1" x14ac:dyDescent="0.3">
      <c r="A3001" s="14">
        <v>45006</v>
      </c>
    </row>
    <row r="3002" spans="1:1" x14ac:dyDescent="0.3">
      <c r="A3002" s="15">
        <v>45007</v>
      </c>
    </row>
    <row r="3003" spans="1:1" x14ac:dyDescent="0.3">
      <c r="A3003" s="14">
        <v>45008</v>
      </c>
    </row>
    <row r="3004" spans="1:1" x14ac:dyDescent="0.3">
      <c r="A3004" s="15">
        <v>45009</v>
      </c>
    </row>
    <row r="3005" spans="1:1" x14ac:dyDescent="0.3">
      <c r="A3005" s="14">
        <v>45010</v>
      </c>
    </row>
    <row r="3006" spans="1:1" x14ac:dyDescent="0.3">
      <c r="A3006" s="15">
        <v>45011</v>
      </c>
    </row>
    <row r="3007" spans="1:1" x14ac:dyDescent="0.3">
      <c r="A3007" s="14">
        <v>45012</v>
      </c>
    </row>
    <row r="3008" spans="1:1" x14ac:dyDescent="0.3">
      <c r="A3008" s="15">
        <v>45013</v>
      </c>
    </row>
    <row r="3009" spans="1:1" x14ac:dyDescent="0.3">
      <c r="A3009" s="14">
        <v>45014</v>
      </c>
    </row>
    <row r="3010" spans="1:1" x14ac:dyDescent="0.3">
      <c r="A3010" s="15">
        <v>45015</v>
      </c>
    </row>
    <row r="3011" spans="1:1" x14ac:dyDescent="0.3">
      <c r="A3011" s="14">
        <v>45016</v>
      </c>
    </row>
    <row r="3012" spans="1:1" x14ac:dyDescent="0.3">
      <c r="A3012" s="15">
        <v>45017</v>
      </c>
    </row>
    <row r="3013" spans="1:1" x14ac:dyDescent="0.3">
      <c r="A3013" s="14">
        <v>45018</v>
      </c>
    </row>
    <row r="3014" spans="1:1" x14ac:dyDescent="0.3">
      <c r="A3014" s="15">
        <v>45019</v>
      </c>
    </row>
    <row r="3015" spans="1:1" x14ac:dyDescent="0.3">
      <c r="A3015" s="14">
        <v>45020</v>
      </c>
    </row>
    <row r="3016" spans="1:1" x14ac:dyDescent="0.3">
      <c r="A3016" s="15">
        <v>45021</v>
      </c>
    </row>
    <row r="3017" spans="1:1" x14ac:dyDescent="0.3">
      <c r="A3017" s="14">
        <v>45022</v>
      </c>
    </row>
    <row r="3018" spans="1:1" x14ac:dyDescent="0.3">
      <c r="A3018" s="15">
        <v>45023</v>
      </c>
    </row>
    <row r="3019" spans="1:1" x14ac:dyDescent="0.3">
      <c r="A3019" s="14">
        <v>45024</v>
      </c>
    </row>
    <row r="3020" spans="1:1" x14ac:dyDescent="0.3">
      <c r="A3020" s="15">
        <v>45025</v>
      </c>
    </row>
    <row r="3021" spans="1:1" x14ac:dyDescent="0.3">
      <c r="A3021" s="14">
        <v>45026</v>
      </c>
    </row>
    <row r="3022" spans="1:1" x14ac:dyDescent="0.3">
      <c r="A3022" s="15">
        <v>45027</v>
      </c>
    </row>
    <row r="3023" spans="1:1" x14ac:dyDescent="0.3">
      <c r="A3023" s="14">
        <v>45028</v>
      </c>
    </row>
    <row r="3024" spans="1:1" x14ac:dyDescent="0.3">
      <c r="A3024" s="15">
        <v>45029</v>
      </c>
    </row>
    <row r="3025" spans="1:1" x14ac:dyDescent="0.3">
      <c r="A3025" s="14">
        <v>45030</v>
      </c>
    </row>
    <row r="3026" spans="1:1" x14ac:dyDescent="0.3">
      <c r="A3026" s="15">
        <v>45031</v>
      </c>
    </row>
    <row r="3027" spans="1:1" x14ac:dyDescent="0.3">
      <c r="A3027" s="14">
        <v>45032</v>
      </c>
    </row>
    <row r="3028" spans="1:1" x14ac:dyDescent="0.3">
      <c r="A3028" s="15">
        <v>45033</v>
      </c>
    </row>
    <row r="3029" spans="1:1" x14ac:dyDescent="0.3">
      <c r="A3029" s="14">
        <v>45034</v>
      </c>
    </row>
    <row r="3030" spans="1:1" x14ac:dyDescent="0.3">
      <c r="A3030" s="15">
        <v>45035</v>
      </c>
    </row>
    <row r="3031" spans="1:1" x14ac:dyDescent="0.3">
      <c r="A3031" s="14">
        <v>45036</v>
      </c>
    </row>
    <row r="3032" spans="1:1" x14ac:dyDescent="0.3">
      <c r="A3032" s="15">
        <v>45037</v>
      </c>
    </row>
    <row r="3033" spans="1:1" x14ac:dyDescent="0.3">
      <c r="A3033" s="14">
        <v>45038</v>
      </c>
    </row>
    <row r="3034" spans="1:1" x14ac:dyDescent="0.3">
      <c r="A3034" s="15">
        <v>45039</v>
      </c>
    </row>
    <row r="3035" spans="1:1" x14ac:dyDescent="0.3">
      <c r="A3035" s="14">
        <v>45040</v>
      </c>
    </row>
    <row r="3036" spans="1:1" x14ac:dyDescent="0.3">
      <c r="A3036" s="15">
        <v>45041</v>
      </c>
    </row>
    <row r="3037" spans="1:1" x14ac:dyDescent="0.3">
      <c r="A3037" s="14">
        <v>45042</v>
      </c>
    </row>
    <row r="3038" spans="1:1" x14ac:dyDescent="0.3">
      <c r="A3038" s="15">
        <v>45043</v>
      </c>
    </row>
    <row r="3039" spans="1:1" x14ac:dyDescent="0.3">
      <c r="A3039" s="14">
        <v>45044</v>
      </c>
    </row>
    <row r="3040" spans="1:1" x14ac:dyDescent="0.3">
      <c r="A3040" s="15">
        <v>45045</v>
      </c>
    </row>
    <row r="3041" spans="1:1" x14ac:dyDescent="0.3">
      <c r="A3041" s="14">
        <v>45046</v>
      </c>
    </row>
    <row r="3042" spans="1:1" x14ac:dyDescent="0.3">
      <c r="A3042" s="15">
        <v>45047</v>
      </c>
    </row>
    <row r="3043" spans="1:1" x14ac:dyDescent="0.3">
      <c r="A3043" s="14">
        <v>45048</v>
      </c>
    </row>
    <row r="3044" spans="1:1" x14ac:dyDescent="0.3">
      <c r="A3044" s="15">
        <v>45049</v>
      </c>
    </row>
    <row r="3045" spans="1:1" x14ac:dyDescent="0.3">
      <c r="A3045" s="14">
        <v>45050</v>
      </c>
    </row>
    <row r="3046" spans="1:1" x14ac:dyDescent="0.3">
      <c r="A3046" s="15">
        <v>45051</v>
      </c>
    </row>
    <row r="3047" spans="1:1" x14ac:dyDescent="0.3">
      <c r="A3047" s="14">
        <v>45052</v>
      </c>
    </row>
    <row r="3048" spans="1:1" x14ac:dyDescent="0.3">
      <c r="A3048" s="15">
        <v>45053</v>
      </c>
    </row>
    <row r="3049" spans="1:1" x14ac:dyDescent="0.3">
      <c r="A3049" s="14">
        <v>45054</v>
      </c>
    </row>
    <row r="3050" spans="1:1" x14ac:dyDescent="0.3">
      <c r="A3050" s="15">
        <v>45055</v>
      </c>
    </row>
    <row r="3051" spans="1:1" x14ac:dyDescent="0.3">
      <c r="A3051" s="14">
        <v>45056</v>
      </c>
    </row>
    <row r="3052" spans="1:1" x14ac:dyDescent="0.3">
      <c r="A3052" s="15">
        <v>45057</v>
      </c>
    </row>
    <row r="3053" spans="1:1" x14ac:dyDescent="0.3">
      <c r="A3053" s="14">
        <v>45058</v>
      </c>
    </row>
    <row r="3054" spans="1:1" x14ac:dyDescent="0.3">
      <c r="A3054" s="15">
        <v>45059</v>
      </c>
    </row>
    <row r="3055" spans="1:1" x14ac:dyDescent="0.3">
      <c r="A3055" s="14">
        <v>45060</v>
      </c>
    </row>
    <row r="3056" spans="1:1" x14ac:dyDescent="0.3">
      <c r="A3056" s="15">
        <v>45061</v>
      </c>
    </row>
    <row r="3057" spans="1:1" x14ac:dyDescent="0.3">
      <c r="A3057" s="14">
        <v>45062</v>
      </c>
    </row>
    <row r="3058" spans="1:1" x14ac:dyDescent="0.3">
      <c r="A3058" s="15">
        <v>45063</v>
      </c>
    </row>
    <row r="3059" spans="1:1" x14ac:dyDescent="0.3">
      <c r="A3059" s="14">
        <v>45064</v>
      </c>
    </row>
    <row r="3060" spans="1:1" x14ac:dyDescent="0.3">
      <c r="A3060" s="15">
        <v>45065</v>
      </c>
    </row>
    <row r="3061" spans="1:1" x14ac:dyDescent="0.3">
      <c r="A3061" s="14">
        <v>45066</v>
      </c>
    </row>
    <row r="3062" spans="1:1" x14ac:dyDescent="0.3">
      <c r="A3062" s="15">
        <v>45067</v>
      </c>
    </row>
    <row r="3063" spans="1:1" x14ac:dyDescent="0.3">
      <c r="A3063" s="14">
        <v>45068</v>
      </c>
    </row>
    <row r="3064" spans="1:1" x14ac:dyDescent="0.3">
      <c r="A3064" s="15">
        <v>45069</v>
      </c>
    </row>
    <row r="3065" spans="1:1" x14ac:dyDescent="0.3">
      <c r="A3065" s="14">
        <v>45070</v>
      </c>
    </row>
    <row r="3066" spans="1:1" x14ac:dyDescent="0.3">
      <c r="A3066" s="15">
        <v>45071</v>
      </c>
    </row>
    <row r="3067" spans="1:1" x14ac:dyDescent="0.3">
      <c r="A3067" s="14">
        <v>45072</v>
      </c>
    </row>
    <row r="3068" spans="1:1" x14ac:dyDescent="0.3">
      <c r="A3068" s="15">
        <v>45073</v>
      </c>
    </row>
    <row r="3069" spans="1:1" x14ac:dyDescent="0.3">
      <c r="A3069" s="14">
        <v>45074</v>
      </c>
    </row>
    <row r="3070" spans="1:1" x14ac:dyDescent="0.3">
      <c r="A3070" s="15">
        <v>45075</v>
      </c>
    </row>
    <row r="3071" spans="1:1" x14ac:dyDescent="0.3">
      <c r="A3071" s="14">
        <v>45076</v>
      </c>
    </row>
    <row r="3072" spans="1:1" x14ac:dyDescent="0.3">
      <c r="A3072" s="15">
        <v>45077</v>
      </c>
    </row>
    <row r="3073" spans="1:1" x14ac:dyDescent="0.3">
      <c r="A3073" s="14">
        <v>45078</v>
      </c>
    </row>
    <row r="3074" spans="1:1" x14ac:dyDescent="0.3">
      <c r="A3074" s="15">
        <v>45079</v>
      </c>
    </row>
    <row r="3075" spans="1:1" x14ac:dyDescent="0.3">
      <c r="A3075" s="14">
        <v>45080</v>
      </c>
    </row>
    <row r="3076" spans="1:1" x14ac:dyDescent="0.3">
      <c r="A3076" s="15">
        <v>45081</v>
      </c>
    </row>
    <row r="3077" spans="1:1" x14ac:dyDescent="0.3">
      <c r="A3077" s="14">
        <v>45082</v>
      </c>
    </row>
    <row r="3078" spans="1:1" x14ac:dyDescent="0.3">
      <c r="A3078" s="15">
        <v>45083</v>
      </c>
    </row>
    <row r="3079" spans="1:1" x14ac:dyDescent="0.3">
      <c r="A3079" s="14">
        <v>45084</v>
      </c>
    </row>
    <row r="3080" spans="1:1" x14ac:dyDescent="0.3">
      <c r="A3080" s="15">
        <v>45085</v>
      </c>
    </row>
    <row r="3081" spans="1:1" x14ac:dyDescent="0.3">
      <c r="A3081" s="14">
        <v>45086</v>
      </c>
    </row>
    <row r="3082" spans="1:1" x14ac:dyDescent="0.3">
      <c r="A3082" s="15">
        <v>45087</v>
      </c>
    </row>
    <row r="3083" spans="1:1" x14ac:dyDescent="0.3">
      <c r="A3083" s="14">
        <v>45088</v>
      </c>
    </row>
    <row r="3084" spans="1:1" x14ac:dyDescent="0.3">
      <c r="A3084" s="15">
        <v>45089</v>
      </c>
    </row>
    <row r="3085" spans="1:1" x14ac:dyDescent="0.3">
      <c r="A3085" s="14">
        <v>45090</v>
      </c>
    </row>
    <row r="3086" spans="1:1" x14ac:dyDescent="0.3">
      <c r="A3086" s="15">
        <v>45091</v>
      </c>
    </row>
    <row r="3087" spans="1:1" x14ac:dyDescent="0.3">
      <c r="A3087" s="14">
        <v>45092</v>
      </c>
    </row>
    <row r="3088" spans="1:1" x14ac:dyDescent="0.3">
      <c r="A3088" s="15">
        <v>45093</v>
      </c>
    </row>
    <row r="3089" spans="1:1" x14ac:dyDescent="0.3">
      <c r="A3089" s="14">
        <v>45094</v>
      </c>
    </row>
    <row r="3090" spans="1:1" x14ac:dyDescent="0.3">
      <c r="A3090" s="15">
        <v>45095</v>
      </c>
    </row>
    <row r="3091" spans="1:1" x14ac:dyDescent="0.3">
      <c r="A3091" s="14">
        <v>45096</v>
      </c>
    </row>
    <row r="3092" spans="1:1" x14ac:dyDescent="0.3">
      <c r="A3092" s="15">
        <v>45097</v>
      </c>
    </row>
    <row r="3093" spans="1:1" x14ac:dyDescent="0.3">
      <c r="A3093" s="14">
        <v>45098</v>
      </c>
    </row>
    <row r="3094" spans="1:1" x14ac:dyDescent="0.3">
      <c r="A3094" s="15">
        <v>45099</v>
      </c>
    </row>
    <row r="3095" spans="1:1" x14ac:dyDescent="0.3">
      <c r="A3095" s="14">
        <v>45100</v>
      </c>
    </row>
    <row r="3096" spans="1:1" x14ac:dyDescent="0.3">
      <c r="A3096" s="15">
        <v>45101</v>
      </c>
    </row>
    <row r="3097" spans="1:1" x14ac:dyDescent="0.3">
      <c r="A3097" s="14">
        <v>45102</v>
      </c>
    </row>
    <row r="3098" spans="1:1" x14ac:dyDescent="0.3">
      <c r="A3098" s="15">
        <v>45103</v>
      </c>
    </row>
    <row r="3099" spans="1:1" x14ac:dyDescent="0.3">
      <c r="A3099" s="14">
        <v>45104</v>
      </c>
    </row>
    <row r="3100" spans="1:1" x14ac:dyDescent="0.3">
      <c r="A3100" s="15">
        <v>45105</v>
      </c>
    </row>
    <row r="3101" spans="1:1" x14ac:dyDescent="0.3">
      <c r="A3101" s="14">
        <v>45106</v>
      </c>
    </row>
    <row r="3102" spans="1:1" x14ac:dyDescent="0.3">
      <c r="A3102" s="15">
        <v>45107</v>
      </c>
    </row>
    <row r="3103" spans="1:1" x14ac:dyDescent="0.3">
      <c r="A3103" s="14">
        <v>45108</v>
      </c>
    </row>
    <row r="3104" spans="1:1" x14ac:dyDescent="0.3">
      <c r="A3104" s="15">
        <v>45109</v>
      </c>
    </row>
    <row r="3105" spans="1:1" x14ac:dyDescent="0.3">
      <c r="A3105" s="14">
        <v>45110</v>
      </c>
    </row>
    <row r="3106" spans="1:1" x14ac:dyDescent="0.3">
      <c r="A3106" s="15">
        <v>45111</v>
      </c>
    </row>
    <row r="3107" spans="1:1" x14ac:dyDescent="0.3">
      <c r="A3107" s="14">
        <v>45112</v>
      </c>
    </row>
    <row r="3108" spans="1:1" x14ac:dyDescent="0.3">
      <c r="A3108" s="15">
        <v>45113</v>
      </c>
    </row>
    <row r="3109" spans="1:1" x14ac:dyDescent="0.3">
      <c r="A3109" s="14">
        <v>45114</v>
      </c>
    </row>
    <row r="3110" spans="1:1" x14ac:dyDescent="0.3">
      <c r="A3110" s="15">
        <v>45115</v>
      </c>
    </row>
    <row r="3111" spans="1:1" x14ac:dyDescent="0.3">
      <c r="A3111" s="14">
        <v>45116</v>
      </c>
    </row>
    <row r="3112" spans="1:1" x14ac:dyDescent="0.3">
      <c r="A3112" s="15">
        <v>45117</v>
      </c>
    </row>
    <row r="3113" spans="1:1" x14ac:dyDescent="0.3">
      <c r="A3113" s="14">
        <v>45118</v>
      </c>
    </row>
    <row r="3114" spans="1:1" x14ac:dyDescent="0.3">
      <c r="A3114" s="15">
        <v>45119</v>
      </c>
    </row>
    <row r="3115" spans="1:1" x14ac:dyDescent="0.3">
      <c r="A3115" s="14">
        <v>45120</v>
      </c>
    </row>
    <row r="3116" spans="1:1" x14ac:dyDescent="0.3">
      <c r="A3116" s="15">
        <v>45121</v>
      </c>
    </row>
    <row r="3117" spans="1:1" x14ac:dyDescent="0.3">
      <c r="A3117" s="14">
        <v>45122</v>
      </c>
    </row>
    <row r="3118" spans="1:1" x14ac:dyDescent="0.3">
      <c r="A3118" s="15">
        <v>45123</v>
      </c>
    </row>
    <row r="3119" spans="1:1" x14ac:dyDescent="0.3">
      <c r="A3119" s="14">
        <v>45124</v>
      </c>
    </row>
    <row r="3120" spans="1:1" x14ac:dyDescent="0.3">
      <c r="A3120" s="15">
        <v>45125</v>
      </c>
    </row>
    <row r="3121" spans="1:1" x14ac:dyDescent="0.3">
      <c r="A3121" s="14">
        <v>45126</v>
      </c>
    </row>
    <row r="3122" spans="1:1" x14ac:dyDescent="0.3">
      <c r="A3122" s="15">
        <v>45127</v>
      </c>
    </row>
    <row r="3123" spans="1:1" x14ac:dyDescent="0.3">
      <c r="A3123" s="14">
        <v>45128</v>
      </c>
    </row>
    <row r="3124" spans="1:1" x14ac:dyDescent="0.3">
      <c r="A3124" s="15">
        <v>45129</v>
      </c>
    </row>
    <row r="3125" spans="1:1" x14ac:dyDescent="0.3">
      <c r="A3125" s="14">
        <v>45130</v>
      </c>
    </row>
    <row r="3126" spans="1:1" x14ac:dyDescent="0.3">
      <c r="A3126" s="15">
        <v>45131</v>
      </c>
    </row>
    <row r="3127" spans="1:1" x14ac:dyDescent="0.3">
      <c r="A3127" s="14">
        <v>45132</v>
      </c>
    </row>
    <row r="3128" spans="1:1" x14ac:dyDescent="0.3">
      <c r="A3128" s="15">
        <v>45133</v>
      </c>
    </row>
    <row r="3129" spans="1:1" x14ac:dyDescent="0.3">
      <c r="A3129" s="14">
        <v>45134</v>
      </c>
    </row>
    <row r="3130" spans="1:1" x14ac:dyDescent="0.3">
      <c r="A3130" s="15">
        <v>45135</v>
      </c>
    </row>
    <row r="3131" spans="1:1" x14ac:dyDescent="0.3">
      <c r="A3131" s="14">
        <v>45136</v>
      </c>
    </row>
    <row r="3132" spans="1:1" x14ac:dyDescent="0.3">
      <c r="A3132" s="15">
        <v>45137</v>
      </c>
    </row>
    <row r="3133" spans="1:1" x14ac:dyDescent="0.3">
      <c r="A3133" s="14">
        <v>45138</v>
      </c>
    </row>
    <row r="3134" spans="1:1" x14ac:dyDescent="0.3">
      <c r="A3134" s="15">
        <v>45139</v>
      </c>
    </row>
    <row r="3135" spans="1:1" x14ac:dyDescent="0.3">
      <c r="A3135" s="14">
        <v>45140</v>
      </c>
    </row>
    <row r="3136" spans="1:1" x14ac:dyDescent="0.3">
      <c r="A3136" s="15">
        <v>45141</v>
      </c>
    </row>
    <row r="3137" spans="1:1" x14ac:dyDescent="0.3">
      <c r="A3137" s="14">
        <v>45142</v>
      </c>
    </row>
    <row r="3138" spans="1:1" x14ac:dyDescent="0.3">
      <c r="A3138" s="15">
        <v>45143</v>
      </c>
    </row>
    <row r="3139" spans="1:1" x14ac:dyDescent="0.3">
      <c r="A3139" s="14">
        <v>45144</v>
      </c>
    </row>
    <row r="3140" spans="1:1" x14ac:dyDescent="0.3">
      <c r="A3140" s="15">
        <v>45145</v>
      </c>
    </row>
    <row r="3141" spans="1:1" x14ac:dyDescent="0.3">
      <c r="A3141" s="14">
        <v>45146</v>
      </c>
    </row>
    <row r="3142" spans="1:1" x14ac:dyDescent="0.3">
      <c r="A3142" s="15">
        <v>45147</v>
      </c>
    </row>
    <row r="3143" spans="1:1" x14ac:dyDescent="0.3">
      <c r="A3143" s="14">
        <v>45148</v>
      </c>
    </row>
    <row r="3144" spans="1:1" x14ac:dyDescent="0.3">
      <c r="A3144" s="15">
        <v>45149</v>
      </c>
    </row>
    <row r="3145" spans="1:1" x14ac:dyDescent="0.3">
      <c r="A3145" s="14">
        <v>45150</v>
      </c>
    </row>
    <row r="3146" spans="1:1" x14ac:dyDescent="0.3">
      <c r="A3146" s="15">
        <v>45151</v>
      </c>
    </row>
    <row r="3147" spans="1:1" x14ac:dyDescent="0.3">
      <c r="A3147" s="14">
        <v>45152</v>
      </c>
    </row>
    <row r="3148" spans="1:1" x14ac:dyDescent="0.3">
      <c r="A3148" s="15">
        <v>45153</v>
      </c>
    </row>
    <row r="3149" spans="1:1" x14ac:dyDescent="0.3">
      <c r="A3149" s="14">
        <v>45154</v>
      </c>
    </row>
    <row r="3150" spans="1:1" x14ac:dyDescent="0.3">
      <c r="A3150" s="15">
        <v>45155</v>
      </c>
    </row>
    <row r="3151" spans="1:1" x14ac:dyDescent="0.3">
      <c r="A3151" s="14">
        <v>45156</v>
      </c>
    </row>
    <row r="3152" spans="1:1" x14ac:dyDescent="0.3">
      <c r="A3152" s="15">
        <v>45157</v>
      </c>
    </row>
    <row r="3153" spans="1:1" x14ac:dyDescent="0.3">
      <c r="A3153" s="14">
        <v>45158</v>
      </c>
    </row>
    <row r="3154" spans="1:1" x14ac:dyDescent="0.3">
      <c r="A3154" s="15">
        <v>45159</v>
      </c>
    </row>
    <row r="3155" spans="1:1" x14ac:dyDescent="0.3">
      <c r="A3155" s="14">
        <v>45160</v>
      </c>
    </row>
    <row r="3156" spans="1:1" x14ac:dyDescent="0.3">
      <c r="A3156" s="15">
        <v>45161</v>
      </c>
    </row>
    <row r="3157" spans="1:1" x14ac:dyDescent="0.3">
      <c r="A3157" s="14">
        <v>45162</v>
      </c>
    </row>
    <row r="3158" spans="1:1" x14ac:dyDescent="0.3">
      <c r="A3158" s="15">
        <v>45163</v>
      </c>
    </row>
    <row r="3159" spans="1:1" x14ac:dyDescent="0.3">
      <c r="A3159" s="14">
        <v>45164</v>
      </c>
    </row>
    <row r="3160" spans="1:1" x14ac:dyDescent="0.3">
      <c r="A3160" s="15">
        <v>45165</v>
      </c>
    </row>
    <row r="3161" spans="1:1" x14ac:dyDescent="0.3">
      <c r="A3161" s="14">
        <v>45166</v>
      </c>
    </row>
    <row r="3162" spans="1:1" x14ac:dyDescent="0.3">
      <c r="A3162" s="15">
        <v>45167</v>
      </c>
    </row>
    <row r="3163" spans="1:1" x14ac:dyDescent="0.3">
      <c r="A3163" s="14">
        <v>45168</v>
      </c>
    </row>
    <row r="3164" spans="1:1" x14ac:dyDescent="0.3">
      <c r="A3164" s="15">
        <v>45169</v>
      </c>
    </row>
    <row r="3165" spans="1:1" x14ac:dyDescent="0.3">
      <c r="A3165" s="14">
        <v>45170</v>
      </c>
    </row>
    <row r="3166" spans="1:1" x14ac:dyDescent="0.3">
      <c r="A3166" s="15">
        <v>45171</v>
      </c>
    </row>
    <row r="3167" spans="1:1" x14ac:dyDescent="0.3">
      <c r="A3167" s="14">
        <v>45172</v>
      </c>
    </row>
    <row r="3168" spans="1:1" x14ac:dyDescent="0.3">
      <c r="A3168" s="15">
        <v>45173</v>
      </c>
    </row>
    <row r="3169" spans="1:1" x14ac:dyDescent="0.3">
      <c r="A3169" s="14">
        <v>45174</v>
      </c>
    </row>
    <row r="3170" spans="1:1" x14ac:dyDescent="0.3">
      <c r="A3170" s="15">
        <v>45175</v>
      </c>
    </row>
    <row r="3171" spans="1:1" x14ac:dyDescent="0.3">
      <c r="A3171" s="14">
        <v>45176</v>
      </c>
    </row>
    <row r="3172" spans="1:1" x14ac:dyDescent="0.3">
      <c r="A3172" s="15">
        <v>45177</v>
      </c>
    </row>
    <row r="3173" spans="1:1" x14ac:dyDescent="0.3">
      <c r="A3173" s="14">
        <v>45178</v>
      </c>
    </row>
    <row r="3174" spans="1:1" x14ac:dyDescent="0.3">
      <c r="A3174" s="15">
        <v>45179</v>
      </c>
    </row>
    <row r="3175" spans="1:1" x14ac:dyDescent="0.3">
      <c r="A3175" s="14">
        <v>45180</v>
      </c>
    </row>
    <row r="3176" spans="1:1" x14ac:dyDescent="0.3">
      <c r="A3176" s="15">
        <v>45181</v>
      </c>
    </row>
    <row r="3177" spans="1:1" x14ac:dyDescent="0.3">
      <c r="A3177" s="14">
        <v>45182</v>
      </c>
    </row>
    <row r="3178" spans="1:1" x14ac:dyDescent="0.3">
      <c r="A3178" s="15">
        <v>45183</v>
      </c>
    </row>
    <row r="3179" spans="1:1" x14ac:dyDescent="0.3">
      <c r="A3179" s="14">
        <v>45184</v>
      </c>
    </row>
    <row r="3180" spans="1:1" x14ac:dyDescent="0.3">
      <c r="A3180" s="15">
        <v>45185</v>
      </c>
    </row>
    <row r="3181" spans="1:1" x14ac:dyDescent="0.3">
      <c r="A3181" s="14">
        <v>45186</v>
      </c>
    </row>
    <row r="3182" spans="1:1" x14ac:dyDescent="0.3">
      <c r="A3182" s="15">
        <v>45187</v>
      </c>
    </row>
    <row r="3183" spans="1:1" x14ac:dyDescent="0.3">
      <c r="A3183" s="14">
        <v>45188</v>
      </c>
    </row>
    <row r="3184" spans="1:1" x14ac:dyDescent="0.3">
      <c r="A3184" s="15">
        <v>45189</v>
      </c>
    </row>
    <row r="3185" spans="1:1" x14ac:dyDescent="0.3">
      <c r="A3185" s="14">
        <v>45190</v>
      </c>
    </row>
    <row r="3186" spans="1:1" x14ac:dyDescent="0.3">
      <c r="A3186" s="15">
        <v>45191</v>
      </c>
    </row>
    <row r="3187" spans="1:1" x14ac:dyDescent="0.3">
      <c r="A3187" s="14">
        <v>45192</v>
      </c>
    </row>
    <row r="3188" spans="1:1" x14ac:dyDescent="0.3">
      <c r="A3188" s="15">
        <v>45193</v>
      </c>
    </row>
    <row r="3189" spans="1:1" x14ac:dyDescent="0.3">
      <c r="A3189" s="14">
        <v>45194</v>
      </c>
    </row>
    <row r="3190" spans="1:1" x14ac:dyDescent="0.3">
      <c r="A3190" s="15">
        <v>45195</v>
      </c>
    </row>
    <row r="3191" spans="1:1" x14ac:dyDescent="0.3">
      <c r="A3191" s="14">
        <v>45196</v>
      </c>
    </row>
    <row r="3192" spans="1:1" x14ac:dyDescent="0.3">
      <c r="A3192" s="15">
        <v>45197</v>
      </c>
    </row>
    <row r="3193" spans="1:1" x14ac:dyDescent="0.3">
      <c r="A3193" s="14">
        <v>45198</v>
      </c>
    </row>
    <row r="3194" spans="1:1" x14ac:dyDescent="0.3">
      <c r="A3194" s="15">
        <v>45199</v>
      </c>
    </row>
    <row r="3195" spans="1:1" x14ac:dyDescent="0.3">
      <c r="A3195" s="14">
        <v>45200</v>
      </c>
    </row>
    <row r="3196" spans="1:1" x14ac:dyDescent="0.3">
      <c r="A3196" s="15">
        <v>45201</v>
      </c>
    </row>
    <row r="3197" spans="1:1" x14ac:dyDescent="0.3">
      <c r="A3197" s="14">
        <v>45202</v>
      </c>
    </row>
    <row r="3198" spans="1:1" x14ac:dyDescent="0.3">
      <c r="A3198" s="15">
        <v>45203</v>
      </c>
    </row>
    <row r="3199" spans="1:1" x14ac:dyDescent="0.3">
      <c r="A3199" s="14">
        <v>45204</v>
      </c>
    </row>
    <row r="3200" spans="1:1" x14ac:dyDescent="0.3">
      <c r="A3200" s="15">
        <v>45205</v>
      </c>
    </row>
    <row r="3201" spans="1:1" x14ac:dyDescent="0.3">
      <c r="A3201" s="14">
        <v>45206</v>
      </c>
    </row>
    <row r="3202" spans="1:1" x14ac:dyDescent="0.3">
      <c r="A3202" s="15">
        <v>45207</v>
      </c>
    </row>
    <row r="3203" spans="1:1" x14ac:dyDescent="0.3">
      <c r="A3203" s="14">
        <v>45208</v>
      </c>
    </row>
    <row r="3204" spans="1:1" x14ac:dyDescent="0.3">
      <c r="A3204" s="15">
        <v>45209</v>
      </c>
    </row>
    <row r="3205" spans="1:1" x14ac:dyDescent="0.3">
      <c r="A3205" s="14">
        <v>45210</v>
      </c>
    </row>
    <row r="3206" spans="1:1" x14ac:dyDescent="0.3">
      <c r="A3206" s="15">
        <v>45211</v>
      </c>
    </row>
    <row r="3207" spans="1:1" x14ac:dyDescent="0.3">
      <c r="A3207" s="14">
        <v>45212</v>
      </c>
    </row>
    <row r="3208" spans="1:1" x14ac:dyDescent="0.3">
      <c r="A3208" s="15">
        <v>45213</v>
      </c>
    </row>
    <row r="3209" spans="1:1" x14ac:dyDescent="0.3">
      <c r="A3209" s="14">
        <v>45214</v>
      </c>
    </row>
    <row r="3210" spans="1:1" x14ac:dyDescent="0.3">
      <c r="A3210" s="15">
        <v>45215</v>
      </c>
    </row>
    <row r="3211" spans="1:1" x14ac:dyDescent="0.3">
      <c r="A3211" s="14">
        <v>45216</v>
      </c>
    </row>
    <row r="3212" spans="1:1" x14ac:dyDescent="0.3">
      <c r="A3212" s="15">
        <v>45217</v>
      </c>
    </row>
    <row r="3213" spans="1:1" x14ac:dyDescent="0.3">
      <c r="A3213" s="14">
        <v>45218</v>
      </c>
    </row>
    <row r="3214" spans="1:1" x14ac:dyDescent="0.3">
      <c r="A3214" s="15">
        <v>45219</v>
      </c>
    </row>
    <row r="3215" spans="1:1" x14ac:dyDescent="0.3">
      <c r="A3215" s="14">
        <v>45220</v>
      </c>
    </row>
    <row r="3216" spans="1:1" x14ac:dyDescent="0.3">
      <c r="A3216" s="15">
        <v>45221</v>
      </c>
    </row>
    <row r="3217" spans="1:1" x14ac:dyDescent="0.3">
      <c r="A3217" s="14">
        <v>45222</v>
      </c>
    </row>
    <row r="3218" spans="1:1" x14ac:dyDescent="0.3">
      <c r="A3218" s="15">
        <v>45223</v>
      </c>
    </row>
    <row r="3219" spans="1:1" x14ac:dyDescent="0.3">
      <c r="A3219" s="14">
        <v>45224</v>
      </c>
    </row>
    <row r="3220" spans="1:1" x14ac:dyDescent="0.3">
      <c r="A3220" s="15">
        <v>45225</v>
      </c>
    </row>
    <row r="3221" spans="1:1" x14ac:dyDescent="0.3">
      <c r="A3221" s="14">
        <v>45226</v>
      </c>
    </row>
    <row r="3222" spans="1:1" x14ac:dyDescent="0.3">
      <c r="A3222" s="15">
        <v>45227</v>
      </c>
    </row>
    <row r="3223" spans="1:1" x14ac:dyDescent="0.3">
      <c r="A3223" s="14">
        <v>45228</v>
      </c>
    </row>
    <row r="3224" spans="1:1" x14ac:dyDescent="0.3">
      <c r="A3224" s="15">
        <v>45229</v>
      </c>
    </row>
    <row r="3225" spans="1:1" x14ac:dyDescent="0.3">
      <c r="A3225" s="14">
        <v>45230</v>
      </c>
    </row>
    <row r="3226" spans="1:1" x14ac:dyDescent="0.3">
      <c r="A3226" s="15">
        <v>45231</v>
      </c>
    </row>
    <row r="3227" spans="1:1" x14ac:dyDescent="0.3">
      <c r="A3227" s="14">
        <v>45232</v>
      </c>
    </row>
    <row r="3228" spans="1:1" x14ac:dyDescent="0.3">
      <c r="A3228" s="15">
        <v>45233</v>
      </c>
    </row>
    <row r="3229" spans="1:1" x14ac:dyDescent="0.3">
      <c r="A3229" s="14">
        <v>45234</v>
      </c>
    </row>
    <row r="3230" spans="1:1" x14ac:dyDescent="0.3">
      <c r="A3230" s="15">
        <v>45235</v>
      </c>
    </row>
    <row r="3231" spans="1:1" x14ac:dyDescent="0.3">
      <c r="A3231" s="14">
        <v>45236</v>
      </c>
    </row>
    <row r="3232" spans="1:1" x14ac:dyDescent="0.3">
      <c r="A3232" s="15">
        <v>45237</v>
      </c>
    </row>
    <row r="3233" spans="1:1" x14ac:dyDescent="0.3">
      <c r="A3233" s="14">
        <v>45238</v>
      </c>
    </row>
    <row r="3234" spans="1:1" x14ac:dyDescent="0.3">
      <c r="A3234" s="15">
        <v>45239</v>
      </c>
    </row>
    <row r="3235" spans="1:1" x14ac:dyDescent="0.3">
      <c r="A3235" s="14">
        <v>45240</v>
      </c>
    </row>
    <row r="3236" spans="1:1" x14ac:dyDescent="0.3">
      <c r="A3236" s="15">
        <v>45241</v>
      </c>
    </row>
    <row r="3237" spans="1:1" x14ac:dyDescent="0.3">
      <c r="A3237" s="14">
        <v>45242</v>
      </c>
    </row>
    <row r="3238" spans="1:1" x14ac:dyDescent="0.3">
      <c r="A3238" s="15">
        <v>45243</v>
      </c>
    </row>
    <row r="3239" spans="1:1" x14ac:dyDescent="0.3">
      <c r="A3239" s="14">
        <v>45244</v>
      </c>
    </row>
    <row r="3240" spans="1:1" x14ac:dyDescent="0.3">
      <c r="A3240" s="15">
        <v>45245</v>
      </c>
    </row>
    <row r="3241" spans="1:1" x14ac:dyDescent="0.3">
      <c r="A3241" s="14">
        <v>45246</v>
      </c>
    </row>
    <row r="3242" spans="1:1" x14ac:dyDescent="0.3">
      <c r="A3242" s="15">
        <v>45247</v>
      </c>
    </row>
    <row r="3243" spans="1:1" x14ac:dyDescent="0.3">
      <c r="A3243" s="14">
        <v>45248</v>
      </c>
    </row>
    <row r="3244" spans="1:1" x14ac:dyDescent="0.3">
      <c r="A3244" s="15">
        <v>45249</v>
      </c>
    </row>
    <row r="3245" spans="1:1" x14ac:dyDescent="0.3">
      <c r="A3245" s="14">
        <v>45250</v>
      </c>
    </row>
    <row r="3246" spans="1:1" x14ac:dyDescent="0.3">
      <c r="A3246" s="15">
        <v>45251</v>
      </c>
    </row>
    <row r="3247" spans="1:1" x14ac:dyDescent="0.3">
      <c r="A3247" s="14">
        <v>45252</v>
      </c>
    </row>
    <row r="3248" spans="1:1" x14ac:dyDescent="0.3">
      <c r="A3248" s="15">
        <v>45253</v>
      </c>
    </row>
    <row r="3249" spans="1:1" x14ac:dyDescent="0.3">
      <c r="A3249" s="14">
        <v>45254</v>
      </c>
    </row>
    <row r="3250" spans="1:1" x14ac:dyDescent="0.3">
      <c r="A3250" s="15">
        <v>45255</v>
      </c>
    </row>
    <row r="3251" spans="1:1" x14ac:dyDescent="0.3">
      <c r="A3251" s="14">
        <v>45256</v>
      </c>
    </row>
    <row r="3252" spans="1:1" x14ac:dyDescent="0.3">
      <c r="A3252" s="15">
        <v>45257</v>
      </c>
    </row>
    <row r="3253" spans="1:1" x14ac:dyDescent="0.3">
      <c r="A3253" s="14">
        <v>45258</v>
      </c>
    </row>
    <row r="3254" spans="1:1" x14ac:dyDescent="0.3">
      <c r="A3254" s="15">
        <v>45259</v>
      </c>
    </row>
    <row r="3255" spans="1:1" x14ac:dyDescent="0.3">
      <c r="A3255" s="14">
        <v>45260</v>
      </c>
    </row>
    <row r="3256" spans="1:1" x14ac:dyDescent="0.3">
      <c r="A3256" s="15">
        <v>45261</v>
      </c>
    </row>
    <row r="3257" spans="1:1" x14ac:dyDescent="0.3">
      <c r="A3257" s="14">
        <v>45262</v>
      </c>
    </row>
    <row r="3258" spans="1:1" x14ac:dyDescent="0.3">
      <c r="A3258" s="15">
        <v>45263</v>
      </c>
    </row>
    <row r="3259" spans="1:1" x14ac:dyDescent="0.3">
      <c r="A3259" s="14">
        <v>45264</v>
      </c>
    </row>
    <row r="3260" spans="1:1" x14ac:dyDescent="0.3">
      <c r="A3260" s="15">
        <v>45265</v>
      </c>
    </row>
    <row r="3261" spans="1:1" x14ac:dyDescent="0.3">
      <c r="A3261" s="14">
        <v>45266</v>
      </c>
    </row>
    <row r="3262" spans="1:1" x14ac:dyDescent="0.3">
      <c r="A3262" s="15">
        <v>45267</v>
      </c>
    </row>
    <row r="3263" spans="1:1" x14ac:dyDescent="0.3">
      <c r="A3263" s="14">
        <v>45268</v>
      </c>
    </row>
    <row r="3264" spans="1:1" x14ac:dyDescent="0.3">
      <c r="A3264" s="15">
        <v>45269</v>
      </c>
    </row>
    <row r="3265" spans="1:1" x14ac:dyDescent="0.3">
      <c r="A3265" s="14">
        <v>45270</v>
      </c>
    </row>
    <row r="3266" spans="1:1" x14ac:dyDescent="0.3">
      <c r="A3266" s="15">
        <v>45271</v>
      </c>
    </row>
    <row r="3267" spans="1:1" x14ac:dyDescent="0.3">
      <c r="A3267" s="14">
        <v>45272</v>
      </c>
    </row>
    <row r="3268" spans="1:1" x14ac:dyDescent="0.3">
      <c r="A3268" s="15">
        <v>45273</v>
      </c>
    </row>
    <row r="3269" spans="1:1" x14ac:dyDescent="0.3">
      <c r="A3269" s="14">
        <v>45274</v>
      </c>
    </row>
    <row r="3270" spans="1:1" x14ac:dyDescent="0.3">
      <c r="A3270" s="15">
        <v>45275</v>
      </c>
    </row>
    <row r="3271" spans="1:1" x14ac:dyDescent="0.3">
      <c r="A3271" s="14">
        <v>45276</v>
      </c>
    </row>
    <row r="3272" spans="1:1" x14ac:dyDescent="0.3">
      <c r="A3272" s="15">
        <v>45277</v>
      </c>
    </row>
    <row r="3273" spans="1:1" x14ac:dyDescent="0.3">
      <c r="A3273" s="14">
        <v>45278</v>
      </c>
    </row>
    <row r="3274" spans="1:1" x14ac:dyDescent="0.3">
      <c r="A3274" s="15">
        <v>45279</v>
      </c>
    </row>
    <row r="3275" spans="1:1" x14ac:dyDescent="0.3">
      <c r="A3275" s="14">
        <v>45280</v>
      </c>
    </row>
    <row r="3276" spans="1:1" x14ac:dyDescent="0.3">
      <c r="A3276" s="15">
        <v>45281</v>
      </c>
    </row>
    <row r="3277" spans="1:1" x14ac:dyDescent="0.3">
      <c r="A3277" s="14">
        <v>45282</v>
      </c>
    </row>
    <row r="3278" spans="1:1" x14ac:dyDescent="0.3">
      <c r="A3278" s="15">
        <v>45283</v>
      </c>
    </row>
    <row r="3279" spans="1:1" x14ac:dyDescent="0.3">
      <c r="A3279" s="14">
        <v>45284</v>
      </c>
    </row>
    <row r="3280" spans="1:1" x14ac:dyDescent="0.3">
      <c r="A3280" s="15">
        <v>45285</v>
      </c>
    </row>
    <row r="3281" spans="1:1" x14ac:dyDescent="0.3">
      <c r="A3281" s="14">
        <v>45286</v>
      </c>
    </row>
    <row r="3282" spans="1:1" x14ac:dyDescent="0.3">
      <c r="A3282" s="15">
        <v>45287</v>
      </c>
    </row>
    <row r="3283" spans="1:1" x14ac:dyDescent="0.3">
      <c r="A3283" s="14">
        <v>45288</v>
      </c>
    </row>
    <row r="3284" spans="1:1" x14ac:dyDescent="0.3">
      <c r="A3284" s="15">
        <v>45289</v>
      </c>
    </row>
    <row r="3285" spans="1:1" x14ac:dyDescent="0.3">
      <c r="A3285" s="14">
        <v>45290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H2001"/>
  <sheetViews>
    <sheetView topLeftCell="A2" workbookViewId="0">
      <selection activeCell="BE16" sqref="BE16"/>
    </sheetView>
  </sheetViews>
  <sheetFormatPr defaultRowHeight="14.4" x14ac:dyDescent="0.3"/>
  <cols>
    <col min="1" max="1" width="15" bestFit="1" customWidth="1"/>
    <col min="2" max="2" width="13" bestFit="1" customWidth="1"/>
    <col min="3" max="3" width="20.6640625" bestFit="1" customWidth="1"/>
    <col min="4" max="4" width="14.5546875" bestFit="1" customWidth="1"/>
    <col min="5" max="5" width="17.33203125" bestFit="1" customWidth="1"/>
    <col min="6" max="6" width="20" bestFit="1" customWidth="1"/>
    <col min="7" max="7" width="23.33203125" bestFit="1" customWidth="1"/>
    <col min="8" max="8" width="22.88671875" style="5" bestFit="1" customWidth="1"/>
    <col min="9" max="9" width="15.5546875" bestFit="1" customWidth="1"/>
    <col min="10" max="10" width="20.5546875" bestFit="1" customWidth="1"/>
    <col min="11" max="11" width="15.6640625" bestFit="1" customWidth="1"/>
    <col min="12" max="12" width="27.6640625" bestFit="1" customWidth="1"/>
    <col min="13" max="13" width="16.5546875" bestFit="1" customWidth="1"/>
    <col min="14" max="14" width="14.5546875" bestFit="1" customWidth="1"/>
    <col min="15" max="15" width="9" bestFit="1" customWidth="1"/>
    <col min="16" max="16" width="11.44140625" bestFit="1" customWidth="1"/>
    <col min="17" max="17" width="16.6640625" style="5" bestFit="1" customWidth="1"/>
    <col min="18" max="18" width="10.44140625" bestFit="1" customWidth="1"/>
    <col min="19" max="19" width="12.88671875" bestFit="1" customWidth="1"/>
    <col min="20" max="20" width="21.109375" bestFit="1" customWidth="1"/>
    <col min="21" max="21" width="24" bestFit="1" customWidth="1"/>
    <col min="22" max="22" width="21.88671875" bestFit="1" customWidth="1"/>
    <col min="23" max="23" width="16.33203125" bestFit="1" customWidth="1"/>
    <col min="24" max="24" width="17.44140625" bestFit="1" customWidth="1"/>
    <col min="25" max="25" width="21.33203125" bestFit="1" customWidth="1"/>
    <col min="26" max="26" width="10.5546875" bestFit="1" customWidth="1"/>
    <col min="27" max="27" width="12.44140625" bestFit="1" customWidth="1"/>
    <col min="28" max="28" width="11" bestFit="1" customWidth="1"/>
    <col min="29" max="29" width="14.6640625" bestFit="1" customWidth="1"/>
    <col min="30" max="30" width="20.6640625" bestFit="1" customWidth="1"/>
    <col min="31" max="31" width="15.5546875" bestFit="1" customWidth="1"/>
    <col min="32" max="32" width="17.44140625" bestFit="1" customWidth="1"/>
    <col min="33" max="33" width="14.88671875" bestFit="1" customWidth="1"/>
    <col min="34" max="34" width="18.44140625" bestFit="1" customWidth="1"/>
    <col min="35" max="35" width="23.109375" bestFit="1" customWidth="1"/>
    <col min="36" max="36" width="15.6640625" bestFit="1" customWidth="1"/>
    <col min="37" max="37" width="32.109375" bestFit="1" customWidth="1"/>
    <col min="38" max="38" width="32.33203125" bestFit="1" customWidth="1"/>
    <col min="39" max="39" width="16.109375" bestFit="1" customWidth="1"/>
    <col min="40" max="40" width="19.44140625" bestFit="1" customWidth="1"/>
    <col min="41" max="41" width="19.109375" bestFit="1" customWidth="1"/>
    <col min="42" max="42" width="14.5546875" bestFit="1" customWidth="1"/>
    <col min="43" max="43" width="17.109375" bestFit="1" customWidth="1"/>
    <col min="44" max="44" width="22.33203125" bestFit="1" customWidth="1"/>
    <col min="45" max="45" width="18.6640625" bestFit="1" customWidth="1"/>
    <col min="46" max="46" width="16" bestFit="1" customWidth="1"/>
    <col min="47" max="47" width="24.33203125" bestFit="1" customWidth="1"/>
    <col min="48" max="48" width="18.6640625" style="3" bestFit="1" customWidth="1"/>
    <col min="49" max="49" width="18.6640625" style="3" customWidth="1"/>
    <col min="50" max="50" width="19.6640625" bestFit="1" customWidth="1"/>
    <col min="51" max="51" width="15.109375" bestFit="1" customWidth="1"/>
    <col min="52" max="52" width="20.33203125" bestFit="1" customWidth="1"/>
    <col min="53" max="53" width="16.44140625" style="17" bestFit="1" customWidth="1"/>
    <col min="54" max="54" width="17.88671875" style="10" bestFit="1" customWidth="1"/>
    <col min="55" max="55" width="24.88671875" style="10" bestFit="1" customWidth="1"/>
    <col min="56" max="56" width="14.109375" customWidth="1"/>
    <col min="57" max="57" width="16.33203125" bestFit="1" customWidth="1"/>
  </cols>
  <sheetData>
    <row r="1" spans="1:58" x14ac:dyDescent="0.3">
      <c r="A1" s="1" t="s">
        <v>604</v>
      </c>
      <c r="B1" s="1" t="s">
        <v>0</v>
      </c>
      <c r="C1" s="1" t="s">
        <v>2631</v>
      </c>
      <c r="D1" s="1" t="s">
        <v>566</v>
      </c>
      <c r="E1" s="1" t="s">
        <v>605</v>
      </c>
      <c r="F1" s="1" t="s">
        <v>606</v>
      </c>
      <c r="G1" s="1" t="s">
        <v>607</v>
      </c>
      <c r="H1" s="8" t="s">
        <v>608</v>
      </c>
      <c r="I1" s="1" t="s">
        <v>609</v>
      </c>
      <c r="J1" s="1" t="s">
        <v>610</v>
      </c>
      <c r="K1" s="1" t="s">
        <v>2632</v>
      </c>
      <c r="L1" s="1" t="s">
        <v>232</v>
      </c>
      <c r="M1" s="1" t="s">
        <v>1</v>
      </c>
      <c r="N1" s="1" t="s">
        <v>2</v>
      </c>
      <c r="O1" s="1" t="s">
        <v>3</v>
      </c>
      <c r="P1" s="1" t="s">
        <v>4</v>
      </c>
      <c r="Q1" s="4" t="s">
        <v>2639</v>
      </c>
      <c r="R1" s="1" t="s">
        <v>6</v>
      </c>
      <c r="S1" s="1" t="s">
        <v>7</v>
      </c>
      <c r="T1" s="1" t="s">
        <v>8</v>
      </c>
      <c r="U1" s="1" t="s">
        <v>9</v>
      </c>
      <c r="V1" s="1" t="s">
        <v>10</v>
      </c>
      <c r="W1" s="1" t="s">
        <v>11</v>
      </c>
      <c r="X1" s="1" t="s">
        <v>567</v>
      </c>
      <c r="Y1" s="1" t="s">
        <v>568</v>
      </c>
      <c r="Z1" s="1" t="s">
        <v>569</v>
      </c>
      <c r="AA1" s="1" t="s">
        <v>570</v>
      </c>
      <c r="AB1" s="1" t="s">
        <v>571</v>
      </c>
      <c r="AC1" s="1" t="s">
        <v>572</v>
      </c>
      <c r="AD1" s="1" t="s">
        <v>2633</v>
      </c>
      <c r="AE1" s="1" t="s">
        <v>224</v>
      </c>
      <c r="AF1" s="1" t="s">
        <v>225</v>
      </c>
      <c r="AG1" s="1" t="s">
        <v>226</v>
      </c>
      <c r="AH1" s="1" t="s">
        <v>227</v>
      </c>
      <c r="AI1" s="1" t="s">
        <v>228</v>
      </c>
      <c r="AJ1" s="1" t="s">
        <v>2634</v>
      </c>
      <c r="AK1" s="1" t="s">
        <v>230</v>
      </c>
      <c r="AL1" s="1" t="s">
        <v>231</v>
      </c>
      <c r="AM1" s="1" t="s">
        <v>2617</v>
      </c>
      <c r="AN1" s="1" t="s">
        <v>2618</v>
      </c>
      <c r="AO1" s="1" t="s">
        <v>2619</v>
      </c>
      <c r="AP1" s="1" t="s">
        <v>2620</v>
      </c>
      <c r="AQ1" s="1" t="s">
        <v>2621</v>
      </c>
      <c r="AR1" s="1" t="s">
        <v>2622</v>
      </c>
      <c r="AS1" s="1" t="s">
        <v>2623</v>
      </c>
      <c r="AT1" s="1" t="s">
        <v>2624</v>
      </c>
      <c r="AU1" s="1" t="s">
        <v>2625</v>
      </c>
      <c r="AV1" s="2" t="s">
        <v>2644</v>
      </c>
      <c r="AW1" s="2" t="s">
        <v>2646</v>
      </c>
      <c r="AX1" s="1" t="s">
        <v>2806</v>
      </c>
      <c r="AY1" s="1" t="s">
        <v>2807</v>
      </c>
      <c r="AZ1" s="1" t="s">
        <v>2810</v>
      </c>
      <c r="BA1" s="18" t="s">
        <v>2805</v>
      </c>
      <c r="BB1" s="19" t="s">
        <v>2809</v>
      </c>
      <c r="BC1" s="19" t="s">
        <v>2811</v>
      </c>
      <c r="BD1" s="1" t="s">
        <v>2814</v>
      </c>
      <c r="BE1" s="24" t="s">
        <v>2835</v>
      </c>
    </row>
    <row r="2" spans="1:58" x14ac:dyDescent="0.3">
      <c r="A2" t="s">
        <v>1803</v>
      </c>
      <c r="B2">
        <v>175</v>
      </c>
      <c r="C2" t="s">
        <v>471</v>
      </c>
      <c r="D2" t="s">
        <v>573</v>
      </c>
      <c r="E2">
        <v>10823</v>
      </c>
      <c r="F2">
        <v>32195</v>
      </c>
      <c r="G2">
        <v>25234</v>
      </c>
      <c r="H2" s="5">
        <v>42007</v>
      </c>
      <c r="I2" t="s">
        <v>615</v>
      </c>
      <c r="J2" t="s">
        <v>619</v>
      </c>
      <c r="K2">
        <v>570241</v>
      </c>
      <c r="L2" t="s">
        <v>477</v>
      </c>
      <c r="M2" t="s">
        <v>126</v>
      </c>
      <c r="N2" t="s">
        <v>13</v>
      </c>
      <c r="O2" t="s">
        <v>14</v>
      </c>
      <c r="P2">
        <v>45</v>
      </c>
      <c r="Q2" s="5" t="s">
        <v>24</v>
      </c>
      <c r="R2" t="s">
        <v>104</v>
      </c>
      <c r="S2" t="s">
        <v>105</v>
      </c>
      <c r="T2" t="s">
        <v>18</v>
      </c>
      <c r="U2" t="s">
        <v>19</v>
      </c>
      <c r="V2" t="s">
        <v>31</v>
      </c>
      <c r="W2">
        <v>357</v>
      </c>
      <c r="X2" t="s">
        <v>574</v>
      </c>
      <c r="Y2" t="s">
        <v>575</v>
      </c>
      <c r="Z2" t="s">
        <v>576</v>
      </c>
      <c r="AA2">
        <v>0.1065</v>
      </c>
      <c r="AB2" t="s">
        <v>577</v>
      </c>
      <c r="AC2" t="s">
        <v>578</v>
      </c>
      <c r="AD2" t="s">
        <v>471</v>
      </c>
      <c r="AE2" t="s">
        <v>472</v>
      </c>
      <c r="AF2" t="s">
        <v>473</v>
      </c>
      <c r="AG2" t="s">
        <v>474</v>
      </c>
      <c r="AH2" t="s">
        <v>475</v>
      </c>
      <c r="AI2" t="s">
        <v>471</v>
      </c>
      <c r="AJ2">
        <v>570241</v>
      </c>
      <c r="AK2" t="s">
        <v>476</v>
      </c>
      <c r="AL2" t="s">
        <v>241</v>
      </c>
      <c r="AM2">
        <v>12822</v>
      </c>
      <c r="AN2">
        <v>33763</v>
      </c>
      <c r="AO2">
        <v>10660</v>
      </c>
      <c r="AP2">
        <v>47.51</v>
      </c>
      <c r="AQ2">
        <v>2379.11</v>
      </c>
      <c r="AR2" t="s">
        <v>2626</v>
      </c>
      <c r="AS2" t="s">
        <v>2626</v>
      </c>
      <c r="AT2">
        <v>0</v>
      </c>
      <c r="AU2" t="s">
        <v>2628</v>
      </c>
      <c r="AV2" s="3">
        <v>42007</v>
      </c>
      <c r="AW2" s="3" t="str">
        <f>TEXT(LoanTable[[#This Row],[Disbursement Date]],"YYYY-MM")</f>
        <v>2015-01</v>
      </c>
      <c r="AX2" t="str">
        <f>TEXT(EDATE(LoanTable[[#This Row],[Disbursement Date]],-1),"YYYY-MM")</f>
        <v>2014-12</v>
      </c>
      <c r="AY2">
        <f>IF(LoanTable[[#This Row],[Loan Status]]="Active",1,0)</f>
        <v>0</v>
      </c>
      <c r="AZ2">
        <f>IF(COUNTIFS(LoanTable[Client id],LoanTable[[#This Row],[Client id]],LoanTable[Period],LoanTable[[#This Row],[Previous Period]])&gt;0,1,0)</f>
        <v>0</v>
      </c>
      <c r="BA2" s="17" t="str">
        <f>TEXT(LoanTable[[#This Row],[Disbursement Date]],"YYYY")</f>
        <v>2015</v>
      </c>
      <c r="BB2" s="10" t="str" cm="1">
        <f t="array" ref="BB2">IF(YEAR(LoanTable[[#This Row],[Disbursement Date]])=MIN(YEAR(LoanTable[Disbursement Date])),"",YEAR(LoanTable[[#This Row],[Disbursement Date]])-1)</f>
        <v/>
      </c>
      <c r="BC2" s="10">
        <f>IF(LoanTable[[#This Row],[Previous Year]]="",1,IF(COUNTIFS(LoanTable[Client id],LoanTable[[#This Row],[Client id]],LoanTable[Year],LoanTable[[#This Row],[Previous Year]])&gt;0,1,0))</f>
        <v>1</v>
      </c>
      <c r="BD2" t="str">
        <f>YEAR(LoanTable[[#This Row],[Disbursement Date]]) &amp; "-Q" &amp; ROUNDUP(MONTH(LoanTable[[#This Row],[Disbursement Date]])/3,0)</f>
        <v>2015-Q1</v>
      </c>
      <c r="BE2">
        <f>IF(LoanTable[[#This Row],[Disbursement Date]]=LoanTable[[#This Row],[First Loan Date]],1,0)</f>
        <v>1</v>
      </c>
    </row>
    <row r="3" spans="1:58" x14ac:dyDescent="0.3">
      <c r="A3" t="s">
        <v>2331</v>
      </c>
      <c r="B3">
        <v>220</v>
      </c>
      <c r="C3" t="s">
        <v>350</v>
      </c>
      <c r="D3" t="s">
        <v>589</v>
      </c>
      <c r="E3">
        <v>46426</v>
      </c>
      <c r="F3">
        <v>37695</v>
      </c>
      <c r="G3">
        <v>31728</v>
      </c>
      <c r="H3" s="5">
        <v>42007</v>
      </c>
      <c r="I3" t="s">
        <v>612</v>
      </c>
      <c r="J3" t="s">
        <v>613</v>
      </c>
      <c r="K3">
        <v>700013</v>
      </c>
      <c r="L3" t="s">
        <v>351</v>
      </c>
      <c r="M3" t="s">
        <v>80</v>
      </c>
      <c r="N3" t="s">
        <v>13</v>
      </c>
      <c r="O3" t="s">
        <v>33</v>
      </c>
      <c r="P3">
        <v>25</v>
      </c>
      <c r="Q3" s="5" t="s">
        <v>81</v>
      </c>
      <c r="R3" t="s">
        <v>74</v>
      </c>
      <c r="S3" t="s">
        <v>35</v>
      </c>
      <c r="T3" t="s">
        <v>18</v>
      </c>
      <c r="U3" t="s">
        <v>26</v>
      </c>
      <c r="V3" t="s">
        <v>20</v>
      </c>
      <c r="W3">
        <v>752</v>
      </c>
      <c r="X3" t="s">
        <v>574</v>
      </c>
      <c r="Y3" t="s">
        <v>590</v>
      </c>
      <c r="Z3" t="s">
        <v>576</v>
      </c>
      <c r="AA3">
        <v>9.9099999999999994E-2</v>
      </c>
      <c r="AB3" t="s">
        <v>577</v>
      </c>
      <c r="AC3" t="s">
        <v>591</v>
      </c>
      <c r="AD3" t="s">
        <v>350</v>
      </c>
      <c r="AE3" t="s">
        <v>331</v>
      </c>
      <c r="AF3" t="s">
        <v>332</v>
      </c>
      <c r="AG3" t="s">
        <v>333</v>
      </c>
      <c r="AH3" t="s">
        <v>334</v>
      </c>
      <c r="AI3" t="s">
        <v>335</v>
      </c>
      <c r="AJ3">
        <v>700013</v>
      </c>
      <c r="AK3" t="s">
        <v>247</v>
      </c>
      <c r="AL3" t="s">
        <v>241</v>
      </c>
      <c r="AM3">
        <v>47619</v>
      </c>
      <c r="AN3">
        <v>38313</v>
      </c>
      <c r="AO3">
        <v>46104</v>
      </c>
      <c r="AP3">
        <v>10.08</v>
      </c>
      <c r="AQ3">
        <v>1996.77</v>
      </c>
      <c r="AR3" t="s">
        <v>2626</v>
      </c>
      <c r="AS3" t="s">
        <v>2626</v>
      </c>
      <c r="AT3">
        <v>2</v>
      </c>
      <c r="AU3" t="s">
        <v>2628</v>
      </c>
      <c r="AV3" s="3">
        <v>42007</v>
      </c>
      <c r="AW3" s="3" t="str">
        <f>TEXT(LoanTable[[#This Row],[Disbursement Date]],"YYYY-MM")</f>
        <v>2015-01</v>
      </c>
      <c r="AX3" t="str">
        <f>TEXT(EDATE(LoanTable[[#This Row],[Disbursement Date]],-1),"YYYY-MM")</f>
        <v>2014-12</v>
      </c>
      <c r="AY3">
        <f>IF(LoanTable[[#This Row],[Loan Status]]="Active",1,0)</f>
        <v>0</v>
      </c>
      <c r="AZ3">
        <f>IF(COUNTIFS(LoanTable[Client id],LoanTable[[#This Row],[Client id]],LoanTable[Period],LoanTable[[#This Row],[Previous Period]])&gt;0,1,0)</f>
        <v>0</v>
      </c>
      <c r="BA3" s="17" t="str">
        <f>TEXT(LoanTable[[#This Row],[Disbursement Date]],"YYYY")</f>
        <v>2015</v>
      </c>
      <c r="BB3" s="10" t="str" cm="1">
        <f t="array" ref="BB3">IF(YEAR(LoanTable[[#This Row],[Disbursement Date]])=MIN(YEAR(LoanTable[Disbursement Date])),"",YEAR(LoanTable[[#This Row],[Disbursement Date]])-1)</f>
        <v/>
      </c>
      <c r="BC3" s="10">
        <f>IF(LoanTable[[#This Row],[Previous Year]]="",1,IF(COUNTIFS(LoanTable[Client id],LoanTable[[#This Row],[Client id]],LoanTable[Year],LoanTable[[#This Row],[Previous Year]])&gt;0,1,0))</f>
        <v>1</v>
      </c>
      <c r="BD3" t="str">
        <f>YEAR(LoanTable[[#This Row],[Disbursement Date]]) &amp; "-Q" &amp; ROUNDUP(MONTH(LoanTable[[#This Row],[Disbursement Date]])/3,0)</f>
        <v>2015-Q1</v>
      </c>
      <c r="BE3">
        <f>IF(LoanTable[[#This Row],[Disbursement Date]]=LoanTable[[#This Row],[First Loan Date]],1,0)</f>
        <v>1</v>
      </c>
      <c r="BF3" s="10" cm="1">
        <f t="array" ref="BF3">MIN(YEAR(LoanTable[Disbursement Date]))</f>
        <v>2015</v>
      </c>
    </row>
    <row r="4" spans="1:58" x14ac:dyDescent="0.3">
      <c r="A4" t="s">
        <v>1629</v>
      </c>
      <c r="B4">
        <v>525</v>
      </c>
      <c r="C4" t="s">
        <v>523</v>
      </c>
      <c r="D4" t="s">
        <v>589</v>
      </c>
      <c r="E4">
        <v>21875</v>
      </c>
      <c r="F4">
        <v>6041</v>
      </c>
      <c r="G4">
        <v>26499</v>
      </c>
      <c r="H4" s="5">
        <v>42015</v>
      </c>
      <c r="I4" t="s">
        <v>615</v>
      </c>
      <c r="J4" t="s">
        <v>619</v>
      </c>
      <c r="K4">
        <v>800018</v>
      </c>
      <c r="L4" t="s">
        <v>526</v>
      </c>
      <c r="M4" t="s">
        <v>40</v>
      </c>
      <c r="N4" t="s">
        <v>13</v>
      </c>
      <c r="O4" t="s">
        <v>46</v>
      </c>
      <c r="P4">
        <v>35</v>
      </c>
      <c r="Q4" s="5" t="s">
        <v>87</v>
      </c>
      <c r="R4" t="s">
        <v>30</v>
      </c>
      <c r="S4" t="s">
        <v>145</v>
      </c>
      <c r="T4" t="s">
        <v>18</v>
      </c>
      <c r="U4" t="s">
        <v>26</v>
      </c>
      <c r="V4" t="s">
        <v>31</v>
      </c>
      <c r="W4">
        <v>721</v>
      </c>
      <c r="X4" t="s">
        <v>574</v>
      </c>
      <c r="Y4" t="s">
        <v>590</v>
      </c>
      <c r="Z4" t="s">
        <v>576</v>
      </c>
      <c r="AA4">
        <v>9.9099999999999994E-2</v>
      </c>
      <c r="AB4" t="s">
        <v>577</v>
      </c>
      <c r="AC4" t="s">
        <v>591</v>
      </c>
      <c r="AD4" t="s">
        <v>523</v>
      </c>
      <c r="AE4" t="s">
        <v>250</v>
      </c>
      <c r="AF4" t="s">
        <v>251</v>
      </c>
      <c r="AG4" t="s">
        <v>252</v>
      </c>
      <c r="AH4" t="s">
        <v>253</v>
      </c>
      <c r="AI4" t="s">
        <v>524</v>
      </c>
      <c r="AJ4">
        <v>800018</v>
      </c>
      <c r="AK4" t="s">
        <v>525</v>
      </c>
      <c r="AL4" t="s">
        <v>239</v>
      </c>
      <c r="AM4">
        <v>22758</v>
      </c>
      <c r="AN4">
        <v>6659</v>
      </c>
      <c r="AO4">
        <v>21484</v>
      </c>
      <c r="AP4">
        <v>27.93</v>
      </c>
      <c r="AQ4">
        <v>1544.37</v>
      </c>
      <c r="AR4" t="s">
        <v>2626</v>
      </c>
      <c r="AS4" t="s">
        <v>2626</v>
      </c>
      <c r="AT4">
        <v>2</v>
      </c>
      <c r="AU4" t="s">
        <v>2628</v>
      </c>
      <c r="AV4" s="3">
        <v>42015</v>
      </c>
      <c r="AW4" s="3" t="str">
        <f>TEXT(LoanTable[[#This Row],[Disbursement Date]],"YYYY-MM")</f>
        <v>2015-01</v>
      </c>
      <c r="AX4" t="str">
        <f>TEXT(EDATE(LoanTable[[#This Row],[Disbursement Date]],-1),"YYYY-MM")</f>
        <v>2014-12</v>
      </c>
      <c r="AY4">
        <f>IF(LoanTable[[#This Row],[Loan Status]]="Active",1,0)</f>
        <v>0</v>
      </c>
      <c r="AZ4">
        <f>IF(COUNTIFS(LoanTable[Client id],LoanTable[[#This Row],[Client id]],LoanTable[Period],LoanTable[[#This Row],[Previous Period]])&gt;0,1,0)</f>
        <v>0</v>
      </c>
      <c r="BA4" s="17" t="str">
        <f>TEXT(LoanTable[[#This Row],[Disbursement Date]],"YYYY")</f>
        <v>2015</v>
      </c>
      <c r="BB4" s="10" t="str" cm="1">
        <f t="array" ref="BB4">IF(YEAR(LoanTable[[#This Row],[Disbursement Date]])=MIN(YEAR(LoanTable[Disbursement Date])),"",YEAR(LoanTable[[#This Row],[Disbursement Date]])-1)</f>
        <v/>
      </c>
      <c r="BC4" s="10">
        <f>IF(LoanTable[[#This Row],[Previous Year]]="",1,IF(COUNTIFS(LoanTable[Client id],LoanTable[[#This Row],[Client id]],LoanTable[Year],LoanTable[[#This Row],[Previous Year]])&gt;0,1,0))</f>
        <v>1</v>
      </c>
      <c r="BD4" t="str">
        <f>YEAR(LoanTable[[#This Row],[Disbursement Date]]) &amp; "-Q" &amp; ROUNDUP(MONTH(LoanTable[[#This Row],[Disbursement Date]])/3,0)</f>
        <v>2015-Q1</v>
      </c>
      <c r="BE4">
        <f>IF(LoanTable[[#This Row],[Disbursement Date]]=LoanTable[[#This Row],[First Loan Date]],1,0)</f>
        <v>1</v>
      </c>
    </row>
    <row r="5" spans="1:58" x14ac:dyDescent="0.3">
      <c r="A5" t="s">
        <v>737</v>
      </c>
      <c r="B5">
        <v>657</v>
      </c>
      <c r="C5" t="s">
        <v>251</v>
      </c>
      <c r="D5" t="s">
        <v>589</v>
      </c>
      <c r="E5">
        <v>39663</v>
      </c>
      <c r="F5">
        <v>21498</v>
      </c>
      <c r="G5">
        <v>7443</v>
      </c>
      <c r="H5" s="5">
        <v>42017</v>
      </c>
      <c r="I5" t="s">
        <v>612</v>
      </c>
      <c r="J5" t="s">
        <v>613</v>
      </c>
      <c r="K5">
        <v>10068</v>
      </c>
      <c r="L5" t="s">
        <v>319</v>
      </c>
      <c r="M5" t="s">
        <v>60</v>
      </c>
      <c r="N5" t="s">
        <v>13</v>
      </c>
      <c r="O5" t="s">
        <v>28</v>
      </c>
      <c r="P5">
        <v>47</v>
      </c>
      <c r="Q5" s="5" t="s">
        <v>61</v>
      </c>
      <c r="R5" t="s">
        <v>25</v>
      </c>
      <c r="S5" t="s">
        <v>35</v>
      </c>
      <c r="T5" t="s">
        <v>18</v>
      </c>
      <c r="U5" t="s">
        <v>19</v>
      </c>
      <c r="V5" t="s">
        <v>31</v>
      </c>
      <c r="W5">
        <v>546</v>
      </c>
      <c r="X5" t="s">
        <v>574</v>
      </c>
      <c r="Y5" t="s">
        <v>590</v>
      </c>
      <c r="Z5" t="s">
        <v>576</v>
      </c>
      <c r="AA5">
        <v>9.9099999999999994E-2</v>
      </c>
      <c r="AB5" t="s">
        <v>577</v>
      </c>
      <c r="AC5" t="s">
        <v>591</v>
      </c>
      <c r="AD5" t="s">
        <v>251</v>
      </c>
      <c r="AE5" t="s">
        <v>250</v>
      </c>
      <c r="AF5" t="s">
        <v>251</v>
      </c>
      <c r="AG5" t="s">
        <v>252</v>
      </c>
      <c r="AH5" t="s">
        <v>253</v>
      </c>
      <c r="AI5" t="s">
        <v>317</v>
      </c>
      <c r="AJ5">
        <v>10068</v>
      </c>
      <c r="AK5" t="s">
        <v>318</v>
      </c>
      <c r="AL5" t="s">
        <v>256</v>
      </c>
      <c r="AM5">
        <v>39913</v>
      </c>
      <c r="AN5">
        <v>21532</v>
      </c>
      <c r="AO5">
        <v>39254</v>
      </c>
      <c r="AP5">
        <v>11.35</v>
      </c>
      <c r="AQ5">
        <v>2243.98</v>
      </c>
      <c r="AR5" t="s">
        <v>2626</v>
      </c>
      <c r="AS5" t="s">
        <v>2626</v>
      </c>
      <c r="AT5">
        <v>1</v>
      </c>
      <c r="AU5" t="s">
        <v>2628</v>
      </c>
      <c r="AV5" s="3">
        <v>42017</v>
      </c>
      <c r="AW5" s="3" t="str">
        <f>TEXT(LoanTable[[#This Row],[Disbursement Date]],"YYYY-MM")</f>
        <v>2015-01</v>
      </c>
      <c r="AX5" t="str">
        <f>TEXT(EDATE(LoanTable[[#This Row],[Disbursement Date]],-1),"YYYY-MM")</f>
        <v>2014-12</v>
      </c>
      <c r="AY5">
        <f>IF(LoanTable[[#This Row],[Loan Status]]="Active",1,0)</f>
        <v>0</v>
      </c>
      <c r="AZ5">
        <f>IF(COUNTIFS(LoanTable[Client id],LoanTable[[#This Row],[Client id]],LoanTable[Period],LoanTable[[#This Row],[Previous Period]])&gt;0,1,0)</f>
        <v>0</v>
      </c>
      <c r="BA5" s="17" t="str">
        <f>TEXT(LoanTable[[#This Row],[Disbursement Date]],"YYYY")</f>
        <v>2015</v>
      </c>
      <c r="BB5" s="10" t="str" cm="1">
        <f t="array" ref="BB5">IF(YEAR(LoanTable[[#This Row],[Disbursement Date]])=MIN(YEAR(LoanTable[Disbursement Date])),"",YEAR(LoanTable[[#This Row],[Disbursement Date]])-1)</f>
        <v/>
      </c>
      <c r="BC5" s="10">
        <f>IF(LoanTable[[#This Row],[Previous Year]]="",1,IF(COUNTIFS(LoanTable[Client id],LoanTable[[#This Row],[Client id]],LoanTable[Year],LoanTable[[#This Row],[Previous Year]])&gt;0,1,0))</f>
        <v>1</v>
      </c>
      <c r="BD5" t="str">
        <f>YEAR(LoanTable[[#This Row],[Disbursement Date]]) &amp; "-Q" &amp; ROUNDUP(MONTH(LoanTable[[#This Row],[Disbursement Date]])/3,0)</f>
        <v>2015-Q1</v>
      </c>
      <c r="BE5">
        <f>IF(LoanTable[[#This Row],[Disbursement Date]]=LoanTable[[#This Row],[First Loan Date]],1,0)</f>
        <v>1</v>
      </c>
    </row>
    <row r="6" spans="1:58" x14ac:dyDescent="0.3">
      <c r="A6" t="s">
        <v>622</v>
      </c>
      <c r="B6">
        <v>95</v>
      </c>
      <c r="C6" t="s">
        <v>265</v>
      </c>
      <c r="D6" t="s">
        <v>573</v>
      </c>
      <c r="E6">
        <v>42300</v>
      </c>
      <c r="F6">
        <v>30522</v>
      </c>
      <c r="G6">
        <v>15197</v>
      </c>
      <c r="H6" s="5">
        <v>42018</v>
      </c>
      <c r="I6" t="s">
        <v>617</v>
      </c>
      <c r="J6" t="s">
        <v>619</v>
      </c>
      <c r="K6">
        <v>30179</v>
      </c>
      <c r="L6" t="s">
        <v>272</v>
      </c>
      <c r="M6" t="s">
        <v>150</v>
      </c>
      <c r="N6" t="s">
        <v>13</v>
      </c>
      <c r="O6" t="s">
        <v>14</v>
      </c>
      <c r="P6">
        <v>38</v>
      </c>
      <c r="Q6" s="5" t="s">
        <v>15</v>
      </c>
      <c r="R6" t="s">
        <v>30</v>
      </c>
      <c r="S6" t="s">
        <v>145</v>
      </c>
      <c r="T6" t="s">
        <v>18</v>
      </c>
      <c r="U6" t="s">
        <v>26</v>
      </c>
      <c r="V6" t="s">
        <v>39</v>
      </c>
      <c r="W6">
        <v>744</v>
      </c>
      <c r="X6" t="s">
        <v>574</v>
      </c>
      <c r="Y6" t="s">
        <v>575</v>
      </c>
      <c r="Z6" t="s">
        <v>576</v>
      </c>
      <c r="AA6">
        <v>0.1065</v>
      </c>
      <c r="AB6" t="s">
        <v>577</v>
      </c>
      <c r="AC6" t="s">
        <v>578</v>
      </c>
      <c r="AD6" t="s">
        <v>265</v>
      </c>
      <c r="AE6" t="s">
        <v>266</v>
      </c>
      <c r="AF6" t="s">
        <v>267</v>
      </c>
      <c r="AG6" t="s">
        <v>268</v>
      </c>
      <c r="AH6" t="s">
        <v>269</v>
      </c>
      <c r="AI6" t="s">
        <v>270</v>
      </c>
      <c r="AJ6">
        <v>30179</v>
      </c>
      <c r="AK6" t="s">
        <v>271</v>
      </c>
      <c r="AL6" t="s">
        <v>241</v>
      </c>
      <c r="AM6">
        <v>44239</v>
      </c>
      <c r="AN6">
        <v>31244</v>
      </c>
      <c r="AO6">
        <v>41890</v>
      </c>
      <c r="AP6">
        <v>4.7699999999999996</v>
      </c>
      <c r="AQ6">
        <v>1585.53</v>
      </c>
      <c r="AR6" t="s">
        <v>2626</v>
      </c>
      <c r="AS6" t="s">
        <v>2626</v>
      </c>
      <c r="AT6">
        <v>0</v>
      </c>
      <c r="AU6" t="s">
        <v>2628</v>
      </c>
      <c r="AV6" s="3">
        <v>42018</v>
      </c>
      <c r="AW6" s="3" t="str">
        <f>TEXT(LoanTable[[#This Row],[Disbursement Date]],"YYYY-MM")</f>
        <v>2015-01</v>
      </c>
      <c r="AX6" t="str">
        <f>TEXT(EDATE(LoanTable[[#This Row],[Disbursement Date]],-1),"YYYY-MM")</f>
        <v>2014-12</v>
      </c>
      <c r="AY6">
        <f>IF(LoanTable[[#This Row],[Loan Status]]="Active",1,0)</f>
        <v>0</v>
      </c>
      <c r="AZ6">
        <f>IF(COUNTIFS(LoanTable[Client id],LoanTable[[#This Row],[Client id]],LoanTable[Period],LoanTable[[#This Row],[Previous Period]])&gt;0,1,0)</f>
        <v>0</v>
      </c>
      <c r="BA6" s="17" t="str">
        <f>TEXT(LoanTable[[#This Row],[Disbursement Date]],"YYYY")</f>
        <v>2015</v>
      </c>
      <c r="BB6" s="10" t="str" cm="1">
        <f t="array" ref="BB6">IF(YEAR(LoanTable[[#This Row],[Disbursement Date]])=MIN(YEAR(LoanTable[Disbursement Date])),"",YEAR(LoanTable[[#This Row],[Disbursement Date]])-1)</f>
        <v/>
      </c>
      <c r="BC6" s="10">
        <f>IF(LoanTable[[#This Row],[Previous Year]]="",1,IF(COUNTIFS(LoanTable[Client id],LoanTable[[#This Row],[Client id]],LoanTable[Year],LoanTable[[#This Row],[Previous Year]])&gt;0,1,0))</f>
        <v>1</v>
      </c>
      <c r="BD6" t="str">
        <f>YEAR(LoanTable[[#This Row],[Disbursement Date]]) &amp; "-Q" &amp; ROUNDUP(MONTH(LoanTable[[#This Row],[Disbursement Date]])/3,0)</f>
        <v>2015-Q1</v>
      </c>
      <c r="BE6">
        <f>IF(LoanTable[[#This Row],[Disbursement Date]]=LoanTable[[#This Row],[First Loan Date]],1,0)</f>
        <v>1</v>
      </c>
    </row>
    <row r="7" spans="1:58" x14ac:dyDescent="0.3">
      <c r="A7" t="s">
        <v>1321</v>
      </c>
      <c r="B7">
        <v>225</v>
      </c>
      <c r="C7" t="s">
        <v>243</v>
      </c>
      <c r="D7" t="s">
        <v>596</v>
      </c>
      <c r="E7">
        <v>20132</v>
      </c>
      <c r="F7">
        <v>40935</v>
      </c>
      <c r="G7">
        <v>19109</v>
      </c>
      <c r="H7" s="5">
        <v>42019</v>
      </c>
      <c r="I7" t="s">
        <v>617</v>
      </c>
      <c r="J7" t="s">
        <v>613</v>
      </c>
      <c r="K7">
        <v>160051</v>
      </c>
      <c r="L7" t="s">
        <v>245</v>
      </c>
      <c r="M7" t="s">
        <v>60</v>
      </c>
      <c r="N7" t="s">
        <v>13</v>
      </c>
      <c r="O7" t="s">
        <v>46</v>
      </c>
      <c r="P7">
        <v>34</v>
      </c>
      <c r="Q7" s="5" t="s">
        <v>87</v>
      </c>
      <c r="R7" t="s">
        <v>30</v>
      </c>
      <c r="S7" t="s">
        <v>145</v>
      </c>
      <c r="T7" t="s">
        <v>18</v>
      </c>
      <c r="U7" t="s">
        <v>22</v>
      </c>
      <c r="V7" t="s">
        <v>20</v>
      </c>
      <c r="W7">
        <v>464</v>
      </c>
      <c r="X7" t="s">
        <v>574</v>
      </c>
      <c r="Y7" t="s">
        <v>590</v>
      </c>
      <c r="Z7" t="s">
        <v>593</v>
      </c>
      <c r="AA7">
        <v>0.17269999999999999</v>
      </c>
      <c r="AB7" t="s">
        <v>585</v>
      </c>
      <c r="AC7" t="s">
        <v>597</v>
      </c>
      <c r="AD7" t="s">
        <v>243</v>
      </c>
      <c r="AE7" t="s">
        <v>234</v>
      </c>
      <c r="AF7" t="s">
        <v>235</v>
      </c>
      <c r="AG7" t="s">
        <v>236</v>
      </c>
      <c r="AH7" t="s">
        <v>237</v>
      </c>
      <c r="AI7" t="s">
        <v>243</v>
      </c>
      <c r="AJ7">
        <v>160051</v>
      </c>
      <c r="AK7" t="s">
        <v>244</v>
      </c>
      <c r="AL7" t="s">
        <v>241</v>
      </c>
      <c r="AM7">
        <v>19913</v>
      </c>
      <c r="AN7">
        <v>42405</v>
      </c>
      <c r="AO7">
        <v>19874</v>
      </c>
      <c r="AP7">
        <v>42.31</v>
      </c>
      <c r="AQ7">
        <v>4533.5</v>
      </c>
      <c r="AR7" t="s">
        <v>2626</v>
      </c>
      <c r="AS7" t="s">
        <v>2626</v>
      </c>
      <c r="AT7">
        <v>1</v>
      </c>
      <c r="AU7" t="s">
        <v>2628</v>
      </c>
      <c r="AV7" s="3">
        <v>42019</v>
      </c>
      <c r="AW7" s="3" t="str">
        <f>TEXT(LoanTable[[#This Row],[Disbursement Date]],"YYYY-MM")</f>
        <v>2015-01</v>
      </c>
      <c r="AX7" t="str">
        <f>TEXT(EDATE(LoanTable[[#This Row],[Disbursement Date]],-1),"YYYY-MM")</f>
        <v>2014-12</v>
      </c>
      <c r="AY7">
        <f>IF(LoanTable[[#This Row],[Loan Status]]="Active",1,0)</f>
        <v>0</v>
      </c>
      <c r="AZ7">
        <f>IF(COUNTIFS(LoanTable[Client id],LoanTable[[#This Row],[Client id]],LoanTable[Period],LoanTable[[#This Row],[Previous Period]])&gt;0,1,0)</f>
        <v>0</v>
      </c>
      <c r="BA7" s="17" t="str">
        <f>TEXT(LoanTable[[#This Row],[Disbursement Date]],"YYYY")</f>
        <v>2015</v>
      </c>
      <c r="BB7" s="10" t="str" cm="1">
        <f t="array" ref="BB7">IF(YEAR(LoanTable[[#This Row],[Disbursement Date]])=MIN(YEAR(LoanTable[Disbursement Date])),"",YEAR(LoanTable[[#This Row],[Disbursement Date]])-1)</f>
        <v/>
      </c>
      <c r="BC7" s="10">
        <f>IF(LoanTable[[#This Row],[Previous Year]]="",1,IF(COUNTIFS(LoanTable[Client id],LoanTable[[#This Row],[Client id]],LoanTable[Year],LoanTable[[#This Row],[Previous Year]])&gt;0,1,0))</f>
        <v>1</v>
      </c>
      <c r="BD7" t="str">
        <f>YEAR(LoanTable[[#This Row],[Disbursement Date]]) &amp; "-Q" &amp; ROUNDUP(MONTH(LoanTable[[#This Row],[Disbursement Date]])/3,0)</f>
        <v>2015-Q1</v>
      </c>
      <c r="BE7">
        <f>IF(LoanTable[[#This Row],[Disbursement Date]]=LoanTable[[#This Row],[First Loan Date]],1,0)</f>
        <v>1</v>
      </c>
    </row>
    <row r="8" spans="1:58" x14ac:dyDescent="0.3">
      <c r="A8" t="s">
        <v>899</v>
      </c>
      <c r="B8">
        <v>451</v>
      </c>
      <c r="C8" t="s">
        <v>548</v>
      </c>
      <c r="D8" t="s">
        <v>589</v>
      </c>
      <c r="E8">
        <v>6308</v>
      </c>
      <c r="F8">
        <v>41628</v>
      </c>
      <c r="G8">
        <v>4075</v>
      </c>
      <c r="H8" s="5">
        <v>42020</v>
      </c>
      <c r="I8" t="s">
        <v>617</v>
      </c>
      <c r="J8" t="s">
        <v>613</v>
      </c>
      <c r="K8">
        <v>680026</v>
      </c>
      <c r="L8" t="s">
        <v>551</v>
      </c>
      <c r="M8" t="s">
        <v>130</v>
      </c>
      <c r="N8" t="s">
        <v>13</v>
      </c>
      <c r="O8" t="s">
        <v>14</v>
      </c>
      <c r="P8">
        <v>45</v>
      </c>
      <c r="Q8" s="5" t="s">
        <v>204</v>
      </c>
      <c r="R8" t="s">
        <v>74</v>
      </c>
      <c r="S8" t="s">
        <v>105</v>
      </c>
      <c r="T8" t="s">
        <v>44</v>
      </c>
      <c r="U8" t="s">
        <v>26</v>
      </c>
      <c r="V8" t="s">
        <v>31</v>
      </c>
      <c r="W8">
        <v>490</v>
      </c>
      <c r="X8" t="s">
        <v>574</v>
      </c>
      <c r="Y8" t="s">
        <v>590</v>
      </c>
      <c r="Z8" t="s">
        <v>576</v>
      </c>
      <c r="AA8">
        <v>9.9099999999999994E-2</v>
      </c>
      <c r="AB8" t="s">
        <v>577</v>
      </c>
      <c r="AC8" t="s">
        <v>591</v>
      </c>
      <c r="AD8" t="s">
        <v>548</v>
      </c>
      <c r="AE8" t="s">
        <v>472</v>
      </c>
      <c r="AF8" t="s">
        <v>473</v>
      </c>
      <c r="AG8" t="s">
        <v>474</v>
      </c>
      <c r="AH8" t="s">
        <v>475</v>
      </c>
      <c r="AI8" t="s">
        <v>549</v>
      </c>
      <c r="AJ8">
        <v>680026</v>
      </c>
      <c r="AK8" t="s">
        <v>550</v>
      </c>
      <c r="AL8" t="s">
        <v>239</v>
      </c>
      <c r="AM8">
        <v>6702</v>
      </c>
      <c r="AN8">
        <v>42636</v>
      </c>
      <c r="AO8">
        <v>6308</v>
      </c>
      <c r="AP8">
        <v>11.72</v>
      </c>
      <c r="AQ8">
        <v>4453.88</v>
      </c>
      <c r="AR8" t="s">
        <v>2626</v>
      </c>
      <c r="AS8" t="s">
        <v>2626</v>
      </c>
      <c r="AT8">
        <v>2</v>
      </c>
      <c r="AU8" t="s">
        <v>2628</v>
      </c>
      <c r="AV8" s="3">
        <v>42020</v>
      </c>
      <c r="AW8" s="3" t="str">
        <f>TEXT(LoanTable[[#This Row],[Disbursement Date]],"YYYY-MM")</f>
        <v>2015-01</v>
      </c>
      <c r="AX8" t="str">
        <f>TEXT(EDATE(LoanTable[[#This Row],[Disbursement Date]],-1),"YYYY-MM")</f>
        <v>2014-12</v>
      </c>
      <c r="AY8">
        <f>IF(LoanTable[[#This Row],[Loan Status]]="Active",1,0)</f>
        <v>0</v>
      </c>
      <c r="AZ8">
        <f>IF(COUNTIFS(LoanTable[Client id],LoanTable[[#This Row],[Client id]],LoanTable[Period],LoanTable[[#This Row],[Previous Period]])&gt;0,1,0)</f>
        <v>0</v>
      </c>
      <c r="BA8" s="17" t="str">
        <f>TEXT(LoanTable[[#This Row],[Disbursement Date]],"YYYY")</f>
        <v>2015</v>
      </c>
      <c r="BB8" s="10" t="str" cm="1">
        <f t="array" ref="BB8">IF(YEAR(LoanTable[[#This Row],[Disbursement Date]])=MIN(YEAR(LoanTable[Disbursement Date])),"",YEAR(LoanTable[[#This Row],[Disbursement Date]])-1)</f>
        <v/>
      </c>
      <c r="BC8" s="10">
        <f>IF(LoanTable[[#This Row],[Previous Year]]="",1,IF(COUNTIFS(LoanTable[Client id],LoanTable[[#This Row],[Client id]],LoanTable[Year],LoanTable[[#This Row],[Previous Year]])&gt;0,1,0))</f>
        <v>1</v>
      </c>
      <c r="BD8" t="str">
        <f>YEAR(LoanTable[[#This Row],[Disbursement Date]]) &amp; "-Q" &amp; ROUNDUP(MONTH(LoanTable[[#This Row],[Disbursement Date]])/3,0)</f>
        <v>2015-Q1</v>
      </c>
      <c r="BE8">
        <f>IF(LoanTable[[#This Row],[Disbursement Date]]=LoanTable[[#This Row],[First Loan Date]],1,0)</f>
        <v>1</v>
      </c>
    </row>
    <row r="9" spans="1:58" x14ac:dyDescent="0.3">
      <c r="A9" t="s">
        <v>2564</v>
      </c>
      <c r="B9">
        <v>789</v>
      </c>
      <c r="C9" t="s">
        <v>258</v>
      </c>
      <c r="D9" t="s">
        <v>589</v>
      </c>
      <c r="E9">
        <v>13980</v>
      </c>
      <c r="F9">
        <v>21703</v>
      </c>
      <c r="G9">
        <v>36775</v>
      </c>
      <c r="H9" s="5">
        <v>42021</v>
      </c>
      <c r="I9" t="s">
        <v>615</v>
      </c>
      <c r="J9" t="s">
        <v>619</v>
      </c>
      <c r="K9">
        <v>250029</v>
      </c>
      <c r="L9" t="s">
        <v>264</v>
      </c>
      <c r="M9" t="s">
        <v>12</v>
      </c>
      <c r="N9" t="s">
        <v>13</v>
      </c>
      <c r="O9" t="s">
        <v>14</v>
      </c>
      <c r="P9">
        <v>36</v>
      </c>
      <c r="Q9" s="5" t="s">
        <v>15</v>
      </c>
      <c r="R9" t="s">
        <v>16</v>
      </c>
      <c r="S9" t="s">
        <v>17</v>
      </c>
      <c r="T9" t="s">
        <v>18</v>
      </c>
      <c r="U9" t="s">
        <v>19</v>
      </c>
      <c r="V9" t="s">
        <v>20</v>
      </c>
      <c r="W9">
        <v>419</v>
      </c>
      <c r="X9" t="s">
        <v>574</v>
      </c>
      <c r="Y9" t="s">
        <v>590</v>
      </c>
      <c r="Z9" t="s">
        <v>576</v>
      </c>
      <c r="AA9">
        <v>9.9099999999999994E-2</v>
      </c>
      <c r="AB9" t="s">
        <v>577</v>
      </c>
      <c r="AC9" t="s">
        <v>591</v>
      </c>
      <c r="AD9" t="s">
        <v>258</v>
      </c>
      <c r="AE9" t="s">
        <v>259</v>
      </c>
      <c r="AF9" t="s">
        <v>260</v>
      </c>
      <c r="AG9" t="s">
        <v>261</v>
      </c>
      <c r="AH9" t="s">
        <v>262</v>
      </c>
      <c r="AI9" t="s">
        <v>258</v>
      </c>
      <c r="AJ9">
        <v>250029</v>
      </c>
      <c r="AK9" t="s">
        <v>263</v>
      </c>
      <c r="AL9" t="s">
        <v>256</v>
      </c>
      <c r="AM9">
        <v>14776</v>
      </c>
      <c r="AN9">
        <v>22948</v>
      </c>
      <c r="AO9">
        <v>13750</v>
      </c>
      <c r="AP9">
        <v>33.119999999999997</v>
      </c>
      <c r="AQ9">
        <v>1693.35</v>
      </c>
      <c r="AR9" t="s">
        <v>2626</v>
      </c>
      <c r="AS9" t="s">
        <v>2626</v>
      </c>
      <c r="AT9">
        <v>0</v>
      </c>
      <c r="AU9" t="s">
        <v>2628</v>
      </c>
      <c r="AV9" s="3">
        <v>42021</v>
      </c>
      <c r="AW9" s="3" t="str">
        <f>TEXT(LoanTable[[#This Row],[Disbursement Date]],"YYYY-MM")</f>
        <v>2015-01</v>
      </c>
      <c r="AX9" t="str">
        <f>TEXT(EDATE(LoanTable[[#This Row],[Disbursement Date]],-1),"YYYY-MM")</f>
        <v>2014-12</v>
      </c>
      <c r="AY9">
        <f>IF(LoanTable[[#This Row],[Loan Status]]="Active",1,0)</f>
        <v>0</v>
      </c>
      <c r="AZ9">
        <f>IF(COUNTIFS(LoanTable[Client id],LoanTable[[#This Row],[Client id]],LoanTable[Period],LoanTable[[#This Row],[Previous Period]])&gt;0,1,0)</f>
        <v>0</v>
      </c>
      <c r="BA9" s="17" t="str">
        <f>TEXT(LoanTable[[#This Row],[Disbursement Date]],"YYYY")</f>
        <v>2015</v>
      </c>
      <c r="BB9" s="10" t="str" cm="1">
        <f t="array" ref="BB9">IF(YEAR(LoanTable[[#This Row],[Disbursement Date]])=MIN(YEAR(LoanTable[Disbursement Date])),"",YEAR(LoanTable[[#This Row],[Disbursement Date]])-1)</f>
        <v/>
      </c>
      <c r="BC9" s="10">
        <f>IF(LoanTable[[#This Row],[Previous Year]]="",1,IF(COUNTIFS(LoanTable[Client id],LoanTable[[#This Row],[Client id]],LoanTable[Year],LoanTable[[#This Row],[Previous Year]])&gt;0,1,0))</f>
        <v>1</v>
      </c>
      <c r="BD9" t="str">
        <f>YEAR(LoanTable[[#This Row],[Disbursement Date]]) &amp; "-Q" &amp; ROUNDUP(MONTH(LoanTable[[#This Row],[Disbursement Date]])/3,0)</f>
        <v>2015-Q1</v>
      </c>
      <c r="BE9">
        <f>IF(LoanTable[[#This Row],[Disbursement Date]]=LoanTable[[#This Row],[First Loan Date]],1,0)</f>
        <v>1</v>
      </c>
    </row>
    <row r="10" spans="1:58" x14ac:dyDescent="0.3">
      <c r="A10" t="s">
        <v>2309</v>
      </c>
      <c r="B10">
        <v>76</v>
      </c>
      <c r="C10" t="s">
        <v>409</v>
      </c>
      <c r="D10" t="s">
        <v>573</v>
      </c>
      <c r="E10">
        <v>2183</v>
      </c>
      <c r="F10">
        <v>23000</v>
      </c>
      <c r="G10">
        <v>5060</v>
      </c>
      <c r="H10" s="5">
        <v>42023</v>
      </c>
      <c r="I10" t="s">
        <v>617</v>
      </c>
      <c r="J10" t="s">
        <v>613</v>
      </c>
      <c r="K10">
        <v>1030063</v>
      </c>
      <c r="L10" t="s">
        <v>411</v>
      </c>
      <c r="M10" t="s">
        <v>139</v>
      </c>
      <c r="N10" t="s">
        <v>13</v>
      </c>
      <c r="O10" t="s">
        <v>46</v>
      </c>
      <c r="P10">
        <v>27</v>
      </c>
      <c r="Q10" s="6" t="s">
        <v>140</v>
      </c>
      <c r="R10" t="s">
        <v>25</v>
      </c>
      <c r="S10" t="s">
        <v>35</v>
      </c>
      <c r="T10" t="s">
        <v>44</v>
      </c>
      <c r="U10" t="s">
        <v>22</v>
      </c>
      <c r="V10" t="s">
        <v>39</v>
      </c>
      <c r="W10">
        <v>693</v>
      </c>
      <c r="X10" t="s">
        <v>574</v>
      </c>
      <c r="Y10" t="s">
        <v>575</v>
      </c>
      <c r="Z10" t="s">
        <v>576</v>
      </c>
      <c r="AA10">
        <v>0.1065</v>
      </c>
      <c r="AB10" t="s">
        <v>577</v>
      </c>
      <c r="AC10" t="s">
        <v>578</v>
      </c>
      <c r="AD10" t="s">
        <v>409</v>
      </c>
      <c r="AE10" t="s">
        <v>234</v>
      </c>
      <c r="AF10" t="s">
        <v>235</v>
      </c>
      <c r="AG10" t="s">
        <v>236</v>
      </c>
      <c r="AH10" t="s">
        <v>237</v>
      </c>
      <c r="AI10" t="s">
        <v>246</v>
      </c>
      <c r="AJ10">
        <v>1030063</v>
      </c>
      <c r="AK10" t="s">
        <v>410</v>
      </c>
      <c r="AL10" t="s">
        <v>241</v>
      </c>
      <c r="AM10">
        <v>1910</v>
      </c>
      <c r="AN10">
        <v>23250</v>
      </c>
      <c r="AO10">
        <v>1733</v>
      </c>
      <c r="AP10">
        <v>27.38</v>
      </c>
      <c r="AQ10">
        <v>3797.79</v>
      </c>
      <c r="AR10" t="s">
        <v>2626</v>
      </c>
      <c r="AS10" t="s">
        <v>2626</v>
      </c>
      <c r="AT10">
        <v>0</v>
      </c>
      <c r="AU10" t="s">
        <v>2628</v>
      </c>
      <c r="AV10" s="3">
        <v>42023</v>
      </c>
      <c r="AW10" s="3" t="str">
        <f>TEXT(LoanTable[[#This Row],[Disbursement Date]],"YYYY-MM")</f>
        <v>2015-01</v>
      </c>
      <c r="AX10" t="str">
        <f>TEXT(EDATE(LoanTable[[#This Row],[Disbursement Date]],-1),"YYYY-MM")</f>
        <v>2014-12</v>
      </c>
      <c r="AY10">
        <f>IF(LoanTable[[#This Row],[Loan Status]]="Active",1,0)</f>
        <v>0</v>
      </c>
      <c r="AZ10">
        <f>IF(COUNTIFS(LoanTable[Client id],LoanTable[[#This Row],[Client id]],LoanTable[Period],LoanTable[[#This Row],[Previous Period]])&gt;0,1,0)</f>
        <v>0</v>
      </c>
      <c r="BA10" s="17" t="str">
        <f>TEXT(LoanTable[[#This Row],[Disbursement Date]],"YYYY")</f>
        <v>2015</v>
      </c>
      <c r="BB10" s="10" t="str" cm="1">
        <f t="array" ref="BB10">IF(YEAR(LoanTable[[#This Row],[Disbursement Date]])=MIN(YEAR(LoanTable[Disbursement Date])),"",YEAR(LoanTable[[#This Row],[Disbursement Date]])-1)</f>
        <v/>
      </c>
      <c r="BC10" s="10">
        <f>IF(LoanTable[[#This Row],[Previous Year]]="",1,IF(COUNTIFS(LoanTable[Client id],LoanTable[[#This Row],[Client id]],LoanTable[Year],LoanTable[[#This Row],[Previous Year]])&gt;0,1,0))</f>
        <v>1</v>
      </c>
      <c r="BD10" t="str">
        <f>YEAR(LoanTable[[#This Row],[Disbursement Date]]) &amp; "-Q" &amp; ROUNDUP(MONTH(LoanTable[[#This Row],[Disbursement Date]])/3,0)</f>
        <v>2015-Q1</v>
      </c>
      <c r="BE10">
        <f>IF(LoanTable[[#This Row],[Disbursement Date]]=LoanTable[[#This Row],[First Loan Date]],1,0)</f>
        <v>1</v>
      </c>
    </row>
    <row r="11" spans="1:58" x14ac:dyDescent="0.3">
      <c r="A11" t="s">
        <v>2558</v>
      </c>
      <c r="B11">
        <v>450</v>
      </c>
      <c r="C11" t="s">
        <v>246</v>
      </c>
      <c r="D11" t="s">
        <v>573</v>
      </c>
      <c r="E11">
        <v>47370</v>
      </c>
      <c r="F11">
        <v>26388</v>
      </c>
      <c r="G11">
        <v>2013</v>
      </c>
      <c r="H11" s="5">
        <v>42024</v>
      </c>
      <c r="I11" t="s">
        <v>615</v>
      </c>
      <c r="J11" t="s">
        <v>613</v>
      </c>
      <c r="K11">
        <v>110159</v>
      </c>
      <c r="L11" t="s">
        <v>248</v>
      </c>
      <c r="M11" t="s">
        <v>165</v>
      </c>
      <c r="N11" t="s">
        <v>13</v>
      </c>
      <c r="O11" t="s">
        <v>14</v>
      </c>
      <c r="P11">
        <v>37</v>
      </c>
      <c r="Q11" s="5" t="s">
        <v>91</v>
      </c>
      <c r="R11" t="s">
        <v>104</v>
      </c>
      <c r="S11" t="s">
        <v>105</v>
      </c>
      <c r="T11" t="s">
        <v>18</v>
      </c>
      <c r="U11" t="s">
        <v>65</v>
      </c>
      <c r="V11" t="s">
        <v>20</v>
      </c>
      <c r="W11">
        <v>740</v>
      </c>
      <c r="X11" t="s">
        <v>574</v>
      </c>
      <c r="Y11" t="s">
        <v>575</v>
      </c>
      <c r="Z11" t="s">
        <v>576</v>
      </c>
      <c r="AA11">
        <v>0.1065</v>
      </c>
      <c r="AB11" t="s">
        <v>577</v>
      </c>
      <c r="AC11" t="s">
        <v>578</v>
      </c>
      <c r="AD11" t="s">
        <v>246</v>
      </c>
      <c r="AE11" t="s">
        <v>234</v>
      </c>
      <c r="AF11" t="s">
        <v>235</v>
      </c>
      <c r="AG11" t="s">
        <v>236</v>
      </c>
      <c r="AH11" t="s">
        <v>237</v>
      </c>
      <c r="AI11" t="s">
        <v>246</v>
      </c>
      <c r="AJ11">
        <v>110159</v>
      </c>
      <c r="AK11" t="s">
        <v>247</v>
      </c>
      <c r="AL11" t="s">
        <v>241</v>
      </c>
      <c r="AM11">
        <v>49362</v>
      </c>
      <c r="AN11">
        <v>27726</v>
      </c>
      <c r="AO11">
        <v>47158</v>
      </c>
      <c r="AP11">
        <v>41.79</v>
      </c>
      <c r="AQ11">
        <v>2692.81</v>
      </c>
      <c r="AR11" t="s">
        <v>2626</v>
      </c>
      <c r="AS11" t="s">
        <v>2626</v>
      </c>
      <c r="AT11">
        <v>1</v>
      </c>
      <c r="AU11" t="s">
        <v>2628</v>
      </c>
      <c r="AV11" s="3">
        <v>42024</v>
      </c>
      <c r="AW11" s="3" t="str">
        <f>TEXT(LoanTable[[#This Row],[Disbursement Date]],"YYYY-MM")</f>
        <v>2015-01</v>
      </c>
      <c r="AX11" t="str">
        <f>TEXT(EDATE(LoanTable[[#This Row],[Disbursement Date]],-1),"YYYY-MM")</f>
        <v>2014-12</v>
      </c>
      <c r="AY11">
        <f>IF(LoanTable[[#This Row],[Loan Status]]="Active",1,0)</f>
        <v>0</v>
      </c>
      <c r="AZ11">
        <f>IF(COUNTIFS(LoanTable[Client id],LoanTable[[#This Row],[Client id]],LoanTable[Period],LoanTable[[#This Row],[Previous Period]])&gt;0,1,0)</f>
        <v>0</v>
      </c>
      <c r="BA11" s="17" t="str">
        <f>TEXT(LoanTable[[#This Row],[Disbursement Date]],"YYYY")</f>
        <v>2015</v>
      </c>
      <c r="BB11" s="10" t="str" cm="1">
        <f t="array" ref="BB11">IF(YEAR(LoanTable[[#This Row],[Disbursement Date]])=MIN(YEAR(LoanTable[Disbursement Date])),"",YEAR(LoanTable[[#This Row],[Disbursement Date]])-1)</f>
        <v/>
      </c>
      <c r="BC11" s="10">
        <f>IF(LoanTable[[#This Row],[Previous Year]]="",1,IF(COUNTIFS(LoanTable[Client id],LoanTable[[#This Row],[Client id]],LoanTable[Year],LoanTable[[#This Row],[Previous Year]])&gt;0,1,0))</f>
        <v>1</v>
      </c>
      <c r="BD11" t="str">
        <f>YEAR(LoanTable[[#This Row],[Disbursement Date]]) &amp; "-Q" &amp; ROUNDUP(MONTH(LoanTable[[#This Row],[Disbursement Date]])/3,0)</f>
        <v>2015-Q1</v>
      </c>
      <c r="BE11">
        <f>IF(LoanTable[[#This Row],[Disbursement Date]]=LoanTable[[#This Row],[First Loan Date]],1,0)</f>
        <v>1</v>
      </c>
    </row>
    <row r="12" spans="1:58" x14ac:dyDescent="0.3">
      <c r="A12" t="s">
        <v>1823</v>
      </c>
      <c r="B12">
        <v>959</v>
      </c>
      <c r="C12" t="s">
        <v>548</v>
      </c>
      <c r="D12" t="s">
        <v>573</v>
      </c>
      <c r="E12">
        <v>10242</v>
      </c>
      <c r="F12">
        <v>45413</v>
      </c>
      <c r="G12">
        <v>20271</v>
      </c>
      <c r="H12" s="5">
        <v>42024</v>
      </c>
      <c r="I12" t="s">
        <v>615</v>
      </c>
      <c r="J12" t="s">
        <v>613</v>
      </c>
      <c r="K12">
        <v>680026</v>
      </c>
      <c r="L12" t="s">
        <v>551</v>
      </c>
      <c r="M12" t="s">
        <v>99</v>
      </c>
      <c r="N12" t="s">
        <v>13</v>
      </c>
      <c r="O12" t="s">
        <v>14</v>
      </c>
      <c r="P12">
        <v>42</v>
      </c>
      <c r="Q12" s="5" t="s">
        <v>129</v>
      </c>
      <c r="R12" t="s">
        <v>25</v>
      </c>
      <c r="S12" t="s">
        <v>35</v>
      </c>
      <c r="T12" t="s">
        <v>18</v>
      </c>
      <c r="U12" t="s">
        <v>22</v>
      </c>
      <c r="V12" t="s">
        <v>20</v>
      </c>
      <c r="W12">
        <v>668</v>
      </c>
      <c r="X12" t="s">
        <v>574</v>
      </c>
      <c r="Y12" t="s">
        <v>575</v>
      </c>
      <c r="Z12" t="s">
        <v>576</v>
      </c>
      <c r="AA12">
        <v>0.1065</v>
      </c>
      <c r="AB12" t="s">
        <v>577</v>
      </c>
      <c r="AC12" t="s">
        <v>578</v>
      </c>
      <c r="AD12" t="s">
        <v>548</v>
      </c>
      <c r="AE12" t="s">
        <v>472</v>
      </c>
      <c r="AF12" t="s">
        <v>473</v>
      </c>
      <c r="AG12" t="s">
        <v>474</v>
      </c>
      <c r="AH12" t="s">
        <v>475</v>
      </c>
      <c r="AI12" t="s">
        <v>549</v>
      </c>
      <c r="AJ12">
        <v>680026</v>
      </c>
      <c r="AK12" t="s">
        <v>550</v>
      </c>
      <c r="AL12" t="s">
        <v>239</v>
      </c>
      <c r="AM12">
        <v>11105</v>
      </c>
      <c r="AN12">
        <v>47002</v>
      </c>
      <c r="AO12">
        <v>10116</v>
      </c>
      <c r="AP12">
        <v>13.89</v>
      </c>
      <c r="AQ12">
        <v>1566.81</v>
      </c>
      <c r="AR12" t="s">
        <v>2626</v>
      </c>
      <c r="AS12" t="s">
        <v>2626</v>
      </c>
      <c r="AT12">
        <v>2</v>
      </c>
      <c r="AU12" t="s">
        <v>2628</v>
      </c>
      <c r="AV12" s="3">
        <v>42024</v>
      </c>
      <c r="AW12" s="3" t="str">
        <f>TEXT(LoanTable[[#This Row],[Disbursement Date]],"YYYY-MM")</f>
        <v>2015-01</v>
      </c>
      <c r="AX12" t="str">
        <f>TEXT(EDATE(LoanTable[[#This Row],[Disbursement Date]],-1),"YYYY-MM")</f>
        <v>2014-12</v>
      </c>
      <c r="AY12">
        <f>IF(LoanTable[[#This Row],[Loan Status]]="Active",1,0)</f>
        <v>0</v>
      </c>
      <c r="AZ12">
        <f>IF(COUNTIFS(LoanTable[Client id],LoanTable[[#This Row],[Client id]],LoanTable[Period],LoanTable[[#This Row],[Previous Period]])&gt;0,1,0)</f>
        <v>0</v>
      </c>
      <c r="BA12" s="17" t="str">
        <f>TEXT(LoanTable[[#This Row],[Disbursement Date]],"YYYY")</f>
        <v>2015</v>
      </c>
      <c r="BB12" s="10" t="str" cm="1">
        <f t="array" ref="BB12">IF(YEAR(LoanTable[[#This Row],[Disbursement Date]])=MIN(YEAR(LoanTable[Disbursement Date])),"",YEAR(LoanTable[[#This Row],[Disbursement Date]])-1)</f>
        <v/>
      </c>
      <c r="BC12" s="10">
        <f>IF(LoanTable[[#This Row],[Previous Year]]="",1,IF(COUNTIFS(LoanTable[Client id],LoanTable[[#This Row],[Client id]],LoanTable[Year],LoanTable[[#This Row],[Previous Year]])&gt;0,1,0))</f>
        <v>1</v>
      </c>
      <c r="BD12" t="str">
        <f>YEAR(LoanTable[[#This Row],[Disbursement Date]]) &amp; "-Q" &amp; ROUNDUP(MONTH(LoanTable[[#This Row],[Disbursement Date]])/3,0)</f>
        <v>2015-Q1</v>
      </c>
      <c r="BE12">
        <f>IF(LoanTable[[#This Row],[Disbursement Date]]=LoanTable[[#This Row],[First Loan Date]],1,0)</f>
        <v>1</v>
      </c>
    </row>
    <row r="13" spans="1:58" x14ac:dyDescent="0.3">
      <c r="A13" t="s">
        <v>1639</v>
      </c>
      <c r="B13">
        <v>368</v>
      </c>
      <c r="C13" t="s">
        <v>265</v>
      </c>
      <c r="D13" t="s">
        <v>589</v>
      </c>
      <c r="E13">
        <v>41365</v>
      </c>
      <c r="F13">
        <v>41454</v>
      </c>
      <c r="G13">
        <v>24851</v>
      </c>
      <c r="H13" s="5">
        <v>42026</v>
      </c>
      <c r="I13" t="s">
        <v>612</v>
      </c>
      <c r="J13" t="s">
        <v>613</v>
      </c>
      <c r="K13">
        <v>30179</v>
      </c>
      <c r="L13" t="s">
        <v>272</v>
      </c>
      <c r="M13" t="s">
        <v>90</v>
      </c>
      <c r="N13" t="s">
        <v>13</v>
      </c>
      <c r="O13" t="s">
        <v>46</v>
      </c>
      <c r="P13">
        <v>28</v>
      </c>
      <c r="Q13" s="5" t="s">
        <v>53</v>
      </c>
      <c r="R13" t="s">
        <v>74</v>
      </c>
      <c r="S13" t="s">
        <v>35</v>
      </c>
      <c r="T13" t="s">
        <v>18</v>
      </c>
      <c r="U13" t="s">
        <v>65</v>
      </c>
      <c r="V13" t="s">
        <v>20</v>
      </c>
      <c r="W13">
        <v>553</v>
      </c>
      <c r="X13" t="s">
        <v>574</v>
      </c>
      <c r="Y13" t="s">
        <v>590</v>
      </c>
      <c r="Z13" t="s">
        <v>576</v>
      </c>
      <c r="AA13">
        <v>9.9099999999999994E-2</v>
      </c>
      <c r="AB13" t="s">
        <v>577</v>
      </c>
      <c r="AC13" t="s">
        <v>591</v>
      </c>
      <c r="AD13" t="s">
        <v>265</v>
      </c>
      <c r="AE13" t="s">
        <v>266</v>
      </c>
      <c r="AF13" t="s">
        <v>267</v>
      </c>
      <c r="AG13" t="s">
        <v>268</v>
      </c>
      <c r="AH13" t="s">
        <v>269</v>
      </c>
      <c r="AI13" t="s">
        <v>270</v>
      </c>
      <c r="AJ13">
        <v>30179</v>
      </c>
      <c r="AK13" t="s">
        <v>271</v>
      </c>
      <c r="AL13" t="s">
        <v>241</v>
      </c>
      <c r="AM13">
        <v>41674</v>
      </c>
      <c r="AN13">
        <v>41808</v>
      </c>
      <c r="AO13">
        <v>40979</v>
      </c>
      <c r="AP13">
        <v>8.7799999999999994</v>
      </c>
      <c r="AQ13">
        <v>1984.74</v>
      </c>
      <c r="AR13" t="s">
        <v>2626</v>
      </c>
      <c r="AS13" t="s">
        <v>2626</v>
      </c>
      <c r="AT13">
        <v>1</v>
      </c>
      <c r="AU13" t="s">
        <v>2628</v>
      </c>
      <c r="AV13" s="3">
        <v>42026</v>
      </c>
      <c r="AW13" s="3" t="str">
        <f>TEXT(LoanTable[[#This Row],[Disbursement Date]],"YYYY-MM")</f>
        <v>2015-01</v>
      </c>
      <c r="AX13" t="str">
        <f>TEXT(EDATE(LoanTable[[#This Row],[Disbursement Date]],-1),"YYYY-MM")</f>
        <v>2014-12</v>
      </c>
      <c r="AY13">
        <f>IF(LoanTable[[#This Row],[Loan Status]]="Active",1,0)</f>
        <v>0</v>
      </c>
      <c r="AZ13">
        <f>IF(COUNTIFS(LoanTable[Client id],LoanTable[[#This Row],[Client id]],LoanTable[Period],LoanTable[[#This Row],[Previous Period]])&gt;0,1,0)</f>
        <v>0</v>
      </c>
      <c r="BA13" s="17" t="str">
        <f>TEXT(LoanTable[[#This Row],[Disbursement Date]],"YYYY")</f>
        <v>2015</v>
      </c>
      <c r="BB13" s="10" t="str" cm="1">
        <f t="array" ref="BB13">IF(YEAR(LoanTable[[#This Row],[Disbursement Date]])=MIN(YEAR(LoanTable[Disbursement Date])),"",YEAR(LoanTable[[#This Row],[Disbursement Date]])-1)</f>
        <v/>
      </c>
      <c r="BC13" s="10">
        <f>IF(LoanTable[[#This Row],[Previous Year]]="",1,IF(COUNTIFS(LoanTable[Client id],LoanTable[[#This Row],[Client id]],LoanTable[Year],LoanTable[[#This Row],[Previous Year]])&gt;0,1,0))</f>
        <v>1</v>
      </c>
      <c r="BD13" t="str">
        <f>YEAR(LoanTable[[#This Row],[Disbursement Date]]) &amp; "-Q" &amp; ROUNDUP(MONTH(LoanTable[[#This Row],[Disbursement Date]])/3,0)</f>
        <v>2015-Q1</v>
      </c>
      <c r="BE13">
        <f>IF(LoanTable[[#This Row],[Disbursement Date]]=LoanTable[[#This Row],[First Loan Date]],1,0)</f>
        <v>1</v>
      </c>
    </row>
    <row r="14" spans="1:58" x14ac:dyDescent="0.3">
      <c r="A14" t="s">
        <v>1254</v>
      </c>
      <c r="B14">
        <v>867</v>
      </c>
      <c r="C14" t="s">
        <v>249</v>
      </c>
      <c r="D14" t="s">
        <v>589</v>
      </c>
      <c r="E14">
        <v>49659</v>
      </c>
      <c r="F14">
        <v>43579</v>
      </c>
      <c r="G14">
        <v>26387</v>
      </c>
      <c r="H14" s="5">
        <v>42026</v>
      </c>
      <c r="I14" t="s">
        <v>612</v>
      </c>
      <c r="J14" t="s">
        <v>619</v>
      </c>
      <c r="K14">
        <v>910182</v>
      </c>
      <c r="L14" t="s">
        <v>257</v>
      </c>
      <c r="M14" t="s">
        <v>84</v>
      </c>
      <c r="N14" t="s">
        <v>13</v>
      </c>
      <c r="O14" t="s">
        <v>28</v>
      </c>
      <c r="P14">
        <v>50</v>
      </c>
      <c r="Q14" s="5" t="s">
        <v>113</v>
      </c>
      <c r="R14" t="s">
        <v>30</v>
      </c>
      <c r="S14" t="s">
        <v>145</v>
      </c>
      <c r="T14" t="s">
        <v>18</v>
      </c>
      <c r="U14" t="s">
        <v>26</v>
      </c>
      <c r="V14" t="s">
        <v>20</v>
      </c>
      <c r="W14">
        <v>768</v>
      </c>
      <c r="X14" t="s">
        <v>574</v>
      </c>
      <c r="Y14" t="s">
        <v>590</v>
      </c>
      <c r="Z14" t="s">
        <v>576</v>
      </c>
      <c r="AA14">
        <v>9.9099999999999994E-2</v>
      </c>
      <c r="AB14" t="s">
        <v>577</v>
      </c>
      <c r="AC14" t="s">
        <v>591</v>
      </c>
      <c r="AD14" t="s">
        <v>249</v>
      </c>
      <c r="AE14" t="s">
        <v>250</v>
      </c>
      <c r="AF14" t="s">
        <v>251</v>
      </c>
      <c r="AG14" t="s">
        <v>252</v>
      </c>
      <c r="AH14" t="s">
        <v>253</v>
      </c>
      <c r="AI14" t="s">
        <v>254</v>
      </c>
      <c r="AJ14">
        <v>910182</v>
      </c>
      <c r="AK14" t="s">
        <v>255</v>
      </c>
      <c r="AL14" t="s">
        <v>256</v>
      </c>
      <c r="AM14">
        <v>50928</v>
      </c>
      <c r="AN14">
        <v>43390</v>
      </c>
      <c r="AO14">
        <v>49177</v>
      </c>
      <c r="AP14">
        <v>40.32</v>
      </c>
      <c r="AQ14">
        <v>658.02</v>
      </c>
      <c r="AR14" t="s">
        <v>2626</v>
      </c>
      <c r="AS14" t="s">
        <v>2626</v>
      </c>
      <c r="AT14">
        <v>2</v>
      </c>
      <c r="AU14" t="s">
        <v>2629</v>
      </c>
      <c r="AV14" s="3">
        <v>42026</v>
      </c>
      <c r="AW14" s="3" t="str">
        <f>TEXT(LoanTable[[#This Row],[Disbursement Date]],"YYYY-MM")</f>
        <v>2015-01</v>
      </c>
      <c r="AX14" t="str">
        <f>TEXT(EDATE(LoanTable[[#This Row],[Disbursement Date]],-1),"YYYY-MM")</f>
        <v>2014-12</v>
      </c>
      <c r="AY14">
        <f>IF(LoanTable[[#This Row],[Loan Status]]="Active",1,0)</f>
        <v>0</v>
      </c>
      <c r="AZ14">
        <f>IF(COUNTIFS(LoanTable[Client id],LoanTable[[#This Row],[Client id]],LoanTable[Period],LoanTable[[#This Row],[Previous Period]])&gt;0,1,0)</f>
        <v>0</v>
      </c>
      <c r="BA14" s="17" t="str">
        <f>TEXT(LoanTable[[#This Row],[Disbursement Date]],"YYYY")</f>
        <v>2015</v>
      </c>
      <c r="BB14" s="10" t="str" cm="1">
        <f t="array" ref="BB14">IF(YEAR(LoanTable[[#This Row],[Disbursement Date]])=MIN(YEAR(LoanTable[Disbursement Date])),"",YEAR(LoanTable[[#This Row],[Disbursement Date]])-1)</f>
        <v/>
      </c>
      <c r="BC14" s="10">
        <f>IF(LoanTable[[#This Row],[Previous Year]]="",1,IF(COUNTIFS(LoanTable[Client id],LoanTable[[#This Row],[Client id]],LoanTable[Year],LoanTable[[#This Row],[Previous Year]])&gt;0,1,0))</f>
        <v>1</v>
      </c>
      <c r="BD14" t="str">
        <f>YEAR(LoanTable[[#This Row],[Disbursement Date]]) &amp; "-Q" &amp; ROUNDUP(MONTH(LoanTable[[#This Row],[Disbursement Date]])/3,0)</f>
        <v>2015-Q1</v>
      </c>
      <c r="BE14">
        <f>IF(LoanTable[[#This Row],[Disbursement Date]]=LoanTable[[#This Row],[First Loan Date]],1,0)</f>
        <v>1</v>
      </c>
    </row>
    <row r="15" spans="1:58" x14ac:dyDescent="0.3">
      <c r="A15" t="s">
        <v>895</v>
      </c>
      <c r="B15">
        <v>384</v>
      </c>
      <c r="C15" t="s">
        <v>409</v>
      </c>
      <c r="D15" t="s">
        <v>573</v>
      </c>
      <c r="E15">
        <v>43562</v>
      </c>
      <c r="F15">
        <v>15660</v>
      </c>
      <c r="G15">
        <v>29138</v>
      </c>
      <c r="H15" s="5">
        <v>42028</v>
      </c>
      <c r="I15" t="s">
        <v>615</v>
      </c>
      <c r="J15" t="s">
        <v>613</v>
      </c>
      <c r="K15">
        <v>1030063</v>
      </c>
      <c r="L15" t="s">
        <v>411</v>
      </c>
      <c r="M15" t="s">
        <v>153</v>
      </c>
      <c r="N15" t="s">
        <v>13</v>
      </c>
      <c r="O15" t="s">
        <v>14</v>
      </c>
      <c r="P15">
        <v>40</v>
      </c>
      <c r="Q15" s="5" t="s">
        <v>85</v>
      </c>
      <c r="R15" t="s">
        <v>30</v>
      </c>
      <c r="S15" t="s">
        <v>145</v>
      </c>
      <c r="T15" t="s">
        <v>18</v>
      </c>
      <c r="U15" t="s">
        <v>26</v>
      </c>
      <c r="V15" t="s">
        <v>20</v>
      </c>
      <c r="W15">
        <v>318</v>
      </c>
      <c r="X15" t="s">
        <v>574</v>
      </c>
      <c r="Y15" t="s">
        <v>575</v>
      </c>
      <c r="Z15" t="s">
        <v>576</v>
      </c>
      <c r="AA15">
        <v>0.1065</v>
      </c>
      <c r="AB15" t="s">
        <v>577</v>
      </c>
      <c r="AC15" t="s">
        <v>578</v>
      </c>
      <c r="AD15" t="s">
        <v>409</v>
      </c>
      <c r="AE15" t="s">
        <v>234</v>
      </c>
      <c r="AF15" t="s">
        <v>235</v>
      </c>
      <c r="AG15" t="s">
        <v>236</v>
      </c>
      <c r="AH15" t="s">
        <v>237</v>
      </c>
      <c r="AI15" t="s">
        <v>246</v>
      </c>
      <c r="AJ15">
        <v>1030063</v>
      </c>
      <c r="AK15" t="s">
        <v>410</v>
      </c>
      <c r="AL15" t="s">
        <v>241</v>
      </c>
      <c r="AM15">
        <v>43072</v>
      </c>
      <c r="AN15">
        <v>16698</v>
      </c>
      <c r="AO15">
        <v>43125</v>
      </c>
      <c r="AP15">
        <v>12.55</v>
      </c>
      <c r="AQ15">
        <v>1604.79</v>
      </c>
      <c r="AR15" t="s">
        <v>2627</v>
      </c>
      <c r="AS15" t="s">
        <v>2626</v>
      </c>
      <c r="AT15">
        <v>0</v>
      </c>
      <c r="AU15" t="s">
        <v>2628</v>
      </c>
      <c r="AV15" s="3">
        <v>42028</v>
      </c>
      <c r="AW15" s="3" t="str">
        <f>TEXT(LoanTable[[#This Row],[Disbursement Date]],"YYYY-MM")</f>
        <v>2015-01</v>
      </c>
      <c r="AX15" t="str">
        <f>TEXT(EDATE(LoanTable[[#This Row],[Disbursement Date]],-1),"YYYY-MM")</f>
        <v>2014-12</v>
      </c>
      <c r="AY15">
        <f>IF(LoanTable[[#This Row],[Loan Status]]="Active",1,0)</f>
        <v>0</v>
      </c>
      <c r="AZ15">
        <f>IF(COUNTIFS(LoanTable[Client id],LoanTable[[#This Row],[Client id]],LoanTable[Period],LoanTable[[#This Row],[Previous Period]])&gt;0,1,0)</f>
        <v>0</v>
      </c>
      <c r="BA15" s="17" t="str">
        <f>TEXT(LoanTable[[#This Row],[Disbursement Date]],"YYYY")</f>
        <v>2015</v>
      </c>
      <c r="BB15" s="10" t="str" cm="1">
        <f t="array" ref="BB15">IF(YEAR(LoanTable[[#This Row],[Disbursement Date]])=MIN(YEAR(LoanTable[Disbursement Date])),"",YEAR(LoanTable[[#This Row],[Disbursement Date]])-1)</f>
        <v/>
      </c>
      <c r="BC15" s="10">
        <f>IF(LoanTable[[#This Row],[Previous Year]]="",1,IF(COUNTIFS(LoanTable[Client id],LoanTable[[#This Row],[Client id]],LoanTable[Year],LoanTable[[#This Row],[Previous Year]])&gt;0,1,0))</f>
        <v>1</v>
      </c>
      <c r="BD15" t="str">
        <f>YEAR(LoanTable[[#This Row],[Disbursement Date]]) &amp; "-Q" &amp; ROUNDUP(MONTH(LoanTable[[#This Row],[Disbursement Date]])/3,0)</f>
        <v>2015-Q1</v>
      </c>
      <c r="BE15">
        <f>IF(LoanTable[[#This Row],[Disbursement Date]]=LoanTable[[#This Row],[First Loan Date]],1,0)</f>
        <v>1</v>
      </c>
    </row>
    <row r="16" spans="1:58" x14ac:dyDescent="0.3">
      <c r="A16" t="s">
        <v>808</v>
      </c>
      <c r="B16">
        <v>699</v>
      </c>
      <c r="C16" t="s">
        <v>344</v>
      </c>
      <c r="D16" t="s">
        <v>573</v>
      </c>
      <c r="E16">
        <v>40804</v>
      </c>
      <c r="F16">
        <v>37493</v>
      </c>
      <c r="G16">
        <v>11861</v>
      </c>
      <c r="H16" s="5">
        <v>42028</v>
      </c>
      <c r="I16" t="s">
        <v>615</v>
      </c>
      <c r="J16" t="s">
        <v>619</v>
      </c>
      <c r="K16">
        <v>910020</v>
      </c>
      <c r="L16" t="s">
        <v>346</v>
      </c>
      <c r="M16" t="s">
        <v>90</v>
      </c>
      <c r="N16" t="s">
        <v>13</v>
      </c>
      <c r="O16" t="s">
        <v>46</v>
      </c>
      <c r="P16">
        <v>28</v>
      </c>
      <c r="Q16" s="5" t="s">
        <v>53</v>
      </c>
      <c r="R16" t="s">
        <v>74</v>
      </c>
      <c r="S16" t="s">
        <v>35</v>
      </c>
      <c r="T16" t="s">
        <v>18</v>
      </c>
      <c r="U16" t="s">
        <v>65</v>
      </c>
      <c r="V16" t="s">
        <v>20</v>
      </c>
      <c r="W16">
        <v>553</v>
      </c>
      <c r="X16" t="s">
        <v>574</v>
      </c>
      <c r="Y16" t="s">
        <v>575</v>
      </c>
      <c r="Z16" t="s">
        <v>576</v>
      </c>
      <c r="AA16">
        <v>0.1065</v>
      </c>
      <c r="AB16" t="s">
        <v>577</v>
      </c>
      <c r="AC16" t="s">
        <v>578</v>
      </c>
      <c r="AD16" t="s">
        <v>344</v>
      </c>
      <c r="AE16" t="s">
        <v>250</v>
      </c>
      <c r="AF16" t="s">
        <v>251</v>
      </c>
      <c r="AG16" t="s">
        <v>252</v>
      </c>
      <c r="AH16" t="s">
        <v>253</v>
      </c>
      <c r="AI16" t="s">
        <v>254</v>
      </c>
      <c r="AJ16">
        <v>910020</v>
      </c>
      <c r="AK16" t="s">
        <v>345</v>
      </c>
      <c r="AL16" t="s">
        <v>256</v>
      </c>
      <c r="AM16">
        <v>40714</v>
      </c>
      <c r="AN16">
        <v>39326</v>
      </c>
      <c r="AO16">
        <v>40536</v>
      </c>
      <c r="AP16">
        <v>42.9</v>
      </c>
      <c r="AQ16">
        <v>3805.7</v>
      </c>
      <c r="AR16" t="s">
        <v>2626</v>
      </c>
      <c r="AS16" t="s">
        <v>2626</v>
      </c>
      <c r="AT16">
        <v>2</v>
      </c>
      <c r="AU16" t="s">
        <v>2628</v>
      </c>
      <c r="AV16" s="3">
        <v>42028</v>
      </c>
      <c r="AW16" s="3" t="str">
        <f>TEXT(LoanTable[[#This Row],[Disbursement Date]],"YYYY-MM")</f>
        <v>2015-01</v>
      </c>
      <c r="AX16" t="str">
        <f>TEXT(EDATE(LoanTable[[#This Row],[Disbursement Date]],-1),"YYYY-MM")</f>
        <v>2014-12</v>
      </c>
      <c r="AY16">
        <f>IF(LoanTable[[#This Row],[Loan Status]]="Active",1,0)</f>
        <v>0</v>
      </c>
      <c r="AZ16">
        <f>IF(COUNTIFS(LoanTable[Client id],LoanTable[[#This Row],[Client id]],LoanTable[Period],LoanTable[[#This Row],[Previous Period]])&gt;0,1,0)</f>
        <v>0</v>
      </c>
      <c r="BA16" s="17" t="str">
        <f>TEXT(LoanTable[[#This Row],[Disbursement Date]],"YYYY")</f>
        <v>2015</v>
      </c>
      <c r="BB16" s="10" t="str" cm="1">
        <f t="array" ref="BB16">IF(YEAR(LoanTable[[#This Row],[Disbursement Date]])=MIN(YEAR(LoanTable[Disbursement Date])),"",YEAR(LoanTable[[#This Row],[Disbursement Date]])-1)</f>
        <v/>
      </c>
      <c r="BC16" s="10">
        <f>IF(LoanTable[[#This Row],[Previous Year]]="",1,IF(COUNTIFS(LoanTable[Client id],LoanTable[[#This Row],[Client id]],LoanTable[Year],LoanTable[[#This Row],[Previous Year]])&gt;0,1,0))</f>
        <v>1</v>
      </c>
      <c r="BD16" t="str">
        <f>YEAR(LoanTable[[#This Row],[Disbursement Date]]) &amp; "-Q" &amp; ROUNDUP(MONTH(LoanTable[[#This Row],[Disbursement Date]])/3,0)</f>
        <v>2015-Q1</v>
      </c>
      <c r="BE16">
        <f>IF(LoanTable[[#This Row],[Disbursement Date]]=LoanTable[[#This Row],[First Loan Date]],1,0)</f>
        <v>1</v>
      </c>
    </row>
    <row r="17" spans="1:60" x14ac:dyDescent="0.3">
      <c r="A17" t="s">
        <v>1931</v>
      </c>
      <c r="B17">
        <v>96</v>
      </c>
      <c r="C17" t="s">
        <v>265</v>
      </c>
      <c r="D17" t="s">
        <v>573</v>
      </c>
      <c r="E17">
        <v>18755</v>
      </c>
      <c r="F17">
        <v>14337</v>
      </c>
      <c r="G17">
        <v>23281</v>
      </c>
      <c r="H17" s="5">
        <v>42031</v>
      </c>
      <c r="I17" t="s">
        <v>617</v>
      </c>
      <c r="J17" t="s">
        <v>613</v>
      </c>
      <c r="K17">
        <v>30179</v>
      </c>
      <c r="L17" t="s">
        <v>272</v>
      </c>
      <c r="M17" t="s">
        <v>156</v>
      </c>
      <c r="N17" t="s">
        <v>13</v>
      </c>
      <c r="O17" t="s">
        <v>46</v>
      </c>
      <c r="P17">
        <v>31</v>
      </c>
      <c r="Q17" s="5" t="s">
        <v>157</v>
      </c>
      <c r="R17" t="s">
        <v>30</v>
      </c>
      <c r="S17" t="s">
        <v>145</v>
      </c>
      <c r="T17" t="s">
        <v>44</v>
      </c>
      <c r="U17" t="s">
        <v>65</v>
      </c>
      <c r="V17" t="s">
        <v>31</v>
      </c>
      <c r="W17">
        <v>532</v>
      </c>
      <c r="X17" t="s">
        <v>574</v>
      </c>
      <c r="Y17" t="s">
        <v>575</v>
      </c>
      <c r="Z17" t="s">
        <v>576</v>
      </c>
      <c r="AA17">
        <v>0.1065</v>
      </c>
      <c r="AB17" t="s">
        <v>577</v>
      </c>
      <c r="AC17" t="s">
        <v>578</v>
      </c>
      <c r="AD17" t="s">
        <v>265</v>
      </c>
      <c r="AE17" t="s">
        <v>266</v>
      </c>
      <c r="AF17" t="s">
        <v>267</v>
      </c>
      <c r="AG17" t="s">
        <v>268</v>
      </c>
      <c r="AH17" t="s">
        <v>269</v>
      </c>
      <c r="AI17" t="s">
        <v>270</v>
      </c>
      <c r="AJ17">
        <v>30179</v>
      </c>
      <c r="AK17" t="s">
        <v>271</v>
      </c>
      <c r="AL17" t="s">
        <v>241</v>
      </c>
      <c r="AM17">
        <v>18954</v>
      </c>
      <c r="AN17">
        <v>15760</v>
      </c>
      <c r="AO17">
        <v>18689</v>
      </c>
      <c r="AP17">
        <v>44.12</v>
      </c>
      <c r="AQ17">
        <v>970.46</v>
      </c>
      <c r="AR17" t="s">
        <v>2627</v>
      </c>
      <c r="AS17" t="s">
        <v>2626</v>
      </c>
      <c r="AT17">
        <v>0</v>
      </c>
      <c r="AU17" t="s">
        <v>2629</v>
      </c>
      <c r="AV17" s="3">
        <v>42031</v>
      </c>
      <c r="AW17" s="3" t="str">
        <f>TEXT(LoanTable[[#This Row],[Disbursement Date]],"YYYY-MM")</f>
        <v>2015-01</v>
      </c>
      <c r="AX17" t="str">
        <f>TEXT(EDATE(LoanTable[[#This Row],[Disbursement Date]],-1),"YYYY-MM")</f>
        <v>2014-12</v>
      </c>
      <c r="AY17">
        <f>IF(LoanTable[[#This Row],[Loan Status]]="Active",1,0)</f>
        <v>0</v>
      </c>
      <c r="AZ17">
        <f>IF(COUNTIFS(LoanTable[Client id],LoanTable[[#This Row],[Client id]],LoanTable[Period],LoanTable[[#This Row],[Previous Period]])&gt;0,1,0)</f>
        <v>0</v>
      </c>
      <c r="BA17" s="17" t="str">
        <f>TEXT(LoanTable[[#This Row],[Disbursement Date]],"YYYY")</f>
        <v>2015</v>
      </c>
      <c r="BB17" s="10" t="str" cm="1">
        <f t="array" ref="BB17">IF(YEAR(LoanTable[[#This Row],[Disbursement Date]])=MIN(YEAR(LoanTable[Disbursement Date])),"",YEAR(LoanTable[[#This Row],[Disbursement Date]])-1)</f>
        <v/>
      </c>
      <c r="BC17" s="10">
        <f>IF(LoanTable[[#This Row],[Previous Year]]="",1,IF(COUNTIFS(LoanTable[Client id],LoanTable[[#This Row],[Client id]],LoanTable[Year],LoanTable[[#This Row],[Previous Year]])&gt;0,1,0))</f>
        <v>1</v>
      </c>
      <c r="BD17" t="str">
        <f>YEAR(LoanTable[[#This Row],[Disbursement Date]]) &amp; "-Q" &amp; ROUNDUP(MONTH(LoanTable[[#This Row],[Disbursement Date]])/3,0)</f>
        <v>2015-Q1</v>
      </c>
      <c r="BE17">
        <f>IF(LoanTable[[#This Row],[Disbursement Date]]=LoanTable[[#This Row],[First Loan Date]],1,0)</f>
        <v>1</v>
      </c>
    </row>
    <row r="18" spans="1:60" x14ac:dyDescent="0.3">
      <c r="A18" t="s">
        <v>1295</v>
      </c>
      <c r="B18">
        <v>195</v>
      </c>
      <c r="C18" t="s">
        <v>265</v>
      </c>
      <c r="D18" t="s">
        <v>573</v>
      </c>
      <c r="E18">
        <v>5257</v>
      </c>
      <c r="F18">
        <v>43277</v>
      </c>
      <c r="G18">
        <v>7793</v>
      </c>
      <c r="H18" s="5">
        <v>42033</v>
      </c>
      <c r="I18" t="s">
        <v>624</v>
      </c>
      <c r="J18" t="s">
        <v>613</v>
      </c>
      <c r="K18">
        <v>30179</v>
      </c>
      <c r="L18" t="s">
        <v>272</v>
      </c>
      <c r="M18" t="s">
        <v>219</v>
      </c>
      <c r="N18" t="s">
        <v>13</v>
      </c>
      <c r="O18" t="s">
        <v>28</v>
      </c>
      <c r="P18">
        <v>51</v>
      </c>
      <c r="Q18" s="5" t="s">
        <v>220</v>
      </c>
      <c r="R18" t="s">
        <v>16</v>
      </c>
      <c r="S18" t="s">
        <v>35</v>
      </c>
      <c r="T18" t="s">
        <v>63</v>
      </c>
      <c r="U18" t="s">
        <v>38</v>
      </c>
      <c r="V18" t="s">
        <v>20</v>
      </c>
      <c r="W18">
        <v>770</v>
      </c>
      <c r="X18" t="s">
        <v>574</v>
      </c>
      <c r="Y18" t="s">
        <v>575</v>
      </c>
      <c r="Z18" t="s">
        <v>576</v>
      </c>
      <c r="AA18">
        <v>0.1065</v>
      </c>
      <c r="AB18" t="s">
        <v>577</v>
      </c>
      <c r="AC18" t="s">
        <v>578</v>
      </c>
      <c r="AD18" t="s">
        <v>265</v>
      </c>
      <c r="AE18" t="s">
        <v>266</v>
      </c>
      <c r="AF18" t="s">
        <v>267</v>
      </c>
      <c r="AG18" t="s">
        <v>268</v>
      </c>
      <c r="AH18" t="s">
        <v>269</v>
      </c>
      <c r="AI18" t="s">
        <v>270</v>
      </c>
      <c r="AJ18">
        <v>30179</v>
      </c>
      <c r="AK18" t="s">
        <v>271</v>
      </c>
      <c r="AL18" t="s">
        <v>241</v>
      </c>
      <c r="AM18">
        <v>6141</v>
      </c>
      <c r="AN18">
        <v>43362</v>
      </c>
      <c r="AO18">
        <v>4911</v>
      </c>
      <c r="AP18">
        <v>32.840000000000003</v>
      </c>
      <c r="AQ18">
        <v>3476.71</v>
      </c>
      <c r="AR18" t="s">
        <v>2626</v>
      </c>
      <c r="AS18" t="s">
        <v>2626</v>
      </c>
      <c r="AT18">
        <v>0</v>
      </c>
      <c r="AU18" t="s">
        <v>2628</v>
      </c>
      <c r="AV18" s="3">
        <v>42033</v>
      </c>
      <c r="AW18" s="3" t="str">
        <f>TEXT(LoanTable[[#This Row],[Disbursement Date]],"YYYY-MM")</f>
        <v>2015-01</v>
      </c>
      <c r="AX18" t="str">
        <f>TEXT(EDATE(LoanTable[[#This Row],[Disbursement Date]],-1),"YYYY-MM")</f>
        <v>2014-12</v>
      </c>
      <c r="AY18">
        <f>IF(LoanTable[[#This Row],[Loan Status]]="Active",1,0)</f>
        <v>1</v>
      </c>
      <c r="AZ18">
        <f>IF(COUNTIFS(LoanTable[Client id],LoanTable[[#This Row],[Client id]],LoanTable[Period],LoanTable[[#This Row],[Previous Period]])&gt;0,1,0)</f>
        <v>0</v>
      </c>
      <c r="BA18" s="17" t="str">
        <f>TEXT(LoanTable[[#This Row],[Disbursement Date]],"YYYY")</f>
        <v>2015</v>
      </c>
      <c r="BB18" s="10" t="str" cm="1">
        <f t="array" ref="BB18">IF(YEAR(LoanTable[[#This Row],[Disbursement Date]])=MIN(YEAR(LoanTable[Disbursement Date])),"",YEAR(LoanTable[[#This Row],[Disbursement Date]])-1)</f>
        <v/>
      </c>
      <c r="BC18" s="10">
        <f>IF(LoanTable[[#This Row],[Previous Year]]="",1,IF(COUNTIFS(LoanTable[Client id],LoanTable[[#This Row],[Client id]],LoanTable[Year],LoanTable[[#This Row],[Previous Year]])&gt;0,1,0))</f>
        <v>1</v>
      </c>
      <c r="BD18" t="str">
        <f>YEAR(LoanTable[[#This Row],[Disbursement Date]]) &amp; "-Q" &amp; ROUNDUP(MONTH(LoanTable[[#This Row],[Disbursement Date]])/3,0)</f>
        <v>2015-Q1</v>
      </c>
      <c r="BE18">
        <f>IF(LoanTable[[#This Row],[Disbursement Date]]=LoanTable[[#This Row],[First Loan Date]],1,0)</f>
        <v>1</v>
      </c>
    </row>
    <row r="19" spans="1:60" x14ac:dyDescent="0.3">
      <c r="A19" t="s">
        <v>1425</v>
      </c>
      <c r="B19">
        <v>840</v>
      </c>
      <c r="C19" t="s">
        <v>386</v>
      </c>
      <c r="D19" t="s">
        <v>573</v>
      </c>
      <c r="E19">
        <v>46870</v>
      </c>
      <c r="F19">
        <v>10576</v>
      </c>
      <c r="G19">
        <v>41236</v>
      </c>
      <c r="H19" s="5">
        <v>42033</v>
      </c>
      <c r="I19" t="s">
        <v>624</v>
      </c>
      <c r="J19" t="s">
        <v>619</v>
      </c>
      <c r="K19">
        <v>1110166</v>
      </c>
      <c r="L19" t="s">
        <v>389</v>
      </c>
      <c r="M19" t="s">
        <v>106</v>
      </c>
      <c r="N19" t="s">
        <v>13</v>
      </c>
      <c r="O19" t="s">
        <v>14</v>
      </c>
      <c r="P19">
        <v>36</v>
      </c>
      <c r="Q19" s="5" t="s">
        <v>67</v>
      </c>
      <c r="R19" t="s">
        <v>25</v>
      </c>
      <c r="S19" t="s">
        <v>35</v>
      </c>
      <c r="T19" t="s">
        <v>63</v>
      </c>
      <c r="U19" t="s">
        <v>38</v>
      </c>
      <c r="V19" t="s">
        <v>31</v>
      </c>
      <c r="W19">
        <v>796</v>
      </c>
      <c r="X19" t="s">
        <v>574</v>
      </c>
      <c r="Y19" t="s">
        <v>575</v>
      </c>
      <c r="Z19" t="s">
        <v>576</v>
      </c>
      <c r="AA19">
        <v>0.1065</v>
      </c>
      <c r="AB19" t="s">
        <v>577</v>
      </c>
      <c r="AC19" t="s">
        <v>578</v>
      </c>
      <c r="AD19" t="s">
        <v>386</v>
      </c>
      <c r="AE19" t="s">
        <v>234</v>
      </c>
      <c r="AF19" t="s">
        <v>235</v>
      </c>
      <c r="AG19" t="s">
        <v>236</v>
      </c>
      <c r="AH19" t="s">
        <v>237</v>
      </c>
      <c r="AI19" t="s">
        <v>387</v>
      </c>
      <c r="AJ19">
        <v>1110166</v>
      </c>
      <c r="AK19" t="s">
        <v>388</v>
      </c>
      <c r="AL19" t="s">
        <v>239</v>
      </c>
      <c r="AM19">
        <v>46451</v>
      </c>
      <c r="AN19">
        <v>10243</v>
      </c>
      <c r="AO19">
        <v>46399</v>
      </c>
      <c r="AP19">
        <v>26</v>
      </c>
      <c r="AQ19">
        <v>3919.72</v>
      </c>
      <c r="AR19" t="s">
        <v>2626</v>
      </c>
      <c r="AS19" t="s">
        <v>2626</v>
      </c>
      <c r="AT19">
        <v>2</v>
      </c>
      <c r="AU19" t="s">
        <v>2630</v>
      </c>
      <c r="AV19" s="3">
        <v>42033</v>
      </c>
      <c r="AW19" s="3" t="str">
        <f>TEXT(LoanTable[[#This Row],[Disbursement Date]],"YYYY-MM")</f>
        <v>2015-01</v>
      </c>
      <c r="AX19" t="str">
        <f>TEXT(EDATE(LoanTable[[#This Row],[Disbursement Date]],-1),"YYYY-MM")</f>
        <v>2014-12</v>
      </c>
      <c r="AY19">
        <f>IF(LoanTable[[#This Row],[Loan Status]]="Active",1,0)</f>
        <v>1</v>
      </c>
      <c r="AZ19">
        <f>IF(COUNTIFS(LoanTable[Client id],LoanTable[[#This Row],[Client id]],LoanTable[Period],LoanTable[[#This Row],[Previous Period]])&gt;0,1,0)</f>
        <v>0</v>
      </c>
      <c r="BA19" s="17" t="str">
        <f>TEXT(LoanTable[[#This Row],[Disbursement Date]],"YYYY")</f>
        <v>2015</v>
      </c>
      <c r="BB19" s="10" t="str" cm="1">
        <f t="array" ref="BB19">IF(YEAR(LoanTable[[#This Row],[Disbursement Date]])=MIN(YEAR(LoanTable[Disbursement Date])),"",YEAR(LoanTable[[#This Row],[Disbursement Date]])-1)</f>
        <v/>
      </c>
      <c r="BC19" s="10">
        <f>IF(LoanTable[[#This Row],[Previous Year]]="",1,IF(COUNTIFS(LoanTable[Client id],LoanTable[[#This Row],[Client id]],LoanTable[Year],LoanTable[[#This Row],[Previous Year]])&gt;0,1,0))</f>
        <v>1</v>
      </c>
      <c r="BD19" t="str">
        <f>YEAR(LoanTable[[#This Row],[Disbursement Date]]) &amp; "-Q" &amp; ROUNDUP(MONTH(LoanTable[[#This Row],[Disbursement Date]])/3,0)</f>
        <v>2015-Q1</v>
      </c>
      <c r="BE19">
        <f>IF(LoanTable[[#This Row],[Disbursement Date]]=LoanTable[[#This Row],[First Loan Date]],1,0)</f>
        <v>1</v>
      </c>
    </row>
    <row r="20" spans="1:60" x14ac:dyDescent="0.3">
      <c r="A20" t="s">
        <v>851</v>
      </c>
      <c r="B20">
        <v>200</v>
      </c>
      <c r="C20" t="s">
        <v>409</v>
      </c>
      <c r="D20" t="s">
        <v>589</v>
      </c>
      <c r="E20">
        <v>46145</v>
      </c>
      <c r="F20">
        <v>36755</v>
      </c>
      <c r="G20">
        <v>15571</v>
      </c>
      <c r="H20" s="5">
        <v>42036</v>
      </c>
      <c r="I20" t="s">
        <v>612</v>
      </c>
      <c r="J20" t="s">
        <v>619</v>
      </c>
      <c r="K20">
        <v>1030063</v>
      </c>
      <c r="L20" t="s">
        <v>411</v>
      </c>
      <c r="M20" t="s">
        <v>165</v>
      </c>
      <c r="N20" t="s">
        <v>13</v>
      </c>
      <c r="O20" t="s">
        <v>46</v>
      </c>
      <c r="P20">
        <v>31</v>
      </c>
      <c r="Q20" s="5" t="s">
        <v>47</v>
      </c>
      <c r="R20" t="s">
        <v>25</v>
      </c>
      <c r="S20" t="s">
        <v>35</v>
      </c>
      <c r="T20" t="s">
        <v>18</v>
      </c>
      <c r="U20" t="s">
        <v>22</v>
      </c>
      <c r="V20" t="s">
        <v>20</v>
      </c>
      <c r="W20">
        <v>672</v>
      </c>
      <c r="X20" t="s">
        <v>574</v>
      </c>
      <c r="Y20" t="s">
        <v>590</v>
      </c>
      <c r="Z20" t="s">
        <v>576</v>
      </c>
      <c r="AA20">
        <v>9.9099999999999994E-2</v>
      </c>
      <c r="AB20" t="s">
        <v>577</v>
      </c>
      <c r="AC20" t="s">
        <v>591</v>
      </c>
      <c r="AD20" t="s">
        <v>409</v>
      </c>
      <c r="AE20" t="s">
        <v>234</v>
      </c>
      <c r="AF20" t="s">
        <v>235</v>
      </c>
      <c r="AG20" t="s">
        <v>236</v>
      </c>
      <c r="AH20" t="s">
        <v>237</v>
      </c>
      <c r="AI20" t="s">
        <v>246</v>
      </c>
      <c r="AJ20">
        <v>1030063</v>
      </c>
      <c r="AK20" t="s">
        <v>410</v>
      </c>
      <c r="AL20" t="s">
        <v>241</v>
      </c>
      <c r="AM20">
        <v>47195</v>
      </c>
      <c r="AN20">
        <v>37832</v>
      </c>
      <c r="AO20">
        <v>46096</v>
      </c>
      <c r="AP20">
        <v>23.68</v>
      </c>
      <c r="AQ20">
        <v>1012.61</v>
      </c>
      <c r="AR20" t="s">
        <v>2626</v>
      </c>
      <c r="AS20" t="s">
        <v>2626</v>
      </c>
      <c r="AT20">
        <v>0</v>
      </c>
      <c r="AU20" t="s">
        <v>2628</v>
      </c>
      <c r="AV20" s="3">
        <v>42036</v>
      </c>
      <c r="AW20" s="3" t="str">
        <f>TEXT(LoanTable[[#This Row],[Disbursement Date]],"YYYY-MM")</f>
        <v>2015-02</v>
      </c>
      <c r="AX20" t="str">
        <f>TEXT(EDATE(LoanTable[[#This Row],[Disbursement Date]],-1),"YYYY-MM")</f>
        <v>2015-01</v>
      </c>
      <c r="AY20">
        <f>IF(LoanTable[[#This Row],[Loan Status]]="Active",1,0)</f>
        <v>0</v>
      </c>
      <c r="AZ20">
        <f>IF(COUNTIFS(LoanTable[Client id],LoanTable[[#This Row],[Client id]],LoanTable[Period],LoanTable[[#This Row],[Previous Period]])&gt;0,1,0)</f>
        <v>0</v>
      </c>
      <c r="BA20" s="17" t="str">
        <f>TEXT(LoanTable[[#This Row],[Disbursement Date]],"YYYY")</f>
        <v>2015</v>
      </c>
      <c r="BB20" s="10" t="str" cm="1">
        <f t="array" ref="BB20">IF(YEAR(LoanTable[[#This Row],[Disbursement Date]])=MIN(YEAR(LoanTable[Disbursement Date])),"",YEAR(LoanTable[[#This Row],[Disbursement Date]])-1)</f>
        <v/>
      </c>
      <c r="BC20" s="10">
        <f>IF(LoanTable[[#This Row],[Previous Year]]="",1,IF(COUNTIFS(LoanTable[Client id],LoanTable[[#This Row],[Client id]],LoanTable[Year],LoanTable[[#This Row],[Previous Year]])&gt;0,1,0))</f>
        <v>1</v>
      </c>
      <c r="BD20" t="str">
        <f>YEAR(LoanTable[[#This Row],[Disbursement Date]]) &amp; "-Q" &amp; ROUNDUP(MONTH(LoanTable[[#This Row],[Disbursement Date]])/3,0)</f>
        <v>2015-Q1</v>
      </c>
      <c r="BE20">
        <f>IF(LoanTable[[#This Row],[Disbursement Date]]=LoanTable[[#This Row],[First Loan Date]],1,0)</f>
        <v>1</v>
      </c>
      <c r="BH20">
        <f>COUNTIF(LoanTable[Had Loan],1)</f>
        <v>402</v>
      </c>
    </row>
    <row r="21" spans="1:60" x14ac:dyDescent="0.3">
      <c r="A21" t="s">
        <v>2550</v>
      </c>
      <c r="B21">
        <v>990</v>
      </c>
      <c r="C21" t="s">
        <v>548</v>
      </c>
      <c r="D21" t="s">
        <v>573</v>
      </c>
      <c r="E21">
        <v>3062</v>
      </c>
      <c r="F21">
        <v>33032</v>
      </c>
      <c r="G21">
        <v>44044</v>
      </c>
      <c r="H21" s="5">
        <v>42036</v>
      </c>
      <c r="I21" t="s">
        <v>615</v>
      </c>
      <c r="J21" t="s">
        <v>613</v>
      </c>
      <c r="K21">
        <v>680026</v>
      </c>
      <c r="L21" t="s">
        <v>551</v>
      </c>
      <c r="M21" t="s">
        <v>177</v>
      </c>
      <c r="N21" t="s">
        <v>13</v>
      </c>
      <c r="O21" t="s">
        <v>33</v>
      </c>
      <c r="P21">
        <v>21</v>
      </c>
      <c r="Q21" s="5" t="s">
        <v>178</v>
      </c>
      <c r="R21" t="s">
        <v>30</v>
      </c>
      <c r="S21" t="s">
        <v>145</v>
      </c>
      <c r="T21" t="s">
        <v>18</v>
      </c>
      <c r="U21" t="s">
        <v>26</v>
      </c>
      <c r="V21" t="s">
        <v>20</v>
      </c>
      <c r="W21">
        <v>493</v>
      </c>
      <c r="X21" t="s">
        <v>574</v>
      </c>
      <c r="Y21" t="s">
        <v>575</v>
      </c>
      <c r="Z21" t="s">
        <v>576</v>
      </c>
      <c r="AA21">
        <v>0.1065</v>
      </c>
      <c r="AB21" t="s">
        <v>577</v>
      </c>
      <c r="AC21" t="s">
        <v>578</v>
      </c>
      <c r="AD21" t="s">
        <v>548</v>
      </c>
      <c r="AE21" t="s">
        <v>472</v>
      </c>
      <c r="AF21" t="s">
        <v>473</v>
      </c>
      <c r="AG21" t="s">
        <v>474</v>
      </c>
      <c r="AH21" t="s">
        <v>475</v>
      </c>
      <c r="AI21" t="s">
        <v>549</v>
      </c>
      <c r="AJ21">
        <v>680026</v>
      </c>
      <c r="AK21" t="s">
        <v>550</v>
      </c>
      <c r="AL21" t="s">
        <v>239</v>
      </c>
      <c r="AM21">
        <v>4126</v>
      </c>
      <c r="AN21">
        <v>33973</v>
      </c>
      <c r="AO21">
        <v>2899</v>
      </c>
      <c r="AP21">
        <v>43.88</v>
      </c>
      <c r="AQ21">
        <v>2509.2199999999998</v>
      </c>
      <c r="AR21" t="s">
        <v>2626</v>
      </c>
      <c r="AS21" t="s">
        <v>2626</v>
      </c>
      <c r="AT21">
        <v>0</v>
      </c>
      <c r="AU21" t="s">
        <v>2628</v>
      </c>
      <c r="AV21" s="3">
        <v>42036</v>
      </c>
      <c r="AW21" s="3" t="str">
        <f>TEXT(LoanTable[[#This Row],[Disbursement Date]],"YYYY-MM")</f>
        <v>2015-02</v>
      </c>
      <c r="AX21" t="str">
        <f>TEXT(EDATE(LoanTable[[#This Row],[Disbursement Date]],-1),"YYYY-MM")</f>
        <v>2015-01</v>
      </c>
      <c r="AY21">
        <f>IF(LoanTable[[#This Row],[Loan Status]]="Active",1,0)</f>
        <v>0</v>
      </c>
      <c r="AZ21">
        <f>IF(COUNTIFS(LoanTable[Client id],LoanTable[[#This Row],[Client id]],LoanTable[Period],LoanTable[[#This Row],[Previous Period]])&gt;0,1,0)</f>
        <v>0</v>
      </c>
      <c r="BA21" s="17" t="str">
        <f>TEXT(LoanTable[[#This Row],[Disbursement Date]],"YYYY")</f>
        <v>2015</v>
      </c>
      <c r="BB21" s="10" t="str" cm="1">
        <f t="array" ref="BB21">IF(YEAR(LoanTable[[#This Row],[Disbursement Date]])=MIN(YEAR(LoanTable[Disbursement Date])),"",YEAR(LoanTable[[#This Row],[Disbursement Date]])-1)</f>
        <v/>
      </c>
      <c r="BC21" s="10">
        <f>IF(LoanTable[[#This Row],[Previous Year]]="",1,IF(COUNTIFS(LoanTable[Client id],LoanTable[[#This Row],[Client id]],LoanTable[Year],LoanTable[[#This Row],[Previous Year]])&gt;0,1,0))</f>
        <v>1</v>
      </c>
      <c r="BD21" t="str">
        <f>YEAR(LoanTable[[#This Row],[Disbursement Date]]) &amp; "-Q" &amp; ROUNDUP(MONTH(LoanTable[[#This Row],[Disbursement Date]])/3,0)</f>
        <v>2015-Q1</v>
      </c>
      <c r="BE21">
        <f>IF(LoanTable[[#This Row],[Disbursement Date]]=LoanTable[[#This Row],[First Loan Date]],1,0)</f>
        <v>1</v>
      </c>
    </row>
    <row r="22" spans="1:60" x14ac:dyDescent="0.3">
      <c r="A22" t="s">
        <v>1099</v>
      </c>
      <c r="B22">
        <v>643</v>
      </c>
      <c r="C22" t="s">
        <v>251</v>
      </c>
      <c r="D22" t="s">
        <v>573</v>
      </c>
      <c r="E22">
        <v>33152</v>
      </c>
      <c r="F22">
        <v>44599</v>
      </c>
      <c r="G22">
        <v>17909</v>
      </c>
      <c r="H22" s="5">
        <v>42037</v>
      </c>
      <c r="I22" t="s">
        <v>615</v>
      </c>
      <c r="J22" t="s">
        <v>613</v>
      </c>
      <c r="K22">
        <v>10068</v>
      </c>
      <c r="L22" t="s">
        <v>319</v>
      </c>
      <c r="M22" t="s">
        <v>70</v>
      </c>
      <c r="N22" t="s">
        <v>13</v>
      </c>
      <c r="O22" t="s">
        <v>28</v>
      </c>
      <c r="P22">
        <v>52</v>
      </c>
      <c r="Q22" s="5" t="s">
        <v>103</v>
      </c>
      <c r="R22" t="s">
        <v>104</v>
      </c>
      <c r="S22" t="s">
        <v>105</v>
      </c>
      <c r="T22" t="s">
        <v>18</v>
      </c>
      <c r="U22" t="s">
        <v>65</v>
      </c>
      <c r="V22" t="s">
        <v>31</v>
      </c>
      <c r="W22">
        <v>557</v>
      </c>
      <c r="X22" t="s">
        <v>574</v>
      </c>
      <c r="Y22" t="s">
        <v>575</v>
      </c>
      <c r="Z22" t="s">
        <v>576</v>
      </c>
      <c r="AA22">
        <v>0.1065</v>
      </c>
      <c r="AB22" t="s">
        <v>577</v>
      </c>
      <c r="AC22" t="s">
        <v>578</v>
      </c>
      <c r="AD22" t="s">
        <v>251</v>
      </c>
      <c r="AE22" t="s">
        <v>250</v>
      </c>
      <c r="AF22" t="s">
        <v>251</v>
      </c>
      <c r="AG22" t="s">
        <v>252</v>
      </c>
      <c r="AH22" t="s">
        <v>253</v>
      </c>
      <c r="AI22" t="s">
        <v>317</v>
      </c>
      <c r="AJ22">
        <v>10068</v>
      </c>
      <c r="AK22" t="s">
        <v>318</v>
      </c>
      <c r="AL22" t="s">
        <v>256</v>
      </c>
      <c r="AM22">
        <v>33661</v>
      </c>
      <c r="AN22">
        <v>45799</v>
      </c>
      <c r="AO22">
        <v>33060</v>
      </c>
      <c r="AP22">
        <v>38.49</v>
      </c>
      <c r="AQ22">
        <v>2621.2600000000002</v>
      </c>
      <c r="AR22" t="s">
        <v>2626</v>
      </c>
      <c r="AS22" t="s">
        <v>2626</v>
      </c>
      <c r="AT22">
        <v>2</v>
      </c>
      <c r="AU22" t="s">
        <v>2630</v>
      </c>
      <c r="AV22" s="3">
        <v>42037</v>
      </c>
      <c r="AW22" s="3" t="str">
        <f>TEXT(LoanTable[[#This Row],[Disbursement Date]],"YYYY-MM")</f>
        <v>2015-02</v>
      </c>
      <c r="AX22" t="str">
        <f>TEXT(EDATE(LoanTable[[#This Row],[Disbursement Date]],-1),"YYYY-MM")</f>
        <v>2015-01</v>
      </c>
      <c r="AY22">
        <f>IF(LoanTable[[#This Row],[Loan Status]]="Active",1,0)</f>
        <v>0</v>
      </c>
      <c r="AZ22">
        <f>IF(COUNTIFS(LoanTable[Client id],LoanTable[[#This Row],[Client id]],LoanTable[Period],LoanTable[[#This Row],[Previous Period]])&gt;0,1,0)</f>
        <v>0</v>
      </c>
      <c r="BA22" s="17" t="str">
        <f>TEXT(LoanTable[[#This Row],[Disbursement Date]],"YYYY")</f>
        <v>2015</v>
      </c>
      <c r="BB22" s="10" t="str" cm="1">
        <f t="array" ref="BB22">IF(YEAR(LoanTable[[#This Row],[Disbursement Date]])=MIN(YEAR(LoanTable[Disbursement Date])),"",YEAR(LoanTable[[#This Row],[Disbursement Date]])-1)</f>
        <v/>
      </c>
      <c r="BC22" s="10">
        <f>IF(LoanTable[[#This Row],[Previous Year]]="",1,IF(COUNTIFS(LoanTable[Client id],LoanTable[[#This Row],[Client id]],LoanTable[Year],LoanTable[[#This Row],[Previous Year]])&gt;0,1,0))</f>
        <v>1</v>
      </c>
      <c r="BD22" t="str">
        <f>YEAR(LoanTable[[#This Row],[Disbursement Date]]) &amp; "-Q" &amp; ROUNDUP(MONTH(LoanTable[[#This Row],[Disbursement Date]])/3,0)</f>
        <v>2015-Q1</v>
      </c>
      <c r="BE22">
        <f>IF(LoanTable[[#This Row],[Disbursement Date]]=LoanTable[[#This Row],[First Loan Date]],1,0)</f>
        <v>1</v>
      </c>
    </row>
    <row r="23" spans="1:60" x14ac:dyDescent="0.3">
      <c r="A23" t="s">
        <v>2484</v>
      </c>
      <c r="B23">
        <v>708</v>
      </c>
      <c r="C23" t="s">
        <v>409</v>
      </c>
      <c r="D23" t="s">
        <v>589</v>
      </c>
      <c r="E23">
        <v>9798</v>
      </c>
      <c r="F23">
        <v>11192</v>
      </c>
      <c r="G23">
        <v>28844</v>
      </c>
      <c r="H23" s="5">
        <v>42037</v>
      </c>
      <c r="I23" t="s">
        <v>612</v>
      </c>
      <c r="J23" t="s">
        <v>613</v>
      </c>
      <c r="K23">
        <v>1030063</v>
      </c>
      <c r="L23" t="s">
        <v>411</v>
      </c>
      <c r="M23" t="s">
        <v>99</v>
      </c>
      <c r="N23" t="s">
        <v>13</v>
      </c>
      <c r="O23" t="s">
        <v>14</v>
      </c>
      <c r="P23">
        <v>38</v>
      </c>
      <c r="Q23" s="5" t="s">
        <v>202</v>
      </c>
      <c r="R23" t="s">
        <v>74</v>
      </c>
      <c r="S23" t="s">
        <v>105</v>
      </c>
      <c r="T23" t="s">
        <v>18</v>
      </c>
      <c r="U23" t="s">
        <v>26</v>
      </c>
      <c r="V23" t="s">
        <v>20</v>
      </c>
      <c r="W23">
        <v>755</v>
      </c>
      <c r="X23" t="s">
        <v>574</v>
      </c>
      <c r="Y23" t="s">
        <v>590</v>
      </c>
      <c r="Z23" t="s">
        <v>576</v>
      </c>
      <c r="AA23">
        <v>9.9099999999999994E-2</v>
      </c>
      <c r="AB23" t="s">
        <v>577</v>
      </c>
      <c r="AC23" t="s">
        <v>591</v>
      </c>
      <c r="AD23" t="s">
        <v>409</v>
      </c>
      <c r="AE23" t="s">
        <v>234</v>
      </c>
      <c r="AF23" t="s">
        <v>235</v>
      </c>
      <c r="AG23" t="s">
        <v>236</v>
      </c>
      <c r="AH23" t="s">
        <v>237</v>
      </c>
      <c r="AI23" t="s">
        <v>246</v>
      </c>
      <c r="AJ23">
        <v>1030063</v>
      </c>
      <c r="AK23" t="s">
        <v>410</v>
      </c>
      <c r="AL23" t="s">
        <v>241</v>
      </c>
      <c r="AM23">
        <v>11309</v>
      </c>
      <c r="AN23">
        <v>10777</v>
      </c>
      <c r="AO23">
        <v>9452</v>
      </c>
      <c r="AP23">
        <v>6.11</v>
      </c>
      <c r="AQ23">
        <v>584.35</v>
      </c>
      <c r="AR23" t="s">
        <v>2626</v>
      </c>
      <c r="AS23" t="s">
        <v>2626</v>
      </c>
      <c r="AT23">
        <v>2</v>
      </c>
      <c r="AU23" t="s">
        <v>2628</v>
      </c>
      <c r="AV23" s="3">
        <v>42037</v>
      </c>
      <c r="AW23" s="3" t="str">
        <f>TEXT(LoanTable[[#This Row],[Disbursement Date]],"YYYY-MM")</f>
        <v>2015-02</v>
      </c>
      <c r="AX23" t="str">
        <f>TEXT(EDATE(LoanTable[[#This Row],[Disbursement Date]],-1),"YYYY-MM")</f>
        <v>2015-01</v>
      </c>
      <c r="AY23">
        <f>IF(LoanTable[[#This Row],[Loan Status]]="Active",1,0)</f>
        <v>0</v>
      </c>
      <c r="AZ23">
        <f>IF(COUNTIFS(LoanTable[Client id],LoanTable[[#This Row],[Client id]],LoanTable[Period],LoanTable[[#This Row],[Previous Period]])&gt;0,1,0)</f>
        <v>0</v>
      </c>
      <c r="BA23" s="17" t="str">
        <f>TEXT(LoanTable[[#This Row],[Disbursement Date]],"YYYY")</f>
        <v>2015</v>
      </c>
      <c r="BB23" s="10" t="str" cm="1">
        <f t="array" ref="BB23">IF(YEAR(LoanTable[[#This Row],[Disbursement Date]])=MIN(YEAR(LoanTable[Disbursement Date])),"",YEAR(LoanTable[[#This Row],[Disbursement Date]])-1)</f>
        <v/>
      </c>
      <c r="BC23" s="10">
        <f>IF(LoanTable[[#This Row],[Previous Year]]="",1,IF(COUNTIFS(LoanTable[Client id],LoanTable[[#This Row],[Client id]],LoanTable[Year],LoanTable[[#This Row],[Previous Year]])&gt;0,1,0))</f>
        <v>1</v>
      </c>
      <c r="BD23" t="str">
        <f>YEAR(LoanTable[[#This Row],[Disbursement Date]]) &amp; "-Q" &amp; ROUNDUP(MONTH(LoanTable[[#This Row],[Disbursement Date]])/3,0)</f>
        <v>2015-Q1</v>
      </c>
      <c r="BE23">
        <f>IF(LoanTable[[#This Row],[Disbursement Date]]=LoanTable[[#This Row],[First Loan Date]],1,0)</f>
        <v>1</v>
      </c>
    </row>
    <row r="24" spans="1:60" x14ac:dyDescent="0.3">
      <c r="A24" t="s">
        <v>1190</v>
      </c>
      <c r="B24">
        <v>514</v>
      </c>
      <c r="C24" t="s">
        <v>324</v>
      </c>
      <c r="D24" t="s">
        <v>573</v>
      </c>
      <c r="E24">
        <v>7146</v>
      </c>
      <c r="F24">
        <v>36577</v>
      </c>
      <c r="G24">
        <v>32004</v>
      </c>
      <c r="H24" s="5">
        <v>42040</v>
      </c>
      <c r="I24" t="s">
        <v>617</v>
      </c>
      <c r="J24" t="s">
        <v>613</v>
      </c>
      <c r="K24">
        <v>710002</v>
      </c>
      <c r="L24" t="s">
        <v>329</v>
      </c>
      <c r="M24" t="s">
        <v>54</v>
      </c>
      <c r="N24" t="s">
        <v>13</v>
      </c>
      <c r="O24" t="s">
        <v>46</v>
      </c>
      <c r="P24">
        <v>29</v>
      </c>
      <c r="Q24" s="5" t="s">
        <v>53</v>
      </c>
      <c r="R24" t="s">
        <v>30</v>
      </c>
      <c r="S24" t="s">
        <v>145</v>
      </c>
      <c r="T24" t="s">
        <v>18</v>
      </c>
      <c r="U24" t="s">
        <v>22</v>
      </c>
      <c r="V24" t="s">
        <v>39</v>
      </c>
      <c r="W24">
        <v>324</v>
      </c>
      <c r="X24" t="s">
        <v>574</v>
      </c>
      <c r="Y24" t="s">
        <v>575</v>
      </c>
      <c r="Z24" t="s">
        <v>576</v>
      </c>
      <c r="AA24">
        <v>0.1065</v>
      </c>
      <c r="AB24" t="s">
        <v>577</v>
      </c>
      <c r="AC24" t="s">
        <v>578</v>
      </c>
      <c r="AD24" t="s">
        <v>324</v>
      </c>
      <c r="AE24" t="s">
        <v>325</v>
      </c>
      <c r="AF24" t="s">
        <v>326</v>
      </c>
      <c r="AG24" t="s">
        <v>327</v>
      </c>
      <c r="AH24" t="s">
        <v>328</v>
      </c>
      <c r="AI24" t="s">
        <v>324</v>
      </c>
      <c r="AJ24">
        <v>710002</v>
      </c>
      <c r="AK24" t="s">
        <v>271</v>
      </c>
      <c r="AL24" t="s">
        <v>239</v>
      </c>
      <c r="AM24">
        <v>8487</v>
      </c>
      <c r="AN24">
        <v>37377</v>
      </c>
      <c r="AO24">
        <v>6959</v>
      </c>
      <c r="AP24">
        <v>26.34</v>
      </c>
      <c r="AQ24">
        <v>3642.52</v>
      </c>
      <c r="AR24" t="s">
        <v>2626</v>
      </c>
      <c r="AS24" t="s">
        <v>2626</v>
      </c>
      <c r="AT24">
        <v>2</v>
      </c>
      <c r="AU24" t="s">
        <v>2630</v>
      </c>
      <c r="AV24" s="3">
        <v>42040</v>
      </c>
      <c r="AW24" s="3" t="str">
        <f>TEXT(LoanTable[[#This Row],[Disbursement Date]],"YYYY-MM")</f>
        <v>2015-02</v>
      </c>
      <c r="AX24" t="str">
        <f>TEXT(EDATE(LoanTable[[#This Row],[Disbursement Date]],-1),"YYYY-MM")</f>
        <v>2015-01</v>
      </c>
      <c r="AY24">
        <f>IF(LoanTable[[#This Row],[Loan Status]]="Active",1,0)</f>
        <v>0</v>
      </c>
      <c r="AZ24">
        <f>IF(COUNTIFS(LoanTable[Client id],LoanTable[[#This Row],[Client id]],LoanTable[Period],LoanTable[[#This Row],[Previous Period]])&gt;0,1,0)</f>
        <v>0</v>
      </c>
      <c r="BA24" s="17" t="str">
        <f>TEXT(LoanTable[[#This Row],[Disbursement Date]],"YYYY")</f>
        <v>2015</v>
      </c>
      <c r="BB24" s="10" t="str" cm="1">
        <f t="array" ref="BB24">IF(YEAR(LoanTable[[#This Row],[Disbursement Date]])=MIN(YEAR(LoanTable[Disbursement Date])),"",YEAR(LoanTable[[#This Row],[Disbursement Date]])-1)</f>
        <v/>
      </c>
      <c r="BC24" s="10">
        <f>IF(LoanTable[[#This Row],[Previous Year]]="",1,IF(COUNTIFS(LoanTable[Client id],LoanTable[[#This Row],[Client id]],LoanTable[Year],LoanTable[[#This Row],[Previous Year]])&gt;0,1,0))</f>
        <v>1</v>
      </c>
      <c r="BD24" t="str">
        <f>YEAR(LoanTable[[#This Row],[Disbursement Date]]) &amp; "-Q" &amp; ROUNDUP(MONTH(LoanTable[[#This Row],[Disbursement Date]])/3,0)</f>
        <v>2015-Q1</v>
      </c>
      <c r="BE24">
        <f>IF(LoanTable[[#This Row],[Disbursement Date]]=LoanTable[[#This Row],[First Loan Date]],1,0)</f>
        <v>1</v>
      </c>
    </row>
    <row r="25" spans="1:60" x14ac:dyDescent="0.3">
      <c r="A25" t="s">
        <v>1437</v>
      </c>
      <c r="B25">
        <v>913</v>
      </c>
      <c r="C25" t="s">
        <v>251</v>
      </c>
      <c r="D25" t="s">
        <v>589</v>
      </c>
      <c r="E25">
        <v>38162</v>
      </c>
      <c r="F25">
        <v>11795</v>
      </c>
      <c r="G25">
        <v>23903</v>
      </c>
      <c r="H25" s="5">
        <v>42040</v>
      </c>
      <c r="I25" t="s">
        <v>615</v>
      </c>
      <c r="J25" t="s">
        <v>613</v>
      </c>
      <c r="K25">
        <v>10068</v>
      </c>
      <c r="L25" t="s">
        <v>319</v>
      </c>
      <c r="M25" t="s">
        <v>149</v>
      </c>
      <c r="N25" t="s">
        <v>13</v>
      </c>
      <c r="O25" t="s">
        <v>28</v>
      </c>
      <c r="P25">
        <v>51</v>
      </c>
      <c r="Q25" s="5" t="s">
        <v>194</v>
      </c>
      <c r="R25" t="s">
        <v>74</v>
      </c>
      <c r="S25" t="s">
        <v>105</v>
      </c>
      <c r="T25" t="s">
        <v>18</v>
      </c>
      <c r="U25" t="s">
        <v>65</v>
      </c>
      <c r="V25" t="s">
        <v>39</v>
      </c>
      <c r="W25">
        <v>338</v>
      </c>
      <c r="X25" t="s">
        <v>574</v>
      </c>
      <c r="Y25" t="s">
        <v>590</v>
      </c>
      <c r="Z25" t="s">
        <v>576</v>
      </c>
      <c r="AA25">
        <v>9.9099999999999994E-2</v>
      </c>
      <c r="AB25" t="s">
        <v>577</v>
      </c>
      <c r="AC25" t="s">
        <v>591</v>
      </c>
      <c r="AD25" t="s">
        <v>251</v>
      </c>
      <c r="AE25" t="s">
        <v>250</v>
      </c>
      <c r="AF25" t="s">
        <v>251</v>
      </c>
      <c r="AG25" t="s">
        <v>252</v>
      </c>
      <c r="AH25" t="s">
        <v>253</v>
      </c>
      <c r="AI25" t="s">
        <v>317</v>
      </c>
      <c r="AJ25">
        <v>10068</v>
      </c>
      <c r="AK25" t="s">
        <v>318</v>
      </c>
      <c r="AL25" t="s">
        <v>256</v>
      </c>
      <c r="AM25">
        <v>37781</v>
      </c>
      <c r="AN25">
        <v>12444</v>
      </c>
      <c r="AO25">
        <v>38071</v>
      </c>
      <c r="AP25">
        <v>47.01</v>
      </c>
      <c r="AQ25">
        <v>529.26</v>
      </c>
      <c r="AR25" t="s">
        <v>2626</v>
      </c>
      <c r="AS25" t="s">
        <v>2626</v>
      </c>
      <c r="AT25">
        <v>1</v>
      </c>
      <c r="AU25" t="s">
        <v>2628</v>
      </c>
      <c r="AV25" s="3">
        <v>42040</v>
      </c>
      <c r="AW25" s="3" t="str">
        <f>TEXT(LoanTable[[#This Row],[Disbursement Date]],"YYYY-MM")</f>
        <v>2015-02</v>
      </c>
      <c r="AX25" t="str">
        <f>TEXT(EDATE(LoanTable[[#This Row],[Disbursement Date]],-1),"YYYY-MM")</f>
        <v>2015-01</v>
      </c>
      <c r="AY25">
        <f>IF(LoanTable[[#This Row],[Loan Status]]="Active",1,0)</f>
        <v>0</v>
      </c>
      <c r="AZ25">
        <f>IF(COUNTIFS(LoanTable[Client id],LoanTable[[#This Row],[Client id]],LoanTable[Period],LoanTable[[#This Row],[Previous Period]])&gt;0,1,0)</f>
        <v>0</v>
      </c>
      <c r="BA25" s="17" t="str">
        <f>TEXT(LoanTable[[#This Row],[Disbursement Date]],"YYYY")</f>
        <v>2015</v>
      </c>
      <c r="BB25" s="10" t="str" cm="1">
        <f t="array" ref="BB25">IF(YEAR(LoanTable[[#This Row],[Disbursement Date]])=MIN(YEAR(LoanTable[Disbursement Date])),"",YEAR(LoanTable[[#This Row],[Disbursement Date]])-1)</f>
        <v/>
      </c>
      <c r="BC25" s="10">
        <f>IF(LoanTable[[#This Row],[Previous Year]]="",1,IF(COUNTIFS(LoanTable[Client id],LoanTable[[#This Row],[Client id]],LoanTable[Year],LoanTable[[#This Row],[Previous Year]])&gt;0,1,0))</f>
        <v>1</v>
      </c>
      <c r="BD25" t="str">
        <f>YEAR(LoanTable[[#This Row],[Disbursement Date]]) &amp; "-Q" &amp; ROUNDUP(MONTH(LoanTable[[#This Row],[Disbursement Date]])/3,0)</f>
        <v>2015-Q1</v>
      </c>
      <c r="BE25">
        <f>IF(LoanTable[[#This Row],[Disbursement Date]]=LoanTable[[#This Row],[First Loan Date]],1,0)</f>
        <v>1</v>
      </c>
    </row>
    <row r="26" spans="1:60" x14ac:dyDescent="0.3">
      <c r="A26" t="s">
        <v>1749</v>
      </c>
      <c r="B26">
        <v>579</v>
      </c>
      <c r="C26" t="s">
        <v>563</v>
      </c>
      <c r="D26" t="s">
        <v>587</v>
      </c>
      <c r="E26">
        <v>17670</v>
      </c>
      <c r="F26">
        <v>3454</v>
      </c>
      <c r="G26">
        <v>13207</v>
      </c>
      <c r="H26" s="5">
        <v>42042</v>
      </c>
      <c r="I26" t="s">
        <v>615</v>
      </c>
      <c r="J26" t="s">
        <v>613</v>
      </c>
      <c r="K26">
        <v>1440051</v>
      </c>
      <c r="L26" t="s">
        <v>565</v>
      </c>
      <c r="M26" t="s">
        <v>86</v>
      </c>
      <c r="N26" t="s">
        <v>13</v>
      </c>
      <c r="O26" t="s">
        <v>46</v>
      </c>
      <c r="P26">
        <v>33</v>
      </c>
      <c r="Q26" s="5" t="s">
        <v>87</v>
      </c>
      <c r="R26" t="s">
        <v>74</v>
      </c>
      <c r="S26" t="s">
        <v>35</v>
      </c>
      <c r="T26" t="s">
        <v>63</v>
      </c>
      <c r="U26" t="s">
        <v>26</v>
      </c>
      <c r="V26" t="s">
        <v>20</v>
      </c>
      <c r="W26">
        <v>731</v>
      </c>
      <c r="X26" t="s">
        <v>574</v>
      </c>
      <c r="Y26" t="s">
        <v>584</v>
      </c>
      <c r="Z26" t="s">
        <v>576</v>
      </c>
      <c r="AA26">
        <v>6.6199999999999995E-2</v>
      </c>
      <c r="AB26" t="s">
        <v>581</v>
      </c>
      <c r="AC26" t="s">
        <v>588</v>
      </c>
      <c r="AD26" t="s">
        <v>563</v>
      </c>
      <c r="AE26" t="s">
        <v>375</v>
      </c>
      <c r="AF26" t="s">
        <v>376</v>
      </c>
      <c r="AG26" t="s">
        <v>377</v>
      </c>
      <c r="AH26" t="s">
        <v>378</v>
      </c>
      <c r="AI26" t="s">
        <v>563</v>
      </c>
      <c r="AJ26">
        <v>1440051</v>
      </c>
      <c r="AK26" t="s">
        <v>564</v>
      </c>
      <c r="AL26" t="s">
        <v>256</v>
      </c>
      <c r="AM26">
        <v>17931</v>
      </c>
      <c r="AN26">
        <v>5277</v>
      </c>
      <c r="AO26">
        <v>17649</v>
      </c>
      <c r="AP26">
        <v>31.45</v>
      </c>
      <c r="AQ26">
        <v>1389.99</v>
      </c>
      <c r="AR26" t="s">
        <v>2626</v>
      </c>
      <c r="AS26" t="s">
        <v>2626</v>
      </c>
      <c r="AT26">
        <v>0</v>
      </c>
      <c r="AU26" t="s">
        <v>2628</v>
      </c>
      <c r="AV26" s="3">
        <v>42042</v>
      </c>
      <c r="AW26" s="3" t="str">
        <f>TEXT(LoanTable[[#This Row],[Disbursement Date]],"YYYY-MM")</f>
        <v>2015-02</v>
      </c>
      <c r="AX26" t="str">
        <f>TEXT(EDATE(LoanTable[[#This Row],[Disbursement Date]],-1),"YYYY-MM")</f>
        <v>2015-01</v>
      </c>
      <c r="AY26">
        <f>IF(LoanTable[[#This Row],[Loan Status]]="Active",1,0)</f>
        <v>0</v>
      </c>
      <c r="AZ26">
        <f>IF(COUNTIFS(LoanTable[Client id],LoanTable[[#This Row],[Client id]],LoanTable[Period],LoanTable[[#This Row],[Previous Period]])&gt;0,1,0)</f>
        <v>0</v>
      </c>
      <c r="BA26" s="17" t="str">
        <f>TEXT(LoanTable[[#This Row],[Disbursement Date]],"YYYY")</f>
        <v>2015</v>
      </c>
      <c r="BB26" s="10" t="str" cm="1">
        <f t="array" ref="BB26">IF(YEAR(LoanTable[[#This Row],[Disbursement Date]])=MIN(YEAR(LoanTable[Disbursement Date])),"",YEAR(LoanTable[[#This Row],[Disbursement Date]])-1)</f>
        <v/>
      </c>
      <c r="BC26" s="10">
        <f>IF(LoanTable[[#This Row],[Previous Year]]="",1,IF(COUNTIFS(LoanTable[Client id],LoanTable[[#This Row],[Client id]],LoanTable[Year],LoanTable[[#This Row],[Previous Year]])&gt;0,1,0))</f>
        <v>1</v>
      </c>
      <c r="BD26" t="str">
        <f>YEAR(LoanTable[[#This Row],[Disbursement Date]]) &amp; "-Q" &amp; ROUNDUP(MONTH(LoanTable[[#This Row],[Disbursement Date]])/3,0)</f>
        <v>2015-Q1</v>
      </c>
      <c r="BE26">
        <f>IF(LoanTable[[#This Row],[Disbursement Date]]=LoanTable[[#This Row],[First Loan Date]],1,0)</f>
        <v>1</v>
      </c>
    </row>
    <row r="27" spans="1:60" x14ac:dyDescent="0.3">
      <c r="A27" t="s">
        <v>636</v>
      </c>
      <c r="B27">
        <v>376</v>
      </c>
      <c r="C27" t="s">
        <v>344</v>
      </c>
      <c r="D27" t="s">
        <v>592</v>
      </c>
      <c r="E27">
        <v>14558</v>
      </c>
      <c r="F27">
        <v>38183</v>
      </c>
      <c r="G27">
        <v>32441</v>
      </c>
      <c r="H27" s="5">
        <v>42043</v>
      </c>
      <c r="I27" t="s">
        <v>612</v>
      </c>
      <c r="J27" t="s">
        <v>613</v>
      </c>
      <c r="K27">
        <v>910020</v>
      </c>
      <c r="L27" t="s">
        <v>346</v>
      </c>
      <c r="M27" t="s">
        <v>219</v>
      </c>
      <c r="N27" t="s">
        <v>13</v>
      </c>
      <c r="O27" t="s">
        <v>28</v>
      </c>
      <c r="P27">
        <v>51</v>
      </c>
      <c r="Q27" s="5" t="s">
        <v>220</v>
      </c>
      <c r="R27" t="s">
        <v>16</v>
      </c>
      <c r="S27" t="s">
        <v>35</v>
      </c>
      <c r="T27" t="s">
        <v>63</v>
      </c>
      <c r="U27" t="s">
        <v>38</v>
      </c>
      <c r="V27" t="s">
        <v>20</v>
      </c>
      <c r="W27">
        <v>770</v>
      </c>
      <c r="X27" t="s">
        <v>574</v>
      </c>
      <c r="Y27" t="s">
        <v>584</v>
      </c>
      <c r="Z27" t="s">
        <v>593</v>
      </c>
      <c r="AA27">
        <v>0.1991</v>
      </c>
      <c r="AB27" t="s">
        <v>594</v>
      </c>
      <c r="AC27" t="s">
        <v>595</v>
      </c>
      <c r="AD27" t="s">
        <v>344</v>
      </c>
      <c r="AE27" t="s">
        <v>250</v>
      </c>
      <c r="AF27" t="s">
        <v>251</v>
      </c>
      <c r="AG27" t="s">
        <v>252</v>
      </c>
      <c r="AH27" t="s">
        <v>253</v>
      </c>
      <c r="AI27" t="s">
        <v>254</v>
      </c>
      <c r="AJ27">
        <v>910020</v>
      </c>
      <c r="AK27" t="s">
        <v>345</v>
      </c>
      <c r="AL27" t="s">
        <v>256</v>
      </c>
      <c r="AM27">
        <v>14578</v>
      </c>
      <c r="AN27">
        <v>39199</v>
      </c>
      <c r="AO27">
        <v>14510</v>
      </c>
      <c r="AP27">
        <v>33.590000000000003</v>
      </c>
      <c r="AQ27">
        <v>4545.8</v>
      </c>
      <c r="AR27" t="s">
        <v>2626</v>
      </c>
      <c r="AS27" t="s">
        <v>2626</v>
      </c>
      <c r="AT27">
        <v>1</v>
      </c>
      <c r="AU27" t="s">
        <v>2628</v>
      </c>
      <c r="AV27" s="3">
        <v>42043</v>
      </c>
      <c r="AW27" s="3" t="str">
        <f>TEXT(LoanTable[[#This Row],[Disbursement Date]],"YYYY-MM")</f>
        <v>2015-02</v>
      </c>
      <c r="AX27" t="str">
        <f>TEXT(EDATE(LoanTable[[#This Row],[Disbursement Date]],-1),"YYYY-MM")</f>
        <v>2015-01</v>
      </c>
      <c r="AY27">
        <f>IF(LoanTable[[#This Row],[Loan Status]]="Active",1,0)</f>
        <v>0</v>
      </c>
      <c r="AZ27">
        <f>IF(COUNTIFS(LoanTable[Client id],LoanTable[[#This Row],[Client id]],LoanTable[Period],LoanTable[[#This Row],[Previous Period]])&gt;0,1,0)</f>
        <v>0</v>
      </c>
      <c r="BA27" s="17" t="str">
        <f>TEXT(LoanTable[[#This Row],[Disbursement Date]],"YYYY")</f>
        <v>2015</v>
      </c>
      <c r="BB27" s="10" t="str" cm="1">
        <f t="array" ref="BB27">IF(YEAR(LoanTable[[#This Row],[Disbursement Date]])=MIN(YEAR(LoanTable[Disbursement Date])),"",YEAR(LoanTable[[#This Row],[Disbursement Date]])-1)</f>
        <v/>
      </c>
      <c r="BC27" s="10">
        <f>IF(LoanTable[[#This Row],[Previous Year]]="",1,IF(COUNTIFS(LoanTable[Client id],LoanTable[[#This Row],[Client id]],LoanTable[Year],LoanTable[[#This Row],[Previous Year]])&gt;0,1,0))</f>
        <v>1</v>
      </c>
      <c r="BD27" t="str">
        <f>YEAR(LoanTable[[#This Row],[Disbursement Date]]) &amp; "-Q" &amp; ROUNDUP(MONTH(LoanTable[[#This Row],[Disbursement Date]])/3,0)</f>
        <v>2015-Q1</v>
      </c>
      <c r="BE27">
        <f>IF(LoanTable[[#This Row],[Disbursement Date]]=LoanTable[[#This Row],[First Loan Date]],1,0)</f>
        <v>1</v>
      </c>
    </row>
    <row r="28" spans="1:60" x14ac:dyDescent="0.3">
      <c r="A28" t="s">
        <v>1181</v>
      </c>
      <c r="B28">
        <v>922</v>
      </c>
      <c r="C28" t="s">
        <v>350</v>
      </c>
      <c r="D28" t="s">
        <v>589</v>
      </c>
      <c r="E28">
        <v>2680</v>
      </c>
      <c r="F28">
        <v>22441</v>
      </c>
      <c r="G28">
        <v>9816</v>
      </c>
      <c r="H28" s="5">
        <v>42045</v>
      </c>
      <c r="I28" t="s">
        <v>612</v>
      </c>
      <c r="J28" t="s">
        <v>619</v>
      </c>
      <c r="K28">
        <v>700013</v>
      </c>
      <c r="L28" t="s">
        <v>351</v>
      </c>
      <c r="M28" t="s">
        <v>86</v>
      </c>
      <c r="N28" t="s">
        <v>13</v>
      </c>
      <c r="O28" t="s">
        <v>28</v>
      </c>
      <c r="P28">
        <v>48</v>
      </c>
      <c r="Q28" s="5" t="s">
        <v>222</v>
      </c>
      <c r="R28" t="s">
        <v>74</v>
      </c>
      <c r="S28" t="s">
        <v>35</v>
      </c>
      <c r="T28" t="s">
        <v>63</v>
      </c>
      <c r="U28" t="s">
        <v>26</v>
      </c>
      <c r="V28" t="s">
        <v>31</v>
      </c>
      <c r="W28">
        <v>657</v>
      </c>
      <c r="X28" t="s">
        <v>574</v>
      </c>
      <c r="Y28" t="s">
        <v>590</v>
      </c>
      <c r="Z28" t="s">
        <v>576</v>
      </c>
      <c r="AA28">
        <v>9.9099999999999994E-2</v>
      </c>
      <c r="AB28" t="s">
        <v>577</v>
      </c>
      <c r="AC28" t="s">
        <v>591</v>
      </c>
      <c r="AD28" t="s">
        <v>350</v>
      </c>
      <c r="AE28" t="s">
        <v>331</v>
      </c>
      <c r="AF28" t="s">
        <v>332</v>
      </c>
      <c r="AG28" t="s">
        <v>333</v>
      </c>
      <c r="AH28" t="s">
        <v>334</v>
      </c>
      <c r="AI28" t="s">
        <v>335</v>
      </c>
      <c r="AJ28">
        <v>700013</v>
      </c>
      <c r="AK28" t="s">
        <v>247</v>
      </c>
      <c r="AL28" t="s">
        <v>241</v>
      </c>
      <c r="AM28">
        <v>3498</v>
      </c>
      <c r="AN28">
        <v>23016</v>
      </c>
      <c r="AO28">
        <v>2236</v>
      </c>
      <c r="AP28">
        <v>39.549999999999997</v>
      </c>
      <c r="AQ28">
        <v>2120.4899999999998</v>
      </c>
      <c r="AR28" t="s">
        <v>2626</v>
      </c>
      <c r="AS28" t="s">
        <v>2626</v>
      </c>
      <c r="AT28">
        <v>1</v>
      </c>
      <c r="AU28" t="s">
        <v>2628</v>
      </c>
      <c r="AV28" s="3">
        <v>42045</v>
      </c>
      <c r="AW28" s="3" t="str">
        <f>TEXT(LoanTable[[#This Row],[Disbursement Date]],"YYYY-MM")</f>
        <v>2015-02</v>
      </c>
      <c r="AX28" t="str">
        <f>TEXT(EDATE(LoanTable[[#This Row],[Disbursement Date]],-1),"YYYY-MM")</f>
        <v>2015-01</v>
      </c>
      <c r="AY28">
        <f>IF(LoanTable[[#This Row],[Loan Status]]="Active",1,0)</f>
        <v>0</v>
      </c>
      <c r="AZ28">
        <f>IF(COUNTIFS(LoanTable[Client id],LoanTable[[#This Row],[Client id]],LoanTable[Period],LoanTable[[#This Row],[Previous Period]])&gt;0,1,0)</f>
        <v>0</v>
      </c>
      <c r="BA28" s="17" t="str">
        <f>TEXT(LoanTable[[#This Row],[Disbursement Date]],"YYYY")</f>
        <v>2015</v>
      </c>
      <c r="BB28" s="10" t="str" cm="1">
        <f t="array" ref="BB28">IF(YEAR(LoanTable[[#This Row],[Disbursement Date]])=MIN(YEAR(LoanTable[Disbursement Date])),"",YEAR(LoanTable[[#This Row],[Disbursement Date]])-1)</f>
        <v/>
      </c>
      <c r="BC28" s="10">
        <f>IF(LoanTable[[#This Row],[Previous Year]]="",1,IF(COUNTIFS(LoanTable[Client id],LoanTable[[#This Row],[Client id]],LoanTable[Year],LoanTable[[#This Row],[Previous Year]])&gt;0,1,0))</f>
        <v>1</v>
      </c>
      <c r="BD28" t="str">
        <f>YEAR(LoanTable[[#This Row],[Disbursement Date]]) &amp; "-Q" &amp; ROUNDUP(MONTH(LoanTable[[#This Row],[Disbursement Date]])/3,0)</f>
        <v>2015-Q1</v>
      </c>
      <c r="BE28">
        <f>IF(LoanTable[[#This Row],[Disbursement Date]]=LoanTable[[#This Row],[First Loan Date]],1,0)</f>
        <v>1</v>
      </c>
    </row>
    <row r="29" spans="1:60" x14ac:dyDescent="0.3">
      <c r="A29" t="s">
        <v>1921</v>
      </c>
      <c r="B29">
        <v>955</v>
      </c>
      <c r="C29" t="s">
        <v>409</v>
      </c>
      <c r="D29" t="s">
        <v>589</v>
      </c>
      <c r="E29">
        <v>36622</v>
      </c>
      <c r="F29">
        <v>48787</v>
      </c>
      <c r="G29">
        <v>34553</v>
      </c>
      <c r="H29" s="5">
        <v>42045</v>
      </c>
      <c r="I29" t="s">
        <v>624</v>
      </c>
      <c r="J29" t="s">
        <v>619</v>
      </c>
      <c r="K29">
        <v>1030063</v>
      </c>
      <c r="L29" t="s">
        <v>411</v>
      </c>
      <c r="M29" t="s">
        <v>50</v>
      </c>
      <c r="N29" t="s">
        <v>13</v>
      </c>
      <c r="O29" t="s">
        <v>14</v>
      </c>
      <c r="P29">
        <v>36</v>
      </c>
      <c r="Q29" s="5" t="s">
        <v>51</v>
      </c>
      <c r="R29" t="s">
        <v>16</v>
      </c>
      <c r="S29" t="s">
        <v>35</v>
      </c>
      <c r="T29" t="s">
        <v>44</v>
      </c>
      <c r="U29" t="s">
        <v>26</v>
      </c>
      <c r="V29" t="s">
        <v>31</v>
      </c>
      <c r="W29">
        <v>787</v>
      </c>
      <c r="X29" t="s">
        <v>574</v>
      </c>
      <c r="Y29" t="s">
        <v>590</v>
      </c>
      <c r="Z29" t="s">
        <v>576</v>
      </c>
      <c r="AA29">
        <v>9.9099999999999994E-2</v>
      </c>
      <c r="AB29" t="s">
        <v>577</v>
      </c>
      <c r="AC29" t="s">
        <v>591</v>
      </c>
      <c r="AD29" t="s">
        <v>409</v>
      </c>
      <c r="AE29" t="s">
        <v>234</v>
      </c>
      <c r="AF29" t="s">
        <v>235</v>
      </c>
      <c r="AG29" t="s">
        <v>236</v>
      </c>
      <c r="AH29" t="s">
        <v>237</v>
      </c>
      <c r="AI29" t="s">
        <v>246</v>
      </c>
      <c r="AJ29">
        <v>1030063</v>
      </c>
      <c r="AK29" t="s">
        <v>410</v>
      </c>
      <c r="AL29" t="s">
        <v>241</v>
      </c>
      <c r="AM29">
        <v>36933</v>
      </c>
      <c r="AN29">
        <v>50036</v>
      </c>
      <c r="AO29">
        <v>36178</v>
      </c>
      <c r="AP29">
        <v>35.51</v>
      </c>
      <c r="AQ29">
        <v>3444.08</v>
      </c>
      <c r="AR29" t="s">
        <v>2626</v>
      </c>
      <c r="AS29" t="s">
        <v>2626</v>
      </c>
      <c r="AT29">
        <v>1</v>
      </c>
      <c r="AU29" t="s">
        <v>2628</v>
      </c>
      <c r="AV29" s="3">
        <v>42045</v>
      </c>
      <c r="AW29" s="3" t="str">
        <f>TEXT(LoanTable[[#This Row],[Disbursement Date]],"YYYY-MM")</f>
        <v>2015-02</v>
      </c>
      <c r="AX29" t="str">
        <f>TEXT(EDATE(LoanTable[[#This Row],[Disbursement Date]],-1),"YYYY-MM")</f>
        <v>2015-01</v>
      </c>
      <c r="AY29">
        <f>IF(LoanTable[[#This Row],[Loan Status]]="Active",1,0)</f>
        <v>1</v>
      </c>
      <c r="AZ29">
        <f>IF(COUNTIFS(LoanTable[Client id],LoanTable[[#This Row],[Client id]],LoanTable[Period],LoanTable[[#This Row],[Previous Period]])&gt;0,1,0)</f>
        <v>0</v>
      </c>
      <c r="BA29" s="17" t="str">
        <f>TEXT(LoanTable[[#This Row],[Disbursement Date]],"YYYY")</f>
        <v>2015</v>
      </c>
      <c r="BB29" s="10" t="str" cm="1">
        <f t="array" ref="BB29">IF(YEAR(LoanTable[[#This Row],[Disbursement Date]])=MIN(YEAR(LoanTable[Disbursement Date])),"",YEAR(LoanTable[[#This Row],[Disbursement Date]])-1)</f>
        <v/>
      </c>
      <c r="BC29" s="10">
        <f>IF(LoanTable[[#This Row],[Previous Year]]="",1,IF(COUNTIFS(LoanTable[Client id],LoanTable[[#This Row],[Client id]],LoanTable[Year],LoanTable[[#This Row],[Previous Year]])&gt;0,1,0))</f>
        <v>1</v>
      </c>
      <c r="BD29" t="str">
        <f>YEAR(LoanTable[[#This Row],[Disbursement Date]]) &amp; "-Q" &amp; ROUNDUP(MONTH(LoanTable[[#This Row],[Disbursement Date]])/3,0)</f>
        <v>2015-Q1</v>
      </c>
      <c r="BE29">
        <f>IF(LoanTable[[#This Row],[Disbursement Date]]=LoanTable[[#This Row],[First Loan Date]],1,0)</f>
        <v>1</v>
      </c>
    </row>
    <row r="30" spans="1:60" x14ac:dyDescent="0.3">
      <c r="A30" t="s">
        <v>1003</v>
      </c>
      <c r="B30">
        <v>20</v>
      </c>
      <c r="C30" t="s">
        <v>471</v>
      </c>
      <c r="D30" t="s">
        <v>573</v>
      </c>
      <c r="E30">
        <v>26694</v>
      </c>
      <c r="F30">
        <v>18212</v>
      </c>
      <c r="G30">
        <v>36594</v>
      </c>
      <c r="H30" s="5">
        <v>42046</v>
      </c>
      <c r="I30" t="s">
        <v>612</v>
      </c>
      <c r="J30" t="s">
        <v>619</v>
      </c>
      <c r="K30">
        <v>570241</v>
      </c>
      <c r="L30" t="s">
        <v>477</v>
      </c>
      <c r="M30" t="s">
        <v>64</v>
      </c>
      <c r="N30" t="s">
        <v>13</v>
      </c>
      <c r="O30" t="s">
        <v>14</v>
      </c>
      <c r="P30">
        <v>43</v>
      </c>
      <c r="Q30" s="6" t="s">
        <v>24</v>
      </c>
      <c r="R30" t="s">
        <v>25</v>
      </c>
      <c r="S30" t="s">
        <v>35</v>
      </c>
      <c r="T30" t="s">
        <v>63</v>
      </c>
      <c r="U30" t="s">
        <v>65</v>
      </c>
      <c r="V30" t="s">
        <v>39</v>
      </c>
      <c r="W30">
        <v>453</v>
      </c>
      <c r="X30" t="s">
        <v>574</v>
      </c>
      <c r="Y30" t="s">
        <v>575</v>
      </c>
      <c r="Z30" t="s">
        <v>576</v>
      </c>
      <c r="AA30">
        <v>0.1065</v>
      </c>
      <c r="AB30" t="s">
        <v>577</v>
      </c>
      <c r="AC30" t="s">
        <v>578</v>
      </c>
      <c r="AD30" t="s">
        <v>471</v>
      </c>
      <c r="AE30" t="s">
        <v>472</v>
      </c>
      <c r="AF30" t="s">
        <v>473</v>
      </c>
      <c r="AG30" t="s">
        <v>474</v>
      </c>
      <c r="AH30" t="s">
        <v>475</v>
      </c>
      <c r="AI30" t="s">
        <v>471</v>
      </c>
      <c r="AJ30">
        <v>570241</v>
      </c>
      <c r="AK30" t="s">
        <v>476</v>
      </c>
      <c r="AL30" t="s">
        <v>241</v>
      </c>
      <c r="AM30">
        <v>28026</v>
      </c>
      <c r="AN30">
        <v>18498</v>
      </c>
      <c r="AO30">
        <v>26226</v>
      </c>
      <c r="AP30">
        <v>32.619999999999997</v>
      </c>
      <c r="AQ30">
        <v>4892.82</v>
      </c>
      <c r="AR30" t="s">
        <v>2626</v>
      </c>
      <c r="AS30" t="s">
        <v>2626</v>
      </c>
      <c r="AT30">
        <v>1</v>
      </c>
      <c r="AU30" t="s">
        <v>2628</v>
      </c>
      <c r="AV30" s="3">
        <v>42046</v>
      </c>
      <c r="AW30" s="3" t="str">
        <f>TEXT(LoanTable[[#This Row],[Disbursement Date]],"YYYY-MM")</f>
        <v>2015-02</v>
      </c>
      <c r="AX30" t="str">
        <f>TEXT(EDATE(LoanTable[[#This Row],[Disbursement Date]],-1),"YYYY-MM")</f>
        <v>2015-01</v>
      </c>
      <c r="AY30">
        <f>IF(LoanTable[[#This Row],[Loan Status]]="Active",1,0)</f>
        <v>0</v>
      </c>
      <c r="AZ30">
        <f>IF(COUNTIFS(LoanTable[Client id],LoanTable[[#This Row],[Client id]],LoanTable[Period],LoanTable[[#This Row],[Previous Period]])&gt;0,1,0)</f>
        <v>0</v>
      </c>
      <c r="BA30" s="17" t="str">
        <f>TEXT(LoanTable[[#This Row],[Disbursement Date]],"YYYY")</f>
        <v>2015</v>
      </c>
      <c r="BB30" s="10" t="str" cm="1">
        <f t="array" ref="BB30">IF(YEAR(LoanTable[[#This Row],[Disbursement Date]])=MIN(YEAR(LoanTable[Disbursement Date])),"",YEAR(LoanTable[[#This Row],[Disbursement Date]])-1)</f>
        <v/>
      </c>
      <c r="BC30" s="10">
        <f>IF(LoanTable[[#This Row],[Previous Year]]="",1,IF(COUNTIFS(LoanTable[Client id],LoanTable[[#This Row],[Client id]],LoanTable[Year],LoanTable[[#This Row],[Previous Year]])&gt;0,1,0))</f>
        <v>1</v>
      </c>
      <c r="BD30" t="str">
        <f>YEAR(LoanTable[[#This Row],[Disbursement Date]]) &amp; "-Q" &amp; ROUNDUP(MONTH(LoanTable[[#This Row],[Disbursement Date]])/3,0)</f>
        <v>2015-Q1</v>
      </c>
      <c r="BE30">
        <f>IF(LoanTable[[#This Row],[Disbursement Date]]=LoanTable[[#This Row],[First Loan Date]],1,0)</f>
        <v>1</v>
      </c>
    </row>
    <row r="31" spans="1:60" x14ac:dyDescent="0.3">
      <c r="A31" t="s">
        <v>1000</v>
      </c>
      <c r="B31">
        <v>87</v>
      </c>
      <c r="C31" t="s">
        <v>409</v>
      </c>
      <c r="D31" t="s">
        <v>573</v>
      </c>
      <c r="E31">
        <v>32773</v>
      </c>
      <c r="F31">
        <v>10619</v>
      </c>
      <c r="G31">
        <v>10736</v>
      </c>
      <c r="H31" s="5">
        <v>42046</v>
      </c>
      <c r="I31" t="s">
        <v>624</v>
      </c>
      <c r="J31" t="s">
        <v>613</v>
      </c>
      <c r="K31">
        <v>1030063</v>
      </c>
      <c r="L31" t="s">
        <v>411</v>
      </c>
      <c r="M31" t="s">
        <v>150</v>
      </c>
      <c r="N31" t="s">
        <v>13</v>
      </c>
      <c r="O31" t="s">
        <v>33</v>
      </c>
      <c r="P31">
        <v>22</v>
      </c>
      <c r="Q31" s="6" t="s">
        <v>151</v>
      </c>
      <c r="R31" t="s">
        <v>74</v>
      </c>
      <c r="S31" t="s">
        <v>35</v>
      </c>
      <c r="T31" t="s">
        <v>18</v>
      </c>
      <c r="U31" t="s">
        <v>65</v>
      </c>
      <c r="V31" t="s">
        <v>39</v>
      </c>
      <c r="W31">
        <v>516</v>
      </c>
      <c r="X31" t="s">
        <v>574</v>
      </c>
      <c r="Y31" t="s">
        <v>575</v>
      </c>
      <c r="Z31" t="s">
        <v>576</v>
      </c>
      <c r="AA31">
        <v>0.1065</v>
      </c>
      <c r="AB31" t="s">
        <v>577</v>
      </c>
      <c r="AC31" t="s">
        <v>578</v>
      </c>
      <c r="AD31" t="s">
        <v>409</v>
      </c>
      <c r="AE31" t="s">
        <v>234</v>
      </c>
      <c r="AF31" t="s">
        <v>235</v>
      </c>
      <c r="AG31" t="s">
        <v>236</v>
      </c>
      <c r="AH31" t="s">
        <v>237</v>
      </c>
      <c r="AI31" t="s">
        <v>246</v>
      </c>
      <c r="AJ31">
        <v>1030063</v>
      </c>
      <c r="AK31" t="s">
        <v>410</v>
      </c>
      <c r="AL31" t="s">
        <v>241</v>
      </c>
      <c r="AM31">
        <v>32402</v>
      </c>
      <c r="AN31">
        <v>12384</v>
      </c>
      <c r="AO31">
        <v>32390</v>
      </c>
      <c r="AP31">
        <v>0.14000000000000001</v>
      </c>
      <c r="AQ31">
        <v>3089.52</v>
      </c>
      <c r="AR31" t="s">
        <v>2626</v>
      </c>
      <c r="AS31" t="s">
        <v>2626</v>
      </c>
      <c r="AT31">
        <v>0</v>
      </c>
      <c r="AU31" t="s">
        <v>2628</v>
      </c>
      <c r="AV31" s="3">
        <v>42046</v>
      </c>
      <c r="AW31" s="3" t="str">
        <f>TEXT(LoanTable[[#This Row],[Disbursement Date]],"YYYY-MM")</f>
        <v>2015-02</v>
      </c>
      <c r="AX31" t="str">
        <f>TEXT(EDATE(LoanTable[[#This Row],[Disbursement Date]],-1),"YYYY-MM")</f>
        <v>2015-01</v>
      </c>
      <c r="AY31">
        <f>IF(LoanTable[[#This Row],[Loan Status]]="Active",1,0)</f>
        <v>1</v>
      </c>
      <c r="AZ31">
        <f>IF(COUNTIFS(LoanTable[Client id],LoanTable[[#This Row],[Client id]],LoanTable[Period],LoanTable[[#This Row],[Previous Period]])&gt;0,1,0)</f>
        <v>0</v>
      </c>
      <c r="BA31" s="17" t="str">
        <f>TEXT(LoanTable[[#This Row],[Disbursement Date]],"YYYY")</f>
        <v>2015</v>
      </c>
      <c r="BB31" s="10" t="str" cm="1">
        <f t="array" ref="BB31">IF(YEAR(LoanTable[[#This Row],[Disbursement Date]])=MIN(YEAR(LoanTable[Disbursement Date])),"",YEAR(LoanTable[[#This Row],[Disbursement Date]])-1)</f>
        <v/>
      </c>
      <c r="BC31" s="10">
        <f>IF(LoanTable[[#This Row],[Previous Year]]="",1,IF(COUNTIFS(LoanTable[Client id],LoanTable[[#This Row],[Client id]],LoanTable[Year],LoanTable[[#This Row],[Previous Year]])&gt;0,1,0))</f>
        <v>1</v>
      </c>
      <c r="BD31" t="str">
        <f>YEAR(LoanTable[[#This Row],[Disbursement Date]]) &amp; "-Q" &amp; ROUNDUP(MONTH(LoanTable[[#This Row],[Disbursement Date]])/3,0)</f>
        <v>2015-Q1</v>
      </c>
      <c r="BE31">
        <f>IF(LoanTable[[#This Row],[Disbursement Date]]=LoanTable[[#This Row],[First Loan Date]],1,0)</f>
        <v>1</v>
      </c>
    </row>
    <row r="32" spans="1:60" x14ac:dyDescent="0.3">
      <c r="A32" t="s">
        <v>2330</v>
      </c>
      <c r="B32">
        <v>393</v>
      </c>
      <c r="C32" t="s">
        <v>330</v>
      </c>
      <c r="D32" t="s">
        <v>573</v>
      </c>
      <c r="E32">
        <v>45760</v>
      </c>
      <c r="F32">
        <v>13425</v>
      </c>
      <c r="G32">
        <v>44994</v>
      </c>
      <c r="H32" s="5">
        <v>42051</v>
      </c>
      <c r="I32" t="s">
        <v>615</v>
      </c>
      <c r="J32" t="s">
        <v>613</v>
      </c>
      <c r="K32">
        <v>690076</v>
      </c>
      <c r="L32" t="s">
        <v>337</v>
      </c>
      <c r="M32" t="s">
        <v>66</v>
      </c>
      <c r="N32" t="s">
        <v>13</v>
      </c>
      <c r="O32" t="s">
        <v>14</v>
      </c>
      <c r="P32">
        <v>41</v>
      </c>
      <c r="Q32" s="5" t="s">
        <v>94</v>
      </c>
      <c r="R32" t="s">
        <v>74</v>
      </c>
      <c r="S32" t="s">
        <v>35</v>
      </c>
      <c r="T32" t="s">
        <v>18</v>
      </c>
      <c r="U32" t="s">
        <v>22</v>
      </c>
      <c r="V32" t="s">
        <v>39</v>
      </c>
      <c r="W32">
        <v>399</v>
      </c>
      <c r="X32" t="s">
        <v>574</v>
      </c>
      <c r="Y32" t="s">
        <v>575</v>
      </c>
      <c r="Z32" t="s">
        <v>576</v>
      </c>
      <c r="AA32">
        <v>0.1065</v>
      </c>
      <c r="AB32" t="s">
        <v>577</v>
      </c>
      <c r="AC32" t="s">
        <v>578</v>
      </c>
      <c r="AD32" t="s">
        <v>330</v>
      </c>
      <c r="AE32" t="s">
        <v>331</v>
      </c>
      <c r="AF32" t="s">
        <v>332</v>
      </c>
      <c r="AG32" t="s">
        <v>333</v>
      </c>
      <c r="AH32" t="s">
        <v>334</v>
      </c>
      <c r="AI32" t="s">
        <v>335</v>
      </c>
      <c r="AJ32">
        <v>690076</v>
      </c>
      <c r="AK32" t="s">
        <v>336</v>
      </c>
      <c r="AL32" t="s">
        <v>239</v>
      </c>
      <c r="AM32">
        <v>46866</v>
      </c>
      <c r="AN32">
        <v>15342</v>
      </c>
      <c r="AO32">
        <v>45331</v>
      </c>
      <c r="AP32">
        <v>10.46</v>
      </c>
      <c r="AQ32">
        <v>1505.93</v>
      </c>
      <c r="AR32" t="s">
        <v>2626</v>
      </c>
      <c r="AS32" t="s">
        <v>2626</v>
      </c>
      <c r="AT32">
        <v>2</v>
      </c>
      <c r="AU32" t="s">
        <v>2628</v>
      </c>
      <c r="AV32" s="3">
        <v>42051</v>
      </c>
      <c r="AW32" s="3" t="str">
        <f>TEXT(LoanTable[[#This Row],[Disbursement Date]],"YYYY-MM")</f>
        <v>2015-02</v>
      </c>
      <c r="AX32" t="str">
        <f>TEXT(EDATE(LoanTable[[#This Row],[Disbursement Date]],-1),"YYYY-MM")</f>
        <v>2015-01</v>
      </c>
      <c r="AY32">
        <f>IF(LoanTable[[#This Row],[Loan Status]]="Active",1,0)</f>
        <v>0</v>
      </c>
      <c r="AZ32">
        <f>IF(COUNTIFS(LoanTable[Client id],LoanTable[[#This Row],[Client id]],LoanTable[Period],LoanTable[[#This Row],[Previous Period]])&gt;0,1,0)</f>
        <v>0</v>
      </c>
      <c r="BA32" s="17" t="str">
        <f>TEXT(LoanTable[[#This Row],[Disbursement Date]],"YYYY")</f>
        <v>2015</v>
      </c>
      <c r="BB32" s="10" t="str" cm="1">
        <f t="array" ref="BB32">IF(YEAR(LoanTable[[#This Row],[Disbursement Date]])=MIN(YEAR(LoanTable[Disbursement Date])),"",YEAR(LoanTable[[#This Row],[Disbursement Date]])-1)</f>
        <v/>
      </c>
      <c r="BC32" s="10">
        <f>IF(LoanTable[[#This Row],[Previous Year]]="",1,IF(COUNTIFS(LoanTable[Client id],LoanTable[[#This Row],[Client id]],LoanTable[Year],LoanTable[[#This Row],[Previous Year]])&gt;0,1,0))</f>
        <v>1</v>
      </c>
      <c r="BD32" t="str">
        <f>YEAR(LoanTable[[#This Row],[Disbursement Date]]) &amp; "-Q" &amp; ROUNDUP(MONTH(LoanTable[[#This Row],[Disbursement Date]])/3,0)</f>
        <v>2015-Q1</v>
      </c>
      <c r="BE32">
        <f>IF(LoanTable[[#This Row],[Disbursement Date]]=LoanTable[[#This Row],[First Loan Date]],1,0)</f>
        <v>1</v>
      </c>
    </row>
    <row r="33" spans="1:57" x14ac:dyDescent="0.3">
      <c r="A33" t="s">
        <v>856</v>
      </c>
      <c r="B33">
        <v>318</v>
      </c>
      <c r="C33" t="s">
        <v>409</v>
      </c>
      <c r="D33" t="s">
        <v>589</v>
      </c>
      <c r="E33">
        <v>22806</v>
      </c>
      <c r="F33">
        <v>48500</v>
      </c>
      <c r="G33">
        <v>25598</v>
      </c>
      <c r="H33" s="5">
        <v>42052</v>
      </c>
      <c r="I33" t="s">
        <v>624</v>
      </c>
      <c r="J33" t="s">
        <v>619</v>
      </c>
      <c r="K33">
        <v>1030063</v>
      </c>
      <c r="L33" t="s">
        <v>411</v>
      </c>
      <c r="M33" t="s">
        <v>165</v>
      </c>
      <c r="N33" t="s">
        <v>13</v>
      </c>
      <c r="O33" t="s">
        <v>46</v>
      </c>
      <c r="P33">
        <v>31</v>
      </c>
      <c r="Q33" s="5" t="s">
        <v>47</v>
      </c>
      <c r="R33" t="s">
        <v>25</v>
      </c>
      <c r="S33" t="s">
        <v>35</v>
      </c>
      <c r="T33" t="s">
        <v>18</v>
      </c>
      <c r="U33" t="s">
        <v>22</v>
      </c>
      <c r="V33" t="s">
        <v>20</v>
      </c>
      <c r="W33">
        <v>672</v>
      </c>
      <c r="X33" t="s">
        <v>574</v>
      </c>
      <c r="Y33" t="s">
        <v>590</v>
      </c>
      <c r="Z33" t="s">
        <v>576</v>
      </c>
      <c r="AA33">
        <v>9.9099999999999994E-2</v>
      </c>
      <c r="AB33" t="s">
        <v>577</v>
      </c>
      <c r="AC33" t="s">
        <v>591</v>
      </c>
      <c r="AD33" t="s">
        <v>409</v>
      </c>
      <c r="AE33" t="s">
        <v>234</v>
      </c>
      <c r="AF33" t="s">
        <v>235</v>
      </c>
      <c r="AG33" t="s">
        <v>236</v>
      </c>
      <c r="AH33" t="s">
        <v>237</v>
      </c>
      <c r="AI33" t="s">
        <v>246</v>
      </c>
      <c r="AJ33">
        <v>1030063</v>
      </c>
      <c r="AK33" t="s">
        <v>410</v>
      </c>
      <c r="AL33" t="s">
        <v>241</v>
      </c>
      <c r="AM33">
        <v>22998</v>
      </c>
      <c r="AN33">
        <v>49377</v>
      </c>
      <c r="AO33">
        <v>22707</v>
      </c>
      <c r="AP33">
        <v>30.14</v>
      </c>
      <c r="AQ33">
        <v>2874.52</v>
      </c>
      <c r="AR33" t="s">
        <v>2626</v>
      </c>
      <c r="AS33" t="s">
        <v>2626</v>
      </c>
      <c r="AT33">
        <v>1</v>
      </c>
      <c r="AU33" t="s">
        <v>2628</v>
      </c>
      <c r="AV33" s="3">
        <v>42052</v>
      </c>
      <c r="AW33" s="3" t="str">
        <f>TEXT(LoanTable[[#This Row],[Disbursement Date]],"YYYY-MM")</f>
        <v>2015-02</v>
      </c>
      <c r="AX33" t="str">
        <f>TEXT(EDATE(LoanTable[[#This Row],[Disbursement Date]],-1),"YYYY-MM")</f>
        <v>2015-01</v>
      </c>
      <c r="AY33">
        <f>IF(LoanTable[[#This Row],[Loan Status]]="Active",1,0)</f>
        <v>1</v>
      </c>
      <c r="AZ33">
        <f>IF(COUNTIFS(LoanTable[Client id],LoanTable[[#This Row],[Client id]],LoanTable[Period],LoanTable[[#This Row],[Previous Period]])&gt;0,1,0)</f>
        <v>0</v>
      </c>
      <c r="BA33" s="17" t="str">
        <f>TEXT(LoanTable[[#This Row],[Disbursement Date]],"YYYY")</f>
        <v>2015</v>
      </c>
      <c r="BB33" s="10" t="str" cm="1">
        <f t="array" ref="BB33">IF(YEAR(LoanTable[[#This Row],[Disbursement Date]])=MIN(YEAR(LoanTable[Disbursement Date])),"",YEAR(LoanTable[[#This Row],[Disbursement Date]])-1)</f>
        <v/>
      </c>
      <c r="BC33" s="10">
        <f>IF(LoanTable[[#This Row],[Previous Year]]="",1,IF(COUNTIFS(LoanTable[Client id],LoanTable[[#This Row],[Client id]],LoanTable[Year],LoanTable[[#This Row],[Previous Year]])&gt;0,1,0))</f>
        <v>1</v>
      </c>
      <c r="BD33" t="str">
        <f>YEAR(LoanTable[[#This Row],[Disbursement Date]]) &amp; "-Q" &amp; ROUNDUP(MONTH(LoanTable[[#This Row],[Disbursement Date]])/3,0)</f>
        <v>2015-Q1</v>
      </c>
      <c r="BE33">
        <f>IF(LoanTable[[#This Row],[Disbursement Date]]=LoanTable[[#This Row],[First Loan Date]],1,0)</f>
        <v>1</v>
      </c>
    </row>
    <row r="34" spans="1:57" x14ac:dyDescent="0.3">
      <c r="A34" t="s">
        <v>2322</v>
      </c>
      <c r="B34">
        <v>438</v>
      </c>
      <c r="C34" t="s">
        <v>545</v>
      </c>
      <c r="D34" t="s">
        <v>573</v>
      </c>
      <c r="E34">
        <v>24044</v>
      </c>
      <c r="F34">
        <v>30498</v>
      </c>
      <c r="G34">
        <v>18974</v>
      </c>
      <c r="H34" s="5">
        <v>42055</v>
      </c>
      <c r="I34" t="s">
        <v>624</v>
      </c>
      <c r="J34" t="s">
        <v>613</v>
      </c>
      <c r="K34">
        <v>850152</v>
      </c>
      <c r="L34" t="s">
        <v>546</v>
      </c>
      <c r="M34" t="s">
        <v>153</v>
      </c>
      <c r="N34" t="s">
        <v>13</v>
      </c>
      <c r="O34" t="s">
        <v>14</v>
      </c>
      <c r="P34">
        <v>44</v>
      </c>
      <c r="Q34" s="5" t="s">
        <v>195</v>
      </c>
      <c r="R34" t="s">
        <v>74</v>
      </c>
      <c r="S34" t="s">
        <v>105</v>
      </c>
      <c r="T34" t="s">
        <v>18</v>
      </c>
      <c r="U34" t="s">
        <v>26</v>
      </c>
      <c r="V34" t="s">
        <v>39</v>
      </c>
      <c r="W34">
        <v>425</v>
      </c>
      <c r="X34" t="s">
        <v>574</v>
      </c>
      <c r="Y34" t="s">
        <v>575</v>
      </c>
      <c r="Z34" t="s">
        <v>576</v>
      </c>
      <c r="AA34">
        <v>0.1065</v>
      </c>
      <c r="AB34" t="s">
        <v>577</v>
      </c>
      <c r="AC34" t="s">
        <v>578</v>
      </c>
      <c r="AD34" t="s">
        <v>545</v>
      </c>
      <c r="AE34" t="s">
        <v>472</v>
      </c>
      <c r="AF34" t="s">
        <v>473</v>
      </c>
      <c r="AG34" t="s">
        <v>474</v>
      </c>
      <c r="AH34" t="s">
        <v>475</v>
      </c>
      <c r="AI34" t="s">
        <v>545</v>
      </c>
      <c r="AJ34">
        <v>850152</v>
      </c>
      <c r="AK34" t="s">
        <v>476</v>
      </c>
      <c r="AL34" t="s">
        <v>256</v>
      </c>
      <c r="AM34">
        <v>24585</v>
      </c>
      <c r="AN34">
        <v>32278</v>
      </c>
      <c r="AO34">
        <v>23561</v>
      </c>
      <c r="AP34">
        <v>19.46</v>
      </c>
      <c r="AQ34">
        <v>3994.97</v>
      </c>
      <c r="AR34" t="s">
        <v>2626</v>
      </c>
      <c r="AS34" t="s">
        <v>2626</v>
      </c>
      <c r="AT34">
        <v>0</v>
      </c>
      <c r="AU34" t="s">
        <v>2629</v>
      </c>
      <c r="AV34" s="3">
        <v>42055</v>
      </c>
      <c r="AW34" s="3" t="str">
        <f>TEXT(LoanTable[[#This Row],[Disbursement Date]],"YYYY-MM")</f>
        <v>2015-02</v>
      </c>
      <c r="AX34" t="str">
        <f>TEXT(EDATE(LoanTable[[#This Row],[Disbursement Date]],-1),"YYYY-MM")</f>
        <v>2015-01</v>
      </c>
      <c r="AY34">
        <f>IF(LoanTable[[#This Row],[Loan Status]]="Active",1,0)</f>
        <v>1</v>
      </c>
      <c r="AZ34">
        <f>IF(COUNTIFS(LoanTable[Client id],LoanTable[[#This Row],[Client id]],LoanTable[Period],LoanTable[[#This Row],[Previous Period]])&gt;0,1,0)</f>
        <v>0</v>
      </c>
      <c r="BA34" s="17" t="str">
        <f>TEXT(LoanTable[[#This Row],[Disbursement Date]],"YYYY")</f>
        <v>2015</v>
      </c>
      <c r="BB34" s="10" t="str" cm="1">
        <f t="array" ref="BB34">IF(YEAR(LoanTable[[#This Row],[Disbursement Date]])=MIN(YEAR(LoanTable[Disbursement Date])),"",YEAR(LoanTable[[#This Row],[Disbursement Date]])-1)</f>
        <v/>
      </c>
      <c r="BC34" s="10">
        <f>IF(LoanTable[[#This Row],[Previous Year]]="",1,IF(COUNTIFS(LoanTable[Client id],LoanTable[[#This Row],[Client id]],LoanTable[Year],LoanTable[[#This Row],[Previous Year]])&gt;0,1,0))</f>
        <v>1</v>
      </c>
      <c r="BD34" t="str">
        <f>YEAR(LoanTable[[#This Row],[Disbursement Date]]) &amp; "-Q" &amp; ROUNDUP(MONTH(LoanTable[[#This Row],[Disbursement Date]])/3,0)</f>
        <v>2015-Q1</v>
      </c>
      <c r="BE34">
        <f>IF(LoanTable[[#This Row],[Disbursement Date]]=LoanTable[[#This Row],[First Loan Date]],1,0)</f>
        <v>1</v>
      </c>
    </row>
    <row r="35" spans="1:57" x14ac:dyDescent="0.3">
      <c r="A35" t="s">
        <v>1317</v>
      </c>
      <c r="B35">
        <v>161</v>
      </c>
      <c r="C35" t="s">
        <v>350</v>
      </c>
      <c r="D35" t="s">
        <v>573</v>
      </c>
      <c r="E35">
        <v>39308</v>
      </c>
      <c r="F35">
        <v>41636</v>
      </c>
      <c r="G35">
        <v>21414</v>
      </c>
      <c r="H35" s="5">
        <v>42056</v>
      </c>
      <c r="I35" t="s">
        <v>615</v>
      </c>
      <c r="J35" t="s">
        <v>619</v>
      </c>
      <c r="K35">
        <v>700013</v>
      </c>
      <c r="L35" t="s">
        <v>351</v>
      </c>
      <c r="M35" t="s">
        <v>82</v>
      </c>
      <c r="N35" t="s">
        <v>13</v>
      </c>
      <c r="O35" t="s">
        <v>197</v>
      </c>
      <c r="P35">
        <v>59</v>
      </c>
      <c r="Q35" s="5" t="s">
        <v>201</v>
      </c>
      <c r="R35" t="s">
        <v>74</v>
      </c>
      <c r="S35" t="s">
        <v>105</v>
      </c>
      <c r="T35" t="s">
        <v>18</v>
      </c>
      <c r="U35" t="s">
        <v>26</v>
      </c>
      <c r="V35" t="s">
        <v>39</v>
      </c>
      <c r="W35">
        <v>775</v>
      </c>
      <c r="X35" t="s">
        <v>574</v>
      </c>
      <c r="Y35" t="s">
        <v>575</v>
      </c>
      <c r="Z35" t="s">
        <v>576</v>
      </c>
      <c r="AA35">
        <v>0.1065</v>
      </c>
      <c r="AB35" t="s">
        <v>577</v>
      </c>
      <c r="AC35" t="s">
        <v>578</v>
      </c>
      <c r="AD35" t="s">
        <v>350</v>
      </c>
      <c r="AE35" t="s">
        <v>331</v>
      </c>
      <c r="AF35" t="s">
        <v>332</v>
      </c>
      <c r="AG35" t="s">
        <v>333</v>
      </c>
      <c r="AH35" t="s">
        <v>334</v>
      </c>
      <c r="AI35" t="s">
        <v>335</v>
      </c>
      <c r="AJ35">
        <v>700013</v>
      </c>
      <c r="AK35" t="s">
        <v>247</v>
      </c>
      <c r="AL35" t="s">
        <v>241</v>
      </c>
      <c r="AM35">
        <v>40166</v>
      </c>
      <c r="AN35">
        <v>41777</v>
      </c>
      <c r="AO35">
        <v>39082</v>
      </c>
      <c r="AP35">
        <v>34.42</v>
      </c>
      <c r="AQ35">
        <v>3010.06</v>
      </c>
      <c r="AR35" t="s">
        <v>2626</v>
      </c>
      <c r="AS35" t="s">
        <v>2626</v>
      </c>
      <c r="AT35">
        <v>1</v>
      </c>
      <c r="AU35" t="s">
        <v>2630</v>
      </c>
      <c r="AV35" s="3">
        <v>42056</v>
      </c>
      <c r="AW35" s="3" t="str">
        <f>TEXT(LoanTable[[#This Row],[Disbursement Date]],"YYYY-MM")</f>
        <v>2015-02</v>
      </c>
      <c r="AX35" t="str">
        <f>TEXT(EDATE(LoanTable[[#This Row],[Disbursement Date]],-1),"YYYY-MM")</f>
        <v>2015-01</v>
      </c>
      <c r="AY35">
        <f>IF(LoanTable[[#This Row],[Loan Status]]="Active",1,0)</f>
        <v>0</v>
      </c>
      <c r="AZ35">
        <f>IF(COUNTIFS(LoanTable[Client id],LoanTable[[#This Row],[Client id]],LoanTable[Period],LoanTable[[#This Row],[Previous Period]])&gt;0,1,0)</f>
        <v>0</v>
      </c>
      <c r="BA35" s="17" t="str">
        <f>TEXT(LoanTable[[#This Row],[Disbursement Date]],"YYYY")</f>
        <v>2015</v>
      </c>
      <c r="BB35" s="10" t="str" cm="1">
        <f t="array" ref="BB35">IF(YEAR(LoanTable[[#This Row],[Disbursement Date]])=MIN(YEAR(LoanTable[Disbursement Date])),"",YEAR(LoanTable[[#This Row],[Disbursement Date]])-1)</f>
        <v/>
      </c>
      <c r="BC35" s="10">
        <f>IF(LoanTable[[#This Row],[Previous Year]]="",1,IF(COUNTIFS(LoanTable[Client id],LoanTable[[#This Row],[Client id]],LoanTable[Year],LoanTable[[#This Row],[Previous Year]])&gt;0,1,0))</f>
        <v>1</v>
      </c>
      <c r="BD35" t="str">
        <f>YEAR(LoanTable[[#This Row],[Disbursement Date]]) &amp; "-Q" &amp; ROUNDUP(MONTH(LoanTable[[#This Row],[Disbursement Date]])/3,0)</f>
        <v>2015-Q1</v>
      </c>
      <c r="BE35">
        <f>IF(LoanTable[[#This Row],[Disbursement Date]]=LoanTable[[#This Row],[First Loan Date]],1,0)</f>
        <v>1</v>
      </c>
    </row>
    <row r="36" spans="1:57" x14ac:dyDescent="0.3">
      <c r="A36" t="s">
        <v>1996</v>
      </c>
      <c r="B36">
        <v>294</v>
      </c>
      <c r="C36" t="s">
        <v>249</v>
      </c>
      <c r="D36" t="s">
        <v>573</v>
      </c>
      <c r="E36">
        <v>44600</v>
      </c>
      <c r="F36">
        <v>43711</v>
      </c>
      <c r="G36">
        <v>42389</v>
      </c>
      <c r="H36" s="5">
        <v>42056</v>
      </c>
      <c r="I36" t="s">
        <v>617</v>
      </c>
      <c r="J36" t="s">
        <v>613</v>
      </c>
      <c r="K36">
        <v>910182</v>
      </c>
      <c r="L36" t="s">
        <v>257</v>
      </c>
      <c r="M36" t="s">
        <v>89</v>
      </c>
      <c r="N36" t="s">
        <v>13</v>
      </c>
      <c r="O36" t="s">
        <v>33</v>
      </c>
      <c r="P36">
        <v>23</v>
      </c>
      <c r="Q36" s="5" t="s">
        <v>34</v>
      </c>
      <c r="R36" t="s">
        <v>74</v>
      </c>
      <c r="S36" t="s">
        <v>35</v>
      </c>
      <c r="T36" t="s">
        <v>18</v>
      </c>
      <c r="U36" t="s">
        <v>19</v>
      </c>
      <c r="V36" t="s">
        <v>31</v>
      </c>
      <c r="W36">
        <v>588</v>
      </c>
      <c r="X36" t="s">
        <v>574</v>
      </c>
      <c r="Y36" t="s">
        <v>575</v>
      </c>
      <c r="Z36" t="s">
        <v>576</v>
      </c>
      <c r="AA36">
        <v>0.1065</v>
      </c>
      <c r="AB36" t="s">
        <v>577</v>
      </c>
      <c r="AC36" t="s">
        <v>578</v>
      </c>
      <c r="AD36" t="s">
        <v>249</v>
      </c>
      <c r="AE36" t="s">
        <v>250</v>
      </c>
      <c r="AF36" t="s">
        <v>251</v>
      </c>
      <c r="AG36" t="s">
        <v>252</v>
      </c>
      <c r="AH36" t="s">
        <v>253</v>
      </c>
      <c r="AI36" t="s">
        <v>254</v>
      </c>
      <c r="AJ36">
        <v>910182</v>
      </c>
      <c r="AK36" t="s">
        <v>255</v>
      </c>
      <c r="AL36" t="s">
        <v>256</v>
      </c>
      <c r="AM36">
        <v>45337</v>
      </c>
      <c r="AN36">
        <v>45105</v>
      </c>
      <c r="AO36">
        <v>44332</v>
      </c>
      <c r="AP36">
        <v>24.06</v>
      </c>
      <c r="AQ36">
        <v>1532.01</v>
      </c>
      <c r="AR36" t="s">
        <v>2626</v>
      </c>
      <c r="AS36" t="s">
        <v>2626</v>
      </c>
      <c r="AT36">
        <v>2</v>
      </c>
      <c r="AU36" t="s">
        <v>2628</v>
      </c>
      <c r="AV36" s="3">
        <v>42056</v>
      </c>
      <c r="AW36" s="3" t="str">
        <f>TEXT(LoanTable[[#This Row],[Disbursement Date]],"YYYY-MM")</f>
        <v>2015-02</v>
      </c>
      <c r="AX36" t="str">
        <f>TEXT(EDATE(LoanTable[[#This Row],[Disbursement Date]],-1),"YYYY-MM")</f>
        <v>2015-01</v>
      </c>
      <c r="AY36">
        <f>IF(LoanTable[[#This Row],[Loan Status]]="Active",1,0)</f>
        <v>0</v>
      </c>
      <c r="AZ36">
        <f>IF(COUNTIFS(LoanTable[Client id],LoanTable[[#This Row],[Client id]],LoanTable[Period],LoanTable[[#This Row],[Previous Period]])&gt;0,1,0)</f>
        <v>0</v>
      </c>
      <c r="BA36" s="17" t="str">
        <f>TEXT(LoanTable[[#This Row],[Disbursement Date]],"YYYY")</f>
        <v>2015</v>
      </c>
      <c r="BB36" s="10" t="str" cm="1">
        <f t="array" ref="BB36">IF(YEAR(LoanTable[[#This Row],[Disbursement Date]])=MIN(YEAR(LoanTable[Disbursement Date])),"",YEAR(LoanTable[[#This Row],[Disbursement Date]])-1)</f>
        <v/>
      </c>
      <c r="BC36" s="10">
        <f>IF(LoanTable[[#This Row],[Previous Year]]="",1,IF(COUNTIFS(LoanTable[Client id],LoanTable[[#This Row],[Client id]],LoanTable[Year],LoanTable[[#This Row],[Previous Year]])&gt;0,1,0))</f>
        <v>1</v>
      </c>
      <c r="BD36" t="str">
        <f>YEAR(LoanTable[[#This Row],[Disbursement Date]]) &amp; "-Q" &amp; ROUNDUP(MONTH(LoanTable[[#This Row],[Disbursement Date]])/3,0)</f>
        <v>2015-Q1</v>
      </c>
      <c r="BE36">
        <f>IF(LoanTable[[#This Row],[Disbursement Date]]=LoanTable[[#This Row],[First Loan Date]],1,0)</f>
        <v>1</v>
      </c>
    </row>
    <row r="37" spans="1:57" x14ac:dyDescent="0.3">
      <c r="A37" t="s">
        <v>1858</v>
      </c>
      <c r="B37">
        <v>192</v>
      </c>
      <c r="C37" t="s">
        <v>386</v>
      </c>
      <c r="D37" t="s">
        <v>573</v>
      </c>
      <c r="E37">
        <v>2258</v>
      </c>
      <c r="F37">
        <v>49238</v>
      </c>
      <c r="G37">
        <v>13580</v>
      </c>
      <c r="H37" s="5">
        <v>42057</v>
      </c>
      <c r="I37" t="s">
        <v>615</v>
      </c>
      <c r="J37" t="s">
        <v>613</v>
      </c>
      <c r="K37">
        <v>1110166</v>
      </c>
      <c r="L37" t="s">
        <v>389</v>
      </c>
      <c r="M37" t="s">
        <v>211</v>
      </c>
      <c r="N37" t="s">
        <v>13</v>
      </c>
      <c r="O37" t="s">
        <v>28</v>
      </c>
      <c r="P37">
        <v>53</v>
      </c>
      <c r="Q37" s="5" t="s">
        <v>62</v>
      </c>
      <c r="R37" t="s">
        <v>104</v>
      </c>
      <c r="S37" t="s">
        <v>105</v>
      </c>
      <c r="T37" t="s">
        <v>18</v>
      </c>
      <c r="U37" t="s">
        <v>38</v>
      </c>
      <c r="V37" t="s">
        <v>31</v>
      </c>
      <c r="W37">
        <v>812</v>
      </c>
      <c r="X37" t="s">
        <v>574</v>
      </c>
      <c r="Y37" t="s">
        <v>575</v>
      </c>
      <c r="Z37" t="s">
        <v>576</v>
      </c>
      <c r="AA37">
        <v>0.1065</v>
      </c>
      <c r="AB37" t="s">
        <v>577</v>
      </c>
      <c r="AC37" t="s">
        <v>578</v>
      </c>
      <c r="AD37" t="s">
        <v>386</v>
      </c>
      <c r="AE37" t="s">
        <v>234</v>
      </c>
      <c r="AF37" t="s">
        <v>235</v>
      </c>
      <c r="AG37" t="s">
        <v>236</v>
      </c>
      <c r="AH37" t="s">
        <v>237</v>
      </c>
      <c r="AI37" t="s">
        <v>387</v>
      </c>
      <c r="AJ37">
        <v>1110166</v>
      </c>
      <c r="AK37" t="s">
        <v>388</v>
      </c>
      <c r="AL37" t="s">
        <v>239</v>
      </c>
      <c r="AM37">
        <v>4188</v>
      </c>
      <c r="AN37">
        <v>48875</v>
      </c>
      <c r="AO37">
        <v>1944</v>
      </c>
      <c r="AP37">
        <v>1.43</v>
      </c>
      <c r="AQ37">
        <v>3649.87</v>
      </c>
      <c r="AR37" t="s">
        <v>2627</v>
      </c>
      <c r="AS37" t="s">
        <v>2626</v>
      </c>
      <c r="AT37">
        <v>0</v>
      </c>
      <c r="AU37" t="s">
        <v>2629</v>
      </c>
      <c r="AV37" s="3">
        <v>42057</v>
      </c>
      <c r="AW37" s="3" t="str">
        <f>TEXT(LoanTable[[#This Row],[Disbursement Date]],"YYYY-MM")</f>
        <v>2015-02</v>
      </c>
      <c r="AX37" t="str">
        <f>TEXT(EDATE(LoanTable[[#This Row],[Disbursement Date]],-1),"YYYY-MM")</f>
        <v>2015-01</v>
      </c>
      <c r="AY37">
        <f>IF(LoanTable[[#This Row],[Loan Status]]="Active",1,0)</f>
        <v>0</v>
      </c>
      <c r="AZ37">
        <f>IF(COUNTIFS(LoanTable[Client id],LoanTable[[#This Row],[Client id]],LoanTable[Period],LoanTable[[#This Row],[Previous Period]])&gt;0,1,0)</f>
        <v>0</v>
      </c>
      <c r="BA37" s="17" t="str">
        <f>TEXT(LoanTable[[#This Row],[Disbursement Date]],"YYYY")</f>
        <v>2015</v>
      </c>
      <c r="BB37" s="10" t="str" cm="1">
        <f t="array" ref="BB37">IF(YEAR(LoanTable[[#This Row],[Disbursement Date]])=MIN(YEAR(LoanTable[Disbursement Date])),"",YEAR(LoanTable[[#This Row],[Disbursement Date]])-1)</f>
        <v/>
      </c>
      <c r="BC37" s="10">
        <f>IF(LoanTable[[#This Row],[Previous Year]]="",1,IF(COUNTIFS(LoanTable[Client id],LoanTable[[#This Row],[Client id]],LoanTable[Year],LoanTable[[#This Row],[Previous Year]])&gt;0,1,0))</f>
        <v>1</v>
      </c>
      <c r="BD37" t="str">
        <f>YEAR(LoanTable[[#This Row],[Disbursement Date]]) &amp; "-Q" &amp; ROUNDUP(MONTH(LoanTable[[#This Row],[Disbursement Date]])/3,0)</f>
        <v>2015-Q1</v>
      </c>
      <c r="BE37">
        <f>IF(LoanTable[[#This Row],[Disbursement Date]]=LoanTable[[#This Row],[First Loan Date]],1,0)</f>
        <v>1</v>
      </c>
    </row>
    <row r="38" spans="1:57" x14ac:dyDescent="0.3">
      <c r="A38" t="s">
        <v>1546</v>
      </c>
      <c r="B38">
        <v>957</v>
      </c>
      <c r="C38" t="s">
        <v>285</v>
      </c>
      <c r="D38" t="s">
        <v>589</v>
      </c>
      <c r="E38">
        <v>23564</v>
      </c>
      <c r="F38">
        <v>30646</v>
      </c>
      <c r="G38">
        <v>32846</v>
      </c>
      <c r="H38" s="5">
        <v>42057</v>
      </c>
      <c r="I38" t="s">
        <v>624</v>
      </c>
      <c r="J38" t="s">
        <v>619</v>
      </c>
      <c r="K38">
        <v>240005</v>
      </c>
      <c r="L38" t="s">
        <v>287</v>
      </c>
      <c r="M38" t="s">
        <v>114</v>
      </c>
      <c r="N38" t="s">
        <v>13</v>
      </c>
      <c r="O38" t="s">
        <v>46</v>
      </c>
      <c r="P38">
        <v>35</v>
      </c>
      <c r="Q38" s="5" t="s">
        <v>115</v>
      </c>
      <c r="R38" t="s">
        <v>25</v>
      </c>
      <c r="S38" t="s">
        <v>35</v>
      </c>
      <c r="T38" t="s">
        <v>18</v>
      </c>
      <c r="U38" t="s">
        <v>19</v>
      </c>
      <c r="V38" t="s">
        <v>20</v>
      </c>
      <c r="W38">
        <v>567</v>
      </c>
      <c r="X38" t="s">
        <v>574</v>
      </c>
      <c r="Y38" t="s">
        <v>590</v>
      </c>
      <c r="Z38" t="s">
        <v>576</v>
      </c>
      <c r="AA38">
        <v>9.9099999999999994E-2</v>
      </c>
      <c r="AB38" t="s">
        <v>577</v>
      </c>
      <c r="AC38" t="s">
        <v>591</v>
      </c>
      <c r="AD38" t="s">
        <v>285</v>
      </c>
      <c r="AE38" t="s">
        <v>259</v>
      </c>
      <c r="AF38" t="s">
        <v>260</v>
      </c>
      <c r="AG38" t="s">
        <v>261</v>
      </c>
      <c r="AH38" t="s">
        <v>262</v>
      </c>
      <c r="AI38" t="s">
        <v>285</v>
      </c>
      <c r="AJ38">
        <v>240005</v>
      </c>
      <c r="AK38" t="s">
        <v>286</v>
      </c>
      <c r="AL38" t="s">
        <v>241</v>
      </c>
      <c r="AM38">
        <v>25486</v>
      </c>
      <c r="AN38">
        <v>31931</v>
      </c>
      <c r="AO38">
        <v>23160</v>
      </c>
      <c r="AP38">
        <v>47.1</v>
      </c>
      <c r="AQ38">
        <v>1078.71</v>
      </c>
      <c r="AR38" t="s">
        <v>2626</v>
      </c>
      <c r="AS38" t="s">
        <v>2626</v>
      </c>
      <c r="AT38">
        <v>1</v>
      </c>
      <c r="AU38" t="s">
        <v>2628</v>
      </c>
      <c r="AV38" s="3">
        <v>42057</v>
      </c>
      <c r="AW38" s="3" t="str">
        <f>TEXT(LoanTable[[#This Row],[Disbursement Date]],"YYYY-MM")</f>
        <v>2015-02</v>
      </c>
      <c r="AX38" t="str">
        <f>TEXT(EDATE(LoanTable[[#This Row],[Disbursement Date]],-1),"YYYY-MM")</f>
        <v>2015-01</v>
      </c>
      <c r="AY38">
        <f>IF(LoanTable[[#This Row],[Loan Status]]="Active",1,0)</f>
        <v>1</v>
      </c>
      <c r="AZ38">
        <f>IF(COUNTIFS(LoanTable[Client id],LoanTable[[#This Row],[Client id]],LoanTable[Period],LoanTable[[#This Row],[Previous Period]])&gt;0,1,0)</f>
        <v>0</v>
      </c>
      <c r="BA38" s="17" t="str">
        <f>TEXT(LoanTable[[#This Row],[Disbursement Date]],"YYYY")</f>
        <v>2015</v>
      </c>
      <c r="BB38" s="10" t="str" cm="1">
        <f t="array" ref="BB38">IF(YEAR(LoanTable[[#This Row],[Disbursement Date]])=MIN(YEAR(LoanTable[Disbursement Date])),"",YEAR(LoanTable[[#This Row],[Disbursement Date]])-1)</f>
        <v/>
      </c>
      <c r="BC38" s="10">
        <f>IF(LoanTable[[#This Row],[Previous Year]]="",1,IF(COUNTIFS(LoanTable[Client id],LoanTable[[#This Row],[Client id]],LoanTable[Year],LoanTable[[#This Row],[Previous Year]])&gt;0,1,0))</f>
        <v>1</v>
      </c>
      <c r="BD38" t="str">
        <f>YEAR(LoanTable[[#This Row],[Disbursement Date]]) &amp; "-Q" &amp; ROUNDUP(MONTH(LoanTable[[#This Row],[Disbursement Date]])/3,0)</f>
        <v>2015-Q1</v>
      </c>
      <c r="BE38">
        <f>IF(LoanTable[[#This Row],[Disbursement Date]]=LoanTable[[#This Row],[First Loan Date]],1,0)</f>
        <v>1</v>
      </c>
    </row>
    <row r="39" spans="1:57" x14ac:dyDescent="0.3">
      <c r="A39" t="s">
        <v>1110</v>
      </c>
      <c r="B39">
        <v>386</v>
      </c>
      <c r="C39" t="s">
        <v>350</v>
      </c>
      <c r="D39" t="s">
        <v>583</v>
      </c>
      <c r="E39">
        <v>41445</v>
      </c>
      <c r="F39">
        <v>5426</v>
      </c>
      <c r="G39">
        <v>21252</v>
      </c>
      <c r="H39" s="5">
        <v>42058</v>
      </c>
      <c r="I39" t="s">
        <v>615</v>
      </c>
      <c r="J39" t="s">
        <v>619</v>
      </c>
      <c r="K39">
        <v>700013</v>
      </c>
      <c r="L39" t="s">
        <v>351</v>
      </c>
      <c r="M39" t="s">
        <v>133</v>
      </c>
      <c r="N39" t="s">
        <v>13</v>
      </c>
      <c r="O39" t="s">
        <v>33</v>
      </c>
      <c r="P39">
        <v>22</v>
      </c>
      <c r="Q39" s="5" t="s">
        <v>159</v>
      </c>
      <c r="R39" t="s">
        <v>30</v>
      </c>
      <c r="S39" t="s">
        <v>145</v>
      </c>
      <c r="T39" t="s">
        <v>63</v>
      </c>
      <c r="U39" t="s">
        <v>22</v>
      </c>
      <c r="V39" t="s">
        <v>39</v>
      </c>
      <c r="W39">
        <v>564</v>
      </c>
      <c r="X39" t="s">
        <v>574</v>
      </c>
      <c r="Y39" t="s">
        <v>584</v>
      </c>
      <c r="Z39" t="s">
        <v>576</v>
      </c>
      <c r="AA39">
        <v>0.1825</v>
      </c>
      <c r="AB39" t="s">
        <v>585</v>
      </c>
      <c r="AC39" t="s">
        <v>586</v>
      </c>
      <c r="AD39" t="s">
        <v>350</v>
      </c>
      <c r="AE39" t="s">
        <v>331</v>
      </c>
      <c r="AF39" t="s">
        <v>332</v>
      </c>
      <c r="AG39" t="s">
        <v>333</v>
      </c>
      <c r="AH39" t="s">
        <v>334</v>
      </c>
      <c r="AI39" t="s">
        <v>335</v>
      </c>
      <c r="AJ39">
        <v>700013</v>
      </c>
      <c r="AK39" t="s">
        <v>247</v>
      </c>
      <c r="AL39" t="s">
        <v>241</v>
      </c>
      <c r="AM39">
        <v>43298</v>
      </c>
      <c r="AN39">
        <v>6523</v>
      </c>
      <c r="AO39">
        <v>40947</v>
      </c>
      <c r="AP39">
        <v>36.15</v>
      </c>
      <c r="AQ39">
        <v>427.58</v>
      </c>
      <c r="AR39" t="s">
        <v>2626</v>
      </c>
      <c r="AS39" t="s">
        <v>2626</v>
      </c>
      <c r="AT39">
        <v>2</v>
      </c>
      <c r="AU39" t="s">
        <v>2628</v>
      </c>
      <c r="AV39" s="3">
        <v>42058</v>
      </c>
      <c r="AW39" s="3" t="str">
        <f>TEXT(LoanTable[[#This Row],[Disbursement Date]],"YYYY-MM")</f>
        <v>2015-02</v>
      </c>
      <c r="AX39" t="str">
        <f>TEXT(EDATE(LoanTable[[#This Row],[Disbursement Date]],-1),"YYYY-MM")</f>
        <v>2015-01</v>
      </c>
      <c r="AY39">
        <f>IF(LoanTable[[#This Row],[Loan Status]]="Active",1,0)</f>
        <v>0</v>
      </c>
      <c r="AZ39">
        <f>IF(COUNTIFS(LoanTable[Client id],LoanTable[[#This Row],[Client id]],LoanTable[Period],LoanTable[[#This Row],[Previous Period]])&gt;0,1,0)</f>
        <v>0</v>
      </c>
      <c r="BA39" s="17" t="str">
        <f>TEXT(LoanTable[[#This Row],[Disbursement Date]],"YYYY")</f>
        <v>2015</v>
      </c>
      <c r="BB39" s="10" t="str" cm="1">
        <f t="array" ref="BB39">IF(YEAR(LoanTable[[#This Row],[Disbursement Date]])=MIN(YEAR(LoanTable[Disbursement Date])),"",YEAR(LoanTable[[#This Row],[Disbursement Date]])-1)</f>
        <v/>
      </c>
      <c r="BC39" s="10">
        <f>IF(LoanTable[[#This Row],[Previous Year]]="",1,IF(COUNTIFS(LoanTable[Client id],LoanTable[[#This Row],[Client id]],LoanTable[Year],LoanTable[[#This Row],[Previous Year]])&gt;0,1,0))</f>
        <v>1</v>
      </c>
      <c r="BD39" t="str">
        <f>YEAR(LoanTable[[#This Row],[Disbursement Date]]) &amp; "-Q" &amp; ROUNDUP(MONTH(LoanTable[[#This Row],[Disbursement Date]])/3,0)</f>
        <v>2015-Q1</v>
      </c>
      <c r="BE39">
        <f>IF(LoanTable[[#This Row],[Disbursement Date]]=LoanTable[[#This Row],[First Loan Date]],1,0)</f>
        <v>1</v>
      </c>
    </row>
    <row r="40" spans="1:57" x14ac:dyDescent="0.3">
      <c r="A40" t="s">
        <v>2589</v>
      </c>
      <c r="B40">
        <v>49</v>
      </c>
      <c r="C40" t="s">
        <v>523</v>
      </c>
      <c r="D40" t="s">
        <v>589</v>
      </c>
      <c r="E40">
        <v>22714</v>
      </c>
      <c r="F40">
        <v>24166</v>
      </c>
      <c r="G40">
        <v>4265</v>
      </c>
      <c r="H40" s="5">
        <v>42061</v>
      </c>
      <c r="I40" t="s">
        <v>615</v>
      </c>
      <c r="J40" t="s">
        <v>613</v>
      </c>
      <c r="K40">
        <v>800018</v>
      </c>
      <c r="L40" t="s">
        <v>526</v>
      </c>
      <c r="M40" t="s">
        <v>75</v>
      </c>
      <c r="N40" t="s">
        <v>13</v>
      </c>
      <c r="O40" t="s">
        <v>28</v>
      </c>
      <c r="P40">
        <v>46</v>
      </c>
      <c r="Q40" s="6" t="s">
        <v>107</v>
      </c>
      <c r="R40" t="s">
        <v>25</v>
      </c>
      <c r="S40" t="s">
        <v>35</v>
      </c>
      <c r="T40" t="s">
        <v>18</v>
      </c>
      <c r="U40" t="s">
        <v>22</v>
      </c>
      <c r="V40" t="s">
        <v>31</v>
      </c>
      <c r="W40">
        <v>459</v>
      </c>
      <c r="X40" t="s">
        <v>574</v>
      </c>
      <c r="Y40" t="s">
        <v>590</v>
      </c>
      <c r="Z40" t="s">
        <v>576</v>
      </c>
      <c r="AA40">
        <v>9.9099999999999994E-2</v>
      </c>
      <c r="AB40" t="s">
        <v>577</v>
      </c>
      <c r="AC40" t="s">
        <v>591</v>
      </c>
      <c r="AD40" t="s">
        <v>523</v>
      </c>
      <c r="AE40" t="s">
        <v>250</v>
      </c>
      <c r="AF40" t="s">
        <v>251</v>
      </c>
      <c r="AG40" t="s">
        <v>252</v>
      </c>
      <c r="AH40" t="s">
        <v>253</v>
      </c>
      <c r="AI40" t="s">
        <v>524</v>
      </c>
      <c r="AJ40">
        <v>800018</v>
      </c>
      <c r="AK40" t="s">
        <v>525</v>
      </c>
      <c r="AL40" t="s">
        <v>239</v>
      </c>
      <c r="AM40">
        <v>24568</v>
      </c>
      <c r="AN40">
        <v>24172</v>
      </c>
      <c r="AO40">
        <v>22528</v>
      </c>
      <c r="AP40">
        <v>15.06</v>
      </c>
      <c r="AQ40">
        <v>581.83000000000004</v>
      </c>
      <c r="AR40" t="s">
        <v>2627</v>
      </c>
      <c r="AS40" t="s">
        <v>2626</v>
      </c>
      <c r="AT40">
        <v>1</v>
      </c>
      <c r="AU40" t="s">
        <v>2628</v>
      </c>
      <c r="AV40" s="3">
        <v>42061</v>
      </c>
      <c r="AW40" s="3" t="str">
        <f>TEXT(LoanTable[[#This Row],[Disbursement Date]],"YYYY-MM")</f>
        <v>2015-02</v>
      </c>
      <c r="AX40" t="str">
        <f>TEXT(EDATE(LoanTable[[#This Row],[Disbursement Date]],-1),"YYYY-MM")</f>
        <v>2015-01</v>
      </c>
      <c r="AY40">
        <f>IF(LoanTable[[#This Row],[Loan Status]]="Active",1,0)</f>
        <v>0</v>
      </c>
      <c r="AZ40">
        <f>IF(COUNTIFS(LoanTable[Client id],LoanTable[[#This Row],[Client id]],LoanTable[Period],LoanTable[[#This Row],[Previous Period]])&gt;0,1,0)</f>
        <v>0</v>
      </c>
      <c r="BA40" s="17" t="str">
        <f>TEXT(LoanTable[[#This Row],[Disbursement Date]],"YYYY")</f>
        <v>2015</v>
      </c>
      <c r="BB40" s="10" t="str" cm="1">
        <f t="array" ref="BB40">IF(YEAR(LoanTable[[#This Row],[Disbursement Date]])=MIN(YEAR(LoanTable[Disbursement Date])),"",YEAR(LoanTable[[#This Row],[Disbursement Date]])-1)</f>
        <v/>
      </c>
      <c r="BC40" s="10">
        <f>IF(LoanTable[[#This Row],[Previous Year]]="",1,IF(COUNTIFS(LoanTable[Client id],LoanTable[[#This Row],[Client id]],LoanTable[Year],LoanTable[[#This Row],[Previous Year]])&gt;0,1,0))</f>
        <v>1</v>
      </c>
      <c r="BD40" t="str">
        <f>YEAR(LoanTable[[#This Row],[Disbursement Date]]) &amp; "-Q" &amp; ROUNDUP(MONTH(LoanTable[[#This Row],[Disbursement Date]])/3,0)</f>
        <v>2015-Q1</v>
      </c>
      <c r="BE40">
        <f>IF(LoanTable[[#This Row],[Disbursement Date]]=LoanTable[[#This Row],[First Loan Date]],1,0)</f>
        <v>1</v>
      </c>
    </row>
    <row r="41" spans="1:57" x14ac:dyDescent="0.3">
      <c r="A41" t="s">
        <v>1979</v>
      </c>
      <c r="B41">
        <v>737</v>
      </c>
      <c r="C41" t="s">
        <v>471</v>
      </c>
      <c r="D41" t="s">
        <v>573</v>
      </c>
      <c r="E41">
        <v>18585</v>
      </c>
      <c r="F41">
        <v>9590</v>
      </c>
      <c r="G41">
        <v>42241</v>
      </c>
      <c r="H41" s="5">
        <v>42063</v>
      </c>
      <c r="I41" t="s">
        <v>615</v>
      </c>
      <c r="J41" t="s">
        <v>613</v>
      </c>
      <c r="K41">
        <v>570241</v>
      </c>
      <c r="L41" t="s">
        <v>477</v>
      </c>
      <c r="M41" t="s">
        <v>70</v>
      </c>
      <c r="N41" t="s">
        <v>13</v>
      </c>
      <c r="O41" t="s">
        <v>28</v>
      </c>
      <c r="P41">
        <v>52</v>
      </c>
      <c r="Q41" s="5" t="s">
        <v>103</v>
      </c>
      <c r="R41" t="s">
        <v>104</v>
      </c>
      <c r="S41" t="s">
        <v>105</v>
      </c>
      <c r="T41" t="s">
        <v>18</v>
      </c>
      <c r="U41" t="s">
        <v>65</v>
      </c>
      <c r="V41" t="s">
        <v>31</v>
      </c>
      <c r="W41">
        <v>557</v>
      </c>
      <c r="X41" t="s">
        <v>574</v>
      </c>
      <c r="Y41" t="s">
        <v>575</v>
      </c>
      <c r="Z41" t="s">
        <v>576</v>
      </c>
      <c r="AA41">
        <v>0.1065</v>
      </c>
      <c r="AB41" t="s">
        <v>577</v>
      </c>
      <c r="AC41" t="s">
        <v>578</v>
      </c>
      <c r="AD41" t="s">
        <v>471</v>
      </c>
      <c r="AE41" t="s">
        <v>472</v>
      </c>
      <c r="AF41" t="s">
        <v>473</v>
      </c>
      <c r="AG41" t="s">
        <v>474</v>
      </c>
      <c r="AH41" t="s">
        <v>475</v>
      </c>
      <c r="AI41" t="s">
        <v>471</v>
      </c>
      <c r="AJ41">
        <v>570241</v>
      </c>
      <c r="AK41" t="s">
        <v>476</v>
      </c>
      <c r="AL41" t="s">
        <v>241</v>
      </c>
      <c r="AM41">
        <v>20522</v>
      </c>
      <c r="AN41">
        <v>9107</v>
      </c>
      <c r="AO41">
        <v>18578</v>
      </c>
      <c r="AP41">
        <v>41.53</v>
      </c>
      <c r="AQ41">
        <v>1029.02</v>
      </c>
      <c r="AR41" t="s">
        <v>2626</v>
      </c>
      <c r="AS41" t="s">
        <v>2626</v>
      </c>
      <c r="AT41">
        <v>1</v>
      </c>
      <c r="AU41" t="s">
        <v>2628</v>
      </c>
      <c r="AV41" s="3">
        <v>42063</v>
      </c>
      <c r="AW41" s="3" t="str">
        <f>TEXT(LoanTable[[#This Row],[Disbursement Date]],"YYYY-MM")</f>
        <v>2015-02</v>
      </c>
      <c r="AX41" t="str">
        <f>TEXT(EDATE(LoanTable[[#This Row],[Disbursement Date]],-1),"YYYY-MM")</f>
        <v>2015-01</v>
      </c>
      <c r="AY41">
        <f>IF(LoanTable[[#This Row],[Loan Status]]="Active",1,0)</f>
        <v>0</v>
      </c>
      <c r="AZ41">
        <f>IF(COUNTIFS(LoanTable[Client id],LoanTable[[#This Row],[Client id]],LoanTable[Period],LoanTable[[#This Row],[Previous Period]])&gt;0,1,0)</f>
        <v>0</v>
      </c>
      <c r="BA41" s="17" t="str">
        <f>TEXT(LoanTable[[#This Row],[Disbursement Date]],"YYYY")</f>
        <v>2015</v>
      </c>
      <c r="BB41" s="10" t="str" cm="1">
        <f t="array" ref="BB41">IF(YEAR(LoanTable[[#This Row],[Disbursement Date]])=MIN(YEAR(LoanTable[Disbursement Date])),"",YEAR(LoanTable[[#This Row],[Disbursement Date]])-1)</f>
        <v/>
      </c>
      <c r="BC41" s="10">
        <f>IF(LoanTable[[#This Row],[Previous Year]]="",1,IF(COUNTIFS(LoanTable[Client id],LoanTable[[#This Row],[Client id]],LoanTable[Year],LoanTable[[#This Row],[Previous Year]])&gt;0,1,0))</f>
        <v>1</v>
      </c>
      <c r="BD41" t="str">
        <f>YEAR(LoanTable[[#This Row],[Disbursement Date]]) &amp; "-Q" &amp; ROUNDUP(MONTH(LoanTable[[#This Row],[Disbursement Date]])/3,0)</f>
        <v>2015-Q1</v>
      </c>
      <c r="BE41">
        <f>IF(LoanTable[[#This Row],[Disbursement Date]]=LoanTable[[#This Row],[First Loan Date]],1,0)</f>
        <v>1</v>
      </c>
    </row>
    <row r="42" spans="1:57" x14ac:dyDescent="0.3">
      <c r="A42" t="s">
        <v>1715</v>
      </c>
      <c r="B42">
        <v>983</v>
      </c>
      <c r="C42" t="s">
        <v>545</v>
      </c>
      <c r="D42" t="s">
        <v>583</v>
      </c>
      <c r="E42">
        <v>30562</v>
      </c>
      <c r="F42">
        <v>18062</v>
      </c>
      <c r="G42">
        <v>23033</v>
      </c>
      <c r="H42" s="5">
        <v>42063</v>
      </c>
      <c r="I42" t="s">
        <v>624</v>
      </c>
      <c r="J42" t="s">
        <v>613</v>
      </c>
      <c r="K42">
        <v>850152</v>
      </c>
      <c r="L42" t="s">
        <v>546</v>
      </c>
      <c r="M42" t="s">
        <v>133</v>
      </c>
      <c r="N42" t="s">
        <v>13</v>
      </c>
      <c r="O42" t="s">
        <v>33</v>
      </c>
      <c r="P42">
        <v>22</v>
      </c>
      <c r="Q42" s="5" t="s">
        <v>159</v>
      </c>
      <c r="R42" t="s">
        <v>30</v>
      </c>
      <c r="S42" t="s">
        <v>145</v>
      </c>
      <c r="T42" t="s">
        <v>63</v>
      </c>
      <c r="U42" t="s">
        <v>22</v>
      </c>
      <c r="V42" t="s">
        <v>39</v>
      </c>
      <c r="W42">
        <v>564</v>
      </c>
      <c r="X42" t="s">
        <v>574</v>
      </c>
      <c r="Y42" t="s">
        <v>584</v>
      </c>
      <c r="Z42" t="s">
        <v>576</v>
      </c>
      <c r="AA42">
        <v>0.1825</v>
      </c>
      <c r="AB42" t="s">
        <v>585</v>
      </c>
      <c r="AC42" t="s">
        <v>586</v>
      </c>
      <c r="AD42" t="s">
        <v>545</v>
      </c>
      <c r="AE42" t="s">
        <v>472</v>
      </c>
      <c r="AF42" t="s">
        <v>473</v>
      </c>
      <c r="AG42" t="s">
        <v>474</v>
      </c>
      <c r="AH42" t="s">
        <v>475</v>
      </c>
      <c r="AI42" t="s">
        <v>545</v>
      </c>
      <c r="AJ42">
        <v>850152</v>
      </c>
      <c r="AK42" t="s">
        <v>476</v>
      </c>
      <c r="AL42" t="s">
        <v>256</v>
      </c>
      <c r="AM42">
        <v>31197</v>
      </c>
      <c r="AN42">
        <v>19239</v>
      </c>
      <c r="AO42">
        <v>30519</v>
      </c>
      <c r="AP42">
        <v>17.8</v>
      </c>
      <c r="AQ42">
        <v>3144.41</v>
      </c>
      <c r="AR42" t="s">
        <v>2626</v>
      </c>
      <c r="AS42" t="s">
        <v>2626</v>
      </c>
      <c r="AT42">
        <v>2</v>
      </c>
      <c r="AU42" t="s">
        <v>2629</v>
      </c>
      <c r="AV42" s="3">
        <v>42063</v>
      </c>
      <c r="AW42" s="3" t="str">
        <f>TEXT(LoanTable[[#This Row],[Disbursement Date]],"YYYY-MM")</f>
        <v>2015-02</v>
      </c>
      <c r="AX42" t="str">
        <f>TEXT(EDATE(LoanTable[[#This Row],[Disbursement Date]],-1),"YYYY-MM")</f>
        <v>2015-01</v>
      </c>
      <c r="AY42">
        <f>IF(LoanTable[[#This Row],[Loan Status]]="Active",1,0)</f>
        <v>1</v>
      </c>
      <c r="AZ42">
        <f>IF(COUNTIFS(LoanTable[Client id],LoanTable[[#This Row],[Client id]],LoanTable[Period],LoanTable[[#This Row],[Previous Period]])&gt;0,1,0)</f>
        <v>0</v>
      </c>
      <c r="BA42" s="17" t="str">
        <f>TEXT(LoanTable[[#This Row],[Disbursement Date]],"YYYY")</f>
        <v>2015</v>
      </c>
      <c r="BB42" s="10" t="str" cm="1">
        <f t="array" ref="BB42">IF(YEAR(LoanTable[[#This Row],[Disbursement Date]])=MIN(YEAR(LoanTable[Disbursement Date])),"",YEAR(LoanTable[[#This Row],[Disbursement Date]])-1)</f>
        <v/>
      </c>
      <c r="BC42" s="10">
        <f>IF(LoanTable[[#This Row],[Previous Year]]="",1,IF(COUNTIFS(LoanTable[Client id],LoanTable[[#This Row],[Client id]],LoanTable[Year],LoanTable[[#This Row],[Previous Year]])&gt;0,1,0))</f>
        <v>1</v>
      </c>
      <c r="BD42" t="str">
        <f>YEAR(LoanTable[[#This Row],[Disbursement Date]]) &amp; "-Q" &amp; ROUNDUP(MONTH(LoanTable[[#This Row],[Disbursement Date]])/3,0)</f>
        <v>2015-Q1</v>
      </c>
      <c r="BE42">
        <f>IF(LoanTable[[#This Row],[Disbursement Date]]=LoanTable[[#This Row],[First Loan Date]],1,0)</f>
        <v>1</v>
      </c>
    </row>
    <row r="43" spans="1:57" x14ac:dyDescent="0.3">
      <c r="A43" t="s">
        <v>1598</v>
      </c>
      <c r="B43">
        <v>576</v>
      </c>
      <c r="C43" t="s">
        <v>330</v>
      </c>
      <c r="D43" t="s">
        <v>589</v>
      </c>
      <c r="E43">
        <v>12844</v>
      </c>
      <c r="F43">
        <v>16990</v>
      </c>
      <c r="G43">
        <v>31101</v>
      </c>
      <c r="H43" s="5">
        <v>42064</v>
      </c>
      <c r="I43" t="s">
        <v>624</v>
      </c>
      <c r="J43" t="s">
        <v>613</v>
      </c>
      <c r="K43">
        <v>690076</v>
      </c>
      <c r="L43" t="s">
        <v>337</v>
      </c>
      <c r="M43" t="s">
        <v>89</v>
      </c>
      <c r="N43" t="s">
        <v>13</v>
      </c>
      <c r="O43" t="s">
        <v>33</v>
      </c>
      <c r="P43">
        <v>23</v>
      </c>
      <c r="Q43" s="5" t="s">
        <v>34</v>
      </c>
      <c r="R43" t="s">
        <v>74</v>
      </c>
      <c r="S43" t="s">
        <v>35</v>
      </c>
      <c r="T43" t="s">
        <v>18</v>
      </c>
      <c r="U43" t="s">
        <v>19</v>
      </c>
      <c r="V43" t="s">
        <v>31</v>
      </c>
      <c r="W43">
        <v>588</v>
      </c>
      <c r="X43" t="s">
        <v>574</v>
      </c>
      <c r="Y43" t="s">
        <v>590</v>
      </c>
      <c r="Z43" t="s">
        <v>576</v>
      </c>
      <c r="AA43">
        <v>9.9099999999999994E-2</v>
      </c>
      <c r="AB43" t="s">
        <v>577</v>
      </c>
      <c r="AC43" t="s">
        <v>591</v>
      </c>
      <c r="AD43" t="s">
        <v>330</v>
      </c>
      <c r="AE43" t="s">
        <v>331</v>
      </c>
      <c r="AF43" t="s">
        <v>332</v>
      </c>
      <c r="AG43" t="s">
        <v>333</v>
      </c>
      <c r="AH43" t="s">
        <v>334</v>
      </c>
      <c r="AI43" t="s">
        <v>335</v>
      </c>
      <c r="AJ43">
        <v>690076</v>
      </c>
      <c r="AK43" t="s">
        <v>336</v>
      </c>
      <c r="AL43" t="s">
        <v>239</v>
      </c>
      <c r="AM43">
        <v>13830</v>
      </c>
      <c r="AN43">
        <v>17998</v>
      </c>
      <c r="AO43">
        <v>12806</v>
      </c>
      <c r="AP43">
        <v>41.7</v>
      </c>
      <c r="AQ43">
        <v>3528.72</v>
      </c>
      <c r="AR43" t="s">
        <v>2626</v>
      </c>
      <c r="AS43" t="s">
        <v>2626</v>
      </c>
      <c r="AT43">
        <v>0</v>
      </c>
      <c r="AU43" t="s">
        <v>2628</v>
      </c>
      <c r="AV43" s="3">
        <v>42064</v>
      </c>
      <c r="AW43" s="3" t="str">
        <f>TEXT(LoanTable[[#This Row],[Disbursement Date]],"YYYY-MM")</f>
        <v>2015-03</v>
      </c>
      <c r="AX43" t="str">
        <f>TEXT(EDATE(LoanTable[[#This Row],[Disbursement Date]],-1),"YYYY-MM")</f>
        <v>2015-02</v>
      </c>
      <c r="AY43">
        <f>IF(LoanTable[[#This Row],[Loan Status]]="Active",1,0)</f>
        <v>1</v>
      </c>
      <c r="AZ43">
        <f>IF(COUNTIFS(LoanTable[Client id],LoanTable[[#This Row],[Client id]],LoanTable[Period],LoanTable[[#This Row],[Previous Period]])&gt;0,1,0)</f>
        <v>0</v>
      </c>
      <c r="BA43" s="17" t="str">
        <f>TEXT(LoanTable[[#This Row],[Disbursement Date]],"YYYY")</f>
        <v>2015</v>
      </c>
      <c r="BB43" s="10" t="str" cm="1">
        <f t="array" ref="BB43">IF(YEAR(LoanTable[[#This Row],[Disbursement Date]])=MIN(YEAR(LoanTable[Disbursement Date])),"",YEAR(LoanTable[[#This Row],[Disbursement Date]])-1)</f>
        <v/>
      </c>
      <c r="BC43" s="10">
        <f>IF(LoanTable[[#This Row],[Previous Year]]="",1,IF(COUNTIFS(LoanTable[Client id],LoanTable[[#This Row],[Client id]],LoanTable[Year],LoanTable[[#This Row],[Previous Year]])&gt;0,1,0))</f>
        <v>1</v>
      </c>
      <c r="BD43" t="str">
        <f>YEAR(LoanTable[[#This Row],[Disbursement Date]]) &amp; "-Q" &amp; ROUNDUP(MONTH(LoanTable[[#This Row],[Disbursement Date]])/3,0)</f>
        <v>2015-Q1</v>
      </c>
      <c r="BE43">
        <f>IF(LoanTable[[#This Row],[Disbursement Date]]=LoanTable[[#This Row],[First Loan Date]],1,0)</f>
        <v>1</v>
      </c>
    </row>
    <row r="44" spans="1:57" x14ac:dyDescent="0.3">
      <c r="A44" t="s">
        <v>2255</v>
      </c>
      <c r="B44">
        <v>847</v>
      </c>
      <c r="C44" t="s">
        <v>324</v>
      </c>
      <c r="D44" t="s">
        <v>573</v>
      </c>
      <c r="E44">
        <v>21855</v>
      </c>
      <c r="F44">
        <v>37129</v>
      </c>
      <c r="G44">
        <v>10668</v>
      </c>
      <c r="H44" s="5">
        <v>42064</v>
      </c>
      <c r="I44" t="s">
        <v>615</v>
      </c>
      <c r="J44" t="s">
        <v>619</v>
      </c>
      <c r="K44">
        <v>710002</v>
      </c>
      <c r="L44" t="s">
        <v>329</v>
      </c>
      <c r="M44" t="s">
        <v>40</v>
      </c>
      <c r="N44" t="s">
        <v>13</v>
      </c>
      <c r="O44" t="s">
        <v>14</v>
      </c>
      <c r="P44">
        <v>39</v>
      </c>
      <c r="Q44" s="5" t="s">
        <v>41</v>
      </c>
      <c r="R44" t="s">
        <v>16</v>
      </c>
      <c r="S44" t="s">
        <v>35</v>
      </c>
      <c r="T44" t="s">
        <v>18</v>
      </c>
      <c r="U44" t="s">
        <v>26</v>
      </c>
      <c r="V44" t="s">
        <v>39</v>
      </c>
      <c r="W44">
        <v>692</v>
      </c>
      <c r="X44" t="s">
        <v>574</v>
      </c>
      <c r="Y44" t="s">
        <v>575</v>
      </c>
      <c r="Z44" t="s">
        <v>576</v>
      </c>
      <c r="AA44">
        <v>0.1065</v>
      </c>
      <c r="AB44" t="s">
        <v>577</v>
      </c>
      <c r="AC44" t="s">
        <v>578</v>
      </c>
      <c r="AD44" t="s">
        <v>324</v>
      </c>
      <c r="AE44" t="s">
        <v>325</v>
      </c>
      <c r="AF44" t="s">
        <v>326</v>
      </c>
      <c r="AG44" t="s">
        <v>327</v>
      </c>
      <c r="AH44" t="s">
        <v>328</v>
      </c>
      <c r="AI44" t="s">
        <v>324</v>
      </c>
      <c r="AJ44">
        <v>710002</v>
      </c>
      <c r="AK44" t="s">
        <v>271</v>
      </c>
      <c r="AL44" t="s">
        <v>239</v>
      </c>
      <c r="AM44">
        <v>23495</v>
      </c>
      <c r="AN44">
        <v>38920</v>
      </c>
      <c r="AO44">
        <v>21807</v>
      </c>
      <c r="AP44">
        <v>17.940000000000001</v>
      </c>
      <c r="AQ44">
        <v>4636.1899999999996</v>
      </c>
      <c r="AR44" t="s">
        <v>2626</v>
      </c>
      <c r="AS44" t="s">
        <v>2627</v>
      </c>
      <c r="AT44">
        <v>0</v>
      </c>
      <c r="AU44" t="s">
        <v>2628</v>
      </c>
      <c r="AV44" s="3">
        <v>42064</v>
      </c>
      <c r="AW44" s="3" t="str">
        <f>TEXT(LoanTable[[#This Row],[Disbursement Date]],"YYYY-MM")</f>
        <v>2015-03</v>
      </c>
      <c r="AX44" t="str">
        <f>TEXT(EDATE(LoanTable[[#This Row],[Disbursement Date]],-1),"YYYY-MM")</f>
        <v>2015-02</v>
      </c>
      <c r="AY44">
        <f>IF(LoanTable[[#This Row],[Loan Status]]="Active",1,0)</f>
        <v>0</v>
      </c>
      <c r="AZ44">
        <f>IF(COUNTIFS(LoanTable[Client id],LoanTable[[#This Row],[Client id]],LoanTable[Period],LoanTable[[#This Row],[Previous Period]])&gt;0,1,0)</f>
        <v>0</v>
      </c>
      <c r="BA44" s="17" t="str">
        <f>TEXT(LoanTable[[#This Row],[Disbursement Date]],"YYYY")</f>
        <v>2015</v>
      </c>
      <c r="BB44" s="10" t="str" cm="1">
        <f t="array" ref="BB44">IF(YEAR(LoanTable[[#This Row],[Disbursement Date]])=MIN(YEAR(LoanTable[Disbursement Date])),"",YEAR(LoanTable[[#This Row],[Disbursement Date]])-1)</f>
        <v/>
      </c>
      <c r="BC44" s="10">
        <f>IF(LoanTable[[#This Row],[Previous Year]]="",1,IF(COUNTIFS(LoanTable[Client id],LoanTable[[#This Row],[Client id]],LoanTable[Year],LoanTable[[#This Row],[Previous Year]])&gt;0,1,0))</f>
        <v>1</v>
      </c>
      <c r="BD44" t="str">
        <f>YEAR(LoanTable[[#This Row],[Disbursement Date]]) &amp; "-Q" &amp; ROUNDUP(MONTH(LoanTable[[#This Row],[Disbursement Date]])/3,0)</f>
        <v>2015-Q1</v>
      </c>
      <c r="BE44">
        <f>IF(LoanTable[[#This Row],[Disbursement Date]]=LoanTable[[#This Row],[First Loan Date]],1,0)</f>
        <v>1</v>
      </c>
    </row>
    <row r="45" spans="1:57" x14ac:dyDescent="0.3">
      <c r="A45" t="s">
        <v>2042</v>
      </c>
      <c r="B45">
        <v>221</v>
      </c>
      <c r="C45" t="s">
        <v>471</v>
      </c>
      <c r="D45" t="s">
        <v>589</v>
      </c>
      <c r="E45">
        <v>18313</v>
      </c>
      <c r="F45">
        <v>13092</v>
      </c>
      <c r="G45">
        <v>19577</v>
      </c>
      <c r="H45" s="5">
        <v>42067</v>
      </c>
      <c r="I45" t="s">
        <v>612</v>
      </c>
      <c r="J45" t="s">
        <v>613</v>
      </c>
      <c r="K45">
        <v>570241</v>
      </c>
      <c r="L45" t="s">
        <v>477</v>
      </c>
      <c r="M45" t="s">
        <v>160</v>
      </c>
      <c r="N45" t="s">
        <v>13</v>
      </c>
      <c r="O45" t="s">
        <v>46</v>
      </c>
      <c r="P45">
        <v>33</v>
      </c>
      <c r="Q45" s="5" t="s">
        <v>161</v>
      </c>
      <c r="R45" t="s">
        <v>30</v>
      </c>
      <c r="S45" t="s">
        <v>145</v>
      </c>
      <c r="T45" t="s">
        <v>63</v>
      </c>
      <c r="U45" t="s">
        <v>38</v>
      </c>
      <c r="V45" t="s">
        <v>39</v>
      </c>
      <c r="W45">
        <v>754</v>
      </c>
      <c r="X45" t="s">
        <v>574</v>
      </c>
      <c r="Y45" t="s">
        <v>590</v>
      </c>
      <c r="Z45" t="s">
        <v>576</v>
      </c>
      <c r="AA45">
        <v>9.9099999999999994E-2</v>
      </c>
      <c r="AB45" t="s">
        <v>577</v>
      </c>
      <c r="AC45" t="s">
        <v>591</v>
      </c>
      <c r="AD45" t="s">
        <v>471</v>
      </c>
      <c r="AE45" t="s">
        <v>472</v>
      </c>
      <c r="AF45" t="s">
        <v>473</v>
      </c>
      <c r="AG45" t="s">
        <v>474</v>
      </c>
      <c r="AH45" t="s">
        <v>475</v>
      </c>
      <c r="AI45" t="s">
        <v>471</v>
      </c>
      <c r="AJ45">
        <v>570241</v>
      </c>
      <c r="AK45" t="s">
        <v>476</v>
      </c>
      <c r="AL45" t="s">
        <v>241</v>
      </c>
      <c r="AM45">
        <v>17882</v>
      </c>
      <c r="AN45">
        <v>14164</v>
      </c>
      <c r="AO45">
        <v>18261</v>
      </c>
      <c r="AP45">
        <v>4.47</v>
      </c>
      <c r="AQ45">
        <v>2109.79</v>
      </c>
      <c r="AR45" t="s">
        <v>2626</v>
      </c>
      <c r="AS45" t="s">
        <v>2626</v>
      </c>
      <c r="AT45">
        <v>2</v>
      </c>
      <c r="AU45" t="s">
        <v>2629</v>
      </c>
      <c r="AV45" s="3">
        <v>42067</v>
      </c>
      <c r="AW45" s="3" t="str">
        <f>TEXT(LoanTable[[#This Row],[Disbursement Date]],"YYYY-MM")</f>
        <v>2015-03</v>
      </c>
      <c r="AX45" t="str">
        <f>TEXT(EDATE(LoanTable[[#This Row],[Disbursement Date]],-1),"YYYY-MM")</f>
        <v>2015-02</v>
      </c>
      <c r="AY45">
        <f>IF(LoanTable[[#This Row],[Loan Status]]="Active",1,0)</f>
        <v>0</v>
      </c>
      <c r="AZ45">
        <f>IF(COUNTIFS(LoanTable[Client id],LoanTable[[#This Row],[Client id]],LoanTable[Period],LoanTable[[#This Row],[Previous Period]])&gt;0,1,0)</f>
        <v>0</v>
      </c>
      <c r="BA45" s="17" t="str">
        <f>TEXT(LoanTable[[#This Row],[Disbursement Date]],"YYYY")</f>
        <v>2015</v>
      </c>
      <c r="BB45" s="10" t="str" cm="1">
        <f t="array" ref="BB45">IF(YEAR(LoanTable[[#This Row],[Disbursement Date]])=MIN(YEAR(LoanTable[Disbursement Date])),"",YEAR(LoanTable[[#This Row],[Disbursement Date]])-1)</f>
        <v/>
      </c>
      <c r="BC45" s="10">
        <f>IF(LoanTable[[#This Row],[Previous Year]]="",1,IF(COUNTIFS(LoanTable[Client id],LoanTable[[#This Row],[Client id]],LoanTable[Year],LoanTable[[#This Row],[Previous Year]])&gt;0,1,0))</f>
        <v>1</v>
      </c>
      <c r="BD45" t="str">
        <f>YEAR(LoanTable[[#This Row],[Disbursement Date]]) &amp; "-Q" &amp; ROUNDUP(MONTH(LoanTable[[#This Row],[Disbursement Date]])/3,0)</f>
        <v>2015-Q1</v>
      </c>
      <c r="BE45">
        <f>IF(LoanTable[[#This Row],[Disbursement Date]]=LoanTable[[#This Row],[First Loan Date]],1,0)</f>
        <v>1</v>
      </c>
    </row>
    <row r="46" spans="1:57" x14ac:dyDescent="0.3">
      <c r="A46" t="s">
        <v>1960</v>
      </c>
      <c r="B46">
        <v>307</v>
      </c>
      <c r="C46" t="s">
        <v>519</v>
      </c>
      <c r="D46" t="s">
        <v>573</v>
      </c>
      <c r="E46">
        <v>27202</v>
      </c>
      <c r="F46">
        <v>23548</v>
      </c>
      <c r="G46">
        <v>36331</v>
      </c>
      <c r="H46" s="5">
        <v>42072</v>
      </c>
      <c r="I46" t="s">
        <v>615</v>
      </c>
      <c r="J46" t="s">
        <v>613</v>
      </c>
      <c r="K46">
        <v>1550006</v>
      </c>
      <c r="L46" t="s">
        <v>521</v>
      </c>
      <c r="M46" t="s">
        <v>179</v>
      </c>
      <c r="N46" t="s">
        <v>13</v>
      </c>
      <c r="O46" t="s">
        <v>46</v>
      </c>
      <c r="P46">
        <v>28</v>
      </c>
      <c r="Q46" s="5" t="s">
        <v>180</v>
      </c>
      <c r="R46" t="s">
        <v>30</v>
      </c>
      <c r="S46" t="s">
        <v>145</v>
      </c>
      <c r="T46" t="s">
        <v>63</v>
      </c>
      <c r="U46" t="s">
        <v>22</v>
      </c>
      <c r="V46" t="s">
        <v>20</v>
      </c>
      <c r="W46">
        <v>816</v>
      </c>
      <c r="X46" t="s">
        <v>574</v>
      </c>
      <c r="Y46" t="s">
        <v>575</v>
      </c>
      <c r="Z46" t="s">
        <v>576</v>
      </c>
      <c r="AA46">
        <v>0.1065</v>
      </c>
      <c r="AB46" t="s">
        <v>577</v>
      </c>
      <c r="AC46" t="s">
        <v>578</v>
      </c>
      <c r="AD46" t="s">
        <v>519</v>
      </c>
      <c r="AE46" t="s">
        <v>375</v>
      </c>
      <c r="AF46" t="s">
        <v>376</v>
      </c>
      <c r="AG46" t="s">
        <v>377</v>
      </c>
      <c r="AH46" t="s">
        <v>378</v>
      </c>
      <c r="AI46" t="s">
        <v>519</v>
      </c>
      <c r="AJ46">
        <v>1550006</v>
      </c>
      <c r="AK46" t="s">
        <v>520</v>
      </c>
      <c r="AL46" t="s">
        <v>239</v>
      </c>
      <c r="AM46">
        <v>27753</v>
      </c>
      <c r="AN46">
        <v>23269</v>
      </c>
      <c r="AO46">
        <v>26738</v>
      </c>
      <c r="AP46">
        <v>30.31</v>
      </c>
      <c r="AQ46">
        <v>2121.31</v>
      </c>
      <c r="AR46" t="s">
        <v>2626</v>
      </c>
      <c r="AS46" t="s">
        <v>2626</v>
      </c>
      <c r="AT46">
        <v>2</v>
      </c>
      <c r="AU46" t="s">
        <v>2628</v>
      </c>
      <c r="AV46" s="3">
        <v>42072</v>
      </c>
      <c r="AW46" s="3" t="str">
        <f>TEXT(LoanTable[[#This Row],[Disbursement Date]],"YYYY-MM")</f>
        <v>2015-03</v>
      </c>
      <c r="AX46" t="str">
        <f>TEXT(EDATE(LoanTable[[#This Row],[Disbursement Date]],-1),"YYYY-MM")</f>
        <v>2015-02</v>
      </c>
      <c r="AY46">
        <f>IF(LoanTable[[#This Row],[Loan Status]]="Active",1,0)</f>
        <v>0</v>
      </c>
      <c r="AZ46">
        <f>IF(COUNTIFS(LoanTable[Client id],LoanTable[[#This Row],[Client id]],LoanTable[Period],LoanTable[[#This Row],[Previous Period]])&gt;0,1,0)</f>
        <v>0</v>
      </c>
      <c r="BA46" s="17" t="str">
        <f>TEXT(LoanTable[[#This Row],[Disbursement Date]],"YYYY")</f>
        <v>2015</v>
      </c>
      <c r="BB46" s="10" t="str" cm="1">
        <f t="array" ref="BB46">IF(YEAR(LoanTable[[#This Row],[Disbursement Date]])=MIN(YEAR(LoanTable[Disbursement Date])),"",YEAR(LoanTable[[#This Row],[Disbursement Date]])-1)</f>
        <v/>
      </c>
      <c r="BC46" s="10">
        <f>IF(LoanTable[[#This Row],[Previous Year]]="",1,IF(COUNTIFS(LoanTable[Client id],LoanTable[[#This Row],[Client id]],LoanTable[Year],LoanTable[[#This Row],[Previous Year]])&gt;0,1,0))</f>
        <v>1</v>
      </c>
      <c r="BD46" t="str">
        <f>YEAR(LoanTable[[#This Row],[Disbursement Date]]) &amp; "-Q" &amp; ROUNDUP(MONTH(LoanTable[[#This Row],[Disbursement Date]])/3,0)</f>
        <v>2015-Q1</v>
      </c>
      <c r="BE46">
        <f>IF(LoanTable[[#This Row],[Disbursement Date]]=LoanTable[[#This Row],[First Loan Date]],1,0)</f>
        <v>1</v>
      </c>
    </row>
    <row r="47" spans="1:57" x14ac:dyDescent="0.3">
      <c r="A47" t="s">
        <v>1369</v>
      </c>
      <c r="B47">
        <v>271</v>
      </c>
      <c r="C47" t="s">
        <v>324</v>
      </c>
      <c r="D47" t="s">
        <v>589</v>
      </c>
      <c r="E47">
        <v>14312</v>
      </c>
      <c r="F47">
        <v>27122</v>
      </c>
      <c r="G47">
        <v>9182</v>
      </c>
      <c r="H47" s="5">
        <v>42073</v>
      </c>
      <c r="I47" t="s">
        <v>612</v>
      </c>
      <c r="J47" t="s">
        <v>619</v>
      </c>
      <c r="K47">
        <v>710002</v>
      </c>
      <c r="L47" t="s">
        <v>329</v>
      </c>
      <c r="M47" t="s">
        <v>126</v>
      </c>
      <c r="N47" t="s">
        <v>13</v>
      </c>
      <c r="O47" t="s">
        <v>14</v>
      </c>
      <c r="P47">
        <v>45</v>
      </c>
      <c r="Q47" s="5" t="s">
        <v>24</v>
      </c>
      <c r="R47" t="s">
        <v>104</v>
      </c>
      <c r="S47" t="s">
        <v>105</v>
      </c>
      <c r="T47" t="s">
        <v>18</v>
      </c>
      <c r="U47" t="s">
        <v>19</v>
      </c>
      <c r="V47" t="s">
        <v>31</v>
      </c>
      <c r="W47">
        <v>357</v>
      </c>
      <c r="X47" t="s">
        <v>574</v>
      </c>
      <c r="Y47" t="s">
        <v>590</v>
      </c>
      <c r="Z47" t="s">
        <v>576</v>
      </c>
      <c r="AA47">
        <v>9.9099999999999994E-2</v>
      </c>
      <c r="AB47" t="s">
        <v>577</v>
      </c>
      <c r="AC47" t="s">
        <v>591</v>
      </c>
      <c r="AD47" t="s">
        <v>324</v>
      </c>
      <c r="AE47" t="s">
        <v>325</v>
      </c>
      <c r="AF47" t="s">
        <v>326</v>
      </c>
      <c r="AG47" t="s">
        <v>327</v>
      </c>
      <c r="AH47" t="s">
        <v>328</v>
      </c>
      <c r="AI47" t="s">
        <v>324</v>
      </c>
      <c r="AJ47">
        <v>710002</v>
      </c>
      <c r="AK47" t="s">
        <v>271</v>
      </c>
      <c r="AL47" t="s">
        <v>239</v>
      </c>
      <c r="AM47">
        <v>14870</v>
      </c>
      <c r="AN47">
        <v>28651</v>
      </c>
      <c r="AO47">
        <v>14133</v>
      </c>
      <c r="AP47">
        <v>3.62</v>
      </c>
      <c r="AQ47">
        <v>4349.57</v>
      </c>
      <c r="AR47" t="s">
        <v>2627</v>
      </c>
      <c r="AS47" t="s">
        <v>2626</v>
      </c>
      <c r="AT47">
        <v>1</v>
      </c>
      <c r="AU47" t="s">
        <v>2628</v>
      </c>
      <c r="AV47" s="3">
        <v>42073</v>
      </c>
      <c r="AW47" s="3" t="str">
        <f>TEXT(LoanTable[[#This Row],[Disbursement Date]],"YYYY-MM")</f>
        <v>2015-03</v>
      </c>
      <c r="AX47" t="str">
        <f>TEXT(EDATE(LoanTable[[#This Row],[Disbursement Date]],-1),"YYYY-MM")</f>
        <v>2015-02</v>
      </c>
      <c r="AY47">
        <f>IF(LoanTable[[#This Row],[Loan Status]]="Active",1,0)</f>
        <v>0</v>
      </c>
      <c r="AZ47">
        <f>IF(COUNTIFS(LoanTable[Client id],LoanTable[[#This Row],[Client id]],LoanTable[Period],LoanTable[[#This Row],[Previous Period]])&gt;0,1,0)</f>
        <v>0</v>
      </c>
      <c r="BA47" s="17" t="str">
        <f>TEXT(LoanTable[[#This Row],[Disbursement Date]],"YYYY")</f>
        <v>2015</v>
      </c>
      <c r="BB47" s="10" t="str" cm="1">
        <f t="array" ref="BB47">IF(YEAR(LoanTable[[#This Row],[Disbursement Date]])=MIN(YEAR(LoanTable[Disbursement Date])),"",YEAR(LoanTable[[#This Row],[Disbursement Date]])-1)</f>
        <v/>
      </c>
      <c r="BC47" s="10">
        <f>IF(LoanTable[[#This Row],[Previous Year]]="",1,IF(COUNTIFS(LoanTable[Client id],LoanTable[[#This Row],[Client id]],LoanTable[Year],LoanTable[[#This Row],[Previous Year]])&gt;0,1,0))</f>
        <v>1</v>
      </c>
      <c r="BD47" t="str">
        <f>YEAR(LoanTable[[#This Row],[Disbursement Date]]) &amp; "-Q" &amp; ROUNDUP(MONTH(LoanTable[[#This Row],[Disbursement Date]])/3,0)</f>
        <v>2015-Q1</v>
      </c>
      <c r="BE47">
        <f>IF(LoanTable[[#This Row],[Disbursement Date]]=LoanTable[[#This Row],[First Loan Date]],1,0)</f>
        <v>1</v>
      </c>
    </row>
    <row r="48" spans="1:57" x14ac:dyDescent="0.3">
      <c r="A48" t="s">
        <v>1816</v>
      </c>
      <c r="B48">
        <v>489</v>
      </c>
      <c r="C48" t="s">
        <v>386</v>
      </c>
      <c r="D48" t="s">
        <v>573</v>
      </c>
      <c r="E48">
        <v>43081</v>
      </c>
      <c r="F48">
        <v>34342</v>
      </c>
      <c r="G48">
        <v>23039</v>
      </c>
      <c r="H48" s="5">
        <v>42073</v>
      </c>
      <c r="I48" t="s">
        <v>612</v>
      </c>
      <c r="J48" t="s">
        <v>613</v>
      </c>
      <c r="K48">
        <v>1110166</v>
      </c>
      <c r="L48" t="s">
        <v>389</v>
      </c>
      <c r="M48" t="s">
        <v>36</v>
      </c>
      <c r="N48" t="s">
        <v>13</v>
      </c>
      <c r="O48" t="s">
        <v>14</v>
      </c>
      <c r="P48">
        <v>37</v>
      </c>
      <c r="Q48" s="5" t="s">
        <v>37</v>
      </c>
      <c r="R48" t="s">
        <v>16</v>
      </c>
      <c r="S48" t="s">
        <v>35</v>
      </c>
      <c r="T48" t="s">
        <v>18</v>
      </c>
      <c r="U48" t="s">
        <v>38</v>
      </c>
      <c r="V48" t="s">
        <v>39</v>
      </c>
      <c r="W48">
        <v>426</v>
      </c>
      <c r="X48" t="s">
        <v>574</v>
      </c>
      <c r="Y48" t="s">
        <v>575</v>
      </c>
      <c r="Z48" t="s">
        <v>576</v>
      </c>
      <c r="AA48">
        <v>0.1065</v>
      </c>
      <c r="AB48" t="s">
        <v>577</v>
      </c>
      <c r="AC48" t="s">
        <v>578</v>
      </c>
      <c r="AD48" t="s">
        <v>386</v>
      </c>
      <c r="AE48" t="s">
        <v>234</v>
      </c>
      <c r="AF48" t="s">
        <v>235</v>
      </c>
      <c r="AG48" t="s">
        <v>236</v>
      </c>
      <c r="AH48" t="s">
        <v>237</v>
      </c>
      <c r="AI48" t="s">
        <v>387</v>
      </c>
      <c r="AJ48">
        <v>1110166</v>
      </c>
      <c r="AK48" t="s">
        <v>388</v>
      </c>
      <c r="AL48" t="s">
        <v>239</v>
      </c>
      <c r="AM48">
        <v>43826</v>
      </c>
      <c r="AN48">
        <v>36029</v>
      </c>
      <c r="AO48">
        <v>42989</v>
      </c>
      <c r="AP48">
        <v>16.39</v>
      </c>
      <c r="AQ48">
        <v>2942.92</v>
      </c>
      <c r="AR48" t="s">
        <v>2626</v>
      </c>
      <c r="AS48" t="s">
        <v>2626</v>
      </c>
      <c r="AT48">
        <v>1</v>
      </c>
      <c r="AU48" t="s">
        <v>2628</v>
      </c>
      <c r="AV48" s="3">
        <v>42073</v>
      </c>
      <c r="AW48" s="3" t="str">
        <f>TEXT(LoanTable[[#This Row],[Disbursement Date]],"YYYY-MM")</f>
        <v>2015-03</v>
      </c>
      <c r="AX48" t="str">
        <f>TEXT(EDATE(LoanTable[[#This Row],[Disbursement Date]],-1),"YYYY-MM")</f>
        <v>2015-02</v>
      </c>
      <c r="AY48">
        <f>IF(LoanTable[[#This Row],[Loan Status]]="Active",1,0)</f>
        <v>0</v>
      </c>
      <c r="AZ48">
        <f>IF(COUNTIFS(LoanTable[Client id],LoanTable[[#This Row],[Client id]],LoanTable[Period],LoanTable[[#This Row],[Previous Period]])&gt;0,1,0)</f>
        <v>0</v>
      </c>
      <c r="BA48" s="17" t="str">
        <f>TEXT(LoanTable[[#This Row],[Disbursement Date]],"YYYY")</f>
        <v>2015</v>
      </c>
      <c r="BB48" s="10" t="str" cm="1">
        <f t="array" ref="BB48">IF(YEAR(LoanTable[[#This Row],[Disbursement Date]])=MIN(YEAR(LoanTable[Disbursement Date])),"",YEAR(LoanTable[[#This Row],[Disbursement Date]])-1)</f>
        <v/>
      </c>
      <c r="BC48" s="10">
        <f>IF(LoanTable[[#This Row],[Previous Year]]="",1,IF(COUNTIFS(LoanTable[Client id],LoanTable[[#This Row],[Client id]],LoanTable[Year],LoanTable[[#This Row],[Previous Year]])&gt;0,1,0))</f>
        <v>1</v>
      </c>
      <c r="BD48" t="str">
        <f>YEAR(LoanTable[[#This Row],[Disbursement Date]]) &amp; "-Q" &amp; ROUNDUP(MONTH(LoanTable[[#This Row],[Disbursement Date]])/3,0)</f>
        <v>2015-Q1</v>
      </c>
      <c r="BE48">
        <f>IF(LoanTable[[#This Row],[Disbursement Date]]=LoanTable[[#This Row],[First Loan Date]],1,0)</f>
        <v>1</v>
      </c>
    </row>
    <row r="49" spans="1:57" x14ac:dyDescent="0.3">
      <c r="A49" t="s">
        <v>1663</v>
      </c>
      <c r="B49">
        <v>228</v>
      </c>
      <c r="C49" t="s">
        <v>391</v>
      </c>
      <c r="D49" t="s">
        <v>589</v>
      </c>
      <c r="E49">
        <v>20731</v>
      </c>
      <c r="F49">
        <v>33342</v>
      </c>
      <c r="G49">
        <v>23508</v>
      </c>
      <c r="H49" s="5">
        <v>42075</v>
      </c>
      <c r="I49" t="s">
        <v>612</v>
      </c>
      <c r="J49" t="s">
        <v>619</v>
      </c>
      <c r="K49">
        <v>730084</v>
      </c>
      <c r="L49" t="s">
        <v>393</v>
      </c>
      <c r="M49" t="s">
        <v>40</v>
      </c>
      <c r="N49" t="s">
        <v>13</v>
      </c>
      <c r="O49" t="s">
        <v>14</v>
      </c>
      <c r="P49">
        <v>39</v>
      </c>
      <c r="Q49" s="5" t="s">
        <v>41</v>
      </c>
      <c r="R49" t="s">
        <v>16</v>
      </c>
      <c r="S49" t="s">
        <v>35</v>
      </c>
      <c r="T49" t="s">
        <v>18</v>
      </c>
      <c r="U49" t="s">
        <v>26</v>
      </c>
      <c r="V49" t="s">
        <v>39</v>
      </c>
      <c r="W49">
        <v>692</v>
      </c>
      <c r="X49" t="s">
        <v>574</v>
      </c>
      <c r="Y49" t="s">
        <v>590</v>
      </c>
      <c r="Z49" t="s">
        <v>576</v>
      </c>
      <c r="AA49">
        <v>9.9099999999999994E-2</v>
      </c>
      <c r="AB49" t="s">
        <v>577</v>
      </c>
      <c r="AC49" t="s">
        <v>591</v>
      </c>
      <c r="AD49" t="s">
        <v>391</v>
      </c>
      <c r="AE49" t="s">
        <v>279</v>
      </c>
      <c r="AF49" t="s">
        <v>280</v>
      </c>
      <c r="AG49" t="s">
        <v>281</v>
      </c>
      <c r="AH49" t="s">
        <v>282</v>
      </c>
      <c r="AI49" t="s">
        <v>391</v>
      </c>
      <c r="AJ49">
        <v>730084</v>
      </c>
      <c r="AK49" t="s">
        <v>392</v>
      </c>
      <c r="AL49" t="s">
        <v>239</v>
      </c>
      <c r="AM49">
        <v>21034</v>
      </c>
      <c r="AN49">
        <v>33630</v>
      </c>
      <c r="AO49">
        <v>20656</v>
      </c>
      <c r="AP49">
        <v>29.1</v>
      </c>
      <c r="AQ49">
        <v>2461.39</v>
      </c>
      <c r="AR49" t="s">
        <v>2626</v>
      </c>
      <c r="AS49" t="s">
        <v>2626</v>
      </c>
      <c r="AT49">
        <v>1</v>
      </c>
      <c r="AU49" t="s">
        <v>2628</v>
      </c>
      <c r="AV49" s="3">
        <v>42075</v>
      </c>
      <c r="AW49" s="3" t="str">
        <f>TEXT(LoanTable[[#This Row],[Disbursement Date]],"YYYY-MM")</f>
        <v>2015-03</v>
      </c>
      <c r="AX49" t="str">
        <f>TEXT(EDATE(LoanTable[[#This Row],[Disbursement Date]],-1),"YYYY-MM")</f>
        <v>2015-02</v>
      </c>
      <c r="AY49">
        <f>IF(LoanTable[[#This Row],[Loan Status]]="Active",1,0)</f>
        <v>0</v>
      </c>
      <c r="AZ49">
        <f>IF(COUNTIFS(LoanTable[Client id],LoanTable[[#This Row],[Client id]],LoanTable[Period],LoanTable[[#This Row],[Previous Period]])&gt;0,1,0)</f>
        <v>0</v>
      </c>
      <c r="BA49" s="17" t="str">
        <f>TEXT(LoanTable[[#This Row],[Disbursement Date]],"YYYY")</f>
        <v>2015</v>
      </c>
      <c r="BB49" s="10" t="str" cm="1">
        <f t="array" ref="BB49">IF(YEAR(LoanTable[[#This Row],[Disbursement Date]])=MIN(YEAR(LoanTable[Disbursement Date])),"",YEAR(LoanTable[[#This Row],[Disbursement Date]])-1)</f>
        <v/>
      </c>
      <c r="BC49" s="10">
        <f>IF(LoanTable[[#This Row],[Previous Year]]="",1,IF(COUNTIFS(LoanTable[Client id],LoanTable[[#This Row],[Client id]],LoanTable[Year],LoanTable[[#This Row],[Previous Year]])&gt;0,1,0))</f>
        <v>1</v>
      </c>
      <c r="BD49" t="str">
        <f>YEAR(LoanTable[[#This Row],[Disbursement Date]]) &amp; "-Q" &amp; ROUNDUP(MONTH(LoanTable[[#This Row],[Disbursement Date]])/3,0)</f>
        <v>2015-Q1</v>
      </c>
      <c r="BE49">
        <f>IF(LoanTable[[#This Row],[Disbursement Date]]=LoanTable[[#This Row],[First Loan Date]],1,0)</f>
        <v>1</v>
      </c>
    </row>
    <row r="50" spans="1:57" x14ac:dyDescent="0.3">
      <c r="A50" t="s">
        <v>2542</v>
      </c>
      <c r="B50">
        <v>349</v>
      </c>
      <c r="C50" t="s">
        <v>246</v>
      </c>
      <c r="D50" t="s">
        <v>589</v>
      </c>
      <c r="E50">
        <v>14955</v>
      </c>
      <c r="F50">
        <v>15631</v>
      </c>
      <c r="G50">
        <v>36050</v>
      </c>
      <c r="H50" s="5">
        <v>42077</v>
      </c>
      <c r="I50" t="s">
        <v>612</v>
      </c>
      <c r="J50" t="s">
        <v>613</v>
      </c>
      <c r="K50">
        <v>110159</v>
      </c>
      <c r="L50" t="s">
        <v>248</v>
      </c>
      <c r="M50" t="s">
        <v>82</v>
      </c>
      <c r="N50" t="s">
        <v>13</v>
      </c>
      <c r="O50" t="s">
        <v>33</v>
      </c>
      <c r="P50">
        <v>23</v>
      </c>
      <c r="Q50" s="5" t="s">
        <v>83</v>
      </c>
      <c r="R50" t="s">
        <v>74</v>
      </c>
      <c r="S50" t="s">
        <v>35</v>
      </c>
      <c r="T50" t="s">
        <v>18</v>
      </c>
      <c r="U50" t="s">
        <v>38</v>
      </c>
      <c r="V50" t="s">
        <v>31</v>
      </c>
      <c r="W50">
        <v>503</v>
      </c>
      <c r="X50" t="s">
        <v>574</v>
      </c>
      <c r="Y50" t="s">
        <v>590</v>
      </c>
      <c r="Z50" t="s">
        <v>576</v>
      </c>
      <c r="AA50">
        <v>9.9099999999999994E-2</v>
      </c>
      <c r="AB50" t="s">
        <v>577</v>
      </c>
      <c r="AC50" t="s">
        <v>591</v>
      </c>
      <c r="AD50" t="s">
        <v>246</v>
      </c>
      <c r="AE50" t="s">
        <v>234</v>
      </c>
      <c r="AF50" t="s">
        <v>235</v>
      </c>
      <c r="AG50" t="s">
        <v>236</v>
      </c>
      <c r="AH50" t="s">
        <v>237</v>
      </c>
      <c r="AI50" t="s">
        <v>246</v>
      </c>
      <c r="AJ50">
        <v>110159</v>
      </c>
      <c r="AK50" t="s">
        <v>247</v>
      </c>
      <c r="AL50" t="s">
        <v>241</v>
      </c>
      <c r="AM50">
        <v>16490</v>
      </c>
      <c r="AN50">
        <v>15563</v>
      </c>
      <c r="AO50">
        <v>14865</v>
      </c>
      <c r="AP50">
        <v>16.73</v>
      </c>
      <c r="AQ50">
        <v>1814.47</v>
      </c>
      <c r="AR50" t="s">
        <v>2626</v>
      </c>
      <c r="AS50" t="s">
        <v>2626</v>
      </c>
      <c r="AT50">
        <v>0</v>
      </c>
      <c r="AU50" t="s">
        <v>2628</v>
      </c>
      <c r="AV50" s="3">
        <v>42077</v>
      </c>
      <c r="AW50" s="3" t="str">
        <f>TEXT(LoanTable[[#This Row],[Disbursement Date]],"YYYY-MM")</f>
        <v>2015-03</v>
      </c>
      <c r="AX50" t="str">
        <f>TEXT(EDATE(LoanTable[[#This Row],[Disbursement Date]],-1),"YYYY-MM")</f>
        <v>2015-02</v>
      </c>
      <c r="AY50">
        <f>IF(LoanTable[[#This Row],[Loan Status]]="Active",1,0)</f>
        <v>0</v>
      </c>
      <c r="AZ50">
        <f>IF(COUNTIFS(LoanTable[Client id],LoanTable[[#This Row],[Client id]],LoanTable[Period],LoanTable[[#This Row],[Previous Period]])&gt;0,1,0)</f>
        <v>0</v>
      </c>
      <c r="BA50" s="17" t="str">
        <f>TEXT(LoanTable[[#This Row],[Disbursement Date]],"YYYY")</f>
        <v>2015</v>
      </c>
      <c r="BB50" s="10" t="str" cm="1">
        <f t="array" ref="BB50">IF(YEAR(LoanTable[[#This Row],[Disbursement Date]])=MIN(YEAR(LoanTable[Disbursement Date])),"",YEAR(LoanTable[[#This Row],[Disbursement Date]])-1)</f>
        <v/>
      </c>
      <c r="BC50" s="10">
        <f>IF(LoanTable[[#This Row],[Previous Year]]="",1,IF(COUNTIFS(LoanTable[Client id],LoanTable[[#This Row],[Client id]],LoanTable[Year],LoanTable[[#This Row],[Previous Year]])&gt;0,1,0))</f>
        <v>1</v>
      </c>
      <c r="BD50" t="str">
        <f>YEAR(LoanTable[[#This Row],[Disbursement Date]]) &amp; "-Q" &amp; ROUNDUP(MONTH(LoanTable[[#This Row],[Disbursement Date]])/3,0)</f>
        <v>2015-Q1</v>
      </c>
      <c r="BE50">
        <f>IF(LoanTable[[#This Row],[Disbursement Date]]=LoanTable[[#This Row],[First Loan Date]],1,0)</f>
        <v>1</v>
      </c>
    </row>
    <row r="51" spans="1:57" x14ac:dyDescent="0.3">
      <c r="A51" t="s">
        <v>817</v>
      </c>
      <c r="B51">
        <v>8</v>
      </c>
      <c r="C51" t="s">
        <v>303</v>
      </c>
      <c r="D51" t="s">
        <v>573</v>
      </c>
      <c r="E51">
        <v>47335</v>
      </c>
      <c r="F51">
        <v>33723</v>
      </c>
      <c r="G51">
        <v>4468</v>
      </c>
      <c r="H51" s="5">
        <v>42078</v>
      </c>
      <c r="I51" t="s">
        <v>612</v>
      </c>
      <c r="J51" t="s">
        <v>613</v>
      </c>
      <c r="K51">
        <v>60004</v>
      </c>
      <c r="L51" t="s">
        <v>305</v>
      </c>
      <c r="M51" t="s">
        <v>40</v>
      </c>
      <c r="N51" t="s">
        <v>13</v>
      </c>
      <c r="O51" t="s">
        <v>14</v>
      </c>
      <c r="P51">
        <v>39</v>
      </c>
      <c r="Q51" s="6" t="s">
        <v>41</v>
      </c>
      <c r="R51" t="s">
        <v>16</v>
      </c>
      <c r="S51" t="s">
        <v>35</v>
      </c>
      <c r="T51" t="s">
        <v>18</v>
      </c>
      <c r="U51" t="s">
        <v>26</v>
      </c>
      <c r="V51" t="s">
        <v>39</v>
      </c>
      <c r="W51">
        <v>692</v>
      </c>
      <c r="X51" t="s">
        <v>574</v>
      </c>
      <c r="Y51" t="s">
        <v>575</v>
      </c>
      <c r="Z51" t="s">
        <v>576</v>
      </c>
      <c r="AA51">
        <v>0.1065</v>
      </c>
      <c r="AB51" t="s">
        <v>577</v>
      </c>
      <c r="AC51" t="s">
        <v>578</v>
      </c>
      <c r="AD51" t="s">
        <v>303</v>
      </c>
      <c r="AE51" t="s">
        <v>279</v>
      </c>
      <c r="AF51" t="s">
        <v>280</v>
      </c>
      <c r="AG51" t="s">
        <v>281</v>
      </c>
      <c r="AH51" t="s">
        <v>282</v>
      </c>
      <c r="AI51" t="s">
        <v>303</v>
      </c>
      <c r="AJ51">
        <v>60004</v>
      </c>
      <c r="AK51" t="s">
        <v>304</v>
      </c>
      <c r="AL51" t="s">
        <v>239</v>
      </c>
      <c r="AM51">
        <v>48201</v>
      </c>
      <c r="AN51">
        <v>33363</v>
      </c>
      <c r="AO51">
        <v>47235</v>
      </c>
      <c r="AP51">
        <v>36.71</v>
      </c>
      <c r="AQ51">
        <v>4549.66</v>
      </c>
      <c r="AR51" t="s">
        <v>2626</v>
      </c>
      <c r="AS51" t="s">
        <v>2626</v>
      </c>
      <c r="AT51">
        <v>2</v>
      </c>
      <c r="AU51" t="s">
        <v>2628</v>
      </c>
      <c r="AV51" s="3">
        <v>42078</v>
      </c>
      <c r="AW51" s="3" t="str">
        <f>TEXT(LoanTable[[#This Row],[Disbursement Date]],"YYYY-MM")</f>
        <v>2015-03</v>
      </c>
      <c r="AX51" t="str">
        <f>TEXT(EDATE(LoanTable[[#This Row],[Disbursement Date]],-1),"YYYY-MM")</f>
        <v>2015-02</v>
      </c>
      <c r="AY51">
        <f>IF(LoanTable[[#This Row],[Loan Status]]="Active",1,0)</f>
        <v>0</v>
      </c>
      <c r="AZ51">
        <f>IF(COUNTIFS(LoanTable[Client id],LoanTable[[#This Row],[Client id]],LoanTable[Period],LoanTable[[#This Row],[Previous Period]])&gt;0,1,0)</f>
        <v>0</v>
      </c>
      <c r="BA51" s="17" t="str">
        <f>TEXT(LoanTable[[#This Row],[Disbursement Date]],"YYYY")</f>
        <v>2015</v>
      </c>
      <c r="BB51" s="10" t="str" cm="1">
        <f t="array" ref="BB51">IF(YEAR(LoanTable[[#This Row],[Disbursement Date]])=MIN(YEAR(LoanTable[Disbursement Date])),"",YEAR(LoanTable[[#This Row],[Disbursement Date]])-1)</f>
        <v/>
      </c>
      <c r="BC51" s="10">
        <f>IF(LoanTable[[#This Row],[Previous Year]]="",1,IF(COUNTIFS(LoanTable[Client id],LoanTable[[#This Row],[Client id]],LoanTable[Year],LoanTable[[#This Row],[Previous Year]])&gt;0,1,0))</f>
        <v>1</v>
      </c>
      <c r="BD51" t="str">
        <f>YEAR(LoanTable[[#This Row],[Disbursement Date]]) &amp; "-Q" &amp; ROUNDUP(MONTH(LoanTable[[#This Row],[Disbursement Date]])/3,0)</f>
        <v>2015-Q1</v>
      </c>
      <c r="BE51">
        <f>IF(LoanTable[[#This Row],[Disbursement Date]]=LoanTable[[#This Row],[First Loan Date]],1,0)</f>
        <v>1</v>
      </c>
    </row>
    <row r="52" spans="1:57" x14ac:dyDescent="0.3">
      <c r="A52" t="s">
        <v>2524</v>
      </c>
      <c r="B52">
        <v>132</v>
      </c>
      <c r="C52" t="s">
        <v>541</v>
      </c>
      <c r="D52" t="s">
        <v>589</v>
      </c>
      <c r="E52">
        <v>22472</v>
      </c>
      <c r="F52">
        <v>38490</v>
      </c>
      <c r="G52">
        <v>26081</v>
      </c>
      <c r="H52" s="5">
        <v>42078</v>
      </c>
      <c r="I52" t="s">
        <v>615</v>
      </c>
      <c r="J52" t="s">
        <v>619</v>
      </c>
      <c r="K52">
        <v>560090</v>
      </c>
      <c r="L52" t="s">
        <v>544</v>
      </c>
      <c r="M52" t="s">
        <v>177</v>
      </c>
      <c r="N52" t="s">
        <v>13</v>
      </c>
      <c r="O52" t="s">
        <v>33</v>
      </c>
      <c r="P52">
        <v>21</v>
      </c>
      <c r="Q52" s="5" t="s">
        <v>178</v>
      </c>
      <c r="R52" t="s">
        <v>30</v>
      </c>
      <c r="S52" t="s">
        <v>145</v>
      </c>
      <c r="T52" t="s">
        <v>18</v>
      </c>
      <c r="U52" t="s">
        <v>26</v>
      </c>
      <c r="V52" t="s">
        <v>20</v>
      </c>
      <c r="W52">
        <v>493</v>
      </c>
      <c r="X52" t="s">
        <v>574</v>
      </c>
      <c r="Y52" t="s">
        <v>590</v>
      </c>
      <c r="Z52" t="s">
        <v>576</v>
      </c>
      <c r="AA52">
        <v>9.9099999999999994E-2</v>
      </c>
      <c r="AB52" t="s">
        <v>577</v>
      </c>
      <c r="AC52" t="s">
        <v>591</v>
      </c>
      <c r="AD52" t="s">
        <v>541</v>
      </c>
      <c r="AE52" t="s">
        <v>472</v>
      </c>
      <c r="AF52" t="s">
        <v>473</v>
      </c>
      <c r="AG52" t="s">
        <v>474</v>
      </c>
      <c r="AH52" t="s">
        <v>475</v>
      </c>
      <c r="AI52" t="s">
        <v>542</v>
      </c>
      <c r="AJ52">
        <v>560090</v>
      </c>
      <c r="AK52" t="s">
        <v>543</v>
      </c>
      <c r="AL52" t="s">
        <v>239</v>
      </c>
      <c r="AM52">
        <v>22531</v>
      </c>
      <c r="AN52">
        <v>38203</v>
      </c>
      <c r="AO52">
        <v>21991</v>
      </c>
      <c r="AP52">
        <v>18.91</v>
      </c>
      <c r="AQ52">
        <v>101.46</v>
      </c>
      <c r="AR52" t="s">
        <v>2626</v>
      </c>
      <c r="AS52" t="s">
        <v>2626</v>
      </c>
      <c r="AT52">
        <v>1</v>
      </c>
      <c r="AU52" t="s">
        <v>2629</v>
      </c>
      <c r="AV52" s="3">
        <v>42078</v>
      </c>
      <c r="AW52" s="3" t="str">
        <f>TEXT(LoanTable[[#This Row],[Disbursement Date]],"YYYY-MM")</f>
        <v>2015-03</v>
      </c>
      <c r="AX52" t="str">
        <f>TEXT(EDATE(LoanTable[[#This Row],[Disbursement Date]],-1),"YYYY-MM")</f>
        <v>2015-02</v>
      </c>
      <c r="AY52">
        <f>IF(LoanTable[[#This Row],[Loan Status]]="Active",1,0)</f>
        <v>0</v>
      </c>
      <c r="AZ52">
        <f>IF(COUNTIFS(LoanTable[Client id],LoanTable[[#This Row],[Client id]],LoanTable[Period],LoanTable[[#This Row],[Previous Period]])&gt;0,1,0)</f>
        <v>0</v>
      </c>
      <c r="BA52" s="17" t="str">
        <f>TEXT(LoanTable[[#This Row],[Disbursement Date]],"YYYY")</f>
        <v>2015</v>
      </c>
      <c r="BB52" s="10" t="str" cm="1">
        <f t="array" ref="BB52">IF(YEAR(LoanTable[[#This Row],[Disbursement Date]])=MIN(YEAR(LoanTable[Disbursement Date])),"",YEAR(LoanTable[[#This Row],[Disbursement Date]])-1)</f>
        <v/>
      </c>
      <c r="BC52" s="10">
        <f>IF(LoanTable[[#This Row],[Previous Year]]="",1,IF(COUNTIFS(LoanTable[Client id],LoanTable[[#This Row],[Client id]],LoanTable[Year],LoanTable[[#This Row],[Previous Year]])&gt;0,1,0))</f>
        <v>1</v>
      </c>
      <c r="BD52" t="str">
        <f>YEAR(LoanTable[[#This Row],[Disbursement Date]]) &amp; "-Q" &amp; ROUNDUP(MONTH(LoanTable[[#This Row],[Disbursement Date]])/3,0)</f>
        <v>2015-Q1</v>
      </c>
      <c r="BE52">
        <f>IF(LoanTable[[#This Row],[Disbursement Date]]=LoanTable[[#This Row],[First Loan Date]],1,0)</f>
        <v>1</v>
      </c>
    </row>
    <row r="53" spans="1:57" x14ac:dyDescent="0.3">
      <c r="A53" t="s">
        <v>2372</v>
      </c>
      <c r="B53">
        <v>216</v>
      </c>
      <c r="C53" t="s">
        <v>344</v>
      </c>
      <c r="D53" t="s">
        <v>579</v>
      </c>
      <c r="E53">
        <v>40902</v>
      </c>
      <c r="F53">
        <v>45997</v>
      </c>
      <c r="G53">
        <v>43828</v>
      </c>
      <c r="H53" s="5">
        <v>42078</v>
      </c>
      <c r="I53" t="s">
        <v>612</v>
      </c>
      <c r="J53" t="s">
        <v>619</v>
      </c>
      <c r="K53">
        <v>910020</v>
      </c>
      <c r="L53" t="s">
        <v>346</v>
      </c>
      <c r="M53" t="s">
        <v>82</v>
      </c>
      <c r="N53" t="s">
        <v>13</v>
      </c>
      <c r="O53" t="s">
        <v>28</v>
      </c>
      <c r="P53">
        <v>49</v>
      </c>
      <c r="Q53" s="5" t="s">
        <v>215</v>
      </c>
      <c r="R53" t="s">
        <v>104</v>
      </c>
      <c r="S53" t="s">
        <v>105</v>
      </c>
      <c r="T53" t="s">
        <v>18</v>
      </c>
      <c r="U53" t="s">
        <v>65</v>
      </c>
      <c r="V53" t="s">
        <v>39</v>
      </c>
      <c r="W53">
        <v>442</v>
      </c>
      <c r="X53" t="s">
        <v>574</v>
      </c>
      <c r="Y53" t="s">
        <v>580</v>
      </c>
      <c r="Z53" t="s">
        <v>576</v>
      </c>
      <c r="AA53">
        <v>7.51E-2</v>
      </c>
      <c r="AB53" t="s">
        <v>581</v>
      </c>
      <c r="AC53" t="s">
        <v>582</v>
      </c>
      <c r="AD53" t="s">
        <v>344</v>
      </c>
      <c r="AE53" t="s">
        <v>250</v>
      </c>
      <c r="AF53" t="s">
        <v>251</v>
      </c>
      <c r="AG53" t="s">
        <v>252</v>
      </c>
      <c r="AH53" t="s">
        <v>253</v>
      </c>
      <c r="AI53" t="s">
        <v>254</v>
      </c>
      <c r="AJ53">
        <v>910020</v>
      </c>
      <c r="AK53" t="s">
        <v>345</v>
      </c>
      <c r="AL53" t="s">
        <v>256</v>
      </c>
      <c r="AM53">
        <v>40584</v>
      </c>
      <c r="AN53">
        <v>46525</v>
      </c>
      <c r="AO53">
        <v>40418</v>
      </c>
      <c r="AP53">
        <v>2.2799999999999998</v>
      </c>
      <c r="AQ53">
        <v>3054.07</v>
      </c>
      <c r="AR53" t="s">
        <v>2626</v>
      </c>
      <c r="AS53" t="s">
        <v>2626</v>
      </c>
      <c r="AT53">
        <v>2</v>
      </c>
      <c r="AU53" t="s">
        <v>2628</v>
      </c>
      <c r="AV53" s="3">
        <v>42078</v>
      </c>
      <c r="AW53" s="3" t="str">
        <f>TEXT(LoanTable[[#This Row],[Disbursement Date]],"YYYY-MM")</f>
        <v>2015-03</v>
      </c>
      <c r="AX53" t="str">
        <f>TEXT(EDATE(LoanTable[[#This Row],[Disbursement Date]],-1),"YYYY-MM")</f>
        <v>2015-02</v>
      </c>
      <c r="AY53">
        <f>IF(LoanTable[[#This Row],[Loan Status]]="Active",1,0)</f>
        <v>0</v>
      </c>
      <c r="AZ53">
        <f>IF(COUNTIFS(LoanTable[Client id],LoanTable[[#This Row],[Client id]],LoanTable[Period],LoanTable[[#This Row],[Previous Period]])&gt;0,1,0)</f>
        <v>0</v>
      </c>
      <c r="BA53" s="17" t="str">
        <f>TEXT(LoanTable[[#This Row],[Disbursement Date]],"YYYY")</f>
        <v>2015</v>
      </c>
      <c r="BB53" s="10" t="str" cm="1">
        <f t="array" ref="BB53">IF(YEAR(LoanTable[[#This Row],[Disbursement Date]])=MIN(YEAR(LoanTable[Disbursement Date])),"",YEAR(LoanTable[[#This Row],[Disbursement Date]])-1)</f>
        <v/>
      </c>
      <c r="BC53" s="10">
        <f>IF(LoanTable[[#This Row],[Previous Year]]="",1,IF(COUNTIFS(LoanTable[Client id],LoanTable[[#This Row],[Client id]],LoanTable[Year],LoanTable[[#This Row],[Previous Year]])&gt;0,1,0))</f>
        <v>1</v>
      </c>
      <c r="BD53" t="str">
        <f>YEAR(LoanTable[[#This Row],[Disbursement Date]]) &amp; "-Q" &amp; ROUNDUP(MONTH(LoanTable[[#This Row],[Disbursement Date]])/3,0)</f>
        <v>2015-Q1</v>
      </c>
      <c r="BE53">
        <f>IF(LoanTable[[#This Row],[Disbursement Date]]=LoanTable[[#This Row],[First Loan Date]],1,0)</f>
        <v>1</v>
      </c>
    </row>
    <row r="54" spans="1:57" x14ac:dyDescent="0.3">
      <c r="A54" t="s">
        <v>1920</v>
      </c>
      <c r="B54">
        <v>130</v>
      </c>
      <c r="C54" t="s">
        <v>273</v>
      </c>
      <c r="D54" t="s">
        <v>573</v>
      </c>
      <c r="E54">
        <v>30482</v>
      </c>
      <c r="F54">
        <v>36475</v>
      </c>
      <c r="G54">
        <v>22259</v>
      </c>
      <c r="H54" s="5">
        <v>42079</v>
      </c>
      <c r="I54" t="s">
        <v>615</v>
      </c>
      <c r="J54" t="s">
        <v>619</v>
      </c>
      <c r="K54">
        <v>80001</v>
      </c>
      <c r="L54" t="s">
        <v>275</v>
      </c>
      <c r="M54" t="s">
        <v>175</v>
      </c>
      <c r="N54" t="s">
        <v>13</v>
      </c>
      <c r="O54" t="s">
        <v>46</v>
      </c>
      <c r="P54">
        <v>34</v>
      </c>
      <c r="Q54" s="5" t="s">
        <v>176</v>
      </c>
      <c r="R54" t="s">
        <v>30</v>
      </c>
      <c r="S54" t="s">
        <v>145</v>
      </c>
      <c r="T54" t="s">
        <v>63</v>
      </c>
      <c r="U54" t="s">
        <v>22</v>
      </c>
      <c r="V54" t="s">
        <v>20</v>
      </c>
      <c r="W54">
        <v>469</v>
      </c>
      <c r="X54" t="s">
        <v>574</v>
      </c>
      <c r="Y54" t="s">
        <v>575</v>
      </c>
      <c r="Z54" t="s">
        <v>576</v>
      </c>
      <c r="AA54">
        <v>0.1065</v>
      </c>
      <c r="AB54" t="s">
        <v>577</v>
      </c>
      <c r="AC54" t="s">
        <v>578</v>
      </c>
      <c r="AD54" t="s">
        <v>273</v>
      </c>
      <c r="AE54" t="s">
        <v>266</v>
      </c>
      <c r="AF54" t="s">
        <v>267</v>
      </c>
      <c r="AG54" t="s">
        <v>268</v>
      </c>
      <c r="AH54" t="s">
        <v>269</v>
      </c>
      <c r="AI54" t="s">
        <v>273</v>
      </c>
      <c r="AJ54">
        <v>80001</v>
      </c>
      <c r="AK54" t="s">
        <v>274</v>
      </c>
      <c r="AL54" t="s">
        <v>256</v>
      </c>
      <c r="AM54">
        <v>32017</v>
      </c>
      <c r="AN54">
        <v>36751</v>
      </c>
      <c r="AO54">
        <v>30449</v>
      </c>
      <c r="AP54">
        <v>44.03</v>
      </c>
      <c r="AQ54">
        <v>138.04</v>
      </c>
      <c r="AR54" t="s">
        <v>2627</v>
      </c>
      <c r="AS54" t="s">
        <v>2626</v>
      </c>
      <c r="AT54">
        <v>2</v>
      </c>
      <c r="AU54" t="s">
        <v>2628</v>
      </c>
      <c r="AV54" s="3">
        <v>42079</v>
      </c>
      <c r="AW54" s="3" t="str">
        <f>TEXT(LoanTable[[#This Row],[Disbursement Date]],"YYYY-MM")</f>
        <v>2015-03</v>
      </c>
      <c r="AX54" t="str">
        <f>TEXT(EDATE(LoanTable[[#This Row],[Disbursement Date]],-1),"YYYY-MM")</f>
        <v>2015-02</v>
      </c>
      <c r="AY54">
        <f>IF(LoanTable[[#This Row],[Loan Status]]="Active",1,0)</f>
        <v>0</v>
      </c>
      <c r="AZ54">
        <f>IF(COUNTIFS(LoanTable[Client id],LoanTable[[#This Row],[Client id]],LoanTable[Period],LoanTable[[#This Row],[Previous Period]])&gt;0,1,0)</f>
        <v>0</v>
      </c>
      <c r="BA54" s="17" t="str">
        <f>TEXT(LoanTable[[#This Row],[Disbursement Date]],"YYYY")</f>
        <v>2015</v>
      </c>
      <c r="BB54" s="10" t="str" cm="1">
        <f t="array" ref="BB54">IF(YEAR(LoanTable[[#This Row],[Disbursement Date]])=MIN(YEAR(LoanTable[Disbursement Date])),"",YEAR(LoanTable[[#This Row],[Disbursement Date]])-1)</f>
        <v/>
      </c>
      <c r="BC54" s="10">
        <f>IF(LoanTable[[#This Row],[Previous Year]]="",1,IF(COUNTIFS(LoanTable[Client id],LoanTable[[#This Row],[Client id]],LoanTable[Year],LoanTable[[#This Row],[Previous Year]])&gt;0,1,0))</f>
        <v>1</v>
      </c>
      <c r="BD54" t="str">
        <f>YEAR(LoanTable[[#This Row],[Disbursement Date]]) &amp; "-Q" &amp; ROUNDUP(MONTH(LoanTable[[#This Row],[Disbursement Date]])/3,0)</f>
        <v>2015-Q1</v>
      </c>
      <c r="BE54">
        <f>IF(LoanTable[[#This Row],[Disbursement Date]]=LoanTable[[#This Row],[First Loan Date]],1,0)</f>
        <v>1</v>
      </c>
    </row>
    <row r="55" spans="1:57" x14ac:dyDescent="0.3">
      <c r="A55" t="s">
        <v>908</v>
      </c>
      <c r="B55">
        <v>560</v>
      </c>
      <c r="C55" t="s">
        <v>523</v>
      </c>
      <c r="D55" t="s">
        <v>573</v>
      </c>
      <c r="E55">
        <v>13776</v>
      </c>
      <c r="F55">
        <v>27133</v>
      </c>
      <c r="G55">
        <v>28584</v>
      </c>
      <c r="H55" s="5">
        <v>42079</v>
      </c>
      <c r="I55" t="s">
        <v>615</v>
      </c>
      <c r="J55" t="s">
        <v>613</v>
      </c>
      <c r="K55">
        <v>800018</v>
      </c>
      <c r="L55" t="s">
        <v>526</v>
      </c>
      <c r="M55" t="s">
        <v>58</v>
      </c>
      <c r="N55" t="s">
        <v>13</v>
      </c>
      <c r="O55" t="s">
        <v>14</v>
      </c>
      <c r="P55">
        <v>38</v>
      </c>
      <c r="Q55" s="5" t="s">
        <v>15</v>
      </c>
      <c r="R55" t="s">
        <v>30</v>
      </c>
      <c r="S55" t="s">
        <v>145</v>
      </c>
      <c r="T55" t="s">
        <v>18</v>
      </c>
      <c r="U55" t="s">
        <v>26</v>
      </c>
      <c r="V55" t="s">
        <v>39</v>
      </c>
      <c r="W55">
        <v>450</v>
      </c>
      <c r="X55" t="s">
        <v>574</v>
      </c>
      <c r="Y55" t="s">
        <v>575</v>
      </c>
      <c r="Z55" t="s">
        <v>576</v>
      </c>
      <c r="AA55">
        <v>0.1065</v>
      </c>
      <c r="AB55" t="s">
        <v>577</v>
      </c>
      <c r="AC55" t="s">
        <v>578</v>
      </c>
      <c r="AD55" t="s">
        <v>523</v>
      </c>
      <c r="AE55" t="s">
        <v>250</v>
      </c>
      <c r="AF55" t="s">
        <v>251</v>
      </c>
      <c r="AG55" t="s">
        <v>252</v>
      </c>
      <c r="AH55" t="s">
        <v>253</v>
      </c>
      <c r="AI55" t="s">
        <v>524</v>
      </c>
      <c r="AJ55">
        <v>800018</v>
      </c>
      <c r="AK55" t="s">
        <v>525</v>
      </c>
      <c r="AL55" t="s">
        <v>239</v>
      </c>
      <c r="AM55">
        <v>15573</v>
      </c>
      <c r="AN55">
        <v>28432</v>
      </c>
      <c r="AO55">
        <v>13395</v>
      </c>
      <c r="AP55">
        <v>41.74</v>
      </c>
      <c r="AQ55">
        <v>4506.22</v>
      </c>
      <c r="AR55" t="s">
        <v>2627</v>
      </c>
      <c r="AS55" t="s">
        <v>2626</v>
      </c>
      <c r="AT55">
        <v>2</v>
      </c>
      <c r="AU55" t="s">
        <v>2628</v>
      </c>
      <c r="AV55" s="3">
        <v>42079</v>
      </c>
      <c r="AW55" s="3" t="str">
        <f>TEXT(LoanTable[[#This Row],[Disbursement Date]],"YYYY-MM")</f>
        <v>2015-03</v>
      </c>
      <c r="AX55" t="str">
        <f>TEXT(EDATE(LoanTable[[#This Row],[Disbursement Date]],-1),"YYYY-MM")</f>
        <v>2015-02</v>
      </c>
      <c r="AY55">
        <f>IF(LoanTable[[#This Row],[Loan Status]]="Active",1,0)</f>
        <v>0</v>
      </c>
      <c r="AZ55">
        <f>IF(COUNTIFS(LoanTable[Client id],LoanTable[[#This Row],[Client id]],LoanTable[Period],LoanTable[[#This Row],[Previous Period]])&gt;0,1,0)</f>
        <v>0</v>
      </c>
      <c r="BA55" s="17" t="str">
        <f>TEXT(LoanTable[[#This Row],[Disbursement Date]],"YYYY")</f>
        <v>2015</v>
      </c>
      <c r="BB55" s="10" t="str" cm="1">
        <f t="array" ref="BB55">IF(YEAR(LoanTable[[#This Row],[Disbursement Date]])=MIN(YEAR(LoanTable[Disbursement Date])),"",YEAR(LoanTable[[#This Row],[Disbursement Date]])-1)</f>
        <v/>
      </c>
      <c r="BC55" s="10">
        <f>IF(LoanTable[[#This Row],[Previous Year]]="",1,IF(COUNTIFS(LoanTable[Client id],LoanTable[[#This Row],[Client id]],LoanTable[Year],LoanTable[[#This Row],[Previous Year]])&gt;0,1,0))</f>
        <v>1</v>
      </c>
      <c r="BD55" t="str">
        <f>YEAR(LoanTable[[#This Row],[Disbursement Date]]) &amp; "-Q" &amp; ROUNDUP(MONTH(LoanTable[[#This Row],[Disbursement Date]])/3,0)</f>
        <v>2015-Q1</v>
      </c>
      <c r="BE55">
        <f>IF(LoanTable[[#This Row],[Disbursement Date]]=LoanTable[[#This Row],[First Loan Date]],1,0)</f>
        <v>1</v>
      </c>
    </row>
    <row r="56" spans="1:57" x14ac:dyDescent="0.3">
      <c r="A56" t="s">
        <v>2068</v>
      </c>
      <c r="B56">
        <v>154</v>
      </c>
      <c r="C56" t="s">
        <v>545</v>
      </c>
      <c r="D56" t="s">
        <v>589</v>
      </c>
      <c r="E56">
        <v>47442</v>
      </c>
      <c r="F56">
        <v>3276</v>
      </c>
      <c r="G56">
        <v>26033</v>
      </c>
      <c r="H56" s="5">
        <v>42085</v>
      </c>
      <c r="I56" t="s">
        <v>612</v>
      </c>
      <c r="J56" t="s">
        <v>613</v>
      </c>
      <c r="K56">
        <v>850152</v>
      </c>
      <c r="L56" t="s">
        <v>546</v>
      </c>
      <c r="M56" t="s">
        <v>134</v>
      </c>
      <c r="N56" t="s">
        <v>13</v>
      </c>
      <c r="O56" t="s">
        <v>14</v>
      </c>
      <c r="P56">
        <v>45</v>
      </c>
      <c r="Q56" s="5" t="s">
        <v>193</v>
      </c>
      <c r="R56" t="s">
        <v>74</v>
      </c>
      <c r="S56" t="s">
        <v>105</v>
      </c>
      <c r="T56" t="s">
        <v>63</v>
      </c>
      <c r="U56" t="s">
        <v>65</v>
      </c>
      <c r="V56" t="s">
        <v>20</v>
      </c>
      <c r="W56">
        <v>830</v>
      </c>
      <c r="X56" t="s">
        <v>574</v>
      </c>
      <c r="Y56" t="s">
        <v>590</v>
      </c>
      <c r="Z56" t="s">
        <v>576</v>
      </c>
      <c r="AA56">
        <v>9.9099999999999994E-2</v>
      </c>
      <c r="AB56" t="s">
        <v>577</v>
      </c>
      <c r="AC56" t="s">
        <v>591</v>
      </c>
      <c r="AD56" t="s">
        <v>545</v>
      </c>
      <c r="AE56" t="s">
        <v>472</v>
      </c>
      <c r="AF56" t="s">
        <v>473</v>
      </c>
      <c r="AG56" t="s">
        <v>474</v>
      </c>
      <c r="AH56" t="s">
        <v>475</v>
      </c>
      <c r="AI56" t="s">
        <v>545</v>
      </c>
      <c r="AJ56">
        <v>850152</v>
      </c>
      <c r="AK56" t="s">
        <v>476</v>
      </c>
      <c r="AL56" t="s">
        <v>256</v>
      </c>
      <c r="AM56">
        <v>48080</v>
      </c>
      <c r="AN56">
        <v>5098</v>
      </c>
      <c r="AO56">
        <v>47415</v>
      </c>
      <c r="AP56">
        <v>9.84</v>
      </c>
      <c r="AQ56">
        <v>2572.89</v>
      </c>
      <c r="AR56" t="s">
        <v>2626</v>
      </c>
      <c r="AS56" t="s">
        <v>2626</v>
      </c>
      <c r="AT56">
        <v>2</v>
      </c>
      <c r="AU56" t="s">
        <v>2628</v>
      </c>
      <c r="AV56" s="3">
        <v>42085</v>
      </c>
      <c r="AW56" s="3" t="str">
        <f>TEXT(LoanTable[[#This Row],[Disbursement Date]],"YYYY-MM")</f>
        <v>2015-03</v>
      </c>
      <c r="AX56" t="str">
        <f>TEXT(EDATE(LoanTable[[#This Row],[Disbursement Date]],-1),"YYYY-MM")</f>
        <v>2015-02</v>
      </c>
      <c r="AY56">
        <f>IF(LoanTable[[#This Row],[Loan Status]]="Active",1,0)</f>
        <v>0</v>
      </c>
      <c r="AZ56">
        <f>IF(COUNTIFS(LoanTable[Client id],LoanTable[[#This Row],[Client id]],LoanTable[Period],LoanTable[[#This Row],[Previous Period]])&gt;0,1,0)</f>
        <v>0</v>
      </c>
      <c r="BA56" s="17" t="str">
        <f>TEXT(LoanTable[[#This Row],[Disbursement Date]],"YYYY")</f>
        <v>2015</v>
      </c>
      <c r="BB56" s="10" t="str" cm="1">
        <f t="array" ref="BB56">IF(YEAR(LoanTable[[#This Row],[Disbursement Date]])=MIN(YEAR(LoanTable[Disbursement Date])),"",YEAR(LoanTable[[#This Row],[Disbursement Date]])-1)</f>
        <v/>
      </c>
      <c r="BC56" s="10">
        <f>IF(LoanTable[[#This Row],[Previous Year]]="",1,IF(COUNTIFS(LoanTable[Client id],LoanTable[[#This Row],[Client id]],LoanTable[Year],LoanTable[[#This Row],[Previous Year]])&gt;0,1,0))</f>
        <v>1</v>
      </c>
      <c r="BD56" t="str">
        <f>YEAR(LoanTable[[#This Row],[Disbursement Date]]) &amp; "-Q" &amp; ROUNDUP(MONTH(LoanTable[[#This Row],[Disbursement Date]])/3,0)</f>
        <v>2015-Q1</v>
      </c>
      <c r="BE56">
        <f>IF(LoanTable[[#This Row],[Disbursement Date]]=LoanTable[[#This Row],[First Loan Date]],1,0)</f>
        <v>1</v>
      </c>
    </row>
    <row r="57" spans="1:57" x14ac:dyDescent="0.3">
      <c r="A57" t="s">
        <v>864</v>
      </c>
      <c r="B57">
        <v>368</v>
      </c>
      <c r="C57" t="s">
        <v>409</v>
      </c>
      <c r="D57" t="s">
        <v>589</v>
      </c>
      <c r="E57">
        <v>11344</v>
      </c>
      <c r="F57">
        <v>11177</v>
      </c>
      <c r="G57">
        <v>27334</v>
      </c>
      <c r="H57" s="5">
        <v>42085</v>
      </c>
      <c r="I57" t="s">
        <v>615</v>
      </c>
      <c r="J57" t="s">
        <v>613</v>
      </c>
      <c r="K57">
        <v>1030063</v>
      </c>
      <c r="L57" t="s">
        <v>411</v>
      </c>
      <c r="M57" t="s">
        <v>90</v>
      </c>
      <c r="N57" t="s">
        <v>13</v>
      </c>
      <c r="O57" t="s">
        <v>46</v>
      </c>
      <c r="P57">
        <v>28</v>
      </c>
      <c r="Q57" s="5" t="s">
        <v>53</v>
      </c>
      <c r="R57" t="s">
        <v>74</v>
      </c>
      <c r="S57" t="s">
        <v>35</v>
      </c>
      <c r="T57" t="s">
        <v>18</v>
      </c>
      <c r="U57" t="s">
        <v>65</v>
      </c>
      <c r="V57" t="s">
        <v>20</v>
      </c>
      <c r="W57">
        <v>553</v>
      </c>
      <c r="X57" t="s">
        <v>574</v>
      </c>
      <c r="Y57" t="s">
        <v>590</v>
      </c>
      <c r="Z57" t="s">
        <v>576</v>
      </c>
      <c r="AA57">
        <v>9.9099999999999994E-2</v>
      </c>
      <c r="AB57" t="s">
        <v>577</v>
      </c>
      <c r="AC57" t="s">
        <v>591</v>
      </c>
      <c r="AD57" t="s">
        <v>409</v>
      </c>
      <c r="AE57" t="s">
        <v>234</v>
      </c>
      <c r="AF57" t="s">
        <v>235</v>
      </c>
      <c r="AG57" t="s">
        <v>236</v>
      </c>
      <c r="AH57" t="s">
        <v>237</v>
      </c>
      <c r="AI57" t="s">
        <v>246</v>
      </c>
      <c r="AJ57">
        <v>1030063</v>
      </c>
      <c r="AK57" t="s">
        <v>410</v>
      </c>
      <c r="AL57" t="s">
        <v>241</v>
      </c>
      <c r="AM57">
        <v>12007</v>
      </c>
      <c r="AN57">
        <v>12767</v>
      </c>
      <c r="AO57">
        <v>11170</v>
      </c>
      <c r="AP57">
        <v>11.26</v>
      </c>
      <c r="AQ57">
        <v>4228.22</v>
      </c>
      <c r="AR57" t="s">
        <v>2626</v>
      </c>
      <c r="AS57" t="s">
        <v>2626</v>
      </c>
      <c r="AT57">
        <v>2</v>
      </c>
      <c r="AU57" t="s">
        <v>2629</v>
      </c>
      <c r="AV57" s="3">
        <v>42026</v>
      </c>
      <c r="AW57" s="3" t="str">
        <f>TEXT(LoanTable[[#This Row],[Disbursement Date]],"YYYY-MM")</f>
        <v>2015-03</v>
      </c>
      <c r="AX57" t="str">
        <f>TEXT(EDATE(LoanTable[[#This Row],[Disbursement Date]],-1),"YYYY-MM")</f>
        <v>2015-02</v>
      </c>
      <c r="AY57">
        <f>IF(LoanTable[[#This Row],[Loan Status]]="Active",1,0)</f>
        <v>0</v>
      </c>
      <c r="AZ57">
        <f>IF(COUNTIFS(LoanTable[Client id],LoanTable[[#This Row],[Client id]],LoanTable[Period],LoanTable[[#This Row],[Previous Period]])&gt;0,1,0)</f>
        <v>0</v>
      </c>
      <c r="BA57" s="17" t="str">
        <f>TEXT(LoanTable[[#This Row],[Disbursement Date]],"YYYY")</f>
        <v>2015</v>
      </c>
      <c r="BB57" s="10" t="str" cm="1">
        <f t="array" ref="BB57">IF(YEAR(LoanTable[[#This Row],[Disbursement Date]])=MIN(YEAR(LoanTable[Disbursement Date])),"",YEAR(LoanTable[[#This Row],[Disbursement Date]])-1)</f>
        <v/>
      </c>
      <c r="BC57" s="10">
        <f>IF(LoanTable[[#This Row],[Previous Year]]="",1,IF(COUNTIFS(LoanTable[Client id],LoanTable[[#This Row],[Client id]],LoanTable[Year],LoanTable[[#This Row],[Previous Year]])&gt;0,1,0))</f>
        <v>1</v>
      </c>
      <c r="BD57" t="str">
        <f>YEAR(LoanTable[[#This Row],[Disbursement Date]]) &amp; "-Q" &amp; ROUNDUP(MONTH(LoanTable[[#This Row],[Disbursement Date]])/3,0)</f>
        <v>2015-Q1</v>
      </c>
      <c r="BE57">
        <f>IF(LoanTable[[#This Row],[Disbursement Date]]=LoanTable[[#This Row],[First Loan Date]],1,0)</f>
        <v>0</v>
      </c>
    </row>
    <row r="58" spans="1:57" x14ac:dyDescent="0.3">
      <c r="A58" t="s">
        <v>775</v>
      </c>
      <c r="B58">
        <v>785</v>
      </c>
      <c r="C58" t="s">
        <v>499</v>
      </c>
      <c r="D58" t="s">
        <v>573</v>
      </c>
      <c r="E58">
        <v>39335</v>
      </c>
      <c r="F58">
        <v>48063</v>
      </c>
      <c r="G58">
        <v>24404</v>
      </c>
      <c r="H58" s="5">
        <v>42087</v>
      </c>
      <c r="I58" t="s">
        <v>624</v>
      </c>
      <c r="J58" t="s">
        <v>613</v>
      </c>
      <c r="K58">
        <v>650051</v>
      </c>
      <c r="L58" t="s">
        <v>501</v>
      </c>
      <c r="M58" t="s">
        <v>168</v>
      </c>
      <c r="N58" t="s">
        <v>13</v>
      </c>
      <c r="O58" t="s">
        <v>46</v>
      </c>
      <c r="P58">
        <v>34</v>
      </c>
      <c r="Q58" s="5" t="s">
        <v>87</v>
      </c>
      <c r="R58" t="s">
        <v>30</v>
      </c>
      <c r="S58" t="s">
        <v>145</v>
      </c>
      <c r="T58" t="s">
        <v>63</v>
      </c>
      <c r="U58" t="s">
        <v>22</v>
      </c>
      <c r="V58" t="s">
        <v>20</v>
      </c>
      <c r="W58">
        <v>341</v>
      </c>
      <c r="X58" t="s">
        <v>574</v>
      </c>
      <c r="Y58" t="s">
        <v>575</v>
      </c>
      <c r="Z58" t="s">
        <v>576</v>
      </c>
      <c r="AA58">
        <v>0.1065</v>
      </c>
      <c r="AB58" t="s">
        <v>577</v>
      </c>
      <c r="AC58" t="s">
        <v>578</v>
      </c>
      <c r="AD58" t="s">
        <v>499</v>
      </c>
      <c r="AE58" t="s">
        <v>331</v>
      </c>
      <c r="AF58" t="s">
        <v>332</v>
      </c>
      <c r="AG58" t="s">
        <v>333</v>
      </c>
      <c r="AH58" t="s">
        <v>334</v>
      </c>
      <c r="AI58" t="s">
        <v>499</v>
      </c>
      <c r="AJ58">
        <v>650051</v>
      </c>
      <c r="AK58" t="s">
        <v>500</v>
      </c>
      <c r="AL58" t="s">
        <v>241</v>
      </c>
      <c r="AM58">
        <v>39603</v>
      </c>
      <c r="AN58">
        <v>49307</v>
      </c>
      <c r="AO58">
        <v>39152</v>
      </c>
      <c r="AP58">
        <v>37.75</v>
      </c>
      <c r="AQ58">
        <v>1575.11</v>
      </c>
      <c r="AR58" t="s">
        <v>2626</v>
      </c>
      <c r="AS58" t="s">
        <v>2626</v>
      </c>
      <c r="AT58">
        <v>2</v>
      </c>
      <c r="AU58" t="s">
        <v>2628</v>
      </c>
      <c r="AV58" s="3">
        <v>42087</v>
      </c>
      <c r="AW58" s="3" t="str">
        <f>TEXT(LoanTable[[#This Row],[Disbursement Date]],"YYYY-MM")</f>
        <v>2015-03</v>
      </c>
      <c r="AX58" t="str">
        <f>TEXT(EDATE(LoanTable[[#This Row],[Disbursement Date]],-1),"YYYY-MM")</f>
        <v>2015-02</v>
      </c>
      <c r="AY58">
        <f>IF(LoanTable[[#This Row],[Loan Status]]="Active",1,0)</f>
        <v>1</v>
      </c>
      <c r="AZ58">
        <f>IF(COUNTIFS(LoanTable[Client id],LoanTable[[#This Row],[Client id]],LoanTable[Period],LoanTable[[#This Row],[Previous Period]])&gt;0,1,0)</f>
        <v>0</v>
      </c>
      <c r="BA58" s="17" t="str">
        <f>TEXT(LoanTable[[#This Row],[Disbursement Date]],"YYYY")</f>
        <v>2015</v>
      </c>
      <c r="BB58" s="10" t="str" cm="1">
        <f t="array" ref="BB58">IF(YEAR(LoanTable[[#This Row],[Disbursement Date]])=MIN(YEAR(LoanTable[Disbursement Date])),"",YEAR(LoanTable[[#This Row],[Disbursement Date]])-1)</f>
        <v/>
      </c>
      <c r="BC58" s="10">
        <f>IF(LoanTable[[#This Row],[Previous Year]]="",1,IF(COUNTIFS(LoanTable[Client id],LoanTable[[#This Row],[Client id]],LoanTable[Year],LoanTable[[#This Row],[Previous Year]])&gt;0,1,0))</f>
        <v>1</v>
      </c>
      <c r="BD58" t="str">
        <f>YEAR(LoanTable[[#This Row],[Disbursement Date]]) &amp; "-Q" &amp; ROUNDUP(MONTH(LoanTable[[#This Row],[Disbursement Date]])/3,0)</f>
        <v>2015-Q1</v>
      </c>
      <c r="BE58">
        <f>IF(LoanTable[[#This Row],[Disbursement Date]]=LoanTable[[#This Row],[First Loan Date]],1,0)</f>
        <v>1</v>
      </c>
    </row>
    <row r="59" spans="1:57" x14ac:dyDescent="0.3">
      <c r="A59" t="s">
        <v>2063</v>
      </c>
      <c r="B59">
        <v>779</v>
      </c>
      <c r="C59" t="s">
        <v>409</v>
      </c>
      <c r="D59" t="s">
        <v>589</v>
      </c>
      <c r="E59">
        <v>26707</v>
      </c>
      <c r="F59">
        <v>42101</v>
      </c>
      <c r="G59">
        <v>32186</v>
      </c>
      <c r="H59" s="5">
        <v>42088</v>
      </c>
      <c r="I59" t="s">
        <v>612</v>
      </c>
      <c r="J59" t="s">
        <v>613</v>
      </c>
      <c r="K59">
        <v>1030063</v>
      </c>
      <c r="L59" t="s">
        <v>411</v>
      </c>
      <c r="M59" t="s">
        <v>27</v>
      </c>
      <c r="N59" t="s">
        <v>13</v>
      </c>
      <c r="O59" t="s">
        <v>28</v>
      </c>
      <c r="P59">
        <v>55</v>
      </c>
      <c r="Q59" s="5" t="s">
        <v>29</v>
      </c>
      <c r="R59" t="s">
        <v>30</v>
      </c>
      <c r="S59" t="s">
        <v>17</v>
      </c>
      <c r="T59" t="s">
        <v>18</v>
      </c>
      <c r="U59" t="s">
        <v>22</v>
      </c>
      <c r="V59" t="s">
        <v>31</v>
      </c>
      <c r="W59">
        <v>773</v>
      </c>
      <c r="X59" t="s">
        <v>574</v>
      </c>
      <c r="Y59" t="s">
        <v>590</v>
      </c>
      <c r="Z59" t="s">
        <v>576</v>
      </c>
      <c r="AA59">
        <v>9.9099999999999994E-2</v>
      </c>
      <c r="AB59" t="s">
        <v>577</v>
      </c>
      <c r="AC59" t="s">
        <v>591</v>
      </c>
      <c r="AD59" t="s">
        <v>409</v>
      </c>
      <c r="AE59" t="s">
        <v>234</v>
      </c>
      <c r="AF59" t="s">
        <v>235</v>
      </c>
      <c r="AG59" t="s">
        <v>236</v>
      </c>
      <c r="AH59" t="s">
        <v>237</v>
      </c>
      <c r="AI59" t="s">
        <v>246</v>
      </c>
      <c r="AJ59">
        <v>1030063</v>
      </c>
      <c r="AK59" t="s">
        <v>410</v>
      </c>
      <c r="AL59" t="s">
        <v>241</v>
      </c>
      <c r="AM59">
        <v>28028</v>
      </c>
      <c r="AN59">
        <v>43834</v>
      </c>
      <c r="AO59">
        <v>26383</v>
      </c>
      <c r="AP59">
        <v>32.36</v>
      </c>
      <c r="AQ59">
        <v>4871.33</v>
      </c>
      <c r="AR59" t="s">
        <v>2626</v>
      </c>
      <c r="AS59" t="s">
        <v>2626</v>
      </c>
      <c r="AT59">
        <v>1</v>
      </c>
      <c r="AU59" t="s">
        <v>2628</v>
      </c>
      <c r="AV59" s="3">
        <v>42088</v>
      </c>
      <c r="AW59" s="3" t="str">
        <f>TEXT(LoanTable[[#This Row],[Disbursement Date]],"YYYY-MM")</f>
        <v>2015-03</v>
      </c>
      <c r="AX59" t="str">
        <f>TEXT(EDATE(LoanTable[[#This Row],[Disbursement Date]],-1),"YYYY-MM")</f>
        <v>2015-02</v>
      </c>
      <c r="AY59">
        <f>IF(LoanTable[[#This Row],[Loan Status]]="Active",1,0)</f>
        <v>0</v>
      </c>
      <c r="AZ59">
        <f>IF(COUNTIFS(LoanTable[Client id],LoanTable[[#This Row],[Client id]],LoanTable[Period],LoanTable[[#This Row],[Previous Period]])&gt;0,1,0)</f>
        <v>0</v>
      </c>
      <c r="BA59" s="17" t="str">
        <f>TEXT(LoanTable[[#This Row],[Disbursement Date]],"YYYY")</f>
        <v>2015</v>
      </c>
      <c r="BB59" s="10" t="str" cm="1">
        <f t="array" ref="BB59">IF(YEAR(LoanTable[[#This Row],[Disbursement Date]])=MIN(YEAR(LoanTable[Disbursement Date])),"",YEAR(LoanTable[[#This Row],[Disbursement Date]])-1)</f>
        <v/>
      </c>
      <c r="BC59" s="10">
        <f>IF(LoanTable[[#This Row],[Previous Year]]="",1,IF(COUNTIFS(LoanTable[Client id],LoanTable[[#This Row],[Client id]],LoanTable[Year],LoanTable[[#This Row],[Previous Year]])&gt;0,1,0))</f>
        <v>1</v>
      </c>
      <c r="BD59" t="str">
        <f>YEAR(LoanTable[[#This Row],[Disbursement Date]]) &amp; "-Q" &amp; ROUNDUP(MONTH(LoanTable[[#This Row],[Disbursement Date]])/3,0)</f>
        <v>2015-Q1</v>
      </c>
      <c r="BE59">
        <f>IF(LoanTable[[#This Row],[Disbursement Date]]=LoanTable[[#This Row],[First Loan Date]],1,0)</f>
        <v>1</v>
      </c>
    </row>
    <row r="60" spans="1:57" x14ac:dyDescent="0.3">
      <c r="A60" t="s">
        <v>2367</v>
      </c>
      <c r="B60">
        <v>743</v>
      </c>
      <c r="C60" t="s">
        <v>249</v>
      </c>
      <c r="D60" t="s">
        <v>573</v>
      </c>
      <c r="E60">
        <v>27492</v>
      </c>
      <c r="F60">
        <v>47175</v>
      </c>
      <c r="G60">
        <v>17918</v>
      </c>
      <c r="H60" s="5">
        <v>42089</v>
      </c>
      <c r="I60" t="s">
        <v>612</v>
      </c>
      <c r="J60" t="s">
        <v>613</v>
      </c>
      <c r="K60">
        <v>910182</v>
      </c>
      <c r="L60" t="s">
        <v>257</v>
      </c>
      <c r="M60" t="s">
        <v>128</v>
      </c>
      <c r="N60" t="s">
        <v>13</v>
      </c>
      <c r="O60" t="s">
        <v>46</v>
      </c>
      <c r="P60">
        <v>29</v>
      </c>
      <c r="Q60" s="5" t="s">
        <v>97</v>
      </c>
      <c r="R60" t="s">
        <v>30</v>
      </c>
      <c r="S60" t="s">
        <v>145</v>
      </c>
      <c r="T60" t="s">
        <v>63</v>
      </c>
      <c r="U60" t="s">
        <v>22</v>
      </c>
      <c r="V60" t="s">
        <v>20</v>
      </c>
      <c r="W60">
        <v>799</v>
      </c>
      <c r="X60" t="s">
        <v>574</v>
      </c>
      <c r="Y60" t="s">
        <v>575</v>
      </c>
      <c r="Z60" t="s">
        <v>576</v>
      </c>
      <c r="AA60">
        <v>0.1065</v>
      </c>
      <c r="AB60" t="s">
        <v>577</v>
      </c>
      <c r="AC60" t="s">
        <v>578</v>
      </c>
      <c r="AD60" t="s">
        <v>249</v>
      </c>
      <c r="AE60" t="s">
        <v>250</v>
      </c>
      <c r="AF60" t="s">
        <v>251</v>
      </c>
      <c r="AG60" t="s">
        <v>252</v>
      </c>
      <c r="AH60" t="s">
        <v>253</v>
      </c>
      <c r="AI60" t="s">
        <v>254</v>
      </c>
      <c r="AJ60">
        <v>910182</v>
      </c>
      <c r="AK60" t="s">
        <v>255</v>
      </c>
      <c r="AL60" t="s">
        <v>256</v>
      </c>
      <c r="AM60">
        <v>27262</v>
      </c>
      <c r="AN60">
        <v>48736</v>
      </c>
      <c r="AO60">
        <v>27151</v>
      </c>
      <c r="AP60">
        <v>44.89</v>
      </c>
      <c r="AQ60">
        <v>3222.76</v>
      </c>
      <c r="AR60" t="s">
        <v>2626</v>
      </c>
      <c r="AS60" t="s">
        <v>2626</v>
      </c>
      <c r="AT60">
        <v>0</v>
      </c>
      <c r="AU60" t="s">
        <v>2629</v>
      </c>
      <c r="AV60" s="3">
        <v>42089</v>
      </c>
      <c r="AW60" s="3" t="str">
        <f>TEXT(LoanTable[[#This Row],[Disbursement Date]],"YYYY-MM")</f>
        <v>2015-03</v>
      </c>
      <c r="AX60" t="str">
        <f>TEXT(EDATE(LoanTable[[#This Row],[Disbursement Date]],-1),"YYYY-MM")</f>
        <v>2015-02</v>
      </c>
      <c r="AY60">
        <f>IF(LoanTable[[#This Row],[Loan Status]]="Active",1,0)</f>
        <v>0</v>
      </c>
      <c r="AZ60">
        <f>IF(COUNTIFS(LoanTable[Client id],LoanTable[[#This Row],[Client id]],LoanTable[Period],LoanTable[[#This Row],[Previous Period]])&gt;0,1,0)</f>
        <v>0</v>
      </c>
      <c r="BA60" s="17" t="str">
        <f>TEXT(LoanTable[[#This Row],[Disbursement Date]],"YYYY")</f>
        <v>2015</v>
      </c>
      <c r="BB60" s="10" t="str" cm="1">
        <f t="array" ref="BB60">IF(YEAR(LoanTable[[#This Row],[Disbursement Date]])=MIN(YEAR(LoanTable[Disbursement Date])),"",YEAR(LoanTable[[#This Row],[Disbursement Date]])-1)</f>
        <v/>
      </c>
      <c r="BC60" s="10">
        <f>IF(LoanTable[[#This Row],[Previous Year]]="",1,IF(COUNTIFS(LoanTable[Client id],LoanTable[[#This Row],[Client id]],LoanTable[Year],LoanTable[[#This Row],[Previous Year]])&gt;0,1,0))</f>
        <v>1</v>
      </c>
      <c r="BD60" t="str">
        <f>YEAR(LoanTable[[#This Row],[Disbursement Date]]) &amp; "-Q" &amp; ROUNDUP(MONTH(LoanTable[[#This Row],[Disbursement Date]])/3,0)</f>
        <v>2015-Q1</v>
      </c>
      <c r="BE60">
        <f>IF(LoanTable[[#This Row],[Disbursement Date]]=LoanTable[[#This Row],[First Loan Date]],1,0)</f>
        <v>1</v>
      </c>
    </row>
    <row r="61" spans="1:57" x14ac:dyDescent="0.3">
      <c r="A61" t="s">
        <v>1447</v>
      </c>
      <c r="B61">
        <v>149</v>
      </c>
      <c r="C61" t="s">
        <v>265</v>
      </c>
      <c r="D61" t="s">
        <v>573</v>
      </c>
      <c r="E61">
        <v>7444</v>
      </c>
      <c r="F61">
        <v>7970</v>
      </c>
      <c r="G61">
        <v>27953</v>
      </c>
      <c r="H61" s="5">
        <v>42090</v>
      </c>
      <c r="I61" t="s">
        <v>612</v>
      </c>
      <c r="J61" t="s">
        <v>619</v>
      </c>
      <c r="K61">
        <v>30179</v>
      </c>
      <c r="L61" t="s">
        <v>272</v>
      </c>
      <c r="M61" t="s">
        <v>190</v>
      </c>
      <c r="N61" t="s">
        <v>13</v>
      </c>
      <c r="O61" t="s">
        <v>33</v>
      </c>
      <c r="P61">
        <v>22</v>
      </c>
      <c r="Q61" s="5" t="s">
        <v>191</v>
      </c>
      <c r="R61" t="s">
        <v>30</v>
      </c>
      <c r="S61" t="s">
        <v>145</v>
      </c>
      <c r="T61" t="s">
        <v>63</v>
      </c>
      <c r="U61" t="s">
        <v>26</v>
      </c>
      <c r="V61" t="s">
        <v>39</v>
      </c>
      <c r="W61">
        <v>714</v>
      </c>
      <c r="X61" t="s">
        <v>574</v>
      </c>
      <c r="Y61" t="s">
        <v>575</v>
      </c>
      <c r="Z61" t="s">
        <v>576</v>
      </c>
      <c r="AA61">
        <v>0.1065</v>
      </c>
      <c r="AB61" t="s">
        <v>577</v>
      </c>
      <c r="AC61" t="s">
        <v>578</v>
      </c>
      <c r="AD61" t="s">
        <v>265</v>
      </c>
      <c r="AE61" t="s">
        <v>266</v>
      </c>
      <c r="AF61" t="s">
        <v>267</v>
      </c>
      <c r="AG61" t="s">
        <v>268</v>
      </c>
      <c r="AH61" t="s">
        <v>269</v>
      </c>
      <c r="AI61" t="s">
        <v>270</v>
      </c>
      <c r="AJ61">
        <v>30179</v>
      </c>
      <c r="AK61" t="s">
        <v>271</v>
      </c>
      <c r="AL61" t="s">
        <v>241</v>
      </c>
      <c r="AM61">
        <v>7174</v>
      </c>
      <c r="AN61">
        <v>9504</v>
      </c>
      <c r="AO61">
        <v>7131</v>
      </c>
      <c r="AP61">
        <v>9.09</v>
      </c>
      <c r="AQ61">
        <v>4144.4799999999996</v>
      </c>
      <c r="AR61" t="s">
        <v>2626</v>
      </c>
      <c r="AS61" t="s">
        <v>2626</v>
      </c>
      <c r="AT61">
        <v>0</v>
      </c>
      <c r="AU61" t="s">
        <v>2628</v>
      </c>
      <c r="AV61" s="3">
        <v>42090</v>
      </c>
      <c r="AW61" s="3" t="str">
        <f>TEXT(LoanTable[[#This Row],[Disbursement Date]],"YYYY-MM")</f>
        <v>2015-03</v>
      </c>
      <c r="AX61" t="str">
        <f>TEXT(EDATE(LoanTable[[#This Row],[Disbursement Date]],-1),"YYYY-MM")</f>
        <v>2015-02</v>
      </c>
      <c r="AY61">
        <f>IF(LoanTable[[#This Row],[Loan Status]]="Active",1,0)</f>
        <v>0</v>
      </c>
      <c r="AZ61">
        <f>IF(COUNTIFS(LoanTable[Client id],LoanTable[[#This Row],[Client id]],LoanTable[Period],LoanTable[[#This Row],[Previous Period]])&gt;0,1,0)</f>
        <v>0</v>
      </c>
      <c r="BA61" s="17" t="str">
        <f>TEXT(LoanTable[[#This Row],[Disbursement Date]],"YYYY")</f>
        <v>2015</v>
      </c>
      <c r="BB61" s="10" t="str" cm="1">
        <f t="array" ref="BB61">IF(YEAR(LoanTable[[#This Row],[Disbursement Date]])=MIN(YEAR(LoanTable[Disbursement Date])),"",YEAR(LoanTable[[#This Row],[Disbursement Date]])-1)</f>
        <v/>
      </c>
      <c r="BC61" s="10">
        <f>IF(LoanTable[[#This Row],[Previous Year]]="",1,IF(COUNTIFS(LoanTable[Client id],LoanTable[[#This Row],[Client id]],LoanTable[Year],LoanTable[[#This Row],[Previous Year]])&gt;0,1,0))</f>
        <v>1</v>
      </c>
      <c r="BD61" t="str">
        <f>YEAR(LoanTable[[#This Row],[Disbursement Date]]) &amp; "-Q" &amp; ROUNDUP(MONTH(LoanTable[[#This Row],[Disbursement Date]])/3,0)</f>
        <v>2015-Q1</v>
      </c>
      <c r="BE61">
        <f>IF(LoanTable[[#This Row],[Disbursement Date]]=LoanTable[[#This Row],[First Loan Date]],1,0)</f>
        <v>1</v>
      </c>
    </row>
    <row r="62" spans="1:57" x14ac:dyDescent="0.3">
      <c r="A62" t="s">
        <v>1991</v>
      </c>
      <c r="B62">
        <v>44</v>
      </c>
      <c r="C62" t="s">
        <v>422</v>
      </c>
      <c r="D62" t="s">
        <v>573</v>
      </c>
      <c r="E62">
        <v>12223</v>
      </c>
      <c r="F62">
        <v>30633</v>
      </c>
      <c r="G62">
        <v>39523</v>
      </c>
      <c r="H62" s="5">
        <v>42093</v>
      </c>
      <c r="I62" t="s">
        <v>617</v>
      </c>
      <c r="J62" t="s">
        <v>613</v>
      </c>
      <c r="K62">
        <v>120676</v>
      </c>
      <c r="L62" t="s">
        <v>423</v>
      </c>
      <c r="M62" t="s">
        <v>99</v>
      </c>
      <c r="N62" t="s">
        <v>13</v>
      </c>
      <c r="O62" t="s">
        <v>14</v>
      </c>
      <c r="P62">
        <v>44</v>
      </c>
      <c r="Q62" s="6" t="s">
        <v>100</v>
      </c>
      <c r="R62" t="s">
        <v>16</v>
      </c>
      <c r="S62" t="s">
        <v>35</v>
      </c>
      <c r="T62" t="s">
        <v>63</v>
      </c>
      <c r="U62" t="s">
        <v>19</v>
      </c>
      <c r="V62" t="s">
        <v>31</v>
      </c>
      <c r="W62">
        <v>815</v>
      </c>
      <c r="X62" t="s">
        <v>574</v>
      </c>
      <c r="Y62" t="s">
        <v>575</v>
      </c>
      <c r="Z62" t="s">
        <v>576</v>
      </c>
      <c r="AA62">
        <v>0.1065</v>
      </c>
      <c r="AB62" t="s">
        <v>577</v>
      </c>
      <c r="AC62" t="s">
        <v>578</v>
      </c>
      <c r="AD62" t="s">
        <v>422</v>
      </c>
      <c r="AE62" t="s">
        <v>234</v>
      </c>
      <c r="AF62" t="s">
        <v>235</v>
      </c>
      <c r="AG62" t="s">
        <v>236</v>
      </c>
      <c r="AH62" t="s">
        <v>237</v>
      </c>
      <c r="AI62" t="s">
        <v>422</v>
      </c>
      <c r="AJ62">
        <v>120676</v>
      </c>
      <c r="AK62" t="s">
        <v>247</v>
      </c>
      <c r="AL62" t="s">
        <v>239</v>
      </c>
      <c r="AM62">
        <v>11902</v>
      </c>
      <c r="AN62">
        <v>30959</v>
      </c>
      <c r="AO62">
        <v>11969</v>
      </c>
      <c r="AP62">
        <v>49.45</v>
      </c>
      <c r="AQ62">
        <v>2815.35</v>
      </c>
      <c r="AR62" t="s">
        <v>2626</v>
      </c>
      <c r="AS62" t="s">
        <v>2626</v>
      </c>
      <c r="AT62">
        <v>2</v>
      </c>
      <c r="AU62" t="s">
        <v>2628</v>
      </c>
      <c r="AV62" s="3">
        <v>42093</v>
      </c>
      <c r="AW62" s="3" t="str">
        <f>TEXT(LoanTable[[#This Row],[Disbursement Date]],"YYYY-MM")</f>
        <v>2015-03</v>
      </c>
      <c r="AX62" t="str">
        <f>TEXT(EDATE(LoanTable[[#This Row],[Disbursement Date]],-1),"YYYY-MM")</f>
        <v>2015-02</v>
      </c>
      <c r="AY62">
        <f>IF(LoanTable[[#This Row],[Loan Status]]="Active",1,0)</f>
        <v>0</v>
      </c>
      <c r="AZ62">
        <f>IF(COUNTIFS(LoanTable[Client id],LoanTable[[#This Row],[Client id]],LoanTable[Period],LoanTable[[#This Row],[Previous Period]])&gt;0,1,0)</f>
        <v>0</v>
      </c>
      <c r="BA62" s="17" t="str">
        <f>TEXT(LoanTable[[#This Row],[Disbursement Date]],"YYYY")</f>
        <v>2015</v>
      </c>
      <c r="BB62" s="10" t="str" cm="1">
        <f t="array" ref="BB62">IF(YEAR(LoanTable[[#This Row],[Disbursement Date]])=MIN(YEAR(LoanTable[Disbursement Date])),"",YEAR(LoanTable[[#This Row],[Disbursement Date]])-1)</f>
        <v/>
      </c>
      <c r="BC62" s="10">
        <f>IF(LoanTable[[#This Row],[Previous Year]]="",1,IF(COUNTIFS(LoanTable[Client id],LoanTable[[#This Row],[Client id]],LoanTable[Year],LoanTable[[#This Row],[Previous Year]])&gt;0,1,0))</f>
        <v>1</v>
      </c>
      <c r="BD62" t="str">
        <f>YEAR(LoanTable[[#This Row],[Disbursement Date]]) &amp; "-Q" &amp; ROUNDUP(MONTH(LoanTable[[#This Row],[Disbursement Date]])/3,0)</f>
        <v>2015-Q1</v>
      </c>
      <c r="BE62">
        <f>IF(LoanTable[[#This Row],[Disbursement Date]]=LoanTable[[#This Row],[First Loan Date]],1,0)</f>
        <v>1</v>
      </c>
    </row>
    <row r="63" spans="1:57" x14ac:dyDescent="0.3">
      <c r="A63" t="s">
        <v>1100</v>
      </c>
      <c r="B63">
        <v>50</v>
      </c>
      <c r="C63" t="s">
        <v>368</v>
      </c>
      <c r="D63" t="s">
        <v>587</v>
      </c>
      <c r="E63">
        <v>13321</v>
      </c>
      <c r="F63">
        <v>12316</v>
      </c>
      <c r="G63">
        <v>40433</v>
      </c>
      <c r="H63" s="5">
        <v>42093</v>
      </c>
      <c r="I63" t="s">
        <v>624</v>
      </c>
      <c r="J63" t="s">
        <v>619</v>
      </c>
      <c r="K63">
        <v>790102</v>
      </c>
      <c r="L63" t="s">
        <v>370</v>
      </c>
      <c r="M63" t="s">
        <v>108</v>
      </c>
      <c r="N63" t="s">
        <v>13</v>
      </c>
      <c r="O63" t="s">
        <v>14</v>
      </c>
      <c r="P63">
        <v>38</v>
      </c>
      <c r="Q63" s="6" t="s">
        <v>109</v>
      </c>
      <c r="R63" t="s">
        <v>25</v>
      </c>
      <c r="S63" t="s">
        <v>105</v>
      </c>
      <c r="T63" t="s">
        <v>18</v>
      </c>
      <c r="U63" t="s">
        <v>38</v>
      </c>
      <c r="V63" t="s">
        <v>20</v>
      </c>
      <c r="W63">
        <v>774</v>
      </c>
      <c r="X63" t="s">
        <v>574</v>
      </c>
      <c r="Y63" t="s">
        <v>584</v>
      </c>
      <c r="Z63" t="s">
        <v>576</v>
      </c>
      <c r="AA63">
        <v>6.6199999999999995E-2</v>
      </c>
      <c r="AB63" t="s">
        <v>581</v>
      </c>
      <c r="AC63" t="s">
        <v>588</v>
      </c>
      <c r="AD63" t="s">
        <v>368</v>
      </c>
      <c r="AE63" t="s">
        <v>325</v>
      </c>
      <c r="AF63" t="s">
        <v>326</v>
      </c>
      <c r="AG63" t="s">
        <v>327</v>
      </c>
      <c r="AH63" t="s">
        <v>328</v>
      </c>
      <c r="AI63" t="s">
        <v>368</v>
      </c>
      <c r="AJ63">
        <v>790102</v>
      </c>
      <c r="AK63" t="s">
        <v>369</v>
      </c>
      <c r="AL63" t="s">
        <v>239</v>
      </c>
      <c r="AM63">
        <v>14425</v>
      </c>
      <c r="AN63">
        <v>13819</v>
      </c>
      <c r="AO63">
        <v>13194</v>
      </c>
      <c r="AP63">
        <v>44.94</v>
      </c>
      <c r="AQ63">
        <v>637.66999999999996</v>
      </c>
      <c r="AR63" t="s">
        <v>2626</v>
      </c>
      <c r="AS63" t="s">
        <v>2626</v>
      </c>
      <c r="AT63">
        <v>1</v>
      </c>
      <c r="AU63" t="s">
        <v>2628</v>
      </c>
      <c r="AV63" s="3">
        <v>42093</v>
      </c>
      <c r="AW63" s="3" t="str">
        <f>TEXT(LoanTable[[#This Row],[Disbursement Date]],"YYYY-MM")</f>
        <v>2015-03</v>
      </c>
      <c r="AX63" t="str">
        <f>TEXT(EDATE(LoanTable[[#This Row],[Disbursement Date]],-1),"YYYY-MM")</f>
        <v>2015-02</v>
      </c>
      <c r="AY63">
        <f>IF(LoanTable[[#This Row],[Loan Status]]="Active",1,0)</f>
        <v>1</v>
      </c>
      <c r="AZ63">
        <f>IF(COUNTIFS(LoanTable[Client id],LoanTable[[#This Row],[Client id]],LoanTable[Period],LoanTable[[#This Row],[Previous Period]])&gt;0,1,0)</f>
        <v>0</v>
      </c>
      <c r="BA63" s="17" t="str">
        <f>TEXT(LoanTable[[#This Row],[Disbursement Date]],"YYYY")</f>
        <v>2015</v>
      </c>
      <c r="BB63" s="10" t="str" cm="1">
        <f t="array" ref="BB63">IF(YEAR(LoanTable[[#This Row],[Disbursement Date]])=MIN(YEAR(LoanTable[Disbursement Date])),"",YEAR(LoanTable[[#This Row],[Disbursement Date]])-1)</f>
        <v/>
      </c>
      <c r="BC63" s="10">
        <f>IF(LoanTable[[#This Row],[Previous Year]]="",1,IF(COUNTIFS(LoanTable[Client id],LoanTable[[#This Row],[Client id]],LoanTable[Year],LoanTable[[#This Row],[Previous Year]])&gt;0,1,0))</f>
        <v>1</v>
      </c>
      <c r="BD63" t="str">
        <f>YEAR(LoanTable[[#This Row],[Disbursement Date]]) &amp; "-Q" &amp; ROUNDUP(MONTH(LoanTable[[#This Row],[Disbursement Date]])/3,0)</f>
        <v>2015-Q1</v>
      </c>
      <c r="BE63">
        <f>IF(LoanTable[[#This Row],[Disbursement Date]]=LoanTable[[#This Row],[First Loan Date]],1,0)</f>
        <v>1</v>
      </c>
    </row>
    <row r="64" spans="1:57" x14ac:dyDescent="0.3">
      <c r="A64" t="s">
        <v>1467</v>
      </c>
      <c r="B64">
        <v>898</v>
      </c>
      <c r="C64" t="s">
        <v>386</v>
      </c>
      <c r="D64" t="s">
        <v>573</v>
      </c>
      <c r="E64">
        <v>39059</v>
      </c>
      <c r="F64">
        <v>40130</v>
      </c>
      <c r="G64">
        <v>40765</v>
      </c>
      <c r="H64" s="5">
        <v>42094</v>
      </c>
      <c r="I64" t="s">
        <v>615</v>
      </c>
      <c r="J64" t="s">
        <v>619</v>
      </c>
      <c r="K64">
        <v>1110166</v>
      </c>
      <c r="L64" t="s">
        <v>389</v>
      </c>
      <c r="M64" t="s">
        <v>128</v>
      </c>
      <c r="N64" t="s">
        <v>13</v>
      </c>
      <c r="O64" t="s">
        <v>14</v>
      </c>
      <c r="P64">
        <v>36</v>
      </c>
      <c r="Q64" s="5" t="s">
        <v>67</v>
      </c>
      <c r="R64" t="s">
        <v>25</v>
      </c>
      <c r="S64" t="s">
        <v>35</v>
      </c>
      <c r="T64" t="s">
        <v>63</v>
      </c>
      <c r="U64" t="s">
        <v>22</v>
      </c>
      <c r="V64" t="s">
        <v>20</v>
      </c>
      <c r="W64">
        <v>489</v>
      </c>
      <c r="X64" t="s">
        <v>574</v>
      </c>
      <c r="Y64" t="s">
        <v>575</v>
      </c>
      <c r="Z64" t="s">
        <v>576</v>
      </c>
      <c r="AA64">
        <v>0.1065</v>
      </c>
      <c r="AB64" t="s">
        <v>577</v>
      </c>
      <c r="AC64" t="s">
        <v>578</v>
      </c>
      <c r="AD64" t="s">
        <v>386</v>
      </c>
      <c r="AE64" t="s">
        <v>234</v>
      </c>
      <c r="AF64" t="s">
        <v>235</v>
      </c>
      <c r="AG64" t="s">
        <v>236</v>
      </c>
      <c r="AH64" t="s">
        <v>237</v>
      </c>
      <c r="AI64" t="s">
        <v>387</v>
      </c>
      <c r="AJ64">
        <v>1110166</v>
      </c>
      <c r="AK64" t="s">
        <v>388</v>
      </c>
      <c r="AL64" t="s">
        <v>239</v>
      </c>
      <c r="AM64">
        <v>38685</v>
      </c>
      <c r="AN64">
        <v>40892</v>
      </c>
      <c r="AO64">
        <v>38684</v>
      </c>
      <c r="AP64">
        <v>29.67</v>
      </c>
      <c r="AQ64">
        <v>4170.8900000000003</v>
      </c>
      <c r="AR64" t="s">
        <v>2626</v>
      </c>
      <c r="AS64" t="s">
        <v>2626</v>
      </c>
      <c r="AT64">
        <v>1</v>
      </c>
      <c r="AU64" t="s">
        <v>2629</v>
      </c>
      <c r="AV64" s="3">
        <v>42094</v>
      </c>
      <c r="AW64" s="3" t="str">
        <f>TEXT(LoanTable[[#This Row],[Disbursement Date]],"YYYY-MM")</f>
        <v>2015-03</v>
      </c>
      <c r="AX64" t="str">
        <f>TEXT(EDATE(LoanTable[[#This Row],[Disbursement Date]],-1),"YYYY-MM")</f>
        <v>2015-02</v>
      </c>
      <c r="AY64">
        <f>IF(LoanTable[[#This Row],[Loan Status]]="Active",1,0)</f>
        <v>0</v>
      </c>
      <c r="AZ64">
        <f>IF(COUNTIFS(LoanTable[Client id],LoanTable[[#This Row],[Client id]],LoanTable[Period],LoanTable[[#This Row],[Previous Period]])&gt;0,1,0)</f>
        <v>0</v>
      </c>
      <c r="BA64" s="17" t="str">
        <f>TEXT(LoanTable[[#This Row],[Disbursement Date]],"YYYY")</f>
        <v>2015</v>
      </c>
      <c r="BB64" s="10" t="str" cm="1">
        <f t="array" ref="BB64">IF(YEAR(LoanTable[[#This Row],[Disbursement Date]])=MIN(YEAR(LoanTable[Disbursement Date])),"",YEAR(LoanTable[[#This Row],[Disbursement Date]])-1)</f>
        <v/>
      </c>
      <c r="BC64" s="10">
        <f>IF(LoanTable[[#This Row],[Previous Year]]="",1,IF(COUNTIFS(LoanTable[Client id],LoanTable[[#This Row],[Client id]],LoanTable[Year],LoanTable[[#This Row],[Previous Year]])&gt;0,1,0))</f>
        <v>1</v>
      </c>
      <c r="BD64" t="str">
        <f>YEAR(LoanTable[[#This Row],[Disbursement Date]]) &amp; "-Q" &amp; ROUNDUP(MONTH(LoanTable[[#This Row],[Disbursement Date]])/3,0)</f>
        <v>2015-Q1</v>
      </c>
      <c r="BE64">
        <f>IF(LoanTable[[#This Row],[Disbursement Date]]=LoanTable[[#This Row],[First Loan Date]],1,0)</f>
        <v>1</v>
      </c>
    </row>
    <row r="65" spans="1:57" x14ac:dyDescent="0.3">
      <c r="A65" t="s">
        <v>2232</v>
      </c>
      <c r="B65">
        <v>704</v>
      </c>
      <c r="C65" t="s">
        <v>523</v>
      </c>
      <c r="D65" t="s">
        <v>573</v>
      </c>
      <c r="E65">
        <v>44933</v>
      </c>
      <c r="F65">
        <v>4467</v>
      </c>
      <c r="G65">
        <v>17013</v>
      </c>
      <c r="H65" s="5">
        <v>42096</v>
      </c>
      <c r="I65" t="s">
        <v>617</v>
      </c>
      <c r="J65" t="s">
        <v>613</v>
      </c>
      <c r="K65">
        <v>800018</v>
      </c>
      <c r="L65" t="s">
        <v>526</v>
      </c>
      <c r="M65" t="s">
        <v>211</v>
      </c>
      <c r="N65" t="s">
        <v>13</v>
      </c>
      <c r="O65" t="s">
        <v>28</v>
      </c>
      <c r="P65">
        <v>53</v>
      </c>
      <c r="Q65" s="5" t="s">
        <v>62</v>
      </c>
      <c r="R65" t="s">
        <v>104</v>
      </c>
      <c r="S65" t="s">
        <v>105</v>
      </c>
      <c r="T65" t="s">
        <v>18</v>
      </c>
      <c r="U65" t="s">
        <v>38</v>
      </c>
      <c r="V65" t="s">
        <v>31</v>
      </c>
      <c r="W65">
        <v>812</v>
      </c>
      <c r="X65" t="s">
        <v>574</v>
      </c>
      <c r="Y65" t="s">
        <v>575</v>
      </c>
      <c r="Z65" t="s">
        <v>576</v>
      </c>
      <c r="AA65">
        <v>0.1065</v>
      </c>
      <c r="AB65" t="s">
        <v>577</v>
      </c>
      <c r="AC65" t="s">
        <v>578</v>
      </c>
      <c r="AD65" t="s">
        <v>523</v>
      </c>
      <c r="AE65" t="s">
        <v>250</v>
      </c>
      <c r="AF65" t="s">
        <v>251</v>
      </c>
      <c r="AG65" t="s">
        <v>252</v>
      </c>
      <c r="AH65" t="s">
        <v>253</v>
      </c>
      <c r="AI65" t="s">
        <v>524</v>
      </c>
      <c r="AJ65">
        <v>800018</v>
      </c>
      <c r="AK65" t="s">
        <v>525</v>
      </c>
      <c r="AL65" t="s">
        <v>239</v>
      </c>
      <c r="AM65">
        <v>44640</v>
      </c>
      <c r="AN65">
        <v>5753</v>
      </c>
      <c r="AO65">
        <v>44589</v>
      </c>
      <c r="AP65">
        <v>49.68</v>
      </c>
      <c r="AQ65">
        <v>3019.27</v>
      </c>
      <c r="AR65" t="s">
        <v>2626</v>
      </c>
      <c r="AS65" t="s">
        <v>2626</v>
      </c>
      <c r="AT65">
        <v>0</v>
      </c>
      <c r="AU65" t="s">
        <v>2628</v>
      </c>
      <c r="AV65" s="3">
        <v>42096</v>
      </c>
      <c r="AW65" s="3" t="str">
        <f>TEXT(LoanTable[[#This Row],[Disbursement Date]],"YYYY-MM")</f>
        <v>2015-04</v>
      </c>
      <c r="AX65" t="str">
        <f>TEXT(EDATE(LoanTable[[#This Row],[Disbursement Date]],-1),"YYYY-MM")</f>
        <v>2015-03</v>
      </c>
      <c r="AY65">
        <f>IF(LoanTable[[#This Row],[Loan Status]]="Active",1,0)</f>
        <v>0</v>
      </c>
      <c r="AZ65">
        <f>IF(COUNTIFS(LoanTable[Client id],LoanTable[[#This Row],[Client id]],LoanTable[Period],LoanTable[[#This Row],[Previous Period]])&gt;0,1,0)</f>
        <v>0</v>
      </c>
      <c r="BA65" s="17" t="str">
        <f>TEXT(LoanTable[[#This Row],[Disbursement Date]],"YYYY")</f>
        <v>2015</v>
      </c>
      <c r="BB65" s="10" t="str" cm="1">
        <f t="array" ref="BB65">IF(YEAR(LoanTable[[#This Row],[Disbursement Date]])=MIN(YEAR(LoanTable[Disbursement Date])),"",YEAR(LoanTable[[#This Row],[Disbursement Date]])-1)</f>
        <v/>
      </c>
      <c r="BC65" s="10">
        <f>IF(LoanTable[[#This Row],[Previous Year]]="",1,IF(COUNTIFS(LoanTable[Client id],LoanTable[[#This Row],[Client id]],LoanTable[Year],LoanTable[[#This Row],[Previous Year]])&gt;0,1,0))</f>
        <v>1</v>
      </c>
      <c r="BD65" t="str">
        <f>YEAR(LoanTable[[#This Row],[Disbursement Date]]) &amp; "-Q" &amp; ROUNDUP(MONTH(LoanTable[[#This Row],[Disbursement Date]])/3,0)</f>
        <v>2015-Q2</v>
      </c>
      <c r="BE65">
        <f>IF(LoanTable[[#This Row],[Disbursement Date]]=LoanTable[[#This Row],[First Loan Date]],1,0)</f>
        <v>1</v>
      </c>
    </row>
    <row r="66" spans="1:57" x14ac:dyDescent="0.3">
      <c r="A66" t="s">
        <v>1988</v>
      </c>
      <c r="B66">
        <v>623</v>
      </c>
      <c r="C66" t="s">
        <v>468</v>
      </c>
      <c r="D66" t="s">
        <v>573</v>
      </c>
      <c r="E66">
        <v>5657</v>
      </c>
      <c r="F66">
        <v>37332</v>
      </c>
      <c r="G66">
        <v>11386</v>
      </c>
      <c r="H66" s="5">
        <v>42097</v>
      </c>
      <c r="I66" t="s">
        <v>624</v>
      </c>
      <c r="J66" t="s">
        <v>619</v>
      </c>
      <c r="K66">
        <v>630081</v>
      </c>
      <c r="L66" t="s">
        <v>470</v>
      </c>
      <c r="M66" t="s">
        <v>175</v>
      </c>
      <c r="N66" t="s">
        <v>13</v>
      </c>
      <c r="O66" t="s">
        <v>28</v>
      </c>
      <c r="P66">
        <v>52</v>
      </c>
      <c r="Q66" s="5" t="s">
        <v>103</v>
      </c>
      <c r="R66" t="s">
        <v>30</v>
      </c>
      <c r="S66" t="s">
        <v>145</v>
      </c>
      <c r="T66" t="s">
        <v>18</v>
      </c>
      <c r="U66" t="s">
        <v>22</v>
      </c>
      <c r="V66" t="s">
        <v>39</v>
      </c>
      <c r="W66">
        <v>626</v>
      </c>
      <c r="X66" t="s">
        <v>574</v>
      </c>
      <c r="Y66" t="s">
        <v>575</v>
      </c>
      <c r="Z66" t="s">
        <v>576</v>
      </c>
      <c r="AA66">
        <v>0.1065</v>
      </c>
      <c r="AB66" t="s">
        <v>577</v>
      </c>
      <c r="AC66" t="s">
        <v>578</v>
      </c>
      <c r="AD66" t="s">
        <v>468</v>
      </c>
      <c r="AE66" t="s">
        <v>462</v>
      </c>
      <c r="AF66" t="s">
        <v>463</v>
      </c>
      <c r="AG66" t="s">
        <v>464</v>
      </c>
      <c r="AH66" t="s">
        <v>465</v>
      </c>
      <c r="AI66" t="s">
        <v>468</v>
      </c>
      <c r="AJ66">
        <v>630081</v>
      </c>
      <c r="AK66" t="s">
        <v>469</v>
      </c>
      <c r="AL66" t="s">
        <v>256</v>
      </c>
      <c r="AM66">
        <v>5433</v>
      </c>
      <c r="AN66">
        <v>38183</v>
      </c>
      <c r="AO66">
        <v>5228</v>
      </c>
      <c r="AP66">
        <v>43.96</v>
      </c>
      <c r="AQ66">
        <v>831.13</v>
      </c>
      <c r="AR66" t="s">
        <v>2626</v>
      </c>
      <c r="AS66" t="s">
        <v>2626</v>
      </c>
      <c r="AT66">
        <v>0</v>
      </c>
      <c r="AU66" t="s">
        <v>2628</v>
      </c>
      <c r="AV66" s="3">
        <v>42097</v>
      </c>
      <c r="AW66" s="3" t="str">
        <f>TEXT(LoanTable[[#This Row],[Disbursement Date]],"YYYY-MM")</f>
        <v>2015-04</v>
      </c>
      <c r="AX66" t="str">
        <f>TEXT(EDATE(LoanTable[[#This Row],[Disbursement Date]],-1),"YYYY-MM")</f>
        <v>2015-03</v>
      </c>
      <c r="AY66">
        <f>IF(LoanTable[[#This Row],[Loan Status]]="Active",1,0)</f>
        <v>1</v>
      </c>
      <c r="AZ66">
        <f>IF(COUNTIFS(LoanTable[Client id],LoanTable[[#This Row],[Client id]],LoanTable[Period],LoanTable[[#This Row],[Previous Period]])&gt;0,1,0)</f>
        <v>0</v>
      </c>
      <c r="BA66" s="17" t="str">
        <f>TEXT(LoanTable[[#This Row],[Disbursement Date]],"YYYY")</f>
        <v>2015</v>
      </c>
      <c r="BB66" s="10" t="str" cm="1">
        <f t="array" ref="BB66">IF(YEAR(LoanTable[[#This Row],[Disbursement Date]])=MIN(YEAR(LoanTable[Disbursement Date])),"",YEAR(LoanTable[[#This Row],[Disbursement Date]])-1)</f>
        <v/>
      </c>
      <c r="BC66" s="10">
        <f>IF(LoanTable[[#This Row],[Previous Year]]="",1,IF(COUNTIFS(LoanTable[Client id],LoanTable[[#This Row],[Client id]],LoanTable[Year],LoanTable[[#This Row],[Previous Year]])&gt;0,1,0))</f>
        <v>1</v>
      </c>
      <c r="BD66" t="str">
        <f>YEAR(LoanTable[[#This Row],[Disbursement Date]]) &amp; "-Q" &amp; ROUNDUP(MONTH(LoanTable[[#This Row],[Disbursement Date]])/3,0)</f>
        <v>2015-Q2</v>
      </c>
      <c r="BE66">
        <f>IF(LoanTable[[#This Row],[Disbursement Date]]=LoanTable[[#This Row],[First Loan Date]],1,0)</f>
        <v>1</v>
      </c>
    </row>
    <row r="67" spans="1:57" x14ac:dyDescent="0.3">
      <c r="A67" t="s">
        <v>2215</v>
      </c>
      <c r="B67">
        <v>732</v>
      </c>
      <c r="C67" t="s">
        <v>285</v>
      </c>
      <c r="D67" t="s">
        <v>589</v>
      </c>
      <c r="E67">
        <v>48158</v>
      </c>
      <c r="F67">
        <v>21358</v>
      </c>
      <c r="G67">
        <v>18760</v>
      </c>
      <c r="H67" s="5">
        <v>42104</v>
      </c>
      <c r="I67" t="s">
        <v>624</v>
      </c>
      <c r="J67" t="s">
        <v>613</v>
      </c>
      <c r="K67">
        <v>240005</v>
      </c>
      <c r="L67" t="s">
        <v>287</v>
      </c>
      <c r="M67" t="s">
        <v>93</v>
      </c>
      <c r="N67" t="s">
        <v>13</v>
      </c>
      <c r="O67" t="s">
        <v>46</v>
      </c>
      <c r="P67">
        <v>32</v>
      </c>
      <c r="Q67" s="5" t="s">
        <v>71</v>
      </c>
      <c r="R67" t="s">
        <v>74</v>
      </c>
      <c r="S67" t="s">
        <v>35</v>
      </c>
      <c r="T67" t="s">
        <v>18</v>
      </c>
      <c r="U67" t="s">
        <v>26</v>
      </c>
      <c r="V67" t="s">
        <v>20</v>
      </c>
      <c r="W67">
        <v>821</v>
      </c>
      <c r="X67" t="s">
        <v>574</v>
      </c>
      <c r="Y67" t="s">
        <v>590</v>
      </c>
      <c r="Z67" t="s">
        <v>576</v>
      </c>
      <c r="AA67">
        <v>9.9099999999999994E-2</v>
      </c>
      <c r="AB67" t="s">
        <v>577</v>
      </c>
      <c r="AC67" t="s">
        <v>591</v>
      </c>
      <c r="AD67" t="s">
        <v>285</v>
      </c>
      <c r="AE67" t="s">
        <v>259</v>
      </c>
      <c r="AF67" t="s">
        <v>260</v>
      </c>
      <c r="AG67" t="s">
        <v>261</v>
      </c>
      <c r="AH67" t="s">
        <v>262</v>
      </c>
      <c r="AI67" t="s">
        <v>285</v>
      </c>
      <c r="AJ67">
        <v>240005</v>
      </c>
      <c r="AK67" t="s">
        <v>286</v>
      </c>
      <c r="AL67" t="s">
        <v>241</v>
      </c>
      <c r="AM67">
        <v>47823</v>
      </c>
      <c r="AN67">
        <v>21949</v>
      </c>
      <c r="AO67">
        <v>47764</v>
      </c>
      <c r="AP67">
        <v>25.26</v>
      </c>
      <c r="AQ67">
        <v>4645.42</v>
      </c>
      <c r="AR67" t="s">
        <v>2626</v>
      </c>
      <c r="AS67" t="s">
        <v>2626</v>
      </c>
      <c r="AT67">
        <v>2</v>
      </c>
      <c r="AU67" t="s">
        <v>2628</v>
      </c>
      <c r="AV67" s="3">
        <v>42104</v>
      </c>
      <c r="AW67" s="3" t="str">
        <f>TEXT(LoanTable[[#This Row],[Disbursement Date]],"YYYY-MM")</f>
        <v>2015-04</v>
      </c>
      <c r="AX67" t="str">
        <f>TEXT(EDATE(LoanTable[[#This Row],[Disbursement Date]],-1),"YYYY-MM")</f>
        <v>2015-03</v>
      </c>
      <c r="AY67">
        <f>IF(LoanTable[[#This Row],[Loan Status]]="Active",1,0)</f>
        <v>1</v>
      </c>
      <c r="AZ67">
        <f>IF(COUNTIFS(LoanTable[Client id],LoanTable[[#This Row],[Client id]],LoanTable[Period],LoanTable[[#This Row],[Previous Period]])&gt;0,1,0)</f>
        <v>0</v>
      </c>
      <c r="BA67" s="17" t="str">
        <f>TEXT(LoanTable[[#This Row],[Disbursement Date]],"YYYY")</f>
        <v>2015</v>
      </c>
      <c r="BB67" s="10" t="str" cm="1">
        <f t="array" ref="BB67">IF(YEAR(LoanTable[[#This Row],[Disbursement Date]])=MIN(YEAR(LoanTable[Disbursement Date])),"",YEAR(LoanTable[[#This Row],[Disbursement Date]])-1)</f>
        <v/>
      </c>
      <c r="BC67" s="10">
        <f>IF(LoanTable[[#This Row],[Previous Year]]="",1,IF(COUNTIFS(LoanTable[Client id],LoanTable[[#This Row],[Client id]],LoanTable[Year],LoanTable[[#This Row],[Previous Year]])&gt;0,1,0))</f>
        <v>1</v>
      </c>
      <c r="BD67" t="str">
        <f>YEAR(LoanTable[[#This Row],[Disbursement Date]]) &amp; "-Q" &amp; ROUNDUP(MONTH(LoanTable[[#This Row],[Disbursement Date]])/3,0)</f>
        <v>2015-Q2</v>
      </c>
      <c r="BE67">
        <f>IF(LoanTable[[#This Row],[Disbursement Date]]=LoanTable[[#This Row],[First Loan Date]],1,0)</f>
        <v>1</v>
      </c>
    </row>
    <row r="68" spans="1:57" x14ac:dyDescent="0.3">
      <c r="A68" t="s">
        <v>889</v>
      </c>
      <c r="B68">
        <v>138</v>
      </c>
      <c r="C68" t="s">
        <v>265</v>
      </c>
      <c r="D68" t="s">
        <v>589</v>
      </c>
      <c r="E68">
        <v>21285</v>
      </c>
      <c r="F68">
        <v>20648</v>
      </c>
      <c r="G68">
        <v>44780</v>
      </c>
      <c r="H68" s="5">
        <v>42106</v>
      </c>
      <c r="I68" t="s">
        <v>617</v>
      </c>
      <c r="J68" t="s">
        <v>613</v>
      </c>
      <c r="K68">
        <v>30179</v>
      </c>
      <c r="L68" t="s">
        <v>272</v>
      </c>
      <c r="M68" t="s">
        <v>181</v>
      </c>
      <c r="N68" t="s">
        <v>13</v>
      </c>
      <c r="O68" t="s">
        <v>14</v>
      </c>
      <c r="P68">
        <v>39</v>
      </c>
      <c r="Q68" s="5" t="s">
        <v>15</v>
      </c>
      <c r="R68" t="s">
        <v>30</v>
      </c>
      <c r="S68" t="s">
        <v>145</v>
      </c>
      <c r="T68" t="s">
        <v>18</v>
      </c>
      <c r="U68" t="s">
        <v>19</v>
      </c>
      <c r="V68" t="s">
        <v>31</v>
      </c>
      <c r="W68">
        <v>795</v>
      </c>
      <c r="X68" t="s">
        <v>574</v>
      </c>
      <c r="Y68" t="s">
        <v>590</v>
      </c>
      <c r="Z68" t="s">
        <v>576</v>
      </c>
      <c r="AA68">
        <v>9.9099999999999994E-2</v>
      </c>
      <c r="AB68" t="s">
        <v>577</v>
      </c>
      <c r="AC68" t="s">
        <v>591</v>
      </c>
      <c r="AD68" t="s">
        <v>265</v>
      </c>
      <c r="AE68" t="s">
        <v>266</v>
      </c>
      <c r="AF68" t="s">
        <v>267</v>
      </c>
      <c r="AG68" t="s">
        <v>268</v>
      </c>
      <c r="AH68" t="s">
        <v>269</v>
      </c>
      <c r="AI68" t="s">
        <v>270</v>
      </c>
      <c r="AJ68">
        <v>30179</v>
      </c>
      <c r="AK68" t="s">
        <v>271</v>
      </c>
      <c r="AL68" t="s">
        <v>241</v>
      </c>
      <c r="AM68">
        <v>22286</v>
      </c>
      <c r="AN68">
        <v>22010</v>
      </c>
      <c r="AO68">
        <v>20999</v>
      </c>
      <c r="AP68">
        <v>8.14</v>
      </c>
      <c r="AQ68">
        <v>2445.41</v>
      </c>
      <c r="AR68" t="s">
        <v>2626</v>
      </c>
      <c r="AS68" t="s">
        <v>2626</v>
      </c>
      <c r="AT68">
        <v>1</v>
      </c>
      <c r="AU68" t="s">
        <v>2628</v>
      </c>
      <c r="AV68" s="3">
        <v>42106</v>
      </c>
      <c r="AW68" s="3" t="str">
        <f>TEXT(LoanTable[[#This Row],[Disbursement Date]],"YYYY-MM")</f>
        <v>2015-04</v>
      </c>
      <c r="AX68" t="str">
        <f>TEXT(EDATE(LoanTable[[#This Row],[Disbursement Date]],-1),"YYYY-MM")</f>
        <v>2015-03</v>
      </c>
      <c r="AY68">
        <f>IF(LoanTable[[#This Row],[Loan Status]]="Active",1,0)</f>
        <v>0</v>
      </c>
      <c r="AZ68">
        <f>IF(COUNTIFS(LoanTable[Client id],LoanTable[[#This Row],[Client id]],LoanTable[Period],LoanTable[[#This Row],[Previous Period]])&gt;0,1,0)</f>
        <v>0</v>
      </c>
      <c r="BA68" s="17" t="str">
        <f>TEXT(LoanTable[[#This Row],[Disbursement Date]],"YYYY")</f>
        <v>2015</v>
      </c>
      <c r="BB68" s="10" t="str" cm="1">
        <f t="array" ref="BB68">IF(YEAR(LoanTable[[#This Row],[Disbursement Date]])=MIN(YEAR(LoanTable[Disbursement Date])),"",YEAR(LoanTable[[#This Row],[Disbursement Date]])-1)</f>
        <v/>
      </c>
      <c r="BC68" s="10">
        <f>IF(LoanTable[[#This Row],[Previous Year]]="",1,IF(COUNTIFS(LoanTable[Client id],LoanTable[[#This Row],[Client id]],LoanTable[Year],LoanTable[[#This Row],[Previous Year]])&gt;0,1,0))</f>
        <v>1</v>
      </c>
      <c r="BD68" t="str">
        <f>YEAR(LoanTable[[#This Row],[Disbursement Date]]) &amp; "-Q" &amp; ROUNDUP(MONTH(LoanTable[[#This Row],[Disbursement Date]])/3,0)</f>
        <v>2015-Q2</v>
      </c>
      <c r="BE68">
        <f>IF(LoanTable[[#This Row],[Disbursement Date]]=LoanTable[[#This Row],[First Loan Date]],1,0)</f>
        <v>1</v>
      </c>
    </row>
    <row r="69" spans="1:57" x14ac:dyDescent="0.3">
      <c r="A69" t="s">
        <v>2579</v>
      </c>
      <c r="B69">
        <v>618</v>
      </c>
      <c r="C69" t="s">
        <v>249</v>
      </c>
      <c r="D69" t="s">
        <v>587</v>
      </c>
      <c r="E69">
        <v>21864</v>
      </c>
      <c r="F69">
        <v>49294</v>
      </c>
      <c r="G69">
        <v>26162</v>
      </c>
      <c r="H69" s="5">
        <v>42106</v>
      </c>
      <c r="I69" t="s">
        <v>612</v>
      </c>
      <c r="J69" t="s">
        <v>613</v>
      </c>
      <c r="K69">
        <v>910182</v>
      </c>
      <c r="L69" t="s">
        <v>257</v>
      </c>
      <c r="M69" t="s">
        <v>165</v>
      </c>
      <c r="N69" t="s">
        <v>13</v>
      </c>
      <c r="O69" t="s">
        <v>46</v>
      </c>
      <c r="P69">
        <v>31</v>
      </c>
      <c r="Q69" s="5" t="s">
        <v>47</v>
      </c>
      <c r="R69" t="s">
        <v>25</v>
      </c>
      <c r="S69" t="s">
        <v>35</v>
      </c>
      <c r="T69" t="s">
        <v>18</v>
      </c>
      <c r="U69" t="s">
        <v>22</v>
      </c>
      <c r="V69" t="s">
        <v>20</v>
      </c>
      <c r="W69">
        <v>672</v>
      </c>
      <c r="X69" t="s">
        <v>574</v>
      </c>
      <c r="Y69" t="s">
        <v>584</v>
      </c>
      <c r="Z69" t="s">
        <v>576</v>
      </c>
      <c r="AA69">
        <v>6.6199999999999995E-2</v>
      </c>
      <c r="AB69" t="s">
        <v>581</v>
      </c>
      <c r="AC69" t="s">
        <v>588</v>
      </c>
      <c r="AD69" t="s">
        <v>249</v>
      </c>
      <c r="AE69" t="s">
        <v>250</v>
      </c>
      <c r="AF69" t="s">
        <v>251</v>
      </c>
      <c r="AG69" t="s">
        <v>252</v>
      </c>
      <c r="AH69" t="s">
        <v>253</v>
      </c>
      <c r="AI69" t="s">
        <v>254</v>
      </c>
      <c r="AJ69">
        <v>910182</v>
      </c>
      <c r="AK69" t="s">
        <v>255</v>
      </c>
      <c r="AL69" t="s">
        <v>256</v>
      </c>
      <c r="AM69">
        <v>21819</v>
      </c>
      <c r="AN69">
        <v>50490</v>
      </c>
      <c r="AO69">
        <v>21820</v>
      </c>
      <c r="AP69">
        <v>38.93</v>
      </c>
      <c r="AQ69">
        <v>2273.11</v>
      </c>
      <c r="AR69" t="s">
        <v>2626</v>
      </c>
      <c r="AS69" t="s">
        <v>2626</v>
      </c>
      <c r="AT69">
        <v>1</v>
      </c>
      <c r="AU69" t="s">
        <v>2630</v>
      </c>
      <c r="AV69" s="3">
        <v>42106</v>
      </c>
      <c r="AW69" s="3" t="str">
        <f>TEXT(LoanTable[[#This Row],[Disbursement Date]],"YYYY-MM")</f>
        <v>2015-04</v>
      </c>
      <c r="AX69" t="str">
        <f>TEXT(EDATE(LoanTable[[#This Row],[Disbursement Date]],-1),"YYYY-MM")</f>
        <v>2015-03</v>
      </c>
      <c r="AY69">
        <f>IF(LoanTable[[#This Row],[Loan Status]]="Active",1,0)</f>
        <v>0</v>
      </c>
      <c r="AZ69">
        <f>IF(COUNTIFS(LoanTable[Client id],LoanTable[[#This Row],[Client id]],LoanTable[Period],LoanTable[[#This Row],[Previous Period]])&gt;0,1,0)</f>
        <v>0</v>
      </c>
      <c r="BA69" s="17" t="str">
        <f>TEXT(LoanTable[[#This Row],[Disbursement Date]],"YYYY")</f>
        <v>2015</v>
      </c>
      <c r="BB69" s="10" t="str" cm="1">
        <f t="array" ref="BB69">IF(YEAR(LoanTable[[#This Row],[Disbursement Date]])=MIN(YEAR(LoanTable[Disbursement Date])),"",YEAR(LoanTable[[#This Row],[Disbursement Date]])-1)</f>
        <v/>
      </c>
      <c r="BC69" s="10">
        <f>IF(LoanTable[[#This Row],[Previous Year]]="",1,IF(COUNTIFS(LoanTable[Client id],LoanTable[[#This Row],[Client id]],LoanTable[Year],LoanTable[[#This Row],[Previous Year]])&gt;0,1,0))</f>
        <v>1</v>
      </c>
      <c r="BD69" t="str">
        <f>YEAR(LoanTable[[#This Row],[Disbursement Date]]) &amp; "-Q" &amp; ROUNDUP(MONTH(LoanTable[[#This Row],[Disbursement Date]])/3,0)</f>
        <v>2015-Q2</v>
      </c>
      <c r="BE69">
        <f>IF(LoanTable[[#This Row],[Disbursement Date]]=LoanTable[[#This Row],[First Loan Date]],1,0)</f>
        <v>1</v>
      </c>
    </row>
    <row r="70" spans="1:57" x14ac:dyDescent="0.3">
      <c r="A70" t="s">
        <v>1390</v>
      </c>
      <c r="B70">
        <v>567</v>
      </c>
      <c r="C70" t="s">
        <v>481</v>
      </c>
      <c r="D70" t="s">
        <v>573</v>
      </c>
      <c r="E70">
        <v>32618</v>
      </c>
      <c r="F70">
        <v>48699</v>
      </c>
      <c r="G70">
        <v>5300</v>
      </c>
      <c r="H70" s="5">
        <v>42107</v>
      </c>
      <c r="I70" t="s">
        <v>615</v>
      </c>
      <c r="J70" t="s">
        <v>619</v>
      </c>
      <c r="K70">
        <v>1050013</v>
      </c>
      <c r="L70" t="s">
        <v>482</v>
      </c>
      <c r="M70" t="s">
        <v>112</v>
      </c>
      <c r="N70" t="s">
        <v>13</v>
      </c>
      <c r="O70" t="s">
        <v>14</v>
      </c>
      <c r="P70">
        <v>44</v>
      </c>
      <c r="Q70" s="5" t="s">
        <v>118</v>
      </c>
      <c r="R70" t="s">
        <v>30</v>
      </c>
      <c r="S70" t="s">
        <v>35</v>
      </c>
      <c r="T70" t="s">
        <v>18</v>
      </c>
      <c r="U70" t="s">
        <v>65</v>
      </c>
      <c r="V70" t="s">
        <v>20</v>
      </c>
      <c r="W70">
        <v>342</v>
      </c>
      <c r="X70" t="s">
        <v>574</v>
      </c>
      <c r="Y70" t="s">
        <v>575</v>
      </c>
      <c r="Z70" t="s">
        <v>576</v>
      </c>
      <c r="AA70">
        <v>0.1065</v>
      </c>
      <c r="AB70" t="s">
        <v>577</v>
      </c>
      <c r="AC70" t="s">
        <v>578</v>
      </c>
      <c r="AD70" t="s">
        <v>481</v>
      </c>
      <c r="AE70" t="s">
        <v>472</v>
      </c>
      <c r="AF70" t="s">
        <v>473</v>
      </c>
      <c r="AG70" t="s">
        <v>474</v>
      </c>
      <c r="AH70" t="s">
        <v>475</v>
      </c>
      <c r="AI70" t="s">
        <v>481</v>
      </c>
      <c r="AJ70">
        <v>1050013</v>
      </c>
      <c r="AK70" t="s">
        <v>476</v>
      </c>
      <c r="AL70" t="s">
        <v>241</v>
      </c>
      <c r="AM70">
        <v>32788</v>
      </c>
      <c r="AN70">
        <v>50129</v>
      </c>
      <c r="AO70">
        <v>32554</v>
      </c>
      <c r="AP70">
        <v>48.89</v>
      </c>
      <c r="AQ70">
        <v>2435.08</v>
      </c>
      <c r="AR70" t="s">
        <v>2626</v>
      </c>
      <c r="AS70" t="s">
        <v>2626</v>
      </c>
      <c r="AT70">
        <v>0</v>
      </c>
      <c r="AU70" t="s">
        <v>2628</v>
      </c>
      <c r="AV70" s="3">
        <v>42107</v>
      </c>
      <c r="AW70" s="3" t="str">
        <f>TEXT(LoanTable[[#This Row],[Disbursement Date]],"YYYY-MM")</f>
        <v>2015-04</v>
      </c>
      <c r="AX70" t="str">
        <f>TEXT(EDATE(LoanTable[[#This Row],[Disbursement Date]],-1),"YYYY-MM")</f>
        <v>2015-03</v>
      </c>
      <c r="AY70">
        <f>IF(LoanTable[[#This Row],[Loan Status]]="Active",1,0)</f>
        <v>0</v>
      </c>
      <c r="AZ70">
        <f>IF(COUNTIFS(LoanTable[Client id],LoanTable[[#This Row],[Client id]],LoanTable[Period],LoanTable[[#This Row],[Previous Period]])&gt;0,1,0)</f>
        <v>0</v>
      </c>
      <c r="BA70" s="17" t="str">
        <f>TEXT(LoanTable[[#This Row],[Disbursement Date]],"YYYY")</f>
        <v>2015</v>
      </c>
      <c r="BB70" s="10" t="str" cm="1">
        <f t="array" ref="BB70">IF(YEAR(LoanTable[[#This Row],[Disbursement Date]])=MIN(YEAR(LoanTable[Disbursement Date])),"",YEAR(LoanTable[[#This Row],[Disbursement Date]])-1)</f>
        <v/>
      </c>
      <c r="BC70" s="10">
        <f>IF(LoanTable[[#This Row],[Previous Year]]="",1,IF(COUNTIFS(LoanTable[Client id],LoanTable[[#This Row],[Client id]],LoanTable[Year],LoanTable[[#This Row],[Previous Year]])&gt;0,1,0))</f>
        <v>1</v>
      </c>
      <c r="BD70" t="str">
        <f>YEAR(LoanTable[[#This Row],[Disbursement Date]]) &amp; "-Q" &amp; ROUNDUP(MONTH(LoanTable[[#This Row],[Disbursement Date]])/3,0)</f>
        <v>2015-Q2</v>
      </c>
      <c r="BE70">
        <f>IF(LoanTable[[#This Row],[Disbursement Date]]=LoanTable[[#This Row],[First Loan Date]],1,0)</f>
        <v>1</v>
      </c>
    </row>
    <row r="71" spans="1:57" x14ac:dyDescent="0.3">
      <c r="A71" t="s">
        <v>1850</v>
      </c>
      <c r="B71">
        <v>83</v>
      </c>
      <c r="C71" t="s">
        <v>409</v>
      </c>
      <c r="D71" t="s">
        <v>573</v>
      </c>
      <c r="E71">
        <v>43414</v>
      </c>
      <c r="F71">
        <v>49507</v>
      </c>
      <c r="G71">
        <v>40740</v>
      </c>
      <c r="H71" s="5">
        <v>42114</v>
      </c>
      <c r="I71" t="s">
        <v>612</v>
      </c>
      <c r="J71" t="s">
        <v>613</v>
      </c>
      <c r="K71">
        <v>1030063</v>
      </c>
      <c r="L71" t="s">
        <v>411</v>
      </c>
      <c r="M71" t="s">
        <v>147</v>
      </c>
      <c r="N71" t="s">
        <v>13</v>
      </c>
      <c r="O71" t="s">
        <v>46</v>
      </c>
      <c r="P71">
        <v>33</v>
      </c>
      <c r="Q71" s="6" t="s">
        <v>148</v>
      </c>
      <c r="R71" t="s">
        <v>74</v>
      </c>
      <c r="S71" t="s">
        <v>105</v>
      </c>
      <c r="T71" t="s">
        <v>18</v>
      </c>
      <c r="U71" t="s">
        <v>65</v>
      </c>
      <c r="V71" t="s">
        <v>20</v>
      </c>
      <c r="W71">
        <v>336</v>
      </c>
      <c r="X71" t="s">
        <v>574</v>
      </c>
      <c r="Y71" t="s">
        <v>575</v>
      </c>
      <c r="Z71" t="s">
        <v>576</v>
      </c>
      <c r="AA71">
        <v>0.1065</v>
      </c>
      <c r="AB71" t="s">
        <v>577</v>
      </c>
      <c r="AC71" t="s">
        <v>578</v>
      </c>
      <c r="AD71" t="s">
        <v>409</v>
      </c>
      <c r="AE71" t="s">
        <v>234</v>
      </c>
      <c r="AF71" t="s">
        <v>235</v>
      </c>
      <c r="AG71" t="s">
        <v>236</v>
      </c>
      <c r="AH71" t="s">
        <v>237</v>
      </c>
      <c r="AI71" t="s">
        <v>246</v>
      </c>
      <c r="AJ71">
        <v>1030063</v>
      </c>
      <c r="AK71" t="s">
        <v>410</v>
      </c>
      <c r="AL71" t="s">
        <v>241</v>
      </c>
      <c r="AM71">
        <v>43899</v>
      </c>
      <c r="AN71">
        <v>49500</v>
      </c>
      <c r="AO71">
        <v>42984</v>
      </c>
      <c r="AP71">
        <v>14.4</v>
      </c>
      <c r="AQ71">
        <v>4605.2700000000004</v>
      </c>
      <c r="AR71" t="s">
        <v>2627</v>
      </c>
      <c r="AS71" t="s">
        <v>2626</v>
      </c>
      <c r="AT71">
        <v>1</v>
      </c>
      <c r="AU71" t="s">
        <v>2628</v>
      </c>
      <c r="AV71" s="3">
        <v>42114</v>
      </c>
      <c r="AW71" s="3" t="str">
        <f>TEXT(LoanTable[[#This Row],[Disbursement Date]],"YYYY-MM")</f>
        <v>2015-04</v>
      </c>
      <c r="AX71" t="str">
        <f>TEXT(EDATE(LoanTable[[#This Row],[Disbursement Date]],-1),"YYYY-MM")</f>
        <v>2015-03</v>
      </c>
      <c r="AY71">
        <f>IF(LoanTable[[#This Row],[Loan Status]]="Active",1,0)</f>
        <v>0</v>
      </c>
      <c r="AZ71">
        <f>IF(COUNTIFS(LoanTable[Client id],LoanTable[[#This Row],[Client id]],LoanTable[Period],LoanTable[[#This Row],[Previous Period]])&gt;0,1,0)</f>
        <v>0</v>
      </c>
      <c r="BA71" s="17" t="str">
        <f>TEXT(LoanTable[[#This Row],[Disbursement Date]],"YYYY")</f>
        <v>2015</v>
      </c>
      <c r="BB71" s="10" t="str" cm="1">
        <f t="array" ref="BB71">IF(YEAR(LoanTable[[#This Row],[Disbursement Date]])=MIN(YEAR(LoanTable[Disbursement Date])),"",YEAR(LoanTable[[#This Row],[Disbursement Date]])-1)</f>
        <v/>
      </c>
      <c r="BC71" s="10">
        <f>IF(LoanTable[[#This Row],[Previous Year]]="",1,IF(COUNTIFS(LoanTable[Client id],LoanTable[[#This Row],[Client id]],LoanTable[Year],LoanTable[[#This Row],[Previous Year]])&gt;0,1,0))</f>
        <v>1</v>
      </c>
      <c r="BD71" t="str">
        <f>YEAR(LoanTable[[#This Row],[Disbursement Date]]) &amp; "-Q" &amp; ROUNDUP(MONTH(LoanTable[[#This Row],[Disbursement Date]])/3,0)</f>
        <v>2015-Q2</v>
      </c>
      <c r="BE71">
        <f>IF(LoanTable[[#This Row],[Disbursement Date]]=LoanTable[[#This Row],[First Loan Date]],1,0)</f>
        <v>1</v>
      </c>
    </row>
    <row r="72" spans="1:57" x14ac:dyDescent="0.3">
      <c r="A72" t="s">
        <v>2093</v>
      </c>
      <c r="B72">
        <v>220</v>
      </c>
      <c r="C72" t="s">
        <v>523</v>
      </c>
      <c r="D72" t="s">
        <v>589</v>
      </c>
      <c r="E72">
        <v>21331</v>
      </c>
      <c r="F72">
        <v>2023</v>
      </c>
      <c r="G72">
        <v>31521</v>
      </c>
      <c r="H72" s="5">
        <v>42115</v>
      </c>
      <c r="I72" t="s">
        <v>624</v>
      </c>
      <c r="J72" t="s">
        <v>613</v>
      </c>
      <c r="K72">
        <v>800018</v>
      </c>
      <c r="L72" t="s">
        <v>526</v>
      </c>
      <c r="M72" t="s">
        <v>80</v>
      </c>
      <c r="N72" t="s">
        <v>13</v>
      </c>
      <c r="O72" t="s">
        <v>33</v>
      </c>
      <c r="P72">
        <v>25</v>
      </c>
      <c r="Q72" s="5" t="s">
        <v>81</v>
      </c>
      <c r="R72" t="s">
        <v>74</v>
      </c>
      <c r="S72" t="s">
        <v>35</v>
      </c>
      <c r="T72" t="s">
        <v>18</v>
      </c>
      <c r="U72" t="s">
        <v>26</v>
      </c>
      <c r="V72" t="s">
        <v>20</v>
      </c>
      <c r="W72">
        <v>752</v>
      </c>
      <c r="X72" t="s">
        <v>574</v>
      </c>
      <c r="Y72" t="s">
        <v>590</v>
      </c>
      <c r="Z72" t="s">
        <v>576</v>
      </c>
      <c r="AA72">
        <v>9.9099999999999994E-2</v>
      </c>
      <c r="AB72" t="s">
        <v>577</v>
      </c>
      <c r="AC72" t="s">
        <v>591</v>
      </c>
      <c r="AD72" t="s">
        <v>523</v>
      </c>
      <c r="AE72" t="s">
        <v>250</v>
      </c>
      <c r="AF72" t="s">
        <v>251</v>
      </c>
      <c r="AG72" t="s">
        <v>252</v>
      </c>
      <c r="AH72" t="s">
        <v>253</v>
      </c>
      <c r="AI72" t="s">
        <v>524</v>
      </c>
      <c r="AJ72">
        <v>800018</v>
      </c>
      <c r="AK72" t="s">
        <v>525</v>
      </c>
      <c r="AL72" t="s">
        <v>239</v>
      </c>
      <c r="AM72">
        <v>21188</v>
      </c>
      <c r="AN72">
        <v>2213</v>
      </c>
      <c r="AO72">
        <v>20936</v>
      </c>
      <c r="AP72">
        <v>6.14</v>
      </c>
      <c r="AQ72">
        <v>3757.1</v>
      </c>
      <c r="AR72" t="s">
        <v>2626</v>
      </c>
      <c r="AS72" t="s">
        <v>2626</v>
      </c>
      <c r="AT72">
        <v>0</v>
      </c>
      <c r="AU72" t="s">
        <v>2629</v>
      </c>
      <c r="AV72" s="3">
        <v>42007</v>
      </c>
      <c r="AW72" s="3" t="str">
        <f>TEXT(LoanTable[[#This Row],[Disbursement Date]],"YYYY-MM")</f>
        <v>2015-04</v>
      </c>
      <c r="AX72" t="str">
        <f>TEXT(EDATE(LoanTable[[#This Row],[Disbursement Date]],-1),"YYYY-MM")</f>
        <v>2015-03</v>
      </c>
      <c r="AY72">
        <f>IF(LoanTable[[#This Row],[Loan Status]]="Active",1,0)</f>
        <v>1</v>
      </c>
      <c r="AZ72">
        <f>IF(COUNTIFS(LoanTable[Client id],LoanTable[[#This Row],[Client id]],LoanTable[Period],LoanTable[[#This Row],[Previous Period]])&gt;0,1,0)</f>
        <v>0</v>
      </c>
      <c r="BA72" s="17" t="str">
        <f>TEXT(LoanTable[[#This Row],[Disbursement Date]],"YYYY")</f>
        <v>2015</v>
      </c>
      <c r="BB72" s="10" t="str" cm="1">
        <f t="array" ref="BB72">IF(YEAR(LoanTable[[#This Row],[Disbursement Date]])=MIN(YEAR(LoanTable[Disbursement Date])),"",YEAR(LoanTable[[#This Row],[Disbursement Date]])-1)</f>
        <v/>
      </c>
      <c r="BC72" s="10">
        <f>IF(LoanTable[[#This Row],[Previous Year]]="",1,IF(COUNTIFS(LoanTable[Client id],LoanTable[[#This Row],[Client id]],LoanTable[Year],LoanTable[[#This Row],[Previous Year]])&gt;0,1,0))</f>
        <v>1</v>
      </c>
      <c r="BD72" t="str">
        <f>YEAR(LoanTable[[#This Row],[Disbursement Date]]) &amp; "-Q" &amp; ROUNDUP(MONTH(LoanTable[[#This Row],[Disbursement Date]])/3,0)</f>
        <v>2015-Q2</v>
      </c>
      <c r="BE72">
        <f>IF(LoanTable[[#This Row],[Disbursement Date]]=LoanTable[[#This Row],[First Loan Date]],1,0)</f>
        <v>0</v>
      </c>
    </row>
    <row r="73" spans="1:57" x14ac:dyDescent="0.3">
      <c r="A73" t="s">
        <v>1982</v>
      </c>
      <c r="B73">
        <v>438</v>
      </c>
      <c r="C73" t="s">
        <v>246</v>
      </c>
      <c r="D73" t="s">
        <v>583</v>
      </c>
      <c r="E73">
        <v>44167</v>
      </c>
      <c r="F73">
        <v>42599</v>
      </c>
      <c r="G73">
        <v>16287</v>
      </c>
      <c r="H73" s="5">
        <v>42116</v>
      </c>
      <c r="I73" t="s">
        <v>612</v>
      </c>
      <c r="J73" t="s">
        <v>613</v>
      </c>
      <c r="K73">
        <v>110159</v>
      </c>
      <c r="L73" t="s">
        <v>248</v>
      </c>
      <c r="M73" t="s">
        <v>153</v>
      </c>
      <c r="N73" t="s">
        <v>13</v>
      </c>
      <c r="O73" t="s">
        <v>14</v>
      </c>
      <c r="P73">
        <v>44</v>
      </c>
      <c r="Q73" s="5" t="s">
        <v>195</v>
      </c>
      <c r="R73" t="s">
        <v>74</v>
      </c>
      <c r="S73" t="s">
        <v>105</v>
      </c>
      <c r="T73" t="s">
        <v>18</v>
      </c>
      <c r="U73" t="s">
        <v>26</v>
      </c>
      <c r="V73" t="s">
        <v>39</v>
      </c>
      <c r="W73">
        <v>425</v>
      </c>
      <c r="X73" t="s">
        <v>574</v>
      </c>
      <c r="Y73" t="s">
        <v>584</v>
      </c>
      <c r="Z73" t="s">
        <v>576</v>
      </c>
      <c r="AA73">
        <v>0.1825</v>
      </c>
      <c r="AB73" t="s">
        <v>585</v>
      </c>
      <c r="AC73" t="s">
        <v>586</v>
      </c>
      <c r="AD73" t="s">
        <v>246</v>
      </c>
      <c r="AE73" t="s">
        <v>234</v>
      </c>
      <c r="AF73" t="s">
        <v>235</v>
      </c>
      <c r="AG73" t="s">
        <v>236</v>
      </c>
      <c r="AH73" t="s">
        <v>237</v>
      </c>
      <c r="AI73" t="s">
        <v>246</v>
      </c>
      <c r="AJ73">
        <v>110159</v>
      </c>
      <c r="AK73" t="s">
        <v>247</v>
      </c>
      <c r="AL73" t="s">
        <v>241</v>
      </c>
      <c r="AM73">
        <v>44001</v>
      </c>
      <c r="AN73">
        <v>42674</v>
      </c>
      <c r="AO73">
        <v>43861</v>
      </c>
      <c r="AP73">
        <v>34.67</v>
      </c>
      <c r="AQ73">
        <v>4916.7700000000004</v>
      </c>
      <c r="AR73" t="s">
        <v>2626</v>
      </c>
      <c r="AS73" t="s">
        <v>2626</v>
      </c>
      <c r="AT73">
        <v>1</v>
      </c>
      <c r="AU73" t="s">
        <v>2628</v>
      </c>
      <c r="AV73" s="3">
        <v>42055</v>
      </c>
      <c r="AW73" s="3" t="str">
        <f>TEXT(LoanTable[[#This Row],[Disbursement Date]],"YYYY-MM")</f>
        <v>2015-04</v>
      </c>
      <c r="AX73" t="str">
        <f>TEXT(EDATE(LoanTable[[#This Row],[Disbursement Date]],-1),"YYYY-MM")</f>
        <v>2015-03</v>
      </c>
      <c r="AY73">
        <f>IF(LoanTable[[#This Row],[Loan Status]]="Active",1,0)</f>
        <v>0</v>
      </c>
      <c r="AZ73">
        <f>IF(COUNTIFS(LoanTable[Client id],LoanTable[[#This Row],[Client id]],LoanTable[Period],LoanTable[[#This Row],[Previous Period]])&gt;0,1,0)</f>
        <v>0</v>
      </c>
      <c r="BA73" s="17" t="str">
        <f>TEXT(LoanTable[[#This Row],[Disbursement Date]],"YYYY")</f>
        <v>2015</v>
      </c>
      <c r="BB73" s="10" t="str" cm="1">
        <f t="array" ref="BB73">IF(YEAR(LoanTable[[#This Row],[Disbursement Date]])=MIN(YEAR(LoanTable[Disbursement Date])),"",YEAR(LoanTable[[#This Row],[Disbursement Date]])-1)</f>
        <v/>
      </c>
      <c r="BC73" s="10">
        <f>IF(LoanTable[[#This Row],[Previous Year]]="",1,IF(COUNTIFS(LoanTable[Client id],LoanTable[[#This Row],[Client id]],LoanTable[Year],LoanTable[[#This Row],[Previous Year]])&gt;0,1,0))</f>
        <v>1</v>
      </c>
      <c r="BD73" t="str">
        <f>YEAR(LoanTable[[#This Row],[Disbursement Date]]) &amp; "-Q" &amp; ROUNDUP(MONTH(LoanTable[[#This Row],[Disbursement Date]])/3,0)</f>
        <v>2015-Q2</v>
      </c>
      <c r="BE73">
        <f>IF(LoanTable[[#This Row],[Disbursement Date]]=LoanTable[[#This Row],[First Loan Date]],1,0)</f>
        <v>0</v>
      </c>
    </row>
    <row r="74" spans="1:57" x14ac:dyDescent="0.3">
      <c r="A74" t="s">
        <v>2368</v>
      </c>
      <c r="B74">
        <v>434</v>
      </c>
      <c r="C74" t="s">
        <v>278</v>
      </c>
      <c r="D74" t="s">
        <v>573</v>
      </c>
      <c r="E74">
        <v>15448</v>
      </c>
      <c r="F74">
        <v>39919</v>
      </c>
      <c r="G74">
        <v>44615</v>
      </c>
      <c r="H74" s="5">
        <v>42118</v>
      </c>
      <c r="I74" t="s">
        <v>612</v>
      </c>
      <c r="J74" t="s">
        <v>619</v>
      </c>
      <c r="K74">
        <v>20242</v>
      </c>
      <c r="L74" t="s">
        <v>284</v>
      </c>
      <c r="M74" t="s">
        <v>219</v>
      </c>
      <c r="N74" t="s">
        <v>13</v>
      </c>
      <c r="O74" t="s">
        <v>28</v>
      </c>
      <c r="P74">
        <v>51</v>
      </c>
      <c r="Q74" s="5" t="s">
        <v>220</v>
      </c>
      <c r="R74" t="s">
        <v>16</v>
      </c>
      <c r="S74" t="s">
        <v>35</v>
      </c>
      <c r="T74" t="s">
        <v>63</v>
      </c>
      <c r="U74" t="s">
        <v>38</v>
      </c>
      <c r="V74" t="s">
        <v>20</v>
      </c>
      <c r="W74">
        <v>770</v>
      </c>
      <c r="X74" t="s">
        <v>574</v>
      </c>
      <c r="Y74" t="s">
        <v>575</v>
      </c>
      <c r="Z74" t="s">
        <v>576</v>
      </c>
      <c r="AA74">
        <v>0.1065</v>
      </c>
      <c r="AB74" t="s">
        <v>577</v>
      </c>
      <c r="AC74" t="s">
        <v>578</v>
      </c>
      <c r="AD74" t="s">
        <v>278</v>
      </c>
      <c r="AE74" t="s">
        <v>279</v>
      </c>
      <c r="AF74" t="s">
        <v>280</v>
      </c>
      <c r="AG74" t="s">
        <v>281</v>
      </c>
      <c r="AH74" t="s">
        <v>282</v>
      </c>
      <c r="AI74" t="s">
        <v>278</v>
      </c>
      <c r="AJ74">
        <v>20242</v>
      </c>
      <c r="AK74" t="s">
        <v>283</v>
      </c>
      <c r="AL74" t="s">
        <v>239</v>
      </c>
      <c r="AM74">
        <v>17435</v>
      </c>
      <c r="AN74">
        <v>40287</v>
      </c>
      <c r="AO74">
        <v>14966</v>
      </c>
      <c r="AP74">
        <v>48.04</v>
      </c>
      <c r="AQ74">
        <v>3692.95</v>
      </c>
      <c r="AR74" t="s">
        <v>2626</v>
      </c>
      <c r="AS74" t="s">
        <v>2626</v>
      </c>
      <c r="AT74">
        <v>2</v>
      </c>
      <c r="AU74" t="s">
        <v>2630</v>
      </c>
      <c r="AV74" s="3">
        <v>42118</v>
      </c>
      <c r="AW74" s="3" t="str">
        <f>TEXT(LoanTable[[#This Row],[Disbursement Date]],"YYYY-MM")</f>
        <v>2015-04</v>
      </c>
      <c r="AX74" t="str">
        <f>TEXT(EDATE(LoanTable[[#This Row],[Disbursement Date]],-1),"YYYY-MM")</f>
        <v>2015-03</v>
      </c>
      <c r="AY74">
        <f>IF(LoanTable[[#This Row],[Loan Status]]="Active",1,0)</f>
        <v>0</v>
      </c>
      <c r="AZ74">
        <f>IF(COUNTIFS(LoanTable[Client id],LoanTable[[#This Row],[Client id]],LoanTable[Period],LoanTable[[#This Row],[Previous Period]])&gt;0,1,0)</f>
        <v>0</v>
      </c>
      <c r="BA74" s="17" t="str">
        <f>TEXT(LoanTable[[#This Row],[Disbursement Date]],"YYYY")</f>
        <v>2015</v>
      </c>
      <c r="BB74" s="10" t="str" cm="1">
        <f t="array" ref="BB74">IF(YEAR(LoanTable[[#This Row],[Disbursement Date]])=MIN(YEAR(LoanTable[Disbursement Date])),"",YEAR(LoanTable[[#This Row],[Disbursement Date]])-1)</f>
        <v/>
      </c>
      <c r="BC74" s="10">
        <f>IF(LoanTable[[#This Row],[Previous Year]]="",1,IF(COUNTIFS(LoanTable[Client id],LoanTable[[#This Row],[Client id]],LoanTable[Year],LoanTable[[#This Row],[Previous Year]])&gt;0,1,0))</f>
        <v>1</v>
      </c>
      <c r="BD74" t="str">
        <f>YEAR(LoanTable[[#This Row],[Disbursement Date]]) &amp; "-Q" &amp; ROUNDUP(MONTH(LoanTable[[#This Row],[Disbursement Date]])/3,0)</f>
        <v>2015-Q2</v>
      </c>
      <c r="BE74">
        <f>IF(LoanTable[[#This Row],[Disbursement Date]]=LoanTable[[#This Row],[First Loan Date]],1,0)</f>
        <v>1</v>
      </c>
    </row>
    <row r="75" spans="1:57" x14ac:dyDescent="0.3">
      <c r="A75" t="s">
        <v>1762</v>
      </c>
      <c r="B75">
        <v>656</v>
      </c>
      <c r="C75" t="s">
        <v>246</v>
      </c>
      <c r="D75" t="s">
        <v>573</v>
      </c>
      <c r="E75">
        <v>36952</v>
      </c>
      <c r="F75">
        <v>39075</v>
      </c>
      <c r="G75">
        <v>2954</v>
      </c>
      <c r="H75" s="5">
        <v>42121</v>
      </c>
      <c r="I75" t="s">
        <v>624</v>
      </c>
      <c r="J75" t="s">
        <v>619</v>
      </c>
      <c r="K75">
        <v>110159</v>
      </c>
      <c r="L75" t="s">
        <v>248</v>
      </c>
      <c r="M75" t="s">
        <v>89</v>
      </c>
      <c r="N75" t="s">
        <v>13</v>
      </c>
      <c r="O75" t="s">
        <v>14</v>
      </c>
      <c r="P75">
        <v>43</v>
      </c>
      <c r="Q75" s="5" t="s">
        <v>203</v>
      </c>
      <c r="R75" t="s">
        <v>74</v>
      </c>
      <c r="S75" t="s">
        <v>105</v>
      </c>
      <c r="T75" t="s">
        <v>44</v>
      </c>
      <c r="U75" t="s">
        <v>22</v>
      </c>
      <c r="V75" t="s">
        <v>31</v>
      </c>
      <c r="W75">
        <v>300</v>
      </c>
      <c r="X75" t="s">
        <v>574</v>
      </c>
      <c r="Y75" t="s">
        <v>575</v>
      </c>
      <c r="Z75" t="s">
        <v>576</v>
      </c>
      <c r="AA75">
        <v>0.1065</v>
      </c>
      <c r="AB75" t="s">
        <v>577</v>
      </c>
      <c r="AC75" t="s">
        <v>578</v>
      </c>
      <c r="AD75" t="s">
        <v>246</v>
      </c>
      <c r="AE75" t="s">
        <v>234</v>
      </c>
      <c r="AF75" t="s">
        <v>235</v>
      </c>
      <c r="AG75" t="s">
        <v>236</v>
      </c>
      <c r="AH75" t="s">
        <v>237</v>
      </c>
      <c r="AI75" t="s">
        <v>246</v>
      </c>
      <c r="AJ75">
        <v>110159</v>
      </c>
      <c r="AK75" t="s">
        <v>247</v>
      </c>
      <c r="AL75" t="s">
        <v>241</v>
      </c>
      <c r="AM75">
        <v>37624</v>
      </c>
      <c r="AN75">
        <v>39446</v>
      </c>
      <c r="AO75">
        <v>36663</v>
      </c>
      <c r="AP75">
        <v>38.86</v>
      </c>
      <c r="AQ75">
        <v>4480.2700000000004</v>
      </c>
      <c r="AR75" t="s">
        <v>2626</v>
      </c>
      <c r="AS75" t="s">
        <v>2626</v>
      </c>
      <c r="AT75">
        <v>1</v>
      </c>
      <c r="AU75" t="s">
        <v>2629</v>
      </c>
      <c r="AV75" s="3">
        <v>42121</v>
      </c>
      <c r="AW75" s="3" t="str">
        <f>TEXT(LoanTable[[#This Row],[Disbursement Date]],"YYYY-MM")</f>
        <v>2015-04</v>
      </c>
      <c r="AX75" t="str">
        <f>TEXT(EDATE(LoanTable[[#This Row],[Disbursement Date]],-1),"YYYY-MM")</f>
        <v>2015-03</v>
      </c>
      <c r="AY75">
        <f>IF(LoanTable[[#This Row],[Loan Status]]="Active",1,0)</f>
        <v>1</v>
      </c>
      <c r="AZ75">
        <f>IF(COUNTIFS(LoanTable[Client id],LoanTable[[#This Row],[Client id]],LoanTable[Period],LoanTable[[#This Row],[Previous Period]])&gt;0,1,0)</f>
        <v>0</v>
      </c>
      <c r="BA75" s="17" t="str">
        <f>TEXT(LoanTable[[#This Row],[Disbursement Date]],"YYYY")</f>
        <v>2015</v>
      </c>
      <c r="BB75" s="10" t="str" cm="1">
        <f t="array" ref="BB75">IF(YEAR(LoanTable[[#This Row],[Disbursement Date]])=MIN(YEAR(LoanTable[Disbursement Date])),"",YEAR(LoanTable[[#This Row],[Disbursement Date]])-1)</f>
        <v/>
      </c>
      <c r="BC75" s="10">
        <f>IF(LoanTable[[#This Row],[Previous Year]]="",1,IF(COUNTIFS(LoanTable[Client id],LoanTable[[#This Row],[Client id]],LoanTable[Year],LoanTable[[#This Row],[Previous Year]])&gt;0,1,0))</f>
        <v>1</v>
      </c>
      <c r="BD75" t="str">
        <f>YEAR(LoanTable[[#This Row],[Disbursement Date]]) &amp; "-Q" &amp; ROUNDUP(MONTH(LoanTable[[#This Row],[Disbursement Date]])/3,0)</f>
        <v>2015-Q2</v>
      </c>
      <c r="BE75">
        <f>IF(LoanTable[[#This Row],[Disbursement Date]]=LoanTable[[#This Row],[First Loan Date]],1,0)</f>
        <v>1</v>
      </c>
    </row>
    <row r="76" spans="1:57" x14ac:dyDescent="0.3">
      <c r="A76" t="s">
        <v>1412</v>
      </c>
      <c r="B76">
        <v>880</v>
      </c>
      <c r="C76" t="s">
        <v>265</v>
      </c>
      <c r="D76" t="s">
        <v>589</v>
      </c>
      <c r="E76">
        <v>27151</v>
      </c>
      <c r="F76">
        <v>28750</v>
      </c>
      <c r="G76">
        <v>40482</v>
      </c>
      <c r="H76" s="5">
        <v>42121</v>
      </c>
      <c r="I76" t="s">
        <v>612</v>
      </c>
      <c r="J76" t="s">
        <v>619</v>
      </c>
      <c r="K76">
        <v>30179</v>
      </c>
      <c r="L76" t="s">
        <v>272</v>
      </c>
      <c r="M76" t="s">
        <v>165</v>
      </c>
      <c r="N76" t="s">
        <v>13</v>
      </c>
      <c r="O76" t="s">
        <v>197</v>
      </c>
      <c r="P76">
        <v>56</v>
      </c>
      <c r="Q76" s="5" t="s">
        <v>29</v>
      </c>
      <c r="R76" t="s">
        <v>104</v>
      </c>
      <c r="S76" t="s">
        <v>105</v>
      </c>
      <c r="T76" t="s">
        <v>63</v>
      </c>
      <c r="U76" t="s">
        <v>19</v>
      </c>
      <c r="V76" t="s">
        <v>31</v>
      </c>
      <c r="W76">
        <v>532</v>
      </c>
      <c r="X76" t="s">
        <v>574</v>
      </c>
      <c r="Y76" t="s">
        <v>590</v>
      </c>
      <c r="Z76" t="s">
        <v>576</v>
      </c>
      <c r="AA76">
        <v>9.9099999999999994E-2</v>
      </c>
      <c r="AB76" t="s">
        <v>577</v>
      </c>
      <c r="AC76" t="s">
        <v>591</v>
      </c>
      <c r="AD76" t="s">
        <v>265</v>
      </c>
      <c r="AE76" t="s">
        <v>266</v>
      </c>
      <c r="AF76" t="s">
        <v>267</v>
      </c>
      <c r="AG76" t="s">
        <v>268</v>
      </c>
      <c r="AH76" t="s">
        <v>269</v>
      </c>
      <c r="AI76" t="s">
        <v>270</v>
      </c>
      <c r="AJ76">
        <v>30179</v>
      </c>
      <c r="AK76" t="s">
        <v>271</v>
      </c>
      <c r="AL76" t="s">
        <v>241</v>
      </c>
      <c r="AM76">
        <v>28382</v>
      </c>
      <c r="AN76">
        <v>28768</v>
      </c>
      <c r="AO76">
        <v>26852</v>
      </c>
      <c r="AP76">
        <v>11.08</v>
      </c>
      <c r="AQ76">
        <v>1380.1</v>
      </c>
      <c r="AR76" t="s">
        <v>2626</v>
      </c>
      <c r="AS76" t="s">
        <v>2626</v>
      </c>
      <c r="AT76">
        <v>1</v>
      </c>
      <c r="AU76" t="s">
        <v>2628</v>
      </c>
      <c r="AV76" s="3">
        <v>42121</v>
      </c>
      <c r="AW76" s="3" t="str">
        <f>TEXT(LoanTable[[#This Row],[Disbursement Date]],"YYYY-MM")</f>
        <v>2015-04</v>
      </c>
      <c r="AX76" t="str">
        <f>TEXT(EDATE(LoanTable[[#This Row],[Disbursement Date]],-1),"YYYY-MM")</f>
        <v>2015-03</v>
      </c>
      <c r="AY76">
        <f>IF(LoanTable[[#This Row],[Loan Status]]="Active",1,0)</f>
        <v>0</v>
      </c>
      <c r="AZ76">
        <f>IF(COUNTIFS(LoanTable[Client id],LoanTable[[#This Row],[Client id]],LoanTable[Period],LoanTable[[#This Row],[Previous Period]])&gt;0,1,0)</f>
        <v>0</v>
      </c>
      <c r="BA76" s="17" t="str">
        <f>TEXT(LoanTable[[#This Row],[Disbursement Date]],"YYYY")</f>
        <v>2015</v>
      </c>
      <c r="BB76" s="10" t="str" cm="1">
        <f t="array" ref="BB76">IF(YEAR(LoanTable[[#This Row],[Disbursement Date]])=MIN(YEAR(LoanTable[Disbursement Date])),"",YEAR(LoanTable[[#This Row],[Disbursement Date]])-1)</f>
        <v/>
      </c>
      <c r="BC76" s="10">
        <f>IF(LoanTable[[#This Row],[Previous Year]]="",1,IF(COUNTIFS(LoanTable[Client id],LoanTable[[#This Row],[Client id]],LoanTable[Year],LoanTable[[#This Row],[Previous Year]])&gt;0,1,0))</f>
        <v>1</v>
      </c>
      <c r="BD76" t="str">
        <f>YEAR(LoanTable[[#This Row],[Disbursement Date]]) &amp; "-Q" &amp; ROUNDUP(MONTH(LoanTable[[#This Row],[Disbursement Date]])/3,0)</f>
        <v>2015-Q2</v>
      </c>
      <c r="BE76">
        <f>IF(LoanTable[[#This Row],[Disbursement Date]]=LoanTable[[#This Row],[First Loan Date]],1,0)</f>
        <v>1</v>
      </c>
    </row>
    <row r="77" spans="1:57" x14ac:dyDescent="0.3">
      <c r="A77" t="s">
        <v>1150</v>
      </c>
      <c r="B77">
        <v>63</v>
      </c>
      <c r="C77" t="s">
        <v>249</v>
      </c>
      <c r="D77" t="s">
        <v>573</v>
      </c>
      <c r="E77">
        <v>45641</v>
      </c>
      <c r="F77">
        <v>21554</v>
      </c>
      <c r="G77">
        <v>25903</v>
      </c>
      <c r="H77" s="5">
        <v>42122</v>
      </c>
      <c r="I77" t="s">
        <v>624</v>
      </c>
      <c r="J77" t="s">
        <v>619</v>
      </c>
      <c r="K77">
        <v>910182</v>
      </c>
      <c r="L77" t="s">
        <v>257</v>
      </c>
      <c r="M77" t="s">
        <v>66</v>
      </c>
      <c r="N77" t="s">
        <v>13</v>
      </c>
      <c r="O77" t="s">
        <v>14</v>
      </c>
      <c r="P77">
        <v>43</v>
      </c>
      <c r="Q77" s="6" t="s">
        <v>94</v>
      </c>
      <c r="R77" t="s">
        <v>16</v>
      </c>
      <c r="S77" t="s">
        <v>35</v>
      </c>
      <c r="T77" t="s">
        <v>18</v>
      </c>
      <c r="U77" t="s">
        <v>19</v>
      </c>
      <c r="V77" t="s">
        <v>20</v>
      </c>
      <c r="W77">
        <v>798</v>
      </c>
      <c r="X77" t="s">
        <v>574</v>
      </c>
      <c r="Y77" t="s">
        <v>575</v>
      </c>
      <c r="Z77" t="s">
        <v>576</v>
      </c>
      <c r="AA77">
        <v>0.1065</v>
      </c>
      <c r="AB77" t="s">
        <v>577</v>
      </c>
      <c r="AC77" t="s">
        <v>578</v>
      </c>
      <c r="AD77" t="s">
        <v>249</v>
      </c>
      <c r="AE77" t="s">
        <v>250</v>
      </c>
      <c r="AF77" t="s">
        <v>251</v>
      </c>
      <c r="AG77" t="s">
        <v>252</v>
      </c>
      <c r="AH77" t="s">
        <v>253</v>
      </c>
      <c r="AI77" t="s">
        <v>254</v>
      </c>
      <c r="AJ77">
        <v>910182</v>
      </c>
      <c r="AK77" t="s">
        <v>255</v>
      </c>
      <c r="AL77" t="s">
        <v>256</v>
      </c>
      <c r="AM77">
        <v>46015</v>
      </c>
      <c r="AN77">
        <v>21699</v>
      </c>
      <c r="AO77">
        <v>45591</v>
      </c>
      <c r="AP77">
        <v>1.08</v>
      </c>
      <c r="AQ77">
        <v>1269.3800000000001</v>
      </c>
      <c r="AR77" t="s">
        <v>2626</v>
      </c>
      <c r="AS77" t="s">
        <v>2626</v>
      </c>
      <c r="AT77">
        <v>0</v>
      </c>
      <c r="AU77" t="s">
        <v>2628</v>
      </c>
      <c r="AV77" s="3">
        <v>42122</v>
      </c>
      <c r="AW77" s="3" t="str">
        <f>TEXT(LoanTable[[#This Row],[Disbursement Date]],"YYYY-MM")</f>
        <v>2015-04</v>
      </c>
      <c r="AX77" t="str">
        <f>TEXT(EDATE(LoanTable[[#This Row],[Disbursement Date]],-1),"YYYY-MM")</f>
        <v>2015-03</v>
      </c>
      <c r="AY77">
        <f>IF(LoanTable[[#This Row],[Loan Status]]="Active",1,0)</f>
        <v>1</v>
      </c>
      <c r="AZ77">
        <f>IF(COUNTIFS(LoanTable[Client id],LoanTable[[#This Row],[Client id]],LoanTable[Period],LoanTable[[#This Row],[Previous Period]])&gt;0,1,0)</f>
        <v>0</v>
      </c>
      <c r="BA77" s="17" t="str">
        <f>TEXT(LoanTable[[#This Row],[Disbursement Date]],"YYYY")</f>
        <v>2015</v>
      </c>
      <c r="BB77" s="10" t="str" cm="1">
        <f t="array" ref="BB77">IF(YEAR(LoanTable[[#This Row],[Disbursement Date]])=MIN(YEAR(LoanTable[Disbursement Date])),"",YEAR(LoanTable[[#This Row],[Disbursement Date]])-1)</f>
        <v/>
      </c>
      <c r="BC77" s="10">
        <f>IF(LoanTable[[#This Row],[Previous Year]]="",1,IF(COUNTIFS(LoanTable[Client id],LoanTable[[#This Row],[Client id]],LoanTable[Year],LoanTable[[#This Row],[Previous Year]])&gt;0,1,0))</f>
        <v>1</v>
      </c>
      <c r="BD77" t="str">
        <f>YEAR(LoanTable[[#This Row],[Disbursement Date]]) &amp; "-Q" &amp; ROUNDUP(MONTH(LoanTable[[#This Row],[Disbursement Date]])/3,0)</f>
        <v>2015-Q2</v>
      </c>
      <c r="BE77">
        <f>IF(LoanTable[[#This Row],[Disbursement Date]]=LoanTable[[#This Row],[First Loan Date]],1,0)</f>
        <v>1</v>
      </c>
    </row>
    <row r="78" spans="1:57" x14ac:dyDescent="0.3">
      <c r="A78" t="s">
        <v>982</v>
      </c>
      <c r="B78">
        <v>912</v>
      </c>
      <c r="C78" t="s">
        <v>409</v>
      </c>
      <c r="D78" t="s">
        <v>573</v>
      </c>
      <c r="E78">
        <v>24020</v>
      </c>
      <c r="F78">
        <v>42071</v>
      </c>
      <c r="G78">
        <v>10366</v>
      </c>
      <c r="H78" s="5">
        <v>42123</v>
      </c>
      <c r="I78" t="s">
        <v>624</v>
      </c>
      <c r="J78" t="s">
        <v>613</v>
      </c>
      <c r="K78">
        <v>1030063</v>
      </c>
      <c r="L78" t="s">
        <v>411</v>
      </c>
      <c r="M78" t="s">
        <v>66</v>
      </c>
      <c r="N78" t="s">
        <v>13</v>
      </c>
      <c r="O78" t="s">
        <v>46</v>
      </c>
      <c r="P78">
        <v>34</v>
      </c>
      <c r="Q78" s="5" t="s">
        <v>67</v>
      </c>
      <c r="R78" t="s">
        <v>25</v>
      </c>
      <c r="S78" t="s">
        <v>35</v>
      </c>
      <c r="T78" t="s">
        <v>18</v>
      </c>
      <c r="U78" t="s">
        <v>19</v>
      </c>
      <c r="V78" t="s">
        <v>39</v>
      </c>
      <c r="W78">
        <v>734</v>
      </c>
      <c r="X78" t="s">
        <v>574</v>
      </c>
      <c r="Y78" t="s">
        <v>575</v>
      </c>
      <c r="Z78" t="s">
        <v>576</v>
      </c>
      <c r="AA78">
        <v>0.1065</v>
      </c>
      <c r="AB78" t="s">
        <v>577</v>
      </c>
      <c r="AC78" t="s">
        <v>578</v>
      </c>
      <c r="AD78" t="s">
        <v>409</v>
      </c>
      <c r="AE78" t="s">
        <v>234</v>
      </c>
      <c r="AF78" t="s">
        <v>235</v>
      </c>
      <c r="AG78" t="s">
        <v>236</v>
      </c>
      <c r="AH78" t="s">
        <v>237</v>
      </c>
      <c r="AI78" t="s">
        <v>246</v>
      </c>
      <c r="AJ78">
        <v>1030063</v>
      </c>
      <c r="AK78" t="s">
        <v>410</v>
      </c>
      <c r="AL78" t="s">
        <v>241</v>
      </c>
      <c r="AM78">
        <v>24713</v>
      </c>
      <c r="AN78">
        <v>42149</v>
      </c>
      <c r="AO78">
        <v>23625</v>
      </c>
      <c r="AP78">
        <v>47.87</v>
      </c>
      <c r="AQ78">
        <v>4553.75</v>
      </c>
      <c r="AR78" t="s">
        <v>2627</v>
      </c>
      <c r="AS78" t="s">
        <v>2626</v>
      </c>
      <c r="AT78">
        <v>1</v>
      </c>
      <c r="AU78" t="s">
        <v>2628</v>
      </c>
      <c r="AV78" s="3">
        <v>42123</v>
      </c>
      <c r="AW78" s="3" t="str">
        <f>TEXT(LoanTable[[#This Row],[Disbursement Date]],"YYYY-MM")</f>
        <v>2015-04</v>
      </c>
      <c r="AX78" t="str">
        <f>TEXT(EDATE(LoanTable[[#This Row],[Disbursement Date]],-1),"YYYY-MM")</f>
        <v>2015-03</v>
      </c>
      <c r="AY78">
        <f>IF(LoanTable[[#This Row],[Loan Status]]="Active",1,0)</f>
        <v>1</v>
      </c>
      <c r="AZ78">
        <f>IF(COUNTIFS(LoanTable[Client id],LoanTable[[#This Row],[Client id]],LoanTable[Period],LoanTable[[#This Row],[Previous Period]])&gt;0,1,0)</f>
        <v>0</v>
      </c>
      <c r="BA78" s="17" t="str">
        <f>TEXT(LoanTable[[#This Row],[Disbursement Date]],"YYYY")</f>
        <v>2015</v>
      </c>
      <c r="BB78" s="10" t="str" cm="1">
        <f t="array" ref="BB78">IF(YEAR(LoanTable[[#This Row],[Disbursement Date]])=MIN(YEAR(LoanTable[Disbursement Date])),"",YEAR(LoanTable[[#This Row],[Disbursement Date]])-1)</f>
        <v/>
      </c>
      <c r="BC78" s="10">
        <f>IF(LoanTable[[#This Row],[Previous Year]]="",1,IF(COUNTIFS(LoanTable[Client id],LoanTable[[#This Row],[Client id]],LoanTable[Year],LoanTable[[#This Row],[Previous Year]])&gt;0,1,0))</f>
        <v>1</v>
      </c>
      <c r="BD78" t="str">
        <f>YEAR(LoanTable[[#This Row],[Disbursement Date]]) &amp; "-Q" &amp; ROUNDUP(MONTH(LoanTable[[#This Row],[Disbursement Date]])/3,0)</f>
        <v>2015-Q2</v>
      </c>
      <c r="BE78">
        <f>IF(LoanTable[[#This Row],[Disbursement Date]]=LoanTable[[#This Row],[First Loan Date]],1,0)</f>
        <v>1</v>
      </c>
    </row>
    <row r="79" spans="1:57" x14ac:dyDescent="0.3">
      <c r="A79" t="s">
        <v>2105</v>
      </c>
      <c r="B79">
        <v>843</v>
      </c>
      <c r="C79" t="s">
        <v>344</v>
      </c>
      <c r="D79" t="s">
        <v>573</v>
      </c>
      <c r="E79">
        <v>31225</v>
      </c>
      <c r="F79">
        <v>24136</v>
      </c>
      <c r="G79">
        <v>39518</v>
      </c>
      <c r="H79" s="5">
        <v>42127</v>
      </c>
      <c r="I79" t="s">
        <v>615</v>
      </c>
      <c r="J79" t="s">
        <v>619</v>
      </c>
      <c r="K79">
        <v>910020</v>
      </c>
      <c r="L79" t="s">
        <v>346</v>
      </c>
      <c r="M79" t="s">
        <v>32</v>
      </c>
      <c r="N79" t="s">
        <v>13</v>
      </c>
      <c r="O79" t="s">
        <v>46</v>
      </c>
      <c r="P79">
        <v>31</v>
      </c>
      <c r="Q79" s="5" t="s">
        <v>47</v>
      </c>
      <c r="R79" t="s">
        <v>30</v>
      </c>
      <c r="S79" t="s">
        <v>145</v>
      </c>
      <c r="T79" t="s">
        <v>18</v>
      </c>
      <c r="U79" t="s">
        <v>26</v>
      </c>
      <c r="V79" t="s">
        <v>31</v>
      </c>
      <c r="W79">
        <v>696</v>
      </c>
      <c r="X79" t="s">
        <v>574</v>
      </c>
      <c r="Y79" t="s">
        <v>575</v>
      </c>
      <c r="Z79" t="s">
        <v>576</v>
      </c>
      <c r="AA79">
        <v>0.1065</v>
      </c>
      <c r="AB79" t="s">
        <v>577</v>
      </c>
      <c r="AC79" t="s">
        <v>578</v>
      </c>
      <c r="AD79" t="s">
        <v>344</v>
      </c>
      <c r="AE79" t="s">
        <v>250</v>
      </c>
      <c r="AF79" t="s">
        <v>251</v>
      </c>
      <c r="AG79" t="s">
        <v>252</v>
      </c>
      <c r="AH79" t="s">
        <v>253</v>
      </c>
      <c r="AI79" t="s">
        <v>254</v>
      </c>
      <c r="AJ79">
        <v>910020</v>
      </c>
      <c r="AK79" t="s">
        <v>345</v>
      </c>
      <c r="AL79" t="s">
        <v>256</v>
      </c>
      <c r="AM79">
        <v>31194</v>
      </c>
      <c r="AN79">
        <v>24503</v>
      </c>
      <c r="AO79">
        <v>30976</v>
      </c>
      <c r="AP79">
        <v>32.409999999999997</v>
      </c>
      <c r="AQ79">
        <v>3908.16</v>
      </c>
      <c r="AR79" t="s">
        <v>2626</v>
      </c>
      <c r="AS79" t="s">
        <v>2626</v>
      </c>
      <c r="AT79">
        <v>2</v>
      </c>
      <c r="AU79" t="s">
        <v>2629</v>
      </c>
      <c r="AV79" s="3">
        <v>42127</v>
      </c>
      <c r="AW79" s="3" t="str">
        <f>TEXT(LoanTable[[#This Row],[Disbursement Date]],"YYYY-MM")</f>
        <v>2015-05</v>
      </c>
      <c r="AX79" t="str">
        <f>TEXT(EDATE(LoanTable[[#This Row],[Disbursement Date]],-1),"YYYY-MM")</f>
        <v>2015-04</v>
      </c>
      <c r="AY79">
        <f>IF(LoanTable[[#This Row],[Loan Status]]="Active",1,0)</f>
        <v>0</v>
      </c>
      <c r="AZ79">
        <f>IF(COUNTIFS(LoanTable[Client id],LoanTable[[#This Row],[Client id]],LoanTable[Period],LoanTable[[#This Row],[Previous Period]])&gt;0,1,0)</f>
        <v>0</v>
      </c>
      <c r="BA79" s="17" t="str">
        <f>TEXT(LoanTable[[#This Row],[Disbursement Date]],"YYYY")</f>
        <v>2015</v>
      </c>
      <c r="BB79" s="10" t="str" cm="1">
        <f t="array" ref="BB79">IF(YEAR(LoanTable[[#This Row],[Disbursement Date]])=MIN(YEAR(LoanTable[Disbursement Date])),"",YEAR(LoanTable[[#This Row],[Disbursement Date]])-1)</f>
        <v/>
      </c>
      <c r="BC79" s="10">
        <f>IF(LoanTable[[#This Row],[Previous Year]]="",1,IF(COUNTIFS(LoanTable[Client id],LoanTable[[#This Row],[Client id]],LoanTable[Year],LoanTable[[#This Row],[Previous Year]])&gt;0,1,0))</f>
        <v>1</v>
      </c>
      <c r="BD79" t="str">
        <f>YEAR(LoanTable[[#This Row],[Disbursement Date]]) &amp; "-Q" &amp; ROUNDUP(MONTH(LoanTable[[#This Row],[Disbursement Date]])/3,0)</f>
        <v>2015-Q2</v>
      </c>
      <c r="BE79">
        <f>IF(LoanTable[[#This Row],[Disbursement Date]]=LoanTable[[#This Row],[First Loan Date]],1,0)</f>
        <v>1</v>
      </c>
    </row>
    <row r="80" spans="1:57" x14ac:dyDescent="0.3">
      <c r="A80" t="s">
        <v>1625</v>
      </c>
      <c r="B80">
        <v>552</v>
      </c>
      <c r="C80" t="s">
        <v>523</v>
      </c>
      <c r="D80" t="s">
        <v>589</v>
      </c>
      <c r="E80">
        <v>26627</v>
      </c>
      <c r="F80">
        <v>47974</v>
      </c>
      <c r="G80">
        <v>8803</v>
      </c>
      <c r="H80" s="5">
        <v>42129</v>
      </c>
      <c r="I80" t="s">
        <v>615</v>
      </c>
      <c r="J80" t="s">
        <v>613</v>
      </c>
      <c r="K80">
        <v>800018</v>
      </c>
      <c r="L80" t="s">
        <v>526</v>
      </c>
      <c r="M80" t="s">
        <v>150</v>
      </c>
      <c r="N80" t="s">
        <v>13</v>
      </c>
      <c r="O80" t="s">
        <v>33</v>
      </c>
      <c r="P80">
        <v>22</v>
      </c>
      <c r="Q80" s="5" t="s">
        <v>151</v>
      </c>
      <c r="R80" t="s">
        <v>74</v>
      </c>
      <c r="S80" t="s">
        <v>35</v>
      </c>
      <c r="T80" t="s">
        <v>18</v>
      </c>
      <c r="U80" t="s">
        <v>65</v>
      </c>
      <c r="V80" t="s">
        <v>39</v>
      </c>
      <c r="W80">
        <v>516</v>
      </c>
      <c r="X80" t="s">
        <v>574</v>
      </c>
      <c r="Y80" t="s">
        <v>590</v>
      </c>
      <c r="Z80" t="s">
        <v>576</v>
      </c>
      <c r="AA80">
        <v>9.9099999999999994E-2</v>
      </c>
      <c r="AB80" t="s">
        <v>577</v>
      </c>
      <c r="AC80" t="s">
        <v>591</v>
      </c>
      <c r="AD80" t="s">
        <v>523</v>
      </c>
      <c r="AE80" t="s">
        <v>250</v>
      </c>
      <c r="AF80" t="s">
        <v>251</v>
      </c>
      <c r="AG80" t="s">
        <v>252</v>
      </c>
      <c r="AH80" t="s">
        <v>253</v>
      </c>
      <c r="AI80" t="s">
        <v>524</v>
      </c>
      <c r="AJ80">
        <v>800018</v>
      </c>
      <c r="AK80" t="s">
        <v>525</v>
      </c>
      <c r="AL80" t="s">
        <v>239</v>
      </c>
      <c r="AM80">
        <v>27401</v>
      </c>
      <c r="AN80">
        <v>47789</v>
      </c>
      <c r="AO80">
        <v>26623</v>
      </c>
      <c r="AP80">
        <v>0.66</v>
      </c>
      <c r="AQ80">
        <v>4962.78</v>
      </c>
      <c r="AR80" t="s">
        <v>2626</v>
      </c>
      <c r="AS80" t="s">
        <v>2626</v>
      </c>
      <c r="AT80">
        <v>1</v>
      </c>
      <c r="AU80" t="s">
        <v>2628</v>
      </c>
      <c r="AV80" s="3">
        <v>42129</v>
      </c>
      <c r="AW80" s="3" t="str">
        <f>TEXT(LoanTable[[#This Row],[Disbursement Date]],"YYYY-MM")</f>
        <v>2015-05</v>
      </c>
      <c r="AX80" t="str">
        <f>TEXT(EDATE(LoanTable[[#This Row],[Disbursement Date]],-1),"YYYY-MM")</f>
        <v>2015-04</v>
      </c>
      <c r="AY80">
        <f>IF(LoanTable[[#This Row],[Loan Status]]="Active",1,0)</f>
        <v>0</v>
      </c>
      <c r="AZ80">
        <f>IF(COUNTIFS(LoanTable[Client id],LoanTable[[#This Row],[Client id]],LoanTable[Period],LoanTable[[#This Row],[Previous Period]])&gt;0,1,0)</f>
        <v>0</v>
      </c>
      <c r="BA80" s="17" t="str">
        <f>TEXT(LoanTable[[#This Row],[Disbursement Date]],"YYYY")</f>
        <v>2015</v>
      </c>
      <c r="BB80" s="10" t="str" cm="1">
        <f t="array" ref="BB80">IF(YEAR(LoanTable[[#This Row],[Disbursement Date]])=MIN(YEAR(LoanTable[Disbursement Date])),"",YEAR(LoanTable[[#This Row],[Disbursement Date]])-1)</f>
        <v/>
      </c>
      <c r="BC80" s="10">
        <f>IF(LoanTable[[#This Row],[Previous Year]]="",1,IF(COUNTIFS(LoanTable[Client id],LoanTable[[#This Row],[Client id]],LoanTable[Year],LoanTable[[#This Row],[Previous Year]])&gt;0,1,0))</f>
        <v>1</v>
      </c>
      <c r="BD80" t="str">
        <f>YEAR(LoanTable[[#This Row],[Disbursement Date]]) &amp; "-Q" &amp; ROUNDUP(MONTH(LoanTable[[#This Row],[Disbursement Date]])/3,0)</f>
        <v>2015-Q2</v>
      </c>
      <c r="BE80">
        <f>IF(LoanTable[[#This Row],[Disbursement Date]]=LoanTable[[#This Row],[First Loan Date]],1,0)</f>
        <v>1</v>
      </c>
    </row>
    <row r="81" spans="1:57" x14ac:dyDescent="0.3">
      <c r="A81" t="s">
        <v>1609</v>
      </c>
      <c r="B81">
        <v>568</v>
      </c>
      <c r="C81" t="s">
        <v>481</v>
      </c>
      <c r="D81" t="s">
        <v>587</v>
      </c>
      <c r="E81">
        <v>18997</v>
      </c>
      <c r="F81">
        <v>46997</v>
      </c>
      <c r="G81">
        <v>6082</v>
      </c>
      <c r="H81" s="5">
        <v>42129</v>
      </c>
      <c r="I81" t="s">
        <v>612</v>
      </c>
      <c r="J81" t="s">
        <v>619</v>
      </c>
      <c r="K81">
        <v>1050013</v>
      </c>
      <c r="L81" t="s">
        <v>482</v>
      </c>
      <c r="M81" t="s">
        <v>86</v>
      </c>
      <c r="N81" t="s">
        <v>13</v>
      </c>
      <c r="O81" t="s">
        <v>28</v>
      </c>
      <c r="P81">
        <v>48</v>
      </c>
      <c r="Q81" s="5" t="s">
        <v>222</v>
      </c>
      <c r="R81" t="s">
        <v>74</v>
      </c>
      <c r="S81" t="s">
        <v>35</v>
      </c>
      <c r="T81" t="s">
        <v>63</v>
      </c>
      <c r="U81" t="s">
        <v>26</v>
      </c>
      <c r="V81" t="s">
        <v>31</v>
      </c>
      <c r="W81">
        <v>657</v>
      </c>
      <c r="X81" t="s">
        <v>574</v>
      </c>
      <c r="Y81" t="s">
        <v>584</v>
      </c>
      <c r="Z81" t="s">
        <v>576</v>
      </c>
      <c r="AA81">
        <v>6.6199999999999995E-2</v>
      </c>
      <c r="AB81" t="s">
        <v>581</v>
      </c>
      <c r="AC81" t="s">
        <v>588</v>
      </c>
      <c r="AD81" t="s">
        <v>481</v>
      </c>
      <c r="AE81" t="s">
        <v>472</v>
      </c>
      <c r="AF81" t="s">
        <v>473</v>
      </c>
      <c r="AG81" t="s">
        <v>474</v>
      </c>
      <c r="AH81" t="s">
        <v>475</v>
      </c>
      <c r="AI81" t="s">
        <v>481</v>
      </c>
      <c r="AJ81">
        <v>1050013</v>
      </c>
      <c r="AK81" t="s">
        <v>476</v>
      </c>
      <c r="AL81" t="s">
        <v>241</v>
      </c>
      <c r="AM81">
        <v>20487</v>
      </c>
      <c r="AN81">
        <v>47107</v>
      </c>
      <c r="AO81">
        <v>18697</v>
      </c>
      <c r="AP81">
        <v>28.26</v>
      </c>
      <c r="AQ81">
        <v>4052.66</v>
      </c>
      <c r="AR81" t="s">
        <v>2627</v>
      </c>
      <c r="AS81" t="s">
        <v>2626</v>
      </c>
      <c r="AT81">
        <v>0</v>
      </c>
      <c r="AU81" t="s">
        <v>2628</v>
      </c>
      <c r="AV81" s="3">
        <v>42129</v>
      </c>
      <c r="AW81" s="3" t="str">
        <f>TEXT(LoanTable[[#This Row],[Disbursement Date]],"YYYY-MM")</f>
        <v>2015-05</v>
      </c>
      <c r="AX81" t="str">
        <f>TEXT(EDATE(LoanTable[[#This Row],[Disbursement Date]],-1),"YYYY-MM")</f>
        <v>2015-04</v>
      </c>
      <c r="AY81">
        <f>IF(LoanTable[[#This Row],[Loan Status]]="Active",1,0)</f>
        <v>0</v>
      </c>
      <c r="AZ81">
        <f>IF(COUNTIFS(LoanTable[Client id],LoanTable[[#This Row],[Client id]],LoanTable[Period],LoanTable[[#This Row],[Previous Period]])&gt;0,1,0)</f>
        <v>0</v>
      </c>
      <c r="BA81" s="17" t="str">
        <f>TEXT(LoanTable[[#This Row],[Disbursement Date]],"YYYY")</f>
        <v>2015</v>
      </c>
      <c r="BB81" s="10" t="str" cm="1">
        <f t="array" ref="BB81">IF(YEAR(LoanTable[[#This Row],[Disbursement Date]])=MIN(YEAR(LoanTable[Disbursement Date])),"",YEAR(LoanTable[[#This Row],[Disbursement Date]])-1)</f>
        <v/>
      </c>
      <c r="BC81" s="10">
        <f>IF(LoanTable[[#This Row],[Previous Year]]="",1,IF(COUNTIFS(LoanTable[Client id],LoanTable[[#This Row],[Client id]],LoanTable[Year],LoanTable[[#This Row],[Previous Year]])&gt;0,1,0))</f>
        <v>1</v>
      </c>
      <c r="BD81" t="str">
        <f>YEAR(LoanTable[[#This Row],[Disbursement Date]]) &amp; "-Q" &amp; ROUNDUP(MONTH(LoanTable[[#This Row],[Disbursement Date]])/3,0)</f>
        <v>2015-Q2</v>
      </c>
      <c r="BE81">
        <f>IF(LoanTable[[#This Row],[Disbursement Date]]=LoanTable[[#This Row],[First Loan Date]],1,0)</f>
        <v>1</v>
      </c>
    </row>
    <row r="82" spans="1:57" x14ac:dyDescent="0.3">
      <c r="A82" t="s">
        <v>2472</v>
      </c>
      <c r="B82">
        <v>260</v>
      </c>
      <c r="C82" t="s">
        <v>330</v>
      </c>
      <c r="D82" t="s">
        <v>573</v>
      </c>
      <c r="E82">
        <v>31129</v>
      </c>
      <c r="F82">
        <v>8722</v>
      </c>
      <c r="G82">
        <v>6360</v>
      </c>
      <c r="H82" s="5">
        <v>42133</v>
      </c>
      <c r="I82" t="s">
        <v>612</v>
      </c>
      <c r="J82" t="s">
        <v>613</v>
      </c>
      <c r="K82">
        <v>690076</v>
      </c>
      <c r="L82" t="s">
        <v>337</v>
      </c>
      <c r="M82" t="s">
        <v>99</v>
      </c>
      <c r="N82" t="s">
        <v>13</v>
      </c>
      <c r="O82" t="s">
        <v>14</v>
      </c>
      <c r="P82">
        <v>38</v>
      </c>
      <c r="Q82" s="5" t="s">
        <v>15</v>
      </c>
      <c r="R82" t="s">
        <v>30</v>
      </c>
      <c r="S82" t="s">
        <v>145</v>
      </c>
      <c r="T82" t="s">
        <v>18</v>
      </c>
      <c r="U82" t="s">
        <v>26</v>
      </c>
      <c r="V82" t="s">
        <v>20</v>
      </c>
      <c r="W82">
        <v>552</v>
      </c>
      <c r="X82" t="s">
        <v>574</v>
      </c>
      <c r="Y82" t="s">
        <v>575</v>
      </c>
      <c r="Z82" t="s">
        <v>576</v>
      </c>
      <c r="AA82">
        <v>0.1065</v>
      </c>
      <c r="AB82" t="s">
        <v>577</v>
      </c>
      <c r="AC82" t="s">
        <v>578</v>
      </c>
      <c r="AD82" t="s">
        <v>330</v>
      </c>
      <c r="AE82" t="s">
        <v>331</v>
      </c>
      <c r="AF82" t="s">
        <v>332</v>
      </c>
      <c r="AG82" t="s">
        <v>333</v>
      </c>
      <c r="AH82" t="s">
        <v>334</v>
      </c>
      <c r="AI82" t="s">
        <v>335</v>
      </c>
      <c r="AJ82">
        <v>690076</v>
      </c>
      <c r="AK82" t="s">
        <v>336</v>
      </c>
      <c r="AL82" t="s">
        <v>239</v>
      </c>
      <c r="AM82">
        <v>30768</v>
      </c>
      <c r="AN82">
        <v>8501</v>
      </c>
      <c r="AO82">
        <v>30694</v>
      </c>
      <c r="AP82">
        <v>21.57</v>
      </c>
      <c r="AQ82">
        <v>1827.16</v>
      </c>
      <c r="AR82" t="s">
        <v>2626</v>
      </c>
      <c r="AS82" t="s">
        <v>2626</v>
      </c>
      <c r="AT82">
        <v>2</v>
      </c>
      <c r="AU82" t="s">
        <v>2628</v>
      </c>
      <c r="AV82" s="3">
        <v>42133</v>
      </c>
      <c r="AW82" s="3" t="str">
        <f>TEXT(LoanTable[[#This Row],[Disbursement Date]],"YYYY-MM")</f>
        <v>2015-05</v>
      </c>
      <c r="AX82" t="str">
        <f>TEXT(EDATE(LoanTable[[#This Row],[Disbursement Date]],-1),"YYYY-MM")</f>
        <v>2015-04</v>
      </c>
      <c r="AY82">
        <f>IF(LoanTable[[#This Row],[Loan Status]]="Active",1,0)</f>
        <v>0</v>
      </c>
      <c r="AZ82">
        <f>IF(COUNTIFS(LoanTable[Client id],LoanTable[[#This Row],[Client id]],LoanTable[Period],LoanTable[[#This Row],[Previous Period]])&gt;0,1,0)</f>
        <v>0</v>
      </c>
      <c r="BA82" s="17" t="str">
        <f>TEXT(LoanTable[[#This Row],[Disbursement Date]],"YYYY")</f>
        <v>2015</v>
      </c>
      <c r="BB82" s="10" t="str" cm="1">
        <f t="array" ref="BB82">IF(YEAR(LoanTable[[#This Row],[Disbursement Date]])=MIN(YEAR(LoanTable[Disbursement Date])),"",YEAR(LoanTable[[#This Row],[Disbursement Date]])-1)</f>
        <v/>
      </c>
      <c r="BC82" s="10">
        <f>IF(LoanTable[[#This Row],[Previous Year]]="",1,IF(COUNTIFS(LoanTable[Client id],LoanTable[[#This Row],[Client id]],LoanTable[Year],LoanTable[[#This Row],[Previous Year]])&gt;0,1,0))</f>
        <v>1</v>
      </c>
      <c r="BD82" t="str">
        <f>YEAR(LoanTable[[#This Row],[Disbursement Date]]) &amp; "-Q" &amp; ROUNDUP(MONTH(LoanTable[[#This Row],[Disbursement Date]])/3,0)</f>
        <v>2015-Q2</v>
      </c>
      <c r="BE82">
        <f>IF(LoanTable[[#This Row],[Disbursement Date]]=LoanTable[[#This Row],[First Loan Date]],1,0)</f>
        <v>1</v>
      </c>
    </row>
    <row r="83" spans="1:57" x14ac:dyDescent="0.3">
      <c r="A83" t="s">
        <v>1325</v>
      </c>
      <c r="B83">
        <v>889</v>
      </c>
      <c r="C83" t="s">
        <v>246</v>
      </c>
      <c r="D83" t="s">
        <v>589</v>
      </c>
      <c r="E83">
        <v>40911</v>
      </c>
      <c r="F83">
        <v>16818</v>
      </c>
      <c r="G83">
        <v>39015</v>
      </c>
      <c r="H83" s="5">
        <v>42135</v>
      </c>
      <c r="I83" t="s">
        <v>624</v>
      </c>
      <c r="J83" t="s">
        <v>619</v>
      </c>
      <c r="K83">
        <v>110159</v>
      </c>
      <c r="L83" t="s">
        <v>248</v>
      </c>
      <c r="M83" t="s">
        <v>52</v>
      </c>
      <c r="N83" t="s">
        <v>13</v>
      </c>
      <c r="O83" t="s">
        <v>46</v>
      </c>
      <c r="P83">
        <v>28</v>
      </c>
      <c r="Q83" s="5" t="s">
        <v>53</v>
      </c>
      <c r="R83" t="s">
        <v>25</v>
      </c>
      <c r="S83" t="s">
        <v>35</v>
      </c>
      <c r="T83" t="s">
        <v>18</v>
      </c>
      <c r="U83" t="s">
        <v>22</v>
      </c>
      <c r="V83" t="s">
        <v>31</v>
      </c>
      <c r="W83">
        <v>536</v>
      </c>
      <c r="X83" t="s">
        <v>574</v>
      </c>
      <c r="Y83" t="s">
        <v>590</v>
      </c>
      <c r="Z83" t="s">
        <v>576</v>
      </c>
      <c r="AA83">
        <v>9.9099999999999994E-2</v>
      </c>
      <c r="AB83" t="s">
        <v>577</v>
      </c>
      <c r="AC83" t="s">
        <v>591</v>
      </c>
      <c r="AD83" t="s">
        <v>246</v>
      </c>
      <c r="AE83" t="s">
        <v>234</v>
      </c>
      <c r="AF83" t="s">
        <v>235</v>
      </c>
      <c r="AG83" t="s">
        <v>236</v>
      </c>
      <c r="AH83" t="s">
        <v>237</v>
      </c>
      <c r="AI83" t="s">
        <v>246</v>
      </c>
      <c r="AJ83">
        <v>110159</v>
      </c>
      <c r="AK83" t="s">
        <v>247</v>
      </c>
      <c r="AL83" t="s">
        <v>241</v>
      </c>
      <c r="AM83">
        <v>42228</v>
      </c>
      <c r="AN83">
        <v>16820</v>
      </c>
      <c r="AO83">
        <v>40651</v>
      </c>
      <c r="AP83">
        <v>0.79</v>
      </c>
      <c r="AQ83">
        <v>4105.62</v>
      </c>
      <c r="AR83" t="s">
        <v>2626</v>
      </c>
      <c r="AS83" t="s">
        <v>2626</v>
      </c>
      <c r="AT83">
        <v>2</v>
      </c>
      <c r="AU83" t="s">
        <v>2628</v>
      </c>
      <c r="AV83" s="3">
        <v>42135</v>
      </c>
      <c r="AW83" s="3" t="str">
        <f>TEXT(LoanTable[[#This Row],[Disbursement Date]],"YYYY-MM")</f>
        <v>2015-05</v>
      </c>
      <c r="AX83" t="str">
        <f>TEXT(EDATE(LoanTable[[#This Row],[Disbursement Date]],-1),"YYYY-MM")</f>
        <v>2015-04</v>
      </c>
      <c r="AY83">
        <f>IF(LoanTable[[#This Row],[Loan Status]]="Active",1,0)</f>
        <v>1</v>
      </c>
      <c r="AZ83">
        <f>IF(COUNTIFS(LoanTable[Client id],LoanTable[[#This Row],[Client id]],LoanTable[Period],LoanTable[[#This Row],[Previous Period]])&gt;0,1,0)</f>
        <v>0</v>
      </c>
      <c r="BA83" s="17" t="str">
        <f>TEXT(LoanTable[[#This Row],[Disbursement Date]],"YYYY")</f>
        <v>2015</v>
      </c>
      <c r="BB83" s="10" t="str" cm="1">
        <f t="array" ref="BB83">IF(YEAR(LoanTable[[#This Row],[Disbursement Date]])=MIN(YEAR(LoanTable[Disbursement Date])),"",YEAR(LoanTable[[#This Row],[Disbursement Date]])-1)</f>
        <v/>
      </c>
      <c r="BC83" s="10">
        <f>IF(LoanTable[[#This Row],[Previous Year]]="",1,IF(COUNTIFS(LoanTable[Client id],LoanTable[[#This Row],[Client id]],LoanTable[Year],LoanTable[[#This Row],[Previous Year]])&gt;0,1,0))</f>
        <v>1</v>
      </c>
      <c r="BD83" t="str">
        <f>YEAR(LoanTable[[#This Row],[Disbursement Date]]) &amp; "-Q" &amp; ROUNDUP(MONTH(LoanTable[[#This Row],[Disbursement Date]])/3,0)</f>
        <v>2015-Q2</v>
      </c>
      <c r="BE83">
        <f>IF(LoanTable[[#This Row],[Disbursement Date]]=LoanTable[[#This Row],[First Loan Date]],1,0)</f>
        <v>1</v>
      </c>
    </row>
    <row r="84" spans="1:57" x14ac:dyDescent="0.3">
      <c r="A84" t="s">
        <v>1311</v>
      </c>
      <c r="B84">
        <v>111</v>
      </c>
      <c r="C84" t="s">
        <v>386</v>
      </c>
      <c r="D84" t="s">
        <v>603</v>
      </c>
      <c r="E84">
        <v>29173</v>
      </c>
      <c r="F84">
        <v>37504</v>
      </c>
      <c r="G84">
        <v>8223</v>
      </c>
      <c r="H84" s="5">
        <v>42137</v>
      </c>
      <c r="I84" t="s">
        <v>615</v>
      </c>
      <c r="J84" t="s">
        <v>613</v>
      </c>
      <c r="K84">
        <v>1110166</v>
      </c>
      <c r="L84" t="s">
        <v>389</v>
      </c>
      <c r="M84" t="s">
        <v>130</v>
      </c>
      <c r="N84" t="s">
        <v>13</v>
      </c>
      <c r="O84" t="s">
        <v>33</v>
      </c>
      <c r="P84">
        <v>23</v>
      </c>
      <c r="Q84" s="5" t="s">
        <v>166</v>
      </c>
      <c r="R84" t="s">
        <v>30</v>
      </c>
      <c r="S84" t="s">
        <v>145</v>
      </c>
      <c r="T84" t="s">
        <v>63</v>
      </c>
      <c r="U84" t="s">
        <v>26</v>
      </c>
      <c r="V84" t="s">
        <v>39</v>
      </c>
      <c r="W84">
        <v>443</v>
      </c>
      <c r="X84" t="s">
        <v>574</v>
      </c>
      <c r="Y84" t="s">
        <v>580</v>
      </c>
      <c r="Z84" t="s">
        <v>576</v>
      </c>
      <c r="AA84">
        <v>6.6199999999999995E-2</v>
      </c>
      <c r="AB84" t="s">
        <v>581</v>
      </c>
      <c r="AC84" t="s">
        <v>588</v>
      </c>
      <c r="AD84" t="s">
        <v>386</v>
      </c>
      <c r="AE84" t="s">
        <v>234</v>
      </c>
      <c r="AF84" t="s">
        <v>235</v>
      </c>
      <c r="AG84" t="s">
        <v>236</v>
      </c>
      <c r="AH84" t="s">
        <v>237</v>
      </c>
      <c r="AI84" t="s">
        <v>387</v>
      </c>
      <c r="AJ84">
        <v>1110166</v>
      </c>
      <c r="AK84" t="s">
        <v>388</v>
      </c>
      <c r="AL84" t="s">
        <v>239</v>
      </c>
      <c r="AM84">
        <v>30623</v>
      </c>
      <c r="AN84">
        <v>39350</v>
      </c>
      <c r="AO84">
        <v>29054</v>
      </c>
      <c r="AP84">
        <v>15.76</v>
      </c>
      <c r="AQ84">
        <v>2182.75</v>
      </c>
      <c r="AR84" t="s">
        <v>2626</v>
      </c>
      <c r="AS84" t="s">
        <v>2626</v>
      </c>
      <c r="AT84">
        <v>2</v>
      </c>
      <c r="AU84" t="s">
        <v>2628</v>
      </c>
      <c r="AV84" s="3">
        <v>42137</v>
      </c>
      <c r="AW84" s="3" t="str">
        <f>TEXT(LoanTable[[#This Row],[Disbursement Date]],"YYYY-MM")</f>
        <v>2015-05</v>
      </c>
      <c r="AX84" t="str">
        <f>TEXT(EDATE(LoanTable[[#This Row],[Disbursement Date]],-1),"YYYY-MM")</f>
        <v>2015-04</v>
      </c>
      <c r="AY84">
        <f>IF(LoanTable[[#This Row],[Loan Status]]="Active",1,0)</f>
        <v>0</v>
      </c>
      <c r="AZ84">
        <f>IF(COUNTIFS(LoanTable[Client id],LoanTable[[#This Row],[Client id]],LoanTable[Period],LoanTable[[#This Row],[Previous Period]])&gt;0,1,0)</f>
        <v>0</v>
      </c>
      <c r="BA84" s="17" t="str">
        <f>TEXT(LoanTable[[#This Row],[Disbursement Date]],"YYYY")</f>
        <v>2015</v>
      </c>
      <c r="BB84" s="10" t="str" cm="1">
        <f t="array" ref="BB84">IF(YEAR(LoanTable[[#This Row],[Disbursement Date]])=MIN(YEAR(LoanTable[Disbursement Date])),"",YEAR(LoanTable[[#This Row],[Disbursement Date]])-1)</f>
        <v/>
      </c>
      <c r="BC84" s="10">
        <f>IF(LoanTable[[#This Row],[Previous Year]]="",1,IF(COUNTIFS(LoanTable[Client id],LoanTable[[#This Row],[Client id]],LoanTable[Year],LoanTable[[#This Row],[Previous Year]])&gt;0,1,0))</f>
        <v>1</v>
      </c>
      <c r="BD84" t="str">
        <f>YEAR(LoanTable[[#This Row],[Disbursement Date]]) &amp; "-Q" &amp; ROUNDUP(MONTH(LoanTable[[#This Row],[Disbursement Date]])/3,0)</f>
        <v>2015-Q2</v>
      </c>
      <c r="BE84">
        <f>IF(LoanTable[[#This Row],[Disbursement Date]]=LoanTable[[#This Row],[First Loan Date]],1,0)</f>
        <v>1</v>
      </c>
    </row>
    <row r="85" spans="1:57" x14ac:dyDescent="0.3">
      <c r="A85" t="s">
        <v>1523</v>
      </c>
      <c r="B85">
        <v>349</v>
      </c>
      <c r="C85" t="s">
        <v>505</v>
      </c>
      <c r="D85" t="s">
        <v>589</v>
      </c>
      <c r="E85">
        <v>6729</v>
      </c>
      <c r="F85">
        <v>45618</v>
      </c>
      <c r="G85">
        <v>14359</v>
      </c>
      <c r="H85" s="5">
        <v>42137</v>
      </c>
      <c r="I85" t="s">
        <v>617</v>
      </c>
      <c r="J85" t="s">
        <v>613</v>
      </c>
      <c r="K85">
        <v>380112</v>
      </c>
      <c r="L85" t="s">
        <v>507</v>
      </c>
      <c r="M85" t="s">
        <v>82</v>
      </c>
      <c r="N85" t="s">
        <v>13</v>
      </c>
      <c r="O85" t="s">
        <v>33</v>
      </c>
      <c r="P85">
        <v>23</v>
      </c>
      <c r="Q85" s="5" t="s">
        <v>83</v>
      </c>
      <c r="R85" t="s">
        <v>74</v>
      </c>
      <c r="S85" t="s">
        <v>35</v>
      </c>
      <c r="T85" t="s">
        <v>18</v>
      </c>
      <c r="U85" t="s">
        <v>38</v>
      </c>
      <c r="V85" t="s">
        <v>31</v>
      </c>
      <c r="W85">
        <v>503</v>
      </c>
      <c r="X85" t="s">
        <v>574</v>
      </c>
      <c r="Y85" t="s">
        <v>590</v>
      </c>
      <c r="Z85" t="s">
        <v>576</v>
      </c>
      <c r="AA85">
        <v>9.9099999999999994E-2</v>
      </c>
      <c r="AB85" t="s">
        <v>577</v>
      </c>
      <c r="AC85" t="s">
        <v>591</v>
      </c>
      <c r="AD85" t="s">
        <v>505</v>
      </c>
      <c r="AE85" t="s">
        <v>325</v>
      </c>
      <c r="AF85" t="s">
        <v>326</v>
      </c>
      <c r="AG85" t="s">
        <v>327</v>
      </c>
      <c r="AH85" t="s">
        <v>328</v>
      </c>
      <c r="AI85" t="s">
        <v>505</v>
      </c>
      <c r="AJ85">
        <v>380112</v>
      </c>
      <c r="AK85" t="s">
        <v>506</v>
      </c>
      <c r="AL85" t="s">
        <v>256</v>
      </c>
      <c r="AM85">
        <v>8441</v>
      </c>
      <c r="AN85">
        <v>47021</v>
      </c>
      <c r="AO85">
        <v>6424</v>
      </c>
      <c r="AP85">
        <v>34.840000000000003</v>
      </c>
      <c r="AQ85">
        <v>3066.33</v>
      </c>
      <c r="AR85" t="s">
        <v>2626</v>
      </c>
      <c r="AS85" t="s">
        <v>2626</v>
      </c>
      <c r="AT85">
        <v>0</v>
      </c>
      <c r="AU85" t="s">
        <v>2628</v>
      </c>
      <c r="AV85" s="3">
        <v>42077</v>
      </c>
      <c r="AW85" s="3" t="str">
        <f>TEXT(LoanTable[[#This Row],[Disbursement Date]],"YYYY-MM")</f>
        <v>2015-05</v>
      </c>
      <c r="AX85" t="str">
        <f>TEXT(EDATE(LoanTable[[#This Row],[Disbursement Date]],-1),"YYYY-MM")</f>
        <v>2015-04</v>
      </c>
      <c r="AY85">
        <f>IF(LoanTable[[#This Row],[Loan Status]]="Active",1,0)</f>
        <v>0</v>
      </c>
      <c r="AZ85">
        <f>IF(COUNTIFS(LoanTable[Client id],LoanTable[[#This Row],[Client id]],LoanTable[Period],LoanTable[[#This Row],[Previous Period]])&gt;0,1,0)</f>
        <v>0</v>
      </c>
      <c r="BA85" s="17" t="str">
        <f>TEXT(LoanTable[[#This Row],[Disbursement Date]],"YYYY")</f>
        <v>2015</v>
      </c>
      <c r="BB85" s="10" t="str" cm="1">
        <f t="array" ref="BB85">IF(YEAR(LoanTable[[#This Row],[Disbursement Date]])=MIN(YEAR(LoanTable[Disbursement Date])),"",YEAR(LoanTable[[#This Row],[Disbursement Date]])-1)</f>
        <v/>
      </c>
      <c r="BC85" s="10">
        <f>IF(LoanTable[[#This Row],[Previous Year]]="",1,IF(COUNTIFS(LoanTable[Client id],LoanTable[[#This Row],[Client id]],LoanTable[Year],LoanTable[[#This Row],[Previous Year]])&gt;0,1,0))</f>
        <v>1</v>
      </c>
      <c r="BD85" t="str">
        <f>YEAR(LoanTable[[#This Row],[Disbursement Date]]) &amp; "-Q" &amp; ROUNDUP(MONTH(LoanTable[[#This Row],[Disbursement Date]])/3,0)</f>
        <v>2015-Q2</v>
      </c>
      <c r="BE85">
        <f>IF(LoanTable[[#This Row],[Disbursement Date]]=LoanTable[[#This Row],[First Loan Date]],1,0)</f>
        <v>0</v>
      </c>
    </row>
    <row r="86" spans="1:57" x14ac:dyDescent="0.3">
      <c r="A86" t="s">
        <v>1192</v>
      </c>
      <c r="B86">
        <v>677</v>
      </c>
      <c r="C86" t="s">
        <v>559</v>
      </c>
      <c r="D86" t="s">
        <v>573</v>
      </c>
      <c r="E86">
        <v>10184</v>
      </c>
      <c r="F86">
        <v>42103</v>
      </c>
      <c r="G86">
        <v>13022</v>
      </c>
      <c r="H86" s="5">
        <v>42140</v>
      </c>
      <c r="I86" t="s">
        <v>615</v>
      </c>
      <c r="J86" t="s">
        <v>613</v>
      </c>
      <c r="K86">
        <v>670106</v>
      </c>
      <c r="L86" t="s">
        <v>561</v>
      </c>
      <c r="M86" t="s">
        <v>112</v>
      </c>
      <c r="N86" t="s">
        <v>13</v>
      </c>
      <c r="O86" t="s">
        <v>46</v>
      </c>
      <c r="P86">
        <v>28</v>
      </c>
      <c r="Q86" s="5" t="s">
        <v>97</v>
      </c>
      <c r="R86" t="s">
        <v>25</v>
      </c>
      <c r="S86" t="s">
        <v>35</v>
      </c>
      <c r="T86" t="s">
        <v>63</v>
      </c>
      <c r="U86" t="s">
        <v>19</v>
      </c>
      <c r="V86" t="s">
        <v>31</v>
      </c>
      <c r="W86">
        <v>844</v>
      </c>
      <c r="X86" t="s">
        <v>574</v>
      </c>
      <c r="Y86" t="s">
        <v>575</v>
      </c>
      <c r="Z86" t="s">
        <v>576</v>
      </c>
      <c r="AA86">
        <v>0.1065</v>
      </c>
      <c r="AB86" t="s">
        <v>577</v>
      </c>
      <c r="AC86" t="s">
        <v>578</v>
      </c>
      <c r="AD86" t="s">
        <v>559</v>
      </c>
      <c r="AE86" t="s">
        <v>279</v>
      </c>
      <c r="AF86" t="s">
        <v>280</v>
      </c>
      <c r="AG86" t="s">
        <v>281</v>
      </c>
      <c r="AH86" t="s">
        <v>282</v>
      </c>
      <c r="AI86" t="s">
        <v>559</v>
      </c>
      <c r="AJ86">
        <v>670106</v>
      </c>
      <c r="AK86" t="s">
        <v>560</v>
      </c>
      <c r="AL86" t="s">
        <v>239</v>
      </c>
      <c r="AM86">
        <v>11339</v>
      </c>
      <c r="AN86">
        <v>41617</v>
      </c>
      <c r="AO86">
        <v>10001</v>
      </c>
      <c r="AP86">
        <v>23.74</v>
      </c>
      <c r="AQ86">
        <v>1605.62</v>
      </c>
      <c r="AR86" t="s">
        <v>2626</v>
      </c>
      <c r="AS86" t="s">
        <v>2626</v>
      </c>
      <c r="AT86">
        <v>1</v>
      </c>
      <c r="AU86" t="s">
        <v>2628</v>
      </c>
      <c r="AV86" s="3">
        <v>42140</v>
      </c>
      <c r="AW86" s="3" t="str">
        <f>TEXT(LoanTable[[#This Row],[Disbursement Date]],"YYYY-MM")</f>
        <v>2015-05</v>
      </c>
      <c r="AX86" t="str">
        <f>TEXT(EDATE(LoanTable[[#This Row],[Disbursement Date]],-1),"YYYY-MM")</f>
        <v>2015-04</v>
      </c>
      <c r="AY86">
        <f>IF(LoanTable[[#This Row],[Loan Status]]="Active",1,0)</f>
        <v>0</v>
      </c>
      <c r="AZ86">
        <f>IF(COUNTIFS(LoanTable[Client id],LoanTable[[#This Row],[Client id]],LoanTable[Period],LoanTable[[#This Row],[Previous Period]])&gt;0,1,0)</f>
        <v>0</v>
      </c>
      <c r="BA86" s="17" t="str">
        <f>TEXT(LoanTable[[#This Row],[Disbursement Date]],"YYYY")</f>
        <v>2015</v>
      </c>
      <c r="BB86" s="10" t="str" cm="1">
        <f t="array" ref="BB86">IF(YEAR(LoanTable[[#This Row],[Disbursement Date]])=MIN(YEAR(LoanTable[Disbursement Date])),"",YEAR(LoanTable[[#This Row],[Disbursement Date]])-1)</f>
        <v/>
      </c>
      <c r="BC86" s="10">
        <f>IF(LoanTable[[#This Row],[Previous Year]]="",1,IF(COUNTIFS(LoanTable[Client id],LoanTable[[#This Row],[Client id]],LoanTable[Year],LoanTable[[#This Row],[Previous Year]])&gt;0,1,0))</f>
        <v>1</v>
      </c>
      <c r="BD86" t="str">
        <f>YEAR(LoanTable[[#This Row],[Disbursement Date]]) &amp; "-Q" &amp; ROUNDUP(MONTH(LoanTable[[#This Row],[Disbursement Date]])/3,0)</f>
        <v>2015-Q2</v>
      </c>
      <c r="BE86">
        <f>IF(LoanTable[[#This Row],[Disbursement Date]]=LoanTable[[#This Row],[First Loan Date]],1,0)</f>
        <v>1</v>
      </c>
    </row>
    <row r="87" spans="1:57" x14ac:dyDescent="0.3">
      <c r="A87" t="s">
        <v>2111</v>
      </c>
      <c r="B87">
        <v>551</v>
      </c>
      <c r="C87" t="s">
        <v>350</v>
      </c>
      <c r="D87" t="s">
        <v>573</v>
      </c>
      <c r="E87">
        <v>25308</v>
      </c>
      <c r="F87">
        <v>24597</v>
      </c>
      <c r="G87">
        <v>29344</v>
      </c>
      <c r="H87" s="5">
        <v>42141</v>
      </c>
      <c r="I87" t="s">
        <v>612</v>
      </c>
      <c r="J87" t="s">
        <v>619</v>
      </c>
      <c r="K87">
        <v>700013</v>
      </c>
      <c r="L87" t="s">
        <v>351</v>
      </c>
      <c r="M87" t="s">
        <v>90</v>
      </c>
      <c r="N87" t="s">
        <v>13</v>
      </c>
      <c r="O87" t="s">
        <v>28</v>
      </c>
      <c r="P87">
        <v>49</v>
      </c>
      <c r="Q87" s="5" t="s">
        <v>152</v>
      </c>
      <c r="R87" t="s">
        <v>25</v>
      </c>
      <c r="S87" t="s">
        <v>35</v>
      </c>
      <c r="T87" t="s">
        <v>18</v>
      </c>
      <c r="U87" t="s">
        <v>19</v>
      </c>
      <c r="V87" t="s">
        <v>31</v>
      </c>
      <c r="W87">
        <v>641</v>
      </c>
      <c r="X87" t="s">
        <v>574</v>
      </c>
      <c r="Y87" t="s">
        <v>575</v>
      </c>
      <c r="Z87" t="s">
        <v>576</v>
      </c>
      <c r="AA87">
        <v>0.1065</v>
      </c>
      <c r="AB87" t="s">
        <v>577</v>
      </c>
      <c r="AC87" t="s">
        <v>578</v>
      </c>
      <c r="AD87" t="s">
        <v>350</v>
      </c>
      <c r="AE87" t="s">
        <v>331</v>
      </c>
      <c r="AF87" t="s">
        <v>332</v>
      </c>
      <c r="AG87" t="s">
        <v>333</v>
      </c>
      <c r="AH87" t="s">
        <v>334</v>
      </c>
      <c r="AI87" t="s">
        <v>335</v>
      </c>
      <c r="AJ87">
        <v>700013</v>
      </c>
      <c r="AK87" t="s">
        <v>247</v>
      </c>
      <c r="AL87" t="s">
        <v>241</v>
      </c>
      <c r="AM87">
        <v>24899</v>
      </c>
      <c r="AN87">
        <v>25773</v>
      </c>
      <c r="AO87">
        <v>25105</v>
      </c>
      <c r="AP87">
        <v>35.93</v>
      </c>
      <c r="AQ87">
        <v>1892.33</v>
      </c>
      <c r="AR87" t="s">
        <v>2627</v>
      </c>
      <c r="AS87" t="s">
        <v>2626</v>
      </c>
      <c r="AT87">
        <v>0</v>
      </c>
      <c r="AU87" t="s">
        <v>2628</v>
      </c>
      <c r="AV87" s="3">
        <v>42141</v>
      </c>
      <c r="AW87" s="3" t="str">
        <f>TEXT(LoanTable[[#This Row],[Disbursement Date]],"YYYY-MM")</f>
        <v>2015-05</v>
      </c>
      <c r="AX87" t="str">
        <f>TEXT(EDATE(LoanTable[[#This Row],[Disbursement Date]],-1),"YYYY-MM")</f>
        <v>2015-04</v>
      </c>
      <c r="AY87">
        <f>IF(LoanTable[[#This Row],[Loan Status]]="Active",1,0)</f>
        <v>0</v>
      </c>
      <c r="AZ87">
        <f>IF(COUNTIFS(LoanTable[Client id],LoanTable[[#This Row],[Client id]],LoanTable[Period],LoanTable[[#This Row],[Previous Period]])&gt;0,1,0)</f>
        <v>0</v>
      </c>
      <c r="BA87" s="17" t="str">
        <f>TEXT(LoanTable[[#This Row],[Disbursement Date]],"YYYY")</f>
        <v>2015</v>
      </c>
      <c r="BB87" s="10" t="str" cm="1">
        <f t="array" ref="BB87">IF(YEAR(LoanTable[[#This Row],[Disbursement Date]])=MIN(YEAR(LoanTable[Disbursement Date])),"",YEAR(LoanTable[[#This Row],[Disbursement Date]])-1)</f>
        <v/>
      </c>
      <c r="BC87" s="10">
        <f>IF(LoanTable[[#This Row],[Previous Year]]="",1,IF(COUNTIFS(LoanTable[Client id],LoanTable[[#This Row],[Client id]],LoanTable[Year],LoanTable[[#This Row],[Previous Year]])&gt;0,1,0))</f>
        <v>1</v>
      </c>
      <c r="BD87" t="str">
        <f>YEAR(LoanTable[[#This Row],[Disbursement Date]]) &amp; "-Q" &amp; ROUNDUP(MONTH(LoanTable[[#This Row],[Disbursement Date]])/3,0)</f>
        <v>2015-Q2</v>
      </c>
      <c r="BE87">
        <f>IF(LoanTable[[#This Row],[Disbursement Date]]=LoanTable[[#This Row],[First Loan Date]],1,0)</f>
        <v>1</v>
      </c>
    </row>
    <row r="88" spans="1:57" x14ac:dyDescent="0.3">
      <c r="A88" t="s">
        <v>835</v>
      </c>
      <c r="B88">
        <v>670</v>
      </c>
      <c r="C88" t="s">
        <v>251</v>
      </c>
      <c r="D88" t="s">
        <v>573</v>
      </c>
      <c r="E88">
        <v>11458</v>
      </c>
      <c r="F88">
        <v>43073</v>
      </c>
      <c r="G88">
        <v>34544</v>
      </c>
      <c r="H88" s="5">
        <v>42143</v>
      </c>
      <c r="I88" t="s">
        <v>612</v>
      </c>
      <c r="J88" t="s">
        <v>619</v>
      </c>
      <c r="K88">
        <v>10068</v>
      </c>
      <c r="L88" t="s">
        <v>319</v>
      </c>
      <c r="M88" t="s">
        <v>112</v>
      </c>
      <c r="N88" t="s">
        <v>13</v>
      </c>
      <c r="O88" t="s">
        <v>14</v>
      </c>
      <c r="P88">
        <v>44</v>
      </c>
      <c r="Q88" s="5" t="s">
        <v>118</v>
      </c>
      <c r="R88" t="s">
        <v>30</v>
      </c>
      <c r="S88" t="s">
        <v>35</v>
      </c>
      <c r="T88" t="s">
        <v>18</v>
      </c>
      <c r="U88" t="s">
        <v>65</v>
      </c>
      <c r="V88" t="s">
        <v>20</v>
      </c>
      <c r="W88">
        <v>342</v>
      </c>
      <c r="X88" t="s">
        <v>574</v>
      </c>
      <c r="Y88" t="s">
        <v>575</v>
      </c>
      <c r="Z88" t="s">
        <v>576</v>
      </c>
      <c r="AA88">
        <v>0.1065</v>
      </c>
      <c r="AB88" t="s">
        <v>577</v>
      </c>
      <c r="AC88" t="s">
        <v>578</v>
      </c>
      <c r="AD88" t="s">
        <v>251</v>
      </c>
      <c r="AE88" t="s">
        <v>250</v>
      </c>
      <c r="AF88" t="s">
        <v>251</v>
      </c>
      <c r="AG88" t="s">
        <v>252</v>
      </c>
      <c r="AH88" t="s">
        <v>253</v>
      </c>
      <c r="AI88" t="s">
        <v>317</v>
      </c>
      <c r="AJ88">
        <v>10068</v>
      </c>
      <c r="AK88" t="s">
        <v>318</v>
      </c>
      <c r="AL88" t="s">
        <v>256</v>
      </c>
      <c r="AM88">
        <v>11287</v>
      </c>
      <c r="AN88">
        <v>44212</v>
      </c>
      <c r="AO88">
        <v>11256</v>
      </c>
      <c r="AP88">
        <v>29.32</v>
      </c>
      <c r="AQ88">
        <v>4976.51</v>
      </c>
      <c r="AR88" t="s">
        <v>2626</v>
      </c>
      <c r="AS88" t="s">
        <v>2626</v>
      </c>
      <c r="AT88">
        <v>2</v>
      </c>
      <c r="AU88" t="s">
        <v>2628</v>
      </c>
      <c r="AV88" s="3">
        <v>42143</v>
      </c>
      <c r="AW88" s="3" t="str">
        <f>TEXT(LoanTable[[#This Row],[Disbursement Date]],"YYYY-MM")</f>
        <v>2015-05</v>
      </c>
      <c r="AX88" t="str">
        <f>TEXT(EDATE(LoanTable[[#This Row],[Disbursement Date]],-1),"YYYY-MM")</f>
        <v>2015-04</v>
      </c>
      <c r="AY88">
        <f>IF(LoanTable[[#This Row],[Loan Status]]="Active",1,0)</f>
        <v>0</v>
      </c>
      <c r="AZ88">
        <f>IF(COUNTIFS(LoanTable[Client id],LoanTable[[#This Row],[Client id]],LoanTable[Period],LoanTable[[#This Row],[Previous Period]])&gt;0,1,0)</f>
        <v>0</v>
      </c>
      <c r="BA88" s="17" t="str">
        <f>TEXT(LoanTable[[#This Row],[Disbursement Date]],"YYYY")</f>
        <v>2015</v>
      </c>
      <c r="BB88" s="10" t="str" cm="1">
        <f t="array" ref="BB88">IF(YEAR(LoanTable[[#This Row],[Disbursement Date]])=MIN(YEAR(LoanTable[Disbursement Date])),"",YEAR(LoanTable[[#This Row],[Disbursement Date]])-1)</f>
        <v/>
      </c>
      <c r="BC88" s="10">
        <f>IF(LoanTable[[#This Row],[Previous Year]]="",1,IF(COUNTIFS(LoanTable[Client id],LoanTable[[#This Row],[Client id]],LoanTable[Year],LoanTable[[#This Row],[Previous Year]])&gt;0,1,0))</f>
        <v>1</v>
      </c>
      <c r="BD88" t="str">
        <f>YEAR(LoanTable[[#This Row],[Disbursement Date]]) &amp; "-Q" &amp; ROUNDUP(MONTH(LoanTable[[#This Row],[Disbursement Date]])/3,0)</f>
        <v>2015-Q2</v>
      </c>
      <c r="BE88">
        <f>IF(LoanTable[[#This Row],[Disbursement Date]]=LoanTable[[#This Row],[First Loan Date]],1,0)</f>
        <v>1</v>
      </c>
    </row>
    <row r="89" spans="1:57" x14ac:dyDescent="0.3">
      <c r="A89" t="s">
        <v>1282</v>
      </c>
      <c r="B89">
        <v>858</v>
      </c>
      <c r="C89" t="s">
        <v>233</v>
      </c>
      <c r="D89" t="s">
        <v>573</v>
      </c>
      <c r="E89">
        <v>2498</v>
      </c>
      <c r="F89">
        <v>33243</v>
      </c>
      <c r="G89">
        <v>36620</v>
      </c>
      <c r="H89" s="5">
        <v>42145</v>
      </c>
      <c r="I89" t="s">
        <v>615</v>
      </c>
      <c r="J89" t="s">
        <v>613</v>
      </c>
      <c r="K89">
        <v>100186</v>
      </c>
      <c r="L89" t="s">
        <v>240</v>
      </c>
      <c r="M89" t="s">
        <v>172</v>
      </c>
      <c r="N89" t="s">
        <v>13</v>
      </c>
      <c r="O89" t="s">
        <v>14</v>
      </c>
      <c r="P89">
        <v>38</v>
      </c>
      <c r="Q89" s="5" t="s">
        <v>15</v>
      </c>
      <c r="R89" t="s">
        <v>30</v>
      </c>
      <c r="S89" t="s">
        <v>145</v>
      </c>
      <c r="T89" t="s">
        <v>63</v>
      </c>
      <c r="U89" t="s">
        <v>38</v>
      </c>
      <c r="V89" t="s">
        <v>31</v>
      </c>
      <c r="W89">
        <v>308</v>
      </c>
      <c r="X89" t="s">
        <v>574</v>
      </c>
      <c r="Y89" t="s">
        <v>575</v>
      </c>
      <c r="Z89" t="s">
        <v>576</v>
      </c>
      <c r="AA89">
        <v>0.1065</v>
      </c>
      <c r="AB89" t="s">
        <v>577</v>
      </c>
      <c r="AC89" t="s">
        <v>578</v>
      </c>
      <c r="AD89" t="s">
        <v>233</v>
      </c>
      <c r="AE89" t="s">
        <v>234</v>
      </c>
      <c r="AF89" t="s">
        <v>235</v>
      </c>
      <c r="AG89" t="s">
        <v>236</v>
      </c>
      <c r="AH89" t="s">
        <v>237</v>
      </c>
      <c r="AI89" t="s">
        <v>233</v>
      </c>
      <c r="AJ89">
        <v>100186</v>
      </c>
      <c r="AK89" t="s">
        <v>238</v>
      </c>
      <c r="AL89" t="s">
        <v>239</v>
      </c>
      <c r="AM89">
        <v>3145</v>
      </c>
      <c r="AN89">
        <v>34587</v>
      </c>
      <c r="AO89">
        <v>2242</v>
      </c>
      <c r="AP89">
        <v>1.58</v>
      </c>
      <c r="AQ89">
        <v>3372.79</v>
      </c>
      <c r="AR89" t="s">
        <v>2626</v>
      </c>
      <c r="AS89" t="s">
        <v>2626</v>
      </c>
      <c r="AT89">
        <v>1</v>
      </c>
      <c r="AU89" t="s">
        <v>2630</v>
      </c>
      <c r="AV89" s="3">
        <v>42145</v>
      </c>
      <c r="AW89" s="3" t="str">
        <f>TEXT(LoanTable[[#This Row],[Disbursement Date]],"YYYY-MM")</f>
        <v>2015-05</v>
      </c>
      <c r="AX89" t="str">
        <f>TEXT(EDATE(LoanTable[[#This Row],[Disbursement Date]],-1),"YYYY-MM")</f>
        <v>2015-04</v>
      </c>
      <c r="AY89">
        <f>IF(LoanTable[[#This Row],[Loan Status]]="Active",1,0)</f>
        <v>0</v>
      </c>
      <c r="AZ89">
        <f>IF(COUNTIFS(LoanTable[Client id],LoanTable[[#This Row],[Client id]],LoanTable[Period],LoanTable[[#This Row],[Previous Period]])&gt;0,1,0)</f>
        <v>0</v>
      </c>
      <c r="BA89" s="17" t="str">
        <f>TEXT(LoanTable[[#This Row],[Disbursement Date]],"YYYY")</f>
        <v>2015</v>
      </c>
      <c r="BB89" s="10" t="str" cm="1">
        <f t="array" ref="BB89">IF(YEAR(LoanTable[[#This Row],[Disbursement Date]])=MIN(YEAR(LoanTable[Disbursement Date])),"",YEAR(LoanTable[[#This Row],[Disbursement Date]])-1)</f>
        <v/>
      </c>
      <c r="BC89" s="10">
        <f>IF(LoanTable[[#This Row],[Previous Year]]="",1,IF(COUNTIFS(LoanTable[Client id],LoanTable[[#This Row],[Client id]],LoanTable[Year],LoanTable[[#This Row],[Previous Year]])&gt;0,1,0))</f>
        <v>1</v>
      </c>
      <c r="BD89" t="str">
        <f>YEAR(LoanTable[[#This Row],[Disbursement Date]]) &amp; "-Q" &amp; ROUNDUP(MONTH(LoanTable[[#This Row],[Disbursement Date]])/3,0)</f>
        <v>2015-Q2</v>
      </c>
      <c r="BE89">
        <f>IF(LoanTable[[#This Row],[Disbursement Date]]=LoanTable[[#This Row],[First Loan Date]],1,0)</f>
        <v>1</v>
      </c>
    </row>
    <row r="90" spans="1:57" x14ac:dyDescent="0.3">
      <c r="A90" t="s">
        <v>1691</v>
      </c>
      <c r="B90">
        <v>192</v>
      </c>
      <c r="C90" t="s">
        <v>249</v>
      </c>
      <c r="D90" t="s">
        <v>589</v>
      </c>
      <c r="E90">
        <v>26392</v>
      </c>
      <c r="F90">
        <v>45311</v>
      </c>
      <c r="G90">
        <v>6638</v>
      </c>
      <c r="H90" s="5">
        <v>42149</v>
      </c>
      <c r="I90" t="s">
        <v>615</v>
      </c>
      <c r="J90" t="s">
        <v>619</v>
      </c>
      <c r="K90">
        <v>910182</v>
      </c>
      <c r="L90" t="s">
        <v>257</v>
      </c>
      <c r="M90" t="s">
        <v>211</v>
      </c>
      <c r="N90" t="s">
        <v>13</v>
      </c>
      <c r="O90" t="s">
        <v>28</v>
      </c>
      <c r="P90">
        <v>53</v>
      </c>
      <c r="Q90" s="5" t="s">
        <v>62</v>
      </c>
      <c r="R90" t="s">
        <v>104</v>
      </c>
      <c r="S90" t="s">
        <v>105</v>
      </c>
      <c r="T90" t="s">
        <v>18</v>
      </c>
      <c r="U90" t="s">
        <v>38</v>
      </c>
      <c r="V90" t="s">
        <v>31</v>
      </c>
      <c r="W90">
        <v>812</v>
      </c>
      <c r="X90" t="s">
        <v>574</v>
      </c>
      <c r="Y90" t="s">
        <v>590</v>
      </c>
      <c r="Z90" t="s">
        <v>576</v>
      </c>
      <c r="AA90">
        <v>9.9099999999999994E-2</v>
      </c>
      <c r="AB90" t="s">
        <v>577</v>
      </c>
      <c r="AC90" t="s">
        <v>591</v>
      </c>
      <c r="AD90" t="s">
        <v>249</v>
      </c>
      <c r="AE90" t="s">
        <v>250</v>
      </c>
      <c r="AF90" t="s">
        <v>251</v>
      </c>
      <c r="AG90" t="s">
        <v>252</v>
      </c>
      <c r="AH90" t="s">
        <v>253</v>
      </c>
      <c r="AI90" t="s">
        <v>254</v>
      </c>
      <c r="AJ90">
        <v>910182</v>
      </c>
      <c r="AK90" t="s">
        <v>255</v>
      </c>
      <c r="AL90" t="s">
        <v>256</v>
      </c>
      <c r="AM90">
        <v>27985</v>
      </c>
      <c r="AN90">
        <v>46102</v>
      </c>
      <c r="AO90">
        <v>25983</v>
      </c>
      <c r="AP90">
        <v>45.52</v>
      </c>
      <c r="AQ90">
        <v>2716.16</v>
      </c>
      <c r="AR90" t="s">
        <v>2626</v>
      </c>
      <c r="AS90" t="s">
        <v>2626</v>
      </c>
      <c r="AT90">
        <v>1</v>
      </c>
      <c r="AU90" t="s">
        <v>2629</v>
      </c>
      <c r="AV90" s="3">
        <v>42057</v>
      </c>
      <c r="AW90" s="3" t="str">
        <f>TEXT(LoanTable[[#This Row],[Disbursement Date]],"YYYY-MM")</f>
        <v>2015-05</v>
      </c>
      <c r="AX90" t="str">
        <f>TEXT(EDATE(LoanTable[[#This Row],[Disbursement Date]],-1),"YYYY-MM")</f>
        <v>2015-04</v>
      </c>
      <c r="AY90">
        <f>IF(LoanTable[[#This Row],[Loan Status]]="Active",1,0)</f>
        <v>0</v>
      </c>
      <c r="AZ90">
        <f>IF(COUNTIFS(LoanTable[Client id],LoanTable[[#This Row],[Client id]],LoanTable[Period],LoanTable[[#This Row],[Previous Period]])&gt;0,1,0)</f>
        <v>0</v>
      </c>
      <c r="BA90" s="17" t="str">
        <f>TEXT(LoanTable[[#This Row],[Disbursement Date]],"YYYY")</f>
        <v>2015</v>
      </c>
      <c r="BB90" s="10" t="str" cm="1">
        <f t="array" ref="BB90">IF(YEAR(LoanTable[[#This Row],[Disbursement Date]])=MIN(YEAR(LoanTable[Disbursement Date])),"",YEAR(LoanTable[[#This Row],[Disbursement Date]])-1)</f>
        <v/>
      </c>
      <c r="BC90" s="10">
        <f>IF(LoanTable[[#This Row],[Previous Year]]="",1,IF(COUNTIFS(LoanTable[Client id],LoanTable[[#This Row],[Client id]],LoanTable[Year],LoanTable[[#This Row],[Previous Year]])&gt;0,1,0))</f>
        <v>1</v>
      </c>
      <c r="BD90" t="str">
        <f>YEAR(LoanTable[[#This Row],[Disbursement Date]]) &amp; "-Q" &amp; ROUNDUP(MONTH(LoanTable[[#This Row],[Disbursement Date]])/3,0)</f>
        <v>2015-Q2</v>
      </c>
      <c r="BE90">
        <f>IF(LoanTable[[#This Row],[Disbursement Date]]=LoanTable[[#This Row],[First Loan Date]],1,0)</f>
        <v>0</v>
      </c>
    </row>
    <row r="91" spans="1:57" x14ac:dyDescent="0.3">
      <c r="A91" t="s">
        <v>1175</v>
      </c>
      <c r="B91">
        <v>305</v>
      </c>
      <c r="C91" t="s">
        <v>422</v>
      </c>
      <c r="D91" t="s">
        <v>589</v>
      </c>
      <c r="E91">
        <v>40269</v>
      </c>
      <c r="F91">
        <v>10985</v>
      </c>
      <c r="G91">
        <v>31255</v>
      </c>
      <c r="H91" s="5">
        <v>42149</v>
      </c>
      <c r="I91" t="s">
        <v>624</v>
      </c>
      <c r="J91" t="s">
        <v>619</v>
      </c>
      <c r="K91">
        <v>120676</v>
      </c>
      <c r="L91" t="s">
        <v>423</v>
      </c>
      <c r="M91" t="s">
        <v>120</v>
      </c>
      <c r="N91" t="s">
        <v>13</v>
      </c>
      <c r="O91" t="s">
        <v>46</v>
      </c>
      <c r="P91">
        <v>32</v>
      </c>
      <c r="Q91" s="5" t="s">
        <v>163</v>
      </c>
      <c r="R91" t="s">
        <v>30</v>
      </c>
      <c r="S91" t="s">
        <v>145</v>
      </c>
      <c r="T91" t="s">
        <v>18</v>
      </c>
      <c r="U91" t="s">
        <v>19</v>
      </c>
      <c r="V91" t="s">
        <v>39</v>
      </c>
      <c r="W91">
        <v>666</v>
      </c>
      <c r="X91" t="s">
        <v>574</v>
      </c>
      <c r="Y91" t="s">
        <v>590</v>
      </c>
      <c r="Z91" t="s">
        <v>576</v>
      </c>
      <c r="AA91">
        <v>9.9099999999999994E-2</v>
      </c>
      <c r="AB91" t="s">
        <v>577</v>
      </c>
      <c r="AC91" t="s">
        <v>591</v>
      </c>
      <c r="AD91" t="s">
        <v>422</v>
      </c>
      <c r="AE91" t="s">
        <v>234</v>
      </c>
      <c r="AF91" t="s">
        <v>235</v>
      </c>
      <c r="AG91" t="s">
        <v>236</v>
      </c>
      <c r="AH91" t="s">
        <v>237</v>
      </c>
      <c r="AI91" t="s">
        <v>422</v>
      </c>
      <c r="AJ91">
        <v>120676</v>
      </c>
      <c r="AK91" t="s">
        <v>247</v>
      </c>
      <c r="AL91" t="s">
        <v>239</v>
      </c>
      <c r="AM91">
        <v>42026</v>
      </c>
      <c r="AN91">
        <v>12772</v>
      </c>
      <c r="AO91">
        <v>40034</v>
      </c>
      <c r="AP91">
        <v>41.27</v>
      </c>
      <c r="AQ91">
        <v>1749.21</v>
      </c>
      <c r="AR91" t="s">
        <v>2626</v>
      </c>
      <c r="AS91" t="s">
        <v>2626</v>
      </c>
      <c r="AT91">
        <v>0</v>
      </c>
      <c r="AU91" t="s">
        <v>2628</v>
      </c>
      <c r="AV91" s="3">
        <v>42149</v>
      </c>
      <c r="AW91" s="3" t="str">
        <f>TEXT(LoanTable[[#This Row],[Disbursement Date]],"YYYY-MM")</f>
        <v>2015-05</v>
      </c>
      <c r="AX91" t="str">
        <f>TEXT(EDATE(LoanTable[[#This Row],[Disbursement Date]],-1),"YYYY-MM")</f>
        <v>2015-04</v>
      </c>
      <c r="AY91">
        <f>IF(LoanTable[[#This Row],[Loan Status]]="Active",1,0)</f>
        <v>1</v>
      </c>
      <c r="AZ91">
        <f>IF(COUNTIFS(LoanTable[Client id],LoanTable[[#This Row],[Client id]],LoanTable[Period],LoanTable[[#This Row],[Previous Period]])&gt;0,1,0)</f>
        <v>0</v>
      </c>
      <c r="BA91" s="17" t="str">
        <f>TEXT(LoanTable[[#This Row],[Disbursement Date]],"YYYY")</f>
        <v>2015</v>
      </c>
      <c r="BB91" s="10" t="str" cm="1">
        <f t="array" ref="BB91">IF(YEAR(LoanTable[[#This Row],[Disbursement Date]])=MIN(YEAR(LoanTable[Disbursement Date])),"",YEAR(LoanTable[[#This Row],[Disbursement Date]])-1)</f>
        <v/>
      </c>
      <c r="BC91" s="10">
        <f>IF(LoanTable[[#This Row],[Previous Year]]="",1,IF(COUNTIFS(LoanTable[Client id],LoanTable[[#This Row],[Client id]],LoanTable[Year],LoanTable[[#This Row],[Previous Year]])&gt;0,1,0))</f>
        <v>1</v>
      </c>
      <c r="BD91" t="str">
        <f>YEAR(LoanTable[[#This Row],[Disbursement Date]]) &amp; "-Q" &amp; ROUNDUP(MONTH(LoanTable[[#This Row],[Disbursement Date]])/3,0)</f>
        <v>2015-Q2</v>
      </c>
      <c r="BE91">
        <f>IF(LoanTable[[#This Row],[Disbursement Date]]=LoanTable[[#This Row],[First Loan Date]],1,0)</f>
        <v>1</v>
      </c>
    </row>
    <row r="92" spans="1:57" x14ac:dyDescent="0.3">
      <c r="A92" t="s">
        <v>964</v>
      </c>
      <c r="B92">
        <v>178</v>
      </c>
      <c r="C92" t="s">
        <v>409</v>
      </c>
      <c r="D92" t="s">
        <v>589</v>
      </c>
      <c r="E92">
        <v>11850</v>
      </c>
      <c r="F92">
        <v>29623</v>
      </c>
      <c r="G92">
        <v>8214</v>
      </c>
      <c r="H92" s="5">
        <v>42150</v>
      </c>
      <c r="I92" t="s">
        <v>617</v>
      </c>
      <c r="J92" t="s">
        <v>613</v>
      </c>
      <c r="K92">
        <v>1030063</v>
      </c>
      <c r="L92" t="s">
        <v>411</v>
      </c>
      <c r="M92" t="s">
        <v>199</v>
      </c>
      <c r="N92" t="s">
        <v>13</v>
      </c>
      <c r="O92" t="s">
        <v>28</v>
      </c>
      <c r="P92">
        <v>50</v>
      </c>
      <c r="Q92" s="5" t="s">
        <v>167</v>
      </c>
      <c r="R92" t="s">
        <v>104</v>
      </c>
      <c r="S92" t="s">
        <v>105</v>
      </c>
      <c r="T92" t="s">
        <v>18</v>
      </c>
      <c r="U92" t="s">
        <v>26</v>
      </c>
      <c r="V92" t="s">
        <v>20</v>
      </c>
      <c r="W92">
        <v>379</v>
      </c>
      <c r="X92" t="s">
        <v>574</v>
      </c>
      <c r="Y92" t="s">
        <v>590</v>
      </c>
      <c r="Z92" t="s">
        <v>576</v>
      </c>
      <c r="AA92">
        <v>9.9099999999999994E-2</v>
      </c>
      <c r="AB92" t="s">
        <v>577</v>
      </c>
      <c r="AC92" t="s">
        <v>591</v>
      </c>
      <c r="AD92" t="s">
        <v>409</v>
      </c>
      <c r="AE92" t="s">
        <v>234</v>
      </c>
      <c r="AF92" t="s">
        <v>235</v>
      </c>
      <c r="AG92" t="s">
        <v>236</v>
      </c>
      <c r="AH92" t="s">
        <v>237</v>
      </c>
      <c r="AI92" t="s">
        <v>246</v>
      </c>
      <c r="AJ92">
        <v>1030063</v>
      </c>
      <c r="AK92" t="s">
        <v>410</v>
      </c>
      <c r="AL92" t="s">
        <v>241</v>
      </c>
      <c r="AM92">
        <v>12289</v>
      </c>
      <c r="AN92">
        <v>31408</v>
      </c>
      <c r="AO92">
        <v>11456</v>
      </c>
      <c r="AP92">
        <v>27.4</v>
      </c>
      <c r="AQ92">
        <v>630.55999999999995</v>
      </c>
      <c r="AR92" t="s">
        <v>2626</v>
      </c>
      <c r="AS92" t="s">
        <v>2626</v>
      </c>
      <c r="AT92">
        <v>2</v>
      </c>
      <c r="AU92" t="s">
        <v>2628</v>
      </c>
      <c r="AV92" s="3">
        <v>42150</v>
      </c>
      <c r="AW92" s="3" t="str">
        <f>TEXT(LoanTable[[#This Row],[Disbursement Date]],"YYYY-MM")</f>
        <v>2015-05</v>
      </c>
      <c r="AX92" t="str">
        <f>TEXT(EDATE(LoanTable[[#This Row],[Disbursement Date]],-1),"YYYY-MM")</f>
        <v>2015-04</v>
      </c>
      <c r="AY92">
        <f>IF(LoanTable[[#This Row],[Loan Status]]="Active",1,0)</f>
        <v>0</v>
      </c>
      <c r="AZ92">
        <f>IF(COUNTIFS(LoanTable[Client id],LoanTable[[#This Row],[Client id]],LoanTable[Period],LoanTable[[#This Row],[Previous Period]])&gt;0,1,0)</f>
        <v>0</v>
      </c>
      <c r="BA92" s="17" t="str">
        <f>TEXT(LoanTable[[#This Row],[Disbursement Date]],"YYYY")</f>
        <v>2015</v>
      </c>
      <c r="BB92" s="10" t="str" cm="1">
        <f t="array" ref="BB92">IF(YEAR(LoanTable[[#This Row],[Disbursement Date]])=MIN(YEAR(LoanTable[Disbursement Date])),"",YEAR(LoanTable[[#This Row],[Disbursement Date]])-1)</f>
        <v/>
      </c>
      <c r="BC92" s="10">
        <f>IF(LoanTable[[#This Row],[Previous Year]]="",1,IF(COUNTIFS(LoanTable[Client id],LoanTable[[#This Row],[Client id]],LoanTable[Year],LoanTable[[#This Row],[Previous Year]])&gt;0,1,0))</f>
        <v>1</v>
      </c>
      <c r="BD92" t="str">
        <f>YEAR(LoanTable[[#This Row],[Disbursement Date]]) &amp; "-Q" &amp; ROUNDUP(MONTH(LoanTable[[#This Row],[Disbursement Date]])/3,0)</f>
        <v>2015-Q2</v>
      </c>
      <c r="BE92">
        <f>IF(LoanTable[[#This Row],[Disbursement Date]]=LoanTable[[#This Row],[First Loan Date]],1,0)</f>
        <v>1</v>
      </c>
    </row>
    <row r="93" spans="1:57" x14ac:dyDescent="0.3">
      <c r="A93" t="s">
        <v>1177</v>
      </c>
      <c r="B93">
        <v>135</v>
      </c>
      <c r="C93" t="s">
        <v>249</v>
      </c>
      <c r="D93" t="s">
        <v>589</v>
      </c>
      <c r="E93">
        <v>45692</v>
      </c>
      <c r="F93">
        <v>5172</v>
      </c>
      <c r="G93">
        <v>3659</v>
      </c>
      <c r="H93" s="5">
        <v>42152</v>
      </c>
      <c r="I93" t="s">
        <v>617</v>
      </c>
      <c r="J93" t="s">
        <v>613</v>
      </c>
      <c r="K93">
        <v>910182</v>
      </c>
      <c r="L93" t="s">
        <v>257</v>
      </c>
      <c r="M93" t="s">
        <v>60</v>
      </c>
      <c r="N93" t="s">
        <v>13</v>
      </c>
      <c r="O93" t="s">
        <v>46</v>
      </c>
      <c r="P93">
        <v>34</v>
      </c>
      <c r="Q93" s="5" t="s">
        <v>87</v>
      </c>
      <c r="R93" t="s">
        <v>30</v>
      </c>
      <c r="S93" t="s">
        <v>145</v>
      </c>
      <c r="T93" t="s">
        <v>18</v>
      </c>
      <c r="U93" t="s">
        <v>22</v>
      </c>
      <c r="V93" t="s">
        <v>20</v>
      </c>
      <c r="W93">
        <v>464</v>
      </c>
      <c r="X93" t="s">
        <v>574</v>
      </c>
      <c r="Y93" t="s">
        <v>590</v>
      </c>
      <c r="Z93" t="s">
        <v>576</v>
      </c>
      <c r="AA93">
        <v>9.9099999999999994E-2</v>
      </c>
      <c r="AB93" t="s">
        <v>577</v>
      </c>
      <c r="AC93" t="s">
        <v>591</v>
      </c>
      <c r="AD93" t="s">
        <v>249</v>
      </c>
      <c r="AE93" t="s">
        <v>250</v>
      </c>
      <c r="AF93" t="s">
        <v>251</v>
      </c>
      <c r="AG93" t="s">
        <v>252</v>
      </c>
      <c r="AH93" t="s">
        <v>253</v>
      </c>
      <c r="AI93" t="s">
        <v>254</v>
      </c>
      <c r="AJ93">
        <v>910182</v>
      </c>
      <c r="AK93" t="s">
        <v>255</v>
      </c>
      <c r="AL93" t="s">
        <v>256</v>
      </c>
      <c r="AM93">
        <v>45577</v>
      </c>
      <c r="AN93">
        <v>6556</v>
      </c>
      <c r="AO93">
        <v>45314</v>
      </c>
      <c r="AP93">
        <v>42.79</v>
      </c>
      <c r="AQ93">
        <v>1209.18</v>
      </c>
      <c r="AR93" t="s">
        <v>2627</v>
      </c>
      <c r="AS93" t="s">
        <v>2626</v>
      </c>
      <c r="AT93">
        <v>2</v>
      </c>
      <c r="AU93" t="s">
        <v>2628</v>
      </c>
      <c r="AV93" s="3">
        <v>42152</v>
      </c>
      <c r="AW93" s="3" t="str">
        <f>TEXT(LoanTable[[#This Row],[Disbursement Date]],"YYYY-MM")</f>
        <v>2015-05</v>
      </c>
      <c r="AX93" t="str">
        <f>TEXT(EDATE(LoanTable[[#This Row],[Disbursement Date]],-1),"YYYY-MM")</f>
        <v>2015-04</v>
      </c>
      <c r="AY93">
        <f>IF(LoanTable[[#This Row],[Loan Status]]="Active",1,0)</f>
        <v>0</v>
      </c>
      <c r="AZ93">
        <f>IF(COUNTIFS(LoanTable[Client id],LoanTable[[#This Row],[Client id]],LoanTable[Period],LoanTable[[#This Row],[Previous Period]])&gt;0,1,0)</f>
        <v>0</v>
      </c>
      <c r="BA93" s="17" t="str">
        <f>TEXT(LoanTable[[#This Row],[Disbursement Date]],"YYYY")</f>
        <v>2015</v>
      </c>
      <c r="BB93" s="10" t="str" cm="1">
        <f t="array" ref="BB93">IF(YEAR(LoanTable[[#This Row],[Disbursement Date]])=MIN(YEAR(LoanTable[Disbursement Date])),"",YEAR(LoanTable[[#This Row],[Disbursement Date]])-1)</f>
        <v/>
      </c>
      <c r="BC93" s="10">
        <f>IF(LoanTable[[#This Row],[Previous Year]]="",1,IF(COUNTIFS(LoanTable[Client id],LoanTable[[#This Row],[Client id]],LoanTable[Year],LoanTable[[#This Row],[Previous Year]])&gt;0,1,0))</f>
        <v>1</v>
      </c>
      <c r="BD93" t="str">
        <f>YEAR(LoanTable[[#This Row],[Disbursement Date]]) &amp; "-Q" &amp; ROUNDUP(MONTH(LoanTable[[#This Row],[Disbursement Date]])/3,0)</f>
        <v>2015-Q2</v>
      </c>
      <c r="BE93">
        <f>IF(LoanTable[[#This Row],[Disbursement Date]]=LoanTable[[#This Row],[First Loan Date]],1,0)</f>
        <v>1</v>
      </c>
    </row>
    <row r="94" spans="1:57" x14ac:dyDescent="0.3">
      <c r="A94" t="s">
        <v>1096</v>
      </c>
      <c r="B94">
        <v>595</v>
      </c>
      <c r="C94" t="s">
        <v>350</v>
      </c>
      <c r="D94" t="s">
        <v>589</v>
      </c>
      <c r="E94">
        <v>19095</v>
      </c>
      <c r="F94">
        <v>31689</v>
      </c>
      <c r="G94">
        <v>17028</v>
      </c>
      <c r="H94" s="5">
        <v>42153</v>
      </c>
      <c r="I94" t="s">
        <v>612</v>
      </c>
      <c r="J94" t="s">
        <v>619</v>
      </c>
      <c r="K94">
        <v>700013</v>
      </c>
      <c r="L94" t="s">
        <v>351</v>
      </c>
      <c r="M94" t="s">
        <v>116</v>
      </c>
      <c r="N94" t="s">
        <v>13</v>
      </c>
      <c r="O94" t="s">
        <v>14</v>
      </c>
      <c r="P94">
        <v>41</v>
      </c>
      <c r="Q94" s="5" t="s">
        <v>41</v>
      </c>
      <c r="R94" t="s">
        <v>16</v>
      </c>
      <c r="S94" t="s">
        <v>35</v>
      </c>
      <c r="T94" t="s">
        <v>18</v>
      </c>
      <c r="U94" t="s">
        <v>38</v>
      </c>
      <c r="V94" t="s">
        <v>39</v>
      </c>
      <c r="W94">
        <v>495</v>
      </c>
      <c r="X94" t="s">
        <v>574</v>
      </c>
      <c r="Y94" t="s">
        <v>590</v>
      </c>
      <c r="Z94" t="s">
        <v>576</v>
      </c>
      <c r="AA94">
        <v>9.9099999999999994E-2</v>
      </c>
      <c r="AB94" t="s">
        <v>577</v>
      </c>
      <c r="AC94" t="s">
        <v>591</v>
      </c>
      <c r="AD94" t="s">
        <v>350</v>
      </c>
      <c r="AE94" t="s">
        <v>331</v>
      </c>
      <c r="AF94" t="s">
        <v>332</v>
      </c>
      <c r="AG94" t="s">
        <v>333</v>
      </c>
      <c r="AH94" t="s">
        <v>334</v>
      </c>
      <c r="AI94" t="s">
        <v>335</v>
      </c>
      <c r="AJ94">
        <v>700013</v>
      </c>
      <c r="AK94" t="s">
        <v>247</v>
      </c>
      <c r="AL94" t="s">
        <v>241</v>
      </c>
      <c r="AM94">
        <v>19028</v>
      </c>
      <c r="AN94">
        <v>33548</v>
      </c>
      <c r="AO94">
        <v>18925</v>
      </c>
      <c r="AP94">
        <v>47.61</v>
      </c>
      <c r="AQ94">
        <v>247.84</v>
      </c>
      <c r="AR94" t="s">
        <v>2626</v>
      </c>
      <c r="AS94" t="s">
        <v>2626</v>
      </c>
      <c r="AT94">
        <v>0</v>
      </c>
      <c r="AU94" t="s">
        <v>2628</v>
      </c>
      <c r="AV94" s="3">
        <v>42153</v>
      </c>
      <c r="AW94" s="3" t="str">
        <f>TEXT(LoanTable[[#This Row],[Disbursement Date]],"YYYY-MM")</f>
        <v>2015-05</v>
      </c>
      <c r="AX94" t="str">
        <f>TEXT(EDATE(LoanTable[[#This Row],[Disbursement Date]],-1),"YYYY-MM")</f>
        <v>2015-04</v>
      </c>
      <c r="AY94">
        <f>IF(LoanTable[[#This Row],[Loan Status]]="Active",1,0)</f>
        <v>0</v>
      </c>
      <c r="AZ94">
        <f>IF(COUNTIFS(LoanTable[Client id],LoanTable[[#This Row],[Client id]],LoanTable[Period],LoanTable[[#This Row],[Previous Period]])&gt;0,1,0)</f>
        <v>0</v>
      </c>
      <c r="BA94" s="17" t="str">
        <f>TEXT(LoanTable[[#This Row],[Disbursement Date]],"YYYY")</f>
        <v>2015</v>
      </c>
      <c r="BB94" s="10" t="str" cm="1">
        <f t="array" ref="BB94">IF(YEAR(LoanTable[[#This Row],[Disbursement Date]])=MIN(YEAR(LoanTable[Disbursement Date])),"",YEAR(LoanTable[[#This Row],[Disbursement Date]])-1)</f>
        <v/>
      </c>
      <c r="BC94" s="10">
        <f>IF(LoanTable[[#This Row],[Previous Year]]="",1,IF(COUNTIFS(LoanTable[Client id],LoanTable[[#This Row],[Client id]],LoanTable[Year],LoanTable[[#This Row],[Previous Year]])&gt;0,1,0))</f>
        <v>1</v>
      </c>
      <c r="BD94" t="str">
        <f>YEAR(LoanTable[[#This Row],[Disbursement Date]]) &amp; "-Q" &amp; ROUNDUP(MONTH(LoanTable[[#This Row],[Disbursement Date]])/3,0)</f>
        <v>2015-Q2</v>
      </c>
      <c r="BE94">
        <f>IF(LoanTable[[#This Row],[Disbursement Date]]=LoanTable[[#This Row],[First Loan Date]],1,0)</f>
        <v>1</v>
      </c>
    </row>
    <row r="95" spans="1:57" x14ac:dyDescent="0.3">
      <c r="A95" t="s">
        <v>1887</v>
      </c>
      <c r="B95">
        <v>4</v>
      </c>
      <c r="C95" t="s">
        <v>409</v>
      </c>
      <c r="D95" t="s">
        <v>573</v>
      </c>
      <c r="E95">
        <v>42101</v>
      </c>
      <c r="F95">
        <v>5876</v>
      </c>
      <c r="G95">
        <v>26566</v>
      </c>
      <c r="H95" s="5">
        <v>42154</v>
      </c>
      <c r="I95" t="s">
        <v>617</v>
      </c>
      <c r="J95" t="s">
        <v>613</v>
      </c>
      <c r="K95">
        <v>1030063</v>
      </c>
      <c r="L95" t="s">
        <v>411</v>
      </c>
      <c r="M95" t="s">
        <v>23</v>
      </c>
      <c r="N95" t="s">
        <v>13</v>
      </c>
      <c r="O95" t="s">
        <v>14</v>
      </c>
      <c r="P95">
        <v>43</v>
      </c>
      <c r="Q95" s="6" t="s">
        <v>24</v>
      </c>
      <c r="R95" t="s">
        <v>25</v>
      </c>
      <c r="S95" t="s">
        <v>17</v>
      </c>
      <c r="T95" t="s">
        <v>18</v>
      </c>
      <c r="U95" t="s">
        <v>26</v>
      </c>
      <c r="V95" t="s">
        <v>20</v>
      </c>
      <c r="W95">
        <v>645</v>
      </c>
      <c r="X95" t="s">
        <v>574</v>
      </c>
      <c r="Y95" t="s">
        <v>575</v>
      </c>
      <c r="Z95" t="s">
        <v>576</v>
      </c>
      <c r="AA95">
        <v>0.1065</v>
      </c>
      <c r="AB95" t="s">
        <v>577</v>
      </c>
      <c r="AC95" t="s">
        <v>578</v>
      </c>
      <c r="AD95" t="s">
        <v>409</v>
      </c>
      <c r="AE95" t="s">
        <v>234</v>
      </c>
      <c r="AF95" t="s">
        <v>235</v>
      </c>
      <c r="AG95" t="s">
        <v>236</v>
      </c>
      <c r="AH95" t="s">
        <v>237</v>
      </c>
      <c r="AI95" t="s">
        <v>246</v>
      </c>
      <c r="AJ95">
        <v>1030063</v>
      </c>
      <c r="AK95" t="s">
        <v>410</v>
      </c>
      <c r="AL95" t="s">
        <v>241</v>
      </c>
      <c r="AM95">
        <v>42659</v>
      </c>
      <c r="AN95">
        <v>6835</v>
      </c>
      <c r="AO95">
        <v>41832</v>
      </c>
      <c r="AP95">
        <v>18.63</v>
      </c>
      <c r="AQ95">
        <v>2004.76</v>
      </c>
      <c r="AR95" t="s">
        <v>2626</v>
      </c>
      <c r="AS95" t="s">
        <v>2626</v>
      </c>
      <c r="AT95">
        <v>1</v>
      </c>
      <c r="AU95" t="s">
        <v>2628</v>
      </c>
      <c r="AV95" s="3">
        <v>42154</v>
      </c>
      <c r="AW95" s="3" t="str">
        <f>TEXT(LoanTable[[#This Row],[Disbursement Date]],"YYYY-MM")</f>
        <v>2015-05</v>
      </c>
      <c r="AX95" t="str">
        <f>TEXT(EDATE(LoanTable[[#This Row],[Disbursement Date]],-1),"YYYY-MM")</f>
        <v>2015-04</v>
      </c>
      <c r="AY95">
        <f>IF(LoanTable[[#This Row],[Loan Status]]="Active",1,0)</f>
        <v>0</v>
      </c>
      <c r="AZ95">
        <f>IF(COUNTIFS(LoanTable[Client id],LoanTable[[#This Row],[Client id]],LoanTable[Period],LoanTable[[#This Row],[Previous Period]])&gt;0,1,0)</f>
        <v>0</v>
      </c>
      <c r="BA95" s="17" t="str">
        <f>TEXT(LoanTable[[#This Row],[Disbursement Date]],"YYYY")</f>
        <v>2015</v>
      </c>
      <c r="BB95" s="10" t="str" cm="1">
        <f t="array" ref="BB95">IF(YEAR(LoanTable[[#This Row],[Disbursement Date]])=MIN(YEAR(LoanTable[Disbursement Date])),"",YEAR(LoanTable[[#This Row],[Disbursement Date]])-1)</f>
        <v/>
      </c>
      <c r="BC95" s="10">
        <f>IF(LoanTable[[#This Row],[Previous Year]]="",1,IF(COUNTIFS(LoanTable[Client id],LoanTable[[#This Row],[Client id]],LoanTable[Year],LoanTable[[#This Row],[Previous Year]])&gt;0,1,0))</f>
        <v>1</v>
      </c>
      <c r="BD95" t="str">
        <f>YEAR(LoanTable[[#This Row],[Disbursement Date]]) &amp; "-Q" &amp; ROUNDUP(MONTH(LoanTable[[#This Row],[Disbursement Date]])/3,0)</f>
        <v>2015-Q2</v>
      </c>
      <c r="BE95">
        <f>IF(LoanTable[[#This Row],[Disbursement Date]]=LoanTable[[#This Row],[First Loan Date]],1,0)</f>
        <v>1</v>
      </c>
    </row>
    <row r="96" spans="1:57" x14ac:dyDescent="0.3">
      <c r="A96" t="s">
        <v>937</v>
      </c>
      <c r="B96">
        <v>494</v>
      </c>
      <c r="C96" t="s">
        <v>243</v>
      </c>
      <c r="D96" t="s">
        <v>573</v>
      </c>
      <c r="E96">
        <v>8551</v>
      </c>
      <c r="F96">
        <v>25822</v>
      </c>
      <c r="G96">
        <v>6976</v>
      </c>
      <c r="H96" s="5">
        <v>42154</v>
      </c>
      <c r="I96" t="s">
        <v>612</v>
      </c>
      <c r="J96" t="s">
        <v>613</v>
      </c>
      <c r="K96">
        <v>160051</v>
      </c>
      <c r="L96" t="s">
        <v>245</v>
      </c>
      <c r="M96" t="s">
        <v>98</v>
      </c>
      <c r="N96" t="s">
        <v>13</v>
      </c>
      <c r="O96" t="s">
        <v>28</v>
      </c>
      <c r="P96">
        <v>54</v>
      </c>
      <c r="Q96" s="5" t="s">
        <v>92</v>
      </c>
      <c r="R96" t="s">
        <v>104</v>
      </c>
      <c r="S96" t="s">
        <v>105</v>
      </c>
      <c r="T96" t="s">
        <v>18</v>
      </c>
      <c r="U96" t="s">
        <v>38</v>
      </c>
      <c r="V96" t="s">
        <v>20</v>
      </c>
      <c r="W96">
        <v>433</v>
      </c>
      <c r="X96" t="s">
        <v>574</v>
      </c>
      <c r="Y96" t="s">
        <v>575</v>
      </c>
      <c r="Z96" t="s">
        <v>576</v>
      </c>
      <c r="AA96">
        <v>0.1065</v>
      </c>
      <c r="AB96" t="s">
        <v>577</v>
      </c>
      <c r="AC96" t="s">
        <v>578</v>
      </c>
      <c r="AD96" t="s">
        <v>243</v>
      </c>
      <c r="AE96" t="s">
        <v>234</v>
      </c>
      <c r="AF96" t="s">
        <v>235</v>
      </c>
      <c r="AG96" t="s">
        <v>236</v>
      </c>
      <c r="AH96" t="s">
        <v>237</v>
      </c>
      <c r="AI96" t="s">
        <v>243</v>
      </c>
      <c r="AJ96">
        <v>160051</v>
      </c>
      <c r="AK96" t="s">
        <v>244</v>
      </c>
      <c r="AL96" t="s">
        <v>241</v>
      </c>
      <c r="AM96">
        <v>9429</v>
      </c>
      <c r="AN96">
        <v>26534</v>
      </c>
      <c r="AO96">
        <v>8285</v>
      </c>
      <c r="AP96">
        <v>40.799999999999997</v>
      </c>
      <c r="AQ96">
        <v>1255.25</v>
      </c>
      <c r="AR96" t="s">
        <v>2626</v>
      </c>
      <c r="AS96" t="s">
        <v>2626</v>
      </c>
      <c r="AT96">
        <v>2</v>
      </c>
      <c r="AU96" t="s">
        <v>2628</v>
      </c>
      <c r="AV96" s="3">
        <v>42154</v>
      </c>
      <c r="AW96" s="3" t="str">
        <f>TEXT(LoanTable[[#This Row],[Disbursement Date]],"YYYY-MM")</f>
        <v>2015-05</v>
      </c>
      <c r="AX96" t="str">
        <f>TEXT(EDATE(LoanTable[[#This Row],[Disbursement Date]],-1),"YYYY-MM")</f>
        <v>2015-04</v>
      </c>
      <c r="AY96">
        <f>IF(LoanTable[[#This Row],[Loan Status]]="Active",1,0)</f>
        <v>0</v>
      </c>
      <c r="AZ96">
        <f>IF(COUNTIFS(LoanTable[Client id],LoanTable[[#This Row],[Client id]],LoanTable[Period],LoanTable[[#This Row],[Previous Period]])&gt;0,1,0)</f>
        <v>0</v>
      </c>
      <c r="BA96" s="17" t="str">
        <f>TEXT(LoanTable[[#This Row],[Disbursement Date]],"YYYY")</f>
        <v>2015</v>
      </c>
      <c r="BB96" s="10" t="str" cm="1">
        <f t="array" ref="BB96">IF(YEAR(LoanTable[[#This Row],[Disbursement Date]])=MIN(YEAR(LoanTable[Disbursement Date])),"",YEAR(LoanTable[[#This Row],[Disbursement Date]])-1)</f>
        <v/>
      </c>
      <c r="BC96" s="10">
        <f>IF(LoanTable[[#This Row],[Previous Year]]="",1,IF(COUNTIFS(LoanTable[Client id],LoanTable[[#This Row],[Client id]],LoanTable[Year],LoanTable[[#This Row],[Previous Year]])&gt;0,1,0))</f>
        <v>1</v>
      </c>
      <c r="BD96" t="str">
        <f>YEAR(LoanTable[[#This Row],[Disbursement Date]]) &amp; "-Q" &amp; ROUNDUP(MONTH(LoanTable[[#This Row],[Disbursement Date]])/3,0)</f>
        <v>2015-Q2</v>
      </c>
      <c r="BE96">
        <f>IF(LoanTable[[#This Row],[Disbursement Date]]=LoanTable[[#This Row],[First Loan Date]],1,0)</f>
        <v>1</v>
      </c>
    </row>
    <row r="97" spans="1:57" x14ac:dyDescent="0.3">
      <c r="A97" t="s">
        <v>1488</v>
      </c>
      <c r="B97">
        <v>624</v>
      </c>
      <c r="C97" t="s">
        <v>246</v>
      </c>
      <c r="D97" t="s">
        <v>573</v>
      </c>
      <c r="E97">
        <v>35363</v>
      </c>
      <c r="F97">
        <v>13687</v>
      </c>
      <c r="G97">
        <v>27351</v>
      </c>
      <c r="H97" s="5">
        <v>42157</v>
      </c>
      <c r="I97" t="s">
        <v>615</v>
      </c>
      <c r="J97" t="s">
        <v>613</v>
      </c>
      <c r="K97">
        <v>110159</v>
      </c>
      <c r="L97" t="s">
        <v>248</v>
      </c>
      <c r="M97" t="s">
        <v>50</v>
      </c>
      <c r="N97" t="s">
        <v>13</v>
      </c>
      <c r="O97" t="s">
        <v>46</v>
      </c>
      <c r="P97">
        <v>29</v>
      </c>
      <c r="Q97" s="5" t="s">
        <v>146</v>
      </c>
      <c r="R97" t="s">
        <v>16</v>
      </c>
      <c r="S97" t="s">
        <v>35</v>
      </c>
      <c r="T97" t="s">
        <v>18</v>
      </c>
      <c r="U97" t="s">
        <v>19</v>
      </c>
      <c r="V97" t="s">
        <v>31</v>
      </c>
      <c r="W97">
        <v>311</v>
      </c>
      <c r="X97" t="s">
        <v>574</v>
      </c>
      <c r="Y97" t="s">
        <v>575</v>
      </c>
      <c r="Z97" t="s">
        <v>576</v>
      </c>
      <c r="AA97">
        <v>0.1065</v>
      </c>
      <c r="AB97" t="s">
        <v>577</v>
      </c>
      <c r="AC97" t="s">
        <v>578</v>
      </c>
      <c r="AD97" t="s">
        <v>246</v>
      </c>
      <c r="AE97" t="s">
        <v>234</v>
      </c>
      <c r="AF97" t="s">
        <v>235</v>
      </c>
      <c r="AG97" t="s">
        <v>236</v>
      </c>
      <c r="AH97" t="s">
        <v>237</v>
      </c>
      <c r="AI97" t="s">
        <v>246</v>
      </c>
      <c r="AJ97">
        <v>110159</v>
      </c>
      <c r="AK97" t="s">
        <v>247</v>
      </c>
      <c r="AL97" t="s">
        <v>241</v>
      </c>
      <c r="AM97">
        <v>35515</v>
      </c>
      <c r="AN97">
        <v>14220</v>
      </c>
      <c r="AO97">
        <v>35284</v>
      </c>
      <c r="AP97">
        <v>32.32</v>
      </c>
      <c r="AQ97">
        <v>4310.99</v>
      </c>
      <c r="AR97" t="s">
        <v>2626</v>
      </c>
      <c r="AS97" t="s">
        <v>2627</v>
      </c>
      <c r="AT97">
        <v>0</v>
      </c>
      <c r="AU97" t="s">
        <v>2628</v>
      </c>
      <c r="AV97" s="3">
        <v>42157</v>
      </c>
      <c r="AW97" s="3" t="str">
        <f>TEXT(LoanTable[[#This Row],[Disbursement Date]],"YYYY-MM")</f>
        <v>2015-06</v>
      </c>
      <c r="AX97" t="str">
        <f>TEXT(EDATE(LoanTable[[#This Row],[Disbursement Date]],-1),"YYYY-MM")</f>
        <v>2015-05</v>
      </c>
      <c r="AY97">
        <f>IF(LoanTable[[#This Row],[Loan Status]]="Active",1,0)</f>
        <v>0</v>
      </c>
      <c r="AZ97">
        <f>IF(COUNTIFS(LoanTable[Client id],LoanTable[[#This Row],[Client id]],LoanTable[Period],LoanTable[[#This Row],[Previous Period]])&gt;0,1,0)</f>
        <v>0</v>
      </c>
      <c r="BA97" s="17" t="str">
        <f>TEXT(LoanTable[[#This Row],[Disbursement Date]],"YYYY")</f>
        <v>2015</v>
      </c>
      <c r="BB97" s="10" t="str" cm="1">
        <f t="array" ref="BB97">IF(YEAR(LoanTable[[#This Row],[Disbursement Date]])=MIN(YEAR(LoanTable[Disbursement Date])),"",YEAR(LoanTable[[#This Row],[Disbursement Date]])-1)</f>
        <v/>
      </c>
      <c r="BC97" s="10">
        <f>IF(LoanTable[[#This Row],[Previous Year]]="",1,IF(COUNTIFS(LoanTable[Client id],LoanTable[[#This Row],[Client id]],LoanTable[Year],LoanTable[[#This Row],[Previous Year]])&gt;0,1,0))</f>
        <v>1</v>
      </c>
      <c r="BD97" t="str">
        <f>YEAR(LoanTable[[#This Row],[Disbursement Date]]) &amp; "-Q" &amp; ROUNDUP(MONTH(LoanTable[[#This Row],[Disbursement Date]])/3,0)</f>
        <v>2015-Q2</v>
      </c>
      <c r="BE97">
        <f>IF(LoanTable[[#This Row],[Disbursement Date]]=LoanTable[[#This Row],[First Loan Date]],1,0)</f>
        <v>1</v>
      </c>
    </row>
    <row r="98" spans="1:57" x14ac:dyDescent="0.3">
      <c r="A98" t="s">
        <v>1552</v>
      </c>
      <c r="B98">
        <v>5</v>
      </c>
      <c r="C98" t="s">
        <v>422</v>
      </c>
      <c r="D98" t="s">
        <v>589</v>
      </c>
      <c r="E98">
        <v>25979</v>
      </c>
      <c r="F98">
        <v>15651</v>
      </c>
      <c r="G98">
        <v>11581</v>
      </c>
      <c r="H98" s="5">
        <v>42159</v>
      </c>
      <c r="I98" t="s">
        <v>615</v>
      </c>
      <c r="J98" t="s">
        <v>613</v>
      </c>
      <c r="K98">
        <v>120676</v>
      </c>
      <c r="L98" t="s">
        <v>423</v>
      </c>
      <c r="M98" t="s">
        <v>27</v>
      </c>
      <c r="N98" t="s">
        <v>13</v>
      </c>
      <c r="O98" t="s">
        <v>28</v>
      </c>
      <c r="P98">
        <v>55</v>
      </c>
      <c r="Q98" s="6" t="s">
        <v>29</v>
      </c>
      <c r="R98" t="s">
        <v>30</v>
      </c>
      <c r="S98" t="s">
        <v>17</v>
      </c>
      <c r="T98" t="s">
        <v>18</v>
      </c>
      <c r="U98" t="s">
        <v>22</v>
      </c>
      <c r="V98" t="s">
        <v>31</v>
      </c>
      <c r="W98">
        <v>773</v>
      </c>
      <c r="X98" t="s">
        <v>574</v>
      </c>
      <c r="Y98" t="s">
        <v>590</v>
      </c>
      <c r="Z98" t="s">
        <v>576</v>
      </c>
      <c r="AA98">
        <v>9.9099999999999994E-2</v>
      </c>
      <c r="AB98" t="s">
        <v>577</v>
      </c>
      <c r="AC98" t="s">
        <v>591</v>
      </c>
      <c r="AD98" t="s">
        <v>422</v>
      </c>
      <c r="AE98" t="s">
        <v>234</v>
      </c>
      <c r="AF98" t="s">
        <v>235</v>
      </c>
      <c r="AG98" t="s">
        <v>236</v>
      </c>
      <c r="AH98" t="s">
        <v>237</v>
      </c>
      <c r="AI98" t="s">
        <v>422</v>
      </c>
      <c r="AJ98">
        <v>120676</v>
      </c>
      <c r="AK98" t="s">
        <v>247</v>
      </c>
      <c r="AL98" t="s">
        <v>239</v>
      </c>
      <c r="AM98">
        <v>26653</v>
      </c>
      <c r="AN98">
        <v>16630</v>
      </c>
      <c r="AO98">
        <v>25896</v>
      </c>
      <c r="AP98">
        <v>12.86</v>
      </c>
      <c r="AQ98">
        <v>3732.4</v>
      </c>
      <c r="AR98" t="s">
        <v>2626</v>
      </c>
      <c r="AS98" t="s">
        <v>2626</v>
      </c>
      <c r="AT98">
        <v>1</v>
      </c>
      <c r="AU98" t="s">
        <v>2628</v>
      </c>
      <c r="AV98" s="3">
        <v>42159</v>
      </c>
      <c r="AW98" s="3" t="str">
        <f>TEXT(LoanTable[[#This Row],[Disbursement Date]],"YYYY-MM")</f>
        <v>2015-06</v>
      </c>
      <c r="AX98" t="str">
        <f>TEXT(EDATE(LoanTable[[#This Row],[Disbursement Date]],-1),"YYYY-MM")</f>
        <v>2015-05</v>
      </c>
      <c r="AY98">
        <f>IF(LoanTable[[#This Row],[Loan Status]]="Active",1,0)</f>
        <v>0</v>
      </c>
      <c r="AZ98">
        <f>IF(COUNTIFS(LoanTable[Client id],LoanTable[[#This Row],[Client id]],LoanTable[Period],LoanTable[[#This Row],[Previous Period]])&gt;0,1,0)</f>
        <v>0</v>
      </c>
      <c r="BA98" s="17" t="str">
        <f>TEXT(LoanTable[[#This Row],[Disbursement Date]],"YYYY")</f>
        <v>2015</v>
      </c>
      <c r="BB98" s="10" t="str" cm="1">
        <f t="array" ref="BB98">IF(YEAR(LoanTable[[#This Row],[Disbursement Date]])=MIN(YEAR(LoanTable[Disbursement Date])),"",YEAR(LoanTable[[#This Row],[Disbursement Date]])-1)</f>
        <v/>
      </c>
      <c r="BC98" s="10">
        <f>IF(LoanTable[[#This Row],[Previous Year]]="",1,IF(COUNTIFS(LoanTable[Client id],LoanTable[[#This Row],[Client id]],LoanTable[Year],LoanTable[[#This Row],[Previous Year]])&gt;0,1,0))</f>
        <v>1</v>
      </c>
      <c r="BD98" t="str">
        <f>YEAR(LoanTable[[#This Row],[Disbursement Date]]) &amp; "-Q" &amp; ROUNDUP(MONTH(LoanTable[[#This Row],[Disbursement Date]])/3,0)</f>
        <v>2015-Q2</v>
      </c>
      <c r="BE98">
        <f>IF(LoanTable[[#This Row],[Disbursement Date]]=LoanTable[[#This Row],[First Loan Date]],1,0)</f>
        <v>1</v>
      </c>
    </row>
    <row r="99" spans="1:57" x14ac:dyDescent="0.3">
      <c r="A99" t="s">
        <v>924</v>
      </c>
      <c r="B99">
        <v>727</v>
      </c>
      <c r="C99" t="s">
        <v>251</v>
      </c>
      <c r="D99" t="s">
        <v>573</v>
      </c>
      <c r="E99">
        <v>18228</v>
      </c>
      <c r="F99">
        <v>19139</v>
      </c>
      <c r="G99">
        <v>37345</v>
      </c>
      <c r="H99" s="5">
        <v>42160</v>
      </c>
      <c r="I99" t="s">
        <v>612</v>
      </c>
      <c r="J99" t="s">
        <v>619</v>
      </c>
      <c r="K99">
        <v>10068</v>
      </c>
      <c r="L99" t="s">
        <v>319</v>
      </c>
      <c r="M99" t="s">
        <v>89</v>
      </c>
      <c r="N99" t="s">
        <v>13</v>
      </c>
      <c r="O99" t="s">
        <v>33</v>
      </c>
      <c r="P99">
        <v>23</v>
      </c>
      <c r="Q99" s="5" t="s">
        <v>34</v>
      </c>
      <c r="R99" t="s">
        <v>74</v>
      </c>
      <c r="S99" t="s">
        <v>35</v>
      </c>
      <c r="T99" t="s">
        <v>18</v>
      </c>
      <c r="U99" t="s">
        <v>19</v>
      </c>
      <c r="V99" t="s">
        <v>31</v>
      </c>
      <c r="W99">
        <v>588</v>
      </c>
      <c r="X99" t="s">
        <v>574</v>
      </c>
      <c r="Y99" t="s">
        <v>575</v>
      </c>
      <c r="Z99" t="s">
        <v>576</v>
      </c>
      <c r="AA99">
        <v>0.1065</v>
      </c>
      <c r="AB99" t="s">
        <v>577</v>
      </c>
      <c r="AC99" t="s">
        <v>578</v>
      </c>
      <c r="AD99" t="s">
        <v>251</v>
      </c>
      <c r="AE99" t="s">
        <v>250</v>
      </c>
      <c r="AF99" t="s">
        <v>251</v>
      </c>
      <c r="AG99" t="s">
        <v>252</v>
      </c>
      <c r="AH99" t="s">
        <v>253</v>
      </c>
      <c r="AI99" t="s">
        <v>317</v>
      </c>
      <c r="AJ99">
        <v>10068</v>
      </c>
      <c r="AK99" t="s">
        <v>318</v>
      </c>
      <c r="AL99" t="s">
        <v>256</v>
      </c>
      <c r="AM99">
        <v>17837</v>
      </c>
      <c r="AN99">
        <v>20415</v>
      </c>
      <c r="AO99">
        <v>18156</v>
      </c>
      <c r="AP99">
        <v>34.54</v>
      </c>
      <c r="AQ99">
        <v>1205.8699999999999</v>
      </c>
      <c r="AR99" t="s">
        <v>2626</v>
      </c>
      <c r="AS99" t="s">
        <v>2626</v>
      </c>
      <c r="AT99">
        <v>0</v>
      </c>
      <c r="AU99" t="s">
        <v>2628</v>
      </c>
      <c r="AV99" s="3">
        <v>42160</v>
      </c>
      <c r="AW99" s="3" t="str">
        <f>TEXT(LoanTable[[#This Row],[Disbursement Date]],"YYYY-MM")</f>
        <v>2015-06</v>
      </c>
      <c r="AX99" t="str">
        <f>TEXT(EDATE(LoanTable[[#This Row],[Disbursement Date]],-1),"YYYY-MM")</f>
        <v>2015-05</v>
      </c>
      <c r="AY99">
        <f>IF(LoanTable[[#This Row],[Loan Status]]="Active",1,0)</f>
        <v>0</v>
      </c>
      <c r="AZ99">
        <f>IF(COUNTIFS(LoanTable[Client id],LoanTable[[#This Row],[Client id]],LoanTable[Period],LoanTable[[#This Row],[Previous Period]])&gt;0,1,0)</f>
        <v>0</v>
      </c>
      <c r="BA99" s="17" t="str">
        <f>TEXT(LoanTable[[#This Row],[Disbursement Date]],"YYYY")</f>
        <v>2015</v>
      </c>
      <c r="BB99" s="10" t="str" cm="1">
        <f t="array" ref="BB99">IF(YEAR(LoanTable[[#This Row],[Disbursement Date]])=MIN(YEAR(LoanTable[Disbursement Date])),"",YEAR(LoanTable[[#This Row],[Disbursement Date]])-1)</f>
        <v/>
      </c>
      <c r="BC99" s="10">
        <f>IF(LoanTable[[#This Row],[Previous Year]]="",1,IF(COUNTIFS(LoanTable[Client id],LoanTable[[#This Row],[Client id]],LoanTable[Year],LoanTable[[#This Row],[Previous Year]])&gt;0,1,0))</f>
        <v>1</v>
      </c>
      <c r="BD99" t="str">
        <f>YEAR(LoanTable[[#This Row],[Disbursement Date]]) &amp; "-Q" &amp; ROUNDUP(MONTH(LoanTable[[#This Row],[Disbursement Date]])/3,0)</f>
        <v>2015-Q2</v>
      </c>
      <c r="BE99">
        <f>IF(LoanTable[[#This Row],[Disbursement Date]]=LoanTable[[#This Row],[First Loan Date]],1,0)</f>
        <v>1</v>
      </c>
    </row>
    <row r="100" spans="1:57" x14ac:dyDescent="0.3">
      <c r="A100" t="s">
        <v>2291</v>
      </c>
      <c r="B100">
        <v>90</v>
      </c>
      <c r="C100" t="s">
        <v>249</v>
      </c>
      <c r="D100" t="s">
        <v>573</v>
      </c>
      <c r="E100">
        <v>14215</v>
      </c>
      <c r="F100">
        <v>19500</v>
      </c>
      <c r="G100">
        <v>35463</v>
      </c>
      <c r="H100" s="5">
        <v>42165</v>
      </c>
      <c r="I100" t="s">
        <v>615</v>
      </c>
      <c r="J100" t="s">
        <v>619</v>
      </c>
      <c r="K100">
        <v>910182</v>
      </c>
      <c r="L100" t="s">
        <v>257</v>
      </c>
      <c r="M100" t="s">
        <v>90</v>
      </c>
      <c r="N100" t="s">
        <v>13</v>
      </c>
      <c r="O100" t="s">
        <v>28</v>
      </c>
      <c r="P100">
        <v>49</v>
      </c>
      <c r="Q100" s="6" t="s">
        <v>152</v>
      </c>
      <c r="R100" t="s">
        <v>25</v>
      </c>
      <c r="S100" t="s">
        <v>35</v>
      </c>
      <c r="T100" t="s">
        <v>18</v>
      </c>
      <c r="U100" t="s">
        <v>19</v>
      </c>
      <c r="V100" t="s">
        <v>31</v>
      </c>
      <c r="W100">
        <v>641</v>
      </c>
      <c r="X100" t="s">
        <v>574</v>
      </c>
      <c r="Y100" t="s">
        <v>575</v>
      </c>
      <c r="Z100" t="s">
        <v>576</v>
      </c>
      <c r="AA100">
        <v>0.1065</v>
      </c>
      <c r="AB100" t="s">
        <v>577</v>
      </c>
      <c r="AC100" t="s">
        <v>578</v>
      </c>
      <c r="AD100" t="s">
        <v>249</v>
      </c>
      <c r="AE100" t="s">
        <v>250</v>
      </c>
      <c r="AF100" t="s">
        <v>251</v>
      </c>
      <c r="AG100" t="s">
        <v>252</v>
      </c>
      <c r="AH100" t="s">
        <v>253</v>
      </c>
      <c r="AI100" t="s">
        <v>254</v>
      </c>
      <c r="AJ100">
        <v>910182</v>
      </c>
      <c r="AK100" t="s">
        <v>255</v>
      </c>
      <c r="AL100" t="s">
        <v>256</v>
      </c>
      <c r="AM100">
        <v>15569</v>
      </c>
      <c r="AN100">
        <v>20425</v>
      </c>
      <c r="AO100">
        <v>14034</v>
      </c>
      <c r="AP100">
        <v>0.14000000000000001</v>
      </c>
      <c r="AQ100">
        <v>2331.9299999999998</v>
      </c>
      <c r="AR100" t="s">
        <v>2626</v>
      </c>
      <c r="AS100" t="s">
        <v>2626</v>
      </c>
      <c r="AT100">
        <v>1</v>
      </c>
      <c r="AU100" t="s">
        <v>2629</v>
      </c>
      <c r="AV100" s="3">
        <v>42165</v>
      </c>
      <c r="AW100" s="3" t="str">
        <f>TEXT(LoanTable[[#This Row],[Disbursement Date]],"YYYY-MM")</f>
        <v>2015-06</v>
      </c>
      <c r="AX100" t="str">
        <f>TEXT(EDATE(LoanTable[[#This Row],[Disbursement Date]],-1),"YYYY-MM")</f>
        <v>2015-05</v>
      </c>
      <c r="AY100">
        <f>IF(LoanTable[[#This Row],[Loan Status]]="Active",1,0)</f>
        <v>0</v>
      </c>
      <c r="AZ100">
        <f>IF(COUNTIFS(LoanTable[Client id],LoanTable[[#This Row],[Client id]],LoanTable[Period],LoanTable[[#This Row],[Previous Period]])&gt;0,1,0)</f>
        <v>0</v>
      </c>
      <c r="BA100" s="17" t="str">
        <f>TEXT(LoanTable[[#This Row],[Disbursement Date]],"YYYY")</f>
        <v>2015</v>
      </c>
      <c r="BB100" s="10" t="str" cm="1">
        <f t="array" ref="BB100">IF(YEAR(LoanTable[[#This Row],[Disbursement Date]])=MIN(YEAR(LoanTable[Disbursement Date])),"",YEAR(LoanTable[[#This Row],[Disbursement Date]])-1)</f>
        <v/>
      </c>
      <c r="BC100" s="10">
        <f>IF(LoanTable[[#This Row],[Previous Year]]="",1,IF(COUNTIFS(LoanTable[Client id],LoanTable[[#This Row],[Client id]],LoanTable[Year],LoanTable[[#This Row],[Previous Year]])&gt;0,1,0))</f>
        <v>1</v>
      </c>
      <c r="BD100" t="str">
        <f>YEAR(LoanTable[[#This Row],[Disbursement Date]]) &amp; "-Q" &amp; ROUNDUP(MONTH(LoanTable[[#This Row],[Disbursement Date]])/3,0)</f>
        <v>2015-Q2</v>
      </c>
      <c r="BE100">
        <f>IF(LoanTable[[#This Row],[Disbursement Date]]=LoanTable[[#This Row],[First Loan Date]],1,0)</f>
        <v>1</v>
      </c>
    </row>
    <row r="101" spans="1:57" x14ac:dyDescent="0.3">
      <c r="A101" t="s">
        <v>1588</v>
      </c>
      <c r="B101">
        <v>276</v>
      </c>
      <c r="C101" t="s">
        <v>386</v>
      </c>
      <c r="D101" t="s">
        <v>589</v>
      </c>
      <c r="E101">
        <v>20763</v>
      </c>
      <c r="F101">
        <v>45375</v>
      </c>
      <c r="G101">
        <v>35013</v>
      </c>
      <c r="H101" s="5">
        <v>42166</v>
      </c>
      <c r="I101" t="s">
        <v>612</v>
      </c>
      <c r="J101" t="s">
        <v>613</v>
      </c>
      <c r="K101">
        <v>1110166</v>
      </c>
      <c r="L101" t="s">
        <v>389</v>
      </c>
      <c r="M101" t="s">
        <v>112</v>
      </c>
      <c r="N101" t="s">
        <v>13</v>
      </c>
      <c r="O101" t="s">
        <v>46</v>
      </c>
      <c r="P101">
        <v>28</v>
      </c>
      <c r="Q101" s="5" t="s">
        <v>97</v>
      </c>
      <c r="R101" t="s">
        <v>25</v>
      </c>
      <c r="S101" t="s">
        <v>35</v>
      </c>
      <c r="T101" t="s">
        <v>63</v>
      </c>
      <c r="U101" t="s">
        <v>19</v>
      </c>
      <c r="V101" t="s">
        <v>31</v>
      </c>
      <c r="W101">
        <v>844</v>
      </c>
      <c r="X101" t="s">
        <v>574</v>
      </c>
      <c r="Y101" t="s">
        <v>590</v>
      </c>
      <c r="Z101" t="s">
        <v>576</v>
      </c>
      <c r="AA101">
        <v>9.9099999999999994E-2</v>
      </c>
      <c r="AB101" t="s">
        <v>577</v>
      </c>
      <c r="AC101" t="s">
        <v>591</v>
      </c>
      <c r="AD101" t="s">
        <v>386</v>
      </c>
      <c r="AE101" t="s">
        <v>234</v>
      </c>
      <c r="AF101" t="s">
        <v>235</v>
      </c>
      <c r="AG101" t="s">
        <v>236</v>
      </c>
      <c r="AH101" t="s">
        <v>237</v>
      </c>
      <c r="AI101" t="s">
        <v>387</v>
      </c>
      <c r="AJ101">
        <v>1110166</v>
      </c>
      <c r="AK101" t="s">
        <v>388</v>
      </c>
      <c r="AL101" t="s">
        <v>239</v>
      </c>
      <c r="AM101">
        <v>20300</v>
      </c>
      <c r="AN101">
        <v>45295</v>
      </c>
      <c r="AO101">
        <v>20687</v>
      </c>
      <c r="AP101">
        <v>32.46</v>
      </c>
      <c r="AQ101">
        <v>2795.2</v>
      </c>
      <c r="AR101" t="s">
        <v>2626</v>
      </c>
      <c r="AS101" t="s">
        <v>2627</v>
      </c>
      <c r="AT101">
        <v>2</v>
      </c>
      <c r="AU101" t="s">
        <v>2628</v>
      </c>
      <c r="AV101" s="3">
        <v>42166</v>
      </c>
      <c r="AW101" s="3" t="str">
        <f>TEXT(LoanTable[[#This Row],[Disbursement Date]],"YYYY-MM")</f>
        <v>2015-06</v>
      </c>
      <c r="AX101" t="str">
        <f>TEXT(EDATE(LoanTable[[#This Row],[Disbursement Date]],-1),"YYYY-MM")</f>
        <v>2015-05</v>
      </c>
      <c r="AY101">
        <f>IF(LoanTable[[#This Row],[Loan Status]]="Active",1,0)</f>
        <v>0</v>
      </c>
      <c r="AZ101">
        <f>IF(COUNTIFS(LoanTable[Client id],LoanTable[[#This Row],[Client id]],LoanTable[Period],LoanTable[[#This Row],[Previous Period]])&gt;0,1,0)</f>
        <v>0</v>
      </c>
      <c r="BA101" s="17" t="str">
        <f>TEXT(LoanTable[[#This Row],[Disbursement Date]],"YYYY")</f>
        <v>2015</v>
      </c>
      <c r="BB101" s="10" t="str" cm="1">
        <f t="array" ref="BB101">IF(YEAR(LoanTable[[#This Row],[Disbursement Date]])=MIN(YEAR(LoanTable[Disbursement Date])),"",YEAR(LoanTable[[#This Row],[Disbursement Date]])-1)</f>
        <v/>
      </c>
      <c r="BC101" s="10">
        <f>IF(LoanTable[[#This Row],[Previous Year]]="",1,IF(COUNTIFS(LoanTable[Client id],LoanTable[[#This Row],[Client id]],LoanTable[Year],LoanTable[[#This Row],[Previous Year]])&gt;0,1,0))</f>
        <v>1</v>
      </c>
      <c r="BD101" t="str">
        <f>YEAR(LoanTable[[#This Row],[Disbursement Date]]) &amp; "-Q" &amp; ROUNDUP(MONTH(LoanTable[[#This Row],[Disbursement Date]])/3,0)</f>
        <v>2015-Q2</v>
      </c>
      <c r="BE101">
        <f>IF(LoanTable[[#This Row],[Disbursement Date]]=LoanTable[[#This Row],[First Loan Date]],1,0)</f>
        <v>1</v>
      </c>
    </row>
    <row r="102" spans="1:57" x14ac:dyDescent="0.3">
      <c r="A102" t="s">
        <v>1717</v>
      </c>
      <c r="B102">
        <v>498</v>
      </c>
      <c r="C102" t="s">
        <v>409</v>
      </c>
      <c r="D102" t="s">
        <v>589</v>
      </c>
      <c r="E102">
        <v>20471</v>
      </c>
      <c r="F102">
        <v>18171</v>
      </c>
      <c r="G102">
        <v>12445</v>
      </c>
      <c r="H102" s="5">
        <v>42168</v>
      </c>
      <c r="I102" t="s">
        <v>617</v>
      </c>
      <c r="J102" t="s">
        <v>613</v>
      </c>
      <c r="K102">
        <v>1030063</v>
      </c>
      <c r="L102" t="s">
        <v>411</v>
      </c>
      <c r="M102" t="s">
        <v>68</v>
      </c>
      <c r="N102" t="s">
        <v>13</v>
      </c>
      <c r="O102" t="s">
        <v>46</v>
      </c>
      <c r="P102">
        <v>28</v>
      </c>
      <c r="Q102" s="5" t="s">
        <v>69</v>
      </c>
      <c r="R102" t="s">
        <v>25</v>
      </c>
      <c r="S102" t="s">
        <v>35</v>
      </c>
      <c r="T102" t="s">
        <v>18</v>
      </c>
      <c r="U102" t="s">
        <v>38</v>
      </c>
      <c r="V102" t="s">
        <v>31</v>
      </c>
      <c r="W102">
        <v>385</v>
      </c>
      <c r="X102" t="s">
        <v>574</v>
      </c>
      <c r="Y102" t="s">
        <v>590</v>
      </c>
      <c r="Z102" t="s">
        <v>576</v>
      </c>
      <c r="AA102">
        <v>9.9099999999999994E-2</v>
      </c>
      <c r="AB102" t="s">
        <v>577</v>
      </c>
      <c r="AC102" t="s">
        <v>591</v>
      </c>
      <c r="AD102" t="s">
        <v>409</v>
      </c>
      <c r="AE102" t="s">
        <v>234</v>
      </c>
      <c r="AF102" t="s">
        <v>235</v>
      </c>
      <c r="AG102" t="s">
        <v>236</v>
      </c>
      <c r="AH102" t="s">
        <v>237</v>
      </c>
      <c r="AI102" t="s">
        <v>246</v>
      </c>
      <c r="AJ102">
        <v>1030063</v>
      </c>
      <c r="AK102" t="s">
        <v>410</v>
      </c>
      <c r="AL102" t="s">
        <v>241</v>
      </c>
      <c r="AM102">
        <v>22222</v>
      </c>
      <c r="AN102">
        <v>20099</v>
      </c>
      <c r="AO102">
        <v>20166</v>
      </c>
      <c r="AP102">
        <v>10.57</v>
      </c>
      <c r="AQ102">
        <v>3295.78</v>
      </c>
      <c r="AR102" t="s">
        <v>2626</v>
      </c>
      <c r="AS102" t="s">
        <v>2626</v>
      </c>
      <c r="AT102">
        <v>2</v>
      </c>
      <c r="AU102" t="s">
        <v>2628</v>
      </c>
      <c r="AV102" s="3">
        <v>42168</v>
      </c>
      <c r="AW102" s="3" t="str">
        <f>TEXT(LoanTable[[#This Row],[Disbursement Date]],"YYYY-MM")</f>
        <v>2015-06</v>
      </c>
      <c r="AX102" t="str">
        <f>TEXT(EDATE(LoanTable[[#This Row],[Disbursement Date]],-1),"YYYY-MM")</f>
        <v>2015-05</v>
      </c>
      <c r="AY102">
        <f>IF(LoanTable[[#This Row],[Loan Status]]="Active",1,0)</f>
        <v>0</v>
      </c>
      <c r="AZ102">
        <f>IF(COUNTIFS(LoanTable[Client id],LoanTable[[#This Row],[Client id]],LoanTable[Period],LoanTable[[#This Row],[Previous Period]])&gt;0,1,0)</f>
        <v>0</v>
      </c>
      <c r="BA102" s="17" t="str">
        <f>TEXT(LoanTable[[#This Row],[Disbursement Date]],"YYYY")</f>
        <v>2015</v>
      </c>
      <c r="BB102" s="10" t="str" cm="1">
        <f t="array" ref="BB102">IF(YEAR(LoanTable[[#This Row],[Disbursement Date]])=MIN(YEAR(LoanTable[Disbursement Date])),"",YEAR(LoanTable[[#This Row],[Disbursement Date]])-1)</f>
        <v/>
      </c>
      <c r="BC102" s="10">
        <f>IF(LoanTable[[#This Row],[Previous Year]]="",1,IF(COUNTIFS(LoanTable[Client id],LoanTable[[#This Row],[Client id]],LoanTable[Year],LoanTable[[#This Row],[Previous Year]])&gt;0,1,0))</f>
        <v>1</v>
      </c>
      <c r="BD102" t="str">
        <f>YEAR(LoanTable[[#This Row],[Disbursement Date]]) &amp; "-Q" &amp; ROUNDUP(MONTH(LoanTable[[#This Row],[Disbursement Date]])/3,0)</f>
        <v>2015-Q2</v>
      </c>
      <c r="BE102">
        <f>IF(LoanTable[[#This Row],[Disbursement Date]]=LoanTable[[#This Row],[First Loan Date]],1,0)</f>
        <v>1</v>
      </c>
    </row>
    <row r="103" spans="1:57" x14ac:dyDescent="0.3">
      <c r="A103" t="s">
        <v>853</v>
      </c>
      <c r="B103">
        <v>668</v>
      </c>
      <c r="C103" t="s">
        <v>249</v>
      </c>
      <c r="D103" t="s">
        <v>573</v>
      </c>
      <c r="E103">
        <v>35141</v>
      </c>
      <c r="F103">
        <v>35911</v>
      </c>
      <c r="G103">
        <v>24277</v>
      </c>
      <c r="H103" s="5">
        <v>42170</v>
      </c>
      <c r="I103" t="s">
        <v>612</v>
      </c>
      <c r="J103" t="s">
        <v>619</v>
      </c>
      <c r="K103">
        <v>910182</v>
      </c>
      <c r="L103" t="s">
        <v>257</v>
      </c>
      <c r="M103" t="s">
        <v>121</v>
      </c>
      <c r="N103" t="s">
        <v>13</v>
      </c>
      <c r="O103" t="s">
        <v>14</v>
      </c>
      <c r="P103">
        <v>45</v>
      </c>
      <c r="Q103" s="5" t="s">
        <v>24</v>
      </c>
      <c r="R103" t="s">
        <v>25</v>
      </c>
      <c r="S103" t="s">
        <v>35</v>
      </c>
      <c r="T103" t="s">
        <v>18</v>
      </c>
      <c r="U103" t="s">
        <v>19</v>
      </c>
      <c r="V103" t="s">
        <v>39</v>
      </c>
      <c r="W103">
        <v>311</v>
      </c>
      <c r="X103" t="s">
        <v>574</v>
      </c>
      <c r="Y103" t="s">
        <v>575</v>
      </c>
      <c r="Z103" t="s">
        <v>576</v>
      </c>
      <c r="AA103">
        <v>0.1065</v>
      </c>
      <c r="AB103" t="s">
        <v>577</v>
      </c>
      <c r="AC103" t="s">
        <v>578</v>
      </c>
      <c r="AD103" t="s">
        <v>249</v>
      </c>
      <c r="AE103" t="s">
        <v>250</v>
      </c>
      <c r="AF103" t="s">
        <v>251</v>
      </c>
      <c r="AG103" t="s">
        <v>252</v>
      </c>
      <c r="AH103" t="s">
        <v>253</v>
      </c>
      <c r="AI103" t="s">
        <v>254</v>
      </c>
      <c r="AJ103">
        <v>910182</v>
      </c>
      <c r="AK103" t="s">
        <v>255</v>
      </c>
      <c r="AL103" t="s">
        <v>256</v>
      </c>
      <c r="AM103">
        <v>35438</v>
      </c>
      <c r="AN103">
        <v>35949</v>
      </c>
      <c r="AO103">
        <v>35070</v>
      </c>
      <c r="AP103">
        <v>28.51</v>
      </c>
      <c r="AQ103">
        <v>3710.46</v>
      </c>
      <c r="AR103" t="s">
        <v>2626</v>
      </c>
      <c r="AS103" t="s">
        <v>2626</v>
      </c>
      <c r="AT103">
        <v>0</v>
      </c>
      <c r="AU103" t="s">
        <v>2628</v>
      </c>
      <c r="AV103" s="3">
        <v>42170</v>
      </c>
      <c r="AW103" s="3" t="str">
        <f>TEXT(LoanTable[[#This Row],[Disbursement Date]],"YYYY-MM")</f>
        <v>2015-06</v>
      </c>
      <c r="AX103" t="str">
        <f>TEXT(EDATE(LoanTable[[#This Row],[Disbursement Date]],-1),"YYYY-MM")</f>
        <v>2015-05</v>
      </c>
      <c r="AY103">
        <f>IF(LoanTable[[#This Row],[Loan Status]]="Active",1,0)</f>
        <v>0</v>
      </c>
      <c r="AZ103">
        <f>IF(COUNTIFS(LoanTable[Client id],LoanTable[[#This Row],[Client id]],LoanTable[Period],LoanTable[[#This Row],[Previous Period]])&gt;0,1,0)</f>
        <v>0</v>
      </c>
      <c r="BA103" s="17" t="str">
        <f>TEXT(LoanTable[[#This Row],[Disbursement Date]],"YYYY")</f>
        <v>2015</v>
      </c>
      <c r="BB103" s="10" t="str" cm="1">
        <f t="array" ref="BB103">IF(YEAR(LoanTable[[#This Row],[Disbursement Date]])=MIN(YEAR(LoanTable[Disbursement Date])),"",YEAR(LoanTable[[#This Row],[Disbursement Date]])-1)</f>
        <v/>
      </c>
      <c r="BC103" s="10">
        <f>IF(LoanTable[[#This Row],[Previous Year]]="",1,IF(COUNTIFS(LoanTable[Client id],LoanTable[[#This Row],[Client id]],LoanTable[Year],LoanTable[[#This Row],[Previous Year]])&gt;0,1,0))</f>
        <v>1</v>
      </c>
      <c r="BD103" t="str">
        <f>YEAR(LoanTable[[#This Row],[Disbursement Date]]) &amp; "-Q" &amp; ROUNDUP(MONTH(LoanTable[[#This Row],[Disbursement Date]])/3,0)</f>
        <v>2015-Q2</v>
      </c>
      <c r="BE103">
        <f>IF(LoanTable[[#This Row],[Disbursement Date]]=LoanTable[[#This Row],[First Loan Date]],1,0)</f>
        <v>1</v>
      </c>
    </row>
    <row r="104" spans="1:57" x14ac:dyDescent="0.3">
      <c r="A104" t="s">
        <v>2010</v>
      </c>
      <c r="B104">
        <v>481</v>
      </c>
      <c r="C104" t="s">
        <v>330</v>
      </c>
      <c r="D104" t="s">
        <v>573</v>
      </c>
      <c r="E104">
        <v>33254</v>
      </c>
      <c r="F104">
        <v>38502</v>
      </c>
      <c r="G104">
        <v>15820</v>
      </c>
      <c r="H104" s="5">
        <v>42172</v>
      </c>
      <c r="I104" t="s">
        <v>617</v>
      </c>
      <c r="J104" t="s">
        <v>619</v>
      </c>
      <c r="K104">
        <v>690076</v>
      </c>
      <c r="L104" t="s">
        <v>337</v>
      </c>
      <c r="M104" t="s">
        <v>143</v>
      </c>
      <c r="N104" t="s">
        <v>13</v>
      </c>
      <c r="O104" t="s">
        <v>46</v>
      </c>
      <c r="P104">
        <v>29</v>
      </c>
      <c r="Q104" s="5" t="s">
        <v>146</v>
      </c>
      <c r="R104" t="s">
        <v>104</v>
      </c>
      <c r="S104" t="s">
        <v>35</v>
      </c>
      <c r="T104" t="s">
        <v>63</v>
      </c>
      <c r="U104" t="s">
        <v>19</v>
      </c>
      <c r="V104" t="s">
        <v>31</v>
      </c>
      <c r="W104">
        <v>395</v>
      </c>
      <c r="X104" t="s">
        <v>574</v>
      </c>
      <c r="Y104" t="s">
        <v>575</v>
      </c>
      <c r="Z104" t="s">
        <v>576</v>
      </c>
      <c r="AA104">
        <v>0.1065</v>
      </c>
      <c r="AB104" t="s">
        <v>577</v>
      </c>
      <c r="AC104" t="s">
        <v>578</v>
      </c>
      <c r="AD104" t="s">
        <v>330</v>
      </c>
      <c r="AE104" t="s">
        <v>331</v>
      </c>
      <c r="AF104" t="s">
        <v>332</v>
      </c>
      <c r="AG104" t="s">
        <v>333</v>
      </c>
      <c r="AH104" t="s">
        <v>334</v>
      </c>
      <c r="AI104" t="s">
        <v>335</v>
      </c>
      <c r="AJ104">
        <v>690076</v>
      </c>
      <c r="AK104" t="s">
        <v>336</v>
      </c>
      <c r="AL104" t="s">
        <v>239</v>
      </c>
      <c r="AM104">
        <v>35043</v>
      </c>
      <c r="AN104">
        <v>38730</v>
      </c>
      <c r="AO104">
        <v>32949</v>
      </c>
      <c r="AP104">
        <v>37.01</v>
      </c>
      <c r="AQ104">
        <v>1779.57</v>
      </c>
      <c r="AR104" t="s">
        <v>2626</v>
      </c>
      <c r="AS104" t="s">
        <v>2626</v>
      </c>
      <c r="AT104">
        <v>1</v>
      </c>
      <c r="AU104" t="s">
        <v>2628</v>
      </c>
      <c r="AV104" s="3">
        <v>42172</v>
      </c>
      <c r="AW104" s="3" t="str">
        <f>TEXT(LoanTable[[#This Row],[Disbursement Date]],"YYYY-MM")</f>
        <v>2015-06</v>
      </c>
      <c r="AX104" t="str">
        <f>TEXT(EDATE(LoanTable[[#This Row],[Disbursement Date]],-1),"YYYY-MM")</f>
        <v>2015-05</v>
      </c>
      <c r="AY104">
        <f>IF(LoanTable[[#This Row],[Loan Status]]="Active",1,0)</f>
        <v>0</v>
      </c>
      <c r="AZ104">
        <f>IF(COUNTIFS(LoanTable[Client id],LoanTable[[#This Row],[Client id]],LoanTable[Period],LoanTable[[#This Row],[Previous Period]])&gt;0,1,0)</f>
        <v>0</v>
      </c>
      <c r="BA104" s="17" t="str">
        <f>TEXT(LoanTable[[#This Row],[Disbursement Date]],"YYYY")</f>
        <v>2015</v>
      </c>
      <c r="BB104" s="10" t="str" cm="1">
        <f t="array" ref="BB104">IF(YEAR(LoanTable[[#This Row],[Disbursement Date]])=MIN(YEAR(LoanTable[Disbursement Date])),"",YEAR(LoanTable[[#This Row],[Disbursement Date]])-1)</f>
        <v/>
      </c>
      <c r="BC104" s="10">
        <f>IF(LoanTable[[#This Row],[Previous Year]]="",1,IF(COUNTIFS(LoanTable[Client id],LoanTable[[#This Row],[Client id]],LoanTable[Year],LoanTable[[#This Row],[Previous Year]])&gt;0,1,0))</f>
        <v>1</v>
      </c>
      <c r="BD104" t="str">
        <f>YEAR(LoanTable[[#This Row],[Disbursement Date]]) &amp; "-Q" &amp; ROUNDUP(MONTH(LoanTable[[#This Row],[Disbursement Date]])/3,0)</f>
        <v>2015-Q2</v>
      </c>
      <c r="BE104">
        <f>IF(LoanTable[[#This Row],[Disbursement Date]]=LoanTable[[#This Row],[First Loan Date]],1,0)</f>
        <v>1</v>
      </c>
    </row>
    <row r="105" spans="1:57" x14ac:dyDescent="0.3">
      <c r="A105" t="s">
        <v>1027</v>
      </c>
      <c r="B105">
        <v>524</v>
      </c>
      <c r="C105" t="s">
        <v>233</v>
      </c>
      <c r="D105" t="s">
        <v>583</v>
      </c>
      <c r="E105">
        <v>19274</v>
      </c>
      <c r="F105">
        <v>14425</v>
      </c>
      <c r="G105">
        <v>43618</v>
      </c>
      <c r="H105" s="5">
        <v>42172</v>
      </c>
      <c r="I105" t="s">
        <v>612</v>
      </c>
      <c r="J105" t="s">
        <v>619</v>
      </c>
      <c r="K105">
        <v>100186</v>
      </c>
      <c r="L105" t="s">
        <v>240</v>
      </c>
      <c r="M105" t="s">
        <v>48</v>
      </c>
      <c r="N105" t="s">
        <v>13</v>
      </c>
      <c r="O105" t="s">
        <v>33</v>
      </c>
      <c r="P105">
        <v>22</v>
      </c>
      <c r="Q105" s="5" t="s">
        <v>77</v>
      </c>
      <c r="R105" t="s">
        <v>74</v>
      </c>
      <c r="S105" t="s">
        <v>35</v>
      </c>
      <c r="T105" t="s">
        <v>18</v>
      </c>
      <c r="U105" t="s">
        <v>65</v>
      </c>
      <c r="V105" t="s">
        <v>39</v>
      </c>
      <c r="W105">
        <v>346</v>
      </c>
      <c r="X105" t="s">
        <v>574</v>
      </c>
      <c r="Y105" t="s">
        <v>584</v>
      </c>
      <c r="Z105" t="s">
        <v>576</v>
      </c>
      <c r="AA105">
        <v>0.1825</v>
      </c>
      <c r="AB105" t="s">
        <v>585</v>
      </c>
      <c r="AC105" t="s">
        <v>586</v>
      </c>
      <c r="AD105" t="s">
        <v>233</v>
      </c>
      <c r="AE105" t="s">
        <v>234</v>
      </c>
      <c r="AF105" t="s">
        <v>235</v>
      </c>
      <c r="AG105" t="s">
        <v>236</v>
      </c>
      <c r="AH105" t="s">
        <v>237</v>
      </c>
      <c r="AI105" t="s">
        <v>233</v>
      </c>
      <c r="AJ105">
        <v>100186</v>
      </c>
      <c r="AK105" t="s">
        <v>238</v>
      </c>
      <c r="AL105" t="s">
        <v>239</v>
      </c>
      <c r="AM105">
        <v>18872</v>
      </c>
      <c r="AN105">
        <v>14876</v>
      </c>
      <c r="AO105">
        <v>19099</v>
      </c>
      <c r="AP105">
        <v>8.5399999999999991</v>
      </c>
      <c r="AQ105">
        <v>4286.8599999999997</v>
      </c>
      <c r="AR105" t="s">
        <v>2626</v>
      </c>
      <c r="AS105" t="s">
        <v>2626</v>
      </c>
      <c r="AT105">
        <v>2</v>
      </c>
      <c r="AU105" t="s">
        <v>2628</v>
      </c>
      <c r="AV105" s="3">
        <v>42172</v>
      </c>
      <c r="AW105" s="3" t="str">
        <f>TEXT(LoanTable[[#This Row],[Disbursement Date]],"YYYY-MM")</f>
        <v>2015-06</v>
      </c>
      <c r="AX105" t="str">
        <f>TEXT(EDATE(LoanTable[[#This Row],[Disbursement Date]],-1),"YYYY-MM")</f>
        <v>2015-05</v>
      </c>
      <c r="AY105">
        <f>IF(LoanTable[[#This Row],[Loan Status]]="Active",1,0)</f>
        <v>0</v>
      </c>
      <c r="AZ105">
        <f>IF(COUNTIFS(LoanTable[Client id],LoanTable[[#This Row],[Client id]],LoanTable[Period],LoanTable[[#This Row],[Previous Period]])&gt;0,1,0)</f>
        <v>0</v>
      </c>
      <c r="BA105" s="17" t="str">
        <f>TEXT(LoanTable[[#This Row],[Disbursement Date]],"YYYY")</f>
        <v>2015</v>
      </c>
      <c r="BB105" s="10" t="str" cm="1">
        <f t="array" ref="BB105">IF(YEAR(LoanTable[[#This Row],[Disbursement Date]])=MIN(YEAR(LoanTable[Disbursement Date])),"",YEAR(LoanTable[[#This Row],[Disbursement Date]])-1)</f>
        <v/>
      </c>
      <c r="BC105" s="10">
        <f>IF(LoanTable[[#This Row],[Previous Year]]="",1,IF(COUNTIFS(LoanTable[Client id],LoanTable[[#This Row],[Client id]],LoanTable[Year],LoanTable[[#This Row],[Previous Year]])&gt;0,1,0))</f>
        <v>1</v>
      </c>
      <c r="BD105" t="str">
        <f>YEAR(LoanTable[[#This Row],[Disbursement Date]]) &amp; "-Q" &amp; ROUNDUP(MONTH(LoanTable[[#This Row],[Disbursement Date]])/3,0)</f>
        <v>2015-Q2</v>
      </c>
      <c r="BE105">
        <f>IF(LoanTable[[#This Row],[Disbursement Date]]=LoanTable[[#This Row],[First Loan Date]],1,0)</f>
        <v>1</v>
      </c>
    </row>
    <row r="106" spans="1:57" x14ac:dyDescent="0.3">
      <c r="A106" t="s">
        <v>2212</v>
      </c>
      <c r="B106">
        <v>788</v>
      </c>
      <c r="C106" t="s">
        <v>249</v>
      </c>
      <c r="D106" t="s">
        <v>573</v>
      </c>
      <c r="E106">
        <v>18827</v>
      </c>
      <c r="F106">
        <v>16201</v>
      </c>
      <c r="G106">
        <v>35664</v>
      </c>
      <c r="H106" s="5">
        <v>42172</v>
      </c>
      <c r="I106" t="s">
        <v>612</v>
      </c>
      <c r="J106" t="s">
        <v>619</v>
      </c>
      <c r="K106">
        <v>910182</v>
      </c>
      <c r="L106" t="s">
        <v>257</v>
      </c>
      <c r="M106" t="s">
        <v>136</v>
      </c>
      <c r="N106" t="s">
        <v>13</v>
      </c>
      <c r="O106" t="s">
        <v>14</v>
      </c>
      <c r="P106">
        <v>43</v>
      </c>
      <c r="Q106" s="5" t="s">
        <v>137</v>
      </c>
      <c r="R106" t="s">
        <v>74</v>
      </c>
      <c r="S106" t="s">
        <v>35</v>
      </c>
      <c r="T106" t="s">
        <v>18</v>
      </c>
      <c r="U106" t="s">
        <v>22</v>
      </c>
      <c r="V106" t="s">
        <v>39</v>
      </c>
      <c r="W106">
        <v>675</v>
      </c>
      <c r="X106" t="s">
        <v>574</v>
      </c>
      <c r="Y106" t="s">
        <v>575</v>
      </c>
      <c r="Z106" t="s">
        <v>576</v>
      </c>
      <c r="AA106">
        <v>0.1065</v>
      </c>
      <c r="AB106" t="s">
        <v>577</v>
      </c>
      <c r="AC106" t="s">
        <v>578</v>
      </c>
      <c r="AD106" t="s">
        <v>249</v>
      </c>
      <c r="AE106" t="s">
        <v>250</v>
      </c>
      <c r="AF106" t="s">
        <v>251</v>
      </c>
      <c r="AG106" t="s">
        <v>252</v>
      </c>
      <c r="AH106" t="s">
        <v>253</v>
      </c>
      <c r="AI106" t="s">
        <v>254</v>
      </c>
      <c r="AJ106">
        <v>910182</v>
      </c>
      <c r="AK106" t="s">
        <v>255</v>
      </c>
      <c r="AL106" t="s">
        <v>256</v>
      </c>
      <c r="AM106">
        <v>20267</v>
      </c>
      <c r="AN106">
        <v>15835</v>
      </c>
      <c r="AO106">
        <v>18527</v>
      </c>
      <c r="AP106">
        <v>14.13</v>
      </c>
      <c r="AQ106">
        <v>1983.54</v>
      </c>
      <c r="AR106" t="s">
        <v>2626</v>
      </c>
      <c r="AS106" t="s">
        <v>2626</v>
      </c>
      <c r="AT106">
        <v>2</v>
      </c>
      <c r="AU106" t="s">
        <v>2629</v>
      </c>
      <c r="AV106" s="3">
        <v>42172</v>
      </c>
      <c r="AW106" s="3" t="str">
        <f>TEXT(LoanTable[[#This Row],[Disbursement Date]],"YYYY-MM")</f>
        <v>2015-06</v>
      </c>
      <c r="AX106" t="str">
        <f>TEXT(EDATE(LoanTable[[#This Row],[Disbursement Date]],-1),"YYYY-MM")</f>
        <v>2015-05</v>
      </c>
      <c r="AY106">
        <f>IF(LoanTable[[#This Row],[Loan Status]]="Active",1,0)</f>
        <v>0</v>
      </c>
      <c r="AZ106">
        <f>IF(COUNTIFS(LoanTable[Client id],LoanTable[[#This Row],[Client id]],LoanTable[Period],LoanTable[[#This Row],[Previous Period]])&gt;0,1,0)</f>
        <v>0</v>
      </c>
      <c r="BA106" s="17" t="str">
        <f>TEXT(LoanTable[[#This Row],[Disbursement Date]],"YYYY")</f>
        <v>2015</v>
      </c>
      <c r="BB106" s="10" t="str" cm="1">
        <f t="array" ref="BB106">IF(YEAR(LoanTable[[#This Row],[Disbursement Date]])=MIN(YEAR(LoanTable[Disbursement Date])),"",YEAR(LoanTable[[#This Row],[Disbursement Date]])-1)</f>
        <v/>
      </c>
      <c r="BC106" s="10">
        <f>IF(LoanTable[[#This Row],[Previous Year]]="",1,IF(COUNTIFS(LoanTable[Client id],LoanTable[[#This Row],[Client id]],LoanTable[Year],LoanTable[[#This Row],[Previous Year]])&gt;0,1,0))</f>
        <v>1</v>
      </c>
      <c r="BD106" t="str">
        <f>YEAR(LoanTable[[#This Row],[Disbursement Date]]) &amp; "-Q" &amp; ROUNDUP(MONTH(LoanTable[[#This Row],[Disbursement Date]])/3,0)</f>
        <v>2015-Q2</v>
      </c>
      <c r="BE106">
        <f>IF(LoanTable[[#This Row],[Disbursement Date]]=LoanTable[[#This Row],[First Loan Date]],1,0)</f>
        <v>1</v>
      </c>
    </row>
    <row r="107" spans="1:57" x14ac:dyDescent="0.3">
      <c r="A107" t="s">
        <v>1316</v>
      </c>
      <c r="B107">
        <v>822</v>
      </c>
      <c r="C107" t="s">
        <v>523</v>
      </c>
      <c r="D107" t="s">
        <v>589</v>
      </c>
      <c r="E107">
        <v>43809</v>
      </c>
      <c r="F107">
        <v>9417</v>
      </c>
      <c r="G107">
        <v>25562</v>
      </c>
      <c r="H107" s="5">
        <v>42176</v>
      </c>
      <c r="I107" t="s">
        <v>615</v>
      </c>
      <c r="J107" t="s">
        <v>619</v>
      </c>
      <c r="K107">
        <v>800018</v>
      </c>
      <c r="L107" t="s">
        <v>526</v>
      </c>
      <c r="M107" t="s">
        <v>50</v>
      </c>
      <c r="N107" t="s">
        <v>13</v>
      </c>
      <c r="O107" t="s">
        <v>46</v>
      </c>
      <c r="P107">
        <v>29</v>
      </c>
      <c r="Q107" s="5" t="s">
        <v>146</v>
      </c>
      <c r="R107" t="s">
        <v>16</v>
      </c>
      <c r="S107" t="s">
        <v>35</v>
      </c>
      <c r="T107" t="s">
        <v>18</v>
      </c>
      <c r="U107" t="s">
        <v>19</v>
      </c>
      <c r="V107" t="s">
        <v>31</v>
      </c>
      <c r="W107">
        <v>311</v>
      </c>
      <c r="X107" t="s">
        <v>574</v>
      </c>
      <c r="Y107" t="s">
        <v>590</v>
      </c>
      <c r="Z107" t="s">
        <v>576</v>
      </c>
      <c r="AA107">
        <v>9.9099999999999994E-2</v>
      </c>
      <c r="AB107" t="s">
        <v>577</v>
      </c>
      <c r="AC107" t="s">
        <v>591</v>
      </c>
      <c r="AD107" t="s">
        <v>523</v>
      </c>
      <c r="AE107" t="s">
        <v>250</v>
      </c>
      <c r="AF107" t="s">
        <v>251</v>
      </c>
      <c r="AG107" t="s">
        <v>252</v>
      </c>
      <c r="AH107" t="s">
        <v>253</v>
      </c>
      <c r="AI107" t="s">
        <v>524</v>
      </c>
      <c r="AJ107">
        <v>800018</v>
      </c>
      <c r="AK107" t="s">
        <v>525</v>
      </c>
      <c r="AL107" t="s">
        <v>239</v>
      </c>
      <c r="AM107">
        <v>45145</v>
      </c>
      <c r="AN107">
        <v>9450</v>
      </c>
      <c r="AO107">
        <v>43473</v>
      </c>
      <c r="AP107">
        <v>7.33</v>
      </c>
      <c r="AQ107">
        <v>4714.6000000000004</v>
      </c>
      <c r="AR107" t="s">
        <v>2626</v>
      </c>
      <c r="AS107" t="s">
        <v>2626</v>
      </c>
      <c r="AT107">
        <v>0</v>
      </c>
      <c r="AU107" t="s">
        <v>2628</v>
      </c>
      <c r="AV107" s="3">
        <v>42176</v>
      </c>
      <c r="AW107" s="3" t="str">
        <f>TEXT(LoanTable[[#This Row],[Disbursement Date]],"YYYY-MM")</f>
        <v>2015-06</v>
      </c>
      <c r="AX107" t="str">
        <f>TEXT(EDATE(LoanTable[[#This Row],[Disbursement Date]],-1),"YYYY-MM")</f>
        <v>2015-05</v>
      </c>
      <c r="AY107">
        <f>IF(LoanTable[[#This Row],[Loan Status]]="Active",1,0)</f>
        <v>0</v>
      </c>
      <c r="AZ107">
        <f>IF(COUNTIFS(LoanTable[Client id],LoanTable[[#This Row],[Client id]],LoanTable[Period],LoanTable[[#This Row],[Previous Period]])&gt;0,1,0)</f>
        <v>0</v>
      </c>
      <c r="BA107" s="17" t="str">
        <f>TEXT(LoanTable[[#This Row],[Disbursement Date]],"YYYY")</f>
        <v>2015</v>
      </c>
      <c r="BB107" s="10" t="str" cm="1">
        <f t="array" ref="BB107">IF(YEAR(LoanTable[[#This Row],[Disbursement Date]])=MIN(YEAR(LoanTable[Disbursement Date])),"",YEAR(LoanTable[[#This Row],[Disbursement Date]])-1)</f>
        <v/>
      </c>
      <c r="BC107" s="10">
        <f>IF(LoanTable[[#This Row],[Previous Year]]="",1,IF(COUNTIFS(LoanTable[Client id],LoanTable[[#This Row],[Client id]],LoanTable[Year],LoanTable[[#This Row],[Previous Year]])&gt;0,1,0))</f>
        <v>1</v>
      </c>
      <c r="BD107" t="str">
        <f>YEAR(LoanTable[[#This Row],[Disbursement Date]]) &amp; "-Q" &amp; ROUNDUP(MONTH(LoanTable[[#This Row],[Disbursement Date]])/3,0)</f>
        <v>2015-Q2</v>
      </c>
      <c r="BE107">
        <f>IF(LoanTable[[#This Row],[Disbursement Date]]=LoanTable[[#This Row],[First Loan Date]],1,0)</f>
        <v>1</v>
      </c>
    </row>
    <row r="108" spans="1:57" x14ac:dyDescent="0.3">
      <c r="A108" t="s">
        <v>734</v>
      </c>
      <c r="B108">
        <v>456</v>
      </c>
      <c r="C108" t="s">
        <v>537</v>
      </c>
      <c r="D108" t="s">
        <v>573</v>
      </c>
      <c r="E108">
        <v>40976</v>
      </c>
      <c r="F108">
        <v>13672</v>
      </c>
      <c r="G108">
        <v>26721</v>
      </c>
      <c r="H108" s="5">
        <v>42177</v>
      </c>
      <c r="I108" t="s">
        <v>615</v>
      </c>
      <c r="J108" t="s">
        <v>619</v>
      </c>
      <c r="K108">
        <v>410521</v>
      </c>
      <c r="L108" t="s">
        <v>539</v>
      </c>
      <c r="M108" t="s">
        <v>116</v>
      </c>
      <c r="N108" t="s">
        <v>13</v>
      </c>
      <c r="O108" t="s">
        <v>14</v>
      </c>
      <c r="P108">
        <v>41</v>
      </c>
      <c r="Q108" s="5" t="s">
        <v>41</v>
      </c>
      <c r="R108" t="s">
        <v>16</v>
      </c>
      <c r="S108" t="s">
        <v>35</v>
      </c>
      <c r="T108" t="s">
        <v>18</v>
      </c>
      <c r="U108" t="s">
        <v>38</v>
      </c>
      <c r="V108" t="s">
        <v>39</v>
      </c>
      <c r="W108">
        <v>495</v>
      </c>
      <c r="X108" t="s">
        <v>574</v>
      </c>
      <c r="Y108" t="s">
        <v>575</v>
      </c>
      <c r="Z108" t="s">
        <v>576</v>
      </c>
      <c r="AA108">
        <v>0.1065</v>
      </c>
      <c r="AB108" t="s">
        <v>577</v>
      </c>
      <c r="AC108" t="s">
        <v>578</v>
      </c>
      <c r="AD108" t="s">
        <v>537</v>
      </c>
      <c r="AE108" t="s">
        <v>250</v>
      </c>
      <c r="AF108" t="s">
        <v>251</v>
      </c>
      <c r="AG108" t="s">
        <v>252</v>
      </c>
      <c r="AH108" t="s">
        <v>253</v>
      </c>
      <c r="AI108" t="s">
        <v>537</v>
      </c>
      <c r="AJ108">
        <v>410521</v>
      </c>
      <c r="AK108" t="s">
        <v>538</v>
      </c>
      <c r="AL108" t="s">
        <v>241</v>
      </c>
      <c r="AM108">
        <v>41574</v>
      </c>
      <c r="AN108">
        <v>15649</v>
      </c>
      <c r="AO108">
        <v>40973</v>
      </c>
      <c r="AP108">
        <v>16.88</v>
      </c>
      <c r="AQ108">
        <v>3810.98</v>
      </c>
      <c r="AR108" t="s">
        <v>2626</v>
      </c>
      <c r="AS108" t="s">
        <v>2626</v>
      </c>
      <c r="AT108">
        <v>1</v>
      </c>
      <c r="AU108" t="s">
        <v>2628</v>
      </c>
      <c r="AV108" s="3">
        <v>42177</v>
      </c>
      <c r="AW108" s="3" t="str">
        <f>TEXT(LoanTable[[#This Row],[Disbursement Date]],"YYYY-MM")</f>
        <v>2015-06</v>
      </c>
      <c r="AX108" t="str">
        <f>TEXT(EDATE(LoanTable[[#This Row],[Disbursement Date]],-1),"YYYY-MM")</f>
        <v>2015-05</v>
      </c>
      <c r="AY108">
        <f>IF(LoanTable[[#This Row],[Loan Status]]="Active",1,0)</f>
        <v>0</v>
      </c>
      <c r="AZ108">
        <f>IF(COUNTIFS(LoanTable[Client id],LoanTable[[#This Row],[Client id]],LoanTable[Period],LoanTable[[#This Row],[Previous Period]])&gt;0,1,0)</f>
        <v>0</v>
      </c>
      <c r="BA108" s="17" t="str">
        <f>TEXT(LoanTable[[#This Row],[Disbursement Date]],"YYYY")</f>
        <v>2015</v>
      </c>
      <c r="BB108" s="10" t="str" cm="1">
        <f t="array" ref="BB108">IF(YEAR(LoanTable[[#This Row],[Disbursement Date]])=MIN(YEAR(LoanTable[Disbursement Date])),"",YEAR(LoanTable[[#This Row],[Disbursement Date]])-1)</f>
        <v/>
      </c>
      <c r="BC108" s="10">
        <f>IF(LoanTable[[#This Row],[Previous Year]]="",1,IF(COUNTIFS(LoanTable[Client id],LoanTable[[#This Row],[Client id]],LoanTable[Year],LoanTable[[#This Row],[Previous Year]])&gt;0,1,0))</f>
        <v>1</v>
      </c>
      <c r="BD108" t="str">
        <f>YEAR(LoanTable[[#This Row],[Disbursement Date]]) &amp; "-Q" &amp; ROUNDUP(MONTH(LoanTable[[#This Row],[Disbursement Date]])/3,0)</f>
        <v>2015-Q2</v>
      </c>
      <c r="BE108">
        <f>IF(LoanTable[[#This Row],[Disbursement Date]]=LoanTable[[#This Row],[First Loan Date]],1,0)</f>
        <v>1</v>
      </c>
    </row>
    <row r="109" spans="1:57" x14ac:dyDescent="0.3">
      <c r="A109" t="s">
        <v>1665</v>
      </c>
      <c r="B109">
        <v>961</v>
      </c>
      <c r="C109" t="s">
        <v>422</v>
      </c>
      <c r="D109" t="s">
        <v>602</v>
      </c>
      <c r="E109">
        <v>20315</v>
      </c>
      <c r="F109">
        <v>37859</v>
      </c>
      <c r="G109">
        <v>31028</v>
      </c>
      <c r="H109" s="5">
        <v>42177</v>
      </c>
      <c r="I109" t="s">
        <v>624</v>
      </c>
      <c r="J109" t="s">
        <v>613</v>
      </c>
      <c r="K109">
        <v>120676</v>
      </c>
      <c r="L109" t="s">
        <v>423</v>
      </c>
      <c r="M109" t="s">
        <v>54</v>
      </c>
      <c r="N109" t="s">
        <v>13</v>
      </c>
      <c r="O109" t="s">
        <v>46</v>
      </c>
      <c r="P109">
        <v>29</v>
      </c>
      <c r="Q109" s="5" t="s">
        <v>53</v>
      </c>
      <c r="R109" t="s">
        <v>30</v>
      </c>
      <c r="S109" t="s">
        <v>145</v>
      </c>
      <c r="T109" t="s">
        <v>18</v>
      </c>
      <c r="U109" t="s">
        <v>22</v>
      </c>
      <c r="V109" t="s">
        <v>39</v>
      </c>
      <c r="W109">
        <v>324</v>
      </c>
      <c r="X109" t="s">
        <v>574</v>
      </c>
      <c r="Y109" t="s">
        <v>575</v>
      </c>
      <c r="Z109" t="s">
        <v>576</v>
      </c>
      <c r="AA109">
        <v>0.17269999999999999</v>
      </c>
      <c r="AB109" t="s">
        <v>585</v>
      </c>
      <c r="AC109" t="s">
        <v>597</v>
      </c>
      <c r="AD109" t="s">
        <v>422</v>
      </c>
      <c r="AE109" t="s">
        <v>234</v>
      </c>
      <c r="AF109" t="s">
        <v>235</v>
      </c>
      <c r="AG109" t="s">
        <v>236</v>
      </c>
      <c r="AH109" t="s">
        <v>237</v>
      </c>
      <c r="AI109" t="s">
        <v>422</v>
      </c>
      <c r="AJ109">
        <v>120676</v>
      </c>
      <c r="AK109" t="s">
        <v>247</v>
      </c>
      <c r="AL109" t="s">
        <v>239</v>
      </c>
      <c r="AM109">
        <v>21689</v>
      </c>
      <c r="AN109">
        <v>39036</v>
      </c>
      <c r="AO109">
        <v>19896</v>
      </c>
      <c r="AP109">
        <v>47.47</v>
      </c>
      <c r="AQ109">
        <v>1538.85</v>
      </c>
      <c r="AR109" t="s">
        <v>2626</v>
      </c>
      <c r="AS109" t="s">
        <v>2626</v>
      </c>
      <c r="AT109">
        <v>2</v>
      </c>
      <c r="AU109" t="s">
        <v>2628</v>
      </c>
      <c r="AV109" s="3">
        <v>42177</v>
      </c>
      <c r="AW109" s="3" t="str">
        <f>TEXT(LoanTable[[#This Row],[Disbursement Date]],"YYYY-MM")</f>
        <v>2015-06</v>
      </c>
      <c r="AX109" t="str">
        <f>TEXT(EDATE(LoanTable[[#This Row],[Disbursement Date]],-1),"YYYY-MM")</f>
        <v>2015-05</v>
      </c>
      <c r="AY109">
        <f>IF(LoanTable[[#This Row],[Loan Status]]="Active",1,0)</f>
        <v>1</v>
      </c>
      <c r="AZ109">
        <f>IF(COUNTIFS(LoanTable[Client id],LoanTable[[#This Row],[Client id]],LoanTable[Period],LoanTable[[#This Row],[Previous Period]])&gt;0,1,0)</f>
        <v>0</v>
      </c>
      <c r="BA109" s="17" t="str">
        <f>TEXT(LoanTable[[#This Row],[Disbursement Date]],"YYYY")</f>
        <v>2015</v>
      </c>
      <c r="BB109" s="10" t="str" cm="1">
        <f t="array" ref="BB109">IF(YEAR(LoanTable[[#This Row],[Disbursement Date]])=MIN(YEAR(LoanTable[Disbursement Date])),"",YEAR(LoanTable[[#This Row],[Disbursement Date]])-1)</f>
        <v/>
      </c>
      <c r="BC109" s="10">
        <f>IF(LoanTable[[#This Row],[Previous Year]]="",1,IF(COUNTIFS(LoanTable[Client id],LoanTable[[#This Row],[Client id]],LoanTable[Year],LoanTable[[#This Row],[Previous Year]])&gt;0,1,0))</f>
        <v>1</v>
      </c>
      <c r="BD109" t="str">
        <f>YEAR(LoanTable[[#This Row],[Disbursement Date]]) &amp; "-Q" &amp; ROUNDUP(MONTH(LoanTable[[#This Row],[Disbursement Date]])/3,0)</f>
        <v>2015-Q2</v>
      </c>
      <c r="BE109">
        <f>IF(LoanTable[[#This Row],[Disbursement Date]]=LoanTable[[#This Row],[First Loan Date]],1,0)</f>
        <v>1</v>
      </c>
    </row>
    <row r="110" spans="1:57" x14ac:dyDescent="0.3">
      <c r="A110" t="s">
        <v>2193</v>
      </c>
      <c r="B110">
        <v>123</v>
      </c>
      <c r="C110" t="s">
        <v>278</v>
      </c>
      <c r="D110" t="s">
        <v>589</v>
      </c>
      <c r="E110">
        <v>8314</v>
      </c>
      <c r="F110">
        <v>48224</v>
      </c>
      <c r="G110">
        <v>40079</v>
      </c>
      <c r="H110" s="5">
        <v>42178</v>
      </c>
      <c r="I110" t="s">
        <v>624</v>
      </c>
      <c r="J110" t="s">
        <v>619</v>
      </c>
      <c r="K110">
        <v>20242</v>
      </c>
      <c r="L110" t="s">
        <v>284</v>
      </c>
      <c r="M110" t="s">
        <v>12</v>
      </c>
      <c r="N110" t="s">
        <v>13</v>
      </c>
      <c r="O110" t="s">
        <v>14</v>
      </c>
      <c r="P110">
        <v>37</v>
      </c>
      <c r="Q110" s="5" t="s">
        <v>67</v>
      </c>
      <c r="R110" t="s">
        <v>30</v>
      </c>
      <c r="S110" t="s">
        <v>145</v>
      </c>
      <c r="T110" t="s">
        <v>18</v>
      </c>
      <c r="U110" t="s">
        <v>19</v>
      </c>
      <c r="V110" t="s">
        <v>39</v>
      </c>
      <c r="W110">
        <v>373</v>
      </c>
      <c r="X110" t="s">
        <v>574</v>
      </c>
      <c r="Y110" t="s">
        <v>590</v>
      </c>
      <c r="Z110" t="s">
        <v>576</v>
      </c>
      <c r="AA110">
        <v>9.9099999999999994E-2</v>
      </c>
      <c r="AB110" t="s">
        <v>577</v>
      </c>
      <c r="AC110" t="s">
        <v>591</v>
      </c>
      <c r="AD110" t="s">
        <v>278</v>
      </c>
      <c r="AE110" t="s">
        <v>279</v>
      </c>
      <c r="AF110" t="s">
        <v>280</v>
      </c>
      <c r="AG110" t="s">
        <v>281</v>
      </c>
      <c r="AH110" t="s">
        <v>282</v>
      </c>
      <c r="AI110" t="s">
        <v>278</v>
      </c>
      <c r="AJ110">
        <v>20242</v>
      </c>
      <c r="AK110" t="s">
        <v>283</v>
      </c>
      <c r="AL110" t="s">
        <v>239</v>
      </c>
      <c r="AM110">
        <v>8449</v>
      </c>
      <c r="AN110">
        <v>49843</v>
      </c>
      <c r="AO110">
        <v>7908</v>
      </c>
      <c r="AP110">
        <v>41.31</v>
      </c>
      <c r="AQ110">
        <v>520.75</v>
      </c>
      <c r="AR110" t="s">
        <v>2626</v>
      </c>
      <c r="AS110" t="s">
        <v>2627</v>
      </c>
      <c r="AT110">
        <v>1</v>
      </c>
      <c r="AU110" t="s">
        <v>2630</v>
      </c>
      <c r="AV110" s="3">
        <v>42178</v>
      </c>
      <c r="AW110" s="3" t="str">
        <f>TEXT(LoanTable[[#This Row],[Disbursement Date]],"YYYY-MM")</f>
        <v>2015-06</v>
      </c>
      <c r="AX110" t="str">
        <f>TEXT(EDATE(LoanTable[[#This Row],[Disbursement Date]],-1),"YYYY-MM")</f>
        <v>2015-05</v>
      </c>
      <c r="AY110">
        <f>IF(LoanTable[[#This Row],[Loan Status]]="Active",1,0)</f>
        <v>1</v>
      </c>
      <c r="AZ110">
        <f>IF(COUNTIFS(LoanTable[Client id],LoanTable[[#This Row],[Client id]],LoanTable[Period],LoanTable[[#This Row],[Previous Period]])&gt;0,1,0)</f>
        <v>0</v>
      </c>
      <c r="BA110" s="17" t="str">
        <f>TEXT(LoanTable[[#This Row],[Disbursement Date]],"YYYY")</f>
        <v>2015</v>
      </c>
      <c r="BB110" s="10" t="str" cm="1">
        <f t="array" ref="BB110">IF(YEAR(LoanTable[[#This Row],[Disbursement Date]])=MIN(YEAR(LoanTable[Disbursement Date])),"",YEAR(LoanTable[[#This Row],[Disbursement Date]])-1)</f>
        <v/>
      </c>
      <c r="BC110" s="10">
        <f>IF(LoanTable[[#This Row],[Previous Year]]="",1,IF(COUNTIFS(LoanTable[Client id],LoanTable[[#This Row],[Client id]],LoanTable[Year],LoanTable[[#This Row],[Previous Year]])&gt;0,1,0))</f>
        <v>1</v>
      </c>
      <c r="BD110" t="str">
        <f>YEAR(LoanTable[[#This Row],[Disbursement Date]]) &amp; "-Q" &amp; ROUNDUP(MONTH(LoanTable[[#This Row],[Disbursement Date]])/3,0)</f>
        <v>2015-Q2</v>
      </c>
      <c r="BE110">
        <f>IF(LoanTable[[#This Row],[Disbursement Date]]=LoanTable[[#This Row],[First Loan Date]],1,0)</f>
        <v>1</v>
      </c>
    </row>
    <row r="111" spans="1:57" x14ac:dyDescent="0.3">
      <c r="A111" t="s">
        <v>1457</v>
      </c>
      <c r="B111">
        <v>672</v>
      </c>
      <c r="C111" t="s">
        <v>251</v>
      </c>
      <c r="D111" t="s">
        <v>573</v>
      </c>
      <c r="E111">
        <v>14072</v>
      </c>
      <c r="F111">
        <v>5081</v>
      </c>
      <c r="G111">
        <v>38358</v>
      </c>
      <c r="H111" s="5">
        <v>42181</v>
      </c>
      <c r="I111" t="s">
        <v>615</v>
      </c>
      <c r="J111" t="s">
        <v>619</v>
      </c>
      <c r="K111">
        <v>10068</v>
      </c>
      <c r="L111" t="s">
        <v>319</v>
      </c>
      <c r="M111" t="s">
        <v>153</v>
      </c>
      <c r="N111" t="s">
        <v>13</v>
      </c>
      <c r="O111" t="s">
        <v>14</v>
      </c>
      <c r="P111">
        <v>40</v>
      </c>
      <c r="Q111" s="5" t="s">
        <v>85</v>
      </c>
      <c r="R111" t="s">
        <v>30</v>
      </c>
      <c r="S111" t="s">
        <v>145</v>
      </c>
      <c r="T111" t="s">
        <v>18</v>
      </c>
      <c r="U111" t="s">
        <v>26</v>
      </c>
      <c r="V111" t="s">
        <v>20</v>
      </c>
      <c r="W111">
        <v>318</v>
      </c>
      <c r="X111" t="s">
        <v>574</v>
      </c>
      <c r="Y111" t="s">
        <v>575</v>
      </c>
      <c r="Z111" t="s">
        <v>576</v>
      </c>
      <c r="AA111">
        <v>0.1065</v>
      </c>
      <c r="AB111" t="s">
        <v>577</v>
      </c>
      <c r="AC111" t="s">
        <v>578</v>
      </c>
      <c r="AD111" t="s">
        <v>251</v>
      </c>
      <c r="AE111" t="s">
        <v>250</v>
      </c>
      <c r="AF111" t="s">
        <v>251</v>
      </c>
      <c r="AG111" t="s">
        <v>252</v>
      </c>
      <c r="AH111" t="s">
        <v>253</v>
      </c>
      <c r="AI111" t="s">
        <v>317</v>
      </c>
      <c r="AJ111">
        <v>10068</v>
      </c>
      <c r="AK111" t="s">
        <v>318</v>
      </c>
      <c r="AL111" t="s">
        <v>256</v>
      </c>
      <c r="AM111">
        <v>14765</v>
      </c>
      <c r="AN111">
        <v>6365</v>
      </c>
      <c r="AO111">
        <v>13578</v>
      </c>
      <c r="AP111">
        <v>49.83</v>
      </c>
      <c r="AQ111">
        <v>4319.95</v>
      </c>
      <c r="AR111" t="s">
        <v>2626</v>
      </c>
      <c r="AS111" t="s">
        <v>2626</v>
      </c>
      <c r="AT111">
        <v>1</v>
      </c>
      <c r="AU111" t="s">
        <v>2628</v>
      </c>
      <c r="AV111" s="3">
        <v>42181</v>
      </c>
      <c r="AW111" s="3" t="str">
        <f>TEXT(LoanTable[[#This Row],[Disbursement Date]],"YYYY-MM")</f>
        <v>2015-06</v>
      </c>
      <c r="AX111" t="str">
        <f>TEXT(EDATE(LoanTable[[#This Row],[Disbursement Date]],-1),"YYYY-MM")</f>
        <v>2015-05</v>
      </c>
      <c r="AY111">
        <f>IF(LoanTable[[#This Row],[Loan Status]]="Active",1,0)</f>
        <v>0</v>
      </c>
      <c r="AZ111">
        <f>IF(COUNTIFS(LoanTable[Client id],LoanTable[[#This Row],[Client id]],LoanTable[Period],LoanTable[[#This Row],[Previous Period]])&gt;0,1,0)</f>
        <v>0</v>
      </c>
      <c r="BA111" s="17" t="str">
        <f>TEXT(LoanTable[[#This Row],[Disbursement Date]],"YYYY")</f>
        <v>2015</v>
      </c>
      <c r="BB111" s="10" t="str" cm="1">
        <f t="array" ref="BB111">IF(YEAR(LoanTable[[#This Row],[Disbursement Date]])=MIN(YEAR(LoanTable[Disbursement Date])),"",YEAR(LoanTable[[#This Row],[Disbursement Date]])-1)</f>
        <v/>
      </c>
      <c r="BC111" s="10">
        <f>IF(LoanTable[[#This Row],[Previous Year]]="",1,IF(COUNTIFS(LoanTable[Client id],LoanTable[[#This Row],[Client id]],LoanTable[Year],LoanTable[[#This Row],[Previous Year]])&gt;0,1,0))</f>
        <v>1</v>
      </c>
      <c r="BD111" t="str">
        <f>YEAR(LoanTable[[#This Row],[Disbursement Date]]) &amp; "-Q" &amp; ROUNDUP(MONTH(LoanTable[[#This Row],[Disbursement Date]])/3,0)</f>
        <v>2015-Q2</v>
      </c>
      <c r="BE111">
        <f>IF(LoanTable[[#This Row],[Disbursement Date]]=LoanTable[[#This Row],[First Loan Date]],1,0)</f>
        <v>1</v>
      </c>
    </row>
    <row r="112" spans="1:57" x14ac:dyDescent="0.3">
      <c r="A112" t="s">
        <v>2526</v>
      </c>
      <c r="B112">
        <v>315</v>
      </c>
      <c r="C112" t="s">
        <v>386</v>
      </c>
      <c r="D112" t="s">
        <v>573</v>
      </c>
      <c r="E112">
        <v>44378</v>
      </c>
      <c r="F112">
        <v>20404</v>
      </c>
      <c r="G112">
        <v>21024</v>
      </c>
      <c r="H112" s="5">
        <v>42182</v>
      </c>
      <c r="I112" t="s">
        <v>624</v>
      </c>
      <c r="J112" t="s">
        <v>619</v>
      </c>
      <c r="K112">
        <v>1110166</v>
      </c>
      <c r="L112" t="s">
        <v>389</v>
      </c>
      <c r="M112" t="s">
        <v>196</v>
      </c>
      <c r="N112" t="s">
        <v>13</v>
      </c>
      <c r="O112" t="s">
        <v>28</v>
      </c>
      <c r="P112">
        <v>55</v>
      </c>
      <c r="Q112" s="5" t="s">
        <v>43</v>
      </c>
      <c r="R112" t="s">
        <v>74</v>
      </c>
      <c r="S112" t="s">
        <v>105</v>
      </c>
      <c r="T112" t="s">
        <v>63</v>
      </c>
      <c r="U112" t="s">
        <v>65</v>
      </c>
      <c r="V112" t="s">
        <v>20</v>
      </c>
      <c r="W112">
        <v>750</v>
      </c>
      <c r="X112" t="s">
        <v>574</v>
      </c>
      <c r="Y112" t="s">
        <v>575</v>
      </c>
      <c r="Z112" t="s">
        <v>576</v>
      </c>
      <c r="AA112">
        <v>0.1065</v>
      </c>
      <c r="AB112" t="s">
        <v>577</v>
      </c>
      <c r="AC112" t="s">
        <v>578</v>
      </c>
      <c r="AD112" t="s">
        <v>386</v>
      </c>
      <c r="AE112" t="s">
        <v>234</v>
      </c>
      <c r="AF112" t="s">
        <v>235</v>
      </c>
      <c r="AG112" t="s">
        <v>236</v>
      </c>
      <c r="AH112" t="s">
        <v>237</v>
      </c>
      <c r="AI112" t="s">
        <v>387</v>
      </c>
      <c r="AJ112">
        <v>1110166</v>
      </c>
      <c r="AK112" t="s">
        <v>388</v>
      </c>
      <c r="AL112" t="s">
        <v>239</v>
      </c>
      <c r="AM112">
        <v>46351</v>
      </c>
      <c r="AN112">
        <v>21169</v>
      </c>
      <c r="AO112">
        <v>44319</v>
      </c>
      <c r="AP112">
        <v>41.56</v>
      </c>
      <c r="AQ112">
        <v>4513.18</v>
      </c>
      <c r="AR112" t="s">
        <v>2626</v>
      </c>
      <c r="AS112" t="s">
        <v>2626</v>
      </c>
      <c r="AT112">
        <v>2</v>
      </c>
      <c r="AU112" t="s">
        <v>2629</v>
      </c>
      <c r="AV112" s="3">
        <v>42182</v>
      </c>
      <c r="AW112" s="3" t="str">
        <f>TEXT(LoanTable[[#This Row],[Disbursement Date]],"YYYY-MM")</f>
        <v>2015-06</v>
      </c>
      <c r="AX112" t="str">
        <f>TEXT(EDATE(LoanTable[[#This Row],[Disbursement Date]],-1),"YYYY-MM")</f>
        <v>2015-05</v>
      </c>
      <c r="AY112">
        <f>IF(LoanTable[[#This Row],[Loan Status]]="Active",1,0)</f>
        <v>1</v>
      </c>
      <c r="AZ112">
        <f>IF(COUNTIFS(LoanTable[Client id],LoanTable[[#This Row],[Client id]],LoanTable[Period],LoanTable[[#This Row],[Previous Period]])&gt;0,1,0)</f>
        <v>0</v>
      </c>
      <c r="BA112" s="17" t="str">
        <f>TEXT(LoanTable[[#This Row],[Disbursement Date]],"YYYY")</f>
        <v>2015</v>
      </c>
      <c r="BB112" s="10" t="str" cm="1">
        <f t="array" ref="BB112">IF(YEAR(LoanTable[[#This Row],[Disbursement Date]])=MIN(YEAR(LoanTable[Disbursement Date])),"",YEAR(LoanTable[[#This Row],[Disbursement Date]])-1)</f>
        <v/>
      </c>
      <c r="BC112" s="10">
        <f>IF(LoanTable[[#This Row],[Previous Year]]="",1,IF(COUNTIFS(LoanTable[Client id],LoanTable[[#This Row],[Client id]],LoanTable[Year],LoanTable[[#This Row],[Previous Year]])&gt;0,1,0))</f>
        <v>1</v>
      </c>
      <c r="BD112" t="str">
        <f>YEAR(LoanTable[[#This Row],[Disbursement Date]]) &amp; "-Q" &amp; ROUNDUP(MONTH(LoanTable[[#This Row],[Disbursement Date]])/3,0)</f>
        <v>2015-Q2</v>
      </c>
      <c r="BE112">
        <f>IF(LoanTable[[#This Row],[Disbursement Date]]=LoanTable[[#This Row],[First Loan Date]],1,0)</f>
        <v>1</v>
      </c>
    </row>
    <row r="113" spans="1:57" x14ac:dyDescent="0.3">
      <c r="A113" t="s">
        <v>1580</v>
      </c>
      <c r="B113">
        <v>651</v>
      </c>
      <c r="C113" t="s">
        <v>409</v>
      </c>
      <c r="D113" t="s">
        <v>573</v>
      </c>
      <c r="E113">
        <v>40484</v>
      </c>
      <c r="F113">
        <v>29014</v>
      </c>
      <c r="G113">
        <v>43116</v>
      </c>
      <c r="H113" s="5">
        <v>42184</v>
      </c>
      <c r="I113" t="s">
        <v>612</v>
      </c>
      <c r="J113" t="s">
        <v>613</v>
      </c>
      <c r="K113">
        <v>1030063</v>
      </c>
      <c r="L113" t="s">
        <v>411</v>
      </c>
      <c r="M113" t="s">
        <v>120</v>
      </c>
      <c r="N113" t="s">
        <v>13</v>
      </c>
      <c r="O113" t="s">
        <v>14</v>
      </c>
      <c r="P113">
        <v>38</v>
      </c>
      <c r="Q113" s="5" t="s">
        <v>37</v>
      </c>
      <c r="R113" t="s">
        <v>25</v>
      </c>
      <c r="S113" t="s">
        <v>35</v>
      </c>
      <c r="T113" t="s">
        <v>44</v>
      </c>
      <c r="U113" t="s">
        <v>38</v>
      </c>
      <c r="V113" t="s">
        <v>31</v>
      </c>
      <c r="W113">
        <v>696</v>
      </c>
      <c r="X113" t="s">
        <v>574</v>
      </c>
      <c r="Y113" t="s">
        <v>575</v>
      </c>
      <c r="Z113" t="s">
        <v>576</v>
      </c>
      <c r="AA113">
        <v>0.1065</v>
      </c>
      <c r="AB113" t="s">
        <v>577</v>
      </c>
      <c r="AC113" t="s">
        <v>578</v>
      </c>
      <c r="AD113" t="s">
        <v>409</v>
      </c>
      <c r="AE113" t="s">
        <v>234</v>
      </c>
      <c r="AF113" t="s">
        <v>235</v>
      </c>
      <c r="AG113" t="s">
        <v>236</v>
      </c>
      <c r="AH113" t="s">
        <v>237</v>
      </c>
      <c r="AI113" t="s">
        <v>246</v>
      </c>
      <c r="AJ113">
        <v>1030063</v>
      </c>
      <c r="AK113" t="s">
        <v>410</v>
      </c>
      <c r="AL113" t="s">
        <v>241</v>
      </c>
      <c r="AM113">
        <v>40048</v>
      </c>
      <c r="AN113">
        <v>28561</v>
      </c>
      <c r="AO113">
        <v>40084</v>
      </c>
      <c r="AP113">
        <v>23.03</v>
      </c>
      <c r="AQ113">
        <v>3070.7</v>
      </c>
      <c r="AR113" t="s">
        <v>2627</v>
      </c>
      <c r="AS113" t="s">
        <v>2626</v>
      </c>
      <c r="AT113">
        <v>0</v>
      </c>
      <c r="AU113" t="s">
        <v>2628</v>
      </c>
      <c r="AV113" s="3">
        <v>42184</v>
      </c>
      <c r="AW113" s="3" t="str">
        <f>TEXT(LoanTable[[#This Row],[Disbursement Date]],"YYYY-MM")</f>
        <v>2015-06</v>
      </c>
      <c r="AX113" t="str">
        <f>TEXT(EDATE(LoanTable[[#This Row],[Disbursement Date]],-1),"YYYY-MM")</f>
        <v>2015-05</v>
      </c>
      <c r="AY113">
        <f>IF(LoanTable[[#This Row],[Loan Status]]="Active",1,0)</f>
        <v>0</v>
      </c>
      <c r="AZ113">
        <f>IF(COUNTIFS(LoanTable[Client id],LoanTable[[#This Row],[Client id]],LoanTable[Period],LoanTable[[#This Row],[Previous Period]])&gt;0,1,0)</f>
        <v>0</v>
      </c>
      <c r="BA113" s="17" t="str">
        <f>TEXT(LoanTable[[#This Row],[Disbursement Date]],"YYYY")</f>
        <v>2015</v>
      </c>
      <c r="BB113" s="10" t="str" cm="1">
        <f t="array" ref="BB113">IF(YEAR(LoanTable[[#This Row],[Disbursement Date]])=MIN(YEAR(LoanTable[Disbursement Date])),"",YEAR(LoanTable[[#This Row],[Disbursement Date]])-1)</f>
        <v/>
      </c>
      <c r="BC113" s="10">
        <f>IF(LoanTable[[#This Row],[Previous Year]]="",1,IF(COUNTIFS(LoanTable[Client id],LoanTable[[#This Row],[Client id]],LoanTable[Year],LoanTable[[#This Row],[Previous Year]])&gt;0,1,0))</f>
        <v>1</v>
      </c>
      <c r="BD113" t="str">
        <f>YEAR(LoanTable[[#This Row],[Disbursement Date]]) &amp; "-Q" &amp; ROUNDUP(MONTH(LoanTable[[#This Row],[Disbursement Date]])/3,0)</f>
        <v>2015-Q2</v>
      </c>
      <c r="BE113">
        <f>IF(LoanTable[[#This Row],[Disbursement Date]]=LoanTable[[#This Row],[First Loan Date]],1,0)</f>
        <v>1</v>
      </c>
    </row>
    <row r="114" spans="1:57" x14ac:dyDescent="0.3">
      <c r="A114" t="s">
        <v>1634</v>
      </c>
      <c r="B114">
        <v>769</v>
      </c>
      <c r="C114" t="s">
        <v>243</v>
      </c>
      <c r="D114" t="s">
        <v>573</v>
      </c>
      <c r="E114">
        <v>34927</v>
      </c>
      <c r="F114">
        <v>24286</v>
      </c>
      <c r="G114">
        <v>3586</v>
      </c>
      <c r="H114" s="5">
        <v>42190</v>
      </c>
      <c r="I114" t="s">
        <v>624</v>
      </c>
      <c r="J114" t="s">
        <v>619</v>
      </c>
      <c r="K114">
        <v>160051</v>
      </c>
      <c r="L114" t="s">
        <v>245</v>
      </c>
      <c r="M114" t="s">
        <v>12</v>
      </c>
      <c r="N114" t="s">
        <v>13</v>
      </c>
      <c r="O114" t="s">
        <v>28</v>
      </c>
      <c r="P114">
        <v>53</v>
      </c>
      <c r="Q114" s="5" t="s">
        <v>189</v>
      </c>
      <c r="R114" t="s">
        <v>30</v>
      </c>
      <c r="S114" t="s">
        <v>145</v>
      </c>
      <c r="T114" t="s">
        <v>18</v>
      </c>
      <c r="U114" t="s">
        <v>19</v>
      </c>
      <c r="V114" t="s">
        <v>31</v>
      </c>
      <c r="W114">
        <v>551</v>
      </c>
      <c r="X114" t="s">
        <v>574</v>
      </c>
      <c r="Y114" t="s">
        <v>575</v>
      </c>
      <c r="Z114" t="s">
        <v>576</v>
      </c>
      <c r="AA114">
        <v>0.1065</v>
      </c>
      <c r="AB114" t="s">
        <v>577</v>
      </c>
      <c r="AC114" t="s">
        <v>578</v>
      </c>
      <c r="AD114" t="s">
        <v>243</v>
      </c>
      <c r="AE114" t="s">
        <v>234</v>
      </c>
      <c r="AF114" t="s">
        <v>235</v>
      </c>
      <c r="AG114" t="s">
        <v>236</v>
      </c>
      <c r="AH114" t="s">
        <v>237</v>
      </c>
      <c r="AI114" t="s">
        <v>243</v>
      </c>
      <c r="AJ114">
        <v>160051</v>
      </c>
      <c r="AK114" t="s">
        <v>244</v>
      </c>
      <c r="AL114" t="s">
        <v>241</v>
      </c>
      <c r="AM114">
        <v>36153</v>
      </c>
      <c r="AN114">
        <v>25203</v>
      </c>
      <c r="AO114">
        <v>34630</v>
      </c>
      <c r="AP114">
        <v>24.09</v>
      </c>
      <c r="AQ114">
        <v>515.69000000000005</v>
      </c>
      <c r="AR114" t="s">
        <v>2626</v>
      </c>
      <c r="AS114" t="s">
        <v>2626</v>
      </c>
      <c r="AT114">
        <v>2</v>
      </c>
      <c r="AU114" t="s">
        <v>2628</v>
      </c>
      <c r="AV114" s="3">
        <v>42190</v>
      </c>
      <c r="AW114" s="3" t="str">
        <f>TEXT(LoanTable[[#This Row],[Disbursement Date]],"YYYY-MM")</f>
        <v>2015-07</v>
      </c>
      <c r="AX114" t="str">
        <f>TEXT(EDATE(LoanTable[[#This Row],[Disbursement Date]],-1),"YYYY-MM")</f>
        <v>2015-06</v>
      </c>
      <c r="AY114">
        <f>IF(LoanTable[[#This Row],[Loan Status]]="Active",1,0)</f>
        <v>1</v>
      </c>
      <c r="AZ114">
        <f>IF(COUNTIFS(LoanTable[Client id],LoanTable[[#This Row],[Client id]],LoanTable[Period],LoanTable[[#This Row],[Previous Period]])&gt;0,1,0)</f>
        <v>0</v>
      </c>
      <c r="BA114" s="17" t="str">
        <f>TEXT(LoanTable[[#This Row],[Disbursement Date]],"YYYY")</f>
        <v>2015</v>
      </c>
      <c r="BB114" s="10" t="str" cm="1">
        <f t="array" ref="BB114">IF(YEAR(LoanTable[[#This Row],[Disbursement Date]])=MIN(YEAR(LoanTable[Disbursement Date])),"",YEAR(LoanTable[[#This Row],[Disbursement Date]])-1)</f>
        <v/>
      </c>
      <c r="BC114" s="10">
        <f>IF(LoanTable[[#This Row],[Previous Year]]="",1,IF(COUNTIFS(LoanTable[Client id],LoanTable[[#This Row],[Client id]],LoanTable[Year],LoanTable[[#This Row],[Previous Year]])&gt;0,1,0))</f>
        <v>1</v>
      </c>
      <c r="BD114" t="str">
        <f>YEAR(LoanTable[[#This Row],[Disbursement Date]]) &amp; "-Q" &amp; ROUNDUP(MONTH(LoanTable[[#This Row],[Disbursement Date]])/3,0)</f>
        <v>2015-Q3</v>
      </c>
      <c r="BE114">
        <f>IF(LoanTable[[#This Row],[Disbursement Date]]=LoanTable[[#This Row],[First Loan Date]],1,0)</f>
        <v>1</v>
      </c>
    </row>
    <row r="115" spans="1:57" x14ac:dyDescent="0.3">
      <c r="A115" t="s">
        <v>978</v>
      </c>
      <c r="B115">
        <v>897</v>
      </c>
      <c r="C115" t="s">
        <v>278</v>
      </c>
      <c r="D115" t="s">
        <v>589</v>
      </c>
      <c r="E115">
        <v>30166</v>
      </c>
      <c r="F115">
        <v>24828</v>
      </c>
      <c r="G115">
        <v>7628</v>
      </c>
      <c r="H115" s="5">
        <v>42191</v>
      </c>
      <c r="I115" t="s">
        <v>612</v>
      </c>
      <c r="J115" t="s">
        <v>619</v>
      </c>
      <c r="K115">
        <v>20242</v>
      </c>
      <c r="L115" t="s">
        <v>284</v>
      </c>
      <c r="M115" t="s">
        <v>130</v>
      </c>
      <c r="N115" t="s">
        <v>13</v>
      </c>
      <c r="O115" t="s">
        <v>14</v>
      </c>
      <c r="P115">
        <v>45</v>
      </c>
      <c r="Q115" s="5" t="s">
        <v>204</v>
      </c>
      <c r="R115" t="s">
        <v>74</v>
      </c>
      <c r="S115" t="s">
        <v>105</v>
      </c>
      <c r="T115" t="s">
        <v>44</v>
      </c>
      <c r="U115" t="s">
        <v>26</v>
      </c>
      <c r="V115" t="s">
        <v>31</v>
      </c>
      <c r="W115">
        <v>490</v>
      </c>
      <c r="X115" t="s">
        <v>574</v>
      </c>
      <c r="Y115" t="s">
        <v>590</v>
      </c>
      <c r="Z115" t="s">
        <v>576</v>
      </c>
      <c r="AA115">
        <v>9.9099999999999994E-2</v>
      </c>
      <c r="AB115" t="s">
        <v>577</v>
      </c>
      <c r="AC115" t="s">
        <v>591</v>
      </c>
      <c r="AD115" t="s">
        <v>278</v>
      </c>
      <c r="AE115" t="s">
        <v>279</v>
      </c>
      <c r="AF115" t="s">
        <v>280</v>
      </c>
      <c r="AG115" t="s">
        <v>281</v>
      </c>
      <c r="AH115" t="s">
        <v>282</v>
      </c>
      <c r="AI115" t="s">
        <v>278</v>
      </c>
      <c r="AJ115">
        <v>20242</v>
      </c>
      <c r="AK115" t="s">
        <v>283</v>
      </c>
      <c r="AL115" t="s">
        <v>239</v>
      </c>
      <c r="AM115">
        <v>29994</v>
      </c>
      <c r="AN115">
        <v>24496</v>
      </c>
      <c r="AO115">
        <v>29800</v>
      </c>
      <c r="AP115">
        <v>9.09</v>
      </c>
      <c r="AQ115">
        <v>1768.11</v>
      </c>
      <c r="AR115" t="s">
        <v>2626</v>
      </c>
      <c r="AS115" t="s">
        <v>2626</v>
      </c>
      <c r="AT115">
        <v>1</v>
      </c>
      <c r="AU115" t="s">
        <v>2628</v>
      </c>
      <c r="AV115" s="3">
        <v>42191</v>
      </c>
      <c r="AW115" s="3" t="str">
        <f>TEXT(LoanTable[[#This Row],[Disbursement Date]],"YYYY-MM")</f>
        <v>2015-07</v>
      </c>
      <c r="AX115" t="str">
        <f>TEXT(EDATE(LoanTable[[#This Row],[Disbursement Date]],-1),"YYYY-MM")</f>
        <v>2015-06</v>
      </c>
      <c r="AY115">
        <f>IF(LoanTable[[#This Row],[Loan Status]]="Active",1,0)</f>
        <v>0</v>
      </c>
      <c r="AZ115">
        <f>IF(COUNTIFS(LoanTable[Client id],LoanTable[[#This Row],[Client id]],LoanTable[Period],LoanTable[[#This Row],[Previous Period]])&gt;0,1,0)</f>
        <v>0</v>
      </c>
      <c r="BA115" s="17" t="str">
        <f>TEXT(LoanTable[[#This Row],[Disbursement Date]],"YYYY")</f>
        <v>2015</v>
      </c>
      <c r="BB115" s="10" t="str" cm="1">
        <f t="array" ref="BB115">IF(YEAR(LoanTable[[#This Row],[Disbursement Date]])=MIN(YEAR(LoanTable[Disbursement Date])),"",YEAR(LoanTable[[#This Row],[Disbursement Date]])-1)</f>
        <v/>
      </c>
      <c r="BC115" s="10">
        <f>IF(LoanTable[[#This Row],[Previous Year]]="",1,IF(COUNTIFS(LoanTable[Client id],LoanTable[[#This Row],[Client id]],LoanTable[Year],LoanTable[[#This Row],[Previous Year]])&gt;0,1,0))</f>
        <v>1</v>
      </c>
      <c r="BD115" t="str">
        <f>YEAR(LoanTable[[#This Row],[Disbursement Date]]) &amp; "-Q" &amp; ROUNDUP(MONTH(LoanTable[[#This Row],[Disbursement Date]])/3,0)</f>
        <v>2015-Q3</v>
      </c>
      <c r="BE115">
        <f>IF(LoanTable[[#This Row],[Disbursement Date]]=LoanTable[[#This Row],[First Loan Date]],1,0)</f>
        <v>1</v>
      </c>
    </row>
    <row r="116" spans="1:57" x14ac:dyDescent="0.3">
      <c r="A116" t="s">
        <v>740</v>
      </c>
      <c r="B116">
        <v>254</v>
      </c>
      <c r="C116" t="s">
        <v>402</v>
      </c>
      <c r="D116" t="s">
        <v>583</v>
      </c>
      <c r="E116">
        <v>15471</v>
      </c>
      <c r="F116">
        <v>15637</v>
      </c>
      <c r="G116">
        <v>3883</v>
      </c>
      <c r="H116" s="5">
        <v>42192</v>
      </c>
      <c r="I116" t="s">
        <v>612</v>
      </c>
      <c r="J116" t="s">
        <v>619</v>
      </c>
      <c r="K116">
        <v>720081</v>
      </c>
      <c r="L116" t="s">
        <v>406</v>
      </c>
      <c r="M116" t="s">
        <v>112</v>
      </c>
      <c r="N116" t="s">
        <v>13</v>
      </c>
      <c r="O116" t="s">
        <v>46</v>
      </c>
      <c r="P116">
        <v>28</v>
      </c>
      <c r="Q116" s="5" t="s">
        <v>97</v>
      </c>
      <c r="R116" t="s">
        <v>25</v>
      </c>
      <c r="S116" t="s">
        <v>35</v>
      </c>
      <c r="T116" t="s">
        <v>63</v>
      </c>
      <c r="U116" t="s">
        <v>19</v>
      </c>
      <c r="V116" t="s">
        <v>31</v>
      </c>
      <c r="W116">
        <v>844</v>
      </c>
      <c r="X116" t="s">
        <v>574</v>
      </c>
      <c r="Y116" t="s">
        <v>584</v>
      </c>
      <c r="Z116" t="s">
        <v>576</v>
      </c>
      <c r="AA116">
        <v>0.1825</v>
      </c>
      <c r="AB116" t="s">
        <v>585</v>
      </c>
      <c r="AC116" t="s">
        <v>586</v>
      </c>
      <c r="AD116" t="s">
        <v>402</v>
      </c>
      <c r="AE116" t="s">
        <v>331</v>
      </c>
      <c r="AF116" t="s">
        <v>235</v>
      </c>
      <c r="AG116" t="s">
        <v>403</v>
      </c>
      <c r="AH116" t="s">
        <v>404</v>
      </c>
      <c r="AI116" t="s">
        <v>402</v>
      </c>
      <c r="AJ116">
        <v>720081</v>
      </c>
      <c r="AK116" t="s">
        <v>405</v>
      </c>
      <c r="AL116" t="s">
        <v>256</v>
      </c>
      <c r="AM116">
        <v>15591</v>
      </c>
      <c r="AN116">
        <v>16847</v>
      </c>
      <c r="AO116">
        <v>15252</v>
      </c>
      <c r="AP116">
        <v>34.950000000000003</v>
      </c>
      <c r="AQ116">
        <v>1531.97</v>
      </c>
      <c r="AR116" t="s">
        <v>2626</v>
      </c>
      <c r="AS116" t="s">
        <v>2626</v>
      </c>
      <c r="AT116">
        <v>2</v>
      </c>
      <c r="AU116" t="s">
        <v>2628</v>
      </c>
      <c r="AV116" s="3">
        <v>42192</v>
      </c>
      <c r="AW116" s="3" t="str">
        <f>TEXT(LoanTable[[#This Row],[Disbursement Date]],"YYYY-MM")</f>
        <v>2015-07</v>
      </c>
      <c r="AX116" t="str">
        <f>TEXT(EDATE(LoanTable[[#This Row],[Disbursement Date]],-1),"YYYY-MM")</f>
        <v>2015-06</v>
      </c>
      <c r="AY116">
        <f>IF(LoanTable[[#This Row],[Loan Status]]="Active",1,0)</f>
        <v>0</v>
      </c>
      <c r="AZ116">
        <f>IF(COUNTIFS(LoanTable[Client id],LoanTable[[#This Row],[Client id]],LoanTable[Period],LoanTable[[#This Row],[Previous Period]])&gt;0,1,0)</f>
        <v>0</v>
      </c>
      <c r="BA116" s="17" t="str">
        <f>TEXT(LoanTable[[#This Row],[Disbursement Date]],"YYYY")</f>
        <v>2015</v>
      </c>
      <c r="BB116" s="10" t="str" cm="1">
        <f t="array" ref="BB116">IF(YEAR(LoanTable[[#This Row],[Disbursement Date]])=MIN(YEAR(LoanTable[Disbursement Date])),"",YEAR(LoanTable[[#This Row],[Disbursement Date]])-1)</f>
        <v/>
      </c>
      <c r="BC116" s="10">
        <f>IF(LoanTable[[#This Row],[Previous Year]]="",1,IF(COUNTIFS(LoanTable[Client id],LoanTable[[#This Row],[Client id]],LoanTable[Year],LoanTable[[#This Row],[Previous Year]])&gt;0,1,0))</f>
        <v>1</v>
      </c>
      <c r="BD116" t="str">
        <f>YEAR(LoanTable[[#This Row],[Disbursement Date]]) &amp; "-Q" &amp; ROUNDUP(MONTH(LoanTable[[#This Row],[Disbursement Date]])/3,0)</f>
        <v>2015-Q3</v>
      </c>
      <c r="BE116">
        <f>IF(LoanTable[[#This Row],[Disbursement Date]]=LoanTable[[#This Row],[First Loan Date]],1,0)</f>
        <v>1</v>
      </c>
    </row>
    <row r="117" spans="1:57" x14ac:dyDescent="0.3">
      <c r="A117" t="s">
        <v>1271</v>
      </c>
      <c r="B117">
        <v>509</v>
      </c>
      <c r="C117" t="s">
        <v>294</v>
      </c>
      <c r="D117" t="s">
        <v>573</v>
      </c>
      <c r="E117">
        <v>29752</v>
      </c>
      <c r="F117">
        <v>16215</v>
      </c>
      <c r="G117">
        <v>16482</v>
      </c>
      <c r="H117" s="5">
        <v>42193</v>
      </c>
      <c r="I117" t="s">
        <v>615</v>
      </c>
      <c r="J117" t="s">
        <v>613</v>
      </c>
      <c r="K117">
        <v>90149</v>
      </c>
      <c r="L117" t="s">
        <v>296</v>
      </c>
      <c r="M117" t="s">
        <v>84</v>
      </c>
      <c r="N117" t="s">
        <v>13</v>
      </c>
      <c r="O117" t="s">
        <v>197</v>
      </c>
      <c r="P117">
        <v>57</v>
      </c>
      <c r="Q117" s="5" t="s">
        <v>198</v>
      </c>
      <c r="R117" t="s">
        <v>74</v>
      </c>
      <c r="S117" t="s">
        <v>105</v>
      </c>
      <c r="T117" t="s">
        <v>18</v>
      </c>
      <c r="U117" t="s">
        <v>19</v>
      </c>
      <c r="V117" t="s">
        <v>31</v>
      </c>
      <c r="W117">
        <v>472</v>
      </c>
      <c r="X117" t="s">
        <v>574</v>
      </c>
      <c r="Y117" t="s">
        <v>575</v>
      </c>
      <c r="Z117" t="s">
        <v>576</v>
      </c>
      <c r="AA117">
        <v>0.1065</v>
      </c>
      <c r="AB117" t="s">
        <v>577</v>
      </c>
      <c r="AC117" t="s">
        <v>578</v>
      </c>
      <c r="AD117" t="s">
        <v>294</v>
      </c>
      <c r="AE117" t="s">
        <v>266</v>
      </c>
      <c r="AF117" t="s">
        <v>267</v>
      </c>
      <c r="AG117" t="s">
        <v>268</v>
      </c>
      <c r="AH117" t="s">
        <v>269</v>
      </c>
      <c r="AI117" t="s">
        <v>295</v>
      </c>
      <c r="AJ117">
        <v>90149</v>
      </c>
      <c r="AK117" t="s">
        <v>274</v>
      </c>
      <c r="AL117" t="s">
        <v>241</v>
      </c>
      <c r="AM117">
        <v>29766</v>
      </c>
      <c r="AN117">
        <v>17355</v>
      </c>
      <c r="AO117">
        <v>29712</v>
      </c>
      <c r="AP117">
        <v>24.23</v>
      </c>
      <c r="AQ117">
        <v>833.77</v>
      </c>
      <c r="AR117" t="s">
        <v>2626</v>
      </c>
      <c r="AS117" t="s">
        <v>2626</v>
      </c>
      <c r="AT117">
        <v>2</v>
      </c>
      <c r="AU117" t="s">
        <v>2628</v>
      </c>
      <c r="AV117" s="3">
        <v>42193</v>
      </c>
      <c r="AW117" s="3" t="str">
        <f>TEXT(LoanTable[[#This Row],[Disbursement Date]],"YYYY-MM")</f>
        <v>2015-07</v>
      </c>
      <c r="AX117" t="str">
        <f>TEXT(EDATE(LoanTable[[#This Row],[Disbursement Date]],-1),"YYYY-MM")</f>
        <v>2015-06</v>
      </c>
      <c r="AY117">
        <f>IF(LoanTable[[#This Row],[Loan Status]]="Active",1,0)</f>
        <v>0</v>
      </c>
      <c r="AZ117">
        <f>IF(COUNTIFS(LoanTable[Client id],LoanTable[[#This Row],[Client id]],LoanTable[Period],LoanTable[[#This Row],[Previous Period]])&gt;0,1,0)</f>
        <v>0</v>
      </c>
      <c r="BA117" s="17" t="str">
        <f>TEXT(LoanTable[[#This Row],[Disbursement Date]],"YYYY")</f>
        <v>2015</v>
      </c>
      <c r="BB117" s="10" t="str" cm="1">
        <f t="array" ref="BB117">IF(YEAR(LoanTable[[#This Row],[Disbursement Date]])=MIN(YEAR(LoanTable[Disbursement Date])),"",YEAR(LoanTable[[#This Row],[Disbursement Date]])-1)</f>
        <v/>
      </c>
      <c r="BC117" s="10">
        <f>IF(LoanTable[[#This Row],[Previous Year]]="",1,IF(COUNTIFS(LoanTable[Client id],LoanTable[[#This Row],[Client id]],LoanTable[Year],LoanTable[[#This Row],[Previous Year]])&gt;0,1,0))</f>
        <v>1</v>
      </c>
      <c r="BD117" t="str">
        <f>YEAR(LoanTable[[#This Row],[Disbursement Date]]) &amp; "-Q" &amp; ROUNDUP(MONTH(LoanTable[[#This Row],[Disbursement Date]])/3,0)</f>
        <v>2015-Q3</v>
      </c>
      <c r="BE117">
        <f>IF(LoanTable[[#This Row],[Disbursement Date]]=LoanTable[[#This Row],[First Loan Date]],1,0)</f>
        <v>1</v>
      </c>
    </row>
    <row r="118" spans="1:57" x14ac:dyDescent="0.3">
      <c r="A118" t="s">
        <v>709</v>
      </c>
      <c r="B118">
        <v>885</v>
      </c>
      <c r="C118" t="s">
        <v>516</v>
      </c>
      <c r="D118" t="s">
        <v>589</v>
      </c>
      <c r="E118">
        <v>23461</v>
      </c>
      <c r="F118">
        <v>38512</v>
      </c>
      <c r="G118">
        <v>7783</v>
      </c>
      <c r="H118" s="5">
        <v>42195</v>
      </c>
      <c r="I118" t="s">
        <v>624</v>
      </c>
      <c r="J118" t="s">
        <v>613</v>
      </c>
      <c r="K118">
        <v>1320004</v>
      </c>
      <c r="L118" t="s">
        <v>518</v>
      </c>
      <c r="M118" t="s">
        <v>106</v>
      </c>
      <c r="N118" t="s">
        <v>13</v>
      </c>
      <c r="O118" t="s">
        <v>14</v>
      </c>
      <c r="P118">
        <v>36</v>
      </c>
      <c r="Q118" s="5" t="s">
        <v>67</v>
      </c>
      <c r="R118" t="s">
        <v>25</v>
      </c>
      <c r="S118" t="s">
        <v>35</v>
      </c>
      <c r="T118" t="s">
        <v>63</v>
      </c>
      <c r="U118" t="s">
        <v>38</v>
      </c>
      <c r="V118" t="s">
        <v>31</v>
      </c>
      <c r="W118">
        <v>796</v>
      </c>
      <c r="X118" t="s">
        <v>574</v>
      </c>
      <c r="Y118" t="s">
        <v>590</v>
      </c>
      <c r="Z118" t="s">
        <v>576</v>
      </c>
      <c r="AA118">
        <v>9.9099999999999994E-2</v>
      </c>
      <c r="AB118" t="s">
        <v>577</v>
      </c>
      <c r="AC118" t="s">
        <v>591</v>
      </c>
      <c r="AD118" t="s">
        <v>516</v>
      </c>
      <c r="AE118" t="s">
        <v>375</v>
      </c>
      <c r="AF118" t="s">
        <v>376</v>
      </c>
      <c r="AG118" t="s">
        <v>377</v>
      </c>
      <c r="AH118" t="s">
        <v>378</v>
      </c>
      <c r="AI118" t="s">
        <v>376</v>
      </c>
      <c r="AJ118">
        <v>1320004</v>
      </c>
      <c r="AK118" t="s">
        <v>517</v>
      </c>
      <c r="AL118" t="s">
        <v>239</v>
      </c>
      <c r="AM118">
        <v>24893</v>
      </c>
      <c r="AN118">
        <v>39147</v>
      </c>
      <c r="AO118">
        <v>23214</v>
      </c>
      <c r="AP118">
        <v>46.63</v>
      </c>
      <c r="AQ118">
        <v>2088.59</v>
      </c>
      <c r="AR118" t="s">
        <v>2626</v>
      </c>
      <c r="AS118" t="s">
        <v>2626</v>
      </c>
      <c r="AT118">
        <v>1</v>
      </c>
      <c r="AU118" t="s">
        <v>2630</v>
      </c>
      <c r="AV118" s="3">
        <v>42195</v>
      </c>
      <c r="AW118" s="3" t="str">
        <f>TEXT(LoanTable[[#This Row],[Disbursement Date]],"YYYY-MM")</f>
        <v>2015-07</v>
      </c>
      <c r="AX118" t="str">
        <f>TEXT(EDATE(LoanTable[[#This Row],[Disbursement Date]],-1),"YYYY-MM")</f>
        <v>2015-06</v>
      </c>
      <c r="AY118">
        <f>IF(LoanTable[[#This Row],[Loan Status]]="Active",1,0)</f>
        <v>1</v>
      </c>
      <c r="AZ118">
        <f>IF(COUNTIFS(LoanTable[Client id],LoanTable[[#This Row],[Client id]],LoanTable[Period],LoanTable[[#This Row],[Previous Period]])&gt;0,1,0)</f>
        <v>0</v>
      </c>
      <c r="BA118" s="17" t="str">
        <f>TEXT(LoanTable[[#This Row],[Disbursement Date]],"YYYY")</f>
        <v>2015</v>
      </c>
      <c r="BB118" s="10" t="str" cm="1">
        <f t="array" ref="BB118">IF(YEAR(LoanTable[[#This Row],[Disbursement Date]])=MIN(YEAR(LoanTable[Disbursement Date])),"",YEAR(LoanTable[[#This Row],[Disbursement Date]])-1)</f>
        <v/>
      </c>
      <c r="BC118" s="10">
        <f>IF(LoanTable[[#This Row],[Previous Year]]="",1,IF(COUNTIFS(LoanTable[Client id],LoanTable[[#This Row],[Client id]],LoanTable[Year],LoanTable[[#This Row],[Previous Year]])&gt;0,1,0))</f>
        <v>1</v>
      </c>
      <c r="BD118" t="str">
        <f>YEAR(LoanTable[[#This Row],[Disbursement Date]]) &amp; "-Q" &amp; ROUNDUP(MONTH(LoanTable[[#This Row],[Disbursement Date]])/3,0)</f>
        <v>2015-Q3</v>
      </c>
      <c r="BE118">
        <f>IF(LoanTable[[#This Row],[Disbursement Date]]=LoanTable[[#This Row],[First Loan Date]],1,0)</f>
        <v>1</v>
      </c>
    </row>
    <row r="119" spans="1:57" x14ac:dyDescent="0.3">
      <c r="A119" t="s">
        <v>1428</v>
      </c>
      <c r="B119">
        <v>191</v>
      </c>
      <c r="C119" t="s">
        <v>265</v>
      </c>
      <c r="D119" t="s">
        <v>589</v>
      </c>
      <c r="E119">
        <v>46653</v>
      </c>
      <c r="F119">
        <v>44115</v>
      </c>
      <c r="G119">
        <v>10825</v>
      </c>
      <c r="H119" s="5">
        <v>42196</v>
      </c>
      <c r="I119" t="s">
        <v>624</v>
      </c>
      <c r="J119" t="s">
        <v>619</v>
      </c>
      <c r="K119">
        <v>30179</v>
      </c>
      <c r="L119" t="s">
        <v>272</v>
      </c>
      <c r="M119" t="s">
        <v>154</v>
      </c>
      <c r="N119" t="s">
        <v>13</v>
      </c>
      <c r="O119" t="s">
        <v>14</v>
      </c>
      <c r="P119">
        <v>40</v>
      </c>
      <c r="Q119" s="5" t="s">
        <v>216</v>
      </c>
      <c r="R119" t="s">
        <v>104</v>
      </c>
      <c r="S119" t="s">
        <v>105</v>
      </c>
      <c r="T119" t="s">
        <v>18</v>
      </c>
      <c r="U119" t="s">
        <v>26</v>
      </c>
      <c r="V119" t="s">
        <v>39</v>
      </c>
      <c r="W119">
        <v>714</v>
      </c>
      <c r="X119" t="s">
        <v>574</v>
      </c>
      <c r="Y119" t="s">
        <v>590</v>
      </c>
      <c r="Z119" t="s">
        <v>576</v>
      </c>
      <c r="AA119">
        <v>9.9099999999999994E-2</v>
      </c>
      <c r="AB119" t="s">
        <v>577</v>
      </c>
      <c r="AC119" t="s">
        <v>591</v>
      </c>
      <c r="AD119" t="s">
        <v>265</v>
      </c>
      <c r="AE119" t="s">
        <v>266</v>
      </c>
      <c r="AF119" t="s">
        <v>267</v>
      </c>
      <c r="AG119" t="s">
        <v>268</v>
      </c>
      <c r="AH119" t="s">
        <v>269</v>
      </c>
      <c r="AI119" t="s">
        <v>270</v>
      </c>
      <c r="AJ119">
        <v>30179</v>
      </c>
      <c r="AK119" t="s">
        <v>271</v>
      </c>
      <c r="AL119" t="s">
        <v>241</v>
      </c>
      <c r="AM119">
        <v>48420</v>
      </c>
      <c r="AN119">
        <v>44479</v>
      </c>
      <c r="AO119">
        <v>46269</v>
      </c>
      <c r="AP119">
        <v>43.95</v>
      </c>
      <c r="AQ119">
        <v>3945.23</v>
      </c>
      <c r="AR119" t="s">
        <v>2626</v>
      </c>
      <c r="AS119" t="s">
        <v>2626</v>
      </c>
      <c r="AT119">
        <v>1</v>
      </c>
      <c r="AU119" t="s">
        <v>2628</v>
      </c>
      <c r="AV119" s="3">
        <v>42196</v>
      </c>
      <c r="AW119" s="3" t="str">
        <f>TEXT(LoanTable[[#This Row],[Disbursement Date]],"YYYY-MM")</f>
        <v>2015-07</v>
      </c>
      <c r="AX119" t="str">
        <f>TEXT(EDATE(LoanTable[[#This Row],[Disbursement Date]],-1),"YYYY-MM")</f>
        <v>2015-06</v>
      </c>
      <c r="AY119">
        <f>IF(LoanTable[[#This Row],[Loan Status]]="Active",1,0)</f>
        <v>1</v>
      </c>
      <c r="AZ119">
        <f>IF(COUNTIFS(LoanTable[Client id],LoanTable[[#This Row],[Client id]],LoanTable[Period],LoanTable[[#This Row],[Previous Period]])&gt;0,1,0)</f>
        <v>0</v>
      </c>
      <c r="BA119" s="17" t="str">
        <f>TEXT(LoanTable[[#This Row],[Disbursement Date]],"YYYY")</f>
        <v>2015</v>
      </c>
      <c r="BB119" s="10" t="str" cm="1">
        <f t="array" ref="BB119">IF(YEAR(LoanTable[[#This Row],[Disbursement Date]])=MIN(YEAR(LoanTable[Disbursement Date])),"",YEAR(LoanTable[[#This Row],[Disbursement Date]])-1)</f>
        <v/>
      </c>
      <c r="BC119" s="10">
        <f>IF(LoanTable[[#This Row],[Previous Year]]="",1,IF(COUNTIFS(LoanTable[Client id],LoanTable[[#This Row],[Client id]],LoanTable[Year],LoanTable[[#This Row],[Previous Year]])&gt;0,1,0))</f>
        <v>1</v>
      </c>
      <c r="BD119" t="str">
        <f>YEAR(LoanTable[[#This Row],[Disbursement Date]]) &amp; "-Q" &amp; ROUNDUP(MONTH(LoanTable[[#This Row],[Disbursement Date]])/3,0)</f>
        <v>2015-Q3</v>
      </c>
      <c r="BE119">
        <f>IF(LoanTable[[#This Row],[Disbursement Date]]=LoanTable[[#This Row],[First Loan Date]],1,0)</f>
        <v>1</v>
      </c>
    </row>
    <row r="120" spans="1:57" x14ac:dyDescent="0.3">
      <c r="A120" t="s">
        <v>2023</v>
      </c>
      <c r="B120">
        <v>265</v>
      </c>
      <c r="C120" t="s">
        <v>265</v>
      </c>
      <c r="D120" t="s">
        <v>589</v>
      </c>
      <c r="E120">
        <v>35982</v>
      </c>
      <c r="F120">
        <v>3646</v>
      </c>
      <c r="G120">
        <v>27632</v>
      </c>
      <c r="H120" s="5">
        <v>42196</v>
      </c>
      <c r="I120" t="s">
        <v>612</v>
      </c>
      <c r="J120" t="s">
        <v>613</v>
      </c>
      <c r="K120">
        <v>30179</v>
      </c>
      <c r="L120" t="s">
        <v>272</v>
      </c>
      <c r="M120" t="s">
        <v>156</v>
      </c>
      <c r="N120" t="s">
        <v>13</v>
      </c>
      <c r="O120" t="s">
        <v>28</v>
      </c>
      <c r="P120">
        <v>53</v>
      </c>
      <c r="Q120" s="5" t="s">
        <v>62</v>
      </c>
      <c r="R120" t="s">
        <v>30</v>
      </c>
      <c r="S120" t="s">
        <v>145</v>
      </c>
      <c r="T120" t="s">
        <v>18</v>
      </c>
      <c r="U120" t="s">
        <v>65</v>
      </c>
      <c r="V120" t="s">
        <v>39</v>
      </c>
      <c r="W120">
        <v>529</v>
      </c>
      <c r="X120" t="s">
        <v>574</v>
      </c>
      <c r="Y120" t="s">
        <v>590</v>
      </c>
      <c r="Z120" t="s">
        <v>576</v>
      </c>
      <c r="AA120">
        <v>9.9099999999999994E-2</v>
      </c>
      <c r="AB120" t="s">
        <v>577</v>
      </c>
      <c r="AC120" t="s">
        <v>591</v>
      </c>
      <c r="AD120" t="s">
        <v>265</v>
      </c>
      <c r="AE120" t="s">
        <v>266</v>
      </c>
      <c r="AF120" t="s">
        <v>267</v>
      </c>
      <c r="AG120" t="s">
        <v>268</v>
      </c>
      <c r="AH120" t="s">
        <v>269</v>
      </c>
      <c r="AI120" t="s">
        <v>270</v>
      </c>
      <c r="AJ120">
        <v>30179</v>
      </c>
      <c r="AK120" t="s">
        <v>271</v>
      </c>
      <c r="AL120" t="s">
        <v>241</v>
      </c>
      <c r="AM120">
        <v>35825</v>
      </c>
      <c r="AN120">
        <v>4275</v>
      </c>
      <c r="AO120">
        <v>35940</v>
      </c>
      <c r="AP120">
        <v>29.54</v>
      </c>
      <c r="AQ120">
        <v>4779.2</v>
      </c>
      <c r="AR120" t="s">
        <v>2627</v>
      </c>
      <c r="AS120" t="s">
        <v>2626</v>
      </c>
      <c r="AT120">
        <v>1</v>
      </c>
      <c r="AU120" t="s">
        <v>2629</v>
      </c>
      <c r="AV120" s="3">
        <v>42196</v>
      </c>
      <c r="AW120" s="3" t="str">
        <f>TEXT(LoanTable[[#This Row],[Disbursement Date]],"YYYY-MM")</f>
        <v>2015-07</v>
      </c>
      <c r="AX120" t="str">
        <f>TEXT(EDATE(LoanTable[[#This Row],[Disbursement Date]],-1),"YYYY-MM")</f>
        <v>2015-06</v>
      </c>
      <c r="AY120">
        <f>IF(LoanTable[[#This Row],[Loan Status]]="Active",1,0)</f>
        <v>0</v>
      </c>
      <c r="AZ120">
        <f>IF(COUNTIFS(LoanTable[Client id],LoanTable[[#This Row],[Client id]],LoanTable[Period],LoanTable[[#This Row],[Previous Period]])&gt;0,1,0)</f>
        <v>0</v>
      </c>
      <c r="BA120" s="17" t="str">
        <f>TEXT(LoanTable[[#This Row],[Disbursement Date]],"YYYY")</f>
        <v>2015</v>
      </c>
      <c r="BB120" s="10" t="str" cm="1">
        <f t="array" ref="BB120">IF(YEAR(LoanTable[[#This Row],[Disbursement Date]])=MIN(YEAR(LoanTable[Disbursement Date])),"",YEAR(LoanTable[[#This Row],[Disbursement Date]])-1)</f>
        <v/>
      </c>
      <c r="BC120" s="10">
        <f>IF(LoanTable[[#This Row],[Previous Year]]="",1,IF(COUNTIFS(LoanTable[Client id],LoanTable[[#This Row],[Client id]],LoanTable[Year],LoanTable[[#This Row],[Previous Year]])&gt;0,1,0))</f>
        <v>1</v>
      </c>
      <c r="BD120" t="str">
        <f>YEAR(LoanTable[[#This Row],[Disbursement Date]]) &amp; "-Q" &amp; ROUNDUP(MONTH(LoanTable[[#This Row],[Disbursement Date]])/3,0)</f>
        <v>2015-Q3</v>
      </c>
      <c r="BE120">
        <f>IF(LoanTable[[#This Row],[Disbursement Date]]=LoanTable[[#This Row],[First Loan Date]],1,0)</f>
        <v>1</v>
      </c>
    </row>
    <row r="121" spans="1:57" x14ac:dyDescent="0.3">
      <c r="A121" t="s">
        <v>1731</v>
      </c>
      <c r="B121">
        <v>129</v>
      </c>
      <c r="C121" t="s">
        <v>523</v>
      </c>
      <c r="D121" t="s">
        <v>596</v>
      </c>
      <c r="E121">
        <v>44330</v>
      </c>
      <c r="F121">
        <v>9355</v>
      </c>
      <c r="G121">
        <v>27167</v>
      </c>
      <c r="H121" s="5">
        <v>42214</v>
      </c>
      <c r="I121" t="s">
        <v>615</v>
      </c>
      <c r="J121" t="s">
        <v>619</v>
      </c>
      <c r="K121">
        <v>800018</v>
      </c>
      <c r="L121" t="s">
        <v>526</v>
      </c>
      <c r="M121" t="s">
        <v>102</v>
      </c>
      <c r="N121" t="s">
        <v>13</v>
      </c>
      <c r="O121" t="s">
        <v>14</v>
      </c>
      <c r="P121">
        <v>38</v>
      </c>
      <c r="Q121" s="5" t="s">
        <v>91</v>
      </c>
      <c r="R121" t="s">
        <v>30</v>
      </c>
      <c r="S121" t="s">
        <v>145</v>
      </c>
      <c r="T121" t="s">
        <v>18</v>
      </c>
      <c r="U121" t="s">
        <v>19</v>
      </c>
      <c r="V121" t="s">
        <v>20</v>
      </c>
      <c r="W121">
        <v>467</v>
      </c>
      <c r="X121" t="s">
        <v>574</v>
      </c>
      <c r="Y121" t="s">
        <v>590</v>
      </c>
      <c r="Z121" t="s">
        <v>593</v>
      </c>
      <c r="AA121">
        <v>0.17269999999999999</v>
      </c>
      <c r="AB121" t="s">
        <v>585</v>
      </c>
      <c r="AC121" t="s">
        <v>597</v>
      </c>
      <c r="AD121" t="s">
        <v>523</v>
      </c>
      <c r="AE121" t="s">
        <v>250</v>
      </c>
      <c r="AF121" t="s">
        <v>251</v>
      </c>
      <c r="AG121" t="s">
        <v>252</v>
      </c>
      <c r="AH121" t="s">
        <v>253</v>
      </c>
      <c r="AI121" t="s">
        <v>524</v>
      </c>
      <c r="AJ121">
        <v>800018</v>
      </c>
      <c r="AK121" t="s">
        <v>525</v>
      </c>
      <c r="AL121" t="s">
        <v>239</v>
      </c>
      <c r="AM121">
        <v>45158</v>
      </c>
      <c r="AN121">
        <v>9182</v>
      </c>
      <c r="AO121">
        <v>44176</v>
      </c>
      <c r="AP121">
        <v>33.68</v>
      </c>
      <c r="AQ121">
        <v>3679.32</v>
      </c>
      <c r="AR121" t="s">
        <v>2627</v>
      </c>
      <c r="AS121" t="s">
        <v>2626</v>
      </c>
      <c r="AT121">
        <v>0</v>
      </c>
      <c r="AU121" t="s">
        <v>2628</v>
      </c>
      <c r="AV121" s="3">
        <v>42214</v>
      </c>
      <c r="AW121" s="3" t="str">
        <f>TEXT(LoanTable[[#This Row],[Disbursement Date]],"YYYY-MM")</f>
        <v>2015-07</v>
      </c>
      <c r="AX121" t="str">
        <f>TEXT(EDATE(LoanTable[[#This Row],[Disbursement Date]],-1),"YYYY-MM")</f>
        <v>2015-06</v>
      </c>
      <c r="AY121">
        <f>IF(LoanTable[[#This Row],[Loan Status]]="Active",1,0)</f>
        <v>0</v>
      </c>
      <c r="AZ121">
        <f>IF(COUNTIFS(LoanTable[Client id],LoanTable[[#This Row],[Client id]],LoanTable[Period],LoanTable[[#This Row],[Previous Period]])&gt;0,1,0)</f>
        <v>0</v>
      </c>
      <c r="BA121" s="17" t="str">
        <f>TEXT(LoanTable[[#This Row],[Disbursement Date]],"YYYY")</f>
        <v>2015</v>
      </c>
      <c r="BB121" s="10" t="str" cm="1">
        <f t="array" ref="BB121">IF(YEAR(LoanTable[[#This Row],[Disbursement Date]])=MIN(YEAR(LoanTable[Disbursement Date])),"",YEAR(LoanTable[[#This Row],[Disbursement Date]])-1)</f>
        <v/>
      </c>
      <c r="BC121" s="10">
        <f>IF(LoanTable[[#This Row],[Previous Year]]="",1,IF(COUNTIFS(LoanTable[Client id],LoanTable[[#This Row],[Client id]],LoanTable[Year],LoanTable[[#This Row],[Previous Year]])&gt;0,1,0))</f>
        <v>1</v>
      </c>
      <c r="BD121" t="str">
        <f>YEAR(LoanTable[[#This Row],[Disbursement Date]]) &amp; "-Q" &amp; ROUNDUP(MONTH(LoanTable[[#This Row],[Disbursement Date]])/3,0)</f>
        <v>2015-Q3</v>
      </c>
      <c r="BE121">
        <f>IF(LoanTable[[#This Row],[Disbursement Date]]=LoanTable[[#This Row],[First Loan Date]],1,0)</f>
        <v>1</v>
      </c>
    </row>
    <row r="122" spans="1:57" x14ac:dyDescent="0.3">
      <c r="A122" t="s">
        <v>923</v>
      </c>
      <c r="B122">
        <v>124</v>
      </c>
      <c r="C122" t="s">
        <v>409</v>
      </c>
      <c r="D122" t="s">
        <v>573</v>
      </c>
      <c r="E122">
        <v>35394</v>
      </c>
      <c r="F122">
        <v>32123</v>
      </c>
      <c r="G122">
        <v>37748</v>
      </c>
      <c r="H122" s="5">
        <v>42218</v>
      </c>
      <c r="I122" t="s">
        <v>615</v>
      </c>
      <c r="J122" t="s">
        <v>613</v>
      </c>
      <c r="K122">
        <v>1030063</v>
      </c>
      <c r="L122" t="s">
        <v>411</v>
      </c>
      <c r="M122" t="s">
        <v>95</v>
      </c>
      <c r="N122" t="s">
        <v>13</v>
      </c>
      <c r="O122" t="s">
        <v>14</v>
      </c>
      <c r="P122">
        <v>39</v>
      </c>
      <c r="Q122" s="5" t="s">
        <v>37</v>
      </c>
      <c r="R122" t="s">
        <v>30</v>
      </c>
      <c r="S122" t="s">
        <v>145</v>
      </c>
      <c r="T122" t="s">
        <v>18</v>
      </c>
      <c r="U122" t="s">
        <v>22</v>
      </c>
      <c r="V122" t="s">
        <v>31</v>
      </c>
      <c r="W122">
        <v>791</v>
      </c>
      <c r="X122" t="s">
        <v>574</v>
      </c>
      <c r="Y122" t="s">
        <v>575</v>
      </c>
      <c r="Z122" t="s">
        <v>576</v>
      </c>
      <c r="AA122">
        <v>0.1065</v>
      </c>
      <c r="AB122" t="s">
        <v>577</v>
      </c>
      <c r="AC122" t="s">
        <v>578</v>
      </c>
      <c r="AD122" t="s">
        <v>409</v>
      </c>
      <c r="AE122" t="s">
        <v>234</v>
      </c>
      <c r="AF122" t="s">
        <v>235</v>
      </c>
      <c r="AG122" t="s">
        <v>236</v>
      </c>
      <c r="AH122" t="s">
        <v>237</v>
      </c>
      <c r="AI122" t="s">
        <v>246</v>
      </c>
      <c r="AJ122">
        <v>1030063</v>
      </c>
      <c r="AK122" t="s">
        <v>410</v>
      </c>
      <c r="AL122" t="s">
        <v>241</v>
      </c>
      <c r="AM122">
        <v>36854</v>
      </c>
      <c r="AN122">
        <v>32265</v>
      </c>
      <c r="AO122">
        <v>35246</v>
      </c>
      <c r="AP122">
        <v>19.68</v>
      </c>
      <c r="AQ122">
        <v>3983.67</v>
      </c>
      <c r="AR122" t="s">
        <v>2626</v>
      </c>
      <c r="AS122" t="s">
        <v>2626</v>
      </c>
      <c r="AT122">
        <v>1</v>
      </c>
      <c r="AU122" t="s">
        <v>2629</v>
      </c>
      <c r="AV122" s="3">
        <v>42218</v>
      </c>
      <c r="AW122" s="3" t="str">
        <f>TEXT(LoanTable[[#This Row],[Disbursement Date]],"YYYY-MM")</f>
        <v>2015-08</v>
      </c>
      <c r="AX122" t="str">
        <f>TEXT(EDATE(LoanTable[[#This Row],[Disbursement Date]],-1),"YYYY-MM")</f>
        <v>2015-07</v>
      </c>
      <c r="AY122">
        <f>IF(LoanTable[[#This Row],[Loan Status]]="Active",1,0)</f>
        <v>0</v>
      </c>
      <c r="AZ122">
        <f>IF(COUNTIFS(LoanTable[Client id],LoanTable[[#This Row],[Client id]],LoanTable[Period],LoanTable[[#This Row],[Previous Period]])&gt;0,1,0)</f>
        <v>0</v>
      </c>
      <c r="BA122" s="17" t="str">
        <f>TEXT(LoanTable[[#This Row],[Disbursement Date]],"YYYY")</f>
        <v>2015</v>
      </c>
      <c r="BB122" s="10" t="str" cm="1">
        <f t="array" ref="BB122">IF(YEAR(LoanTable[[#This Row],[Disbursement Date]])=MIN(YEAR(LoanTable[Disbursement Date])),"",YEAR(LoanTable[[#This Row],[Disbursement Date]])-1)</f>
        <v/>
      </c>
      <c r="BC122" s="10">
        <f>IF(LoanTable[[#This Row],[Previous Year]]="",1,IF(COUNTIFS(LoanTable[Client id],LoanTable[[#This Row],[Client id]],LoanTable[Year],LoanTable[[#This Row],[Previous Year]])&gt;0,1,0))</f>
        <v>1</v>
      </c>
      <c r="BD122" t="str">
        <f>YEAR(LoanTable[[#This Row],[Disbursement Date]]) &amp; "-Q" &amp; ROUNDUP(MONTH(LoanTable[[#This Row],[Disbursement Date]])/3,0)</f>
        <v>2015-Q3</v>
      </c>
      <c r="BE122">
        <f>IF(LoanTable[[#This Row],[Disbursement Date]]=LoanTable[[#This Row],[First Loan Date]],1,0)</f>
        <v>1</v>
      </c>
    </row>
    <row r="123" spans="1:57" x14ac:dyDescent="0.3">
      <c r="A123" t="s">
        <v>1699</v>
      </c>
      <c r="B123">
        <v>548</v>
      </c>
      <c r="C123" t="s">
        <v>471</v>
      </c>
      <c r="D123" t="s">
        <v>573</v>
      </c>
      <c r="E123">
        <v>34509</v>
      </c>
      <c r="F123">
        <v>34357</v>
      </c>
      <c r="G123">
        <v>4662</v>
      </c>
      <c r="H123" s="5">
        <v>42226</v>
      </c>
      <c r="I123" t="s">
        <v>612</v>
      </c>
      <c r="J123" t="s">
        <v>613</v>
      </c>
      <c r="K123">
        <v>570241</v>
      </c>
      <c r="L123" t="s">
        <v>477</v>
      </c>
      <c r="M123" t="s">
        <v>99</v>
      </c>
      <c r="N123" t="s">
        <v>13</v>
      </c>
      <c r="O123" t="s">
        <v>14</v>
      </c>
      <c r="P123">
        <v>42</v>
      </c>
      <c r="Q123" s="5" t="s">
        <v>129</v>
      </c>
      <c r="R123" t="s">
        <v>25</v>
      </c>
      <c r="S123" t="s">
        <v>35</v>
      </c>
      <c r="T123" t="s">
        <v>18</v>
      </c>
      <c r="U123" t="s">
        <v>22</v>
      </c>
      <c r="V123" t="s">
        <v>20</v>
      </c>
      <c r="W123">
        <v>668</v>
      </c>
      <c r="X123" t="s">
        <v>574</v>
      </c>
      <c r="Y123" t="s">
        <v>575</v>
      </c>
      <c r="Z123" t="s">
        <v>576</v>
      </c>
      <c r="AA123">
        <v>0.1065</v>
      </c>
      <c r="AB123" t="s">
        <v>577</v>
      </c>
      <c r="AC123" t="s">
        <v>578</v>
      </c>
      <c r="AD123" t="s">
        <v>471</v>
      </c>
      <c r="AE123" t="s">
        <v>472</v>
      </c>
      <c r="AF123" t="s">
        <v>473</v>
      </c>
      <c r="AG123" t="s">
        <v>474</v>
      </c>
      <c r="AH123" t="s">
        <v>475</v>
      </c>
      <c r="AI123" t="s">
        <v>471</v>
      </c>
      <c r="AJ123">
        <v>570241</v>
      </c>
      <c r="AK123" t="s">
        <v>476</v>
      </c>
      <c r="AL123" t="s">
        <v>241</v>
      </c>
      <c r="AM123">
        <v>34158</v>
      </c>
      <c r="AN123">
        <v>34352</v>
      </c>
      <c r="AO123">
        <v>34059</v>
      </c>
      <c r="AP123">
        <v>22.17</v>
      </c>
      <c r="AQ123">
        <v>1007.09</v>
      </c>
      <c r="AR123" t="s">
        <v>2626</v>
      </c>
      <c r="AS123" t="s">
        <v>2627</v>
      </c>
      <c r="AT123">
        <v>1</v>
      </c>
      <c r="AU123" t="s">
        <v>2628</v>
      </c>
      <c r="AV123" s="3">
        <v>42226</v>
      </c>
      <c r="AW123" s="3" t="str">
        <f>TEXT(LoanTable[[#This Row],[Disbursement Date]],"YYYY-MM")</f>
        <v>2015-08</v>
      </c>
      <c r="AX123" t="str">
        <f>TEXT(EDATE(LoanTable[[#This Row],[Disbursement Date]],-1),"YYYY-MM")</f>
        <v>2015-07</v>
      </c>
      <c r="AY123">
        <f>IF(LoanTable[[#This Row],[Loan Status]]="Active",1,0)</f>
        <v>0</v>
      </c>
      <c r="AZ123">
        <f>IF(COUNTIFS(LoanTable[Client id],LoanTable[[#This Row],[Client id]],LoanTable[Period],LoanTable[[#This Row],[Previous Period]])&gt;0,1,0)</f>
        <v>0</v>
      </c>
      <c r="BA123" s="17" t="str">
        <f>TEXT(LoanTable[[#This Row],[Disbursement Date]],"YYYY")</f>
        <v>2015</v>
      </c>
      <c r="BB123" s="10" t="str" cm="1">
        <f t="array" ref="BB123">IF(YEAR(LoanTable[[#This Row],[Disbursement Date]])=MIN(YEAR(LoanTable[Disbursement Date])),"",YEAR(LoanTable[[#This Row],[Disbursement Date]])-1)</f>
        <v/>
      </c>
      <c r="BC123" s="10">
        <f>IF(LoanTable[[#This Row],[Previous Year]]="",1,IF(COUNTIFS(LoanTable[Client id],LoanTable[[#This Row],[Client id]],LoanTable[Year],LoanTable[[#This Row],[Previous Year]])&gt;0,1,0))</f>
        <v>1</v>
      </c>
      <c r="BD123" t="str">
        <f>YEAR(LoanTable[[#This Row],[Disbursement Date]]) &amp; "-Q" &amp; ROUNDUP(MONTH(LoanTable[[#This Row],[Disbursement Date]])/3,0)</f>
        <v>2015-Q3</v>
      </c>
      <c r="BE123">
        <f>IF(LoanTable[[#This Row],[Disbursement Date]]=LoanTable[[#This Row],[First Loan Date]],1,0)</f>
        <v>1</v>
      </c>
    </row>
    <row r="124" spans="1:57" x14ac:dyDescent="0.3">
      <c r="A124" t="s">
        <v>1861</v>
      </c>
      <c r="B124">
        <v>843</v>
      </c>
      <c r="C124" t="s">
        <v>350</v>
      </c>
      <c r="D124" t="s">
        <v>589</v>
      </c>
      <c r="E124">
        <v>11767</v>
      </c>
      <c r="F124">
        <v>15579</v>
      </c>
      <c r="G124">
        <v>24690</v>
      </c>
      <c r="H124" s="5">
        <v>42226</v>
      </c>
      <c r="I124" t="s">
        <v>617</v>
      </c>
      <c r="J124" t="s">
        <v>613</v>
      </c>
      <c r="K124">
        <v>700013</v>
      </c>
      <c r="L124" t="s">
        <v>351</v>
      </c>
      <c r="M124" t="s">
        <v>32</v>
      </c>
      <c r="N124" t="s">
        <v>13</v>
      </c>
      <c r="O124" t="s">
        <v>46</v>
      </c>
      <c r="P124">
        <v>31</v>
      </c>
      <c r="Q124" s="5" t="s">
        <v>47</v>
      </c>
      <c r="R124" t="s">
        <v>30</v>
      </c>
      <c r="S124" t="s">
        <v>145</v>
      </c>
      <c r="T124" t="s">
        <v>18</v>
      </c>
      <c r="U124" t="s">
        <v>26</v>
      </c>
      <c r="V124" t="s">
        <v>31</v>
      </c>
      <c r="W124">
        <v>696</v>
      </c>
      <c r="X124" t="s">
        <v>574</v>
      </c>
      <c r="Y124" t="s">
        <v>590</v>
      </c>
      <c r="Z124" t="s">
        <v>576</v>
      </c>
      <c r="AA124">
        <v>9.9099999999999994E-2</v>
      </c>
      <c r="AB124" t="s">
        <v>577</v>
      </c>
      <c r="AC124" t="s">
        <v>591</v>
      </c>
      <c r="AD124" t="s">
        <v>350</v>
      </c>
      <c r="AE124" t="s">
        <v>331</v>
      </c>
      <c r="AF124" t="s">
        <v>332</v>
      </c>
      <c r="AG124" t="s">
        <v>333</v>
      </c>
      <c r="AH124" t="s">
        <v>334</v>
      </c>
      <c r="AI124" t="s">
        <v>335</v>
      </c>
      <c r="AJ124">
        <v>700013</v>
      </c>
      <c r="AK124" t="s">
        <v>247</v>
      </c>
      <c r="AL124" t="s">
        <v>241</v>
      </c>
      <c r="AM124">
        <v>12716</v>
      </c>
      <c r="AN124">
        <v>16871</v>
      </c>
      <c r="AO124">
        <v>11520</v>
      </c>
      <c r="AP124">
        <v>14.2</v>
      </c>
      <c r="AQ124">
        <v>3223.39</v>
      </c>
      <c r="AR124" t="s">
        <v>2626</v>
      </c>
      <c r="AS124" t="s">
        <v>2626</v>
      </c>
      <c r="AT124">
        <v>0</v>
      </c>
      <c r="AU124" t="s">
        <v>2628</v>
      </c>
      <c r="AV124" s="3">
        <v>42127</v>
      </c>
      <c r="AW124" s="3" t="str">
        <f>TEXT(LoanTable[[#This Row],[Disbursement Date]],"YYYY-MM")</f>
        <v>2015-08</v>
      </c>
      <c r="AX124" t="str">
        <f>TEXT(EDATE(LoanTable[[#This Row],[Disbursement Date]],-1),"YYYY-MM")</f>
        <v>2015-07</v>
      </c>
      <c r="AY124">
        <f>IF(LoanTable[[#This Row],[Loan Status]]="Active",1,0)</f>
        <v>0</v>
      </c>
      <c r="AZ124">
        <f>IF(COUNTIFS(LoanTable[Client id],LoanTable[[#This Row],[Client id]],LoanTable[Period],LoanTable[[#This Row],[Previous Period]])&gt;0,1,0)</f>
        <v>0</v>
      </c>
      <c r="BA124" s="17" t="str">
        <f>TEXT(LoanTable[[#This Row],[Disbursement Date]],"YYYY")</f>
        <v>2015</v>
      </c>
      <c r="BB124" s="10" t="str" cm="1">
        <f t="array" ref="BB124">IF(YEAR(LoanTable[[#This Row],[Disbursement Date]])=MIN(YEAR(LoanTable[Disbursement Date])),"",YEAR(LoanTable[[#This Row],[Disbursement Date]])-1)</f>
        <v/>
      </c>
      <c r="BC124" s="10">
        <f>IF(LoanTable[[#This Row],[Previous Year]]="",1,IF(COUNTIFS(LoanTable[Client id],LoanTable[[#This Row],[Client id]],LoanTable[Year],LoanTable[[#This Row],[Previous Year]])&gt;0,1,0))</f>
        <v>1</v>
      </c>
      <c r="BD124" t="str">
        <f>YEAR(LoanTable[[#This Row],[Disbursement Date]]) &amp; "-Q" &amp; ROUNDUP(MONTH(LoanTable[[#This Row],[Disbursement Date]])/3,0)</f>
        <v>2015-Q3</v>
      </c>
      <c r="BE124">
        <f>IF(LoanTable[[#This Row],[Disbursement Date]]=LoanTable[[#This Row],[First Loan Date]],1,0)</f>
        <v>0</v>
      </c>
    </row>
    <row r="125" spans="1:57" x14ac:dyDescent="0.3">
      <c r="A125" t="s">
        <v>815</v>
      </c>
      <c r="B125">
        <v>971</v>
      </c>
      <c r="C125" t="s">
        <v>249</v>
      </c>
      <c r="D125" t="s">
        <v>573</v>
      </c>
      <c r="E125">
        <v>19741</v>
      </c>
      <c r="F125">
        <v>11883</v>
      </c>
      <c r="G125">
        <v>6569</v>
      </c>
      <c r="H125" s="5">
        <v>42229</v>
      </c>
      <c r="I125" t="s">
        <v>624</v>
      </c>
      <c r="J125" t="s">
        <v>613</v>
      </c>
      <c r="K125">
        <v>910182</v>
      </c>
      <c r="L125" t="s">
        <v>257</v>
      </c>
      <c r="M125" t="s">
        <v>32</v>
      </c>
      <c r="N125" t="s">
        <v>13</v>
      </c>
      <c r="O125" t="s">
        <v>46</v>
      </c>
      <c r="P125">
        <v>31</v>
      </c>
      <c r="Q125" s="5" t="s">
        <v>47</v>
      </c>
      <c r="R125" t="s">
        <v>30</v>
      </c>
      <c r="S125" t="s">
        <v>145</v>
      </c>
      <c r="T125" t="s">
        <v>18</v>
      </c>
      <c r="U125" t="s">
        <v>26</v>
      </c>
      <c r="V125" t="s">
        <v>31</v>
      </c>
      <c r="W125">
        <v>696</v>
      </c>
      <c r="X125" t="s">
        <v>574</v>
      </c>
      <c r="Y125" t="s">
        <v>575</v>
      </c>
      <c r="Z125" t="s">
        <v>576</v>
      </c>
      <c r="AA125">
        <v>0.1065</v>
      </c>
      <c r="AB125" t="s">
        <v>577</v>
      </c>
      <c r="AC125" t="s">
        <v>578</v>
      </c>
      <c r="AD125" t="s">
        <v>249</v>
      </c>
      <c r="AE125" t="s">
        <v>250</v>
      </c>
      <c r="AF125" t="s">
        <v>251</v>
      </c>
      <c r="AG125" t="s">
        <v>252</v>
      </c>
      <c r="AH125" t="s">
        <v>253</v>
      </c>
      <c r="AI125" t="s">
        <v>254</v>
      </c>
      <c r="AJ125">
        <v>910182</v>
      </c>
      <c r="AK125" t="s">
        <v>255</v>
      </c>
      <c r="AL125" t="s">
        <v>256</v>
      </c>
      <c r="AM125">
        <v>21057</v>
      </c>
      <c r="AN125">
        <v>11742</v>
      </c>
      <c r="AO125">
        <v>19292</v>
      </c>
      <c r="AP125">
        <v>19.98</v>
      </c>
      <c r="AQ125">
        <v>3845.09</v>
      </c>
      <c r="AR125" t="s">
        <v>2626</v>
      </c>
      <c r="AS125" t="s">
        <v>2626</v>
      </c>
      <c r="AT125">
        <v>0</v>
      </c>
      <c r="AU125" t="s">
        <v>2628</v>
      </c>
      <c r="AV125" s="3">
        <v>42229</v>
      </c>
      <c r="AW125" s="3" t="str">
        <f>TEXT(LoanTable[[#This Row],[Disbursement Date]],"YYYY-MM")</f>
        <v>2015-08</v>
      </c>
      <c r="AX125" t="str">
        <f>TEXT(EDATE(LoanTable[[#This Row],[Disbursement Date]],-1),"YYYY-MM")</f>
        <v>2015-07</v>
      </c>
      <c r="AY125">
        <f>IF(LoanTable[[#This Row],[Loan Status]]="Active",1,0)</f>
        <v>1</v>
      </c>
      <c r="AZ125">
        <f>IF(COUNTIFS(LoanTable[Client id],LoanTable[[#This Row],[Client id]],LoanTable[Period],LoanTable[[#This Row],[Previous Period]])&gt;0,1,0)</f>
        <v>0</v>
      </c>
      <c r="BA125" s="17" t="str">
        <f>TEXT(LoanTable[[#This Row],[Disbursement Date]],"YYYY")</f>
        <v>2015</v>
      </c>
      <c r="BB125" s="10" t="str" cm="1">
        <f t="array" ref="BB125">IF(YEAR(LoanTable[[#This Row],[Disbursement Date]])=MIN(YEAR(LoanTable[Disbursement Date])),"",YEAR(LoanTable[[#This Row],[Disbursement Date]])-1)</f>
        <v/>
      </c>
      <c r="BC125" s="10">
        <f>IF(LoanTable[[#This Row],[Previous Year]]="",1,IF(COUNTIFS(LoanTable[Client id],LoanTable[[#This Row],[Client id]],LoanTable[Year],LoanTable[[#This Row],[Previous Year]])&gt;0,1,0))</f>
        <v>1</v>
      </c>
      <c r="BD125" t="str">
        <f>YEAR(LoanTable[[#This Row],[Disbursement Date]]) &amp; "-Q" &amp; ROUNDUP(MONTH(LoanTable[[#This Row],[Disbursement Date]])/3,0)</f>
        <v>2015-Q3</v>
      </c>
      <c r="BE125">
        <f>IF(LoanTable[[#This Row],[Disbursement Date]]=LoanTable[[#This Row],[First Loan Date]],1,0)</f>
        <v>1</v>
      </c>
    </row>
    <row r="126" spans="1:57" x14ac:dyDescent="0.3">
      <c r="A126" t="s">
        <v>1757</v>
      </c>
      <c r="B126">
        <v>663</v>
      </c>
      <c r="C126" t="s">
        <v>350</v>
      </c>
      <c r="D126" t="s">
        <v>573</v>
      </c>
      <c r="E126">
        <v>17329</v>
      </c>
      <c r="F126">
        <v>34518</v>
      </c>
      <c r="G126">
        <v>44835</v>
      </c>
      <c r="H126" s="5">
        <v>42232</v>
      </c>
      <c r="I126" t="s">
        <v>612</v>
      </c>
      <c r="J126" t="s">
        <v>619</v>
      </c>
      <c r="K126">
        <v>700013</v>
      </c>
      <c r="L126" t="s">
        <v>351</v>
      </c>
      <c r="M126" t="s">
        <v>54</v>
      </c>
      <c r="N126" t="s">
        <v>13</v>
      </c>
      <c r="O126" t="s">
        <v>33</v>
      </c>
      <c r="R126" t="s">
        <v>74</v>
      </c>
      <c r="S126" t="s">
        <v>105</v>
      </c>
      <c r="T126" t="s">
        <v>63</v>
      </c>
      <c r="U126" t="s">
        <v>65</v>
      </c>
      <c r="V126" t="s">
        <v>20</v>
      </c>
      <c r="W126">
        <v>660</v>
      </c>
      <c r="X126" t="s">
        <v>574</v>
      </c>
      <c r="Y126" t="s">
        <v>575</v>
      </c>
      <c r="Z126" t="s">
        <v>576</v>
      </c>
      <c r="AA126">
        <v>0.1065</v>
      </c>
      <c r="AB126" t="s">
        <v>577</v>
      </c>
      <c r="AC126" t="s">
        <v>578</v>
      </c>
      <c r="AD126" t="s">
        <v>350</v>
      </c>
      <c r="AE126" t="s">
        <v>331</v>
      </c>
      <c r="AF126" t="s">
        <v>332</v>
      </c>
      <c r="AG126" t="s">
        <v>333</v>
      </c>
      <c r="AH126" t="s">
        <v>334</v>
      </c>
      <c r="AI126" t="s">
        <v>335</v>
      </c>
      <c r="AJ126">
        <v>700013</v>
      </c>
      <c r="AK126" t="s">
        <v>247</v>
      </c>
      <c r="AL126" t="s">
        <v>241</v>
      </c>
      <c r="AM126">
        <v>19107</v>
      </c>
      <c r="AN126">
        <v>36508</v>
      </c>
      <c r="AO126">
        <v>16970</v>
      </c>
      <c r="AP126">
        <v>16.52</v>
      </c>
      <c r="AQ126">
        <v>1408.57</v>
      </c>
      <c r="AR126" t="s">
        <v>2627</v>
      </c>
      <c r="AS126" t="s">
        <v>2626</v>
      </c>
      <c r="AT126">
        <v>1</v>
      </c>
      <c r="AU126" t="s">
        <v>2628</v>
      </c>
      <c r="AV126" s="3">
        <v>42232</v>
      </c>
      <c r="AW126" s="3" t="str">
        <f>TEXT(LoanTable[[#This Row],[Disbursement Date]],"YYYY-MM")</f>
        <v>2015-08</v>
      </c>
      <c r="AX126" t="str">
        <f>TEXT(EDATE(LoanTable[[#This Row],[Disbursement Date]],-1),"YYYY-MM")</f>
        <v>2015-07</v>
      </c>
      <c r="AY126">
        <f>IF(LoanTable[[#This Row],[Loan Status]]="Active",1,0)</f>
        <v>0</v>
      </c>
      <c r="AZ126">
        <f>IF(COUNTIFS(LoanTable[Client id],LoanTable[[#This Row],[Client id]],LoanTable[Period],LoanTable[[#This Row],[Previous Period]])&gt;0,1,0)</f>
        <v>0</v>
      </c>
      <c r="BA126" s="17" t="str">
        <f>TEXT(LoanTable[[#This Row],[Disbursement Date]],"YYYY")</f>
        <v>2015</v>
      </c>
      <c r="BB126" s="10" t="str" cm="1">
        <f t="array" ref="BB126">IF(YEAR(LoanTable[[#This Row],[Disbursement Date]])=MIN(YEAR(LoanTable[Disbursement Date])),"",YEAR(LoanTable[[#This Row],[Disbursement Date]])-1)</f>
        <v/>
      </c>
      <c r="BC126" s="10">
        <f>IF(LoanTable[[#This Row],[Previous Year]]="",1,IF(COUNTIFS(LoanTable[Client id],LoanTable[[#This Row],[Client id]],LoanTable[Year],LoanTable[[#This Row],[Previous Year]])&gt;0,1,0))</f>
        <v>1</v>
      </c>
      <c r="BD126" t="str">
        <f>YEAR(LoanTable[[#This Row],[Disbursement Date]]) &amp; "-Q" &amp; ROUNDUP(MONTH(LoanTable[[#This Row],[Disbursement Date]])/3,0)</f>
        <v>2015-Q3</v>
      </c>
      <c r="BE126">
        <f>IF(LoanTable[[#This Row],[Disbursement Date]]=LoanTable[[#This Row],[First Loan Date]],1,0)</f>
        <v>1</v>
      </c>
    </row>
    <row r="127" spans="1:57" x14ac:dyDescent="0.3">
      <c r="A127" t="s">
        <v>666</v>
      </c>
      <c r="B127">
        <v>763</v>
      </c>
      <c r="C127" t="s">
        <v>386</v>
      </c>
      <c r="D127" t="s">
        <v>583</v>
      </c>
      <c r="E127">
        <v>31115</v>
      </c>
      <c r="F127">
        <v>13467</v>
      </c>
      <c r="G127">
        <v>39122</v>
      </c>
      <c r="H127" s="5">
        <v>42232</v>
      </c>
      <c r="I127" t="s">
        <v>612</v>
      </c>
      <c r="J127" t="s">
        <v>613</v>
      </c>
      <c r="K127">
        <v>1110166</v>
      </c>
      <c r="L127" t="s">
        <v>389</v>
      </c>
      <c r="M127" t="s">
        <v>162</v>
      </c>
      <c r="N127" t="s">
        <v>13</v>
      </c>
      <c r="O127" t="s">
        <v>14</v>
      </c>
      <c r="P127">
        <v>38</v>
      </c>
      <c r="Q127" s="5" t="s">
        <v>37</v>
      </c>
      <c r="R127" t="s">
        <v>30</v>
      </c>
      <c r="S127" t="s">
        <v>145</v>
      </c>
      <c r="T127" t="s">
        <v>63</v>
      </c>
      <c r="U127" t="s">
        <v>38</v>
      </c>
      <c r="V127" t="s">
        <v>31</v>
      </c>
      <c r="W127">
        <v>683</v>
      </c>
      <c r="X127" t="s">
        <v>574</v>
      </c>
      <c r="Y127" t="s">
        <v>584</v>
      </c>
      <c r="Z127" t="s">
        <v>576</v>
      </c>
      <c r="AA127">
        <v>0.1825</v>
      </c>
      <c r="AB127" t="s">
        <v>585</v>
      </c>
      <c r="AC127" t="s">
        <v>586</v>
      </c>
      <c r="AD127" t="s">
        <v>386</v>
      </c>
      <c r="AE127" t="s">
        <v>234</v>
      </c>
      <c r="AF127" t="s">
        <v>235</v>
      </c>
      <c r="AG127" t="s">
        <v>236</v>
      </c>
      <c r="AH127" t="s">
        <v>237</v>
      </c>
      <c r="AI127" t="s">
        <v>387</v>
      </c>
      <c r="AJ127">
        <v>1110166</v>
      </c>
      <c r="AK127" t="s">
        <v>388</v>
      </c>
      <c r="AL127" t="s">
        <v>239</v>
      </c>
      <c r="AM127">
        <v>31460</v>
      </c>
      <c r="AN127">
        <v>14125</v>
      </c>
      <c r="AO127">
        <v>31071</v>
      </c>
      <c r="AP127">
        <v>18.07</v>
      </c>
      <c r="AQ127">
        <v>2250.87</v>
      </c>
      <c r="AR127" t="s">
        <v>2626</v>
      </c>
      <c r="AS127" t="s">
        <v>2626</v>
      </c>
      <c r="AT127">
        <v>1</v>
      </c>
      <c r="AU127" t="s">
        <v>2628</v>
      </c>
      <c r="AV127" s="3">
        <v>42232</v>
      </c>
      <c r="AW127" s="3" t="str">
        <f>TEXT(LoanTable[[#This Row],[Disbursement Date]],"YYYY-MM")</f>
        <v>2015-08</v>
      </c>
      <c r="AX127" t="str">
        <f>TEXT(EDATE(LoanTable[[#This Row],[Disbursement Date]],-1),"YYYY-MM")</f>
        <v>2015-07</v>
      </c>
      <c r="AY127">
        <f>IF(LoanTable[[#This Row],[Loan Status]]="Active",1,0)</f>
        <v>0</v>
      </c>
      <c r="AZ127">
        <f>IF(COUNTIFS(LoanTable[Client id],LoanTable[[#This Row],[Client id]],LoanTable[Period],LoanTable[[#This Row],[Previous Period]])&gt;0,1,0)</f>
        <v>0</v>
      </c>
      <c r="BA127" s="17" t="str">
        <f>TEXT(LoanTable[[#This Row],[Disbursement Date]],"YYYY")</f>
        <v>2015</v>
      </c>
      <c r="BB127" s="10" t="str" cm="1">
        <f t="array" ref="BB127">IF(YEAR(LoanTable[[#This Row],[Disbursement Date]])=MIN(YEAR(LoanTable[Disbursement Date])),"",YEAR(LoanTable[[#This Row],[Disbursement Date]])-1)</f>
        <v/>
      </c>
      <c r="BC127" s="10">
        <f>IF(LoanTable[[#This Row],[Previous Year]]="",1,IF(COUNTIFS(LoanTable[Client id],LoanTable[[#This Row],[Client id]],LoanTable[Year],LoanTable[[#This Row],[Previous Year]])&gt;0,1,0))</f>
        <v>1</v>
      </c>
      <c r="BD127" t="str">
        <f>YEAR(LoanTable[[#This Row],[Disbursement Date]]) &amp; "-Q" &amp; ROUNDUP(MONTH(LoanTable[[#This Row],[Disbursement Date]])/3,0)</f>
        <v>2015-Q3</v>
      </c>
      <c r="BE127">
        <f>IF(LoanTable[[#This Row],[Disbursement Date]]=LoanTable[[#This Row],[First Loan Date]],1,0)</f>
        <v>1</v>
      </c>
    </row>
    <row r="128" spans="1:57" x14ac:dyDescent="0.3">
      <c r="A128" t="s">
        <v>2377</v>
      </c>
      <c r="B128">
        <v>433</v>
      </c>
      <c r="C128" t="s">
        <v>468</v>
      </c>
      <c r="D128" t="s">
        <v>573</v>
      </c>
      <c r="E128">
        <v>37291</v>
      </c>
      <c r="F128">
        <v>48327</v>
      </c>
      <c r="G128">
        <v>13370</v>
      </c>
      <c r="H128" s="5">
        <v>42234</v>
      </c>
      <c r="I128" t="s">
        <v>612</v>
      </c>
      <c r="J128" t="s">
        <v>613</v>
      </c>
      <c r="K128">
        <v>630081</v>
      </c>
      <c r="L128" t="s">
        <v>470</v>
      </c>
      <c r="M128" t="s">
        <v>36</v>
      </c>
      <c r="N128" t="s">
        <v>13</v>
      </c>
      <c r="O128" t="s">
        <v>14</v>
      </c>
      <c r="P128">
        <v>37</v>
      </c>
      <c r="Q128" s="5" t="s">
        <v>37</v>
      </c>
      <c r="R128" t="s">
        <v>16</v>
      </c>
      <c r="S128" t="s">
        <v>35</v>
      </c>
      <c r="T128" t="s">
        <v>18</v>
      </c>
      <c r="U128" t="s">
        <v>38</v>
      </c>
      <c r="V128" t="s">
        <v>39</v>
      </c>
      <c r="W128">
        <v>426</v>
      </c>
      <c r="X128" t="s">
        <v>574</v>
      </c>
      <c r="Y128" t="s">
        <v>575</v>
      </c>
      <c r="Z128" t="s">
        <v>576</v>
      </c>
      <c r="AA128">
        <v>0.1065</v>
      </c>
      <c r="AB128" t="s">
        <v>577</v>
      </c>
      <c r="AC128" t="s">
        <v>578</v>
      </c>
      <c r="AD128" t="s">
        <v>468</v>
      </c>
      <c r="AE128" t="s">
        <v>462</v>
      </c>
      <c r="AF128" t="s">
        <v>463</v>
      </c>
      <c r="AG128" t="s">
        <v>464</v>
      </c>
      <c r="AH128" t="s">
        <v>465</v>
      </c>
      <c r="AI128" t="s">
        <v>468</v>
      </c>
      <c r="AJ128">
        <v>630081</v>
      </c>
      <c r="AK128" t="s">
        <v>469</v>
      </c>
      <c r="AL128" t="s">
        <v>256</v>
      </c>
      <c r="AM128">
        <v>38171</v>
      </c>
      <c r="AN128">
        <v>50251</v>
      </c>
      <c r="AO128">
        <v>37028</v>
      </c>
      <c r="AP128">
        <v>40.14</v>
      </c>
      <c r="AQ128">
        <v>1581.75</v>
      </c>
      <c r="AR128" t="s">
        <v>2626</v>
      </c>
      <c r="AS128" t="s">
        <v>2626</v>
      </c>
      <c r="AT128">
        <v>1</v>
      </c>
      <c r="AU128" t="s">
        <v>2628</v>
      </c>
      <c r="AV128" s="3">
        <v>42234</v>
      </c>
      <c r="AW128" s="3" t="str">
        <f>TEXT(LoanTable[[#This Row],[Disbursement Date]],"YYYY-MM")</f>
        <v>2015-08</v>
      </c>
      <c r="AX128" t="str">
        <f>TEXT(EDATE(LoanTable[[#This Row],[Disbursement Date]],-1),"YYYY-MM")</f>
        <v>2015-07</v>
      </c>
      <c r="AY128">
        <f>IF(LoanTable[[#This Row],[Loan Status]]="Active",1,0)</f>
        <v>0</v>
      </c>
      <c r="AZ128">
        <f>IF(COUNTIFS(LoanTable[Client id],LoanTable[[#This Row],[Client id]],LoanTable[Period],LoanTable[[#This Row],[Previous Period]])&gt;0,1,0)</f>
        <v>0</v>
      </c>
      <c r="BA128" s="17" t="str">
        <f>TEXT(LoanTable[[#This Row],[Disbursement Date]],"YYYY")</f>
        <v>2015</v>
      </c>
      <c r="BB128" s="10" t="str" cm="1">
        <f t="array" ref="BB128">IF(YEAR(LoanTable[[#This Row],[Disbursement Date]])=MIN(YEAR(LoanTable[Disbursement Date])),"",YEAR(LoanTable[[#This Row],[Disbursement Date]])-1)</f>
        <v/>
      </c>
      <c r="BC128" s="10">
        <f>IF(LoanTable[[#This Row],[Previous Year]]="",1,IF(COUNTIFS(LoanTable[Client id],LoanTable[[#This Row],[Client id]],LoanTable[Year],LoanTable[[#This Row],[Previous Year]])&gt;0,1,0))</f>
        <v>1</v>
      </c>
      <c r="BD128" t="str">
        <f>YEAR(LoanTable[[#This Row],[Disbursement Date]]) &amp; "-Q" &amp; ROUNDUP(MONTH(LoanTable[[#This Row],[Disbursement Date]])/3,0)</f>
        <v>2015-Q3</v>
      </c>
      <c r="BE128">
        <f>IF(LoanTable[[#This Row],[Disbursement Date]]=LoanTable[[#This Row],[First Loan Date]],1,0)</f>
        <v>1</v>
      </c>
    </row>
    <row r="129" spans="1:57" x14ac:dyDescent="0.3">
      <c r="A129" t="s">
        <v>672</v>
      </c>
      <c r="B129">
        <v>822</v>
      </c>
      <c r="C129" t="s">
        <v>523</v>
      </c>
      <c r="D129" t="s">
        <v>589</v>
      </c>
      <c r="E129">
        <v>30017</v>
      </c>
      <c r="F129">
        <v>5948</v>
      </c>
      <c r="G129">
        <v>4398</v>
      </c>
      <c r="H129" s="5">
        <v>42234</v>
      </c>
      <c r="I129" t="s">
        <v>612</v>
      </c>
      <c r="J129" t="s">
        <v>613</v>
      </c>
      <c r="K129">
        <v>800018</v>
      </c>
      <c r="L129" t="s">
        <v>526</v>
      </c>
      <c r="M129" t="s">
        <v>50</v>
      </c>
      <c r="N129" t="s">
        <v>13</v>
      </c>
      <c r="O129" t="s">
        <v>46</v>
      </c>
      <c r="P129">
        <v>29</v>
      </c>
      <c r="Q129" s="5" t="s">
        <v>146</v>
      </c>
      <c r="R129" t="s">
        <v>16</v>
      </c>
      <c r="S129" t="s">
        <v>35</v>
      </c>
      <c r="T129" t="s">
        <v>18</v>
      </c>
      <c r="U129" t="s">
        <v>19</v>
      </c>
      <c r="V129" t="s">
        <v>31</v>
      </c>
      <c r="W129">
        <v>311</v>
      </c>
      <c r="X129" t="s">
        <v>574</v>
      </c>
      <c r="Y129" t="s">
        <v>590</v>
      </c>
      <c r="Z129" t="s">
        <v>576</v>
      </c>
      <c r="AA129">
        <v>9.9099999999999994E-2</v>
      </c>
      <c r="AB129" t="s">
        <v>577</v>
      </c>
      <c r="AC129" t="s">
        <v>591</v>
      </c>
      <c r="AD129" t="s">
        <v>523</v>
      </c>
      <c r="AE129" t="s">
        <v>250</v>
      </c>
      <c r="AF129" t="s">
        <v>251</v>
      </c>
      <c r="AG129" t="s">
        <v>252</v>
      </c>
      <c r="AH129" t="s">
        <v>253</v>
      </c>
      <c r="AI129" t="s">
        <v>524</v>
      </c>
      <c r="AJ129">
        <v>800018</v>
      </c>
      <c r="AK129" t="s">
        <v>525</v>
      </c>
      <c r="AL129" t="s">
        <v>239</v>
      </c>
      <c r="AM129">
        <v>30367</v>
      </c>
      <c r="AN129">
        <v>6420</v>
      </c>
      <c r="AO129">
        <v>29763</v>
      </c>
      <c r="AP129">
        <v>46.98</v>
      </c>
      <c r="AQ129">
        <v>3725.35</v>
      </c>
      <c r="AR129" t="s">
        <v>2626</v>
      </c>
      <c r="AS129" t="s">
        <v>2626</v>
      </c>
      <c r="AT129">
        <v>0</v>
      </c>
      <c r="AU129" t="s">
        <v>2628</v>
      </c>
      <c r="AV129" s="3">
        <v>42176</v>
      </c>
      <c r="AW129" s="3" t="str">
        <f>TEXT(LoanTable[[#This Row],[Disbursement Date]],"YYYY-MM")</f>
        <v>2015-08</v>
      </c>
      <c r="AX129" t="str">
        <f>TEXT(EDATE(LoanTable[[#This Row],[Disbursement Date]],-1),"YYYY-MM")</f>
        <v>2015-07</v>
      </c>
      <c r="AY129">
        <f>IF(LoanTable[[#This Row],[Loan Status]]="Active",1,0)</f>
        <v>0</v>
      </c>
      <c r="AZ129">
        <f>IF(COUNTIFS(LoanTable[Client id],LoanTable[[#This Row],[Client id]],LoanTable[Period],LoanTable[[#This Row],[Previous Period]])&gt;0,1,0)</f>
        <v>0</v>
      </c>
      <c r="BA129" s="17" t="str">
        <f>TEXT(LoanTable[[#This Row],[Disbursement Date]],"YYYY")</f>
        <v>2015</v>
      </c>
      <c r="BB129" s="10" t="str" cm="1">
        <f t="array" ref="BB129">IF(YEAR(LoanTable[[#This Row],[Disbursement Date]])=MIN(YEAR(LoanTable[Disbursement Date])),"",YEAR(LoanTable[[#This Row],[Disbursement Date]])-1)</f>
        <v/>
      </c>
      <c r="BC129" s="10">
        <f>IF(LoanTable[[#This Row],[Previous Year]]="",1,IF(COUNTIFS(LoanTable[Client id],LoanTable[[#This Row],[Client id]],LoanTable[Year],LoanTable[[#This Row],[Previous Year]])&gt;0,1,0))</f>
        <v>1</v>
      </c>
      <c r="BD129" t="str">
        <f>YEAR(LoanTable[[#This Row],[Disbursement Date]]) &amp; "-Q" &amp; ROUNDUP(MONTH(LoanTable[[#This Row],[Disbursement Date]])/3,0)</f>
        <v>2015-Q3</v>
      </c>
      <c r="BE129">
        <f>IF(LoanTable[[#This Row],[Disbursement Date]]=LoanTable[[#This Row],[First Loan Date]],1,0)</f>
        <v>0</v>
      </c>
    </row>
    <row r="130" spans="1:57" x14ac:dyDescent="0.3">
      <c r="A130" t="s">
        <v>2585</v>
      </c>
      <c r="B130">
        <v>924</v>
      </c>
      <c r="C130" t="s">
        <v>251</v>
      </c>
      <c r="D130" t="s">
        <v>583</v>
      </c>
      <c r="E130">
        <v>36775</v>
      </c>
      <c r="F130">
        <v>32087</v>
      </c>
      <c r="G130">
        <v>13802</v>
      </c>
      <c r="H130" s="5">
        <v>42236</v>
      </c>
      <c r="I130" t="s">
        <v>615</v>
      </c>
      <c r="J130" t="s">
        <v>613</v>
      </c>
      <c r="K130">
        <v>10068</v>
      </c>
      <c r="L130" t="s">
        <v>319</v>
      </c>
      <c r="M130" t="s">
        <v>114</v>
      </c>
      <c r="N130" t="s">
        <v>13</v>
      </c>
      <c r="O130" t="s">
        <v>46</v>
      </c>
      <c r="P130">
        <v>35</v>
      </c>
      <c r="Q130" s="5" t="s">
        <v>115</v>
      </c>
      <c r="R130" t="s">
        <v>25</v>
      </c>
      <c r="S130" t="s">
        <v>35</v>
      </c>
      <c r="T130" t="s">
        <v>18</v>
      </c>
      <c r="U130" t="s">
        <v>19</v>
      </c>
      <c r="V130" t="s">
        <v>20</v>
      </c>
      <c r="W130">
        <v>567</v>
      </c>
      <c r="X130" t="s">
        <v>574</v>
      </c>
      <c r="Y130" t="s">
        <v>584</v>
      </c>
      <c r="Z130" t="s">
        <v>576</v>
      </c>
      <c r="AA130">
        <v>0.1825</v>
      </c>
      <c r="AB130" t="s">
        <v>585</v>
      </c>
      <c r="AC130" t="s">
        <v>586</v>
      </c>
      <c r="AD130" t="s">
        <v>251</v>
      </c>
      <c r="AE130" t="s">
        <v>250</v>
      </c>
      <c r="AF130" t="s">
        <v>251</v>
      </c>
      <c r="AG130" t="s">
        <v>252</v>
      </c>
      <c r="AH130" t="s">
        <v>253</v>
      </c>
      <c r="AI130" t="s">
        <v>317</v>
      </c>
      <c r="AJ130">
        <v>10068</v>
      </c>
      <c r="AK130" t="s">
        <v>318</v>
      </c>
      <c r="AL130" t="s">
        <v>256</v>
      </c>
      <c r="AM130">
        <v>37737</v>
      </c>
      <c r="AN130">
        <v>33861</v>
      </c>
      <c r="AO130">
        <v>36373</v>
      </c>
      <c r="AP130">
        <v>19.690000000000001</v>
      </c>
      <c r="AQ130">
        <v>1633.47</v>
      </c>
      <c r="AR130" t="s">
        <v>2626</v>
      </c>
      <c r="AS130" t="s">
        <v>2626</v>
      </c>
      <c r="AT130">
        <v>0</v>
      </c>
      <c r="AU130" t="s">
        <v>2628</v>
      </c>
      <c r="AV130" s="3">
        <v>42236</v>
      </c>
      <c r="AW130" s="3" t="str">
        <f>TEXT(LoanTable[[#This Row],[Disbursement Date]],"YYYY-MM")</f>
        <v>2015-08</v>
      </c>
      <c r="AX130" t="str">
        <f>TEXT(EDATE(LoanTable[[#This Row],[Disbursement Date]],-1),"YYYY-MM")</f>
        <v>2015-07</v>
      </c>
      <c r="AY130">
        <f>IF(LoanTable[[#This Row],[Loan Status]]="Active",1,0)</f>
        <v>0</v>
      </c>
      <c r="AZ130">
        <f>IF(COUNTIFS(LoanTable[Client id],LoanTable[[#This Row],[Client id]],LoanTable[Period],LoanTable[[#This Row],[Previous Period]])&gt;0,1,0)</f>
        <v>0</v>
      </c>
      <c r="BA130" s="17" t="str">
        <f>TEXT(LoanTable[[#This Row],[Disbursement Date]],"YYYY")</f>
        <v>2015</v>
      </c>
      <c r="BB130" s="10" t="str" cm="1">
        <f t="array" ref="BB130">IF(YEAR(LoanTable[[#This Row],[Disbursement Date]])=MIN(YEAR(LoanTable[Disbursement Date])),"",YEAR(LoanTable[[#This Row],[Disbursement Date]])-1)</f>
        <v/>
      </c>
      <c r="BC130" s="10">
        <f>IF(LoanTable[[#This Row],[Previous Year]]="",1,IF(COUNTIFS(LoanTable[Client id],LoanTable[[#This Row],[Client id]],LoanTable[Year],LoanTable[[#This Row],[Previous Year]])&gt;0,1,0))</f>
        <v>1</v>
      </c>
      <c r="BD130" t="str">
        <f>YEAR(LoanTable[[#This Row],[Disbursement Date]]) &amp; "-Q" &amp; ROUNDUP(MONTH(LoanTable[[#This Row],[Disbursement Date]])/3,0)</f>
        <v>2015-Q3</v>
      </c>
      <c r="BE130">
        <f>IF(LoanTable[[#This Row],[Disbursement Date]]=LoanTable[[#This Row],[First Loan Date]],1,0)</f>
        <v>1</v>
      </c>
    </row>
    <row r="131" spans="1:57" x14ac:dyDescent="0.3">
      <c r="A131" t="s">
        <v>946</v>
      </c>
      <c r="B131">
        <v>781</v>
      </c>
      <c r="C131" t="s">
        <v>243</v>
      </c>
      <c r="D131" t="s">
        <v>589</v>
      </c>
      <c r="E131">
        <v>32630</v>
      </c>
      <c r="F131">
        <v>38028</v>
      </c>
      <c r="G131">
        <v>23180</v>
      </c>
      <c r="H131" s="5">
        <v>42240</v>
      </c>
      <c r="I131" t="s">
        <v>615</v>
      </c>
      <c r="J131" t="s">
        <v>613</v>
      </c>
      <c r="K131">
        <v>160051</v>
      </c>
      <c r="L131" t="s">
        <v>245</v>
      </c>
      <c r="M131" t="s">
        <v>70</v>
      </c>
      <c r="N131" t="s">
        <v>13</v>
      </c>
      <c r="O131" t="s">
        <v>46</v>
      </c>
      <c r="P131">
        <v>32</v>
      </c>
      <c r="Q131" s="5" t="s">
        <v>71</v>
      </c>
      <c r="R131" t="s">
        <v>16</v>
      </c>
      <c r="S131" t="s">
        <v>35</v>
      </c>
      <c r="T131" t="s">
        <v>18</v>
      </c>
      <c r="U131" t="s">
        <v>22</v>
      </c>
      <c r="V131" t="s">
        <v>20</v>
      </c>
      <c r="W131">
        <v>584</v>
      </c>
      <c r="X131" t="s">
        <v>574</v>
      </c>
      <c r="Y131" t="s">
        <v>590</v>
      </c>
      <c r="Z131" t="s">
        <v>576</v>
      </c>
      <c r="AA131">
        <v>9.9099999999999994E-2</v>
      </c>
      <c r="AB131" t="s">
        <v>577</v>
      </c>
      <c r="AC131" t="s">
        <v>591</v>
      </c>
      <c r="AD131" t="s">
        <v>243</v>
      </c>
      <c r="AE131" t="s">
        <v>234</v>
      </c>
      <c r="AF131" t="s">
        <v>235</v>
      </c>
      <c r="AG131" t="s">
        <v>236</v>
      </c>
      <c r="AH131" t="s">
        <v>237</v>
      </c>
      <c r="AI131" t="s">
        <v>243</v>
      </c>
      <c r="AJ131">
        <v>160051</v>
      </c>
      <c r="AK131" t="s">
        <v>244</v>
      </c>
      <c r="AL131" t="s">
        <v>241</v>
      </c>
      <c r="AM131">
        <v>33393</v>
      </c>
      <c r="AN131">
        <v>39124</v>
      </c>
      <c r="AO131">
        <v>32368</v>
      </c>
      <c r="AP131">
        <v>45.48</v>
      </c>
      <c r="AQ131">
        <v>4145.7299999999996</v>
      </c>
      <c r="AR131" t="s">
        <v>2626</v>
      </c>
      <c r="AS131" t="s">
        <v>2626</v>
      </c>
      <c r="AT131">
        <v>0</v>
      </c>
      <c r="AU131" t="s">
        <v>2629</v>
      </c>
      <c r="AV131" s="3">
        <v>42240</v>
      </c>
      <c r="AW131" s="3" t="str">
        <f>TEXT(LoanTable[[#This Row],[Disbursement Date]],"YYYY-MM")</f>
        <v>2015-08</v>
      </c>
      <c r="AX131" t="str">
        <f>TEXT(EDATE(LoanTable[[#This Row],[Disbursement Date]],-1),"YYYY-MM")</f>
        <v>2015-07</v>
      </c>
      <c r="AY131">
        <f>IF(LoanTable[[#This Row],[Loan Status]]="Active",1,0)</f>
        <v>0</v>
      </c>
      <c r="AZ131">
        <f>IF(COUNTIFS(LoanTable[Client id],LoanTable[[#This Row],[Client id]],LoanTable[Period],LoanTable[[#This Row],[Previous Period]])&gt;0,1,0)</f>
        <v>0</v>
      </c>
      <c r="BA131" s="17" t="str">
        <f>TEXT(LoanTable[[#This Row],[Disbursement Date]],"YYYY")</f>
        <v>2015</v>
      </c>
      <c r="BB131" s="10" t="str" cm="1">
        <f t="array" ref="BB131">IF(YEAR(LoanTable[[#This Row],[Disbursement Date]])=MIN(YEAR(LoanTable[Disbursement Date])),"",YEAR(LoanTable[[#This Row],[Disbursement Date]])-1)</f>
        <v/>
      </c>
      <c r="BC131" s="10">
        <f>IF(LoanTable[[#This Row],[Previous Year]]="",1,IF(COUNTIFS(LoanTable[Client id],LoanTable[[#This Row],[Client id]],LoanTable[Year],LoanTable[[#This Row],[Previous Year]])&gt;0,1,0))</f>
        <v>1</v>
      </c>
      <c r="BD131" t="str">
        <f>YEAR(LoanTable[[#This Row],[Disbursement Date]]) &amp; "-Q" &amp; ROUNDUP(MONTH(LoanTable[[#This Row],[Disbursement Date]])/3,0)</f>
        <v>2015-Q3</v>
      </c>
      <c r="BE131">
        <f>IF(LoanTable[[#This Row],[Disbursement Date]]=LoanTable[[#This Row],[First Loan Date]],1,0)</f>
        <v>1</v>
      </c>
    </row>
    <row r="132" spans="1:57" x14ac:dyDescent="0.3">
      <c r="A132" t="s">
        <v>763</v>
      </c>
      <c r="B132">
        <v>848</v>
      </c>
      <c r="C132" t="s">
        <v>251</v>
      </c>
      <c r="D132" t="s">
        <v>589</v>
      </c>
      <c r="E132">
        <v>40850</v>
      </c>
      <c r="F132">
        <v>10284</v>
      </c>
      <c r="G132">
        <v>34745</v>
      </c>
      <c r="H132" s="5">
        <v>42242</v>
      </c>
      <c r="I132" t="s">
        <v>624</v>
      </c>
      <c r="J132" t="s">
        <v>613</v>
      </c>
      <c r="K132">
        <v>10068</v>
      </c>
      <c r="L132" t="s">
        <v>319</v>
      </c>
      <c r="M132" t="s">
        <v>99</v>
      </c>
      <c r="N132" t="s">
        <v>13</v>
      </c>
      <c r="O132" t="s">
        <v>14</v>
      </c>
      <c r="P132">
        <v>38</v>
      </c>
      <c r="Q132" s="5" t="s">
        <v>202</v>
      </c>
      <c r="R132" t="s">
        <v>74</v>
      </c>
      <c r="S132" t="s">
        <v>105</v>
      </c>
      <c r="T132" t="s">
        <v>18</v>
      </c>
      <c r="U132" t="s">
        <v>26</v>
      </c>
      <c r="V132" t="s">
        <v>20</v>
      </c>
      <c r="W132">
        <v>755</v>
      </c>
      <c r="X132" t="s">
        <v>574</v>
      </c>
      <c r="Y132" t="s">
        <v>590</v>
      </c>
      <c r="Z132" t="s">
        <v>576</v>
      </c>
      <c r="AA132">
        <v>9.9099999999999994E-2</v>
      </c>
      <c r="AB132" t="s">
        <v>577</v>
      </c>
      <c r="AC132" t="s">
        <v>591</v>
      </c>
      <c r="AD132" t="s">
        <v>251</v>
      </c>
      <c r="AE132" t="s">
        <v>250</v>
      </c>
      <c r="AF132" t="s">
        <v>251</v>
      </c>
      <c r="AG132" t="s">
        <v>252</v>
      </c>
      <c r="AH132" t="s">
        <v>253</v>
      </c>
      <c r="AI132" t="s">
        <v>317</v>
      </c>
      <c r="AJ132">
        <v>10068</v>
      </c>
      <c r="AK132" t="s">
        <v>318</v>
      </c>
      <c r="AL132" t="s">
        <v>256</v>
      </c>
      <c r="AM132">
        <v>41385</v>
      </c>
      <c r="AN132">
        <v>10055</v>
      </c>
      <c r="AO132">
        <v>40776</v>
      </c>
      <c r="AP132">
        <v>33.21</v>
      </c>
      <c r="AQ132">
        <v>511.11</v>
      </c>
      <c r="AR132" t="s">
        <v>2626</v>
      </c>
      <c r="AS132" t="s">
        <v>2626</v>
      </c>
      <c r="AT132">
        <v>0</v>
      </c>
      <c r="AU132" t="s">
        <v>2628</v>
      </c>
      <c r="AV132" s="3">
        <v>42242</v>
      </c>
      <c r="AW132" s="3" t="str">
        <f>TEXT(LoanTable[[#This Row],[Disbursement Date]],"YYYY-MM")</f>
        <v>2015-08</v>
      </c>
      <c r="AX132" t="str">
        <f>TEXT(EDATE(LoanTable[[#This Row],[Disbursement Date]],-1),"YYYY-MM")</f>
        <v>2015-07</v>
      </c>
      <c r="AY132">
        <f>IF(LoanTable[[#This Row],[Loan Status]]="Active",1,0)</f>
        <v>1</v>
      </c>
      <c r="AZ132">
        <f>IF(COUNTIFS(LoanTable[Client id],LoanTable[[#This Row],[Client id]],LoanTable[Period],LoanTable[[#This Row],[Previous Period]])&gt;0,1,0)</f>
        <v>0</v>
      </c>
      <c r="BA132" s="17" t="str">
        <f>TEXT(LoanTable[[#This Row],[Disbursement Date]],"YYYY")</f>
        <v>2015</v>
      </c>
      <c r="BB132" s="10" t="str" cm="1">
        <f t="array" ref="BB132">IF(YEAR(LoanTable[[#This Row],[Disbursement Date]])=MIN(YEAR(LoanTable[Disbursement Date])),"",YEAR(LoanTable[[#This Row],[Disbursement Date]])-1)</f>
        <v/>
      </c>
      <c r="BC132" s="10">
        <f>IF(LoanTable[[#This Row],[Previous Year]]="",1,IF(COUNTIFS(LoanTable[Client id],LoanTable[[#This Row],[Client id]],LoanTable[Year],LoanTable[[#This Row],[Previous Year]])&gt;0,1,0))</f>
        <v>1</v>
      </c>
      <c r="BD132" t="str">
        <f>YEAR(LoanTable[[#This Row],[Disbursement Date]]) &amp; "-Q" &amp; ROUNDUP(MONTH(LoanTable[[#This Row],[Disbursement Date]])/3,0)</f>
        <v>2015-Q3</v>
      </c>
      <c r="BE132">
        <f>IF(LoanTable[[#This Row],[Disbursement Date]]=LoanTable[[#This Row],[First Loan Date]],1,0)</f>
        <v>1</v>
      </c>
    </row>
    <row r="133" spans="1:57" x14ac:dyDescent="0.3">
      <c r="A133" t="s">
        <v>2049</v>
      </c>
      <c r="B133">
        <v>858</v>
      </c>
      <c r="C133" t="s">
        <v>545</v>
      </c>
      <c r="D133" t="s">
        <v>573</v>
      </c>
      <c r="E133">
        <v>46179</v>
      </c>
      <c r="F133">
        <v>22367</v>
      </c>
      <c r="G133">
        <v>30041</v>
      </c>
      <c r="H133" s="5">
        <v>42242</v>
      </c>
      <c r="I133" t="s">
        <v>624</v>
      </c>
      <c r="J133" t="s">
        <v>619</v>
      </c>
      <c r="K133">
        <v>850152</v>
      </c>
      <c r="L133" t="s">
        <v>546</v>
      </c>
      <c r="M133" t="s">
        <v>172</v>
      </c>
      <c r="N133" t="s">
        <v>13</v>
      </c>
      <c r="O133" t="s">
        <v>14</v>
      </c>
      <c r="P133">
        <v>38</v>
      </c>
      <c r="Q133" s="5" t="s">
        <v>15</v>
      </c>
      <c r="R133" t="s">
        <v>30</v>
      </c>
      <c r="S133" t="s">
        <v>145</v>
      </c>
      <c r="T133" t="s">
        <v>63</v>
      </c>
      <c r="U133" t="s">
        <v>38</v>
      </c>
      <c r="V133" t="s">
        <v>31</v>
      </c>
      <c r="W133">
        <v>308</v>
      </c>
      <c r="X133" t="s">
        <v>574</v>
      </c>
      <c r="Y133" t="s">
        <v>575</v>
      </c>
      <c r="Z133" t="s">
        <v>576</v>
      </c>
      <c r="AA133">
        <v>0.1065</v>
      </c>
      <c r="AB133" t="s">
        <v>577</v>
      </c>
      <c r="AC133" t="s">
        <v>578</v>
      </c>
      <c r="AD133" t="s">
        <v>545</v>
      </c>
      <c r="AE133" t="s">
        <v>472</v>
      </c>
      <c r="AF133" t="s">
        <v>473</v>
      </c>
      <c r="AG133" t="s">
        <v>474</v>
      </c>
      <c r="AH133" t="s">
        <v>475</v>
      </c>
      <c r="AI133" t="s">
        <v>545</v>
      </c>
      <c r="AJ133">
        <v>850152</v>
      </c>
      <c r="AK133" t="s">
        <v>476</v>
      </c>
      <c r="AL133" t="s">
        <v>256</v>
      </c>
      <c r="AM133">
        <v>47721</v>
      </c>
      <c r="AN133">
        <v>22011</v>
      </c>
      <c r="AO133">
        <v>45807</v>
      </c>
      <c r="AP133">
        <v>37.51</v>
      </c>
      <c r="AQ133">
        <v>262.23</v>
      </c>
      <c r="AR133" t="s">
        <v>2626</v>
      </c>
      <c r="AS133" t="s">
        <v>2626</v>
      </c>
      <c r="AT133">
        <v>2</v>
      </c>
      <c r="AU133" t="s">
        <v>2628</v>
      </c>
      <c r="AV133" s="3">
        <v>42145</v>
      </c>
      <c r="AW133" s="3" t="str">
        <f>TEXT(LoanTable[[#This Row],[Disbursement Date]],"YYYY-MM")</f>
        <v>2015-08</v>
      </c>
      <c r="AX133" t="str">
        <f>TEXT(EDATE(LoanTable[[#This Row],[Disbursement Date]],-1),"YYYY-MM")</f>
        <v>2015-07</v>
      </c>
      <c r="AY133">
        <f>IF(LoanTable[[#This Row],[Loan Status]]="Active",1,0)</f>
        <v>1</v>
      </c>
      <c r="AZ133">
        <f>IF(COUNTIFS(LoanTable[Client id],LoanTable[[#This Row],[Client id]],LoanTable[Period],LoanTable[[#This Row],[Previous Period]])&gt;0,1,0)</f>
        <v>0</v>
      </c>
      <c r="BA133" s="17" t="str">
        <f>TEXT(LoanTable[[#This Row],[Disbursement Date]],"YYYY")</f>
        <v>2015</v>
      </c>
      <c r="BB133" s="10" t="str" cm="1">
        <f t="array" ref="BB133">IF(YEAR(LoanTable[[#This Row],[Disbursement Date]])=MIN(YEAR(LoanTable[Disbursement Date])),"",YEAR(LoanTable[[#This Row],[Disbursement Date]])-1)</f>
        <v/>
      </c>
      <c r="BC133" s="10">
        <f>IF(LoanTable[[#This Row],[Previous Year]]="",1,IF(COUNTIFS(LoanTable[Client id],LoanTable[[#This Row],[Client id]],LoanTable[Year],LoanTable[[#This Row],[Previous Year]])&gt;0,1,0))</f>
        <v>1</v>
      </c>
      <c r="BD133" t="str">
        <f>YEAR(LoanTable[[#This Row],[Disbursement Date]]) &amp; "-Q" &amp; ROUNDUP(MONTH(LoanTable[[#This Row],[Disbursement Date]])/3,0)</f>
        <v>2015-Q3</v>
      </c>
      <c r="BE133">
        <f>IF(LoanTable[[#This Row],[Disbursement Date]]=LoanTable[[#This Row],[First Loan Date]],1,0)</f>
        <v>0</v>
      </c>
    </row>
    <row r="134" spans="1:57" x14ac:dyDescent="0.3">
      <c r="A134" t="s">
        <v>1044</v>
      </c>
      <c r="B134">
        <v>169</v>
      </c>
      <c r="C134" t="s">
        <v>246</v>
      </c>
      <c r="D134" t="s">
        <v>573</v>
      </c>
      <c r="E134">
        <v>10860</v>
      </c>
      <c r="F134">
        <v>31361</v>
      </c>
      <c r="G134">
        <v>44406</v>
      </c>
      <c r="H134" s="5">
        <v>42243</v>
      </c>
      <c r="I134" t="s">
        <v>615</v>
      </c>
      <c r="J134" t="s">
        <v>613</v>
      </c>
      <c r="K134">
        <v>110159</v>
      </c>
      <c r="L134" t="s">
        <v>248</v>
      </c>
      <c r="M134" t="s">
        <v>130</v>
      </c>
      <c r="N134" t="s">
        <v>13</v>
      </c>
      <c r="O134" t="s">
        <v>14</v>
      </c>
      <c r="P134">
        <v>45</v>
      </c>
      <c r="Q134" s="5" t="s">
        <v>204</v>
      </c>
      <c r="R134" t="s">
        <v>74</v>
      </c>
      <c r="S134" t="s">
        <v>105</v>
      </c>
      <c r="T134" t="s">
        <v>44</v>
      </c>
      <c r="U134" t="s">
        <v>26</v>
      </c>
      <c r="V134" t="s">
        <v>31</v>
      </c>
      <c r="W134">
        <v>490</v>
      </c>
      <c r="X134" t="s">
        <v>574</v>
      </c>
      <c r="Y134" t="s">
        <v>575</v>
      </c>
      <c r="Z134" t="s">
        <v>576</v>
      </c>
      <c r="AA134">
        <v>0.1065</v>
      </c>
      <c r="AB134" t="s">
        <v>577</v>
      </c>
      <c r="AC134" t="s">
        <v>578</v>
      </c>
      <c r="AD134" t="s">
        <v>246</v>
      </c>
      <c r="AE134" t="s">
        <v>234</v>
      </c>
      <c r="AF134" t="s">
        <v>235</v>
      </c>
      <c r="AG134" t="s">
        <v>236</v>
      </c>
      <c r="AH134" t="s">
        <v>237</v>
      </c>
      <c r="AI134" t="s">
        <v>246</v>
      </c>
      <c r="AJ134">
        <v>110159</v>
      </c>
      <c r="AK134" t="s">
        <v>247</v>
      </c>
      <c r="AL134" t="s">
        <v>241</v>
      </c>
      <c r="AM134">
        <v>11066</v>
      </c>
      <c r="AN134">
        <v>32110</v>
      </c>
      <c r="AO134">
        <v>10703</v>
      </c>
      <c r="AP134">
        <v>20.99</v>
      </c>
      <c r="AQ134">
        <v>2183.29</v>
      </c>
      <c r="AR134" t="s">
        <v>2626</v>
      </c>
      <c r="AS134" t="s">
        <v>2626</v>
      </c>
      <c r="AT134">
        <v>0</v>
      </c>
      <c r="AU134" t="s">
        <v>2628</v>
      </c>
      <c r="AV134" s="3">
        <v>42243</v>
      </c>
      <c r="AW134" s="3" t="str">
        <f>TEXT(LoanTable[[#This Row],[Disbursement Date]],"YYYY-MM")</f>
        <v>2015-08</v>
      </c>
      <c r="AX134" t="str">
        <f>TEXT(EDATE(LoanTable[[#This Row],[Disbursement Date]],-1),"YYYY-MM")</f>
        <v>2015-07</v>
      </c>
      <c r="AY134">
        <f>IF(LoanTable[[#This Row],[Loan Status]]="Active",1,0)</f>
        <v>0</v>
      </c>
      <c r="AZ134">
        <f>IF(COUNTIFS(LoanTable[Client id],LoanTable[[#This Row],[Client id]],LoanTable[Period],LoanTable[[#This Row],[Previous Period]])&gt;0,1,0)</f>
        <v>0</v>
      </c>
      <c r="BA134" s="17" t="str">
        <f>TEXT(LoanTable[[#This Row],[Disbursement Date]],"YYYY")</f>
        <v>2015</v>
      </c>
      <c r="BB134" s="10" t="str" cm="1">
        <f t="array" ref="BB134">IF(YEAR(LoanTable[[#This Row],[Disbursement Date]])=MIN(YEAR(LoanTable[Disbursement Date])),"",YEAR(LoanTable[[#This Row],[Disbursement Date]])-1)</f>
        <v/>
      </c>
      <c r="BC134" s="10">
        <f>IF(LoanTable[[#This Row],[Previous Year]]="",1,IF(COUNTIFS(LoanTable[Client id],LoanTable[[#This Row],[Client id]],LoanTable[Year],LoanTable[[#This Row],[Previous Year]])&gt;0,1,0))</f>
        <v>1</v>
      </c>
      <c r="BD134" t="str">
        <f>YEAR(LoanTable[[#This Row],[Disbursement Date]]) &amp; "-Q" &amp; ROUNDUP(MONTH(LoanTable[[#This Row],[Disbursement Date]])/3,0)</f>
        <v>2015-Q3</v>
      </c>
      <c r="BE134">
        <f>IF(LoanTable[[#This Row],[Disbursement Date]]=LoanTable[[#This Row],[First Loan Date]],1,0)</f>
        <v>1</v>
      </c>
    </row>
    <row r="135" spans="1:57" x14ac:dyDescent="0.3">
      <c r="A135" t="s">
        <v>1149</v>
      </c>
      <c r="B135">
        <v>881</v>
      </c>
      <c r="C135" t="s">
        <v>409</v>
      </c>
      <c r="D135" t="s">
        <v>589</v>
      </c>
      <c r="E135">
        <v>8872</v>
      </c>
      <c r="F135">
        <v>41243</v>
      </c>
      <c r="G135">
        <v>38909</v>
      </c>
      <c r="H135" s="5">
        <v>42243</v>
      </c>
      <c r="I135" t="s">
        <v>624</v>
      </c>
      <c r="J135" t="s">
        <v>619</v>
      </c>
      <c r="K135">
        <v>1030063</v>
      </c>
      <c r="L135" t="s">
        <v>411</v>
      </c>
      <c r="M135" t="s">
        <v>90</v>
      </c>
      <c r="N135" t="s">
        <v>13</v>
      </c>
      <c r="O135" t="s">
        <v>28</v>
      </c>
      <c r="P135">
        <v>52</v>
      </c>
      <c r="Q135" s="5" t="s">
        <v>92</v>
      </c>
      <c r="R135" t="s">
        <v>74</v>
      </c>
      <c r="S135" t="s">
        <v>35</v>
      </c>
      <c r="T135" t="s">
        <v>18</v>
      </c>
      <c r="U135" t="s">
        <v>22</v>
      </c>
      <c r="V135" t="s">
        <v>39</v>
      </c>
      <c r="W135">
        <v>322</v>
      </c>
      <c r="X135" t="s">
        <v>574</v>
      </c>
      <c r="Y135" t="s">
        <v>590</v>
      </c>
      <c r="Z135" t="s">
        <v>576</v>
      </c>
      <c r="AA135">
        <v>9.9099999999999994E-2</v>
      </c>
      <c r="AB135" t="s">
        <v>577</v>
      </c>
      <c r="AC135" t="s">
        <v>591</v>
      </c>
      <c r="AD135" t="s">
        <v>409</v>
      </c>
      <c r="AE135" t="s">
        <v>234</v>
      </c>
      <c r="AF135" t="s">
        <v>235</v>
      </c>
      <c r="AG135" t="s">
        <v>236</v>
      </c>
      <c r="AH135" t="s">
        <v>237</v>
      </c>
      <c r="AI135" t="s">
        <v>246</v>
      </c>
      <c r="AJ135">
        <v>1030063</v>
      </c>
      <c r="AK135" t="s">
        <v>410</v>
      </c>
      <c r="AL135" t="s">
        <v>241</v>
      </c>
      <c r="AM135">
        <v>9457</v>
      </c>
      <c r="AN135">
        <v>41573</v>
      </c>
      <c r="AO135">
        <v>8446</v>
      </c>
      <c r="AP135">
        <v>3.16</v>
      </c>
      <c r="AQ135">
        <v>916.35</v>
      </c>
      <c r="AR135" t="s">
        <v>2626</v>
      </c>
      <c r="AS135" t="s">
        <v>2626</v>
      </c>
      <c r="AT135">
        <v>1</v>
      </c>
      <c r="AU135" t="s">
        <v>2628</v>
      </c>
      <c r="AV135" s="3">
        <v>42243</v>
      </c>
      <c r="AW135" s="3" t="str">
        <f>TEXT(LoanTable[[#This Row],[Disbursement Date]],"YYYY-MM")</f>
        <v>2015-08</v>
      </c>
      <c r="AX135" t="str">
        <f>TEXT(EDATE(LoanTable[[#This Row],[Disbursement Date]],-1),"YYYY-MM")</f>
        <v>2015-07</v>
      </c>
      <c r="AY135">
        <f>IF(LoanTable[[#This Row],[Loan Status]]="Active",1,0)</f>
        <v>1</v>
      </c>
      <c r="AZ135">
        <f>IF(COUNTIFS(LoanTable[Client id],LoanTable[[#This Row],[Client id]],LoanTable[Period],LoanTable[[#This Row],[Previous Period]])&gt;0,1,0)</f>
        <v>0</v>
      </c>
      <c r="BA135" s="17" t="str">
        <f>TEXT(LoanTable[[#This Row],[Disbursement Date]],"YYYY")</f>
        <v>2015</v>
      </c>
      <c r="BB135" s="10" t="str" cm="1">
        <f t="array" ref="BB135">IF(YEAR(LoanTable[[#This Row],[Disbursement Date]])=MIN(YEAR(LoanTable[Disbursement Date])),"",YEAR(LoanTable[[#This Row],[Disbursement Date]])-1)</f>
        <v/>
      </c>
      <c r="BC135" s="10">
        <f>IF(LoanTable[[#This Row],[Previous Year]]="",1,IF(COUNTIFS(LoanTable[Client id],LoanTable[[#This Row],[Client id]],LoanTable[Year],LoanTable[[#This Row],[Previous Year]])&gt;0,1,0))</f>
        <v>1</v>
      </c>
      <c r="BD135" t="str">
        <f>YEAR(LoanTable[[#This Row],[Disbursement Date]]) &amp; "-Q" &amp; ROUNDUP(MONTH(LoanTable[[#This Row],[Disbursement Date]])/3,0)</f>
        <v>2015-Q3</v>
      </c>
      <c r="BE135">
        <f>IF(LoanTable[[#This Row],[Disbursement Date]]=LoanTable[[#This Row],[First Loan Date]],1,0)</f>
        <v>1</v>
      </c>
    </row>
    <row r="136" spans="1:57" x14ac:dyDescent="0.3">
      <c r="A136" t="s">
        <v>2032</v>
      </c>
      <c r="B136">
        <v>883</v>
      </c>
      <c r="C136" t="s">
        <v>386</v>
      </c>
      <c r="D136" t="s">
        <v>589</v>
      </c>
      <c r="E136">
        <v>46039</v>
      </c>
      <c r="F136">
        <v>30258</v>
      </c>
      <c r="G136">
        <v>20151</v>
      </c>
      <c r="H136" s="5">
        <v>42245</v>
      </c>
      <c r="I136" t="s">
        <v>624</v>
      </c>
      <c r="J136" t="s">
        <v>619</v>
      </c>
      <c r="K136">
        <v>1110166</v>
      </c>
      <c r="L136" t="s">
        <v>389</v>
      </c>
      <c r="M136" t="s">
        <v>165</v>
      </c>
      <c r="N136" t="s">
        <v>13</v>
      </c>
      <c r="O136" t="s">
        <v>46</v>
      </c>
      <c r="P136">
        <v>31</v>
      </c>
      <c r="Q136" s="5" t="s">
        <v>47</v>
      </c>
      <c r="R136" t="s">
        <v>25</v>
      </c>
      <c r="S136" t="s">
        <v>35</v>
      </c>
      <c r="T136" t="s">
        <v>18</v>
      </c>
      <c r="U136" t="s">
        <v>22</v>
      </c>
      <c r="V136" t="s">
        <v>20</v>
      </c>
      <c r="W136">
        <v>672</v>
      </c>
      <c r="X136" t="s">
        <v>574</v>
      </c>
      <c r="Y136" t="s">
        <v>590</v>
      </c>
      <c r="Z136" t="s">
        <v>576</v>
      </c>
      <c r="AA136">
        <v>9.9099999999999994E-2</v>
      </c>
      <c r="AB136" t="s">
        <v>577</v>
      </c>
      <c r="AC136" t="s">
        <v>591</v>
      </c>
      <c r="AD136" t="s">
        <v>386</v>
      </c>
      <c r="AE136" t="s">
        <v>234</v>
      </c>
      <c r="AF136" t="s">
        <v>235</v>
      </c>
      <c r="AG136" t="s">
        <v>236</v>
      </c>
      <c r="AH136" t="s">
        <v>237</v>
      </c>
      <c r="AI136" t="s">
        <v>387</v>
      </c>
      <c r="AJ136">
        <v>1110166</v>
      </c>
      <c r="AK136" t="s">
        <v>388</v>
      </c>
      <c r="AL136" t="s">
        <v>239</v>
      </c>
      <c r="AM136">
        <v>47433</v>
      </c>
      <c r="AN136">
        <v>30249</v>
      </c>
      <c r="AO136">
        <v>45925</v>
      </c>
      <c r="AP136">
        <v>1.68</v>
      </c>
      <c r="AQ136">
        <v>4475.13</v>
      </c>
      <c r="AR136" t="s">
        <v>2626</v>
      </c>
      <c r="AS136" t="s">
        <v>2626</v>
      </c>
      <c r="AT136">
        <v>0</v>
      </c>
      <c r="AU136" t="s">
        <v>2628</v>
      </c>
      <c r="AV136" s="3">
        <v>42245</v>
      </c>
      <c r="AW136" s="3" t="str">
        <f>TEXT(LoanTable[[#This Row],[Disbursement Date]],"YYYY-MM")</f>
        <v>2015-08</v>
      </c>
      <c r="AX136" t="str">
        <f>TEXT(EDATE(LoanTable[[#This Row],[Disbursement Date]],-1),"YYYY-MM")</f>
        <v>2015-07</v>
      </c>
      <c r="AY136">
        <f>IF(LoanTable[[#This Row],[Loan Status]]="Active",1,0)</f>
        <v>1</v>
      </c>
      <c r="AZ136">
        <f>IF(COUNTIFS(LoanTable[Client id],LoanTable[[#This Row],[Client id]],LoanTable[Period],LoanTable[[#This Row],[Previous Period]])&gt;0,1,0)</f>
        <v>0</v>
      </c>
      <c r="BA136" s="17" t="str">
        <f>TEXT(LoanTable[[#This Row],[Disbursement Date]],"YYYY")</f>
        <v>2015</v>
      </c>
      <c r="BB136" s="10" t="str" cm="1">
        <f t="array" ref="BB136">IF(YEAR(LoanTable[[#This Row],[Disbursement Date]])=MIN(YEAR(LoanTable[Disbursement Date])),"",YEAR(LoanTable[[#This Row],[Disbursement Date]])-1)</f>
        <v/>
      </c>
      <c r="BC136" s="10">
        <f>IF(LoanTable[[#This Row],[Previous Year]]="",1,IF(COUNTIFS(LoanTable[Client id],LoanTable[[#This Row],[Client id]],LoanTable[Year],LoanTable[[#This Row],[Previous Year]])&gt;0,1,0))</f>
        <v>1</v>
      </c>
      <c r="BD136" t="str">
        <f>YEAR(LoanTable[[#This Row],[Disbursement Date]]) &amp; "-Q" &amp; ROUNDUP(MONTH(LoanTable[[#This Row],[Disbursement Date]])/3,0)</f>
        <v>2015-Q3</v>
      </c>
      <c r="BE136">
        <f>IF(LoanTable[[#This Row],[Disbursement Date]]=LoanTable[[#This Row],[First Loan Date]],1,0)</f>
        <v>1</v>
      </c>
    </row>
    <row r="137" spans="1:57" x14ac:dyDescent="0.3">
      <c r="A137" t="s">
        <v>1178</v>
      </c>
      <c r="B137">
        <v>616</v>
      </c>
      <c r="C137" t="s">
        <v>548</v>
      </c>
      <c r="D137" t="s">
        <v>573</v>
      </c>
      <c r="E137">
        <v>40489</v>
      </c>
      <c r="F137">
        <v>40301</v>
      </c>
      <c r="G137">
        <v>14468</v>
      </c>
      <c r="H137" s="5">
        <v>42246</v>
      </c>
      <c r="I137" t="s">
        <v>612</v>
      </c>
      <c r="J137" t="s">
        <v>619</v>
      </c>
      <c r="K137">
        <v>680026</v>
      </c>
      <c r="L137" t="s">
        <v>551</v>
      </c>
      <c r="M137" t="s">
        <v>86</v>
      </c>
      <c r="N137" t="s">
        <v>13</v>
      </c>
      <c r="O137" t="s">
        <v>46</v>
      </c>
      <c r="P137">
        <v>33</v>
      </c>
      <c r="Q137" s="5" t="s">
        <v>87</v>
      </c>
      <c r="R137" t="s">
        <v>74</v>
      </c>
      <c r="S137" t="s">
        <v>35</v>
      </c>
      <c r="T137" t="s">
        <v>63</v>
      </c>
      <c r="U137" t="s">
        <v>26</v>
      </c>
      <c r="V137" t="s">
        <v>20</v>
      </c>
      <c r="W137">
        <v>731</v>
      </c>
      <c r="X137" t="s">
        <v>574</v>
      </c>
      <c r="Y137" t="s">
        <v>575</v>
      </c>
      <c r="Z137" t="s">
        <v>576</v>
      </c>
      <c r="AA137">
        <v>0.1065</v>
      </c>
      <c r="AB137" t="s">
        <v>577</v>
      </c>
      <c r="AC137" t="s">
        <v>578</v>
      </c>
      <c r="AD137" t="s">
        <v>548</v>
      </c>
      <c r="AE137" t="s">
        <v>472</v>
      </c>
      <c r="AF137" t="s">
        <v>473</v>
      </c>
      <c r="AG137" t="s">
        <v>474</v>
      </c>
      <c r="AH137" t="s">
        <v>475</v>
      </c>
      <c r="AI137" t="s">
        <v>549</v>
      </c>
      <c r="AJ137">
        <v>680026</v>
      </c>
      <c r="AK137" t="s">
        <v>550</v>
      </c>
      <c r="AL137" t="s">
        <v>239</v>
      </c>
      <c r="AM137">
        <v>41933</v>
      </c>
      <c r="AN137">
        <v>40849</v>
      </c>
      <c r="AO137">
        <v>40071</v>
      </c>
      <c r="AP137">
        <v>9.73</v>
      </c>
      <c r="AQ137">
        <v>161.88999999999999</v>
      </c>
      <c r="AR137" t="s">
        <v>2626</v>
      </c>
      <c r="AS137" t="s">
        <v>2626</v>
      </c>
      <c r="AT137">
        <v>2</v>
      </c>
      <c r="AU137" t="s">
        <v>2628</v>
      </c>
      <c r="AV137" s="3">
        <v>42246</v>
      </c>
      <c r="AW137" s="3" t="str">
        <f>TEXT(LoanTable[[#This Row],[Disbursement Date]],"YYYY-MM")</f>
        <v>2015-08</v>
      </c>
      <c r="AX137" t="str">
        <f>TEXT(EDATE(LoanTable[[#This Row],[Disbursement Date]],-1),"YYYY-MM")</f>
        <v>2015-07</v>
      </c>
      <c r="AY137">
        <f>IF(LoanTable[[#This Row],[Loan Status]]="Active",1,0)</f>
        <v>0</v>
      </c>
      <c r="AZ137">
        <f>IF(COUNTIFS(LoanTable[Client id],LoanTable[[#This Row],[Client id]],LoanTable[Period],LoanTable[[#This Row],[Previous Period]])&gt;0,1,0)</f>
        <v>0</v>
      </c>
      <c r="BA137" s="17" t="str">
        <f>TEXT(LoanTable[[#This Row],[Disbursement Date]],"YYYY")</f>
        <v>2015</v>
      </c>
      <c r="BB137" s="10" t="str" cm="1">
        <f t="array" ref="BB137">IF(YEAR(LoanTable[[#This Row],[Disbursement Date]])=MIN(YEAR(LoanTable[Disbursement Date])),"",YEAR(LoanTable[[#This Row],[Disbursement Date]])-1)</f>
        <v/>
      </c>
      <c r="BC137" s="10">
        <f>IF(LoanTable[[#This Row],[Previous Year]]="",1,IF(COUNTIFS(LoanTable[Client id],LoanTable[[#This Row],[Client id]],LoanTable[Year],LoanTable[[#This Row],[Previous Year]])&gt;0,1,0))</f>
        <v>1</v>
      </c>
      <c r="BD137" t="str">
        <f>YEAR(LoanTable[[#This Row],[Disbursement Date]]) &amp; "-Q" &amp; ROUNDUP(MONTH(LoanTable[[#This Row],[Disbursement Date]])/3,0)</f>
        <v>2015-Q3</v>
      </c>
      <c r="BE137">
        <f>IF(LoanTable[[#This Row],[Disbursement Date]]=LoanTable[[#This Row],[First Loan Date]],1,0)</f>
        <v>1</v>
      </c>
    </row>
    <row r="138" spans="1:57" x14ac:dyDescent="0.3">
      <c r="A138" t="s">
        <v>1592</v>
      </c>
      <c r="B138">
        <v>859</v>
      </c>
      <c r="C138" t="s">
        <v>246</v>
      </c>
      <c r="D138" t="s">
        <v>592</v>
      </c>
      <c r="E138">
        <v>6469</v>
      </c>
      <c r="F138">
        <v>28091</v>
      </c>
      <c r="G138">
        <v>22737</v>
      </c>
      <c r="H138" s="5">
        <v>42247</v>
      </c>
      <c r="I138" t="s">
        <v>624</v>
      </c>
      <c r="J138" t="s">
        <v>619</v>
      </c>
      <c r="K138">
        <v>110159</v>
      </c>
      <c r="L138" t="s">
        <v>248</v>
      </c>
      <c r="M138" t="s">
        <v>116</v>
      </c>
      <c r="N138" t="s">
        <v>13</v>
      </c>
      <c r="O138" t="s">
        <v>46</v>
      </c>
      <c r="P138">
        <v>33</v>
      </c>
      <c r="Q138" s="5" t="s">
        <v>117</v>
      </c>
      <c r="R138" t="s">
        <v>74</v>
      </c>
      <c r="S138" t="s">
        <v>35</v>
      </c>
      <c r="T138" t="s">
        <v>18</v>
      </c>
      <c r="U138" t="s">
        <v>22</v>
      </c>
      <c r="V138" t="s">
        <v>20</v>
      </c>
      <c r="W138">
        <v>716</v>
      </c>
      <c r="X138" t="s">
        <v>574</v>
      </c>
      <c r="Y138" t="s">
        <v>584</v>
      </c>
      <c r="Z138" t="s">
        <v>593</v>
      </c>
      <c r="AA138">
        <v>0.1991</v>
      </c>
      <c r="AB138" t="s">
        <v>594</v>
      </c>
      <c r="AC138" t="s">
        <v>595</v>
      </c>
      <c r="AD138" t="s">
        <v>246</v>
      </c>
      <c r="AE138" t="s">
        <v>234</v>
      </c>
      <c r="AF138" t="s">
        <v>235</v>
      </c>
      <c r="AG138" t="s">
        <v>236</v>
      </c>
      <c r="AH138" t="s">
        <v>237</v>
      </c>
      <c r="AI138" t="s">
        <v>246</v>
      </c>
      <c r="AJ138">
        <v>110159</v>
      </c>
      <c r="AK138" t="s">
        <v>247</v>
      </c>
      <c r="AL138" t="s">
        <v>241</v>
      </c>
      <c r="AM138">
        <v>6106</v>
      </c>
      <c r="AN138">
        <v>28545</v>
      </c>
      <c r="AO138">
        <v>6229</v>
      </c>
      <c r="AP138">
        <v>38.5</v>
      </c>
      <c r="AQ138">
        <v>1062.77</v>
      </c>
      <c r="AR138" t="s">
        <v>2626</v>
      </c>
      <c r="AS138" t="s">
        <v>2626</v>
      </c>
      <c r="AT138">
        <v>1</v>
      </c>
      <c r="AU138" t="s">
        <v>2628</v>
      </c>
      <c r="AV138" s="3">
        <v>42247</v>
      </c>
      <c r="AW138" s="3" t="str">
        <f>TEXT(LoanTable[[#This Row],[Disbursement Date]],"YYYY-MM")</f>
        <v>2015-08</v>
      </c>
      <c r="AX138" t="str">
        <f>TEXT(EDATE(LoanTable[[#This Row],[Disbursement Date]],-1),"YYYY-MM")</f>
        <v>2015-07</v>
      </c>
      <c r="AY138">
        <f>IF(LoanTable[[#This Row],[Loan Status]]="Active",1,0)</f>
        <v>1</v>
      </c>
      <c r="AZ138">
        <f>IF(COUNTIFS(LoanTable[Client id],LoanTable[[#This Row],[Client id]],LoanTable[Period],LoanTable[[#This Row],[Previous Period]])&gt;0,1,0)</f>
        <v>0</v>
      </c>
      <c r="BA138" s="17" t="str">
        <f>TEXT(LoanTable[[#This Row],[Disbursement Date]],"YYYY")</f>
        <v>2015</v>
      </c>
      <c r="BB138" s="10" t="str" cm="1">
        <f t="array" ref="BB138">IF(YEAR(LoanTable[[#This Row],[Disbursement Date]])=MIN(YEAR(LoanTable[Disbursement Date])),"",YEAR(LoanTable[[#This Row],[Disbursement Date]])-1)</f>
        <v/>
      </c>
      <c r="BC138" s="10">
        <f>IF(LoanTable[[#This Row],[Previous Year]]="",1,IF(COUNTIFS(LoanTable[Client id],LoanTable[[#This Row],[Client id]],LoanTable[Year],LoanTable[[#This Row],[Previous Year]])&gt;0,1,0))</f>
        <v>1</v>
      </c>
      <c r="BD138" t="str">
        <f>YEAR(LoanTable[[#This Row],[Disbursement Date]]) &amp; "-Q" &amp; ROUNDUP(MONTH(LoanTable[[#This Row],[Disbursement Date]])/3,0)</f>
        <v>2015-Q3</v>
      </c>
      <c r="BE138">
        <f>IF(LoanTable[[#This Row],[Disbursement Date]]=LoanTable[[#This Row],[First Loan Date]],1,0)</f>
        <v>1</v>
      </c>
    </row>
    <row r="139" spans="1:57" x14ac:dyDescent="0.3">
      <c r="A139" t="s">
        <v>1796</v>
      </c>
      <c r="B139">
        <v>992</v>
      </c>
      <c r="C139" t="s">
        <v>409</v>
      </c>
      <c r="D139" t="s">
        <v>573</v>
      </c>
      <c r="E139">
        <v>42045</v>
      </c>
      <c r="F139">
        <v>13492</v>
      </c>
      <c r="G139">
        <v>22359</v>
      </c>
      <c r="H139" s="5">
        <v>42247</v>
      </c>
      <c r="I139" t="s">
        <v>615</v>
      </c>
      <c r="J139" t="s">
        <v>613</v>
      </c>
      <c r="K139">
        <v>1030063</v>
      </c>
      <c r="L139" t="s">
        <v>411</v>
      </c>
      <c r="M139" t="s">
        <v>136</v>
      </c>
      <c r="N139" t="s">
        <v>13</v>
      </c>
      <c r="O139" t="s">
        <v>14</v>
      </c>
      <c r="P139">
        <v>43</v>
      </c>
      <c r="Q139" s="5" t="s">
        <v>137</v>
      </c>
      <c r="R139" t="s">
        <v>74</v>
      </c>
      <c r="S139" t="s">
        <v>35</v>
      </c>
      <c r="T139" t="s">
        <v>18</v>
      </c>
      <c r="U139" t="s">
        <v>22</v>
      </c>
      <c r="V139" t="s">
        <v>39</v>
      </c>
      <c r="W139">
        <v>675</v>
      </c>
      <c r="X139" t="s">
        <v>574</v>
      </c>
      <c r="Y139" t="s">
        <v>575</v>
      </c>
      <c r="Z139" t="s">
        <v>576</v>
      </c>
      <c r="AA139">
        <v>0.1065</v>
      </c>
      <c r="AB139" t="s">
        <v>577</v>
      </c>
      <c r="AC139" t="s">
        <v>578</v>
      </c>
      <c r="AD139" t="s">
        <v>409</v>
      </c>
      <c r="AE139" t="s">
        <v>234</v>
      </c>
      <c r="AF139" t="s">
        <v>235</v>
      </c>
      <c r="AG139" t="s">
        <v>236</v>
      </c>
      <c r="AH139" t="s">
        <v>237</v>
      </c>
      <c r="AI139" t="s">
        <v>246</v>
      </c>
      <c r="AJ139">
        <v>1030063</v>
      </c>
      <c r="AK139" t="s">
        <v>410</v>
      </c>
      <c r="AL139" t="s">
        <v>241</v>
      </c>
      <c r="AM139">
        <v>42740</v>
      </c>
      <c r="AN139">
        <v>13511</v>
      </c>
      <c r="AO139">
        <v>41988</v>
      </c>
      <c r="AP139">
        <v>1.61</v>
      </c>
      <c r="AQ139">
        <v>2377</v>
      </c>
      <c r="AR139" t="s">
        <v>2626</v>
      </c>
      <c r="AS139" t="s">
        <v>2626</v>
      </c>
      <c r="AT139">
        <v>1</v>
      </c>
      <c r="AU139" t="s">
        <v>2628</v>
      </c>
      <c r="AV139" s="3">
        <v>42247</v>
      </c>
      <c r="AW139" s="3" t="str">
        <f>TEXT(LoanTable[[#This Row],[Disbursement Date]],"YYYY-MM")</f>
        <v>2015-08</v>
      </c>
      <c r="AX139" t="str">
        <f>TEXT(EDATE(LoanTable[[#This Row],[Disbursement Date]],-1),"YYYY-MM")</f>
        <v>2015-07</v>
      </c>
      <c r="AY139">
        <f>IF(LoanTable[[#This Row],[Loan Status]]="Active",1,0)</f>
        <v>0</v>
      </c>
      <c r="AZ139">
        <f>IF(COUNTIFS(LoanTable[Client id],LoanTable[[#This Row],[Client id]],LoanTable[Period],LoanTable[[#This Row],[Previous Period]])&gt;0,1,0)</f>
        <v>0</v>
      </c>
      <c r="BA139" s="17" t="str">
        <f>TEXT(LoanTable[[#This Row],[Disbursement Date]],"YYYY")</f>
        <v>2015</v>
      </c>
      <c r="BB139" s="10" t="str" cm="1">
        <f t="array" ref="BB139">IF(YEAR(LoanTable[[#This Row],[Disbursement Date]])=MIN(YEAR(LoanTable[Disbursement Date])),"",YEAR(LoanTable[[#This Row],[Disbursement Date]])-1)</f>
        <v/>
      </c>
      <c r="BC139" s="10">
        <f>IF(LoanTable[[#This Row],[Previous Year]]="",1,IF(COUNTIFS(LoanTable[Client id],LoanTable[[#This Row],[Client id]],LoanTable[Year],LoanTable[[#This Row],[Previous Year]])&gt;0,1,0))</f>
        <v>1</v>
      </c>
      <c r="BD139" t="str">
        <f>YEAR(LoanTable[[#This Row],[Disbursement Date]]) &amp; "-Q" &amp; ROUNDUP(MONTH(LoanTable[[#This Row],[Disbursement Date]])/3,0)</f>
        <v>2015-Q3</v>
      </c>
      <c r="BE139">
        <f>IF(LoanTable[[#This Row],[Disbursement Date]]=LoanTable[[#This Row],[First Loan Date]],1,0)</f>
        <v>1</v>
      </c>
    </row>
    <row r="140" spans="1:57" x14ac:dyDescent="0.3">
      <c r="A140" t="s">
        <v>2578</v>
      </c>
      <c r="B140">
        <v>286</v>
      </c>
      <c r="C140" t="s">
        <v>303</v>
      </c>
      <c r="D140" t="s">
        <v>573</v>
      </c>
      <c r="E140">
        <v>21900</v>
      </c>
      <c r="F140">
        <v>9733</v>
      </c>
      <c r="G140">
        <v>24067</v>
      </c>
      <c r="H140" s="5">
        <v>42248</v>
      </c>
      <c r="I140" t="s">
        <v>612</v>
      </c>
      <c r="J140" t="s">
        <v>619</v>
      </c>
      <c r="K140">
        <v>60004</v>
      </c>
      <c r="L140" t="s">
        <v>305</v>
      </c>
      <c r="M140" t="s">
        <v>95</v>
      </c>
      <c r="N140" t="s">
        <v>13</v>
      </c>
      <c r="O140" t="s">
        <v>14</v>
      </c>
      <c r="P140">
        <v>37</v>
      </c>
      <c r="Q140" s="5" t="s">
        <v>37</v>
      </c>
      <c r="R140" t="s">
        <v>74</v>
      </c>
      <c r="S140" t="s">
        <v>35</v>
      </c>
      <c r="T140" t="s">
        <v>18</v>
      </c>
      <c r="U140" t="s">
        <v>65</v>
      </c>
      <c r="V140" t="s">
        <v>20</v>
      </c>
      <c r="W140">
        <v>479</v>
      </c>
      <c r="X140" t="s">
        <v>574</v>
      </c>
      <c r="Y140" t="s">
        <v>575</v>
      </c>
      <c r="Z140" t="s">
        <v>576</v>
      </c>
      <c r="AA140">
        <v>0.1065</v>
      </c>
      <c r="AB140" t="s">
        <v>577</v>
      </c>
      <c r="AC140" t="s">
        <v>578</v>
      </c>
      <c r="AD140" t="s">
        <v>303</v>
      </c>
      <c r="AE140" t="s">
        <v>279</v>
      </c>
      <c r="AF140" t="s">
        <v>280</v>
      </c>
      <c r="AG140" t="s">
        <v>281</v>
      </c>
      <c r="AH140" t="s">
        <v>282</v>
      </c>
      <c r="AI140" t="s">
        <v>303</v>
      </c>
      <c r="AJ140">
        <v>60004</v>
      </c>
      <c r="AK140" t="s">
        <v>304</v>
      </c>
      <c r="AL140" t="s">
        <v>239</v>
      </c>
      <c r="AM140">
        <v>23468</v>
      </c>
      <c r="AN140">
        <v>11708</v>
      </c>
      <c r="AO140">
        <v>21835</v>
      </c>
      <c r="AP140">
        <v>15.05</v>
      </c>
      <c r="AQ140">
        <v>3525.81</v>
      </c>
      <c r="AR140" t="s">
        <v>2626</v>
      </c>
      <c r="AS140" t="s">
        <v>2626</v>
      </c>
      <c r="AT140">
        <v>0</v>
      </c>
      <c r="AU140" t="s">
        <v>2629</v>
      </c>
      <c r="AV140" s="3">
        <v>42248</v>
      </c>
      <c r="AW140" s="3" t="str">
        <f>TEXT(LoanTable[[#This Row],[Disbursement Date]],"YYYY-MM")</f>
        <v>2015-09</v>
      </c>
      <c r="AX140" t="str">
        <f>TEXT(EDATE(LoanTable[[#This Row],[Disbursement Date]],-1),"YYYY-MM")</f>
        <v>2015-08</v>
      </c>
      <c r="AY140">
        <f>IF(LoanTable[[#This Row],[Loan Status]]="Active",1,0)</f>
        <v>0</v>
      </c>
      <c r="AZ140">
        <f>IF(COUNTIFS(LoanTable[Client id],LoanTable[[#This Row],[Client id]],LoanTable[Period],LoanTable[[#This Row],[Previous Period]])&gt;0,1,0)</f>
        <v>0</v>
      </c>
      <c r="BA140" s="17" t="str">
        <f>TEXT(LoanTable[[#This Row],[Disbursement Date]],"YYYY")</f>
        <v>2015</v>
      </c>
      <c r="BB140" s="10" t="str" cm="1">
        <f t="array" ref="BB140">IF(YEAR(LoanTable[[#This Row],[Disbursement Date]])=MIN(YEAR(LoanTable[Disbursement Date])),"",YEAR(LoanTable[[#This Row],[Disbursement Date]])-1)</f>
        <v/>
      </c>
      <c r="BC140" s="10">
        <f>IF(LoanTable[[#This Row],[Previous Year]]="",1,IF(COUNTIFS(LoanTable[Client id],LoanTable[[#This Row],[Client id]],LoanTable[Year],LoanTable[[#This Row],[Previous Year]])&gt;0,1,0))</f>
        <v>1</v>
      </c>
      <c r="BD140" t="str">
        <f>YEAR(LoanTable[[#This Row],[Disbursement Date]]) &amp; "-Q" &amp; ROUNDUP(MONTH(LoanTable[[#This Row],[Disbursement Date]])/3,0)</f>
        <v>2015-Q3</v>
      </c>
      <c r="BE140">
        <f>IF(LoanTable[[#This Row],[Disbursement Date]]=LoanTable[[#This Row],[First Loan Date]],1,0)</f>
        <v>1</v>
      </c>
    </row>
    <row r="141" spans="1:57" x14ac:dyDescent="0.3">
      <c r="A141" t="s">
        <v>1345</v>
      </c>
      <c r="B141">
        <v>597</v>
      </c>
      <c r="C141" t="s">
        <v>409</v>
      </c>
      <c r="D141" t="s">
        <v>589</v>
      </c>
      <c r="E141">
        <v>13737</v>
      </c>
      <c r="F141">
        <v>11495</v>
      </c>
      <c r="G141">
        <v>34236</v>
      </c>
      <c r="H141" s="5">
        <v>42249</v>
      </c>
      <c r="I141" t="s">
        <v>615</v>
      </c>
      <c r="J141" t="s">
        <v>619</v>
      </c>
      <c r="K141">
        <v>1030063</v>
      </c>
      <c r="L141" t="s">
        <v>411</v>
      </c>
      <c r="M141" t="s">
        <v>126</v>
      </c>
      <c r="N141" t="s">
        <v>13</v>
      </c>
      <c r="O141" t="s">
        <v>28</v>
      </c>
      <c r="P141">
        <v>49</v>
      </c>
      <c r="Q141" s="5" t="s">
        <v>214</v>
      </c>
      <c r="R141" t="s">
        <v>104</v>
      </c>
      <c r="S141" t="s">
        <v>105</v>
      </c>
      <c r="T141" t="s">
        <v>63</v>
      </c>
      <c r="U141" t="s">
        <v>65</v>
      </c>
      <c r="V141" t="s">
        <v>39</v>
      </c>
      <c r="W141">
        <v>825</v>
      </c>
      <c r="X141" t="s">
        <v>574</v>
      </c>
      <c r="Y141" t="s">
        <v>590</v>
      </c>
      <c r="Z141" t="s">
        <v>576</v>
      </c>
      <c r="AA141">
        <v>9.9099999999999994E-2</v>
      </c>
      <c r="AB141" t="s">
        <v>577</v>
      </c>
      <c r="AC141" t="s">
        <v>591</v>
      </c>
      <c r="AD141" t="s">
        <v>409</v>
      </c>
      <c r="AE141" t="s">
        <v>234</v>
      </c>
      <c r="AF141" t="s">
        <v>235</v>
      </c>
      <c r="AG141" t="s">
        <v>236</v>
      </c>
      <c r="AH141" t="s">
        <v>237</v>
      </c>
      <c r="AI141" t="s">
        <v>246</v>
      </c>
      <c r="AJ141">
        <v>1030063</v>
      </c>
      <c r="AK141" t="s">
        <v>410</v>
      </c>
      <c r="AL141" t="s">
        <v>241</v>
      </c>
      <c r="AM141">
        <v>13877</v>
      </c>
      <c r="AN141">
        <v>11608</v>
      </c>
      <c r="AO141">
        <v>13378</v>
      </c>
      <c r="AP141">
        <v>2.2000000000000002</v>
      </c>
      <c r="AQ141">
        <v>707.03</v>
      </c>
      <c r="AR141" t="s">
        <v>2626</v>
      </c>
      <c r="AS141" t="s">
        <v>2626</v>
      </c>
      <c r="AT141">
        <v>2</v>
      </c>
      <c r="AU141" t="s">
        <v>2628</v>
      </c>
      <c r="AV141" s="3">
        <v>42249</v>
      </c>
      <c r="AW141" s="3" t="str">
        <f>TEXT(LoanTable[[#This Row],[Disbursement Date]],"YYYY-MM")</f>
        <v>2015-09</v>
      </c>
      <c r="AX141" t="str">
        <f>TEXT(EDATE(LoanTable[[#This Row],[Disbursement Date]],-1),"YYYY-MM")</f>
        <v>2015-08</v>
      </c>
      <c r="AY141">
        <f>IF(LoanTable[[#This Row],[Loan Status]]="Active",1,0)</f>
        <v>0</v>
      </c>
      <c r="AZ141">
        <f>IF(COUNTIFS(LoanTable[Client id],LoanTable[[#This Row],[Client id]],LoanTable[Period],LoanTable[[#This Row],[Previous Period]])&gt;0,1,0)</f>
        <v>0</v>
      </c>
      <c r="BA141" s="17" t="str">
        <f>TEXT(LoanTable[[#This Row],[Disbursement Date]],"YYYY")</f>
        <v>2015</v>
      </c>
      <c r="BB141" s="10" t="str" cm="1">
        <f t="array" ref="BB141">IF(YEAR(LoanTable[[#This Row],[Disbursement Date]])=MIN(YEAR(LoanTable[Disbursement Date])),"",YEAR(LoanTable[[#This Row],[Disbursement Date]])-1)</f>
        <v/>
      </c>
      <c r="BC141" s="10">
        <f>IF(LoanTable[[#This Row],[Previous Year]]="",1,IF(COUNTIFS(LoanTable[Client id],LoanTable[[#This Row],[Client id]],LoanTable[Year],LoanTable[[#This Row],[Previous Year]])&gt;0,1,0))</f>
        <v>1</v>
      </c>
      <c r="BD141" t="str">
        <f>YEAR(LoanTable[[#This Row],[Disbursement Date]]) &amp; "-Q" &amp; ROUNDUP(MONTH(LoanTable[[#This Row],[Disbursement Date]])/3,0)</f>
        <v>2015-Q3</v>
      </c>
      <c r="BE141">
        <f>IF(LoanTable[[#This Row],[Disbursement Date]]=LoanTable[[#This Row],[First Loan Date]],1,0)</f>
        <v>1</v>
      </c>
    </row>
    <row r="142" spans="1:57" x14ac:dyDescent="0.3">
      <c r="A142" t="s">
        <v>1272</v>
      </c>
      <c r="B142">
        <v>856</v>
      </c>
      <c r="C142" t="s">
        <v>265</v>
      </c>
      <c r="D142" t="s">
        <v>583</v>
      </c>
      <c r="E142">
        <v>6649</v>
      </c>
      <c r="F142">
        <v>30883</v>
      </c>
      <c r="G142">
        <v>8834</v>
      </c>
      <c r="H142" s="5">
        <v>42251</v>
      </c>
      <c r="I142" t="s">
        <v>612</v>
      </c>
      <c r="J142" t="s">
        <v>613</v>
      </c>
      <c r="K142">
        <v>30179</v>
      </c>
      <c r="L142" t="s">
        <v>272</v>
      </c>
      <c r="M142" t="s">
        <v>75</v>
      </c>
      <c r="N142" t="s">
        <v>13</v>
      </c>
      <c r="O142" t="s">
        <v>28</v>
      </c>
      <c r="P142">
        <v>46</v>
      </c>
      <c r="Q142" s="5" t="s">
        <v>107</v>
      </c>
      <c r="R142" t="s">
        <v>25</v>
      </c>
      <c r="S142" t="s">
        <v>35</v>
      </c>
      <c r="T142" t="s">
        <v>18</v>
      </c>
      <c r="U142" t="s">
        <v>22</v>
      </c>
      <c r="V142" t="s">
        <v>31</v>
      </c>
      <c r="W142">
        <v>459</v>
      </c>
      <c r="X142" t="s">
        <v>574</v>
      </c>
      <c r="Y142" t="s">
        <v>584</v>
      </c>
      <c r="Z142" t="s">
        <v>576</v>
      </c>
      <c r="AA142">
        <v>0.1825</v>
      </c>
      <c r="AB142" t="s">
        <v>585</v>
      </c>
      <c r="AC142" t="s">
        <v>586</v>
      </c>
      <c r="AD142" t="s">
        <v>265</v>
      </c>
      <c r="AE142" t="s">
        <v>266</v>
      </c>
      <c r="AF142" t="s">
        <v>267</v>
      </c>
      <c r="AG142" t="s">
        <v>268</v>
      </c>
      <c r="AH142" t="s">
        <v>269</v>
      </c>
      <c r="AI142" t="s">
        <v>270</v>
      </c>
      <c r="AJ142">
        <v>30179</v>
      </c>
      <c r="AK142" t="s">
        <v>271</v>
      </c>
      <c r="AL142" t="s">
        <v>241</v>
      </c>
      <c r="AM142">
        <v>7065</v>
      </c>
      <c r="AN142">
        <v>31701</v>
      </c>
      <c r="AO142">
        <v>6334</v>
      </c>
      <c r="AP142">
        <v>11.49</v>
      </c>
      <c r="AQ142">
        <v>4464.54</v>
      </c>
      <c r="AR142" t="s">
        <v>2626</v>
      </c>
      <c r="AS142" t="s">
        <v>2626</v>
      </c>
      <c r="AT142">
        <v>1</v>
      </c>
      <c r="AU142" t="s">
        <v>2628</v>
      </c>
      <c r="AV142" s="3">
        <v>42251</v>
      </c>
      <c r="AW142" s="3" t="str">
        <f>TEXT(LoanTable[[#This Row],[Disbursement Date]],"YYYY-MM")</f>
        <v>2015-09</v>
      </c>
      <c r="AX142" t="str">
        <f>TEXT(EDATE(LoanTable[[#This Row],[Disbursement Date]],-1),"YYYY-MM")</f>
        <v>2015-08</v>
      </c>
      <c r="AY142">
        <f>IF(LoanTable[[#This Row],[Loan Status]]="Active",1,0)</f>
        <v>0</v>
      </c>
      <c r="AZ142">
        <f>IF(COUNTIFS(LoanTable[Client id],LoanTable[[#This Row],[Client id]],LoanTable[Period],LoanTable[[#This Row],[Previous Period]])&gt;0,1,0)</f>
        <v>0</v>
      </c>
      <c r="BA142" s="17" t="str">
        <f>TEXT(LoanTable[[#This Row],[Disbursement Date]],"YYYY")</f>
        <v>2015</v>
      </c>
      <c r="BB142" s="10" t="str" cm="1">
        <f t="array" ref="BB142">IF(YEAR(LoanTable[[#This Row],[Disbursement Date]])=MIN(YEAR(LoanTable[Disbursement Date])),"",YEAR(LoanTable[[#This Row],[Disbursement Date]])-1)</f>
        <v/>
      </c>
      <c r="BC142" s="10">
        <f>IF(LoanTable[[#This Row],[Previous Year]]="",1,IF(COUNTIFS(LoanTable[Client id],LoanTable[[#This Row],[Client id]],LoanTable[Year],LoanTable[[#This Row],[Previous Year]])&gt;0,1,0))</f>
        <v>1</v>
      </c>
      <c r="BD142" t="str">
        <f>YEAR(LoanTable[[#This Row],[Disbursement Date]]) &amp; "-Q" &amp; ROUNDUP(MONTH(LoanTable[[#This Row],[Disbursement Date]])/3,0)</f>
        <v>2015-Q3</v>
      </c>
      <c r="BE142">
        <f>IF(LoanTable[[#This Row],[Disbursement Date]]=LoanTable[[#This Row],[First Loan Date]],1,0)</f>
        <v>1</v>
      </c>
    </row>
    <row r="143" spans="1:57" x14ac:dyDescent="0.3">
      <c r="A143" t="s">
        <v>796</v>
      </c>
      <c r="B143">
        <v>177</v>
      </c>
      <c r="C143" t="s">
        <v>265</v>
      </c>
      <c r="D143" t="s">
        <v>573</v>
      </c>
      <c r="E143">
        <v>2024</v>
      </c>
      <c r="F143">
        <v>3841</v>
      </c>
      <c r="G143">
        <v>21283</v>
      </c>
      <c r="H143" s="5">
        <v>42252</v>
      </c>
      <c r="I143" t="s">
        <v>624</v>
      </c>
      <c r="J143" t="s">
        <v>613</v>
      </c>
      <c r="K143">
        <v>30179</v>
      </c>
      <c r="L143" t="s">
        <v>272</v>
      </c>
      <c r="M143" t="s">
        <v>207</v>
      </c>
      <c r="N143" t="s">
        <v>13</v>
      </c>
      <c r="O143" t="s">
        <v>14</v>
      </c>
      <c r="P143">
        <v>44</v>
      </c>
      <c r="Q143" s="5" t="s">
        <v>100</v>
      </c>
      <c r="R143" t="s">
        <v>104</v>
      </c>
      <c r="S143" t="s">
        <v>105</v>
      </c>
      <c r="T143" t="s">
        <v>18</v>
      </c>
      <c r="U143" t="s">
        <v>38</v>
      </c>
      <c r="V143" t="s">
        <v>39</v>
      </c>
      <c r="W143">
        <v>448</v>
      </c>
      <c r="X143" t="s">
        <v>574</v>
      </c>
      <c r="Y143" t="s">
        <v>575</v>
      </c>
      <c r="Z143" t="s">
        <v>576</v>
      </c>
      <c r="AA143">
        <v>0.1065</v>
      </c>
      <c r="AB143" t="s">
        <v>577</v>
      </c>
      <c r="AC143" t="s">
        <v>578</v>
      </c>
      <c r="AD143" t="s">
        <v>265</v>
      </c>
      <c r="AE143" t="s">
        <v>266</v>
      </c>
      <c r="AF143" t="s">
        <v>267</v>
      </c>
      <c r="AG143" t="s">
        <v>268</v>
      </c>
      <c r="AH143" t="s">
        <v>269</v>
      </c>
      <c r="AI143" t="s">
        <v>270</v>
      </c>
      <c r="AJ143">
        <v>30179</v>
      </c>
      <c r="AK143" t="s">
        <v>271</v>
      </c>
      <c r="AL143" t="s">
        <v>241</v>
      </c>
      <c r="AM143">
        <v>2881</v>
      </c>
      <c r="AN143">
        <v>4136</v>
      </c>
      <c r="AO143">
        <v>1743</v>
      </c>
      <c r="AP143">
        <v>37.85</v>
      </c>
      <c r="AQ143">
        <v>1625</v>
      </c>
      <c r="AR143" t="s">
        <v>2626</v>
      </c>
      <c r="AS143" t="s">
        <v>2626</v>
      </c>
      <c r="AT143">
        <v>2</v>
      </c>
      <c r="AU143" t="s">
        <v>2628</v>
      </c>
      <c r="AV143" s="3">
        <v>42252</v>
      </c>
      <c r="AW143" s="3" t="str">
        <f>TEXT(LoanTable[[#This Row],[Disbursement Date]],"YYYY-MM")</f>
        <v>2015-09</v>
      </c>
      <c r="AX143" t="str">
        <f>TEXT(EDATE(LoanTable[[#This Row],[Disbursement Date]],-1),"YYYY-MM")</f>
        <v>2015-08</v>
      </c>
      <c r="AY143">
        <f>IF(LoanTable[[#This Row],[Loan Status]]="Active",1,0)</f>
        <v>1</v>
      </c>
      <c r="AZ143">
        <f>IF(COUNTIFS(LoanTable[Client id],LoanTable[[#This Row],[Client id]],LoanTable[Period],LoanTable[[#This Row],[Previous Period]])&gt;0,1,0)</f>
        <v>0</v>
      </c>
      <c r="BA143" s="17" t="str">
        <f>TEXT(LoanTable[[#This Row],[Disbursement Date]],"YYYY")</f>
        <v>2015</v>
      </c>
      <c r="BB143" s="10" t="str" cm="1">
        <f t="array" ref="BB143">IF(YEAR(LoanTable[[#This Row],[Disbursement Date]])=MIN(YEAR(LoanTable[Disbursement Date])),"",YEAR(LoanTable[[#This Row],[Disbursement Date]])-1)</f>
        <v/>
      </c>
      <c r="BC143" s="10">
        <f>IF(LoanTable[[#This Row],[Previous Year]]="",1,IF(COUNTIFS(LoanTable[Client id],LoanTable[[#This Row],[Client id]],LoanTable[Year],LoanTable[[#This Row],[Previous Year]])&gt;0,1,0))</f>
        <v>1</v>
      </c>
      <c r="BD143" t="str">
        <f>YEAR(LoanTable[[#This Row],[Disbursement Date]]) &amp; "-Q" &amp; ROUNDUP(MONTH(LoanTable[[#This Row],[Disbursement Date]])/3,0)</f>
        <v>2015-Q3</v>
      </c>
      <c r="BE143">
        <f>IF(LoanTable[[#This Row],[Disbursement Date]]=LoanTable[[#This Row],[First Loan Date]],1,0)</f>
        <v>1</v>
      </c>
    </row>
    <row r="144" spans="1:57" x14ac:dyDescent="0.3">
      <c r="A144" t="s">
        <v>921</v>
      </c>
      <c r="B144">
        <v>401</v>
      </c>
      <c r="C144" t="s">
        <v>399</v>
      </c>
      <c r="D144" t="s">
        <v>579</v>
      </c>
      <c r="E144">
        <v>31117</v>
      </c>
      <c r="F144">
        <v>25700</v>
      </c>
      <c r="G144">
        <v>23121</v>
      </c>
      <c r="H144" s="5">
        <v>42252</v>
      </c>
      <c r="I144" t="s">
        <v>615</v>
      </c>
      <c r="J144" t="s">
        <v>619</v>
      </c>
      <c r="K144">
        <v>1140044</v>
      </c>
      <c r="L144" t="s">
        <v>401</v>
      </c>
      <c r="M144" t="s">
        <v>112</v>
      </c>
      <c r="N144" t="s">
        <v>13</v>
      </c>
      <c r="O144" t="s">
        <v>28</v>
      </c>
      <c r="P144">
        <v>46</v>
      </c>
      <c r="Q144" s="5" t="s">
        <v>59</v>
      </c>
      <c r="R144" t="s">
        <v>74</v>
      </c>
      <c r="S144" t="s">
        <v>35</v>
      </c>
      <c r="T144" t="s">
        <v>18</v>
      </c>
      <c r="U144" t="s">
        <v>26</v>
      </c>
      <c r="V144" t="s">
        <v>31</v>
      </c>
      <c r="W144">
        <v>467</v>
      </c>
      <c r="X144" t="s">
        <v>574</v>
      </c>
      <c r="Y144" t="s">
        <v>580</v>
      </c>
      <c r="Z144" t="s">
        <v>576</v>
      </c>
      <c r="AA144">
        <v>7.51E-2</v>
      </c>
      <c r="AB144" t="s">
        <v>581</v>
      </c>
      <c r="AC144" t="s">
        <v>582</v>
      </c>
      <c r="AD144" t="s">
        <v>399</v>
      </c>
      <c r="AE144" t="s">
        <v>325</v>
      </c>
      <c r="AF144" t="s">
        <v>326</v>
      </c>
      <c r="AG144" t="s">
        <v>327</v>
      </c>
      <c r="AH144" t="s">
        <v>328</v>
      </c>
      <c r="AI144" t="s">
        <v>399</v>
      </c>
      <c r="AJ144">
        <v>1140044</v>
      </c>
      <c r="AK144" t="s">
        <v>400</v>
      </c>
      <c r="AL144" t="s">
        <v>239</v>
      </c>
      <c r="AM144">
        <v>31843</v>
      </c>
      <c r="AN144">
        <v>26949</v>
      </c>
      <c r="AO144">
        <v>30764</v>
      </c>
      <c r="AP144">
        <v>11.52</v>
      </c>
      <c r="AQ144">
        <v>1092.19</v>
      </c>
      <c r="AR144" t="s">
        <v>2626</v>
      </c>
      <c r="AS144" t="s">
        <v>2626</v>
      </c>
      <c r="AT144">
        <v>2</v>
      </c>
      <c r="AU144" t="s">
        <v>2628</v>
      </c>
      <c r="AV144" s="3">
        <v>42252</v>
      </c>
      <c r="AW144" s="3" t="str">
        <f>TEXT(LoanTable[[#This Row],[Disbursement Date]],"YYYY-MM")</f>
        <v>2015-09</v>
      </c>
      <c r="AX144" t="str">
        <f>TEXT(EDATE(LoanTable[[#This Row],[Disbursement Date]],-1),"YYYY-MM")</f>
        <v>2015-08</v>
      </c>
      <c r="AY144">
        <f>IF(LoanTable[[#This Row],[Loan Status]]="Active",1,0)</f>
        <v>0</v>
      </c>
      <c r="AZ144">
        <f>IF(COUNTIFS(LoanTable[Client id],LoanTable[[#This Row],[Client id]],LoanTable[Period],LoanTable[[#This Row],[Previous Period]])&gt;0,1,0)</f>
        <v>0</v>
      </c>
      <c r="BA144" s="17" t="str">
        <f>TEXT(LoanTable[[#This Row],[Disbursement Date]],"YYYY")</f>
        <v>2015</v>
      </c>
      <c r="BB144" s="10" t="str" cm="1">
        <f t="array" ref="BB144">IF(YEAR(LoanTable[[#This Row],[Disbursement Date]])=MIN(YEAR(LoanTable[Disbursement Date])),"",YEAR(LoanTable[[#This Row],[Disbursement Date]])-1)</f>
        <v/>
      </c>
      <c r="BC144" s="10">
        <f>IF(LoanTable[[#This Row],[Previous Year]]="",1,IF(COUNTIFS(LoanTable[Client id],LoanTable[[#This Row],[Client id]],LoanTable[Year],LoanTable[[#This Row],[Previous Year]])&gt;0,1,0))</f>
        <v>1</v>
      </c>
      <c r="BD144" t="str">
        <f>YEAR(LoanTable[[#This Row],[Disbursement Date]]) &amp; "-Q" &amp; ROUNDUP(MONTH(LoanTable[[#This Row],[Disbursement Date]])/3,0)</f>
        <v>2015-Q3</v>
      </c>
      <c r="BE144">
        <f>IF(LoanTable[[#This Row],[Disbursement Date]]=LoanTable[[#This Row],[First Loan Date]],1,0)</f>
        <v>1</v>
      </c>
    </row>
    <row r="145" spans="1:57" x14ac:dyDescent="0.3">
      <c r="A145" t="s">
        <v>611</v>
      </c>
      <c r="B145">
        <v>518</v>
      </c>
      <c r="C145" t="s">
        <v>249</v>
      </c>
      <c r="D145" t="s">
        <v>589</v>
      </c>
      <c r="E145">
        <v>17689</v>
      </c>
      <c r="F145">
        <v>18209</v>
      </c>
      <c r="G145">
        <v>14736</v>
      </c>
      <c r="H145" s="5">
        <v>42252</v>
      </c>
      <c r="I145" t="s">
        <v>612</v>
      </c>
      <c r="J145" t="s">
        <v>613</v>
      </c>
      <c r="K145">
        <v>910182</v>
      </c>
      <c r="L145" t="s">
        <v>257</v>
      </c>
      <c r="M145" t="s">
        <v>175</v>
      </c>
      <c r="N145" t="s">
        <v>13</v>
      </c>
      <c r="O145" t="s">
        <v>46</v>
      </c>
      <c r="P145">
        <v>34</v>
      </c>
      <c r="Q145" s="5" t="s">
        <v>176</v>
      </c>
      <c r="R145" t="s">
        <v>30</v>
      </c>
      <c r="S145" t="s">
        <v>145</v>
      </c>
      <c r="T145" t="s">
        <v>63</v>
      </c>
      <c r="U145" t="s">
        <v>22</v>
      </c>
      <c r="V145" t="s">
        <v>20</v>
      </c>
      <c r="W145">
        <v>469</v>
      </c>
      <c r="X145" t="s">
        <v>574</v>
      </c>
      <c r="Y145" t="s">
        <v>590</v>
      </c>
      <c r="Z145" t="s">
        <v>576</v>
      </c>
      <c r="AA145">
        <v>9.9099999999999994E-2</v>
      </c>
      <c r="AB145" t="s">
        <v>577</v>
      </c>
      <c r="AC145" t="s">
        <v>591</v>
      </c>
      <c r="AD145" t="s">
        <v>249</v>
      </c>
      <c r="AE145" t="s">
        <v>250</v>
      </c>
      <c r="AF145" t="s">
        <v>251</v>
      </c>
      <c r="AG145" t="s">
        <v>252</v>
      </c>
      <c r="AH145" t="s">
        <v>253</v>
      </c>
      <c r="AI145" t="s">
        <v>254</v>
      </c>
      <c r="AJ145">
        <v>910182</v>
      </c>
      <c r="AK145" t="s">
        <v>255</v>
      </c>
      <c r="AL145" t="s">
        <v>256</v>
      </c>
      <c r="AM145">
        <v>19673</v>
      </c>
      <c r="AN145">
        <v>19066</v>
      </c>
      <c r="AO145">
        <v>17492</v>
      </c>
      <c r="AP145">
        <v>16.16</v>
      </c>
      <c r="AQ145">
        <v>3467.06</v>
      </c>
      <c r="AR145" t="s">
        <v>2626</v>
      </c>
      <c r="AS145" t="s">
        <v>2627</v>
      </c>
      <c r="AT145">
        <v>0</v>
      </c>
      <c r="AU145" t="s">
        <v>2628</v>
      </c>
      <c r="AV145" s="3">
        <v>42252</v>
      </c>
      <c r="AW145" s="3" t="str">
        <f>TEXT(LoanTable[[#This Row],[Disbursement Date]],"YYYY-MM")</f>
        <v>2015-09</v>
      </c>
      <c r="AX145" t="str">
        <f>TEXT(EDATE(LoanTable[[#This Row],[Disbursement Date]],-1),"YYYY-MM")</f>
        <v>2015-08</v>
      </c>
      <c r="AY145">
        <f>IF(LoanTable[[#This Row],[Loan Status]]="Active",1,0)</f>
        <v>0</v>
      </c>
      <c r="AZ145">
        <f>IF(COUNTIFS(LoanTable[Client id],LoanTable[[#This Row],[Client id]],LoanTable[Period],LoanTable[[#This Row],[Previous Period]])&gt;0,1,0)</f>
        <v>0</v>
      </c>
      <c r="BA145" s="17" t="str">
        <f>TEXT(LoanTable[[#This Row],[Disbursement Date]],"YYYY")</f>
        <v>2015</v>
      </c>
      <c r="BB145" s="10" t="str" cm="1">
        <f t="array" ref="BB145">IF(YEAR(LoanTable[[#This Row],[Disbursement Date]])=MIN(YEAR(LoanTable[Disbursement Date])),"",YEAR(LoanTable[[#This Row],[Disbursement Date]])-1)</f>
        <v/>
      </c>
      <c r="BC145" s="10">
        <f>IF(LoanTable[[#This Row],[Previous Year]]="",1,IF(COUNTIFS(LoanTable[Client id],LoanTable[[#This Row],[Client id]],LoanTable[Year],LoanTable[[#This Row],[Previous Year]])&gt;0,1,0))</f>
        <v>1</v>
      </c>
      <c r="BD145" t="str">
        <f>YEAR(LoanTable[[#This Row],[Disbursement Date]]) &amp; "-Q" &amp; ROUNDUP(MONTH(LoanTable[[#This Row],[Disbursement Date]])/3,0)</f>
        <v>2015-Q3</v>
      </c>
      <c r="BE145">
        <f>IF(LoanTable[[#This Row],[Disbursement Date]]=LoanTable[[#This Row],[First Loan Date]],1,0)</f>
        <v>1</v>
      </c>
    </row>
    <row r="146" spans="1:57" x14ac:dyDescent="0.3">
      <c r="A146" t="s">
        <v>1799</v>
      </c>
      <c r="B146">
        <v>426</v>
      </c>
      <c r="C146" t="s">
        <v>285</v>
      </c>
      <c r="D146" t="s">
        <v>573</v>
      </c>
      <c r="E146">
        <v>8662</v>
      </c>
      <c r="F146">
        <v>7692</v>
      </c>
      <c r="G146">
        <v>44569</v>
      </c>
      <c r="H146" s="5">
        <v>42254</v>
      </c>
      <c r="I146" t="s">
        <v>624</v>
      </c>
      <c r="J146" t="s">
        <v>613</v>
      </c>
      <c r="K146">
        <v>240005</v>
      </c>
      <c r="L146" t="s">
        <v>287</v>
      </c>
      <c r="M146" t="s">
        <v>211</v>
      </c>
      <c r="N146" t="s">
        <v>13</v>
      </c>
      <c r="O146" t="s">
        <v>28</v>
      </c>
      <c r="P146">
        <v>53</v>
      </c>
      <c r="Q146" s="5" t="s">
        <v>62</v>
      </c>
      <c r="R146" t="s">
        <v>104</v>
      </c>
      <c r="S146" t="s">
        <v>105</v>
      </c>
      <c r="T146" t="s">
        <v>18</v>
      </c>
      <c r="U146" t="s">
        <v>38</v>
      </c>
      <c r="V146" t="s">
        <v>31</v>
      </c>
      <c r="W146">
        <v>812</v>
      </c>
      <c r="X146" t="s">
        <v>574</v>
      </c>
      <c r="Y146" t="s">
        <v>575</v>
      </c>
      <c r="Z146" t="s">
        <v>576</v>
      </c>
      <c r="AA146">
        <v>0.1065</v>
      </c>
      <c r="AB146" t="s">
        <v>577</v>
      </c>
      <c r="AC146" t="s">
        <v>578</v>
      </c>
      <c r="AD146" t="s">
        <v>285</v>
      </c>
      <c r="AE146" t="s">
        <v>259</v>
      </c>
      <c r="AF146" t="s">
        <v>260</v>
      </c>
      <c r="AG146" t="s">
        <v>261</v>
      </c>
      <c r="AH146" t="s">
        <v>262</v>
      </c>
      <c r="AI146" t="s">
        <v>285</v>
      </c>
      <c r="AJ146">
        <v>240005</v>
      </c>
      <c r="AK146" t="s">
        <v>286</v>
      </c>
      <c r="AL146" t="s">
        <v>241</v>
      </c>
      <c r="AM146">
        <v>9413</v>
      </c>
      <c r="AN146">
        <v>8168</v>
      </c>
      <c r="AO146">
        <v>8273</v>
      </c>
      <c r="AP146">
        <v>8.94</v>
      </c>
      <c r="AQ146">
        <v>4064.83</v>
      </c>
      <c r="AR146" t="s">
        <v>2627</v>
      </c>
      <c r="AS146" t="s">
        <v>2626</v>
      </c>
      <c r="AT146">
        <v>1</v>
      </c>
      <c r="AU146" t="s">
        <v>2628</v>
      </c>
      <c r="AV146" s="3">
        <v>42254</v>
      </c>
      <c r="AW146" s="3" t="str">
        <f>TEXT(LoanTable[[#This Row],[Disbursement Date]],"YYYY-MM")</f>
        <v>2015-09</v>
      </c>
      <c r="AX146" t="str">
        <f>TEXT(EDATE(LoanTable[[#This Row],[Disbursement Date]],-1),"YYYY-MM")</f>
        <v>2015-08</v>
      </c>
      <c r="AY146">
        <f>IF(LoanTable[[#This Row],[Loan Status]]="Active",1,0)</f>
        <v>1</v>
      </c>
      <c r="AZ146">
        <f>IF(COUNTIFS(LoanTable[Client id],LoanTable[[#This Row],[Client id]],LoanTable[Period],LoanTable[[#This Row],[Previous Period]])&gt;0,1,0)</f>
        <v>0</v>
      </c>
      <c r="BA146" s="17" t="str">
        <f>TEXT(LoanTable[[#This Row],[Disbursement Date]],"YYYY")</f>
        <v>2015</v>
      </c>
      <c r="BB146" s="10" t="str" cm="1">
        <f t="array" ref="BB146">IF(YEAR(LoanTable[[#This Row],[Disbursement Date]])=MIN(YEAR(LoanTable[Disbursement Date])),"",YEAR(LoanTable[[#This Row],[Disbursement Date]])-1)</f>
        <v/>
      </c>
      <c r="BC146" s="10">
        <f>IF(LoanTable[[#This Row],[Previous Year]]="",1,IF(COUNTIFS(LoanTable[Client id],LoanTable[[#This Row],[Client id]],LoanTable[Year],LoanTable[[#This Row],[Previous Year]])&gt;0,1,0))</f>
        <v>1</v>
      </c>
      <c r="BD146" t="str">
        <f>YEAR(LoanTable[[#This Row],[Disbursement Date]]) &amp; "-Q" &amp; ROUNDUP(MONTH(LoanTable[[#This Row],[Disbursement Date]])/3,0)</f>
        <v>2015-Q3</v>
      </c>
      <c r="BE146">
        <f>IF(LoanTable[[#This Row],[Disbursement Date]]=LoanTable[[#This Row],[First Loan Date]],1,0)</f>
        <v>1</v>
      </c>
    </row>
    <row r="147" spans="1:57" x14ac:dyDescent="0.3">
      <c r="A147" t="s">
        <v>1764</v>
      </c>
      <c r="B147">
        <v>956</v>
      </c>
      <c r="C147" t="s">
        <v>471</v>
      </c>
      <c r="D147" t="s">
        <v>589</v>
      </c>
      <c r="E147">
        <v>41134</v>
      </c>
      <c r="F147">
        <v>8667</v>
      </c>
      <c r="G147">
        <v>16210</v>
      </c>
      <c r="H147" s="5">
        <v>42258</v>
      </c>
      <c r="I147" t="s">
        <v>615</v>
      </c>
      <c r="J147" t="s">
        <v>619</v>
      </c>
      <c r="K147">
        <v>570241</v>
      </c>
      <c r="L147" t="s">
        <v>477</v>
      </c>
      <c r="M147" t="s">
        <v>130</v>
      </c>
      <c r="N147" t="s">
        <v>13</v>
      </c>
      <c r="O147" t="s">
        <v>46</v>
      </c>
      <c r="P147">
        <v>31</v>
      </c>
      <c r="Q147" s="5" t="s">
        <v>174</v>
      </c>
      <c r="R147" t="s">
        <v>30</v>
      </c>
      <c r="S147" t="s">
        <v>105</v>
      </c>
      <c r="T147" t="s">
        <v>18</v>
      </c>
      <c r="U147" t="s">
        <v>65</v>
      </c>
      <c r="V147" t="s">
        <v>20</v>
      </c>
      <c r="W147">
        <v>466</v>
      </c>
      <c r="X147" t="s">
        <v>574</v>
      </c>
      <c r="Y147" t="s">
        <v>590</v>
      </c>
      <c r="Z147" t="s">
        <v>576</v>
      </c>
      <c r="AA147">
        <v>9.9099999999999994E-2</v>
      </c>
      <c r="AB147" t="s">
        <v>577</v>
      </c>
      <c r="AC147" t="s">
        <v>591</v>
      </c>
      <c r="AD147" t="s">
        <v>471</v>
      </c>
      <c r="AE147" t="s">
        <v>472</v>
      </c>
      <c r="AF147" t="s">
        <v>473</v>
      </c>
      <c r="AG147" t="s">
        <v>474</v>
      </c>
      <c r="AH147" t="s">
        <v>475</v>
      </c>
      <c r="AI147" t="s">
        <v>471</v>
      </c>
      <c r="AJ147">
        <v>570241</v>
      </c>
      <c r="AK147" t="s">
        <v>476</v>
      </c>
      <c r="AL147" t="s">
        <v>241</v>
      </c>
      <c r="AM147">
        <v>41171</v>
      </c>
      <c r="AN147">
        <v>10587</v>
      </c>
      <c r="AO147">
        <v>41134</v>
      </c>
      <c r="AP147">
        <v>1.02</v>
      </c>
      <c r="AQ147">
        <v>3860.66</v>
      </c>
      <c r="AR147" t="s">
        <v>2626</v>
      </c>
      <c r="AS147" t="s">
        <v>2626</v>
      </c>
      <c r="AT147">
        <v>2</v>
      </c>
      <c r="AU147" t="s">
        <v>2628</v>
      </c>
      <c r="AV147" s="3">
        <v>42258</v>
      </c>
      <c r="AW147" s="3" t="str">
        <f>TEXT(LoanTable[[#This Row],[Disbursement Date]],"YYYY-MM")</f>
        <v>2015-09</v>
      </c>
      <c r="AX147" t="str">
        <f>TEXT(EDATE(LoanTable[[#This Row],[Disbursement Date]],-1),"YYYY-MM")</f>
        <v>2015-08</v>
      </c>
      <c r="AY147">
        <f>IF(LoanTable[[#This Row],[Loan Status]]="Active",1,0)</f>
        <v>0</v>
      </c>
      <c r="AZ147">
        <f>IF(COUNTIFS(LoanTable[Client id],LoanTable[[#This Row],[Client id]],LoanTable[Period],LoanTable[[#This Row],[Previous Period]])&gt;0,1,0)</f>
        <v>0</v>
      </c>
      <c r="BA147" s="17" t="str">
        <f>TEXT(LoanTable[[#This Row],[Disbursement Date]],"YYYY")</f>
        <v>2015</v>
      </c>
      <c r="BB147" s="10" t="str" cm="1">
        <f t="array" ref="BB147">IF(YEAR(LoanTable[[#This Row],[Disbursement Date]])=MIN(YEAR(LoanTable[Disbursement Date])),"",YEAR(LoanTable[[#This Row],[Disbursement Date]])-1)</f>
        <v/>
      </c>
      <c r="BC147" s="10">
        <f>IF(LoanTable[[#This Row],[Previous Year]]="",1,IF(COUNTIFS(LoanTable[Client id],LoanTable[[#This Row],[Client id]],LoanTable[Year],LoanTable[[#This Row],[Previous Year]])&gt;0,1,0))</f>
        <v>1</v>
      </c>
      <c r="BD147" t="str">
        <f>YEAR(LoanTable[[#This Row],[Disbursement Date]]) &amp; "-Q" &amp; ROUNDUP(MONTH(LoanTable[[#This Row],[Disbursement Date]])/3,0)</f>
        <v>2015-Q3</v>
      </c>
      <c r="BE147">
        <f>IF(LoanTable[[#This Row],[Disbursement Date]]=LoanTable[[#This Row],[First Loan Date]],1,0)</f>
        <v>1</v>
      </c>
    </row>
    <row r="148" spans="1:57" x14ac:dyDescent="0.3">
      <c r="A148" t="s">
        <v>2599</v>
      </c>
      <c r="B148">
        <v>4</v>
      </c>
      <c r="C148" t="s">
        <v>344</v>
      </c>
      <c r="D148" t="s">
        <v>589</v>
      </c>
      <c r="E148">
        <v>44029</v>
      </c>
      <c r="F148">
        <v>14008</v>
      </c>
      <c r="G148">
        <v>44297</v>
      </c>
      <c r="H148" s="5">
        <v>42259</v>
      </c>
      <c r="I148" t="s">
        <v>617</v>
      </c>
      <c r="J148" t="s">
        <v>613</v>
      </c>
      <c r="K148">
        <v>910020</v>
      </c>
      <c r="L148" t="s">
        <v>346</v>
      </c>
      <c r="M148" t="s">
        <v>23</v>
      </c>
      <c r="N148" t="s">
        <v>13</v>
      </c>
      <c r="O148" t="s">
        <v>14</v>
      </c>
      <c r="P148">
        <v>43</v>
      </c>
      <c r="Q148" s="6" t="s">
        <v>24</v>
      </c>
      <c r="R148" t="s">
        <v>25</v>
      </c>
      <c r="S148" t="s">
        <v>17</v>
      </c>
      <c r="T148" t="s">
        <v>18</v>
      </c>
      <c r="U148" t="s">
        <v>26</v>
      </c>
      <c r="V148" t="s">
        <v>20</v>
      </c>
      <c r="W148">
        <v>645</v>
      </c>
      <c r="X148" t="s">
        <v>574</v>
      </c>
      <c r="Y148" t="s">
        <v>590</v>
      </c>
      <c r="Z148" t="s">
        <v>576</v>
      </c>
      <c r="AA148">
        <v>9.9099999999999994E-2</v>
      </c>
      <c r="AB148" t="s">
        <v>577</v>
      </c>
      <c r="AC148" t="s">
        <v>591</v>
      </c>
      <c r="AD148" t="s">
        <v>344</v>
      </c>
      <c r="AE148" t="s">
        <v>250</v>
      </c>
      <c r="AF148" t="s">
        <v>251</v>
      </c>
      <c r="AG148" t="s">
        <v>252</v>
      </c>
      <c r="AH148" t="s">
        <v>253</v>
      </c>
      <c r="AI148" t="s">
        <v>254</v>
      </c>
      <c r="AJ148">
        <v>910020</v>
      </c>
      <c r="AK148" t="s">
        <v>345</v>
      </c>
      <c r="AL148" t="s">
        <v>256</v>
      </c>
      <c r="AM148">
        <v>45695</v>
      </c>
      <c r="AN148">
        <v>13734</v>
      </c>
      <c r="AO148">
        <v>43684</v>
      </c>
      <c r="AP148">
        <v>14.5</v>
      </c>
      <c r="AQ148">
        <v>3242.73</v>
      </c>
      <c r="AR148" t="s">
        <v>2626</v>
      </c>
      <c r="AS148" t="s">
        <v>2626</v>
      </c>
      <c r="AT148">
        <v>2</v>
      </c>
      <c r="AU148" t="s">
        <v>2628</v>
      </c>
      <c r="AV148" s="3">
        <v>42154</v>
      </c>
      <c r="AW148" s="3" t="str">
        <f>TEXT(LoanTable[[#This Row],[Disbursement Date]],"YYYY-MM")</f>
        <v>2015-09</v>
      </c>
      <c r="AX148" t="str">
        <f>TEXT(EDATE(LoanTable[[#This Row],[Disbursement Date]],-1),"YYYY-MM")</f>
        <v>2015-08</v>
      </c>
      <c r="AY148">
        <f>IF(LoanTable[[#This Row],[Loan Status]]="Active",1,0)</f>
        <v>0</v>
      </c>
      <c r="AZ148">
        <f>IF(COUNTIFS(LoanTable[Client id],LoanTable[[#This Row],[Client id]],LoanTable[Period],LoanTable[[#This Row],[Previous Period]])&gt;0,1,0)</f>
        <v>0</v>
      </c>
      <c r="BA148" s="17" t="str">
        <f>TEXT(LoanTable[[#This Row],[Disbursement Date]],"YYYY")</f>
        <v>2015</v>
      </c>
      <c r="BB148" s="10" t="str" cm="1">
        <f t="array" ref="BB148">IF(YEAR(LoanTable[[#This Row],[Disbursement Date]])=MIN(YEAR(LoanTable[Disbursement Date])),"",YEAR(LoanTable[[#This Row],[Disbursement Date]])-1)</f>
        <v/>
      </c>
      <c r="BC148" s="10">
        <f>IF(LoanTable[[#This Row],[Previous Year]]="",1,IF(COUNTIFS(LoanTable[Client id],LoanTable[[#This Row],[Client id]],LoanTable[Year],LoanTable[[#This Row],[Previous Year]])&gt;0,1,0))</f>
        <v>1</v>
      </c>
      <c r="BD148" t="str">
        <f>YEAR(LoanTable[[#This Row],[Disbursement Date]]) &amp; "-Q" &amp; ROUNDUP(MONTH(LoanTable[[#This Row],[Disbursement Date]])/3,0)</f>
        <v>2015-Q3</v>
      </c>
      <c r="BE148">
        <f>IF(LoanTable[[#This Row],[Disbursement Date]]=LoanTable[[#This Row],[First Loan Date]],1,0)</f>
        <v>0</v>
      </c>
    </row>
    <row r="149" spans="1:57" x14ac:dyDescent="0.3">
      <c r="A149" t="s">
        <v>2101</v>
      </c>
      <c r="B149">
        <v>299</v>
      </c>
      <c r="C149" t="s">
        <v>249</v>
      </c>
      <c r="D149" t="s">
        <v>598</v>
      </c>
      <c r="E149">
        <v>9564</v>
      </c>
      <c r="F149">
        <v>25889</v>
      </c>
      <c r="G149">
        <v>30221</v>
      </c>
      <c r="H149" s="5">
        <v>42259</v>
      </c>
      <c r="I149" t="s">
        <v>615</v>
      </c>
      <c r="J149" t="s">
        <v>613</v>
      </c>
      <c r="K149">
        <v>910182</v>
      </c>
      <c r="L149" t="s">
        <v>257</v>
      </c>
      <c r="M149" t="s">
        <v>60</v>
      </c>
      <c r="N149" t="s">
        <v>13</v>
      </c>
      <c r="O149" t="s">
        <v>28</v>
      </c>
      <c r="P149">
        <v>47</v>
      </c>
      <c r="Q149" s="5" t="s">
        <v>61</v>
      </c>
      <c r="R149" t="s">
        <v>25</v>
      </c>
      <c r="S149" t="s">
        <v>35</v>
      </c>
      <c r="T149" t="s">
        <v>18</v>
      </c>
      <c r="U149" t="s">
        <v>19</v>
      </c>
      <c r="V149" t="s">
        <v>31</v>
      </c>
      <c r="W149">
        <v>546</v>
      </c>
      <c r="X149" t="s">
        <v>574</v>
      </c>
      <c r="Y149" t="s">
        <v>584</v>
      </c>
      <c r="Z149" t="s">
        <v>593</v>
      </c>
      <c r="AA149">
        <v>0.14649999999999999</v>
      </c>
      <c r="AB149" t="s">
        <v>599</v>
      </c>
      <c r="AC149" t="s">
        <v>600</v>
      </c>
      <c r="AD149" t="s">
        <v>249</v>
      </c>
      <c r="AE149" t="s">
        <v>250</v>
      </c>
      <c r="AF149" t="s">
        <v>251</v>
      </c>
      <c r="AG149" t="s">
        <v>252</v>
      </c>
      <c r="AH149" t="s">
        <v>253</v>
      </c>
      <c r="AI149" t="s">
        <v>254</v>
      </c>
      <c r="AJ149">
        <v>910182</v>
      </c>
      <c r="AK149" t="s">
        <v>255</v>
      </c>
      <c r="AL149" t="s">
        <v>256</v>
      </c>
      <c r="AM149">
        <v>9077</v>
      </c>
      <c r="AN149">
        <v>26873</v>
      </c>
      <c r="AO149">
        <v>9383</v>
      </c>
      <c r="AP149">
        <v>1.62</v>
      </c>
      <c r="AQ149">
        <v>1727.62</v>
      </c>
      <c r="AR149" t="s">
        <v>2626</v>
      </c>
      <c r="AS149" t="s">
        <v>2626</v>
      </c>
      <c r="AT149">
        <v>0</v>
      </c>
      <c r="AU149" t="s">
        <v>2629</v>
      </c>
      <c r="AV149" s="3">
        <v>42259</v>
      </c>
      <c r="AW149" s="3" t="str">
        <f>TEXT(LoanTable[[#This Row],[Disbursement Date]],"YYYY-MM")</f>
        <v>2015-09</v>
      </c>
      <c r="AX149" t="str">
        <f>TEXT(EDATE(LoanTable[[#This Row],[Disbursement Date]],-1),"YYYY-MM")</f>
        <v>2015-08</v>
      </c>
      <c r="AY149">
        <f>IF(LoanTable[[#This Row],[Loan Status]]="Active",1,0)</f>
        <v>0</v>
      </c>
      <c r="AZ149">
        <f>IF(COUNTIFS(LoanTable[Client id],LoanTable[[#This Row],[Client id]],LoanTable[Period],LoanTable[[#This Row],[Previous Period]])&gt;0,1,0)</f>
        <v>0</v>
      </c>
      <c r="BA149" s="17" t="str">
        <f>TEXT(LoanTable[[#This Row],[Disbursement Date]],"YYYY")</f>
        <v>2015</v>
      </c>
      <c r="BB149" s="10" t="str" cm="1">
        <f t="array" ref="BB149">IF(YEAR(LoanTable[[#This Row],[Disbursement Date]])=MIN(YEAR(LoanTable[Disbursement Date])),"",YEAR(LoanTable[[#This Row],[Disbursement Date]])-1)</f>
        <v/>
      </c>
      <c r="BC149" s="10">
        <f>IF(LoanTable[[#This Row],[Previous Year]]="",1,IF(COUNTIFS(LoanTable[Client id],LoanTable[[#This Row],[Client id]],LoanTable[Year],LoanTable[[#This Row],[Previous Year]])&gt;0,1,0))</f>
        <v>1</v>
      </c>
      <c r="BD149" t="str">
        <f>YEAR(LoanTable[[#This Row],[Disbursement Date]]) &amp; "-Q" &amp; ROUNDUP(MONTH(LoanTable[[#This Row],[Disbursement Date]])/3,0)</f>
        <v>2015-Q3</v>
      </c>
      <c r="BE149">
        <f>IF(LoanTable[[#This Row],[Disbursement Date]]=LoanTable[[#This Row],[First Loan Date]],1,0)</f>
        <v>1</v>
      </c>
    </row>
    <row r="150" spans="1:57" x14ac:dyDescent="0.3">
      <c r="A150" t="s">
        <v>890</v>
      </c>
      <c r="B150">
        <v>707</v>
      </c>
      <c r="C150" t="s">
        <v>344</v>
      </c>
      <c r="D150" t="s">
        <v>573</v>
      </c>
      <c r="E150">
        <v>12327</v>
      </c>
      <c r="F150">
        <v>3559</v>
      </c>
      <c r="G150">
        <v>24902</v>
      </c>
      <c r="H150" s="5">
        <v>42259</v>
      </c>
      <c r="I150" t="s">
        <v>615</v>
      </c>
      <c r="J150" t="s">
        <v>613</v>
      </c>
      <c r="K150">
        <v>910020</v>
      </c>
      <c r="L150" t="s">
        <v>346</v>
      </c>
      <c r="M150" t="s">
        <v>36</v>
      </c>
      <c r="N150" t="s">
        <v>13</v>
      </c>
      <c r="O150" t="s">
        <v>14</v>
      </c>
      <c r="P150">
        <v>37</v>
      </c>
      <c r="Q150" s="5" t="s">
        <v>37</v>
      </c>
      <c r="R150" t="s">
        <v>16</v>
      </c>
      <c r="S150" t="s">
        <v>35</v>
      </c>
      <c r="T150" t="s">
        <v>18</v>
      </c>
      <c r="U150" t="s">
        <v>38</v>
      </c>
      <c r="V150" t="s">
        <v>39</v>
      </c>
      <c r="W150">
        <v>426</v>
      </c>
      <c r="X150" t="s">
        <v>574</v>
      </c>
      <c r="Y150" t="s">
        <v>575</v>
      </c>
      <c r="Z150" t="s">
        <v>576</v>
      </c>
      <c r="AA150">
        <v>0.1065</v>
      </c>
      <c r="AB150" t="s">
        <v>577</v>
      </c>
      <c r="AC150" t="s">
        <v>578</v>
      </c>
      <c r="AD150" t="s">
        <v>344</v>
      </c>
      <c r="AE150" t="s">
        <v>250</v>
      </c>
      <c r="AF150" t="s">
        <v>251</v>
      </c>
      <c r="AG150" t="s">
        <v>252</v>
      </c>
      <c r="AH150" t="s">
        <v>253</v>
      </c>
      <c r="AI150" t="s">
        <v>254</v>
      </c>
      <c r="AJ150">
        <v>910020</v>
      </c>
      <c r="AK150" t="s">
        <v>345</v>
      </c>
      <c r="AL150" t="s">
        <v>256</v>
      </c>
      <c r="AM150">
        <v>11909</v>
      </c>
      <c r="AN150">
        <v>4446</v>
      </c>
      <c r="AO150">
        <v>11883</v>
      </c>
      <c r="AP150">
        <v>14.72</v>
      </c>
      <c r="AQ150">
        <v>1349.09</v>
      </c>
      <c r="AR150" t="s">
        <v>2626</v>
      </c>
      <c r="AS150" t="s">
        <v>2626</v>
      </c>
      <c r="AT150">
        <v>0</v>
      </c>
      <c r="AU150" t="s">
        <v>2628</v>
      </c>
      <c r="AV150" s="3">
        <v>42259</v>
      </c>
      <c r="AW150" s="3" t="str">
        <f>TEXT(LoanTable[[#This Row],[Disbursement Date]],"YYYY-MM")</f>
        <v>2015-09</v>
      </c>
      <c r="AX150" t="str">
        <f>TEXT(EDATE(LoanTable[[#This Row],[Disbursement Date]],-1),"YYYY-MM")</f>
        <v>2015-08</v>
      </c>
      <c r="AY150">
        <f>IF(LoanTable[[#This Row],[Loan Status]]="Active",1,0)</f>
        <v>0</v>
      </c>
      <c r="AZ150">
        <f>IF(COUNTIFS(LoanTable[Client id],LoanTable[[#This Row],[Client id]],LoanTable[Period],LoanTable[[#This Row],[Previous Period]])&gt;0,1,0)</f>
        <v>0</v>
      </c>
      <c r="BA150" s="17" t="str">
        <f>TEXT(LoanTable[[#This Row],[Disbursement Date]],"YYYY")</f>
        <v>2015</v>
      </c>
      <c r="BB150" s="10" t="str" cm="1">
        <f t="array" ref="BB150">IF(YEAR(LoanTable[[#This Row],[Disbursement Date]])=MIN(YEAR(LoanTable[Disbursement Date])),"",YEAR(LoanTable[[#This Row],[Disbursement Date]])-1)</f>
        <v/>
      </c>
      <c r="BC150" s="10">
        <f>IF(LoanTable[[#This Row],[Previous Year]]="",1,IF(COUNTIFS(LoanTable[Client id],LoanTable[[#This Row],[Client id]],LoanTable[Year],LoanTable[[#This Row],[Previous Year]])&gt;0,1,0))</f>
        <v>1</v>
      </c>
      <c r="BD150" t="str">
        <f>YEAR(LoanTable[[#This Row],[Disbursement Date]]) &amp; "-Q" &amp; ROUNDUP(MONTH(LoanTable[[#This Row],[Disbursement Date]])/3,0)</f>
        <v>2015-Q3</v>
      </c>
      <c r="BE150">
        <f>IF(LoanTable[[#This Row],[Disbursement Date]]=LoanTable[[#This Row],[First Loan Date]],1,0)</f>
        <v>1</v>
      </c>
    </row>
    <row r="151" spans="1:57" x14ac:dyDescent="0.3">
      <c r="A151" t="s">
        <v>2275</v>
      </c>
      <c r="B151">
        <v>16</v>
      </c>
      <c r="C151" t="s">
        <v>386</v>
      </c>
      <c r="D151" t="s">
        <v>573</v>
      </c>
      <c r="E151">
        <v>3835</v>
      </c>
      <c r="F151">
        <v>37806</v>
      </c>
      <c r="G151">
        <v>32115</v>
      </c>
      <c r="H151" s="5">
        <v>42262</v>
      </c>
      <c r="I151" t="s">
        <v>615</v>
      </c>
      <c r="J151" t="s">
        <v>613</v>
      </c>
      <c r="K151">
        <v>1110166</v>
      </c>
      <c r="L151" t="s">
        <v>389</v>
      </c>
      <c r="M151" t="s">
        <v>56</v>
      </c>
      <c r="N151" t="s">
        <v>13</v>
      </c>
      <c r="O151" t="s">
        <v>28</v>
      </c>
      <c r="P151">
        <v>53</v>
      </c>
      <c r="Q151" s="6" t="s">
        <v>57</v>
      </c>
      <c r="R151" t="s">
        <v>25</v>
      </c>
      <c r="S151" t="s">
        <v>35</v>
      </c>
      <c r="T151" t="s">
        <v>18</v>
      </c>
      <c r="U151" t="s">
        <v>19</v>
      </c>
      <c r="V151" t="s">
        <v>31</v>
      </c>
      <c r="W151">
        <v>488</v>
      </c>
      <c r="X151" t="s">
        <v>574</v>
      </c>
      <c r="Y151" t="s">
        <v>575</v>
      </c>
      <c r="Z151" t="s">
        <v>576</v>
      </c>
      <c r="AA151">
        <v>0.1065</v>
      </c>
      <c r="AB151" t="s">
        <v>577</v>
      </c>
      <c r="AC151" t="s">
        <v>578</v>
      </c>
      <c r="AD151" t="s">
        <v>386</v>
      </c>
      <c r="AE151" t="s">
        <v>234</v>
      </c>
      <c r="AF151" t="s">
        <v>235</v>
      </c>
      <c r="AG151" t="s">
        <v>236</v>
      </c>
      <c r="AH151" t="s">
        <v>237</v>
      </c>
      <c r="AI151" t="s">
        <v>387</v>
      </c>
      <c r="AJ151">
        <v>1110166</v>
      </c>
      <c r="AK151" t="s">
        <v>388</v>
      </c>
      <c r="AL151" t="s">
        <v>239</v>
      </c>
      <c r="AM151">
        <v>3355</v>
      </c>
      <c r="AN151">
        <v>39462</v>
      </c>
      <c r="AO151">
        <v>3738</v>
      </c>
      <c r="AP151">
        <v>32</v>
      </c>
      <c r="AQ151">
        <v>3346.8</v>
      </c>
      <c r="AR151" t="s">
        <v>2626</v>
      </c>
      <c r="AS151" t="s">
        <v>2626</v>
      </c>
      <c r="AT151">
        <v>2</v>
      </c>
      <c r="AU151" t="s">
        <v>2629</v>
      </c>
      <c r="AV151" s="3">
        <v>42262</v>
      </c>
      <c r="AW151" s="3" t="str">
        <f>TEXT(LoanTable[[#This Row],[Disbursement Date]],"YYYY-MM")</f>
        <v>2015-09</v>
      </c>
      <c r="AX151" t="str">
        <f>TEXT(EDATE(LoanTable[[#This Row],[Disbursement Date]],-1),"YYYY-MM")</f>
        <v>2015-08</v>
      </c>
      <c r="AY151">
        <f>IF(LoanTable[[#This Row],[Loan Status]]="Active",1,0)</f>
        <v>0</v>
      </c>
      <c r="AZ151">
        <f>IF(COUNTIFS(LoanTable[Client id],LoanTable[[#This Row],[Client id]],LoanTable[Period],LoanTable[[#This Row],[Previous Period]])&gt;0,1,0)</f>
        <v>0</v>
      </c>
      <c r="BA151" s="17" t="str">
        <f>TEXT(LoanTable[[#This Row],[Disbursement Date]],"YYYY")</f>
        <v>2015</v>
      </c>
      <c r="BB151" s="10" t="str" cm="1">
        <f t="array" ref="BB151">IF(YEAR(LoanTable[[#This Row],[Disbursement Date]])=MIN(YEAR(LoanTable[Disbursement Date])),"",YEAR(LoanTable[[#This Row],[Disbursement Date]])-1)</f>
        <v/>
      </c>
      <c r="BC151" s="10">
        <f>IF(LoanTable[[#This Row],[Previous Year]]="",1,IF(COUNTIFS(LoanTable[Client id],LoanTable[[#This Row],[Client id]],LoanTable[Year],LoanTable[[#This Row],[Previous Year]])&gt;0,1,0))</f>
        <v>1</v>
      </c>
      <c r="BD151" t="str">
        <f>YEAR(LoanTable[[#This Row],[Disbursement Date]]) &amp; "-Q" &amp; ROUNDUP(MONTH(LoanTable[[#This Row],[Disbursement Date]])/3,0)</f>
        <v>2015-Q3</v>
      </c>
      <c r="BE151">
        <f>IF(LoanTable[[#This Row],[Disbursement Date]]=LoanTable[[#This Row],[First Loan Date]],1,0)</f>
        <v>1</v>
      </c>
    </row>
    <row r="152" spans="1:57" x14ac:dyDescent="0.3">
      <c r="A152" t="s">
        <v>2203</v>
      </c>
      <c r="B152">
        <v>612</v>
      </c>
      <c r="C152" t="s">
        <v>432</v>
      </c>
      <c r="D152" t="s">
        <v>589</v>
      </c>
      <c r="E152">
        <v>11986</v>
      </c>
      <c r="F152">
        <v>42686</v>
      </c>
      <c r="G152">
        <v>37162</v>
      </c>
      <c r="H152" s="5">
        <v>42262</v>
      </c>
      <c r="I152" t="s">
        <v>615</v>
      </c>
      <c r="J152" t="s">
        <v>613</v>
      </c>
      <c r="K152">
        <v>130067</v>
      </c>
      <c r="L152" t="s">
        <v>434</v>
      </c>
      <c r="M152" t="s">
        <v>60</v>
      </c>
      <c r="N152" t="s">
        <v>13</v>
      </c>
      <c r="O152" t="s">
        <v>46</v>
      </c>
      <c r="P152">
        <v>34</v>
      </c>
      <c r="Q152" s="5" t="s">
        <v>87</v>
      </c>
      <c r="R152" t="s">
        <v>30</v>
      </c>
      <c r="S152" t="s">
        <v>145</v>
      </c>
      <c r="T152" t="s">
        <v>18</v>
      </c>
      <c r="U152" t="s">
        <v>22</v>
      </c>
      <c r="V152" t="s">
        <v>20</v>
      </c>
      <c r="W152">
        <v>464</v>
      </c>
      <c r="X152" t="s">
        <v>574</v>
      </c>
      <c r="Y152" t="s">
        <v>590</v>
      </c>
      <c r="Z152" t="s">
        <v>576</v>
      </c>
      <c r="AA152">
        <v>9.9099999999999994E-2</v>
      </c>
      <c r="AB152" t="s">
        <v>577</v>
      </c>
      <c r="AC152" t="s">
        <v>591</v>
      </c>
      <c r="AD152" t="s">
        <v>432</v>
      </c>
      <c r="AE152" t="s">
        <v>234</v>
      </c>
      <c r="AF152" t="s">
        <v>235</v>
      </c>
      <c r="AG152" t="s">
        <v>236</v>
      </c>
      <c r="AH152" t="s">
        <v>237</v>
      </c>
      <c r="AI152" t="s">
        <v>432</v>
      </c>
      <c r="AJ152">
        <v>130067</v>
      </c>
      <c r="AK152" t="s">
        <v>433</v>
      </c>
      <c r="AL152" t="s">
        <v>241</v>
      </c>
      <c r="AM152">
        <v>12073</v>
      </c>
      <c r="AN152">
        <v>44439</v>
      </c>
      <c r="AO152">
        <v>11833</v>
      </c>
      <c r="AP152">
        <v>28.67</v>
      </c>
      <c r="AQ152">
        <v>1692.96</v>
      </c>
      <c r="AR152" t="s">
        <v>2626</v>
      </c>
      <c r="AS152" t="s">
        <v>2626</v>
      </c>
      <c r="AT152">
        <v>0</v>
      </c>
      <c r="AU152" t="s">
        <v>2628</v>
      </c>
      <c r="AV152" s="3">
        <v>42262</v>
      </c>
      <c r="AW152" s="3" t="str">
        <f>TEXT(LoanTable[[#This Row],[Disbursement Date]],"YYYY-MM")</f>
        <v>2015-09</v>
      </c>
      <c r="AX152" t="str">
        <f>TEXT(EDATE(LoanTable[[#This Row],[Disbursement Date]],-1),"YYYY-MM")</f>
        <v>2015-08</v>
      </c>
      <c r="AY152">
        <f>IF(LoanTable[[#This Row],[Loan Status]]="Active",1,0)</f>
        <v>0</v>
      </c>
      <c r="AZ152">
        <f>IF(COUNTIFS(LoanTable[Client id],LoanTable[[#This Row],[Client id]],LoanTable[Period],LoanTable[[#This Row],[Previous Period]])&gt;0,1,0)</f>
        <v>0</v>
      </c>
      <c r="BA152" s="17" t="str">
        <f>TEXT(LoanTable[[#This Row],[Disbursement Date]],"YYYY")</f>
        <v>2015</v>
      </c>
      <c r="BB152" s="10" t="str" cm="1">
        <f t="array" ref="BB152">IF(YEAR(LoanTable[[#This Row],[Disbursement Date]])=MIN(YEAR(LoanTable[Disbursement Date])),"",YEAR(LoanTable[[#This Row],[Disbursement Date]])-1)</f>
        <v/>
      </c>
      <c r="BC152" s="10">
        <f>IF(LoanTable[[#This Row],[Previous Year]]="",1,IF(COUNTIFS(LoanTable[Client id],LoanTable[[#This Row],[Client id]],LoanTable[Year],LoanTable[[#This Row],[Previous Year]])&gt;0,1,0))</f>
        <v>1</v>
      </c>
      <c r="BD152" t="str">
        <f>YEAR(LoanTable[[#This Row],[Disbursement Date]]) &amp; "-Q" &amp; ROUNDUP(MONTH(LoanTable[[#This Row],[Disbursement Date]])/3,0)</f>
        <v>2015-Q3</v>
      </c>
      <c r="BE152">
        <f>IF(LoanTable[[#This Row],[Disbursement Date]]=LoanTable[[#This Row],[First Loan Date]],1,0)</f>
        <v>1</v>
      </c>
    </row>
    <row r="153" spans="1:57" x14ac:dyDescent="0.3">
      <c r="A153" t="s">
        <v>1414</v>
      </c>
      <c r="B153">
        <v>529</v>
      </c>
      <c r="C153" t="s">
        <v>519</v>
      </c>
      <c r="D153" t="s">
        <v>589</v>
      </c>
      <c r="E153">
        <v>10240</v>
      </c>
      <c r="F153">
        <v>11118</v>
      </c>
      <c r="G153">
        <v>40663</v>
      </c>
      <c r="H153" s="5">
        <v>42265</v>
      </c>
      <c r="I153" t="s">
        <v>624</v>
      </c>
      <c r="J153" t="s">
        <v>613</v>
      </c>
      <c r="K153">
        <v>1550006</v>
      </c>
      <c r="L153" t="s">
        <v>521</v>
      </c>
      <c r="M153" t="s">
        <v>70</v>
      </c>
      <c r="N153" t="s">
        <v>13</v>
      </c>
      <c r="O153" t="s">
        <v>28</v>
      </c>
      <c r="P153">
        <v>52</v>
      </c>
      <c r="Q153" s="5" t="s">
        <v>103</v>
      </c>
      <c r="R153" t="s">
        <v>104</v>
      </c>
      <c r="S153" t="s">
        <v>105</v>
      </c>
      <c r="T153" t="s">
        <v>18</v>
      </c>
      <c r="U153" t="s">
        <v>65</v>
      </c>
      <c r="V153" t="s">
        <v>31</v>
      </c>
      <c r="W153">
        <v>557</v>
      </c>
      <c r="X153" t="s">
        <v>574</v>
      </c>
      <c r="Y153" t="s">
        <v>590</v>
      </c>
      <c r="Z153" t="s">
        <v>576</v>
      </c>
      <c r="AA153">
        <v>9.9099999999999994E-2</v>
      </c>
      <c r="AB153" t="s">
        <v>577</v>
      </c>
      <c r="AC153" t="s">
        <v>591</v>
      </c>
      <c r="AD153" t="s">
        <v>519</v>
      </c>
      <c r="AE153" t="s">
        <v>375</v>
      </c>
      <c r="AF153" t="s">
        <v>376</v>
      </c>
      <c r="AG153" t="s">
        <v>377</v>
      </c>
      <c r="AH153" t="s">
        <v>378</v>
      </c>
      <c r="AI153" t="s">
        <v>519</v>
      </c>
      <c r="AJ153">
        <v>1550006</v>
      </c>
      <c r="AK153" t="s">
        <v>520</v>
      </c>
      <c r="AL153" t="s">
        <v>239</v>
      </c>
      <c r="AM153">
        <v>11478</v>
      </c>
      <c r="AN153">
        <v>11066</v>
      </c>
      <c r="AO153">
        <v>9834</v>
      </c>
      <c r="AP153">
        <v>41.3</v>
      </c>
      <c r="AQ153">
        <v>2601.89</v>
      </c>
      <c r="AR153" t="s">
        <v>2626</v>
      </c>
      <c r="AS153" t="s">
        <v>2626</v>
      </c>
      <c r="AT153">
        <v>0</v>
      </c>
      <c r="AU153" t="s">
        <v>2628</v>
      </c>
      <c r="AV153" s="3">
        <v>42265</v>
      </c>
      <c r="AW153" s="3" t="str">
        <f>TEXT(LoanTable[[#This Row],[Disbursement Date]],"YYYY-MM")</f>
        <v>2015-09</v>
      </c>
      <c r="AX153" t="str">
        <f>TEXT(EDATE(LoanTable[[#This Row],[Disbursement Date]],-1),"YYYY-MM")</f>
        <v>2015-08</v>
      </c>
      <c r="AY153">
        <f>IF(LoanTable[[#This Row],[Loan Status]]="Active",1,0)</f>
        <v>1</v>
      </c>
      <c r="AZ153">
        <f>IF(COUNTIFS(LoanTable[Client id],LoanTable[[#This Row],[Client id]],LoanTable[Period],LoanTable[[#This Row],[Previous Period]])&gt;0,1,0)</f>
        <v>0</v>
      </c>
      <c r="BA153" s="17" t="str">
        <f>TEXT(LoanTable[[#This Row],[Disbursement Date]],"YYYY")</f>
        <v>2015</v>
      </c>
      <c r="BB153" s="10" t="str" cm="1">
        <f t="array" ref="BB153">IF(YEAR(LoanTable[[#This Row],[Disbursement Date]])=MIN(YEAR(LoanTable[Disbursement Date])),"",YEAR(LoanTable[[#This Row],[Disbursement Date]])-1)</f>
        <v/>
      </c>
      <c r="BC153" s="10">
        <f>IF(LoanTable[[#This Row],[Previous Year]]="",1,IF(COUNTIFS(LoanTable[Client id],LoanTable[[#This Row],[Client id]],LoanTable[Year],LoanTable[[#This Row],[Previous Year]])&gt;0,1,0))</f>
        <v>1</v>
      </c>
      <c r="BD153" t="str">
        <f>YEAR(LoanTable[[#This Row],[Disbursement Date]]) &amp; "-Q" &amp; ROUNDUP(MONTH(LoanTable[[#This Row],[Disbursement Date]])/3,0)</f>
        <v>2015-Q3</v>
      </c>
      <c r="BE153">
        <f>IF(LoanTable[[#This Row],[Disbursement Date]]=LoanTable[[#This Row],[First Loan Date]],1,0)</f>
        <v>1</v>
      </c>
    </row>
    <row r="154" spans="1:57" x14ac:dyDescent="0.3">
      <c r="A154" t="s">
        <v>868</v>
      </c>
      <c r="B154">
        <v>557</v>
      </c>
      <c r="C154" t="s">
        <v>233</v>
      </c>
      <c r="D154" t="s">
        <v>589</v>
      </c>
      <c r="E154">
        <v>7173</v>
      </c>
      <c r="F154">
        <v>27549</v>
      </c>
      <c r="G154">
        <v>16251</v>
      </c>
      <c r="H154" s="5">
        <v>42265</v>
      </c>
      <c r="I154" t="s">
        <v>612</v>
      </c>
      <c r="J154" t="s">
        <v>619</v>
      </c>
      <c r="K154">
        <v>100186</v>
      </c>
      <c r="L154" t="s">
        <v>240</v>
      </c>
      <c r="M154" t="s">
        <v>177</v>
      </c>
      <c r="N154" t="s">
        <v>13</v>
      </c>
      <c r="O154" t="s">
        <v>33</v>
      </c>
      <c r="P154">
        <v>21</v>
      </c>
      <c r="Q154" s="5" t="s">
        <v>178</v>
      </c>
      <c r="R154" t="s">
        <v>30</v>
      </c>
      <c r="S154" t="s">
        <v>145</v>
      </c>
      <c r="T154" t="s">
        <v>18</v>
      </c>
      <c r="U154" t="s">
        <v>26</v>
      </c>
      <c r="V154" t="s">
        <v>20</v>
      </c>
      <c r="W154">
        <v>493</v>
      </c>
      <c r="X154" t="s">
        <v>574</v>
      </c>
      <c r="Y154" t="s">
        <v>590</v>
      </c>
      <c r="Z154" t="s">
        <v>576</v>
      </c>
      <c r="AA154">
        <v>9.9099999999999994E-2</v>
      </c>
      <c r="AB154" t="s">
        <v>577</v>
      </c>
      <c r="AC154" t="s">
        <v>591</v>
      </c>
      <c r="AD154" t="s">
        <v>233</v>
      </c>
      <c r="AE154" t="s">
        <v>234</v>
      </c>
      <c r="AF154" t="s">
        <v>235</v>
      </c>
      <c r="AG154" t="s">
        <v>236</v>
      </c>
      <c r="AH154" t="s">
        <v>237</v>
      </c>
      <c r="AI154" t="s">
        <v>233</v>
      </c>
      <c r="AJ154">
        <v>100186</v>
      </c>
      <c r="AK154" t="s">
        <v>238</v>
      </c>
      <c r="AL154" t="s">
        <v>239</v>
      </c>
      <c r="AM154">
        <v>8303</v>
      </c>
      <c r="AN154">
        <v>27104</v>
      </c>
      <c r="AO154">
        <v>7036</v>
      </c>
      <c r="AP154">
        <v>44.52</v>
      </c>
      <c r="AQ154">
        <v>4485.18</v>
      </c>
      <c r="AR154" t="s">
        <v>2626</v>
      </c>
      <c r="AS154" t="s">
        <v>2626</v>
      </c>
      <c r="AT154">
        <v>1</v>
      </c>
      <c r="AU154" t="s">
        <v>2628</v>
      </c>
      <c r="AV154" s="3">
        <v>42265</v>
      </c>
      <c r="AW154" s="3" t="str">
        <f>TEXT(LoanTable[[#This Row],[Disbursement Date]],"YYYY-MM")</f>
        <v>2015-09</v>
      </c>
      <c r="AX154" t="str">
        <f>TEXT(EDATE(LoanTable[[#This Row],[Disbursement Date]],-1),"YYYY-MM")</f>
        <v>2015-08</v>
      </c>
      <c r="AY154">
        <f>IF(LoanTable[[#This Row],[Loan Status]]="Active",1,0)</f>
        <v>0</v>
      </c>
      <c r="AZ154">
        <f>IF(COUNTIFS(LoanTable[Client id],LoanTable[[#This Row],[Client id]],LoanTable[Period],LoanTable[[#This Row],[Previous Period]])&gt;0,1,0)</f>
        <v>0</v>
      </c>
      <c r="BA154" s="17" t="str">
        <f>TEXT(LoanTable[[#This Row],[Disbursement Date]],"YYYY")</f>
        <v>2015</v>
      </c>
      <c r="BB154" s="10" t="str" cm="1">
        <f t="array" ref="BB154">IF(YEAR(LoanTable[[#This Row],[Disbursement Date]])=MIN(YEAR(LoanTable[Disbursement Date])),"",YEAR(LoanTable[[#This Row],[Disbursement Date]])-1)</f>
        <v/>
      </c>
      <c r="BC154" s="10">
        <f>IF(LoanTable[[#This Row],[Previous Year]]="",1,IF(COUNTIFS(LoanTable[Client id],LoanTable[[#This Row],[Client id]],LoanTable[Year],LoanTable[[#This Row],[Previous Year]])&gt;0,1,0))</f>
        <v>1</v>
      </c>
      <c r="BD154" t="str">
        <f>YEAR(LoanTable[[#This Row],[Disbursement Date]]) &amp; "-Q" &amp; ROUNDUP(MONTH(LoanTable[[#This Row],[Disbursement Date]])/3,0)</f>
        <v>2015-Q3</v>
      </c>
      <c r="BE154">
        <f>IF(LoanTable[[#This Row],[Disbursement Date]]=LoanTable[[#This Row],[First Loan Date]],1,0)</f>
        <v>1</v>
      </c>
    </row>
    <row r="155" spans="1:57" x14ac:dyDescent="0.3">
      <c r="A155" t="s">
        <v>789</v>
      </c>
      <c r="B155">
        <v>906</v>
      </c>
      <c r="C155" t="s">
        <v>249</v>
      </c>
      <c r="D155" t="s">
        <v>589</v>
      </c>
      <c r="E155">
        <v>29610</v>
      </c>
      <c r="F155">
        <v>15245</v>
      </c>
      <c r="G155">
        <v>26132</v>
      </c>
      <c r="H155" s="5">
        <v>42265</v>
      </c>
      <c r="I155" t="s">
        <v>615</v>
      </c>
      <c r="J155" t="s">
        <v>613</v>
      </c>
      <c r="K155">
        <v>910182</v>
      </c>
      <c r="L155" t="s">
        <v>257</v>
      </c>
      <c r="M155" t="s">
        <v>175</v>
      </c>
      <c r="N155" t="s">
        <v>13</v>
      </c>
      <c r="O155" t="s">
        <v>28</v>
      </c>
      <c r="P155">
        <v>52</v>
      </c>
      <c r="Q155" s="5" t="s">
        <v>103</v>
      </c>
      <c r="R155" t="s">
        <v>30</v>
      </c>
      <c r="S155" t="s">
        <v>145</v>
      </c>
      <c r="T155" t="s">
        <v>18</v>
      </c>
      <c r="U155" t="s">
        <v>22</v>
      </c>
      <c r="V155" t="s">
        <v>39</v>
      </c>
      <c r="W155">
        <v>626</v>
      </c>
      <c r="X155" t="s">
        <v>574</v>
      </c>
      <c r="Y155" t="s">
        <v>590</v>
      </c>
      <c r="Z155" t="s">
        <v>576</v>
      </c>
      <c r="AA155">
        <v>9.9099999999999994E-2</v>
      </c>
      <c r="AB155" t="s">
        <v>577</v>
      </c>
      <c r="AC155" t="s">
        <v>591</v>
      </c>
      <c r="AD155" t="s">
        <v>249</v>
      </c>
      <c r="AE155" t="s">
        <v>250</v>
      </c>
      <c r="AF155" t="s">
        <v>251</v>
      </c>
      <c r="AG155" t="s">
        <v>252</v>
      </c>
      <c r="AH155" t="s">
        <v>253</v>
      </c>
      <c r="AI155" t="s">
        <v>254</v>
      </c>
      <c r="AJ155">
        <v>910182</v>
      </c>
      <c r="AK155" t="s">
        <v>255</v>
      </c>
      <c r="AL155" t="s">
        <v>256</v>
      </c>
      <c r="AM155">
        <v>30096</v>
      </c>
      <c r="AN155">
        <v>16287</v>
      </c>
      <c r="AO155">
        <v>29304</v>
      </c>
      <c r="AP155">
        <v>38.39</v>
      </c>
      <c r="AQ155">
        <v>2416.86</v>
      </c>
      <c r="AR155" t="s">
        <v>2627</v>
      </c>
      <c r="AS155" t="s">
        <v>2626</v>
      </c>
      <c r="AT155">
        <v>0</v>
      </c>
      <c r="AU155" t="s">
        <v>2628</v>
      </c>
      <c r="AV155" s="3">
        <v>42265</v>
      </c>
      <c r="AW155" s="3" t="str">
        <f>TEXT(LoanTable[[#This Row],[Disbursement Date]],"YYYY-MM")</f>
        <v>2015-09</v>
      </c>
      <c r="AX155" t="str">
        <f>TEXT(EDATE(LoanTable[[#This Row],[Disbursement Date]],-1),"YYYY-MM")</f>
        <v>2015-08</v>
      </c>
      <c r="AY155">
        <f>IF(LoanTable[[#This Row],[Loan Status]]="Active",1,0)</f>
        <v>0</v>
      </c>
      <c r="AZ155">
        <f>IF(COUNTIFS(LoanTable[Client id],LoanTable[[#This Row],[Client id]],LoanTable[Period],LoanTable[[#This Row],[Previous Period]])&gt;0,1,0)</f>
        <v>0</v>
      </c>
      <c r="BA155" s="17" t="str">
        <f>TEXT(LoanTable[[#This Row],[Disbursement Date]],"YYYY")</f>
        <v>2015</v>
      </c>
      <c r="BB155" s="10" t="str" cm="1">
        <f t="array" ref="BB155">IF(YEAR(LoanTable[[#This Row],[Disbursement Date]])=MIN(YEAR(LoanTable[Disbursement Date])),"",YEAR(LoanTable[[#This Row],[Disbursement Date]])-1)</f>
        <v/>
      </c>
      <c r="BC155" s="10">
        <f>IF(LoanTable[[#This Row],[Previous Year]]="",1,IF(COUNTIFS(LoanTable[Client id],LoanTable[[#This Row],[Client id]],LoanTable[Year],LoanTable[[#This Row],[Previous Year]])&gt;0,1,0))</f>
        <v>1</v>
      </c>
      <c r="BD155" t="str">
        <f>YEAR(LoanTable[[#This Row],[Disbursement Date]]) &amp; "-Q" &amp; ROUNDUP(MONTH(LoanTable[[#This Row],[Disbursement Date]])/3,0)</f>
        <v>2015-Q3</v>
      </c>
      <c r="BE155">
        <f>IF(LoanTable[[#This Row],[Disbursement Date]]=LoanTable[[#This Row],[First Loan Date]],1,0)</f>
        <v>1</v>
      </c>
    </row>
    <row r="156" spans="1:57" x14ac:dyDescent="0.3">
      <c r="A156" t="s">
        <v>687</v>
      </c>
      <c r="B156">
        <v>407</v>
      </c>
      <c r="C156" t="s">
        <v>251</v>
      </c>
      <c r="D156" t="s">
        <v>598</v>
      </c>
      <c r="E156">
        <v>27028</v>
      </c>
      <c r="F156">
        <v>18539</v>
      </c>
      <c r="G156">
        <v>24898</v>
      </c>
      <c r="H156" s="5">
        <v>42270</v>
      </c>
      <c r="I156" t="s">
        <v>624</v>
      </c>
      <c r="J156" t="s">
        <v>619</v>
      </c>
      <c r="K156">
        <v>10068</v>
      </c>
      <c r="L156" t="s">
        <v>319</v>
      </c>
      <c r="M156" t="s">
        <v>32</v>
      </c>
      <c r="N156" t="s">
        <v>13</v>
      </c>
      <c r="O156" t="s">
        <v>33</v>
      </c>
      <c r="P156">
        <v>23</v>
      </c>
      <c r="Q156" s="5" t="s">
        <v>34</v>
      </c>
      <c r="R156" t="s">
        <v>16</v>
      </c>
      <c r="S156" t="s">
        <v>35</v>
      </c>
      <c r="T156" t="s">
        <v>18</v>
      </c>
      <c r="U156" t="s">
        <v>22</v>
      </c>
      <c r="V156" t="s">
        <v>31</v>
      </c>
      <c r="W156">
        <v>416</v>
      </c>
      <c r="X156" t="s">
        <v>574</v>
      </c>
      <c r="Y156" t="s">
        <v>584</v>
      </c>
      <c r="Z156" t="s">
        <v>593</v>
      </c>
      <c r="AA156">
        <v>0.14649999999999999</v>
      </c>
      <c r="AB156" t="s">
        <v>599</v>
      </c>
      <c r="AC156" t="s">
        <v>600</v>
      </c>
      <c r="AD156" t="s">
        <v>251</v>
      </c>
      <c r="AE156" t="s">
        <v>250</v>
      </c>
      <c r="AF156" t="s">
        <v>251</v>
      </c>
      <c r="AG156" t="s">
        <v>252</v>
      </c>
      <c r="AH156" t="s">
        <v>253</v>
      </c>
      <c r="AI156" t="s">
        <v>317</v>
      </c>
      <c r="AJ156">
        <v>10068</v>
      </c>
      <c r="AK156" t="s">
        <v>318</v>
      </c>
      <c r="AL156" t="s">
        <v>256</v>
      </c>
      <c r="AM156">
        <v>28135</v>
      </c>
      <c r="AN156">
        <v>19643</v>
      </c>
      <c r="AO156">
        <v>26662</v>
      </c>
      <c r="AP156">
        <v>44.58</v>
      </c>
      <c r="AQ156">
        <v>1009.06</v>
      </c>
      <c r="AR156" t="s">
        <v>2626</v>
      </c>
      <c r="AS156" t="s">
        <v>2626</v>
      </c>
      <c r="AT156">
        <v>1</v>
      </c>
      <c r="AU156" t="s">
        <v>2628</v>
      </c>
      <c r="AV156" s="3">
        <v>42270</v>
      </c>
      <c r="AW156" s="3" t="str">
        <f>TEXT(LoanTable[[#This Row],[Disbursement Date]],"YYYY-MM")</f>
        <v>2015-09</v>
      </c>
      <c r="AX156" t="str">
        <f>TEXT(EDATE(LoanTable[[#This Row],[Disbursement Date]],-1),"YYYY-MM")</f>
        <v>2015-08</v>
      </c>
      <c r="AY156">
        <f>IF(LoanTable[[#This Row],[Loan Status]]="Active",1,0)</f>
        <v>1</v>
      </c>
      <c r="AZ156">
        <f>IF(COUNTIFS(LoanTable[Client id],LoanTable[[#This Row],[Client id]],LoanTable[Period],LoanTable[[#This Row],[Previous Period]])&gt;0,1,0)</f>
        <v>0</v>
      </c>
      <c r="BA156" s="17" t="str">
        <f>TEXT(LoanTable[[#This Row],[Disbursement Date]],"YYYY")</f>
        <v>2015</v>
      </c>
      <c r="BB156" s="10" t="str" cm="1">
        <f t="array" ref="BB156">IF(YEAR(LoanTable[[#This Row],[Disbursement Date]])=MIN(YEAR(LoanTable[Disbursement Date])),"",YEAR(LoanTable[[#This Row],[Disbursement Date]])-1)</f>
        <v/>
      </c>
      <c r="BC156" s="10">
        <f>IF(LoanTable[[#This Row],[Previous Year]]="",1,IF(COUNTIFS(LoanTable[Client id],LoanTable[[#This Row],[Client id]],LoanTable[Year],LoanTable[[#This Row],[Previous Year]])&gt;0,1,0))</f>
        <v>1</v>
      </c>
      <c r="BD156" t="str">
        <f>YEAR(LoanTable[[#This Row],[Disbursement Date]]) &amp; "-Q" &amp; ROUNDUP(MONTH(LoanTable[[#This Row],[Disbursement Date]])/3,0)</f>
        <v>2015-Q3</v>
      </c>
      <c r="BE156">
        <f>IF(LoanTable[[#This Row],[Disbursement Date]]=LoanTable[[#This Row],[First Loan Date]],1,0)</f>
        <v>1</v>
      </c>
    </row>
    <row r="157" spans="1:57" x14ac:dyDescent="0.3">
      <c r="A157" t="s">
        <v>1204</v>
      </c>
      <c r="B157">
        <v>676</v>
      </c>
      <c r="C157" t="s">
        <v>246</v>
      </c>
      <c r="D157" t="s">
        <v>573</v>
      </c>
      <c r="E157">
        <v>24954</v>
      </c>
      <c r="F157">
        <v>28690</v>
      </c>
      <c r="G157">
        <v>43344</v>
      </c>
      <c r="H157" s="5">
        <v>42272</v>
      </c>
      <c r="I157" t="s">
        <v>612</v>
      </c>
      <c r="J157" t="s">
        <v>613</v>
      </c>
      <c r="K157">
        <v>110159</v>
      </c>
      <c r="L157" t="s">
        <v>248</v>
      </c>
      <c r="M157" t="s">
        <v>27</v>
      </c>
      <c r="N157" t="s">
        <v>13</v>
      </c>
      <c r="O157" t="s">
        <v>28</v>
      </c>
      <c r="P157">
        <v>47</v>
      </c>
      <c r="Q157" s="5" t="s">
        <v>212</v>
      </c>
      <c r="R157" t="s">
        <v>104</v>
      </c>
      <c r="S157" t="s">
        <v>105</v>
      </c>
      <c r="T157" t="s">
        <v>63</v>
      </c>
      <c r="U157" t="s">
        <v>38</v>
      </c>
      <c r="V157" t="s">
        <v>20</v>
      </c>
      <c r="W157">
        <v>346</v>
      </c>
      <c r="X157" t="s">
        <v>574</v>
      </c>
      <c r="Y157" t="s">
        <v>575</v>
      </c>
      <c r="Z157" t="s">
        <v>576</v>
      </c>
      <c r="AA157">
        <v>0.1065</v>
      </c>
      <c r="AB157" t="s">
        <v>577</v>
      </c>
      <c r="AC157" t="s">
        <v>578</v>
      </c>
      <c r="AD157" t="s">
        <v>246</v>
      </c>
      <c r="AE157" t="s">
        <v>234</v>
      </c>
      <c r="AF157" t="s">
        <v>235</v>
      </c>
      <c r="AG157" t="s">
        <v>236</v>
      </c>
      <c r="AH157" t="s">
        <v>237</v>
      </c>
      <c r="AI157" t="s">
        <v>246</v>
      </c>
      <c r="AJ157">
        <v>110159</v>
      </c>
      <c r="AK157" t="s">
        <v>247</v>
      </c>
      <c r="AL157" t="s">
        <v>241</v>
      </c>
      <c r="AM157">
        <v>25052</v>
      </c>
      <c r="AN157">
        <v>28856</v>
      </c>
      <c r="AO157">
        <v>24881</v>
      </c>
      <c r="AP157">
        <v>48.83</v>
      </c>
      <c r="AQ157">
        <v>181.31</v>
      </c>
      <c r="AR157" t="s">
        <v>2627</v>
      </c>
      <c r="AS157" t="s">
        <v>2626</v>
      </c>
      <c r="AT157">
        <v>2</v>
      </c>
      <c r="AU157" t="s">
        <v>2628</v>
      </c>
      <c r="AV157" s="3">
        <v>42272</v>
      </c>
      <c r="AW157" s="3" t="str">
        <f>TEXT(LoanTable[[#This Row],[Disbursement Date]],"YYYY-MM")</f>
        <v>2015-09</v>
      </c>
      <c r="AX157" t="str">
        <f>TEXT(EDATE(LoanTable[[#This Row],[Disbursement Date]],-1),"YYYY-MM")</f>
        <v>2015-08</v>
      </c>
      <c r="AY157">
        <f>IF(LoanTable[[#This Row],[Loan Status]]="Active",1,0)</f>
        <v>0</v>
      </c>
      <c r="AZ157">
        <f>IF(COUNTIFS(LoanTable[Client id],LoanTable[[#This Row],[Client id]],LoanTable[Period],LoanTable[[#This Row],[Previous Period]])&gt;0,1,0)</f>
        <v>0</v>
      </c>
      <c r="BA157" s="17" t="str">
        <f>TEXT(LoanTable[[#This Row],[Disbursement Date]],"YYYY")</f>
        <v>2015</v>
      </c>
      <c r="BB157" s="10" t="str" cm="1">
        <f t="array" ref="BB157">IF(YEAR(LoanTable[[#This Row],[Disbursement Date]])=MIN(YEAR(LoanTable[Disbursement Date])),"",YEAR(LoanTable[[#This Row],[Disbursement Date]])-1)</f>
        <v/>
      </c>
      <c r="BC157" s="10">
        <f>IF(LoanTable[[#This Row],[Previous Year]]="",1,IF(COUNTIFS(LoanTable[Client id],LoanTable[[#This Row],[Client id]],LoanTable[Year],LoanTable[[#This Row],[Previous Year]])&gt;0,1,0))</f>
        <v>1</v>
      </c>
      <c r="BD157" t="str">
        <f>YEAR(LoanTable[[#This Row],[Disbursement Date]]) &amp; "-Q" &amp; ROUNDUP(MONTH(LoanTable[[#This Row],[Disbursement Date]])/3,0)</f>
        <v>2015-Q3</v>
      </c>
      <c r="BE157">
        <f>IF(LoanTable[[#This Row],[Disbursement Date]]=LoanTable[[#This Row],[First Loan Date]],1,0)</f>
        <v>1</v>
      </c>
    </row>
    <row r="158" spans="1:57" x14ac:dyDescent="0.3">
      <c r="A158" t="s">
        <v>2138</v>
      </c>
      <c r="B158">
        <v>784</v>
      </c>
      <c r="C158" t="s">
        <v>516</v>
      </c>
      <c r="D158" t="s">
        <v>573</v>
      </c>
      <c r="E158">
        <v>38137</v>
      </c>
      <c r="F158">
        <v>33996</v>
      </c>
      <c r="G158">
        <v>22410</v>
      </c>
      <c r="H158" s="5">
        <v>42272</v>
      </c>
      <c r="I158" t="s">
        <v>612</v>
      </c>
      <c r="J158" t="s">
        <v>619</v>
      </c>
      <c r="K158">
        <v>1320004</v>
      </c>
      <c r="L158" t="s">
        <v>518</v>
      </c>
      <c r="M158" t="s">
        <v>217</v>
      </c>
      <c r="N158" t="s">
        <v>13</v>
      </c>
      <c r="O158" t="s">
        <v>14</v>
      </c>
      <c r="P158">
        <v>43</v>
      </c>
      <c r="Q158" s="5" t="s">
        <v>218</v>
      </c>
      <c r="R158" t="s">
        <v>104</v>
      </c>
      <c r="S158" t="s">
        <v>105</v>
      </c>
      <c r="T158" t="s">
        <v>18</v>
      </c>
      <c r="U158" t="s">
        <v>19</v>
      </c>
      <c r="V158" t="s">
        <v>39</v>
      </c>
      <c r="W158">
        <v>558</v>
      </c>
      <c r="X158" t="s">
        <v>574</v>
      </c>
      <c r="Y158" t="s">
        <v>575</v>
      </c>
      <c r="Z158" t="s">
        <v>576</v>
      </c>
      <c r="AA158">
        <v>0.1065</v>
      </c>
      <c r="AB158" t="s">
        <v>577</v>
      </c>
      <c r="AC158" t="s">
        <v>578</v>
      </c>
      <c r="AD158" t="s">
        <v>516</v>
      </c>
      <c r="AE158" t="s">
        <v>375</v>
      </c>
      <c r="AF158" t="s">
        <v>376</v>
      </c>
      <c r="AG158" t="s">
        <v>377</v>
      </c>
      <c r="AH158" t="s">
        <v>378</v>
      </c>
      <c r="AI158" t="s">
        <v>376</v>
      </c>
      <c r="AJ158">
        <v>1320004</v>
      </c>
      <c r="AK158" t="s">
        <v>517</v>
      </c>
      <c r="AL158" t="s">
        <v>239</v>
      </c>
      <c r="AM158">
        <v>38325</v>
      </c>
      <c r="AN158">
        <v>34390</v>
      </c>
      <c r="AO158">
        <v>37875</v>
      </c>
      <c r="AP158">
        <v>11.57</v>
      </c>
      <c r="AQ158">
        <v>1505.93</v>
      </c>
      <c r="AR158" t="s">
        <v>2626</v>
      </c>
      <c r="AS158" t="s">
        <v>2626</v>
      </c>
      <c r="AT158">
        <v>0</v>
      </c>
      <c r="AU158" t="s">
        <v>2630</v>
      </c>
      <c r="AV158" s="3">
        <v>42272</v>
      </c>
      <c r="AW158" s="3" t="str">
        <f>TEXT(LoanTable[[#This Row],[Disbursement Date]],"YYYY-MM")</f>
        <v>2015-09</v>
      </c>
      <c r="AX158" t="str">
        <f>TEXT(EDATE(LoanTable[[#This Row],[Disbursement Date]],-1),"YYYY-MM")</f>
        <v>2015-08</v>
      </c>
      <c r="AY158">
        <f>IF(LoanTable[[#This Row],[Loan Status]]="Active",1,0)</f>
        <v>0</v>
      </c>
      <c r="AZ158">
        <f>IF(COUNTIFS(LoanTable[Client id],LoanTable[[#This Row],[Client id]],LoanTable[Period],LoanTable[[#This Row],[Previous Period]])&gt;0,1,0)</f>
        <v>0</v>
      </c>
      <c r="BA158" s="17" t="str">
        <f>TEXT(LoanTable[[#This Row],[Disbursement Date]],"YYYY")</f>
        <v>2015</v>
      </c>
      <c r="BB158" s="10" t="str" cm="1">
        <f t="array" ref="BB158">IF(YEAR(LoanTable[[#This Row],[Disbursement Date]])=MIN(YEAR(LoanTable[Disbursement Date])),"",YEAR(LoanTable[[#This Row],[Disbursement Date]])-1)</f>
        <v/>
      </c>
      <c r="BC158" s="10">
        <f>IF(LoanTable[[#This Row],[Previous Year]]="",1,IF(COUNTIFS(LoanTable[Client id],LoanTable[[#This Row],[Client id]],LoanTable[Year],LoanTable[[#This Row],[Previous Year]])&gt;0,1,0))</f>
        <v>1</v>
      </c>
      <c r="BD158" t="str">
        <f>YEAR(LoanTable[[#This Row],[Disbursement Date]]) &amp; "-Q" &amp; ROUNDUP(MONTH(LoanTable[[#This Row],[Disbursement Date]])/3,0)</f>
        <v>2015-Q3</v>
      </c>
      <c r="BE158">
        <f>IF(LoanTable[[#This Row],[Disbursement Date]]=LoanTable[[#This Row],[First Loan Date]],1,0)</f>
        <v>1</v>
      </c>
    </row>
    <row r="159" spans="1:57" x14ac:dyDescent="0.3">
      <c r="A159" t="s">
        <v>1164</v>
      </c>
      <c r="B159">
        <v>168</v>
      </c>
      <c r="C159" t="s">
        <v>330</v>
      </c>
      <c r="D159" t="s">
        <v>573</v>
      </c>
      <c r="E159">
        <v>27404</v>
      </c>
      <c r="F159">
        <v>28070</v>
      </c>
      <c r="G159">
        <v>27525</v>
      </c>
      <c r="H159" s="5">
        <v>42277</v>
      </c>
      <c r="I159" t="s">
        <v>624</v>
      </c>
      <c r="J159" t="s">
        <v>619</v>
      </c>
      <c r="K159">
        <v>690076</v>
      </c>
      <c r="L159" t="s">
        <v>337</v>
      </c>
      <c r="M159" t="s">
        <v>169</v>
      </c>
      <c r="N159" t="s">
        <v>13</v>
      </c>
      <c r="O159" t="s">
        <v>28</v>
      </c>
      <c r="P159">
        <v>51</v>
      </c>
      <c r="Q159" s="5" t="s">
        <v>113</v>
      </c>
      <c r="R159" t="s">
        <v>74</v>
      </c>
      <c r="S159" t="s">
        <v>105</v>
      </c>
      <c r="T159" t="s">
        <v>63</v>
      </c>
      <c r="U159" t="s">
        <v>19</v>
      </c>
      <c r="V159" t="s">
        <v>20</v>
      </c>
      <c r="W159">
        <v>804</v>
      </c>
      <c r="X159" t="s">
        <v>574</v>
      </c>
      <c r="Y159" t="s">
        <v>575</v>
      </c>
      <c r="Z159" t="s">
        <v>576</v>
      </c>
      <c r="AA159">
        <v>0.1065</v>
      </c>
      <c r="AB159" t="s">
        <v>577</v>
      </c>
      <c r="AC159" t="s">
        <v>578</v>
      </c>
      <c r="AD159" t="s">
        <v>330</v>
      </c>
      <c r="AE159" t="s">
        <v>331</v>
      </c>
      <c r="AF159" t="s">
        <v>332</v>
      </c>
      <c r="AG159" t="s">
        <v>333</v>
      </c>
      <c r="AH159" t="s">
        <v>334</v>
      </c>
      <c r="AI159" t="s">
        <v>335</v>
      </c>
      <c r="AJ159">
        <v>690076</v>
      </c>
      <c r="AK159" t="s">
        <v>336</v>
      </c>
      <c r="AL159" t="s">
        <v>239</v>
      </c>
      <c r="AM159">
        <v>28779</v>
      </c>
      <c r="AN159">
        <v>29248</v>
      </c>
      <c r="AO159">
        <v>27281</v>
      </c>
      <c r="AP159">
        <v>49.09</v>
      </c>
      <c r="AQ159">
        <v>4909.6899999999996</v>
      </c>
      <c r="AR159" t="s">
        <v>2626</v>
      </c>
      <c r="AS159" t="s">
        <v>2626</v>
      </c>
      <c r="AT159">
        <v>2</v>
      </c>
      <c r="AU159" t="s">
        <v>2630</v>
      </c>
      <c r="AV159" s="3">
        <v>42277</v>
      </c>
      <c r="AW159" s="3" t="str">
        <f>TEXT(LoanTable[[#This Row],[Disbursement Date]],"YYYY-MM")</f>
        <v>2015-09</v>
      </c>
      <c r="AX159" t="str">
        <f>TEXT(EDATE(LoanTable[[#This Row],[Disbursement Date]],-1),"YYYY-MM")</f>
        <v>2015-08</v>
      </c>
      <c r="AY159">
        <f>IF(LoanTable[[#This Row],[Loan Status]]="Active",1,0)</f>
        <v>1</v>
      </c>
      <c r="AZ159">
        <f>IF(COUNTIFS(LoanTable[Client id],LoanTable[[#This Row],[Client id]],LoanTable[Period],LoanTable[[#This Row],[Previous Period]])&gt;0,1,0)</f>
        <v>0</v>
      </c>
      <c r="BA159" s="17" t="str">
        <f>TEXT(LoanTable[[#This Row],[Disbursement Date]],"YYYY")</f>
        <v>2015</v>
      </c>
      <c r="BB159" s="10" t="str" cm="1">
        <f t="array" ref="BB159">IF(YEAR(LoanTable[[#This Row],[Disbursement Date]])=MIN(YEAR(LoanTable[Disbursement Date])),"",YEAR(LoanTable[[#This Row],[Disbursement Date]])-1)</f>
        <v/>
      </c>
      <c r="BC159" s="10">
        <f>IF(LoanTable[[#This Row],[Previous Year]]="",1,IF(COUNTIFS(LoanTable[Client id],LoanTable[[#This Row],[Client id]],LoanTable[Year],LoanTable[[#This Row],[Previous Year]])&gt;0,1,0))</f>
        <v>1</v>
      </c>
      <c r="BD159" t="str">
        <f>YEAR(LoanTable[[#This Row],[Disbursement Date]]) &amp; "-Q" &amp; ROUNDUP(MONTH(LoanTable[[#This Row],[Disbursement Date]])/3,0)</f>
        <v>2015-Q3</v>
      </c>
      <c r="BE159">
        <f>IF(LoanTable[[#This Row],[Disbursement Date]]=LoanTable[[#This Row],[First Loan Date]],1,0)</f>
        <v>1</v>
      </c>
    </row>
    <row r="160" spans="1:57" x14ac:dyDescent="0.3">
      <c r="A160" t="s">
        <v>2194</v>
      </c>
      <c r="B160">
        <v>945</v>
      </c>
      <c r="C160" t="s">
        <v>391</v>
      </c>
      <c r="D160" t="s">
        <v>573</v>
      </c>
      <c r="E160">
        <v>21752</v>
      </c>
      <c r="F160">
        <v>2869</v>
      </c>
      <c r="G160">
        <v>28920</v>
      </c>
      <c r="H160" s="5">
        <v>42279</v>
      </c>
      <c r="I160" t="s">
        <v>612</v>
      </c>
      <c r="J160" t="s">
        <v>613</v>
      </c>
      <c r="K160">
        <v>730084</v>
      </c>
      <c r="L160" t="s">
        <v>393</v>
      </c>
      <c r="M160" t="s">
        <v>68</v>
      </c>
      <c r="N160" t="s">
        <v>13</v>
      </c>
      <c r="O160" t="s">
        <v>46</v>
      </c>
      <c r="P160">
        <v>28</v>
      </c>
      <c r="Q160" s="5" t="s">
        <v>69</v>
      </c>
      <c r="R160" t="s">
        <v>25</v>
      </c>
      <c r="S160" t="s">
        <v>35</v>
      </c>
      <c r="T160" t="s">
        <v>18</v>
      </c>
      <c r="U160" t="s">
        <v>38</v>
      </c>
      <c r="V160" t="s">
        <v>31</v>
      </c>
      <c r="W160">
        <v>385</v>
      </c>
      <c r="X160" t="s">
        <v>574</v>
      </c>
      <c r="Y160" t="s">
        <v>575</v>
      </c>
      <c r="Z160" t="s">
        <v>576</v>
      </c>
      <c r="AA160">
        <v>0.1065</v>
      </c>
      <c r="AB160" t="s">
        <v>577</v>
      </c>
      <c r="AC160" t="s">
        <v>578</v>
      </c>
      <c r="AD160" t="s">
        <v>391</v>
      </c>
      <c r="AE160" t="s">
        <v>279</v>
      </c>
      <c r="AF160" t="s">
        <v>280</v>
      </c>
      <c r="AG160" t="s">
        <v>281</v>
      </c>
      <c r="AH160" t="s">
        <v>282</v>
      </c>
      <c r="AI160" t="s">
        <v>391</v>
      </c>
      <c r="AJ160">
        <v>730084</v>
      </c>
      <c r="AK160" t="s">
        <v>392</v>
      </c>
      <c r="AL160" t="s">
        <v>239</v>
      </c>
      <c r="AM160">
        <v>23725</v>
      </c>
      <c r="AN160">
        <v>4309</v>
      </c>
      <c r="AO160">
        <v>21408</v>
      </c>
      <c r="AP160">
        <v>42.01</v>
      </c>
      <c r="AQ160">
        <v>2391.17</v>
      </c>
      <c r="AR160" t="s">
        <v>2626</v>
      </c>
      <c r="AS160" t="s">
        <v>2626</v>
      </c>
      <c r="AT160">
        <v>2</v>
      </c>
      <c r="AU160" t="s">
        <v>2628</v>
      </c>
      <c r="AV160" s="3">
        <v>42279</v>
      </c>
      <c r="AW160" s="3" t="str">
        <f>TEXT(LoanTable[[#This Row],[Disbursement Date]],"YYYY-MM")</f>
        <v>2015-10</v>
      </c>
      <c r="AX160" t="str">
        <f>TEXT(EDATE(LoanTable[[#This Row],[Disbursement Date]],-1),"YYYY-MM")</f>
        <v>2015-09</v>
      </c>
      <c r="AY160">
        <f>IF(LoanTable[[#This Row],[Loan Status]]="Active",1,0)</f>
        <v>0</v>
      </c>
      <c r="AZ160">
        <f>IF(COUNTIFS(LoanTable[Client id],LoanTable[[#This Row],[Client id]],LoanTable[Period],LoanTable[[#This Row],[Previous Period]])&gt;0,1,0)</f>
        <v>0</v>
      </c>
      <c r="BA160" s="17" t="str">
        <f>TEXT(LoanTable[[#This Row],[Disbursement Date]],"YYYY")</f>
        <v>2015</v>
      </c>
      <c r="BB160" s="10" t="str" cm="1">
        <f t="array" ref="BB160">IF(YEAR(LoanTable[[#This Row],[Disbursement Date]])=MIN(YEAR(LoanTable[Disbursement Date])),"",YEAR(LoanTable[[#This Row],[Disbursement Date]])-1)</f>
        <v/>
      </c>
      <c r="BC160" s="10">
        <f>IF(LoanTable[[#This Row],[Previous Year]]="",1,IF(COUNTIFS(LoanTable[Client id],LoanTable[[#This Row],[Client id]],LoanTable[Year],LoanTable[[#This Row],[Previous Year]])&gt;0,1,0))</f>
        <v>1</v>
      </c>
      <c r="BD160" t="str">
        <f>YEAR(LoanTable[[#This Row],[Disbursement Date]]) &amp; "-Q" &amp; ROUNDUP(MONTH(LoanTable[[#This Row],[Disbursement Date]])/3,0)</f>
        <v>2015-Q4</v>
      </c>
      <c r="BE160">
        <f>IF(LoanTable[[#This Row],[Disbursement Date]]=LoanTable[[#This Row],[First Loan Date]],1,0)</f>
        <v>1</v>
      </c>
    </row>
    <row r="161" spans="1:57" x14ac:dyDescent="0.3">
      <c r="A161" t="s">
        <v>2187</v>
      </c>
      <c r="B161">
        <v>899</v>
      </c>
      <c r="C161" t="s">
        <v>374</v>
      </c>
      <c r="D161" t="s">
        <v>573</v>
      </c>
      <c r="E161">
        <v>32281</v>
      </c>
      <c r="F161">
        <v>23455</v>
      </c>
      <c r="G161">
        <v>26733</v>
      </c>
      <c r="H161" s="5">
        <v>42282</v>
      </c>
      <c r="I161" t="s">
        <v>612</v>
      </c>
      <c r="J161" t="s">
        <v>619</v>
      </c>
      <c r="K161">
        <v>1510002</v>
      </c>
      <c r="L161" t="s">
        <v>380</v>
      </c>
      <c r="M161" t="s">
        <v>165</v>
      </c>
      <c r="N161" t="s">
        <v>13</v>
      </c>
      <c r="O161" t="s">
        <v>14</v>
      </c>
      <c r="P161">
        <v>37</v>
      </c>
      <c r="Q161" s="5" t="s">
        <v>91</v>
      </c>
      <c r="R161" t="s">
        <v>104</v>
      </c>
      <c r="S161" t="s">
        <v>105</v>
      </c>
      <c r="T161" t="s">
        <v>18</v>
      </c>
      <c r="U161" t="s">
        <v>65</v>
      </c>
      <c r="V161" t="s">
        <v>20</v>
      </c>
      <c r="W161">
        <v>740</v>
      </c>
      <c r="X161" t="s">
        <v>574</v>
      </c>
      <c r="Y161" t="s">
        <v>575</v>
      </c>
      <c r="Z161" t="s">
        <v>576</v>
      </c>
      <c r="AA161">
        <v>0.1065</v>
      </c>
      <c r="AB161" t="s">
        <v>577</v>
      </c>
      <c r="AC161" t="s">
        <v>578</v>
      </c>
      <c r="AD161" t="s">
        <v>374</v>
      </c>
      <c r="AE161" t="s">
        <v>375</v>
      </c>
      <c r="AF161" t="s">
        <v>376</v>
      </c>
      <c r="AG161" t="s">
        <v>377</v>
      </c>
      <c r="AH161" t="s">
        <v>378</v>
      </c>
      <c r="AI161" t="s">
        <v>374</v>
      </c>
      <c r="AJ161">
        <v>1510002</v>
      </c>
      <c r="AK161" t="s">
        <v>379</v>
      </c>
      <c r="AL161" t="s">
        <v>256</v>
      </c>
      <c r="AM161">
        <v>32761</v>
      </c>
      <c r="AN161">
        <v>24794</v>
      </c>
      <c r="AO161">
        <v>32269</v>
      </c>
      <c r="AP161">
        <v>45.36</v>
      </c>
      <c r="AQ161">
        <v>1634.21</v>
      </c>
      <c r="AR161" t="s">
        <v>2627</v>
      </c>
      <c r="AS161" t="s">
        <v>2626</v>
      </c>
      <c r="AT161">
        <v>1</v>
      </c>
      <c r="AU161" t="s">
        <v>2628</v>
      </c>
      <c r="AV161" s="3">
        <v>42282</v>
      </c>
      <c r="AW161" s="3" t="str">
        <f>TEXT(LoanTable[[#This Row],[Disbursement Date]],"YYYY-MM")</f>
        <v>2015-10</v>
      </c>
      <c r="AX161" t="str">
        <f>TEXT(EDATE(LoanTable[[#This Row],[Disbursement Date]],-1),"YYYY-MM")</f>
        <v>2015-09</v>
      </c>
      <c r="AY161">
        <f>IF(LoanTable[[#This Row],[Loan Status]]="Active",1,0)</f>
        <v>0</v>
      </c>
      <c r="AZ161">
        <f>IF(COUNTIFS(LoanTable[Client id],LoanTable[[#This Row],[Client id]],LoanTable[Period],LoanTable[[#This Row],[Previous Period]])&gt;0,1,0)</f>
        <v>0</v>
      </c>
      <c r="BA161" s="17" t="str">
        <f>TEXT(LoanTable[[#This Row],[Disbursement Date]],"YYYY")</f>
        <v>2015</v>
      </c>
      <c r="BB161" s="10" t="str" cm="1">
        <f t="array" ref="BB161">IF(YEAR(LoanTable[[#This Row],[Disbursement Date]])=MIN(YEAR(LoanTable[Disbursement Date])),"",YEAR(LoanTable[[#This Row],[Disbursement Date]])-1)</f>
        <v/>
      </c>
      <c r="BC161" s="10">
        <f>IF(LoanTable[[#This Row],[Previous Year]]="",1,IF(COUNTIFS(LoanTable[Client id],LoanTable[[#This Row],[Client id]],LoanTable[Year],LoanTable[[#This Row],[Previous Year]])&gt;0,1,0))</f>
        <v>1</v>
      </c>
      <c r="BD161" t="str">
        <f>YEAR(LoanTable[[#This Row],[Disbursement Date]]) &amp; "-Q" &amp; ROUNDUP(MONTH(LoanTable[[#This Row],[Disbursement Date]])/3,0)</f>
        <v>2015-Q4</v>
      </c>
      <c r="BE161">
        <f>IF(LoanTable[[#This Row],[Disbursement Date]]=LoanTable[[#This Row],[First Loan Date]],1,0)</f>
        <v>1</v>
      </c>
    </row>
    <row r="162" spans="1:57" x14ac:dyDescent="0.3">
      <c r="A162" t="s">
        <v>1615</v>
      </c>
      <c r="B162">
        <v>753</v>
      </c>
      <c r="C162" t="s">
        <v>509</v>
      </c>
      <c r="D162" t="s">
        <v>573</v>
      </c>
      <c r="E162">
        <v>3327</v>
      </c>
      <c r="F162">
        <v>16924</v>
      </c>
      <c r="G162">
        <v>26640</v>
      </c>
      <c r="H162" s="5">
        <v>42283</v>
      </c>
      <c r="I162" t="s">
        <v>617</v>
      </c>
      <c r="J162" t="s">
        <v>613</v>
      </c>
      <c r="K162">
        <v>520376</v>
      </c>
      <c r="L162" t="s">
        <v>512</v>
      </c>
      <c r="M162" t="s">
        <v>27</v>
      </c>
      <c r="N162" t="s">
        <v>13</v>
      </c>
      <c r="O162" t="s">
        <v>28</v>
      </c>
      <c r="P162">
        <v>52</v>
      </c>
      <c r="Q162" s="5" t="s">
        <v>103</v>
      </c>
      <c r="R162" t="s">
        <v>30</v>
      </c>
      <c r="S162" t="s">
        <v>145</v>
      </c>
      <c r="T162" t="s">
        <v>18</v>
      </c>
      <c r="U162" t="s">
        <v>65</v>
      </c>
      <c r="V162" t="s">
        <v>31</v>
      </c>
      <c r="W162">
        <v>805</v>
      </c>
      <c r="X162" t="s">
        <v>574</v>
      </c>
      <c r="Y162" t="s">
        <v>575</v>
      </c>
      <c r="Z162" t="s">
        <v>576</v>
      </c>
      <c r="AA162">
        <v>0.1065</v>
      </c>
      <c r="AB162" t="s">
        <v>577</v>
      </c>
      <c r="AC162" t="s">
        <v>578</v>
      </c>
      <c r="AD162" t="s">
        <v>509</v>
      </c>
      <c r="AE162" t="s">
        <v>325</v>
      </c>
      <c r="AF162" t="s">
        <v>326</v>
      </c>
      <c r="AG162" t="s">
        <v>327</v>
      </c>
      <c r="AH162" t="s">
        <v>328</v>
      </c>
      <c r="AI162" t="s">
        <v>510</v>
      </c>
      <c r="AJ162">
        <v>520376</v>
      </c>
      <c r="AK162" t="s">
        <v>511</v>
      </c>
      <c r="AL162" t="s">
        <v>239</v>
      </c>
      <c r="AM162">
        <v>4418</v>
      </c>
      <c r="AN162">
        <v>16429</v>
      </c>
      <c r="AO162">
        <v>2874</v>
      </c>
      <c r="AP162">
        <v>45.23</v>
      </c>
      <c r="AQ162">
        <v>333.7</v>
      </c>
      <c r="AR162" t="s">
        <v>2626</v>
      </c>
      <c r="AS162" t="s">
        <v>2626</v>
      </c>
      <c r="AT162">
        <v>0</v>
      </c>
      <c r="AU162" t="s">
        <v>2628</v>
      </c>
      <c r="AV162" s="3">
        <v>42283</v>
      </c>
      <c r="AW162" s="3" t="str">
        <f>TEXT(LoanTable[[#This Row],[Disbursement Date]],"YYYY-MM")</f>
        <v>2015-10</v>
      </c>
      <c r="AX162" t="str">
        <f>TEXT(EDATE(LoanTable[[#This Row],[Disbursement Date]],-1),"YYYY-MM")</f>
        <v>2015-09</v>
      </c>
      <c r="AY162">
        <f>IF(LoanTable[[#This Row],[Loan Status]]="Active",1,0)</f>
        <v>0</v>
      </c>
      <c r="AZ162">
        <f>IF(COUNTIFS(LoanTable[Client id],LoanTable[[#This Row],[Client id]],LoanTable[Period],LoanTable[[#This Row],[Previous Period]])&gt;0,1,0)</f>
        <v>0</v>
      </c>
      <c r="BA162" s="17" t="str">
        <f>TEXT(LoanTable[[#This Row],[Disbursement Date]],"YYYY")</f>
        <v>2015</v>
      </c>
      <c r="BB162" s="10" t="str" cm="1">
        <f t="array" ref="BB162">IF(YEAR(LoanTable[[#This Row],[Disbursement Date]])=MIN(YEAR(LoanTable[Disbursement Date])),"",YEAR(LoanTable[[#This Row],[Disbursement Date]])-1)</f>
        <v/>
      </c>
      <c r="BC162" s="10">
        <f>IF(LoanTable[[#This Row],[Previous Year]]="",1,IF(COUNTIFS(LoanTable[Client id],LoanTable[[#This Row],[Client id]],LoanTable[Year],LoanTable[[#This Row],[Previous Year]])&gt;0,1,0))</f>
        <v>1</v>
      </c>
      <c r="BD162" t="str">
        <f>YEAR(LoanTable[[#This Row],[Disbursement Date]]) &amp; "-Q" &amp; ROUNDUP(MONTH(LoanTable[[#This Row],[Disbursement Date]])/3,0)</f>
        <v>2015-Q4</v>
      </c>
      <c r="BE162">
        <f>IF(LoanTable[[#This Row],[Disbursement Date]]=LoanTable[[#This Row],[First Loan Date]],1,0)</f>
        <v>1</v>
      </c>
    </row>
    <row r="163" spans="1:57" x14ac:dyDescent="0.3">
      <c r="A163" t="s">
        <v>1026</v>
      </c>
      <c r="B163">
        <v>970</v>
      </c>
      <c r="C163" t="s">
        <v>249</v>
      </c>
      <c r="D163" t="s">
        <v>589</v>
      </c>
      <c r="E163">
        <v>43321</v>
      </c>
      <c r="F163">
        <v>5098</v>
      </c>
      <c r="G163">
        <v>39128</v>
      </c>
      <c r="H163" s="5">
        <v>42284</v>
      </c>
      <c r="I163" t="s">
        <v>617</v>
      </c>
      <c r="J163" t="s">
        <v>613</v>
      </c>
      <c r="K163">
        <v>910182</v>
      </c>
      <c r="L163" t="s">
        <v>257</v>
      </c>
      <c r="M163" t="s">
        <v>168</v>
      </c>
      <c r="N163" t="s">
        <v>13</v>
      </c>
      <c r="O163" t="s">
        <v>46</v>
      </c>
      <c r="P163">
        <v>34</v>
      </c>
      <c r="Q163" s="5" t="s">
        <v>87</v>
      </c>
      <c r="R163" t="s">
        <v>30</v>
      </c>
      <c r="S163" t="s">
        <v>145</v>
      </c>
      <c r="T163" t="s">
        <v>63</v>
      </c>
      <c r="U163" t="s">
        <v>22</v>
      </c>
      <c r="V163" t="s">
        <v>20</v>
      </c>
      <c r="W163">
        <v>341</v>
      </c>
      <c r="X163" t="s">
        <v>574</v>
      </c>
      <c r="Y163" t="s">
        <v>590</v>
      </c>
      <c r="Z163" t="s">
        <v>576</v>
      </c>
      <c r="AA163">
        <v>9.9099999999999994E-2</v>
      </c>
      <c r="AB163" t="s">
        <v>577</v>
      </c>
      <c r="AC163" t="s">
        <v>591</v>
      </c>
      <c r="AD163" t="s">
        <v>249</v>
      </c>
      <c r="AE163" t="s">
        <v>250</v>
      </c>
      <c r="AF163" t="s">
        <v>251</v>
      </c>
      <c r="AG163" t="s">
        <v>252</v>
      </c>
      <c r="AH163" t="s">
        <v>253</v>
      </c>
      <c r="AI163" t="s">
        <v>254</v>
      </c>
      <c r="AJ163">
        <v>910182</v>
      </c>
      <c r="AK163" t="s">
        <v>255</v>
      </c>
      <c r="AL163" t="s">
        <v>256</v>
      </c>
      <c r="AM163">
        <v>43295</v>
      </c>
      <c r="AN163">
        <v>5955</v>
      </c>
      <c r="AO163">
        <v>43134</v>
      </c>
      <c r="AP163">
        <v>32.590000000000003</v>
      </c>
      <c r="AQ163">
        <v>2726.2</v>
      </c>
      <c r="AR163" t="s">
        <v>2626</v>
      </c>
      <c r="AS163" t="s">
        <v>2626</v>
      </c>
      <c r="AT163">
        <v>0</v>
      </c>
      <c r="AU163" t="s">
        <v>2628</v>
      </c>
      <c r="AV163" s="3">
        <v>42284</v>
      </c>
      <c r="AW163" s="3" t="str">
        <f>TEXT(LoanTable[[#This Row],[Disbursement Date]],"YYYY-MM")</f>
        <v>2015-10</v>
      </c>
      <c r="AX163" t="str">
        <f>TEXT(EDATE(LoanTable[[#This Row],[Disbursement Date]],-1),"YYYY-MM")</f>
        <v>2015-09</v>
      </c>
      <c r="AY163">
        <f>IF(LoanTable[[#This Row],[Loan Status]]="Active",1,0)</f>
        <v>0</v>
      </c>
      <c r="AZ163">
        <f>IF(COUNTIFS(LoanTable[Client id],LoanTable[[#This Row],[Client id]],LoanTable[Period],LoanTable[[#This Row],[Previous Period]])&gt;0,1,0)</f>
        <v>0</v>
      </c>
      <c r="BA163" s="17" t="str">
        <f>TEXT(LoanTable[[#This Row],[Disbursement Date]],"YYYY")</f>
        <v>2015</v>
      </c>
      <c r="BB163" s="10" t="str" cm="1">
        <f t="array" ref="BB163">IF(YEAR(LoanTable[[#This Row],[Disbursement Date]])=MIN(YEAR(LoanTable[Disbursement Date])),"",YEAR(LoanTable[[#This Row],[Disbursement Date]])-1)</f>
        <v/>
      </c>
      <c r="BC163" s="10">
        <f>IF(LoanTable[[#This Row],[Previous Year]]="",1,IF(COUNTIFS(LoanTable[Client id],LoanTable[[#This Row],[Client id]],LoanTable[Year],LoanTable[[#This Row],[Previous Year]])&gt;0,1,0))</f>
        <v>1</v>
      </c>
      <c r="BD163" t="str">
        <f>YEAR(LoanTable[[#This Row],[Disbursement Date]]) &amp; "-Q" &amp; ROUNDUP(MONTH(LoanTable[[#This Row],[Disbursement Date]])/3,0)</f>
        <v>2015-Q4</v>
      </c>
      <c r="BE163">
        <f>IF(LoanTable[[#This Row],[Disbursement Date]]=LoanTable[[#This Row],[First Loan Date]],1,0)</f>
        <v>1</v>
      </c>
    </row>
    <row r="164" spans="1:57" x14ac:dyDescent="0.3">
      <c r="A164" t="s">
        <v>1252</v>
      </c>
      <c r="B164">
        <v>972</v>
      </c>
      <c r="C164" t="s">
        <v>386</v>
      </c>
      <c r="D164" t="s">
        <v>592</v>
      </c>
      <c r="E164">
        <v>19743</v>
      </c>
      <c r="F164">
        <v>4503</v>
      </c>
      <c r="G164">
        <v>9567</v>
      </c>
      <c r="H164" s="5">
        <v>42284</v>
      </c>
      <c r="I164" t="s">
        <v>612</v>
      </c>
      <c r="J164" t="s">
        <v>619</v>
      </c>
      <c r="K164">
        <v>1110166</v>
      </c>
      <c r="L164" t="s">
        <v>389</v>
      </c>
      <c r="M164" t="s">
        <v>211</v>
      </c>
      <c r="N164" t="s">
        <v>13</v>
      </c>
      <c r="O164" t="s">
        <v>28</v>
      </c>
      <c r="P164">
        <v>47</v>
      </c>
      <c r="Q164" s="5" t="s">
        <v>49</v>
      </c>
      <c r="R164" t="s">
        <v>104</v>
      </c>
      <c r="S164" t="s">
        <v>105</v>
      </c>
      <c r="T164" t="s">
        <v>18</v>
      </c>
      <c r="U164" t="s">
        <v>65</v>
      </c>
      <c r="V164" t="s">
        <v>39</v>
      </c>
      <c r="W164">
        <v>526</v>
      </c>
      <c r="X164" t="s">
        <v>574</v>
      </c>
      <c r="Y164" t="s">
        <v>584</v>
      </c>
      <c r="Z164" t="s">
        <v>593</v>
      </c>
      <c r="AA164">
        <v>0.1991</v>
      </c>
      <c r="AB164" t="s">
        <v>594</v>
      </c>
      <c r="AC164" t="s">
        <v>595</v>
      </c>
      <c r="AD164" t="s">
        <v>386</v>
      </c>
      <c r="AE164" t="s">
        <v>234</v>
      </c>
      <c r="AF164" t="s">
        <v>235</v>
      </c>
      <c r="AG164" t="s">
        <v>236</v>
      </c>
      <c r="AH164" t="s">
        <v>237</v>
      </c>
      <c r="AI164" t="s">
        <v>387</v>
      </c>
      <c r="AJ164">
        <v>1110166</v>
      </c>
      <c r="AK164" t="s">
        <v>388</v>
      </c>
      <c r="AL164" t="s">
        <v>239</v>
      </c>
      <c r="AM164">
        <v>19268</v>
      </c>
      <c r="AN164">
        <v>5257</v>
      </c>
      <c r="AO164">
        <v>19734</v>
      </c>
      <c r="AP164">
        <v>12.12</v>
      </c>
      <c r="AQ164">
        <v>4785.07</v>
      </c>
      <c r="AR164" t="s">
        <v>2626</v>
      </c>
      <c r="AS164" t="s">
        <v>2626</v>
      </c>
      <c r="AT164">
        <v>1</v>
      </c>
      <c r="AU164" t="s">
        <v>2629</v>
      </c>
      <c r="AV164" s="3">
        <v>42284</v>
      </c>
      <c r="AW164" s="3" t="str">
        <f>TEXT(LoanTable[[#This Row],[Disbursement Date]],"YYYY-MM")</f>
        <v>2015-10</v>
      </c>
      <c r="AX164" t="str">
        <f>TEXT(EDATE(LoanTable[[#This Row],[Disbursement Date]],-1),"YYYY-MM")</f>
        <v>2015-09</v>
      </c>
      <c r="AY164">
        <f>IF(LoanTable[[#This Row],[Loan Status]]="Active",1,0)</f>
        <v>0</v>
      </c>
      <c r="AZ164">
        <f>IF(COUNTIFS(LoanTable[Client id],LoanTable[[#This Row],[Client id]],LoanTable[Period],LoanTable[[#This Row],[Previous Period]])&gt;0,1,0)</f>
        <v>0</v>
      </c>
      <c r="BA164" s="17" t="str">
        <f>TEXT(LoanTable[[#This Row],[Disbursement Date]],"YYYY")</f>
        <v>2015</v>
      </c>
      <c r="BB164" s="10" t="str" cm="1">
        <f t="array" ref="BB164">IF(YEAR(LoanTable[[#This Row],[Disbursement Date]])=MIN(YEAR(LoanTable[Disbursement Date])),"",YEAR(LoanTable[[#This Row],[Disbursement Date]])-1)</f>
        <v/>
      </c>
      <c r="BC164" s="10">
        <f>IF(LoanTable[[#This Row],[Previous Year]]="",1,IF(COUNTIFS(LoanTable[Client id],LoanTable[[#This Row],[Client id]],LoanTable[Year],LoanTable[[#This Row],[Previous Year]])&gt;0,1,0))</f>
        <v>1</v>
      </c>
      <c r="BD164" t="str">
        <f>YEAR(LoanTable[[#This Row],[Disbursement Date]]) &amp; "-Q" &amp; ROUNDUP(MONTH(LoanTable[[#This Row],[Disbursement Date]])/3,0)</f>
        <v>2015-Q4</v>
      </c>
      <c r="BE164">
        <f>IF(LoanTable[[#This Row],[Disbursement Date]]=LoanTable[[#This Row],[First Loan Date]],1,0)</f>
        <v>1</v>
      </c>
    </row>
    <row r="165" spans="1:57" x14ac:dyDescent="0.3">
      <c r="A165" t="s">
        <v>2449</v>
      </c>
      <c r="B165">
        <v>518</v>
      </c>
      <c r="C165" t="s">
        <v>233</v>
      </c>
      <c r="D165" t="s">
        <v>573</v>
      </c>
      <c r="E165">
        <v>2150</v>
      </c>
      <c r="F165">
        <v>19119</v>
      </c>
      <c r="G165">
        <v>33016</v>
      </c>
      <c r="H165" s="5">
        <v>42286</v>
      </c>
      <c r="I165" t="s">
        <v>612</v>
      </c>
      <c r="J165" t="s">
        <v>619</v>
      </c>
      <c r="K165">
        <v>100186</v>
      </c>
      <c r="L165" t="s">
        <v>240</v>
      </c>
      <c r="M165" t="s">
        <v>175</v>
      </c>
      <c r="N165" t="s">
        <v>13</v>
      </c>
      <c r="O165" t="s">
        <v>46</v>
      </c>
      <c r="P165">
        <v>34</v>
      </c>
      <c r="Q165" s="5" t="s">
        <v>176</v>
      </c>
      <c r="R165" t="s">
        <v>30</v>
      </c>
      <c r="S165" t="s">
        <v>145</v>
      </c>
      <c r="T165" t="s">
        <v>63</v>
      </c>
      <c r="U165" t="s">
        <v>22</v>
      </c>
      <c r="V165" t="s">
        <v>20</v>
      </c>
      <c r="W165">
        <v>469</v>
      </c>
      <c r="X165" t="s">
        <v>574</v>
      </c>
      <c r="Y165" t="s">
        <v>575</v>
      </c>
      <c r="Z165" t="s">
        <v>576</v>
      </c>
      <c r="AA165">
        <v>0.1065</v>
      </c>
      <c r="AB165" t="s">
        <v>577</v>
      </c>
      <c r="AC165" t="s">
        <v>578</v>
      </c>
      <c r="AD165" t="s">
        <v>233</v>
      </c>
      <c r="AE165" t="s">
        <v>234</v>
      </c>
      <c r="AF165" t="s">
        <v>235</v>
      </c>
      <c r="AG165" t="s">
        <v>236</v>
      </c>
      <c r="AH165" t="s">
        <v>237</v>
      </c>
      <c r="AI165" t="s">
        <v>233</v>
      </c>
      <c r="AJ165">
        <v>100186</v>
      </c>
      <c r="AK165" t="s">
        <v>238</v>
      </c>
      <c r="AL165" t="s">
        <v>239</v>
      </c>
      <c r="AM165">
        <v>3428</v>
      </c>
      <c r="AN165">
        <v>20394</v>
      </c>
      <c r="AO165">
        <v>2126</v>
      </c>
      <c r="AP165">
        <v>18.37</v>
      </c>
      <c r="AQ165">
        <v>2517.6999999999998</v>
      </c>
      <c r="AR165" t="s">
        <v>2626</v>
      </c>
      <c r="AS165" t="s">
        <v>2626</v>
      </c>
      <c r="AT165">
        <v>0</v>
      </c>
      <c r="AU165" t="s">
        <v>2628</v>
      </c>
      <c r="AV165" s="3">
        <v>42252</v>
      </c>
      <c r="AW165" s="3" t="str">
        <f>TEXT(LoanTable[[#This Row],[Disbursement Date]],"YYYY-MM")</f>
        <v>2015-10</v>
      </c>
      <c r="AX165" t="str">
        <f>TEXT(EDATE(LoanTable[[#This Row],[Disbursement Date]],-1),"YYYY-MM")</f>
        <v>2015-09</v>
      </c>
      <c r="AY165">
        <f>IF(LoanTable[[#This Row],[Loan Status]]="Active",1,0)</f>
        <v>0</v>
      </c>
      <c r="AZ165">
        <f>IF(COUNTIFS(LoanTable[Client id],LoanTable[[#This Row],[Client id]],LoanTable[Period],LoanTable[[#This Row],[Previous Period]])&gt;0,1,0)</f>
        <v>1</v>
      </c>
      <c r="BA165" s="17" t="str">
        <f>TEXT(LoanTable[[#This Row],[Disbursement Date]],"YYYY")</f>
        <v>2015</v>
      </c>
      <c r="BB165" s="10" t="str" cm="1">
        <f t="array" ref="BB165">IF(YEAR(LoanTable[[#This Row],[Disbursement Date]])=MIN(YEAR(LoanTable[Disbursement Date])),"",YEAR(LoanTable[[#This Row],[Disbursement Date]])-1)</f>
        <v/>
      </c>
      <c r="BC165" s="10">
        <f>IF(LoanTable[[#This Row],[Previous Year]]="",1,IF(COUNTIFS(LoanTable[Client id],LoanTable[[#This Row],[Client id]],LoanTable[Year],LoanTable[[#This Row],[Previous Year]])&gt;0,1,0))</f>
        <v>1</v>
      </c>
      <c r="BD165" t="str">
        <f>YEAR(LoanTable[[#This Row],[Disbursement Date]]) &amp; "-Q" &amp; ROUNDUP(MONTH(LoanTable[[#This Row],[Disbursement Date]])/3,0)</f>
        <v>2015-Q4</v>
      </c>
      <c r="BE165">
        <f>IF(LoanTable[[#This Row],[Disbursement Date]]=LoanTable[[#This Row],[First Loan Date]],1,0)</f>
        <v>0</v>
      </c>
    </row>
    <row r="166" spans="1:57" x14ac:dyDescent="0.3">
      <c r="A166" t="s">
        <v>1869</v>
      </c>
      <c r="B166">
        <v>427</v>
      </c>
      <c r="C166" t="s">
        <v>499</v>
      </c>
      <c r="D166" t="s">
        <v>573</v>
      </c>
      <c r="E166">
        <v>36072</v>
      </c>
      <c r="F166">
        <v>4752</v>
      </c>
      <c r="G166">
        <v>40611</v>
      </c>
      <c r="H166" s="5">
        <v>42287</v>
      </c>
      <c r="I166" t="s">
        <v>612</v>
      </c>
      <c r="J166" t="s">
        <v>613</v>
      </c>
      <c r="K166">
        <v>650051</v>
      </c>
      <c r="L166" t="s">
        <v>501</v>
      </c>
      <c r="M166" t="s">
        <v>96</v>
      </c>
      <c r="N166" t="s">
        <v>13</v>
      </c>
      <c r="O166" t="s">
        <v>28</v>
      </c>
      <c r="P166">
        <v>46</v>
      </c>
      <c r="Q166" s="5" t="s">
        <v>59</v>
      </c>
      <c r="R166" t="s">
        <v>30</v>
      </c>
      <c r="S166" t="s">
        <v>145</v>
      </c>
      <c r="T166" t="s">
        <v>63</v>
      </c>
      <c r="U166" t="s">
        <v>22</v>
      </c>
      <c r="V166" t="s">
        <v>31</v>
      </c>
      <c r="W166">
        <v>522</v>
      </c>
      <c r="X166" t="s">
        <v>574</v>
      </c>
      <c r="Y166" t="s">
        <v>575</v>
      </c>
      <c r="Z166" t="s">
        <v>576</v>
      </c>
      <c r="AA166">
        <v>0.1065</v>
      </c>
      <c r="AB166" t="s">
        <v>577</v>
      </c>
      <c r="AC166" t="s">
        <v>578</v>
      </c>
      <c r="AD166" t="s">
        <v>499</v>
      </c>
      <c r="AE166" t="s">
        <v>331</v>
      </c>
      <c r="AF166" t="s">
        <v>332</v>
      </c>
      <c r="AG166" t="s">
        <v>333</v>
      </c>
      <c r="AH166" t="s">
        <v>334</v>
      </c>
      <c r="AI166" t="s">
        <v>499</v>
      </c>
      <c r="AJ166">
        <v>650051</v>
      </c>
      <c r="AK166" t="s">
        <v>500</v>
      </c>
      <c r="AL166" t="s">
        <v>241</v>
      </c>
      <c r="AM166">
        <v>37232</v>
      </c>
      <c r="AN166">
        <v>4657</v>
      </c>
      <c r="AO166">
        <v>35940</v>
      </c>
      <c r="AP166">
        <v>10.66</v>
      </c>
      <c r="AQ166">
        <v>2228.19</v>
      </c>
      <c r="AR166" t="s">
        <v>2626</v>
      </c>
      <c r="AS166" t="s">
        <v>2626</v>
      </c>
      <c r="AT166">
        <v>2</v>
      </c>
      <c r="AU166" t="s">
        <v>2628</v>
      </c>
      <c r="AV166" s="3">
        <v>42287</v>
      </c>
      <c r="AW166" s="3" t="str">
        <f>TEXT(LoanTable[[#This Row],[Disbursement Date]],"YYYY-MM")</f>
        <v>2015-10</v>
      </c>
      <c r="AX166" t="str">
        <f>TEXT(EDATE(LoanTable[[#This Row],[Disbursement Date]],-1),"YYYY-MM")</f>
        <v>2015-09</v>
      </c>
      <c r="AY166">
        <f>IF(LoanTable[[#This Row],[Loan Status]]="Active",1,0)</f>
        <v>0</v>
      </c>
      <c r="AZ166">
        <f>IF(COUNTIFS(LoanTable[Client id],LoanTable[[#This Row],[Client id]],LoanTable[Period],LoanTable[[#This Row],[Previous Period]])&gt;0,1,0)</f>
        <v>0</v>
      </c>
      <c r="BA166" s="17" t="str">
        <f>TEXT(LoanTable[[#This Row],[Disbursement Date]],"YYYY")</f>
        <v>2015</v>
      </c>
      <c r="BB166" s="10" t="str" cm="1">
        <f t="array" ref="BB166">IF(YEAR(LoanTable[[#This Row],[Disbursement Date]])=MIN(YEAR(LoanTable[Disbursement Date])),"",YEAR(LoanTable[[#This Row],[Disbursement Date]])-1)</f>
        <v/>
      </c>
      <c r="BC166" s="10">
        <f>IF(LoanTable[[#This Row],[Previous Year]]="",1,IF(COUNTIFS(LoanTable[Client id],LoanTable[[#This Row],[Client id]],LoanTable[Year],LoanTable[[#This Row],[Previous Year]])&gt;0,1,0))</f>
        <v>1</v>
      </c>
      <c r="BD166" t="str">
        <f>YEAR(LoanTable[[#This Row],[Disbursement Date]]) &amp; "-Q" &amp; ROUNDUP(MONTH(LoanTable[[#This Row],[Disbursement Date]])/3,0)</f>
        <v>2015-Q4</v>
      </c>
      <c r="BE166">
        <f>IF(LoanTable[[#This Row],[Disbursement Date]]=LoanTable[[#This Row],[First Loan Date]],1,0)</f>
        <v>1</v>
      </c>
    </row>
    <row r="167" spans="1:57" x14ac:dyDescent="0.3">
      <c r="A167" t="s">
        <v>852</v>
      </c>
      <c r="B167">
        <v>971</v>
      </c>
      <c r="C167" t="s">
        <v>243</v>
      </c>
      <c r="D167" t="s">
        <v>573</v>
      </c>
      <c r="E167">
        <v>27434</v>
      </c>
      <c r="F167">
        <v>26000</v>
      </c>
      <c r="G167">
        <v>16676</v>
      </c>
      <c r="H167" s="5">
        <v>42287</v>
      </c>
      <c r="I167" t="s">
        <v>624</v>
      </c>
      <c r="J167" t="s">
        <v>613</v>
      </c>
      <c r="K167">
        <v>160051</v>
      </c>
      <c r="L167" t="s">
        <v>245</v>
      </c>
      <c r="M167" t="s">
        <v>32</v>
      </c>
      <c r="N167" t="s">
        <v>13</v>
      </c>
      <c r="O167" t="s">
        <v>46</v>
      </c>
      <c r="P167">
        <v>31</v>
      </c>
      <c r="Q167" s="5" t="s">
        <v>47</v>
      </c>
      <c r="R167" t="s">
        <v>30</v>
      </c>
      <c r="S167" t="s">
        <v>145</v>
      </c>
      <c r="T167" t="s">
        <v>18</v>
      </c>
      <c r="U167" t="s">
        <v>26</v>
      </c>
      <c r="V167" t="s">
        <v>31</v>
      </c>
      <c r="W167">
        <v>696</v>
      </c>
      <c r="X167" t="s">
        <v>574</v>
      </c>
      <c r="Y167" t="s">
        <v>575</v>
      </c>
      <c r="Z167" t="s">
        <v>576</v>
      </c>
      <c r="AA167">
        <v>0.1065</v>
      </c>
      <c r="AB167" t="s">
        <v>577</v>
      </c>
      <c r="AC167" t="s">
        <v>578</v>
      </c>
      <c r="AD167" t="s">
        <v>243</v>
      </c>
      <c r="AE167" t="s">
        <v>234</v>
      </c>
      <c r="AF167" t="s">
        <v>235</v>
      </c>
      <c r="AG167" t="s">
        <v>236</v>
      </c>
      <c r="AH167" t="s">
        <v>237</v>
      </c>
      <c r="AI167" t="s">
        <v>243</v>
      </c>
      <c r="AJ167">
        <v>160051</v>
      </c>
      <c r="AK167" t="s">
        <v>244</v>
      </c>
      <c r="AL167" t="s">
        <v>241</v>
      </c>
      <c r="AM167">
        <v>28387</v>
      </c>
      <c r="AN167">
        <v>27139</v>
      </c>
      <c r="AO167">
        <v>27197</v>
      </c>
      <c r="AP167">
        <v>28.39</v>
      </c>
      <c r="AQ167">
        <v>366.83</v>
      </c>
      <c r="AR167" t="s">
        <v>2627</v>
      </c>
      <c r="AS167" t="s">
        <v>2626</v>
      </c>
      <c r="AT167">
        <v>2</v>
      </c>
      <c r="AU167" t="s">
        <v>2630</v>
      </c>
      <c r="AV167" s="3">
        <v>42229</v>
      </c>
      <c r="AW167" s="3" t="str">
        <f>TEXT(LoanTable[[#This Row],[Disbursement Date]],"YYYY-MM")</f>
        <v>2015-10</v>
      </c>
      <c r="AX167" t="str">
        <f>TEXT(EDATE(LoanTable[[#This Row],[Disbursement Date]],-1),"YYYY-MM")</f>
        <v>2015-09</v>
      </c>
      <c r="AY167">
        <f>IF(LoanTable[[#This Row],[Loan Status]]="Active",1,0)</f>
        <v>1</v>
      </c>
      <c r="AZ167">
        <f>IF(COUNTIFS(LoanTable[Client id],LoanTable[[#This Row],[Client id]],LoanTable[Period],LoanTable[[#This Row],[Previous Period]])&gt;0,1,0)</f>
        <v>0</v>
      </c>
      <c r="BA167" s="17" t="str">
        <f>TEXT(LoanTable[[#This Row],[Disbursement Date]],"YYYY")</f>
        <v>2015</v>
      </c>
      <c r="BB167" s="10" t="str" cm="1">
        <f t="array" ref="BB167">IF(YEAR(LoanTable[[#This Row],[Disbursement Date]])=MIN(YEAR(LoanTable[Disbursement Date])),"",YEAR(LoanTable[[#This Row],[Disbursement Date]])-1)</f>
        <v/>
      </c>
      <c r="BC167" s="10">
        <f>IF(LoanTable[[#This Row],[Previous Year]]="",1,IF(COUNTIFS(LoanTable[Client id],LoanTable[[#This Row],[Client id]],LoanTable[Year],LoanTable[[#This Row],[Previous Year]])&gt;0,1,0))</f>
        <v>1</v>
      </c>
      <c r="BD167" t="str">
        <f>YEAR(LoanTable[[#This Row],[Disbursement Date]]) &amp; "-Q" &amp; ROUNDUP(MONTH(LoanTable[[#This Row],[Disbursement Date]])/3,0)</f>
        <v>2015-Q4</v>
      </c>
      <c r="BE167">
        <f>IF(LoanTable[[#This Row],[Disbursement Date]]=LoanTable[[#This Row],[First Loan Date]],1,0)</f>
        <v>0</v>
      </c>
    </row>
    <row r="168" spans="1:57" x14ac:dyDescent="0.3">
      <c r="A168" t="s">
        <v>1556</v>
      </c>
      <c r="B168">
        <v>242</v>
      </c>
      <c r="C168" t="s">
        <v>471</v>
      </c>
      <c r="D168" t="s">
        <v>573</v>
      </c>
      <c r="E168">
        <v>8966</v>
      </c>
      <c r="F168">
        <v>17105</v>
      </c>
      <c r="G168">
        <v>19128</v>
      </c>
      <c r="H168" s="5">
        <v>42292</v>
      </c>
      <c r="I168" t="s">
        <v>612</v>
      </c>
      <c r="J168" t="s">
        <v>619</v>
      </c>
      <c r="K168">
        <v>570241</v>
      </c>
      <c r="L168" t="s">
        <v>477</v>
      </c>
      <c r="M168" t="s">
        <v>95</v>
      </c>
      <c r="N168" t="s">
        <v>13</v>
      </c>
      <c r="O168" t="s">
        <v>14</v>
      </c>
      <c r="P168">
        <v>37</v>
      </c>
      <c r="Q168" s="5" t="s">
        <v>37</v>
      </c>
      <c r="R168" t="s">
        <v>74</v>
      </c>
      <c r="S168" t="s">
        <v>35</v>
      </c>
      <c r="T168" t="s">
        <v>18</v>
      </c>
      <c r="U168" t="s">
        <v>65</v>
      </c>
      <c r="V168" t="s">
        <v>20</v>
      </c>
      <c r="W168">
        <v>479</v>
      </c>
      <c r="X168" t="s">
        <v>574</v>
      </c>
      <c r="Y168" t="s">
        <v>575</v>
      </c>
      <c r="Z168" t="s">
        <v>576</v>
      </c>
      <c r="AA168">
        <v>0.1065</v>
      </c>
      <c r="AB168" t="s">
        <v>577</v>
      </c>
      <c r="AC168" t="s">
        <v>578</v>
      </c>
      <c r="AD168" t="s">
        <v>471</v>
      </c>
      <c r="AE168" t="s">
        <v>472</v>
      </c>
      <c r="AF168" t="s">
        <v>473</v>
      </c>
      <c r="AG168" t="s">
        <v>474</v>
      </c>
      <c r="AH168" t="s">
        <v>475</v>
      </c>
      <c r="AI168" t="s">
        <v>471</v>
      </c>
      <c r="AJ168">
        <v>570241</v>
      </c>
      <c r="AK168" t="s">
        <v>476</v>
      </c>
      <c r="AL168" t="s">
        <v>241</v>
      </c>
      <c r="AM168">
        <v>9778</v>
      </c>
      <c r="AN168">
        <v>18896</v>
      </c>
      <c r="AO168">
        <v>8631</v>
      </c>
      <c r="AP168">
        <v>10.6</v>
      </c>
      <c r="AQ168">
        <v>2083.06</v>
      </c>
      <c r="AR168" t="s">
        <v>2626</v>
      </c>
      <c r="AS168" t="s">
        <v>2626</v>
      </c>
      <c r="AT168">
        <v>2</v>
      </c>
      <c r="AU168" t="s">
        <v>2628</v>
      </c>
      <c r="AV168" s="3">
        <v>42292</v>
      </c>
      <c r="AW168" s="3" t="str">
        <f>TEXT(LoanTable[[#This Row],[Disbursement Date]],"YYYY-MM")</f>
        <v>2015-10</v>
      </c>
      <c r="AX168" t="str">
        <f>TEXT(EDATE(LoanTable[[#This Row],[Disbursement Date]],-1),"YYYY-MM")</f>
        <v>2015-09</v>
      </c>
      <c r="AY168">
        <f>IF(LoanTable[[#This Row],[Loan Status]]="Active",1,0)</f>
        <v>0</v>
      </c>
      <c r="AZ168">
        <f>IF(COUNTIFS(LoanTable[Client id],LoanTable[[#This Row],[Client id]],LoanTable[Period],LoanTable[[#This Row],[Previous Period]])&gt;0,1,0)</f>
        <v>0</v>
      </c>
      <c r="BA168" s="17" t="str">
        <f>TEXT(LoanTable[[#This Row],[Disbursement Date]],"YYYY")</f>
        <v>2015</v>
      </c>
      <c r="BB168" s="10" t="str" cm="1">
        <f t="array" ref="BB168">IF(YEAR(LoanTable[[#This Row],[Disbursement Date]])=MIN(YEAR(LoanTable[Disbursement Date])),"",YEAR(LoanTable[[#This Row],[Disbursement Date]])-1)</f>
        <v/>
      </c>
      <c r="BC168" s="10">
        <f>IF(LoanTable[[#This Row],[Previous Year]]="",1,IF(COUNTIFS(LoanTable[Client id],LoanTable[[#This Row],[Client id]],LoanTable[Year],LoanTable[[#This Row],[Previous Year]])&gt;0,1,0))</f>
        <v>1</v>
      </c>
      <c r="BD168" t="str">
        <f>YEAR(LoanTable[[#This Row],[Disbursement Date]]) &amp; "-Q" &amp; ROUNDUP(MONTH(LoanTable[[#This Row],[Disbursement Date]])/3,0)</f>
        <v>2015-Q4</v>
      </c>
      <c r="BE168">
        <f>IF(LoanTable[[#This Row],[Disbursement Date]]=LoanTable[[#This Row],[First Loan Date]],1,0)</f>
        <v>1</v>
      </c>
    </row>
    <row r="169" spans="1:57" x14ac:dyDescent="0.3">
      <c r="A169" t="s">
        <v>768</v>
      </c>
      <c r="B169">
        <v>102</v>
      </c>
      <c r="C169" t="s">
        <v>249</v>
      </c>
      <c r="D169" t="s">
        <v>573</v>
      </c>
      <c r="E169">
        <v>3534</v>
      </c>
      <c r="F169">
        <v>7896</v>
      </c>
      <c r="G169">
        <v>20211</v>
      </c>
      <c r="H169" s="5">
        <v>42293</v>
      </c>
      <c r="I169" t="s">
        <v>612</v>
      </c>
      <c r="J169" t="s">
        <v>619</v>
      </c>
      <c r="K169">
        <v>910182</v>
      </c>
      <c r="L169" t="s">
        <v>257</v>
      </c>
      <c r="M169" t="s">
        <v>120</v>
      </c>
      <c r="N169" t="s">
        <v>13</v>
      </c>
      <c r="O169" t="s">
        <v>46</v>
      </c>
      <c r="P169">
        <v>32</v>
      </c>
      <c r="Q169" s="5" t="s">
        <v>163</v>
      </c>
      <c r="R169" t="s">
        <v>30</v>
      </c>
      <c r="S169" t="s">
        <v>145</v>
      </c>
      <c r="T169" t="s">
        <v>18</v>
      </c>
      <c r="U169" t="s">
        <v>19</v>
      </c>
      <c r="V169" t="s">
        <v>39</v>
      </c>
      <c r="W169">
        <v>666</v>
      </c>
      <c r="X169" t="s">
        <v>574</v>
      </c>
      <c r="Y169" t="s">
        <v>575</v>
      </c>
      <c r="Z169" t="s">
        <v>576</v>
      </c>
      <c r="AA169">
        <v>0.1065</v>
      </c>
      <c r="AB169" t="s">
        <v>577</v>
      </c>
      <c r="AC169" t="s">
        <v>578</v>
      </c>
      <c r="AD169" t="s">
        <v>249</v>
      </c>
      <c r="AE169" t="s">
        <v>250</v>
      </c>
      <c r="AF169" t="s">
        <v>251</v>
      </c>
      <c r="AG169" t="s">
        <v>252</v>
      </c>
      <c r="AH169" t="s">
        <v>253</v>
      </c>
      <c r="AI169" t="s">
        <v>254</v>
      </c>
      <c r="AJ169">
        <v>910182</v>
      </c>
      <c r="AK169" t="s">
        <v>255</v>
      </c>
      <c r="AL169" t="s">
        <v>256</v>
      </c>
      <c r="AM169">
        <v>3774</v>
      </c>
      <c r="AN169">
        <v>9408</v>
      </c>
      <c r="AO169">
        <v>3090</v>
      </c>
      <c r="AP169">
        <v>24.56</v>
      </c>
      <c r="AQ169">
        <v>2996.8</v>
      </c>
      <c r="AR169" t="s">
        <v>2627</v>
      </c>
      <c r="AS169" t="s">
        <v>2626</v>
      </c>
      <c r="AT169">
        <v>0</v>
      </c>
      <c r="AU169" t="s">
        <v>2628</v>
      </c>
      <c r="AV169" s="3">
        <v>42293</v>
      </c>
      <c r="AW169" s="3" t="str">
        <f>TEXT(LoanTable[[#This Row],[Disbursement Date]],"YYYY-MM")</f>
        <v>2015-10</v>
      </c>
      <c r="AX169" t="str">
        <f>TEXT(EDATE(LoanTable[[#This Row],[Disbursement Date]],-1),"YYYY-MM")</f>
        <v>2015-09</v>
      </c>
      <c r="AY169">
        <f>IF(LoanTable[[#This Row],[Loan Status]]="Active",1,0)</f>
        <v>0</v>
      </c>
      <c r="AZ169">
        <f>IF(COUNTIFS(LoanTable[Client id],LoanTable[[#This Row],[Client id]],LoanTable[Period],LoanTable[[#This Row],[Previous Period]])&gt;0,1,0)</f>
        <v>0</v>
      </c>
      <c r="BA169" s="17" t="str">
        <f>TEXT(LoanTable[[#This Row],[Disbursement Date]],"YYYY")</f>
        <v>2015</v>
      </c>
      <c r="BB169" s="10" t="str" cm="1">
        <f t="array" ref="BB169">IF(YEAR(LoanTable[[#This Row],[Disbursement Date]])=MIN(YEAR(LoanTable[Disbursement Date])),"",YEAR(LoanTable[[#This Row],[Disbursement Date]])-1)</f>
        <v/>
      </c>
      <c r="BC169" s="10">
        <f>IF(LoanTable[[#This Row],[Previous Year]]="",1,IF(COUNTIFS(LoanTable[Client id],LoanTable[[#This Row],[Client id]],LoanTable[Year],LoanTable[[#This Row],[Previous Year]])&gt;0,1,0))</f>
        <v>1</v>
      </c>
      <c r="BD169" t="str">
        <f>YEAR(LoanTable[[#This Row],[Disbursement Date]]) &amp; "-Q" &amp; ROUNDUP(MONTH(LoanTable[[#This Row],[Disbursement Date]])/3,0)</f>
        <v>2015-Q4</v>
      </c>
      <c r="BE169">
        <f>IF(LoanTable[[#This Row],[Disbursement Date]]=LoanTable[[#This Row],[First Loan Date]],1,0)</f>
        <v>1</v>
      </c>
    </row>
    <row r="170" spans="1:57" x14ac:dyDescent="0.3">
      <c r="A170" t="s">
        <v>1193</v>
      </c>
      <c r="B170">
        <v>905</v>
      </c>
      <c r="C170" t="s">
        <v>409</v>
      </c>
      <c r="D170" t="s">
        <v>573</v>
      </c>
      <c r="E170">
        <v>42359</v>
      </c>
      <c r="F170">
        <v>16411</v>
      </c>
      <c r="G170">
        <v>19563</v>
      </c>
      <c r="H170" s="5">
        <v>42294</v>
      </c>
      <c r="I170" t="s">
        <v>612</v>
      </c>
      <c r="J170" t="s">
        <v>613</v>
      </c>
      <c r="K170">
        <v>1030063</v>
      </c>
      <c r="L170" t="s">
        <v>411</v>
      </c>
      <c r="M170" t="s">
        <v>32</v>
      </c>
      <c r="N170" t="s">
        <v>13</v>
      </c>
      <c r="O170" t="s">
        <v>14</v>
      </c>
      <c r="P170">
        <v>39</v>
      </c>
      <c r="Q170" s="5" t="s">
        <v>41</v>
      </c>
      <c r="R170" t="s">
        <v>16</v>
      </c>
      <c r="S170" t="s">
        <v>35</v>
      </c>
      <c r="T170" t="s">
        <v>44</v>
      </c>
      <c r="U170" t="s">
        <v>26</v>
      </c>
      <c r="V170" t="s">
        <v>20</v>
      </c>
      <c r="W170">
        <v>812</v>
      </c>
      <c r="X170" t="s">
        <v>574</v>
      </c>
      <c r="Y170" t="s">
        <v>575</v>
      </c>
      <c r="Z170" t="s">
        <v>576</v>
      </c>
      <c r="AA170">
        <v>0.1065</v>
      </c>
      <c r="AB170" t="s">
        <v>577</v>
      </c>
      <c r="AC170" t="s">
        <v>578</v>
      </c>
      <c r="AD170" t="s">
        <v>409</v>
      </c>
      <c r="AE170" t="s">
        <v>234</v>
      </c>
      <c r="AF170" t="s">
        <v>235</v>
      </c>
      <c r="AG170" t="s">
        <v>236</v>
      </c>
      <c r="AH170" t="s">
        <v>237</v>
      </c>
      <c r="AI170" t="s">
        <v>246</v>
      </c>
      <c r="AJ170">
        <v>1030063</v>
      </c>
      <c r="AK170" t="s">
        <v>410</v>
      </c>
      <c r="AL170" t="s">
        <v>241</v>
      </c>
      <c r="AM170">
        <v>42823</v>
      </c>
      <c r="AN170">
        <v>15992</v>
      </c>
      <c r="AO170">
        <v>42201</v>
      </c>
      <c r="AP170">
        <v>27.66</v>
      </c>
      <c r="AQ170">
        <v>4628.7</v>
      </c>
      <c r="AR170" t="s">
        <v>2626</v>
      </c>
      <c r="AS170" t="s">
        <v>2626</v>
      </c>
      <c r="AT170">
        <v>0</v>
      </c>
      <c r="AU170" t="s">
        <v>2630</v>
      </c>
      <c r="AV170" s="3">
        <v>42294</v>
      </c>
      <c r="AW170" s="3" t="str">
        <f>TEXT(LoanTable[[#This Row],[Disbursement Date]],"YYYY-MM")</f>
        <v>2015-10</v>
      </c>
      <c r="AX170" t="str">
        <f>TEXT(EDATE(LoanTable[[#This Row],[Disbursement Date]],-1),"YYYY-MM")</f>
        <v>2015-09</v>
      </c>
      <c r="AY170">
        <f>IF(LoanTable[[#This Row],[Loan Status]]="Active",1,0)</f>
        <v>0</v>
      </c>
      <c r="AZ170">
        <f>IF(COUNTIFS(LoanTable[Client id],LoanTable[[#This Row],[Client id]],LoanTable[Period],LoanTable[[#This Row],[Previous Period]])&gt;0,1,0)</f>
        <v>0</v>
      </c>
      <c r="BA170" s="17" t="str">
        <f>TEXT(LoanTable[[#This Row],[Disbursement Date]],"YYYY")</f>
        <v>2015</v>
      </c>
      <c r="BB170" s="10" t="str" cm="1">
        <f t="array" ref="BB170">IF(YEAR(LoanTable[[#This Row],[Disbursement Date]])=MIN(YEAR(LoanTable[Disbursement Date])),"",YEAR(LoanTable[[#This Row],[Disbursement Date]])-1)</f>
        <v/>
      </c>
      <c r="BC170" s="10">
        <f>IF(LoanTable[[#This Row],[Previous Year]]="",1,IF(COUNTIFS(LoanTable[Client id],LoanTable[[#This Row],[Client id]],LoanTable[Year],LoanTable[[#This Row],[Previous Year]])&gt;0,1,0))</f>
        <v>1</v>
      </c>
      <c r="BD170" t="str">
        <f>YEAR(LoanTable[[#This Row],[Disbursement Date]]) &amp; "-Q" &amp; ROUNDUP(MONTH(LoanTable[[#This Row],[Disbursement Date]])/3,0)</f>
        <v>2015-Q4</v>
      </c>
      <c r="BE170">
        <f>IF(LoanTable[[#This Row],[Disbursement Date]]=LoanTable[[#This Row],[First Loan Date]],1,0)</f>
        <v>1</v>
      </c>
    </row>
    <row r="171" spans="1:57" x14ac:dyDescent="0.3">
      <c r="A171" t="s">
        <v>2246</v>
      </c>
      <c r="B171">
        <v>493</v>
      </c>
      <c r="C171" t="s">
        <v>386</v>
      </c>
      <c r="D171" t="s">
        <v>573</v>
      </c>
      <c r="E171">
        <v>4851</v>
      </c>
      <c r="F171">
        <v>38529</v>
      </c>
      <c r="G171">
        <v>16691</v>
      </c>
      <c r="H171" s="5">
        <v>42298</v>
      </c>
      <c r="I171" t="s">
        <v>615</v>
      </c>
      <c r="J171" t="s">
        <v>613</v>
      </c>
      <c r="K171">
        <v>1110166</v>
      </c>
      <c r="L171" t="s">
        <v>389</v>
      </c>
      <c r="M171" t="s">
        <v>158</v>
      </c>
      <c r="N171" t="s">
        <v>13</v>
      </c>
      <c r="O171" t="s">
        <v>46</v>
      </c>
      <c r="P171">
        <v>28</v>
      </c>
      <c r="Q171" s="5" t="s">
        <v>146</v>
      </c>
      <c r="R171" t="s">
        <v>30</v>
      </c>
      <c r="S171" t="s">
        <v>145</v>
      </c>
      <c r="T171" t="s">
        <v>18</v>
      </c>
      <c r="U171" t="s">
        <v>26</v>
      </c>
      <c r="V171" t="s">
        <v>39</v>
      </c>
      <c r="W171">
        <v>375</v>
      </c>
      <c r="X171" t="s">
        <v>574</v>
      </c>
      <c r="Y171" t="s">
        <v>575</v>
      </c>
      <c r="Z171" t="s">
        <v>576</v>
      </c>
      <c r="AA171">
        <v>0.1065</v>
      </c>
      <c r="AB171" t="s">
        <v>577</v>
      </c>
      <c r="AC171" t="s">
        <v>578</v>
      </c>
      <c r="AD171" t="s">
        <v>386</v>
      </c>
      <c r="AE171" t="s">
        <v>234</v>
      </c>
      <c r="AF171" t="s">
        <v>235</v>
      </c>
      <c r="AG171" t="s">
        <v>236</v>
      </c>
      <c r="AH171" t="s">
        <v>237</v>
      </c>
      <c r="AI171" t="s">
        <v>387</v>
      </c>
      <c r="AJ171">
        <v>1110166</v>
      </c>
      <c r="AK171" t="s">
        <v>388</v>
      </c>
      <c r="AL171" t="s">
        <v>239</v>
      </c>
      <c r="AM171">
        <v>6300</v>
      </c>
      <c r="AN171">
        <v>39587</v>
      </c>
      <c r="AO171">
        <v>4628</v>
      </c>
      <c r="AP171">
        <v>17.72</v>
      </c>
      <c r="AQ171">
        <v>564.98</v>
      </c>
      <c r="AR171" t="s">
        <v>2626</v>
      </c>
      <c r="AS171" t="s">
        <v>2626</v>
      </c>
      <c r="AT171">
        <v>2</v>
      </c>
      <c r="AU171" t="s">
        <v>2628</v>
      </c>
      <c r="AV171" s="3">
        <v>42298</v>
      </c>
      <c r="AW171" s="3" t="str">
        <f>TEXT(LoanTable[[#This Row],[Disbursement Date]],"YYYY-MM")</f>
        <v>2015-10</v>
      </c>
      <c r="AX171" t="str">
        <f>TEXT(EDATE(LoanTable[[#This Row],[Disbursement Date]],-1),"YYYY-MM")</f>
        <v>2015-09</v>
      </c>
      <c r="AY171">
        <f>IF(LoanTable[[#This Row],[Loan Status]]="Active",1,0)</f>
        <v>0</v>
      </c>
      <c r="AZ171">
        <f>IF(COUNTIFS(LoanTable[Client id],LoanTable[[#This Row],[Client id]],LoanTable[Period],LoanTable[[#This Row],[Previous Period]])&gt;0,1,0)</f>
        <v>0</v>
      </c>
      <c r="BA171" s="17" t="str">
        <f>TEXT(LoanTable[[#This Row],[Disbursement Date]],"YYYY")</f>
        <v>2015</v>
      </c>
      <c r="BB171" s="10" t="str" cm="1">
        <f t="array" ref="BB171">IF(YEAR(LoanTable[[#This Row],[Disbursement Date]])=MIN(YEAR(LoanTable[Disbursement Date])),"",YEAR(LoanTable[[#This Row],[Disbursement Date]])-1)</f>
        <v/>
      </c>
      <c r="BC171" s="10">
        <f>IF(LoanTable[[#This Row],[Previous Year]]="",1,IF(COUNTIFS(LoanTable[Client id],LoanTable[[#This Row],[Client id]],LoanTable[Year],LoanTable[[#This Row],[Previous Year]])&gt;0,1,0))</f>
        <v>1</v>
      </c>
      <c r="BD171" t="str">
        <f>YEAR(LoanTable[[#This Row],[Disbursement Date]]) &amp; "-Q" &amp; ROUNDUP(MONTH(LoanTable[[#This Row],[Disbursement Date]])/3,0)</f>
        <v>2015-Q4</v>
      </c>
      <c r="BE171">
        <f>IF(LoanTable[[#This Row],[Disbursement Date]]=LoanTable[[#This Row],[First Loan Date]],1,0)</f>
        <v>1</v>
      </c>
    </row>
    <row r="172" spans="1:57" x14ac:dyDescent="0.3">
      <c r="A172" t="s">
        <v>1932</v>
      </c>
      <c r="B172">
        <v>613</v>
      </c>
      <c r="C172" t="s">
        <v>523</v>
      </c>
      <c r="D172" t="s">
        <v>601</v>
      </c>
      <c r="E172">
        <v>30928</v>
      </c>
      <c r="F172">
        <v>45585</v>
      </c>
      <c r="G172">
        <v>4983</v>
      </c>
      <c r="H172" s="5">
        <v>42298</v>
      </c>
      <c r="I172" t="s">
        <v>612</v>
      </c>
      <c r="J172" t="s">
        <v>613</v>
      </c>
      <c r="K172">
        <v>800018</v>
      </c>
      <c r="L172" t="s">
        <v>526</v>
      </c>
      <c r="M172" t="s">
        <v>66</v>
      </c>
      <c r="N172" t="s">
        <v>13</v>
      </c>
      <c r="O172" t="s">
        <v>14</v>
      </c>
      <c r="P172">
        <v>41</v>
      </c>
      <c r="Q172" s="5" t="s">
        <v>94</v>
      </c>
      <c r="R172" t="s">
        <v>74</v>
      </c>
      <c r="S172" t="s">
        <v>35</v>
      </c>
      <c r="T172" t="s">
        <v>18</v>
      </c>
      <c r="U172" t="s">
        <v>22</v>
      </c>
      <c r="V172" t="s">
        <v>39</v>
      </c>
      <c r="W172">
        <v>399</v>
      </c>
      <c r="X172" t="s">
        <v>574</v>
      </c>
      <c r="Y172" t="s">
        <v>575</v>
      </c>
      <c r="Z172" t="s">
        <v>576</v>
      </c>
      <c r="AA172">
        <v>0.14649999999999999</v>
      </c>
      <c r="AB172" t="s">
        <v>599</v>
      </c>
      <c r="AC172" t="s">
        <v>600</v>
      </c>
      <c r="AD172" t="s">
        <v>523</v>
      </c>
      <c r="AE172" t="s">
        <v>250</v>
      </c>
      <c r="AF172" t="s">
        <v>251</v>
      </c>
      <c r="AG172" t="s">
        <v>252</v>
      </c>
      <c r="AH172" t="s">
        <v>253</v>
      </c>
      <c r="AI172" t="s">
        <v>524</v>
      </c>
      <c r="AJ172">
        <v>800018</v>
      </c>
      <c r="AK172" t="s">
        <v>525</v>
      </c>
      <c r="AL172" t="s">
        <v>239</v>
      </c>
      <c r="AM172">
        <v>30436</v>
      </c>
      <c r="AN172">
        <v>45359</v>
      </c>
      <c r="AO172">
        <v>30638</v>
      </c>
      <c r="AP172">
        <v>23.74</v>
      </c>
      <c r="AQ172">
        <v>4604.07</v>
      </c>
      <c r="AR172" t="s">
        <v>2626</v>
      </c>
      <c r="AS172" t="s">
        <v>2626</v>
      </c>
      <c r="AT172">
        <v>0</v>
      </c>
      <c r="AU172" t="s">
        <v>2628</v>
      </c>
      <c r="AV172" s="3">
        <v>42298</v>
      </c>
      <c r="AW172" s="3" t="str">
        <f>TEXT(LoanTable[[#This Row],[Disbursement Date]],"YYYY-MM")</f>
        <v>2015-10</v>
      </c>
      <c r="AX172" t="str">
        <f>TEXT(EDATE(LoanTable[[#This Row],[Disbursement Date]],-1),"YYYY-MM")</f>
        <v>2015-09</v>
      </c>
      <c r="AY172">
        <f>IF(LoanTable[[#This Row],[Loan Status]]="Active",1,0)</f>
        <v>0</v>
      </c>
      <c r="AZ172">
        <f>IF(COUNTIFS(LoanTable[Client id],LoanTable[[#This Row],[Client id]],LoanTable[Period],LoanTable[[#This Row],[Previous Period]])&gt;0,1,0)</f>
        <v>0</v>
      </c>
      <c r="BA172" s="17" t="str">
        <f>TEXT(LoanTable[[#This Row],[Disbursement Date]],"YYYY")</f>
        <v>2015</v>
      </c>
      <c r="BB172" s="10" t="str" cm="1">
        <f t="array" ref="BB172">IF(YEAR(LoanTable[[#This Row],[Disbursement Date]])=MIN(YEAR(LoanTable[Disbursement Date])),"",YEAR(LoanTable[[#This Row],[Disbursement Date]])-1)</f>
        <v/>
      </c>
      <c r="BC172" s="10">
        <f>IF(LoanTable[[#This Row],[Previous Year]]="",1,IF(COUNTIFS(LoanTable[Client id],LoanTable[[#This Row],[Client id]],LoanTable[Year],LoanTable[[#This Row],[Previous Year]])&gt;0,1,0))</f>
        <v>1</v>
      </c>
      <c r="BD172" t="str">
        <f>YEAR(LoanTable[[#This Row],[Disbursement Date]]) &amp; "-Q" &amp; ROUNDUP(MONTH(LoanTable[[#This Row],[Disbursement Date]])/3,0)</f>
        <v>2015-Q4</v>
      </c>
      <c r="BE172">
        <f>IF(LoanTable[[#This Row],[Disbursement Date]]=LoanTable[[#This Row],[First Loan Date]],1,0)</f>
        <v>1</v>
      </c>
    </row>
    <row r="173" spans="1:57" x14ac:dyDescent="0.3">
      <c r="A173" t="s">
        <v>1501</v>
      </c>
      <c r="B173">
        <v>709</v>
      </c>
      <c r="C173" t="s">
        <v>471</v>
      </c>
      <c r="D173" t="s">
        <v>587</v>
      </c>
      <c r="E173">
        <v>22153</v>
      </c>
      <c r="F173">
        <v>38029</v>
      </c>
      <c r="G173">
        <v>34726</v>
      </c>
      <c r="H173" s="5">
        <v>42298</v>
      </c>
      <c r="I173" t="s">
        <v>624</v>
      </c>
      <c r="J173" t="s">
        <v>619</v>
      </c>
      <c r="K173">
        <v>570241</v>
      </c>
      <c r="L173" t="s">
        <v>477</v>
      </c>
      <c r="M173" t="s">
        <v>99</v>
      </c>
      <c r="N173" t="s">
        <v>13</v>
      </c>
      <c r="O173" t="s">
        <v>14</v>
      </c>
      <c r="P173">
        <v>42</v>
      </c>
      <c r="Q173" s="5" t="s">
        <v>129</v>
      </c>
      <c r="R173" t="s">
        <v>25</v>
      </c>
      <c r="S173" t="s">
        <v>35</v>
      </c>
      <c r="T173" t="s">
        <v>18</v>
      </c>
      <c r="U173" t="s">
        <v>22</v>
      </c>
      <c r="V173" t="s">
        <v>20</v>
      </c>
      <c r="W173">
        <v>668</v>
      </c>
      <c r="X173" t="s">
        <v>574</v>
      </c>
      <c r="Y173" t="s">
        <v>584</v>
      </c>
      <c r="Z173" t="s">
        <v>576</v>
      </c>
      <c r="AA173">
        <v>6.6199999999999995E-2</v>
      </c>
      <c r="AB173" t="s">
        <v>581</v>
      </c>
      <c r="AC173" t="s">
        <v>588</v>
      </c>
      <c r="AD173" t="s">
        <v>471</v>
      </c>
      <c r="AE173" t="s">
        <v>472</v>
      </c>
      <c r="AF173" t="s">
        <v>473</v>
      </c>
      <c r="AG173" t="s">
        <v>474</v>
      </c>
      <c r="AH173" t="s">
        <v>475</v>
      </c>
      <c r="AI173" t="s">
        <v>471</v>
      </c>
      <c r="AJ173">
        <v>570241</v>
      </c>
      <c r="AK173" t="s">
        <v>476</v>
      </c>
      <c r="AL173" t="s">
        <v>241</v>
      </c>
      <c r="AM173">
        <v>24136</v>
      </c>
      <c r="AN173">
        <v>39051</v>
      </c>
      <c r="AO173">
        <v>22024</v>
      </c>
      <c r="AP173">
        <v>46.19</v>
      </c>
      <c r="AQ173">
        <v>1260.3800000000001</v>
      </c>
      <c r="AR173" t="s">
        <v>2626</v>
      </c>
      <c r="AS173" t="s">
        <v>2626</v>
      </c>
      <c r="AT173">
        <v>0</v>
      </c>
      <c r="AU173" t="s">
        <v>2628</v>
      </c>
      <c r="AV173" s="3">
        <v>42298</v>
      </c>
      <c r="AW173" s="3" t="str">
        <f>TEXT(LoanTable[[#This Row],[Disbursement Date]],"YYYY-MM")</f>
        <v>2015-10</v>
      </c>
      <c r="AX173" t="str">
        <f>TEXT(EDATE(LoanTable[[#This Row],[Disbursement Date]],-1),"YYYY-MM")</f>
        <v>2015-09</v>
      </c>
      <c r="AY173">
        <f>IF(LoanTable[[#This Row],[Loan Status]]="Active",1,0)</f>
        <v>1</v>
      </c>
      <c r="AZ173">
        <f>IF(COUNTIFS(LoanTable[Client id],LoanTable[[#This Row],[Client id]],LoanTable[Period],LoanTable[[#This Row],[Previous Period]])&gt;0,1,0)</f>
        <v>0</v>
      </c>
      <c r="BA173" s="17" t="str">
        <f>TEXT(LoanTable[[#This Row],[Disbursement Date]],"YYYY")</f>
        <v>2015</v>
      </c>
      <c r="BB173" s="10" t="str" cm="1">
        <f t="array" ref="BB173">IF(YEAR(LoanTable[[#This Row],[Disbursement Date]])=MIN(YEAR(LoanTable[Disbursement Date])),"",YEAR(LoanTable[[#This Row],[Disbursement Date]])-1)</f>
        <v/>
      </c>
      <c r="BC173" s="10">
        <f>IF(LoanTable[[#This Row],[Previous Year]]="",1,IF(COUNTIFS(LoanTable[Client id],LoanTable[[#This Row],[Client id]],LoanTable[Year],LoanTable[[#This Row],[Previous Year]])&gt;0,1,0))</f>
        <v>1</v>
      </c>
      <c r="BD173" t="str">
        <f>YEAR(LoanTable[[#This Row],[Disbursement Date]]) &amp; "-Q" &amp; ROUNDUP(MONTH(LoanTable[[#This Row],[Disbursement Date]])/3,0)</f>
        <v>2015-Q4</v>
      </c>
      <c r="BE173">
        <f>IF(LoanTable[[#This Row],[Disbursement Date]]=LoanTable[[#This Row],[First Loan Date]],1,0)</f>
        <v>1</v>
      </c>
    </row>
    <row r="174" spans="1:57" x14ac:dyDescent="0.3">
      <c r="A174" t="s">
        <v>2569</v>
      </c>
      <c r="B174">
        <v>930</v>
      </c>
      <c r="C174" t="s">
        <v>249</v>
      </c>
      <c r="D174" t="s">
        <v>573</v>
      </c>
      <c r="E174">
        <v>42223</v>
      </c>
      <c r="F174">
        <v>33629</v>
      </c>
      <c r="G174">
        <v>40257</v>
      </c>
      <c r="H174" s="5">
        <v>42302</v>
      </c>
      <c r="I174" t="s">
        <v>624</v>
      </c>
      <c r="J174" t="s">
        <v>613</v>
      </c>
      <c r="K174">
        <v>910182</v>
      </c>
      <c r="L174" t="s">
        <v>257</v>
      </c>
      <c r="M174" t="s">
        <v>84</v>
      </c>
      <c r="N174" t="s">
        <v>13</v>
      </c>
      <c r="O174" t="s">
        <v>28</v>
      </c>
      <c r="P174">
        <v>46</v>
      </c>
      <c r="Q174" s="5" t="s">
        <v>59</v>
      </c>
      <c r="R174" t="s">
        <v>30</v>
      </c>
      <c r="S174" t="s">
        <v>145</v>
      </c>
      <c r="T174" t="s">
        <v>44</v>
      </c>
      <c r="U174" t="s">
        <v>19</v>
      </c>
      <c r="V174" t="s">
        <v>31</v>
      </c>
      <c r="W174">
        <v>481</v>
      </c>
      <c r="X174" t="s">
        <v>574</v>
      </c>
      <c r="Y174" t="s">
        <v>575</v>
      </c>
      <c r="Z174" t="s">
        <v>576</v>
      </c>
      <c r="AA174">
        <v>0.1065</v>
      </c>
      <c r="AB174" t="s">
        <v>577</v>
      </c>
      <c r="AC174" t="s">
        <v>578</v>
      </c>
      <c r="AD174" t="s">
        <v>249</v>
      </c>
      <c r="AE174" t="s">
        <v>250</v>
      </c>
      <c r="AF174" t="s">
        <v>251</v>
      </c>
      <c r="AG174" t="s">
        <v>252</v>
      </c>
      <c r="AH174" t="s">
        <v>253</v>
      </c>
      <c r="AI174" t="s">
        <v>254</v>
      </c>
      <c r="AJ174">
        <v>910182</v>
      </c>
      <c r="AK174" t="s">
        <v>255</v>
      </c>
      <c r="AL174" t="s">
        <v>256</v>
      </c>
      <c r="AM174">
        <v>42586</v>
      </c>
      <c r="AN174">
        <v>34389</v>
      </c>
      <c r="AO174">
        <v>42145</v>
      </c>
      <c r="AP174">
        <v>16.98</v>
      </c>
      <c r="AQ174">
        <v>218.9</v>
      </c>
      <c r="AR174" t="s">
        <v>2626</v>
      </c>
      <c r="AS174" t="s">
        <v>2626</v>
      </c>
      <c r="AT174">
        <v>0</v>
      </c>
      <c r="AU174" t="s">
        <v>2630</v>
      </c>
      <c r="AV174" s="3">
        <v>42302</v>
      </c>
      <c r="AW174" s="3" t="str">
        <f>TEXT(LoanTable[[#This Row],[Disbursement Date]],"YYYY-MM")</f>
        <v>2015-10</v>
      </c>
      <c r="AX174" t="str">
        <f>TEXT(EDATE(LoanTable[[#This Row],[Disbursement Date]],-1),"YYYY-MM")</f>
        <v>2015-09</v>
      </c>
      <c r="AY174">
        <f>IF(LoanTable[[#This Row],[Loan Status]]="Active",1,0)</f>
        <v>1</v>
      </c>
      <c r="AZ174">
        <f>IF(COUNTIFS(LoanTable[Client id],LoanTable[[#This Row],[Client id]],LoanTable[Period],LoanTable[[#This Row],[Previous Period]])&gt;0,1,0)</f>
        <v>0</v>
      </c>
      <c r="BA174" s="17" t="str">
        <f>TEXT(LoanTable[[#This Row],[Disbursement Date]],"YYYY")</f>
        <v>2015</v>
      </c>
      <c r="BB174" s="10" t="str" cm="1">
        <f t="array" ref="BB174">IF(YEAR(LoanTable[[#This Row],[Disbursement Date]])=MIN(YEAR(LoanTable[Disbursement Date])),"",YEAR(LoanTable[[#This Row],[Disbursement Date]])-1)</f>
        <v/>
      </c>
      <c r="BC174" s="10">
        <f>IF(LoanTable[[#This Row],[Previous Year]]="",1,IF(COUNTIFS(LoanTable[Client id],LoanTable[[#This Row],[Client id]],LoanTable[Year],LoanTable[[#This Row],[Previous Year]])&gt;0,1,0))</f>
        <v>1</v>
      </c>
      <c r="BD174" t="str">
        <f>YEAR(LoanTable[[#This Row],[Disbursement Date]]) &amp; "-Q" &amp; ROUNDUP(MONTH(LoanTable[[#This Row],[Disbursement Date]])/3,0)</f>
        <v>2015-Q4</v>
      </c>
      <c r="BE174">
        <f>IF(LoanTable[[#This Row],[Disbursement Date]]=LoanTable[[#This Row],[First Loan Date]],1,0)</f>
        <v>1</v>
      </c>
    </row>
    <row r="175" spans="1:57" x14ac:dyDescent="0.3">
      <c r="A175" t="s">
        <v>1371</v>
      </c>
      <c r="B175">
        <v>323</v>
      </c>
      <c r="C175" t="s">
        <v>481</v>
      </c>
      <c r="D175" t="s">
        <v>573</v>
      </c>
      <c r="E175">
        <v>11600</v>
      </c>
      <c r="F175">
        <v>7766</v>
      </c>
      <c r="G175">
        <v>5528</v>
      </c>
      <c r="H175" s="5">
        <v>42305</v>
      </c>
      <c r="I175" t="s">
        <v>624</v>
      </c>
      <c r="J175" t="s">
        <v>613</v>
      </c>
      <c r="K175">
        <v>1050013</v>
      </c>
      <c r="L175" t="s">
        <v>482</v>
      </c>
      <c r="M175" t="s">
        <v>66</v>
      </c>
      <c r="N175" t="s">
        <v>13</v>
      </c>
      <c r="O175" t="s">
        <v>14</v>
      </c>
      <c r="P175">
        <v>41</v>
      </c>
      <c r="Q175" s="5" t="s">
        <v>94</v>
      </c>
      <c r="R175" t="s">
        <v>74</v>
      </c>
      <c r="S175" t="s">
        <v>35</v>
      </c>
      <c r="T175" t="s">
        <v>18</v>
      </c>
      <c r="U175" t="s">
        <v>22</v>
      </c>
      <c r="V175" t="s">
        <v>39</v>
      </c>
      <c r="W175">
        <v>399</v>
      </c>
      <c r="X175" t="s">
        <v>574</v>
      </c>
      <c r="Y175" t="s">
        <v>575</v>
      </c>
      <c r="Z175" t="s">
        <v>576</v>
      </c>
      <c r="AA175">
        <v>0.1065</v>
      </c>
      <c r="AB175" t="s">
        <v>577</v>
      </c>
      <c r="AC175" t="s">
        <v>578</v>
      </c>
      <c r="AD175" t="s">
        <v>481</v>
      </c>
      <c r="AE175" t="s">
        <v>472</v>
      </c>
      <c r="AF175" t="s">
        <v>473</v>
      </c>
      <c r="AG175" t="s">
        <v>474</v>
      </c>
      <c r="AH175" t="s">
        <v>475</v>
      </c>
      <c r="AI175" t="s">
        <v>481</v>
      </c>
      <c r="AJ175">
        <v>1050013</v>
      </c>
      <c r="AK175" t="s">
        <v>476</v>
      </c>
      <c r="AL175" t="s">
        <v>241</v>
      </c>
      <c r="AM175">
        <v>12923</v>
      </c>
      <c r="AN175">
        <v>9580</v>
      </c>
      <c r="AO175">
        <v>11449</v>
      </c>
      <c r="AP175">
        <v>37.03</v>
      </c>
      <c r="AQ175">
        <v>4040.77</v>
      </c>
      <c r="AR175" t="s">
        <v>2626</v>
      </c>
      <c r="AS175" t="s">
        <v>2626</v>
      </c>
      <c r="AT175">
        <v>1</v>
      </c>
      <c r="AU175" t="s">
        <v>2628</v>
      </c>
      <c r="AV175" s="3">
        <v>42305</v>
      </c>
      <c r="AW175" s="3" t="str">
        <f>TEXT(LoanTable[[#This Row],[Disbursement Date]],"YYYY-MM")</f>
        <v>2015-10</v>
      </c>
      <c r="AX175" t="str">
        <f>TEXT(EDATE(LoanTable[[#This Row],[Disbursement Date]],-1),"YYYY-MM")</f>
        <v>2015-09</v>
      </c>
      <c r="AY175">
        <f>IF(LoanTable[[#This Row],[Loan Status]]="Active",1,0)</f>
        <v>1</v>
      </c>
      <c r="AZ175">
        <f>IF(COUNTIFS(LoanTable[Client id],LoanTable[[#This Row],[Client id]],LoanTable[Period],LoanTable[[#This Row],[Previous Period]])&gt;0,1,0)</f>
        <v>0</v>
      </c>
      <c r="BA175" s="17" t="str">
        <f>TEXT(LoanTable[[#This Row],[Disbursement Date]],"YYYY")</f>
        <v>2015</v>
      </c>
      <c r="BB175" s="10" t="str" cm="1">
        <f t="array" ref="BB175">IF(YEAR(LoanTable[[#This Row],[Disbursement Date]])=MIN(YEAR(LoanTable[Disbursement Date])),"",YEAR(LoanTable[[#This Row],[Disbursement Date]])-1)</f>
        <v/>
      </c>
      <c r="BC175" s="10">
        <f>IF(LoanTable[[#This Row],[Previous Year]]="",1,IF(COUNTIFS(LoanTable[Client id],LoanTable[[#This Row],[Client id]],LoanTable[Year],LoanTable[[#This Row],[Previous Year]])&gt;0,1,0))</f>
        <v>1</v>
      </c>
      <c r="BD175" t="str">
        <f>YEAR(LoanTable[[#This Row],[Disbursement Date]]) &amp; "-Q" &amp; ROUNDUP(MONTH(LoanTable[[#This Row],[Disbursement Date]])/3,0)</f>
        <v>2015-Q4</v>
      </c>
      <c r="BE175">
        <f>IF(LoanTable[[#This Row],[Disbursement Date]]=LoanTable[[#This Row],[First Loan Date]],1,0)</f>
        <v>1</v>
      </c>
    </row>
    <row r="176" spans="1:57" x14ac:dyDescent="0.3">
      <c r="A176" t="s">
        <v>2075</v>
      </c>
      <c r="B176">
        <v>368</v>
      </c>
      <c r="C176" t="s">
        <v>265</v>
      </c>
      <c r="D176" t="s">
        <v>589</v>
      </c>
      <c r="E176">
        <v>30760</v>
      </c>
      <c r="F176">
        <v>16760</v>
      </c>
      <c r="G176">
        <v>30850</v>
      </c>
      <c r="H176" s="5">
        <v>42306</v>
      </c>
      <c r="I176" t="s">
        <v>615</v>
      </c>
      <c r="J176" t="s">
        <v>619</v>
      </c>
      <c r="K176">
        <v>30179</v>
      </c>
      <c r="L176" t="s">
        <v>272</v>
      </c>
      <c r="M176" t="s">
        <v>90</v>
      </c>
      <c r="N176" t="s">
        <v>13</v>
      </c>
      <c r="O176" t="s">
        <v>46</v>
      </c>
      <c r="P176">
        <v>28</v>
      </c>
      <c r="Q176" s="5" t="s">
        <v>53</v>
      </c>
      <c r="R176" t="s">
        <v>74</v>
      </c>
      <c r="S176" t="s">
        <v>35</v>
      </c>
      <c r="T176" t="s">
        <v>18</v>
      </c>
      <c r="U176" t="s">
        <v>65</v>
      </c>
      <c r="V176" t="s">
        <v>20</v>
      </c>
      <c r="W176">
        <v>553</v>
      </c>
      <c r="X176" t="s">
        <v>574</v>
      </c>
      <c r="Y176" t="s">
        <v>590</v>
      </c>
      <c r="Z176" t="s">
        <v>576</v>
      </c>
      <c r="AA176">
        <v>9.9099999999999994E-2</v>
      </c>
      <c r="AB176" t="s">
        <v>577</v>
      </c>
      <c r="AC176" t="s">
        <v>591</v>
      </c>
      <c r="AD176" t="s">
        <v>265</v>
      </c>
      <c r="AE176" t="s">
        <v>266</v>
      </c>
      <c r="AF176" t="s">
        <v>267</v>
      </c>
      <c r="AG176" t="s">
        <v>268</v>
      </c>
      <c r="AH176" t="s">
        <v>269</v>
      </c>
      <c r="AI176" t="s">
        <v>270</v>
      </c>
      <c r="AJ176">
        <v>30179</v>
      </c>
      <c r="AK176" t="s">
        <v>271</v>
      </c>
      <c r="AL176" t="s">
        <v>241</v>
      </c>
      <c r="AM176">
        <v>32527</v>
      </c>
      <c r="AN176">
        <v>17586</v>
      </c>
      <c r="AO176">
        <v>30433</v>
      </c>
      <c r="AP176">
        <v>43.45</v>
      </c>
      <c r="AQ176">
        <v>997.2</v>
      </c>
      <c r="AR176" t="s">
        <v>2626</v>
      </c>
      <c r="AS176" t="s">
        <v>2626</v>
      </c>
      <c r="AT176">
        <v>0</v>
      </c>
      <c r="AU176" t="s">
        <v>2628</v>
      </c>
      <c r="AV176" s="3">
        <v>42026</v>
      </c>
      <c r="AW176" s="3" t="str">
        <f>TEXT(LoanTable[[#This Row],[Disbursement Date]],"YYYY-MM")</f>
        <v>2015-10</v>
      </c>
      <c r="AX176" t="str">
        <f>TEXT(EDATE(LoanTable[[#This Row],[Disbursement Date]],-1),"YYYY-MM")</f>
        <v>2015-09</v>
      </c>
      <c r="AY176">
        <f>IF(LoanTable[[#This Row],[Loan Status]]="Active",1,0)</f>
        <v>0</v>
      </c>
      <c r="AZ176">
        <f>IF(COUNTIFS(LoanTable[Client id],LoanTable[[#This Row],[Client id]],LoanTable[Period],LoanTable[[#This Row],[Previous Period]])&gt;0,1,0)</f>
        <v>0</v>
      </c>
      <c r="BA176" s="17" t="str">
        <f>TEXT(LoanTable[[#This Row],[Disbursement Date]],"YYYY")</f>
        <v>2015</v>
      </c>
      <c r="BB176" s="10" t="str" cm="1">
        <f t="array" ref="BB176">IF(YEAR(LoanTable[[#This Row],[Disbursement Date]])=MIN(YEAR(LoanTable[Disbursement Date])),"",YEAR(LoanTable[[#This Row],[Disbursement Date]])-1)</f>
        <v/>
      </c>
      <c r="BC176" s="10">
        <f>IF(LoanTable[[#This Row],[Previous Year]]="",1,IF(COUNTIFS(LoanTable[Client id],LoanTable[[#This Row],[Client id]],LoanTable[Year],LoanTable[[#This Row],[Previous Year]])&gt;0,1,0))</f>
        <v>1</v>
      </c>
      <c r="BD176" t="str">
        <f>YEAR(LoanTable[[#This Row],[Disbursement Date]]) &amp; "-Q" &amp; ROUNDUP(MONTH(LoanTable[[#This Row],[Disbursement Date]])/3,0)</f>
        <v>2015-Q4</v>
      </c>
      <c r="BE176">
        <f>IF(LoanTable[[#This Row],[Disbursement Date]]=LoanTable[[#This Row],[First Loan Date]],1,0)</f>
        <v>0</v>
      </c>
    </row>
    <row r="177" spans="1:57" x14ac:dyDescent="0.3">
      <c r="A177" t="s">
        <v>1653</v>
      </c>
      <c r="B177">
        <v>389</v>
      </c>
      <c r="C177" t="s">
        <v>233</v>
      </c>
      <c r="D177" t="s">
        <v>589</v>
      </c>
      <c r="E177">
        <v>5020</v>
      </c>
      <c r="F177">
        <v>29254</v>
      </c>
      <c r="G177">
        <v>32304</v>
      </c>
      <c r="H177" s="5">
        <v>42308</v>
      </c>
      <c r="I177" t="s">
        <v>612</v>
      </c>
      <c r="J177" t="s">
        <v>613</v>
      </c>
      <c r="K177">
        <v>100186</v>
      </c>
      <c r="L177" t="s">
        <v>240</v>
      </c>
      <c r="M177" t="s">
        <v>112</v>
      </c>
      <c r="N177" t="s">
        <v>13</v>
      </c>
      <c r="O177" t="s">
        <v>46</v>
      </c>
      <c r="P177">
        <v>28</v>
      </c>
      <c r="Q177" s="5" t="s">
        <v>97</v>
      </c>
      <c r="R177" t="s">
        <v>25</v>
      </c>
      <c r="S177" t="s">
        <v>35</v>
      </c>
      <c r="T177" t="s">
        <v>63</v>
      </c>
      <c r="U177" t="s">
        <v>19</v>
      </c>
      <c r="V177" t="s">
        <v>31</v>
      </c>
      <c r="W177">
        <v>844</v>
      </c>
      <c r="X177" t="s">
        <v>574</v>
      </c>
      <c r="Y177" t="s">
        <v>590</v>
      </c>
      <c r="Z177" t="s">
        <v>576</v>
      </c>
      <c r="AA177">
        <v>9.9099999999999994E-2</v>
      </c>
      <c r="AB177" t="s">
        <v>577</v>
      </c>
      <c r="AC177" t="s">
        <v>591</v>
      </c>
      <c r="AD177" t="s">
        <v>233</v>
      </c>
      <c r="AE177" t="s">
        <v>234</v>
      </c>
      <c r="AF177" t="s">
        <v>235</v>
      </c>
      <c r="AG177" t="s">
        <v>236</v>
      </c>
      <c r="AH177" t="s">
        <v>237</v>
      </c>
      <c r="AI177" t="s">
        <v>233</v>
      </c>
      <c r="AJ177">
        <v>100186</v>
      </c>
      <c r="AK177" t="s">
        <v>238</v>
      </c>
      <c r="AL177" t="s">
        <v>239</v>
      </c>
      <c r="AM177">
        <v>5066</v>
      </c>
      <c r="AN177">
        <v>29684</v>
      </c>
      <c r="AO177">
        <v>4527</v>
      </c>
      <c r="AP177">
        <v>1.58</v>
      </c>
      <c r="AQ177">
        <v>2473.83</v>
      </c>
      <c r="AR177" t="s">
        <v>2626</v>
      </c>
      <c r="AS177" t="s">
        <v>2626</v>
      </c>
      <c r="AT177">
        <v>0</v>
      </c>
      <c r="AU177" t="s">
        <v>2628</v>
      </c>
      <c r="AV177" s="3">
        <v>42308</v>
      </c>
      <c r="AW177" s="3" t="str">
        <f>TEXT(LoanTable[[#This Row],[Disbursement Date]],"YYYY-MM")</f>
        <v>2015-10</v>
      </c>
      <c r="AX177" t="str">
        <f>TEXT(EDATE(LoanTable[[#This Row],[Disbursement Date]],-1),"YYYY-MM")</f>
        <v>2015-09</v>
      </c>
      <c r="AY177">
        <f>IF(LoanTable[[#This Row],[Loan Status]]="Active",1,0)</f>
        <v>0</v>
      </c>
      <c r="AZ177">
        <f>IF(COUNTIFS(LoanTable[Client id],LoanTable[[#This Row],[Client id]],LoanTable[Period],LoanTable[[#This Row],[Previous Period]])&gt;0,1,0)</f>
        <v>0</v>
      </c>
      <c r="BA177" s="17" t="str">
        <f>TEXT(LoanTable[[#This Row],[Disbursement Date]],"YYYY")</f>
        <v>2015</v>
      </c>
      <c r="BB177" s="10" t="str" cm="1">
        <f t="array" ref="BB177">IF(YEAR(LoanTable[[#This Row],[Disbursement Date]])=MIN(YEAR(LoanTable[Disbursement Date])),"",YEAR(LoanTable[[#This Row],[Disbursement Date]])-1)</f>
        <v/>
      </c>
      <c r="BC177" s="10">
        <f>IF(LoanTable[[#This Row],[Previous Year]]="",1,IF(COUNTIFS(LoanTable[Client id],LoanTable[[#This Row],[Client id]],LoanTable[Year],LoanTable[[#This Row],[Previous Year]])&gt;0,1,0))</f>
        <v>1</v>
      </c>
      <c r="BD177" t="str">
        <f>YEAR(LoanTable[[#This Row],[Disbursement Date]]) &amp; "-Q" &amp; ROUNDUP(MONTH(LoanTable[[#This Row],[Disbursement Date]])/3,0)</f>
        <v>2015-Q4</v>
      </c>
      <c r="BE177">
        <f>IF(LoanTable[[#This Row],[Disbursement Date]]=LoanTable[[#This Row],[First Loan Date]],1,0)</f>
        <v>1</v>
      </c>
    </row>
    <row r="178" spans="1:57" x14ac:dyDescent="0.3">
      <c r="A178" t="s">
        <v>1080</v>
      </c>
      <c r="B178">
        <v>218</v>
      </c>
      <c r="C178" t="s">
        <v>233</v>
      </c>
      <c r="D178" t="s">
        <v>573</v>
      </c>
      <c r="E178">
        <v>24675</v>
      </c>
      <c r="F178">
        <v>32500</v>
      </c>
      <c r="G178">
        <v>18841</v>
      </c>
      <c r="H178" s="5">
        <v>42310</v>
      </c>
      <c r="I178" t="s">
        <v>615</v>
      </c>
      <c r="J178" t="s">
        <v>619</v>
      </c>
      <c r="K178">
        <v>100186</v>
      </c>
      <c r="L178" t="s">
        <v>240</v>
      </c>
      <c r="M178" t="s">
        <v>134</v>
      </c>
      <c r="N178" t="s">
        <v>13</v>
      </c>
      <c r="O178" t="s">
        <v>28</v>
      </c>
      <c r="P178">
        <v>49</v>
      </c>
      <c r="Q178" s="5" t="s">
        <v>61</v>
      </c>
      <c r="R178" t="s">
        <v>30</v>
      </c>
      <c r="S178" t="s">
        <v>35</v>
      </c>
      <c r="T178" t="s">
        <v>44</v>
      </c>
      <c r="U178" t="s">
        <v>19</v>
      </c>
      <c r="V178" t="s">
        <v>39</v>
      </c>
      <c r="W178">
        <v>374</v>
      </c>
      <c r="X178" t="s">
        <v>574</v>
      </c>
      <c r="Y178" t="s">
        <v>575</v>
      </c>
      <c r="Z178" t="s">
        <v>576</v>
      </c>
      <c r="AA178">
        <v>0.1065</v>
      </c>
      <c r="AB178" t="s">
        <v>577</v>
      </c>
      <c r="AC178" t="s">
        <v>578</v>
      </c>
      <c r="AD178" t="s">
        <v>233</v>
      </c>
      <c r="AE178" t="s">
        <v>234</v>
      </c>
      <c r="AF178" t="s">
        <v>235</v>
      </c>
      <c r="AG178" t="s">
        <v>236</v>
      </c>
      <c r="AH178" t="s">
        <v>237</v>
      </c>
      <c r="AI178" t="s">
        <v>233</v>
      </c>
      <c r="AJ178">
        <v>100186</v>
      </c>
      <c r="AK178" t="s">
        <v>238</v>
      </c>
      <c r="AL178" t="s">
        <v>239</v>
      </c>
      <c r="AM178">
        <v>25437</v>
      </c>
      <c r="AN178">
        <v>32134</v>
      </c>
      <c r="AO178">
        <v>24385</v>
      </c>
      <c r="AP178">
        <v>42.34</v>
      </c>
      <c r="AQ178">
        <v>240.81</v>
      </c>
      <c r="AR178" t="s">
        <v>2626</v>
      </c>
      <c r="AS178" t="s">
        <v>2626</v>
      </c>
      <c r="AT178">
        <v>1</v>
      </c>
      <c r="AU178" t="s">
        <v>2628</v>
      </c>
      <c r="AV178" s="3">
        <v>42310</v>
      </c>
      <c r="AW178" s="3" t="str">
        <f>TEXT(LoanTable[[#This Row],[Disbursement Date]],"YYYY-MM")</f>
        <v>2015-11</v>
      </c>
      <c r="AX178" t="str">
        <f>TEXT(EDATE(LoanTable[[#This Row],[Disbursement Date]],-1),"YYYY-MM")</f>
        <v>2015-10</v>
      </c>
      <c r="AY178">
        <f>IF(LoanTable[[#This Row],[Loan Status]]="Active",1,0)</f>
        <v>0</v>
      </c>
      <c r="AZ178">
        <f>IF(COUNTIFS(LoanTable[Client id],LoanTable[[#This Row],[Client id]],LoanTable[Period],LoanTable[[#This Row],[Previous Period]])&gt;0,1,0)</f>
        <v>0</v>
      </c>
      <c r="BA178" s="17" t="str">
        <f>TEXT(LoanTable[[#This Row],[Disbursement Date]],"YYYY")</f>
        <v>2015</v>
      </c>
      <c r="BB178" s="10" t="str" cm="1">
        <f t="array" ref="BB178">IF(YEAR(LoanTable[[#This Row],[Disbursement Date]])=MIN(YEAR(LoanTable[Disbursement Date])),"",YEAR(LoanTable[[#This Row],[Disbursement Date]])-1)</f>
        <v/>
      </c>
      <c r="BC178" s="10">
        <f>IF(LoanTable[[#This Row],[Previous Year]]="",1,IF(COUNTIFS(LoanTable[Client id],LoanTable[[#This Row],[Client id]],LoanTable[Year],LoanTable[[#This Row],[Previous Year]])&gt;0,1,0))</f>
        <v>1</v>
      </c>
      <c r="BD178" t="str">
        <f>YEAR(LoanTable[[#This Row],[Disbursement Date]]) &amp; "-Q" &amp; ROUNDUP(MONTH(LoanTable[[#This Row],[Disbursement Date]])/3,0)</f>
        <v>2015-Q4</v>
      </c>
      <c r="BE178">
        <f>IF(LoanTable[[#This Row],[Disbursement Date]]=LoanTable[[#This Row],[First Loan Date]],1,0)</f>
        <v>1</v>
      </c>
    </row>
    <row r="179" spans="1:57" x14ac:dyDescent="0.3">
      <c r="A179" t="s">
        <v>1030</v>
      </c>
      <c r="B179">
        <v>948</v>
      </c>
      <c r="C179" t="s">
        <v>249</v>
      </c>
      <c r="D179" t="s">
        <v>589</v>
      </c>
      <c r="E179">
        <v>8342</v>
      </c>
      <c r="F179">
        <v>12978</v>
      </c>
      <c r="G179">
        <v>17816</v>
      </c>
      <c r="H179" s="5">
        <v>42312</v>
      </c>
      <c r="I179" t="s">
        <v>612</v>
      </c>
      <c r="J179" t="s">
        <v>613</v>
      </c>
      <c r="K179">
        <v>910182</v>
      </c>
      <c r="L179" t="s">
        <v>257</v>
      </c>
      <c r="M179" t="s">
        <v>48</v>
      </c>
      <c r="N179" t="s">
        <v>13</v>
      </c>
      <c r="O179" t="s">
        <v>14</v>
      </c>
      <c r="P179">
        <v>45</v>
      </c>
      <c r="Q179" s="5" t="s">
        <v>49</v>
      </c>
      <c r="R179" t="s">
        <v>16</v>
      </c>
      <c r="S179" t="s">
        <v>35</v>
      </c>
      <c r="T179" t="s">
        <v>44</v>
      </c>
      <c r="U179" t="s">
        <v>19</v>
      </c>
      <c r="V179" t="s">
        <v>31</v>
      </c>
      <c r="W179">
        <v>417</v>
      </c>
      <c r="X179" t="s">
        <v>574</v>
      </c>
      <c r="Y179" t="s">
        <v>590</v>
      </c>
      <c r="Z179" t="s">
        <v>576</v>
      </c>
      <c r="AA179">
        <v>9.9099999999999994E-2</v>
      </c>
      <c r="AB179" t="s">
        <v>577</v>
      </c>
      <c r="AC179" t="s">
        <v>591</v>
      </c>
      <c r="AD179" t="s">
        <v>249</v>
      </c>
      <c r="AE179" t="s">
        <v>250</v>
      </c>
      <c r="AF179" t="s">
        <v>251</v>
      </c>
      <c r="AG179" t="s">
        <v>252</v>
      </c>
      <c r="AH179" t="s">
        <v>253</v>
      </c>
      <c r="AI179" t="s">
        <v>254</v>
      </c>
      <c r="AJ179">
        <v>910182</v>
      </c>
      <c r="AK179" t="s">
        <v>255</v>
      </c>
      <c r="AL179" t="s">
        <v>256</v>
      </c>
      <c r="AM179">
        <v>10056</v>
      </c>
      <c r="AN179">
        <v>12922</v>
      </c>
      <c r="AO179">
        <v>8127</v>
      </c>
      <c r="AP179">
        <v>21.55</v>
      </c>
      <c r="AQ179">
        <v>1263.67</v>
      </c>
      <c r="AR179" t="s">
        <v>2626</v>
      </c>
      <c r="AS179" t="s">
        <v>2626</v>
      </c>
      <c r="AT179">
        <v>0</v>
      </c>
      <c r="AU179" t="s">
        <v>2628</v>
      </c>
      <c r="AV179" s="3">
        <v>42312</v>
      </c>
      <c r="AW179" s="3" t="str">
        <f>TEXT(LoanTable[[#This Row],[Disbursement Date]],"YYYY-MM")</f>
        <v>2015-11</v>
      </c>
      <c r="AX179" t="str">
        <f>TEXT(EDATE(LoanTable[[#This Row],[Disbursement Date]],-1),"YYYY-MM")</f>
        <v>2015-10</v>
      </c>
      <c r="AY179">
        <f>IF(LoanTable[[#This Row],[Loan Status]]="Active",1,0)</f>
        <v>0</v>
      </c>
      <c r="AZ179">
        <f>IF(COUNTIFS(LoanTable[Client id],LoanTable[[#This Row],[Client id]],LoanTable[Period],LoanTable[[#This Row],[Previous Period]])&gt;0,1,0)</f>
        <v>0</v>
      </c>
      <c r="BA179" s="17" t="str">
        <f>TEXT(LoanTable[[#This Row],[Disbursement Date]],"YYYY")</f>
        <v>2015</v>
      </c>
      <c r="BB179" s="10" t="str" cm="1">
        <f t="array" ref="BB179">IF(YEAR(LoanTable[[#This Row],[Disbursement Date]])=MIN(YEAR(LoanTable[Disbursement Date])),"",YEAR(LoanTable[[#This Row],[Disbursement Date]])-1)</f>
        <v/>
      </c>
      <c r="BC179" s="10">
        <f>IF(LoanTable[[#This Row],[Previous Year]]="",1,IF(COUNTIFS(LoanTable[Client id],LoanTable[[#This Row],[Client id]],LoanTable[Year],LoanTable[[#This Row],[Previous Year]])&gt;0,1,0))</f>
        <v>1</v>
      </c>
      <c r="BD179" t="str">
        <f>YEAR(LoanTable[[#This Row],[Disbursement Date]]) &amp; "-Q" &amp; ROUNDUP(MONTH(LoanTable[[#This Row],[Disbursement Date]])/3,0)</f>
        <v>2015-Q4</v>
      </c>
      <c r="BE179">
        <f>IF(LoanTable[[#This Row],[Disbursement Date]]=LoanTable[[#This Row],[First Loan Date]],1,0)</f>
        <v>1</v>
      </c>
    </row>
    <row r="180" spans="1:57" x14ac:dyDescent="0.3">
      <c r="A180" t="s">
        <v>1837</v>
      </c>
      <c r="B180">
        <v>40</v>
      </c>
      <c r="C180" t="s">
        <v>471</v>
      </c>
      <c r="D180" t="s">
        <v>573</v>
      </c>
      <c r="E180">
        <v>46403</v>
      </c>
      <c r="F180">
        <v>44400</v>
      </c>
      <c r="G180">
        <v>33417</v>
      </c>
      <c r="H180" s="5">
        <v>42313</v>
      </c>
      <c r="I180" t="s">
        <v>615</v>
      </c>
      <c r="J180" t="s">
        <v>619</v>
      </c>
      <c r="K180">
        <v>570241</v>
      </c>
      <c r="L180" t="s">
        <v>477</v>
      </c>
      <c r="M180" t="s">
        <v>95</v>
      </c>
      <c r="N180" t="s">
        <v>13</v>
      </c>
      <c r="O180" t="s">
        <v>14</v>
      </c>
      <c r="P180">
        <v>37</v>
      </c>
      <c r="Q180" s="6" t="s">
        <v>37</v>
      </c>
      <c r="R180" t="s">
        <v>74</v>
      </c>
      <c r="S180" t="s">
        <v>35</v>
      </c>
      <c r="T180" t="s">
        <v>18</v>
      </c>
      <c r="U180" t="s">
        <v>65</v>
      </c>
      <c r="V180" t="s">
        <v>20</v>
      </c>
      <c r="W180">
        <v>479</v>
      </c>
      <c r="X180" t="s">
        <v>574</v>
      </c>
      <c r="Y180" t="s">
        <v>575</v>
      </c>
      <c r="Z180" t="s">
        <v>576</v>
      </c>
      <c r="AA180">
        <v>0.1065</v>
      </c>
      <c r="AB180" t="s">
        <v>577</v>
      </c>
      <c r="AC180" t="s">
        <v>578</v>
      </c>
      <c r="AD180" t="s">
        <v>471</v>
      </c>
      <c r="AE180" t="s">
        <v>472</v>
      </c>
      <c r="AF180" t="s">
        <v>473</v>
      </c>
      <c r="AG180" t="s">
        <v>474</v>
      </c>
      <c r="AH180" t="s">
        <v>475</v>
      </c>
      <c r="AI180" t="s">
        <v>471</v>
      </c>
      <c r="AJ180">
        <v>570241</v>
      </c>
      <c r="AK180" t="s">
        <v>476</v>
      </c>
      <c r="AL180" t="s">
        <v>241</v>
      </c>
      <c r="AM180">
        <v>47495</v>
      </c>
      <c r="AN180">
        <v>44760</v>
      </c>
      <c r="AO180">
        <v>46397</v>
      </c>
      <c r="AP180">
        <v>24.34</v>
      </c>
      <c r="AQ180">
        <v>3526.88</v>
      </c>
      <c r="AR180" t="s">
        <v>2626</v>
      </c>
      <c r="AS180" t="s">
        <v>2626</v>
      </c>
      <c r="AT180">
        <v>0</v>
      </c>
      <c r="AU180" t="s">
        <v>2628</v>
      </c>
      <c r="AV180" s="3">
        <v>42313</v>
      </c>
      <c r="AW180" s="3" t="str">
        <f>TEXT(LoanTable[[#This Row],[Disbursement Date]],"YYYY-MM")</f>
        <v>2015-11</v>
      </c>
      <c r="AX180" t="str">
        <f>TEXT(EDATE(LoanTable[[#This Row],[Disbursement Date]],-1),"YYYY-MM")</f>
        <v>2015-10</v>
      </c>
      <c r="AY180">
        <f>IF(LoanTable[[#This Row],[Loan Status]]="Active",1,0)</f>
        <v>0</v>
      </c>
      <c r="AZ180">
        <f>IF(COUNTIFS(LoanTable[Client id],LoanTable[[#This Row],[Client id]],LoanTable[Period],LoanTable[[#This Row],[Previous Period]])&gt;0,1,0)</f>
        <v>0</v>
      </c>
      <c r="BA180" s="17" t="str">
        <f>TEXT(LoanTable[[#This Row],[Disbursement Date]],"YYYY")</f>
        <v>2015</v>
      </c>
      <c r="BB180" s="10" t="str" cm="1">
        <f t="array" ref="BB180">IF(YEAR(LoanTable[[#This Row],[Disbursement Date]])=MIN(YEAR(LoanTable[Disbursement Date])),"",YEAR(LoanTable[[#This Row],[Disbursement Date]])-1)</f>
        <v/>
      </c>
      <c r="BC180" s="10">
        <f>IF(LoanTable[[#This Row],[Previous Year]]="",1,IF(COUNTIFS(LoanTable[Client id],LoanTable[[#This Row],[Client id]],LoanTable[Year],LoanTable[[#This Row],[Previous Year]])&gt;0,1,0))</f>
        <v>1</v>
      </c>
      <c r="BD180" t="str">
        <f>YEAR(LoanTable[[#This Row],[Disbursement Date]]) &amp; "-Q" &amp; ROUNDUP(MONTH(LoanTable[[#This Row],[Disbursement Date]])/3,0)</f>
        <v>2015-Q4</v>
      </c>
      <c r="BE180">
        <f>IF(LoanTable[[#This Row],[Disbursement Date]]=LoanTable[[#This Row],[First Loan Date]],1,0)</f>
        <v>1</v>
      </c>
    </row>
    <row r="181" spans="1:57" x14ac:dyDescent="0.3">
      <c r="A181" t="s">
        <v>1681</v>
      </c>
      <c r="B181">
        <v>508</v>
      </c>
      <c r="C181" t="s">
        <v>386</v>
      </c>
      <c r="D181" t="s">
        <v>602</v>
      </c>
      <c r="E181">
        <v>32948</v>
      </c>
      <c r="F181">
        <v>44125</v>
      </c>
      <c r="G181">
        <v>32675</v>
      </c>
      <c r="H181" s="5">
        <v>42315</v>
      </c>
      <c r="I181" t="s">
        <v>624</v>
      </c>
      <c r="J181" t="s">
        <v>613</v>
      </c>
      <c r="K181">
        <v>1110166</v>
      </c>
      <c r="L181" t="s">
        <v>389</v>
      </c>
      <c r="M181" t="s">
        <v>154</v>
      </c>
      <c r="N181" t="s">
        <v>13</v>
      </c>
      <c r="O181" t="s">
        <v>28</v>
      </c>
      <c r="P181">
        <v>49</v>
      </c>
      <c r="Q181" s="5" t="s">
        <v>155</v>
      </c>
      <c r="R181" t="s">
        <v>30</v>
      </c>
      <c r="S181" t="s">
        <v>145</v>
      </c>
      <c r="T181" t="s">
        <v>18</v>
      </c>
      <c r="U181" t="s">
        <v>26</v>
      </c>
      <c r="V181" t="s">
        <v>20</v>
      </c>
      <c r="W181">
        <v>695</v>
      </c>
      <c r="X181" t="s">
        <v>574</v>
      </c>
      <c r="Y181" t="s">
        <v>575</v>
      </c>
      <c r="Z181" t="s">
        <v>576</v>
      </c>
      <c r="AA181">
        <v>0.17269999999999999</v>
      </c>
      <c r="AB181" t="s">
        <v>585</v>
      </c>
      <c r="AC181" t="s">
        <v>597</v>
      </c>
      <c r="AD181" t="s">
        <v>386</v>
      </c>
      <c r="AE181" t="s">
        <v>234</v>
      </c>
      <c r="AF181" t="s">
        <v>235</v>
      </c>
      <c r="AG181" t="s">
        <v>236</v>
      </c>
      <c r="AH181" t="s">
        <v>237</v>
      </c>
      <c r="AI181" t="s">
        <v>387</v>
      </c>
      <c r="AJ181">
        <v>1110166</v>
      </c>
      <c r="AK181" t="s">
        <v>388</v>
      </c>
      <c r="AL181" t="s">
        <v>239</v>
      </c>
      <c r="AM181">
        <v>33707</v>
      </c>
      <c r="AN181">
        <v>46015</v>
      </c>
      <c r="AO181">
        <v>32740</v>
      </c>
      <c r="AP181">
        <v>16.170000000000002</v>
      </c>
      <c r="AQ181">
        <v>3626.69</v>
      </c>
      <c r="AR181" t="s">
        <v>2627</v>
      </c>
      <c r="AS181" t="s">
        <v>2626</v>
      </c>
      <c r="AT181">
        <v>1</v>
      </c>
      <c r="AU181" t="s">
        <v>2628</v>
      </c>
      <c r="AV181" s="3">
        <v>42315</v>
      </c>
      <c r="AW181" s="3" t="str">
        <f>TEXT(LoanTable[[#This Row],[Disbursement Date]],"YYYY-MM")</f>
        <v>2015-11</v>
      </c>
      <c r="AX181" t="str">
        <f>TEXT(EDATE(LoanTable[[#This Row],[Disbursement Date]],-1),"YYYY-MM")</f>
        <v>2015-10</v>
      </c>
      <c r="AY181">
        <f>IF(LoanTable[[#This Row],[Loan Status]]="Active",1,0)</f>
        <v>1</v>
      </c>
      <c r="AZ181">
        <f>IF(COUNTIFS(LoanTable[Client id],LoanTable[[#This Row],[Client id]],LoanTable[Period],LoanTable[[#This Row],[Previous Period]])&gt;0,1,0)</f>
        <v>0</v>
      </c>
      <c r="BA181" s="17" t="str">
        <f>TEXT(LoanTable[[#This Row],[Disbursement Date]],"YYYY")</f>
        <v>2015</v>
      </c>
      <c r="BB181" s="10" t="str" cm="1">
        <f t="array" ref="BB181">IF(YEAR(LoanTable[[#This Row],[Disbursement Date]])=MIN(YEAR(LoanTable[Disbursement Date])),"",YEAR(LoanTable[[#This Row],[Disbursement Date]])-1)</f>
        <v/>
      </c>
      <c r="BC181" s="10">
        <f>IF(LoanTable[[#This Row],[Previous Year]]="",1,IF(COUNTIFS(LoanTable[Client id],LoanTable[[#This Row],[Client id]],LoanTable[Year],LoanTable[[#This Row],[Previous Year]])&gt;0,1,0))</f>
        <v>1</v>
      </c>
      <c r="BD181" t="str">
        <f>YEAR(LoanTable[[#This Row],[Disbursement Date]]) &amp; "-Q" &amp; ROUNDUP(MONTH(LoanTable[[#This Row],[Disbursement Date]])/3,0)</f>
        <v>2015-Q4</v>
      </c>
      <c r="BE181">
        <f>IF(LoanTable[[#This Row],[Disbursement Date]]=LoanTable[[#This Row],[First Loan Date]],1,0)</f>
        <v>1</v>
      </c>
    </row>
    <row r="182" spans="1:57" x14ac:dyDescent="0.3">
      <c r="A182" t="s">
        <v>2204</v>
      </c>
      <c r="B182">
        <v>620</v>
      </c>
      <c r="C182" t="s">
        <v>249</v>
      </c>
      <c r="D182" t="s">
        <v>589</v>
      </c>
      <c r="E182">
        <v>28375</v>
      </c>
      <c r="F182">
        <v>44141</v>
      </c>
      <c r="G182">
        <v>31140</v>
      </c>
      <c r="H182" s="5">
        <v>42316</v>
      </c>
      <c r="I182" t="s">
        <v>615</v>
      </c>
      <c r="J182" t="s">
        <v>619</v>
      </c>
      <c r="K182">
        <v>910182</v>
      </c>
      <c r="L182" t="s">
        <v>257</v>
      </c>
      <c r="M182" t="s">
        <v>42</v>
      </c>
      <c r="N182" t="s">
        <v>13</v>
      </c>
      <c r="O182" t="s">
        <v>46</v>
      </c>
      <c r="P182">
        <v>35</v>
      </c>
      <c r="Q182" s="5" t="s">
        <v>87</v>
      </c>
      <c r="R182" t="s">
        <v>74</v>
      </c>
      <c r="S182" t="s">
        <v>35</v>
      </c>
      <c r="T182" t="s">
        <v>18</v>
      </c>
      <c r="U182" t="s">
        <v>65</v>
      </c>
      <c r="V182" t="s">
        <v>31</v>
      </c>
      <c r="W182">
        <v>624</v>
      </c>
      <c r="X182" t="s">
        <v>574</v>
      </c>
      <c r="Y182" t="s">
        <v>590</v>
      </c>
      <c r="Z182" t="s">
        <v>576</v>
      </c>
      <c r="AA182">
        <v>9.9099999999999994E-2</v>
      </c>
      <c r="AB182" t="s">
        <v>577</v>
      </c>
      <c r="AC182" t="s">
        <v>591</v>
      </c>
      <c r="AD182" t="s">
        <v>249</v>
      </c>
      <c r="AE182" t="s">
        <v>250</v>
      </c>
      <c r="AF182" t="s">
        <v>251</v>
      </c>
      <c r="AG182" t="s">
        <v>252</v>
      </c>
      <c r="AH182" t="s">
        <v>253</v>
      </c>
      <c r="AI182" t="s">
        <v>254</v>
      </c>
      <c r="AJ182">
        <v>910182</v>
      </c>
      <c r="AK182" t="s">
        <v>255</v>
      </c>
      <c r="AL182" t="s">
        <v>256</v>
      </c>
      <c r="AM182">
        <v>30096</v>
      </c>
      <c r="AN182">
        <v>44617</v>
      </c>
      <c r="AO182">
        <v>28164</v>
      </c>
      <c r="AP182">
        <v>35.090000000000003</v>
      </c>
      <c r="AQ182">
        <v>4896.3599999999997</v>
      </c>
      <c r="AR182" t="s">
        <v>2626</v>
      </c>
      <c r="AS182" t="s">
        <v>2626</v>
      </c>
      <c r="AT182">
        <v>0</v>
      </c>
      <c r="AU182" t="s">
        <v>2628</v>
      </c>
      <c r="AV182" s="3">
        <v>42316</v>
      </c>
      <c r="AW182" s="3" t="str">
        <f>TEXT(LoanTable[[#This Row],[Disbursement Date]],"YYYY-MM")</f>
        <v>2015-11</v>
      </c>
      <c r="AX182" t="str">
        <f>TEXT(EDATE(LoanTable[[#This Row],[Disbursement Date]],-1),"YYYY-MM")</f>
        <v>2015-10</v>
      </c>
      <c r="AY182">
        <f>IF(LoanTable[[#This Row],[Loan Status]]="Active",1,0)</f>
        <v>0</v>
      </c>
      <c r="AZ182">
        <f>IF(COUNTIFS(LoanTable[Client id],LoanTable[[#This Row],[Client id]],LoanTable[Period],LoanTable[[#This Row],[Previous Period]])&gt;0,1,0)</f>
        <v>0</v>
      </c>
      <c r="BA182" s="17" t="str">
        <f>TEXT(LoanTable[[#This Row],[Disbursement Date]],"YYYY")</f>
        <v>2015</v>
      </c>
      <c r="BB182" s="10" t="str" cm="1">
        <f t="array" ref="BB182">IF(YEAR(LoanTable[[#This Row],[Disbursement Date]])=MIN(YEAR(LoanTable[Disbursement Date])),"",YEAR(LoanTable[[#This Row],[Disbursement Date]])-1)</f>
        <v/>
      </c>
      <c r="BC182" s="10">
        <f>IF(LoanTable[[#This Row],[Previous Year]]="",1,IF(COUNTIFS(LoanTable[Client id],LoanTable[[#This Row],[Client id]],LoanTable[Year],LoanTable[[#This Row],[Previous Year]])&gt;0,1,0))</f>
        <v>1</v>
      </c>
      <c r="BD182" t="str">
        <f>YEAR(LoanTable[[#This Row],[Disbursement Date]]) &amp; "-Q" &amp; ROUNDUP(MONTH(LoanTable[[#This Row],[Disbursement Date]])/3,0)</f>
        <v>2015-Q4</v>
      </c>
      <c r="BE182">
        <f>IF(LoanTable[[#This Row],[Disbursement Date]]=LoanTable[[#This Row],[First Loan Date]],1,0)</f>
        <v>1</v>
      </c>
    </row>
    <row r="183" spans="1:57" x14ac:dyDescent="0.3">
      <c r="A183" t="s">
        <v>2546</v>
      </c>
      <c r="B183">
        <v>193</v>
      </c>
      <c r="C183" t="s">
        <v>471</v>
      </c>
      <c r="D183" t="s">
        <v>589</v>
      </c>
      <c r="E183">
        <v>25124</v>
      </c>
      <c r="F183">
        <v>17189</v>
      </c>
      <c r="G183">
        <v>2341</v>
      </c>
      <c r="H183" s="5">
        <v>42318</v>
      </c>
      <c r="I183" t="s">
        <v>612</v>
      </c>
      <c r="J183" t="s">
        <v>613</v>
      </c>
      <c r="K183">
        <v>570241</v>
      </c>
      <c r="L183" t="s">
        <v>477</v>
      </c>
      <c r="M183" t="s">
        <v>48</v>
      </c>
      <c r="N183" t="s">
        <v>13</v>
      </c>
      <c r="O183" t="s">
        <v>14</v>
      </c>
      <c r="P183">
        <v>43</v>
      </c>
      <c r="Q183" s="5" t="s">
        <v>94</v>
      </c>
      <c r="R183" t="s">
        <v>104</v>
      </c>
      <c r="S183" t="s">
        <v>105</v>
      </c>
      <c r="T183" t="s">
        <v>18</v>
      </c>
      <c r="U183" t="s">
        <v>22</v>
      </c>
      <c r="V183" t="s">
        <v>20</v>
      </c>
      <c r="W183">
        <v>672</v>
      </c>
      <c r="X183" t="s">
        <v>574</v>
      </c>
      <c r="Y183" t="s">
        <v>590</v>
      </c>
      <c r="Z183" t="s">
        <v>576</v>
      </c>
      <c r="AA183">
        <v>9.9099999999999994E-2</v>
      </c>
      <c r="AB183" t="s">
        <v>577</v>
      </c>
      <c r="AC183" t="s">
        <v>591</v>
      </c>
      <c r="AD183" t="s">
        <v>471</v>
      </c>
      <c r="AE183" t="s">
        <v>472</v>
      </c>
      <c r="AF183" t="s">
        <v>473</v>
      </c>
      <c r="AG183" t="s">
        <v>474</v>
      </c>
      <c r="AH183" t="s">
        <v>475</v>
      </c>
      <c r="AI183" t="s">
        <v>471</v>
      </c>
      <c r="AJ183">
        <v>570241</v>
      </c>
      <c r="AK183" t="s">
        <v>476</v>
      </c>
      <c r="AL183" t="s">
        <v>241</v>
      </c>
      <c r="AM183">
        <v>24682</v>
      </c>
      <c r="AN183">
        <v>18398</v>
      </c>
      <c r="AO183">
        <v>24772</v>
      </c>
      <c r="AP183">
        <v>4.08</v>
      </c>
      <c r="AQ183">
        <v>2652.04</v>
      </c>
      <c r="AR183" t="s">
        <v>2626</v>
      </c>
      <c r="AS183" t="s">
        <v>2626</v>
      </c>
      <c r="AT183">
        <v>0</v>
      </c>
      <c r="AU183" t="s">
        <v>2629</v>
      </c>
      <c r="AV183" s="3">
        <v>42318</v>
      </c>
      <c r="AW183" s="3" t="str">
        <f>TEXT(LoanTable[[#This Row],[Disbursement Date]],"YYYY-MM")</f>
        <v>2015-11</v>
      </c>
      <c r="AX183" t="str">
        <f>TEXT(EDATE(LoanTable[[#This Row],[Disbursement Date]],-1),"YYYY-MM")</f>
        <v>2015-10</v>
      </c>
      <c r="AY183">
        <f>IF(LoanTable[[#This Row],[Loan Status]]="Active",1,0)</f>
        <v>0</v>
      </c>
      <c r="AZ183">
        <f>IF(COUNTIFS(LoanTable[Client id],LoanTable[[#This Row],[Client id]],LoanTable[Period],LoanTable[[#This Row],[Previous Period]])&gt;0,1,0)</f>
        <v>0</v>
      </c>
      <c r="BA183" s="17" t="str">
        <f>TEXT(LoanTable[[#This Row],[Disbursement Date]],"YYYY")</f>
        <v>2015</v>
      </c>
      <c r="BB183" s="10" t="str" cm="1">
        <f t="array" ref="BB183">IF(YEAR(LoanTable[[#This Row],[Disbursement Date]])=MIN(YEAR(LoanTable[Disbursement Date])),"",YEAR(LoanTable[[#This Row],[Disbursement Date]])-1)</f>
        <v/>
      </c>
      <c r="BC183" s="10">
        <f>IF(LoanTable[[#This Row],[Previous Year]]="",1,IF(COUNTIFS(LoanTable[Client id],LoanTable[[#This Row],[Client id]],LoanTable[Year],LoanTable[[#This Row],[Previous Year]])&gt;0,1,0))</f>
        <v>1</v>
      </c>
      <c r="BD183" t="str">
        <f>YEAR(LoanTable[[#This Row],[Disbursement Date]]) &amp; "-Q" &amp; ROUNDUP(MONTH(LoanTable[[#This Row],[Disbursement Date]])/3,0)</f>
        <v>2015-Q4</v>
      </c>
      <c r="BE183">
        <f>IF(LoanTable[[#This Row],[Disbursement Date]]=LoanTable[[#This Row],[First Loan Date]],1,0)</f>
        <v>1</v>
      </c>
    </row>
    <row r="184" spans="1:57" x14ac:dyDescent="0.3">
      <c r="A184" t="s">
        <v>1528</v>
      </c>
      <c r="B184">
        <v>230</v>
      </c>
      <c r="C184" t="s">
        <v>246</v>
      </c>
      <c r="D184" t="s">
        <v>589</v>
      </c>
      <c r="E184">
        <v>3495</v>
      </c>
      <c r="F184">
        <v>22144</v>
      </c>
      <c r="G184">
        <v>19250</v>
      </c>
      <c r="H184" s="5">
        <v>42319</v>
      </c>
      <c r="I184" t="s">
        <v>615</v>
      </c>
      <c r="J184" t="s">
        <v>619</v>
      </c>
      <c r="K184">
        <v>110159</v>
      </c>
      <c r="L184" t="s">
        <v>248</v>
      </c>
      <c r="M184" t="s">
        <v>12</v>
      </c>
      <c r="N184" t="s">
        <v>13</v>
      </c>
      <c r="O184" t="s">
        <v>28</v>
      </c>
      <c r="P184">
        <v>53</v>
      </c>
      <c r="Q184" s="5" t="s">
        <v>189</v>
      </c>
      <c r="R184" t="s">
        <v>30</v>
      </c>
      <c r="S184" t="s">
        <v>145</v>
      </c>
      <c r="T184" t="s">
        <v>18</v>
      </c>
      <c r="U184" t="s">
        <v>19</v>
      </c>
      <c r="V184" t="s">
        <v>31</v>
      </c>
      <c r="W184">
        <v>551</v>
      </c>
      <c r="X184" t="s">
        <v>574</v>
      </c>
      <c r="Y184" t="s">
        <v>590</v>
      </c>
      <c r="Z184" t="s">
        <v>576</v>
      </c>
      <c r="AA184">
        <v>9.9099999999999994E-2</v>
      </c>
      <c r="AB184" t="s">
        <v>577</v>
      </c>
      <c r="AC184" t="s">
        <v>591</v>
      </c>
      <c r="AD184" t="s">
        <v>246</v>
      </c>
      <c r="AE184" t="s">
        <v>234</v>
      </c>
      <c r="AF184" t="s">
        <v>235</v>
      </c>
      <c r="AG184" t="s">
        <v>236</v>
      </c>
      <c r="AH184" t="s">
        <v>237</v>
      </c>
      <c r="AI184" t="s">
        <v>246</v>
      </c>
      <c r="AJ184">
        <v>110159</v>
      </c>
      <c r="AK184" t="s">
        <v>247</v>
      </c>
      <c r="AL184" t="s">
        <v>241</v>
      </c>
      <c r="AM184">
        <v>5019</v>
      </c>
      <c r="AN184">
        <v>22525</v>
      </c>
      <c r="AO184">
        <v>3184</v>
      </c>
      <c r="AP184">
        <v>27.67</v>
      </c>
      <c r="AQ184">
        <v>1665.88</v>
      </c>
      <c r="AR184" t="s">
        <v>2626</v>
      </c>
      <c r="AS184" t="s">
        <v>2626</v>
      </c>
      <c r="AT184">
        <v>1</v>
      </c>
      <c r="AU184" t="s">
        <v>2628</v>
      </c>
      <c r="AV184" s="3">
        <v>42319</v>
      </c>
      <c r="AW184" s="3" t="str">
        <f>TEXT(LoanTable[[#This Row],[Disbursement Date]],"YYYY-MM")</f>
        <v>2015-11</v>
      </c>
      <c r="AX184" t="str">
        <f>TEXT(EDATE(LoanTable[[#This Row],[Disbursement Date]],-1),"YYYY-MM")</f>
        <v>2015-10</v>
      </c>
      <c r="AY184">
        <f>IF(LoanTable[[#This Row],[Loan Status]]="Active",1,0)</f>
        <v>0</v>
      </c>
      <c r="AZ184">
        <f>IF(COUNTIFS(LoanTable[Client id],LoanTable[[#This Row],[Client id]],LoanTable[Period],LoanTable[[#This Row],[Previous Period]])&gt;0,1,0)</f>
        <v>0</v>
      </c>
      <c r="BA184" s="17" t="str">
        <f>TEXT(LoanTable[[#This Row],[Disbursement Date]],"YYYY")</f>
        <v>2015</v>
      </c>
      <c r="BB184" s="10" t="str" cm="1">
        <f t="array" ref="BB184">IF(YEAR(LoanTable[[#This Row],[Disbursement Date]])=MIN(YEAR(LoanTable[Disbursement Date])),"",YEAR(LoanTable[[#This Row],[Disbursement Date]])-1)</f>
        <v/>
      </c>
      <c r="BC184" s="10">
        <f>IF(LoanTable[[#This Row],[Previous Year]]="",1,IF(COUNTIFS(LoanTable[Client id],LoanTable[[#This Row],[Client id]],LoanTable[Year],LoanTable[[#This Row],[Previous Year]])&gt;0,1,0))</f>
        <v>1</v>
      </c>
      <c r="BD184" t="str">
        <f>YEAR(LoanTable[[#This Row],[Disbursement Date]]) &amp; "-Q" &amp; ROUNDUP(MONTH(LoanTable[[#This Row],[Disbursement Date]])/3,0)</f>
        <v>2015-Q4</v>
      </c>
      <c r="BE184">
        <f>IF(LoanTable[[#This Row],[Disbursement Date]]=LoanTable[[#This Row],[First Loan Date]],1,0)</f>
        <v>1</v>
      </c>
    </row>
    <row r="185" spans="1:57" x14ac:dyDescent="0.3">
      <c r="A185" t="s">
        <v>733</v>
      </c>
      <c r="B185">
        <v>468</v>
      </c>
      <c r="C185" t="s">
        <v>386</v>
      </c>
      <c r="D185" t="s">
        <v>589</v>
      </c>
      <c r="E185">
        <v>13516</v>
      </c>
      <c r="F185">
        <v>19847</v>
      </c>
      <c r="G185">
        <v>31820</v>
      </c>
      <c r="H185" s="5">
        <v>42323</v>
      </c>
      <c r="I185" t="s">
        <v>615</v>
      </c>
      <c r="J185" t="s">
        <v>613</v>
      </c>
      <c r="K185">
        <v>1110166</v>
      </c>
      <c r="L185" t="s">
        <v>389</v>
      </c>
      <c r="M185" t="s">
        <v>153</v>
      </c>
      <c r="N185" t="s">
        <v>13</v>
      </c>
      <c r="O185" t="s">
        <v>14</v>
      </c>
      <c r="P185">
        <v>44</v>
      </c>
      <c r="Q185" s="5" t="s">
        <v>195</v>
      </c>
      <c r="R185" t="s">
        <v>74</v>
      </c>
      <c r="S185" t="s">
        <v>105</v>
      </c>
      <c r="T185" t="s">
        <v>18</v>
      </c>
      <c r="U185" t="s">
        <v>26</v>
      </c>
      <c r="V185" t="s">
        <v>39</v>
      </c>
      <c r="W185">
        <v>425</v>
      </c>
      <c r="X185" t="s">
        <v>574</v>
      </c>
      <c r="Y185" t="s">
        <v>590</v>
      </c>
      <c r="Z185" t="s">
        <v>576</v>
      </c>
      <c r="AA185">
        <v>9.9099999999999994E-2</v>
      </c>
      <c r="AB185" t="s">
        <v>577</v>
      </c>
      <c r="AC185" t="s">
        <v>591</v>
      </c>
      <c r="AD185" t="s">
        <v>386</v>
      </c>
      <c r="AE185" t="s">
        <v>234</v>
      </c>
      <c r="AF185" t="s">
        <v>235</v>
      </c>
      <c r="AG185" t="s">
        <v>236</v>
      </c>
      <c r="AH185" t="s">
        <v>237</v>
      </c>
      <c r="AI185" t="s">
        <v>387</v>
      </c>
      <c r="AJ185">
        <v>1110166</v>
      </c>
      <c r="AK185" t="s">
        <v>388</v>
      </c>
      <c r="AL185" t="s">
        <v>239</v>
      </c>
      <c r="AM185">
        <v>13789</v>
      </c>
      <c r="AN185">
        <v>21216</v>
      </c>
      <c r="AO185">
        <v>13391</v>
      </c>
      <c r="AP185">
        <v>35.57</v>
      </c>
      <c r="AQ185">
        <v>4050.23</v>
      </c>
      <c r="AR185" t="s">
        <v>2626</v>
      </c>
      <c r="AS185" t="s">
        <v>2626</v>
      </c>
      <c r="AT185">
        <v>2</v>
      </c>
      <c r="AU185" t="s">
        <v>2630</v>
      </c>
      <c r="AV185" s="3">
        <v>42323</v>
      </c>
      <c r="AW185" s="3" t="str">
        <f>TEXT(LoanTable[[#This Row],[Disbursement Date]],"YYYY-MM")</f>
        <v>2015-11</v>
      </c>
      <c r="AX185" t="str">
        <f>TEXT(EDATE(LoanTable[[#This Row],[Disbursement Date]],-1),"YYYY-MM")</f>
        <v>2015-10</v>
      </c>
      <c r="AY185">
        <f>IF(LoanTable[[#This Row],[Loan Status]]="Active",1,0)</f>
        <v>0</v>
      </c>
      <c r="AZ185">
        <f>IF(COUNTIFS(LoanTable[Client id],LoanTable[[#This Row],[Client id]],LoanTable[Period],LoanTable[[#This Row],[Previous Period]])&gt;0,1,0)</f>
        <v>0</v>
      </c>
      <c r="BA185" s="17" t="str">
        <f>TEXT(LoanTable[[#This Row],[Disbursement Date]],"YYYY")</f>
        <v>2015</v>
      </c>
      <c r="BB185" s="10" t="str" cm="1">
        <f t="array" ref="BB185">IF(YEAR(LoanTable[[#This Row],[Disbursement Date]])=MIN(YEAR(LoanTable[Disbursement Date])),"",YEAR(LoanTable[[#This Row],[Disbursement Date]])-1)</f>
        <v/>
      </c>
      <c r="BC185" s="10">
        <f>IF(LoanTable[[#This Row],[Previous Year]]="",1,IF(COUNTIFS(LoanTable[Client id],LoanTable[[#This Row],[Client id]],LoanTable[Year],LoanTable[[#This Row],[Previous Year]])&gt;0,1,0))</f>
        <v>1</v>
      </c>
      <c r="BD185" t="str">
        <f>YEAR(LoanTable[[#This Row],[Disbursement Date]]) &amp; "-Q" &amp; ROUNDUP(MONTH(LoanTable[[#This Row],[Disbursement Date]])/3,0)</f>
        <v>2015-Q4</v>
      </c>
      <c r="BE185">
        <f>IF(LoanTable[[#This Row],[Disbursement Date]]=LoanTable[[#This Row],[First Loan Date]],1,0)</f>
        <v>1</v>
      </c>
    </row>
    <row r="186" spans="1:57" x14ac:dyDescent="0.3">
      <c r="A186" t="s">
        <v>1379</v>
      </c>
      <c r="B186">
        <v>466</v>
      </c>
      <c r="C186" t="s">
        <v>251</v>
      </c>
      <c r="D186" t="s">
        <v>573</v>
      </c>
      <c r="E186">
        <v>7490</v>
      </c>
      <c r="F186">
        <v>38275</v>
      </c>
      <c r="G186">
        <v>12303</v>
      </c>
      <c r="H186" s="5">
        <v>42326</v>
      </c>
      <c r="I186" t="s">
        <v>612</v>
      </c>
      <c r="J186" t="s">
        <v>613</v>
      </c>
      <c r="K186">
        <v>10068</v>
      </c>
      <c r="L186" t="s">
        <v>319</v>
      </c>
      <c r="M186" t="s">
        <v>112</v>
      </c>
      <c r="N186" t="s">
        <v>13</v>
      </c>
      <c r="O186" t="s">
        <v>28</v>
      </c>
      <c r="P186">
        <v>46</v>
      </c>
      <c r="Q186" s="5" t="s">
        <v>59</v>
      </c>
      <c r="R186" t="s">
        <v>74</v>
      </c>
      <c r="S186" t="s">
        <v>35</v>
      </c>
      <c r="T186" t="s">
        <v>18</v>
      </c>
      <c r="U186" t="s">
        <v>26</v>
      </c>
      <c r="V186" t="s">
        <v>31</v>
      </c>
      <c r="W186">
        <v>467</v>
      </c>
      <c r="X186" t="s">
        <v>574</v>
      </c>
      <c r="Y186" t="s">
        <v>575</v>
      </c>
      <c r="Z186" t="s">
        <v>576</v>
      </c>
      <c r="AA186">
        <v>0.1065</v>
      </c>
      <c r="AB186" t="s">
        <v>577</v>
      </c>
      <c r="AC186" t="s">
        <v>578</v>
      </c>
      <c r="AD186" t="s">
        <v>251</v>
      </c>
      <c r="AE186" t="s">
        <v>250</v>
      </c>
      <c r="AF186" t="s">
        <v>251</v>
      </c>
      <c r="AG186" t="s">
        <v>252</v>
      </c>
      <c r="AH186" t="s">
        <v>253</v>
      </c>
      <c r="AI186" t="s">
        <v>317</v>
      </c>
      <c r="AJ186">
        <v>10068</v>
      </c>
      <c r="AK186" t="s">
        <v>318</v>
      </c>
      <c r="AL186" t="s">
        <v>256</v>
      </c>
      <c r="AM186">
        <v>7964</v>
      </c>
      <c r="AN186">
        <v>40076</v>
      </c>
      <c r="AO186">
        <v>7303</v>
      </c>
      <c r="AP186">
        <v>5.0599999999999996</v>
      </c>
      <c r="AQ186">
        <v>1700.52</v>
      </c>
      <c r="AR186" t="s">
        <v>2627</v>
      </c>
      <c r="AS186" t="s">
        <v>2626</v>
      </c>
      <c r="AT186">
        <v>0</v>
      </c>
      <c r="AU186" t="s">
        <v>2628</v>
      </c>
      <c r="AV186" s="3">
        <v>42326</v>
      </c>
      <c r="AW186" s="3" t="str">
        <f>TEXT(LoanTable[[#This Row],[Disbursement Date]],"YYYY-MM")</f>
        <v>2015-11</v>
      </c>
      <c r="AX186" t="str">
        <f>TEXT(EDATE(LoanTable[[#This Row],[Disbursement Date]],-1),"YYYY-MM")</f>
        <v>2015-10</v>
      </c>
      <c r="AY186">
        <f>IF(LoanTable[[#This Row],[Loan Status]]="Active",1,0)</f>
        <v>0</v>
      </c>
      <c r="AZ186">
        <f>IF(COUNTIFS(LoanTable[Client id],LoanTable[[#This Row],[Client id]],LoanTable[Period],LoanTable[[#This Row],[Previous Period]])&gt;0,1,0)</f>
        <v>0</v>
      </c>
      <c r="BA186" s="17" t="str">
        <f>TEXT(LoanTable[[#This Row],[Disbursement Date]],"YYYY")</f>
        <v>2015</v>
      </c>
      <c r="BB186" s="10" t="str" cm="1">
        <f t="array" ref="BB186">IF(YEAR(LoanTable[[#This Row],[Disbursement Date]])=MIN(YEAR(LoanTable[Disbursement Date])),"",YEAR(LoanTable[[#This Row],[Disbursement Date]])-1)</f>
        <v/>
      </c>
      <c r="BC186" s="10">
        <f>IF(LoanTable[[#This Row],[Previous Year]]="",1,IF(COUNTIFS(LoanTable[Client id],LoanTable[[#This Row],[Client id]],LoanTable[Year],LoanTable[[#This Row],[Previous Year]])&gt;0,1,0))</f>
        <v>1</v>
      </c>
      <c r="BD186" t="str">
        <f>YEAR(LoanTable[[#This Row],[Disbursement Date]]) &amp; "-Q" &amp; ROUNDUP(MONTH(LoanTable[[#This Row],[Disbursement Date]])/3,0)</f>
        <v>2015-Q4</v>
      </c>
      <c r="BE186">
        <f>IF(LoanTable[[#This Row],[Disbursement Date]]=LoanTable[[#This Row],[First Loan Date]],1,0)</f>
        <v>1</v>
      </c>
    </row>
    <row r="187" spans="1:57" x14ac:dyDescent="0.3">
      <c r="A187" t="s">
        <v>1278</v>
      </c>
      <c r="B187">
        <v>536</v>
      </c>
      <c r="C187" t="s">
        <v>422</v>
      </c>
      <c r="D187" t="s">
        <v>573</v>
      </c>
      <c r="E187">
        <v>36027</v>
      </c>
      <c r="F187">
        <v>49616</v>
      </c>
      <c r="G187">
        <v>5715</v>
      </c>
      <c r="H187" s="5">
        <v>42326</v>
      </c>
      <c r="I187" t="s">
        <v>615</v>
      </c>
      <c r="J187" t="s">
        <v>613</v>
      </c>
      <c r="K187">
        <v>120676</v>
      </c>
      <c r="L187" t="s">
        <v>423</v>
      </c>
      <c r="M187" t="s">
        <v>64</v>
      </c>
      <c r="N187" t="s">
        <v>13</v>
      </c>
      <c r="O187" t="s">
        <v>14</v>
      </c>
      <c r="P187">
        <v>38</v>
      </c>
      <c r="Q187" s="5" t="s">
        <v>37</v>
      </c>
      <c r="R187" t="s">
        <v>30</v>
      </c>
      <c r="S187" t="s">
        <v>145</v>
      </c>
      <c r="T187" t="s">
        <v>44</v>
      </c>
      <c r="U187" t="s">
        <v>19</v>
      </c>
      <c r="V187" t="s">
        <v>20</v>
      </c>
      <c r="W187">
        <v>368</v>
      </c>
      <c r="X187" t="s">
        <v>574</v>
      </c>
      <c r="Y187" t="s">
        <v>575</v>
      </c>
      <c r="Z187" t="s">
        <v>576</v>
      </c>
      <c r="AA187">
        <v>0.1065</v>
      </c>
      <c r="AB187" t="s">
        <v>577</v>
      </c>
      <c r="AC187" t="s">
        <v>578</v>
      </c>
      <c r="AD187" t="s">
        <v>422</v>
      </c>
      <c r="AE187" t="s">
        <v>234</v>
      </c>
      <c r="AF187" t="s">
        <v>235</v>
      </c>
      <c r="AG187" t="s">
        <v>236</v>
      </c>
      <c r="AH187" t="s">
        <v>237</v>
      </c>
      <c r="AI187" t="s">
        <v>422</v>
      </c>
      <c r="AJ187">
        <v>120676</v>
      </c>
      <c r="AK187" t="s">
        <v>247</v>
      </c>
      <c r="AL187" t="s">
        <v>239</v>
      </c>
      <c r="AM187">
        <v>36458</v>
      </c>
      <c r="AN187">
        <v>49550</v>
      </c>
      <c r="AO187">
        <v>35629</v>
      </c>
      <c r="AP187">
        <v>1.33</v>
      </c>
      <c r="AQ187">
        <v>518.47</v>
      </c>
      <c r="AR187" t="s">
        <v>2626</v>
      </c>
      <c r="AS187" t="s">
        <v>2626</v>
      </c>
      <c r="AT187">
        <v>1</v>
      </c>
      <c r="AU187" t="s">
        <v>2628</v>
      </c>
      <c r="AV187" s="3">
        <v>42326</v>
      </c>
      <c r="AW187" s="3" t="str">
        <f>TEXT(LoanTable[[#This Row],[Disbursement Date]],"YYYY-MM")</f>
        <v>2015-11</v>
      </c>
      <c r="AX187" t="str">
        <f>TEXT(EDATE(LoanTable[[#This Row],[Disbursement Date]],-1),"YYYY-MM")</f>
        <v>2015-10</v>
      </c>
      <c r="AY187">
        <f>IF(LoanTable[[#This Row],[Loan Status]]="Active",1,0)</f>
        <v>0</v>
      </c>
      <c r="AZ187">
        <f>IF(COUNTIFS(LoanTable[Client id],LoanTable[[#This Row],[Client id]],LoanTable[Period],LoanTable[[#This Row],[Previous Period]])&gt;0,1,0)</f>
        <v>0</v>
      </c>
      <c r="BA187" s="17" t="str">
        <f>TEXT(LoanTable[[#This Row],[Disbursement Date]],"YYYY")</f>
        <v>2015</v>
      </c>
      <c r="BB187" s="10" t="str" cm="1">
        <f t="array" ref="BB187">IF(YEAR(LoanTable[[#This Row],[Disbursement Date]])=MIN(YEAR(LoanTable[Disbursement Date])),"",YEAR(LoanTable[[#This Row],[Disbursement Date]])-1)</f>
        <v/>
      </c>
      <c r="BC187" s="10">
        <f>IF(LoanTable[[#This Row],[Previous Year]]="",1,IF(COUNTIFS(LoanTable[Client id],LoanTable[[#This Row],[Client id]],LoanTable[Year],LoanTable[[#This Row],[Previous Year]])&gt;0,1,0))</f>
        <v>1</v>
      </c>
      <c r="BD187" t="str">
        <f>YEAR(LoanTable[[#This Row],[Disbursement Date]]) &amp; "-Q" &amp; ROUNDUP(MONTH(LoanTable[[#This Row],[Disbursement Date]])/3,0)</f>
        <v>2015-Q4</v>
      </c>
      <c r="BE187">
        <f>IF(LoanTable[[#This Row],[Disbursement Date]]=LoanTable[[#This Row],[First Loan Date]],1,0)</f>
        <v>1</v>
      </c>
    </row>
    <row r="188" spans="1:57" x14ac:dyDescent="0.3">
      <c r="A188" t="s">
        <v>2288</v>
      </c>
      <c r="B188">
        <v>321</v>
      </c>
      <c r="C188" t="s">
        <v>548</v>
      </c>
      <c r="D188" t="s">
        <v>573</v>
      </c>
      <c r="E188">
        <v>32686</v>
      </c>
      <c r="F188">
        <v>8403</v>
      </c>
      <c r="G188">
        <v>4536</v>
      </c>
      <c r="H188" s="5">
        <v>42327</v>
      </c>
      <c r="I188" t="s">
        <v>624</v>
      </c>
      <c r="J188" t="s">
        <v>619</v>
      </c>
      <c r="K188">
        <v>680026</v>
      </c>
      <c r="L188" t="s">
        <v>551</v>
      </c>
      <c r="M188" t="s">
        <v>89</v>
      </c>
      <c r="N188" t="s">
        <v>13</v>
      </c>
      <c r="O188" t="s">
        <v>33</v>
      </c>
      <c r="P188">
        <v>23</v>
      </c>
      <c r="Q188" s="5" t="s">
        <v>34</v>
      </c>
      <c r="R188" t="s">
        <v>74</v>
      </c>
      <c r="S188" t="s">
        <v>35</v>
      </c>
      <c r="T188" t="s">
        <v>18</v>
      </c>
      <c r="U188" t="s">
        <v>19</v>
      </c>
      <c r="V188" t="s">
        <v>31</v>
      </c>
      <c r="W188">
        <v>588</v>
      </c>
      <c r="X188" t="s">
        <v>574</v>
      </c>
      <c r="Y188" t="s">
        <v>575</v>
      </c>
      <c r="Z188" t="s">
        <v>576</v>
      </c>
      <c r="AA188">
        <v>0.1065</v>
      </c>
      <c r="AB188" t="s">
        <v>577</v>
      </c>
      <c r="AC188" t="s">
        <v>578</v>
      </c>
      <c r="AD188" t="s">
        <v>548</v>
      </c>
      <c r="AE188" t="s">
        <v>472</v>
      </c>
      <c r="AF188" t="s">
        <v>473</v>
      </c>
      <c r="AG188" t="s">
        <v>474</v>
      </c>
      <c r="AH188" t="s">
        <v>475</v>
      </c>
      <c r="AI188" t="s">
        <v>549</v>
      </c>
      <c r="AJ188">
        <v>680026</v>
      </c>
      <c r="AK188" t="s">
        <v>550</v>
      </c>
      <c r="AL188" t="s">
        <v>239</v>
      </c>
      <c r="AM188">
        <v>32597</v>
      </c>
      <c r="AN188">
        <v>10071</v>
      </c>
      <c r="AO188">
        <v>32434</v>
      </c>
      <c r="AP188">
        <v>43.63</v>
      </c>
      <c r="AQ188">
        <v>4076.11</v>
      </c>
      <c r="AR188" t="s">
        <v>2626</v>
      </c>
      <c r="AS188" t="s">
        <v>2626</v>
      </c>
      <c r="AT188">
        <v>0</v>
      </c>
      <c r="AU188" t="s">
        <v>2630</v>
      </c>
      <c r="AV188" s="3">
        <v>42327</v>
      </c>
      <c r="AW188" s="3" t="str">
        <f>TEXT(LoanTable[[#This Row],[Disbursement Date]],"YYYY-MM")</f>
        <v>2015-11</v>
      </c>
      <c r="AX188" t="str">
        <f>TEXT(EDATE(LoanTable[[#This Row],[Disbursement Date]],-1),"YYYY-MM")</f>
        <v>2015-10</v>
      </c>
      <c r="AY188">
        <f>IF(LoanTable[[#This Row],[Loan Status]]="Active",1,0)</f>
        <v>1</v>
      </c>
      <c r="AZ188">
        <f>IF(COUNTIFS(LoanTable[Client id],LoanTable[[#This Row],[Client id]],LoanTable[Period],LoanTable[[#This Row],[Previous Period]])&gt;0,1,0)</f>
        <v>0</v>
      </c>
      <c r="BA188" s="17" t="str">
        <f>TEXT(LoanTable[[#This Row],[Disbursement Date]],"YYYY")</f>
        <v>2015</v>
      </c>
      <c r="BB188" s="10" t="str" cm="1">
        <f t="array" ref="BB188">IF(YEAR(LoanTable[[#This Row],[Disbursement Date]])=MIN(YEAR(LoanTable[Disbursement Date])),"",YEAR(LoanTable[[#This Row],[Disbursement Date]])-1)</f>
        <v/>
      </c>
      <c r="BC188" s="10">
        <f>IF(LoanTable[[#This Row],[Previous Year]]="",1,IF(COUNTIFS(LoanTable[Client id],LoanTable[[#This Row],[Client id]],LoanTable[Year],LoanTable[[#This Row],[Previous Year]])&gt;0,1,0))</f>
        <v>1</v>
      </c>
      <c r="BD188" t="str">
        <f>YEAR(LoanTable[[#This Row],[Disbursement Date]]) &amp; "-Q" &amp; ROUNDUP(MONTH(LoanTable[[#This Row],[Disbursement Date]])/3,0)</f>
        <v>2015-Q4</v>
      </c>
      <c r="BE188">
        <f>IF(LoanTable[[#This Row],[Disbursement Date]]=LoanTable[[#This Row],[First Loan Date]],1,0)</f>
        <v>1</v>
      </c>
    </row>
    <row r="189" spans="1:57" x14ac:dyDescent="0.3">
      <c r="A189" t="s">
        <v>1294</v>
      </c>
      <c r="B189">
        <v>49</v>
      </c>
      <c r="C189" t="s">
        <v>516</v>
      </c>
      <c r="D189" t="s">
        <v>589</v>
      </c>
      <c r="E189">
        <v>13219</v>
      </c>
      <c r="F189">
        <v>25645</v>
      </c>
      <c r="G189">
        <v>1704</v>
      </c>
      <c r="H189" s="5">
        <v>42328</v>
      </c>
      <c r="I189" t="s">
        <v>612</v>
      </c>
      <c r="J189" t="s">
        <v>619</v>
      </c>
      <c r="K189">
        <v>1320004</v>
      </c>
      <c r="L189" t="s">
        <v>518</v>
      </c>
      <c r="M189" t="s">
        <v>75</v>
      </c>
      <c r="N189" t="s">
        <v>13</v>
      </c>
      <c r="O189" t="s">
        <v>28</v>
      </c>
      <c r="P189">
        <v>46</v>
      </c>
      <c r="Q189" s="6" t="s">
        <v>107</v>
      </c>
      <c r="R189" t="s">
        <v>25</v>
      </c>
      <c r="S189" t="s">
        <v>35</v>
      </c>
      <c r="T189" t="s">
        <v>18</v>
      </c>
      <c r="U189" t="s">
        <v>22</v>
      </c>
      <c r="V189" t="s">
        <v>31</v>
      </c>
      <c r="W189">
        <v>459</v>
      </c>
      <c r="X189" t="s">
        <v>574</v>
      </c>
      <c r="Y189" t="s">
        <v>590</v>
      </c>
      <c r="Z189" t="s">
        <v>576</v>
      </c>
      <c r="AA189">
        <v>9.9099999999999994E-2</v>
      </c>
      <c r="AB189" t="s">
        <v>577</v>
      </c>
      <c r="AC189" t="s">
        <v>591</v>
      </c>
      <c r="AD189" t="s">
        <v>516</v>
      </c>
      <c r="AE189" t="s">
        <v>375</v>
      </c>
      <c r="AF189" t="s">
        <v>376</v>
      </c>
      <c r="AG189" t="s">
        <v>377</v>
      </c>
      <c r="AH189" t="s">
        <v>378</v>
      </c>
      <c r="AI189" t="s">
        <v>376</v>
      </c>
      <c r="AJ189">
        <v>1320004</v>
      </c>
      <c r="AK189" t="s">
        <v>517</v>
      </c>
      <c r="AL189" t="s">
        <v>239</v>
      </c>
      <c r="AM189">
        <v>13138</v>
      </c>
      <c r="AN189">
        <v>27446</v>
      </c>
      <c r="AO189">
        <v>13219</v>
      </c>
      <c r="AP189">
        <v>40.18</v>
      </c>
      <c r="AQ189">
        <v>1069.75</v>
      </c>
      <c r="AR189" t="s">
        <v>2626</v>
      </c>
      <c r="AS189" t="s">
        <v>2626</v>
      </c>
      <c r="AT189">
        <v>1</v>
      </c>
      <c r="AU189" t="s">
        <v>2629</v>
      </c>
      <c r="AV189" s="3">
        <v>42061</v>
      </c>
      <c r="AW189" s="3" t="str">
        <f>TEXT(LoanTable[[#This Row],[Disbursement Date]],"YYYY-MM")</f>
        <v>2015-11</v>
      </c>
      <c r="AX189" t="str">
        <f>TEXT(EDATE(LoanTable[[#This Row],[Disbursement Date]],-1),"YYYY-MM")</f>
        <v>2015-10</v>
      </c>
      <c r="AY189">
        <f>IF(LoanTable[[#This Row],[Loan Status]]="Active",1,0)</f>
        <v>0</v>
      </c>
      <c r="AZ189">
        <f>IF(COUNTIFS(LoanTable[Client id],LoanTable[[#This Row],[Client id]],LoanTable[Period],LoanTable[[#This Row],[Previous Period]])&gt;0,1,0)</f>
        <v>0</v>
      </c>
      <c r="BA189" s="17" t="str">
        <f>TEXT(LoanTable[[#This Row],[Disbursement Date]],"YYYY")</f>
        <v>2015</v>
      </c>
      <c r="BB189" s="10" t="str" cm="1">
        <f t="array" ref="BB189">IF(YEAR(LoanTable[[#This Row],[Disbursement Date]])=MIN(YEAR(LoanTable[Disbursement Date])),"",YEAR(LoanTable[[#This Row],[Disbursement Date]])-1)</f>
        <v/>
      </c>
      <c r="BC189" s="10">
        <f>IF(LoanTable[[#This Row],[Previous Year]]="",1,IF(COUNTIFS(LoanTable[Client id],LoanTable[[#This Row],[Client id]],LoanTable[Year],LoanTable[[#This Row],[Previous Year]])&gt;0,1,0))</f>
        <v>1</v>
      </c>
      <c r="BD189" t="str">
        <f>YEAR(LoanTable[[#This Row],[Disbursement Date]]) &amp; "-Q" &amp; ROUNDUP(MONTH(LoanTable[[#This Row],[Disbursement Date]])/3,0)</f>
        <v>2015-Q4</v>
      </c>
      <c r="BE189">
        <f>IF(LoanTable[[#This Row],[Disbursement Date]]=LoanTable[[#This Row],[First Loan Date]],1,0)</f>
        <v>0</v>
      </c>
    </row>
    <row r="190" spans="1:57" x14ac:dyDescent="0.3">
      <c r="A190" t="s">
        <v>2431</v>
      </c>
      <c r="B190">
        <v>389</v>
      </c>
      <c r="C190" t="s">
        <v>409</v>
      </c>
      <c r="D190" t="s">
        <v>589</v>
      </c>
      <c r="E190">
        <v>18764</v>
      </c>
      <c r="F190">
        <v>22065</v>
      </c>
      <c r="G190">
        <v>7955</v>
      </c>
      <c r="H190" s="5">
        <v>42329</v>
      </c>
      <c r="I190" t="s">
        <v>617</v>
      </c>
      <c r="J190" t="s">
        <v>613</v>
      </c>
      <c r="K190">
        <v>1030063</v>
      </c>
      <c r="L190" t="s">
        <v>411</v>
      </c>
      <c r="M190" t="s">
        <v>112</v>
      </c>
      <c r="N190" t="s">
        <v>13</v>
      </c>
      <c r="O190" t="s">
        <v>46</v>
      </c>
      <c r="P190">
        <v>28</v>
      </c>
      <c r="Q190" s="5" t="s">
        <v>97</v>
      </c>
      <c r="R190" t="s">
        <v>25</v>
      </c>
      <c r="S190" t="s">
        <v>35</v>
      </c>
      <c r="T190" t="s">
        <v>63</v>
      </c>
      <c r="U190" t="s">
        <v>19</v>
      </c>
      <c r="V190" t="s">
        <v>31</v>
      </c>
      <c r="W190">
        <v>844</v>
      </c>
      <c r="X190" t="s">
        <v>574</v>
      </c>
      <c r="Y190" t="s">
        <v>590</v>
      </c>
      <c r="Z190" t="s">
        <v>576</v>
      </c>
      <c r="AA190">
        <v>9.9099999999999994E-2</v>
      </c>
      <c r="AB190" t="s">
        <v>577</v>
      </c>
      <c r="AC190" t="s">
        <v>591</v>
      </c>
      <c r="AD190" t="s">
        <v>409</v>
      </c>
      <c r="AE190" t="s">
        <v>234</v>
      </c>
      <c r="AF190" t="s">
        <v>235</v>
      </c>
      <c r="AG190" t="s">
        <v>236</v>
      </c>
      <c r="AH190" t="s">
        <v>237</v>
      </c>
      <c r="AI190" t="s">
        <v>246</v>
      </c>
      <c r="AJ190">
        <v>1030063</v>
      </c>
      <c r="AK190" t="s">
        <v>410</v>
      </c>
      <c r="AL190" t="s">
        <v>241</v>
      </c>
      <c r="AM190">
        <v>18351</v>
      </c>
      <c r="AN190">
        <v>23289</v>
      </c>
      <c r="AO190">
        <v>18716</v>
      </c>
      <c r="AP190">
        <v>39.229999999999997</v>
      </c>
      <c r="AQ190">
        <v>2480.81</v>
      </c>
      <c r="AR190" t="s">
        <v>2627</v>
      </c>
      <c r="AS190" t="s">
        <v>2626</v>
      </c>
      <c r="AT190">
        <v>0</v>
      </c>
      <c r="AU190" t="s">
        <v>2629</v>
      </c>
      <c r="AV190" s="3">
        <v>42308</v>
      </c>
      <c r="AW190" s="3" t="str">
        <f>TEXT(LoanTable[[#This Row],[Disbursement Date]],"YYYY-MM")</f>
        <v>2015-11</v>
      </c>
      <c r="AX190" t="str">
        <f>TEXT(EDATE(LoanTable[[#This Row],[Disbursement Date]],-1),"YYYY-MM")</f>
        <v>2015-10</v>
      </c>
      <c r="AY190">
        <f>IF(LoanTable[[#This Row],[Loan Status]]="Active",1,0)</f>
        <v>0</v>
      </c>
      <c r="AZ190">
        <f>IF(COUNTIFS(LoanTable[Client id],LoanTable[[#This Row],[Client id]],LoanTable[Period],LoanTable[[#This Row],[Previous Period]])&gt;0,1,0)</f>
        <v>1</v>
      </c>
      <c r="BA190" s="17" t="str">
        <f>TEXT(LoanTable[[#This Row],[Disbursement Date]],"YYYY")</f>
        <v>2015</v>
      </c>
      <c r="BB190" s="10" t="str" cm="1">
        <f t="array" ref="BB190">IF(YEAR(LoanTable[[#This Row],[Disbursement Date]])=MIN(YEAR(LoanTable[Disbursement Date])),"",YEAR(LoanTable[[#This Row],[Disbursement Date]])-1)</f>
        <v/>
      </c>
      <c r="BC190" s="10">
        <f>IF(LoanTable[[#This Row],[Previous Year]]="",1,IF(COUNTIFS(LoanTable[Client id],LoanTable[[#This Row],[Client id]],LoanTable[Year],LoanTable[[#This Row],[Previous Year]])&gt;0,1,0))</f>
        <v>1</v>
      </c>
      <c r="BD190" t="str">
        <f>YEAR(LoanTable[[#This Row],[Disbursement Date]]) &amp; "-Q" &amp; ROUNDUP(MONTH(LoanTable[[#This Row],[Disbursement Date]])/3,0)</f>
        <v>2015-Q4</v>
      </c>
      <c r="BE190">
        <f>IF(LoanTable[[#This Row],[Disbursement Date]]=LoanTable[[#This Row],[First Loan Date]],1,0)</f>
        <v>0</v>
      </c>
    </row>
    <row r="191" spans="1:57" x14ac:dyDescent="0.3">
      <c r="A191" t="s">
        <v>1713</v>
      </c>
      <c r="B191">
        <v>282</v>
      </c>
      <c r="C191" t="s">
        <v>249</v>
      </c>
      <c r="D191" t="s">
        <v>589</v>
      </c>
      <c r="E191">
        <v>23761</v>
      </c>
      <c r="F191">
        <v>45501</v>
      </c>
      <c r="G191">
        <v>25314</v>
      </c>
      <c r="H191" s="5">
        <v>42330</v>
      </c>
      <c r="I191" t="s">
        <v>617</v>
      </c>
      <c r="J191" t="s">
        <v>619</v>
      </c>
      <c r="K191">
        <v>910182</v>
      </c>
      <c r="L191" t="s">
        <v>257</v>
      </c>
      <c r="M191" t="s">
        <v>42</v>
      </c>
      <c r="N191" t="s">
        <v>13</v>
      </c>
      <c r="O191" t="s">
        <v>46</v>
      </c>
      <c r="P191">
        <v>35</v>
      </c>
      <c r="Q191" s="5" t="s">
        <v>87</v>
      </c>
      <c r="R191" t="s">
        <v>74</v>
      </c>
      <c r="S191" t="s">
        <v>35</v>
      </c>
      <c r="T191" t="s">
        <v>18</v>
      </c>
      <c r="U191" t="s">
        <v>65</v>
      </c>
      <c r="V191" t="s">
        <v>31</v>
      </c>
      <c r="W191">
        <v>624</v>
      </c>
      <c r="X191" t="s">
        <v>574</v>
      </c>
      <c r="Y191" t="s">
        <v>590</v>
      </c>
      <c r="Z191" t="s">
        <v>576</v>
      </c>
      <c r="AA191">
        <v>9.9099999999999994E-2</v>
      </c>
      <c r="AB191" t="s">
        <v>577</v>
      </c>
      <c r="AC191" t="s">
        <v>591</v>
      </c>
      <c r="AD191" t="s">
        <v>249</v>
      </c>
      <c r="AE191" t="s">
        <v>250</v>
      </c>
      <c r="AF191" t="s">
        <v>251</v>
      </c>
      <c r="AG191" t="s">
        <v>252</v>
      </c>
      <c r="AH191" t="s">
        <v>253</v>
      </c>
      <c r="AI191" t="s">
        <v>254</v>
      </c>
      <c r="AJ191">
        <v>910182</v>
      </c>
      <c r="AK191" t="s">
        <v>255</v>
      </c>
      <c r="AL191" t="s">
        <v>256</v>
      </c>
      <c r="AM191">
        <v>24969</v>
      </c>
      <c r="AN191">
        <v>45216</v>
      </c>
      <c r="AO191">
        <v>23424</v>
      </c>
      <c r="AP191">
        <v>14.71</v>
      </c>
      <c r="AQ191">
        <v>1859.67</v>
      </c>
      <c r="AR191" t="s">
        <v>2626</v>
      </c>
      <c r="AS191" t="s">
        <v>2627</v>
      </c>
      <c r="AT191">
        <v>0</v>
      </c>
      <c r="AU191" t="s">
        <v>2628</v>
      </c>
      <c r="AV191" s="3">
        <v>42330</v>
      </c>
      <c r="AW191" s="3" t="str">
        <f>TEXT(LoanTable[[#This Row],[Disbursement Date]],"YYYY-MM")</f>
        <v>2015-11</v>
      </c>
      <c r="AX191" t="str">
        <f>TEXT(EDATE(LoanTable[[#This Row],[Disbursement Date]],-1),"YYYY-MM")</f>
        <v>2015-10</v>
      </c>
      <c r="AY191">
        <f>IF(LoanTable[[#This Row],[Loan Status]]="Active",1,0)</f>
        <v>0</v>
      </c>
      <c r="AZ191">
        <f>IF(COUNTIFS(LoanTable[Client id],LoanTable[[#This Row],[Client id]],LoanTable[Period],LoanTable[[#This Row],[Previous Period]])&gt;0,1,0)</f>
        <v>0</v>
      </c>
      <c r="BA191" s="17" t="str">
        <f>TEXT(LoanTable[[#This Row],[Disbursement Date]],"YYYY")</f>
        <v>2015</v>
      </c>
      <c r="BB191" s="10" t="str" cm="1">
        <f t="array" ref="BB191">IF(YEAR(LoanTable[[#This Row],[Disbursement Date]])=MIN(YEAR(LoanTable[Disbursement Date])),"",YEAR(LoanTable[[#This Row],[Disbursement Date]])-1)</f>
        <v/>
      </c>
      <c r="BC191" s="10">
        <f>IF(LoanTable[[#This Row],[Previous Year]]="",1,IF(COUNTIFS(LoanTable[Client id],LoanTable[[#This Row],[Client id]],LoanTable[Year],LoanTable[[#This Row],[Previous Year]])&gt;0,1,0))</f>
        <v>1</v>
      </c>
      <c r="BD191" t="str">
        <f>YEAR(LoanTable[[#This Row],[Disbursement Date]]) &amp; "-Q" &amp; ROUNDUP(MONTH(LoanTable[[#This Row],[Disbursement Date]])/3,0)</f>
        <v>2015-Q4</v>
      </c>
      <c r="BE191">
        <f>IF(LoanTable[[#This Row],[Disbursement Date]]=LoanTable[[#This Row],[First Loan Date]],1,0)</f>
        <v>1</v>
      </c>
    </row>
    <row r="192" spans="1:57" x14ac:dyDescent="0.3">
      <c r="A192" t="s">
        <v>635</v>
      </c>
      <c r="B192">
        <v>20</v>
      </c>
      <c r="C192" t="s">
        <v>529</v>
      </c>
      <c r="D192" t="s">
        <v>602</v>
      </c>
      <c r="E192">
        <v>30337</v>
      </c>
      <c r="F192">
        <v>44578</v>
      </c>
      <c r="G192">
        <v>33723</v>
      </c>
      <c r="H192" s="5">
        <v>42332</v>
      </c>
      <c r="I192" t="s">
        <v>615</v>
      </c>
      <c r="J192" t="s">
        <v>613</v>
      </c>
      <c r="K192">
        <v>210563</v>
      </c>
      <c r="L192" t="s">
        <v>531</v>
      </c>
      <c r="M192" t="s">
        <v>64</v>
      </c>
      <c r="N192" t="s">
        <v>13</v>
      </c>
      <c r="O192" t="s">
        <v>14</v>
      </c>
      <c r="P192">
        <v>43</v>
      </c>
      <c r="Q192" s="6" t="s">
        <v>24</v>
      </c>
      <c r="R192" t="s">
        <v>25</v>
      </c>
      <c r="S192" t="s">
        <v>35</v>
      </c>
      <c r="T192" t="s">
        <v>63</v>
      </c>
      <c r="U192" t="s">
        <v>65</v>
      </c>
      <c r="V192" t="s">
        <v>39</v>
      </c>
      <c r="W192">
        <v>453</v>
      </c>
      <c r="X192" t="s">
        <v>574</v>
      </c>
      <c r="Y192" t="s">
        <v>575</v>
      </c>
      <c r="Z192" t="s">
        <v>576</v>
      </c>
      <c r="AA192">
        <v>0.17269999999999999</v>
      </c>
      <c r="AB192" t="s">
        <v>585</v>
      </c>
      <c r="AC192" t="s">
        <v>597</v>
      </c>
      <c r="AD192" t="s">
        <v>529</v>
      </c>
      <c r="AE192" t="s">
        <v>250</v>
      </c>
      <c r="AF192" t="s">
        <v>251</v>
      </c>
      <c r="AG192" t="s">
        <v>252</v>
      </c>
      <c r="AH192" t="s">
        <v>253</v>
      </c>
      <c r="AI192" t="s">
        <v>529</v>
      </c>
      <c r="AJ192">
        <v>210563</v>
      </c>
      <c r="AK192" t="s">
        <v>530</v>
      </c>
      <c r="AL192" t="s">
        <v>241</v>
      </c>
      <c r="AM192">
        <v>31367</v>
      </c>
      <c r="AN192">
        <v>46274</v>
      </c>
      <c r="AO192">
        <v>30153</v>
      </c>
      <c r="AP192">
        <v>46.4</v>
      </c>
      <c r="AQ192">
        <v>2251.14</v>
      </c>
      <c r="AR192" t="s">
        <v>2626</v>
      </c>
      <c r="AS192" t="s">
        <v>2626</v>
      </c>
      <c r="AT192">
        <v>2</v>
      </c>
      <c r="AU192" t="s">
        <v>2629</v>
      </c>
      <c r="AV192" s="3">
        <v>42046</v>
      </c>
      <c r="AW192" s="3" t="str">
        <f>TEXT(LoanTable[[#This Row],[Disbursement Date]],"YYYY-MM")</f>
        <v>2015-11</v>
      </c>
      <c r="AX192" t="str">
        <f>TEXT(EDATE(LoanTable[[#This Row],[Disbursement Date]],-1),"YYYY-MM")</f>
        <v>2015-10</v>
      </c>
      <c r="AY192">
        <f>IF(LoanTable[[#This Row],[Loan Status]]="Active",1,0)</f>
        <v>0</v>
      </c>
      <c r="AZ192">
        <f>IF(COUNTIFS(LoanTable[Client id],LoanTable[[#This Row],[Client id]],LoanTable[Period],LoanTable[[#This Row],[Previous Period]])&gt;0,1,0)</f>
        <v>0</v>
      </c>
      <c r="BA192" s="17" t="str">
        <f>TEXT(LoanTable[[#This Row],[Disbursement Date]],"YYYY")</f>
        <v>2015</v>
      </c>
      <c r="BB192" s="10" t="str" cm="1">
        <f t="array" ref="BB192">IF(YEAR(LoanTable[[#This Row],[Disbursement Date]])=MIN(YEAR(LoanTable[Disbursement Date])),"",YEAR(LoanTable[[#This Row],[Disbursement Date]])-1)</f>
        <v/>
      </c>
      <c r="BC192" s="10">
        <f>IF(LoanTable[[#This Row],[Previous Year]]="",1,IF(COUNTIFS(LoanTable[Client id],LoanTable[[#This Row],[Client id]],LoanTable[Year],LoanTable[[#This Row],[Previous Year]])&gt;0,1,0))</f>
        <v>1</v>
      </c>
      <c r="BD192" t="str">
        <f>YEAR(LoanTable[[#This Row],[Disbursement Date]]) &amp; "-Q" &amp; ROUNDUP(MONTH(LoanTable[[#This Row],[Disbursement Date]])/3,0)</f>
        <v>2015-Q4</v>
      </c>
      <c r="BE192">
        <f>IF(LoanTable[[#This Row],[Disbursement Date]]=LoanTable[[#This Row],[First Loan Date]],1,0)</f>
        <v>0</v>
      </c>
    </row>
    <row r="193" spans="1:57" x14ac:dyDescent="0.3">
      <c r="A193" t="s">
        <v>957</v>
      </c>
      <c r="B193">
        <v>922</v>
      </c>
      <c r="C193" t="s">
        <v>330</v>
      </c>
      <c r="D193" t="s">
        <v>573</v>
      </c>
      <c r="E193">
        <v>3956</v>
      </c>
      <c r="F193">
        <v>25798</v>
      </c>
      <c r="G193">
        <v>6822</v>
      </c>
      <c r="H193" s="5">
        <v>42332</v>
      </c>
      <c r="I193" t="s">
        <v>612</v>
      </c>
      <c r="J193" t="s">
        <v>613</v>
      </c>
      <c r="K193">
        <v>690076</v>
      </c>
      <c r="L193" t="s">
        <v>337</v>
      </c>
      <c r="M193" t="s">
        <v>86</v>
      </c>
      <c r="N193" t="s">
        <v>13</v>
      </c>
      <c r="O193" t="s">
        <v>28</v>
      </c>
      <c r="P193">
        <v>48</v>
      </c>
      <c r="Q193" s="5" t="s">
        <v>222</v>
      </c>
      <c r="R193" t="s">
        <v>74</v>
      </c>
      <c r="S193" t="s">
        <v>35</v>
      </c>
      <c r="T193" t="s">
        <v>63</v>
      </c>
      <c r="U193" t="s">
        <v>26</v>
      </c>
      <c r="V193" t="s">
        <v>31</v>
      </c>
      <c r="W193">
        <v>657</v>
      </c>
      <c r="X193" t="s">
        <v>574</v>
      </c>
      <c r="Y193" t="s">
        <v>575</v>
      </c>
      <c r="Z193" t="s">
        <v>576</v>
      </c>
      <c r="AA193">
        <v>0.1065</v>
      </c>
      <c r="AB193" t="s">
        <v>577</v>
      </c>
      <c r="AC193" t="s">
        <v>578</v>
      </c>
      <c r="AD193" t="s">
        <v>330</v>
      </c>
      <c r="AE193" t="s">
        <v>331</v>
      </c>
      <c r="AF193" t="s">
        <v>332</v>
      </c>
      <c r="AG193" t="s">
        <v>333</v>
      </c>
      <c r="AH193" t="s">
        <v>334</v>
      </c>
      <c r="AI193" t="s">
        <v>335</v>
      </c>
      <c r="AJ193">
        <v>690076</v>
      </c>
      <c r="AK193" t="s">
        <v>336</v>
      </c>
      <c r="AL193" t="s">
        <v>239</v>
      </c>
      <c r="AM193">
        <v>3463</v>
      </c>
      <c r="AN193">
        <v>27497</v>
      </c>
      <c r="AO193">
        <v>3756</v>
      </c>
      <c r="AP193">
        <v>48.04</v>
      </c>
      <c r="AQ193">
        <v>747.99</v>
      </c>
      <c r="AR193" t="s">
        <v>2626</v>
      </c>
      <c r="AS193" t="s">
        <v>2626</v>
      </c>
      <c r="AT193">
        <v>1</v>
      </c>
      <c r="AU193" t="s">
        <v>2629</v>
      </c>
      <c r="AV193" s="3">
        <v>42045</v>
      </c>
      <c r="AW193" s="3" t="str">
        <f>TEXT(LoanTable[[#This Row],[Disbursement Date]],"YYYY-MM")</f>
        <v>2015-11</v>
      </c>
      <c r="AX193" t="str">
        <f>TEXT(EDATE(LoanTable[[#This Row],[Disbursement Date]],-1),"YYYY-MM")</f>
        <v>2015-10</v>
      </c>
      <c r="AY193">
        <f>IF(LoanTable[[#This Row],[Loan Status]]="Active",1,0)</f>
        <v>0</v>
      </c>
      <c r="AZ193">
        <f>IF(COUNTIFS(LoanTable[Client id],LoanTable[[#This Row],[Client id]],LoanTable[Period],LoanTable[[#This Row],[Previous Period]])&gt;0,1,0)</f>
        <v>0</v>
      </c>
      <c r="BA193" s="17" t="str">
        <f>TEXT(LoanTable[[#This Row],[Disbursement Date]],"YYYY")</f>
        <v>2015</v>
      </c>
      <c r="BB193" s="10" t="str" cm="1">
        <f t="array" ref="BB193">IF(YEAR(LoanTable[[#This Row],[Disbursement Date]])=MIN(YEAR(LoanTable[Disbursement Date])),"",YEAR(LoanTable[[#This Row],[Disbursement Date]])-1)</f>
        <v/>
      </c>
      <c r="BC193" s="10">
        <f>IF(LoanTable[[#This Row],[Previous Year]]="",1,IF(COUNTIFS(LoanTable[Client id],LoanTable[[#This Row],[Client id]],LoanTable[Year],LoanTable[[#This Row],[Previous Year]])&gt;0,1,0))</f>
        <v>1</v>
      </c>
      <c r="BD193" t="str">
        <f>YEAR(LoanTable[[#This Row],[Disbursement Date]]) &amp; "-Q" &amp; ROUNDUP(MONTH(LoanTable[[#This Row],[Disbursement Date]])/3,0)</f>
        <v>2015-Q4</v>
      </c>
      <c r="BE193">
        <f>IF(LoanTable[[#This Row],[Disbursement Date]]=LoanTable[[#This Row],[First Loan Date]],1,0)</f>
        <v>0</v>
      </c>
    </row>
    <row r="194" spans="1:57" x14ac:dyDescent="0.3">
      <c r="A194" t="s">
        <v>1073</v>
      </c>
      <c r="B194">
        <v>956</v>
      </c>
      <c r="C194" t="s">
        <v>280</v>
      </c>
      <c r="D194" t="s">
        <v>573</v>
      </c>
      <c r="E194">
        <v>19141</v>
      </c>
      <c r="F194">
        <v>42780</v>
      </c>
      <c r="G194">
        <v>3447</v>
      </c>
      <c r="H194" s="5">
        <v>42334</v>
      </c>
      <c r="I194" t="s">
        <v>612</v>
      </c>
      <c r="J194" t="s">
        <v>613</v>
      </c>
      <c r="K194">
        <v>50678</v>
      </c>
      <c r="L194" t="s">
        <v>363</v>
      </c>
      <c r="M194" t="s">
        <v>130</v>
      </c>
      <c r="N194" t="s">
        <v>13</v>
      </c>
      <c r="O194" t="s">
        <v>46</v>
      </c>
      <c r="P194">
        <v>31</v>
      </c>
      <c r="Q194" s="5" t="s">
        <v>174</v>
      </c>
      <c r="R194" t="s">
        <v>30</v>
      </c>
      <c r="S194" t="s">
        <v>105</v>
      </c>
      <c r="T194" t="s">
        <v>18</v>
      </c>
      <c r="U194" t="s">
        <v>65</v>
      </c>
      <c r="V194" t="s">
        <v>20</v>
      </c>
      <c r="W194">
        <v>466</v>
      </c>
      <c r="X194" t="s">
        <v>574</v>
      </c>
      <c r="Y194" t="s">
        <v>575</v>
      </c>
      <c r="Z194" t="s">
        <v>576</v>
      </c>
      <c r="AA194">
        <v>0.1065</v>
      </c>
      <c r="AB194" t="s">
        <v>577</v>
      </c>
      <c r="AC194" t="s">
        <v>578</v>
      </c>
      <c r="AD194" t="s">
        <v>280</v>
      </c>
      <c r="AE194" t="s">
        <v>279</v>
      </c>
      <c r="AF194" t="s">
        <v>280</v>
      </c>
      <c r="AG194" t="s">
        <v>281</v>
      </c>
      <c r="AH194" t="s">
        <v>282</v>
      </c>
      <c r="AI194" t="s">
        <v>280</v>
      </c>
      <c r="AJ194">
        <v>50678</v>
      </c>
      <c r="AK194" t="s">
        <v>362</v>
      </c>
      <c r="AL194" t="s">
        <v>239</v>
      </c>
      <c r="AM194">
        <v>20893</v>
      </c>
      <c r="AN194">
        <v>43937</v>
      </c>
      <c r="AO194">
        <v>19068</v>
      </c>
      <c r="AP194">
        <v>8.9499999999999993</v>
      </c>
      <c r="AQ194">
        <v>3880.61</v>
      </c>
      <c r="AR194" t="s">
        <v>2626</v>
      </c>
      <c r="AS194" t="s">
        <v>2626</v>
      </c>
      <c r="AT194">
        <v>2</v>
      </c>
      <c r="AU194" t="s">
        <v>2629</v>
      </c>
      <c r="AV194" s="3">
        <v>42258</v>
      </c>
      <c r="AW194" s="3" t="str">
        <f>TEXT(LoanTable[[#This Row],[Disbursement Date]],"YYYY-MM")</f>
        <v>2015-11</v>
      </c>
      <c r="AX194" t="str">
        <f>TEXT(EDATE(LoanTable[[#This Row],[Disbursement Date]],-1),"YYYY-MM")</f>
        <v>2015-10</v>
      </c>
      <c r="AY194">
        <f>IF(LoanTable[[#This Row],[Loan Status]]="Active",1,0)</f>
        <v>0</v>
      </c>
      <c r="AZ194">
        <f>IF(COUNTIFS(LoanTable[Client id],LoanTable[[#This Row],[Client id]],LoanTable[Period],LoanTable[[#This Row],[Previous Period]])&gt;0,1,0)</f>
        <v>0</v>
      </c>
      <c r="BA194" s="17" t="str">
        <f>TEXT(LoanTable[[#This Row],[Disbursement Date]],"YYYY")</f>
        <v>2015</v>
      </c>
      <c r="BB194" s="10" t="str" cm="1">
        <f t="array" ref="BB194">IF(YEAR(LoanTable[[#This Row],[Disbursement Date]])=MIN(YEAR(LoanTable[Disbursement Date])),"",YEAR(LoanTable[[#This Row],[Disbursement Date]])-1)</f>
        <v/>
      </c>
      <c r="BC194" s="10">
        <f>IF(LoanTable[[#This Row],[Previous Year]]="",1,IF(COUNTIFS(LoanTable[Client id],LoanTable[[#This Row],[Client id]],LoanTable[Year],LoanTable[[#This Row],[Previous Year]])&gt;0,1,0))</f>
        <v>1</v>
      </c>
      <c r="BD194" t="str">
        <f>YEAR(LoanTable[[#This Row],[Disbursement Date]]) &amp; "-Q" &amp; ROUNDUP(MONTH(LoanTable[[#This Row],[Disbursement Date]])/3,0)</f>
        <v>2015-Q4</v>
      </c>
      <c r="BE194">
        <f>IF(LoanTable[[#This Row],[Disbursement Date]]=LoanTable[[#This Row],[First Loan Date]],1,0)</f>
        <v>0</v>
      </c>
    </row>
    <row r="195" spans="1:57" x14ac:dyDescent="0.3">
      <c r="A195" t="s">
        <v>1298</v>
      </c>
      <c r="B195">
        <v>640</v>
      </c>
      <c r="C195" t="s">
        <v>265</v>
      </c>
      <c r="D195" t="s">
        <v>589</v>
      </c>
      <c r="E195">
        <v>40242</v>
      </c>
      <c r="F195">
        <v>4530</v>
      </c>
      <c r="G195">
        <v>38415</v>
      </c>
      <c r="H195" s="5">
        <v>42337</v>
      </c>
      <c r="I195" t="s">
        <v>612</v>
      </c>
      <c r="J195" t="s">
        <v>613</v>
      </c>
      <c r="K195">
        <v>30179</v>
      </c>
      <c r="L195" t="s">
        <v>272</v>
      </c>
      <c r="M195" t="s">
        <v>96</v>
      </c>
      <c r="N195" t="s">
        <v>13</v>
      </c>
      <c r="O195" t="s">
        <v>46</v>
      </c>
      <c r="P195">
        <v>26</v>
      </c>
      <c r="Q195" s="5" t="s">
        <v>97</v>
      </c>
      <c r="R195" t="s">
        <v>74</v>
      </c>
      <c r="S195" t="s">
        <v>35</v>
      </c>
      <c r="T195" t="s">
        <v>18</v>
      </c>
      <c r="U195" t="s">
        <v>38</v>
      </c>
      <c r="V195" t="s">
        <v>39</v>
      </c>
      <c r="W195">
        <v>522</v>
      </c>
      <c r="X195" t="s">
        <v>574</v>
      </c>
      <c r="Y195" t="s">
        <v>590</v>
      </c>
      <c r="Z195" t="s">
        <v>576</v>
      </c>
      <c r="AA195">
        <v>9.9099999999999994E-2</v>
      </c>
      <c r="AB195" t="s">
        <v>577</v>
      </c>
      <c r="AC195" t="s">
        <v>591</v>
      </c>
      <c r="AD195" t="s">
        <v>265</v>
      </c>
      <c r="AE195" t="s">
        <v>266</v>
      </c>
      <c r="AF195" t="s">
        <v>267</v>
      </c>
      <c r="AG195" t="s">
        <v>268</v>
      </c>
      <c r="AH195" t="s">
        <v>269</v>
      </c>
      <c r="AI195" t="s">
        <v>270</v>
      </c>
      <c r="AJ195">
        <v>30179</v>
      </c>
      <c r="AK195" t="s">
        <v>271</v>
      </c>
      <c r="AL195" t="s">
        <v>241</v>
      </c>
      <c r="AM195">
        <v>40975</v>
      </c>
      <c r="AN195">
        <v>5524</v>
      </c>
      <c r="AO195">
        <v>39890</v>
      </c>
      <c r="AP195">
        <v>44.54</v>
      </c>
      <c r="AQ195">
        <v>828.16</v>
      </c>
      <c r="AR195" t="s">
        <v>2626</v>
      </c>
      <c r="AS195" t="s">
        <v>2626</v>
      </c>
      <c r="AT195">
        <v>2</v>
      </c>
      <c r="AU195" t="s">
        <v>2628</v>
      </c>
      <c r="AV195" s="3">
        <v>42337</v>
      </c>
      <c r="AW195" s="3" t="str">
        <f>TEXT(LoanTable[[#This Row],[Disbursement Date]],"YYYY-MM")</f>
        <v>2015-11</v>
      </c>
      <c r="AX195" t="str">
        <f>TEXT(EDATE(LoanTable[[#This Row],[Disbursement Date]],-1),"YYYY-MM")</f>
        <v>2015-10</v>
      </c>
      <c r="AY195">
        <f>IF(LoanTable[[#This Row],[Loan Status]]="Active",1,0)</f>
        <v>0</v>
      </c>
      <c r="AZ195">
        <f>IF(COUNTIFS(LoanTable[Client id],LoanTable[[#This Row],[Client id]],LoanTable[Period],LoanTable[[#This Row],[Previous Period]])&gt;0,1,0)</f>
        <v>0</v>
      </c>
      <c r="BA195" s="17" t="str">
        <f>TEXT(LoanTable[[#This Row],[Disbursement Date]],"YYYY")</f>
        <v>2015</v>
      </c>
      <c r="BB195" s="10" t="str" cm="1">
        <f t="array" ref="BB195">IF(YEAR(LoanTable[[#This Row],[Disbursement Date]])=MIN(YEAR(LoanTable[Disbursement Date])),"",YEAR(LoanTable[[#This Row],[Disbursement Date]])-1)</f>
        <v/>
      </c>
      <c r="BC195" s="10">
        <f>IF(LoanTable[[#This Row],[Previous Year]]="",1,IF(COUNTIFS(LoanTable[Client id],LoanTable[[#This Row],[Client id]],LoanTable[Year],LoanTable[[#This Row],[Previous Year]])&gt;0,1,0))</f>
        <v>1</v>
      </c>
      <c r="BD195" t="str">
        <f>YEAR(LoanTable[[#This Row],[Disbursement Date]]) &amp; "-Q" &amp; ROUNDUP(MONTH(LoanTable[[#This Row],[Disbursement Date]])/3,0)</f>
        <v>2015-Q4</v>
      </c>
      <c r="BE195">
        <f>IF(LoanTable[[#This Row],[Disbursement Date]]=LoanTable[[#This Row],[First Loan Date]],1,0)</f>
        <v>1</v>
      </c>
    </row>
    <row r="196" spans="1:57" x14ac:dyDescent="0.3">
      <c r="A196" t="s">
        <v>2240</v>
      </c>
      <c r="B196">
        <v>883</v>
      </c>
      <c r="C196" t="s">
        <v>548</v>
      </c>
      <c r="D196" t="s">
        <v>573</v>
      </c>
      <c r="E196">
        <v>40627</v>
      </c>
      <c r="F196">
        <v>10647</v>
      </c>
      <c r="G196">
        <v>18874</v>
      </c>
      <c r="H196" s="5">
        <v>42337</v>
      </c>
      <c r="I196" t="s">
        <v>617</v>
      </c>
      <c r="J196" t="s">
        <v>619</v>
      </c>
      <c r="K196">
        <v>680026</v>
      </c>
      <c r="L196" t="s">
        <v>551</v>
      </c>
      <c r="M196" t="s">
        <v>165</v>
      </c>
      <c r="N196" t="s">
        <v>13</v>
      </c>
      <c r="O196" t="s">
        <v>46</v>
      </c>
      <c r="P196">
        <v>31</v>
      </c>
      <c r="Q196" s="5" t="s">
        <v>47</v>
      </c>
      <c r="R196" t="s">
        <v>25</v>
      </c>
      <c r="S196" t="s">
        <v>35</v>
      </c>
      <c r="T196" t="s">
        <v>18</v>
      </c>
      <c r="U196" t="s">
        <v>22</v>
      </c>
      <c r="V196" t="s">
        <v>20</v>
      </c>
      <c r="W196">
        <v>672</v>
      </c>
      <c r="X196" t="s">
        <v>574</v>
      </c>
      <c r="Y196" t="s">
        <v>575</v>
      </c>
      <c r="Z196" t="s">
        <v>576</v>
      </c>
      <c r="AA196">
        <v>0.1065</v>
      </c>
      <c r="AB196" t="s">
        <v>577</v>
      </c>
      <c r="AC196" t="s">
        <v>578</v>
      </c>
      <c r="AD196" t="s">
        <v>548</v>
      </c>
      <c r="AE196" t="s">
        <v>472</v>
      </c>
      <c r="AF196" t="s">
        <v>473</v>
      </c>
      <c r="AG196" t="s">
        <v>474</v>
      </c>
      <c r="AH196" t="s">
        <v>475</v>
      </c>
      <c r="AI196" t="s">
        <v>549</v>
      </c>
      <c r="AJ196">
        <v>680026</v>
      </c>
      <c r="AK196" t="s">
        <v>550</v>
      </c>
      <c r="AL196" t="s">
        <v>239</v>
      </c>
      <c r="AM196">
        <v>40427</v>
      </c>
      <c r="AN196">
        <v>11244</v>
      </c>
      <c r="AO196">
        <v>40482</v>
      </c>
      <c r="AP196">
        <v>10.1</v>
      </c>
      <c r="AQ196">
        <v>1883.13</v>
      </c>
      <c r="AR196" t="s">
        <v>2626</v>
      </c>
      <c r="AS196" t="s">
        <v>2626</v>
      </c>
      <c r="AT196">
        <v>1</v>
      </c>
      <c r="AU196" t="s">
        <v>2628</v>
      </c>
      <c r="AV196" s="3">
        <v>42245</v>
      </c>
      <c r="AW196" s="3" t="str">
        <f>TEXT(LoanTable[[#This Row],[Disbursement Date]],"YYYY-MM")</f>
        <v>2015-11</v>
      </c>
      <c r="AX196" t="str">
        <f>TEXT(EDATE(LoanTable[[#This Row],[Disbursement Date]],-1),"YYYY-MM")</f>
        <v>2015-10</v>
      </c>
      <c r="AY196">
        <f>IF(LoanTable[[#This Row],[Loan Status]]="Active",1,0)</f>
        <v>0</v>
      </c>
      <c r="AZ196">
        <f>IF(COUNTIFS(LoanTable[Client id],LoanTable[[#This Row],[Client id]],LoanTable[Period],LoanTable[[#This Row],[Previous Period]])&gt;0,1,0)</f>
        <v>0</v>
      </c>
      <c r="BA196" s="17" t="str">
        <f>TEXT(LoanTable[[#This Row],[Disbursement Date]],"YYYY")</f>
        <v>2015</v>
      </c>
      <c r="BB196" s="10" t="str" cm="1">
        <f t="array" ref="BB196">IF(YEAR(LoanTable[[#This Row],[Disbursement Date]])=MIN(YEAR(LoanTable[Disbursement Date])),"",YEAR(LoanTable[[#This Row],[Disbursement Date]])-1)</f>
        <v/>
      </c>
      <c r="BC196" s="10">
        <f>IF(LoanTable[[#This Row],[Previous Year]]="",1,IF(COUNTIFS(LoanTable[Client id],LoanTable[[#This Row],[Client id]],LoanTable[Year],LoanTable[[#This Row],[Previous Year]])&gt;0,1,0))</f>
        <v>1</v>
      </c>
      <c r="BD196" t="str">
        <f>YEAR(LoanTable[[#This Row],[Disbursement Date]]) &amp; "-Q" &amp; ROUNDUP(MONTH(LoanTable[[#This Row],[Disbursement Date]])/3,0)</f>
        <v>2015-Q4</v>
      </c>
      <c r="BE196">
        <f>IF(LoanTable[[#This Row],[Disbursement Date]]=LoanTable[[#This Row],[First Loan Date]],1,0)</f>
        <v>0</v>
      </c>
    </row>
    <row r="197" spans="1:57" x14ac:dyDescent="0.3">
      <c r="A197" t="s">
        <v>1195</v>
      </c>
      <c r="B197">
        <v>123</v>
      </c>
      <c r="C197" t="s">
        <v>409</v>
      </c>
      <c r="D197" t="s">
        <v>589</v>
      </c>
      <c r="E197">
        <v>21906</v>
      </c>
      <c r="F197">
        <v>27824</v>
      </c>
      <c r="G197">
        <v>33779</v>
      </c>
      <c r="H197" s="5">
        <v>42342</v>
      </c>
      <c r="I197" t="s">
        <v>617</v>
      </c>
      <c r="J197" t="s">
        <v>613</v>
      </c>
      <c r="K197">
        <v>1030063</v>
      </c>
      <c r="L197" t="s">
        <v>411</v>
      </c>
      <c r="M197" t="s">
        <v>12</v>
      </c>
      <c r="N197" t="s">
        <v>13</v>
      </c>
      <c r="O197" t="s">
        <v>14</v>
      </c>
      <c r="P197">
        <v>37</v>
      </c>
      <c r="Q197" s="5" t="s">
        <v>67</v>
      </c>
      <c r="R197" t="s">
        <v>30</v>
      </c>
      <c r="S197" t="s">
        <v>145</v>
      </c>
      <c r="T197" t="s">
        <v>18</v>
      </c>
      <c r="U197" t="s">
        <v>19</v>
      </c>
      <c r="V197" t="s">
        <v>39</v>
      </c>
      <c r="W197">
        <v>373</v>
      </c>
      <c r="X197" t="s">
        <v>574</v>
      </c>
      <c r="Y197" t="s">
        <v>590</v>
      </c>
      <c r="Z197" t="s">
        <v>576</v>
      </c>
      <c r="AA197">
        <v>9.9099999999999994E-2</v>
      </c>
      <c r="AB197" t="s">
        <v>577</v>
      </c>
      <c r="AC197" t="s">
        <v>591</v>
      </c>
      <c r="AD197" t="s">
        <v>409</v>
      </c>
      <c r="AE197" t="s">
        <v>234</v>
      </c>
      <c r="AF197" t="s">
        <v>235</v>
      </c>
      <c r="AG197" t="s">
        <v>236</v>
      </c>
      <c r="AH197" t="s">
        <v>237</v>
      </c>
      <c r="AI197" t="s">
        <v>246</v>
      </c>
      <c r="AJ197">
        <v>1030063</v>
      </c>
      <c r="AK197" t="s">
        <v>410</v>
      </c>
      <c r="AL197" t="s">
        <v>241</v>
      </c>
      <c r="AM197">
        <v>21707</v>
      </c>
      <c r="AN197">
        <v>29301</v>
      </c>
      <c r="AO197">
        <v>21756</v>
      </c>
      <c r="AP197">
        <v>1.43</v>
      </c>
      <c r="AQ197">
        <v>1565.53</v>
      </c>
      <c r="AR197" t="s">
        <v>2626</v>
      </c>
      <c r="AS197" t="s">
        <v>2626</v>
      </c>
      <c r="AT197">
        <v>1</v>
      </c>
      <c r="AU197" t="s">
        <v>2628</v>
      </c>
      <c r="AV197" s="3">
        <v>42178</v>
      </c>
      <c r="AW197" s="3" t="str">
        <f>TEXT(LoanTable[[#This Row],[Disbursement Date]],"YYYY-MM")</f>
        <v>2015-12</v>
      </c>
      <c r="AX197" t="str">
        <f>TEXT(EDATE(LoanTable[[#This Row],[Disbursement Date]],-1),"YYYY-MM")</f>
        <v>2015-11</v>
      </c>
      <c r="AY197">
        <f>IF(LoanTable[[#This Row],[Loan Status]]="Active",1,0)</f>
        <v>0</v>
      </c>
      <c r="AZ197">
        <f>IF(COUNTIFS(LoanTable[Client id],LoanTable[[#This Row],[Client id]],LoanTable[Period],LoanTable[[#This Row],[Previous Period]])&gt;0,1,0)</f>
        <v>0</v>
      </c>
      <c r="BA197" s="17" t="str">
        <f>TEXT(LoanTable[[#This Row],[Disbursement Date]],"YYYY")</f>
        <v>2015</v>
      </c>
      <c r="BB197" s="10" t="str" cm="1">
        <f t="array" ref="BB197">IF(YEAR(LoanTable[[#This Row],[Disbursement Date]])=MIN(YEAR(LoanTable[Disbursement Date])),"",YEAR(LoanTable[[#This Row],[Disbursement Date]])-1)</f>
        <v/>
      </c>
      <c r="BC197" s="10">
        <f>IF(LoanTable[[#This Row],[Previous Year]]="",1,IF(COUNTIFS(LoanTable[Client id],LoanTable[[#This Row],[Client id]],LoanTable[Year],LoanTable[[#This Row],[Previous Year]])&gt;0,1,0))</f>
        <v>1</v>
      </c>
      <c r="BD197" t="str">
        <f>YEAR(LoanTable[[#This Row],[Disbursement Date]]) &amp; "-Q" &amp; ROUNDUP(MONTH(LoanTable[[#This Row],[Disbursement Date]])/3,0)</f>
        <v>2015-Q4</v>
      </c>
      <c r="BE197">
        <f>IF(LoanTable[[#This Row],[Disbursement Date]]=LoanTable[[#This Row],[First Loan Date]],1,0)</f>
        <v>0</v>
      </c>
    </row>
    <row r="198" spans="1:57" x14ac:dyDescent="0.3">
      <c r="A198" t="s">
        <v>1692</v>
      </c>
      <c r="B198">
        <v>219</v>
      </c>
      <c r="C198" t="s">
        <v>386</v>
      </c>
      <c r="D198" t="s">
        <v>573</v>
      </c>
      <c r="E198">
        <v>19384</v>
      </c>
      <c r="F198">
        <v>41524</v>
      </c>
      <c r="G198">
        <v>12271</v>
      </c>
      <c r="H198" s="5">
        <v>42352</v>
      </c>
      <c r="I198" t="s">
        <v>615</v>
      </c>
      <c r="J198" t="s">
        <v>619</v>
      </c>
      <c r="K198">
        <v>1110166</v>
      </c>
      <c r="L198" t="s">
        <v>389</v>
      </c>
      <c r="M198" t="s">
        <v>45</v>
      </c>
      <c r="N198" t="s">
        <v>13</v>
      </c>
      <c r="O198" t="s">
        <v>28</v>
      </c>
      <c r="P198">
        <v>51</v>
      </c>
      <c r="Q198" s="5" t="s">
        <v>62</v>
      </c>
      <c r="R198" t="s">
        <v>25</v>
      </c>
      <c r="S198" t="s">
        <v>35</v>
      </c>
      <c r="T198" t="s">
        <v>63</v>
      </c>
      <c r="U198" t="s">
        <v>22</v>
      </c>
      <c r="V198" t="s">
        <v>31</v>
      </c>
      <c r="W198">
        <v>375</v>
      </c>
      <c r="X198" t="s">
        <v>574</v>
      </c>
      <c r="Y198" t="s">
        <v>575</v>
      </c>
      <c r="Z198" t="s">
        <v>576</v>
      </c>
      <c r="AA198">
        <v>0.1065</v>
      </c>
      <c r="AB198" t="s">
        <v>577</v>
      </c>
      <c r="AC198" t="s">
        <v>578</v>
      </c>
      <c r="AD198" t="s">
        <v>386</v>
      </c>
      <c r="AE198" t="s">
        <v>234</v>
      </c>
      <c r="AF198" t="s">
        <v>235</v>
      </c>
      <c r="AG198" t="s">
        <v>236</v>
      </c>
      <c r="AH198" t="s">
        <v>237</v>
      </c>
      <c r="AI198" t="s">
        <v>387</v>
      </c>
      <c r="AJ198">
        <v>1110166</v>
      </c>
      <c r="AK198" t="s">
        <v>388</v>
      </c>
      <c r="AL198" t="s">
        <v>239</v>
      </c>
      <c r="AM198">
        <v>19994</v>
      </c>
      <c r="AN198">
        <v>43134</v>
      </c>
      <c r="AO198">
        <v>19209</v>
      </c>
      <c r="AP198">
        <v>26.42</v>
      </c>
      <c r="AQ198">
        <v>2270.9899999999998</v>
      </c>
      <c r="AR198" t="s">
        <v>2626</v>
      </c>
      <c r="AS198" t="s">
        <v>2626</v>
      </c>
      <c r="AT198">
        <v>2</v>
      </c>
      <c r="AU198" t="s">
        <v>2629</v>
      </c>
      <c r="AV198" s="3">
        <v>42352</v>
      </c>
      <c r="AW198" s="3" t="str">
        <f>TEXT(LoanTable[[#This Row],[Disbursement Date]],"YYYY-MM")</f>
        <v>2015-12</v>
      </c>
      <c r="AX198" t="str">
        <f>TEXT(EDATE(LoanTable[[#This Row],[Disbursement Date]],-1),"YYYY-MM")</f>
        <v>2015-11</v>
      </c>
      <c r="AY198">
        <f>IF(LoanTable[[#This Row],[Loan Status]]="Active",1,0)</f>
        <v>0</v>
      </c>
      <c r="AZ198">
        <f>IF(COUNTIFS(LoanTable[Client id],LoanTable[[#This Row],[Client id]],LoanTable[Period],LoanTable[[#This Row],[Previous Period]])&gt;0,1,0)</f>
        <v>0</v>
      </c>
      <c r="BA198" s="17" t="str">
        <f>TEXT(LoanTable[[#This Row],[Disbursement Date]],"YYYY")</f>
        <v>2015</v>
      </c>
      <c r="BB198" s="10" t="str" cm="1">
        <f t="array" ref="BB198">IF(YEAR(LoanTable[[#This Row],[Disbursement Date]])=MIN(YEAR(LoanTable[Disbursement Date])),"",YEAR(LoanTable[[#This Row],[Disbursement Date]])-1)</f>
        <v/>
      </c>
      <c r="BC198" s="10">
        <f>IF(LoanTable[[#This Row],[Previous Year]]="",1,IF(COUNTIFS(LoanTable[Client id],LoanTable[[#This Row],[Client id]],LoanTable[Year],LoanTable[[#This Row],[Previous Year]])&gt;0,1,0))</f>
        <v>1</v>
      </c>
      <c r="BD198" t="str">
        <f>YEAR(LoanTable[[#This Row],[Disbursement Date]]) &amp; "-Q" &amp; ROUNDUP(MONTH(LoanTable[[#This Row],[Disbursement Date]])/3,0)</f>
        <v>2015-Q4</v>
      </c>
      <c r="BE198">
        <f>IF(LoanTable[[#This Row],[Disbursement Date]]=LoanTable[[#This Row],[First Loan Date]],1,0)</f>
        <v>1</v>
      </c>
    </row>
    <row r="199" spans="1:57" x14ac:dyDescent="0.3">
      <c r="A199" t="s">
        <v>910</v>
      </c>
      <c r="B199">
        <v>381</v>
      </c>
      <c r="C199" t="s">
        <v>529</v>
      </c>
      <c r="D199" t="s">
        <v>573</v>
      </c>
      <c r="E199">
        <v>44925</v>
      </c>
      <c r="F199">
        <v>47493</v>
      </c>
      <c r="G199">
        <v>37609</v>
      </c>
      <c r="H199" s="5">
        <v>42353</v>
      </c>
      <c r="I199" t="s">
        <v>615</v>
      </c>
      <c r="J199" t="s">
        <v>619</v>
      </c>
      <c r="K199">
        <v>210563</v>
      </c>
      <c r="L199" t="s">
        <v>531</v>
      </c>
      <c r="M199" t="s">
        <v>154</v>
      </c>
      <c r="N199" t="s">
        <v>13</v>
      </c>
      <c r="O199" t="s">
        <v>14</v>
      </c>
      <c r="P199">
        <v>40</v>
      </c>
      <c r="Q199" s="5" t="s">
        <v>216</v>
      </c>
      <c r="R199" t="s">
        <v>104</v>
      </c>
      <c r="S199" t="s">
        <v>105</v>
      </c>
      <c r="T199" t="s">
        <v>18</v>
      </c>
      <c r="U199" t="s">
        <v>26</v>
      </c>
      <c r="V199" t="s">
        <v>39</v>
      </c>
      <c r="W199">
        <v>714</v>
      </c>
      <c r="X199" t="s">
        <v>574</v>
      </c>
      <c r="Y199" t="s">
        <v>575</v>
      </c>
      <c r="Z199" t="s">
        <v>576</v>
      </c>
      <c r="AA199">
        <v>0.1065</v>
      </c>
      <c r="AB199" t="s">
        <v>577</v>
      </c>
      <c r="AC199" t="s">
        <v>578</v>
      </c>
      <c r="AD199" t="s">
        <v>529</v>
      </c>
      <c r="AE199" t="s">
        <v>250</v>
      </c>
      <c r="AF199" t="s">
        <v>251</v>
      </c>
      <c r="AG199" t="s">
        <v>252</v>
      </c>
      <c r="AH199" t="s">
        <v>253</v>
      </c>
      <c r="AI199" t="s">
        <v>529</v>
      </c>
      <c r="AJ199">
        <v>210563</v>
      </c>
      <c r="AK199" t="s">
        <v>530</v>
      </c>
      <c r="AL199" t="s">
        <v>241</v>
      </c>
      <c r="AM199">
        <v>45304</v>
      </c>
      <c r="AN199">
        <v>47429</v>
      </c>
      <c r="AO199">
        <v>44632</v>
      </c>
      <c r="AP199">
        <v>13.79</v>
      </c>
      <c r="AQ199">
        <v>1879.7</v>
      </c>
      <c r="AR199" t="s">
        <v>2626</v>
      </c>
      <c r="AS199" t="s">
        <v>2627</v>
      </c>
      <c r="AT199">
        <v>0</v>
      </c>
      <c r="AU199" t="s">
        <v>2628</v>
      </c>
      <c r="AV199" s="3">
        <v>42353</v>
      </c>
      <c r="AW199" s="3" t="str">
        <f>TEXT(LoanTable[[#This Row],[Disbursement Date]],"YYYY-MM")</f>
        <v>2015-12</v>
      </c>
      <c r="AX199" t="str">
        <f>TEXT(EDATE(LoanTable[[#This Row],[Disbursement Date]],-1),"YYYY-MM")</f>
        <v>2015-11</v>
      </c>
      <c r="AY199">
        <f>IF(LoanTable[[#This Row],[Loan Status]]="Active",1,0)</f>
        <v>0</v>
      </c>
      <c r="AZ199">
        <f>IF(COUNTIFS(LoanTable[Client id],LoanTable[[#This Row],[Client id]],LoanTable[Period],LoanTable[[#This Row],[Previous Period]])&gt;0,1,0)</f>
        <v>0</v>
      </c>
      <c r="BA199" s="17" t="str">
        <f>TEXT(LoanTable[[#This Row],[Disbursement Date]],"YYYY")</f>
        <v>2015</v>
      </c>
      <c r="BB199" s="10" t="str" cm="1">
        <f t="array" ref="BB199">IF(YEAR(LoanTable[[#This Row],[Disbursement Date]])=MIN(YEAR(LoanTable[Disbursement Date])),"",YEAR(LoanTable[[#This Row],[Disbursement Date]])-1)</f>
        <v/>
      </c>
      <c r="BC199" s="10">
        <f>IF(LoanTable[[#This Row],[Previous Year]]="",1,IF(COUNTIFS(LoanTable[Client id],LoanTable[[#This Row],[Client id]],LoanTable[Year],LoanTable[[#This Row],[Previous Year]])&gt;0,1,0))</f>
        <v>1</v>
      </c>
      <c r="BD199" t="str">
        <f>YEAR(LoanTable[[#This Row],[Disbursement Date]]) &amp; "-Q" &amp; ROUNDUP(MONTH(LoanTable[[#This Row],[Disbursement Date]])/3,0)</f>
        <v>2015-Q4</v>
      </c>
      <c r="BE199">
        <f>IF(LoanTable[[#This Row],[Disbursement Date]]=LoanTable[[#This Row],[First Loan Date]],1,0)</f>
        <v>1</v>
      </c>
    </row>
    <row r="200" spans="1:57" x14ac:dyDescent="0.3">
      <c r="A200" t="s">
        <v>2495</v>
      </c>
      <c r="B200">
        <v>42</v>
      </c>
      <c r="C200" t="s">
        <v>386</v>
      </c>
      <c r="D200" t="s">
        <v>573</v>
      </c>
      <c r="E200">
        <v>13673</v>
      </c>
      <c r="F200">
        <v>32810</v>
      </c>
      <c r="G200">
        <v>38678</v>
      </c>
      <c r="H200" s="5">
        <v>42354</v>
      </c>
      <c r="I200" t="s">
        <v>612</v>
      </c>
      <c r="J200" t="s">
        <v>619</v>
      </c>
      <c r="K200">
        <v>1110166</v>
      </c>
      <c r="L200" t="s">
        <v>389</v>
      </c>
      <c r="M200" t="s">
        <v>98</v>
      </c>
      <c r="N200" t="s">
        <v>13</v>
      </c>
      <c r="O200" t="s">
        <v>28</v>
      </c>
      <c r="P200">
        <v>47</v>
      </c>
      <c r="Q200" s="6" t="s">
        <v>59</v>
      </c>
      <c r="R200" t="s">
        <v>16</v>
      </c>
      <c r="S200" t="s">
        <v>35</v>
      </c>
      <c r="T200" t="s">
        <v>18</v>
      </c>
      <c r="U200" t="s">
        <v>19</v>
      </c>
      <c r="V200" t="s">
        <v>39</v>
      </c>
      <c r="W200">
        <v>741</v>
      </c>
      <c r="X200" t="s">
        <v>574</v>
      </c>
      <c r="Y200" t="s">
        <v>575</v>
      </c>
      <c r="Z200" t="s">
        <v>576</v>
      </c>
      <c r="AA200">
        <v>0.1065</v>
      </c>
      <c r="AB200" t="s">
        <v>577</v>
      </c>
      <c r="AC200" t="s">
        <v>578</v>
      </c>
      <c r="AD200" t="s">
        <v>386</v>
      </c>
      <c r="AE200" t="s">
        <v>234</v>
      </c>
      <c r="AF200" t="s">
        <v>235</v>
      </c>
      <c r="AG200" t="s">
        <v>236</v>
      </c>
      <c r="AH200" t="s">
        <v>237</v>
      </c>
      <c r="AI200" t="s">
        <v>387</v>
      </c>
      <c r="AJ200">
        <v>1110166</v>
      </c>
      <c r="AK200" t="s">
        <v>388</v>
      </c>
      <c r="AL200" t="s">
        <v>239</v>
      </c>
      <c r="AM200">
        <v>14549</v>
      </c>
      <c r="AN200">
        <v>32732</v>
      </c>
      <c r="AO200">
        <v>13304</v>
      </c>
      <c r="AP200">
        <v>16.989999999999998</v>
      </c>
      <c r="AQ200">
        <v>4461.8500000000004</v>
      </c>
      <c r="AR200" t="s">
        <v>2626</v>
      </c>
      <c r="AS200" t="s">
        <v>2626</v>
      </c>
      <c r="AT200">
        <v>0</v>
      </c>
      <c r="AU200" t="s">
        <v>2629</v>
      </c>
      <c r="AV200" s="3">
        <v>42354</v>
      </c>
      <c r="AW200" s="3" t="str">
        <f>TEXT(LoanTable[[#This Row],[Disbursement Date]],"YYYY-MM")</f>
        <v>2015-12</v>
      </c>
      <c r="AX200" t="str">
        <f>TEXT(EDATE(LoanTable[[#This Row],[Disbursement Date]],-1),"YYYY-MM")</f>
        <v>2015-11</v>
      </c>
      <c r="AY200">
        <f>IF(LoanTable[[#This Row],[Loan Status]]="Active",1,0)</f>
        <v>0</v>
      </c>
      <c r="AZ200">
        <f>IF(COUNTIFS(LoanTable[Client id],LoanTable[[#This Row],[Client id]],LoanTable[Period],LoanTable[[#This Row],[Previous Period]])&gt;0,1,0)</f>
        <v>0</v>
      </c>
      <c r="BA200" s="17" t="str">
        <f>TEXT(LoanTable[[#This Row],[Disbursement Date]],"YYYY")</f>
        <v>2015</v>
      </c>
      <c r="BB200" s="10" t="str" cm="1">
        <f t="array" ref="BB200">IF(YEAR(LoanTable[[#This Row],[Disbursement Date]])=MIN(YEAR(LoanTable[Disbursement Date])),"",YEAR(LoanTable[[#This Row],[Disbursement Date]])-1)</f>
        <v/>
      </c>
      <c r="BC200" s="10">
        <f>IF(LoanTable[[#This Row],[Previous Year]]="",1,IF(COUNTIFS(LoanTable[Client id],LoanTable[[#This Row],[Client id]],LoanTable[Year],LoanTable[[#This Row],[Previous Year]])&gt;0,1,0))</f>
        <v>1</v>
      </c>
      <c r="BD200" t="str">
        <f>YEAR(LoanTable[[#This Row],[Disbursement Date]]) &amp; "-Q" &amp; ROUNDUP(MONTH(LoanTable[[#This Row],[Disbursement Date]])/3,0)</f>
        <v>2015-Q4</v>
      </c>
      <c r="BE200">
        <f>IF(LoanTable[[#This Row],[Disbursement Date]]=LoanTable[[#This Row],[First Loan Date]],1,0)</f>
        <v>1</v>
      </c>
    </row>
    <row r="201" spans="1:57" x14ac:dyDescent="0.3">
      <c r="A201" t="s">
        <v>1911</v>
      </c>
      <c r="B201">
        <v>508</v>
      </c>
      <c r="C201" t="s">
        <v>505</v>
      </c>
      <c r="D201" t="s">
        <v>589</v>
      </c>
      <c r="E201">
        <v>19930</v>
      </c>
      <c r="F201">
        <v>27951</v>
      </c>
      <c r="G201">
        <v>28116</v>
      </c>
      <c r="H201" s="5">
        <v>42354</v>
      </c>
      <c r="I201" t="s">
        <v>612</v>
      </c>
      <c r="J201" t="s">
        <v>619</v>
      </c>
      <c r="K201">
        <v>380112</v>
      </c>
      <c r="L201" t="s">
        <v>507</v>
      </c>
      <c r="M201" t="s">
        <v>154</v>
      </c>
      <c r="N201" t="s">
        <v>13</v>
      </c>
      <c r="O201" t="s">
        <v>28</v>
      </c>
      <c r="P201">
        <v>49</v>
      </c>
      <c r="Q201" s="5" t="s">
        <v>155</v>
      </c>
      <c r="R201" t="s">
        <v>30</v>
      </c>
      <c r="S201" t="s">
        <v>145</v>
      </c>
      <c r="T201" t="s">
        <v>18</v>
      </c>
      <c r="U201" t="s">
        <v>26</v>
      </c>
      <c r="V201" t="s">
        <v>20</v>
      </c>
      <c r="W201">
        <v>695</v>
      </c>
      <c r="X201" t="s">
        <v>574</v>
      </c>
      <c r="Y201" t="s">
        <v>590</v>
      </c>
      <c r="Z201" t="s">
        <v>576</v>
      </c>
      <c r="AA201">
        <v>9.9099999999999994E-2</v>
      </c>
      <c r="AB201" t="s">
        <v>577</v>
      </c>
      <c r="AC201" t="s">
        <v>591</v>
      </c>
      <c r="AD201" t="s">
        <v>505</v>
      </c>
      <c r="AE201" t="s">
        <v>325</v>
      </c>
      <c r="AF201" t="s">
        <v>326</v>
      </c>
      <c r="AG201" t="s">
        <v>327</v>
      </c>
      <c r="AH201" t="s">
        <v>328</v>
      </c>
      <c r="AI201" t="s">
        <v>505</v>
      </c>
      <c r="AJ201">
        <v>380112</v>
      </c>
      <c r="AK201" t="s">
        <v>506</v>
      </c>
      <c r="AL201" t="s">
        <v>256</v>
      </c>
      <c r="AM201">
        <v>20194</v>
      </c>
      <c r="AN201">
        <v>28556</v>
      </c>
      <c r="AO201">
        <v>19557</v>
      </c>
      <c r="AP201">
        <v>39.799999999999997</v>
      </c>
      <c r="AQ201">
        <v>3251.6</v>
      </c>
      <c r="AR201" t="s">
        <v>2626</v>
      </c>
      <c r="AS201" t="s">
        <v>2626</v>
      </c>
      <c r="AT201">
        <v>2</v>
      </c>
      <c r="AU201" t="s">
        <v>2628</v>
      </c>
      <c r="AV201" s="3">
        <v>42315</v>
      </c>
      <c r="AW201" s="3" t="str">
        <f>TEXT(LoanTable[[#This Row],[Disbursement Date]],"YYYY-MM")</f>
        <v>2015-12</v>
      </c>
      <c r="AX201" t="str">
        <f>TEXT(EDATE(LoanTable[[#This Row],[Disbursement Date]],-1),"YYYY-MM")</f>
        <v>2015-11</v>
      </c>
      <c r="AY201">
        <f>IF(LoanTable[[#This Row],[Loan Status]]="Active",1,0)</f>
        <v>0</v>
      </c>
      <c r="AZ201">
        <f>IF(COUNTIFS(LoanTable[Client id],LoanTable[[#This Row],[Client id]],LoanTable[Period],LoanTable[[#This Row],[Previous Period]])&gt;0,1,0)</f>
        <v>1</v>
      </c>
      <c r="BA201" s="17" t="str">
        <f>TEXT(LoanTable[[#This Row],[Disbursement Date]],"YYYY")</f>
        <v>2015</v>
      </c>
      <c r="BB201" s="10" t="str" cm="1">
        <f t="array" ref="BB201">IF(YEAR(LoanTable[[#This Row],[Disbursement Date]])=MIN(YEAR(LoanTable[Disbursement Date])),"",YEAR(LoanTable[[#This Row],[Disbursement Date]])-1)</f>
        <v/>
      </c>
      <c r="BC201" s="10">
        <f>IF(LoanTable[[#This Row],[Previous Year]]="",1,IF(COUNTIFS(LoanTable[Client id],LoanTable[[#This Row],[Client id]],LoanTable[Year],LoanTable[[#This Row],[Previous Year]])&gt;0,1,0))</f>
        <v>1</v>
      </c>
      <c r="BD201" t="str">
        <f>YEAR(LoanTable[[#This Row],[Disbursement Date]]) &amp; "-Q" &amp; ROUNDUP(MONTH(LoanTable[[#This Row],[Disbursement Date]])/3,0)</f>
        <v>2015-Q4</v>
      </c>
      <c r="BE201">
        <f>IF(LoanTable[[#This Row],[Disbursement Date]]=LoanTable[[#This Row],[First Loan Date]],1,0)</f>
        <v>0</v>
      </c>
    </row>
    <row r="202" spans="1:57" x14ac:dyDescent="0.3">
      <c r="A202" t="s">
        <v>2447</v>
      </c>
      <c r="B202">
        <v>686</v>
      </c>
      <c r="C202" t="s">
        <v>249</v>
      </c>
      <c r="D202" t="s">
        <v>573</v>
      </c>
      <c r="E202">
        <v>9653</v>
      </c>
      <c r="F202">
        <v>2674</v>
      </c>
      <c r="G202">
        <v>12578</v>
      </c>
      <c r="H202" s="5">
        <v>42357</v>
      </c>
      <c r="I202" t="s">
        <v>612</v>
      </c>
      <c r="J202" t="s">
        <v>619</v>
      </c>
      <c r="K202">
        <v>910182</v>
      </c>
      <c r="L202" t="s">
        <v>257</v>
      </c>
      <c r="M202" t="s">
        <v>99</v>
      </c>
      <c r="N202" t="s">
        <v>13</v>
      </c>
      <c r="O202" t="s">
        <v>46</v>
      </c>
      <c r="P202">
        <v>33</v>
      </c>
      <c r="Q202" s="5" t="s">
        <v>174</v>
      </c>
      <c r="R202" t="s">
        <v>30</v>
      </c>
      <c r="S202" t="s">
        <v>145</v>
      </c>
      <c r="T202" t="s">
        <v>18</v>
      </c>
      <c r="U202" t="s">
        <v>22</v>
      </c>
      <c r="V202" t="s">
        <v>31</v>
      </c>
      <c r="W202">
        <v>473</v>
      </c>
      <c r="X202" t="s">
        <v>574</v>
      </c>
      <c r="Y202" t="s">
        <v>575</v>
      </c>
      <c r="Z202" t="s">
        <v>576</v>
      </c>
      <c r="AA202">
        <v>0.1065</v>
      </c>
      <c r="AB202" t="s">
        <v>577</v>
      </c>
      <c r="AC202" t="s">
        <v>578</v>
      </c>
      <c r="AD202" t="s">
        <v>249</v>
      </c>
      <c r="AE202" t="s">
        <v>250</v>
      </c>
      <c r="AF202" t="s">
        <v>251</v>
      </c>
      <c r="AG202" t="s">
        <v>252</v>
      </c>
      <c r="AH202" t="s">
        <v>253</v>
      </c>
      <c r="AI202" t="s">
        <v>254</v>
      </c>
      <c r="AJ202">
        <v>910182</v>
      </c>
      <c r="AK202" t="s">
        <v>255</v>
      </c>
      <c r="AL202" t="s">
        <v>256</v>
      </c>
      <c r="AM202">
        <v>9430</v>
      </c>
      <c r="AN202">
        <v>3628</v>
      </c>
      <c r="AO202">
        <v>9547</v>
      </c>
      <c r="AP202">
        <v>13.52</v>
      </c>
      <c r="AQ202">
        <v>1475.12</v>
      </c>
      <c r="AR202" t="s">
        <v>2626</v>
      </c>
      <c r="AS202" t="s">
        <v>2626</v>
      </c>
      <c r="AT202">
        <v>1</v>
      </c>
      <c r="AU202" t="s">
        <v>2629</v>
      </c>
      <c r="AV202" s="3">
        <v>42357</v>
      </c>
      <c r="AW202" s="3" t="str">
        <f>TEXT(LoanTable[[#This Row],[Disbursement Date]],"YYYY-MM")</f>
        <v>2015-12</v>
      </c>
      <c r="AX202" t="str">
        <f>TEXT(EDATE(LoanTable[[#This Row],[Disbursement Date]],-1),"YYYY-MM")</f>
        <v>2015-11</v>
      </c>
      <c r="AY202">
        <f>IF(LoanTable[[#This Row],[Loan Status]]="Active",1,0)</f>
        <v>0</v>
      </c>
      <c r="AZ202">
        <f>IF(COUNTIFS(LoanTable[Client id],LoanTable[[#This Row],[Client id]],LoanTable[Period],LoanTable[[#This Row],[Previous Period]])&gt;0,1,0)</f>
        <v>0</v>
      </c>
      <c r="BA202" s="17" t="str">
        <f>TEXT(LoanTable[[#This Row],[Disbursement Date]],"YYYY")</f>
        <v>2015</v>
      </c>
      <c r="BB202" s="10" t="str" cm="1">
        <f t="array" ref="BB202">IF(YEAR(LoanTable[[#This Row],[Disbursement Date]])=MIN(YEAR(LoanTable[Disbursement Date])),"",YEAR(LoanTable[[#This Row],[Disbursement Date]])-1)</f>
        <v/>
      </c>
      <c r="BC202" s="10">
        <f>IF(LoanTable[[#This Row],[Previous Year]]="",1,IF(COUNTIFS(LoanTable[Client id],LoanTable[[#This Row],[Client id]],LoanTable[Year],LoanTable[[#This Row],[Previous Year]])&gt;0,1,0))</f>
        <v>1</v>
      </c>
      <c r="BD202" t="str">
        <f>YEAR(LoanTable[[#This Row],[Disbursement Date]]) &amp; "-Q" &amp; ROUNDUP(MONTH(LoanTable[[#This Row],[Disbursement Date]])/3,0)</f>
        <v>2015-Q4</v>
      </c>
      <c r="BE202">
        <f>IF(LoanTable[[#This Row],[Disbursement Date]]=LoanTable[[#This Row],[First Loan Date]],1,0)</f>
        <v>1</v>
      </c>
    </row>
    <row r="203" spans="1:57" x14ac:dyDescent="0.3">
      <c r="A203" t="s">
        <v>1756</v>
      </c>
      <c r="B203">
        <v>730</v>
      </c>
      <c r="C203" t="s">
        <v>246</v>
      </c>
      <c r="D203" t="s">
        <v>589</v>
      </c>
      <c r="E203">
        <v>8007</v>
      </c>
      <c r="F203">
        <v>37714</v>
      </c>
      <c r="G203">
        <v>5727</v>
      </c>
      <c r="H203" s="5">
        <v>42359</v>
      </c>
      <c r="I203" t="s">
        <v>612</v>
      </c>
      <c r="J203" t="s">
        <v>619</v>
      </c>
      <c r="K203">
        <v>110159</v>
      </c>
      <c r="L203" t="s">
        <v>248</v>
      </c>
      <c r="M203" t="s">
        <v>160</v>
      </c>
      <c r="N203" t="s">
        <v>13</v>
      </c>
      <c r="O203" t="s">
        <v>46</v>
      </c>
      <c r="P203">
        <v>33</v>
      </c>
      <c r="Q203" s="5" t="s">
        <v>161</v>
      </c>
      <c r="R203" t="s">
        <v>30</v>
      </c>
      <c r="S203" t="s">
        <v>145</v>
      </c>
      <c r="T203" t="s">
        <v>63</v>
      </c>
      <c r="U203" t="s">
        <v>38</v>
      </c>
      <c r="V203" t="s">
        <v>39</v>
      </c>
      <c r="W203">
        <v>754</v>
      </c>
      <c r="X203" t="s">
        <v>574</v>
      </c>
      <c r="Y203" t="s">
        <v>590</v>
      </c>
      <c r="Z203" t="s">
        <v>576</v>
      </c>
      <c r="AA203">
        <v>9.9099999999999994E-2</v>
      </c>
      <c r="AB203" t="s">
        <v>577</v>
      </c>
      <c r="AC203" t="s">
        <v>591</v>
      </c>
      <c r="AD203" t="s">
        <v>246</v>
      </c>
      <c r="AE203" t="s">
        <v>234</v>
      </c>
      <c r="AF203" t="s">
        <v>235</v>
      </c>
      <c r="AG203" t="s">
        <v>236</v>
      </c>
      <c r="AH203" t="s">
        <v>237</v>
      </c>
      <c r="AI203" t="s">
        <v>246</v>
      </c>
      <c r="AJ203">
        <v>110159</v>
      </c>
      <c r="AK203" t="s">
        <v>247</v>
      </c>
      <c r="AL203" t="s">
        <v>241</v>
      </c>
      <c r="AM203">
        <v>7822</v>
      </c>
      <c r="AN203">
        <v>38836</v>
      </c>
      <c r="AO203">
        <v>7611</v>
      </c>
      <c r="AP203">
        <v>19.760000000000002</v>
      </c>
      <c r="AQ203">
        <v>1232.83</v>
      </c>
      <c r="AR203" t="s">
        <v>2626</v>
      </c>
      <c r="AS203" t="s">
        <v>2626</v>
      </c>
      <c r="AT203">
        <v>0</v>
      </c>
      <c r="AU203" t="s">
        <v>2628</v>
      </c>
      <c r="AV203" s="3">
        <v>42359</v>
      </c>
      <c r="AW203" s="3" t="str">
        <f>TEXT(LoanTable[[#This Row],[Disbursement Date]],"YYYY-MM")</f>
        <v>2015-12</v>
      </c>
      <c r="AX203" t="str">
        <f>TEXT(EDATE(LoanTable[[#This Row],[Disbursement Date]],-1),"YYYY-MM")</f>
        <v>2015-11</v>
      </c>
      <c r="AY203">
        <f>IF(LoanTable[[#This Row],[Loan Status]]="Active",1,0)</f>
        <v>0</v>
      </c>
      <c r="AZ203">
        <f>IF(COUNTIFS(LoanTable[Client id],LoanTable[[#This Row],[Client id]],LoanTable[Period],LoanTable[[#This Row],[Previous Period]])&gt;0,1,0)</f>
        <v>0</v>
      </c>
      <c r="BA203" s="17" t="str">
        <f>TEXT(LoanTable[[#This Row],[Disbursement Date]],"YYYY")</f>
        <v>2015</v>
      </c>
      <c r="BB203" s="10" t="str" cm="1">
        <f t="array" ref="BB203">IF(YEAR(LoanTable[[#This Row],[Disbursement Date]])=MIN(YEAR(LoanTable[Disbursement Date])),"",YEAR(LoanTable[[#This Row],[Disbursement Date]])-1)</f>
        <v/>
      </c>
      <c r="BC203" s="10">
        <f>IF(LoanTable[[#This Row],[Previous Year]]="",1,IF(COUNTIFS(LoanTable[Client id],LoanTable[[#This Row],[Client id]],LoanTable[Year],LoanTable[[#This Row],[Previous Year]])&gt;0,1,0))</f>
        <v>1</v>
      </c>
      <c r="BD203" t="str">
        <f>YEAR(LoanTable[[#This Row],[Disbursement Date]]) &amp; "-Q" &amp; ROUNDUP(MONTH(LoanTable[[#This Row],[Disbursement Date]])/3,0)</f>
        <v>2015-Q4</v>
      </c>
      <c r="BE203">
        <f>IF(LoanTable[[#This Row],[Disbursement Date]]=LoanTable[[#This Row],[First Loan Date]],1,0)</f>
        <v>1</v>
      </c>
    </row>
    <row r="204" spans="1:57" x14ac:dyDescent="0.3">
      <c r="A204" t="s">
        <v>1128</v>
      </c>
      <c r="B204">
        <v>315</v>
      </c>
      <c r="C204" t="s">
        <v>330</v>
      </c>
      <c r="D204" t="s">
        <v>573</v>
      </c>
      <c r="E204">
        <v>17052</v>
      </c>
      <c r="F204">
        <v>4785</v>
      </c>
      <c r="G204">
        <v>16532</v>
      </c>
      <c r="H204" s="5">
        <v>42361</v>
      </c>
      <c r="I204" t="s">
        <v>615</v>
      </c>
      <c r="J204" t="s">
        <v>613</v>
      </c>
      <c r="K204">
        <v>690076</v>
      </c>
      <c r="L204" t="s">
        <v>337</v>
      </c>
      <c r="M204" t="s">
        <v>196</v>
      </c>
      <c r="N204" t="s">
        <v>13</v>
      </c>
      <c r="O204" t="s">
        <v>28</v>
      </c>
      <c r="P204">
        <v>55</v>
      </c>
      <c r="Q204" s="5" t="s">
        <v>43</v>
      </c>
      <c r="R204" t="s">
        <v>74</v>
      </c>
      <c r="S204" t="s">
        <v>105</v>
      </c>
      <c r="T204" t="s">
        <v>63</v>
      </c>
      <c r="U204" t="s">
        <v>65</v>
      </c>
      <c r="V204" t="s">
        <v>20</v>
      </c>
      <c r="W204">
        <v>750</v>
      </c>
      <c r="X204" t="s">
        <v>574</v>
      </c>
      <c r="Y204" t="s">
        <v>575</v>
      </c>
      <c r="Z204" t="s">
        <v>576</v>
      </c>
      <c r="AA204">
        <v>0.1065</v>
      </c>
      <c r="AB204" t="s">
        <v>577</v>
      </c>
      <c r="AC204" t="s">
        <v>578</v>
      </c>
      <c r="AD204" t="s">
        <v>330</v>
      </c>
      <c r="AE204" t="s">
        <v>331</v>
      </c>
      <c r="AF204" t="s">
        <v>332</v>
      </c>
      <c r="AG204" t="s">
        <v>333</v>
      </c>
      <c r="AH204" t="s">
        <v>334</v>
      </c>
      <c r="AI204" t="s">
        <v>335</v>
      </c>
      <c r="AJ204">
        <v>690076</v>
      </c>
      <c r="AK204" t="s">
        <v>336</v>
      </c>
      <c r="AL204" t="s">
        <v>239</v>
      </c>
      <c r="AM204">
        <v>18937</v>
      </c>
      <c r="AN204">
        <v>6553</v>
      </c>
      <c r="AO204">
        <v>17005</v>
      </c>
      <c r="AP204">
        <v>2.86</v>
      </c>
      <c r="AQ204">
        <v>1002.74</v>
      </c>
      <c r="AR204" t="s">
        <v>2626</v>
      </c>
      <c r="AS204" t="s">
        <v>2626</v>
      </c>
      <c r="AT204">
        <v>0</v>
      </c>
      <c r="AU204" t="s">
        <v>2628</v>
      </c>
      <c r="AV204" s="3">
        <v>42182</v>
      </c>
      <c r="AW204" s="3" t="str">
        <f>TEXT(LoanTable[[#This Row],[Disbursement Date]],"YYYY-MM")</f>
        <v>2015-12</v>
      </c>
      <c r="AX204" t="str">
        <f>TEXT(EDATE(LoanTable[[#This Row],[Disbursement Date]],-1),"YYYY-MM")</f>
        <v>2015-11</v>
      </c>
      <c r="AY204">
        <f>IF(LoanTable[[#This Row],[Loan Status]]="Active",1,0)</f>
        <v>0</v>
      </c>
      <c r="AZ204">
        <f>IF(COUNTIFS(LoanTable[Client id],LoanTable[[#This Row],[Client id]],LoanTable[Period],LoanTable[[#This Row],[Previous Period]])&gt;0,1,0)</f>
        <v>0</v>
      </c>
      <c r="BA204" s="17" t="str">
        <f>TEXT(LoanTable[[#This Row],[Disbursement Date]],"YYYY")</f>
        <v>2015</v>
      </c>
      <c r="BB204" s="10" t="str" cm="1">
        <f t="array" ref="BB204">IF(YEAR(LoanTable[[#This Row],[Disbursement Date]])=MIN(YEAR(LoanTable[Disbursement Date])),"",YEAR(LoanTable[[#This Row],[Disbursement Date]])-1)</f>
        <v/>
      </c>
      <c r="BC204" s="10">
        <f>IF(LoanTable[[#This Row],[Previous Year]]="",1,IF(COUNTIFS(LoanTable[Client id],LoanTable[[#This Row],[Client id]],LoanTable[Year],LoanTable[[#This Row],[Previous Year]])&gt;0,1,0))</f>
        <v>1</v>
      </c>
      <c r="BD204" t="str">
        <f>YEAR(LoanTable[[#This Row],[Disbursement Date]]) &amp; "-Q" &amp; ROUNDUP(MONTH(LoanTable[[#This Row],[Disbursement Date]])/3,0)</f>
        <v>2015-Q4</v>
      </c>
      <c r="BE204">
        <f>IF(LoanTable[[#This Row],[Disbursement Date]]=LoanTable[[#This Row],[First Loan Date]],1,0)</f>
        <v>0</v>
      </c>
    </row>
    <row r="205" spans="1:57" x14ac:dyDescent="0.3">
      <c r="A205" t="s">
        <v>1536</v>
      </c>
      <c r="B205">
        <v>606</v>
      </c>
      <c r="C205" t="s">
        <v>249</v>
      </c>
      <c r="D205" t="s">
        <v>573</v>
      </c>
      <c r="E205">
        <v>42374</v>
      </c>
      <c r="F205">
        <v>29522</v>
      </c>
      <c r="G205">
        <v>29015</v>
      </c>
      <c r="H205" s="5">
        <v>42361</v>
      </c>
      <c r="I205" t="s">
        <v>615</v>
      </c>
      <c r="J205" t="s">
        <v>613</v>
      </c>
      <c r="K205">
        <v>910182</v>
      </c>
      <c r="L205" t="s">
        <v>257</v>
      </c>
      <c r="M205" t="s">
        <v>106</v>
      </c>
      <c r="N205" t="s">
        <v>13</v>
      </c>
      <c r="O205" t="s">
        <v>14</v>
      </c>
      <c r="P205">
        <v>40</v>
      </c>
      <c r="Q205" s="5" t="s">
        <v>184</v>
      </c>
      <c r="R205" t="s">
        <v>30</v>
      </c>
      <c r="S205" t="s">
        <v>145</v>
      </c>
      <c r="T205" t="s">
        <v>18</v>
      </c>
      <c r="U205" t="s">
        <v>65</v>
      </c>
      <c r="V205" t="s">
        <v>20</v>
      </c>
      <c r="W205">
        <v>810</v>
      </c>
      <c r="X205" t="s">
        <v>574</v>
      </c>
      <c r="Y205" t="s">
        <v>575</v>
      </c>
      <c r="Z205" t="s">
        <v>576</v>
      </c>
      <c r="AA205">
        <v>0.1065</v>
      </c>
      <c r="AB205" t="s">
        <v>577</v>
      </c>
      <c r="AC205" t="s">
        <v>578</v>
      </c>
      <c r="AD205" t="s">
        <v>249</v>
      </c>
      <c r="AE205" t="s">
        <v>250</v>
      </c>
      <c r="AF205" t="s">
        <v>251</v>
      </c>
      <c r="AG205" t="s">
        <v>252</v>
      </c>
      <c r="AH205" t="s">
        <v>253</v>
      </c>
      <c r="AI205" t="s">
        <v>254</v>
      </c>
      <c r="AJ205">
        <v>910182</v>
      </c>
      <c r="AK205" t="s">
        <v>255</v>
      </c>
      <c r="AL205" t="s">
        <v>256</v>
      </c>
      <c r="AM205">
        <v>42411</v>
      </c>
      <c r="AN205">
        <v>30563</v>
      </c>
      <c r="AO205">
        <v>41896</v>
      </c>
      <c r="AP205">
        <v>33.49</v>
      </c>
      <c r="AQ205">
        <v>2830.03</v>
      </c>
      <c r="AR205" t="s">
        <v>2626</v>
      </c>
      <c r="AS205" t="s">
        <v>2626</v>
      </c>
      <c r="AT205">
        <v>1</v>
      </c>
      <c r="AU205" t="s">
        <v>2628</v>
      </c>
      <c r="AV205" s="3">
        <v>42361</v>
      </c>
      <c r="AW205" s="3" t="str">
        <f>TEXT(LoanTable[[#This Row],[Disbursement Date]],"YYYY-MM")</f>
        <v>2015-12</v>
      </c>
      <c r="AX205" t="str">
        <f>TEXT(EDATE(LoanTable[[#This Row],[Disbursement Date]],-1),"YYYY-MM")</f>
        <v>2015-11</v>
      </c>
      <c r="AY205">
        <f>IF(LoanTable[[#This Row],[Loan Status]]="Active",1,0)</f>
        <v>0</v>
      </c>
      <c r="AZ205">
        <f>IF(COUNTIFS(LoanTable[Client id],LoanTable[[#This Row],[Client id]],LoanTable[Period],LoanTable[[#This Row],[Previous Period]])&gt;0,1,0)</f>
        <v>0</v>
      </c>
      <c r="BA205" s="17" t="str">
        <f>TEXT(LoanTable[[#This Row],[Disbursement Date]],"YYYY")</f>
        <v>2015</v>
      </c>
      <c r="BB205" s="10" t="str" cm="1">
        <f t="array" ref="BB205">IF(YEAR(LoanTable[[#This Row],[Disbursement Date]])=MIN(YEAR(LoanTable[Disbursement Date])),"",YEAR(LoanTable[[#This Row],[Disbursement Date]])-1)</f>
        <v/>
      </c>
      <c r="BC205" s="10">
        <f>IF(LoanTable[[#This Row],[Previous Year]]="",1,IF(COUNTIFS(LoanTable[Client id],LoanTable[[#This Row],[Client id]],LoanTable[Year],LoanTable[[#This Row],[Previous Year]])&gt;0,1,0))</f>
        <v>1</v>
      </c>
      <c r="BD205" t="str">
        <f>YEAR(LoanTable[[#This Row],[Disbursement Date]]) &amp; "-Q" &amp; ROUNDUP(MONTH(LoanTable[[#This Row],[Disbursement Date]])/3,0)</f>
        <v>2015-Q4</v>
      </c>
      <c r="BE205">
        <f>IF(LoanTable[[#This Row],[Disbursement Date]]=LoanTable[[#This Row],[First Loan Date]],1,0)</f>
        <v>1</v>
      </c>
    </row>
    <row r="206" spans="1:57" x14ac:dyDescent="0.3">
      <c r="A206" t="s">
        <v>814</v>
      </c>
      <c r="B206">
        <v>913</v>
      </c>
      <c r="C206" t="s">
        <v>265</v>
      </c>
      <c r="D206" t="s">
        <v>589</v>
      </c>
      <c r="E206">
        <v>12655</v>
      </c>
      <c r="F206">
        <v>43204</v>
      </c>
      <c r="G206">
        <v>18635</v>
      </c>
      <c r="H206" s="5">
        <v>42362</v>
      </c>
      <c r="I206" t="s">
        <v>612</v>
      </c>
      <c r="J206" t="s">
        <v>613</v>
      </c>
      <c r="K206">
        <v>30179</v>
      </c>
      <c r="L206" t="s">
        <v>272</v>
      </c>
      <c r="M206" t="s">
        <v>149</v>
      </c>
      <c r="N206" t="s">
        <v>13</v>
      </c>
      <c r="O206" t="s">
        <v>28</v>
      </c>
      <c r="P206">
        <v>51</v>
      </c>
      <c r="Q206" s="5" t="s">
        <v>194</v>
      </c>
      <c r="R206" t="s">
        <v>74</v>
      </c>
      <c r="S206" t="s">
        <v>105</v>
      </c>
      <c r="T206" t="s">
        <v>18</v>
      </c>
      <c r="U206" t="s">
        <v>65</v>
      </c>
      <c r="V206" t="s">
        <v>39</v>
      </c>
      <c r="W206">
        <v>338</v>
      </c>
      <c r="X206" t="s">
        <v>574</v>
      </c>
      <c r="Y206" t="s">
        <v>590</v>
      </c>
      <c r="Z206" t="s">
        <v>576</v>
      </c>
      <c r="AA206">
        <v>9.9099999999999994E-2</v>
      </c>
      <c r="AB206" t="s">
        <v>577</v>
      </c>
      <c r="AC206" t="s">
        <v>591</v>
      </c>
      <c r="AD206" t="s">
        <v>265</v>
      </c>
      <c r="AE206" t="s">
        <v>266</v>
      </c>
      <c r="AF206" t="s">
        <v>267</v>
      </c>
      <c r="AG206" t="s">
        <v>268</v>
      </c>
      <c r="AH206" t="s">
        <v>269</v>
      </c>
      <c r="AI206" t="s">
        <v>270</v>
      </c>
      <c r="AJ206">
        <v>30179</v>
      </c>
      <c r="AK206" t="s">
        <v>271</v>
      </c>
      <c r="AL206" t="s">
        <v>241</v>
      </c>
      <c r="AM206">
        <v>14634</v>
      </c>
      <c r="AN206">
        <v>45163</v>
      </c>
      <c r="AO206">
        <v>12621</v>
      </c>
      <c r="AP206">
        <v>11.8</v>
      </c>
      <c r="AQ206">
        <v>3476.13</v>
      </c>
      <c r="AR206" t="s">
        <v>2627</v>
      </c>
      <c r="AS206" t="s">
        <v>2627</v>
      </c>
      <c r="AT206">
        <v>0</v>
      </c>
      <c r="AU206" t="s">
        <v>2628</v>
      </c>
      <c r="AV206" s="3">
        <v>42040</v>
      </c>
      <c r="AW206" s="3" t="str">
        <f>TEXT(LoanTable[[#This Row],[Disbursement Date]],"YYYY-MM")</f>
        <v>2015-12</v>
      </c>
      <c r="AX206" t="str">
        <f>TEXT(EDATE(LoanTable[[#This Row],[Disbursement Date]],-1),"YYYY-MM")</f>
        <v>2015-11</v>
      </c>
      <c r="AY206">
        <f>IF(LoanTable[[#This Row],[Loan Status]]="Active",1,0)</f>
        <v>0</v>
      </c>
      <c r="AZ206">
        <f>IF(COUNTIFS(LoanTable[Client id],LoanTable[[#This Row],[Client id]],LoanTable[Period],LoanTable[[#This Row],[Previous Period]])&gt;0,1,0)</f>
        <v>0</v>
      </c>
      <c r="BA206" s="17" t="str">
        <f>TEXT(LoanTable[[#This Row],[Disbursement Date]],"YYYY")</f>
        <v>2015</v>
      </c>
      <c r="BB206" s="10" t="str" cm="1">
        <f t="array" ref="BB206">IF(YEAR(LoanTable[[#This Row],[Disbursement Date]])=MIN(YEAR(LoanTable[Disbursement Date])),"",YEAR(LoanTable[[#This Row],[Disbursement Date]])-1)</f>
        <v/>
      </c>
      <c r="BC206" s="10">
        <f>IF(LoanTable[[#This Row],[Previous Year]]="",1,IF(COUNTIFS(LoanTable[Client id],LoanTable[[#This Row],[Client id]],LoanTable[Year],LoanTable[[#This Row],[Previous Year]])&gt;0,1,0))</f>
        <v>1</v>
      </c>
      <c r="BD206" t="str">
        <f>YEAR(LoanTable[[#This Row],[Disbursement Date]]) &amp; "-Q" &amp; ROUNDUP(MONTH(LoanTable[[#This Row],[Disbursement Date]])/3,0)</f>
        <v>2015-Q4</v>
      </c>
      <c r="BE206">
        <f>IF(LoanTable[[#This Row],[Disbursement Date]]=LoanTable[[#This Row],[First Loan Date]],1,0)</f>
        <v>0</v>
      </c>
    </row>
    <row r="207" spans="1:57" x14ac:dyDescent="0.3">
      <c r="A207" t="s">
        <v>1024</v>
      </c>
      <c r="B207">
        <v>368</v>
      </c>
      <c r="C207" t="s">
        <v>386</v>
      </c>
      <c r="D207" t="s">
        <v>573</v>
      </c>
      <c r="E207">
        <v>47983</v>
      </c>
      <c r="F207">
        <v>25401</v>
      </c>
      <c r="G207">
        <v>23390</v>
      </c>
      <c r="H207" s="5">
        <v>42363</v>
      </c>
      <c r="I207" t="s">
        <v>617</v>
      </c>
      <c r="J207" t="s">
        <v>619</v>
      </c>
      <c r="K207">
        <v>1110166</v>
      </c>
      <c r="L207" t="s">
        <v>389</v>
      </c>
      <c r="M207" t="s">
        <v>90</v>
      </c>
      <c r="N207" t="s">
        <v>13</v>
      </c>
      <c r="O207" t="s">
        <v>46</v>
      </c>
      <c r="P207">
        <v>28</v>
      </c>
      <c r="Q207" s="5" t="s">
        <v>53</v>
      </c>
      <c r="R207" t="s">
        <v>74</v>
      </c>
      <c r="S207" t="s">
        <v>35</v>
      </c>
      <c r="T207" t="s">
        <v>18</v>
      </c>
      <c r="U207" t="s">
        <v>65</v>
      </c>
      <c r="V207" t="s">
        <v>20</v>
      </c>
      <c r="W207">
        <v>553</v>
      </c>
      <c r="X207" t="s">
        <v>574</v>
      </c>
      <c r="Y207" t="s">
        <v>575</v>
      </c>
      <c r="Z207" t="s">
        <v>576</v>
      </c>
      <c r="AA207">
        <v>0.1065</v>
      </c>
      <c r="AB207" t="s">
        <v>577</v>
      </c>
      <c r="AC207" t="s">
        <v>578</v>
      </c>
      <c r="AD207" t="s">
        <v>386</v>
      </c>
      <c r="AE207" t="s">
        <v>234</v>
      </c>
      <c r="AF207" t="s">
        <v>235</v>
      </c>
      <c r="AG207" t="s">
        <v>236</v>
      </c>
      <c r="AH207" t="s">
        <v>237</v>
      </c>
      <c r="AI207" t="s">
        <v>387</v>
      </c>
      <c r="AJ207">
        <v>1110166</v>
      </c>
      <c r="AK207" t="s">
        <v>388</v>
      </c>
      <c r="AL207" t="s">
        <v>239</v>
      </c>
      <c r="AM207">
        <v>48153</v>
      </c>
      <c r="AN207">
        <v>26247</v>
      </c>
      <c r="AO207">
        <v>47805</v>
      </c>
      <c r="AP207">
        <v>4.72</v>
      </c>
      <c r="AQ207">
        <v>285.33</v>
      </c>
      <c r="AR207" t="s">
        <v>2626</v>
      </c>
      <c r="AS207" t="s">
        <v>2626</v>
      </c>
      <c r="AT207">
        <v>1</v>
      </c>
      <c r="AU207" t="s">
        <v>2629</v>
      </c>
      <c r="AV207" s="3">
        <v>42026</v>
      </c>
      <c r="AW207" s="3" t="str">
        <f>TEXT(LoanTable[[#This Row],[Disbursement Date]],"YYYY-MM")</f>
        <v>2015-12</v>
      </c>
      <c r="AX207" t="str">
        <f>TEXT(EDATE(LoanTable[[#This Row],[Disbursement Date]],-1),"YYYY-MM")</f>
        <v>2015-11</v>
      </c>
      <c r="AY207">
        <f>IF(LoanTable[[#This Row],[Loan Status]]="Active",1,0)</f>
        <v>0</v>
      </c>
      <c r="AZ207">
        <f>IF(COUNTIFS(LoanTable[Client id],LoanTable[[#This Row],[Client id]],LoanTable[Period],LoanTable[[#This Row],[Previous Period]])&gt;0,1,0)</f>
        <v>0</v>
      </c>
      <c r="BA207" s="17" t="str">
        <f>TEXT(LoanTable[[#This Row],[Disbursement Date]],"YYYY")</f>
        <v>2015</v>
      </c>
      <c r="BB207" s="10" t="str" cm="1">
        <f t="array" ref="BB207">IF(YEAR(LoanTable[[#This Row],[Disbursement Date]])=MIN(YEAR(LoanTable[Disbursement Date])),"",YEAR(LoanTable[[#This Row],[Disbursement Date]])-1)</f>
        <v/>
      </c>
      <c r="BC207" s="10">
        <f>IF(LoanTable[[#This Row],[Previous Year]]="",1,IF(COUNTIFS(LoanTable[Client id],LoanTable[[#This Row],[Client id]],LoanTable[Year],LoanTable[[#This Row],[Previous Year]])&gt;0,1,0))</f>
        <v>1</v>
      </c>
      <c r="BD207" t="str">
        <f>YEAR(LoanTable[[#This Row],[Disbursement Date]]) &amp; "-Q" &amp; ROUNDUP(MONTH(LoanTable[[#This Row],[Disbursement Date]])/3,0)</f>
        <v>2015-Q4</v>
      </c>
      <c r="BE207">
        <f>IF(LoanTable[[#This Row],[Disbursement Date]]=LoanTable[[#This Row],[First Loan Date]],1,0)</f>
        <v>0</v>
      </c>
    </row>
    <row r="208" spans="1:57" x14ac:dyDescent="0.3">
      <c r="A208" t="s">
        <v>2104</v>
      </c>
      <c r="B208">
        <v>735</v>
      </c>
      <c r="C208" t="s">
        <v>386</v>
      </c>
      <c r="D208" t="s">
        <v>573</v>
      </c>
      <c r="E208">
        <v>45724</v>
      </c>
      <c r="F208">
        <v>20963</v>
      </c>
      <c r="G208">
        <v>17491</v>
      </c>
      <c r="H208" s="5">
        <v>42363</v>
      </c>
      <c r="I208" t="s">
        <v>615</v>
      </c>
      <c r="J208" t="s">
        <v>619</v>
      </c>
      <c r="K208">
        <v>1110166</v>
      </c>
      <c r="L208" t="s">
        <v>389</v>
      </c>
      <c r="M208" t="s">
        <v>40</v>
      </c>
      <c r="N208" t="s">
        <v>13</v>
      </c>
      <c r="O208" t="s">
        <v>14</v>
      </c>
      <c r="P208">
        <v>43</v>
      </c>
      <c r="Q208" s="5" t="s">
        <v>94</v>
      </c>
      <c r="R208" t="s">
        <v>104</v>
      </c>
      <c r="S208" t="s">
        <v>105</v>
      </c>
      <c r="T208" t="s">
        <v>18</v>
      </c>
      <c r="U208" t="s">
        <v>65</v>
      </c>
      <c r="V208" t="s">
        <v>20</v>
      </c>
      <c r="W208">
        <v>528</v>
      </c>
      <c r="X208" t="s">
        <v>574</v>
      </c>
      <c r="Y208" t="s">
        <v>575</v>
      </c>
      <c r="Z208" t="s">
        <v>576</v>
      </c>
      <c r="AA208">
        <v>0.1065</v>
      </c>
      <c r="AB208" t="s">
        <v>577</v>
      </c>
      <c r="AC208" t="s">
        <v>578</v>
      </c>
      <c r="AD208" t="s">
        <v>386</v>
      </c>
      <c r="AE208" t="s">
        <v>234</v>
      </c>
      <c r="AF208" t="s">
        <v>235</v>
      </c>
      <c r="AG208" t="s">
        <v>236</v>
      </c>
      <c r="AH208" t="s">
        <v>237</v>
      </c>
      <c r="AI208" t="s">
        <v>387</v>
      </c>
      <c r="AJ208">
        <v>1110166</v>
      </c>
      <c r="AK208" t="s">
        <v>388</v>
      </c>
      <c r="AL208" t="s">
        <v>239</v>
      </c>
      <c r="AM208">
        <v>46547</v>
      </c>
      <c r="AN208">
        <v>22603</v>
      </c>
      <c r="AO208">
        <v>45441</v>
      </c>
      <c r="AP208">
        <v>21.25</v>
      </c>
      <c r="AQ208">
        <v>4910.5600000000004</v>
      </c>
      <c r="AR208" t="s">
        <v>2626</v>
      </c>
      <c r="AS208" t="s">
        <v>2626</v>
      </c>
      <c r="AT208">
        <v>0</v>
      </c>
      <c r="AU208" t="s">
        <v>2629</v>
      </c>
      <c r="AV208" s="3">
        <v>42363</v>
      </c>
      <c r="AW208" s="3" t="str">
        <f>TEXT(LoanTable[[#This Row],[Disbursement Date]],"YYYY-MM")</f>
        <v>2015-12</v>
      </c>
      <c r="AX208" t="str">
        <f>TEXT(EDATE(LoanTable[[#This Row],[Disbursement Date]],-1),"YYYY-MM")</f>
        <v>2015-11</v>
      </c>
      <c r="AY208">
        <f>IF(LoanTable[[#This Row],[Loan Status]]="Active",1,0)</f>
        <v>0</v>
      </c>
      <c r="AZ208">
        <f>IF(COUNTIFS(LoanTable[Client id],LoanTable[[#This Row],[Client id]],LoanTable[Period],LoanTable[[#This Row],[Previous Period]])&gt;0,1,0)</f>
        <v>0</v>
      </c>
      <c r="BA208" s="17" t="str">
        <f>TEXT(LoanTable[[#This Row],[Disbursement Date]],"YYYY")</f>
        <v>2015</v>
      </c>
      <c r="BB208" s="10" t="str" cm="1">
        <f t="array" ref="BB208">IF(YEAR(LoanTable[[#This Row],[Disbursement Date]])=MIN(YEAR(LoanTable[Disbursement Date])),"",YEAR(LoanTable[[#This Row],[Disbursement Date]])-1)</f>
        <v/>
      </c>
      <c r="BC208" s="10">
        <f>IF(LoanTable[[#This Row],[Previous Year]]="",1,IF(COUNTIFS(LoanTable[Client id],LoanTable[[#This Row],[Client id]],LoanTable[Year],LoanTable[[#This Row],[Previous Year]])&gt;0,1,0))</f>
        <v>1</v>
      </c>
      <c r="BD208" t="str">
        <f>YEAR(LoanTable[[#This Row],[Disbursement Date]]) &amp; "-Q" &amp; ROUNDUP(MONTH(LoanTable[[#This Row],[Disbursement Date]])/3,0)</f>
        <v>2015-Q4</v>
      </c>
      <c r="BE208">
        <f>IF(LoanTable[[#This Row],[Disbursement Date]]=LoanTable[[#This Row],[First Loan Date]],1,0)</f>
        <v>1</v>
      </c>
    </row>
    <row r="209" spans="1:57" x14ac:dyDescent="0.3">
      <c r="A209" t="s">
        <v>2397</v>
      </c>
      <c r="B209">
        <v>900</v>
      </c>
      <c r="C209" t="s">
        <v>523</v>
      </c>
      <c r="D209" t="s">
        <v>573</v>
      </c>
      <c r="E209">
        <v>7327</v>
      </c>
      <c r="F209">
        <v>2470</v>
      </c>
      <c r="G209">
        <v>4266</v>
      </c>
      <c r="H209" s="5">
        <v>42363</v>
      </c>
      <c r="I209" t="s">
        <v>617</v>
      </c>
      <c r="J209" t="s">
        <v>619</v>
      </c>
      <c r="K209">
        <v>800018</v>
      </c>
      <c r="L209" t="s">
        <v>526</v>
      </c>
      <c r="M209" t="s">
        <v>99</v>
      </c>
      <c r="N209" t="s">
        <v>13</v>
      </c>
      <c r="O209" t="s">
        <v>14</v>
      </c>
      <c r="P209">
        <v>42</v>
      </c>
      <c r="Q209" s="5" t="s">
        <v>129</v>
      </c>
      <c r="R209" t="s">
        <v>25</v>
      </c>
      <c r="S209" t="s">
        <v>35</v>
      </c>
      <c r="T209" t="s">
        <v>18</v>
      </c>
      <c r="U209" t="s">
        <v>22</v>
      </c>
      <c r="V209" t="s">
        <v>20</v>
      </c>
      <c r="W209">
        <v>668</v>
      </c>
      <c r="X209" t="s">
        <v>574</v>
      </c>
      <c r="Y209" t="s">
        <v>575</v>
      </c>
      <c r="Z209" t="s">
        <v>576</v>
      </c>
      <c r="AA209">
        <v>0.1065</v>
      </c>
      <c r="AB209" t="s">
        <v>577</v>
      </c>
      <c r="AC209" t="s">
        <v>578</v>
      </c>
      <c r="AD209" t="s">
        <v>523</v>
      </c>
      <c r="AE209" t="s">
        <v>250</v>
      </c>
      <c r="AF209" t="s">
        <v>251</v>
      </c>
      <c r="AG209" t="s">
        <v>252</v>
      </c>
      <c r="AH209" t="s">
        <v>253</v>
      </c>
      <c r="AI209" t="s">
        <v>524</v>
      </c>
      <c r="AJ209">
        <v>800018</v>
      </c>
      <c r="AK209" t="s">
        <v>525</v>
      </c>
      <c r="AL209" t="s">
        <v>239</v>
      </c>
      <c r="AM209">
        <v>7828</v>
      </c>
      <c r="AN209">
        <v>4120</v>
      </c>
      <c r="AO209">
        <v>7182</v>
      </c>
      <c r="AP209">
        <v>46.23</v>
      </c>
      <c r="AQ209">
        <v>1204.51</v>
      </c>
      <c r="AR209" t="s">
        <v>2626</v>
      </c>
      <c r="AS209" t="s">
        <v>2626</v>
      </c>
      <c r="AT209">
        <v>0</v>
      </c>
      <c r="AU209" t="s">
        <v>2628</v>
      </c>
      <c r="AV209" s="3">
        <v>42363</v>
      </c>
      <c r="AW209" s="3" t="str">
        <f>TEXT(LoanTable[[#This Row],[Disbursement Date]],"YYYY-MM")</f>
        <v>2015-12</v>
      </c>
      <c r="AX209" t="str">
        <f>TEXT(EDATE(LoanTable[[#This Row],[Disbursement Date]],-1),"YYYY-MM")</f>
        <v>2015-11</v>
      </c>
      <c r="AY209">
        <f>IF(LoanTable[[#This Row],[Loan Status]]="Active",1,0)</f>
        <v>0</v>
      </c>
      <c r="AZ209">
        <f>IF(COUNTIFS(LoanTable[Client id],LoanTable[[#This Row],[Client id]],LoanTable[Period],LoanTable[[#This Row],[Previous Period]])&gt;0,1,0)</f>
        <v>0</v>
      </c>
      <c r="BA209" s="17" t="str">
        <f>TEXT(LoanTable[[#This Row],[Disbursement Date]],"YYYY")</f>
        <v>2015</v>
      </c>
      <c r="BB209" s="10" t="str" cm="1">
        <f t="array" ref="BB209">IF(YEAR(LoanTable[[#This Row],[Disbursement Date]])=MIN(YEAR(LoanTable[Disbursement Date])),"",YEAR(LoanTable[[#This Row],[Disbursement Date]])-1)</f>
        <v/>
      </c>
      <c r="BC209" s="10">
        <f>IF(LoanTable[[#This Row],[Previous Year]]="",1,IF(COUNTIFS(LoanTable[Client id],LoanTable[[#This Row],[Client id]],LoanTable[Year],LoanTable[[#This Row],[Previous Year]])&gt;0,1,0))</f>
        <v>1</v>
      </c>
      <c r="BD209" t="str">
        <f>YEAR(LoanTable[[#This Row],[Disbursement Date]]) &amp; "-Q" &amp; ROUNDUP(MONTH(LoanTable[[#This Row],[Disbursement Date]])/3,0)</f>
        <v>2015-Q4</v>
      </c>
      <c r="BE209">
        <f>IF(LoanTable[[#This Row],[Disbursement Date]]=LoanTable[[#This Row],[First Loan Date]],1,0)</f>
        <v>1</v>
      </c>
    </row>
    <row r="210" spans="1:57" x14ac:dyDescent="0.3">
      <c r="A210" t="s">
        <v>1277</v>
      </c>
      <c r="B210">
        <v>197</v>
      </c>
      <c r="C210" t="s">
        <v>422</v>
      </c>
      <c r="D210" t="s">
        <v>589</v>
      </c>
      <c r="E210">
        <v>6026</v>
      </c>
      <c r="F210">
        <v>46553</v>
      </c>
      <c r="G210">
        <v>8046</v>
      </c>
      <c r="H210" s="5">
        <v>42364</v>
      </c>
      <c r="I210" t="s">
        <v>617</v>
      </c>
      <c r="J210" t="s">
        <v>619</v>
      </c>
      <c r="K210">
        <v>120676</v>
      </c>
      <c r="L210" t="s">
        <v>423</v>
      </c>
      <c r="M210" t="s">
        <v>32</v>
      </c>
      <c r="N210" t="s">
        <v>13</v>
      </c>
      <c r="O210" t="s">
        <v>28</v>
      </c>
      <c r="P210">
        <v>54</v>
      </c>
      <c r="Q210" s="5" t="s">
        <v>221</v>
      </c>
      <c r="R210" t="s">
        <v>74</v>
      </c>
      <c r="S210" t="s">
        <v>35</v>
      </c>
      <c r="T210" t="s">
        <v>63</v>
      </c>
      <c r="U210" t="s">
        <v>26</v>
      </c>
      <c r="V210" t="s">
        <v>31</v>
      </c>
      <c r="W210">
        <v>629</v>
      </c>
      <c r="X210" t="s">
        <v>574</v>
      </c>
      <c r="Y210" t="s">
        <v>590</v>
      </c>
      <c r="Z210" t="s">
        <v>576</v>
      </c>
      <c r="AA210">
        <v>9.9099999999999994E-2</v>
      </c>
      <c r="AB210" t="s">
        <v>577</v>
      </c>
      <c r="AC210" t="s">
        <v>591</v>
      </c>
      <c r="AD210" t="s">
        <v>422</v>
      </c>
      <c r="AE210" t="s">
        <v>234</v>
      </c>
      <c r="AF210" t="s">
        <v>235</v>
      </c>
      <c r="AG210" t="s">
        <v>236</v>
      </c>
      <c r="AH210" t="s">
        <v>237</v>
      </c>
      <c r="AI210" t="s">
        <v>422</v>
      </c>
      <c r="AJ210">
        <v>120676</v>
      </c>
      <c r="AK210" t="s">
        <v>247</v>
      </c>
      <c r="AL210" t="s">
        <v>239</v>
      </c>
      <c r="AM210">
        <v>7713</v>
      </c>
      <c r="AN210">
        <v>46365</v>
      </c>
      <c r="AO210">
        <v>5700</v>
      </c>
      <c r="AP210">
        <v>33.619999999999997</v>
      </c>
      <c r="AQ210">
        <v>4613.66</v>
      </c>
      <c r="AR210" t="s">
        <v>2627</v>
      </c>
      <c r="AS210" t="s">
        <v>2626</v>
      </c>
      <c r="AT210">
        <v>1</v>
      </c>
      <c r="AU210" t="s">
        <v>2630</v>
      </c>
      <c r="AV210" s="3">
        <v>42364</v>
      </c>
      <c r="AW210" s="3" t="str">
        <f>TEXT(LoanTable[[#This Row],[Disbursement Date]],"YYYY-MM")</f>
        <v>2015-12</v>
      </c>
      <c r="AX210" t="str">
        <f>TEXT(EDATE(LoanTable[[#This Row],[Disbursement Date]],-1),"YYYY-MM")</f>
        <v>2015-11</v>
      </c>
      <c r="AY210">
        <f>IF(LoanTable[[#This Row],[Loan Status]]="Active",1,0)</f>
        <v>0</v>
      </c>
      <c r="AZ210">
        <f>IF(COUNTIFS(LoanTable[Client id],LoanTable[[#This Row],[Client id]],LoanTable[Period],LoanTable[[#This Row],[Previous Period]])&gt;0,1,0)</f>
        <v>0</v>
      </c>
      <c r="BA210" s="17" t="str">
        <f>TEXT(LoanTable[[#This Row],[Disbursement Date]],"YYYY")</f>
        <v>2015</v>
      </c>
      <c r="BB210" s="10" t="str" cm="1">
        <f t="array" ref="BB210">IF(YEAR(LoanTable[[#This Row],[Disbursement Date]])=MIN(YEAR(LoanTable[Disbursement Date])),"",YEAR(LoanTable[[#This Row],[Disbursement Date]])-1)</f>
        <v/>
      </c>
      <c r="BC210" s="10">
        <f>IF(LoanTable[[#This Row],[Previous Year]]="",1,IF(COUNTIFS(LoanTable[Client id],LoanTable[[#This Row],[Client id]],LoanTable[Year],LoanTable[[#This Row],[Previous Year]])&gt;0,1,0))</f>
        <v>1</v>
      </c>
      <c r="BD210" t="str">
        <f>YEAR(LoanTable[[#This Row],[Disbursement Date]]) &amp; "-Q" &amp; ROUNDUP(MONTH(LoanTable[[#This Row],[Disbursement Date]])/3,0)</f>
        <v>2015-Q4</v>
      </c>
      <c r="BE210">
        <f>IF(LoanTable[[#This Row],[Disbursement Date]]=LoanTable[[#This Row],[First Loan Date]],1,0)</f>
        <v>1</v>
      </c>
    </row>
    <row r="211" spans="1:57" x14ac:dyDescent="0.3">
      <c r="A211" t="s">
        <v>1925</v>
      </c>
      <c r="B211">
        <v>825</v>
      </c>
      <c r="C211" t="s">
        <v>265</v>
      </c>
      <c r="D211" t="s">
        <v>573</v>
      </c>
      <c r="E211">
        <v>20260</v>
      </c>
      <c r="F211">
        <v>43663</v>
      </c>
      <c r="G211">
        <v>35972</v>
      </c>
      <c r="H211" s="5">
        <v>42364</v>
      </c>
      <c r="I211" t="s">
        <v>615</v>
      </c>
      <c r="J211" t="s">
        <v>613</v>
      </c>
      <c r="K211">
        <v>30179</v>
      </c>
      <c r="L211" t="s">
        <v>272</v>
      </c>
      <c r="M211" t="s">
        <v>42</v>
      </c>
      <c r="N211" t="s">
        <v>13</v>
      </c>
      <c r="O211" t="s">
        <v>28</v>
      </c>
      <c r="P211">
        <v>54</v>
      </c>
      <c r="Q211" s="5" t="s">
        <v>43</v>
      </c>
      <c r="R211" t="s">
        <v>16</v>
      </c>
      <c r="S211" t="s">
        <v>35</v>
      </c>
      <c r="T211" t="s">
        <v>18</v>
      </c>
      <c r="U211" t="s">
        <v>26</v>
      </c>
      <c r="V211" t="s">
        <v>31</v>
      </c>
      <c r="W211">
        <v>357</v>
      </c>
      <c r="X211" t="s">
        <v>574</v>
      </c>
      <c r="Y211" t="s">
        <v>575</v>
      </c>
      <c r="Z211" t="s">
        <v>576</v>
      </c>
      <c r="AA211">
        <v>0.1065</v>
      </c>
      <c r="AB211" t="s">
        <v>577</v>
      </c>
      <c r="AC211" t="s">
        <v>578</v>
      </c>
      <c r="AD211" t="s">
        <v>265</v>
      </c>
      <c r="AE211" t="s">
        <v>266</v>
      </c>
      <c r="AF211" t="s">
        <v>267</v>
      </c>
      <c r="AG211" t="s">
        <v>268</v>
      </c>
      <c r="AH211" t="s">
        <v>269</v>
      </c>
      <c r="AI211" t="s">
        <v>270</v>
      </c>
      <c r="AJ211">
        <v>30179</v>
      </c>
      <c r="AK211" t="s">
        <v>271</v>
      </c>
      <c r="AL211" t="s">
        <v>241</v>
      </c>
      <c r="AM211">
        <v>21550</v>
      </c>
      <c r="AN211">
        <v>43348</v>
      </c>
      <c r="AO211">
        <v>20049</v>
      </c>
      <c r="AP211">
        <v>24.01</v>
      </c>
      <c r="AQ211">
        <v>2280.94</v>
      </c>
      <c r="AR211" t="s">
        <v>2627</v>
      </c>
      <c r="AS211" t="s">
        <v>2626</v>
      </c>
      <c r="AT211">
        <v>1</v>
      </c>
      <c r="AU211" t="s">
        <v>2628</v>
      </c>
      <c r="AV211" s="3">
        <v>42364</v>
      </c>
      <c r="AW211" s="3" t="str">
        <f>TEXT(LoanTable[[#This Row],[Disbursement Date]],"YYYY-MM")</f>
        <v>2015-12</v>
      </c>
      <c r="AX211" t="str">
        <f>TEXT(EDATE(LoanTable[[#This Row],[Disbursement Date]],-1),"YYYY-MM")</f>
        <v>2015-11</v>
      </c>
      <c r="AY211">
        <f>IF(LoanTable[[#This Row],[Loan Status]]="Active",1,0)</f>
        <v>0</v>
      </c>
      <c r="AZ211">
        <f>IF(COUNTIFS(LoanTable[Client id],LoanTable[[#This Row],[Client id]],LoanTable[Period],LoanTable[[#This Row],[Previous Period]])&gt;0,1,0)</f>
        <v>0</v>
      </c>
      <c r="BA211" s="17" t="str">
        <f>TEXT(LoanTable[[#This Row],[Disbursement Date]],"YYYY")</f>
        <v>2015</v>
      </c>
      <c r="BB211" s="10" t="str" cm="1">
        <f t="array" ref="BB211">IF(YEAR(LoanTable[[#This Row],[Disbursement Date]])=MIN(YEAR(LoanTable[Disbursement Date])),"",YEAR(LoanTable[[#This Row],[Disbursement Date]])-1)</f>
        <v/>
      </c>
      <c r="BC211" s="10">
        <f>IF(LoanTable[[#This Row],[Previous Year]]="",1,IF(COUNTIFS(LoanTable[Client id],LoanTable[[#This Row],[Client id]],LoanTable[Year],LoanTable[[#This Row],[Previous Year]])&gt;0,1,0))</f>
        <v>1</v>
      </c>
      <c r="BD211" t="str">
        <f>YEAR(LoanTable[[#This Row],[Disbursement Date]]) &amp; "-Q" &amp; ROUNDUP(MONTH(LoanTable[[#This Row],[Disbursement Date]])/3,0)</f>
        <v>2015-Q4</v>
      </c>
      <c r="BE211">
        <f>IF(LoanTable[[#This Row],[Disbursement Date]]=LoanTable[[#This Row],[First Loan Date]],1,0)</f>
        <v>1</v>
      </c>
    </row>
    <row r="212" spans="1:57" x14ac:dyDescent="0.3">
      <c r="A212" t="s">
        <v>788</v>
      </c>
      <c r="B212">
        <v>701</v>
      </c>
      <c r="C212" t="s">
        <v>344</v>
      </c>
      <c r="D212" t="s">
        <v>598</v>
      </c>
      <c r="E212">
        <v>25833</v>
      </c>
      <c r="F212">
        <v>11743</v>
      </c>
      <c r="G212">
        <v>8429</v>
      </c>
      <c r="H212" s="5">
        <v>42365</v>
      </c>
      <c r="I212" t="s">
        <v>624</v>
      </c>
      <c r="J212" t="s">
        <v>619</v>
      </c>
      <c r="K212">
        <v>910020</v>
      </c>
      <c r="L212" t="s">
        <v>346</v>
      </c>
      <c r="M212" t="s">
        <v>98</v>
      </c>
      <c r="N212" t="s">
        <v>13</v>
      </c>
      <c r="O212" t="s">
        <v>14</v>
      </c>
      <c r="P212">
        <v>44</v>
      </c>
      <c r="Q212" s="5" t="s">
        <v>100</v>
      </c>
      <c r="R212" t="s">
        <v>25</v>
      </c>
      <c r="S212" t="s">
        <v>35</v>
      </c>
      <c r="T212" t="s">
        <v>63</v>
      </c>
      <c r="U212" t="s">
        <v>65</v>
      </c>
      <c r="V212" t="s">
        <v>20</v>
      </c>
      <c r="W212">
        <v>361</v>
      </c>
      <c r="X212" t="s">
        <v>574</v>
      </c>
      <c r="Y212" t="s">
        <v>584</v>
      </c>
      <c r="Z212" t="s">
        <v>593</v>
      </c>
      <c r="AA212">
        <v>0.14649999999999999</v>
      </c>
      <c r="AB212" t="s">
        <v>599</v>
      </c>
      <c r="AC212" t="s">
        <v>600</v>
      </c>
      <c r="AD212" t="s">
        <v>344</v>
      </c>
      <c r="AE212" t="s">
        <v>250</v>
      </c>
      <c r="AF212" t="s">
        <v>251</v>
      </c>
      <c r="AG212" t="s">
        <v>252</v>
      </c>
      <c r="AH212" t="s">
        <v>253</v>
      </c>
      <c r="AI212" t="s">
        <v>254</v>
      </c>
      <c r="AJ212">
        <v>910020</v>
      </c>
      <c r="AK212" t="s">
        <v>345</v>
      </c>
      <c r="AL212" t="s">
        <v>256</v>
      </c>
      <c r="AM212">
        <v>27316</v>
      </c>
      <c r="AN212">
        <v>12930</v>
      </c>
      <c r="AO212">
        <v>25412</v>
      </c>
      <c r="AP212">
        <v>7.77</v>
      </c>
      <c r="AQ212">
        <v>364.31</v>
      </c>
      <c r="AR212" t="s">
        <v>2626</v>
      </c>
      <c r="AS212" t="s">
        <v>2626</v>
      </c>
      <c r="AT212">
        <v>1</v>
      </c>
      <c r="AU212" t="s">
        <v>2628</v>
      </c>
      <c r="AV212" s="3">
        <v>42365</v>
      </c>
      <c r="AW212" s="3" t="str">
        <f>TEXT(LoanTable[[#This Row],[Disbursement Date]],"YYYY-MM")</f>
        <v>2015-12</v>
      </c>
      <c r="AX212" t="str">
        <f>TEXT(EDATE(LoanTable[[#This Row],[Disbursement Date]],-1),"YYYY-MM")</f>
        <v>2015-11</v>
      </c>
      <c r="AY212">
        <f>IF(LoanTable[[#This Row],[Loan Status]]="Active",1,0)</f>
        <v>1</v>
      </c>
      <c r="AZ212">
        <f>IF(COUNTIFS(LoanTable[Client id],LoanTable[[#This Row],[Client id]],LoanTable[Period],LoanTable[[#This Row],[Previous Period]])&gt;0,1,0)</f>
        <v>0</v>
      </c>
      <c r="BA212" s="17" t="str">
        <f>TEXT(LoanTable[[#This Row],[Disbursement Date]],"YYYY")</f>
        <v>2015</v>
      </c>
      <c r="BB212" s="10" t="str" cm="1">
        <f t="array" ref="BB212">IF(YEAR(LoanTable[[#This Row],[Disbursement Date]])=MIN(YEAR(LoanTable[Disbursement Date])),"",YEAR(LoanTable[[#This Row],[Disbursement Date]])-1)</f>
        <v/>
      </c>
      <c r="BC212" s="10">
        <f>IF(LoanTable[[#This Row],[Previous Year]]="",1,IF(COUNTIFS(LoanTable[Client id],LoanTable[[#This Row],[Client id]],LoanTable[Year],LoanTable[[#This Row],[Previous Year]])&gt;0,1,0))</f>
        <v>1</v>
      </c>
      <c r="BD212" t="str">
        <f>YEAR(LoanTable[[#This Row],[Disbursement Date]]) &amp; "-Q" &amp; ROUNDUP(MONTH(LoanTable[[#This Row],[Disbursement Date]])/3,0)</f>
        <v>2015-Q4</v>
      </c>
      <c r="BE212">
        <f>IF(LoanTable[[#This Row],[Disbursement Date]]=LoanTable[[#This Row],[First Loan Date]],1,0)</f>
        <v>1</v>
      </c>
    </row>
    <row r="213" spans="1:57" x14ac:dyDescent="0.3">
      <c r="A213" t="s">
        <v>904</v>
      </c>
      <c r="B213">
        <v>467</v>
      </c>
      <c r="C213" t="s">
        <v>344</v>
      </c>
      <c r="D213" t="s">
        <v>589</v>
      </c>
      <c r="E213">
        <v>23407</v>
      </c>
      <c r="F213">
        <v>13551</v>
      </c>
      <c r="G213">
        <v>20012</v>
      </c>
      <c r="H213" s="5">
        <v>42369</v>
      </c>
      <c r="I213" t="s">
        <v>617</v>
      </c>
      <c r="J213" t="s">
        <v>619</v>
      </c>
      <c r="K213">
        <v>910020</v>
      </c>
      <c r="L213" t="s">
        <v>346</v>
      </c>
      <c r="M213" t="s">
        <v>133</v>
      </c>
      <c r="N213" t="s">
        <v>13</v>
      </c>
      <c r="O213" t="s">
        <v>33</v>
      </c>
      <c r="P213">
        <v>24</v>
      </c>
      <c r="Q213" s="5" t="s">
        <v>34</v>
      </c>
      <c r="R213" t="s">
        <v>30</v>
      </c>
      <c r="S213" t="s">
        <v>145</v>
      </c>
      <c r="T213" t="s">
        <v>18</v>
      </c>
      <c r="U213" t="s">
        <v>65</v>
      </c>
      <c r="V213" t="s">
        <v>39</v>
      </c>
      <c r="W213">
        <v>443</v>
      </c>
      <c r="X213" t="s">
        <v>574</v>
      </c>
      <c r="Y213" t="s">
        <v>590</v>
      </c>
      <c r="Z213" t="s">
        <v>576</v>
      </c>
      <c r="AA213">
        <v>9.9099999999999994E-2</v>
      </c>
      <c r="AB213" t="s">
        <v>577</v>
      </c>
      <c r="AC213" t="s">
        <v>591</v>
      </c>
      <c r="AD213" t="s">
        <v>344</v>
      </c>
      <c r="AE213" t="s">
        <v>250</v>
      </c>
      <c r="AF213" t="s">
        <v>251</v>
      </c>
      <c r="AG213" t="s">
        <v>252</v>
      </c>
      <c r="AH213" t="s">
        <v>253</v>
      </c>
      <c r="AI213" t="s">
        <v>254</v>
      </c>
      <c r="AJ213">
        <v>910020</v>
      </c>
      <c r="AK213" t="s">
        <v>345</v>
      </c>
      <c r="AL213" t="s">
        <v>256</v>
      </c>
      <c r="AM213">
        <v>23172</v>
      </c>
      <c r="AN213">
        <v>15317</v>
      </c>
      <c r="AO213">
        <v>23147</v>
      </c>
      <c r="AP213">
        <v>27.21</v>
      </c>
      <c r="AQ213">
        <v>1367.97</v>
      </c>
      <c r="AR213" t="s">
        <v>2626</v>
      </c>
      <c r="AS213" t="s">
        <v>2626</v>
      </c>
      <c r="AT213">
        <v>2</v>
      </c>
      <c r="AU213" t="s">
        <v>2629</v>
      </c>
      <c r="AV213" s="3">
        <v>42369</v>
      </c>
      <c r="AW213" s="3" t="str">
        <f>TEXT(LoanTable[[#This Row],[Disbursement Date]],"YYYY-MM")</f>
        <v>2015-12</v>
      </c>
      <c r="AX213" t="str">
        <f>TEXT(EDATE(LoanTable[[#This Row],[Disbursement Date]],-1),"YYYY-MM")</f>
        <v>2015-11</v>
      </c>
      <c r="AY213">
        <f>IF(LoanTable[[#This Row],[Loan Status]]="Active",1,0)</f>
        <v>0</v>
      </c>
      <c r="AZ213">
        <f>IF(COUNTIFS(LoanTable[Client id],LoanTable[[#This Row],[Client id]],LoanTable[Period],LoanTable[[#This Row],[Previous Period]])&gt;0,1,0)</f>
        <v>0</v>
      </c>
      <c r="BA213" s="17" t="str">
        <f>TEXT(LoanTable[[#This Row],[Disbursement Date]],"YYYY")</f>
        <v>2015</v>
      </c>
      <c r="BB213" s="10" t="str" cm="1">
        <f t="array" ref="BB213">IF(YEAR(LoanTable[[#This Row],[Disbursement Date]])=MIN(YEAR(LoanTable[Disbursement Date])),"",YEAR(LoanTable[[#This Row],[Disbursement Date]])-1)</f>
        <v/>
      </c>
      <c r="BC213" s="10">
        <f>IF(LoanTable[[#This Row],[Previous Year]]="",1,IF(COUNTIFS(LoanTable[Client id],LoanTable[[#This Row],[Client id]],LoanTable[Year],LoanTable[[#This Row],[Previous Year]])&gt;0,1,0))</f>
        <v>1</v>
      </c>
      <c r="BD213" t="str">
        <f>YEAR(LoanTable[[#This Row],[Disbursement Date]]) &amp; "-Q" &amp; ROUNDUP(MONTH(LoanTable[[#This Row],[Disbursement Date]])/3,0)</f>
        <v>2015-Q4</v>
      </c>
      <c r="BE213">
        <f>IF(LoanTable[[#This Row],[Disbursement Date]]=LoanTable[[#This Row],[First Loan Date]],1,0)</f>
        <v>1</v>
      </c>
    </row>
    <row r="214" spans="1:57" x14ac:dyDescent="0.3">
      <c r="A214" t="s">
        <v>707</v>
      </c>
      <c r="B214">
        <v>455</v>
      </c>
      <c r="C214" t="s">
        <v>399</v>
      </c>
      <c r="D214" t="s">
        <v>583</v>
      </c>
      <c r="E214">
        <v>38086</v>
      </c>
      <c r="F214">
        <v>47958</v>
      </c>
      <c r="G214">
        <v>30455</v>
      </c>
      <c r="H214" s="5">
        <v>42371</v>
      </c>
      <c r="I214" t="s">
        <v>617</v>
      </c>
      <c r="J214" t="s">
        <v>619</v>
      </c>
      <c r="K214">
        <v>1140044</v>
      </c>
      <c r="L214" t="s">
        <v>401</v>
      </c>
      <c r="M214" t="s">
        <v>120</v>
      </c>
      <c r="N214" t="s">
        <v>13</v>
      </c>
      <c r="O214" t="s">
        <v>28</v>
      </c>
      <c r="P214">
        <v>46</v>
      </c>
      <c r="Q214" s="5" t="s">
        <v>24</v>
      </c>
      <c r="R214" t="s">
        <v>104</v>
      </c>
      <c r="S214" t="s">
        <v>105</v>
      </c>
      <c r="T214" t="s">
        <v>18</v>
      </c>
      <c r="U214" t="s">
        <v>65</v>
      </c>
      <c r="V214" t="s">
        <v>31</v>
      </c>
      <c r="W214">
        <v>708</v>
      </c>
      <c r="X214" t="s">
        <v>574</v>
      </c>
      <c r="Y214" t="s">
        <v>584</v>
      </c>
      <c r="Z214" t="s">
        <v>576</v>
      </c>
      <c r="AA214">
        <v>0.1825</v>
      </c>
      <c r="AB214" t="s">
        <v>585</v>
      </c>
      <c r="AC214" t="s">
        <v>586</v>
      </c>
      <c r="AD214" t="s">
        <v>399</v>
      </c>
      <c r="AE214" t="s">
        <v>325</v>
      </c>
      <c r="AF214" t="s">
        <v>326</v>
      </c>
      <c r="AG214" t="s">
        <v>327</v>
      </c>
      <c r="AH214" t="s">
        <v>328</v>
      </c>
      <c r="AI214" t="s">
        <v>399</v>
      </c>
      <c r="AJ214">
        <v>1140044</v>
      </c>
      <c r="AK214" t="s">
        <v>400</v>
      </c>
      <c r="AL214" t="s">
        <v>239</v>
      </c>
      <c r="AM214">
        <v>38241</v>
      </c>
      <c r="AN214">
        <v>48514</v>
      </c>
      <c r="AO214">
        <v>37657</v>
      </c>
      <c r="AP214">
        <v>11.74</v>
      </c>
      <c r="AQ214">
        <v>564.87</v>
      </c>
      <c r="AR214" t="s">
        <v>2626</v>
      </c>
      <c r="AS214" t="s">
        <v>2626</v>
      </c>
      <c r="AT214">
        <v>0</v>
      </c>
      <c r="AU214" t="s">
        <v>2628</v>
      </c>
      <c r="AV214" s="3">
        <v>42371</v>
      </c>
      <c r="AW214" s="3" t="str">
        <f>TEXT(LoanTable[[#This Row],[Disbursement Date]],"YYYY-MM")</f>
        <v>2016-01</v>
      </c>
      <c r="AX214" t="str">
        <f>TEXT(EDATE(LoanTable[[#This Row],[Disbursement Date]],-1),"YYYY-MM")</f>
        <v>2015-12</v>
      </c>
      <c r="AY214">
        <f>IF(LoanTable[[#This Row],[Loan Status]]="Active",1,0)</f>
        <v>0</v>
      </c>
      <c r="AZ214">
        <f>IF(COUNTIFS(LoanTable[Client id],LoanTable[[#This Row],[Client id]],LoanTable[Period],LoanTable[[#This Row],[Previous Period]])&gt;0,1,0)</f>
        <v>0</v>
      </c>
      <c r="BA214" s="17" t="str">
        <f>TEXT(LoanTable[[#This Row],[Disbursement Date]],"YYYY")</f>
        <v>2016</v>
      </c>
      <c r="BB214" s="10" cm="1">
        <f t="array" ref="BB214">IF(YEAR(LoanTable[[#This Row],[Disbursement Date]])=MIN(YEAR(LoanTable[Disbursement Date])),"",YEAR(LoanTable[[#This Row],[Disbursement Date]])-1)</f>
        <v>2015</v>
      </c>
      <c r="BC214" s="10">
        <f>IF(LoanTable[[#This Row],[Previous Year]]="",1,IF(COUNTIFS(LoanTable[Client id],LoanTable[[#This Row],[Client id]],LoanTable[Year],LoanTable[[#This Row],[Previous Year]])&gt;0,1,0))</f>
        <v>0</v>
      </c>
      <c r="BD214" t="str">
        <f>YEAR(LoanTable[[#This Row],[Disbursement Date]]) &amp; "-Q" &amp; ROUNDUP(MONTH(LoanTable[[#This Row],[Disbursement Date]])/3,0)</f>
        <v>2016-Q1</v>
      </c>
      <c r="BE214">
        <f>IF(LoanTable[[#This Row],[Disbursement Date]]=LoanTable[[#This Row],[First Loan Date]],1,0)</f>
        <v>1</v>
      </c>
    </row>
    <row r="215" spans="1:57" x14ac:dyDescent="0.3">
      <c r="A215" t="s">
        <v>747</v>
      </c>
      <c r="B215">
        <v>995</v>
      </c>
      <c r="C215" t="s">
        <v>422</v>
      </c>
      <c r="D215" t="s">
        <v>589</v>
      </c>
      <c r="E215">
        <v>37790</v>
      </c>
      <c r="F215">
        <v>10941</v>
      </c>
      <c r="G215">
        <v>6165</v>
      </c>
      <c r="H215" s="5">
        <v>42373</v>
      </c>
      <c r="I215" t="s">
        <v>615</v>
      </c>
      <c r="J215" t="s">
        <v>613</v>
      </c>
      <c r="K215">
        <v>120676</v>
      </c>
      <c r="L215" t="s">
        <v>423</v>
      </c>
      <c r="M215" t="s">
        <v>54</v>
      </c>
      <c r="N215" t="s">
        <v>13</v>
      </c>
      <c r="O215" t="s">
        <v>46</v>
      </c>
      <c r="P215">
        <v>29</v>
      </c>
      <c r="Q215" s="5" t="s">
        <v>53</v>
      </c>
      <c r="R215" t="s">
        <v>30</v>
      </c>
      <c r="S215" t="s">
        <v>145</v>
      </c>
      <c r="T215" t="s">
        <v>18</v>
      </c>
      <c r="U215" t="s">
        <v>22</v>
      </c>
      <c r="V215" t="s">
        <v>39</v>
      </c>
      <c r="W215">
        <v>324</v>
      </c>
      <c r="X215" t="s">
        <v>574</v>
      </c>
      <c r="Y215" t="s">
        <v>590</v>
      </c>
      <c r="Z215" t="s">
        <v>576</v>
      </c>
      <c r="AA215">
        <v>9.9099999999999994E-2</v>
      </c>
      <c r="AB215" t="s">
        <v>577</v>
      </c>
      <c r="AC215" t="s">
        <v>591</v>
      </c>
      <c r="AD215" t="s">
        <v>422</v>
      </c>
      <c r="AE215" t="s">
        <v>234</v>
      </c>
      <c r="AF215" t="s">
        <v>235</v>
      </c>
      <c r="AG215" t="s">
        <v>236</v>
      </c>
      <c r="AH215" t="s">
        <v>237</v>
      </c>
      <c r="AI215" t="s">
        <v>422</v>
      </c>
      <c r="AJ215">
        <v>120676</v>
      </c>
      <c r="AK215" t="s">
        <v>247</v>
      </c>
      <c r="AL215" t="s">
        <v>239</v>
      </c>
      <c r="AM215">
        <v>38492</v>
      </c>
      <c r="AN215">
        <v>11634</v>
      </c>
      <c r="AO215">
        <v>37424</v>
      </c>
      <c r="AP215">
        <v>23.33</v>
      </c>
      <c r="AQ215">
        <v>2627.79</v>
      </c>
      <c r="AR215" t="s">
        <v>2626</v>
      </c>
      <c r="AS215" t="s">
        <v>2626</v>
      </c>
      <c r="AT215">
        <v>2</v>
      </c>
      <c r="AU215" t="s">
        <v>2628</v>
      </c>
      <c r="AV215" s="3">
        <v>42373</v>
      </c>
      <c r="AW215" s="3" t="str">
        <f>TEXT(LoanTable[[#This Row],[Disbursement Date]],"YYYY-MM")</f>
        <v>2016-01</v>
      </c>
      <c r="AX215" t="str">
        <f>TEXT(EDATE(LoanTable[[#This Row],[Disbursement Date]],-1),"YYYY-MM")</f>
        <v>2015-12</v>
      </c>
      <c r="AY215">
        <f>IF(LoanTable[[#This Row],[Loan Status]]="Active",1,0)</f>
        <v>0</v>
      </c>
      <c r="AZ215">
        <f>IF(COUNTIFS(LoanTable[Client id],LoanTable[[#This Row],[Client id]],LoanTable[Period],LoanTable[[#This Row],[Previous Period]])&gt;0,1,0)</f>
        <v>0</v>
      </c>
      <c r="BA215" s="17" t="str">
        <f>TEXT(LoanTable[[#This Row],[Disbursement Date]],"YYYY")</f>
        <v>2016</v>
      </c>
      <c r="BB215" s="10" cm="1">
        <f t="array" ref="BB215">IF(YEAR(LoanTable[[#This Row],[Disbursement Date]])=MIN(YEAR(LoanTable[Disbursement Date])),"",YEAR(LoanTable[[#This Row],[Disbursement Date]])-1)</f>
        <v>2015</v>
      </c>
      <c r="BC215" s="10">
        <f>IF(LoanTable[[#This Row],[Previous Year]]="",1,IF(COUNTIFS(LoanTable[Client id],LoanTable[[#This Row],[Client id]],LoanTable[Year],LoanTable[[#This Row],[Previous Year]])&gt;0,1,0))</f>
        <v>0</v>
      </c>
      <c r="BD215" t="str">
        <f>YEAR(LoanTable[[#This Row],[Disbursement Date]]) &amp; "-Q" &amp; ROUNDUP(MONTH(LoanTable[[#This Row],[Disbursement Date]])/3,0)</f>
        <v>2016-Q1</v>
      </c>
      <c r="BE215">
        <f>IF(LoanTable[[#This Row],[Disbursement Date]]=LoanTable[[#This Row],[First Loan Date]],1,0)</f>
        <v>1</v>
      </c>
    </row>
    <row r="216" spans="1:57" x14ac:dyDescent="0.3">
      <c r="A216" t="s">
        <v>732</v>
      </c>
      <c r="B216">
        <v>971</v>
      </c>
      <c r="C216" t="s">
        <v>265</v>
      </c>
      <c r="D216" t="s">
        <v>583</v>
      </c>
      <c r="E216">
        <v>27156</v>
      </c>
      <c r="F216">
        <v>35606</v>
      </c>
      <c r="G216">
        <v>44860</v>
      </c>
      <c r="H216" s="5">
        <v>42374</v>
      </c>
      <c r="I216" t="s">
        <v>615</v>
      </c>
      <c r="J216" t="s">
        <v>619</v>
      </c>
      <c r="K216">
        <v>30179</v>
      </c>
      <c r="L216" t="s">
        <v>272</v>
      </c>
      <c r="M216" t="s">
        <v>32</v>
      </c>
      <c r="N216" t="s">
        <v>13</v>
      </c>
      <c r="O216" t="s">
        <v>46</v>
      </c>
      <c r="P216">
        <v>31</v>
      </c>
      <c r="Q216" s="5" t="s">
        <v>47</v>
      </c>
      <c r="R216" t="s">
        <v>30</v>
      </c>
      <c r="S216" t="s">
        <v>145</v>
      </c>
      <c r="T216" t="s">
        <v>18</v>
      </c>
      <c r="U216" t="s">
        <v>26</v>
      </c>
      <c r="V216" t="s">
        <v>31</v>
      </c>
      <c r="W216">
        <v>696</v>
      </c>
      <c r="X216" t="s">
        <v>574</v>
      </c>
      <c r="Y216" t="s">
        <v>584</v>
      </c>
      <c r="Z216" t="s">
        <v>576</v>
      </c>
      <c r="AA216">
        <v>0.1825</v>
      </c>
      <c r="AB216" t="s">
        <v>585</v>
      </c>
      <c r="AC216" t="s">
        <v>586</v>
      </c>
      <c r="AD216" t="s">
        <v>265</v>
      </c>
      <c r="AE216" t="s">
        <v>266</v>
      </c>
      <c r="AF216" t="s">
        <v>267</v>
      </c>
      <c r="AG216" t="s">
        <v>268</v>
      </c>
      <c r="AH216" t="s">
        <v>269</v>
      </c>
      <c r="AI216" t="s">
        <v>270</v>
      </c>
      <c r="AJ216">
        <v>30179</v>
      </c>
      <c r="AK216" t="s">
        <v>271</v>
      </c>
      <c r="AL216" t="s">
        <v>241</v>
      </c>
      <c r="AM216">
        <v>28293</v>
      </c>
      <c r="AN216">
        <v>36969</v>
      </c>
      <c r="AO216">
        <v>27103</v>
      </c>
      <c r="AP216">
        <v>3.88</v>
      </c>
      <c r="AQ216">
        <v>2362.56</v>
      </c>
      <c r="AR216" t="s">
        <v>2626</v>
      </c>
      <c r="AS216" t="s">
        <v>2626</v>
      </c>
      <c r="AT216">
        <v>0</v>
      </c>
      <c r="AU216" t="s">
        <v>2628</v>
      </c>
      <c r="AV216" s="3">
        <v>42229</v>
      </c>
      <c r="AW216" s="3" t="str">
        <f>TEXT(LoanTable[[#This Row],[Disbursement Date]],"YYYY-MM")</f>
        <v>2016-01</v>
      </c>
      <c r="AX216" t="str">
        <f>TEXT(EDATE(LoanTable[[#This Row],[Disbursement Date]],-1),"YYYY-MM")</f>
        <v>2015-12</v>
      </c>
      <c r="AY216">
        <f>IF(LoanTable[[#This Row],[Loan Status]]="Active",1,0)</f>
        <v>0</v>
      </c>
      <c r="AZ216">
        <f>IF(COUNTIFS(LoanTable[Client id],LoanTable[[#This Row],[Client id]],LoanTable[Period],LoanTable[[#This Row],[Previous Period]])&gt;0,1,0)</f>
        <v>0</v>
      </c>
      <c r="BA216" s="17" t="str">
        <f>TEXT(LoanTable[[#This Row],[Disbursement Date]],"YYYY")</f>
        <v>2016</v>
      </c>
      <c r="BB216" s="10" cm="1">
        <f t="array" ref="BB216">IF(YEAR(LoanTable[[#This Row],[Disbursement Date]])=MIN(YEAR(LoanTable[Disbursement Date])),"",YEAR(LoanTable[[#This Row],[Disbursement Date]])-1)</f>
        <v>2015</v>
      </c>
      <c r="BC216" s="10">
        <f>IF(LoanTable[[#This Row],[Previous Year]]="",1,IF(COUNTIFS(LoanTable[Client id],LoanTable[[#This Row],[Client id]],LoanTable[Year],LoanTable[[#This Row],[Previous Year]])&gt;0,1,0))</f>
        <v>1</v>
      </c>
      <c r="BD216" t="str">
        <f>YEAR(LoanTable[[#This Row],[Disbursement Date]]) &amp; "-Q" &amp; ROUNDUP(MONTH(LoanTable[[#This Row],[Disbursement Date]])/3,0)</f>
        <v>2016-Q1</v>
      </c>
      <c r="BE216">
        <f>IF(LoanTable[[#This Row],[Disbursement Date]]=LoanTable[[#This Row],[First Loan Date]],1,0)</f>
        <v>0</v>
      </c>
    </row>
    <row r="217" spans="1:57" x14ac:dyDescent="0.3">
      <c r="A217" t="s">
        <v>2038</v>
      </c>
      <c r="B217">
        <v>295</v>
      </c>
      <c r="C217" t="s">
        <v>344</v>
      </c>
      <c r="D217" t="s">
        <v>573</v>
      </c>
      <c r="E217">
        <v>44978</v>
      </c>
      <c r="F217">
        <v>28650</v>
      </c>
      <c r="G217">
        <v>8872</v>
      </c>
      <c r="H217" s="5">
        <v>42376</v>
      </c>
      <c r="I217" t="s">
        <v>612</v>
      </c>
      <c r="J217" t="s">
        <v>613</v>
      </c>
      <c r="K217">
        <v>910020</v>
      </c>
      <c r="L217" t="s">
        <v>346</v>
      </c>
      <c r="M217" t="s">
        <v>143</v>
      </c>
      <c r="N217" t="s">
        <v>13</v>
      </c>
      <c r="O217" t="s">
        <v>46</v>
      </c>
      <c r="P217">
        <v>29</v>
      </c>
      <c r="Q217" s="5" t="s">
        <v>146</v>
      </c>
      <c r="R217" t="s">
        <v>104</v>
      </c>
      <c r="S217" t="s">
        <v>35</v>
      </c>
      <c r="T217" t="s">
        <v>63</v>
      </c>
      <c r="U217" t="s">
        <v>19</v>
      </c>
      <c r="V217" t="s">
        <v>31</v>
      </c>
      <c r="W217">
        <v>395</v>
      </c>
      <c r="X217" t="s">
        <v>574</v>
      </c>
      <c r="Y217" t="s">
        <v>575</v>
      </c>
      <c r="Z217" t="s">
        <v>576</v>
      </c>
      <c r="AA217">
        <v>0.1065</v>
      </c>
      <c r="AB217" t="s">
        <v>577</v>
      </c>
      <c r="AC217" t="s">
        <v>578</v>
      </c>
      <c r="AD217" t="s">
        <v>344</v>
      </c>
      <c r="AE217" t="s">
        <v>250</v>
      </c>
      <c r="AF217" t="s">
        <v>251</v>
      </c>
      <c r="AG217" t="s">
        <v>252</v>
      </c>
      <c r="AH217" t="s">
        <v>253</v>
      </c>
      <c r="AI217" t="s">
        <v>254</v>
      </c>
      <c r="AJ217">
        <v>910020</v>
      </c>
      <c r="AK217" t="s">
        <v>345</v>
      </c>
      <c r="AL217" t="s">
        <v>256</v>
      </c>
      <c r="AM217">
        <v>45962</v>
      </c>
      <c r="AN217">
        <v>30217</v>
      </c>
      <c r="AO217">
        <v>44611</v>
      </c>
      <c r="AP217">
        <v>45.09</v>
      </c>
      <c r="AQ217">
        <v>1870</v>
      </c>
      <c r="AR217" t="s">
        <v>2626</v>
      </c>
      <c r="AS217" t="s">
        <v>2626</v>
      </c>
      <c r="AT217">
        <v>1</v>
      </c>
      <c r="AU217" t="s">
        <v>2628</v>
      </c>
      <c r="AV217" s="3">
        <v>42376</v>
      </c>
      <c r="AW217" s="3" t="str">
        <f>TEXT(LoanTable[[#This Row],[Disbursement Date]],"YYYY-MM")</f>
        <v>2016-01</v>
      </c>
      <c r="AX217" t="str">
        <f>TEXT(EDATE(LoanTable[[#This Row],[Disbursement Date]],-1),"YYYY-MM")</f>
        <v>2015-12</v>
      </c>
      <c r="AY217">
        <f>IF(LoanTable[[#This Row],[Loan Status]]="Active",1,0)</f>
        <v>0</v>
      </c>
      <c r="AZ217">
        <f>IF(COUNTIFS(LoanTable[Client id],LoanTable[[#This Row],[Client id]],LoanTable[Period],LoanTable[[#This Row],[Previous Period]])&gt;0,1,0)</f>
        <v>0</v>
      </c>
      <c r="BA217" s="17" t="str">
        <f>TEXT(LoanTable[[#This Row],[Disbursement Date]],"YYYY")</f>
        <v>2016</v>
      </c>
      <c r="BB217" s="10" cm="1">
        <f t="array" ref="BB217">IF(YEAR(LoanTable[[#This Row],[Disbursement Date]])=MIN(YEAR(LoanTable[Disbursement Date])),"",YEAR(LoanTable[[#This Row],[Disbursement Date]])-1)</f>
        <v>2015</v>
      </c>
      <c r="BC217" s="10">
        <f>IF(LoanTable[[#This Row],[Previous Year]]="",1,IF(COUNTIFS(LoanTable[Client id],LoanTable[[#This Row],[Client id]],LoanTable[Year],LoanTable[[#This Row],[Previous Year]])&gt;0,1,0))</f>
        <v>0</v>
      </c>
      <c r="BD217" t="str">
        <f>YEAR(LoanTable[[#This Row],[Disbursement Date]]) &amp; "-Q" &amp; ROUNDUP(MONTH(LoanTable[[#This Row],[Disbursement Date]])/3,0)</f>
        <v>2016-Q1</v>
      </c>
      <c r="BE217">
        <f>IF(LoanTable[[#This Row],[Disbursement Date]]=LoanTable[[#This Row],[First Loan Date]],1,0)</f>
        <v>1</v>
      </c>
    </row>
    <row r="218" spans="1:57" x14ac:dyDescent="0.3">
      <c r="A218" t="s">
        <v>2563</v>
      </c>
      <c r="B218">
        <v>822</v>
      </c>
      <c r="C218" t="s">
        <v>481</v>
      </c>
      <c r="D218" t="s">
        <v>573</v>
      </c>
      <c r="E218">
        <v>36872</v>
      </c>
      <c r="F218">
        <v>42797</v>
      </c>
      <c r="G218">
        <v>15787</v>
      </c>
      <c r="H218" s="5">
        <v>42376</v>
      </c>
      <c r="I218" t="s">
        <v>624</v>
      </c>
      <c r="J218" t="s">
        <v>613</v>
      </c>
      <c r="K218">
        <v>1050013</v>
      </c>
      <c r="L218" t="s">
        <v>482</v>
      </c>
      <c r="M218" t="s">
        <v>50</v>
      </c>
      <c r="N218" t="s">
        <v>13</v>
      </c>
      <c r="O218" t="s">
        <v>46</v>
      </c>
      <c r="P218">
        <v>29</v>
      </c>
      <c r="Q218" s="5" t="s">
        <v>146</v>
      </c>
      <c r="R218" t="s">
        <v>16</v>
      </c>
      <c r="S218" t="s">
        <v>35</v>
      </c>
      <c r="T218" t="s">
        <v>18</v>
      </c>
      <c r="U218" t="s">
        <v>19</v>
      </c>
      <c r="V218" t="s">
        <v>31</v>
      </c>
      <c r="W218">
        <v>311</v>
      </c>
      <c r="X218" t="s">
        <v>574</v>
      </c>
      <c r="Y218" t="s">
        <v>575</v>
      </c>
      <c r="Z218" t="s">
        <v>576</v>
      </c>
      <c r="AA218">
        <v>0.1065</v>
      </c>
      <c r="AB218" t="s">
        <v>577</v>
      </c>
      <c r="AC218" t="s">
        <v>578</v>
      </c>
      <c r="AD218" t="s">
        <v>481</v>
      </c>
      <c r="AE218" t="s">
        <v>472</v>
      </c>
      <c r="AF218" t="s">
        <v>473</v>
      </c>
      <c r="AG218" t="s">
        <v>474</v>
      </c>
      <c r="AH218" t="s">
        <v>475</v>
      </c>
      <c r="AI218" t="s">
        <v>481</v>
      </c>
      <c r="AJ218">
        <v>1050013</v>
      </c>
      <c r="AK218" t="s">
        <v>476</v>
      </c>
      <c r="AL218" t="s">
        <v>241</v>
      </c>
      <c r="AM218">
        <v>37652</v>
      </c>
      <c r="AN218">
        <v>44780</v>
      </c>
      <c r="AO218">
        <v>36780</v>
      </c>
      <c r="AP218">
        <v>37.51</v>
      </c>
      <c r="AQ218">
        <v>2066.1</v>
      </c>
      <c r="AR218" t="s">
        <v>2626</v>
      </c>
      <c r="AS218" t="s">
        <v>2626</v>
      </c>
      <c r="AT218">
        <v>2</v>
      </c>
      <c r="AU218" t="s">
        <v>2628</v>
      </c>
      <c r="AV218" s="3">
        <v>42176</v>
      </c>
      <c r="AW218" s="3" t="str">
        <f>TEXT(LoanTable[[#This Row],[Disbursement Date]],"YYYY-MM")</f>
        <v>2016-01</v>
      </c>
      <c r="AX218" t="str">
        <f>TEXT(EDATE(LoanTable[[#This Row],[Disbursement Date]],-1),"YYYY-MM")</f>
        <v>2015-12</v>
      </c>
      <c r="AY218">
        <f>IF(LoanTable[[#This Row],[Loan Status]]="Active",1,0)</f>
        <v>1</v>
      </c>
      <c r="AZ218">
        <f>IF(COUNTIFS(LoanTable[Client id],LoanTable[[#This Row],[Client id]],LoanTable[Period],LoanTable[[#This Row],[Previous Period]])&gt;0,1,0)</f>
        <v>0</v>
      </c>
      <c r="BA218" s="17" t="str">
        <f>TEXT(LoanTable[[#This Row],[Disbursement Date]],"YYYY")</f>
        <v>2016</v>
      </c>
      <c r="BB218" s="10" cm="1">
        <f t="array" ref="BB218">IF(YEAR(LoanTable[[#This Row],[Disbursement Date]])=MIN(YEAR(LoanTable[Disbursement Date])),"",YEAR(LoanTable[[#This Row],[Disbursement Date]])-1)</f>
        <v>2015</v>
      </c>
      <c r="BC218" s="10">
        <f>IF(LoanTable[[#This Row],[Previous Year]]="",1,IF(COUNTIFS(LoanTable[Client id],LoanTable[[#This Row],[Client id]],LoanTable[Year],LoanTable[[#This Row],[Previous Year]])&gt;0,1,0))</f>
        <v>1</v>
      </c>
      <c r="BD218" t="str">
        <f>YEAR(LoanTable[[#This Row],[Disbursement Date]]) &amp; "-Q" &amp; ROUNDUP(MONTH(LoanTable[[#This Row],[Disbursement Date]])/3,0)</f>
        <v>2016-Q1</v>
      </c>
      <c r="BE218">
        <f>IF(LoanTable[[#This Row],[Disbursement Date]]=LoanTable[[#This Row],[First Loan Date]],1,0)</f>
        <v>0</v>
      </c>
    </row>
    <row r="219" spans="1:57" x14ac:dyDescent="0.3">
      <c r="A219" t="s">
        <v>1994</v>
      </c>
      <c r="B219">
        <v>729</v>
      </c>
      <c r="C219" t="s">
        <v>344</v>
      </c>
      <c r="D219" t="s">
        <v>573</v>
      </c>
      <c r="E219">
        <v>15297</v>
      </c>
      <c r="F219">
        <v>35713</v>
      </c>
      <c r="G219">
        <v>6724</v>
      </c>
      <c r="H219" s="5">
        <v>42377</v>
      </c>
      <c r="I219" t="s">
        <v>612</v>
      </c>
      <c r="J219" t="s">
        <v>619</v>
      </c>
      <c r="K219">
        <v>910020</v>
      </c>
      <c r="L219" t="s">
        <v>346</v>
      </c>
      <c r="M219" t="s">
        <v>130</v>
      </c>
      <c r="N219" t="s">
        <v>13</v>
      </c>
      <c r="O219" t="s">
        <v>14</v>
      </c>
      <c r="P219">
        <v>45</v>
      </c>
      <c r="Q219" s="5" t="s">
        <v>204</v>
      </c>
      <c r="R219" t="s">
        <v>74</v>
      </c>
      <c r="S219" t="s">
        <v>105</v>
      </c>
      <c r="T219" t="s">
        <v>44</v>
      </c>
      <c r="U219" t="s">
        <v>26</v>
      </c>
      <c r="V219" t="s">
        <v>31</v>
      </c>
      <c r="W219">
        <v>490</v>
      </c>
      <c r="X219" t="s">
        <v>574</v>
      </c>
      <c r="Y219" t="s">
        <v>575</v>
      </c>
      <c r="Z219" t="s">
        <v>576</v>
      </c>
      <c r="AA219">
        <v>0.1065</v>
      </c>
      <c r="AB219" t="s">
        <v>577</v>
      </c>
      <c r="AC219" t="s">
        <v>578</v>
      </c>
      <c r="AD219" t="s">
        <v>344</v>
      </c>
      <c r="AE219" t="s">
        <v>250</v>
      </c>
      <c r="AF219" t="s">
        <v>251</v>
      </c>
      <c r="AG219" t="s">
        <v>252</v>
      </c>
      <c r="AH219" t="s">
        <v>253</v>
      </c>
      <c r="AI219" t="s">
        <v>254</v>
      </c>
      <c r="AJ219">
        <v>910020</v>
      </c>
      <c r="AK219" t="s">
        <v>345</v>
      </c>
      <c r="AL219" t="s">
        <v>256</v>
      </c>
      <c r="AM219">
        <v>15634</v>
      </c>
      <c r="AN219">
        <v>36789</v>
      </c>
      <c r="AO219">
        <v>15156</v>
      </c>
      <c r="AP219">
        <v>34.21</v>
      </c>
      <c r="AQ219">
        <v>756.75</v>
      </c>
      <c r="AR219" t="s">
        <v>2626</v>
      </c>
      <c r="AS219" t="s">
        <v>2626</v>
      </c>
      <c r="AT219">
        <v>2</v>
      </c>
      <c r="AU219" t="s">
        <v>2628</v>
      </c>
      <c r="AV219" s="3">
        <v>42377</v>
      </c>
      <c r="AW219" s="3" t="str">
        <f>TEXT(LoanTable[[#This Row],[Disbursement Date]],"YYYY-MM")</f>
        <v>2016-01</v>
      </c>
      <c r="AX219" t="str">
        <f>TEXT(EDATE(LoanTable[[#This Row],[Disbursement Date]],-1),"YYYY-MM")</f>
        <v>2015-12</v>
      </c>
      <c r="AY219">
        <f>IF(LoanTable[[#This Row],[Loan Status]]="Active",1,0)</f>
        <v>0</v>
      </c>
      <c r="AZ219">
        <f>IF(COUNTIFS(LoanTable[Client id],LoanTable[[#This Row],[Client id]],LoanTable[Period],LoanTable[[#This Row],[Previous Period]])&gt;0,1,0)</f>
        <v>0</v>
      </c>
      <c r="BA219" s="17" t="str">
        <f>TEXT(LoanTable[[#This Row],[Disbursement Date]],"YYYY")</f>
        <v>2016</v>
      </c>
      <c r="BB219" s="10" cm="1">
        <f t="array" ref="BB219">IF(YEAR(LoanTable[[#This Row],[Disbursement Date]])=MIN(YEAR(LoanTable[Disbursement Date])),"",YEAR(LoanTable[[#This Row],[Disbursement Date]])-1)</f>
        <v>2015</v>
      </c>
      <c r="BC219" s="10">
        <f>IF(LoanTable[[#This Row],[Previous Year]]="",1,IF(COUNTIFS(LoanTable[Client id],LoanTable[[#This Row],[Client id]],LoanTable[Year],LoanTable[[#This Row],[Previous Year]])&gt;0,1,0))</f>
        <v>0</v>
      </c>
      <c r="BD219" t="str">
        <f>YEAR(LoanTable[[#This Row],[Disbursement Date]]) &amp; "-Q" &amp; ROUNDUP(MONTH(LoanTable[[#This Row],[Disbursement Date]])/3,0)</f>
        <v>2016-Q1</v>
      </c>
      <c r="BE219">
        <f>IF(LoanTable[[#This Row],[Disbursement Date]]=LoanTable[[#This Row],[First Loan Date]],1,0)</f>
        <v>1</v>
      </c>
    </row>
    <row r="220" spans="1:57" x14ac:dyDescent="0.3">
      <c r="A220" t="s">
        <v>2014</v>
      </c>
      <c r="B220">
        <v>864</v>
      </c>
      <c r="C220" t="s">
        <v>265</v>
      </c>
      <c r="D220" t="s">
        <v>573</v>
      </c>
      <c r="E220">
        <v>27213</v>
      </c>
      <c r="F220">
        <v>32951</v>
      </c>
      <c r="G220">
        <v>13735</v>
      </c>
      <c r="H220" s="5">
        <v>42384</v>
      </c>
      <c r="I220" t="s">
        <v>612</v>
      </c>
      <c r="J220" t="s">
        <v>613</v>
      </c>
      <c r="K220">
        <v>30179</v>
      </c>
      <c r="L220" t="s">
        <v>272</v>
      </c>
      <c r="M220" t="s">
        <v>186</v>
      </c>
      <c r="N220" t="s">
        <v>13</v>
      </c>
      <c r="O220" t="s">
        <v>46</v>
      </c>
      <c r="P220">
        <v>27</v>
      </c>
      <c r="Q220" s="5" t="s">
        <v>187</v>
      </c>
      <c r="R220" t="s">
        <v>30</v>
      </c>
      <c r="S220" t="s">
        <v>145</v>
      </c>
      <c r="T220" t="s">
        <v>63</v>
      </c>
      <c r="U220" t="s">
        <v>19</v>
      </c>
      <c r="V220" t="s">
        <v>39</v>
      </c>
      <c r="W220">
        <v>600</v>
      </c>
      <c r="X220" t="s">
        <v>574</v>
      </c>
      <c r="Y220" t="s">
        <v>575</v>
      </c>
      <c r="Z220" t="s">
        <v>576</v>
      </c>
      <c r="AA220">
        <v>0.1065</v>
      </c>
      <c r="AB220" t="s">
        <v>577</v>
      </c>
      <c r="AC220" t="s">
        <v>578</v>
      </c>
      <c r="AD220" t="s">
        <v>265</v>
      </c>
      <c r="AE220" t="s">
        <v>266</v>
      </c>
      <c r="AF220" t="s">
        <v>267</v>
      </c>
      <c r="AG220" t="s">
        <v>268</v>
      </c>
      <c r="AH220" t="s">
        <v>269</v>
      </c>
      <c r="AI220" t="s">
        <v>270</v>
      </c>
      <c r="AJ220">
        <v>30179</v>
      </c>
      <c r="AK220" t="s">
        <v>271</v>
      </c>
      <c r="AL220" t="s">
        <v>241</v>
      </c>
      <c r="AM220">
        <v>27270</v>
      </c>
      <c r="AN220">
        <v>34556</v>
      </c>
      <c r="AO220">
        <v>27190</v>
      </c>
      <c r="AP220">
        <v>0.79</v>
      </c>
      <c r="AQ220">
        <v>4607.38</v>
      </c>
      <c r="AR220" t="s">
        <v>2626</v>
      </c>
      <c r="AS220" t="s">
        <v>2626</v>
      </c>
      <c r="AT220">
        <v>2</v>
      </c>
      <c r="AU220" t="s">
        <v>2628</v>
      </c>
      <c r="AV220" s="3">
        <v>42384</v>
      </c>
      <c r="AW220" s="3" t="str">
        <f>TEXT(LoanTable[[#This Row],[Disbursement Date]],"YYYY-MM")</f>
        <v>2016-01</v>
      </c>
      <c r="AX220" t="str">
        <f>TEXT(EDATE(LoanTable[[#This Row],[Disbursement Date]],-1),"YYYY-MM")</f>
        <v>2015-12</v>
      </c>
      <c r="AY220">
        <f>IF(LoanTable[[#This Row],[Loan Status]]="Active",1,0)</f>
        <v>0</v>
      </c>
      <c r="AZ220">
        <f>IF(COUNTIFS(LoanTable[Client id],LoanTable[[#This Row],[Client id]],LoanTable[Period],LoanTable[[#This Row],[Previous Period]])&gt;0,1,0)</f>
        <v>0</v>
      </c>
      <c r="BA220" s="17" t="str">
        <f>TEXT(LoanTable[[#This Row],[Disbursement Date]],"YYYY")</f>
        <v>2016</v>
      </c>
      <c r="BB220" s="10" cm="1">
        <f t="array" ref="BB220">IF(YEAR(LoanTable[[#This Row],[Disbursement Date]])=MIN(YEAR(LoanTable[Disbursement Date])),"",YEAR(LoanTable[[#This Row],[Disbursement Date]])-1)</f>
        <v>2015</v>
      </c>
      <c r="BC220" s="10">
        <f>IF(LoanTable[[#This Row],[Previous Year]]="",1,IF(COUNTIFS(LoanTable[Client id],LoanTable[[#This Row],[Client id]],LoanTable[Year],LoanTable[[#This Row],[Previous Year]])&gt;0,1,0))</f>
        <v>0</v>
      </c>
      <c r="BD220" t="str">
        <f>YEAR(LoanTable[[#This Row],[Disbursement Date]]) &amp; "-Q" &amp; ROUNDUP(MONTH(LoanTable[[#This Row],[Disbursement Date]])/3,0)</f>
        <v>2016-Q1</v>
      </c>
      <c r="BE220">
        <f>IF(LoanTable[[#This Row],[Disbursement Date]]=LoanTable[[#This Row],[First Loan Date]],1,0)</f>
        <v>1</v>
      </c>
    </row>
    <row r="221" spans="1:57" x14ac:dyDescent="0.3">
      <c r="A221" t="s">
        <v>907</v>
      </c>
      <c r="B221">
        <v>750</v>
      </c>
      <c r="C221" t="s">
        <v>409</v>
      </c>
      <c r="D221" t="s">
        <v>573</v>
      </c>
      <c r="E221">
        <v>19908</v>
      </c>
      <c r="F221">
        <v>33340</v>
      </c>
      <c r="G221">
        <v>22264</v>
      </c>
      <c r="H221" s="5">
        <v>42385</v>
      </c>
      <c r="I221" t="s">
        <v>617</v>
      </c>
      <c r="J221" t="s">
        <v>619</v>
      </c>
      <c r="K221">
        <v>1030063</v>
      </c>
      <c r="L221" t="s">
        <v>411</v>
      </c>
      <c r="M221" t="s">
        <v>208</v>
      </c>
      <c r="N221" t="s">
        <v>13</v>
      </c>
      <c r="O221" t="s">
        <v>14</v>
      </c>
      <c r="P221">
        <v>39</v>
      </c>
      <c r="Q221" s="5" t="s">
        <v>37</v>
      </c>
      <c r="R221" t="s">
        <v>104</v>
      </c>
      <c r="S221" t="s">
        <v>105</v>
      </c>
      <c r="T221" t="s">
        <v>18</v>
      </c>
      <c r="U221" t="s">
        <v>19</v>
      </c>
      <c r="V221" t="s">
        <v>20</v>
      </c>
      <c r="W221">
        <v>472</v>
      </c>
      <c r="X221" t="s">
        <v>574</v>
      </c>
      <c r="Y221" t="s">
        <v>575</v>
      </c>
      <c r="Z221" t="s">
        <v>576</v>
      </c>
      <c r="AA221">
        <v>0.1065</v>
      </c>
      <c r="AB221" t="s">
        <v>577</v>
      </c>
      <c r="AC221" t="s">
        <v>578</v>
      </c>
      <c r="AD221" t="s">
        <v>409</v>
      </c>
      <c r="AE221" t="s">
        <v>234</v>
      </c>
      <c r="AF221" t="s">
        <v>235</v>
      </c>
      <c r="AG221" t="s">
        <v>236</v>
      </c>
      <c r="AH221" t="s">
        <v>237</v>
      </c>
      <c r="AI221" t="s">
        <v>246</v>
      </c>
      <c r="AJ221">
        <v>1030063</v>
      </c>
      <c r="AK221" t="s">
        <v>410</v>
      </c>
      <c r="AL221" t="s">
        <v>241</v>
      </c>
      <c r="AM221">
        <v>19628</v>
      </c>
      <c r="AN221">
        <v>34103</v>
      </c>
      <c r="AO221">
        <v>19429</v>
      </c>
      <c r="AP221">
        <v>11.56</v>
      </c>
      <c r="AQ221">
        <v>3890.54</v>
      </c>
      <c r="AR221" t="s">
        <v>2626</v>
      </c>
      <c r="AS221" t="s">
        <v>2626</v>
      </c>
      <c r="AT221">
        <v>1</v>
      </c>
      <c r="AU221" t="s">
        <v>2628</v>
      </c>
      <c r="AV221" s="3">
        <v>42385</v>
      </c>
      <c r="AW221" s="3" t="str">
        <f>TEXT(LoanTable[[#This Row],[Disbursement Date]],"YYYY-MM")</f>
        <v>2016-01</v>
      </c>
      <c r="AX221" t="str">
        <f>TEXT(EDATE(LoanTable[[#This Row],[Disbursement Date]],-1),"YYYY-MM")</f>
        <v>2015-12</v>
      </c>
      <c r="AY221">
        <f>IF(LoanTable[[#This Row],[Loan Status]]="Active",1,0)</f>
        <v>0</v>
      </c>
      <c r="AZ221">
        <f>IF(COUNTIFS(LoanTable[Client id],LoanTable[[#This Row],[Client id]],LoanTable[Period],LoanTable[[#This Row],[Previous Period]])&gt;0,1,0)</f>
        <v>0</v>
      </c>
      <c r="BA221" s="17" t="str">
        <f>TEXT(LoanTable[[#This Row],[Disbursement Date]],"YYYY")</f>
        <v>2016</v>
      </c>
      <c r="BB221" s="10" cm="1">
        <f t="array" ref="BB221">IF(YEAR(LoanTable[[#This Row],[Disbursement Date]])=MIN(YEAR(LoanTable[Disbursement Date])),"",YEAR(LoanTable[[#This Row],[Disbursement Date]])-1)</f>
        <v>2015</v>
      </c>
      <c r="BC221" s="10">
        <f>IF(LoanTable[[#This Row],[Previous Year]]="",1,IF(COUNTIFS(LoanTable[Client id],LoanTable[[#This Row],[Client id]],LoanTable[Year],LoanTable[[#This Row],[Previous Year]])&gt;0,1,0))</f>
        <v>0</v>
      </c>
      <c r="BD221" t="str">
        <f>YEAR(LoanTable[[#This Row],[Disbursement Date]]) &amp; "-Q" &amp; ROUNDUP(MONTH(LoanTable[[#This Row],[Disbursement Date]])/3,0)</f>
        <v>2016-Q1</v>
      </c>
      <c r="BE221">
        <f>IF(LoanTable[[#This Row],[Disbursement Date]]=LoanTable[[#This Row],[First Loan Date]],1,0)</f>
        <v>1</v>
      </c>
    </row>
    <row r="222" spans="1:57" x14ac:dyDescent="0.3">
      <c r="A222" t="s">
        <v>2418</v>
      </c>
      <c r="B222">
        <v>558</v>
      </c>
      <c r="C222" t="s">
        <v>324</v>
      </c>
      <c r="D222" t="s">
        <v>589</v>
      </c>
      <c r="E222">
        <v>44899</v>
      </c>
      <c r="F222">
        <v>6203</v>
      </c>
      <c r="G222">
        <v>41832</v>
      </c>
      <c r="H222" s="5">
        <v>42387</v>
      </c>
      <c r="I222" t="s">
        <v>624</v>
      </c>
      <c r="J222" t="s">
        <v>619</v>
      </c>
      <c r="K222">
        <v>710002</v>
      </c>
      <c r="L222" t="s">
        <v>329</v>
      </c>
      <c r="M222" t="s">
        <v>120</v>
      </c>
      <c r="N222" t="s">
        <v>13</v>
      </c>
      <c r="O222" t="s">
        <v>28</v>
      </c>
      <c r="P222">
        <v>46</v>
      </c>
      <c r="Q222" s="5" t="s">
        <v>24</v>
      </c>
      <c r="R222" t="s">
        <v>104</v>
      </c>
      <c r="S222" t="s">
        <v>105</v>
      </c>
      <c r="T222" t="s">
        <v>18</v>
      </c>
      <c r="U222" t="s">
        <v>65</v>
      </c>
      <c r="V222" t="s">
        <v>31</v>
      </c>
      <c r="W222">
        <v>708</v>
      </c>
      <c r="X222" t="s">
        <v>574</v>
      </c>
      <c r="Y222" t="s">
        <v>590</v>
      </c>
      <c r="Z222" t="s">
        <v>576</v>
      </c>
      <c r="AA222">
        <v>9.9099999999999994E-2</v>
      </c>
      <c r="AB222" t="s">
        <v>577</v>
      </c>
      <c r="AC222" t="s">
        <v>591</v>
      </c>
      <c r="AD222" t="s">
        <v>324</v>
      </c>
      <c r="AE222" t="s">
        <v>325</v>
      </c>
      <c r="AF222" t="s">
        <v>326</v>
      </c>
      <c r="AG222" t="s">
        <v>327</v>
      </c>
      <c r="AH222" t="s">
        <v>328</v>
      </c>
      <c r="AI222" t="s">
        <v>324</v>
      </c>
      <c r="AJ222">
        <v>710002</v>
      </c>
      <c r="AK222" t="s">
        <v>271</v>
      </c>
      <c r="AL222" t="s">
        <v>239</v>
      </c>
      <c r="AM222">
        <v>46782</v>
      </c>
      <c r="AN222">
        <v>7205</v>
      </c>
      <c r="AO222">
        <v>44866</v>
      </c>
      <c r="AP222">
        <v>4.03</v>
      </c>
      <c r="AQ222">
        <v>2158.1</v>
      </c>
      <c r="AR222" t="s">
        <v>2626</v>
      </c>
      <c r="AS222" t="s">
        <v>2626</v>
      </c>
      <c r="AT222">
        <v>2</v>
      </c>
      <c r="AU222" t="s">
        <v>2628</v>
      </c>
      <c r="AV222" s="3">
        <v>42387</v>
      </c>
      <c r="AW222" s="3" t="str">
        <f>TEXT(LoanTable[[#This Row],[Disbursement Date]],"YYYY-MM")</f>
        <v>2016-01</v>
      </c>
      <c r="AX222" t="str">
        <f>TEXT(EDATE(LoanTable[[#This Row],[Disbursement Date]],-1),"YYYY-MM")</f>
        <v>2015-12</v>
      </c>
      <c r="AY222">
        <f>IF(LoanTable[[#This Row],[Loan Status]]="Active",1,0)</f>
        <v>1</v>
      </c>
      <c r="AZ222">
        <f>IF(COUNTIFS(LoanTable[Client id],LoanTable[[#This Row],[Client id]],LoanTable[Period],LoanTable[[#This Row],[Previous Period]])&gt;0,1,0)</f>
        <v>0</v>
      </c>
      <c r="BA222" s="17" t="str">
        <f>TEXT(LoanTable[[#This Row],[Disbursement Date]],"YYYY")</f>
        <v>2016</v>
      </c>
      <c r="BB222" s="10" cm="1">
        <f t="array" ref="BB222">IF(YEAR(LoanTable[[#This Row],[Disbursement Date]])=MIN(YEAR(LoanTable[Disbursement Date])),"",YEAR(LoanTable[[#This Row],[Disbursement Date]])-1)</f>
        <v>2015</v>
      </c>
      <c r="BC222" s="10">
        <f>IF(LoanTable[[#This Row],[Previous Year]]="",1,IF(COUNTIFS(LoanTable[Client id],LoanTable[[#This Row],[Client id]],LoanTable[Year],LoanTable[[#This Row],[Previous Year]])&gt;0,1,0))</f>
        <v>0</v>
      </c>
      <c r="BD222" t="str">
        <f>YEAR(LoanTable[[#This Row],[Disbursement Date]]) &amp; "-Q" &amp; ROUNDUP(MONTH(LoanTable[[#This Row],[Disbursement Date]])/3,0)</f>
        <v>2016-Q1</v>
      </c>
      <c r="BE222">
        <f>IF(LoanTable[[#This Row],[Disbursement Date]]=LoanTable[[#This Row],[First Loan Date]],1,0)</f>
        <v>1</v>
      </c>
    </row>
    <row r="223" spans="1:57" x14ac:dyDescent="0.3">
      <c r="A223" t="s">
        <v>1888</v>
      </c>
      <c r="B223">
        <v>759</v>
      </c>
      <c r="C223" t="s">
        <v>251</v>
      </c>
      <c r="D223" t="s">
        <v>573</v>
      </c>
      <c r="E223">
        <v>18457</v>
      </c>
      <c r="F223">
        <v>37850</v>
      </c>
      <c r="G223">
        <v>25034</v>
      </c>
      <c r="H223" s="5">
        <v>42390</v>
      </c>
      <c r="I223" t="s">
        <v>612</v>
      </c>
      <c r="J223" t="s">
        <v>613</v>
      </c>
      <c r="K223">
        <v>10068</v>
      </c>
      <c r="L223" t="s">
        <v>319</v>
      </c>
      <c r="M223" t="s">
        <v>95</v>
      </c>
      <c r="N223" t="s">
        <v>13</v>
      </c>
      <c r="O223" t="s">
        <v>14</v>
      </c>
      <c r="P223">
        <v>39</v>
      </c>
      <c r="Q223" s="5" t="s">
        <v>37</v>
      </c>
      <c r="R223" t="s">
        <v>30</v>
      </c>
      <c r="S223" t="s">
        <v>145</v>
      </c>
      <c r="T223" t="s">
        <v>18</v>
      </c>
      <c r="U223" t="s">
        <v>22</v>
      </c>
      <c r="V223" t="s">
        <v>31</v>
      </c>
      <c r="W223">
        <v>791</v>
      </c>
      <c r="X223" t="s">
        <v>574</v>
      </c>
      <c r="Y223" t="s">
        <v>575</v>
      </c>
      <c r="Z223" t="s">
        <v>576</v>
      </c>
      <c r="AA223">
        <v>0.1065</v>
      </c>
      <c r="AB223" t="s">
        <v>577</v>
      </c>
      <c r="AC223" t="s">
        <v>578</v>
      </c>
      <c r="AD223" t="s">
        <v>251</v>
      </c>
      <c r="AE223" t="s">
        <v>250</v>
      </c>
      <c r="AF223" t="s">
        <v>251</v>
      </c>
      <c r="AG223" t="s">
        <v>252</v>
      </c>
      <c r="AH223" t="s">
        <v>253</v>
      </c>
      <c r="AI223" t="s">
        <v>317</v>
      </c>
      <c r="AJ223">
        <v>10068</v>
      </c>
      <c r="AK223" t="s">
        <v>318</v>
      </c>
      <c r="AL223" t="s">
        <v>256</v>
      </c>
      <c r="AM223">
        <v>18972</v>
      </c>
      <c r="AN223">
        <v>38707</v>
      </c>
      <c r="AO223">
        <v>18158</v>
      </c>
      <c r="AP223">
        <v>40.9</v>
      </c>
      <c r="AQ223">
        <v>2528.44</v>
      </c>
      <c r="AR223" t="s">
        <v>2626</v>
      </c>
      <c r="AS223" t="s">
        <v>2626</v>
      </c>
      <c r="AT223">
        <v>1</v>
      </c>
      <c r="AU223" t="s">
        <v>2628</v>
      </c>
      <c r="AV223" s="3">
        <v>42390</v>
      </c>
      <c r="AW223" s="3" t="str">
        <f>TEXT(LoanTable[[#This Row],[Disbursement Date]],"YYYY-MM")</f>
        <v>2016-01</v>
      </c>
      <c r="AX223" t="str">
        <f>TEXT(EDATE(LoanTable[[#This Row],[Disbursement Date]],-1),"YYYY-MM")</f>
        <v>2015-12</v>
      </c>
      <c r="AY223">
        <f>IF(LoanTable[[#This Row],[Loan Status]]="Active",1,0)</f>
        <v>0</v>
      </c>
      <c r="AZ223">
        <f>IF(COUNTIFS(LoanTable[Client id],LoanTable[[#This Row],[Client id]],LoanTable[Period],LoanTable[[#This Row],[Previous Period]])&gt;0,1,0)</f>
        <v>0</v>
      </c>
      <c r="BA223" s="17" t="str">
        <f>TEXT(LoanTable[[#This Row],[Disbursement Date]],"YYYY")</f>
        <v>2016</v>
      </c>
      <c r="BB223" s="10" cm="1">
        <f t="array" ref="BB223">IF(YEAR(LoanTable[[#This Row],[Disbursement Date]])=MIN(YEAR(LoanTable[Disbursement Date])),"",YEAR(LoanTable[[#This Row],[Disbursement Date]])-1)</f>
        <v>2015</v>
      </c>
      <c r="BC223" s="10">
        <f>IF(LoanTable[[#This Row],[Previous Year]]="",1,IF(COUNTIFS(LoanTable[Client id],LoanTable[[#This Row],[Client id]],LoanTable[Year],LoanTable[[#This Row],[Previous Year]])&gt;0,1,0))</f>
        <v>0</v>
      </c>
      <c r="BD223" t="str">
        <f>YEAR(LoanTable[[#This Row],[Disbursement Date]]) &amp; "-Q" &amp; ROUNDUP(MONTH(LoanTable[[#This Row],[Disbursement Date]])/3,0)</f>
        <v>2016-Q1</v>
      </c>
      <c r="BE223">
        <f>IF(LoanTable[[#This Row],[Disbursement Date]]=LoanTable[[#This Row],[First Loan Date]],1,0)</f>
        <v>1</v>
      </c>
    </row>
    <row r="224" spans="1:57" x14ac:dyDescent="0.3">
      <c r="A224" t="s">
        <v>2112</v>
      </c>
      <c r="B224">
        <v>287</v>
      </c>
      <c r="C224" t="s">
        <v>502</v>
      </c>
      <c r="D224" t="s">
        <v>573</v>
      </c>
      <c r="E224">
        <v>40334</v>
      </c>
      <c r="F224">
        <v>20925</v>
      </c>
      <c r="G224">
        <v>4835</v>
      </c>
      <c r="H224" s="5">
        <v>42392</v>
      </c>
      <c r="I224" t="s">
        <v>615</v>
      </c>
      <c r="J224" t="s">
        <v>619</v>
      </c>
      <c r="K224">
        <v>610198</v>
      </c>
      <c r="L224" t="s">
        <v>504</v>
      </c>
      <c r="M224" t="s">
        <v>82</v>
      </c>
      <c r="N224" t="s">
        <v>13</v>
      </c>
      <c r="O224" t="s">
        <v>197</v>
      </c>
      <c r="P224">
        <v>59</v>
      </c>
      <c r="Q224" s="5" t="s">
        <v>201</v>
      </c>
      <c r="R224" t="s">
        <v>74</v>
      </c>
      <c r="S224" t="s">
        <v>105</v>
      </c>
      <c r="T224" t="s">
        <v>18</v>
      </c>
      <c r="U224" t="s">
        <v>26</v>
      </c>
      <c r="V224" t="s">
        <v>39</v>
      </c>
      <c r="W224">
        <v>775</v>
      </c>
      <c r="X224" t="s">
        <v>574</v>
      </c>
      <c r="Y224" t="s">
        <v>575</v>
      </c>
      <c r="Z224" t="s">
        <v>576</v>
      </c>
      <c r="AA224">
        <v>0.1065</v>
      </c>
      <c r="AB224" t="s">
        <v>577</v>
      </c>
      <c r="AC224" t="s">
        <v>578</v>
      </c>
      <c r="AD224" t="s">
        <v>502</v>
      </c>
      <c r="AE224" t="s">
        <v>331</v>
      </c>
      <c r="AF224" t="s">
        <v>332</v>
      </c>
      <c r="AG224" t="s">
        <v>333</v>
      </c>
      <c r="AH224" t="s">
        <v>334</v>
      </c>
      <c r="AI224" t="s">
        <v>503</v>
      </c>
      <c r="AJ224">
        <v>610198</v>
      </c>
      <c r="AK224" t="s">
        <v>336</v>
      </c>
      <c r="AL224" t="s">
        <v>239</v>
      </c>
      <c r="AM224">
        <v>41390</v>
      </c>
      <c r="AN224">
        <v>20693</v>
      </c>
      <c r="AO224">
        <v>39870</v>
      </c>
      <c r="AP224">
        <v>9.0500000000000007</v>
      </c>
      <c r="AQ224">
        <v>740.82</v>
      </c>
      <c r="AR224" t="s">
        <v>2626</v>
      </c>
      <c r="AS224" t="s">
        <v>2626</v>
      </c>
      <c r="AT224">
        <v>1</v>
      </c>
      <c r="AU224" t="s">
        <v>2628</v>
      </c>
      <c r="AV224" s="3">
        <v>42392</v>
      </c>
      <c r="AW224" s="3" t="str">
        <f>TEXT(LoanTable[[#This Row],[Disbursement Date]],"YYYY-MM")</f>
        <v>2016-01</v>
      </c>
      <c r="AX224" t="str">
        <f>TEXT(EDATE(LoanTable[[#This Row],[Disbursement Date]],-1),"YYYY-MM")</f>
        <v>2015-12</v>
      </c>
      <c r="AY224">
        <f>IF(LoanTable[[#This Row],[Loan Status]]="Active",1,0)</f>
        <v>0</v>
      </c>
      <c r="AZ224">
        <f>IF(COUNTIFS(LoanTable[Client id],LoanTable[[#This Row],[Client id]],LoanTable[Period],LoanTable[[#This Row],[Previous Period]])&gt;0,1,0)</f>
        <v>0</v>
      </c>
      <c r="BA224" s="17" t="str">
        <f>TEXT(LoanTable[[#This Row],[Disbursement Date]],"YYYY")</f>
        <v>2016</v>
      </c>
      <c r="BB224" s="10" cm="1">
        <f t="array" ref="BB224">IF(YEAR(LoanTable[[#This Row],[Disbursement Date]])=MIN(YEAR(LoanTable[Disbursement Date])),"",YEAR(LoanTable[[#This Row],[Disbursement Date]])-1)</f>
        <v>2015</v>
      </c>
      <c r="BC224" s="10">
        <f>IF(LoanTable[[#This Row],[Previous Year]]="",1,IF(COUNTIFS(LoanTable[Client id],LoanTable[[#This Row],[Client id]],LoanTable[Year],LoanTable[[#This Row],[Previous Year]])&gt;0,1,0))</f>
        <v>0</v>
      </c>
      <c r="BD224" t="str">
        <f>YEAR(LoanTable[[#This Row],[Disbursement Date]]) &amp; "-Q" &amp; ROUNDUP(MONTH(LoanTable[[#This Row],[Disbursement Date]])/3,0)</f>
        <v>2016-Q1</v>
      </c>
      <c r="BE224">
        <f>IF(LoanTable[[#This Row],[Disbursement Date]]=LoanTable[[#This Row],[First Loan Date]],1,0)</f>
        <v>1</v>
      </c>
    </row>
    <row r="225" spans="1:57" x14ac:dyDescent="0.3">
      <c r="A225" t="s">
        <v>1055</v>
      </c>
      <c r="B225">
        <v>878</v>
      </c>
      <c r="C225" t="s">
        <v>249</v>
      </c>
      <c r="D225" t="s">
        <v>583</v>
      </c>
      <c r="E225">
        <v>25598</v>
      </c>
      <c r="F225">
        <v>12990</v>
      </c>
      <c r="G225">
        <v>41334</v>
      </c>
      <c r="H225" s="5">
        <v>42396</v>
      </c>
      <c r="I225" t="s">
        <v>612</v>
      </c>
      <c r="J225" t="s">
        <v>619</v>
      </c>
      <c r="K225">
        <v>910182</v>
      </c>
      <c r="L225" t="s">
        <v>257</v>
      </c>
      <c r="M225" t="s">
        <v>96</v>
      </c>
      <c r="N225" t="s">
        <v>13</v>
      </c>
      <c r="O225" t="s">
        <v>28</v>
      </c>
      <c r="P225">
        <v>46</v>
      </c>
      <c r="Q225" s="5" t="s">
        <v>59</v>
      </c>
      <c r="R225" t="s">
        <v>30</v>
      </c>
      <c r="S225" t="s">
        <v>145</v>
      </c>
      <c r="T225" t="s">
        <v>63</v>
      </c>
      <c r="U225" t="s">
        <v>22</v>
      </c>
      <c r="V225" t="s">
        <v>31</v>
      </c>
      <c r="W225">
        <v>522</v>
      </c>
      <c r="X225" t="s">
        <v>574</v>
      </c>
      <c r="Y225" t="s">
        <v>584</v>
      </c>
      <c r="Z225" t="s">
        <v>576</v>
      </c>
      <c r="AA225">
        <v>0.1825</v>
      </c>
      <c r="AB225" t="s">
        <v>585</v>
      </c>
      <c r="AC225" t="s">
        <v>586</v>
      </c>
      <c r="AD225" t="s">
        <v>249</v>
      </c>
      <c r="AE225" t="s">
        <v>250</v>
      </c>
      <c r="AF225" t="s">
        <v>251</v>
      </c>
      <c r="AG225" t="s">
        <v>252</v>
      </c>
      <c r="AH225" t="s">
        <v>253</v>
      </c>
      <c r="AI225" t="s">
        <v>254</v>
      </c>
      <c r="AJ225">
        <v>910182</v>
      </c>
      <c r="AK225" t="s">
        <v>255</v>
      </c>
      <c r="AL225" t="s">
        <v>256</v>
      </c>
      <c r="AM225">
        <v>25875</v>
      </c>
      <c r="AN225">
        <v>14231</v>
      </c>
      <c r="AO225">
        <v>25235</v>
      </c>
      <c r="AP225">
        <v>9.23</v>
      </c>
      <c r="AQ225">
        <v>4768.28</v>
      </c>
      <c r="AR225" t="s">
        <v>2626</v>
      </c>
      <c r="AS225" t="s">
        <v>2626</v>
      </c>
      <c r="AT225">
        <v>0</v>
      </c>
      <c r="AU225" t="s">
        <v>2628</v>
      </c>
      <c r="AV225" s="3">
        <v>42396</v>
      </c>
      <c r="AW225" s="3" t="str">
        <f>TEXT(LoanTable[[#This Row],[Disbursement Date]],"YYYY-MM")</f>
        <v>2016-01</v>
      </c>
      <c r="AX225" t="str">
        <f>TEXT(EDATE(LoanTable[[#This Row],[Disbursement Date]],-1),"YYYY-MM")</f>
        <v>2015-12</v>
      </c>
      <c r="AY225">
        <f>IF(LoanTable[[#This Row],[Loan Status]]="Active",1,0)</f>
        <v>0</v>
      </c>
      <c r="AZ225">
        <f>IF(COUNTIFS(LoanTable[Client id],LoanTable[[#This Row],[Client id]],LoanTable[Period],LoanTable[[#This Row],[Previous Period]])&gt;0,1,0)</f>
        <v>0</v>
      </c>
      <c r="BA225" s="17" t="str">
        <f>TEXT(LoanTable[[#This Row],[Disbursement Date]],"YYYY")</f>
        <v>2016</v>
      </c>
      <c r="BB225" s="10" cm="1">
        <f t="array" ref="BB225">IF(YEAR(LoanTable[[#This Row],[Disbursement Date]])=MIN(YEAR(LoanTable[Disbursement Date])),"",YEAR(LoanTable[[#This Row],[Disbursement Date]])-1)</f>
        <v>2015</v>
      </c>
      <c r="BC225" s="10">
        <f>IF(LoanTable[[#This Row],[Previous Year]]="",1,IF(COUNTIFS(LoanTable[Client id],LoanTable[[#This Row],[Client id]],LoanTable[Year],LoanTable[[#This Row],[Previous Year]])&gt;0,1,0))</f>
        <v>0</v>
      </c>
      <c r="BD225" t="str">
        <f>YEAR(LoanTable[[#This Row],[Disbursement Date]]) &amp; "-Q" &amp; ROUNDUP(MONTH(LoanTable[[#This Row],[Disbursement Date]])/3,0)</f>
        <v>2016-Q1</v>
      </c>
      <c r="BE225">
        <f>IF(LoanTable[[#This Row],[Disbursement Date]]=LoanTable[[#This Row],[First Loan Date]],1,0)</f>
        <v>1</v>
      </c>
    </row>
    <row r="226" spans="1:57" x14ac:dyDescent="0.3">
      <c r="A226" t="s">
        <v>1082</v>
      </c>
      <c r="B226">
        <v>177</v>
      </c>
      <c r="C226" t="s">
        <v>324</v>
      </c>
      <c r="D226" t="s">
        <v>589</v>
      </c>
      <c r="E226">
        <v>6122</v>
      </c>
      <c r="F226">
        <v>23307</v>
      </c>
      <c r="G226">
        <v>41404</v>
      </c>
      <c r="H226" s="5">
        <v>42398</v>
      </c>
      <c r="I226" t="s">
        <v>624</v>
      </c>
      <c r="J226" t="s">
        <v>613</v>
      </c>
      <c r="K226">
        <v>710002</v>
      </c>
      <c r="L226" t="s">
        <v>329</v>
      </c>
      <c r="M226" t="s">
        <v>207</v>
      </c>
      <c r="N226" t="s">
        <v>13</v>
      </c>
      <c r="O226" t="s">
        <v>14</v>
      </c>
      <c r="P226">
        <v>44</v>
      </c>
      <c r="Q226" s="5" t="s">
        <v>100</v>
      </c>
      <c r="R226" t="s">
        <v>104</v>
      </c>
      <c r="S226" t="s">
        <v>105</v>
      </c>
      <c r="T226" t="s">
        <v>18</v>
      </c>
      <c r="U226" t="s">
        <v>38</v>
      </c>
      <c r="V226" t="s">
        <v>39</v>
      </c>
      <c r="W226">
        <v>448</v>
      </c>
      <c r="X226" t="s">
        <v>574</v>
      </c>
      <c r="Y226" t="s">
        <v>590</v>
      </c>
      <c r="Z226" t="s">
        <v>576</v>
      </c>
      <c r="AA226">
        <v>9.9099999999999994E-2</v>
      </c>
      <c r="AB226" t="s">
        <v>577</v>
      </c>
      <c r="AC226" t="s">
        <v>591</v>
      </c>
      <c r="AD226" t="s">
        <v>324</v>
      </c>
      <c r="AE226" t="s">
        <v>325</v>
      </c>
      <c r="AF226" t="s">
        <v>326</v>
      </c>
      <c r="AG226" t="s">
        <v>327</v>
      </c>
      <c r="AH226" t="s">
        <v>328</v>
      </c>
      <c r="AI226" t="s">
        <v>324</v>
      </c>
      <c r="AJ226">
        <v>710002</v>
      </c>
      <c r="AK226" t="s">
        <v>271</v>
      </c>
      <c r="AL226" t="s">
        <v>239</v>
      </c>
      <c r="AM226">
        <v>6546</v>
      </c>
      <c r="AN226">
        <v>24575</v>
      </c>
      <c r="AO226">
        <v>6108</v>
      </c>
      <c r="AP226">
        <v>42.35</v>
      </c>
      <c r="AQ226">
        <v>4065.86</v>
      </c>
      <c r="AR226" t="s">
        <v>2626</v>
      </c>
      <c r="AS226" t="s">
        <v>2626</v>
      </c>
      <c r="AT226">
        <v>1</v>
      </c>
      <c r="AU226" t="s">
        <v>2628</v>
      </c>
      <c r="AV226" s="3">
        <v>42252</v>
      </c>
      <c r="AW226" s="3" t="str">
        <f>TEXT(LoanTable[[#This Row],[Disbursement Date]],"YYYY-MM")</f>
        <v>2016-01</v>
      </c>
      <c r="AX226" t="str">
        <f>TEXT(EDATE(LoanTable[[#This Row],[Disbursement Date]],-1),"YYYY-MM")</f>
        <v>2015-12</v>
      </c>
      <c r="AY226">
        <f>IF(LoanTable[[#This Row],[Loan Status]]="Active",1,0)</f>
        <v>1</v>
      </c>
      <c r="AZ226">
        <f>IF(COUNTIFS(LoanTable[Client id],LoanTable[[#This Row],[Client id]],LoanTable[Period],LoanTable[[#This Row],[Previous Period]])&gt;0,1,0)</f>
        <v>0</v>
      </c>
      <c r="BA226" s="17" t="str">
        <f>TEXT(LoanTable[[#This Row],[Disbursement Date]],"YYYY")</f>
        <v>2016</v>
      </c>
      <c r="BB226" s="10" cm="1">
        <f t="array" ref="BB226">IF(YEAR(LoanTable[[#This Row],[Disbursement Date]])=MIN(YEAR(LoanTable[Disbursement Date])),"",YEAR(LoanTable[[#This Row],[Disbursement Date]])-1)</f>
        <v>2015</v>
      </c>
      <c r="BC226" s="10">
        <f>IF(LoanTable[[#This Row],[Previous Year]]="",1,IF(COUNTIFS(LoanTable[Client id],LoanTable[[#This Row],[Client id]],LoanTable[Year],LoanTable[[#This Row],[Previous Year]])&gt;0,1,0))</f>
        <v>1</v>
      </c>
      <c r="BD226" t="str">
        <f>YEAR(LoanTable[[#This Row],[Disbursement Date]]) &amp; "-Q" &amp; ROUNDUP(MONTH(LoanTable[[#This Row],[Disbursement Date]])/3,0)</f>
        <v>2016-Q1</v>
      </c>
      <c r="BE226">
        <f>IF(LoanTable[[#This Row],[Disbursement Date]]=LoanTable[[#This Row],[First Loan Date]],1,0)</f>
        <v>0</v>
      </c>
    </row>
    <row r="227" spans="1:57" x14ac:dyDescent="0.3">
      <c r="A227" t="s">
        <v>2427</v>
      </c>
      <c r="B227">
        <v>516</v>
      </c>
      <c r="C227" t="s">
        <v>409</v>
      </c>
      <c r="D227" t="s">
        <v>573</v>
      </c>
      <c r="E227">
        <v>7297</v>
      </c>
      <c r="F227">
        <v>37355</v>
      </c>
      <c r="G227">
        <v>5373</v>
      </c>
      <c r="H227" s="5">
        <v>42398</v>
      </c>
      <c r="I227" t="s">
        <v>624</v>
      </c>
      <c r="J227" t="s">
        <v>619</v>
      </c>
      <c r="K227">
        <v>1030063</v>
      </c>
      <c r="L227" t="s">
        <v>411</v>
      </c>
      <c r="M227" t="s">
        <v>78</v>
      </c>
      <c r="N227" t="s">
        <v>13</v>
      </c>
      <c r="O227" t="s">
        <v>46</v>
      </c>
      <c r="P227">
        <v>26</v>
      </c>
      <c r="Q227" s="5" t="s">
        <v>142</v>
      </c>
      <c r="R227" t="s">
        <v>25</v>
      </c>
      <c r="S227" t="s">
        <v>35</v>
      </c>
      <c r="T227" t="s">
        <v>18</v>
      </c>
      <c r="U227" t="s">
        <v>19</v>
      </c>
      <c r="V227" t="s">
        <v>31</v>
      </c>
      <c r="W227">
        <v>398</v>
      </c>
      <c r="X227" t="s">
        <v>574</v>
      </c>
      <c r="Y227" t="s">
        <v>575</v>
      </c>
      <c r="Z227" t="s">
        <v>576</v>
      </c>
      <c r="AA227">
        <v>0.1065</v>
      </c>
      <c r="AB227" t="s">
        <v>577</v>
      </c>
      <c r="AC227" t="s">
        <v>578</v>
      </c>
      <c r="AD227" t="s">
        <v>409</v>
      </c>
      <c r="AE227" t="s">
        <v>234</v>
      </c>
      <c r="AF227" t="s">
        <v>235</v>
      </c>
      <c r="AG227" t="s">
        <v>236</v>
      </c>
      <c r="AH227" t="s">
        <v>237</v>
      </c>
      <c r="AI227" t="s">
        <v>246</v>
      </c>
      <c r="AJ227">
        <v>1030063</v>
      </c>
      <c r="AK227" t="s">
        <v>410</v>
      </c>
      <c r="AL227" t="s">
        <v>241</v>
      </c>
      <c r="AM227">
        <v>9202</v>
      </c>
      <c r="AN227">
        <v>39105</v>
      </c>
      <c r="AO227">
        <v>7029</v>
      </c>
      <c r="AP227">
        <v>28.75</v>
      </c>
      <c r="AQ227">
        <v>1675.11</v>
      </c>
      <c r="AR227" t="s">
        <v>2626</v>
      </c>
      <c r="AS227" t="s">
        <v>2626</v>
      </c>
      <c r="AT227">
        <v>2</v>
      </c>
      <c r="AU227" t="s">
        <v>2628</v>
      </c>
      <c r="AV227" s="3">
        <v>42398</v>
      </c>
      <c r="AW227" s="3" t="str">
        <f>TEXT(LoanTable[[#This Row],[Disbursement Date]],"YYYY-MM")</f>
        <v>2016-01</v>
      </c>
      <c r="AX227" t="str">
        <f>TEXT(EDATE(LoanTable[[#This Row],[Disbursement Date]],-1),"YYYY-MM")</f>
        <v>2015-12</v>
      </c>
      <c r="AY227">
        <f>IF(LoanTable[[#This Row],[Loan Status]]="Active",1,0)</f>
        <v>1</v>
      </c>
      <c r="AZ227">
        <f>IF(COUNTIFS(LoanTable[Client id],LoanTable[[#This Row],[Client id]],LoanTable[Period],LoanTable[[#This Row],[Previous Period]])&gt;0,1,0)</f>
        <v>0</v>
      </c>
      <c r="BA227" s="17" t="str">
        <f>TEXT(LoanTable[[#This Row],[Disbursement Date]],"YYYY")</f>
        <v>2016</v>
      </c>
      <c r="BB227" s="10" cm="1">
        <f t="array" ref="BB227">IF(YEAR(LoanTable[[#This Row],[Disbursement Date]])=MIN(YEAR(LoanTable[Disbursement Date])),"",YEAR(LoanTable[[#This Row],[Disbursement Date]])-1)</f>
        <v>2015</v>
      </c>
      <c r="BC227" s="10">
        <f>IF(LoanTable[[#This Row],[Previous Year]]="",1,IF(COUNTIFS(LoanTable[Client id],LoanTable[[#This Row],[Client id]],LoanTable[Year],LoanTable[[#This Row],[Previous Year]])&gt;0,1,0))</f>
        <v>0</v>
      </c>
      <c r="BD227" t="str">
        <f>YEAR(LoanTable[[#This Row],[Disbursement Date]]) &amp; "-Q" &amp; ROUNDUP(MONTH(LoanTable[[#This Row],[Disbursement Date]])/3,0)</f>
        <v>2016-Q1</v>
      </c>
      <c r="BE227">
        <f>IF(LoanTable[[#This Row],[Disbursement Date]]=LoanTable[[#This Row],[First Loan Date]],1,0)</f>
        <v>1</v>
      </c>
    </row>
    <row r="228" spans="1:57" x14ac:dyDescent="0.3">
      <c r="A228" t="s">
        <v>1972</v>
      </c>
      <c r="B228">
        <v>342</v>
      </c>
      <c r="C228" t="s">
        <v>265</v>
      </c>
      <c r="D228" t="s">
        <v>573</v>
      </c>
      <c r="E228">
        <v>28755</v>
      </c>
      <c r="F228">
        <v>7105</v>
      </c>
      <c r="G228">
        <v>10031</v>
      </c>
      <c r="H228" s="5">
        <v>42399</v>
      </c>
      <c r="I228" t="s">
        <v>612</v>
      </c>
      <c r="J228" t="s">
        <v>619</v>
      </c>
      <c r="K228">
        <v>30179</v>
      </c>
      <c r="L228" t="s">
        <v>272</v>
      </c>
      <c r="M228" t="s">
        <v>122</v>
      </c>
      <c r="N228" t="s">
        <v>13</v>
      </c>
      <c r="O228" t="s">
        <v>33</v>
      </c>
      <c r="R228" t="s">
        <v>30</v>
      </c>
      <c r="S228" t="s">
        <v>145</v>
      </c>
      <c r="T228" t="s">
        <v>63</v>
      </c>
      <c r="U228" t="s">
        <v>65</v>
      </c>
      <c r="V228" t="s">
        <v>39</v>
      </c>
      <c r="W228">
        <v>476</v>
      </c>
      <c r="X228" t="s">
        <v>574</v>
      </c>
      <c r="Y228" t="s">
        <v>575</v>
      </c>
      <c r="Z228" t="s">
        <v>576</v>
      </c>
      <c r="AA228">
        <v>0.1065</v>
      </c>
      <c r="AB228" t="s">
        <v>577</v>
      </c>
      <c r="AC228" t="s">
        <v>578</v>
      </c>
      <c r="AD228" t="s">
        <v>265</v>
      </c>
      <c r="AE228" t="s">
        <v>266</v>
      </c>
      <c r="AF228" t="s">
        <v>267</v>
      </c>
      <c r="AG228" t="s">
        <v>268</v>
      </c>
      <c r="AH228" t="s">
        <v>269</v>
      </c>
      <c r="AI228" t="s">
        <v>270</v>
      </c>
      <c r="AJ228">
        <v>30179</v>
      </c>
      <c r="AK228" t="s">
        <v>271</v>
      </c>
      <c r="AL228" t="s">
        <v>241</v>
      </c>
      <c r="AM228">
        <v>29222</v>
      </c>
      <c r="AN228">
        <v>7539</v>
      </c>
      <c r="AO228">
        <v>28714</v>
      </c>
      <c r="AP228">
        <v>48.36</v>
      </c>
      <c r="AQ228">
        <v>4905.76</v>
      </c>
      <c r="AR228" t="s">
        <v>2626</v>
      </c>
      <c r="AS228" t="s">
        <v>2626</v>
      </c>
      <c r="AT228">
        <v>1</v>
      </c>
      <c r="AU228" t="s">
        <v>2628</v>
      </c>
      <c r="AV228" s="3">
        <v>42399</v>
      </c>
      <c r="AW228" s="3" t="str">
        <f>TEXT(LoanTable[[#This Row],[Disbursement Date]],"YYYY-MM")</f>
        <v>2016-01</v>
      </c>
      <c r="AX228" t="str">
        <f>TEXT(EDATE(LoanTable[[#This Row],[Disbursement Date]],-1),"YYYY-MM")</f>
        <v>2015-12</v>
      </c>
      <c r="AY228">
        <f>IF(LoanTable[[#This Row],[Loan Status]]="Active",1,0)</f>
        <v>0</v>
      </c>
      <c r="AZ228">
        <f>IF(COUNTIFS(LoanTable[Client id],LoanTable[[#This Row],[Client id]],LoanTable[Period],LoanTable[[#This Row],[Previous Period]])&gt;0,1,0)</f>
        <v>0</v>
      </c>
      <c r="BA228" s="17" t="str">
        <f>TEXT(LoanTable[[#This Row],[Disbursement Date]],"YYYY")</f>
        <v>2016</v>
      </c>
      <c r="BB228" s="10" cm="1">
        <f t="array" ref="BB228">IF(YEAR(LoanTable[[#This Row],[Disbursement Date]])=MIN(YEAR(LoanTable[Disbursement Date])),"",YEAR(LoanTable[[#This Row],[Disbursement Date]])-1)</f>
        <v>2015</v>
      </c>
      <c r="BC228" s="10">
        <f>IF(LoanTable[[#This Row],[Previous Year]]="",1,IF(COUNTIFS(LoanTable[Client id],LoanTable[[#This Row],[Client id]],LoanTable[Year],LoanTable[[#This Row],[Previous Year]])&gt;0,1,0))</f>
        <v>0</v>
      </c>
      <c r="BD228" t="str">
        <f>YEAR(LoanTable[[#This Row],[Disbursement Date]]) &amp; "-Q" &amp; ROUNDUP(MONTH(LoanTable[[#This Row],[Disbursement Date]])/3,0)</f>
        <v>2016-Q1</v>
      </c>
      <c r="BE228">
        <f>IF(LoanTable[[#This Row],[Disbursement Date]]=LoanTable[[#This Row],[First Loan Date]],1,0)</f>
        <v>1</v>
      </c>
    </row>
    <row r="229" spans="1:57" x14ac:dyDescent="0.3">
      <c r="A229" t="s">
        <v>1440</v>
      </c>
      <c r="B229">
        <v>408</v>
      </c>
      <c r="C229" t="s">
        <v>386</v>
      </c>
      <c r="D229" t="s">
        <v>573</v>
      </c>
      <c r="E229">
        <v>49240</v>
      </c>
      <c r="F229">
        <v>40502</v>
      </c>
      <c r="G229">
        <v>33946</v>
      </c>
      <c r="H229" s="5">
        <v>42399</v>
      </c>
      <c r="I229" t="s">
        <v>617</v>
      </c>
      <c r="J229" t="s">
        <v>619</v>
      </c>
      <c r="K229">
        <v>1110166</v>
      </c>
      <c r="L229" t="s">
        <v>389</v>
      </c>
      <c r="M229" t="s">
        <v>116</v>
      </c>
      <c r="N229" t="s">
        <v>13</v>
      </c>
      <c r="O229" t="s">
        <v>14</v>
      </c>
      <c r="P229">
        <v>36</v>
      </c>
      <c r="Q229" s="5" t="s">
        <v>67</v>
      </c>
      <c r="R229" t="s">
        <v>30</v>
      </c>
      <c r="S229" t="s">
        <v>145</v>
      </c>
      <c r="T229" t="s">
        <v>18</v>
      </c>
      <c r="U229" t="s">
        <v>65</v>
      </c>
      <c r="V229" t="s">
        <v>39</v>
      </c>
      <c r="W229">
        <v>514</v>
      </c>
      <c r="X229" t="s">
        <v>574</v>
      </c>
      <c r="Y229" t="s">
        <v>575</v>
      </c>
      <c r="Z229" t="s">
        <v>576</v>
      </c>
      <c r="AA229">
        <v>0.1065</v>
      </c>
      <c r="AB229" t="s">
        <v>577</v>
      </c>
      <c r="AC229" t="s">
        <v>578</v>
      </c>
      <c r="AD229" t="s">
        <v>386</v>
      </c>
      <c r="AE229" t="s">
        <v>234</v>
      </c>
      <c r="AF229" t="s">
        <v>235</v>
      </c>
      <c r="AG229" t="s">
        <v>236</v>
      </c>
      <c r="AH229" t="s">
        <v>237</v>
      </c>
      <c r="AI229" t="s">
        <v>387</v>
      </c>
      <c r="AJ229">
        <v>1110166</v>
      </c>
      <c r="AK229" t="s">
        <v>388</v>
      </c>
      <c r="AL229" t="s">
        <v>239</v>
      </c>
      <c r="AM229">
        <v>50071</v>
      </c>
      <c r="AN229">
        <v>40545</v>
      </c>
      <c r="AO229">
        <v>48830</v>
      </c>
      <c r="AP229">
        <v>49.91</v>
      </c>
      <c r="AQ229">
        <v>4281</v>
      </c>
      <c r="AR229" t="s">
        <v>2626</v>
      </c>
      <c r="AS229" t="s">
        <v>2626</v>
      </c>
      <c r="AT229">
        <v>1</v>
      </c>
      <c r="AU229" t="s">
        <v>2628</v>
      </c>
      <c r="AV229" s="3">
        <v>42399</v>
      </c>
      <c r="AW229" s="3" t="str">
        <f>TEXT(LoanTable[[#This Row],[Disbursement Date]],"YYYY-MM")</f>
        <v>2016-01</v>
      </c>
      <c r="AX229" t="str">
        <f>TEXT(EDATE(LoanTable[[#This Row],[Disbursement Date]],-1),"YYYY-MM")</f>
        <v>2015-12</v>
      </c>
      <c r="AY229">
        <f>IF(LoanTable[[#This Row],[Loan Status]]="Active",1,0)</f>
        <v>0</v>
      </c>
      <c r="AZ229">
        <f>IF(COUNTIFS(LoanTable[Client id],LoanTable[[#This Row],[Client id]],LoanTable[Period],LoanTable[[#This Row],[Previous Period]])&gt;0,1,0)</f>
        <v>0</v>
      </c>
      <c r="BA229" s="17" t="str">
        <f>TEXT(LoanTable[[#This Row],[Disbursement Date]],"YYYY")</f>
        <v>2016</v>
      </c>
      <c r="BB229" s="10" cm="1">
        <f t="array" ref="BB229">IF(YEAR(LoanTable[[#This Row],[Disbursement Date]])=MIN(YEAR(LoanTable[Disbursement Date])),"",YEAR(LoanTable[[#This Row],[Disbursement Date]])-1)</f>
        <v>2015</v>
      </c>
      <c r="BC229" s="10">
        <f>IF(LoanTable[[#This Row],[Previous Year]]="",1,IF(COUNTIFS(LoanTable[Client id],LoanTable[[#This Row],[Client id]],LoanTable[Year],LoanTable[[#This Row],[Previous Year]])&gt;0,1,0))</f>
        <v>0</v>
      </c>
      <c r="BD229" t="str">
        <f>YEAR(LoanTable[[#This Row],[Disbursement Date]]) &amp; "-Q" &amp; ROUNDUP(MONTH(LoanTable[[#This Row],[Disbursement Date]])/3,0)</f>
        <v>2016-Q1</v>
      </c>
      <c r="BE229">
        <f>IF(LoanTable[[#This Row],[Disbursement Date]]=LoanTable[[#This Row],[First Loan Date]],1,0)</f>
        <v>1</v>
      </c>
    </row>
    <row r="230" spans="1:57" x14ac:dyDescent="0.3">
      <c r="A230" t="s">
        <v>886</v>
      </c>
      <c r="B230">
        <v>208</v>
      </c>
      <c r="C230" t="s">
        <v>344</v>
      </c>
      <c r="D230" t="s">
        <v>573</v>
      </c>
      <c r="E230">
        <v>29951</v>
      </c>
      <c r="F230">
        <v>47983</v>
      </c>
      <c r="G230">
        <v>25921</v>
      </c>
      <c r="H230" s="5">
        <v>42400</v>
      </c>
      <c r="I230" t="s">
        <v>612</v>
      </c>
      <c r="J230" t="s">
        <v>619</v>
      </c>
      <c r="K230">
        <v>910020</v>
      </c>
      <c r="L230" t="s">
        <v>346</v>
      </c>
      <c r="M230" t="s">
        <v>86</v>
      </c>
      <c r="N230" t="s">
        <v>13</v>
      </c>
      <c r="O230" t="s">
        <v>46</v>
      </c>
      <c r="P230">
        <v>33</v>
      </c>
      <c r="Q230" s="5" t="s">
        <v>87</v>
      </c>
      <c r="R230" t="s">
        <v>74</v>
      </c>
      <c r="S230" t="s">
        <v>35</v>
      </c>
      <c r="T230" t="s">
        <v>63</v>
      </c>
      <c r="U230" t="s">
        <v>26</v>
      </c>
      <c r="V230" t="s">
        <v>20</v>
      </c>
      <c r="W230">
        <v>731</v>
      </c>
      <c r="X230" t="s">
        <v>574</v>
      </c>
      <c r="Y230" t="s">
        <v>575</v>
      </c>
      <c r="Z230" t="s">
        <v>576</v>
      </c>
      <c r="AA230">
        <v>0.1065</v>
      </c>
      <c r="AB230" t="s">
        <v>577</v>
      </c>
      <c r="AC230" t="s">
        <v>578</v>
      </c>
      <c r="AD230" t="s">
        <v>344</v>
      </c>
      <c r="AE230" t="s">
        <v>250</v>
      </c>
      <c r="AF230" t="s">
        <v>251</v>
      </c>
      <c r="AG230" t="s">
        <v>252</v>
      </c>
      <c r="AH230" t="s">
        <v>253</v>
      </c>
      <c r="AI230" t="s">
        <v>254</v>
      </c>
      <c r="AJ230">
        <v>910020</v>
      </c>
      <c r="AK230" t="s">
        <v>345</v>
      </c>
      <c r="AL230" t="s">
        <v>256</v>
      </c>
      <c r="AM230">
        <v>31539</v>
      </c>
      <c r="AN230">
        <v>49728</v>
      </c>
      <c r="AO230">
        <v>29617</v>
      </c>
      <c r="AP230">
        <v>41.39</v>
      </c>
      <c r="AQ230">
        <v>2125.09</v>
      </c>
      <c r="AR230" t="s">
        <v>2626</v>
      </c>
      <c r="AS230" t="s">
        <v>2626</v>
      </c>
      <c r="AT230">
        <v>1</v>
      </c>
      <c r="AU230" t="s">
        <v>2628</v>
      </c>
      <c r="AV230" s="3">
        <v>42400</v>
      </c>
      <c r="AW230" s="3" t="str">
        <f>TEXT(LoanTable[[#This Row],[Disbursement Date]],"YYYY-MM")</f>
        <v>2016-01</v>
      </c>
      <c r="AX230" t="str">
        <f>TEXT(EDATE(LoanTable[[#This Row],[Disbursement Date]],-1),"YYYY-MM")</f>
        <v>2015-12</v>
      </c>
      <c r="AY230">
        <f>IF(LoanTable[[#This Row],[Loan Status]]="Active",1,0)</f>
        <v>0</v>
      </c>
      <c r="AZ230">
        <f>IF(COUNTIFS(LoanTable[Client id],LoanTable[[#This Row],[Client id]],LoanTable[Period],LoanTable[[#This Row],[Previous Period]])&gt;0,1,0)</f>
        <v>0</v>
      </c>
      <c r="BA230" s="17" t="str">
        <f>TEXT(LoanTable[[#This Row],[Disbursement Date]],"YYYY")</f>
        <v>2016</v>
      </c>
      <c r="BB230" s="10" cm="1">
        <f t="array" ref="BB230">IF(YEAR(LoanTable[[#This Row],[Disbursement Date]])=MIN(YEAR(LoanTable[Disbursement Date])),"",YEAR(LoanTable[[#This Row],[Disbursement Date]])-1)</f>
        <v>2015</v>
      </c>
      <c r="BC230" s="10">
        <f>IF(LoanTable[[#This Row],[Previous Year]]="",1,IF(COUNTIFS(LoanTable[Client id],LoanTable[[#This Row],[Client id]],LoanTable[Year],LoanTable[[#This Row],[Previous Year]])&gt;0,1,0))</f>
        <v>0</v>
      </c>
      <c r="BD230" t="str">
        <f>YEAR(LoanTable[[#This Row],[Disbursement Date]]) &amp; "-Q" &amp; ROUNDUP(MONTH(LoanTable[[#This Row],[Disbursement Date]])/3,0)</f>
        <v>2016-Q1</v>
      </c>
      <c r="BE230">
        <f>IF(LoanTable[[#This Row],[Disbursement Date]]=LoanTable[[#This Row],[First Loan Date]],1,0)</f>
        <v>1</v>
      </c>
    </row>
    <row r="231" spans="1:57" x14ac:dyDescent="0.3">
      <c r="A231" t="s">
        <v>2582</v>
      </c>
      <c r="B231">
        <v>732</v>
      </c>
      <c r="C231" t="s">
        <v>468</v>
      </c>
      <c r="D231" t="s">
        <v>573</v>
      </c>
      <c r="E231">
        <v>19937</v>
      </c>
      <c r="F231">
        <v>40110</v>
      </c>
      <c r="G231">
        <v>36940</v>
      </c>
      <c r="H231" s="5">
        <v>42400</v>
      </c>
      <c r="I231" t="s">
        <v>612</v>
      </c>
      <c r="J231" t="s">
        <v>619</v>
      </c>
      <c r="K231">
        <v>630081</v>
      </c>
      <c r="L231" t="s">
        <v>470</v>
      </c>
      <c r="M231" t="s">
        <v>93</v>
      </c>
      <c r="N231" t="s">
        <v>13</v>
      </c>
      <c r="O231" t="s">
        <v>46</v>
      </c>
      <c r="P231">
        <v>32</v>
      </c>
      <c r="Q231" s="5" t="s">
        <v>71</v>
      </c>
      <c r="R231" t="s">
        <v>74</v>
      </c>
      <c r="S231" t="s">
        <v>35</v>
      </c>
      <c r="T231" t="s">
        <v>18</v>
      </c>
      <c r="U231" t="s">
        <v>26</v>
      </c>
      <c r="V231" t="s">
        <v>20</v>
      </c>
      <c r="W231">
        <v>821</v>
      </c>
      <c r="X231" t="s">
        <v>574</v>
      </c>
      <c r="Y231" t="s">
        <v>575</v>
      </c>
      <c r="Z231" t="s">
        <v>576</v>
      </c>
      <c r="AA231">
        <v>0.1065</v>
      </c>
      <c r="AB231" t="s">
        <v>577</v>
      </c>
      <c r="AC231" t="s">
        <v>578</v>
      </c>
      <c r="AD231" t="s">
        <v>468</v>
      </c>
      <c r="AE231" t="s">
        <v>462</v>
      </c>
      <c r="AF231" t="s">
        <v>463</v>
      </c>
      <c r="AG231" t="s">
        <v>464</v>
      </c>
      <c r="AH231" t="s">
        <v>465</v>
      </c>
      <c r="AI231" t="s">
        <v>468</v>
      </c>
      <c r="AJ231">
        <v>630081</v>
      </c>
      <c r="AK231" t="s">
        <v>469</v>
      </c>
      <c r="AL231" t="s">
        <v>256</v>
      </c>
      <c r="AM231">
        <v>20147</v>
      </c>
      <c r="AN231">
        <v>41933</v>
      </c>
      <c r="AO231">
        <v>19515</v>
      </c>
      <c r="AP231">
        <v>13.41</v>
      </c>
      <c r="AQ231">
        <v>3641.41</v>
      </c>
      <c r="AR231" t="s">
        <v>2627</v>
      </c>
      <c r="AS231" t="s">
        <v>2626</v>
      </c>
      <c r="AT231">
        <v>1</v>
      </c>
      <c r="AU231" t="s">
        <v>2628</v>
      </c>
      <c r="AV231" s="3">
        <v>42104</v>
      </c>
      <c r="AW231" s="3" t="str">
        <f>TEXT(LoanTable[[#This Row],[Disbursement Date]],"YYYY-MM")</f>
        <v>2016-01</v>
      </c>
      <c r="AX231" t="str">
        <f>TEXT(EDATE(LoanTable[[#This Row],[Disbursement Date]],-1),"YYYY-MM")</f>
        <v>2015-12</v>
      </c>
      <c r="AY231">
        <f>IF(LoanTable[[#This Row],[Loan Status]]="Active",1,0)</f>
        <v>0</v>
      </c>
      <c r="AZ231">
        <f>IF(COUNTIFS(LoanTable[Client id],LoanTable[[#This Row],[Client id]],LoanTable[Period],LoanTable[[#This Row],[Previous Period]])&gt;0,1,0)</f>
        <v>0</v>
      </c>
      <c r="BA231" s="17" t="str">
        <f>TEXT(LoanTable[[#This Row],[Disbursement Date]],"YYYY")</f>
        <v>2016</v>
      </c>
      <c r="BB231" s="10" cm="1">
        <f t="array" ref="BB231">IF(YEAR(LoanTable[[#This Row],[Disbursement Date]])=MIN(YEAR(LoanTable[Disbursement Date])),"",YEAR(LoanTable[[#This Row],[Disbursement Date]])-1)</f>
        <v>2015</v>
      </c>
      <c r="BC231" s="10">
        <f>IF(LoanTable[[#This Row],[Previous Year]]="",1,IF(COUNTIFS(LoanTable[Client id],LoanTable[[#This Row],[Client id]],LoanTable[Year],LoanTable[[#This Row],[Previous Year]])&gt;0,1,0))</f>
        <v>1</v>
      </c>
      <c r="BD231" t="str">
        <f>YEAR(LoanTable[[#This Row],[Disbursement Date]]) &amp; "-Q" &amp; ROUNDUP(MONTH(LoanTable[[#This Row],[Disbursement Date]])/3,0)</f>
        <v>2016-Q1</v>
      </c>
      <c r="BE231">
        <f>IF(LoanTable[[#This Row],[Disbursement Date]]=LoanTable[[#This Row],[First Loan Date]],1,0)</f>
        <v>0</v>
      </c>
    </row>
    <row r="232" spans="1:57" x14ac:dyDescent="0.3">
      <c r="A232" t="s">
        <v>1276</v>
      </c>
      <c r="B232">
        <v>493</v>
      </c>
      <c r="C232" t="s">
        <v>350</v>
      </c>
      <c r="D232" t="s">
        <v>573</v>
      </c>
      <c r="E232">
        <v>20374</v>
      </c>
      <c r="F232">
        <v>48637</v>
      </c>
      <c r="G232">
        <v>27986</v>
      </c>
      <c r="H232" s="5">
        <v>42401</v>
      </c>
      <c r="I232" t="s">
        <v>615</v>
      </c>
      <c r="J232" t="s">
        <v>613</v>
      </c>
      <c r="K232">
        <v>700013</v>
      </c>
      <c r="L232" t="s">
        <v>351</v>
      </c>
      <c r="M232" t="s">
        <v>158</v>
      </c>
      <c r="N232" t="s">
        <v>13</v>
      </c>
      <c r="O232" t="s">
        <v>46</v>
      </c>
      <c r="P232">
        <v>28</v>
      </c>
      <c r="Q232" s="5" t="s">
        <v>146</v>
      </c>
      <c r="R232" t="s">
        <v>30</v>
      </c>
      <c r="S232" t="s">
        <v>145</v>
      </c>
      <c r="T232" t="s">
        <v>18</v>
      </c>
      <c r="U232" t="s">
        <v>26</v>
      </c>
      <c r="V232" t="s">
        <v>39</v>
      </c>
      <c r="W232">
        <v>375</v>
      </c>
      <c r="X232" t="s">
        <v>574</v>
      </c>
      <c r="Y232" t="s">
        <v>575</v>
      </c>
      <c r="Z232" t="s">
        <v>576</v>
      </c>
      <c r="AA232">
        <v>0.1065</v>
      </c>
      <c r="AB232" t="s">
        <v>577</v>
      </c>
      <c r="AC232" t="s">
        <v>578</v>
      </c>
      <c r="AD232" t="s">
        <v>350</v>
      </c>
      <c r="AE232" t="s">
        <v>331</v>
      </c>
      <c r="AF232" t="s">
        <v>332</v>
      </c>
      <c r="AG232" t="s">
        <v>333</v>
      </c>
      <c r="AH232" t="s">
        <v>334</v>
      </c>
      <c r="AI232" t="s">
        <v>335</v>
      </c>
      <c r="AJ232">
        <v>700013</v>
      </c>
      <c r="AK232" t="s">
        <v>247</v>
      </c>
      <c r="AL232" t="s">
        <v>241</v>
      </c>
      <c r="AM232">
        <v>21378</v>
      </c>
      <c r="AN232">
        <v>49647</v>
      </c>
      <c r="AO232">
        <v>20268</v>
      </c>
      <c r="AP232">
        <v>33.32</v>
      </c>
      <c r="AQ232">
        <v>3857.82</v>
      </c>
      <c r="AR232" t="s">
        <v>2626</v>
      </c>
      <c r="AS232" t="s">
        <v>2626</v>
      </c>
      <c r="AT232">
        <v>1</v>
      </c>
      <c r="AU232" t="s">
        <v>2628</v>
      </c>
      <c r="AV232" s="3">
        <v>42298</v>
      </c>
      <c r="AW232" s="3" t="str">
        <f>TEXT(LoanTable[[#This Row],[Disbursement Date]],"YYYY-MM")</f>
        <v>2016-02</v>
      </c>
      <c r="AX232" t="str">
        <f>TEXT(EDATE(LoanTable[[#This Row],[Disbursement Date]],-1),"YYYY-MM")</f>
        <v>2016-01</v>
      </c>
      <c r="AY232">
        <f>IF(LoanTable[[#This Row],[Loan Status]]="Active",1,0)</f>
        <v>0</v>
      </c>
      <c r="AZ232">
        <f>IF(COUNTIFS(LoanTable[Client id],LoanTable[[#This Row],[Client id]],LoanTable[Period],LoanTable[[#This Row],[Previous Period]])&gt;0,1,0)</f>
        <v>0</v>
      </c>
      <c r="BA232" s="17" t="str">
        <f>TEXT(LoanTable[[#This Row],[Disbursement Date]],"YYYY")</f>
        <v>2016</v>
      </c>
      <c r="BB232" s="10" cm="1">
        <f t="array" ref="BB232">IF(YEAR(LoanTable[[#This Row],[Disbursement Date]])=MIN(YEAR(LoanTable[Disbursement Date])),"",YEAR(LoanTable[[#This Row],[Disbursement Date]])-1)</f>
        <v>2015</v>
      </c>
      <c r="BC232" s="10">
        <f>IF(LoanTable[[#This Row],[Previous Year]]="",1,IF(COUNTIFS(LoanTable[Client id],LoanTable[[#This Row],[Client id]],LoanTable[Year],LoanTable[[#This Row],[Previous Year]])&gt;0,1,0))</f>
        <v>1</v>
      </c>
      <c r="BD232" t="str">
        <f>YEAR(LoanTable[[#This Row],[Disbursement Date]]) &amp; "-Q" &amp; ROUNDUP(MONTH(LoanTable[[#This Row],[Disbursement Date]])/3,0)</f>
        <v>2016-Q1</v>
      </c>
      <c r="BE232">
        <f>IF(LoanTable[[#This Row],[Disbursement Date]]=LoanTable[[#This Row],[First Loan Date]],1,0)</f>
        <v>0</v>
      </c>
    </row>
    <row r="233" spans="1:57" x14ac:dyDescent="0.3">
      <c r="A233" t="s">
        <v>2473</v>
      </c>
      <c r="B233">
        <v>465</v>
      </c>
      <c r="C233" t="s">
        <v>350</v>
      </c>
      <c r="D233" t="s">
        <v>589</v>
      </c>
      <c r="E233">
        <v>38577</v>
      </c>
      <c r="F233">
        <v>48870</v>
      </c>
      <c r="G233">
        <v>25451</v>
      </c>
      <c r="H233" s="5">
        <v>42403</v>
      </c>
      <c r="I233" t="s">
        <v>615</v>
      </c>
      <c r="J233" t="s">
        <v>613</v>
      </c>
      <c r="K233">
        <v>700013</v>
      </c>
      <c r="L233" t="s">
        <v>351</v>
      </c>
      <c r="M233" t="s">
        <v>156</v>
      </c>
      <c r="N233" t="s">
        <v>13</v>
      </c>
      <c r="O233" t="s">
        <v>14</v>
      </c>
      <c r="P233">
        <v>42</v>
      </c>
      <c r="Q233" s="5" t="s">
        <v>129</v>
      </c>
      <c r="R233" t="s">
        <v>30</v>
      </c>
      <c r="S233" t="s">
        <v>145</v>
      </c>
      <c r="T233" t="s">
        <v>18</v>
      </c>
      <c r="U233" t="s">
        <v>38</v>
      </c>
      <c r="V233" t="s">
        <v>39</v>
      </c>
      <c r="W233">
        <v>534</v>
      </c>
      <c r="X233" t="s">
        <v>574</v>
      </c>
      <c r="Y233" t="s">
        <v>590</v>
      </c>
      <c r="Z233" t="s">
        <v>576</v>
      </c>
      <c r="AA233">
        <v>9.9099999999999994E-2</v>
      </c>
      <c r="AB233" t="s">
        <v>577</v>
      </c>
      <c r="AC233" t="s">
        <v>591</v>
      </c>
      <c r="AD233" t="s">
        <v>350</v>
      </c>
      <c r="AE233" t="s">
        <v>331</v>
      </c>
      <c r="AF233" t="s">
        <v>332</v>
      </c>
      <c r="AG233" t="s">
        <v>333</v>
      </c>
      <c r="AH233" t="s">
        <v>334</v>
      </c>
      <c r="AI233" t="s">
        <v>335</v>
      </c>
      <c r="AJ233">
        <v>700013</v>
      </c>
      <c r="AK233" t="s">
        <v>247</v>
      </c>
      <c r="AL233" t="s">
        <v>241</v>
      </c>
      <c r="AM233">
        <v>39804</v>
      </c>
      <c r="AN233">
        <v>50081</v>
      </c>
      <c r="AO233">
        <v>38170</v>
      </c>
      <c r="AP233">
        <v>10.45</v>
      </c>
      <c r="AQ233">
        <v>3220.04</v>
      </c>
      <c r="AR233" t="s">
        <v>2626</v>
      </c>
      <c r="AS233" t="s">
        <v>2626</v>
      </c>
      <c r="AT233">
        <v>2</v>
      </c>
      <c r="AU233" t="s">
        <v>2628</v>
      </c>
      <c r="AV233" s="3">
        <v>42403</v>
      </c>
      <c r="AW233" s="3" t="str">
        <f>TEXT(LoanTable[[#This Row],[Disbursement Date]],"YYYY-MM")</f>
        <v>2016-02</v>
      </c>
      <c r="AX233" t="str">
        <f>TEXT(EDATE(LoanTable[[#This Row],[Disbursement Date]],-1),"YYYY-MM")</f>
        <v>2016-01</v>
      </c>
      <c r="AY233">
        <f>IF(LoanTable[[#This Row],[Loan Status]]="Active",1,0)</f>
        <v>0</v>
      </c>
      <c r="AZ233">
        <f>IF(COUNTIFS(LoanTable[Client id],LoanTable[[#This Row],[Client id]],LoanTable[Period],LoanTable[[#This Row],[Previous Period]])&gt;0,1,0)</f>
        <v>0</v>
      </c>
      <c r="BA233" s="17" t="str">
        <f>TEXT(LoanTable[[#This Row],[Disbursement Date]],"YYYY")</f>
        <v>2016</v>
      </c>
      <c r="BB233" s="10" cm="1">
        <f t="array" ref="BB233">IF(YEAR(LoanTable[[#This Row],[Disbursement Date]])=MIN(YEAR(LoanTable[Disbursement Date])),"",YEAR(LoanTable[[#This Row],[Disbursement Date]])-1)</f>
        <v>2015</v>
      </c>
      <c r="BC233" s="10">
        <f>IF(LoanTable[[#This Row],[Previous Year]]="",1,IF(COUNTIFS(LoanTable[Client id],LoanTable[[#This Row],[Client id]],LoanTable[Year],LoanTable[[#This Row],[Previous Year]])&gt;0,1,0))</f>
        <v>0</v>
      </c>
      <c r="BD233" t="str">
        <f>YEAR(LoanTable[[#This Row],[Disbursement Date]]) &amp; "-Q" &amp; ROUNDUP(MONTH(LoanTable[[#This Row],[Disbursement Date]])/3,0)</f>
        <v>2016-Q1</v>
      </c>
      <c r="BE233">
        <f>IF(LoanTable[[#This Row],[Disbursement Date]]=LoanTable[[#This Row],[First Loan Date]],1,0)</f>
        <v>1</v>
      </c>
    </row>
    <row r="234" spans="1:57" x14ac:dyDescent="0.3">
      <c r="A234" t="s">
        <v>2593</v>
      </c>
      <c r="B234">
        <v>140</v>
      </c>
      <c r="C234" t="s">
        <v>294</v>
      </c>
      <c r="D234" t="s">
        <v>598</v>
      </c>
      <c r="E234">
        <v>42066</v>
      </c>
      <c r="F234">
        <v>16100</v>
      </c>
      <c r="G234">
        <v>32996</v>
      </c>
      <c r="H234" s="5">
        <v>42405</v>
      </c>
      <c r="I234" t="s">
        <v>624</v>
      </c>
      <c r="J234" t="s">
        <v>619</v>
      </c>
      <c r="K234">
        <v>90149</v>
      </c>
      <c r="L234" t="s">
        <v>296</v>
      </c>
      <c r="M234" t="s">
        <v>182</v>
      </c>
      <c r="N234" t="s">
        <v>13</v>
      </c>
      <c r="O234" t="s">
        <v>46</v>
      </c>
      <c r="P234">
        <v>28</v>
      </c>
      <c r="Q234" s="5" t="s">
        <v>183</v>
      </c>
      <c r="R234" t="s">
        <v>30</v>
      </c>
      <c r="S234" t="s">
        <v>145</v>
      </c>
      <c r="T234" t="s">
        <v>63</v>
      </c>
      <c r="U234" t="s">
        <v>38</v>
      </c>
      <c r="V234" t="s">
        <v>20</v>
      </c>
      <c r="W234">
        <v>641</v>
      </c>
      <c r="X234" t="s">
        <v>574</v>
      </c>
      <c r="Y234" t="s">
        <v>584</v>
      </c>
      <c r="Z234" t="s">
        <v>593</v>
      </c>
      <c r="AA234">
        <v>0.14649999999999999</v>
      </c>
      <c r="AB234" t="s">
        <v>599</v>
      </c>
      <c r="AC234" t="s">
        <v>600</v>
      </c>
      <c r="AD234" t="s">
        <v>294</v>
      </c>
      <c r="AE234" t="s">
        <v>266</v>
      </c>
      <c r="AF234" t="s">
        <v>267</v>
      </c>
      <c r="AG234" t="s">
        <v>268</v>
      </c>
      <c r="AH234" t="s">
        <v>269</v>
      </c>
      <c r="AI234" t="s">
        <v>295</v>
      </c>
      <c r="AJ234">
        <v>90149</v>
      </c>
      <c r="AK234" t="s">
        <v>274</v>
      </c>
      <c r="AL234" t="s">
        <v>241</v>
      </c>
      <c r="AM234">
        <v>41571</v>
      </c>
      <c r="AN234">
        <v>16125</v>
      </c>
      <c r="AO234">
        <v>41757</v>
      </c>
      <c r="AP234">
        <v>37.880000000000003</v>
      </c>
      <c r="AQ234">
        <v>119.41</v>
      </c>
      <c r="AR234" t="s">
        <v>2626</v>
      </c>
      <c r="AS234" t="s">
        <v>2626</v>
      </c>
      <c r="AT234">
        <v>1</v>
      </c>
      <c r="AU234" t="s">
        <v>2628</v>
      </c>
      <c r="AV234" s="3">
        <v>42405</v>
      </c>
      <c r="AW234" s="3" t="str">
        <f>TEXT(LoanTable[[#This Row],[Disbursement Date]],"YYYY-MM")</f>
        <v>2016-02</v>
      </c>
      <c r="AX234" t="str">
        <f>TEXT(EDATE(LoanTable[[#This Row],[Disbursement Date]],-1),"YYYY-MM")</f>
        <v>2016-01</v>
      </c>
      <c r="AY234">
        <f>IF(LoanTable[[#This Row],[Loan Status]]="Active",1,0)</f>
        <v>1</v>
      </c>
      <c r="AZ234">
        <f>IF(COUNTIFS(LoanTable[Client id],LoanTable[[#This Row],[Client id]],LoanTable[Period],LoanTable[[#This Row],[Previous Period]])&gt;0,1,0)</f>
        <v>0</v>
      </c>
      <c r="BA234" s="17" t="str">
        <f>TEXT(LoanTable[[#This Row],[Disbursement Date]],"YYYY")</f>
        <v>2016</v>
      </c>
      <c r="BB234" s="10" cm="1">
        <f t="array" ref="BB234">IF(YEAR(LoanTable[[#This Row],[Disbursement Date]])=MIN(YEAR(LoanTable[Disbursement Date])),"",YEAR(LoanTable[[#This Row],[Disbursement Date]])-1)</f>
        <v>2015</v>
      </c>
      <c r="BC234" s="10">
        <f>IF(LoanTable[[#This Row],[Previous Year]]="",1,IF(COUNTIFS(LoanTable[Client id],LoanTable[[#This Row],[Client id]],LoanTable[Year],LoanTable[[#This Row],[Previous Year]])&gt;0,1,0))</f>
        <v>0</v>
      </c>
      <c r="BD234" t="str">
        <f>YEAR(LoanTable[[#This Row],[Disbursement Date]]) &amp; "-Q" &amp; ROUNDUP(MONTH(LoanTable[[#This Row],[Disbursement Date]])/3,0)</f>
        <v>2016-Q1</v>
      </c>
      <c r="BE234">
        <f>IF(LoanTable[[#This Row],[Disbursement Date]]=LoanTable[[#This Row],[First Loan Date]],1,0)</f>
        <v>1</v>
      </c>
    </row>
    <row r="235" spans="1:57" x14ac:dyDescent="0.3">
      <c r="A235" t="s">
        <v>1101</v>
      </c>
      <c r="B235">
        <v>179</v>
      </c>
      <c r="C235" t="s">
        <v>298</v>
      </c>
      <c r="D235" t="s">
        <v>589</v>
      </c>
      <c r="E235">
        <v>30188</v>
      </c>
      <c r="F235">
        <v>11828</v>
      </c>
      <c r="G235">
        <v>42353</v>
      </c>
      <c r="H235" s="5">
        <v>42406</v>
      </c>
      <c r="I235" t="s">
        <v>617</v>
      </c>
      <c r="J235" t="s">
        <v>619</v>
      </c>
      <c r="K235">
        <v>1280108</v>
      </c>
      <c r="L235" t="s">
        <v>300</v>
      </c>
      <c r="M235" t="s">
        <v>165</v>
      </c>
      <c r="N235" t="s">
        <v>13</v>
      </c>
      <c r="O235" t="s">
        <v>28</v>
      </c>
      <c r="P235">
        <v>46</v>
      </c>
      <c r="Q235" s="5" t="s">
        <v>59</v>
      </c>
      <c r="R235" t="s">
        <v>104</v>
      </c>
      <c r="S235" t="s">
        <v>105</v>
      </c>
      <c r="T235" t="s">
        <v>18</v>
      </c>
      <c r="U235" t="s">
        <v>65</v>
      </c>
      <c r="V235" t="s">
        <v>20</v>
      </c>
      <c r="W235">
        <v>512</v>
      </c>
      <c r="X235" t="s">
        <v>574</v>
      </c>
      <c r="Y235" t="s">
        <v>590</v>
      </c>
      <c r="Z235" t="s">
        <v>576</v>
      </c>
      <c r="AA235">
        <v>9.9099999999999994E-2</v>
      </c>
      <c r="AB235" t="s">
        <v>577</v>
      </c>
      <c r="AC235" t="s">
        <v>591</v>
      </c>
      <c r="AD235" t="s">
        <v>298</v>
      </c>
      <c r="AE235" t="s">
        <v>250</v>
      </c>
      <c r="AF235" t="s">
        <v>298</v>
      </c>
      <c r="AG235" t="s">
        <v>252</v>
      </c>
      <c r="AH235" t="s">
        <v>253</v>
      </c>
      <c r="AI235" t="s">
        <v>298</v>
      </c>
      <c r="AJ235">
        <v>1280108</v>
      </c>
      <c r="AK235" t="s">
        <v>299</v>
      </c>
      <c r="AL235" t="s">
        <v>239</v>
      </c>
      <c r="AM235">
        <v>30325</v>
      </c>
      <c r="AN235">
        <v>11935</v>
      </c>
      <c r="AO235">
        <v>29852</v>
      </c>
      <c r="AP235">
        <v>9.5500000000000007</v>
      </c>
      <c r="AQ235">
        <v>4354.68</v>
      </c>
      <c r="AR235" t="s">
        <v>2626</v>
      </c>
      <c r="AS235" t="s">
        <v>2626</v>
      </c>
      <c r="AT235">
        <v>0</v>
      </c>
      <c r="AU235" t="s">
        <v>2630</v>
      </c>
      <c r="AV235" s="3">
        <v>42406</v>
      </c>
      <c r="AW235" s="3" t="str">
        <f>TEXT(LoanTable[[#This Row],[Disbursement Date]],"YYYY-MM")</f>
        <v>2016-02</v>
      </c>
      <c r="AX235" t="str">
        <f>TEXT(EDATE(LoanTable[[#This Row],[Disbursement Date]],-1),"YYYY-MM")</f>
        <v>2016-01</v>
      </c>
      <c r="AY235">
        <f>IF(LoanTable[[#This Row],[Loan Status]]="Active",1,0)</f>
        <v>0</v>
      </c>
      <c r="AZ235">
        <f>IF(COUNTIFS(LoanTable[Client id],LoanTable[[#This Row],[Client id]],LoanTable[Period],LoanTable[[#This Row],[Previous Period]])&gt;0,1,0)</f>
        <v>0</v>
      </c>
      <c r="BA235" s="17" t="str">
        <f>TEXT(LoanTable[[#This Row],[Disbursement Date]],"YYYY")</f>
        <v>2016</v>
      </c>
      <c r="BB235" s="10" cm="1">
        <f t="array" ref="BB235">IF(YEAR(LoanTable[[#This Row],[Disbursement Date]])=MIN(YEAR(LoanTable[Disbursement Date])),"",YEAR(LoanTable[[#This Row],[Disbursement Date]])-1)</f>
        <v>2015</v>
      </c>
      <c r="BC235" s="10">
        <f>IF(LoanTable[[#This Row],[Previous Year]]="",1,IF(COUNTIFS(LoanTable[Client id],LoanTable[[#This Row],[Client id]],LoanTable[Year],LoanTable[[#This Row],[Previous Year]])&gt;0,1,0))</f>
        <v>0</v>
      </c>
      <c r="BD235" t="str">
        <f>YEAR(LoanTable[[#This Row],[Disbursement Date]]) &amp; "-Q" &amp; ROUNDUP(MONTH(LoanTable[[#This Row],[Disbursement Date]])/3,0)</f>
        <v>2016-Q1</v>
      </c>
      <c r="BE235">
        <f>IF(LoanTable[[#This Row],[Disbursement Date]]=LoanTable[[#This Row],[First Loan Date]],1,0)</f>
        <v>1</v>
      </c>
    </row>
    <row r="236" spans="1:57" x14ac:dyDescent="0.3">
      <c r="A236" t="s">
        <v>1203</v>
      </c>
      <c r="B236">
        <v>663</v>
      </c>
      <c r="C236" t="s">
        <v>409</v>
      </c>
      <c r="D236" t="s">
        <v>589</v>
      </c>
      <c r="E236">
        <v>41172</v>
      </c>
      <c r="F236">
        <v>38186</v>
      </c>
      <c r="G236">
        <v>15437</v>
      </c>
      <c r="H236" s="5">
        <v>42407</v>
      </c>
      <c r="I236" t="s">
        <v>617</v>
      </c>
      <c r="J236" t="s">
        <v>619</v>
      </c>
      <c r="K236">
        <v>1030063</v>
      </c>
      <c r="L236" t="s">
        <v>411</v>
      </c>
      <c r="M236" t="s">
        <v>54</v>
      </c>
      <c r="N236" t="s">
        <v>13</v>
      </c>
      <c r="O236" t="s">
        <v>33</v>
      </c>
      <c r="R236" t="s">
        <v>74</v>
      </c>
      <c r="S236" t="s">
        <v>105</v>
      </c>
      <c r="T236" t="s">
        <v>63</v>
      </c>
      <c r="U236" t="s">
        <v>65</v>
      </c>
      <c r="V236" t="s">
        <v>20</v>
      </c>
      <c r="W236">
        <v>660</v>
      </c>
      <c r="X236" t="s">
        <v>574</v>
      </c>
      <c r="Y236" t="s">
        <v>590</v>
      </c>
      <c r="Z236" t="s">
        <v>576</v>
      </c>
      <c r="AA236">
        <v>9.9099999999999994E-2</v>
      </c>
      <c r="AB236" t="s">
        <v>577</v>
      </c>
      <c r="AC236" t="s">
        <v>591</v>
      </c>
      <c r="AD236" t="s">
        <v>409</v>
      </c>
      <c r="AE236" t="s">
        <v>234</v>
      </c>
      <c r="AF236" t="s">
        <v>235</v>
      </c>
      <c r="AG236" t="s">
        <v>236</v>
      </c>
      <c r="AH236" t="s">
        <v>237</v>
      </c>
      <c r="AI236" t="s">
        <v>246</v>
      </c>
      <c r="AJ236">
        <v>1030063</v>
      </c>
      <c r="AK236" t="s">
        <v>410</v>
      </c>
      <c r="AL236" t="s">
        <v>241</v>
      </c>
      <c r="AM236">
        <v>41636</v>
      </c>
      <c r="AN236">
        <v>39743</v>
      </c>
      <c r="AO236">
        <v>41158</v>
      </c>
      <c r="AP236">
        <v>44.09</v>
      </c>
      <c r="AQ236">
        <v>4762.1899999999996</v>
      </c>
      <c r="AR236" t="s">
        <v>2627</v>
      </c>
      <c r="AS236" t="s">
        <v>2626</v>
      </c>
      <c r="AT236">
        <v>2</v>
      </c>
      <c r="AU236" t="s">
        <v>2628</v>
      </c>
      <c r="AV236" s="3">
        <v>42232</v>
      </c>
      <c r="AW236" s="3" t="str">
        <f>TEXT(LoanTable[[#This Row],[Disbursement Date]],"YYYY-MM")</f>
        <v>2016-02</v>
      </c>
      <c r="AX236" t="str">
        <f>TEXT(EDATE(LoanTable[[#This Row],[Disbursement Date]],-1),"YYYY-MM")</f>
        <v>2016-01</v>
      </c>
      <c r="AY236">
        <f>IF(LoanTable[[#This Row],[Loan Status]]="Active",1,0)</f>
        <v>0</v>
      </c>
      <c r="AZ236">
        <f>IF(COUNTIFS(LoanTable[Client id],LoanTable[[#This Row],[Client id]],LoanTable[Period],LoanTable[[#This Row],[Previous Period]])&gt;0,1,0)</f>
        <v>0</v>
      </c>
      <c r="BA236" s="17" t="str">
        <f>TEXT(LoanTable[[#This Row],[Disbursement Date]],"YYYY")</f>
        <v>2016</v>
      </c>
      <c r="BB236" s="10" cm="1">
        <f t="array" ref="BB236">IF(YEAR(LoanTable[[#This Row],[Disbursement Date]])=MIN(YEAR(LoanTable[Disbursement Date])),"",YEAR(LoanTable[[#This Row],[Disbursement Date]])-1)</f>
        <v>2015</v>
      </c>
      <c r="BC236" s="10">
        <f>IF(LoanTable[[#This Row],[Previous Year]]="",1,IF(COUNTIFS(LoanTable[Client id],LoanTable[[#This Row],[Client id]],LoanTable[Year],LoanTable[[#This Row],[Previous Year]])&gt;0,1,0))</f>
        <v>1</v>
      </c>
      <c r="BD236" t="str">
        <f>YEAR(LoanTable[[#This Row],[Disbursement Date]]) &amp; "-Q" &amp; ROUNDUP(MONTH(LoanTable[[#This Row],[Disbursement Date]])/3,0)</f>
        <v>2016-Q1</v>
      </c>
      <c r="BE236">
        <f>IF(LoanTable[[#This Row],[Disbursement Date]]=LoanTable[[#This Row],[First Loan Date]],1,0)</f>
        <v>0</v>
      </c>
    </row>
    <row r="237" spans="1:57" x14ac:dyDescent="0.3">
      <c r="A237" t="s">
        <v>793</v>
      </c>
      <c r="B237">
        <v>593</v>
      </c>
      <c r="C237" t="s">
        <v>509</v>
      </c>
      <c r="D237" t="s">
        <v>573</v>
      </c>
      <c r="E237">
        <v>42234</v>
      </c>
      <c r="F237">
        <v>46536</v>
      </c>
      <c r="G237">
        <v>41107</v>
      </c>
      <c r="H237" s="5">
        <v>42414</v>
      </c>
      <c r="I237" t="s">
        <v>617</v>
      </c>
      <c r="J237" t="s">
        <v>613</v>
      </c>
      <c r="K237">
        <v>520376</v>
      </c>
      <c r="L237" t="s">
        <v>512</v>
      </c>
      <c r="M237" t="s">
        <v>84</v>
      </c>
      <c r="N237" t="s">
        <v>13</v>
      </c>
      <c r="O237" t="s">
        <v>197</v>
      </c>
      <c r="P237">
        <v>57</v>
      </c>
      <c r="Q237" s="5" t="s">
        <v>198</v>
      </c>
      <c r="R237" t="s">
        <v>74</v>
      </c>
      <c r="S237" t="s">
        <v>105</v>
      </c>
      <c r="T237" t="s">
        <v>18</v>
      </c>
      <c r="U237" t="s">
        <v>19</v>
      </c>
      <c r="V237" t="s">
        <v>31</v>
      </c>
      <c r="W237">
        <v>472</v>
      </c>
      <c r="X237" t="s">
        <v>574</v>
      </c>
      <c r="Y237" t="s">
        <v>575</v>
      </c>
      <c r="Z237" t="s">
        <v>576</v>
      </c>
      <c r="AA237">
        <v>0.1065</v>
      </c>
      <c r="AB237" t="s">
        <v>577</v>
      </c>
      <c r="AC237" t="s">
        <v>578</v>
      </c>
      <c r="AD237" t="s">
        <v>509</v>
      </c>
      <c r="AE237" t="s">
        <v>325</v>
      </c>
      <c r="AF237" t="s">
        <v>326</v>
      </c>
      <c r="AG237" t="s">
        <v>327</v>
      </c>
      <c r="AH237" t="s">
        <v>328</v>
      </c>
      <c r="AI237" t="s">
        <v>510</v>
      </c>
      <c r="AJ237">
        <v>520376</v>
      </c>
      <c r="AK237" t="s">
        <v>511</v>
      </c>
      <c r="AL237" t="s">
        <v>239</v>
      </c>
      <c r="AM237">
        <v>43587</v>
      </c>
      <c r="AN237">
        <v>46676</v>
      </c>
      <c r="AO237">
        <v>41800</v>
      </c>
      <c r="AP237">
        <v>34.090000000000003</v>
      </c>
      <c r="AQ237">
        <v>1356.53</v>
      </c>
      <c r="AR237" t="s">
        <v>2626</v>
      </c>
      <c r="AS237" t="s">
        <v>2626</v>
      </c>
      <c r="AT237">
        <v>2</v>
      </c>
      <c r="AU237" t="s">
        <v>2628</v>
      </c>
      <c r="AV237" s="3">
        <v>42414</v>
      </c>
      <c r="AW237" s="3" t="str">
        <f>TEXT(LoanTable[[#This Row],[Disbursement Date]],"YYYY-MM")</f>
        <v>2016-02</v>
      </c>
      <c r="AX237" t="str">
        <f>TEXT(EDATE(LoanTable[[#This Row],[Disbursement Date]],-1),"YYYY-MM")</f>
        <v>2016-01</v>
      </c>
      <c r="AY237">
        <f>IF(LoanTable[[#This Row],[Loan Status]]="Active",1,0)</f>
        <v>0</v>
      </c>
      <c r="AZ237">
        <f>IF(COUNTIFS(LoanTable[Client id],LoanTable[[#This Row],[Client id]],LoanTable[Period],LoanTable[[#This Row],[Previous Period]])&gt;0,1,0)</f>
        <v>0</v>
      </c>
      <c r="BA237" s="17" t="str">
        <f>TEXT(LoanTable[[#This Row],[Disbursement Date]],"YYYY")</f>
        <v>2016</v>
      </c>
      <c r="BB237" s="10" cm="1">
        <f t="array" ref="BB237">IF(YEAR(LoanTable[[#This Row],[Disbursement Date]])=MIN(YEAR(LoanTable[Disbursement Date])),"",YEAR(LoanTable[[#This Row],[Disbursement Date]])-1)</f>
        <v>2015</v>
      </c>
      <c r="BC237" s="10">
        <f>IF(LoanTable[[#This Row],[Previous Year]]="",1,IF(COUNTIFS(LoanTable[Client id],LoanTable[[#This Row],[Client id]],LoanTable[Year],LoanTable[[#This Row],[Previous Year]])&gt;0,1,0))</f>
        <v>0</v>
      </c>
      <c r="BD237" t="str">
        <f>YEAR(LoanTable[[#This Row],[Disbursement Date]]) &amp; "-Q" &amp; ROUNDUP(MONTH(LoanTable[[#This Row],[Disbursement Date]])/3,0)</f>
        <v>2016-Q1</v>
      </c>
      <c r="BE237">
        <f>IF(LoanTable[[#This Row],[Disbursement Date]]=LoanTable[[#This Row],[First Loan Date]],1,0)</f>
        <v>1</v>
      </c>
    </row>
    <row r="238" spans="1:57" x14ac:dyDescent="0.3">
      <c r="A238" t="s">
        <v>2540</v>
      </c>
      <c r="B238">
        <v>974</v>
      </c>
      <c r="C238" t="s">
        <v>310</v>
      </c>
      <c r="D238" t="s">
        <v>592</v>
      </c>
      <c r="E238">
        <v>31487</v>
      </c>
      <c r="F238">
        <v>40675</v>
      </c>
      <c r="G238">
        <v>24560</v>
      </c>
      <c r="H238" s="5">
        <v>42414</v>
      </c>
      <c r="I238" t="s">
        <v>624</v>
      </c>
      <c r="J238" t="s">
        <v>619</v>
      </c>
      <c r="K238">
        <v>140056</v>
      </c>
      <c r="L238" t="s">
        <v>312</v>
      </c>
      <c r="M238" t="s">
        <v>12</v>
      </c>
      <c r="N238" t="s">
        <v>13</v>
      </c>
      <c r="O238" t="s">
        <v>28</v>
      </c>
      <c r="P238">
        <v>53</v>
      </c>
      <c r="Q238" s="5" t="s">
        <v>189</v>
      </c>
      <c r="R238" t="s">
        <v>30</v>
      </c>
      <c r="S238" t="s">
        <v>145</v>
      </c>
      <c r="T238" t="s">
        <v>18</v>
      </c>
      <c r="U238" t="s">
        <v>19</v>
      </c>
      <c r="V238" t="s">
        <v>31</v>
      </c>
      <c r="W238">
        <v>551</v>
      </c>
      <c r="X238" t="s">
        <v>574</v>
      </c>
      <c r="Y238" t="s">
        <v>584</v>
      </c>
      <c r="Z238" t="s">
        <v>593</v>
      </c>
      <c r="AA238">
        <v>0.1991</v>
      </c>
      <c r="AB238" t="s">
        <v>594</v>
      </c>
      <c r="AC238" t="s">
        <v>595</v>
      </c>
      <c r="AD238" t="s">
        <v>310</v>
      </c>
      <c r="AE238" t="s">
        <v>250</v>
      </c>
      <c r="AF238" t="s">
        <v>251</v>
      </c>
      <c r="AG238" t="s">
        <v>252</v>
      </c>
      <c r="AH238" t="s">
        <v>253</v>
      </c>
      <c r="AI238" t="s">
        <v>310</v>
      </c>
      <c r="AJ238">
        <v>140056</v>
      </c>
      <c r="AK238" t="s">
        <v>311</v>
      </c>
      <c r="AL238" t="s">
        <v>239</v>
      </c>
      <c r="AM238">
        <v>30991</v>
      </c>
      <c r="AN238">
        <v>40691</v>
      </c>
      <c r="AO238">
        <v>31261</v>
      </c>
      <c r="AP238">
        <v>20.91</v>
      </c>
      <c r="AQ238">
        <v>3260.43</v>
      </c>
      <c r="AR238" t="s">
        <v>2626</v>
      </c>
      <c r="AS238" t="s">
        <v>2626</v>
      </c>
      <c r="AT238">
        <v>2</v>
      </c>
      <c r="AU238" t="s">
        <v>2628</v>
      </c>
      <c r="AV238" s="3">
        <v>42414</v>
      </c>
      <c r="AW238" s="3" t="str">
        <f>TEXT(LoanTable[[#This Row],[Disbursement Date]],"YYYY-MM")</f>
        <v>2016-02</v>
      </c>
      <c r="AX238" t="str">
        <f>TEXT(EDATE(LoanTable[[#This Row],[Disbursement Date]],-1),"YYYY-MM")</f>
        <v>2016-01</v>
      </c>
      <c r="AY238">
        <f>IF(LoanTable[[#This Row],[Loan Status]]="Active",1,0)</f>
        <v>1</v>
      </c>
      <c r="AZ238">
        <f>IF(COUNTIFS(LoanTable[Client id],LoanTable[[#This Row],[Client id]],LoanTable[Period],LoanTable[[#This Row],[Previous Period]])&gt;0,1,0)</f>
        <v>0</v>
      </c>
      <c r="BA238" s="17" t="str">
        <f>TEXT(LoanTable[[#This Row],[Disbursement Date]],"YYYY")</f>
        <v>2016</v>
      </c>
      <c r="BB238" s="10" cm="1">
        <f t="array" ref="BB238">IF(YEAR(LoanTable[[#This Row],[Disbursement Date]])=MIN(YEAR(LoanTable[Disbursement Date])),"",YEAR(LoanTable[[#This Row],[Disbursement Date]])-1)</f>
        <v>2015</v>
      </c>
      <c r="BC238" s="10">
        <f>IF(LoanTable[[#This Row],[Previous Year]]="",1,IF(COUNTIFS(LoanTable[Client id],LoanTable[[#This Row],[Client id]],LoanTable[Year],LoanTable[[#This Row],[Previous Year]])&gt;0,1,0))</f>
        <v>0</v>
      </c>
      <c r="BD238" t="str">
        <f>YEAR(LoanTable[[#This Row],[Disbursement Date]]) &amp; "-Q" &amp; ROUNDUP(MONTH(LoanTable[[#This Row],[Disbursement Date]])/3,0)</f>
        <v>2016-Q1</v>
      </c>
      <c r="BE238">
        <f>IF(LoanTable[[#This Row],[Disbursement Date]]=LoanTable[[#This Row],[First Loan Date]],1,0)</f>
        <v>1</v>
      </c>
    </row>
    <row r="239" spans="1:57" x14ac:dyDescent="0.3">
      <c r="A239" t="s">
        <v>2180</v>
      </c>
      <c r="B239">
        <v>920</v>
      </c>
      <c r="C239" t="s">
        <v>265</v>
      </c>
      <c r="D239" t="s">
        <v>589</v>
      </c>
      <c r="E239">
        <v>33215</v>
      </c>
      <c r="F239">
        <v>18503</v>
      </c>
      <c r="G239">
        <v>8556</v>
      </c>
      <c r="H239" s="5">
        <v>42415</v>
      </c>
      <c r="I239" t="s">
        <v>624</v>
      </c>
      <c r="J239" t="s">
        <v>613</v>
      </c>
      <c r="K239">
        <v>30179</v>
      </c>
      <c r="L239" t="s">
        <v>272</v>
      </c>
      <c r="M239" t="s">
        <v>89</v>
      </c>
      <c r="N239" t="s">
        <v>13</v>
      </c>
      <c r="O239" t="s">
        <v>33</v>
      </c>
      <c r="P239">
        <v>23</v>
      </c>
      <c r="Q239" s="5" t="s">
        <v>34</v>
      </c>
      <c r="R239" t="s">
        <v>74</v>
      </c>
      <c r="S239" t="s">
        <v>35</v>
      </c>
      <c r="T239" t="s">
        <v>18</v>
      </c>
      <c r="U239" t="s">
        <v>19</v>
      </c>
      <c r="V239" t="s">
        <v>31</v>
      </c>
      <c r="W239">
        <v>588</v>
      </c>
      <c r="X239" t="s">
        <v>574</v>
      </c>
      <c r="Y239" t="s">
        <v>590</v>
      </c>
      <c r="Z239" t="s">
        <v>576</v>
      </c>
      <c r="AA239">
        <v>9.9099999999999994E-2</v>
      </c>
      <c r="AB239" t="s">
        <v>577</v>
      </c>
      <c r="AC239" t="s">
        <v>591</v>
      </c>
      <c r="AD239" t="s">
        <v>265</v>
      </c>
      <c r="AE239" t="s">
        <v>266</v>
      </c>
      <c r="AF239" t="s">
        <v>267</v>
      </c>
      <c r="AG239" t="s">
        <v>268</v>
      </c>
      <c r="AH239" t="s">
        <v>269</v>
      </c>
      <c r="AI239" t="s">
        <v>270</v>
      </c>
      <c r="AJ239">
        <v>30179</v>
      </c>
      <c r="AK239" t="s">
        <v>271</v>
      </c>
      <c r="AL239" t="s">
        <v>241</v>
      </c>
      <c r="AM239">
        <v>34756</v>
      </c>
      <c r="AN239">
        <v>18328</v>
      </c>
      <c r="AO239">
        <v>33165</v>
      </c>
      <c r="AP239">
        <v>18.68</v>
      </c>
      <c r="AQ239">
        <v>3535.36</v>
      </c>
      <c r="AR239" t="s">
        <v>2626</v>
      </c>
      <c r="AS239" t="s">
        <v>2626</v>
      </c>
      <c r="AT239">
        <v>2</v>
      </c>
      <c r="AU239" t="s">
        <v>2628</v>
      </c>
      <c r="AV239" s="3">
        <v>42415</v>
      </c>
      <c r="AW239" s="3" t="str">
        <f>TEXT(LoanTable[[#This Row],[Disbursement Date]],"YYYY-MM")</f>
        <v>2016-02</v>
      </c>
      <c r="AX239" t="str">
        <f>TEXT(EDATE(LoanTable[[#This Row],[Disbursement Date]],-1),"YYYY-MM")</f>
        <v>2016-01</v>
      </c>
      <c r="AY239">
        <f>IF(LoanTable[[#This Row],[Loan Status]]="Active",1,0)</f>
        <v>1</v>
      </c>
      <c r="AZ239">
        <f>IF(COUNTIFS(LoanTable[Client id],LoanTable[[#This Row],[Client id]],LoanTable[Period],LoanTable[[#This Row],[Previous Period]])&gt;0,1,0)</f>
        <v>0</v>
      </c>
      <c r="BA239" s="17" t="str">
        <f>TEXT(LoanTable[[#This Row],[Disbursement Date]],"YYYY")</f>
        <v>2016</v>
      </c>
      <c r="BB239" s="10" cm="1">
        <f t="array" ref="BB239">IF(YEAR(LoanTable[[#This Row],[Disbursement Date]])=MIN(YEAR(LoanTable[Disbursement Date])),"",YEAR(LoanTable[[#This Row],[Disbursement Date]])-1)</f>
        <v>2015</v>
      </c>
      <c r="BC239" s="10">
        <f>IF(LoanTable[[#This Row],[Previous Year]]="",1,IF(COUNTIFS(LoanTable[Client id],LoanTable[[#This Row],[Client id]],LoanTable[Year],LoanTable[[#This Row],[Previous Year]])&gt;0,1,0))</f>
        <v>0</v>
      </c>
      <c r="BD239" t="str">
        <f>YEAR(LoanTable[[#This Row],[Disbursement Date]]) &amp; "-Q" &amp; ROUNDUP(MONTH(LoanTable[[#This Row],[Disbursement Date]])/3,0)</f>
        <v>2016-Q1</v>
      </c>
      <c r="BE239">
        <f>IF(LoanTable[[#This Row],[Disbursement Date]]=LoanTable[[#This Row],[First Loan Date]],1,0)</f>
        <v>1</v>
      </c>
    </row>
    <row r="240" spans="1:57" x14ac:dyDescent="0.3">
      <c r="A240" t="s">
        <v>2087</v>
      </c>
      <c r="B240">
        <v>253</v>
      </c>
      <c r="C240" t="s">
        <v>471</v>
      </c>
      <c r="D240" t="s">
        <v>573</v>
      </c>
      <c r="E240">
        <v>29081</v>
      </c>
      <c r="F240">
        <v>13631</v>
      </c>
      <c r="G240">
        <v>43099</v>
      </c>
      <c r="H240" s="5">
        <v>42425</v>
      </c>
      <c r="I240" t="s">
        <v>612</v>
      </c>
      <c r="J240" t="s">
        <v>613</v>
      </c>
      <c r="K240">
        <v>570241</v>
      </c>
      <c r="L240" t="s">
        <v>477</v>
      </c>
      <c r="M240" t="s">
        <v>149</v>
      </c>
      <c r="N240" t="s">
        <v>13</v>
      </c>
      <c r="O240" t="s">
        <v>28</v>
      </c>
      <c r="P240">
        <v>51</v>
      </c>
      <c r="Q240" s="5" t="s">
        <v>194</v>
      </c>
      <c r="R240" t="s">
        <v>74</v>
      </c>
      <c r="S240" t="s">
        <v>105</v>
      </c>
      <c r="T240" t="s">
        <v>18</v>
      </c>
      <c r="U240" t="s">
        <v>65</v>
      </c>
      <c r="V240" t="s">
        <v>39</v>
      </c>
      <c r="W240">
        <v>338</v>
      </c>
      <c r="X240" t="s">
        <v>574</v>
      </c>
      <c r="Y240" t="s">
        <v>575</v>
      </c>
      <c r="Z240" t="s">
        <v>576</v>
      </c>
      <c r="AA240">
        <v>0.1065</v>
      </c>
      <c r="AB240" t="s">
        <v>577</v>
      </c>
      <c r="AC240" t="s">
        <v>578</v>
      </c>
      <c r="AD240" t="s">
        <v>471</v>
      </c>
      <c r="AE240" t="s">
        <v>472</v>
      </c>
      <c r="AF240" t="s">
        <v>473</v>
      </c>
      <c r="AG240" t="s">
        <v>474</v>
      </c>
      <c r="AH240" t="s">
        <v>475</v>
      </c>
      <c r="AI240" t="s">
        <v>471</v>
      </c>
      <c r="AJ240">
        <v>570241</v>
      </c>
      <c r="AK240" t="s">
        <v>476</v>
      </c>
      <c r="AL240" t="s">
        <v>241</v>
      </c>
      <c r="AM240">
        <v>29580</v>
      </c>
      <c r="AN240">
        <v>15459</v>
      </c>
      <c r="AO240">
        <v>28958</v>
      </c>
      <c r="AP240">
        <v>47.36</v>
      </c>
      <c r="AQ240">
        <v>1685.06</v>
      </c>
      <c r="AR240" t="s">
        <v>2626</v>
      </c>
      <c r="AS240" t="s">
        <v>2626</v>
      </c>
      <c r="AT240">
        <v>2</v>
      </c>
      <c r="AU240" t="s">
        <v>2628</v>
      </c>
      <c r="AV240" s="3">
        <v>42425</v>
      </c>
      <c r="AW240" s="3" t="str">
        <f>TEXT(LoanTable[[#This Row],[Disbursement Date]],"YYYY-MM")</f>
        <v>2016-02</v>
      </c>
      <c r="AX240" t="str">
        <f>TEXT(EDATE(LoanTable[[#This Row],[Disbursement Date]],-1),"YYYY-MM")</f>
        <v>2016-01</v>
      </c>
      <c r="AY240">
        <f>IF(LoanTable[[#This Row],[Loan Status]]="Active",1,0)</f>
        <v>0</v>
      </c>
      <c r="AZ240">
        <f>IF(COUNTIFS(LoanTable[Client id],LoanTable[[#This Row],[Client id]],LoanTable[Period],LoanTable[[#This Row],[Previous Period]])&gt;0,1,0)</f>
        <v>0</v>
      </c>
      <c r="BA240" s="17" t="str">
        <f>TEXT(LoanTable[[#This Row],[Disbursement Date]],"YYYY")</f>
        <v>2016</v>
      </c>
      <c r="BB240" s="10" cm="1">
        <f t="array" ref="BB240">IF(YEAR(LoanTable[[#This Row],[Disbursement Date]])=MIN(YEAR(LoanTable[Disbursement Date])),"",YEAR(LoanTable[[#This Row],[Disbursement Date]])-1)</f>
        <v>2015</v>
      </c>
      <c r="BC240" s="10">
        <f>IF(LoanTable[[#This Row],[Previous Year]]="",1,IF(COUNTIFS(LoanTable[Client id],LoanTable[[#This Row],[Client id]],LoanTable[Year],LoanTable[[#This Row],[Previous Year]])&gt;0,1,0))</f>
        <v>0</v>
      </c>
      <c r="BD240" t="str">
        <f>YEAR(LoanTable[[#This Row],[Disbursement Date]]) &amp; "-Q" &amp; ROUNDUP(MONTH(LoanTable[[#This Row],[Disbursement Date]])/3,0)</f>
        <v>2016-Q1</v>
      </c>
      <c r="BE240">
        <f>IF(LoanTable[[#This Row],[Disbursement Date]]=LoanTable[[#This Row],[First Loan Date]],1,0)</f>
        <v>1</v>
      </c>
    </row>
    <row r="241" spans="1:57" x14ac:dyDescent="0.3">
      <c r="A241" t="s">
        <v>1280</v>
      </c>
      <c r="B241">
        <v>683</v>
      </c>
      <c r="C241" t="s">
        <v>249</v>
      </c>
      <c r="D241" t="s">
        <v>589</v>
      </c>
      <c r="E241">
        <v>24044</v>
      </c>
      <c r="F241">
        <v>3159</v>
      </c>
      <c r="G241">
        <v>9087</v>
      </c>
      <c r="H241" s="5">
        <v>42427</v>
      </c>
      <c r="I241" t="s">
        <v>612</v>
      </c>
      <c r="J241" t="s">
        <v>613</v>
      </c>
      <c r="K241">
        <v>910182</v>
      </c>
      <c r="L241" t="s">
        <v>257</v>
      </c>
      <c r="M241" t="s">
        <v>54</v>
      </c>
      <c r="N241" t="s">
        <v>13</v>
      </c>
      <c r="O241" t="s">
        <v>46</v>
      </c>
      <c r="P241">
        <v>29</v>
      </c>
      <c r="Q241" s="5" t="s">
        <v>53</v>
      </c>
      <c r="R241" t="s">
        <v>30</v>
      </c>
      <c r="S241" t="s">
        <v>145</v>
      </c>
      <c r="T241" t="s">
        <v>18</v>
      </c>
      <c r="U241" t="s">
        <v>22</v>
      </c>
      <c r="V241" t="s">
        <v>39</v>
      </c>
      <c r="W241">
        <v>324</v>
      </c>
      <c r="X241" t="s">
        <v>574</v>
      </c>
      <c r="Y241" t="s">
        <v>590</v>
      </c>
      <c r="Z241" t="s">
        <v>576</v>
      </c>
      <c r="AA241">
        <v>9.9099999999999994E-2</v>
      </c>
      <c r="AB241" t="s">
        <v>577</v>
      </c>
      <c r="AC241" t="s">
        <v>591</v>
      </c>
      <c r="AD241" t="s">
        <v>249</v>
      </c>
      <c r="AE241" t="s">
        <v>250</v>
      </c>
      <c r="AF241" t="s">
        <v>251</v>
      </c>
      <c r="AG241" t="s">
        <v>252</v>
      </c>
      <c r="AH241" t="s">
        <v>253</v>
      </c>
      <c r="AI241" t="s">
        <v>254</v>
      </c>
      <c r="AJ241">
        <v>910182</v>
      </c>
      <c r="AK241" t="s">
        <v>255</v>
      </c>
      <c r="AL241" t="s">
        <v>256</v>
      </c>
      <c r="AM241">
        <v>23794</v>
      </c>
      <c r="AN241">
        <v>4537</v>
      </c>
      <c r="AO241">
        <v>23986</v>
      </c>
      <c r="AP241">
        <v>39</v>
      </c>
      <c r="AQ241">
        <v>665.65</v>
      </c>
      <c r="AR241" t="s">
        <v>2626</v>
      </c>
      <c r="AS241" t="s">
        <v>2626</v>
      </c>
      <c r="AT241">
        <v>2</v>
      </c>
      <c r="AU241" t="s">
        <v>2629</v>
      </c>
      <c r="AV241" s="3">
        <v>42427</v>
      </c>
      <c r="AW241" s="3" t="str">
        <f>TEXT(LoanTable[[#This Row],[Disbursement Date]],"YYYY-MM")</f>
        <v>2016-02</v>
      </c>
      <c r="AX241" t="str">
        <f>TEXT(EDATE(LoanTable[[#This Row],[Disbursement Date]],-1),"YYYY-MM")</f>
        <v>2016-01</v>
      </c>
      <c r="AY241">
        <f>IF(LoanTable[[#This Row],[Loan Status]]="Active",1,0)</f>
        <v>0</v>
      </c>
      <c r="AZ241">
        <f>IF(COUNTIFS(LoanTable[Client id],LoanTable[[#This Row],[Client id]],LoanTable[Period],LoanTable[[#This Row],[Previous Period]])&gt;0,1,0)</f>
        <v>0</v>
      </c>
      <c r="BA241" s="17" t="str">
        <f>TEXT(LoanTable[[#This Row],[Disbursement Date]],"YYYY")</f>
        <v>2016</v>
      </c>
      <c r="BB241" s="10" cm="1">
        <f t="array" ref="BB241">IF(YEAR(LoanTable[[#This Row],[Disbursement Date]])=MIN(YEAR(LoanTable[Disbursement Date])),"",YEAR(LoanTable[[#This Row],[Disbursement Date]])-1)</f>
        <v>2015</v>
      </c>
      <c r="BC241" s="10">
        <f>IF(LoanTable[[#This Row],[Previous Year]]="",1,IF(COUNTIFS(LoanTable[Client id],LoanTable[[#This Row],[Client id]],LoanTable[Year],LoanTable[[#This Row],[Previous Year]])&gt;0,1,0))</f>
        <v>0</v>
      </c>
      <c r="BD241" t="str">
        <f>YEAR(LoanTable[[#This Row],[Disbursement Date]]) &amp; "-Q" &amp; ROUNDUP(MONTH(LoanTable[[#This Row],[Disbursement Date]])/3,0)</f>
        <v>2016-Q1</v>
      </c>
      <c r="BE241">
        <f>IF(LoanTable[[#This Row],[Disbursement Date]]=LoanTable[[#This Row],[First Loan Date]],1,0)</f>
        <v>1</v>
      </c>
    </row>
    <row r="242" spans="1:57" x14ac:dyDescent="0.3">
      <c r="A242" t="s">
        <v>1187</v>
      </c>
      <c r="B242">
        <v>903</v>
      </c>
      <c r="C242" t="s">
        <v>265</v>
      </c>
      <c r="D242" t="s">
        <v>592</v>
      </c>
      <c r="E242">
        <v>29432</v>
      </c>
      <c r="F242">
        <v>30661</v>
      </c>
      <c r="G242">
        <v>35023</v>
      </c>
      <c r="H242" s="5">
        <v>42427</v>
      </c>
      <c r="I242" t="s">
        <v>615</v>
      </c>
      <c r="J242" t="s">
        <v>619</v>
      </c>
      <c r="K242">
        <v>30179</v>
      </c>
      <c r="L242" t="s">
        <v>272</v>
      </c>
      <c r="M242" t="s">
        <v>82</v>
      </c>
      <c r="N242" t="s">
        <v>13</v>
      </c>
      <c r="O242" t="s">
        <v>28</v>
      </c>
      <c r="P242">
        <v>49</v>
      </c>
      <c r="Q242" s="5" t="s">
        <v>215</v>
      </c>
      <c r="R242" t="s">
        <v>104</v>
      </c>
      <c r="S242" t="s">
        <v>105</v>
      </c>
      <c r="T242" t="s">
        <v>18</v>
      </c>
      <c r="U242" t="s">
        <v>65</v>
      </c>
      <c r="V242" t="s">
        <v>39</v>
      </c>
      <c r="W242">
        <v>442</v>
      </c>
      <c r="X242" t="s">
        <v>574</v>
      </c>
      <c r="Y242" t="s">
        <v>584</v>
      </c>
      <c r="Z242" t="s">
        <v>593</v>
      </c>
      <c r="AA242">
        <v>0.1991</v>
      </c>
      <c r="AB242" t="s">
        <v>594</v>
      </c>
      <c r="AC242" t="s">
        <v>595</v>
      </c>
      <c r="AD242" t="s">
        <v>265</v>
      </c>
      <c r="AE242" t="s">
        <v>266</v>
      </c>
      <c r="AF242" t="s">
        <v>267</v>
      </c>
      <c r="AG242" t="s">
        <v>268</v>
      </c>
      <c r="AH242" t="s">
        <v>269</v>
      </c>
      <c r="AI242" t="s">
        <v>270</v>
      </c>
      <c r="AJ242">
        <v>30179</v>
      </c>
      <c r="AK242" t="s">
        <v>271</v>
      </c>
      <c r="AL242" t="s">
        <v>241</v>
      </c>
      <c r="AM242">
        <v>31114</v>
      </c>
      <c r="AN242">
        <v>32315</v>
      </c>
      <c r="AO242">
        <v>29306</v>
      </c>
      <c r="AP242">
        <v>0.82</v>
      </c>
      <c r="AQ242">
        <v>3961.43</v>
      </c>
      <c r="AR242" t="s">
        <v>2626</v>
      </c>
      <c r="AS242" t="s">
        <v>2626</v>
      </c>
      <c r="AT242">
        <v>0</v>
      </c>
      <c r="AU242" t="s">
        <v>2628</v>
      </c>
      <c r="AV242" s="3">
        <v>42427</v>
      </c>
      <c r="AW242" s="3" t="str">
        <f>TEXT(LoanTable[[#This Row],[Disbursement Date]],"YYYY-MM")</f>
        <v>2016-02</v>
      </c>
      <c r="AX242" t="str">
        <f>TEXT(EDATE(LoanTable[[#This Row],[Disbursement Date]],-1),"YYYY-MM")</f>
        <v>2016-01</v>
      </c>
      <c r="AY242">
        <f>IF(LoanTable[[#This Row],[Loan Status]]="Active",1,0)</f>
        <v>0</v>
      </c>
      <c r="AZ242">
        <f>IF(COUNTIFS(LoanTable[Client id],LoanTable[[#This Row],[Client id]],LoanTable[Period],LoanTable[[#This Row],[Previous Period]])&gt;0,1,0)</f>
        <v>0</v>
      </c>
      <c r="BA242" s="17" t="str">
        <f>TEXT(LoanTable[[#This Row],[Disbursement Date]],"YYYY")</f>
        <v>2016</v>
      </c>
      <c r="BB242" s="10" cm="1">
        <f t="array" ref="BB242">IF(YEAR(LoanTable[[#This Row],[Disbursement Date]])=MIN(YEAR(LoanTable[Disbursement Date])),"",YEAR(LoanTable[[#This Row],[Disbursement Date]])-1)</f>
        <v>2015</v>
      </c>
      <c r="BC242" s="10">
        <f>IF(LoanTable[[#This Row],[Previous Year]]="",1,IF(COUNTIFS(LoanTable[Client id],LoanTable[[#This Row],[Client id]],LoanTable[Year],LoanTable[[#This Row],[Previous Year]])&gt;0,1,0))</f>
        <v>0</v>
      </c>
      <c r="BD242" t="str">
        <f>YEAR(LoanTable[[#This Row],[Disbursement Date]]) &amp; "-Q" &amp; ROUNDUP(MONTH(LoanTable[[#This Row],[Disbursement Date]])/3,0)</f>
        <v>2016-Q1</v>
      </c>
      <c r="BE242">
        <f>IF(LoanTable[[#This Row],[Disbursement Date]]=LoanTable[[#This Row],[First Loan Date]],1,0)</f>
        <v>1</v>
      </c>
    </row>
    <row r="243" spans="1:57" x14ac:dyDescent="0.3">
      <c r="A243" t="s">
        <v>1978</v>
      </c>
      <c r="B243">
        <v>88</v>
      </c>
      <c r="C243" t="s">
        <v>563</v>
      </c>
      <c r="D243" t="s">
        <v>573</v>
      </c>
      <c r="E243">
        <v>3275</v>
      </c>
      <c r="F243">
        <v>33633</v>
      </c>
      <c r="G243">
        <v>10858</v>
      </c>
      <c r="H243" s="5">
        <v>42429</v>
      </c>
      <c r="I243" t="s">
        <v>615</v>
      </c>
      <c r="J243" t="s">
        <v>619</v>
      </c>
      <c r="K243">
        <v>1440051</v>
      </c>
      <c r="L243" t="s">
        <v>565</v>
      </c>
      <c r="M243" t="s">
        <v>114</v>
      </c>
      <c r="N243" t="s">
        <v>13</v>
      </c>
      <c r="O243" t="s">
        <v>28</v>
      </c>
      <c r="P243">
        <v>49</v>
      </c>
      <c r="Q243" s="6" t="s">
        <v>61</v>
      </c>
      <c r="R243" t="s">
        <v>74</v>
      </c>
      <c r="S243" t="s">
        <v>35</v>
      </c>
      <c r="T243" t="s">
        <v>18</v>
      </c>
      <c r="U243" t="s">
        <v>65</v>
      </c>
      <c r="V243" t="s">
        <v>31</v>
      </c>
      <c r="W243">
        <v>572</v>
      </c>
      <c r="X243" t="s">
        <v>574</v>
      </c>
      <c r="Y243" t="s">
        <v>575</v>
      </c>
      <c r="Z243" t="s">
        <v>576</v>
      </c>
      <c r="AA243">
        <v>0.1065</v>
      </c>
      <c r="AB243" t="s">
        <v>577</v>
      </c>
      <c r="AC243" t="s">
        <v>578</v>
      </c>
      <c r="AD243" t="s">
        <v>563</v>
      </c>
      <c r="AE243" t="s">
        <v>375</v>
      </c>
      <c r="AF243" t="s">
        <v>376</v>
      </c>
      <c r="AG243" t="s">
        <v>377</v>
      </c>
      <c r="AH243" t="s">
        <v>378</v>
      </c>
      <c r="AI243" t="s">
        <v>563</v>
      </c>
      <c r="AJ243">
        <v>1440051</v>
      </c>
      <c r="AK243" t="s">
        <v>564</v>
      </c>
      <c r="AL243" t="s">
        <v>256</v>
      </c>
      <c r="AM243">
        <v>5177</v>
      </c>
      <c r="AN243">
        <v>33730</v>
      </c>
      <c r="AO243">
        <v>2781</v>
      </c>
      <c r="AP243">
        <v>17.34</v>
      </c>
      <c r="AQ243">
        <v>3700.24</v>
      </c>
      <c r="AR243" t="s">
        <v>2627</v>
      </c>
      <c r="AS243" t="s">
        <v>2626</v>
      </c>
      <c r="AT243">
        <v>2</v>
      </c>
      <c r="AU243" t="s">
        <v>2628</v>
      </c>
      <c r="AV243" s="3">
        <v>42429</v>
      </c>
      <c r="AW243" s="3" t="str">
        <f>TEXT(LoanTable[[#This Row],[Disbursement Date]],"YYYY-MM")</f>
        <v>2016-02</v>
      </c>
      <c r="AX243" t="str">
        <f>TEXT(EDATE(LoanTable[[#This Row],[Disbursement Date]],-1),"YYYY-MM")</f>
        <v>2016-01</v>
      </c>
      <c r="AY243">
        <f>IF(LoanTable[[#This Row],[Loan Status]]="Active",1,0)</f>
        <v>0</v>
      </c>
      <c r="AZ243">
        <f>IF(COUNTIFS(LoanTable[Client id],LoanTable[[#This Row],[Client id]],LoanTable[Period],LoanTable[[#This Row],[Previous Period]])&gt;0,1,0)</f>
        <v>0</v>
      </c>
      <c r="BA243" s="17" t="str">
        <f>TEXT(LoanTable[[#This Row],[Disbursement Date]],"YYYY")</f>
        <v>2016</v>
      </c>
      <c r="BB243" s="10" cm="1">
        <f t="array" ref="BB243">IF(YEAR(LoanTable[[#This Row],[Disbursement Date]])=MIN(YEAR(LoanTable[Disbursement Date])),"",YEAR(LoanTable[[#This Row],[Disbursement Date]])-1)</f>
        <v>2015</v>
      </c>
      <c r="BC243" s="10">
        <f>IF(LoanTable[[#This Row],[Previous Year]]="",1,IF(COUNTIFS(LoanTable[Client id],LoanTable[[#This Row],[Client id]],LoanTable[Year],LoanTable[[#This Row],[Previous Year]])&gt;0,1,0))</f>
        <v>0</v>
      </c>
      <c r="BD243" t="str">
        <f>YEAR(LoanTable[[#This Row],[Disbursement Date]]) &amp; "-Q" &amp; ROUNDUP(MONTH(LoanTable[[#This Row],[Disbursement Date]])/3,0)</f>
        <v>2016-Q1</v>
      </c>
      <c r="BE243">
        <f>IF(LoanTable[[#This Row],[Disbursement Date]]=LoanTable[[#This Row],[First Loan Date]],1,0)</f>
        <v>1</v>
      </c>
    </row>
    <row r="244" spans="1:57" x14ac:dyDescent="0.3">
      <c r="A244" t="s">
        <v>1867</v>
      </c>
      <c r="B244">
        <v>730</v>
      </c>
      <c r="C244" t="s">
        <v>409</v>
      </c>
      <c r="D244" t="s">
        <v>573</v>
      </c>
      <c r="E244">
        <v>33515</v>
      </c>
      <c r="F244">
        <v>30901</v>
      </c>
      <c r="G244">
        <v>36471</v>
      </c>
      <c r="H244" s="5">
        <v>42433</v>
      </c>
      <c r="I244" t="s">
        <v>617</v>
      </c>
      <c r="J244" t="s">
        <v>613</v>
      </c>
      <c r="K244">
        <v>1030063</v>
      </c>
      <c r="L244" t="s">
        <v>411</v>
      </c>
      <c r="M244" t="s">
        <v>160</v>
      </c>
      <c r="N244" t="s">
        <v>13</v>
      </c>
      <c r="O244" t="s">
        <v>46</v>
      </c>
      <c r="P244">
        <v>33</v>
      </c>
      <c r="Q244" s="5" t="s">
        <v>161</v>
      </c>
      <c r="R244" t="s">
        <v>30</v>
      </c>
      <c r="S244" t="s">
        <v>145</v>
      </c>
      <c r="T244" t="s">
        <v>63</v>
      </c>
      <c r="U244" t="s">
        <v>38</v>
      </c>
      <c r="V244" t="s">
        <v>39</v>
      </c>
      <c r="W244">
        <v>754</v>
      </c>
      <c r="X244" t="s">
        <v>574</v>
      </c>
      <c r="Y244" t="s">
        <v>575</v>
      </c>
      <c r="Z244" t="s">
        <v>576</v>
      </c>
      <c r="AA244">
        <v>0.1065</v>
      </c>
      <c r="AB244" t="s">
        <v>577</v>
      </c>
      <c r="AC244" t="s">
        <v>578</v>
      </c>
      <c r="AD244" t="s">
        <v>409</v>
      </c>
      <c r="AE244" t="s">
        <v>234</v>
      </c>
      <c r="AF244" t="s">
        <v>235</v>
      </c>
      <c r="AG244" t="s">
        <v>236</v>
      </c>
      <c r="AH244" t="s">
        <v>237</v>
      </c>
      <c r="AI244" t="s">
        <v>246</v>
      </c>
      <c r="AJ244">
        <v>1030063</v>
      </c>
      <c r="AK244" t="s">
        <v>410</v>
      </c>
      <c r="AL244" t="s">
        <v>241</v>
      </c>
      <c r="AM244">
        <v>34111</v>
      </c>
      <c r="AN244">
        <v>31536</v>
      </c>
      <c r="AO244">
        <v>33166</v>
      </c>
      <c r="AP244">
        <v>47.87</v>
      </c>
      <c r="AQ244">
        <v>1761.49</v>
      </c>
      <c r="AR244" t="s">
        <v>2626</v>
      </c>
      <c r="AS244" t="s">
        <v>2626</v>
      </c>
      <c r="AT244">
        <v>0</v>
      </c>
      <c r="AU244" t="s">
        <v>2630</v>
      </c>
      <c r="AV244" s="3">
        <v>42359</v>
      </c>
      <c r="AW244" s="3" t="str">
        <f>TEXT(LoanTable[[#This Row],[Disbursement Date]],"YYYY-MM")</f>
        <v>2016-03</v>
      </c>
      <c r="AX244" t="str">
        <f>TEXT(EDATE(LoanTable[[#This Row],[Disbursement Date]],-1),"YYYY-MM")</f>
        <v>2016-02</v>
      </c>
      <c r="AY244">
        <f>IF(LoanTable[[#This Row],[Loan Status]]="Active",1,0)</f>
        <v>0</v>
      </c>
      <c r="AZ244">
        <f>IF(COUNTIFS(LoanTable[Client id],LoanTable[[#This Row],[Client id]],LoanTable[Period],LoanTable[[#This Row],[Previous Period]])&gt;0,1,0)</f>
        <v>0</v>
      </c>
      <c r="BA244" s="17" t="str">
        <f>TEXT(LoanTable[[#This Row],[Disbursement Date]],"YYYY")</f>
        <v>2016</v>
      </c>
      <c r="BB244" s="10" cm="1">
        <f t="array" ref="BB244">IF(YEAR(LoanTable[[#This Row],[Disbursement Date]])=MIN(YEAR(LoanTable[Disbursement Date])),"",YEAR(LoanTable[[#This Row],[Disbursement Date]])-1)</f>
        <v>2015</v>
      </c>
      <c r="BC244" s="10">
        <f>IF(LoanTable[[#This Row],[Previous Year]]="",1,IF(COUNTIFS(LoanTable[Client id],LoanTable[[#This Row],[Client id]],LoanTable[Year],LoanTable[[#This Row],[Previous Year]])&gt;0,1,0))</f>
        <v>1</v>
      </c>
      <c r="BD244" t="str">
        <f>YEAR(LoanTable[[#This Row],[Disbursement Date]]) &amp; "-Q" &amp; ROUNDUP(MONTH(LoanTable[[#This Row],[Disbursement Date]])/3,0)</f>
        <v>2016-Q1</v>
      </c>
      <c r="BE244">
        <f>IF(LoanTable[[#This Row],[Disbursement Date]]=LoanTable[[#This Row],[First Loan Date]],1,0)</f>
        <v>0</v>
      </c>
    </row>
    <row r="245" spans="1:57" x14ac:dyDescent="0.3">
      <c r="A245" t="s">
        <v>1841</v>
      </c>
      <c r="B245">
        <v>864</v>
      </c>
      <c r="C245" t="s">
        <v>265</v>
      </c>
      <c r="D245" t="s">
        <v>589</v>
      </c>
      <c r="E245">
        <v>4351</v>
      </c>
      <c r="F245">
        <v>12672</v>
      </c>
      <c r="G245">
        <v>17075</v>
      </c>
      <c r="H245" s="5">
        <v>42434</v>
      </c>
      <c r="I245" t="s">
        <v>624</v>
      </c>
      <c r="J245" t="s">
        <v>613</v>
      </c>
      <c r="K245">
        <v>30179</v>
      </c>
      <c r="L245" t="s">
        <v>272</v>
      </c>
      <c r="M245" t="s">
        <v>186</v>
      </c>
      <c r="N245" t="s">
        <v>13</v>
      </c>
      <c r="O245" t="s">
        <v>46</v>
      </c>
      <c r="P245">
        <v>27</v>
      </c>
      <c r="Q245" s="5" t="s">
        <v>187</v>
      </c>
      <c r="R245" t="s">
        <v>30</v>
      </c>
      <c r="S245" t="s">
        <v>145</v>
      </c>
      <c r="T245" t="s">
        <v>63</v>
      </c>
      <c r="U245" t="s">
        <v>19</v>
      </c>
      <c r="V245" t="s">
        <v>39</v>
      </c>
      <c r="W245">
        <v>600</v>
      </c>
      <c r="X245" t="s">
        <v>574</v>
      </c>
      <c r="Y245" t="s">
        <v>590</v>
      </c>
      <c r="Z245" t="s">
        <v>576</v>
      </c>
      <c r="AA245">
        <v>9.9099999999999994E-2</v>
      </c>
      <c r="AB245" t="s">
        <v>577</v>
      </c>
      <c r="AC245" t="s">
        <v>591</v>
      </c>
      <c r="AD245" t="s">
        <v>265</v>
      </c>
      <c r="AE245" t="s">
        <v>266</v>
      </c>
      <c r="AF245" t="s">
        <v>267</v>
      </c>
      <c r="AG245" t="s">
        <v>268</v>
      </c>
      <c r="AH245" t="s">
        <v>269</v>
      </c>
      <c r="AI245" t="s">
        <v>270</v>
      </c>
      <c r="AJ245">
        <v>30179</v>
      </c>
      <c r="AK245" t="s">
        <v>271</v>
      </c>
      <c r="AL245" t="s">
        <v>241</v>
      </c>
      <c r="AM245">
        <v>5284</v>
      </c>
      <c r="AN245">
        <v>12899</v>
      </c>
      <c r="AO245">
        <v>3980</v>
      </c>
      <c r="AP245">
        <v>48.62</v>
      </c>
      <c r="AQ245">
        <v>2906.87</v>
      </c>
      <c r="AR245" t="s">
        <v>2626</v>
      </c>
      <c r="AS245" t="s">
        <v>2626</v>
      </c>
      <c r="AT245">
        <v>2</v>
      </c>
      <c r="AU245" t="s">
        <v>2629</v>
      </c>
      <c r="AV245" s="3">
        <v>42384</v>
      </c>
      <c r="AW245" s="3" t="str">
        <f>TEXT(LoanTable[[#This Row],[Disbursement Date]],"YYYY-MM")</f>
        <v>2016-03</v>
      </c>
      <c r="AX245" t="str">
        <f>TEXT(EDATE(LoanTable[[#This Row],[Disbursement Date]],-1),"YYYY-MM")</f>
        <v>2016-02</v>
      </c>
      <c r="AY245">
        <f>IF(LoanTable[[#This Row],[Loan Status]]="Active",1,0)</f>
        <v>1</v>
      </c>
      <c r="AZ245">
        <f>IF(COUNTIFS(LoanTable[Client id],LoanTable[[#This Row],[Client id]],LoanTable[Period],LoanTable[[#This Row],[Previous Period]])&gt;0,1,0)</f>
        <v>0</v>
      </c>
      <c r="BA245" s="17" t="str">
        <f>TEXT(LoanTable[[#This Row],[Disbursement Date]],"YYYY")</f>
        <v>2016</v>
      </c>
      <c r="BB245" s="10" cm="1">
        <f t="array" ref="BB245">IF(YEAR(LoanTable[[#This Row],[Disbursement Date]])=MIN(YEAR(LoanTable[Disbursement Date])),"",YEAR(LoanTable[[#This Row],[Disbursement Date]])-1)</f>
        <v>2015</v>
      </c>
      <c r="BC245" s="10">
        <f>IF(LoanTable[[#This Row],[Previous Year]]="",1,IF(COUNTIFS(LoanTable[Client id],LoanTable[[#This Row],[Client id]],LoanTable[Year],LoanTable[[#This Row],[Previous Year]])&gt;0,1,0))</f>
        <v>0</v>
      </c>
      <c r="BD245" t="str">
        <f>YEAR(LoanTable[[#This Row],[Disbursement Date]]) &amp; "-Q" &amp; ROUNDUP(MONTH(LoanTable[[#This Row],[Disbursement Date]])/3,0)</f>
        <v>2016-Q1</v>
      </c>
      <c r="BE245">
        <f>IF(LoanTable[[#This Row],[Disbursement Date]]=LoanTable[[#This Row],[First Loan Date]],1,0)</f>
        <v>0</v>
      </c>
    </row>
    <row r="246" spans="1:57" x14ac:dyDescent="0.3">
      <c r="A246" t="s">
        <v>1160</v>
      </c>
      <c r="B246">
        <v>579</v>
      </c>
      <c r="C246" t="s">
        <v>251</v>
      </c>
      <c r="D246" t="s">
        <v>573</v>
      </c>
      <c r="E246">
        <v>3226</v>
      </c>
      <c r="F246">
        <v>14101</v>
      </c>
      <c r="G246">
        <v>23592</v>
      </c>
      <c r="H246" s="5">
        <v>42437</v>
      </c>
      <c r="I246" t="s">
        <v>624</v>
      </c>
      <c r="J246" t="s">
        <v>619</v>
      </c>
      <c r="K246">
        <v>10068</v>
      </c>
      <c r="L246" t="s">
        <v>319</v>
      </c>
      <c r="M246" t="s">
        <v>86</v>
      </c>
      <c r="N246" t="s">
        <v>13</v>
      </c>
      <c r="O246" t="s">
        <v>46</v>
      </c>
      <c r="P246">
        <v>33</v>
      </c>
      <c r="Q246" s="5" t="s">
        <v>87</v>
      </c>
      <c r="R246" t="s">
        <v>74</v>
      </c>
      <c r="S246" t="s">
        <v>35</v>
      </c>
      <c r="T246" t="s">
        <v>63</v>
      </c>
      <c r="U246" t="s">
        <v>26</v>
      </c>
      <c r="V246" t="s">
        <v>20</v>
      </c>
      <c r="W246">
        <v>731</v>
      </c>
      <c r="X246" t="s">
        <v>574</v>
      </c>
      <c r="Y246" t="s">
        <v>575</v>
      </c>
      <c r="Z246" t="s">
        <v>576</v>
      </c>
      <c r="AA246">
        <v>0.1065</v>
      </c>
      <c r="AB246" t="s">
        <v>577</v>
      </c>
      <c r="AC246" t="s">
        <v>578</v>
      </c>
      <c r="AD246" t="s">
        <v>251</v>
      </c>
      <c r="AE246" t="s">
        <v>250</v>
      </c>
      <c r="AF246" t="s">
        <v>251</v>
      </c>
      <c r="AG246" t="s">
        <v>252</v>
      </c>
      <c r="AH246" t="s">
        <v>253</v>
      </c>
      <c r="AI246" t="s">
        <v>317</v>
      </c>
      <c r="AJ246">
        <v>10068</v>
      </c>
      <c r="AK246" t="s">
        <v>318</v>
      </c>
      <c r="AL246" t="s">
        <v>256</v>
      </c>
      <c r="AM246">
        <v>3426</v>
      </c>
      <c r="AN246">
        <v>14735</v>
      </c>
      <c r="AO246">
        <v>2816</v>
      </c>
      <c r="AP246">
        <v>25.2</v>
      </c>
      <c r="AQ246">
        <v>4166.68</v>
      </c>
      <c r="AR246" t="s">
        <v>2626</v>
      </c>
      <c r="AS246" t="s">
        <v>2626</v>
      </c>
      <c r="AT246">
        <v>1</v>
      </c>
      <c r="AU246" t="s">
        <v>2630</v>
      </c>
      <c r="AV246" s="3">
        <v>42042</v>
      </c>
      <c r="AW246" s="3" t="str">
        <f>TEXT(LoanTable[[#This Row],[Disbursement Date]],"YYYY-MM")</f>
        <v>2016-03</v>
      </c>
      <c r="AX246" t="str">
        <f>TEXT(EDATE(LoanTable[[#This Row],[Disbursement Date]],-1),"YYYY-MM")</f>
        <v>2016-02</v>
      </c>
      <c r="AY246">
        <f>IF(LoanTable[[#This Row],[Loan Status]]="Active",1,0)</f>
        <v>1</v>
      </c>
      <c r="AZ246">
        <f>IF(COUNTIFS(LoanTable[Client id],LoanTable[[#This Row],[Client id]],LoanTable[Period],LoanTable[[#This Row],[Previous Period]])&gt;0,1,0)</f>
        <v>0</v>
      </c>
      <c r="BA246" s="17" t="str">
        <f>TEXT(LoanTable[[#This Row],[Disbursement Date]],"YYYY")</f>
        <v>2016</v>
      </c>
      <c r="BB246" s="10" cm="1">
        <f t="array" ref="BB246">IF(YEAR(LoanTable[[#This Row],[Disbursement Date]])=MIN(YEAR(LoanTable[Disbursement Date])),"",YEAR(LoanTable[[#This Row],[Disbursement Date]])-1)</f>
        <v>2015</v>
      </c>
      <c r="BC246" s="10">
        <f>IF(LoanTable[[#This Row],[Previous Year]]="",1,IF(COUNTIFS(LoanTable[Client id],LoanTable[[#This Row],[Client id]],LoanTable[Year],LoanTable[[#This Row],[Previous Year]])&gt;0,1,0))</f>
        <v>1</v>
      </c>
      <c r="BD246" t="str">
        <f>YEAR(LoanTable[[#This Row],[Disbursement Date]]) &amp; "-Q" &amp; ROUNDUP(MONTH(LoanTable[[#This Row],[Disbursement Date]])/3,0)</f>
        <v>2016-Q1</v>
      </c>
      <c r="BE246">
        <f>IF(LoanTable[[#This Row],[Disbursement Date]]=LoanTable[[#This Row],[First Loan Date]],1,0)</f>
        <v>0</v>
      </c>
    </row>
    <row r="247" spans="1:57" x14ac:dyDescent="0.3">
      <c r="A247" t="s">
        <v>2122</v>
      </c>
      <c r="B247">
        <v>681</v>
      </c>
      <c r="C247" t="s">
        <v>386</v>
      </c>
      <c r="D247" t="s">
        <v>573</v>
      </c>
      <c r="E247">
        <v>44764</v>
      </c>
      <c r="F247">
        <v>38731</v>
      </c>
      <c r="G247">
        <v>40082</v>
      </c>
      <c r="H247" s="5">
        <v>42438</v>
      </c>
      <c r="I247" t="s">
        <v>617</v>
      </c>
      <c r="J247" t="s">
        <v>613</v>
      </c>
      <c r="K247">
        <v>1110166</v>
      </c>
      <c r="L247" t="s">
        <v>389</v>
      </c>
      <c r="M247" t="s">
        <v>116</v>
      </c>
      <c r="N247" t="s">
        <v>13</v>
      </c>
      <c r="O247" t="s">
        <v>46</v>
      </c>
      <c r="P247">
        <v>34</v>
      </c>
      <c r="Q247" s="5" t="s">
        <v>71</v>
      </c>
      <c r="R247" t="s">
        <v>30</v>
      </c>
      <c r="S247" t="s">
        <v>145</v>
      </c>
      <c r="T247" t="s">
        <v>63</v>
      </c>
      <c r="U247" t="s">
        <v>19</v>
      </c>
      <c r="V247" t="s">
        <v>31</v>
      </c>
      <c r="W247">
        <v>328</v>
      </c>
      <c r="X247" t="s">
        <v>574</v>
      </c>
      <c r="Y247" t="s">
        <v>575</v>
      </c>
      <c r="Z247" t="s">
        <v>576</v>
      </c>
      <c r="AA247">
        <v>0.1065</v>
      </c>
      <c r="AB247" t="s">
        <v>577</v>
      </c>
      <c r="AC247" t="s">
        <v>578</v>
      </c>
      <c r="AD247" t="s">
        <v>386</v>
      </c>
      <c r="AE247" t="s">
        <v>234</v>
      </c>
      <c r="AF247" t="s">
        <v>235</v>
      </c>
      <c r="AG247" t="s">
        <v>236</v>
      </c>
      <c r="AH247" t="s">
        <v>237</v>
      </c>
      <c r="AI247" t="s">
        <v>387</v>
      </c>
      <c r="AJ247">
        <v>1110166</v>
      </c>
      <c r="AK247" t="s">
        <v>388</v>
      </c>
      <c r="AL247" t="s">
        <v>239</v>
      </c>
      <c r="AM247">
        <v>46031</v>
      </c>
      <c r="AN247">
        <v>38613</v>
      </c>
      <c r="AO247">
        <v>44557</v>
      </c>
      <c r="AP247">
        <v>44.32</v>
      </c>
      <c r="AQ247">
        <v>1363.92</v>
      </c>
      <c r="AR247" t="s">
        <v>2626</v>
      </c>
      <c r="AS247" t="s">
        <v>2626</v>
      </c>
      <c r="AT247">
        <v>0</v>
      </c>
      <c r="AU247" t="s">
        <v>2630</v>
      </c>
      <c r="AV247" s="3">
        <v>42438</v>
      </c>
      <c r="AW247" s="3" t="str">
        <f>TEXT(LoanTable[[#This Row],[Disbursement Date]],"YYYY-MM")</f>
        <v>2016-03</v>
      </c>
      <c r="AX247" t="str">
        <f>TEXT(EDATE(LoanTable[[#This Row],[Disbursement Date]],-1),"YYYY-MM")</f>
        <v>2016-02</v>
      </c>
      <c r="AY247">
        <f>IF(LoanTable[[#This Row],[Loan Status]]="Active",1,0)</f>
        <v>0</v>
      </c>
      <c r="AZ247">
        <f>IF(COUNTIFS(LoanTable[Client id],LoanTable[[#This Row],[Client id]],LoanTable[Period],LoanTable[[#This Row],[Previous Period]])&gt;0,1,0)</f>
        <v>0</v>
      </c>
      <c r="BA247" s="17" t="str">
        <f>TEXT(LoanTable[[#This Row],[Disbursement Date]],"YYYY")</f>
        <v>2016</v>
      </c>
      <c r="BB247" s="10" cm="1">
        <f t="array" ref="BB247">IF(YEAR(LoanTable[[#This Row],[Disbursement Date]])=MIN(YEAR(LoanTable[Disbursement Date])),"",YEAR(LoanTable[[#This Row],[Disbursement Date]])-1)</f>
        <v>2015</v>
      </c>
      <c r="BC247" s="10">
        <f>IF(LoanTable[[#This Row],[Previous Year]]="",1,IF(COUNTIFS(LoanTable[Client id],LoanTable[[#This Row],[Client id]],LoanTable[Year],LoanTable[[#This Row],[Previous Year]])&gt;0,1,0))</f>
        <v>0</v>
      </c>
      <c r="BD247" t="str">
        <f>YEAR(LoanTable[[#This Row],[Disbursement Date]]) &amp; "-Q" &amp; ROUNDUP(MONTH(LoanTable[[#This Row],[Disbursement Date]])/3,0)</f>
        <v>2016-Q1</v>
      </c>
      <c r="BE247">
        <f>IF(LoanTable[[#This Row],[Disbursement Date]]=LoanTable[[#This Row],[First Loan Date]],1,0)</f>
        <v>1</v>
      </c>
    </row>
    <row r="248" spans="1:57" x14ac:dyDescent="0.3">
      <c r="A248" t="s">
        <v>1066</v>
      </c>
      <c r="B248">
        <v>284</v>
      </c>
      <c r="C248" t="s">
        <v>330</v>
      </c>
      <c r="D248" t="s">
        <v>573</v>
      </c>
      <c r="E248">
        <v>9155</v>
      </c>
      <c r="F248">
        <v>4603</v>
      </c>
      <c r="G248">
        <v>8796</v>
      </c>
      <c r="H248" s="5">
        <v>42443</v>
      </c>
      <c r="I248" t="s">
        <v>615</v>
      </c>
      <c r="J248" t="s">
        <v>619</v>
      </c>
      <c r="K248">
        <v>690076</v>
      </c>
      <c r="L248" t="s">
        <v>337</v>
      </c>
      <c r="M248" t="s">
        <v>60</v>
      </c>
      <c r="N248" t="s">
        <v>13</v>
      </c>
      <c r="O248" t="s">
        <v>46</v>
      </c>
      <c r="P248">
        <v>34</v>
      </c>
      <c r="Q248" s="5" t="s">
        <v>87</v>
      </c>
      <c r="R248" t="s">
        <v>30</v>
      </c>
      <c r="S248" t="s">
        <v>145</v>
      </c>
      <c r="T248" t="s">
        <v>18</v>
      </c>
      <c r="U248" t="s">
        <v>22</v>
      </c>
      <c r="V248" t="s">
        <v>20</v>
      </c>
      <c r="W248">
        <v>464</v>
      </c>
      <c r="X248" t="s">
        <v>574</v>
      </c>
      <c r="Y248" t="s">
        <v>575</v>
      </c>
      <c r="Z248" t="s">
        <v>576</v>
      </c>
      <c r="AA248">
        <v>0.1065</v>
      </c>
      <c r="AB248" t="s">
        <v>577</v>
      </c>
      <c r="AC248" t="s">
        <v>578</v>
      </c>
      <c r="AD248" t="s">
        <v>330</v>
      </c>
      <c r="AE248" t="s">
        <v>331</v>
      </c>
      <c r="AF248" t="s">
        <v>332</v>
      </c>
      <c r="AG248" t="s">
        <v>333</v>
      </c>
      <c r="AH248" t="s">
        <v>334</v>
      </c>
      <c r="AI248" t="s">
        <v>335</v>
      </c>
      <c r="AJ248">
        <v>690076</v>
      </c>
      <c r="AK248" t="s">
        <v>336</v>
      </c>
      <c r="AL248" t="s">
        <v>239</v>
      </c>
      <c r="AM248">
        <v>9933</v>
      </c>
      <c r="AN248">
        <v>5158</v>
      </c>
      <c r="AO248">
        <v>9029</v>
      </c>
      <c r="AP248">
        <v>32.44</v>
      </c>
      <c r="AQ248">
        <v>4447.12</v>
      </c>
      <c r="AR248" t="s">
        <v>2626</v>
      </c>
      <c r="AS248" t="s">
        <v>2626</v>
      </c>
      <c r="AT248">
        <v>2</v>
      </c>
      <c r="AU248" t="s">
        <v>2629</v>
      </c>
      <c r="AV248" s="3">
        <v>42443</v>
      </c>
      <c r="AW248" s="3" t="str">
        <f>TEXT(LoanTable[[#This Row],[Disbursement Date]],"YYYY-MM")</f>
        <v>2016-03</v>
      </c>
      <c r="AX248" t="str">
        <f>TEXT(EDATE(LoanTable[[#This Row],[Disbursement Date]],-1),"YYYY-MM")</f>
        <v>2016-02</v>
      </c>
      <c r="AY248">
        <f>IF(LoanTable[[#This Row],[Loan Status]]="Active",1,0)</f>
        <v>0</v>
      </c>
      <c r="AZ248">
        <f>IF(COUNTIFS(LoanTable[Client id],LoanTable[[#This Row],[Client id]],LoanTable[Period],LoanTable[[#This Row],[Previous Period]])&gt;0,1,0)</f>
        <v>0</v>
      </c>
      <c r="BA248" s="17" t="str">
        <f>TEXT(LoanTable[[#This Row],[Disbursement Date]],"YYYY")</f>
        <v>2016</v>
      </c>
      <c r="BB248" s="10" cm="1">
        <f t="array" ref="BB248">IF(YEAR(LoanTable[[#This Row],[Disbursement Date]])=MIN(YEAR(LoanTable[Disbursement Date])),"",YEAR(LoanTable[[#This Row],[Disbursement Date]])-1)</f>
        <v>2015</v>
      </c>
      <c r="BC248" s="10">
        <f>IF(LoanTable[[#This Row],[Previous Year]]="",1,IF(COUNTIFS(LoanTable[Client id],LoanTable[[#This Row],[Client id]],LoanTable[Year],LoanTable[[#This Row],[Previous Year]])&gt;0,1,0))</f>
        <v>0</v>
      </c>
      <c r="BD248" t="str">
        <f>YEAR(LoanTable[[#This Row],[Disbursement Date]]) &amp; "-Q" &amp; ROUNDUP(MONTH(LoanTable[[#This Row],[Disbursement Date]])/3,0)</f>
        <v>2016-Q1</v>
      </c>
      <c r="BE248">
        <f>IF(LoanTable[[#This Row],[Disbursement Date]]=LoanTable[[#This Row],[First Loan Date]],1,0)</f>
        <v>1</v>
      </c>
    </row>
    <row r="249" spans="1:57" x14ac:dyDescent="0.3">
      <c r="A249" t="s">
        <v>2515</v>
      </c>
      <c r="B249">
        <v>373</v>
      </c>
      <c r="C249" t="s">
        <v>432</v>
      </c>
      <c r="D249" t="s">
        <v>573</v>
      </c>
      <c r="E249">
        <v>23453</v>
      </c>
      <c r="F249">
        <v>31771</v>
      </c>
      <c r="G249">
        <v>11823</v>
      </c>
      <c r="H249" s="5">
        <v>42445</v>
      </c>
      <c r="I249" t="s">
        <v>615</v>
      </c>
      <c r="J249" t="s">
        <v>613</v>
      </c>
      <c r="K249">
        <v>130067</v>
      </c>
      <c r="L249" t="s">
        <v>434</v>
      </c>
      <c r="M249" t="s">
        <v>27</v>
      </c>
      <c r="N249" t="s">
        <v>13</v>
      </c>
      <c r="O249" t="s">
        <v>46</v>
      </c>
      <c r="P249">
        <v>29</v>
      </c>
      <c r="Q249" s="5" t="s">
        <v>53</v>
      </c>
      <c r="R249" t="s">
        <v>30</v>
      </c>
      <c r="S249" t="s">
        <v>145</v>
      </c>
      <c r="T249" t="s">
        <v>18</v>
      </c>
      <c r="U249" t="s">
        <v>19</v>
      </c>
      <c r="V249" t="s">
        <v>20</v>
      </c>
      <c r="W249">
        <v>369</v>
      </c>
      <c r="X249" t="s">
        <v>574</v>
      </c>
      <c r="Y249" t="s">
        <v>575</v>
      </c>
      <c r="Z249" t="s">
        <v>576</v>
      </c>
      <c r="AA249">
        <v>0.1065</v>
      </c>
      <c r="AB249" t="s">
        <v>577</v>
      </c>
      <c r="AC249" t="s">
        <v>578</v>
      </c>
      <c r="AD249" t="s">
        <v>432</v>
      </c>
      <c r="AE249" t="s">
        <v>234</v>
      </c>
      <c r="AF249" t="s">
        <v>235</v>
      </c>
      <c r="AG249" t="s">
        <v>236</v>
      </c>
      <c r="AH249" t="s">
        <v>237</v>
      </c>
      <c r="AI249" t="s">
        <v>432</v>
      </c>
      <c r="AJ249">
        <v>130067</v>
      </c>
      <c r="AK249" t="s">
        <v>433</v>
      </c>
      <c r="AL249" t="s">
        <v>241</v>
      </c>
      <c r="AM249">
        <v>23489</v>
      </c>
      <c r="AN249">
        <v>32074</v>
      </c>
      <c r="AO249">
        <v>23161</v>
      </c>
      <c r="AP249">
        <v>37.92</v>
      </c>
      <c r="AQ249">
        <v>4522.96</v>
      </c>
      <c r="AR249" t="s">
        <v>2626</v>
      </c>
      <c r="AS249" t="s">
        <v>2626</v>
      </c>
      <c r="AT249">
        <v>0</v>
      </c>
      <c r="AU249" t="s">
        <v>2629</v>
      </c>
      <c r="AV249" s="3">
        <v>42445</v>
      </c>
      <c r="AW249" s="3" t="str">
        <f>TEXT(LoanTable[[#This Row],[Disbursement Date]],"YYYY-MM")</f>
        <v>2016-03</v>
      </c>
      <c r="AX249" t="str">
        <f>TEXT(EDATE(LoanTable[[#This Row],[Disbursement Date]],-1),"YYYY-MM")</f>
        <v>2016-02</v>
      </c>
      <c r="AY249">
        <f>IF(LoanTable[[#This Row],[Loan Status]]="Active",1,0)</f>
        <v>0</v>
      </c>
      <c r="AZ249">
        <f>IF(COUNTIFS(LoanTable[Client id],LoanTable[[#This Row],[Client id]],LoanTable[Period],LoanTable[[#This Row],[Previous Period]])&gt;0,1,0)</f>
        <v>0</v>
      </c>
      <c r="BA249" s="17" t="str">
        <f>TEXT(LoanTable[[#This Row],[Disbursement Date]],"YYYY")</f>
        <v>2016</v>
      </c>
      <c r="BB249" s="10" cm="1">
        <f t="array" ref="BB249">IF(YEAR(LoanTable[[#This Row],[Disbursement Date]])=MIN(YEAR(LoanTable[Disbursement Date])),"",YEAR(LoanTable[[#This Row],[Disbursement Date]])-1)</f>
        <v>2015</v>
      </c>
      <c r="BC249" s="10">
        <f>IF(LoanTable[[#This Row],[Previous Year]]="",1,IF(COUNTIFS(LoanTable[Client id],LoanTable[[#This Row],[Client id]],LoanTable[Year],LoanTable[[#This Row],[Previous Year]])&gt;0,1,0))</f>
        <v>0</v>
      </c>
      <c r="BD249" t="str">
        <f>YEAR(LoanTable[[#This Row],[Disbursement Date]]) &amp; "-Q" &amp; ROUNDUP(MONTH(LoanTable[[#This Row],[Disbursement Date]])/3,0)</f>
        <v>2016-Q1</v>
      </c>
      <c r="BE249">
        <f>IF(LoanTable[[#This Row],[Disbursement Date]]=LoanTable[[#This Row],[First Loan Date]],1,0)</f>
        <v>1</v>
      </c>
    </row>
    <row r="250" spans="1:57" x14ac:dyDescent="0.3">
      <c r="A250" t="s">
        <v>614</v>
      </c>
      <c r="B250">
        <v>269</v>
      </c>
      <c r="C250" t="s">
        <v>422</v>
      </c>
      <c r="D250" t="s">
        <v>592</v>
      </c>
      <c r="E250">
        <v>28028</v>
      </c>
      <c r="F250">
        <v>44825</v>
      </c>
      <c r="G250">
        <v>25666</v>
      </c>
      <c r="H250" s="5">
        <v>42447</v>
      </c>
      <c r="I250" t="s">
        <v>615</v>
      </c>
      <c r="J250" t="s">
        <v>613</v>
      </c>
      <c r="K250">
        <v>120676</v>
      </c>
      <c r="L250" t="s">
        <v>423</v>
      </c>
      <c r="M250" t="s">
        <v>45</v>
      </c>
      <c r="N250" t="s">
        <v>13</v>
      </c>
      <c r="O250" t="s">
        <v>28</v>
      </c>
      <c r="P250">
        <v>51</v>
      </c>
      <c r="Q250" s="5" t="s">
        <v>62</v>
      </c>
      <c r="R250" t="s">
        <v>25</v>
      </c>
      <c r="S250" t="s">
        <v>35</v>
      </c>
      <c r="T250" t="s">
        <v>63</v>
      </c>
      <c r="U250" t="s">
        <v>22</v>
      </c>
      <c r="V250" t="s">
        <v>31</v>
      </c>
      <c r="W250">
        <v>375</v>
      </c>
      <c r="X250" t="s">
        <v>574</v>
      </c>
      <c r="Y250" t="s">
        <v>584</v>
      </c>
      <c r="Z250" t="s">
        <v>593</v>
      </c>
      <c r="AA250">
        <v>0.1991</v>
      </c>
      <c r="AB250" t="s">
        <v>594</v>
      </c>
      <c r="AC250" t="s">
        <v>595</v>
      </c>
      <c r="AD250" t="s">
        <v>422</v>
      </c>
      <c r="AE250" t="s">
        <v>234</v>
      </c>
      <c r="AF250" t="s">
        <v>235</v>
      </c>
      <c r="AG250" t="s">
        <v>236</v>
      </c>
      <c r="AH250" t="s">
        <v>237</v>
      </c>
      <c r="AI250" t="s">
        <v>422</v>
      </c>
      <c r="AJ250">
        <v>120676</v>
      </c>
      <c r="AK250" t="s">
        <v>247</v>
      </c>
      <c r="AL250" t="s">
        <v>239</v>
      </c>
      <c r="AM250">
        <v>28883</v>
      </c>
      <c r="AN250">
        <v>46726</v>
      </c>
      <c r="AO250">
        <v>27578</v>
      </c>
      <c r="AP250">
        <v>30.14</v>
      </c>
      <c r="AQ250">
        <v>2750.34</v>
      </c>
      <c r="AR250" t="s">
        <v>2626</v>
      </c>
      <c r="AS250" t="s">
        <v>2626</v>
      </c>
      <c r="AT250">
        <v>1</v>
      </c>
      <c r="AU250" t="s">
        <v>2629</v>
      </c>
      <c r="AV250" s="3">
        <v>42447</v>
      </c>
      <c r="AW250" s="3" t="str">
        <f>TEXT(LoanTable[[#This Row],[Disbursement Date]],"YYYY-MM")</f>
        <v>2016-03</v>
      </c>
      <c r="AX250" t="str">
        <f>TEXT(EDATE(LoanTable[[#This Row],[Disbursement Date]],-1),"YYYY-MM")</f>
        <v>2016-02</v>
      </c>
      <c r="AY250">
        <f>IF(LoanTable[[#This Row],[Loan Status]]="Active",1,0)</f>
        <v>0</v>
      </c>
      <c r="AZ250">
        <f>IF(COUNTIFS(LoanTable[Client id],LoanTable[[#This Row],[Client id]],LoanTable[Period],LoanTable[[#This Row],[Previous Period]])&gt;0,1,0)</f>
        <v>0</v>
      </c>
      <c r="BA250" s="17" t="str">
        <f>TEXT(LoanTable[[#This Row],[Disbursement Date]],"YYYY")</f>
        <v>2016</v>
      </c>
      <c r="BB250" s="10" cm="1">
        <f t="array" ref="BB250">IF(YEAR(LoanTable[[#This Row],[Disbursement Date]])=MIN(YEAR(LoanTable[Disbursement Date])),"",YEAR(LoanTable[[#This Row],[Disbursement Date]])-1)</f>
        <v>2015</v>
      </c>
      <c r="BC250" s="10">
        <f>IF(LoanTable[[#This Row],[Previous Year]]="",1,IF(COUNTIFS(LoanTable[Client id],LoanTable[[#This Row],[Client id]],LoanTable[Year],LoanTable[[#This Row],[Previous Year]])&gt;0,1,0))</f>
        <v>0</v>
      </c>
      <c r="BD250" t="str">
        <f>YEAR(LoanTable[[#This Row],[Disbursement Date]]) &amp; "-Q" &amp; ROUNDUP(MONTH(LoanTable[[#This Row],[Disbursement Date]])/3,0)</f>
        <v>2016-Q1</v>
      </c>
      <c r="BE250">
        <f>IF(LoanTable[[#This Row],[Disbursement Date]]=LoanTable[[#This Row],[First Loan Date]],1,0)</f>
        <v>1</v>
      </c>
    </row>
    <row r="251" spans="1:57" x14ac:dyDescent="0.3">
      <c r="A251" t="s">
        <v>1559</v>
      </c>
      <c r="B251">
        <v>647</v>
      </c>
      <c r="C251" t="s">
        <v>409</v>
      </c>
      <c r="D251" t="s">
        <v>583</v>
      </c>
      <c r="E251">
        <v>47018</v>
      </c>
      <c r="F251">
        <v>13245</v>
      </c>
      <c r="G251">
        <v>31815</v>
      </c>
      <c r="H251" s="5">
        <v>42447</v>
      </c>
      <c r="I251" t="s">
        <v>615</v>
      </c>
      <c r="J251" t="s">
        <v>619</v>
      </c>
      <c r="K251">
        <v>1030063</v>
      </c>
      <c r="L251" t="s">
        <v>411</v>
      </c>
      <c r="M251" t="s">
        <v>54</v>
      </c>
      <c r="N251" t="s">
        <v>13</v>
      </c>
      <c r="O251" t="s">
        <v>33</v>
      </c>
      <c r="R251" t="s">
        <v>74</v>
      </c>
      <c r="S251" t="s">
        <v>105</v>
      </c>
      <c r="T251" t="s">
        <v>63</v>
      </c>
      <c r="U251" t="s">
        <v>65</v>
      </c>
      <c r="V251" t="s">
        <v>20</v>
      </c>
      <c r="W251">
        <v>660</v>
      </c>
      <c r="X251" t="s">
        <v>574</v>
      </c>
      <c r="Y251" t="s">
        <v>584</v>
      </c>
      <c r="Z251" t="s">
        <v>576</v>
      </c>
      <c r="AA251">
        <v>0.1825</v>
      </c>
      <c r="AB251" t="s">
        <v>585</v>
      </c>
      <c r="AC251" t="s">
        <v>586</v>
      </c>
      <c r="AD251" t="s">
        <v>409</v>
      </c>
      <c r="AE251" t="s">
        <v>234</v>
      </c>
      <c r="AF251" t="s">
        <v>235</v>
      </c>
      <c r="AG251" t="s">
        <v>236</v>
      </c>
      <c r="AH251" t="s">
        <v>237</v>
      </c>
      <c r="AI251" t="s">
        <v>246</v>
      </c>
      <c r="AJ251">
        <v>1030063</v>
      </c>
      <c r="AK251" t="s">
        <v>410</v>
      </c>
      <c r="AL251" t="s">
        <v>241</v>
      </c>
      <c r="AM251">
        <v>47310</v>
      </c>
      <c r="AN251">
        <v>14611</v>
      </c>
      <c r="AO251">
        <v>46895</v>
      </c>
      <c r="AP251">
        <v>14.33</v>
      </c>
      <c r="AQ251">
        <v>2084.75</v>
      </c>
      <c r="AR251" t="s">
        <v>2626</v>
      </c>
      <c r="AS251" t="s">
        <v>2626</v>
      </c>
      <c r="AT251">
        <v>1</v>
      </c>
      <c r="AU251" t="s">
        <v>2628</v>
      </c>
      <c r="AV251" s="3">
        <v>42447</v>
      </c>
      <c r="AW251" s="3" t="str">
        <f>TEXT(LoanTable[[#This Row],[Disbursement Date]],"YYYY-MM")</f>
        <v>2016-03</v>
      </c>
      <c r="AX251" t="str">
        <f>TEXT(EDATE(LoanTable[[#This Row],[Disbursement Date]],-1),"YYYY-MM")</f>
        <v>2016-02</v>
      </c>
      <c r="AY251">
        <f>IF(LoanTable[[#This Row],[Loan Status]]="Active",1,0)</f>
        <v>0</v>
      </c>
      <c r="AZ251">
        <f>IF(COUNTIFS(LoanTable[Client id],LoanTable[[#This Row],[Client id]],LoanTable[Period],LoanTable[[#This Row],[Previous Period]])&gt;0,1,0)</f>
        <v>0</v>
      </c>
      <c r="BA251" s="17" t="str">
        <f>TEXT(LoanTable[[#This Row],[Disbursement Date]],"YYYY")</f>
        <v>2016</v>
      </c>
      <c r="BB251" s="10" cm="1">
        <f t="array" ref="BB251">IF(YEAR(LoanTable[[#This Row],[Disbursement Date]])=MIN(YEAR(LoanTable[Disbursement Date])),"",YEAR(LoanTable[[#This Row],[Disbursement Date]])-1)</f>
        <v>2015</v>
      </c>
      <c r="BC251" s="10">
        <f>IF(LoanTable[[#This Row],[Previous Year]]="",1,IF(COUNTIFS(LoanTable[Client id],LoanTable[[#This Row],[Client id]],LoanTable[Year],LoanTable[[#This Row],[Previous Year]])&gt;0,1,0))</f>
        <v>0</v>
      </c>
      <c r="BD251" t="str">
        <f>YEAR(LoanTable[[#This Row],[Disbursement Date]]) &amp; "-Q" &amp; ROUNDUP(MONTH(LoanTable[[#This Row],[Disbursement Date]])/3,0)</f>
        <v>2016-Q1</v>
      </c>
      <c r="BE251">
        <f>IF(LoanTable[[#This Row],[Disbursement Date]]=LoanTable[[#This Row],[First Loan Date]],1,0)</f>
        <v>1</v>
      </c>
    </row>
    <row r="252" spans="1:57" x14ac:dyDescent="0.3">
      <c r="A252" t="s">
        <v>810</v>
      </c>
      <c r="B252">
        <v>289</v>
      </c>
      <c r="C252" t="s">
        <v>265</v>
      </c>
      <c r="D252" t="s">
        <v>573</v>
      </c>
      <c r="E252">
        <v>45157</v>
      </c>
      <c r="F252">
        <v>24280</v>
      </c>
      <c r="G252">
        <v>43973</v>
      </c>
      <c r="H252" s="5">
        <v>42449</v>
      </c>
      <c r="I252" t="s">
        <v>615</v>
      </c>
      <c r="J252" t="s">
        <v>619</v>
      </c>
      <c r="K252">
        <v>30179</v>
      </c>
      <c r="L252" t="s">
        <v>272</v>
      </c>
      <c r="M252" t="s">
        <v>168</v>
      </c>
      <c r="N252" t="s">
        <v>13</v>
      </c>
      <c r="O252" t="s">
        <v>46</v>
      </c>
      <c r="P252">
        <v>34</v>
      </c>
      <c r="Q252" s="5" t="s">
        <v>87</v>
      </c>
      <c r="R252" t="s">
        <v>30</v>
      </c>
      <c r="S252" t="s">
        <v>145</v>
      </c>
      <c r="T252" t="s">
        <v>63</v>
      </c>
      <c r="U252" t="s">
        <v>22</v>
      </c>
      <c r="V252" t="s">
        <v>20</v>
      </c>
      <c r="W252">
        <v>341</v>
      </c>
      <c r="X252" t="s">
        <v>574</v>
      </c>
      <c r="Y252" t="s">
        <v>575</v>
      </c>
      <c r="Z252" t="s">
        <v>576</v>
      </c>
      <c r="AA252">
        <v>0.1065</v>
      </c>
      <c r="AB252" t="s">
        <v>577</v>
      </c>
      <c r="AC252" t="s">
        <v>578</v>
      </c>
      <c r="AD252" t="s">
        <v>265</v>
      </c>
      <c r="AE252" t="s">
        <v>266</v>
      </c>
      <c r="AF252" t="s">
        <v>267</v>
      </c>
      <c r="AG252" t="s">
        <v>268</v>
      </c>
      <c r="AH252" t="s">
        <v>269</v>
      </c>
      <c r="AI252" t="s">
        <v>270</v>
      </c>
      <c r="AJ252">
        <v>30179</v>
      </c>
      <c r="AK252" t="s">
        <v>271</v>
      </c>
      <c r="AL252" t="s">
        <v>241</v>
      </c>
      <c r="AM252">
        <v>45705</v>
      </c>
      <c r="AN252">
        <v>24858</v>
      </c>
      <c r="AO252">
        <v>44702</v>
      </c>
      <c r="AP252">
        <v>32.520000000000003</v>
      </c>
      <c r="AQ252">
        <v>3009.31</v>
      </c>
      <c r="AR252" t="s">
        <v>2626</v>
      </c>
      <c r="AS252" t="s">
        <v>2626</v>
      </c>
      <c r="AT252">
        <v>1</v>
      </c>
      <c r="AU252" t="s">
        <v>2628</v>
      </c>
      <c r="AV252" s="3">
        <v>42449</v>
      </c>
      <c r="AW252" s="3" t="str">
        <f>TEXT(LoanTable[[#This Row],[Disbursement Date]],"YYYY-MM")</f>
        <v>2016-03</v>
      </c>
      <c r="AX252" t="str">
        <f>TEXT(EDATE(LoanTable[[#This Row],[Disbursement Date]],-1),"YYYY-MM")</f>
        <v>2016-02</v>
      </c>
      <c r="AY252">
        <f>IF(LoanTable[[#This Row],[Loan Status]]="Active",1,0)</f>
        <v>0</v>
      </c>
      <c r="AZ252">
        <f>IF(COUNTIFS(LoanTable[Client id],LoanTable[[#This Row],[Client id]],LoanTable[Period],LoanTable[[#This Row],[Previous Period]])&gt;0,1,0)</f>
        <v>0</v>
      </c>
      <c r="BA252" s="17" t="str">
        <f>TEXT(LoanTable[[#This Row],[Disbursement Date]],"YYYY")</f>
        <v>2016</v>
      </c>
      <c r="BB252" s="10" cm="1">
        <f t="array" ref="BB252">IF(YEAR(LoanTable[[#This Row],[Disbursement Date]])=MIN(YEAR(LoanTable[Disbursement Date])),"",YEAR(LoanTable[[#This Row],[Disbursement Date]])-1)</f>
        <v>2015</v>
      </c>
      <c r="BC252" s="10">
        <f>IF(LoanTable[[#This Row],[Previous Year]]="",1,IF(COUNTIFS(LoanTable[Client id],LoanTable[[#This Row],[Client id]],LoanTable[Year],LoanTable[[#This Row],[Previous Year]])&gt;0,1,0))</f>
        <v>0</v>
      </c>
      <c r="BD252" t="str">
        <f>YEAR(LoanTable[[#This Row],[Disbursement Date]]) &amp; "-Q" &amp; ROUNDUP(MONTH(LoanTable[[#This Row],[Disbursement Date]])/3,0)</f>
        <v>2016-Q1</v>
      </c>
      <c r="BE252">
        <f>IF(LoanTable[[#This Row],[Disbursement Date]]=LoanTable[[#This Row],[First Loan Date]],1,0)</f>
        <v>1</v>
      </c>
    </row>
    <row r="253" spans="1:57" x14ac:dyDescent="0.3">
      <c r="A253" t="s">
        <v>765</v>
      </c>
      <c r="B253">
        <v>915</v>
      </c>
      <c r="C253" t="s">
        <v>265</v>
      </c>
      <c r="D253" t="s">
        <v>573</v>
      </c>
      <c r="E253">
        <v>37349</v>
      </c>
      <c r="F253">
        <v>33057</v>
      </c>
      <c r="G253">
        <v>38285</v>
      </c>
      <c r="H253" s="5">
        <v>42450</v>
      </c>
      <c r="I253" t="s">
        <v>612</v>
      </c>
      <c r="J253" t="s">
        <v>619</v>
      </c>
      <c r="K253">
        <v>30179</v>
      </c>
      <c r="L253" t="s">
        <v>272</v>
      </c>
      <c r="M253" t="s">
        <v>32</v>
      </c>
      <c r="N253" t="s">
        <v>13</v>
      </c>
      <c r="O253" t="s">
        <v>28</v>
      </c>
      <c r="P253">
        <v>54</v>
      </c>
      <c r="Q253" s="5" t="s">
        <v>221</v>
      </c>
      <c r="R253" t="s">
        <v>74</v>
      </c>
      <c r="S253" t="s">
        <v>35</v>
      </c>
      <c r="T253" t="s">
        <v>63</v>
      </c>
      <c r="U253" t="s">
        <v>26</v>
      </c>
      <c r="V253" t="s">
        <v>31</v>
      </c>
      <c r="W253">
        <v>629</v>
      </c>
      <c r="X253" t="s">
        <v>574</v>
      </c>
      <c r="Y253" t="s">
        <v>575</v>
      </c>
      <c r="Z253" t="s">
        <v>576</v>
      </c>
      <c r="AA253">
        <v>0.1065</v>
      </c>
      <c r="AB253" t="s">
        <v>577</v>
      </c>
      <c r="AC253" t="s">
        <v>578</v>
      </c>
      <c r="AD253" t="s">
        <v>265</v>
      </c>
      <c r="AE253" t="s">
        <v>266</v>
      </c>
      <c r="AF253" t="s">
        <v>267</v>
      </c>
      <c r="AG253" t="s">
        <v>268</v>
      </c>
      <c r="AH253" t="s">
        <v>269</v>
      </c>
      <c r="AI253" t="s">
        <v>270</v>
      </c>
      <c r="AJ253">
        <v>30179</v>
      </c>
      <c r="AK253" t="s">
        <v>271</v>
      </c>
      <c r="AL253" t="s">
        <v>241</v>
      </c>
      <c r="AM253">
        <v>38231</v>
      </c>
      <c r="AN253">
        <v>32802</v>
      </c>
      <c r="AO253">
        <v>36951</v>
      </c>
      <c r="AP253">
        <v>18.510000000000002</v>
      </c>
      <c r="AQ253">
        <v>3027.92</v>
      </c>
      <c r="AR253" t="s">
        <v>2626</v>
      </c>
      <c r="AS253" t="s">
        <v>2626</v>
      </c>
      <c r="AT253">
        <v>1</v>
      </c>
      <c r="AU253" t="s">
        <v>2630</v>
      </c>
      <c r="AV253" s="3">
        <v>42450</v>
      </c>
      <c r="AW253" s="3" t="str">
        <f>TEXT(LoanTable[[#This Row],[Disbursement Date]],"YYYY-MM")</f>
        <v>2016-03</v>
      </c>
      <c r="AX253" t="str">
        <f>TEXT(EDATE(LoanTable[[#This Row],[Disbursement Date]],-1),"YYYY-MM")</f>
        <v>2016-02</v>
      </c>
      <c r="AY253">
        <f>IF(LoanTable[[#This Row],[Loan Status]]="Active",1,0)</f>
        <v>0</v>
      </c>
      <c r="AZ253">
        <f>IF(COUNTIFS(LoanTable[Client id],LoanTable[[#This Row],[Client id]],LoanTable[Period],LoanTable[[#This Row],[Previous Period]])&gt;0,1,0)</f>
        <v>0</v>
      </c>
      <c r="BA253" s="17" t="str">
        <f>TEXT(LoanTable[[#This Row],[Disbursement Date]],"YYYY")</f>
        <v>2016</v>
      </c>
      <c r="BB253" s="10" cm="1">
        <f t="array" ref="BB253">IF(YEAR(LoanTable[[#This Row],[Disbursement Date]])=MIN(YEAR(LoanTable[Disbursement Date])),"",YEAR(LoanTable[[#This Row],[Disbursement Date]])-1)</f>
        <v>2015</v>
      </c>
      <c r="BC253" s="10">
        <f>IF(LoanTable[[#This Row],[Previous Year]]="",1,IF(COUNTIFS(LoanTable[Client id],LoanTable[[#This Row],[Client id]],LoanTable[Year],LoanTable[[#This Row],[Previous Year]])&gt;0,1,0))</f>
        <v>0</v>
      </c>
      <c r="BD253" t="str">
        <f>YEAR(LoanTable[[#This Row],[Disbursement Date]]) &amp; "-Q" &amp; ROUNDUP(MONTH(LoanTable[[#This Row],[Disbursement Date]])/3,0)</f>
        <v>2016-Q1</v>
      </c>
      <c r="BE253">
        <f>IF(LoanTable[[#This Row],[Disbursement Date]]=LoanTable[[#This Row],[First Loan Date]],1,0)</f>
        <v>1</v>
      </c>
    </row>
    <row r="254" spans="1:57" x14ac:dyDescent="0.3">
      <c r="A254" t="s">
        <v>905</v>
      </c>
      <c r="B254">
        <v>176</v>
      </c>
      <c r="C254" t="s">
        <v>563</v>
      </c>
      <c r="D254" t="s">
        <v>573</v>
      </c>
      <c r="E254">
        <v>11336</v>
      </c>
      <c r="F254">
        <v>41383</v>
      </c>
      <c r="G254">
        <v>23507</v>
      </c>
      <c r="H254" s="5">
        <v>42452</v>
      </c>
      <c r="I254" t="s">
        <v>615</v>
      </c>
      <c r="J254" t="s">
        <v>613</v>
      </c>
      <c r="K254">
        <v>1440051</v>
      </c>
      <c r="L254" t="s">
        <v>565</v>
      </c>
      <c r="M254" t="s">
        <v>208</v>
      </c>
      <c r="N254" t="s">
        <v>13</v>
      </c>
      <c r="O254" t="s">
        <v>14</v>
      </c>
      <c r="P254">
        <v>39</v>
      </c>
      <c r="Q254" s="5" t="s">
        <v>37</v>
      </c>
      <c r="R254" t="s">
        <v>104</v>
      </c>
      <c r="S254" t="s">
        <v>105</v>
      </c>
      <c r="T254" t="s">
        <v>18</v>
      </c>
      <c r="U254" t="s">
        <v>19</v>
      </c>
      <c r="V254" t="s">
        <v>20</v>
      </c>
      <c r="W254">
        <v>472</v>
      </c>
      <c r="X254" t="s">
        <v>574</v>
      </c>
      <c r="Y254" t="s">
        <v>575</v>
      </c>
      <c r="Z254" t="s">
        <v>576</v>
      </c>
      <c r="AA254">
        <v>0.1065</v>
      </c>
      <c r="AB254" t="s">
        <v>577</v>
      </c>
      <c r="AC254" t="s">
        <v>578</v>
      </c>
      <c r="AD254" t="s">
        <v>563</v>
      </c>
      <c r="AE254" t="s">
        <v>375</v>
      </c>
      <c r="AF254" t="s">
        <v>376</v>
      </c>
      <c r="AG254" t="s">
        <v>377</v>
      </c>
      <c r="AH254" t="s">
        <v>378</v>
      </c>
      <c r="AI254" t="s">
        <v>563</v>
      </c>
      <c r="AJ254">
        <v>1440051</v>
      </c>
      <c r="AK254" t="s">
        <v>564</v>
      </c>
      <c r="AL254" t="s">
        <v>256</v>
      </c>
      <c r="AM254">
        <v>13225</v>
      </c>
      <c r="AN254">
        <v>41860</v>
      </c>
      <c r="AO254">
        <v>10952</v>
      </c>
      <c r="AP254">
        <v>13.64</v>
      </c>
      <c r="AQ254">
        <v>2046.77</v>
      </c>
      <c r="AR254" t="s">
        <v>2626</v>
      </c>
      <c r="AS254" t="s">
        <v>2626</v>
      </c>
      <c r="AT254">
        <v>0</v>
      </c>
      <c r="AU254" t="s">
        <v>2630</v>
      </c>
      <c r="AV254" s="3">
        <v>42452</v>
      </c>
      <c r="AW254" s="3" t="str">
        <f>TEXT(LoanTable[[#This Row],[Disbursement Date]],"YYYY-MM")</f>
        <v>2016-03</v>
      </c>
      <c r="AX254" t="str">
        <f>TEXT(EDATE(LoanTable[[#This Row],[Disbursement Date]],-1),"YYYY-MM")</f>
        <v>2016-02</v>
      </c>
      <c r="AY254">
        <f>IF(LoanTable[[#This Row],[Loan Status]]="Active",1,0)</f>
        <v>0</v>
      </c>
      <c r="AZ254">
        <f>IF(COUNTIFS(LoanTable[Client id],LoanTable[[#This Row],[Client id]],LoanTable[Period],LoanTable[[#This Row],[Previous Period]])&gt;0,1,0)</f>
        <v>0</v>
      </c>
      <c r="BA254" s="17" t="str">
        <f>TEXT(LoanTable[[#This Row],[Disbursement Date]],"YYYY")</f>
        <v>2016</v>
      </c>
      <c r="BB254" s="10" cm="1">
        <f t="array" ref="BB254">IF(YEAR(LoanTable[[#This Row],[Disbursement Date]])=MIN(YEAR(LoanTable[Disbursement Date])),"",YEAR(LoanTable[[#This Row],[Disbursement Date]])-1)</f>
        <v>2015</v>
      </c>
      <c r="BC254" s="10">
        <f>IF(LoanTable[[#This Row],[Previous Year]]="",1,IF(COUNTIFS(LoanTable[Client id],LoanTable[[#This Row],[Client id]],LoanTable[Year],LoanTable[[#This Row],[Previous Year]])&gt;0,1,0))</f>
        <v>0</v>
      </c>
      <c r="BD254" t="str">
        <f>YEAR(LoanTable[[#This Row],[Disbursement Date]]) &amp; "-Q" &amp; ROUNDUP(MONTH(LoanTable[[#This Row],[Disbursement Date]])/3,0)</f>
        <v>2016-Q1</v>
      </c>
      <c r="BE254">
        <f>IF(LoanTable[[#This Row],[Disbursement Date]]=LoanTable[[#This Row],[First Loan Date]],1,0)</f>
        <v>1</v>
      </c>
    </row>
    <row r="255" spans="1:57" x14ac:dyDescent="0.3">
      <c r="A255" t="s">
        <v>1871</v>
      </c>
      <c r="B255">
        <v>69</v>
      </c>
      <c r="C255" t="s">
        <v>265</v>
      </c>
      <c r="D255" t="s">
        <v>573</v>
      </c>
      <c r="E255">
        <v>41195</v>
      </c>
      <c r="F255">
        <v>47210</v>
      </c>
      <c r="G255">
        <v>4129</v>
      </c>
      <c r="H255" s="5">
        <v>42456</v>
      </c>
      <c r="I255" t="s">
        <v>612</v>
      </c>
      <c r="J255" t="s">
        <v>619</v>
      </c>
      <c r="K255">
        <v>30179</v>
      </c>
      <c r="L255" t="s">
        <v>272</v>
      </c>
      <c r="M255" t="s">
        <v>66</v>
      </c>
      <c r="N255" t="s">
        <v>13</v>
      </c>
      <c r="O255" t="s">
        <v>33</v>
      </c>
      <c r="P255">
        <v>21</v>
      </c>
      <c r="Q255" s="6" t="s">
        <v>132</v>
      </c>
      <c r="R255" t="s">
        <v>74</v>
      </c>
      <c r="S255" t="s">
        <v>35</v>
      </c>
      <c r="T255" t="s">
        <v>18</v>
      </c>
      <c r="U255" t="s">
        <v>38</v>
      </c>
      <c r="V255" t="s">
        <v>39</v>
      </c>
      <c r="W255">
        <v>800</v>
      </c>
      <c r="X255" t="s">
        <v>574</v>
      </c>
      <c r="Y255" t="s">
        <v>575</v>
      </c>
      <c r="Z255" t="s">
        <v>576</v>
      </c>
      <c r="AA255">
        <v>0.1065</v>
      </c>
      <c r="AB255" t="s">
        <v>577</v>
      </c>
      <c r="AC255" t="s">
        <v>578</v>
      </c>
      <c r="AD255" t="s">
        <v>265</v>
      </c>
      <c r="AE255" t="s">
        <v>266</v>
      </c>
      <c r="AF255" t="s">
        <v>267</v>
      </c>
      <c r="AG255" t="s">
        <v>268</v>
      </c>
      <c r="AH255" t="s">
        <v>269</v>
      </c>
      <c r="AI255" t="s">
        <v>270</v>
      </c>
      <c r="AJ255">
        <v>30179</v>
      </c>
      <c r="AK255" t="s">
        <v>271</v>
      </c>
      <c r="AL255" t="s">
        <v>241</v>
      </c>
      <c r="AM255">
        <v>42770</v>
      </c>
      <c r="AN255">
        <v>48947</v>
      </c>
      <c r="AO255">
        <v>41049</v>
      </c>
      <c r="AP255">
        <v>49.12</v>
      </c>
      <c r="AQ255">
        <v>3072.15</v>
      </c>
      <c r="AR255" t="s">
        <v>2626</v>
      </c>
      <c r="AS255" t="s">
        <v>2626</v>
      </c>
      <c r="AT255">
        <v>0</v>
      </c>
      <c r="AU255" t="s">
        <v>2628</v>
      </c>
      <c r="AV255" s="3">
        <v>42456</v>
      </c>
      <c r="AW255" s="3" t="str">
        <f>TEXT(LoanTable[[#This Row],[Disbursement Date]],"YYYY-MM")</f>
        <v>2016-03</v>
      </c>
      <c r="AX255" t="str">
        <f>TEXT(EDATE(LoanTable[[#This Row],[Disbursement Date]],-1),"YYYY-MM")</f>
        <v>2016-02</v>
      </c>
      <c r="AY255">
        <f>IF(LoanTable[[#This Row],[Loan Status]]="Active",1,0)</f>
        <v>0</v>
      </c>
      <c r="AZ255">
        <f>IF(COUNTIFS(LoanTable[Client id],LoanTable[[#This Row],[Client id]],LoanTable[Period],LoanTable[[#This Row],[Previous Period]])&gt;0,1,0)</f>
        <v>0</v>
      </c>
      <c r="BA255" s="17" t="str">
        <f>TEXT(LoanTable[[#This Row],[Disbursement Date]],"YYYY")</f>
        <v>2016</v>
      </c>
      <c r="BB255" s="10" cm="1">
        <f t="array" ref="BB255">IF(YEAR(LoanTable[[#This Row],[Disbursement Date]])=MIN(YEAR(LoanTable[Disbursement Date])),"",YEAR(LoanTable[[#This Row],[Disbursement Date]])-1)</f>
        <v>2015</v>
      </c>
      <c r="BC255" s="10">
        <f>IF(LoanTable[[#This Row],[Previous Year]]="",1,IF(COUNTIFS(LoanTable[Client id],LoanTable[[#This Row],[Client id]],LoanTable[Year],LoanTable[[#This Row],[Previous Year]])&gt;0,1,0))</f>
        <v>0</v>
      </c>
      <c r="BD255" t="str">
        <f>YEAR(LoanTable[[#This Row],[Disbursement Date]]) &amp; "-Q" &amp; ROUNDUP(MONTH(LoanTable[[#This Row],[Disbursement Date]])/3,0)</f>
        <v>2016-Q1</v>
      </c>
      <c r="BE255">
        <f>IF(LoanTable[[#This Row],[Disbursement Date]]=LoanTable[[#This Row],[First Loan Date]],1,0)</f>
        <v>1</v>
      </c>
    </row>
    <row r="256" spans="1:57" x14ac:dyDescent="0.3">
      <c r="A256" t="s">
        <v>2264</v>
      </c>
      <c r="B256">
        <v>877</v>
      </c>
      <c r="C256" t="s">
        <v>492</v>
      </c>
      <c r="D256" t="s">
        <v>573</v>
      </c>
      <c r="E256">
        <v>27858</v>
      </c>
      <c r="F256">
        <v>34739</v>
      </c>
      <c r="G256">
        <v>20894</v>
      </c>
      <c r="H256" s="5">
        <v>42456</v>
      </c>
      <c r="I256" t="s">
        <v>624</v>
      </c>
      <c r="J256" t="s">
        <v>613</v>
      </c>
      <c r="K256">
        <v>1230018</v>
      </c>
      <c r="L256" t="s">
        <v>498</v>
      </c>
      <c r="M256" t="s">
        <v>143</v>
      </c>
      <c r="N256" t="s">
        <v>13</v>
      </c>
      <c r="O256" t="s">
        <v>46</v>
      </c>
      <c r="P256">
        <v>29</v>
      </c>
      <c r="Q256" s="5" t="s">
        <v>146</v>
      </c>
      <c r="R256" t="s">
        <v>104</v>
      </c>
      <c r="S256" t="s">
        <v>35</v>
      </c>
      <c r="T256" t="s">
        <v>63</v>
      </c>
      <c r="U256" t="s">
        <v>19</v>
      </c>
      <c r="V256" t="s">
        <v>31</v>
      </c>
      <c r="W256">
        <v>395</v>
      </c>
      <c r="X256" t="s">
        <v>574</v>
      </c>
      <c r="Y256" t="s">
        <v>575</v>
      </c>
      <c r="Z256" t="s">
        <v>576</v>
      </c>
      <c r="AA256">
        <v>0.1065</v>
      </c>
      <c r="AB256" t="s">
        <v>577</v>
      </c>
      <c r="AC256" t="s">
        <v>578</v>
      </c>
      <c r="AD256" t="s">
        <v>492</v>
      </c>
      <c r="AE256" t="s">
        <v>493</v>
      </c>
      <c r="AF256" t="s">
        <v>473</v>
      </c>
      <c r="AG256" t="s">
        <v>494</v>
      </c>
      <c r="AH256" t="s">
        <v>495</v>
      </c>
      <c r="AI256" t="s">
        <v>496</v>
      </c>
      <c r="AJ256">
        <v>1230018</v>
      </c>
      <c r="AK256" t="s">
        <v>497</v>
      </c>
      <c r="AL256" t="s">
        <v>256</v>
      </c>
      <c r="AM256">
        <v>29720</v>
      </c>
      <c r="AN256">
        <v>35567</v>
      </c>
      <c r="AO256">
        <v>27822</v>
      </c>
      <c r="AP256">
        <v>47.96</v>
      </c>
      <c r="AQ256">
        <v>4051.69</v>
      </c>
      <c r="AR256" t="s">
        <v>2626</v>
      </c>
      <c r="AS256" t="s">
        <v>2626</v>
      </c>
      <c r="AT256">
        <v>2</v>
      </c>
      <c r="AU256" t="s">
        <v>2628</v>
      </c>
      <c r="AV256" s="3">
        <v>42456</v>
      </c>
      <c r="AW256" s="3" t="str">
        <f>TEXT(LoanTable[[#This Row],[Disbursement Date]],"YYYY-MM")</f>
        <v>2016-03</v>
      </c>
      <c r="AX256" t="str">
        <f>TEXT(EDATE(LoanTable[[#This Row],[Disbursement Date]],-1),"YYYY-MM")</f>
        <v>2016-02</v>
      </c>
      <c r="AY256">
        <f>IF(LoanTable[[#This Row],[Loan Status]]="Active",1,0)</f>
        <v>1</v>
      </c>
      <c r="AZ256">
        <f>IF(COUNTIFS(LoanTable[Client id],LoanTable[[#This Row],[Client id]],LoanTable[Period],LoanTable[[#This Row],[Previous Period]])&gt;0,1,0)</f>
        <v>0</v>
      </c>
      <c r="BA256" s="17" t="str">
        <f>TEXT(LoanTable[[#This Row],[Disbursement Date]],"YYYY")</f>
        <v>2016</v>
      </c>
      <c r="BB256" s="10" cm="1">
        <f t="array" ref="BB256">IF(YEAR(LoanTable[[#This Row],[Disbursement Date]])=MIN(YEAR(LoanTable[Disbursement Date])),"",YEAR(LoanTable[[#This Row],[Disbursement Date]])-1)</f>
        <v>2015</v>
      </c>
      <c r="BC256" s="10">
        <f>IF(LoanTable[[#This Row],[Previous Year]]="",1,IF(COUNTIFS(LoanTable[Client id],LoanTable[[#This Row],[Client id]],LoanTable[Year],LoanTable[[#This Row],[Previous Year]])&gt;0,1,0))</f>
        <v>0</v>
      </c>
      <c r="BD256" t="str">
        <f>YEAR(LoanTable[[#This Row],[Disbursement Date]]) &amp; "-Q" &amp; ROUNDUP(MONTH(LoanTable[[#This Row],[Disbursement Date]])/3,0)</f>
        <v>2016-Q1</v>
      </c>
      <c r="BE256">
        <f>IF(LoanTable[[#This Row],[Disbursement Date]]=LoanTable[[#This Row],[First Loan Date]],1,0)</f>
        <v>1</v>
      </c>
    </row>
    <row r="257" spans="1:57" x14ac:dyDescent="0.3">
      <c r="A257" t="s">
        <v>2453</v>
      </c>
      <c r="B257">
        <v>824</v>
      </c>
      <c r="C257" t="s">
        <v>523</v>
      </c>
      <c r="D257" t="s">
        <v>573</v>
      </c>
      <c r="E257">
        <v>37082</v>
      </c>
      <c r="F257">
        <v>43729</v>
      </c>
      <c r="G257">
        <v>17002</v>
      </c>
      <c r="H257" s="5">
        <v>42457</v>
      </c>
      <c r="I257" t="s">
        <v>624</v>
      </c>
      <c r="J257" t="s">
        <v>613</v>
      </c>
      <c r="K257">
        <v>800018</v>
      </c>
      <c r="L257" t="s">
        <v>526</v>
      </c>
      <c r="M257" t="s">
        <v>50</v>
      </c>
      <c r="N257" t="s">
        <v>13</v>
      </c>
      <c r="O257" t="s">
        <v>46</v>
      </c>
      <c r="P257">
        <v>31</v>
      </c>
      <c r="Q257" s="5" t="s">
        <v>101</v>
      </c>
      <c r="R257" t="s">
        <v>25</v>
      </c>
      <c r="S257" t="s">
        <v>35</v>
      </c>
      <c r="T257" t="s">
        <v>18</v>
      </c>
      <c r="U257" t="s">
        <v>38</v>
      </c>
      <c r="V257" t="s">
        <v>39</v>
      </c>
      <c r="W257">
        <v>315</v>
      </c>
      <c r="X257" t="s">
        <v>574</v>
      </c>
      <c r="Y257" t="s">
        <v>575</v>
      </c>
      <c r="Z257" t="s">
        <v>576</v>
      </c>
      <c r="AA257">
        <v>0.1065</v>
      </c>
      <c r="AB257" t="s">
        <v>577</v>
      </c>
      <c r="AC257" t="s">
        <v>578</v>
      </c>
      <c r="AD257" t="s">
        <v>523</v>
      </c>
      <c r="AE257" t="s">
        <v>250</v>
      </c>
      <c r="AF257" t="s">
        <v>251</v>
      </c>
      <c r="AG257" t="s">
        <v>252</v>
      </c>
      <c r="AH257" t="s">
        <v>253</v>
      </c>
      <c r="AI257" t="s">
        <v>524</v>
      </c>
      <c r="AJ257">
        <v>800018</v>
      </c>
      <c r="AK257" t="s">
        <v>525</v>
      </c>
      <c r="AL257" t="s">
        <v>239</v>
      </c>
      <c r="AM257">
        <v>37827</v>
      </c>
      <c r="AN257">
        <v>43408</v>
      </c>
      <c r="AO257">
        <v>36747</v>
      </c>
      <c r="AP257">
        <v>32.01</v>
      </c>
      <c r="AQ257">
        <v>1930.06</v>
      </c>
      <c r="AR257" t="s">
        <v>2626</v>
      </c>
      <c r="AS257" t="s">
        <v>2626</v>
      </c>
      <c r="AT257">
        <v>0</v>
      </c>
      <c r="AU257" t="s">
        <v>2630</v>
      </c>
      <c r="AV257" s="3">
        <v>42457</v>
      </c>
      <c r="AW257" s="3" t="str">
        <f>TEXT(LoanTable[[#This Row],[Disbursement Date]],"YYYY-MM")</f>
        <v>2016-03</v>
      </c>
      <c r="AX257" t="str">
        <f>TEXT(EDATE(LoanTable[[#This Row],[Disbursement Date]],-1),"YYYY-MM")</f>
        <v>2016-02</v>
      </c>
      <c r="AY257">
        <f>IF(LoanTable[[#This Row],[Loan Status]]="Active",1,0)</f>
        <v>1</v>
      </c>
      <c r="AZ257">
        <f>IF(COUNTIFS(LoanTable[Client id],LoanTable[[#This Row],[Client id]],LoanTable[Period],LoanTable[[#This Row],[Previous Period]])&gt;0,1,0)</f>
        <v>0</v>
      </c>
      <c r="BA257" s="17" t="str">
        <f>TEXT(LoanTable[[#This Row],[Disbursement Date]],"YYYY")</f>
        <v>2016</v>
      </c>
      <c r="BB257" s="10" cm="1">
        <f t="array" ref="BB257">IF(YEAR(LoanTable[[#This Row],[Disbursement Date]])=MIN(YEAR(LoanTable[Disbursement Date])),"",YEAR(LoanTable[[#This Row],[Disbursement Date]])-1)</f>
        <v>2015</v>
      </c>
      <c r="BC257" s="10">
        <f>IF(LoanTable[[#This Row],[Previous Year]]="",1,IF(COUNTIFS(LoanTable[Client id],LoanTable[[#This Row],[Client id]],LoanTable[Year],LoanTable[[#This Row],[Previous Year]])&gt;0,1,0))</f>
        <v>0</v>
      </c>
      <c r="BD257" t="str">
        <f>YEAR(LoanTable[[#This Row],[Disbursement Date]]) &amp; "-Q" &amp; ROUNDUP(MONTH(LoanTable[[#This Row],[Disbursement Date]])/3,0)</f>
        <v>2016-Q1</v>
      </c>
      <c r="BE257">
        <f>IF(LoanTable[[#This Row],[Disbursement Date]]=LoanTable[[#This Row],[First Loan Date]],1,0)</f>
        <v>1</v>
      </c>
    </row>
    <row r="258" spans="1:57" x14ac:dyDescent="0.3">
      <c r="A258" t="s">
        <v>1638</v>
      </c>
      <c r="B258">
        <v>670</v>
      </c>
      <c r="C258" t="s">
        <v>409</v>
      </c>
      <c r="D258" t="s">
        <v>589</v>
      </c>
      <c r="E258">
        <v>32630</v>
      </c>
      <c r="F258">
        <v>47407</v>
      </c>
      <c r="G258">
        <v>4589</v>
      </c>
      <c r="H258" s="5">
        <v>42461</v>
      </c>
      <c r="I258" t="s">
        <v>615</v>
      </c>
      <c r="J258" t="s">
        <v>619</v>
      </c>
      <c r="K258">
        <v>1030063</v>
      </c>
      <c r="L258" t="s">
        <v>411</v>
      </c>
      <c r="M258" t="s">
        <v>112</v>
      </c>
      <c r="N258" t="s">
        <v>13</v>
      </c>
      <c r="O258" t="s">
        <v>14</v>
      </c>
      <c r="P258">
        <v>44</v>
      </c>
      <c r="Q258" s="5" t="s">
        <v>118</v>
      </c>
      <c r="R258" t="s">
        <v>30</v>
      </c>
      <c r="S258" t="s">
        <v>35</v>
      </c>
      <c r="T258" t="s">
        <v>18</v>
      </c>
      <c r="U258" t="s">
        <v>65</v>
      </c>
      <c r="V258" t="s">
        <v>20</v>
      </c>
      <c r="W258">
        <v>342</v>
      </c>
      <c r="X258" t="s">
        <v>574</v>
      </c>
      <c r="Y258" t="s">
        <v>590</v>
      </c>
      <c r="Z258" t="s">
        <v>576</v>
      </c>
      <c r="AA258">
        <v>9.9099999999999994E-2</v>
      </c>
      <c r="AB258" t="s">
        <v>577</v>
      </c>
      <c r="AC258" t="s">
        <v>591</v>
      </c>
      <c r="AD258" t="s">
        <v>409</v>
      </c>
      <c r="AE258" t="s">
        <v>234</v>
      </c>
      <c r="AF258" t="s">
        <v>235</v>
      </c>
      <c r="AG258" t="s">
        <v>236</v>
      </c>
      <c r="AH258" t="s">
        <v>237</v>
      </c>
      <c r="AI258" t="s">
        <v>246</v>
      </c>
      <c r="AJ258">
        <v>1030063</v>
      </c>
      <c r="AK258" t="s">
        <v>410</v>
      </c>
      <c r="AL258" t="s">
        <v>241</v>
      </c>
      <c r="AM258">
        <v>34426</v>
      </c>
      <c r="AN258">
        <v>49281</v>
      </c>
      <c r="AO258">
        <v>32559</v>
      </c>
      <c r="AP258">
        <v>12.64</v>
      </c>
      <c r="AQ258">
        <v>2489.38</v>
      </c>
      <c r="AR258" t="s">
        <v>2626</v>
      </c>
      <c r="AS258" t="s">
        <v>2626</v>
      </c>
      <c r="AT258">
        <v>2</v>
      </c>
      <c r="AU258" t="s">
        <v>2628</v>
      </c>
      <c r="AV258" s="3">
        <v>42143</v>
      </c>
      <c r="AW258" s="3" t="str">
        <f>TEXT(LoanTable[[#This Row],[Disbursement Date]],"YYYY-MM")</f>
        <v>2016-04</v>
      </c>
      <c r="AX258" t="str">
        <f>TEXT(EDATE(LoanTable[[#This Row],[Disbursement Date]],-1),"YYYY-MM")</f>
        <v>2016-03</v>
      </c>
      <c r="AY258">
        <f>IF(LoanTable[[#This Row],[Loan Status]]="Active",1,0)</f>
        <v>0</v>
      </c>
      <c r="AZ258">
        <f>IF(COUNTIFS(LoanTable[Client id],LoanTable[[#This Row],[Client id]],LoanTable[Period],LoanTable[[#This Row],[Previous Period]])&gt;0,1,0)</f>
        <v>0</v>
      </c>
      <c r="BA258" s="17" t="str">
        <f>TEXT(LoanTable[[#This Row],[Disbursement Date]],"YYYY")</f>
        <v>2016</v>
      </c>
      <c r="BB258" s="10" cm="1">
        <f t="array" ref="BB258">IF(YEAR(LoanTable[[#This Row],[Disbursement Date]])=MIN(YEAR(LoanTable[Disbursement Date])),"",YEAR(LoanTable[[#This Row],[Disbursement Date]])-1)</f>
        <v>2015</v>
      </c>
      <c r="BC258" s="10">
        <f>IF(LoanTable[[#This Row],[Previous Year]]="",1,IF(COUNTIFS(LoanTable[Client id],LoanTable[[#This Row],[Client id]],LoanTable[Year],LoanTable[[#This Row],[Previous Year]])&gt;0,1,0))</f>
        <v>1</v>
      </c>
      <c r="BD258" t="str">
        <f>YEAR(LoanTable[[#This Row],[Disbursement Date]]) &amp; "-Q" &amp; ROUNDUP(MONTH(LoanTable[[#This Row],[Disbursement Date]])/3,0)</f>
        <v>2016-Q2</v>
      </c>
      <c r="BE258">
        <f>IF(LoanTable[[#This Row],[Disbursement Date]]=LoanTable[[#This Row],[First Loan Date]],1,0)</f>
        <v>0</v>
      </c>
    </row>
    <row r="259" spans="1:57" x14ac:dyDescent="0.3">
      <c r="A259" t="s">
        <v>1040</v>
      </c>
      <c r="B259">
        <v>498</v>
      </c>
      <c r="C259" t="s">
        <v>249</v>
      </c>
      <c r="D259" t="s">
        <v>573</v>
      </c>
      <c r="E259">
        <v>27580</v>
      </c>
      <c r="F259">
        <v>39661</v>
      </c>
      <c r="G259">
        <v>27019</v>
      </c>
      <c r="H259" s="5">
        <v>42462</v>
      </c>
      <c r="I259" t="s">
        <v>615</v>
      </c>
      <c r="J259" t="s">
        <v>613</v>
      </c>
      <c r="K259">
        <v>910182</v>
      </c>
      <c r="L259" t="s">
        <v>257</v>
      </c>
      <c r="M259" t="s">
        <v>68</v>
      </c>
      <c r="N259" t="s">
        <v>13</v>
      </c>
      <c r="O259" t="s">
        <v>46</v>
      </c>
      <c r="P259">
        <v>28</v>
      </c>
      <c r="Q259" s="5" t="s">
        <v>69</v>
      </c>
      <c r="R259" t="s">
        <v>25</v>
      </c>
      <c r="S259" t="s">
        <v>35</v>
      </c>
      <c r="T259" t="s">
        <v>18</v>
      </c>
      <c r="U259" t="s">
        <v>38</v>
      </c>
      <c r="V259" t="s">
        <v>31</v>
      </c>
      <c r="W259">
        <v>385</v>
      </c>
      <c r="X259" t="s">
        <v>574</v>
      </c>
      <c r="Y259" t="s">
        <v>575</v>
      </c>
      <c r="Z259" t="s">
        <v>576</v>
      </c>
      <c r="AA259">
        <v>0.1065</v>
      </c>
      <c r="AB259" t="s">
        <v>577</v>
      </c>
      <c r="AC259" t="s">
        <v>578</v>
      </c>
      <c r="AD259" t="s">
        <v>249</v>
      </c>
      <c r="AE259" t="s">
        <v>250</v>
      </c>
      <c r="AF259" t="s">
        <v>251</v>
      </c>
      <c r="AG259" t="s">
        <v>252</v>
      </c>
      <c r="AH259" t="s">
        <v>253</v>
      </c>
      <c r="AI259" t="s">
        <v>254</v>
      </c>
      <c r="AJ259">
        <v>910182</v>
      </c>
      <c r="AK259" t="s">
        <v>255</v>
      </c>
      <c r="AL259" t="s">
        <v>256</v>
      </c>
      <c r="AM259">
        <v>29565</v>
      </c>
      <c r="AN259">
        <v>41606</v>
      </c>
      <c r="AO259">
        <v>27483</v>
      </c>
      <c r="AP259">
        <v>13.83</v>
      </c>
      <c r="AQ259">
        <v>716.33</v>
      </c>
      <c r="AR259" t="s">
        <v>2626</v>
      </c>
      <c r="AS259" t="s">
        <v>2626</v>
      </c>
      <c r="AT259">
        <v>0</v>
      </c>
      <c r="AU259" t="s">
        <v>2628</v>
      </c>
      <c r="AV259" s="3">
        <v>42168</v>
      </c>
      <c r="AW259" s="3" t="str">
        <f>TEXT(LoanTable[[#This Row],[Disbursement Date]],"YYYY-MM")</f>
        <v>2016-04</v>
      </c>
      <c r="AX259" t="str">
        <f>TEXT(EDATE(LoanTable[[#This Row],[Disbursement Date]],-1),"YYYY-MM")</f>
        <v>2016-03</v>
      </c>
      <c r="AY259">
        <f>IF(LoanTable[[#This Row],[Loan Status]]="Active",1,0)</f>
        <v>0</v>
      </c>
      <c r="AZ259">
        <f>IF(COUNTIFS(LoanTable[Client id],LoanTable[[#This Row],[Client id]],LoanTable[Period],LoanTable[[#This Row],[Previous Period]])&gt;0,1,0)</f>
        <v>0</v>
      </c>
      <c r="BA259" s="17" t="str">
        <f>TEXT(LoanTable[[#This Row],[Disbursement Date]],"YYYY")</f>
        <v>2016</v>
      </c>
      <c r="BB259" s="10" cm="1">
        <f t="array" ref="BB259">IF(YEAR(LoanTable[[#This Row],[Disbursement Date]])=MIN(YEAR(LoanTable[Disbursement Date])),"",YEAR(LoanTable[[#This Row],[Disbursement Date]])-1)</f>
        <v>2015</v>
      </c>
      <c r="BC259" s="10">
        <f>IF(LoanTable[[#This Row],[Previous Year]]="",1,IF(COUNTIFS(LoanTable[Client id],LoanTable[[#This Row],[Client id]],LoanTable[Year],LoanTable[[#This Row],[Previous Year]])&gt;0,1,0))</f>
        <v>1</v>
      </c>
      <c r="BD259" t="str">
        <f>YEAR(LoanTable[[#This Row],[Disbursement Date]]) &amp; "-Q" &amp; ROUNDUP(MONTH(LoanTable[[#This Row],[Disbursement Date]])/3,0)</f>
        <v>2016-Q2</v>
      </c>
      <c r="BE259">
        <f>IF(LoanTable[[#This Row],[Disbursement Date]]=LoanTable[[#This Row],[First Loan Date]],1,0)</f>
        <v>0</v>
      </c>
    </row>
    <row r="260" spans="1:57" x14ac:dyDescent="0.3">
      <c r="A260" t="s">
        <v>2519</v>
      </c>
      <c r="B260">
        <v>652</v>
      </c>
      <c r="C260" t="s">
        <v>294</v>
      </c>
      <c r="D260" t="s">
        <v>573</v>
      </c>
      <c r="E260">
        <v>19337</v>
      </c>
      <c r="F260">
        <v>8457</v>
      </c>
      <c r="G260">
        <v>20319</v>
      </c>
      <c r="H260" s="5">
        <v>42462</v>
      </c>
      <c r="I260" t="s">
        <v>612</v>
      </c>
      <c r="J260" t="s">
        <v>619</v>
      </c>
      <c r="K260">
        <v>90149</v>
      </c>
      <c r="L260" t="s">
        <v>296</v>
      </c>
      <c r="M260" t="s">
        <v>84</v>
      </c>
      <c r="N260" t="s">
        <v>13</v>
      </c>
      <c r="O260" t="s">
        <v>28</v>
      </c>
      <c r="P260">
        <v>46</v>
      </c>
      <c r="Q260" s="5" t="s">
        <v>59</v>
      </c>
      <c r="R260" t="s">
        <v>30</v>
      </c>
      <c r="S260" t="s">
        <v>145</v>
      </c>
      <c r="T260" t="s">
        <v>44</v>
      </c>
      <c r="U260" t="s">
        <v>19</v>
      </c>
      <c r="V260" t="s">
        <v>31</v>
      </c>
      <c r="W260">
        <v>481</v>
      </c>
      <c r="X260" t="s">
        <v>574</v>
      </c>
      <c r="Y260" t="s">
        <v>575</v>
      </c>
      <c r="Z260" t="s">
        <v>576</v>
      </c>
      <c r="AA260">
        <v>0.1065</v>
      </c>
      <c r="AB260" t="s">
        <v>577</v>
      </c>
      <c r="AC260" t="s">
        <v>578</v>
      </c>
      <c r="AD260" t="s">
        <v>294</v>
      </c>
      <c r="AE260" t="s">
        <v>266</v>
      </c>
      <c r="AF260" t="s">
        <v>267</v>
      </c>
      <c r="AG260" t="s">
        <v>268</v>
      </c>
      <c r="AH260" t="s">
        <v>269</v>
      </c>
      <c r="AI260" t="s">
        <v>295</v>
      </c>
      <c r="AJ260">
        <v>90149</v>
      </c>
      <c r="AK260" t="s">
        <v>274</v>
      </c>
      <c r="AL260" t="s">
        <v>241</v>
      </c>
      <c r="AM260">
        <v>20724</v>
      </c>
      <c r="AN260">
        <v>9604</v>
      </c>
      <c r="AO260">
        <v>19101</v>
      </c>
      <c r="AP260">
        <v>29.18</v>
      </c>
      <c r="AQ260">
        <v>1752.03</v>
      </c>
      <c r="AR260" t="s">
        <v>2626</v>
      </c>
      <c r="AS260" t="s">
        <v>2626</v>
      </c>
      <c r="AT260">
        <v>0</v>
      </c>
      <c r="AU260" t="s">
        <v>2628</v>
      </c>
      <c r="AV260" s="3">
        <v>42462</v>
      </c>
      <c r="AW260" s="3" t="str">
        <f>TEXT(LoanTable[[#This Row],[Disbursement Date]],"YYYY-MM")</f>
        <v>2016-04</v>
      </c>
      <c r="AX260" t="str">
        <f>TEXT(EDATE(LoanTable[[#This Row],[Disbursement Date]],-1),"YYYY-MM")</f>
        <v>2016-03</v>
      </c>
      <c r="AY260">
        <f>IF(LoanTable[[#This Row],[Loan Status]]="Active",1,0)</f>
        <v>0</v>
      </c>
      <c r="AZ260">
        <f>IF(COUNTIFS(LoanTable[Client id],LoanTable[[#This Row],[Client id]],LoanTable[Period],LoanTable[[#This Row],[Previous Period]])&gt;0,1,0)</f>
        <v>0</v>
      </c>
      <c r="BA260" s="17" t="str">
        <f>TEXT(LoanTable[[#This Row],[Disbursement Date]],"YYYY")</f>
        <v>2016</v>
      </c>
      <c r="BB260" s="10" cm="1">
        <f t="array" ref="BB260">IF(YEAR(LoanTable[[#This Row],[Disbursement Date]])=MIN(YEAR(LoanTable[Disbursement Date])),"",YEAR(LoanTable[[#This Row],[Disbursement Date]])-1)</f>
        <v>2015</v>
      </c>
      <c r="BC260" s="10">
        <f>IF(LoanTable[[#This Row],[Previous Year]]="",1,IF(COUNTIFS(LoanTable[Client id],LoanTable[[#This Row],[Client id]],LoanTable[Year],LoanTable[[#This Row],[Previous Year]])&gt;0,1,0))</f>
        <v>0</v>
      </c>
      <c r="BD260" t="str">
        <f>YEAR(LoanTable[[#This Row],[Disbursement Date]]) &amp; "-Q" &amp; ROUNDUP(MONTH(LoanTable[[#This Row],[Disbursement Date]])/3,0)</f>
        <v>2016-Q2</v>
      </c>
      <c r="BE260">
        <f>IF(LoanTable[[#This Row],[Disbursement Date]]=LoanTable[[#This Row],[First Loan Date]],1,0)</f>
        <v>1</v>
      </c>
    </row>
    <row r="261" spans="1:57" x14ac:dyDescent="0.3">
      <c r="A261" t="s">
        <v>2095</v>
      </c>
      <c r="B261">
        <v>489</v>
      </c>
      <c r="C261" t="s">
        <v>233</v>
      </c>
      <c r="D261" t="s">
        <v>589</v>
      </c>
      <c r="E261">
        <v>43304</v>
      </c>
      <c r="F261">
        <v>7292</v>
      </c>
      <c r="G261">
        <v>31389</v>
      </c>
      <c r="H261" s="5">
        <v>42465</v>
      </c>
      <c r="I261" t="s">
        <v>612</v>
      </c>
      <c r="J261" t="s">
        <v>619</v>
      </c>
      <c r="K261">
        <v>100186</v>
      </c>
      <c r="L261" t="s">
        <v>240</v>
      </c>
      <c r="M261" t="s">
        <v>36</v>
      </c>
      <c r="N261" t="s">
        <v>13</v>
      </c>
      <c r="O261" t="s">
        <v>14</v>
      </c>
      <c r="P261">
        <v>37</v>
      </c>
      <c r="Q261" s="5" t="s">
        <v>37</v>
      </c>
      <c r="R261" t="s">
        <v>16</v>
      </c>
      <c r="S261" t="s">
        <v>35</v>
      </c>
      <c r="T261" t="s">
        <v>18</v>
      </c>
      <c r="U261" t="s">
        <v>38</v>
      </c>
      <c r="V261" t="s">
        <v>39</v>
      </c>
      <c r="W261">
        <v>426</v>
      </c>
      <c r="X261" t="s">
        <v>574</v>
      </c>
      <c r="Y261" t="s">
        <v>590</v>
      </c>
      <c r="Z261" t="s">
        <v>576</v>
      </c>
      <c r="AA261">
        <v>9.9099999999999994E-2</v>
      </c>
      <c r="AB261" t="s">
        <v>577</v>
      </c>
      <c r="AC261" t="s">
        <v>591</v>
      </c>
      <c r="AD261" t="s">
        <v>233</v>
      </c>
      <c r="AE261" t="s">
        <v>234</v>
      </c>
      <c r="AF261" t="s">
        <v>235</v>
      </c>
      <c r="AG261" t="s">
        <v>236</v>
      </c>
      <c r="AH261" t="s">
        <v>237</v>
      </c>
      <c r="AI261" t="s">
        <v>233</v>
      </c>
      <c r="AJ261">
        <v>100186</v>
      </c>
      <c r="AK261" t="s">
        <v>238</v>
      </c>
      <c r="AL261" t="s">
        <v>239</v>
      </c>
      <c r="AM261">
        <v>43342</v>
      </c>
      <c r="AN261">
        <v>7275</v>
      </c>
      <c r="AO261">
        <v>42835</v>
      </c>
      <c r="AP261">
        <v>26.29</v>
      </c>
      <c r="AQ261">
        <v>3422</v>
      </c>
      <c r="AR261" t="s">
        <v>2627</v>
      </c>
      <c r="AS261" t="s">
        <v>2626</v>
      </c>
      <c r="AT261">
        <v>0</v>
      </c>
      <c r="AU261" t="s">
        <v>2628</v>
      </c>
      <c r="AV261" s="3">
        <v>42073</v>
      </c>
      <c r="AW261" s="3" t="str">
        <f>TEXT(LoanTable[[#This Row],[Disbursement Date]],"YYYY-MM")</f>
        <v>2016-04</v>
      </c>
      <c r="AX261" t="str">
        <f>TEXT(EDATE(LoanTable[[#This Row],[Disbursement Date]],-1),"YYYY-MM")</f>
        <v>2016-03</v>
      </c>
      <c r="AY261">
        <f>IF(LoanTable[[#This Row],[Loan Status]]="Active",1,0)</f>
        <v>0</v>
      </c>
      <c r="AZ261">
        <f>IF(COUNTIFS(LoanTable[Client id],LoanTable[[#This Row],[Client id]],LoanTable[Period],LoanTable[[#This Row],[Previous Period]])&gt;0,1,0)</f>
        <v>0</v>
      </c>
      <c r="BA261" s="17" t="str">
        <f>TEXT(LoanTable[[#This Row],[Disbursement Date]],"YYYY")</f>
        <v>2016</v>
      </c>
      <c r="BB261" s="10" cm="1">
        <f t="array" ref="BB261">IF(YEAR(LoanTable[[#This Row],[Disbursement Date]])=MIN(YEAR(LoanTable[Disbursement Date])),"",YEAR(LoanTable[[#This Row],[Disbursement Date]])-1)</f>
        <v>2015</v>
      </c>
      <c r="BC261" s="10">
        <f>IF(LoanTable[[#This Row],[Previous Year]]="",1,IF(COUNTIFS(LoanTable[Client id],LoanTable[[#This Row],[Client id]],LoanTable[Year],LoanTable[[#This Row],[Previous Year]])&gt;0,1,0))</f>
        <v>1</v>
      </c>
      <c r="BD261" t="str">
        <f>YEAR(LoanTable[[#This Row],[Disbursement Date]]) &amp; "-Q" &amp; ROUNDUP(MONTH(LoanTable[[#This Row],[Disbursement Date]])/3,0)</f>
        <v>2016-Q2</v>
      </c>
      <c r="BE261">
        <f>IF(LoanTable[[#This Row],[Disbursement Date]]=LoanTable[[#This Row],[First Loan Date]],1,0)</f>
        <v>0</v>
      </c>
    </row>
    <row r="262" spans="1:57" x14ac:dyDescent="0.3">
      <c r="A262" t="s">
        <v>2583</v>
      </c>
      <c r="B262">
        <v>58</v>
      </c>
      <c r="C262" t="s">
        <v>251</v>
      </c>
      <c r="D262" t="s">
        <v>598</v>
      </c>
      <c r="E262">
        <v>30214</v>
      </c>
      <c r="F262">
        <v>15555</v>
      </c>
      <c r="G262">
        <v>27032</v>
      </c>
      <c r="H262" s="5">
        <v>42466</v>
      </c>
      <c r="I262" t="s">
        <v>615</v>
      </c>
      <c r="J262" t="s">
        <v>619</v>
      </c>
      <c r="K262">
        <v>10068</v>
      </c>
      <c r="L262" t="s">
        <v>319</v>
      </c>
      <c r="M262" t="s">
        <v>119</v>
      </c>
      <c r="N262" t="s">
        <v>13</v>
      </c>
      <c r="O262" t="s">
        <v>28</v>
      </c>
      <c r="P262">
        <v>52</v>
      </c>
      <c r="Q262" s="6" t="s">
        <v>113</v>
      </c>
      <c r="R262" t="s">
        <v>25</v>
      </c>
      <c r="S262" t="s">
        <v>35</v>
      </c>
      <c r="T262" t="s">
        <v>18</v>
      </c>
      <c r="U262" t="s">
        <v>19</v>
      </c>
      <c r="V262" t="s">
        <v>39</v>
      </c>
      <c r="W262">
        <v>584</v>
      </c>
      <c r="X262" t="s">
        <v>574</v>
      </c>
      <c r="Y262" t="s">
        <v>584</v>
      </c>
      <c r="Z262" t="s">
        <v>593</v>
      </c>
      <c r="AA262">
        <v>0.14649999999999999</v>
      </c>
      <c r="AB262" t="s">
        <v>599</v>
      </c>
      <c r="AC262" t="s">
        <v>600</v>
      </c>
      <c r="AD262" t="s">
        <v>251</v>
      </c>
      <c r="AE262" t="s">
        <v>250</v>
      </c>
      <c r="AF262" t="s">
        <v>251</v>
      </c>
      <c r="AG262" t="s">
        <v>252</v>
      </c>
      <c r="AH262" t="s">
        <v>253</v>
      </c>
      <c r="AI262" t="s">
        <v>317</v>
      </c>
      <c r="AJ262">
        <v>10068</v>
      </c>
      <c r="AK262" t="s">
        <v>318</v>
      </c>
      <c r="AL262" t="s">
        <v>256</v>
      </c>
      <c r="AM262">
        <v>31939</v>
      </c>
      <c r="AN262">
        <v>15936</v>
      </c>
      <c r="AO262">
        <v>29912</v>
      </c>
      <c r="AP262">
        <v>43.72</v>
      </c>
      <c r="AQ262">
        <v>4126.1000000000004</v>
      </c>
      <c r="AR262" t="s">
        <v>2627</v>
      </c>
      <c r="AS262" t="s">
        <v>2626</v>
      </c>
      <c r="AT262">
        <v>1</v>
      </c>
      <c r="AU262" t="s">
        <v>2630</v>
      </c>
      <c r="AV262" s="3">
        <v>42466</v>
      </c>
      <c r="AW262" s="3" t="str">
        <f>TEXT(LoanTable[[#This Row],[Disbursement Date]],"YYYY-MM")</f>
        <v>2016-04</v>
      </c>
      <c r="AX262" t="str">
        <f>TEXT(EDATE(LoanTable[[#This Row],[Disbursement Date]],-1),"YYYY-MM")</f>
        <v>2016-03</v>
      </c>
      <c r="AY262">
        <f>IF(LoanTable[[#This Row],[Loan Status]]="Active",1,0)</f>
        <v>0</v>
      </c>
      <c r="AZ262">
        <f>IF(COUNTIFS(LoanTable[Client id],LoanTable[[#This Row],[Client id]],LoanTable[Period],LoanTable[[#This Row],[Previous Period]])&gt;0,1,0)</f>
        <v>0</v>
      </c>
      <c r="BA262" s="17" t="str">
        <f>TEXT(LoanTable[[#This Row],[Disbursement Date]],"YYYY")</f>
        <v>2016</v>
      </c>
      <c r="BB262" s="10" cm="1">
        <f t="array" ref="BB262">IF(YEAR(LoanTable[[#This Row],[Disbursement Date]])=MIN(YEAR(LoanTable[Disbursement Date])),"",YEAR(LoanTable[[#This Row],[Disbursement Date]])-1)</f>
        <v>2015</v>
      </c>
      <c r="BC262" s="10">
        <f>IF(LoanTable[[#This Row],[Previous Year]]="",1,IF(COUNTIFS(LoanTable[Client id],LoanTable[[#This Row],[Client id]],LoanTable[Year],LoanTable[[#This Row],[Previous Year]])&gt;0,1,0))</f>
        <v>0</v>
      </c>
      <c r="BD262" t="str">
        <f>YEAR(LoanTable[[#This Row],[Disbursement Date]]) &amp; "-Q" &amp; ROUNDUP(MONTH(LoanTable[[#This Row],[Disbursement Date]])/3,0)</f>
        <v>2016-Q2</v>
      </c>
      <c r="BE262">
        <f>IF(LoanTable[[#This Row],[Disbursement Date]]=LoanTable[[#This Row],[First Loan Date]],1,0)</f>
        <v>1</v>
      </c>
    </row>
    <row r="263" spans="1:57" x14ac:dyDescent="0.3">
      <c r="A263" t="s">
        <v>678</v>
      </c>
      <c r="B263">
        <v>599</v>
      </c>
      <c r="C263" t="s">
        <v>350</v>
      </c>
      <c r="D263" t="s">
        <v>573</v>
      </c>
      <c r="E263">
        <v>19117</v>
      </c>
      <c r="F263">
        <v>37933</v>
      </c>
      <c r="G263">
        <v>10250</v>
      </c>
      <c r="H263" s="5">
        <v>42467</v>
      </c>
      <c r="I263" t="s">
        <v>624</v>
      </c>
      <c r="J263" t="s">
        <v>619</v>
      </c>
      <c r="K263">
        <v>700013</v>
      </c>
      <c r="L263" t="s">
        <v>351</v>
      </c>
      <c r="M263" t="s">
        <v>156</v>
      </c>
      <c r="N263" t="s">
        <v>13</v>
      </c>
      <c r="O263" t="s">
        <v>28</v>
      </c>
      <c r="P263">
        <v>53</v>
      </c>
      <c r="Q263" s="5" t="s">
        <v>62</v>
      </c>
      <c r="R263" t="s">
        <v>30</v>
      </c>
      <c r="S263" t="s">
        <v>145</v>
      </c>
      <c r="T263" t="s">
        <v>18</v>
      </c>
      <c r="U263" t="s">
        <v>65</v>
      </c>
      <c r="V263" t="s">
        <v>39</v>
      </c>
      <c r="W263">
        <v>529</v>
      </c>
      <c r="X263" t="s">
        <v>574</v>
      </c>
      <c r="Y263" t="s">
        <v>575</v>
      </c>
      <c r="Z263" t="s">
        <v>576</v>
      </c>
      <c r="AA263">
        <v>0.1065</v>
      </c>
      <c r="AB263" t="s">
        <v>577</v>
      </c>
      <c r="AC263" t="s">
        <v>578</v>
      </c>
      <c r="AD263" t="s">
        <v>350</v>
      </c>
      <c r="AE263" t="s">
        <v>331</v>
      </c>
      <c r="AF263" t="s">
        <v>332</v>
      </c>
      <c r="AG263" t="s">
        <v>333</v>
      </c>
      <c r="AH263" t="s">
        <v>334</v>
      </c>
      <c r="AI263" t="s">
        <v>335</v>
      </c>
      <c r="AJ263">
        <v>700013</v>
      </c>
      <c r="AK263" t="s">
        <v>247</v>
      </c>
      <c r="AL263" t="s">
        <v>241</v>
      </c>
      <c r="AM263">
        <v>19361</v>
      </c>
      <c r="AN263">
        <v>39469</v>
      </c>
      <c r="AO263">
        <v>19105</v>
      </c>
      <c r="AP263">
        <v>47.44</v>
      </c>
      <c r="AQ263">
        <v>609.37</v>
      </c>
      <c r="AR263" t="s">
        <v>2626</v>
      </c>
      <c r="AS263" t="s">
        <v>2626</v>
      </c>
      <c r="AT263">
        <v>1</v>
      </c>
      <c r="AU263" t="s">
        <v>2628</v>
      </c>
      <c r="AV263" s="3">
        <v>42467</v>
      </c>
      <c r="AW263" s="3" t="str">
        <f>TEXT(LoanTable[[#This Row],[Disbursement Date]],"YYYY-MM")</f>
        <v>2016-04</v>
      </c>
      <c r="AX263" t="str">
        <f>TEXT(EDATE(LoanTable[[#This Row],[Disbursement Date]],-1),"YYYY-MM")</f>
        <v>2016-03</v>
      </c>
      <c r="AY263">
        <f>IF(LoanTable[[#This Row],[Loan Status]]="Active",1,0)</f>
        <v>1</v>
      </c>
      <c r="AZ263">
        <f>IF(COUNTIFS(LoanTable[Client id],LoanTable[[#This Row],[Client id]],LoanTable[Period],LoanTable[[#This Row],[Previous Period]])&gt;0,1,0)</f>
        <v>0</v>
      </c>
      <c r="BA263" s="17" t="str">
        <f>TEXT(LoanTable[[#This Row],[Disbursement Date]],"YYYY")</f>
        <v>2016</v>
      </c>
      <c r="BB263" s="10" cm="1">
        <f t="array" ref="BB263">IF(YEAR(LoanTable[[#This Row],[Disbursement Date]])=MIN(YEAR(LoanTable[Disbursement Date])),"",YEAR(LoanTable[[#This Row],[Disbursement Date]])-1)</f>
        <v>2015</v>
      </c>
      <c r="BC263" s="10">
        <f>IF(LoanTable[[#This Row],[Previous Year]]="",1,IF(COUNTIFS(LoanTable[Client id],LoanTable[[#This Row],[Client id]],LoanTable[Year],LoanTable[[#This Row],[Previous Year]])&gt;0,1,0))</f>
        <v>0</v>
      </c>
      <c r="BD263" t="str">
        <f>YEAR(LoanTable[[#This Row],[Disbursement Date]]) &amp; "-Q" &amp; ROUNDUP(MONTH(LoanTable[[#This Row],[Disbursement Date]])/3,0)</f>
        <v>2016-Q2</v>
      </c>
      <c r="BE263">
        <f>IF(LoanTable[[#This Row],[Disbursement Date]]=LoanTable[[#This Row],[First Loan Date]],1,0)</f>
        <v>1</v>
      </c>
    </row>
    <row r="264" spans="1:57" x14ac:dyDescent="0.3">
      <c r="A264" t="s">
        <v>1075</v>
      </c>
      <c r="B264">
        <v>582</v>
      </c>
      <c r="C264" t="s">
        <v>471</v>
      </c>
      <c r="D264" t="s">
        <v>573</v>
      </c>
      <c r="E264">
        <v>9130</v>
      </c>
      <c r="F264">
        <v>41455</v>
      </c>
      <c r="G264">
        <v>39015</v>
      </c>
      <c r="H264" s="5">
        <v>42468</v>
      </c>
      <c r="I264" t="s">
        <v>615</v>
      </c>
      <c r="J264" t="s">
        <v>613</v>
      </c>
      <c r="K264">
        <v>570241</v>
      </c>
      <c r="L264" t="s">
        <v>477</v>
      </c>
      <c r="M264" t="s">
        <v>40</v>
      </c>
      <c r="N264" t="s">
        <v>13</v>
      </c>
      <c r="O264" t="s">
        <v>14</v>
      </c>
      <c r="P264">
        <v>39</v>
      </c>
      <c r="Q264" s="5" t="s">
        <v>41</v>
      </c>
      <c r="R264" t="s">
        <v>16</v>
      </c>
      <c r="S264" t="s">
        <v>35</v>
      </c>
      <c r="T264" t="s">
        <v>18</v>
      </c>
      <c r="U264" t="s">
        <v>26</v>
      </c>
      <c r="V264" t="s">
        <v>39</v>
      </c>
      <c r="W264">
        <v>692</v>
      </c>
      <c r="X264" t="s">
        <v>574</v>
      </c>
      <c r="Y264" t="s">
        <v>575</v>
      </c>
      <c r="Z264" t="s">
        <v>576</v>
      </c>
      <c r="AA264">
        <v>0.1065</v>
      </c>
      <c r="AB264" t="s">
        <v>577</v>
      </c>
      <c r="AC264" t="s">
        <v>578</v>
      </c>
      <c r="AD264" t="s">
        <v>471</v>
      </c>
      <c r="AE264" t="s">
        <v>472</v>
      </c>
      <c r="AF264" t="s">
        <v>473</v>
      </c>
      <c r="AG264" t="s">
        <v>474</v>
      </c>
      <c r="AH264" t="s">
        <v>475</v>
      </c>
      <c r="AI264" t="s">
        <v>471</v>
      </c>
      <c r="AJ264">
        <v>570241</v>
      </c>
      <c r="AK264" t="s">
        <v>476</v>
      </c>
      <c r="AL264" t="s">
        <v>241</v>
      </c>
      <c r="AM264">
        <v>9005</v>
      </c>
      <c r="AN264">
        <v>42158</v>
      </c>
      <c r="AO264">
        <v>8653</v>
      </c>
      <c r="AP264">
        <v>12.53</v>
      </c>
      <c r="AQ264">
        <v>4459.84</v>
      </c>
      <c r="AR264" t="s">
        <v>2626</v>
      </c>
      <c r="AS264" t="s">
        <v>2626</v>
      </c>
      <c r="AT264">
        <v>2</v>
      </c>
      <c r="AU264" t="s">
        <v>2628</v>
      </c>
      <c r="AV264" s="3">
        <v>42468</v>
      </c>
      <c r="AW264" s="3" t="str">
        <f>TEXT(LoanTable[[#This Row],[Disbursement Date]],"YYYY-MM")</f>
        <v>2016-04</v>
      </c>
      <c r="AX264" t="str">
        <f>TEXT(EDATE(LoanTable[[#This Row],[Disbursement Date]],-1),"YYYY-MM")</f>
        <v>2016-03</v>
      </c>
      <c r="AY264">
        <f>IF(LoanTable[[#This Row],[Loan Status]]="Active",1,0)</f>
        <v>0</v>
      </c>
      <c r="AZ264">
        <f>IF(COUNTIFS(LoanTable[Client id],LoanTable[[#This Row],[Client id]],LoanTable[Period],LoanTable[[#This Row],[Previous Period]])&gt;0,1,0)</f>
        <v>0</v>
      </c>
      <c r="BA264" s="17" t="str">
        <f>TEXT(LoanTable[[#This Row],[Disbursement Date]],"YYYY")</f>
        <v>2016</v>
      </c>
      <c r="BB264" s="10" cm="1">
        <f t="array" ref="BB264">IF(YEAR(LoanTable[[#This Row],[Disbursement Date]])=MIN(YEAR(LoanTable[Disbursement Date])),"",YEAR(LoanTable[[#This Row],[Disbursement Date]])-1)</f>
        <v>2015</v>
      </c>
      <c r="BC264" s="10">
        <f>IF(LoanTable[[#This Row],[Previous Year]]="",1,IF(COUNTIFS(LoanTable[Client id],LoanTable[[#This Row],[Client id]],LoanTable[Year],LoanTable[[#This Row],[Previous Year]])&gt;0,1,0))</f>
        <v>0</v>
      </c>
      <c r="BD264" t="str">
        <f>YEAR(LoanTable[[#This Row],[Disbursement Date]]) &amp; "-Q" &amp; ROUNDUP(MONTH(LoanTable[[#This Row],[Disbursement Date]])/3,0)</f>
        <v>2016-Q2</v>
      </c>
      <c r="BE264">
        <f>IF(LoanTable[[#This Row],[Disbursement Date]]=LoanTable[[#This Row],[First Loan Date]],1,0)</f>
        <v>1</v>
      </c>
    </row>
    <row r="265" spans="1:57" x14ac:dyDescent="0.3">
      <c r="A265" t="s">
        <v>2432</v>
      </c>
      <c r="B265">
        <v>584</v>
      </c>
      <c r="C265" t="s">
        <v>386</v>
      </c>
      <c r="D265" t="s">
        <v>573</v>
      </c>
      <c r="E265">
        <v>40943</v>
      </c>
      <c r="F265">
        <v>33191</v>
      </c>
      <c r="G265">
        <v>29267</v>
      </c>
      <c r="H265" s="5">
        <v>42468</v>
      </c>
      <c r="I265" t="s">
        <v>612</v>
      </c>
      <c r="J265" t="s">
        <v>613</v>
      </c>
      <c r="K265">
        <v>1110166</v>
      </c>
      <c r="L265" t="s">
        <v>389</v>
      </c>
      <c r="M265" t="s">
        <v>32</v>
      </c>
      <c r="N265" t="s">
        <v>13</v>
      </c>
      <c r="O265" t="s">
        <v>33</v>
      </c>
      <c r="P265">
        <v>23</v>
      </c>
      <c r="Q265" s="5" t="s">
        <v>34</v>
      </c>
      <c r="R265" t="s">
        <v>16</v>
      </c>
      <c r="S265" t="s">
        <v>35</v>
      </c>
      <c r="T265" t="s">
        <v>18</v>
      </c>
      <c r="U265" t="s">
        <v>22</v>
      </c>
      <c r="V265" t="s">
        <v>31</v>
      </c>
      <c r="W265">
        <v>416</v>
      </c>
      <c r="X265" t="s">
        <v>574</v>
      </c>
      <c r="Y265" t="s">
        <v>575</v>
      </c>
      <c r="Z265" t="s">
        <v>576</v>
      </c>
      <c r="AA265">
        <v>0.1065</v>
      </c>
      <c r="AB265" t="s">
        <v>577</v>
      </c>
      <c r="AC265" t="s">
        <v>578</v>
      </c>
      <c r="AD265" t="s">
        <v>386</v>
      </c>
      <c r="AE265" t="s">
        <v>234</v>
      </c>
      <c r="AF265" t="s">
        <v>235</v>
      </c>
      <c r="AG265" t="s">
        <v>236</v>
      </c>
      <c r="AH265" t="s">
        <v>237</v>
      </c>
      <c r="AI265" t="s">
        <v>387</v>
      </c>
      <c r="AJ265">
        <v>1110166</v>
      </c>
      <c r="AK265" t="s">
        <v>388</v>
      </c>
      <c r="AL265" t="s">
        <v>239</v>
      </c>
      <c r="AM265">
        <v>41778</v>
      </c>
      <c r="AN265">
        <v>32796</v>
      </c>
      <c r="AO265">
        <v>40506</v>
      </c>
      <c r="AP265">
        <v>9.25</v>
      </c>
      <c r="AQ265">
        <v>4555.22</v>
      </c>
      <c r="AR265" t="s">
        <v>2626</v>
      </c>
      <c r="AS265" t="s">
        <v>2627</v>
      </c>
      <c r="AT265">
        <v>1</v>
      </c>
      <c r="AU265" t="s">
        <v>2628</v>
      </c>
      <c r="AV265" s="3">
        <v>42468</v>
      </c>
      <c r="AW265" s="3" t="str">
        <f>TEXT(LoanTable[[#This Row],[Disbursement Date]],"YYYY-MM")</f>
        <v>2016-04</v>
      </c>
      <c r="AX265" t="str">
        <f>TEXT(EDATE(LoanTable[[#This Row],[Disbursement Date]],-1),"YYYY-MM")</f>
        <v>2016-03</v>
      </c>
      <c r="AY265">
        <f>IF(LoanTable[[#This Row],[Loan Status]]="Active",1,0)</f>
        <v>0</v>
      </c>
      <c r="AZ265">
        <f>IF(COUNTIFS(LoanTable[Client id],LoanTable[[#This Row],[Client id]],LoanTable[Period],LoanTable[[#This Row],[Previous Period]])&gt;0,1,0)</f>
        <v>0</v>
      </c>
      <c r="BA265" s="17" t="str">
        <f>TEXT(LoanTable[[#This Row],[Disbursement Date]],"YYYY")</f>
        <v>2016</v>
      </c>
      <c r="BB265" s="10" cm="1">
        <f t="array" ref="BB265">IF(YEAR(LoanTable[[#This Row],[Disbursement Date]])=MIN(YEAR(LoanTable[Disbursement Date])),"",YEAR(LoanTable[[#This Row],[Disbursement Date]])-1)</f>
        <v>2015</v>
      </c>
      <c r="BC265" s="10">
        <f>IF(LoanTable[[#This Row],[Previous Year]]="",1,IF(COUNTIFS(LoanTable[Client id],LoanTable[[#This Row],[Client id]],LoanTable[Year],LoanTable[[#This Row],[Previous Year]])&gt;0,1,0))</f>
        <v>0</v>
      </c>
      <c r="BD265" t="str">
        <f>YEAR(LoanTable[[#This Row],[Disbursement Date]]) &amp; "-Q" &amp; ROUNDUP(MONTH(LoanTable[[#This Row],[Disbursement Date]])/3,0)</f>
        <v>2016-Q2</v>
      </c>
      <c r="BE265">
        <f>IF(LoanTable[[#This Row],[Disbursement Date]]=LoanTable[[#This Row],[First Loan Date]],1,0)</f>
        <v>1</v>
      </c>
    </row>
    <row r="266" spans="1:57" x14ac:dyDescent="0.3">
      <c r="A266" t="s">
        <v>2364</v>
      </c>
      <c r="B266">
        <v>201</v>
      </c>
      <c r="C266" t="s">
        <v>386</v>
      </c>
      <c r="D266" t="s">
        <v>589</v>
      </c>
      <c r="E266">
        <v>18608</v>
      </c>
      <c r="F266">
        <v>17574</v>
      </c>
      <c r="G266">
        <v>40650</v>
      </c>
      <c r="H266" s="5">
        <v>42470</v>
      </c>
      <c r="I266" t="s">
        <v>615</v>
      </c>
      <c r="J266" t="s">
        <v>619</v>
      </c>
      <c r="K266">
        <v>1110166</v>
      </c>
      <c r="L266" t="s">
        <v>389</v>
      </c>
      <c r="M266" t="s">
        <v>89</v>
      </c>
      <c r="N266" t="s">
        <v>13</v>
      </c>
      <c r="O266" t="s">
        <v>14</v>
      </c>
      <c r="P266">
        <v>36</v>
      </c>
      <c r="Q266" s="5" t="s">
        <v>87</v>
      </c>
      <c r="R266" t="s">
        <v>104</v>
      </c>
      <c r="S266" t="s">
        <v>105</v>
      </c>
      <c r="T266" t="s">
        <v>18</v>
      </c>
      <c r="U266" t="s">
        <v>19</v>
      </c>
      <c r="V266" t="s">
        <v>20</v>
      </c>
      <c r="W266">
        <v>307</v>
      </c>
      <c r="X266" t="s">
        <v>574</v>
      </c>
      <c r="Y266" t="s">
        <v>590</v>
      </c>
      <c r="Z266" t="s">
        <v>576</v>
      </c>
      <c r="AA266">
        <v>9.9099999999999994E-2</v>
      </c>
      <c r="AB266" t="s">
        <v>577</v>
      </c>
      <c r="AC266" t="s">
        <v>591</v>
      </c>
      <c r="AD266" t="s">
        <v>386</v>
      </c>
      <c r="AE266" t="s">
        <v>234</v>
      </c>
      <c r="AF266" t="s">
        <v>235</v>
      </c>
      <c r="AG266" t="s">
        <v>236</v>
      </c>
      <c r="AH266" t="s">
        <v>237</v>
      </c>
      <c r="AI266" t="s">
        <v>387</v>
      </c>
      <c r="AJ266">
        <v>1110166</v>
      </c>
      <c r="AK266" t="s">
        <v>388</v>
      </c>
      <c r="AL266" t="s">
        <v>239</v>
      </c>
      <c r="AM266">
        <v>18423</v>
      </c>
      <c r="AN266">
        <v>17993</v>
      </c>
      <c r="AO266">
        <v>18121</v>
      </c>
      <c r="AP266">
        <v>11.85</v>
      </c>
      <c r="AQ266">
        <v>2315.73</v>
      </c>
      <c r="AR266" t="s">
        <v>2626</v>
      </c>
      <c r="AS266" t="s">
        <v>2626</v>
      </c>
      <c r="AT266">
        <v>0</v>
      </c>
      <c r="AU266" t="s">
        <v>2628</v>
      </c>
      <c r="AV266" s="3">
        <v>42470</v>
      </c>
      <c r="AW266" s="3" t="str">
        <f>TEXT(LoanTable[[#This Row],[Disbursement Date]],"YYYY-MM")</f>
        <v>2016-04</v>
      </c>
      <c r="AX266" t="str">
        <f>TEXT(EDATE(LoanTable[[#This Row],[Disbursement Date]],-1),"YYYY-MM")</f>
        <v>2016-03</v>
      </c>
      <c r="AY266">
        <f>IF(LoanTable[[#This Row],[Loan Status]]="Active",1,0)</f>
        <v>0</v>
      </c>
      <c r="AZ266">
        <f>IF(COUNTIFS(LoanTable[Client id],LoanTable[[#This Row],[Client id]],LoanTable[Period],LoanTable[[#This Row],[Previous Period]])&gt;0,1,0)</f>
        <v>0</v>
      </c>
      <c r="BA266" s="17" t="str">
        <f>TEXT(LoanTable[[#This Row],[Disbursement Date]],"YYYY")</f>
        <v>2016</v>
      </c>
      <c r="BB266" s="10" cm="1">
        <f t="array" ref="BB266">IF(YEAR(LoanTable[[#This Row],[Disbursement Date]])=MIN(YEAR(LoanTable[Disbursement Date])),"",YEAR(LoanTable[[#This Row],[Disbursement Date]])-1)</f>
        <v>2015</v>
      </c>
      <c r="BC266" s="10">
        <f>IF(LoanTable[[#This Row],[Previous Year]]="",1,IF(COUNTIFS(LoanTable[Client id],LoanTable[[#This Row],[Client id]],LoanTable[Year],LoanTable[[#This Row],[Previous Year]])&gt;0,1,0))</f>
        <v>0</v>
      </c>
      <c r="BD266" t="str">
        <f>YEAR(LoanTable[[#This Row],[Disbursement Date]]) &amp; "-Q" &amp; ROUNDUP(MONTH(LoanTable[[#This Row],[Disbursement Date]])/3,0)</f>
        <v>2016-Q2</v>
      </c>
      <c r="BE266">
        <f>IF(LoanTable[[#This Row],[Disbursement Date]]=LoanTable[[#This Row],[First Loan Date]],1,0)</f>
        <v>1</v>
      </c>
    </row>
    <row r="267" spans="1:57" x14ac:dyDescent="0.3">
      <c r="A267" t="s">
        <v>2266</v>
      </c>
      <c r="B267">
        <v>784</v>
      </c>
      <c r="C267" t="s">
        <v>409</v>
      </c>
      <c r="D267" t="s">
        <v>579</v>
      </c>
      <c r="E267">
        <v>43190</v>
      </c>
      <c r="F267">
        <v>37289</v>
      </c>
      <c r="G267">
        <v>16727</v>
      </c>
      <c r="H267" s="5">
        <v>42470</v>
      </c>
      <c r="I267" t="s">
        <v>612</v>
      </c>
      <c r="J267" t="s">
        <v>613</v>
      </c>
      <c r="K267">
        <v>1030063</v>
      </c>
      <c r="L267" t="s">
        <v>411</v>
      </c>
      <c r="M267" t="s">
        <v>217</v>
      </c>
      <c r="N267" t="s">
        <v>13</v>
      </c>
      <c r="O267" t="s">
        <v>14</v>
      </c>
      <c r="P267">
        <v>43</v>
      </c>
      <c r="Q267" s="5" t="s">
        <v>218</v>
      </c>
      <c r="R267" t="s">
        <v>104</v>
      </c>
      <c r="S267" t="s">
        <v>105</v>
      </c>
      <c r="T267" t="s">
        <v>18</v>
      </c>
      <c r="U267" t="s">
        <v>19</v>
      </c>
      <c r="V267" t="s">
        <v>39</v>
      </c>
      <c r="W267">
        <v>558</v>
      </c>
      <c r="X267" t="s">
        <v>574</v>
      </c>
      <c r="Y267" t="s">
        <v>580</v>
      </c>
      <c r="Z267" t="s">
        <v>576</v>
      </c>
      <c r="AA267">
        <v>7.51E-2</v>
      </c>
      <c r="AB267" t="s">
        <v>581</v>
      </c>
      <c r="AC267" t="s">
        <v>582</v>
      </c>
      <c r="AD267" t="s">
        <v>409</v>
      </c>
      <c r="AE267" t="s">
        <v>234</v>
      </c>
      <c r="AF267" t="s">
        <v>235</v>
      </c>
      <c r="AG267" t="s">
        <v>236</v>
      </c>
      <c r="AH267" t="s">
        <v>237</v>
      </c>
      <c r="AI267" t="s">
        <v>246</v>
      </c>
      <c r="AJ267">
        <v>1030063</v>
      </c>
      <c r="AK267" t="s">
        <v>410</v>
      </c>
      <c r="AL267" t="s">
        <v>241</v>
      </c>
      <c r="AM267">
        <v>44136</v>
      </c>
      <c r="AN267">
        <v>38177</v>
      </c>
      <c r="AO267">
        <v>43087</v>
      </c>
      <c r="AP267">
        <v>12.36</v>
      </c>
      <c r="AQ267">
        <v>2075.0700000000002</v>
      </c>
      <c r="AR267" t="s">
        <v>2626</v>
      </c>
      <c r="AS267" t="s">
        <v>2626</v>
      </c>
      <c r="AT267">
        <v>2</v>
      </c>
      <c r="AU267" t="s">
        <v>2628</v>
      </c>
      <c r="AV267" s="3">
        <v>42272</v>
      </c>
      <c r="AW267" s="3" t="str">
        <f>TEXT(LoanTable[[#This Row],[Disbursement Date]],"YYYY-MM")</f>
        <v>2016-04</v>
      </c>
      <c r="AX267" t="str">
        <f>TEXT(EDATE(LoanTable[[#This Row],[Disbursement Date]],-1),"YYYY-MM")</f>
        <v>2016-03</v>
      </c>
      <c r="AY267">
        <f>IF(LoanTable[[#This Row],[Loan Status]]="Active",1,0)</f>
        <v>0</v>
      </c>
      <c r="AZ267">
        <f>IF(COUNTIFS(LoanTable[Client id],LoanTable[[#This Row],[Client id]],LoanTable[Period],LoanTable[[#This Row],[Previous Period]])&gt;0,1,0)</f>
        <v>0</v>
      </c>
      <c r="BA267" s="17" t="str">
        <f>TEXT(LoanTable[[#This Row],[Disbursement Date]],"YYYY")</f>
        <v>2016</v>
      </c>
      <c r="BB267" s="10" cm="1">
        <f t="array" ref="BB267">IF(YEAR(LoanTable[[#This Row],[Disbursement Date]])=MIN(YEAR(LoanTable[Disbursement Date])),"",YEAR(LoanTable[[#This Row],[Disbursement Date]])-1)</f>
        <v>2015</v>
      </c>
      <c r="BC267" s="10">
        <f>IF(LoanTable[[#This Row],[Previous Year]]="",1,IF(COUNTIFS(LoanTable[Client id],LoanTable[[#This Row],[Client id]],LoanTable[Year],LoanTable[[#This Row],[Previous Year]])&gt;0,1,0))</f>
        <v>1</v>
      </c>
      <c r="BD267" t="str">
        <f>YEAR(LoanTable[[#This Row],[Disbursement Date]]) &amp; "-Q" &amp; ROUNDUP(MONTH(LoanTable[[#This Row],[Disbursement Date]])/3,0)</f>
        <v>2016-Q2</v>
      </c>
      <c r="BE267">
        <f>IF(LoanTable[[#This Row],[Disbursement Date]]=LoanTable[[#This Row],[First Loan Date]],1,0)</f>
        <v>0</v>
      </c>
    </row>
    <row r="268" spans="1:57" x14ac:dyDescent="0.3">
      <c r="A268" t="s">
        <v>1137</v>
      </c>
      <c r="B268">
        <v>42</v>
      </c>
      <c r="C268" t="s">
        <v>468</v>
      </c>
      <c r="D268" t="s">
        <v>573</v>
      </c>
      <c r="E268">
        <v>25011</v>
      </c>
      <c r="F268">
        <v>46400</v>
      </c>
      <c r="G268">
        <v>41863</v>
      </c>
      <c r="H268" s="5">
        <v>42472</v>
      </c>
      <c r="I268" t="s">
        <v>612</v>
      </c>
      <c r="J268" t="s">
        <v>613</v>
      </c>
      <c r="K268">
        <v>630081</v>
      </c>
      <c r="L268" t="s">
        <v>470</v>
      </c>
      <c r="M268" t="s">
        <v>98</v>
      </c>
      <c r="N268" t="s">
        <v>13</v>
      </c>
      <c r="O268" t="s">
        <v>28</v>
      </c>
      <c r="P268">
        <v>47</v>
      </c>
      <c r="Q268" s="6" t="s">
        <v>59</v>
      </c>
      <c r="R268" t="s">
        <v>16</v>
      </c>
      <c r="S268" t="s">
        <v>35</v>
      </c>
      <c r="T268" t="s">
        <v>18</v>
      </c>
      <c r="U268" t="s">
        <v>19</v>
      </c>
      <c r="V268" t="s">
        <v>39</v>
      </c>
      <c r="W268">
        <v>741</v>
      </c>
      <c r="X268" t="s">
        <v>574</v>
      </c>
      <c r="Y268" t="s">
        <v>575</v>
      </c>
      <c r="Z268" t="s">
        <v>576</v>
      </c>
      <c r="AA268">
        <v>0.1065</v>
      </c>
      <c r="AB268" t="s">
        <v>577</v>
      </c>
      <c r="AC268" t="s">
        <v>578</v>
      </c>
      <c r="AD268" t="s">
        <v>468</v>
      </c>
      <c r="AE268" t="s">
        <v>462</v>
      </c>
      <c r="AF268" t="s">
        <v>463</v>
      </c>
      <c r="AG268" t="s">
        <v>464</v>
      </c>
      <c r="AH268" t="s">
        <v>465</v>
      </c>
      <c r="AI268" t="s">
        <v>468</v>
      </c>
      <c r="AJ268">
        <v>630081</v>
      </c>
      <c r="AK268" t="s">
        <v>469</v>
      </c>
      <c r="AL268" t="s">
        <v>256</v>
      </c>
      <c r="AM268">
        <v>25817</v>
      </c>
      <c r="AN268">
        <v>47491</v>
      </c>
      <c r="AO268">
        <v>24858</v>
      </c>
      <c r="AP268">
        <v>3.93</v>
      </c>
      <c r="AQ268">
        <v>2378.6</v>
      </c>
      <c r="AR268" t="s">
        <v>2627</v>
      </c>
      <c r="AS268" t="s">
        <v>2626</v>
      </c>
      <c r="AT268">
        <v>1</v>
      </c>
      <c r="AU268" t="s">
        <v>2628</v>
      </c>
      <c r="AV268" s="3">
        <v>42354</v>
      </c>
      <c r="AW268" s="3" t="str">
        <f>TEXT(LoanTable[[#This Row],[Disbursement Date]],"YYYY-MM")</f>
        <v>2016-04</v>
      </c>
      <c r="AX268" t="str">
        <f>TEXT(EDATE(LoanTable[[#This Row],[Disbursement Date]],-1),"YYYY-MM")</f>
        <v>2016-03</v>
      </c>
      <c r="AY268">
        <f>IF(LoanTable[[#This Row],[Loan Status]]="Active",1,0)</f>
        <v>0</v>
      </c>
      <c r="AZ268">
        <f>IF(COUNTIFS(LoanTable[Client id],LoanTable[[#This Row],[Client id]],LoanTable[Period],LoanTable[[#This Row],[Previous Period]])&gt;0,1,0)</f>
        <v>0</v>
      </c>
      <c r="BA268" s="17" t="str">
        <f>TEXT(LoanTable[[#This Row],[Disbursement Date]],"YYYY")</f>
        <v>2016</v>
      </c>
      <c r="BB268" s="10" cm="1">
        <f t="array" ref="BB268">IF(YEAR(LoanTable[[#This Row],[Disbursement Date]])=MIN(YEAR(LoanTable[Disbursement Date])),"",YEAR(LoanTable[[#This Row],[Disbursement Date]])-1)</f>
        <v>2015</v>
      </c>
      <c r="BC268" s="10">
        <f>IF(LoanTable[[#This Row],[Previous Year]]="",1,IF(COUNTIFS(LoanTable[Client id],LoanTable[[#This Row],[Client id]],LoanTable[Year],LoanTable[[#This Row],[Previous Year]])&gt;0,1,0))</f>
        <v>1</v>
      </c>
      <c r="BD268" t="str">
        <f>YEAR(LoanTable[[#This Row],[Disbursement Date]]) &amp; "-Q" &amp; ROUNDUP(MONTH(LoanTable[[#This Row],[Disbursement Date]])/3,0)</f>
        <v>2016-Q2</v>
      </c>
      <c r="BE268">
        <f>IF(LoanTable[[#This Row],[Disbursement Date]]=LoanTable[[#This Row],[First Loan Date]],1,0)</f>
        <v>0</v>
      </c>
    </row>
    <row r="269" spans="1:57" x14ac:dyDescent="0.3">
      <c r="A269" t="s">
        <v>1845</v>
      </c>
      <c r="B269">
        <v>685</v>
      </c>
      <c r="C269" t="s">
        <v>344</v>
      </c>
      <c r="D269" t="s">
        <v>573</v>
      </c>
      <c r="E269">
        <v>31084</v>
      </c>
      <c r="F269">
        <v>4952</v>
      </c>
      <c r="G269">
        <v>17800</v>
      </c>
      <c r="H269" s="5">
        <v>42473</v>
      </c>
      <c r="I269" t="s">
        <v>612</v>
      </c>
      <c r="J269" t="s">
        <v>613</v>
      </c>
      <c r="K269">
        <v>910020</v>
      </c>
      <c r="L269" t="s">
        <v>346</v>
      </c>
      <c r="M269" t="s">
        <v>48</v>
      </c>
      <c r="N269" t="s">
        <v>13</v>
      </c>
      <c r="O269" t="s">
        <v>14</v>
      </c>
      <c r="P269">
        <v>43</v>
      </c>
      <c r="Q269" s="5" t="s">
        <v>94</v>
      </c>
      <c r="R269" t="s">
        <v>104</v>
      </c>
      <c r="S269" t="s">
        <v>105</v>
      </c>
      <c r="T269" t="s">
        <v>18</v>
      </c>
      <c r="U269" t="s">
        <v>22</v>
      </c>
      <c r="V269" t="s">
        <v>20</v>
      </c>
      <c r="W269">
        <v>672</v>
      </c>
      <c r="X269" t="s">
        <v>574</v>
      </c>
      <c r="Y269" t="s">
        <v>575</v>
      </c>
      <c r="Z269" t="s">
        <v>576</v>
      </c>
      <c r="AA269">
        <v>0.1065</v>
      </c>
      <c r="AB269" t="s">
        <v>577</v>
      </c>
      <c r="AC269" t="s">
        <v>578</v>
      </c>
      <c r="AD269" t="s">
        <v>344</v>
      </c>
      <c r="AE269" t="s">
        <v>250</v>
      </c>
      <c r="AF269" t="s">
        <v>251</v>
      </c>
      <c r="AG269" t="s">
        <v>252</v>
      </c>
      <c r="AH269" t="s">
        <v>253</v>
      </c>
      <c r="AI269" t="s">
        <v>254</v>
      </c>
      <c r="AJ269">
        <v>910020</v>
      </c>
      <c r="AK269" t="s">
        <v>345</v>
      </c>
      <c r="AL269" t="s">
        <v>256</v>
      </c>
      <c r="AM269">
        <v>31335</v>
      </c>
      <c r="AN269">
        <v>6516</v>
      </c>
      <c r="AO269">
        <v>30912</v>
      </c>
      <c r="AP269">
        <v>33.33</v>
      </c>
      <c r="AQ269">
        <v>3712.56</v>
      </c>
      <c r="AR269" t="s">
        <v>2626</v>
      </c>
      <c r="AS269" t="s">
        <v>2627</v>
      </c>
      <c r="AT269">
        <v>1</v>
      </c>
      <c r="AU269" t="s">
        <v>2628</v>
      </c>
      <c r="AV269" s="3">
        <v>42473</v>
      </c>
      <c r="AW269" s="3" t="str">
        <f>TEXT(LoanTable[[#This Row],[Disbursement Date]],"YYYY-MM")</f>
        <v>2016-04</v>
      </c>
      <c r="AX269" t="str">
        <f>TEXT(EDATE(LoanTable[[#This Row],[Disbursement Date]],-1),"YYYY-MM")</f>
        <v>2016-03</v>
      </c>
      <c r="AY269">
        <f>IF(LoanTable[[#This Row],[Loan Status]]="Active",1,0)</f>
        <v>0</v>
      </c>
      <c r="AZ269">
        <f>IF(COUNTIFS(LoanTable[Client id],LoanTable[[#This Row],[Client id]],LoanTable[Period],LoanTable[[#This Row],[Previous Period]])&gt;0,1,0)</f>
        <v>0</v>
      </c>
      <c r="BA269" s="17" t="str">
        <f>TEXT(LoanTable[[#This Row],[Disbursement Date]],"YYYY")</f>
        <v>2016</v>
      </c>
      <c r="BB269" s="10" cm="1">
        <f t="array" ref="BB269">IF(YEAR(LoanTable[[#This Row],[Disbursement Date]])=MIN(YEAR(LoanTable[Disbursement Date])),"",YEAR(LoanTable[[#This Row],[Disbursement Date]])-1)</f>
        <v>2015</v>
      </c>
      <c r="BC269" s="10">
        <f>IF(LoanTable[[#This Row],[Previous Year]]="",1,IF(COUNTIFS(LoanTable[Client id],LoanTable[[#This Row],[Client id]],LoanTable[Year],LoanTable[[#This Row],[Previous Year]])&gt;0,1,0))</f>
        <v>0</v>
      </c>
      <c r="BD269" t="str">
        <f>YEAR(LoanTable[[#This Row],[Disbursement Date]]) &amp; "-Q" &amp; ROUNDUP(MONTH(LoanTable[[#This Row],[Disbursement Date]])/3,0)</f>
        <v>2016-Q2</v>
      </c>
      <c r="BE269">
        <f>IF(LoanTable[[#This Row],[Disbursement Date]]=LoanTable[[#This Row],[First Loan Date]],1,0)</f>
        <v>1</v>
      </c>
    </row>
    <row r="270" spans="1:57" x14ac:dyDescent="0.3">
      <c r="A270" t="s">
        <v>2499</v>
      </c>
      <c r="B270">
        <v>872</v>
      </c>
      <c r="C270" t="s">
        <v>249</v>
      </c>
      <c r="D270" t="s">
        <v>573</v>
      </c>
      <c r="E270">
        <v>28047</v>
      </c>
      <c r="F270">
        <v>49844</v>
      </c>
      <c r="G270">
        <v>5501</v>
      </c>
      <c r="H270" s="5">
        <v>42473</v>
      </c>
      <c r="I270" t="s">
        <v>612</v>
      </c>
      <c r="J270" t="s">
        <v>619</v>
      </c>
      <c r="K270">
        <v>910182</v>
      </c>
      <c r="L270" t="s">
        <v>257</v>
      </c>
      <c r="M270" t="s">
        <v>75</v>
      </c>
      <c r="N270" t="s">
        <v>13</v>
      </c>
      <c r="O270" t="s">
        <v>46</v>
      </c>
      <c r="P270">
        <v>30</v>
      </c>
      <c r="Q270" s="5" t="s">
        <v>76</v>
      </c>
      <c r="R270" t="s">
        <v>25</v>
      </c>
      <c r="S270" t="s">
        <v>35</v>
      </c>
      <c r="T270" t="s">
        <v>18</v>
      </c>
      <c r="U270" t="s">
        <v>65</v>
      </c>
      <c r="V270" t="s">
        <v>31</v>
      </c>
      <c r="W270">
        <v>368</v>
      </c>
      <c r="X270" t="s">
        <v>574</v>
      </c>
      <c r="Y270" t="s">
        <v>575</v>
      </c>
      <c r="Z270" t="s">
        <v>576</v>
      </c>
      <c r="AA270">
        <v>0.1065</v>
      </c>
      <c r="AB270" t="s">
        <v>577</v>
      </c>
      <c r="AC270" t="s">
        <v>578</v>
      </c>
      <c r="AD270" t="s">
        <v>249</v>
      </c>
      <c r="AE270" t="s">
        <v>250</v>
      </c>
      <c r="AF270" t="s">
        <v>251</v>
      </c>
      <c r="AG270" t="s">
        <v>252</v>
      </c>
      <c r="AH270" t="s">
        <v>253</v>
      </c>
      <c r="AI270" t="s">
        <v>254</v>
      </c>
      <c r="AJ270">
        <v>910182</v>
      </c>
      <c r="AK270" t="s">
        <v>255</v>
      </c>
      <c r="AL270" t="s">
        <v>256</v>
      </c>
      <c r="AM270">
        <v>29619</v>
      </c>
      <c r="AN270">
        <v>49938</v>
      </c>
      <c r="AO270">
        <v>27938</v>
      </c>
      <c r="AP270">
        <v>8.24</v>
      </c>
      <c r="AQ270">
        <v>4566.18</v>
      </c>
      <c r="AR270" t="s">
        <v>2626</v>
      </c>
      <c r="AS270" t="s">
        <v>2626</v>
      </c>
      <c r="AT270">
        <v>1</v>
      </c>
      <c r="AU270" t="s">
        <v>2629</v>
      </c>
      <c r="AV270" s="3">
        <v>42473</v>
      </c>
      <c r="AW270" s="3" t="str">
        <f>TEXT(LoanTable[[#This Row],[Disbursement Date]],"YYYY-MM")</f>
        <v>2016-04</v>
      </c>
      <c r="AX270" t="str">
        <f>TEXT(EDATE(LoanTable[[#This Row],[Disbursement Date]],-1),"YYYY-MM")</f>
        <v>2016-03</v>
      </c>
      <c r="AY270">
        <f>IF(LoanTable[[#This Row],[Loan Status]]="Active",1,0)</f>
        <v>0</v>
      </c>
      <c r="AZ270">
        <f>IF(COUNTIFS(LoanTable[Client id],LoanTable[[#This Row],[Client id]],LoanTable[Period],LoanTable[[#This Row],[Previous Period]])&gt;0,1,0)</f>
        <v>0</v>
      </c>
      <c r="BA270" s="17" t="str">
        <f>TEXT(LoanTable[[#This Row],[Disbursement Date]],"YYYY")</f>
        <v>2016</v>
      </c>
      <c r="BB270" s="10" cm="1">
        <f t="array" ref="BB270">IF(YEAR(LoanTable[[#This Row],[Disbursement Date]])=MIN(YEAR(LoanTable[Disbursement Date])),"",YEAR(LoanTable[[#This Row],[Disbursement Date]])-1)</f>
        <v>2015</v>
      </c>
      <c r="BC270" s="10">
        <f>IF(LoanTable[[#This Row],[Previous Year]]="",1,IF(COUNTIFS(LoanTable[Client id],LoanTable[[#This Row],[Client id]],LoanTable[Year],LoanTable[[#This Row],[Previous Year]])&gt;0,1,0))</f>
        <v>0</v>
      </c>
      <c r="BD270" t="str">
        <f>YEAR(LoanTable[[#This Row],[Disbursement Date]]) &amp; "-Q" &amp; ROUNDUP(MONTH(LoanTable[[#This Row],[Disbursement Date]])/3,0)</f>
        <v>2016-Q2</v>
      </c>
      <c r="BE270">
        <f>IF(LoanTable[[#This Row],[Disbursement Date]]=LoanTable[[#This Row],[First Loan Date]],1,0)</f>
        <v>1</v>
      </c>
    </row>
    <row r="271" spans="1:57" x14ac:dyDescent="0.3">
      <c r="A271" t="s">
        <v>2067</v>
      </c>
      <c r="B271">
        <v>279</v>
      </c>
      <c r="C271" t="s">
        <v>350</v>
      </c>
      <c r="D271" t="s">
        <v>573</v>
      </c>
      <c r="E271">
        <v>19849</v>
      </c>
      <c r="F271">
        <v>32185</v>
      </c>
      <c r="G271">
        <v>9371</v>
      </c>
      <c r="H271" s="5">
        <v>42481</v>
      </c>
      <c r="I271" t="s">
        <v>624</v>
      </c>
      <c r="J271" t="s">
        <v>619</v>
      </c>
      <c r="K271">
        <v>700013</v>
      </c>
      <c r="L271" t="s">
        <v>351</v>
      </c>
      <c r="M271" t="s">
        <v>42</v>
      </c>
      <c r="N271" t="s">
        <v>13</v>
      </c>
      <c r="O271" t="s">
        <v>28</v>
      </c>
      <c r="P271">
        <v>54</v>
      </c>
      <c r="Q271" s="5" t="s">
        <v>43</v>
      </c>
      <c r="R271" t="s">
        <v>16</v>
      </c>
      <c r="S271" t="s">
        <v>35</v>
      </c>
      <c r="T271" t="s">
        <v>18</v>
      </c>
      <c r="U271" t="s">
        <v>26</v>
      </c>
      <c r="V271" t="s">
        <v>31</v>
      </c>
      <c r="W271">
        <v>357</v>
      </c>
      <c r="X271" t="s">
        <v>574</v>
      </c>
      <c r="Y271" t="s">
        <v>575</v>
      </c>
      <c r="Z271" t="s">
        <v>576</v>
      </c>
      <c r="AA271">
        <v>0.1065</v>
      </c>
      <c r="AB271" t="s">
        <v>577</v>
      </c>
      <c r="AC271" t="s">
        <v>578</v>
      </c>
      <c r="AD271" t="s">
        <v>350</v>
      </c>
      <c r="AE271" t="s">
        <v>331</v>
      </c>
      <c r="AF271" t="s">
        <v>332</v>
      </c>
      <c r="AG271" t="s">
        <v>333</v>
      </c>
      <c r="AH271" t="s">
        <v>334</v>
      </c>
      <c r="AI271" t="s">
        <v>335</v>
      </c>
      <c r="AJ271">
        <v>700013</v>
      </c>
      <c r="AK271" t="s">
        <v>247</v>
      </c>
      <c r="AL271" t="s">
        <v>241</v>
      </c>
      <c r="AM271">
        <v>21120</v>
      </c>
      <c r="AN271">
        <v>32378</v>
      </c>
      <c r="AO271">
        <v>19633</v>
      </c>
      <c r="AP271">
        <v>7.75</v>
      </c>
      <c r="AQ271">
        <v>2869.51</v>
      </c>
      <c r="AR271" t="s">
        <v>2627</v>
      </c>
      <c r="AS271" t="s">
        <v>2626</v>
      </c>
      <c r="AT271">
        <v>2</v>
      </c>
      <c r="AU271" t="s">
        <v>2628</v>
      </c>
      <c r="AV271" s="3">
        <v>42481</v>
      </c>
      <c r="AW271" s="3" t="str">
        <f>TEXT(LoanTable[[#This Row],[Disbursement Date]],"YYYY-MM")</f>
        <v>2016-04</v>
      </c>
      <c r="AX271" t="str">
        <f>TEXT(EDATE(LoanTable[[#This Row],[Disbursement Date]],-1),"YYYY-MM")</f>
        <v>2016-03</v>
      </c>
      <c r="AY271">
        <f>IF(LoanTable[[#This Row],[Loan Status]]="Active",1,0)</f>
        <v>1</v>
      </c>
      <c r="AZ271">
        <f>IF(COUNTIFS(LoanTable[Client id],LoanTable[[#This Row],[Client id]],LoanTable[Period],LoanTable[[#This Row],[Previous Period]])&gt;0,1,0)</f>
        <v>0</v>
      </c>
      <c r="BA271" s="17" t="str">
        <f>TEXT(LoanTable[[#This Row],[Disbursement Date]],"YYYY")</f>
        <v>2016</v>
      </c>
      <c r="BB271" s="10" cm="1">
        <f t="array" ref="BB271">IF(YEAR(LoanTable[[#This Row],[Disbursement Date]])=MIN(YEAR(LoanTable[Disbursement Date])),"",YEAR(LoanTable[[#This Row],[Disbursement Date]])-1)</f>
        <v>2015</v>
      </c>
      <c r="BC271" s="10">
        <f>IF(LoanTable[[#This Row],[Previous Year]]="",1,IF(COUNTIFS(LoanTable[Client id],LoanTable[[#This Row],[Client id]],LoanTable[Year],LoanTable[[#This Row],[Previous Year]])&gt;0,1,0))</f>
        <v>0</v>
      </c>
      <c r="BD271" t="str">
        <f>YEAR(LoanTable[[#This Row],[Disbursement Date]]) &amp; "-Q" &amp; ROUNDUP(MONTH(LoanTable[[#This Row],[Disbursement Date]])/3,0)</f>
        <v>2016-Q2</v>
      </c>
      <c r="BE271">
        <f>IF(LoanTable[[#This Row],[Disbursement Date]]=LoanTable[[#This Row],[First Loan Date]],1,0)</f>
        <v>1</v>
      </c>
    </row>
    <row r="272" spans="1:57" x14ac:dyDescent="0.3">
      <c r="A272" t="s">
        <v>1464</v>
      </c>
      <c r="B272">
        <v>542</v>
      </c>
      <c r="C272" t="s">
        <v>468</v>
      </c>
      <c r="D272" t="s">
        <v>589</v>
      </c>
      <c r="E272">
        <v>49807</v>
      </c>
      <c r="F272">
        <v>40440</v>
      </c>
      <c r="G272">
        <v>14601</v>
      </c>
      <c r="H272" s="5">
        <v>42481</v>
      </c>
      <c r="I272" t="s">
        <v>615</v>
      </c>
      <c r="J272" t="s">
        <v>619</v>
      </c>
      <c r="K272">
        <v>630081</v>
      </c>
      <c r="L272" t="s">
        <v>470</v>
      </c>
      <c r="M272" t="s">
        <v>154</v>
      </c>
      <c r="N272" t="s">
        <v>13</v>
      </c>
      <c r="O272" t="s">
        <v>14</v>
      </c>
      <c r="P272">
        <v>40</v>
      </c>
      <c r="Q272" s="5" t="s">
        <v>216</v>
      </c>
      <c r="R272" t="s">
        <v>104</v>
      </c>
      <c r="S272" t="s">
        <v>105</v>
      </c>
      <c r="T272" t="s">
        <v>18</v>
      </c>
      <c r="U272" t="s">
        <v>26</v>
      </c>
      <c r="V272" t="s">
        <v>39</v>
      </c>
      <c r="W272">
        <v>714</v>
      </c>
      <c r="X272" t="s">
        <v>574</v>
      </c>
      <c r="Y272" t="s">
        <v>590</v>
      </c>
      <c r="Z272" t="s">
        <v>576</v>
      </c>
      <c r="AA272">
        <v>9.9099999999999994E-2</v>
      </c>
      <c r="AB272" t="s">
        <v>577</v>
      </c>
      <c r="AC272" t="s">
        <v>591</v>
      </c>
      <c r="AD272" t="s">
        <v>468</v>
      </c>
      <c r="AE272" t="s">
        <v>462</v>
      </c>
      <c r="AF272" t="s">
        <v>463</v>
      </c>
      <c r="AG272" t="s">
        <v>464</v>
      </c>
      <c r="AH272" t="s">
        <v>465</v>
      </c>
      <c r="AI272" t="s">
        <v>468</v>
      </c>
      <c r="AJ272">
        <v>630081</v>
      </c>
      <c r="AK272" t="s">
        <v>469</v>
      </c>
      <c r="AL272" t="s">
        <v>256</v>
      </c>
      <c r="AM272">
        <v>50272</v>
      </c>
      <c r="AN272">
        <v>41000</v>
      </c>
      <c r="AO272">
        <v>49486</v>
      </c>
      <c r="AP272">
        <v>46.73</v>
      </c>
      <c r="AQ272">
        <v>1052.31</v>
      </c>
      <c r="AR272" t="s">
        <v>2626</v>
      </c>
      <c r="AS272" t="s">
        <v>2627</v>
      </c>
      <c r="AT272">
        <v>0</v>
      </c>
      <c r="AU272" t="s">
        <v>2628</v>
      </c>
      <c r="AV272" s="3">
        <v>42481</v>
      </c>
      <c r="AW272" s="3" t="str">
        <f>TEXT(LoanTable[[#This Row],[Disbursement Date]],"YYYY-MM")</f>
        <v>2016-04</v>
      </c>
      <c r="AX272" t="str">
        <f>TEXT(EDATE(LoanTable[[#This Row],[Disbursement Date]],-1),"YYYY-MM")</f>
        <v>2016-03</v>
      </c>
      <c r="AY272">
        <f>IF(LoanTable[[#This Row],[Loan Status]]="Active",1,0)</f>
        <v>0</v>
      </c>
      <c r="AZ272">
        <f>IF(COUNTIFS(LoanTable[Client id],LoanTable[[#This Row],[Client id]],LoanTable[Period],LoanTable[[#This Row],[Previous Period]])&gt;0,1,0)</f>
        <v>0</v>
      </c>
      <c r="BA272" s="17" t="str">
        <f>TEXT(LoanTable[[#This Row],[Disbursement Date]],"YYYY")</f>
        <v>2016</v>
      </c>
      <c r="BB272" s="10" cm="1">
        <f t="array" ref="BB272">IF(YEAR(LoanTable[[#This Row],[Disbursement Date]])=MIN(YEAR(LoanTable[Disbursement Date])),"",YEAR(LoanTable[[#This Row],[Disbursement Date]])-1)</f>
        <v>2015</v>
      </c>
      <c r="BC272" s="10">
        <f>IF(LoanTable[[#This Row],[Previous Year]]="",1,IF(COUNTIFS(LoanTable[Client id],LoanTable[[#This Row],[Client id]],LoanTable[Year],LoanTable[[#This Row],[Previous Year]])&gt;0,1,0))</f>
        <v>0</v>
      </c>
      <c r="BD272" t="str">
        <f>YEAR(LoanTable[[#This Row],[Disbursement Date]]) &amp; "-Q" &amp; ROUNDUP(MONTH(LoanTable[[#This Row],[Disbursement Date]])/3,0)</f>
        <v>2016-Q2</v>
      </c>
      <c r="BE272">
        <f>IF(LoanTable[[#This Row],[Disbursement Date]]=LoanTable[[#This Row],[First Loan Date]],1,0)</f>
        <v>1</v>
      </c>
    </row>
    <row r="273" spans="1:57" x14ac:dyDescent="0.3">
      <c r="A273" t="s">
        <v>1602</v>
      </c>
      <c r="B273">
        <v>924</v>
      </c>
      <c r="C273" t="s">
        <v>246</v>
      </c>
      <c r="D273" t="s">
        <v>573</v>
      </c>
      <c r="E273">
        <v>22515</v>
      </c>
      <c r="F273">
        <v>37161</v>
      </c>
      <c r="G273">
        <v>33765</v>
      </c>
      <c r="H273" s="5">
        <v>42481</v>
      </c>
      <c r="I273" t="s">
        <v>612</v>
      </c>
      <c r="J273" t="s">
        <v>619</v>
      </c>
      <c r="K273">
        <v>110159</v>
      </c>
      <c r="L273" t="s">
        <v>248</v>
      </c>
      <c r="M273" t="s">
        <v>114</v>
      </c>
      <c r="N273" t="s">
        <v>13</v>
      </c>
      <c r="O273" t="s">
        <v>46</v>
      </c>
      <c r="P273">
        <v>35</v>
      </c>
      <c r="Q273" s="5" t="s">
        <v>115</v>
      </c>
      <c r="R273" t="s">
        <v>25</v>
      </c>
      <c r="S273" t="s">
        <v>35</v>
      </c>
      <c r="T273" t="s">
        <v>18</v>
      </c>
      <c r="U273" t="s">
        <v>19</v>
      </c>
      <c r="V273" t="s">
        <v>20</v>
      </c>
      <c r="W273">
        <v>567</v>
      </c>
      <c r="X273" t="s">
        <v>574</v>
      </c>
      <c r="Y273" t="s">
        <v>575</v>
      </c>
      <c r="Z273" t="s">
        <v>576</v>
      </c>
      <c r="AA273">
        <v>0.1065</v>
      </c>
      <c r="AB273" t="s">
        <v>577</v>
      </c>
      <c r="AC273" t="s">
        <v>578</v>
      </c>
      <c r="AD273" t="s">
        <v>246</v>
      </c>
      <c r="AE273" t="s">
        <v>234</v>
      </c>
      <c r="AF273" t="s">
        <v>235</v>
      </c>
      <c r="AG273" t="s">
        <v>236</v>
      </c>
      <c r="AH273" t="s">
        <v>237</v>
      </c>
      <c r="AI273" t="s">
        <v>246</v>
      </c>
      <c r="AJ273">
        <v>110159</v>
      </c>
      <c r="AK273" t="s">
        <v>247</v>
      </c>
      <c r="AL273" t="s">
        <v>241</v>
      </c>
      <c r="AM273">
        <v>23432</v>
      </c>
      <c r="AN273">
        <v>36684</v>
      </c>
      <c r="AO273">
        <v>22379</v>
      </c>
      <c r="AP273">
        <v>42.61</v>
      </c>
      <c r="AQ273">
        <v>4537.25</v>
      </c>
      <c r="AR273" t="s">
        <v>2626</v>
      </c>
      <c r="AS273" t="s">
        <v>2626</v>
      </c>
      <c r="AT273">
        <v>0</v>
      </c>
      <c r="AU273" t="s">
        <v>2628</v>
      </c>
      <c r="AV273" s="3">
        <v>42236</v>
      </c>
      <c r="AW273" s="3" t="str">
        <f>TEXT(LoanTable[[#This Row],[Disbursement Date]],"YYYY-MM")</f>
        <v>2016-04</v>
      </c>
      <c r="AX273" t="str">
        <f>TEXT(EDATE(LoanTable[[#This Row],[Disbursement Date]],-1),"YYYY-MM")</f>
        <v>2016-03</v>
      </c>
      <c r="AY273">
        <f>IF(LoanTable[[#This Row],[Loan Status]]="Active",1,0)</f>
        <v>0</v>
      </c>
      <c r="AZ273">
        <f>IF(COUNTIFS(LoanTable[Client id],LoanTable[[#This Row],[Client id]],LoanTable[Period],LoanTable[[#This Row],[Previous Period]])&gt;0,1,0)</f>
        <v>0</v>
      </c>
      <c r="BA273" s="17" t="str">
        <f>TEXT(LoanTable[[#This Row],[Disbursement Date]],"YYYY")</f>
        <v>2016</v>
      </c>
      <c r="BB273" s="10" cm="1">
        <f t="array" ref="BB273">IF(YEAR(LoanTable[[#This Row],[Disbursement Date]])=MIN(YEAR(LoanTable[Disbursement Date])),"",YEAR(LoanTable[[#This Row],[Disbursement Date]])-1)</f>
        <v>2015</v>
      </c>
      <c r="BC273" s="10">
        <f>IF(LoanTable[[#This Row],[Previous Year]]="",1,IF(COUNTIFS(LoanTable[Client id],LoanTable[[#This Row],[Client id]],LoanTable[Year],LoanTable[[#This Row],[Previous Year]])&gt;0,1,0))</f>
        <v>1</v>
      </c>
      <c r="BD273" t="str">
        <f>YEAR(LoanTable[[#This Row],[Disbursement Date]]) &amp; "-Q" &amp; ROUNDUP(MONTH(LoanTable[[#This Row],[Disbursement Date]])/3,0)</f>
        <v>2016-Q2</v>
      </c>
      <c r="BE273">
        <f>IF(LoanTable[[#This Row],[Disbursement Date]]=LoanTable[[#This Row],[First Loan Date]],1,0)</f>
        <v>0</v>
      </c>
    </row>
    <row r="274" spans="1:57" x14ac:dyDescent="0.3">
      <c r="A274" t="s">
        <v>2407</v>
      </c>
      <c r="B274">
        <v>953</v>
      </c>
      <c r="C274" t="s">
        <v>258</v>
      </c>
      <c r="D274" t="s">
        <v>573</v>
      </c>
      <c r="E274">
        <v>24857</v>
      </c>
      <c r="F274">
        <v>8208</v>
      </c>
      <c r="G274">
        <v>13858</v>
      </c>
      <c r="H274" s="5">
        <v>42481</v>
      </c>
      <c r="I274" t="s">
        <v>624</v>
      </c>
      <c r="J274" t="s">
        <v>613</v>
      </c>
      <c r="K274">
        <v>250029</v>
      </c>
      <c r="L274" t="s">
        <v>264</v>
      </c>
      <c r="M274" t="s">
        <v>99</v>
      </c>
      <c r="N274" t="s">
        <v>13</v>
      </c>
      <c r="O274" t="s">
        <v>46</v>
      </c>
      <c r="P274">
        <v>33</v>
      </c>
      <c r="Q274" s="5" t="s">
        <v>174</v>
      </c>
      <c r="R274" t="s">
        <v>30</v>
      </c>
      <c r="S274" t="s">
        <v>145</v>
      </c>
      <c r="T274" t="s">
        <v>18</v>
      </c>
      <c r="U274" t="s">
        <v>22</v>
      </c>
      <c r="V274" t="s">
        <v>31</v>
      </c>
      <c r="W274">
        <v>473</v>
      </c>
      <c r="X274" t="s">
        <v>574</v>
      </c>
      <c r="Y274" t="s">
        <v>575</v>
      </c>
      <c r="Z274" t="s">
        <v>576</v>
      </c>
      <c r="AA274">
        <v>0.1065</v>
      </c>
      <c r="AB274" t="s">
        <v>577</v>
      </c>
      <c r="AC274" t="s">
        <v>578</v>
      </c>
      <c r="AD274" t="s">
        <v>258</v>
      </c>
      <c r="AE274" t="s">
        <v>259</v>
      </c>
      <c r="AF274" t="s">
        <v>260</v>
      </c>
      <c r="AG274" t="s">
        <v>261</v>
      </c>
      <c r="AH274" t="s">
        <v>262</v>
      </c>
      <c r="AI274" t="s">
        <v>258</v>
      </c>
      <c r="AJ274">
        <v>250029</v>
      </c>
      <c r="AK274" t="s">
        <v>263</v>
      </c>
      <c r="AL274" t="s">
        <v>256</v>
      </c>
      <c r="AM274">
        <v>26121</v>
      </c>
      <c r="AN274">
        <v>9786</v>
      </c>
      <c r="AO274">
        <v>24708</v>
      </c>
      <c r="AP274">
        <v>0.59</v>
      </c>
      <c r="AQ274">
        <v>2059</v>
      </c>
      <c r="AR274" t="s">
        <v>2626</v>
      </c>
      <c r="AS274" t="s">
        <v>2626</v>
      </c>
      <c r="AT274">
        <v>0</v>
      </c>
      <c r="AU274" t="s">
        <v>2628</v>
      </c>
      <c r="AV274" s="3">
        <v>42481</v>
      </c>
      <c r="AW274" s="3" t="str">
        <f>TEXT(LoanTable[[#This Row],[Disbursement Date]],"YYYY-MM")</f>
        <v>2016-04</v>
      </c>
      <c r="AX274" t="str">
        <f>TEXT(EDATE(LoanTable[[#This Row],[Disbursement Date]],-1),"YYYY-MM")</f>
        <v>2016-03</v>
      </c>
      <c r="AY274">
        <f>IF(LoanTable[[#This Row],[Loan Status]]="Active",1,0)</f>
        <v>1</v>
      </c>
      <c r="AZ274">
        <f>IF(COUNTIFS(LoanTable[Client id],LoanTable[[#This Row],[Client id]],LoanTable[Period],LoanTable[[#This Row],[Previous Period]])&gt;0,1,0)</f>
        <v>0</v>
      </c>
      <c r="BA274" s="17" t="str">
        <f>TEXT(LoanTable[[#This Row],[Disbursement Date]],"YYYY")</f>
        <v>2016</v>
      </c>
      <c r="BB274" s="10" cm="1">
        <f t="array" ref="BB274">IF(YEAR(LoanTable[[#This Row],[Disbursement Date]])=MIN(YEAR(LoanTable[Disbursement Date])),"",YEAR(LoanTable[[#This Row],[Disbursement Date]])-1)</f>
        <v>2015</v>
      </c>
      <c r="BC274" s="10">
        <f>IF(LoanTable[[#This Row],[Previous Year]]="",1,IF(COUNTIFS(LoanTable[Client id],LoanTable[[#This Row],[Client id]],LoanTable[Year],LoanTable[[#This Row],[Previous Year]])&gt;0,1,0))</f>
        <v>0</v>
      </c>
      <c r="BD274" t="str">
        <f>YEAR(LoanTable[[#This Row],[Disbursement Date]]) &amp; "-Q" &amp; ROUNDUP(MONTH(LoanTable[[#This Row],[Disbursement Date]])/3,0)</f>
        <v>2016-Q2</v>
      </c>
      <c r="BE274">
        <f>IF(LoanTable[[#This Row],[Disbursement Date]]=LoanTable[[#This Row],[First Loan Date]],1,0)</f>
        <v>1</v>
      </c>
    </row>
    <row r="275" spans="1:57" x14ac:dyDescent="0.3">
      <c r="A275" t="s">
        <v>1892</v>
      </c>
      <c r="B275">
        <v>828</v>
      </c>
      <c r="C275" t="s">
        <v>548</v>
      </c>
      <c r="D275" t="s">
        <v>589</v>
      </c>
      <c r="E275">
        <v>44352</v>
      </c>
      <c r="F275">
        <v>22824</v>
      </c>
      <c r="G275">
        <v>40649</v>
      </c>
      <c r="H275" s="5">
        <v>42484</v>
      </c>
      <c r="I275" t="s">
        <v>615</v>
      </c>
      <c r="J275" t="s">
        <v>619</v>
      </c>
      <c r="K275">
        <v>680026</v>
      </c>
      <c r="L275" t="s">
        <v>551</v>
      </c>
      <c r="M275" t="s">
        <v>130</v>
      </c>
      <c r="N275" t="s">
        <v>13</v>
      </c>
      <c r="O275" t="s">
        <v>28</v>
      </c>
      <c r="P275">
        <v>52</v>
      </c>
      <c r="Q275" s="5" t="s">
        <v>103</v>
      </c>
      <c r="R275" t="s">
        <v>74</v>
      </c>
      <c r="S275" t="s">
        <v>105</v>
      </c>
      <c r="T275" t="s">
        <v>18</v>
      </c>
      <c r="U275" t="s">
        <v>65</v>
      </c>
      <c r="V275" t="s">
        <v>31</v>
      </c>
      <c r="W275">
        <v>390</v>
      </c>
      <c r="X275" t="s">
        <v>574</v>
      </c>
      <c r="Y275" t="s">
        <v>590</v>
      </c>
      <c r="Z275" t="s">
        <v>576</v>
      </c>
      <c r="AA275">
        <v>9.9099999999999994E-2</v>
      </c>
      <c r="AB275" t="s">
        <v>577</v>
      </c>
      <c r="AC275" t="s">
        <v>591</v>
      </c>
      <c r="AD275" t="s">
        <v>548</v>
      </c>
      <c r="AE275" t="s">
        <v>472</v>
      </c>
      <c r="AF275" t="s">
        <v>473</v>
      </c>
      <c r="AG275" t="s">
        <v>474</v>
      </c>
      <c r="AH275" t="s">
        <v>475</v>
      </c>
      <c r="AI275" t="s">
        <v>549</v>
      </c>
      <c r="AJ275">
        <v>680026</v>
      </c>
      <c r="AK275" t="s">
        <v>550</v>
      </c>
      <c r="AL275" t="s">
        <v>239</v>
      </c>
      <c r="AM275">
        <v>44481</v>
      </c>
      <c r="AN275">
        <v>23125</v>
      </c>
      <c r="AO275">
        <v>43970</v>
      </c>
      <c r="AP275">
        <v>8.2100000000000009</v>
      </c>
      <c r="AQ275">
        <v>2129.88</v>
      </c>
      <c r="AR275" t="s">
        <v>2627</v>
      </c>
      <c r="AS275" t="s">
        <v>2626</v>
      </c>
      <c r="AT275">
        <v>1</v>
      </c>
      <c r="AU275" t="s">
        <v>2630</v>
      </c>
      <c r="AV275" s="3">
        <v>42484</v>
      </c>
      <c r="AW275" s="3" t="str">
        <f>TEXT(LoanTable[[#This Row],[Disbursement Date]],"YYYY-MM")</f>
        <v>2016-04</v>
      </c>
      <c r="AX275" t="str">
        <f>TEXT(EDATE(LoanTable[[#This Row],[Disbursement Date]],-1),"YYYY-MM")</f>
        <v>2016-03</v>
      </c>
      <c r="AY275">
        <f>IF(LoanTable[[#This Row],[Loan Status]]="Active",1,0)</f>
        <v>0</v>
      </c>
      <c r="AZ275">
        <f>IF(COUNTIFS(LoanTable[Client id],LoanTable[[#This Row],[Client id]],LoanTable[Period],LoanTable[[#This Row],[Previous Period]])&gt;0,1,0)</f>
        <v>0</v>
      </c>
      <c r="BA275" s="17" t="str">
        <f>TEXT(LoanTable[[#This Row],[Disbursement Date]],"YYYY")</f>
        <v>2016</v>
      </c>
      <c r="BB275" s="10" cm="1">
        <f t="array" ref="BB275">IF(YEAR(LoanTable[[#This Row],[Disbursement Date]])=MIN(YEAR(LoanTable[Disbursement Date])),"",YEAR(LoanTable[[#This Row],[Disbursement Date]])-1)</f>
        <v>2015</v>
      </c>
      <c r="BC275" s="10">
        <f>IF(LoanTable[[#This Row],[Previous Year]]="",1,IF(COUNTIFS(LoanTable[Client id],LoanTable[[#This Row],[Client id]],LoanTable[Year],LoanTable[[#This Row],[Previous Year]])&gt;0,1,0))</f>
        <v>0</v>
      </c>
      <c r="BD275" t="str">
        <f>YEAR(LoanTable[[#This Row],[Disbursement Date]]) &amp; "-Q" &amp; ROUNDUP(MONTH(LoanTable[[#This Row],[Disbursement Date]])/3,0)</f>
        <v>2016-Q2</v>
      </c>
      <c r="BE275">
        <f>IF(LoanTable[[#This Row],[Disbursement Date]]=LoanTable[[#This Row],[First Loan Date]],1,0)</f>
        <v>1</v>
      </c>
    </row>
    <row r="276" spans="1:57" x14ac:dyDescent="0.3">
      <c r="A276" t="s">
        <v>2311</v>
      </c>
      <c r="B276">
        <v>510</v>
      </c>
      <c r="C276" t="s">
        <v>509</v>
      </c>
      <c r="D276" t="s">
        <v>589</v>
      </c>
      <c r="E276">
        <v>33270</v>
      </c>
      <c r="F276">
        <v>2472</v>
      </c>
      <c r="G276">
        <v>44840</v>
      </c>
      <c r="H276" s="5">
        <v>42485</v>
      </c>
      <c r="I276" t="s">
        <v>612</v>
      </c>
      <c r="J276" t="s">
        <v>619</v>
      </c>
      <c r="K276">
        <v>520376</v>
      </c>
      <c r="L276" t="s">
        <v>512</v>
      </c>
      <c r="M276" t="s">
        <v>168</v>
      </c>
      <c r="N276" t="s">
        <v>13</v>
      </c>
      <c r="O276" t="s">
        <v>46</v>
      </c>
      <c r="P276">
        <v>34</v>
      </c>
      <c r="Q276" s="5" t="s">
        <v>87</v>
      </c>
      <c r="R276" t="s">
        <v>30</v>
      </c>
      <c r="S276" t="s">
        <v>145</v>
      </c>
      <c r="T276" t="s">
        <v>63</v>
      </c>
      <c r="U276" t="s">
        <v>22</v>
      </c>
      <c r="V276" t="s">
        <v>20</v>
      </c>
      <c r="W276">
        <v>341</v>
      </c>
      <c r="X276" t="s">
        <v>574</v>
      </c>
      <c r="Y276" t="s">
        <v>590</v>
      </c>
      <c r="Z276" t="s">
        <v>576</v>
      </c>
      <c r="AA276">
        <v>9.9099999999999994E-2</v>
      </c>
      <c r="AB276" t="s">
        <v>577</v>
      </c>
      <c r="AC276" t="s">
        <v>591</v>
      </c>
      <c r="AD276" t="s">
        <v>509</v>
      </c>
      <c r="AE276" t="s">
        <v>325</v>
      </c>
      <c r="AF276" t="s">
        <v>326</v>
      </c>
      <c r="AG276" t="s">
        <v>327</v>
      </c>
      <c r="AH276" t="s">
        <v>328</v>
      </c>
      <c r="AI276" t="s">
        <v>510</v>
      </c>
      <c r="AJ276">
        <v>520376</v>
      </c>
      <c r="AK276" t="s">
        <v>511</v>
      </c>
      <c r="AL276" t="s">
        <v>239</v>
      </c>
      <c r="AM276">
        <v>34683</v>
      </c>
      <c r="AN276">
        <v>3148</v>
      </c>
      <c r="AO276">
        <v>33203</v>
      </c>
      <c r="AP276">
        <v>9.6999999999999993</v>
      </c>
      <c r="AQ276">
        <v>2214.21</v>
      </c>
      <c r="AR276" t="s">
        <v>2627</v>
      </c>
      <c r="AS276" t="s">
        <v>2626</v>
      </c>
      <c r="AT276">
        <v>2</v>
      </c>
      <c r="AU276" t="s">
        <v>2628</v>
      </c>
      <c r="AV276" s="3">
        <v>42485</v>
      </c>
      <c r="AW276" s="3" t="str">
        <f>TEXT(LoanTable[[#This Row],[Disbursement Date]],"YYYY-MM")</f>
        <v>2016-04</v>
      </c>
      <c r="AX276" t="str">
        <f>TEXT(EDATE(LoanTable[[#This Row],[Disbursement Date]],-1),"YYYY-MM")</f>
        <v>2016-03</v>
      </c>
      <c r="AY276">
        <f>IF(LoanTable[[#This Row],[Loan Status]]="Active",1,0)</f>
        <v>0</v>
      </c>
      <c r="AZ276">
        <f>IF(COUNTIFS(LoanTable[Client id],LoanTable[[#This Row],[Client id]],LoanTable[Period],LoanTable[[#This Row],[Previous Period]])&gt;0,1,0)</f>
        <v>0</v>
      </c>
      <c r="BA276" s="17" t="str">
        <f>TEXT(LoanTable[[#This Row],[Disbursement Date]],"YYYY")</f>
        <v>2016</v>
      </c>
      <c r="BB276" s="10" cm="1">
        <f t="array" ref="BB276">IF(YEAR(LoanTable[[#This Row],[Disbursement Date]])=MIN(YEAR(LoanTable[Disbursement Date])),"",YEAR(LoanTable[[#This Row],[Disbursement Date]])-1)</f>
        <v>2015</v>
      </c>
      <c r="BC276" s="10">
        <f>IF(LoanTable[[#This Row],[Previous Year]]="",1,IF(COUNTIFS(LoanTable[Client id],LoanTable[[#This Row],[Client id]],LoanTable[Year],LoanTable[[#This Row],[Previous Year]])&gt;0,1,0))</f>
        <v>0</v>
      </c>
      <c r="BD276" t="str">
        <f>YEAR(LoanTable[[#This Row],[Disbursement Date]]) &amp; "-Q" &amp; ROUNDUP(MONTH(LoanTable[[#This Row],[Disbursement Date]])/3,0)</f>
        <v>2016-Q2</v>
      </c>
      <c r="BE276">
        <f>IF(LoanTable[[#This Row],[Disbursement Date]]=LoanTable[[#This Row],[First Loan Date]],1,0)</f>
        <v>1</v>
      </c>
    </row>
    <row r="277" spans="1:57" x14ac:dyDescent="0.3">
      <c r="A277" t="s">
        <v>724</v>
      </c>
      <c r="B277">
        <v>318</v>
      </c>
      <c r="C277" t="s">
        <v>386</v>
      </c>
      <c r="D277" t="s">
        <v>587</v>
      </c>
      <c r="E277">
        <v>14845</v>
      </c>
      <c r="F277">
        <v>25785</v>
      </c>
      <c r="G277">
        <v>4584</v>
      </c>
      <c r="H277" s="5">
        <v>42487</v>
      </c>
      <c r="I277" t="s">
        <v>612</v>
      </c>
      <c r="J277" t="s">
        <v>619</v>
      </c>
      <c r="K277">
        <v>1110166</v>
      </c>
      <c r="L277" t="s">
        <v>389</v>
      </c>
      <c r="M277" t="s">
        <v>165</v>
      </c>
      <c r="N277" t="s">
        <v>13</v>
      </c>
      <c r="O277" t="s">
        <v>46</v>
      </c>
      <c r="P277">
        <v>31</v>
      </c>
      <c r="Q277" s="5" t="s">
        <v>47</v>
      </c>
      <c r="R277" t="s">
        <v>25</v>
      </c>
      <c r="S277" t="s">
        <v>35</v>
      </c>
      <c r="T277" t="s">
        <v>18</v>
      </c>
      <c r="U277" t="s">
        <v>22</v>
      </c>
      <c r="V277" t="s">
        <v>20</v>
      </c>
      <c r="W277">
        <v>672</v>
      </c>
      <c r="X277" t="s">
        <v>574</v>
      </c>
      <c r="Y277" t="s">
        <v>584</v>
      </c>
      <c r="Z277" t="s">
        <v>576</v>
      </c>
      <c r="AA277">
        <v>6.6199999999999995E-2</v>
      </c>
      <c r="AB277" t="s">
        <v>581</v>
      </c>
      <c r="AC277" t="s">
        <v>588</v>
      </c>
      <c r="AD277" t="s">
        <v>386</v>
      </c>
      <c r="AE277" t="s">
        <v>234</v>
      </c>
      <c r="AF277" t="s">
        <v>235</v>
      </c>
      <c r="AG277" t="s">
        <v>236</v>
      </c>
      <c r="AH277" t="s">
        <v>237</v>
      </c>
      <c r="AI277" t="s">
        <v>387</v>
      </c>
      <c r="AJ277">
        <v>1110166</v>
      </c>
      <c r="AK277" t="s">
        <v>388</v>
      </c>
      <c r="AL277" t="s">
        <v>239</v>
      </c>
      <c r="AM277">
        <v>14780</v>
      </c>
      <c r="AN277">
        <v>26389</v>
      </c>
      <c r="AO277">
        <v>14837</v>
      </c>
      <c r="AP277">
        <v>32.270000000000003</v>
      </c>
      <c r="AQ277">
        <v>1529.72</v>
      </c>
      <c r="AR277" t="s">
        <v>2626</v>
      </c>
      <c r="AS277" t="s">
        <v>2626</v>
      </c>
      <c r="AT277">
        <v>1</v>
      </c>
      <c r="AU277" t="s">
        <v>2630</v>
      </c>
      <c r="AV277" s="3">
        <v>42052</v>
      </c>
      <c r="AW277" s="3" t="str">
        <f>TEXT(LoanTable[[#This Row],[Disbursement Date]],"YYYY-MM")</f>
        <v>2016-04</v>
      </c>
      <c r="AX277" t="str">
        <f>TEXT(EDATE(LoanTable[[#This Row],[Disbursement Date]],-1),"YYYY-MM")</f>
        <v>2016-03</v>
      </c>
      <c r="AY277">
        <f>IF(LoanTable[[#This Row],[Loan Status]]="Active",1,0)</f>
        <v>0</v>
      </c>
      <c r="AZ277">
        <f>IF(COUNTIFS(LoanTable[Client id],LoanTable[[#This Row],[Client id]],LoanTable[Period],LoanTable[[#This Row],[Previous Period]])&gt;0,1,0)</f>
        <v>0</v>
      </c>
      <c r="BA277" s="17" t="str">
        <f>TEXT(LoanTable[[#This Row],[Disbursement Date]],"YYYY")</f>
        <v>2016</v>
      </c>
      <c r="BB277" s="10" cm="1">
        <f t="array" ref="BB277">IF(YEAR(LoanTable[[#This Row],[Disbursement Date]])=MIN(YEAR(LoanTable[Disbursement Date])),"",YEAR(LoanTable[[#This Row],[Disbursement Date]])-1)</f>
        <v>2015</v>
      </c>
      <c r="BC277" s="10">
        <f>IF(LoanTable[[#This Row],[Previous Year]]="",1,IF(COUNTIFS(LoanTable[Client id],LoanTable[[#This Row],[Client id]],LoanTable[Year],LoanTable[[#This Row],[Previous Year]])&gt;0,1,0))</f>
        <v>1</v>
      </c>
      <c r="BD277" t="str">
        <f>YEAR(LoanTable[[#This Row],[Disbursement Date]]) &amp; "-Q" &amp; ROUNDUP(MONTH(LoanTable[[#This Row],[Disbursement Date]])/3,0)</f>
        <v>2016-Q2</v>
      </c>
      <c r="BE277">
        <f>IF(LoanTable[[#This Row],[Disbursement Date]]=LoanTable[[#This Row],[First Loan Date]],1,0)</f>
        <v>0</v>
      </c>
    </row>
    <row r="278" spans="1:57" x14ac:dyDescent="0.3">
      <c r="A278" t="s">
        <v>2278</v>
      </c>
      <c r="B278">
        <v>235</v>
      </c>
      <c r="C278" t="s">
        <v>246</v>
      </c>
      <c r="D278" t="s">
        <v>589</v>
      </c>
      <c r="E278">
        <v>36501</v>
      </c>
      <c r="F278">
        <v>45171</v>
      </c>
      <c r="G278">
        <v>9212</v>
      </c>
      <c r="H278" s="5">
        <v>42489</v>
      </c>
      <c r="I278" t="s">
        <v>612</v>
      </c>
      <c r="J278" t="s">
        <v>613</v>
      </c>
      <c r="K278">
        <v>110159</v>
      </c>
      <c r="L278" t="s">
        <v>248</v>
      </c>
      <c r="M278" t="s">
        <v>64</v>
      </c>
      <c r="N278" t="s">
        <v>13</v>
      </c>
      <c r="O278" t="s">
        <v>14</v>
      </c>
      <c r="P278">
        <v>38</v>
      </c>
      <c r="Q278" s="5" t="s">
        <v>37</v>
      </c>
      <c r="R278" t="s">
        <v>30</v>
      </c>
      <c r="S278" t="s">
        <v>145</v>
      </c>
      <c r="T278" t="s">
        <v>44</v>
      </c>
      <c r="U278" t="s">
        <v>19</v>
      </c>
      <c r="V278" t="s">
        <v>20</v>
      </c>
      <c r="W278">
        <v>368</v>
      </c>
      <c r="X278" t="s">
        <v>574</v>
      </c>
      <c r="Y278" t="s">
        <v>590</v>
      </c>
      <c r="Z278" t="s">
        <v>576</v>
      </c>
      <c r="AA278">
        <v>9.9099999999999994E-2</v>
      </c>
      <c r="AB278" t="s">
        <v>577</v>
      </c>
      <c r="AC278" t="s">
        <v>591</v>
      </c>
      <c r="AD278" t="s">
        <v>246</v>
      </c>
      <c r="AE278" t="s">
        <v>234</v>
      </c>
      <c r="AF278" t="s">
        <v>235</v>
      </c>
      <c r="AG278" t="s">
        <v>236</v>
      </c>
      <c r="AH278" t="s">
        <v>237</v>
      </c>
      <c r="AI278" t="s">
        <v>246</v>
      </c>
      <c r="AJ278">
        <v>110159</v>
      </c>
      <c r="AK278" t="s">
        <v>247</v>
      </c>
      <c r="AL278" t="s">
        <v>241</v>
      </c>
      <c r="AM278">
        <v>38249</v>
      </c>
      <c r="AN278">
        <v>45028</v>
      </c>
      <c r="AO278">
        <v>36008</v>
      </c>
      <c r="AP278">
        <v>7.43</v>
      </c>
      <c r="AQ278">
        <v>209.2</v>
      </c>
      <c r="AR278" t="s">
        <v>2626</v>
      </c>
      <c r="AS278" t="s">
        <v>2626</v>
      </c>
      <c r="AT278">
        <v>0</v>
      </c>
      <c r="AU278" t="s">
        <v>2628</v>
      </c>
      <c r="AV278" s="3">
        <v>42489</v>
      </c>
      <c r="AW278" s="3" t="str">
        <f>TEXT(LoanTable[[#This Row],[Disbursement Date]],"YYYY-MM")</f>
        <v>2016-04</v>
      </c>
      <c r="AX278" t="str">
        <f>TEXT(EDATE(LoanTable[[#This Row],[Disbursement Date]],-1),"YYYY-MM")</f>
        <v>2016-03</v>
      </c>
      <c r="AY278">
        <f>IF(LoanTable[[#This Row],[Loan Status]]="Active",1,0)</f>
        <v>0</v>
      </c>
      <c r="AZ278">
        <f>IF(COUNTIFS(LoanTable[Client id],LoanTable[[#This Row],[Client id]],LoanTable[Period],LoanTable[[#This Row],[Previous Period]])&gt;0,1,0)</f>
        <v>0</v>
      </c>
      <c r="BA278" s="17" t="str">
        <f>TEXT(LoanTable[[#This Row],[Disbursement Date]],"YYYY")</f>
        <v>2016</v>
      </c>
      <c r="BB278" s="10" cm="1">
        <f t="array" ref="BB278">IF(YEAR(LoanTable[[#This Row],[Disbursement Date]])=MIN(YEAR(LoanTable[Disbursement Date])),"",YEAR(LoanTable[[#This Row],[Disbursement Date]])-1)</f>
        <v>2015</v>
      </c>
      <c r="BC278" s="10">
        <f>IF(LoanTable[[#This Row],[Previous Year]]="",1,IF(COUNTIFS(LoanTable[Client id],LoanTable[[#This Row],[Client id]],LoanTable[Year],LoanTable[[#This Row],[Previous Year]])&gt;0,1,0))</f>
        <v>0</v>
      </c>
      <c r="BD278" t="str">
        <f>YEAR(LoanTable[[#This Row],[Disbursement Date]]) &amp; "-Q" &amp; ROUNDUP(MONTH(LoanTable[[#This Row],[Disbursement Date]])/3,0)</f>
        <v>2016-Q2</v>
      </c>
      <c r="BE278">
        <f>IF(LoanTable[[#This Row],[Disbursement Date]]=LoanTable[[#This Row],[First Loan Date]],1,0)</f>
        <v>1</v>
      </c>
    </row>
    <row r="279" spans="1:57" x14ac:dyDescent="0.3">
      <c r="A279" t="s">
        <v>1121</v>
      </c>
      <c r="B279">
        <v>988</v>
      </c>
      <c r="C279" t="s">
        <v>548</v>
      </c>
      <c r="D279" t="s">
        <v>573</v>
      </c>
      <c r="E279">
        <v>41106</v>
      </c>
      <c r="F279">
        <v>5458</v>
      </c>
      <c r="G279">
        <v>29518</v>
      </c>
      <c r="H279" s="5">
        <v>42491</v>
      </c>
      <c r="I279" t="s">
        <v>612</v>
      </c>
      <c r="J279" t="s">
        <v>619</v>
      </c>
      <c r="K279">
        <v>680026</v>
      </c>
      <c r="L279" t="s">
        <v>551</v>
      </c>
      <c r="M279" t="s">
        <v>126</v>
      </c>
      <c r="N279" t="s">
        <v>13</v>
      </c>
      <c r="O279" t="s">
        <v>14</v>
      </c>
      <c r="P279">
        <v>45</v>
      </c>
      <c r="Q279" s="5" t="s">
        <v>24</v>
      </c>
      <c r="R279" t="s">
        <v>104</v>
      </c>
      <c r="S279" t="s">
        <v>105</v>
      </c>
      <c r="T279" t="s">
        <v>18</v>
      </c>
      <c r="U279" t="s">
        <v>19</v>
      </c>
      <c r="V279" t="s">
        <v>31</v>
      </c>
      <c r="W279">
        <v>357</v>
      </c>
      <c r="X279" t="s">
        <v>574</v>
      </c>
      <c r="Y279" t="s">
        <v>575</v>
      </c>
      <c r="Z279" t="s">
        <v>576</v>
      </c>
      <c r="AA279">
        <v>0.1065</v>
      </c>
      <c r="AB279" t="s">
        <v>577</v>
      </c>
      <c r="AC279" t="s">
        <v>578</v>
      </c>
      <c r="AD279" t="s">
        <v>548</v>
      </c>
      <c r="AE279" t="s">
        <v>472</v>
      </c>
      <c r="AF279" t="s">
        <v>473</v>
      </c>
      <c r="AG279" t="s">
        <v>474</v>
      </c>
      <c r="AH279" t="s">
        <v>475</v>
      </c>
      <c r="AI279" t="s">
        <v>549</v>
      </c>
      <c r="AJ279">
        <v>680026</v>
      </c>
      <c r="AK279" t="s">
        <v>550</v>
      </c>
      <c r="AL279" t="s">
        <v>239</v>
      </c>
      <c r="AM279">
        <v>41687</v>
      </c>
      <c r="AN279">
        <v>6670</v>
      </c>
      <c r="AO279">
        <v>40990</v>
      </c>
      <c r="AP279">
        <v>31.51</v>
      </c>
      <c r="AQ279">
        <v>863.64</v>
      </c>
      <c r="AR279" t="s">
        <v>2626</v>
      </c>
      <c r="AS279" t="s">
        <v>2627</v>
      </c>
      <c r="AT279">
        <v>1</v>
      </c>
      <c r="AU279" t="s">
        <v>2628</v>
      </c>
      <c r="AV279" s="3">
        <v>42491</v>
      </c>
      <c r="AW279" s="3" t="str">
        <f>TEXT(LoanTable[[#This Row],[Disbursement Date]],"YYYY-MM")</f>
        <v>2016-05</v>
      </c>
      <c r="AX279" t="str">
        <f>TEXT(EDATE(LoanTable[[#This Row],[Disbursement Date]],-1),"YYYY-MM")</f>
        <v>2016-04</v>
      </c>
      <c r="AY279">
        <f>IF(LoanTable[[#This Row],[Loan Status]]="Active",1,0)</f>
        <v>0</v>
      </c>
      <c r="AZ279">
        <f>IF(COUNTIFS(LoanTable[Client id],LoanTable[[#This Row],[Client id]],LoanTable[Period],LoanTable[[#This Row],[Previous Period]])&gt;0,1,0)</f>
        <v>0</v>
      </c>
      <c r="BA279" s="17" t="str">
        <f>TEXT(LoanTable[[#This Row],[Disbursement Date]],"YYYY")</f>
        <v>2016</v>
      </c>
      <c r="BB279" s="10" cm="1">
        <f t="array" ref="BB279">IF(YEAR(LoanTable[[#This Row],[Disbursement Date]])=MIN(YEAR(LoanTable[Disbursement Date])),"",YEAR(LoanTable[[#This Row],[Disbursement Date]])-1)</f>
        <v>2015</v>
      </c>
      <c r="BC279" s="10">
        <f>IF(LoanTable[[#This Row],[Previous Year]]="",1,IF(COUNTIFS(LoanTable[Client id],LoanTable[[#This Row],[Client id]],LoanTable[Year],LoanTable[[#This Row],[Previous Year]])&gt;0,1,0))</f>
        <v>0</v>
      </c>
      <c r="BD279" t="str">
        <f>YEAR(LoanTable[[#This Row],[Disbursement Date]]) &amp; "-Q" &amp; ROUNDUP(MONTH(LoanTable[[#This Row],[Disbursement Date]])/3,0)</f>
        <v>2016-Q2</v>
      </c>
      <c r="BE279">
        <f>IF(LoanTable[[#This Row],[Disbursement Date]]=LoanTable[[#This Row],[First Loan Date]],1,0)</f>
        <v>1</v>
      </c>
    </row>
    <row r="280" spans="1:57" x14ac:dyDescent="0.3">
      <c r="A280" t="s">
        <v>1846</v>
      </c>
      <c r="B280">
        <v>321</v>
      </c>
      <c r="C280" t="s">
        <v>350</v>
      </c>
      <c r="D280" t="s">
        <v>573</v>
      </c>
      <c r="E280">
        <v>34184</v>
      </c>
      <c r="F280">
        <v>35847</v>
      </c>
      <c r="G280">
        <v>12617</v>
      </c>
      <c r="H280" s="5">
        <v>42492</v>
      </c>
      <c r="I280" t="s">
        <v>615</v>
      </c>
      <c r="J280" t="s">
        <v>613</v>
      </c>
      <c r="K280">
        <v>700013</v>
      </c>
      <c r="L280" t="s">
        <v>351</v>
      </c>
      <c r="M280" t="s">
        <v>89</v>
      </c>
      <c r="N280" t="s">
        <v>13</v>
      </c>
      <c r="O280" t="s">
        <v>33</v>
      </c>
      <c r="P280">
        <v>23</v>
      </c>
      <c r="Q280" s="5" t="s">
        <v>34</v>
      </c>
      <c r="R280" t="s">
        <v>74</v>
      </c>
      <c r="S280" t="s">
        <v>35</v>
      </c>
      <c r="T280" t="s">
        <v>18</v>
      </c>
      <c r="U280" t="s">
        <v>19</v>
      </c>
      <c r="V280" t="s">
        <v>31</v>
      </c>
      <c r="W280">
        <v>588</v>
      </c>
      <c r="X280" t="s">
        <v>574</v>
      </c>
      <c r="Y280" t="s">
        <v>575</v>
      </c>
      <c r="Z280" t="s">
        <v>576</v>
      </c>
      <c r="AA280">
        <v>0.1065</v>
      </c>
      <c r="AB280" t="s">
        <v>577</v>
      </c>
      <c r="AC280" t="s">
        <v>578</v>
      </c>
      <c r="AD280" t="s">
        <v>350</v>
      </c>
      <c r="AE280" t="s">
        <v>331</v>
      </c>
      <c r="AF280" t="s">
        <v>332</v>
      </c>
      <c r="AG280" t="s">
        <v>333</v>
      </c>
      <c r="AH280" t="s">
        <v>334</v>
      </c>
      <c r="AI280" t="s">
        <v>335</v>
      </c>
      <c r="AJ280">
        <v>700013</v>
      </c>
      <c r="AK280" t="s">
        <v>247</v>
      </c>
      <c r="AL280" t="s">
        <v>241</v>
      </c>
      <c r="AM280">
        <v>34915</v>
      </c>
      <c r="AN280">
        <v>37659</v>
      </c>
      <c r="AO280">
        <v>34145</v>
      </c>
      <c r="AP280">
        <v>2.52</v>
      </c>
      <c r="AQ280">
        <v>4331.6499999999996</v>
      </c>
      <c r="AR280" t="s">
        <v>2626</v>
      </c>
      <c r="AS280" t="s">
        <v>2626</v>
      </c>
      <c r="AT280">
        <v>1</v>
      </c>
      <c r="AU280" t="s">
        <v>2628</v>
      </c>
      <c r="AV280" s="3">
        <v>42327</v>
      </c>
      <c r="AW280" s="3" t="str">
        <f>TEXT(LoanTable[[#This Row],[Disbursement Date]],"YYYY-MM")</f>
        <v>2016-05</v>
      </c>
      <c r="AX280" t="str">
        <f>TEXT(EDATE(LoanTable[[#This Row],[Disbursement Date]],-1),"YYYY-MM")</f>
        <v>2016-04</v>
      </c>
      <c r="AY280">
        <f>IF(LoanTable[[#This Row],[Loan Status]]="Active",1,0)</f>
        <v>0</v>
      </c>
      <c r="AZ280">
        <f>IF(COUNTIFS(LoanTable[Client id],LoanTable[[#This Row],[Client id]],LoanTable[Period],LoanTable[[#This Row],[Previous Period]])&gt;0,1,0)</f>
        <v>0</v>
      </c>
      <c r="BA280" s="17" t="str">
        <f>TEXT(LoanTable[[#This Row],[Disbursement Date]],"YYYY")</f>
        <v>2016</v>
      </c>
      <c r="BB280" s="10" cm="1">
        <f t="array" ref="BB280">IF(YEAR(LoanTable[[#This Row],[Disbursement Date]])=MIN(YEAR(LoanTable[Disbursement Date])),"",YEAR(LoanTable[[#This Row],[Disbursement Date]])-1)</f>
        <v>2015</v>
      </c>
      <c r="BC280" s="10">
        <f>IF(LoanTable[[#This Row],[Previous Year]]="",1,IF(COUNTIFS(LoanTable[Client id],LoanTable[[#This Row],[Client id]],LoanTable[Year],LoanTable[[#This Row],[Previous Year]])&gt;0,1,0))</f>
        <v>1</v>
      </c>
      <c r="BD280" t="str">
        <f>YEAR(LoanTable[[#This Row],[Disbursement Date]]) &amp; "-Q" &amp; ROUNDUP(MONTH(LoanTable[[#This Row],[Disbursement Date]])/3,0)</f>
        <v>2016-Q2</v>
      </c>
      <c r="BE280">
        <f>IF(LoanTable[[#This Row],[Disbursement Date]]=LoanTable[[#This Row],[First Loan Date]],1,0)</f>
        <v>0</v>
      </c>
    </row>
    <row r="281" spans="1:57" x14ac:dyDescent="0.3">
      <c r="A281" t="s">
        <v>1015</v>
      </c>
      <c r="B281">
        <v>384</v>
      </c>
      <c r="C281" t="s">
        <v>251</v>
      </c>
      <c r="D281" t="s">
        <v>589</v>
      </c>
      <c r="E281">
        <v>41148</v>
      </c>
      <c r="F281">
        <v>47488</v>
      </c>
      <c r="G281">
        <v>10658</v>
      </c>
      <c r="H281" s="5">
        <v>42493</v>
      </c>
      <c r="I281" t="s">
        <v>612</v>
      </c>
      <c r="J281" t="s">
        <v>619</v>
      </c>
      <c r="K281">
        <v>10068</v>
      </c>
      <c r="L281" t="s">
        <v>319</v>
      </c>
      <c r="M281" t="s">
        <v>153</v>
      </c>
      <c r="N281" t="s">
        <v>13</v>
      </c>
      <c r="O281" t="s">
        <v>14</v>
      </c>
      <c r="P281">
        <v>40</v>
      </c>
      <c r="Q281" s="5" t="s">
        <v>85</v>
      </c>
      <c r="R281" t="s">
        <v>30</v>
      </c>
      <c r="S281" t="s">
        <v>145</v>
      </c>
      <c r="T281" t="s">
        <v>18</v>
      </c>
      <c r="U281" t="s">
        <v>26</v>
      </c>
      <c r="V281" t="s">
        <v>20</v>
      </c>
      <c r="W281">
        <v>318</v>
      </c>
      <c r="X281" t="s">
        <v>574</v>
      </c>
      <c r="Y281" t="s">
        <v>590</v>
      </c>
      <c r="Z281" t="s">
        <v>576</v>
      </c>
      <c r="AA281">
        <v>9.9099999999999994E-2</v>
      </c>
      <c r="AB281" t="s">
        <v>577</v>
      </c>
      <c r="AC281" t="s">
        <v>591</v>
      </c>
      <c r="AD281" t="s">
        <v>251</v>
      </c>
      <c r="AE281" t="s">
        <v>250</v>
      </c>
      <c r="AF281" t="s">
        <v>251</v>
      </c>
      <c r="AG281" t="s">
        <v>252</v>
      </c>
      <c r="AH281" t="s">
        <v>253</v>
      </c>
      <c r="AI281" t="s">
        <v>317</v>
      </c>
      <c r="AJ281">
        <v>10068</v>
      </c>
      <c r="AK281" t="s">
        <v>318</v>
      </c>
      <c r="AL281" t="s">
        <v>256</v>
      </c>
      <c r="AM281">
        <v>40979</v>
      </c>
      <c r="AN281">
        <v>47811</v>
      </c>
      <c r="AO281">
        <v>40657</v>
      </c>
      <c r="AP281">
        <v>23.79</v>
      </c>
      <c r="AQ281">
        <v>244.85</v>
      </c>
      <c r="AR281" t="s">
        <v>2626</v>
      </c>
      <c r="AS281" t="s">
        <v>2626</v>
      </c>
      <c r="AT281">
        <v>0</v>
      </c>
      <c r="AU281" t="s">
        <v>2628</v>
      </c>
      <c r="AV281" s="3">
        <v>42028</v>
      </c>
      <c r="AW281" s="3" t="str">
        <f>TEXT(LoanTable[[#This Row],[Disbursement Date]],"YYYY-MM")</f>
        <v>2016-05</v>
      </c>
      <c r="AX281" t="str">
        <f>TEXT(EDATE(LoanTable[[#This Row],[Disbursement Date]],-1),"YYYY-MM")</f>
        <v>2016-04</v>
      </c>
      <c r="AY281">
        <f>IF(LoanTable[[#This Row],[Loan Status]]="Active",1,0)</f>
        <v>0</v>
      </c>
      <c r="AZ281">
        <f>IF(COUNTIFS(LoanTable[Client id],LoanTable[[#This Row],[Client id]],LoanTable[Period],LoanTable[[#This Row],[Previous Period]])&gt;0,1,0)</f>
        <v>0</v>
      </c>
      <c r="BA281" s="17" t="str">
        <f>TEXT(LoanTable[[#This Row],[Disbursement Date]],"YYYY")</f>
        <v>2016</v>
      </c>
      <c r="BB281" s="10" cm="1">
        <f t="array" ref="BB281">IF(YEAR(LoanTable[[#This Row],[Disbursement Date]])=MIN(YEAR(LoanTable[Disbursement Date])),"",YEAR(LoanTable[[#This Row],[Disbursement Date]])-1)</f>
        <v>2015</v>
      </c>
      <c r="BC281" s="10">
        <f>IF(LoanTable[[#This Row],[Previous Year]]="",1,IF(COUNTIFS(LoanTable[Client id],LoanTable[[#This Row],[Client id]],LoanTable[Year],LoanTable[[#This Row],[Previous Year]])&gt;0,1,0))</f>
        <v>1</v>
      </c>
      <c r="BD281" t="str">
        <f>YEAR(LoanTable[[#This Row],[Disbursement Date]]) &amp; "-Q" &amp; ROUNDUP(MONTH(LoanTable[[#This Row],[Disbursement Date]])/3,0)</f>
        <v>2016-Q2</v>
      </c>
      <c r="BE281">
        <f>IF(LoanTable[[#This Row],[Disbursement Date]]=LoanTable[[#This Row],[First Loan Date]],1,0)</f>
        <v>0</v>
      </c>
    </row>
    <row r="282" spans="1:57" x14ac:dyDescent="0.3">
      <c r="A282" t="s">
        <v>1824</v>
      </c>
      <c r="B282">
        <v>877</v>
      </c>
      <c r="C282" t="s">
        <v>409</v>
      </c>
      <c r="D282" t="s">
        <v>589</v>
      </c>
      <c r="E282">
        <v>12180</v>
      </c>
      <c r="F282">
        <v>39739</v>
      </c>
      <c r="G282">
        <v>21574</v>
      </c>
      <c r="H282" s="5">
        <v>42493</v>
      </c>
      <c r="I282" t="s">
        <v>624</v>
      </c>
      <c r="J282" t="s">
        <v>613</v>
      </c>
      <c r="K282">
        <v>1030063</v>
      </c>
      <c r="L282" t="s">
        <v>411</v>
      </c>
      <c r="M282" t="s">
        <v>143</v>
      </c>
      <c r="N282" t="s">
        <v>13</v>
      </c>
      <c r="O282" t="s">
        <v>46</v>
      </c>
      <c r="P282">
        <v>29</v>
      </c>
      <c r="Q282" s="5" t="s">
        <v>146</v>
      </c>
      <c r="R282" t="s">
        <v>104</v>
      </c>
      <c r="S282" t="s">
        <v>35</v>
      </c>
      <c r="T282" t="s">
        <v>63</v>
      </c>
      <c r="U282" t="s">
        <v>19</v>
      </c>
      <c r="V282" t="s">
        <v>31</v>
      </c>
      <c r="W282">
        <v>395</v>
      </c>
      <c r="X282" t="s">
        <v>574</v>
      </c>
      <c r="Y282" t="s">
        <v>590</v>
      </c>
      <c r="Z282" t="s">
        <v>576</v>
      </c>
      <c r="AA282">
        <v>9.9099999999999994E-2</v>
      </c>
      <c r="AB282" t="s">
        <v>577</v>
      </c>
      <c r="AC282" t="s">
        <v>591</v>
      </c>
      <c r="AD282" t="s">
        <v>409</v>
      </c>
      <c r="AE282" t="s">
        <v>234</v>
      </c>
      <c r="AF282" t="s">
        <v>235</v>
      </c>
      <c r="AG282" t="s">
        <v>236</v>
      </c>
      <c r="AH282" t="s">
        <v>237</v>
      </c>
      <c r="AI282" t="s">
        <v>246</v>
      </c>
      <c r="AJ282">
        <v>1030063</v>
      </c>
      <c r="AK282" t="s">
        <v>410</v>
      </c>
      <c r="AL282" t="s">
        <v>241</v>
      </c>
      <c r="AM282">
        <v>13491</v>
      </c>
      <c r="AN282">
        <v>41169</v>
      </c>
      <c r="AO282">
        <v>11761</v>
      </c>
      <c r="AP282">
        <v>36.65</v>
      </c>
      <c r="AQ282">
        <v>282.22000000000003</v>
      </c>
      <c r="AR282" t="s">
        <v>2626</v>
      </c>
      <c r="AS282" t="s">
        <v>2626</v>
      </c>
      <c r="AT282">
        <v>1</v>
      </c>
      <c r="AU282" t="s">
        <v>2628</v>
      </c>
      <c r="AV282" s="3">
        <v>42456</v>
      </c>
      <c r="AW282" s="3" t="str">
        <f>TEXT(LoanTable[[#This Row],[Disbursement Date]],"YYYY-MM")</f>
        <v>2016-05</v>
      </c>
      <c r="AX282" t="str">
        <f>TEXT(EDATE(LoanTable[[#This Row],[Disbursement Date]],-1),"YYYY-MM")</f>
        <v>2016-04</v>
      </c>
      <c r="AY282">
        <f>IF(LoanTable[[#This Row],[Loan Status]]="Active",1,0)</f>
        <v>1</v>
      </c>
      <c r="AZ282">
        <f>IF(COUNTIFS(LoanTable[Client id],LoanTable[[#This Row],[Client id]],LoanTable[Period],LoanTable[[#This Row],[Previous Period]])&gt;0,1,0)</f>
        <v>0</v>
      </c>
      <c r="BA282" s="17" t="str">
        <f>TEXT(LoanTable[[#This Row],[Disbursement Date]],"YYYY")</f>
        <v>2016</v>
      </c>
      <c r="BB282" s="10" cm="1">
        <f t="array" ref="BB282">IF(YEAR(LoanTable[[#This Row],[Disbursement Date]])=MIN(YEAR(LoanTable[Disbursement Date])),"",YEAR(LoanTable[[#This Row],[Disbursement Date]])-1)</f>
        <v>2015</v>
      </c>
      <c r="BC282" s="10">
        <f>IF(LoanTable[[#This Row],[Previous Year]]="",1,IF(COUNTIFS(LoanTable[Client id],LoanTable[[#This Row],[Client id]],LoanTable[Year],LoanTable[[#This Row],[Previous Year]])&gt;0,1,0))</f>
        <v>0</v>
      </c>
      <c r="BD282" t="str">
        <f>YEAR(LoanTable[[#This Row],[Disbursement Date]]) &amp; "-Q" &amp; ROUNDUP(MONTH(LoanTable[[#This Row],[Disbursement Date]])/3,0)</f>
        <v>2016-Q2</v>
      </c>
      <c r="BE282">
        <f>IF(LoanTable[[#This Row],[Disbursement Date]]=LoanTable[[#This Row],[First Loan Date]],1,0)</f>
        <v>0</v>
      </c>
    </row>
    <row r="283" spans="1:57" x14ac:dyDescent="0.3">
      <c r="A283" t="s">
        <v>1353</v>
      </c>
      <c r="B283">
        <v>30</v>
      </c>
      <c r="C283" t="s">
        <v>258</v>
      </c>
      <c r="D283" t="s">
        <v>573</v>
      </c>
      <c r="E283">
        <v>7623</v>
      </c>
      <c r="F283">
        <v>9909</v>
      </c>
      <c r="G283">
        <v>12123</v>
      </c>
      <c r="H283" s="5">
        <v>42494</v>
      </c>
      <c r="I283" t="s">
        <v>612</v>
      </c>
      <c r="J283" t="s">
        <v>613</v>
      </c>
      <c r="K283">
        <v>250029</v>
      </c>
      <c r="L283" t="s">
        <v>264</v>
      </c>
      <c r="M283" t="s">
        <v>84</v>
      </c>
      <c r="N283" t="s">
        <v>13</v>
      </c>
      <c r="O283" t="s">
        <v>14</v>
      </c>
      <c r="P283">
        <v>38</v>
      </c>
      <c r="Q283" s="6" t="s">
        <v>85</v>
      </c>
      <c r="R283" t="s">
        <v>74</v>
      </c>
      <c r="S283" t="s">
        <v>35</v>
      </c>
      <c r="T283" t="s">
        <v>63</v>
      </c>
      <c r="U283" t="s">
        <v>19</v>
      </c>
      <c r="V283" t="s">
        <v>31</v>
      </c>
      <c r="W283">
        <v>517</v>
      </c>
      <c r="X283" t="s">
        <v>574</v>
      </c>
      <c r="Y283" t="s">
        <v>575</v>
      </c>
      <c r="Z283" t="s">
        <v>576</v>
      </c>
      <c r="AA283">
        <v>0.1065</v>
      </c>
      <c r="AB283" t="s">
        <v>577</v>
      </c>
      <c r="AC283" t="s">
        <v>578</v>
      </c>
      <c r="AD283" t="s">
        <v>258</v>
      </c>
      <c r="AE283" t="s">
        <v>259</v>
      </c>
      <c r="AF283" t="s">
        <v>260</v>
      </c>
      <c r="AG283" t="s">
        <v>261</v>
      </c>
      <c r="AH283" t="s">
        <v>262</v>
      </c>
      <c r="AI283" t="s">
        <v>258</v>
      </c>
      <c r="AJ283">
        <v>250029</v>
      </c>
      <c r="AK283" t="s">
        <v>263</v>
      </c>
      <c r="AL283" t="s">
        <v>256</v>
      </c>
      <c r="AM283">
        <v>9284</v>
      </c>
      <c r="AN283">
        <v>11395</v>
      </c>
      <c r="AO283">
        <v>7575</v>
      </c>
      <c r="AP283">
        <v>9.81</v>
      </c>
      <c r="AQ283">
        <v>4791.0600000000004</v>
      </c>
      <c r="AR283" t="s">
        <v>2626</v>
      </c>
      <c r="AS283" t="s">
        <v>2626</v>
      </c>
      <c r="AT283">
        <v>1</v>
      </c>
      <c r="AU283" t="s">
        <v>2628</v>
      </c>
      <c r="AV283" s="3">
        <v>42494</v>
      </c>
      <c r="AW283" s="3" t="str">
        <f>TEXT(LoanTable[[#This Row],[Disbursement Date]],"YYYY-MM")</f>
        <v>2016-05</v>
      </c>
      <c r="AX283" t="str">
        <f>TEXT(EDATE(LoanTable[[#This Row],[Disbursement Date]],-1),"YYYY-MM")</f>
        <v>2016-04</v>
      </c>
      <c r="AY283">
        <f>IF(LoanTable[[#This Row],[Loan Status]]="Active",1,0)</f>
        <v>0</v>
      </c>
      <c r="AZ283">
        <f>IF(COUNTIFS(LoanTable[Client id],LoanTable[[#This Row],[Client id]],LoanTable[Period],LoanTable[[#This Row],[Previous Period]])&gt;0,1,0)</f>
        <v>0</v>
      </c>
      <c r="BA283" s="17" t="str">
        <f>TEXT(LoanTable[[#This Row],[Disbursement Date]],"YYYY")</f>
        <v>2016</v>
      </c>
      <c r="BB283" s="10" cm="1">
        <f t="array" ref="BB283">IF(YEAR(LoanTable[[#This Row],[Disbursement Date]])=MIN(YEAR(LoanTable[Disbursement Date])),"",YEAR(LoanTable[[#This Row],[Disbursement Date]])-1)</f>
        <v>2015</v>
      </c>
      <c r="BC283" s="10">
        <f>IF(LoanTable[[#This Row],[Previous Year]]="",1,IF(COUNTIFS(LoanTable[Client id],LoanTable[[#This Row],[Client id]],LoanTable[Year],LoanTable[[#This Row],[Previous Year]])&gt;0,1,0))</f>
        <v>0</v>
      </c>
      <c r="BD283" t="str">
        <f>YEAR(LoanTable[[#This Row],[Disbursement Date]]) &amp; "-Q" &amp; ROUNDUP(MONTH(LoanTable[[#This Row],[Disbursement Date]])/3,0)</f>
        <v>2016-Q2</v>
      </c>
      <c r="BE283">
        <f>IF(LoanTable[[#This Row],[Disbursement Date]]=LoanTable[[#This Row],[First Loan Date]],1,0)</f>
        <v>1</v>
      </c>
    </row>
    <row r="284" spans="1:57" x14ac:dyDescent="0.3">
      <c r="A284" t="s">
        <v>1808</v>
      </c>
      <c r="B284">
        <v>694</v>
      </c>
      <c r="C284" t="s">
        <v>409</v>
      </c>
      <c r="D284" t="s">
        <v>583</v>
      </c>
      <c r="E284">
        <v>2880</v>
      </c>
      <c r="F284">
        <v>22575</v>
      </c>
      <c r="G284">
        <v>28014</v>
      </c>
      <c r="H284" s="5">
        <v>42496</v>
      </c>
      <c r="I284" t="s">
        <v>615</v>
      </c>
      <c r="J284" t="s">
        <v>619</v>
      </c>
      <c r="K284">
        <v>1030063</v>
      </c>
      <c r="L284" t="s">
        <v>411</v>
      </c>
      <c r="M284" t="s">
        <v>27</v>
      </c>
      <c r="N284" t="s">
        <v>13</v>
      </c>
      <c r="O284" t="s">
        <v>46</v>
      </c>
      <c r="P284">
        <v>29</v>
      </c>
      <c r="Q284" s="5" t="s">
        <v>53</v>
      </c>
      <c r="R284" t="s">
        <v>30</v>
      </c>
      <c r="S284" t="s">
        <v>145</v>
      </c>
      <c r="T284" t="s">
        <v>18</v>
      </c>
      <c r="U284" t="s">
        <v>19</v>
      </c>
      <c r="V284" t="s">
        <v>20</v>
      </c>
      <c r="W284">
        <v>369</v>
      </c>
      <c r="X284" t="s">
        <v>574</v>
      </c>
      <c r="Y284" t="s">
        <v>584</v>
      </c>
      <c r="Z284" t="s">
        <v>576</v>
      </c>
      <c r="AA284">
        <v>0.1825</v>
      </c>
      <c r="AB284" t="s">
        <v>585</v>
      </c>
      <c r="AC284" t="s">
        <v>586</v>
      </c>
      <c r="AD284" t="s">
        <v>409</v>
      </c>
      <c r="AE284" t="s">
        <v>234</v>
      </c>
      <c r="AF284" t="s">
        <v>235</v>
      </c>
      <c r="AG284" t="s">
        <v>236</v>
      </c>
      <c r="AH284" t="s">
        <v>237</v>
      </c>
      <c r="AI284" t="s">
        <v>246</v>
      </c>
      <c r="AJ284">
        <v>1030063</v>
      </c>
      <c r="AK284" t="s">
        <v>410</v>
      </c>
      <c r="AL284" t="s">
        <v>241</v>
      </c>
      <c r="AM284">
        <v>3138</v>
      </c>
      <c r="AN284">
        <v>23846</v>
      </c>
      <c r="AO284">
        <v>2858</v>
      </c>
      <c r="AP284">
        <v>26.44</v>
      </c>
      <c r="AQ284">
        <v>4972.84</v>
      </c>
      <c r="AR284" t="s">
        <v>2626</v>
      </c>
      <c r="AS284" t="s">
        <v>2626</v>
      </c>
      <c r="AT284">
        <v>2</v>
      </c>
      <c r="AU284" t="s">
        <v>2628</v>
      </c>
      <c r="AV284" s="3">
        <v>42496</v>
      </c>
      <c r="AW284" s="3" t="str">
        <f>TEXT(LoanTable[[#This Row],[Disbursement Date]],"YYYY-MM")</f>
        <v>2016-05</v>
      </c>
      <c r="AX284" t="str">
        <f>TEXT(EDATE(LoanTable[[#This Row],[Disbursement Date]],-1),"YYYY-MM")</f>
        <v>2016-04</v>
      </c>
      <c r="AY284">
        <f>IF(LoanTable[[#This Row],[Loan Status]]="Active",1,0)</f>
        <v>0</v>
      </c>
      <c r="AZ284">
        <f>IF(COUNTIFS(LoanTable[Client id],LoanTable[[#This Row],[Client id]],LoanTable[Period],LoanTable[[#This Row],[Previous Period]])&gt;0,1,0)</f>
        <v>0</v>
      </c>
      <c r="BA284" s="17" t="str">
        <f>TEXT(LoanTable[[#This Row],[Disbursement Date]],"YYYY")</f>
        <v>2016</v>
      </c>
      <c r="BB284" s="10" cm="1">
        <f t="array" ref="BB284">IF(YEAR(LoanTable[[#This Row],[Disbursement Date]])=MIN(YEAR(LoanTable[Disbursement Date])),"",YEAR(LoanTable[[#This Row],[Disbursement Date]])-1)</f>
        <v>2015</v>
      </c>
      <c r="BC284" s="10">
        <f>IF(LoanTable[[#This Row],[Previous Year]]="",1,IF(COUNTIFS(LoanTable[Client id],LoanTable[[#This Row],[Client id]],LoanTable[Year],LoanTable[[#This Row],[Previous Year]])&gt;0,1,0))</f>
        <v>0</v>
      </c>
      <c r="BD284" t="str">
        <f>YEAR(LoanTable[[#This Row],[Disbursement Date]]) &amp; "-Q" &amp; ROUNDUP(MONTH(LoanTable[[#This Row],[Disbursement Date]])/3,0)</f>
        <v>2016-Q2</v>
      </c>
      <c r="BE284">
        <f>IF(LoanTable[[#This Row],[Disbursement Date]]=LoanTable[[#This Row],[First Loan Date]],1,0)</f>
        <v>1</v>
      </c>
    </row>
    <row r="285" spans="1:57" x14ac:dyDescent="0.3">
      <c r="A285" t="s">
        <v>1449</v>
      </c>
      <c r="B285">
        <v>321</v>
      </c>
      <c r="C285" t="s">
        <v>249</v>
      </c>
      <c r="D285" t="s">
        <v>573</v>
      </c>
      <c r="E285">
        <v>25055</v>
      </c>
      <c r="F285">
        <v>48322</v>
      </c>
      <c r="G285">
        <v>6297</v>
      </c>
      <c r="H285" s="5">
        <v>42505</v>
      </c>
      <c r="I285" t="s">
        <v>615</v>
      </c>
      <c r="J285" t="s">
        <v>613</v>
      </c>
      <c r="K285">
        <v>910182</v>
      </c>
      <c r="L285" t="s">
        <v>257</v>
      </c>
      <c r="M285" t="s">
        <v>89</v>
      </c>
      <c r="N285" t="s">
        <v>13</v>
      </c>
      <c r="O285" t="s">
        <v>33</v>
      </c>
      <c r="P285">
        <v>23</v>
      </c>
      <c r="Q285" s="5" t="s">
        <v>34</v>
      </c>
      <c r="R285" t="s">
        <v>74</v>
      </c>
      <c r="S285" t="s">
        <v>35</v>
      </c>
      <c r="T285" t="s">
        <v>18</v>
      </c>
      <c r="U285" t="s">
        <v>19</v>
      </c>
      <c r="V285" t="s">
        <v>31</v>
      </c>
      <c r="W285">
        <v>588</v>
      </c>
      <c r="X285" t="s">
        <v>574</v>
      </c>
      <c r="Y285" t="s">
        <v>575</v>
      </c>
      <c r="Z285" t="s">
        <v>576</v>
      </c>
      <c r="AA285">
        <v>0.1065</v>
      </c>
      <c r="AB285" t="s">
        <v>577</v>
      </c>
      <c r="AC285" t="s">
        <v>578</v>
      </c>
      <c r="AD285" t="s">
        <v>249</v>
      </c>
      <c r="AE285" t="s">
        <v>250</v>
      </c>
      <c r="AF285" t="s">
        <v>251</v>
      </c>
      <c r="AG285" t="s">
        <v>252</v>
      </c>
      <c r="AH285" t="s">
        <v>253</v>
      </c>
      <c r="AI285" t="s">
        <v>254</v>
      </c>
      <c r="AJ285">
        <v>910182</v>
      </c>
      <c r="AK285" t="s">
        <v>255</v>
      </c>
      <c r="AL285" t="s">
        <v>256</v>
      </c>
      <c r="AM285">
        <v>26428</v>
      </c>
      <c r="AN285">
        <v>48553</v>
      </c>
      <c r="AO285">
        <v>24584</v>
      </c>
      <c r="AP285">
        <v>5.69</v>
      </c>
      <c r="AQ285">
        <v>1002.15</v>
      </c>
      <c r="AR285" t="s">
        <v>2626</v>
      </c>
      <c r="AS285" t="s">
        <v>2626</v>
      </c>
      <c r="AT285">
        <v>1</v>
      </c>
      <c r="AU285" t="s">
        <v>2630</v>
      </c>
      <c r="AV285" s="3">
        <v>42327</v>
      </c>
      <c r="AW285" s="3" t="str">
        <f>TEXT(LoanTable[[#This Row],[Disbursement Date]],"YYYY-MM")</f>
        <v>2016-05</v>
      </c>
      <c r="AX285" t="str">
        <f>TEXT(EDATE(LoanTable[[#This Row],[Disbursement Date]],-1),"YYYY-MM")</f>
        <v>2016-04</v>
      </c>
      <c r="AY285">
        <f>IF(LoanTable[[#This Row],[Loan Status]]="Active",1,0)</f>
        <v>0</v>
      </c>
      <c r="AZ285">
        <f>IF(COUNTIFS(LoanTable[Client id],LoanTable[[#This Row],[Client id]],LoanTable[Period],LoanTable[[#This Row],[Previous Period]])&gt;0,1,0)</f>
        <v>0</v>
      </c>
      <c r="BA285" s="17" t="str">
        <f>TEXT(LoanTable[[#This Row],[Disbursement Date]],"YYYY")</f>
        <v>2016</v>
      </c>
      <c r="BB285" s="10" cm="1">
        <f t="array" ref="BB285">IF(YEAR(LoanTable[[#This Row],[Disbursement Date]])=MIN(YEAR(LoanTable[Disbursement Date])),"",YEAR(LoanTable[[#This Row],[Disbursement Date]])-1)</f>
        <v>2015</v>
      </c>
      <c r="BC285" s="10">
        <f>IF(LoanTable[[#This Row],[Previous Year]]="",1,IF(COUNTIFS(LoanTable[Client id],LoanTable[[#This Row],[Client id]],LoanTable[Year],LoanTable[[#This Row],[Previous Year]])&gt;0,1,0))</f>
        <v>1</v>
      </c>
      <c r="BD285" t="str">
        <f>YEAR(LoanTable[[#This Row],[Disbursement Date]]) &amp; "-Q" &amp; ROUNDUP(MONTH(LoanTable[[#This Row],[Disbursement Date]])/3,0)</f>
        <v>2016-Q2</v>
      </c>
      <c r="BE285">
        <f>IF(LoanTable[[#This Row],[Disbursement Date]]=LoanTable[[#This Row],[First Loan Date]],1,0)</f>
        <v>0</v>
      </c>
    </row>
    <row r="286" spans="1:57" x14ac:dyDescent="0.3">
      <c r="A286" t="s">
        <v>1859</v>
      </c>
      <c r="B286">
        <v>404</v>
      </c>
      <c r="C286" t="s">
        <v>246</v>
      </c>
      <c r="D286" t="s">
        <v>573</v>
      </c>
      <c r="E286">
        <v>35544</v>
      </c>
      <c r="F286">
        <v>49017</v>
      </c>
      <c r="G286">
        <v>44067</v>
      </c>
      <c r="H286" s="5">
        <v>42506</v>
      </c>
      <c r="I286" t="s">
        <v>615</v>
      </c>
      <c r="J286" t="s">
        <v>619</v>
      </c>
      <c r="K286">
        <v>110159</v>
      </c>
      <c r="L286" t="s">
        <v>248</v>
      </c>
      <c r="M286" t="s">
        <v>143</v>
      </c>
      <c r="N286" t="s">
        <v>13</v>
      </c>
      <c r="O286" t="s">
        <v>46</v>
      </c>
      <c r="P286">
        <v>29</v>
      </c>
      <c r="Q286" s="5" t="s">
        <v>146</v>
      </c>
      <c r="R286" t="s">
        <v>104</v>
      </c>
      <c r="S286" t="s">
        <v>35</v>
      </c>
      <c r="T286" t="s">
        <v>63</v>
      </c>
      <c r="U286" t="s">
        <v>19</v>
      </c>
      <c r="V286" t="s">
        <v>31</v>
      </c>
      <c r="W286">
        <v>395</v>
      </c>
      <c r="X286" t="s">
        <v>574</v>
      </c>
      <c r="Y286" t="s">
        <v>575</v>
      </c>
      <c r="Z286" t="s">
        <v>576</v>
      </c>
      <c r="AA286">
        <v>0.1065</v>
      </c>
      <c r="AB286" t="s">
        <v>577</v>
      </c>
      <c r="AC286" t="s">
        <v>578</v>
      </c>
      <c r="AD286" t="s">
        <v>246</v>
      </c>
      <c r="AE286" t="s">
        <v>234</v>
      </c>
      <c r="AF286" t="s">
        <v>235</v>
      </c>
      <c r="AG286" t="s">
        <v>236</v>
      </c>
      <c r="AH286" t="s">
        <v>237</v>
      </c>
      <c r="AI286" t="s">
        <v>246</v>
      </c>
      <c r="AJ286">
        <v>110159</v>
      </c>
      <c r="AK286" t="s">
        <v>247</v>
      </c>
      <c r="AL286" t="s">
        <v>241</v>
      </c>
      <c r="AM286">
        <v>35138</v>
      </c>
      <c r="AN286">
        <v>48746</v>
      </c>
      <c r="AO286">
        <v>35125</v>
      </c>
      <c r="AP286">
        <v>14.61</v>
      </c>
      <c r="AQ286">
        <v>3252.41</v>
      </c>
      <c r="AR286" t="s">
        <v>2626</v>
      </c>
      <c r="AS286" t="s">
        <v>2626</v>
      </c>
      <c r="AT286">
        <v>0</v>
      </c>
      <c r="AU286" t="s">
        <v>2628</v>
      </c>
      <c r="AV286" s="3">
        <v>42506</v>
      </c>
      <c r="AW286" s="3" t="str">
        <f>TEXT(LoanTable[[#This Row],[Disbursement Date]],"YYYY-MM")</f>
        <v>2016-05</v>
      </c>
      <c r="AX286" t="str">
        <f>TEXT(EDATE(LoanTable[[#This Row],[Disbursement Date]],-1),"YYYY-MM")</f>
        <v>2016-04</v>
      </c>
      <c r="AY286">
        <f>IF(LoanTable[[#This Row],[Loan Status]]="Active",1,0)</f>
        <v>0</v>
      </c>
      <c r="AZ286">
        <f>IF(COUNTIFS(LoanTable[Client id],LoanTable[[#This Row],[Client id]],LoanTable[Period],LoanTable[[#This Row],[Previous Period]])&gt;0,1,0)</f>
        <v>0</v>
      </c>
      <c r="BA286" s="17" t="str">
        <f>TEXT(LoanTable[[#This Row],[Disbursement Date]],"YYYY")</f>
        <v>2016</v>
      </c>
      <c r="BB286" s="10" cm="1">
        <f t="array" ref="BB286">IF(YEAR(LoanTable[[#This Row],[Disbursement Date]])=MIN(YEAR(LoanTable[Disbursement Date])),"",YEAR(LoanTable[[#This Row],[Disbursement Date]])-1)</f>
        <v>2015</v>
      </c>
      <c r="BC286" s="10">
        <f>IF(LoanTable[[#This Row],[Previous Year]]="",1,IF(COUNTIFS(LoanTable[Client id],LoanTable[[#This Row],[Client id]],LoanTable[Year],LoanTable[[#This Row],[Previous Year]])&gt;0,1,0))</f>
        <v>0</v>
      </c>
      <c r="BD286" t="str">
        <f>YEAR(LoanTable[[#This Row],[Disbursement Date]]) &amp; "-Q" &amp; ROUNDUP(MONTH(LoanTable[[#This Row],[Disbursement Date]])/3,0)</f>
        <v>2016-Q2</v>
      </c>
      <c r="BE286">
        <f>IF(LoanTable[[#This Row],[Disbursement Date]]=LoanTable[[#This Row],[First Loan Date]],1,0)</f>
        <v>1</v>
      </c>
    </row>
    <row r="287" spans="1:57" x14ac:dyDescent="0.3">
      <c r="A287" t="s">
        <v>2263</v>
      </c>
      <c r="B287">
        <v>53</v>
      </c>
      <c r="C287" t="s">
        <v>386</v>
      </c>
      <c r="D287" t="s">
        <v>573</v>
      </c>
      <c r="E287">
        <v>29889</v>
      </c>
      <c r="F287">
        <v>45408</v>
      </c>
      <c r="G287">
        <v>21776</v>
      </c>
      <c r="H287" s="5">
        <v>42507</v>
      </c>
      <c r="I287" t="s">
        <v>624</v>
      </c>
      <c r="J287" t="s">
        <v>613</v>
      </c>
      <c r="K287">
        <v>1110166</v>
      </c>
      <c r="L287" t="s">
        <v>389</v>
      </c>
      <c r="M287" t="s">
        <v>12</v>
      </c>
      <c r="N287" t="s">
        <v>13</v>
      </c>
      <c r="O287" t="s">
        <v>28</v>
      </c>
      <c r="P287">
        <v>50</v>
      </c>
      <c r="Q287" s="6" t="s">
        <v>113</v>
      </c>
      <c r="R287" t="s">
        <v>25</v>
      </c>
      <c r="S287" t="s">
        <v>35</v>
      </c>
      <c r="T287" t="s">
        <v>18</v>
      </c>
      <c r="U287" t="s">
        <v>19</v>
      </c>
      <c r="V287" t="s">
        <v>39</v>
      </c>
      <c r="W287">
        <v>726</v>
      </c>
      <c r="X287" t="s">
        <v>574</v>
      </c>
      <c r="Y287" t="s">
        <v>575</v>
      </c>
      <c r="Z287" t="s">
        <v>576</v>
      </c>
      <c r="AA287">
        <v>0.1065</v>
      </c>
      <c r="AB287" t="s">
        <v>577</v>
      </c>
      <c r="AC287" t="s">
        <v>578</v>
      </c>
      <c r="AD287" t="s">
        <v>386</v>
      </c>
      <c r="AE287" t="s">
        <v>234</v>
      </c>
      <c r="AF287" t="s">
        <v>235</v>
      </c>
      <c r="AG287" t="s">
        <v>236</v>
      </c>
      <c r="AH287" t="s">
        <v>237</v>
      </c>
      <c r="AI287" t="s">
        <v>387</v>
      </c>
      <c r="AJ287">
        <v>1110166</v>
      </c>
      <c r="AK287" t="s">
        <v>388</v>
      </c>
      <c r="AL287" t="s">
        <v>239</v>
      </c>
      <c r="AM287">
        <v>31829</v>
      </c>
      <c r="AN287">
        <v>45054</v>
      </c>
      <c r="AO287">
        <v>29747</v>
      </c>
      <c r="AP287">
        <v>31.38</v>
      </c>
      <c r="AQ287">
        <v>4379.8900000000003</v>
      </c>
      <c r="AR287" t="s">
        <v>2626</v>
      </c>
      <c r="AS287" t="s">
        <v>2626</v>
      </c>
      <c r="AT287">
        <v>2</v>
      </c>
      <c r="AU287" t="s">
        <v>2628</v>
      </c>
      <c r="AV287" s="3">
        <v>42507</v>
      </c>
      <c r="AW287" s="3" t="str">
        <f>TEXT(LoanTable[[#This Row],[Disbursement Date]],"YYYY-MM")</f>
        <v>2016-05</v>
      </c>
      <c r="AX287" t="str">
        <f>TEXT(EDATE(LoanTable[[#This Row],[Disbursement Date]],-1),"YYYY-MM")</f>
        <v>2016-04</v>
      </c>
      <c r="AY287">
        <f>IF(LoanTable[[#This Row],[Loan Status]]="Active",1,0)</f>
        <v>1</v>
      </c>
      <c r="AZ287">
        <f>IF(COUNTIFS(LoanTable[Client id],LoanTable[[#This Row],[Client id]],LoanTable[Period],LoanTable[[#This Row],[Previous Period]])&gt;0,1,0)</f>
        <v>0</v>
      </c>
      <c r="BA287" s="17" t="str">
        <f>TEXT(LoanTable[[#This Row],[Disbursement Date]],"YYYY")</f>
        <v>2016</v>
      </c>
      <c r="BB287" s="10" cm="1">
        <f t="array" ref="BB287">IF(YEAR(LoanTable[[#This Row],[Disbursement Date]])=MIN(YEAR(LoanTable[Disbursement Date])),"",YEAR(LoanTable[[#This Row],[Disbursement Date]])-1)</f>
        <v>2015</v>
      </c>
      <c r="BC287" s="10">
        <f>IF(LoanTable[[#This Row],[Previous Year]]="",1,IF(COUNTIFS(LoanTable[Client id],LoanTable[[#This Row],[Client id]],LoanTable[Year],LoanTable[[#This Row],[Previous Year]])&gt;0,1,0))</f>
        <v>0</v>
      </c>
      <c r="BD287" t="str">
        <f>YEAR(LoanTable[[#This Row],[Disbursement Date]]) &amp; "-Q" &amp; ROUNDUP(MONTH(LoanTable[[#This Row],[Disbursement Date]])/3,0)</f>
        <v>2016-Q2</v>
      </c>
      <c r="BE287">
        <f>IF(LoanTable[[#This Row],[Disbursement Date]]=LoanTable[[#This Row],[First Loan Date]],1,0)</f>
        <v>1</v>
      </c>
    </row>
    <row r="288" spans="1:57" x14ac:dyDescent="0.3">
      <c r="A288" t="s">
        <v>938</v>
      </c>
      <c r="B288">
        <v>37</v>
      </c>
      <c r="C288" t="s">
        <v>258</v>
      </c>
      <c r="D288" t="s">
        <v>573</v>
      </c>
      <c r="E288">
        <v>36152</v>
      </c>
      <c r="F288">
        <v>49205</v>
      </c>
      <c r="G288">
        <v>14043</v>
      </c>
      <c r="H288" s="5">
        <v>42508</v>
      </c>
      <c r="I288" t="s">
        <v>615</v>
      </c>
      <c r="J288" t="s">
        <v>613</v>
      </c>
      <c r="K288">
        <v>250029</v>
      </c>
      <c r="L288" t="s">
        <v>264</v>
      </c>
      <c r="M288" t="s">
        <v>90</v>
      </c>
      <c r="N288" t="s">
        <v>13</v>
      </c>
      <c r="O288" t="s">
        <v>28</v>
      </c>
      <c r="P288">
        <v>52</v>
      </c>
      <c r="Q288" s="6" t="s">
        <v>92</v>
      </c>
      <c r="R288" t="s">
        <v>74</v>
      </c>
      <c r="S288" t="s">
        <v>35</v>
      </c>
      <c r="T288" t="s">
        <v>18</v>
      </c>
      <c r="U288" t="s">
        <v>22</v>
      </c>
      <c r="V288" t="s">
        <v>39</v>
      </c>
      <c r="W288">
        <v>322</v>
      </c>
      <c r="X288" t="s">
        <v>574</v>
      </c>
      <c r="Y288" t="s">
        <v>575</v>
      </c>
      <c r="Z288" t="s">
        <v>576</v>
      </c>
      <c r="AA288">
        <v>0.1065</v>
      </c>
      <c r="AB288" t="s">
        <v>577</v>
      </c>
      <c r="AC288" t="s">
        <v>578</v>
      </c>
      <c r="AD288" t="s">
        <v>258</v>
      </c>
      <c r="AE288" t="s">
        <v>259</v>
      </c>
      <c r="AF288" t="s">
        <v>260</v>
      </c>
      <c r="AG288" t="s">
        <v>261</v>
      </c>
      <c r="AH288" t="s">
        <v>262</v>
      </c>
      <c r="AI288" t="s">
        <v>258</v>
      </c>
      <c r="AJ288">
        <v>250029</v>
      </c>
      <c r="AK288" t="s">
        <v>263</v>
      </c>
      <c r="AL288" t="s">
        <v>256</v>
      </c>
      <c r="AM288">
        <v>37071</v>
      </c>
      <c r="AN288">
        <v>48971</v>
      </c>
      <c r="AO288">
        <v>35714</v>
      </c>
      <c r="AP288">
        <v>32.42</v>
      </c>
      <c r="AQ288">
        <v>2456.83</v>
      </c>
      <c r="AR288" t="s">
        <v>2626</v>
      </c>
      <c r="AS288" t="s">
        <v>2626</v>
      </c>
      <c r="AT288">
        <v>0</v>
      </c>
      <c r="AU288" t="s">
        <v>2628</v>
      </c>
      <c r="AV288" s="3">
        <v>42508</v>
      </c>
      <c r="AW288" s="3" t="str">
        <f>TEXT(LoanTable[[#This Row],[Disbursement Date]],"YYYY-MM")</f>
        <v>2016-05</v>
      </c>
      <c r="AX288" t="str">
        <f>TEXT(EDATE(LoanTable[[#This Row],[Disbursement Date]],-1),"YYYY-MM")</f>
        <v>2016-04</v>
      </c>
      <c r="AY288">
        <f>IF(LoanTable[[#This Row],[Loan Status]]="Active",1,0)</f>
        <v>0</v>
      </c>
      <c r="AZ288">
        <f>IF(COUNTIFS(LoanTable[Client id],LoanTable[[#This Row],[Client id]],LoanTable[Period],LoanTable[[#This Row],[Previous Period]])&gt;0,1,0)</f>
        <v>0</v>
      </c>
      <c r="BA288" s="17" t="str">
        <f>TEXT(LoanTable[[#This Row],[Disbursement Date]],"YYYY")</f>
        <v>2016</v>
      </c>
      <c r="BB288" s="10" cm="1">
        <f t="array" ref="BB288">IF(YEAR(LoanTable[[#This Row],[Disbursement Date]])=MIN(YEAR(LoanTable[Disbursement Date])),"",YEAR(LoanTable[[#This Row],[Disbursement Date]])-1)</f>
        <v>2015</v>
      </c>
      <c r="BC288" s="10">
        <f>IF(LoanTable[[#This Row],[Previous Year]]="",1,IF(COUNTIFS(LoanTable[Client id],LoanTable[[#This Row],[Client id]],LoanTable[Year],LoanTable[[#This Row],[Previous Year]])&gt;0,1,0))</f>
        <v>0</v>
      </c>
      <c r="BD288" t="str">
        <f>YEAR(LoanTable[[#This Row],[Disbursement Date]]) &amp; "-Q" &amp; ROUNDUP(MONTH(LoanTable[[#This Row],[Disbursement Date]])/3,0)</f>
        <v>2016-Q2</v>
      </c>
      <c r="BE288">
        <f>IF(LoanTable[[#This Row],[Disbursement Date]]=LoanTable[[#This Row],[First Loan Date]],1,0)</f>
        <v>1</v>
      </c>
    </row>
    <row r="289" spans="1:57" x14ac:dyDescent="0.3">
      <c r="A289" t="s">
        <v>1497</v>
      </c>
      <c r="B289">
        <v>336</v>
      </c>
      <c r="C289" t="s">
        <v>350</v>
      </c>
      <c r="D289" t="s">
        <v>573</v>
      </c>
      <c r="E289">
        <v>21971</v>
      </c>
      <c r="F289">
        <v>43693</v>
      </c>
      <c r="G289">
        <v>31152</v>
      </c>
      <c r="H289" s="5">
        <v>42508</v>
      </c>
      <c r="I289" t="s">
        <v>612</v>
      </c>
      <c r="J289" t="s">
        <v>613</v>
      </c>
      <c r="K289">
        <v>700013</v>
      </c>
      <c r="L289" t="s">
        <v>351</v>
      </c>
      <c r="M289" t="s">
        <v>153</v>
      </c>
      <c r="N289" t="s">
        <v>13</v>
      </c>
      <c r="O289" t="s">
        <v>14</v>
      </c>
      <c r="P289">
        <v>44</v>
      </c>
      <c r="Q289" s="5" t="s">
        <v>100</v>
      </c>
      <c r="R289" t="s">
        <v>74</v>
      </c>
      <c r="S289" t="s">
        <v>105</v>
      </c>
      <c r="T289" t="s">
        <v>63</v>
      </c>
      <c r="U289" t="s">
        <v>65</v>
      </c>
      <c r="V289" t="s">
        <v>31</v>
      </c>
      <c r="W289">
        <v>686</v>
      </c>
      <c r="X289" t="s">
        <v>574</v>
      </c>
      <c r="Y289" t="s">
        <v>575</v>
      </c>
      <c r="Z289" t="s">
        <v>576</v>
      </c>
      <c r="AA289">
        <v>0.1065</v>
      </c>
      <c r="AB289" t="s">
        <v>577</v>
      </c>
      <c r="AC289" t="s">
        <v>578</v>
      </c>
      <c r="AD289" t="s">
        <v>350</v>
      </c>
      <c r="AE289" t="s">
        <v>331</v>
      </c>
      <c r="AF289" t="s">
        <v>332</v>
      </c>
      <c r="AG289" t="s">
        <v>333</v>
      </c>
      <c r="AH289" t="s">
        <v>334</v>
      </c>
      <c r="AI289" t="s">
        <v>335</v>
      </c>
      <c r="AJ289">
        <v>700013</v>
      </c>
      <c r="AK289" t="s">
        <v>247</v>
      </c>
      <c r="AL289" t="s">
        <v>241</v>
      </c>
      <c r="AM289">
        <v>22960</v>
      </c>
      <c r="AN289">
        <v>44389</v>
      </c>
      <c r="AO289">
        <v>21743</v>
      </c>
      <c r="AP289">
        <v>40.11</v>
      </c>
      <c r="AQ289">
        <v>2252.5700000000002</v>
      </c>
      <c r="AR289" t="s">
        <v>2626</v>
      </c>
      <c r="AS289" t="s">
        <v>2626</v>
      </c>
      <c r="AT289">
        <v>0</v>
      </c>
      <c r="AU289" t="s">
        <v>2628</v>
      </c>
      <c r="AV289" s="3">
        <v>42508</v>
      </c>
      <c r="AW289" s="3" t="str">
        <f>TEXT(LoanTable[[#This Row],[Disbursement Date]],"YYYY-MM")</f>
        <v>2016-05</v>
      </c>
      <c r="AX289" t="str">
        <f>TEXT(EDATE(LoanTable[[#This Row],[Disbursement Date]],-1),"YYYY-MM")</f>
        <v>2016-04</v>
      </c>
      <c r="AY289">
        <f>IF(LoanTable[[#This Row],[Loan Status]]="Active",1,0)</f>
        <v>0</v>
      </c>
      <c r="AZ289">
        <f>IF(COUNTIFS(LoanTable[Client id],LoanTable[[#This Row],[Client id]],LoanTable[Period],LoanTable[[#This Row],[Previous Period]])&gt;0,1,0)</f>
        <v>0</v>
      </c>
      <c r="BA289" s="17" t="str">
        <f>TEXT(LoanTable[[#This Row],[Disbursement Date]],"YYYY")</f>
        <v>2016</v>
      </c>
      <c r="BB289" s="10" cm="1">
        <f t="array" ref="BB289">IF(YEAR(LoanTable[[#This Row],[Disbursement Date]])=MIN(YEAR(LoanTable[Disbursement Date])),"",YEAR(LoanTable[[#This Row],[Disbursement Date]])-1)</f>
        <v>2015</v>
      </c>
      <c r="BC289" s="10">
        <f>IF(LoanTable[[#This Row],[Previous Year]]="",1,IF(COUNTIFS(LoanTable[Client id],LoanTable[[#This Row],[Client id]],LoanTable[Year],LoanTable[[#This Row],[Previous Year]])&gt;0,1,0))</f>
        <v>0</v>
      </c>
      <c r="BD289" t="str">
        <f>YEAR(LoanTable[[#This Row],[Disbursement Date]]) &amp; "-Q" &amp; ROUNDUP(MONTH(LoanTable[[#This Row],[Disbursement Date]])/3,0)</f>
        <v>2016-Q2</v>
      </c>
      <c r="BE289">
        <f>IF(LoanTable[[#This Row],[Disbursement Date]]=LoanTable[[#This Row],[First Loan Date]],1,0)</f>
        <v>1</v>
      </c>
    </row>
    <row r="290" spans="1:57" x14ac:dyDescent="0.3">
      <c r="A290" t="s">
        <v>1589</v>
      </c>
      <c r="B290">
        <v>912</v>
      </c>
      <c r="C290" t="s">
        <v>350</v>
      </c>
      <c r="D290" t="s">
        <v>573</v>
      </c>
      <c r="E290">
        <v>33600</v>
      </c>
      <c r="F290">
        <v>41895</v>
      </c>
      <c r="G290">
        <v>20405</v>
      </c>
      <c r="H290" s="5">
        <v>42510</v>
      </c>
      <c r="I290" t="s">
        <v>615</v>
      </c>
      <c r="J290" t="s">
        <v>619</v>
      </c>
      <c r="K290">
        <v>700013</v>
      </c>
      <c r="L290" t="s">
        <v>351</v>
      </c>
      <c r="M290" t="s">
        <v>66</v>
      </c>
      <c r="N290" t="s">
        <v>13</v>
      </c>
      <c r="O290" t="s">
        <v>46</v>
      </c>
      <c r="P290">
        <v>34</v>
      </c>
      <c r="Q290" s="5" t="s">
        <v>67</v>
      </c>
      <c r="R290" t="s">
        <v>25</v>
      </c>
      <c r="S290" t="s">
        <v>35</v>
      </c>
      <c r="T290" t="s">
        <v>18</v>
      </c>
      <c r="U290" t="s">
        <v>19</v>
      </c>
      <c r="V290" t="s">
        <v>39</v>
      </c>
      <c r="W290">
        <v>734</v>
      </c>
      <c r="X290" t="s">
        <v>574</v>
      </c>
      <c r="Y290" t="s">
        <v>575</v>
      </c>
      <c r="Z290" t="s">
        <v>576</v>
      </c>
      <c r="AA290">
        <v>0.1065</v>
      </c>
      <c r="AB290" t="s">
        <v>577</v>
      </c>
      <c r="AC290" t="s">
        <v>578</v>
      </c>
      <c r="AD290" t="s">
        <v>350</v>
      </c>
      <c r="AE290" t="s">
        <v>331</v>
      </c>
      <c r="AF290" t="s">
        <v>332</v>
      </c>
      <c r="AG290" t="s">
        <v>333</v>
      </c>
      <c r="AH290" t="s">
        <v>334</v>
      </c>
      <c r="AI290" t="s">
        <v>335</v>
      </c>
      <c r="AJ290">
        <v>700013</v>
      </c>
      <c r="AK290" t="s">
        <v>247</v>
      </c>
      <c r="AL290" t="s">
        <v>241</v>
      </c>
      <c r="AM290">
        <v>34362</v>
      </c>
      <c r="AN290">
        <v>41989</v>
      </c>
      <c r="AO290">
        <v>33197</v>
      </c>
      <c r="AP290">
        <v>34.72</v>
      </c>
      <c r="AQ290">
        <v>4897.57</v>
      </c>
      <c r="AR290" t="s">
        <v>2626</v>
      </c>
      <c r="AS290" t="s">
        <v>2626</v>
      </c>
      <c r="AT290">
        <v>1</v>
      </c>
      <c r="AU290" t="s">
        <v>2629</v>
      </c>
      <c r="AV290" s="3">
        <v>42123</v>
      </c>
      <c r="AW290" s="3" t="str">
        <f>TEXT(LoanTable[[#This Row],[Disbursement Date]],"YYYY-MM")</f>
        <v>2016-05</v>
      </c>
      <c r="AX290" t="str">
        <f>TEXT(EDATE(LoanTable[[#This Row],[Disbursement Date]],-1),"YYYY-MM")</f>
        <v>2016-04</v>
      </c>
      <c r="AY290">
        <f>IF(LoanTable[[#This Row],[Loan Status]]="Active",1,0)</f>
        <v>0</v>
      </c>
      <c r="AZ290">
        <f>IF(COUNTIFS(LoanTable[Client id],LoanTable[[#This Row],[Client id]],LoanTable[Period],LoanTable[[#This Row],[Previous Period]])&gt;0,1,0)</f>
        <v>0</v>
      </c>
      <c r="BA290" s="17" t="str">
        <f>TEXT(LoanTable[[#This Row],[Disbursement Date]],"YYYY")</f>
        <v>2016</v>
      </c>
      <c r="BB290" s="10" cm="1">
        <f t="array" ref="BB290">IF(YEAR(LoanTable[[#This Row],[Disbursement Date]])=MIN(YEAR(LoanTable[Disbursement Date])),"",YEAR(LoanTable[[#This Row],[Disbursement Date]])-1)</f>
        <v>2015</v>
      </c>
      <c r="BC290" s="10">
        <f>IF(LoanTable[[#This Row],[Previous Year]]="",1,IF(COUNTIFS(LoanTable[Client id],LoanTable[[#This Row],[Client id]],LoanTable[Year],LoanTable[[#This Row],[Previous Year]])&gt;0,1,0))</f>
        <v>1</v>
      </c>
      <c r="BD290" t="str">
        <f>YEAR(LoanTable[[#This Row],[Disbursement Date]]) &amp; "-Q" &amp; ROUNDUP(MONTH(LoanTable[[#This Row],[Disbursement Date]])/3,0)</f>
        <v>2016-Q2</v>
      </c>
      <c r="BE290">
        <f>IF(LoanTable[[#This Row],[Disbursement Date]]=LoanTable[[#This Row],[First Loan Date]],1,0)</f>
        <v>0</v>
      </c>
    </row>
    <row r="291" spans="1:57" x14ac:dyDescent="0.3">
      <c r="A291" t="s">
        <v>1225</v>
      </c>
      <c r="B291">
        <v>484</v>
      </c>
      <c r="C291" t="s">
        <v>523</v>
      </c>
      <c r="D291" t="s">
        <v>589</v>
      </c>
      <c r="E291">
        <v>18204</v>
      </c>
      <c r="F291">
        <v>8345</v>
      </c>
      <c r="G291">
        <v>28490</v>
      </c>
      <c r="H291" s="5">
        <v>42513</v>
      </c>
      <c r="I291" t="s">
        <v>624</v>
      </c>
      <c r="J291" t="s">
        <v>619</v>
      </c>
      <c r="K291">
        <v>800018</v>
      </c>
      <c r="L291" t="s">
        <v>526</v>
      </c>
      <c r="M291" t="s">
        <v>153</v>
      </c>
      <c r="N291" t="s">
        <v>13</v>
      </c>
      <c r="O291" t="s">
        <v>14</v>
      </c>
      <c r="P291">
        <v>44</v>
      </c>
      <c r="Q291" s="5" t="s">
        <v>100</v>
      </c>
      <c r="R291" t="s">
        <v>74</v>
      </c>
      <c r="S291" t="s">
        <v>105</v>
      </c>
      <c r="T291" t="s">
        <v>63</v>
      </c>
      <c r="U291" t="s">
        <v>65</v>
      </c>
      <c r="V291" t="s">
        <v>31</v>
      </c>
      <c r="W291">
        <v>686</v>
      </c>
      <c r="X291" t="s">
        <v>574</v>
      </c>
      <c r="Y291" t="s">
        <v>590</v>
      </c>
      <c r="Z291" t="s">
        <v>576</v>
      </c>
      <c r="AA291">
        <v>9.9099999999999994E-2</v>
      </c>
      <c r="AB291" t="s">
        <v>577</v>
      </c>
      <c r="AC291" t="s">
        <v>591</v>
      </c>
      <c r="AD291" t="s">
        <v>523</v>
      </c>
      <c r="AE291" t="s">
        <v>250</v>
      </c>
      <c r="AF291" t="s">
        <v>251</v>
      </c>
      <c r="AG291" t="s">
        <v>252</v>
      </c>
      <c r="AH291" t="s">
        <v>253</v>
      </c>
      <c r="AI291" t="s">
        <v>524</v>
      </c>
      <c r="AJ291">
        <v>800018</v>
      </c>
      <c r="AK291" t="s">
        <v>525</v>
      </c>
      <c r="AL291" t="s">
        <v>239</v>
      </c>
      <c r="AM291">
        <v>18290</v>
      </c>
      <c r="AN291">
        <v>9260</v>
      </c>
      <c r="AO291">
        <v>17940</v>
      </c>
      <c r="AP291">
        <v>26.15</v>
      </c>
      <c r="AQ291">
        <v>4176.2</v>
      </c>
      <c r="AR291" t="s">
        <v>2626</v>
      </c>
      <c r="AS291" t="s">
        <v>2626</v>
      </c>
      <c r="AT291">
        <v>1</v>
      </c>
      <c r="AU291" t="s">
        <v>2628</v>
      </c>
      <c r="AV291" s="3">
        <v>42513</v>
      </c>
      <c r="AW291" s="3" t="str">
        <f>TEXT(LoanTable[[#This Row],[Disbursement Date]],"YYYY-MM")</f>
        <v>2016-05</v>
      </c>
      <c r="AX291" t="str">
        <f>TEXT(EDATE(LoanTable[[#This Row],[Disbursement Date]],-1),"YYYY-MM")</f>
        <v>2016-04</v>
      </c>
      <c r="AY291">
        <f>IF(LoanTable[[#This Row],[Loan Status]]="Active",1,0)</f>
        <v>1</v>
      </c>
      <c r="AZ291">
        <f>IF(COUNTIFS(LoanTable[Client id],LoanTable[[#This Row],[Client id]],LoanTable[Period],LoanTable[[#This Row],[Previous Period]])&gt;0,1,0)</f>
        <v>0</v>
      </c>
      <c r="BA291" s="17" t="str">
        <f>TEXT(LoanTable[[#This Row],[Disbursement Date]],"YYYY")</f>
        <v>2016</v>
      </c>
      <c r="BB291" s="10" cm="1">
        <f t="array" ref="BB291">IF(YEAR(LoanTable[[#This Row],[Disbursement Date]])=MIN(YEAR(LoanTable[Disbursement Date])),"",YEAR(LoanTable[[#This Row],[Disbursement Date]])-1)</f>
        <v>2015</v>
      </c>
      <c r="BC291" s="10">
        <f>IF(LoanTable[[#This Row],[Previous Year]]="",1,IF(COUNTIFS(LoanTable[Client id],LoanTable[[#This Row],[Client id]],LoanTable[Year],LoanTable[[#This Row],[Previous Year]])&gt;0,1,0))</f>
        <v>0</v>
      </c>
      <c r="BD291" t="str">
        <f>YEAR(LoanTable[[#This Row],[Disbursement Date]]) &amp; "-Q" &amp; ROUNDUP(MONTH(LoanTable[[#This Row],[Disbursement Date]])/3,0)</f>
        <v>2016-Q2</v>
      </c>
      <c r="BE291">
        <f>IF(LoanTable[[#This Row],[Disbursement Date]]=LoanTable[[#This Row],[First Loan Date]],1,0)</f>
        <v>1</v>
      </c>
    </row>
    <row r="292" spans="1:57" x14ac:dyDescent="0.3">
      <c r="A292" t="s">
        <v>2306</v>
      </c>
      <c r="B292">
        <v>944</v>
      </c>
      <c r="C292" t="s">
        <v>303</v>
      </c>
      <c r="D292" t="s">
        <v>589</v>
      </c>
      <c r="E292">
        <v>18424</v>
      </c>
      <c r="F292">
        <v>26717</v>
      </c>
      <c r="G292">
        <v>25232</v>
      </c>
      <c r="H292" s="5">
        <v>42520</v>
      </c>
      <c r="I292" t="s">
        <v>615</v>
      </c>
      <c r="J292" t="s">
        <v>613</v>
      </c>
      <c r="K292">
        <v>60004</v>
      </c>
      <c r="L292" t="s">
        <v>305</v>
      </c>
      <c r="M292" t="s">
        <v>211</v>
      </c>
      <c r="N292" t="s">
        <v>13</v>
      </c>
      <c r="O292" t="s">
        <v>28</v>
      </c>
      <c r="P292">
        <v>46</v>
      </c>
      <c r="Q292" s="5" t="s">
        <v>213</v>
      </c>
      <c r="R292" t="s">
        <v>104</v>
      </c>
      <c r="S292" t="s">
        <v>105</v>
      </c>
      <c r="T292" t="s">
        <v>63</v>
      </c>
      <c r="U292" t="s">
        <v>22</v>
      </c>
      <c r="V292" t="s">
        <v>39</v>
      </c>
      <c r="W292">
        <v>604</v>
      </c>
      <c r="X292" t="s">
        <v>574</v>
      </c>
      <c r="Y292" t="s">
        <v>590</v>
      </c>
      <c r="Z292" t="s">
        <v>576</v>
      </c>
      <c r="AA292">
        <v>9.9099999999999994E-2</v>
      </c>
      <c r="AB292" t="s">
        <v>577</v>
      </c>
      <c r="AC292" t="s">
        <v>591</v>
      </c>
      <c r="AD292" t="s">
        <v>303</v>
      </c>
      <c r="AE292" t="s">
        <v>279</v>
      </c>
      <c r="AF292" t="s">
        <v>280</v>
      </c>
      <c r="AG292" t="s">
        <v>281</v>
      </c>
      <c r="AH292" t="s">
        <v>282</v>
      </c>
      <c r="AI292" t="s">
        <v>303</v>
      </c>
      <c r="AJ292">
        <v>60004</v>
      </c>
      <c r="AK292" t="s">
        <v>304</v>
      </c>
      <c r="AL292" t="s">
        <v>239</v>
      </c>
      <c r="AM292">
        <v>18379</v>
      </c>
      <c r="AN292">
        <v>27029</v>
      </c>
      <c r="AO292">
        <v>18067</v>
      </c>
      <c r="AP292">
        <v>13.84</v>
      </c>
      <c r="AQ292">
        <v>876.39</v>
      </c>
      <c r="AR292" t="s">
        <v>2626</v>
      </c>
      <c r="AS292" t="s">
        <v>2626</v>
      </c>
      <c r="AT292">
        <v>1</v>
      </c>
      <c r="AU292" t="s">
        <v>2628</v>
      </c>
      <c r="AV292" s="3">
        <v>42520</v>
      </c>
      <c r="AW292" s="3" t="str">
        <f>TEXT(LoanTable[[#This Row],[Disbursement Date]],"YYYY-MM")</f>
        <v>2016-05</v>
      </c>
      <c r="AX292" t="str">
        <f>TEXT(EDATE(LoanTable[[#This Row],[Disbursement Date]],-1),"YYYY-MM")</f>
        <v>2016-04</v>
      </c>
      <c r="AY292">
        <f>IF(LoanTable[[#This Row],[Loan Status]]="Active",1,0)</f>
        <v>0</v>
      </c>
      <c r="AZ292">
        <f>IF(COUNTIFS(LoanTable[Client id],LoanTable[[#This Row],[Client id]],LoanTable[Period],LoanTable[[#This Row],[Previous Period]])&gt;0,1,0)</f>
        <v>0</v>
      </c>
      <c r="BA292" s="17" t="str">
        <f>TEXT(LoanTable[[#This Row],[Disbursement Date]],"YYYY")</f>
        <v>2016</v>
      </c>
      <c r="BB292" s="10" cm="1">
        <f t="array" ref="BB292">IF(YEAR(LoanTable[[#This Row],[Disbursement Date]])=MIN(YEAR(LoanTable[Disbursement Date])),"",YEAR(LoanTable[[#This Row],[Disbursement Date]])-1)</f>
        <v>2015</v>
      </c>
      <c r="BC292" s="10">
        <f>IF(LoanTable[[#This Row],[Previous Year]]="",1,IF(COUNTIFS(LoanTable[Client id],LoanTable[[#This Row],[Client id]],LoanTable[Year],LoanTable[[#This Row],[Previous Year]])&gt;0,1,0))</f>
        <v>0</v>
      </c>
      <c r="BD292" t="str">
        <f>YEAR(LoanTable[[#This Row],[Disbursement Date]]) &amp; "-Q" &amp; ROUNDUP(MONTH(LoanTable[[#This Row],[Disbursement Date]])/3,0)</f>
        <v>2016-Q2</v>
      </c>
      <c r="BE292">
        <f>IF(LoanTable[[#This Row],[Disbursement Date]]=LoanTable[[#This Row],[First Loan Date]],1,0)</f>
        <v>1</v>
      </c>
    </row>
    <row r="293" spans="1:57" x14ac:dyDescent="0.3">
      <c r="A293" t="s">
        <v>1289</v>
      </c>
      <c r="B293">
        <v>559</v>
      </c>
      <c r="C293" t="s">
        <v>409</v>
      </c>
      <c r="D293" t="s">
        <v>589</v>
      </c>
      <c r="E293">
        <v>35462</v>
      </c>
      <c r="F293">
        <v>32663</v>
      </c>
      <c r="G293">
        <v>11382</v>
      </c>
      <c r="H293" s="5">
        <v>42521</v>
      </c>
      <c r="I293" t="s">
        <v>612</v>
      </c>
      <c r="J293" t="s">
        <v>619</v>
      </c>
      <c r="K293">
        <v>1030063</v>
      </c>
      <c r="L293" t="s">
        <v>411</v>
      </c>
      <c r="M293" t="s">
        <v>136</v>
      </c>
      <c r="N293" t="s">
        <v>13</v>
      </c>
      <c r="O293" t="s">
        <v>14</v>
      </c>
      <c r="P293">
        <v>43</v>
      </c>
      <c r="Q293" s="5" t="s">
        <v>137</v>
      </c>
      <c r="R293" t="s">
        <v>74</v>
      </c>
      <c r="S293" t="s">
        <v>35</v>
      </c>
      <c r="T293" t="s">
        <v>18</v>
      </c>
      <c r="U293" t="s">
        <v>22</v>
      </c>
      <c r="V293" t="s">
        <v>39</v>
      </c>
      <c r="W293">
        <v>675</v>
      </c>
      <c r="X293" t="s">
        <v>574</v>
      </c>
      <c r="Y293" t="s">
        <v>590</v>
      </c>
      <c r="Z293" t="s">
        <v>576</v>
      </c>
      <c r="AA293">
        <v>9.9099999999999994E-2</v>
      </c>
      <c r="AB293" t="s">
        <v>577</v>
      </c>
      <c r="AC293" t="s">
        <v>591</v>
      </c>
      <c r="AD293" t="s">
        <v>409</v>
      </c>
      <c r="AE293" t="s">
        <v>234</v>
      </c>
      <c r="AF293" t="s">
        <v>235</v>
      </c>
      <c r="AG293" t="s">
        <v>236</v>
      </c>
      <c r="AH293" t="s">
        <v>237</v>
      </c>
      <c r="AI293" t="s">
        <v>246</v>
      </c>
      <c r="AJ293">
        <v>1030063</v>
      </c>
      <c r="AK293" t="s">
        <v>410</v>
      </c>
      <c r="AL293" t="s">
        <v>241</v>
      </c>
      <c r="AM293">
        <v>35881</v>
      </c>
      <c r="AN293">
        <v>33483</v>
      </c>
      <c r="AO293">
        <v>35328</v>
      </c>
      <c r="AP293">
        <v>18.68</v>
      </c>
      <c r="AQ293">
        <v>2225.6799999999998</v>
      </c>
      <c r="AR293" t="s">
        <v>2626</v>
      </c>
      <c r="AS293" t="s">
        <v>2626</v>
      </c>
      <c r="AT293">
        <v>0</v>
      </c>
      <c r="AU293" t="s">
        <v>2628</v>
      </c>
      <c r="AV293" s="3">
        <v>42521</v>
      </c>
      <c r="AW293" s="3" t="str">
        <f>TEXT(LoanTable[[#This Row],[Disbursement Date]],"YYYY-MM")</f>
        <v>2016-05</v>
      </c>
      <c r="AX293" t="str">
        <f>TEXT(EDATE(LoanTable[[#This Row],[Disbursement Date]],-1),"YYYY-MM")</f>
        <v>2016-04</v>
      </c>
      <c r="AY293">
        <f>IF(LoanTable[[#This Row],[Loan Status]]="Active",1,0)</f>
        <v>0</v>
      </c>
      <c r="AZ293">
        <f>IF(COUNTIFS(LoanTable[Client id],LoanTable[[#This Row],[Client id]],LoanTable[Period],LoanTable[[#This Row],[Previous Period]])&gt;0,1,0)</f>
        <v>0</v>
      </c>
      <c r="BA293" s="17" t="str">
        <f>TEXT(LoanTable[[#This Row],[Disbursement Date]],"YYYY")</f>
        <v>2016</v>
      </c>
      <c r="BB293" s="10" cm="1">
        <f t="array" ref="BB293">IF(YEAR(LoanTable[[#This Row],[Disbursement Date]])=MIN(YEAR(LoanTable[Disbursement Date])),"",YEAR(LoanTable[[#This Row],[Disbursement Date]])-1)</f>
        <v>2015</v>
      </c>
      <c r="BC293" s="10">
        <f>IF(LoanTable[[#This Row],[Previous Year]]="",1,IF(COUNTIFS(LoanTable[Client id],LoanTable[[#This Row],[Client id]],LoanTable[Year],LoanTable[[#This Row],[Previous Year]])&gt;0,1,0))</f>
        <v>0</v>
      </c>
      <c r="BD293" t="str">
        <f>YEAR(LoanTable[[#This Row],[Disbursement Date]]) &amp; "-Q" &amp; ROUNDUP(MONTH(LoanTable[[#This Row],[Disbursement Date]])/3,0)</f>
        <v>2016-Q2</v>
      </c>
      <c r="BE293">
        <f>IF(LoanTable[[#This Row],[Disbursement Date]]=LoanTable[[#This Row],[First Loan Date]],1,0)</f>
        <v>1</v>
      </c>
    </row>
    <row r="294" spans="1:57" x14ac:dyDescent="0.3">
      <c r="A294" t="s">
        <v>1133</v>
      </c>
      <c r="B294">
        <v>163</v>
      </c>
      <c r="C294" t="s">
        <v>350</v>
      </c>
      <c r="D294" t="s">
        <v>583</v>
      </c>
      <c r="E294">
        <v>3321</v>
      </c>
      <c r="F294">
        <v>38519</v>
      </c>
      <c r="G294">
        <v>28995</v>
      </c>
      <c r="H294" s="5">
        <v>42525</v>
      </c>
      <c r="I294" t="s">
        <v>612</v>
      </c>
      <c r="J294" t="s">
        <v>619</v>
      </c>
      <c r="K294">
        <v>700013</v>
      </c>
      <c r="L294" t="s">
        <v>351</v>
      </c>
      <c r="M294" t="s">
        <v>54</v>
      </c>
      <c r="N294" t="s">
        <v>13</v>
      </c>
      <c r="O294" t="s">
        <v>33</v>
      </c>
      <c r="R294" t="s">
        <v>74</v>
      </c>
      <c r="S294" t="s">
        <v>105</v>
      </c>
      <c r="T294" t="s">
        <v>63</v>
      </c>
      <c r="U294" t="s">
        <v>65</v>
      </c>
      <c r="V294" t="s">
        <v>20</v>
      </c>
      <c r="W294">
        <v>660</v>
      </c>
      <c r="X294" t="s">
        <v>574</v>
      </c>
      <c r="Y294" t="s">
        <v>584</v>
      </c>
      <c r="Z294" t="s">
        <v>576</v>
      </c>
      <c r="AA294">
        <v>0.1825</v>
      </c>
      <c r="AB294" t="s">
        <v>585</v>
      </c>
      <c r="AC294" t="s">
        <v>586</v>
      </c>
      <c r="AD294" t="s">
        <v>350</v>
      </c>
      <c r="AE294" t="s">
        <v>331</v>
      </c>
      <c r="AF294" t="s">
        <v>332</v>
      </c>
      <c r="AG294" t="s">
        <v>333</v>
      </c>
      <c r="AH294" t="s">
        <v>334</v>
      </c>
      <c r="AI294" t="s">
        <v>335</v>
      </c>
      <c r="AJ294">
        <v>700013</v>
      </c>
      <c r="AK294" t="s">
        <v>247</v>
      </c>
      <c r="AL294" t="s">
        <v>241</v>
      </c>
      <c r="AM294">
        <v>3975</v>
      </c>
      <c r="AN294">
        <v>38728</v>
      </c>
      <c r="AO294">
        <v>3060</v>
      </c>
      <c r="AP294">
        <v>1.89</v>
      </c>
      <c r="AQ294">
        <v>1503.9</v>
      </c>
      <c r="AR294" t="s">
        <v>2627</v>
      </c>
      <c r="AS294" t="s">
        <v>2626</v>
      </c>
      <c r="AT294">
        <v>0</v>
      </c>
      <c r="AU294" t="s">
        <v>2628</v>
      </c>
      <c r="AV294" s="3">
        <v>42525</v>
      </c>
      <c r="AW294" s="3" t="str">
        <f>TEXT(LoanTable[[#This Row],[Disbursement Date]],"YYYY-MM")</f>
        <v>2016-06</v>
      </c>
      <c r="AX294" t="str">
        <f>TEXT(EDATE(LoanTable[[#This Row],[Disbursement Date]],-1),"YYYY-MM")</f>
        <v>2016-05</v>
      </c>
      <c r="AY294">
        <f>IF(LoanTable[[#This Row],[Loan Status]]="Active",1,0)</f>
        <v>0</v>
      </c>
      <c r="AZ294">
        <f>IF(COUNTIFS(LoanTable[Client id],LoanTable[[#This Row],[Client id]],LoanTable[Period],LoanTable[[#This Row],[Previous Period]])&gt;0,1,0)</f>
        <v>0</v>
      </c>
      <c r="BA294" s="17" t="str">
        <f>TEXT(LoanTable[[#This Row],[Disbursement Date]],"YYYY")</f>
        <v>2016</v>
      </c>
      <c r="BB294" s="10" cm="1">
        <f t="array" ref="BB294">IF(YEAR(LoanTable[[#This Row],[Disbursement Date]])=MIN(YEAR(LoanTable[Disbursement Date])),"",YEAR(LoanTable[[#This Row],[Disbursement Date]])-1)</f>
        <v>2015</v>
      </c>
      <c r="BC294" s="10">
        <f>IF(LoanTable[[#This Row],[Previous Year]]="",1,IF(COUNTIFS(LoanTable[Client id],LoanTable[[#This Row],[Client id]],LoanTable[Year],LoanTable[[#This Row],[Previous Year]])&gt;0,1,0))</f>
        <v>0</v>
      </c>
      <c r="BD294" t="str">
        <f>YEAR(LoanTable[[#This Row],[Disbursement Date]]) &amp; "-Q" &amp; ROUNDUP(MONTH(LoanTable[[#This Row],[Disbursement Date]])/3,0)</f>
        <v>2016-Q2</v>
      </c>
      <c r="BE294">
        <f>IF(LoanTable[[#This Row],[Disbursement Date]]=LoanTable[[#This Row],[First Loan Date]],1,0)</f>
        <v>1</v>
      </c>
    </row>
    <row r="295" spans="1:57" x14ac:dyDescent="0.3">
      <c r="A295" t="s">
        <v>662</v>
      </c>
      <c r="B295">
        <v>610</v>
      </c>
      <c r="C295" t="s">
        <v>330</v>
      </c>
      <c r="D295" t="s">
        <v>573</v>
      </c>
      <c r="E295">
        <v>16050</v>
      </c>
      <c r="F295">
        <v>25227</v>
      </c>
      <c r="G295">
        <v>10159</v>
      </c>
      <c r="H295" s="5">
        <v>42527</v>
      </c>
      <c r="I295" t="s">
        <v>624</v>
      </c>
      <c r="J295" t="s">
        <v>613</v>
      </c>
      <c r="K295">
        <v>690076</v>
      </c>
      <c r="L295" t="s">
        <v>337</v>
      </c>
      <c r="M295" t="s">
        <v>84</v>
      </c>
      <c r="N295" t="s">
        <v>13</v>
      </c>
      <c r="O295" t="s">
        <v>197</v>
      </c>
      <c r="P295">
        <v>57</v>
      </c>
      <c r="Q295" s="5" t="s">
        <v>198</v>
      </c>
      <c r="R295" t="s">
        <v>74</v>
      </c>
      <c r="S295" t="s">
        <v>105</v>
      </c>
      <c r="T295" t="s">
        <v>18</v>
      </c>
      <c r="U295" t="s">
        <v>19</v>
      </c>
      <c r="V295" t="s">
        <v>31</v>
      </c>
      <c r="W295">
        <v>472</v>
      </c>
      <c r="X295" t="s">
        <v>574</v>
      </c>
      <c r="Y295" t="s">
        <v>575</v>
      </c>
      <c r="Z295" t="s">
        <v>576</v>
      </c>
      <c r="AA295">
        <v>0.1065</v>
      </c>
      <c r="AB295" t="s">
        <v>577</v>
      </c>
      <c r="AC295" t="s">
        <v>578</v>
      </c>
      <c r="AD295" t="s">
        <v>330</v>
      </c>
      <c r="AE295" t="s">
        <v>331</v>
      </c>
      <c r="AF295" t="s">
        <v>332</v>
      </c>
      <c r="AG295" t="s">
        <v>333</v>
      </c>
      <c r="AH295" t="s">
        <v>334</v>
      </c>
      <c r="AI295" t="s">
        <v>335</v>
      </c>
      <c r="AJ295">
        <v>690076</v>
      </c>
      <c r="AK295" t="s">
        <v>336</v>
      </c>
      <c r="AL295" t="s">
        <v>239</v>
      </c>
      <c r="AM295">
        <v>16452</v>
      </c>
      <c r="AN295">
        <v>26365</v>
      </c>
      <c r="AO295">
        <v>15974</v>
      </c>
      <c r="AP295">
        <v>13.83</v>
      </c>
      <c r="AQ295">
        <v>4688.38</v>
      </c>
      <c r="AR295" t="s">
        <v>2626</v>
      </c>
      <c r="AS295" t="s">
        <v>2626</v>
      </c>
      <c r="AT295">
        <v>0</v>
      </c>
      <c r="AU295" t="s">
        <v>2628</v>
      </c>
      <c r="AV295" s="3">
        <v>42527</v>
      </c>
      <c r="AW295" s="3" t="str">
        <f>TEXT(LoanTable[[#This Row],[Disbursement Date]],"YYYY-MM")</f>
        <v>2016-06</v>
      </c>
      <c r="AX295" t="str">
        <f>TEXT(EDATE(LoanTable[[#This Row],[Disbursement Date]],-1),"YYYY-MM")</f>
        <v>2016-05</v>
      </c>
      <c r="AY295">
        <f>IF(LoanTable[[#This Row],[Loan Status]]="Active",1,0)</f>
        <v>1</v>
      </c>
      <c r="AZ295">
        <f>IF(COUNTIFS(LoanTable[Client id],LoanTable[[#This Row],[Client id]],LoanTable[Period],LoanTable[[#This Row],[Previous Period]])&gt;0,1,0)</f>
        <v>0</v>
      </c>
      <c r="BA295" s="17" t="str">
        <f>TEXT(LoanTable[[#This Row],[Disbursement Date]],"YYYY")</f>
        <v>2016</v>
      </c>
      <c r="BB295" s="10" cm="1">
        <f t="array" ref="BB295">IF(YEAR(LoanTable[[#This Row],[Disbursement Date]])=MIN(YEAR(LoanTable[Disbursement Date])),"",YEAR(LoanTable[[#This Row],[Disbursement Date]])-1)</f>
        <v>2015</v>
      </c>
      <c r="BC295" s="10">
        <f>IF(LoanTable[[#This Row],[Previous Year]]="",1,IF(COUNTIFS(LoanTable[Client id],LoanTable[[#This Row],[Client id]],LoanTable[Year],LoanTable[[#This Row],[Previous Year]])&gt;0,1,0))</f>
        <v>0</v>
      </c>
      <c r="BD295" t="str">
        <f>YEAR(LoanTable[[#This Row],[Disbursement Date]]) &amp; "-Q" &amp; ROUNDUP(MONTH(LoanTable[[#This Row],[Disbursement Date]])/3,0)</f>
        <v>2016-Q2</v>
      </c>
      <c r="BE295">
        <f>IF(LoanTable[[#This Row],[Disbursement Date]]=LoanTable[[#This Row],[First Loan Date]],1,0)</f>
        <v>1</v>
      </c>
    </row>
    <row r="296" spans="1:57" x14ac:dyDescent="0.3">
      <c r="A296" t="s">
        <v>1221</v>
      </c>
      <c r="B296">
        <v>159</v>
      </c>
      <c r="C296" t="s">
        <v>409</v>
      </c>
      <c r="D296" t="s">
        <v>583</v>
      </c>
      <c r="E296">
        <v>21007</v>
      </c>
      <c r="F296">
        <v>28264</v>
      </c>
      <c r="G296">
        <v>8844</v>
      </c>
      <c r="H296" s="5">
        <v>42530</v>
      </c>
      <c r="I296" t="s">
        <v>624</v>
      </c>
      <c r="J296" t="s">
        <v>619</v>
      </c>
      <c r="K296">
        <v>1030063</v>
      </c>
      <c r="L296" t="s">
        <v>411</v>
      </c>
      <c r="M296" t="s">
        <v>199</v>
      </c>
      <c r="N296" t="s">
        <v>13</v>
      </c>
      <c r="O296" t="s">
        <v>28</v>
      </c>
      <c r="P296">
        <v>49</v>
      </c>
      <c r="Q296" s="5" t="s">
        <v>200</v>
      </c>
      <c r="R296" t="s">
        <v>74</v>
      </c>
      <c r="S296" t="s">
        <v>105</v>
      </c>
      <c r="T296" t="s">
        <v>18</v>
      </c>
      <c r="U296" t="s">
        <v>22</v>
      </c>
      <c r="V296" t="s">
        <v>39</v>
      </c>
      <c r="W296">
        <v>519</v>
      </c>
      <c r="X296" t="s">
        <v>574</v>
      </c>
      <c r="Y296" t="s">
        <v>584</v>
      </c>
      <c r="Z296" t="s">
        <v>576</v>
      </c>
      <c r="AA296">
        <v>0.1825</v>
      </c>
      <c r="AB296" t="s">
        <v>585</v>
      </c>
      <c r="AC296" t="s">
        <v>586</v>
      </c>
      <c r="AD296" t="s">
        <v>409</v>
      </c>
      <c r="AE296" t="s">
        <v>234</v>
      </c>
      <c r="AF296" t="s">
        <v>235</v>
      </c>
      <c r="AG296" t="s">
        <v>236</v>
      </c>
      <c r="AH296" t="s">
        <v>237</v>
      </c>
      <c r="AI296" t="s">
        <v>246</v>
      </c>
      <c r="AJ296">
        <v>1030063</v>
      </c>
      <c r="AK296" t="s">
        <v>410</v>
      </c>
      <c r="AL296" t="s">
        <v>241</v>
      </c>
      <c r="AM296">
        <v>21313</v>
      </c>
      <c r="AN296">
        <v>29911</v>
      </c>
      <c r="AO296">
        <v>20730</v>
      </c>
      <c r="AP296">
        <v>30.54</v>
      </c>
      <c r="AQ296">
        <v>2487.75</v>
      </c>
      <c r="AR296" t="s">
        <v>2626</v>
      </c>
      <c r="AS296" t="s">
        <v>2626</v>
      </c>
      <c r="AT296">
        <v>1</v>
      </c>
      <c r="AU296" t="s">
        <v>2628</v>
      </c>
      <c r="AV296" s="3">
        <v>42530</v>
      </c>
      <c r="AW296" s="3" t="str">
        <f>TEXT(LoanTable[[#This Row],[Disbursement Date]],"YYYY-MM")</f>
        <v>2016-06</v>
      </c>
      <c r="AX296" t="str">
        <f>TEXT(EDATE(LoanTable[[#This Row],[Disbursement Date]],-1),"YYYY-MM")</f>
        <v>2016-05</v>
      </c>
      <c r="AY296">
        <f>IF(LoanTable[[#This Row],[Loan Status]]="Active",1,0)</f>
        <v>1</v>
      </c>
      <c r="AZ296">
        <f>IF(COUNTIFS(LoanTable[Client id],LoanTable[[#This Row],[Client id]],LoanTable[Period],LoanTable[[#This Row],[Previous Period]])&gt;0,1,0)</f>
        <v>0</v>
      </c>
      <c r="BA296" s="17" t="str">
        <f>TEXT(LoanTable[[#This Row],[Disbursement Date]],"YYYY")</f>
        <v>2016</v>
      </c>
      <c r="BB296" s="10" cm="1">
        <f t="array" ref="BB296">IF(YEAR(LoanTable[[#This Row],[Disbursement Date]])=MIN(YEAR(LoanTable[Disbursement Date])),"",YEAR(LoanTable[[#This Row],[Disbursement Date]])-1)</f>
        <v>2015</v>
      </c>
      <c r="BC296" s="10">
        <f>IF(LoanTable[[#This Row],[Previous Year]]="",1,IF(COUNTIFS(LoanTable[Client id],LoanTable[[#This Row],[Client id]],LoanTable[Year],LoanTable[[#This Row],[Previous Year]])&gt;0,1,0))</f>
        <v>0</v>
      </c>
      <c r="BD296" t="str">
        <f>YEAR(LoanTable[[#This Row],[Disbursement Date]]) &amp; "-Q" &amp; ROUNDUP(MONTH(LoanTable[[#This Row],[Disbursement Date]])/3,0)</f>
        <v>2016-Q2</v>
      </c>
      <c r="BE296">
        <f>IF(LoanTable[[#This Row],[Disbursement Date]]=LoanTable[[#This Row],[First Loan Date]],1,0)</f>
        <v>1</v>
      </c>
    </row>
    <row r="297" spans="1:57" x14ac:dyDescent="0.3">
      <c r="A297" t="s">
        <v>2327</v>
      </c>
      <c r="B297">
        <v>433</v>
      </c>
      <c r="C297" t="s">
        <v>386</v>
      </c>
      <c r="D297" t="s">
        <v>573</v>
      </c>
      <c r="E297">
        <v>12229</v>
      </c>
      <c r="F297">
        <v>41031</v>
      </c>
      <c r="G297">
        <v>6502</v>
      </c>
      <c r="H297" s="5">
        <v>42531</v>
      </c>
      <c r="I297" t="s">
        <v>617</v>
      </c>
      <c r="J297" t="s">
        <v>619</v>
      </c>
      <c r="K297">
        <v>1110166</v>
      </c>
      <c r="L297" t="s">
        <v>389</v>
      </c>
      <c r="M297" t="s">
        <v>36</v>
      </c>
      <c r="N297" t="s">
        <v>13</v>
      </c>
      <c r="O297" t="s">
        <v>14</v>
      </c>
      <c r="P297">
        <v>37</v>
      </c>
      <c r="Q297" s="5" t="s">
        <v>37</v>
      </c>
      <c r="R297" t="s">
        <v>16</v>
      </c>
      <c r="S297" t="s">
        <v>35</v>
      </c>
      <c r="T297" t="s">
        <v>18</v>
      </c>
      <c r="U297" t="s">
        <v>38</v>
      </c>
      <c r="V297" t="s">
        <v>39</v>
      </c>
      <c r="W297">
        <v>426</v>
      </c>
      <c r="X297" t="s">
        <v>574</v>
      </c>
      <c r="Y297" t="s">
        <v>575</v>
      </c>
      <c r="Z297" t="s">
        <v>576</v>
      </c>
      <c r="AA297">
        <v>0.1065</v>
      </c>
      <c r="AB297" t="s">
        <v>577</v>
      </c>
      <c r="AC297" t="s">
        <v>578</v>
      </c>
      <c r="AD297" t="s">
        <v>386</v>
      </c>
      <c r="AE297" t="s">
        <v>234</v>
      </c>
      <c r="AF297" t="s">
        <v>235</v>
      </c>
      <c r="AG297" t="s">
        <v>236</v>
      </c>
      <c r="AH297" t="s">
        <v>237</v>
      </c>
      <c r="AI297" t="s">
        <v>387</v>
      </c>
      <c r="AJ297">
        <v>1110166</v>
      </c>
      <c r="AK297" t="s">
        <v>388</v>
      </c>
      <c r="AL297" t="s">
        <v>239</v>
      </c>
      <c r="AM297">
        <v>12051</v>
      </c>
      <c r="AN297">
        <v>42112</v>
      </c>
      <c r="AO297">
        <v>11820</v>
      </c>
      <c r="AP297">
        <v>26.99</v>
      </c>
      <c r="AQ297">
        <v>1027.6600000000001</v>
      </c>
      <c r="AR297" t="s">
        <v>2626</v>
      </c>
      <c r="AS297" t="s">
        <v>2626</v>
      </c>
      <c r="AT297">
        <v>2</v>
      </c>
      <c r="AU297" t="s">
        <v>2628</v>
      </c>
      <c r="AV297" s="3">
        <v>42234</v>
      </c>
      <c r="AW297" s="3" t="str">
        <f>TEXT(LoanTable[[#This Row],[Disbursement Date]],"YYYY-MM")</f>
        <v>2016-06</v>
      </c>
      <c r="AX297" t="str">
        <f>TEXT(EDATE(LoanTable[[#This Row],[Disbursement Date]],-1),"YYYY-MM")</f>
        <v>2016-05</v>
      </c>
      <c r="AY297">
        <f>IF(LoanTable[[#This Row],[Loan Status]]="Active",1,0)</f>
        <v>0</v>
      </c>
      <c r="AZ297">
        <f>IF(COUNTIFS(LoanTable[Client id],LoanTable[[#This Row],[Client id]],LoanTable[Period],LoanTable[[#This Row],[Previous Period]])&gt;0,1,0)</f>
        <v>0</v>
      </c>
      <c r="BA297" s="17" t="str">
        <f>TEXT(LoanTable[[#This Row],[Disbursement Date]],"YYYY")</f>
        <v>2016</v>
      </c>
      <c r="BB297" s="10" cm="1">
        <f t="array" ref="BB297">IF(YEAR(LoanTable[[#This Row],[Disbursement Date]])=MIN(YEAR(LoanTable[Disbursement Date])),"",YEAR(LoanTable[[#This Row],[Disbursement Date]])-1)</f>
        <v>2015</v>
      </c>
      <c r="BC297" s="10">
        <f>IF(LoanTable[[#This Row],[Previous Year]]="",1,IF(COUNTIFS(LoanTable[Client id],LoanTable[[#This Row],[Client id]],LoanTable[Year],LoanTable[[#This Row],[Previous Year]])&gt;0,1,0))</f>
        <v>1</v>
      </c>
      <c r="BD297" t="str">
        <f>YEAR(LoanTable[[#This Row],[Disbursement Date]]) &amp; "-Q" &amp; ROUNDUP(MONTH(LoanTable[[#This Row],[Disbursement Date]])/3,0)</f>
        <v>2016-Q2</v>
      </c>
      <c r="BE297">
        <f>IF(LoanTable[[#This Row],[Disbursement Date]]=LoanTable[[#This Row],[First Loan Date]],1,0)</f>
        <v>0</v>
      </c>
    </row>
    <row r="298" spans="1:57" x14ac:dyDescent="0.3">
      <c r="A298" t="s">
        <v>2260</v>
      </c>
      <c r="B298">
        <v>463</v>
      </c>
      <c r="C298" t="s">
        <v>409</v>
      </c>
      <c r="D298" t="s">
        <v>573</v>
      </c>
      <c r="E298">
        <v>21601</v>
      </c>
      <c r="F298">
        <v>16646</v>
      </c>
      <c r="G298">
        <v>19740</v>
      </c>
      <c r="H298" s="5">
        <v>42531</v>
      </c>
      <c r="I298" t="s">
        <v>612</v>
      </c>
      <c r="J298" t="s">
        <v>619</v>
      </c>
      <c r="K298">
        <v>1030063</v>
      </c>
      <c r="L298" t="s">
        <v>411</v>
      </c>
      <c r="M298" t="s">
        <v>108</v>
      </c>
      <c r="N298" t="s">
        <v>13</v>
      </c>
      <c r="O298" t="s">
        <v>14</v>
      </c>
      <c r="P298">
        <v>38</v>
      </c>
      <c r="Q298" s="5" t="s">
        <v>109</v>
      </c>
      <c r="R298" t="s">
        <v>25</v>
      </c>
      <c r="S298" t="s">
        <v>105</v>
      </c>
      <c r="T298" t="s">
        <v>18</v>
      </c>
      <c r="U298" t="s">
        <v>38</v>
      </c>
      <c r="V298" t="s">
        <v>20</v>
      </c>
      <c r="W298">
        <v>774</v>
      </c>
      <c r="X298" t="s">
        <v>574</v>
      </c>
      <c r="Y298" t="s">
        <v>575</v>
      </c>
      <c r="Z298" t="s">
        <v>576</v>
      </c>
      <c r="AA298">
        <v>0.1065</v>
      </c>
      <c r="AB298" t="s">
        <v>577</v>
      </c>
      <c r="AC298" t="s">
        <v>578</v>
      </c>
      <c r="AD298" t="s">
        <v>409</v>
      </c>
      <c r="AE298" t="s">
        <v>234</v>
      </c>
      <c r="AF298" t="s">
        <v>235</v>
      </c>
      <c r="AG298" t="s">
        <v>236</v>
      </c>
      <c r="AH298" t="s">
        <v>237</v>
      </c>
      <c r="AI298" t="s">
        <v>246</v>
      </c>
      <c r="AJ298">
        <v>1030063</v>
      </c>
      <c r="AK298" t="s">
        <v>410</v>
      </c>
      <c r="AL298" t="s">
        <v>241</v>
      </c>
      <c r="AM298">
        <v>21297</v>
      </c>
      <c r="AN298">
        <v>16279</v>
      </c>
      <c r="AO298">
        <v>21402</v>
      </c>
      <c r="AP298">
        <v>19.91</v>
      </c>
      <c r="AQ298">
        <v>2536.25</v>
      </c>
      <c r="AR298" t="s">
        <v>2626</v>
      </c>
      <c r="AS298" t="s">
        <v>2627</v>
      </c>
      <c r="AT298">
        <v>0</v>
      </c>
      <c r="AU298" t="s">
        <v>2630</v>
      </c>
      <c r="AV298" s="3">
        <v>42531</v>
      </c>
      <c r="AW298" s="3" t="str">
        <f>TEXT(LoanTable[[#This Row],[Disbursement Date]],"YYYY-MM")</f>
        <v>2016-06</v>
      </c>
      <c r="AX298" t="str">
        <f>TEXT(EDATE(LoanTable[[#This Row],[Disbursement Date]],-1),"YYYY-MM")</f>
        <v>2016-05</v>
      </c>
      <c r="AY298">
        <f>IF(LoanTable[[#This Row],[Loan Status]]="Active",1,0)</f>
        <v>0</v>
      </c>
      <c r="AZ298">
        <f>IF(COUNTIFS(LoanTable[Client id],LoanTable[[#This Row],[Client id]],LoanTable[Period],LoanTable[[#This Row],[Previous Period]])&gt;0,1,0)</f>
        <v>0</v>
      </c>
      <c r="BA298" s="17" t="str">
        <f>TEXT(LoanTable[[#This Row],[Disbursement Date]],"YYYY")</f>
        <v>2016</v>
      </c>
      <c r="BB298" s="10" cm="1">
        <f t="array" ref="BB298">IF(YEAR(LoanTable[[#This Row],[Disbursement Date]])=MIN(YEAR(LoanTable[Disbursement Date])),"",YEAR(LoanTable[[#This Row],[Disbursement Date]])-1)</f>
        <v>2015</v>
      </c>
      <c r="BC298" s="10">
        <f>IF(LoanTable[[#This Row],[Previous Year]]="",1,IF(COUNTIFS(LoanTable[Client id],LoanTable[[#This Row],[Client id]],LoanTable[Year],LoanTable[[#This Row],[Previous Year]])&gt;0,1,0))</f>
        <v>0</v>
      </c>
      <c r="BD298" t="str">
        <f>YEAR(LoanTable[[#This Row],[Disbursement Date]]) &amp; "-Q" &amp; ROUNDUP(MONTH(LoanTable[[#This Row],[Disbursement Date]])/3,0)</f>
        <v>2016-Q2</v>
      </c>
      <c r="BE298">
        <f>IF(LoanTable[[#This Row],[Disbursement Date]]=LoanTable[[#This Row],[First Loan Date]],1,0)</f>
        <v>1</v>
      </c>
    </row>
    <row r="299" spans="1:57" x14ac:dyDescent="0.3">
      <c r="A299" t="s">
        <v>2280</v>
      </c>
      <c r="B299">
        <v>438</v>
      </c>
      <c r="C299" t="s">
        <v>330</v>
      </c>
      <c r="D299" t="s">
        <v>583</v>
      </c>
      <c r="E299">
        <v>19860</v>
      </c>
      <c r="F299">
        <v>43265</v>
      </c>
      <c r="G299">
        <v>27428</v>
      </c>
      <c r="H299" s="5">
        <v>42533</v>
      </c>
      <c r="I299" t="s">
        <v>612</v>
      </c>
      <c r="J299" t="s">
        <v>619</v>
      </c>
      <c r="K299">
        <v>690076</v>
      </c>
      <c r="L299" t="s">
        <v>337</v>
      </c>
      <c r="M299" t="s">
        <v>153</v>
      </c>
      <c r="N299" t="s">
        <v>13</v>
      </c>
      <c r="O299" t="s">
        <v>14</v>
      </c>
      <c r="P299">
        <v>44</v>
      </c>
      <c r="Q299" s="5" t="s">
        <v>195</v>
      </c>
      <c r="R299" t="s">
        <v>74</v>
      </c>
      <c r="S299" t="s">
        <v>105</v>
      </c>
      <c r="T299" t="s">
        <v>18</v>
      </c>
      <c r="U299" t="s">
        <v>26</v>
      </c>
      <c r="V299" t="s">
        <v>39</v>
      </c>
      <c r="W299">
        <v>425</v>
      </c>
      <c r="X299" t="s">
        <v>574</v>
      </c>
      <c r="Y299" t="s">
        <v>584</v>
      </c>
      <c r="Z299" t="s">
        <v>576</v>
      </c>
      <c r="AA299">
        <v>0.1825</v>
      </c>
      <c r="AB299" t="s">
        <v>585</v>
      </c>
      <c r="AC299" t="s">
        <v>586</v>
      </c>
      <c r="AD299" t="s">
        <v>330</v>
      </c>
      <c r="AE299" t="s">
        <v>331</v>
      </c>
      <c r="AF299" t="s">
        <v>332</v>
      </c>
      <c r="AG299" t="s">
        <v>333</v>
      </c>
      <c r="AH299" t="s">
        <v>334</v>
      </c>
      <c r="AI299" t="s">
        <v>335</v>
      </c>
      <c r="AJ299">
        <v>690076</v>
      </c>
      <c r="AK299" t="s">
        <v>336</v>
      </c>
      <c r="AL299" t="s">
        <v>239</v>
      </c>
      <c r="AM299">
        <v>20429</v>
      </c>
      <c r="AN299">
        <v>43225</v>
      </c>
      <c r="AO299">
        <v>19824</v>
      </c>
      <c r="AP299">
        <v>30.14</v>
      </c>
      <c r="AQ299">
        <v>4089.28</v>
      </c>
      <c r="AR299" t="s">
        <v>2626</v>
      </c>
      <c r="AS299" t="s">
        <v>2626</v>
      </c>
      <c r="AT299">
        <v>1</v>
      </c>
      <c r="AU299" t="s">
        <v>2628</v>
      </c>
      <c r="AV299" s="3">
        <v>42055</v>
      </c>
      <c r="AW299" s="3" t="str">
        <f>TEXT(LoanTable[[#This Row],[Disbursement Date]],"YYYY-MM")</f>
        <v>2016-06</v>
      </c>
      <c r="AX299" t="str">
        <f>TEXT(EDATE(LoanTable[[#This Row],[Disbursement Date]],-1),"YYYY-MM")</f>
        <v>2016-05</v>
      </c>
      <c r="AY299">
        <f>IF(LoanTable[[#This Row],[Loan Status]]="Active",1,0)</f>
        <v>0</v>
      </c>
      <c r="AZ299">
        <f>IF(COUNTIFS(LoanTable[Client id],LoanTable[[#This Row],[Client id]],LoanTable[Period],LoanTable[[#This Row],[Previous Period]])&gt;0,1,0)</f>
        <v>0</v>
      </c>
      <c r="BA299" s="17" t="str">
        <f>TEXT(LoanTable[[#This Row],[Disbursement Date]],"YYYY")</f>
        <v>2016</v>
      </c>
      <c r="BB299" s="10" cm="1">
        <f t="array" ref="BB299">IF(YEAR(LoanTable[[#This Row],[Disbursement Date]])=MIN(YEAR(LoanTable[Disbursement Date])),"",YEAR(LoanTable[[#This Row],[Disbursement Date]])-1)</f>
        <v>2015</v>
      </c>
      <c r="BC299" s="10">
        <f>IF(LoanTable[[#This Row],[Previous Year]]="",1,IF(COUNTIFS(LoanTable[Client id],LoanTable[[#This Row],[Client id]],LoanTable[Year],LoanTable[[#This Row],[Previous Year]])&gt;0,1,0))</f>
        <v>1</v>
      </c>
      <c r="BD299" t="str">
        <f>YEAR(LoanTable[[#This Row],[Disbursement Date]]) &amp; "-Q" &amp; ROUNDUP(MONTH(LoanTable[[#This Row],[Disbursement Date]])/3,0)</f>
        <v>2016-Q2</v>
      </c>
      <c r="BE299">
        <f>IF(LoanTable[[#This Row],[Disbursement Date]]=LoanTable[[#This Row],[First Loan Date]],1,0)</f>
        <v>0</v>
      </c>
    </row>
    <row r="300" spans="1:57" x14ac:dyDescent="0.3">
      <c r="A300" t="s">
        <v>1943</v>
      </c>
      <c r="B300">
        <v>649</v>
      </c>
      <c r="C300" t="s">
        <v>233</v>
      </c>
      <c r="D300" t="s">
        <v>601</v>
      </c>
      <c r="E300">
        <v>24110</v>
      </c>
      <c r="F300">
        <v>43848</v>
      </c>
      <c r="G300">
        <v>42173</v>
      </c>
      <c r="H300" s="5">
        <v>42533</v>
      </c>
      <c r="I300" t="s">
        <v>612</v>
      </c>
      <c r="J300" t="s">
        <v>619</v>
      </c>
      <c r="K300">
        <v>100186</v>
      </c>
      <c r="L300" t="s">
        <v>240</v>
      </c>
      <c r="M300" t="s">
        <v>116</v>
      </c>
      <c r="N300" t="s">
        <v>13</v>
      </c>
      <c r="O300" t="s">
        <v>14</v>
      </c>
      <c r="P300">
        <v>36</v>
      </c>
      <c r="Q300" s="5" t="s">
        <v>67</v>
      </c>
      <c r="R300" t="s">
        <v>30</v>
      </c>
      <c r="S300" t="s">
        <v>145</v>
      </c>
      <c r="T300" t="s">
        <v>18</v>
      </c>
      <c r="U300" t="s">
        <v>65</v>
      </c>
      <c r="V300" t="s">
        <v>39</v>
      </c>
      <c r="W300">
        <v>514</v>
      </c>
      <c r="X300" t="s">
        <v>574</v>
      </c>
      <c r="Y300" t="s">
        <v>575</v>
      </c>
      <c r="Z300" t="s">
        <v>576</v>
      </c>
      <c r="AA300">
        <v>0.14649999999999999</v>
      </c>
      <c r="AB300" t="s">
        <v>599</v>
      </c>
      <c r="AC300" t="s">
        <v>600</v>
      </c>
      <c r="AD300" t="s">
        <v>233</v>
      </c>
      <c r="AE300" t="s">
        <v>234</v>
      </c>
      <c r="AF300" t="s">
        <v>235</v>
      </c>
      <c r="AG300" t="s">
        <v>236</v>
      </c>
      <c r="AH300" t="s">
        <v>237</v>
      </c>
      <c r="AI300" t="s">
        <v>233</v>
      </c>
      <c r="AJ300">
        <v>100186</v>
      </c>
      <c r="AK300" t="s">
        <v>238</v>
      </c>
      <c r="AL300" t="s">
        <v>239</v>
      </c>
      <c r="AM300">
        <v>24773</v>
      </c>
      <c r="AN300">
        <v>44867</v>
      </c>
      <c r="AO300">
        <v>24066</v>
      </c>
      <c r="AP300">
        <v>29.26</v>
      </c>
      <c r="AQ300">
        <v>313.02</v>
      </c>
      <c r="AR300" t="s">
        <v>2626</v>
      </c>
      <c r="AS300" t="s">
        <v>2626</v>
      </c>
      <c r="AT300">
        <v>1</v>
      </c>
      <c r="AU300" t="s">
        <v>2628</v>
      </c>
      <c r="AV300" s="3">
        <v>42533</v>
      </c>
      <c r="AW300" s="3" t="str">
        <f>TEXT(LoanTable[[#This Row],[Disbursement Date]],"YYYY-MM")</f>
        <v>2016-06</v>
      </c>
      <c r="AX300" t="str">
        <f>TEXT(EDATE(LoanTable[[#This Row],[Disbursement Date]],-1),"YYYY-MM")</f>
        <v>2016-05</v>
      </c>
      <c r="AY300">
        <f>IF(LoanTable[[#This Row],[Loan Status]]="Active",1,0)</f>
        <v>0</v>
      </c>
      <c r="AZ300">
        <f>IF(COUNTIFS(LoanTable[Client id],LoanTable[[#This Row],[Client id]],LoanTable[Period],LoanTable[[#This Row],[Previous Period]])&gt;0,1,0)</f>
        <v>0</v>
      </c>
      <c r="BA300" s="17" t="str">
        <f>TEXT(LoanTable[[#This Row],[Disbursement Date]],"YYYY")</f>
        <v>2016</v>
      </c>
      <c r="BB300" s="10" cm="1">
        <f t="array" ref="BB300">IF(YEAR(LoanTable[[#This Row],[Disbursement Date]])=MIN(YEAR(LoanTable[Disbursement Date])),"",YEAR(LoanTable[[#This Row],[Disbursement Date]])-1)</f>
        <v>2015</v>
      </c>
      <c r="BC300" s="10">
        <f>IF(LoanTable[[#This Row],[Previous Year]]="",1,IF(COUNTIFS(LoanTable[Client id],LoanTable[[#This Row],[Client id]],LoanTable[Year],LoanTable[[#This Row],[Previous Year]])&gt;0,1,0))</f>
        <v>0</v>
      </c>
      <c r="BD300" t="str">
        <f>YEAR(LoanTable[[#This Row],[Disbursement Date]]) &amp; "-Q" &amp; ROUNDUP(MONTH(LoanTable[[#This Row],[Disbursement Date]])/3,0)</f>
        <v>2016-Q2</v>
      </c>
      <c r="BE300">
        <f>IF(LoanTable[[#This Row],[Disbursement Date]]=LoanTable[[#This Row],[First Loan Date]],1,0)</f>
        <v>1</v>
      </c>
    </row>
    <row r="301" spans="1:57" x14ac:dyDescent="0.3">
      <c r="A301" t="s">
        <v>1123</v>
      </c>
      <c r="B301">
        <v>521</v>
      </c>
      <c r="C301" t="s">
        <v>251</v>
      </c>
      <c r="D301" t="s">
        <v>589</v>
      </c>
      <c r="E301">
        <v>49005</v>
      </c>
      <c r="F301">
        <v>38638</v>
      </c>
      <c r="G301">
        <v>13882</v>
      </c>
      <c r="H301" s="5">
        <v>42536</v>
      </c>
      <c r="I301" t="s">
        <v>624</v>
      </c>
      <c r="J301" t="s">
        <v>613</v>
      </c>
      <c r="K301">
        <v>10068</v>
      </c>
      <c r="L301" t="s">
        <v>319</v>
      </c>
      <c r="M301" t="s">
        <v>211</v>
      </c>
      <c r="N301" t="s">
        <v>13</v>
      </c>
      <c r="O301" t="s">
        <v>28</v>
      </c>
      <c r="P301">
        <v>47</v>
      </c>
      <c r="Q301" s="5" t="s">
        <v>49</v>
      </c>
      <c r="R301" t="s">
        <v>104</v>
      </c>
      <c r="S301" t="s">
        <v>105</v>
      </c>
      <c r="T301" t="s">
        <v>18</v>
      </c>
      <c r="U301" t="s">
        <v>65</v>
      </c>
      <c r="V301" t="s">
        <v>39</v>
      </c>
      <c r="W301">
        <v>526</v>
      </c>
      <c r="X301" t="s">
        <v>574</v>
      </c>
      <c r="Y301" t="s">
        <v>590</v>
      </c>
      <c r="Z301" t="s">
        <v>576</v>
      </c>
      <c r="AA301">
        <v>9.9099999999999994E-2</v>
      </c>
      <c r="AB301" t="s">
        <v>577</v>
      </c>
      <c r="AC301" t="s">
        <v>591</v>
      </c>
      <c r="AD301" t="s">
        <v>251</v>
      </c>
      <c r="AE301" t="s">
        <v>250</v>
      </c>
      <c r="AF301" t="s">
        <v>251</v>
      </c>
      <c r="AG301" t="s">
        <v>252</v>
      </c>
      <c r="AH301" t="s">
        <v>253</v>
      </c>
      <c r="AI301" t="s">
        <v>317</v>
      </c>
      <c r="AJ301">
        <v>10068</v>
      </c>
      <c r="AK301" t="s">
        <v>318</v>
      </c>
      <c r="AL301" t="s">
        <v>256</v>
      </c>
      <c r="AM301">
        <v>48845</v>
      </c>
      <c r="AN301">
        <v>39206</v>
      </c>
      <c r="AO301">
        <v>48767</v>
      </c>
      <c r="AP301">
        <v>3.51</v>
      </c>
      <c r="AQ301">
        <v>4282.7700000000004</v>
      </c>
      <c r="AR301" t="s">
        <v>2626</v>
      </c>
      <c r="AS301" t="s">
        <v>2626</v>
      </c>
      <c r="AT301">
        <v>1</v>
      </c>
      <c r="AU301" t="s">
        <v>2628</v>
      </c>
      <c r="AV301" s="3">
        <v>42536</v>
      </c>
      <c r="AW301" s="3" t="str">
        <f>TEXT(LoanTable[[#This Row],[Disbursement Date]],"YYYY-MM")</f>
        <v>2016-06</v>
      </c>
      <c r="AX301" t="str">
        <f>TEXT(EDATE(LoanTable[[#This Row],[Disbursement Date]],-1),"YYYY-MM")</f>
        <v>2016-05</v>
      </c>
      <c r="AY301">
        <f>IF(LoanTable[[#This Row],[Loan Status]]="Active",1,0)</f>
        <v>1</v>
      </c>
      <c r="AZ301">
        <f>IF(COUNTIFS(LoanTable[Client id],LoanTable[[#This Row],[Client id]],LoanTable[Period],LoanTable[[#This Row],[Previous Period]])&gt;0,1,0)</f>
        <v>0</v>
      </c>
      <c r="BA301" s="17" t="str">
        <f>TEXT(LoanTable[[#This Row],[Disbursement Date]],"YYYY")</f>
        <v>2016</v>
      </c>
      <c r="BB301" s="10" cm="1">
        <f t="array" ref="BB301">IF(YEAR(LoanTable[[#This Row],[Disbursement Date]])=MIN(YEAR(LoanTable[Disbursement Date])),"",YEAR(LoanTable[[#This Row],[Disbursement Date]])-1)</f>
        <v>2015</v>
      </c>
      <c r="BC301" s="10">
        <f>IF(LoanTable[[#This Row],[Previous Year]]="",1,IF(COUNTIFS(LoanTable[Client id],LoanTable[[#This Row],[Client id]],LoanTable[Year],LoanTable[[#This Row],[Previous Year]])&gt;0,1,0))</f>
        <v>0</v>
      </c>
      <c r="BD301" t="str">
        <f>YEAR(LoanTable[[#This Row],[Disbursement Date]]) &amp; "-Q" &amp; ROUNDUP(MONTH(LoanTable[[#This Row],[Disbursement Date]])/3,0)</f>
        <v>2016-Q2</v>
      </c>
      <c r="BE301">
        <f>IF(LoanTable[[#This Row],[Disbursement Date]]=LoanTable[[#This Row],[First Loan Date]],1,0)</f>
        <v>1</v>
      </c>
    </row>
    <row r="302" spans="1:57" x14ac:dyDescent="0.3">
      <c r="A302" t="s">
        <v>2281</v>
      </c>
      <c r="B302">
        <v>905</v>
      </c>
      <c r="C302" t="s">
        <v>249</v>
      </c>
      <c r="D302" t="s">
        <v>589</v>
      </c>
      <c r="E302">
        <v>18672</v>
      </c>
      <c r="F302">
        <v>32085</v>
      </c>
      <c r="G302">
        <v>10757</v>
      </c>
      <c r="H302" s="5">
        <v>42537</v>
      </c>
      <c r="I302" t="s">
        <v>612</v>
      </c>
      <c r="J302" t="s">
        <v>613</v>
      </c>
      <c r="K302">
        <v>910182</v>
      </c>
      <c r="L302" t="s">
        <v>257</v>
      </c>
      <c r="M302" t="s">
        <v>32</v>
      </c>
      <c r="N302" t="s">
        <v>13</v>
      </c>
      <c r="O302" t="s">
        <v>14</v>
      </c>
      <c r="P302">
        <v>39</v>
      </c>
      <c r="Q302" s="5" t="s">
        <v>41</v>
      </c>
      <c r="R302" t="s">
        <v>16</v>
      </c>
      <c r="S302" t="s">
        <v>35</v>
      </c>
      <c r="T302" t="s">
        <v>44</v>
      </c>
      <c r="U302" t="s">
        <v>26</v>
      </c>
      <c r="V302" t="s">
        <v>20</v>
      </c>
      <c r="W302">
        <v>812</v>
      </c>
      <c r="X302" t="s">
        <v>574</v>
      </c>
      <c r="Y302" t="s">
        <v>590</v>
      </c>
      <c r="Z302" t="s">
        <v>576</v>
      </c>
      <c r="AA302">
        <v>9.9099999999999994E-2</v>
      </c>
      <c r="AB302" t="s">
        <v>577</v>
      </c>
      <c r="AC302" t="s">
        <v>591</v>
      </c>
      <c r="AD302" t="s">
        <v>249</v>
      </c>
      <c r="AE302" t="s">
        <v>250</v>
      </c>
      <c r="AF302" t="s">
        <v>251</v>
      </c>
      <c r="AG302" t="s">
        <v>252</v>
      </c>
      <c r="AH302" t="s">
        <v>253</v>
      </c>
      <c r="AI302" t="s">
        <v>254</v>
      </c>
      <c r="AJ302">
        <v>910182</v>
      </c>
      <c r="AK302" t="s">
        <v>255</v>
      </c>
      <c r="AL302" t="s">
        <v>256</v>
      </c>
      <c r="AM302">
        <v>20545</v>
      </c>
      <c r="AN302">
        <v>33263</v>
      </c>
      <c r="AO302">
        <v>18329</v>
      </c>
      <c r="AP302">
        <v>17.96</v>
      </c>
      <c r="AQ302">
        <v>3039.98</v>
      </c>
      <c r="AR302" t="s">
        <v>2626</v>
      </c>
      <c r="AS302" t="s">
        <v>2626</v>
      </c>
      <c r="AT302">
        <v>1</v>
      </c>
      <c r="AU302" t="s">
        <v>2629</v>
      </c>
      <c r="AV302" s="3">
        <v>42294</v>
      </c>
      <c r="AW302" s="3" t="str">
        <f>TEXT(LoanTable[[#This Row],[Disbursement Date]],"YYYY-MM")</f>
        <v>2016-06</v>
      </c>
      <c r="AX302" t="str">
        <f>TEXT(EDATE(LoanTable[[#This Row],[Disbursement Date]],-1),"YYYY-MM")</f>
        <v>2016-05</v>
      </c>
      <c r="AY302">
        <f>IF(LoanTable[[#This Row],[Loan Status]]="Active",1,0)</f>
        <v>0</v>
      </c>
      <c r="AZ302">
        <f>IF(COUNTIFS(LoanTable[Client id],LoanTable[[#This Row],[Client id]],LoanTable[Period],LoanTable[[#This Row],[Previous Period]])&gt;0,1,0)</f>
        <v>0</v>
      </c>
      <c r="BA302" s="17" t="str">
        <f>TEXT(LoanTable[[#This Row],[Disbursement Date]],"YYYY")</f>
        <v>2016</v>
      </c>
      <c r="BB302" s="10" cm="1">
        <f t="array" ref="BB302">IF(YEAR(LoanTable[[#This Row],[Disbursement Date]])=MIN(YEAR(LoanTable[Disbursement Date])),"",YEAR(LoanTable[[#This Row],[Disbursement Date]])-1)</f>
        <v>2015</v>
      </c>
      <c r="BC302" s="10">
        <f>IF(LoanTable[[#This Row],[Previous Year]]="",1,IF(COUNTIFS(LoanTable[Client id],LoanTable[[#This Row],[Client id]],LoanTable[Year],LoanTable[[#This Row],[Previous Year]])&gt;0,1,0))</f>
        <v>1</v>
      </c>
      <c r="BD302" t="str">
        <f>YEAR(LoanTable[[#This Row],[Disbursement Date]]) &amp; "-Q" &amp; ROUNDUP(MONTH(LoanTable[[#This Row],[Disbursement Date]])/3,0)</f>
        <v>2016-Q2</v>
      </c>
      <c r="BE302">
        <f>IF(LoanTable[[#This Row],[Disbursement Date]]=LoanTable[[#This Row],[First Loan Date]],1,0)</f>
        <v>0</v>
      </c>
    </row>
    <row r="303" spans="1:57" x14ac:dyDescent="0.3">
      <c r="A303" t="s">
        <v>1707</v>
      </c>
      <c r="B303">
        <v>366</v>
      </c>
      <c r="C303" t="s">
        <v>468</v>
      </c>
      <c r="D303" t="s">
        <v>573</v>
      </c>
      <c r="E303">
        <v>18858</v>
      </c>
      <c r="F303">
        <v>3861</v>
      </c>
      <c r="G303">
        <v>22773</v>
      </c>
      <c r="H303" s="5">
        <v>42540</v>
      </c>
      <c r="I303" t="s">
        <v>612</v>
      </c>
      <c r="J303" t="s">
        <v>619</v>
      </c>
      <c r="K303">
        <v>630081</v>
      </c>
      <c r="L303" t="s">
        <v>470</v>
      </c>
      <c r="M303" t="s">
        <v>64</v>
      </c>
      <c r="N303" t="s">
        <v>13</v>
      </c>
      <c r="O303" t="s">
        <v>28</v>
      </c>
      <c r="P303">
        <v>49</v>
      </c>
      <c r="Q303" s="5" t="s">
        <v>167</v>
      </c>
      <c r="R303" t="s">
        <v>30</v>
      </c>
      <c r="S303" t="s">
        <v>145</v>
      </c>
      <c r="T303" t="s">
        <v>44</v>
      </c>
      <c r="U303" t="s">
        <v>26</v>
      </c>
      <c r="V303" t="s">
        <v>39</v>
      </c>
      <c r="W303">
        <v>408</v>
      </c>
      <c r="X303" t="s">
        <v>574</v>
      </c>
      <c r="Y303" t="s">
        <v>575</v>
      </c>
      <c r="Z303" t="s">
        <v>576</v>
      </c>
      <c r="AA303">
        <v>0.1065</v>
      </c>
      <c r="AB303" t="s">
        <v>577</v>
      </c>
      <c r="AC303" t="s">
        <v>578</v>
      </c>
      <c r="AD303" t="s">
        <v>468</v>
      </c>
      <c r="AE303" t="s">
        <v>462</v>
      </c>
      <c r="AF303" t="s">
        <v>463</v>
      </c>
      <c r="AG303" t="s">
        <v>464</v>
      </c>
      <c r="AH303" t="s">
        <v>465</v>
      </c>
      <c r="AI303" t="s">
        <v>468</v>
      </c>
      <c r="AJ303">
        <v>630081</v>
      </c>
      <c r="AK303" t="s">
        <v>469</v>
      </c>
      <c r="AL303" t="s">
        <v>256</v>
      </c>
      <c r="AM303">
        <v>19293</v>
      </c>
      <c r="AN303">
        <v>4913</v>
      </c>
      <c r="AO303">
        <v>18710</v>
      </c>
      <c r="AP303">
        <v>42.24</v>
      </c>
      <c r="AQ303">
        <v>3047.4</v>
      </c>
      <c r="AR303" t="s">
        <v>2626</v>
      </c>
      <c r="AS303" t="s">
        <v>2626</v>
      </c>
      <c r="AT303">
        <v>1</v>
      </c>
      <c r="AU303" t="s">
        <v>2628</v>
      </c>
      <c r="AV303" s="3">
        <v>42540</v>
      </c>
      <c r="AW303" s="3" t="str">
        <f>TEXT(LoanTable[[#This Row],[Disbursement Date]],"YYYY-MM")</f>
        <v>2016-06</v>
      </c>
      <c r="AX303" t="str">
        <f>TEXT(EDATE(LoanTable[[#This Row],[Disbursement Date]],-1),"YYYY-MM")</f>
        <v>2016-05</v>
      </c>
      <c r="AY303">
        <f>IF(LoanTable[[#This Row],[Loan Status]]="Active",1,0)</f>
        <v>0</v>
      </c>
      <c r="AZ303">
        <f>IF(COUNTIFS(LoanTable[Client id],LoanTable[[#This Row],[Client id]],LoanTable[Period],LoanTable[[#This Row],[Previous Period]])&gt;0,1,0)</f>
        <v>0</v>
      </c>
      <c r="BA303" s="17" t="str">
        <f>TEXT(LoanTable[[#This Row],[Disbursement Date]],"YYYY")</f>
        <v>2016</v>
      </c>
      <c r="BB303" s="10" cm="1">
        <f t="array" ref="BB303">IF(YEAR(LoanTable[[#This Row],[Disbursement Date]])=MIN(YEAR(LoanTable[Disbursement Date])),"",YEAR(LoanTable[[#This Row],[Disbursement Date]])-1)</f>
        <v>2015</v>
      </c>
      <c r="BC303" s="10">
        <f>IF(LoanTable[[#This Row],[Previous Year]]="",1,IF(COUNTIFS(LoanTable[Client id],LoanTable[[#This Row],[Client id]],LoanTable[Year],LoanTable[[#This Row],[Previous Year]])&gt;0,1,0))</f>
        <v>0</v>
      </c>
      <c r="BD303" t="str">
        <f>YEAR(LoanTable[[#This Row],[Disbursement Date]]) &amp; "-Q" &amp; ROUNDUP(MONTH(LoanTable[[#This Row],[Disbursement Date]])/3,0)</f>
        <v>2016-Q2</v>
      </c>
      <c r="BE303">
        <f>IF(LoanTable[[#This Row],[Disbursement Date]]=LoanTable[[#This Row],[First Loan Date]],1,0)</f>
        <v>1</v>
      </c>
    </row>
    <row r="304" spans="1:57" x14ac:dyDescent="0.3">
      <c r="A304" t="s">
        <v>1422</v>
      </c>
      <c r="B304">
        <v>729</v>
      </c>
      <c r="C304" t="s">
        <v>523</v>
      </c>
      <c r="D304" t="s">
        <v>589</v>
      </c>
      <c r="E304">
        <v>26134</v>
      </c>
      <c r="F304">
        <v>32790</v>
      </c>
      <c r="G304">
        <v>5243</v>
      </c>
      <c r="H304" s="5">
        <v>42549</v>
      </c>
      <c r="I304" t="s">
        <v>617</v>
      </c>
      <c r="J304" t="s">
        <v>619</v>
      </c>
      <c r="K304">
        <v>800018</v>
      </c>
      <c r="L304" t="s">
        <v>526</v>
      </c>
      <c r="M304" t="s">
        <v>130</v>
      </c>
      <c r="N304" t="s">
        <v>13</v>
      </c>
      <c r="O304" t="s">
        <v>14</v>
      </c>
      <c r="P304">
        <v>45</v>
      </c>
      <c r="Q304" s="5" t="s">
        <v>204</v>
      </c>
      <c r="R304" t="s">
        <v>74</v>
      </c>
      <c r="S304" t="s">
        <v>105</v>
      </c>
      <c r="T304" t="s">
        <v>44</v>
      </c>
      <c r="U304" t="s">
        <v>26</v>
      </c>
      <c r="V304" t="s">
        <v>31</v>
      </c>
      <c r="W304">
        <v>490</v>
      </c>
      <c r="X304" t="s">
        <v>574</v>
      </c>
      <c r="Y304" t="s">
        <v>590</v>
      </c>
      <c r="Z304" t="s">
        <v>576</v>
      </c>
      <c r="AA304">
        <v>9.9099999999999994E-2</v>
      </c>
      <c r="AB304" t="s">
        <v>577</v>
      </c>
      <c r="AC304" t="s">
        <v>591</v>
      </c>
      <c r="AD304" t="s">
        <v>523</v>
      </c>
      <c r="AE304" t="s">
        <v>250</v>
      </c>
      <c r="AF304" t="s">
        <v>251</v>
      </c>
      <c r="AG304" t="s">
        <v>252</v>
      </c>
      <c r="AH304" t="s">
        <v>253</v>
      </c>
      <c r="AI304" t="s">
        <v>524</v>
      </c>
      <c r="AJ304">
        <v>800018</v>
      </c>
      <c r="AK304" t="s">
        <v>525</v>
      </c>
      <c r="AL304" t="s">
        <v>239</v>
      </c>
      <c r="AM304">
        <v>28076</v>
      </c>
      <c r="AN304">
        <v>33622</v>
      </c>
      <c r="AO304">
        <v>25770</v>
      </c>
      <c r="AP304">
        <v>34.35</v>
      </c>
      <c r="AQ304">
        <v>991.82</v>
      </c>
      <c r="AR304" t="s">
        <v>2627</v>
      </c>
      <c r="AS304" t="s">
        <v>2626</v>
      </c>
      <c r="AT304">
        <v>0</v>
      </c>
      <c r="AU304" t="s">
        <v>2628</v>
      </c>
      <c r="AV304" s="3">
        <v>42377</v>
      </c>
      <c r="AW304" s="3" t="str">
        <f>TEXT(LoanTable[[#This Row],[Disbursement Date]],"YYYY-MM")</f>
        <v>2016-06</v>
      </c>
      <c r="AX304" t="str">
        <f>TEXT(EDATE(LoanTable[[#This Row],[Disbursement Date]],-1),"YYYY-MM")</f>
        <v>2016-05</v>
      </c>
      <c r="AY304">
        <f>IF(LoanTable[[#This Row],[Loan Status]]="Active",1,0)</f>
        <v>0</v>
      </c>
      <c r="AZ304">
        <f>IF(COUNTIFS(LoanTable[Client id],LoanTable[[#This Row],[Client id]],LoanTable[Period],LoanTable[[#This Row],[Previous Period]])&gt;0,1,0)</f>
        <v>0</v>
      </c>
      <c r="BA304" s="17" t="str">
        <f>TEXT(LoanTable[[#This Row],[Disbursement Date]],"YYYY")</f>
        <v>2016</v>
      </c>
      <c r="BB304" s="10" cm="1">
        <f t="array" ref="BB304">IF(YEAR(LoanTable[[#This Row],[Disbursement Date]])=MIN(YEAR(LoanTable[Disbursement Date])),"",YEAR(LoanTable[[#This Row],[Disbursement Date]])-1)</f>
        <v>2015</v>
      </c>
      <c r="BC304" s="10">
        <f>IF(LoanTable[[#This Row],[Previous Year]]="",1,IF(COUNTIFS(LoanTable[Client id],LoanTable[[#This Row],[Client id]],LoanTable[Year],LoanTable[[#This Row],[Previous Year]])&gt;0,1,0))</f>
        <v>0</v>
      </c>
      <c r="BD304" t="str">
        <f>YEAR(LoanTable[[#This Row],[Disbursement Date]]) &amp; "-Q" &amp; ROUNDUP(MONTH(LoanTable[[#This Row],[Disbursement Date]])/3,0)</f>
        <v>2016-Q2</v>
      </c>
      <c r="BE304">
        <f>IF(LoanTable[[#This Row],[Disbursement Date]]=LoanTable[[#This Row],[First Loan Date]],1,0)</f>
        <v>0</v>
      </c>
    </row>
    <row r="305" spans="1:57" x14ac:dyDescent="0.3">
      <c r="A305" t="s">
        <v>1350</v>
      </c>
      <c r="B305">
        <v>609</v>
      </c>
      <c r="C305" t="s">
        <v>471</v>
      </c>
      <c r="D305" t="s">
        <v>573</v>
      </c>
      <c r="E305">
        <v>44078</v>
      </c>
      <c r="F305">
        <v>37378</v>
      </c>
      <c r="G305">
        <v>34714</v>
      </c>
      <c r="H305" s="5">
        <v>42553</v>
      </c>
      <c r="I305" t="s">
        <v>612</v>
      </c>
      <c r="J305" t="s">
        <v>619</v>
      </c>
      <c r="K305">
        <v>570241</v>
      </c>
      <c r="L305" t="s">
        <v>477</v>
      </c>
      <c r="M305" t="s">
        <v>82</v>
      </c>
      <c r="N305" t="s">
        <v>13</v>
      </c>
      <c r="O305" t="s">
        <v>28</v>
      </c>
      <c r="P305">
        <v>49</v>
      </c>
      <c r="Q305" s="5" t="s">
        <v>215</v>
      </c>
      <c r="R305" t="s">
        <v>104</v>
      </c>
      <c r="S305" t="s">
        <v>105</v>
      </c>
      <c r="T305" t="s">
        <v>18</v>
      </c>
      <c r="U305" t="s">
        <v>65</v>
      </c>
      <c r="V305" t="s">
        <v>39</v>
      </c>
      <c r="W305">
        <v>442</v>
      </c>
      <c r="X305" t="s">
        <v>574</v>
      </c>
      <c r="Y305" t="s">
        <v>575</v>
      </c>
      <c r="Z305" t="s">
        <v>576</v>
      </c>
      <c r="AA305">
        <v>0.1065</v>
      </c>
      <c r="AB305" t="s">
        <v>577</v>
      </c>
      <c r="AC305" t="s">
        <v>578</v>
      </c>
      <c r="AD305" t="s">
        <v>471</v>
      </c>
      <c r="AE305" t="s">
        <v>472</v>
      </c>
      <c r="AF305" t="s">
        <v>473</v>
      </c>
      <c r="AG305" t="s">
        <v>474</v>
      </c>
      <c r="AH305" t="s">
        <v>475</v>
      </c>
      <c r="AI305" t="s">
        <v>471</v>
      </c>
      <c r="AJ305">
        <v>570241</v>
      </c>
      <c r="AK305" t="s">
        <v>476</v>
      </c>
      <c r="AL305" t="s">
        <v>241</v>
      </c>
      <c r="AM305">
        <v>44540</v>
      </c>
      <c r="AN305">
        <v>38963</v>
      </c>
      <c r="AO305">
        <v>43680</v>
      </c>
      <c r="AP305">
        <v>35.29</v>
      </c>
      <c r="AQ305">
        <v>3495.38</v>
      </c>
      <c r="AR305" t="s">
        <v>2626</v>
      </c>
      <c r="AS305" t="s">
        <v>2626</v>
      </c>
      <c r="AT305">
        <v>2</v>
      </c>
      <c r="AU305" t="s">
        <v>2629</v>
      </c>
      <c r="AV305" s="3">
        <v>42553</v>
      </c>
      <c r="AW305" s="3" t="str">
        <f>TEXT(LoanTable[[#This Row],[Disbursement Date]],"YYYY-MM")</f>
        <v>2016-07</v>
      </c>
      <c r="AX305" t="str">
        <f>TEXT(EDATE(LoanTable[[#This Row],[Disbursement Date]],-1),"YYYY-MM")</f>
        <v>2016-06</v>
      </c>
      <c r="AY305">
        <f>IF(LoanTable[[#This Row],[Loan Status]]="Active",1,0)</f>
        <v>0</v>
      </c>
      <c r="AZ305">
        <f>IF(COUNTIFS(LoanTable[Client id],LoanTable[[#This Row],[Client id]],LoanTable[Period],LoanTable[[#This Row],[Previous Period]])&gt;0,1,0)</f>
        <v>0</v>
      </c>
      <c r="BA305" s="17" t="str">
        <f>TEXT(LoanTable[[#This Row],[Disbursement Date]],"YYYY")</f>
        <v>2016</v>
      </c>
      <c r="BB305" s="10" cm="1">
        <f t="array" ref="BB305">IF(YEAR(LoanTable[[#This Row],[Disbursement Date]])=MIN(YEAR(LoanTable[Disbursement Date])),"",YEAR(LoanTable[[#This Row],[Disbursement Date]])-1)</f>
        <v>2015</v>
      </c>
      <c r="BC305" s="10">
        <f>IF(LoanTable[[#This Row],[Previous Year]]="",1,IF(COUNTIFS(LoanTable[Client id],LoanTable[[#This Row],[Client id]],LoanTable[Year],LoanTable[[#This Row],[Previous Year]])&gt;0,1,0))</f>
        <v>0</v>
      </c>
      <c r="BD305" t="str">
        <f>YEAR(LoanTable[[#This Row],[Disbursement Date]]) &amp; "-Q" &amp; ROUNDUP(MONTH(LoanTable[[#This Row],[Disbursement Date]])/3,0)</f>
        <v>2016-Q3</v>
      </c>
      <c r="BE305">
        <f>IF(LoanTable[[#This Row],[Disbursement Date]]=LoanTable[[#This Row],[First Loan Date]],1,0)</f>
        <v>1</v>
      </c>
    </row>
    <row r="306" spans="1:57" x14ac:dyDescent="0.3">
      <c r="A306" t="s">
        <v>2603</v>
      </c>
      <c r="B306">
        <v>608</v>
      </c>
      <c r="C306" t="s">
        <v>265</v>
      </c>
      <c r="D306" t="s">
        <v>573</v>
      </c>
      <c r="E306">
        <v>47271</v>
      </c>
      <c r="F306">
        <v>21010</v>
      </c>
      <c r="G306">
        <v>14799</v>
      </c>
      <c r="H306" s="5">
        <v>42554</v>
      </c>
      <c r="I306" t="s">
        <v>615</v>
      </c>
      <c r="J306" t="s">
        <v>619</v>
      </c>
      <c r="K306">
        <v>30179</v>
      </c>
      <c r="L306" t="s">
        <v>272</v>
      </c>
      <c r="M306" t="s">
        <v>42</v>
      </c>
      <c r="N306" t="s">
        <v>13</v>
      </c>
      <c r="O306" t="s">
        <v>28</v>
      </c>
      <c r="P306">
        <v>54</v>
      </c>
      <c r="Q306" s="5" t="s">
        <v>43</v>
      </c>
      <c r="R306" t="s">
        <v>16</v>
      </c>
      <c r="S306" t="s">
        <v>35</v>
      </c>
      <c r="T306" t="s">
        <v>18</v>
      </c>
      <c r="U306" t="s">
        <v>26</v>
      </c>
      <c r="V306" t="s">
        <v>31</v>
      </c>
      <c r="W306">
        <v>357</v>
      </c>
      <c r="X306" t="s">
        <v>574</v>
      </c>
      <c r="Y306" t="s">
        <v>575</v>
      </c>
      <c r="Z306" t="s">
        <v>576</v>
      </c>
      <c r="AA306">
        <v>0.1065</v>
      </c>
      <c r="AB306" t="s">
        <v>577</v>
      </c>
      <c r="AC306" t="s">
        <v>578</v>
      </c>
      <c r="AD306" t="s">
        <v>265</v>
      </c>
      <c r="AE306" t="s">
        <v>266</v>
      </c>
      <c r="AF306" t="s">
        <v>267</v>
      </c>
      <c r="AG306" t="s">
        <v>268</v>
      </c>
      <c r="AH306" t="s">
        <v>269</v>
      </c>
      <c r="AI306" t="s">
        <v>270</v>
      </c>
      <c r="AJ306">
        <v>30179</v>
      </c>
      <c r="AK306" t="s">
        <v>271</v>
      </c>
      <c r="AL306" t="s">
        <v>241</v>
      </c>
      <c r="AM306">
        <v>49151</v>
      </c>
      <c r="AN306">
        <v>22329</v>
      </c>
      <c r="AO306">
        <v>46859</v>
      </c>
      <c r="AP306">
        <v>17.62</v>
      </c>
      <c r="AQ306">
        <v>4024.37</v>
      </c>
      <c r="AR306" t="s">
        <v>2626</v>
      </c>
      <c r="AS306" t="s">
        <v>2626</v>
      </c>
      <c r="AT306">
        <v>1</v>
      </c>
      <c r="AU306" t="s">
        <v>2628</v>
      </c>
      <c r="AV306" s="3">
        <v>42554</v>
      </c>
      <c r="AW306" s="3" t="str">
        <f>TEXT(LoanTable[[#This Row],[Disbursement Date]],"YYYY-MM")</f>
        <v>2016-07</v>
      </c>
      <c r="AX306" t="str">
        <f>TEXT(EDATE(LoanTable[[#This Row],[Disbursement Date]],-1),"YYYY-MM")</f>
        <v>2016-06</v>
      </c>
      <c r="AY306">
        <f>IF(LoanTable[[#This Row],[Loan Status]]="Active",1,0)</f>
        <v>0</v>
      </c>
      <c r="AZ306">
        <f>IF(COUNTIFS(LoanTable[Client id],LoanTable[[#This Row],[Client id]],LoanTable[Period],LoanTable[[#This Row],[Previous Period]])&gt;0,1,0)</f>
        <v>0</v>
      </c>
      <c r="BA306" s="17" t="str">
        <f>TEXT(LoanTable[[#This Row],[Disbursement Date]],"YYYY")</f>
        <v>2016</v>
      </c>
      <c r="BB306" s="10" cm="1">
        <f t="array" ref="BB306">IF(YEAR(LoanTable[[#This Row],[Disbursement Date]])=MIN(YEAR(LoanTable[Disbursement Date])),"",YEAR(LoanTable[[#This Row],[Disbursement Date]])-1)</f>
        <v>2015</v>
      </c>
      <c r="BC306" s="10">
        <f>IF(LoanTable[[#This Row],[Previous Year]]="",1,IF(COUNTIFS(LoanTable[Client id],LoanTable[[#This Row],[Client id]],LoanTable[Year],LoanTable[[#This Row],[Previous Year]])&gt;0,1,0))</f>
        <v>0</v>
      </c>
      <c r="BD306" t="str">
        <f>YEAR(LoanTable[[#This Row],[Disbursement Date]]) &amp; "-Q" &amp; ROUNDUP(MONTH(LoanTable[[#This Row],[Disbursement Date]])/3,0)</f>
        <v>2016-Q3</v>
      </c>
      <c r="BE306">
        <f>IF(LoanTable[[#This Row],[Disbursement Date]]=LoanTable[[#This Row],[First Loan Date]],1,0)</f>
        <v>1</v>
      </c>
    </row>
    <row r="307" spans="1:57" x14ac:dyDescent="0.3">
      <c r="A307" t="s">
        <v>1778</v>
      </c>
      <c r="B307">
        <v>6</v>
      </c>
      <c r="C307" t="s">
        <v>324</v>
      </c>
      <c r="D307" t="s">
        <v>589</v>
      </c>
      <c r="E307">
        <v>37160</v>
      </c>
      <c r="F307">
        <v>17760</v>
      </c>
      <c r="G307">
        <v>30229</v>
      </c>
      <c r="H307" s="5">
        <v>42556</v>
      </c>
      <c r="I307" t="s">
        <v>615</v>
      </c>
      <c r="J307" t="s">
        <v>619</v>
      </c>
      <c r="K307">
        <v>710002</v>
      </c>
      <c r="L307" t="s">
        <v>329</v>
      </c>
      <c r="M307" t="s">
        <v>32</v>
      </c>
      <c r="N307" t="s">
        <v>13</v>
      </c>
      <c r="O307" t="s">
        <v>33</v>
      </c>
      <c r="P307">
        <v>23</v>
      </c>
      <c r="Q307" s="6" t="s">
        <v>34</v>
      </c>
      <c r="R307" t="s">
        <v>16</v>
      </c>
      <c r="S307" t="s">
        <v>35</v>
      </c>
      <c r="T307" t="s">
        <v>18</v>
      </c>
      <c r="U307" t="s">
        <v>22</v>
      </c>
      <c r="V307" t="s">
        <v>31</v>
      </c>
      <c r="W307">
        <v>416</v>
      </c>
      <c r="X307" t="s">
        <v>574</v>
      </c>
      <c r="Y307" t="s">
        <v>590</v>
      </c>
      <c r="Z307" t="s">
        <v>576</v>
      </c>
      <c r="AA307">
        <v>9.9099999999999994E-2</v>
      </c>
      <c r="AB307" t="s">
        <v>577</v>
      </c>
      <c r="AC307" t="s">
        <v>591</v>
      </c>
      <c r="AD307" t="s">
        <v>324</v>
      </c>
      <c r="AE307" t="s">
        <v>325</v>
      </c>
      <c r="AF307" t="s">
        <v>326</v>
      </c>
      <c r="AG307" t="s">
        <v>327</v>
      </c>
      <c r="AH307" t="s">
        <v>328</v>
      </c>
      <c r="AI307" t="s">
        <v>324</v>
      </c>
      <c r="AJ307">
        <v>710002</v>
      </c>
      <c r="AK307" t="s">
        <v>271</v>
      </c>
      <c r="AL307" t="s">
        <v>239</v>
      </c>
      <c r="AM307">
        <v>37774</v>
      </c>
      <c r="AN307">
        <v>18130</v>
      </c>
      <c r="AO307">
        <v>36883</v>
      </c>
      <c r="AP307">
        <v>36.64</v>
      </c>
      <c r="AQ307">
        <v>2962.93</v>
      </c>
      <c r="AR307" t="s">
        <v>2626</v>
      </c>
      <c r="AS307" t="s">
        <v>2626</v>
      </c>
      <c r="AT307">
        <v>0</v>
      </c>
      <c r="AU307" t="s">
        <v>2628</v>
      </c>
      <c r="AV307" s="3">
        <v>42556</v>
      </c>
      <c r="AW307" s="3" t="str">
        <f>TEXT(LoanTable[[#This Row],[Disbursement Date]],"YYYY-MM")</f>
        <v>2016-07</v>
      </c>
      <c r="AX307" t="str">
        <f>TEXT(EDATE(LoanTable[[#This Row],[Disbursement Date]],-1),"YYYY-MM")</f>
        <v>2016-06</v>
      </c>
      <c r="AY307">
        <f>IF(LoanTable[[#This Row],[Loan Status]]="Active",1,0)</f>
        <v>0</v>
      </c>
      <c r="AZ307">
        <f>IF(COUNTIFS(LoanTable[Client id],LoanTable[[#This Row],[Client id]],LoanTable[Period],LoanTable[[#This Row],[Previous Period]])&gt;0,1,0)</f>
        <v>0</v>
      </c>
      <c r="BA307" s="17" t="str">
        <f>TEXT(LoanTable[[#This Row],[Disbursement Date]],"YYYY")</f>
        <v>2016</v>
      </c>
      <c r="BB307" s="10" cm="1">
        <f t="array" ref="BB307">IF(YEAR(LoanTable[[#This Row],[Disbursement Date]])=MIN(YEAR(LoanTable[Disbursement Date])),"",YEAR(LoanTable[[#This Row],[Disbursement Date]])-1)</f>
        <v>2015</v>
      </c>
      <c r="BC307" s="10">
        <f>IF(LoanTable[[#This Row],[Previous Year]]="",1,IF(COUNTIFS(LoanTable[Client id],LoanTable[[#This Row],[Client id]],LoanTable[Year],LoanTable[[#This Row],[Previous Year]])&gt;0,1,0))</f>
        <v>0</v>
      </c>
      <c r="BD307" t="str">
        <f>YEAR(LoanTable[[#This Row],[Disbursement Date]]) &amp; "-Q" &amp; ROUNDUP(MONTH(LoanTable[[#This Row],[Disbursement Date]])/3,0)</f>
        <v>2016-Q3</v>
      </c>
      <c r="BE307">
        <f>IF(LoanTable[[#This Row],[Disbursement Date]]=LoanTable[[#This Row],[First Loan Date]],1,0)</f>
        <v>1</v>
      </c>
    </row>
    <row r="308" spans="1:57" x14ac:dyDescent="0.3">
      <c r="A308" t="s">
        <v>801</v>
      </c>
      <c r="B308">
        <v>351</v>
      </c>
      <c r="C308" t="s">
        <v>471</v>
      </c>
      <c r="D308" t="s">
        <v>573</v>
      </c>
      <c r="E308">
        <v>6992</v>
      </c>
      <c r="F308">
        <v>42475</v>
      </c>
      <c r="G308">
        <v>35954</v>
      </c>
      <c r="H308" s="5">
        <v>42556</v>
      </c>
      <c r="I308" t="s">
        <v>612</v>
      </c>
      <c r="J308" t="s">
        <v>619</v>
      </c>
      <c r="K308">
        <v>570241</v>
      </c>
      <c r="L308" t="s">
        <v>477</v>
      </c>
      <c r="M308" t="s">
        <v>54</v>
      </c>
      <c r="N308" t="s">
        <v>13</v>
      </c>
      <c r="O308" t="s">
        <v>46</v>
      </c>
      <c r="P308">
        <v>29</v>
      </c>
      <c r="Q308" s="5" t="s">
        <v>53</v>
      </c>
      <c r="R308" t="s">
        <v>30</v>
      </c>
      <c r="S308" t="s">
        <v>145</v>
      </c>
      <c r="T308" t="s">
        <v>18</v>
      </c>
      <c r="U308" t="s">
        <v>22</v>
      </c>
      <c r="V308" t="s">
        <v>39</v>
      </c>
      <c r="W308">
        <v>324</v>
      </c>
      <c r="X308" t="s">
        <v>574</v>
      </c>
      <c r="Y308" t="s">
        <v>575</v>
      </c>
      <c r="Z308" t="s">
        <v>576</v>
      </c>
      <c r="AA308">
        <v>0.1065</v>
      </c>
      <c r="AB308" t="s">
        <v>577</v>
      </c>
      <c r="AC308" t="s">
        <v>578</v>
      </c>
      <c r="AD308" t="s">
        <v>471</v>
      </c>
      <c r="AE308" t="s">
        <v>472</v>
      </c>
      <c r="AF308" t="s">
        <v>473</v>
      </c>
      <c r="AG308" t="s">
        <v>474</v>
      </c>
      <c r="AH308" t="s">
        <v>475</v>
      </c>
      <c r="AI308" t="s">
        <v>471</v>
      </c>
      <c r="AJ308">
        <v>570241</v>
      </c>
      <c r="AK308" t="s">
        <v>476</v>
      </c>
      <c r="AL308" t="s">
        <v>241</v>
      </c>
      <c r="AM308">
        <v>8260</v>
      </c>
      <c r="AN308">
        <v>42100</v>
      </c>
      <c r="AO308">
        <v>6760</v>
      </c>
      <c r="AP308">
        <v>46.27</v>
      </c>
      <c r="AQ308">
        <v>729.72</v>
      </c>
      <c r="AR308" t="s">
        <v>2626</v>
      </c>
      <c r="AS308" t="s">
        <v>2626</v>
      </c>
      <c r="AT308">
        <v>1</v>
      </c>
      <c r="AU308" t="s">
        <v>2629</v>
      </c>
      <c r="AV308" s="3">
        <v>42556</v>
      </c>
      <c r="AW308" s="3" t="str">
        <f>TEXT(LoanTable[[#This Row],[Disbursement Date]],"YYYY-MM")</f>
        <v>2016-07</v>
      </c>
      <c r="AX308" t="str">
        <f>TEXT(EDATE(LoanTable[[#This Row],[Disbursement Date]],-1),"YYYY-MM")</f>
        <v>2016-06</v>
      </c>
      <c r="AY308">
        <f>IF(LoanTable[[#This Row],[Loan Status]]="Active",1,0)</f>
        <v>0</v>
      </c>
      <c r="AZ308">
        <f>IF(COUNTIFS(LoanTable[Client id],LoanTable[[#This Row],[Client id]],LoanTable[Period],LoanTable[[#This Row],[Previous Period]])&gt;0,1,0)</f>
        <v>0</v>
      </c>
      <c r="BA308" s="17" t="str">
        <f>TEXT(LoanTable[[#This Row],[Disbursement Date]],"YYYY")</f>
        <v>2016</v>
      </c>
      <c r="BB308" s="10" cm="1">
        <f t="array" ref="BB308">IF(YEAR(LoanTable[[#This Row],[Disbursement Date]])=MIN(YEAR(LoanTable[Disbursement Date])),"",YEAR(LoanTable[[#This Row],[Disbursement Date]])-1)</f>
        <v>2015</v>
      </c>
      <c r="BC308" s="10">
        <f>IF(LoanTable[[#This Row],[Previous Year]]="",1,IF(COUNTIFS(LoanTable[Client id],LoanTable[[#This Row],[Client id]],LoanTable[Year],LoanTable[[#This Row],[Previous Year]])&gt;0,1,0))</f>
        <v>0</v>
      </c>
      <c r="BD308" t="str">
        <f>YEAR(LoanTable[[#This Row],[Disbursement Date]]) &amp; "-Q" &amp; ROUNDUP(MONTH(LoanTable[[#This Row],[Disbursement Date]])/3,0)</f>
        <v>2016-Q3</v>
      </c>
      <c r="BE308">
        <f>IF(LoanTable[[#This Row],[Disbursement Date]]=LoanTable[[#This Row],[First Loan Date]],1,0)</f>
        <v>1</v>
      </c>
    </row>
    <row r="309" spans="1:57" x14ac:dyDescent="0.3">
      <c r="A309" t="s">
        <v>721</v>
      </c>
      <c r="B309">
        <v>371</v>
      </c>
      <c r="C309" t="s">
        <v>468</v>
      </c>
      <c r="D309" t="s">
        <v>589</v>
      </c>
      <c r="E309">
        <v>15885</v>
      </c>
      <c r="F309">
        <v>36925</v>
      </c>
      <c r="G309">
        <v>27523</v>
      </c>
      <c r="H309" s="5">
        <v>42559</v>
      </c>
      <c r="I309" t="s">
        <v>617</v>
      </c>
      <c r="J309" t="s">
        <v>613</v>
      </c>
      <c r="K309">
        <v>630081</v>
      </c>
      <c r="L309" t="s">
        <v>470</v>
      </c>
      <c r="M309" t="s">
        <v>120</v>
      </c>
      <c r="N309" t="s">
        <v>13</v>
      </c>
      <c r="O309" t="s">
        <v>14</v>
      </c>
      <c r="P309">
        <v>38</v>
      </c>
      <c r="Q309" s="5" t="s">
        <v>37</v>
      </c>
      <c r="R309" t="s">
        <v>25</v>
      </c>
      <c r="S309" t="s">
        <v>35</v>
      </c>
      <c r="T309" t="s">
        <v>44</v>
      </c>
      <c r="U309" t="s">
        <v>38</v>
      </c>
      <c r="V309" t="s">
        <v>31</v>
      </c>
      <c r="W309">
        <v>696</v>
      </c>
      <c r="X309" t="s">
        <v>574</v>
      </c>
      <c r="Y309" t="s">
        <v>590</v>
      </c>
      <c r="Z309" t="s">
        <v>576</v>
      </c>
      <c r="AA309">
        <v>9.9099999999999994E-2</v>
      </c>
      <c r="AB309" t="s">
        <v>577</v>
      </c>
      <c r="AC309" t="s">
        <v>591</v>
      </c>
      <c r="AD309" t="s">
        <v>468</v>
      </c>
      <c r="AE309" t="s">
        <v>462</v>
      </c>
      <c r="AF309" t="s">
        <v>463</v>
      </c>
      <c r="AG309" t="s">
        <v>464</v>
      </c>
      <c r="AH309" t="s">
        <v>465</v>
      </c>
      <c r="AI309" t="s">
        <v>468</v>
      </c>
      <c r="AJ309">
        <v>630081</v>
      </c>
      <c r="AK309" t="s">
        <v>469</v>
      </c>
      <c r="AL309" t="s">
        <v>256</v>
      </c>
      <c r="AM309">
        <v>15940</v>
      </c>
      <c r="AN309">
        <v>38201</v>
      </c>
      <c r="AO309">
        <v>15508</v>
      </c>
      <c r="AP309">
        <v>9.66</v>
      </c>
      <c r="AQ309">
        <v>3110.55</v>
      </c>
      <c r="AR309" t="s">
        <v>2626</v>
      </c>
      <c r="AS309" t="s">
        <v>2626</v>
      </c>
      <c r="AT309">
        <v>0</v>
      </c>
      <c r="AU309" t="s">
        <v>2629</v>
      </c>
      <c r="AV309" s="3">
        <v>42559</v>
      </c>
      <c r="AW309" s="3" t="str">
        <f>TEXT(LoanTable[[#This Row],[Disbursement Date]],"YYYY-MM")</f>
        <v>2016-07</v>
      </c>
      <c r="AX309" t="str">
        <f>TEXT(EDATE(LoanTable[[#This Row],[Disbursement Date]],-1),"YYYY-MM")</f>
        <v>2016-06</v>
      </c>
      <c r="AY309">
        <f>IF(LoanTable[[#This Row],[Loan Status]]="Active",1,0)</f>
        <v>0</v>
      </c>
      <c r="AZ309">
        <f>IF(COUNTIFS(LoanTable[Client id],LoanTable[[#This Row],[Client id]],LoanTable[Period],LoanTable[[#This Row],[Previous Period]])&gt;0,1,0)</f>
        <v>0</v>
      </c>
      <c r="BA309" s="17" t="str">
        <f>TEXT(LoanTable[[#This Row],[Disbursement Date]],"YYYY")</f>
        <v>2016</v>
      </c>
      <c r="BB309" s="10" cm="1">
        <f t="array" ref="BB309">IF(YEAR(LoanTable[[#This Row],[Disbursement Date]])=MIN(YEAR(LoanTable[Disbursement Date])),"",YEAR(LoanTable[[#This Row],[Disbursement Date]])-1)</f>
        <v>2015</v>
      </c>
      <c r="BC309" s="10">
        <f>IF(LoanTable[[#This Row],[Previous Year]]="",1,IF(COUNTIFS(LoanTable[Client id],LoanTable[[#This Row],[Client id]],LoanTable[Year],LoanTable[[#This Row],[Previous Year]])&gt;0,1,0))</f>
        <v>0</v>
      </c>
      <c r="BD309" t="str">
        <f>YEAR(LoanTable[[#This Row],[Disbursement Date]]) &amp; "-Q" &amp; ROUNDUP(MONTH(LoanTable[[#This Row],[Disbursement Date]])/3,0)</f>
        <v>2016-Q3</v>
      </c>
      <c r="BE309">
        <f>IF(LoanTable[[#This Row],[Disbursement Date]]=LoanTable[[#This Row],[First Loan Date]],1,0)</f>
        <v>1</v>
      </c>
    </row>
    <row r="310" spans="1:57" x14ac:dyDescent="0.3">
      <c r="A310" t="s">
        <v>2189</v>
      </c>
      <c r="B310">
        <v>741</v>
      </c>
      <c r="C310" t="s">
        <v>265</v>
      </c>
      <c r="D310" t="s">
        <v>573</v>
      </c>
      <c r="E310">
        <v>12776</v>
      </c>
      <c r="F310">
        <v>5015</v>
      </c>
      <c r="G310">
        <v>23359</v>
      </c>
      <c r="H310" s="5">
        <v>42560</v>
      </c>
      <c r="I310" t="s">
        <v>624</v>
      </c>
      <c r="J310" t="s">
        <v>619</v>
      </c>
      <c r="K310">
        <v>30179</v>
      </c>
      <c r="L310" t="s">
        <v>272</v>
      </c>
      <c r="M310" t="s">
        <v>40</v>
      </c>
      <c r="N310" t="s">
        <v>13</v>
      </c>
      <c r="O310" t="s">
        <v>14</v>
      </c>
      <c r="P310">
        <v>45</v>
      </c>
      <c r="Q310" s="5" t="s">
        <v>49</v>
      </c>
      <c r="R310" t="s">
        <v>74</v>
      </c>
      <c r="S310" t="s">
        <v>35</v>
      </c>
      <c r="T310" t="s">
        <v>18</v>
      </c>
      <c r="U310" t="s">
        <v>19</v>
      </c>
      <c r="V310" t="s">
        <v>20</v>
      </c>
      <c r="W310">
        <v>773</v>
      </c>
      <c r="X310" t="s">
        <v>574</v>
      </c>
      <c r="Y310" t="s">
        <v>575</v>
      </c>
      <c r="Z310" t="s">
        <v>576</v>
      </c>
      <c r="AA310">
        <v>0.1065</v>
      </c>
      <c r="AB310" t="s">
        <v>577</v>
      </c>
      <c r="AC310" t="s">
        <v>578</v>
      </c>
      <c r="AD310" t="s">
        <v>265</v>
      </c>
      <c r="AE310" t="s">
        <v>266</v>
      </c>
      <c r="AF310" t="s">
        <v>267</v>
      </c>
      <c r="AG310" t="s">
        <v>268</v>
      </c>
      <c r="AH310" t="s">
        <v>269</v>
      </c>
      <c r="AI310" t="s">
        <v>270</v>
      </c>
      <c r="AJ310">
        <v>30179</v>
      </c>
      <c r="AK310" t="s">
        <v>271</v>
      </c>
      <c r="AL310" t="s">
        <v>241</v>
      </c>
      <c r="AM310">
        <v>12883</v>
      </c>
      <c r="AN310">
        <v>5457</v>
      </c>
      <c r="AO310">
        <v>12332</v>
      </c>
      <c r="AP310">
        <v>42.32</v>
      </c>
      <c r="AQ310">
        <v>4834.32</v>
      </c>
      <c r="AR310" t="s">
        <v>2626</v>
      </c>
      <c r="AS310" t="s">
        <v>2626</v>
      </c>
      <c r="AT310">
        <v>2</v>
      </c>
      <c r="AU310" t="s">
        <v>2628</v>
      </c>
      <c r="AV310" s="3">
        <v>42560</v>
      </c>
      <c r="AW310" s="3" t="str">
        <f>TEXT(LoanTable[[#This Row],[Disbursement Date]],"YYYY-MM")</f>
        <v>2016-07</v>
      </c>
      <c r="AX310" t="str">
        <f>TEXT(EDATE(LoanTable[[#This Row],[Disbursement Date]],-1),"YYYY-MM")</f>
        <v>2016-06</v>
      </c>
      <c r="AY310">
        <f>IF(LoanTable[[#This Row],[Loan Status]]="Active",1,0)</f>
        <v>1</v>
      </c>
      <c r="AZ310">
        <f>IF(COUNTIFS(LoanTable[Client id],LoanTable[[#This Row],[Client id]],LoanTable[Period],LoanTable[[#This Row],[Previous Period]])&gt;0,1,0)</f>
        <v>0</v>
      </c>
      <c r="BA310" s="17" t="str">
        <f>TEXT(LoanTable[[#This Row],[Disbursement Date]],"YYYY")</f>
        <v>2016</v>
      </c>
      <c r="BB310" s="10" cm="1">
        <f t="array" ref="BB310">IF(YEAR(LoanTable[[#This Row],[Disbursement Date]])=MIN(YEAR(LoanTable[Disbursement Date])),"",YEAR(LoanTable[[#This Row],[Disbursement Date]])-1)</f>
        <v>2015</v>
      </c>
      <c r="BC310" s="10">
        <f>IF(LoanTable[[#This Row],[Previous Year]]="",1,IF(COUNTIFS(LoanTable[Client id],LoanTable[[#This Row],[Client id]],LoanTable[Year],LoanTable[[#This Row],[Previous Year]])&gt;0,1,0))</f>
        <v>0</v>
      </c>
      <c r="BD310" t="str">
        <f>YEAR(LoanTable[[#This Row],[Disbursement Date]]) &amp; "-Q" &amp; ROUNDUP(MONTH(LoanTable[[#This Row],[Disbursement Date]])/3,0)</f>
        <v>2016-Q3</v>
      </c>
      <c r="BE310">
        <f>IF(LoanTable[[#This Row],[Disbursement Date]]=LoanTable[[#This Row],[First Loan Date]],1,0)</f>
        <v>1</v>
      </c>
    </row>
    <row r="311" spans="1:57" x14ac:dyDescent="0.3">
      <c r="A311" t="s">
        <v>1367</v>
      </c>
      <c r="B311">
        <v>476</v>
      </c>
      <c r="C311" t="s">
        <v>350</v>
      </c>
      <c r="D311" t="s">
        <v>573</v>
      </c>
      <c r="E311">
        <v>49833</v>
      </c>
      <c r="F311">
        <v>45684</v>
      </c>
      <c r="G311">
        <v>17541</v>
      </c>
      <c r="H311" s="5">
        <v>42561</v>
      </c>
      <c r="I311" t="s">
        <v>615</v>
      </c>
      <c r="J311" t="s">
        <v>613</v>
      </c>
      <c r="K311">
        <v>700013</v>
      </c>
      <c r="L311" t="s">
        <v>351</v>
      </c>
      <c r="M311" t="s">
        <v>99</v>
      </c>
      <c r="N311" t="s">
        <v>13</v>
      </c>
      <c r="O311" t="s">
        <v>14</v>
      </c>
      <c r="P311">
        <v>44</v>
      </c>
      <c r="Q311" s="5" t="s">
        <v>100</v>
      </c>
      <c r="R311" t="s">
        <v>16</v>
      </c>
      <c r="S311" t="s">
        <v>35</v>
      </c>
      <c r="T311" t="s">
        <v>63</v>
      </c>
      <c r="U311" t="s">
        <v>19</v>
      </c>
      <c r="V311" t="s">
        <v>31</v>
      </c>
      <c r="W311">
        <v>815</v>
      </c>
      <c r="X311" t="s">
        <v>574</v>
      </c>
      <c r="Y311" t="s">
        <v>575</v>
      </c>
      <c r="Z311" t="s">
        <v>576</v>
      </c>
      <c r="AA311">
        <v>0.1065</v>
      </c>
      <c r="AB311" t="s">
        <v>577</v>
      </c>
      <c r="AC311" t="s">
        <v>578</v>
      </c>
      <c r="AD311" t="s">
        <v>350</v>
      </c>
      <c r="AE311" t="s">
        <v>331</v>
      </c>
      <c r="AF311" t="s">
        <v>332</v>
      </c>
      <c r="AG311" t="s">
        <v>333</v>
      </c>
      <c r="AH311" t="s">
        <v>334</v>
      </c>
      <c r="AI311" t="s">
        <v>335</v>
      </c>
      <c r="AJ311">
        <v>700013</v>
      </c>
      <c r="AK311" t="s">
        <v>247</v>
      </c>
      <c r="AL311" t="s">
        <v>241</v>
      </c>
      <c r="AM311">
        <v>51596</v>
      </c>
      <c r="AN311">
        <v>47582</v>
      </c>
      <c r="AO311">
        <v>49390</v>
      </c>
      <c r="AP311">
        <v>41.4</v>
      </c>
      <c r="AQ311">
        <v>1781.26</v>
      </c>
      <c r="AR311" t="s">
        <v>2626</v>
      </c>
      <c r="AS311" t="s">
        <v>2626</v>
      </c>
      <c r="AT311">
        <v>2</v>
      </c>
      <c r="AU311" t="s">
        <v>2628</v>
      </c>
      <c r="AV311" s="3">
        <v>42561</v>
      </c>
      <c r="AW311" s="3" t="str">
        <f>TEXT(LoanTable[[#This Row],[Disbursement Date]],"YYYY-MM")</f>
        <v>2016-07</v>
      </c>
      <c r="AX311" t="str">
        <f>TEXT(EDATE(LoanTable[[#This Row],[Disbursement Date]],-1),"YYYY-MM")</f>
        <v>2016-06</v>
      </c>
      <c r="AY311">
        <f>IF(LoanTable[[#This Row],[Loan Status]]="Active",1,0)</f>
        <v>0</v>
      </c>
      <c r="AZ311">
        <f>IF(COUNTIFS(LoanTable[Client id],LoanTable[[#This Row],[Client id]],LoanTable[Period],LoanTable[[#This Row],[Previous Period]])&gt;0,1,0)</f>
        <v>0</v>
      </c>
      <c r="BA311" s="17" t="str">
        <f>TEXT(LoanTable[[#This Row],[Disbursement Date]],"YYYY")</f>
        <v>2016</v>
      </c>
      <c r="BB311" s="10" cm="1">
        <f t="array" ref="BB311">IF(YEAR(LoanTable[[#This Row],[Disbursement Date]])=MIN(YEAR(LoanTable[Disbursement Date])),"",YEAR(LoanTable[[#This Row],[Disbursement Date]])-1)</f>
        <v>2015</v>
      </c>
      <c r="BC311" s="10">
        <f>IF(LoanTable[[#This Row],[Previous Year]]="",1,IF(COUNTIFS(LoanTable[Client id],LoanTable[[#This Row],[Client id]],LoanTable[Year],LoanTable[[#This Row],[Previous Year]])&gt;0,1,0))</f>
        <v>0</v>
      </c>
      <c r="BD311" t="str">
        <f>YEAR(LoanTable[[#This Row],[Disbursement Date]]) &amp; "-Q" &amp; ROUNDUP(MONTH(LoanTable[[#This Row],[Disbursement Date]])/3,0)</f>
        <v>2016-Q3</v>
      </c>
      <c r="BE311">
        <f>IF(LoanTable[[#This Row],[Disbursement Date]]=LoanTable[[#This Row],[First Loan Date]],1,0)</f>
        <v>1</v>
      </c>
    </row>
    <row r="312" spans="1:57" x14ac:dyDescent="0.3">
      <c r="A312" t="s">
        <v>850</v>
      </c>
      <c r="B312">
        <v>339</v>
      </c>
      <c r="C312" t="s">
        <v>523</v>
      </c>
      <c r="D312" t="s">
        <v>583</v>
      </c>
      <c r="E312">
        <v>17239</v>
      </c>
      <c r="F312">
        <v>33414</v>
      </c>
      <c r="G312">
        <v>40658</v>
      </c>
      <c r="H312" s="5">
        <v>42564</v>
      </c>
      <c r="I312" t="s">
        <v>612</v>
      </c>
      <c r="J312" t="s">
        <v>619</v>
      </c>
      <c r="K312">
        <v>800018</v>
      </c>
      <c r="L312" t="s">
        <v>526</v>
      </c>
      <c r="M312" t="s">
        <v>217</v>
      </c>
      <c r="N312" t="s">
        <v>13</v>
      </c>
      <c r="O312" t="s">
        <v>14</v>
      </c>
      <c r="P312">
        <v>43</v>
      </c>
      <c r="Q312" s="5" t="s">
        <v>218</v>
      </c>
      <c r="R312" t="s">
        <v>104</v>
      </c>
      <c r="S312" t="s">
        <v>105</v>
      </c>
      <c r="T312" t="s">
        <v>18</v>
      </c>
      <c r="U312" t="s">
        <v>19</v>
      </c>
      <c r="V312" t="s">
        <v>39</v>
      </c>
      <c r="W312">
        <v>558</v>
      </c>
      <c r="X312" t="s">
        <v>574</v>
      </c>
      <c r="Y312" t="s">
        <v>584</v>
      </c>
      <c r="Z312" t="s">
        <v>576</v>
      </c>
      <c r="AA312">
        <v>0.1825</v>
      </c>
      <c r="AB312" t="s">
        <v>585</v>
      </c>
      <c r="AC312" t="s">
        <v>586</v>
      </c>
      <c r="AD312" t="s">
        <v>523</v>
      </c>
      <c r="AE312" t="s">
        <v>250</v>
      </c>
      <c r="AF312" t="s">
        <v>251</v>
      </c>
      <c r="AG312" t="s">
        <v>252</v>
      </c>
      <c r="AH312" t="s">
        <v>253</v>
      </c>
      <c r="AI312" t="s">
        <v>524</v>
      </c>
      <c r="AJ312">
        <v>800018</v>
      </c>
      <c r="AK312" t="s">
        <v>525</v>
      </c>
      <c r="AL312" t="s">
        <v>239</v>
      </c>
      <c r="AM312">
        <v>19208</v>
      </c>
      <c r="AN312">
        <v>34625</v>
      </c>
      <c r="AO312">
        <v>16856</v>
      </c>
      <c r="AP312">
        <v>48.72</v>
      </c>
      <c r="AQ312">
        <v>3495.42</v>
      </c>
      <c r="AR312" t="s">
        <v>2626</v>
      </c>
      <c r="AS312" t="s">
        <v>2626</v>
      </c>
      <c r="AT312">
        <v>2</v>
      </c>
      <c r="AU312" t="s">
        <v>2628</v>
      </c>
      <c r="AV312" s="3">
        <v>42564</v>
      </c>
      <c r="AW312" s="3" t="str">
        <f>TEXT(LoanTable[[#This Row],[Disbursement Date]],"YYYY-MM")</f>
        <v>2016-07</v>
      </c>
      <c r="AX312" t="str">
        <f>TEXT(EDATE(LoanTable[[#This Row],[Disbursement Date]],-1),"YYYY-MM")</f>
        <v>2016-06</v>
      </c>
      <c r="AY312">
        <f>IF(LoanTable[[#This Row],[Loan Status]]="Active",1,0)</f>
        <v>0</v>
      </c>
      <c r="AZ312">
        <f>IF(COUNTIFS(LoanTable[Client id],LoanTable[[#This Row],[Client id]],LoanTable[Period],LoanTable[[#This Row],[Previous Period]])&gt;0,1,0)</f>
        <v>0</v>
      </c>
      <c r="BA312" s="17" t="str">
        <f>TEXT(LoanTable[[#This Row],[Disbursement Date]],"YYYY")</f>
        <v>2016</v>
      </c>
      <c r="BB312" s="10" cm="1">
        <f t="array" ref="BB312">IF(YEAR(LoanTable[[#This Row],[Disbursement Date]])=MIN(YEAR(LoanTable[Disbursement Date])),"",YEAR(LoanTable[[#This Row],[Disbursement Date]])-1)</f>
        <v>2015</v>
      </c>
      <c r="BC312" s="10">
        <f>IF(LoanTable[[#This Row],[Previous Year]]="",1,IF(COUNTIFS(LoanTable[Client id],LoanTable[[#This Row],[Client id]],LoanTable[Year],LoanTable[[#This Row],[Previous Year]])&gt;0,1,0))</f>
        <v>0</v>
      </c>
      <c r="BD312" t="str">
        <f>YEAR(LoanTable[[#This Row],[Disbursement Date]]) &amp; "-Q" &amp; ROUNDUP(MONTH(LoanTable[[#This Row],[Disbursement Date]])/3,0)</f>
        <v>2016-Q3</v>
      </c>
      <c r="BE312">
        <f>IF(LoanTable[[#This Row],[Disbursement Date]]=LoanTable[[#This Row],[First Loan Date]],1,0)</f>
        <v>1</v>
      </c>
    </row>
    <row r="313" spans="1:57" x14ac:dyDescent="0.3">
      <c r="A313" t="s">
        <v>1984</v>
      </c>
      <c r="B313">
        <v>518</v>
      </c>
      <c r="C313" t="s">
        <v>519</v>
      </c>
      <c r="D313" t="s">
        <v>589</v>
      </c>
      <c r="E313">
        <v>39406</v>
      </c>
      <c r="F313">
        <v>45864</v>
      </c>
      <c r="G313">
        <v>29863</v>
      </c>
      <c r="H313" s="5">
        <v>42568</v>
      </c>
      <c r="I313" t="s">
        <v>615</v>
      </c>
      <c r="J313" t="s">
        <v>619</v>
      </c>
      <c r="K313">
        <v>1550006</v>
      </c>
      <c r="L313" t="s">
        <v>521</v>
      </c>
      <c r="M313" t="s">
        <v>175</v>
      </c>
      <c r="N313" t="s">
        <v>13</v>
      </c>
      <c r="O313" t="s">
        <v>46</v>
      </c>
      <c r="P313">
        <v>34</v>
      </c>
      <c r="Q313" s="5" t="s">
        <v>176</v>
      </c>
      <c r="R313" t="s">
        <v>30</v>
      </c>
      <c r="S313" t="s">
        <v>145</v>
      </c>
      <c r="T313" t="s">
        <v>63</v>
      </c>
      <c r="U313" t="s">
        <v>22</v>
      </c>
      <c r="V313" t="s">
        <v>20</v>
      </c>
      <c r="W313">
        <v>469</v>
      </c>
      <c r="X313" t="s">
        <v>574</v>
      </c>
      <c r="Y313" t="s">
        <v>590</v>
      </c>
      <c r="Z313" t="s">
        <v>576</v>
      </c>
      <c r="AA313">
        <v>9.9099999999999994E-2</v>
      </c>
      <c r="AB313" t="s">
        <v>577</v>
      </c>
      <c r="AC313" t="s">
        <v>591</v>
      </c>
      <c r="AD313" t="s">
        <v>519</v>
      </c>
      <c r="AE313" t="s">
        <v>375</v>
      </c>
      <c r="AF313" t="s">
        <v>376</v>
      </c>
      <c r="AG313" t="s">
        <v>377</v>
      </c>
      <c r="AH313" t="s">
        <v>378</v>
      </c>
      <c r="AI313" t="s">
        <v>519</v>
      </c>
      <c r="AJ313">
        <v>1550006</v>
      </c>
      <c r="AK313" t="s">
        <v>520</v>
      </c>
      <c r="AL313" t="s">
        <v>239</v>
      </c>
      <c r="AM313">
        <v>39057</v>
      </c>
      <c r="AN313">
        <v>45758</v>
      </c>
      <c r="AO313">
        <v>38940</v>
      </c>
      <c r="AP313">
        <v>31.59</v>
      </c>
      <c r="AQ313">
        <v>3745.12</v>
      </c>
      <c r="AR313" t="s">
        <v>2626</v>
      </c>
      <c r="AS313" t="s">
        <v>2626</v>
      </c>
      <c r="AT313">
        <v>0</v>
      </c>
      <c r="AU313" t="s">
        <v>2628</v>
      </c>
      <c r="AV313" s="3">
        <v>42252</v>
      </c>
      <c r="AW313" s="3" t="str">
        <f>TEXT(LoanTable[[#This Row],[Disbursement Date]],"YYYY-MM")</f>
        <v>2016-07</v>
      </c>
      <c r="AX313" t="str">
        <f>TEXT(EDATE(LoanTable[[#This Row],[Disbursement Date]],-1),"YYYY-MM")</f>
        <v>2016-06</v>
      </c>
      <c r="AY313">
        <f>IF(LoanTable[[#This Row],[Loan Status]]="Active",1,0)</f>
        <v>0</v>
      </c>
      <c r="AZ313">
        <f>IF(COUNTIFS(LoanTable[Client id],LoanTable[[#This Row],[Client id]],LoanTable[Period],LoanTable[[#This Row],[Previous Period]])&gt;0,1,0)</f>
        <v>0</v>
      </c>
      <c r="BA313" s="17" t="str">
        <f>TEXT(LoanTable[[#This Row],[Disbursement Date]],"YYYY")</f>
        <v>2016</v>
      </c>
      <c r="BB313" s="10" cm="1">
        <f t="array" ref="BB313">IF(YEAR(LoanTable[[#This Row],[Disbursement Date]])=MIN(YEAR(LoanTable[Disbursement Date])),"",YEAR(LoanTable[[#This Row],[Disbursement Date]])-1)</f>
        <v>2015</v>
      </c>
      <c r="BC313" s="10">
        <f>IF(LoanTable[[#This Row],[Previous Year]]="",1,IF(COUNTIFS(LoanTable[Client id],LoanTable[[#This Row],[Client id]],LoanTable[Year],LoanTable[[#This Row],[Previous Year]])&gt;0,1,0))</f>
        <v>1</v>
      </c>
      <c r="BD313" t="str">
        <f>YEAR(LoanTable[[#This Row],[Disbursement Date]]) &amp; "-Q" &amp; ROUNDUP(MONTH(LoanTable[[#This Row],[Disbursement Date]])/3,0)</f>
        <v>2016-Q3</v>
      </c>
      <c r="BE313">
        <f>IF(LoanTable[[#This Row],[Disbursement Date]]=LoanTable[[#This Row],[First Loan Date]],1,0)</f>
        <v>0</v>
      </c>
    </row>
    <row r="314" spans="1:57" x14ac:dyDescent="0.3">
      <c r="A314" t="s">
        <v>1156</v>
      </c>
      <c r="B314">
        <v>54</v>
      </c>
      <c r="C314" t="s">
        <v>249</v>
      </c>
      <c r="D314" t="s">
        <v>573</v>
      </c>
      <c r="E314">
        <v>45785</v>
      </c>
      <c r="F314">
        <v>9336</v>
      </c>
      <c r="G314">
        <v>23538</v>
      </c>
      <c r="H314" s="5">
        <v>42570</v>
      </c>
      <c r="I314" t="s">
        <v>612</v>
      </c>
      <c r="J314" t="s">
        <v>619</v>
      </c>
      <c r="K314">
        <v>910182</v>
      </c>
      <c r="L314" t="s">
        <v>257</v>
      </c>
      <c r="M314" t="s">
        <v>114</v>
      </c>
      <c r="N314" t="s">
        <v>13</v>
      </c>
      <c r="O314" t="s">
        <v>46</v>
      </c>
      <c r="P314">
        <v>35</v>
      </c>
      <c r="Q314" s="6" t="s">
        <v>115</v>
      </c>
      <c r="R314" t="s">
        <v>25</v>
      </c>
      <c r="S314" t="s">
        <v>35</v>
      </c>
      <c r="T314" t="s">
        <v>18</v>
      </c>
      <c r="U314" t="s">
        <v>19</v>
      </c>
      <c r="V314" t="s">
        <v>20</v>
      </c>
      <c r="W314">
        <v>567</v>
      </c>
      <c r="X314" t="s">
        <v>574</v>
      </c>
      <c r="Y314" t="s">
        <v>575</v>
      </c>
      <c r="Z314" t="s">
        <v>576</v>
      </c>
      <c r="AA314">
        <v>0.1065</v>
      </c>
      <c r="AB314" t="s">
        <v>577</v>
      </c>
      <c r="AC314" t="s">
        <v>578</v>
      </c>
      <c r="AD314" t="s">
        <v>249</v>
      </c>
      <c r="AE314" t="s">
        <v>250</v>
      </c>
      <c r="AF314" t="s">
        <v>251</v>
      </c>
      <c r="AG314" t="s">
        <v>252</v>
      </c>
      <c r="AH314" t="s">
        <v>253</v>
      </c>
      <c r="AI314" t="s">
        <v>254</v>
      </c>
      <c r="AJ314">
        <v>910182</v>
      </c>
      <c r="AK314" t="s">
        <v>255</v>
      </c>
      <c r="AL314" t="s">
        <v>256</v>
      </c>
      <c r="AM314">
        <v>46133</v>
      </c>
      <c r="AN314">
        <v>9836</v>
      </c>
      <c r="AO314">
        <v>45467</v>
      </c>
      <c r="AP314">
        <v>24.49</v>
      </c>
      <c r="AQ314">
        <v>685.19</v>
      </c>
      <c r="AR314" t="s">
        <v>2627</v>
      </c>
      <c r="AS314" t="s">
        <v>2626</v>
      </c>
      <c r="AT314">
        <v>2</v>
      </c>
      <c r="AU314" t="s">
        <v>2628</v>
      </c>
      <c r="AV314" s="3">
        <v>42570</v>
      </c>
      <c r="AW314" s="3" t="str">
        <f>TEXT(LoanTable[[#This Row],[Disbursement Date]],"YYYY-MM")</f>
        <v>2016-07</v>
      </c>
      <c r="AX314" t="str">
        <f>TEXT(EDATE(LoanTable[[#This Row],[Disbursement Date]],-1),"YYYY-MM")</f>
        <v>2016-06</v>
      </c>
      <c r="AY314">
        <f>IF(LoanTable[[#This Row],[Loan Status]]="Active",1,0)</f>
        <v>0</v>
      </c>
      <c r="AZ314">
        <f>IF(COUNTIFS(LoanTable[Client id],LoanTable[[#This Row],[Client id]],LoanTable[Period],LoanTable[[#This Row],[Previous Period]])&gt;0,1,0)</f>
        <v>0</v>
      </c>
      <c r="BA314" s="17" t="str">
        <f>TEXT(LoanTable[[#This Row],[Disbursement Date]],"YYYY")</f>
        <v>2016</v>
      </c>
      <c r="BB314" s="10" cm="1">
        <f t="array" ref="BB314">IF(YEAR(LoanTable[[#This Row],[Disbursement Date]])=MIN(YEAR(LoanTable[Disbursement Date])),"",YEAR(LoanTable[[#This Row],[Disbursement Date]])-1)</f>
        <v>2015</v>
      </c>
      <c r="BC314" s="10">
        <f>IF(LoanTable[[#This Row],[Previous Year]]="",1,IF(COUNTIFS(LoanTable[Client id],LoanTable[[#This Row],[Client id]],LoanTable[Year],LoanTable[[#This Row],[Previous Year]])&gt;0,1,0))</f>
        <v>0</v>
      </c>
      <c r="BD314" t="str">
        <f>YEAR(LoanTable[[#This Row],[Disbursement Date]]) &amp; "-Q" &amp; ROUNDUP(MONTH(LoanTable[[#This Row],[Disbursement Date]])/3,0)</f>
        <v>2016-Q3</v>
      </c>
      <c r="BE314">
        <f>IF(LoanTable[[#This Row],[Disbursement Date]]=LoanTable[[#This Row],[First Loan Date]],1,0)</f>
        <v>1</v>
      </c>
    </row>
    <row r="315" spans="1:57" x14ac:dyDescent="0.3">
      <c r="A315" t="s">
        <v>1572</v>
      </c>
      <c r="B315">
        <v>373</v>
      </c>
      <c r="C315" t="s">
        <v>409</v>
      </c>
      <c r="D315" t="s">
        <v>573</v>
      </c>
      <c r="E315">
        <v>38589</v>
      </c>
      <c r="F315">
        <v>28834</v>
      </c>
      <c r="G315">
        <v>24311</v>
      </c>
      <c r="H315" s="5">
        <v>42571</v>
      </c>
      <c r="I315" t="s">
        <v>624</v>
      </c>
      <c r="J315" t="s">
        <v>619</v>
      </c>
      <c r="K315">
        <v>1030063</v>
      </c>
      <c r="L315" t="s">
        <v>411</v>
      </c>
      <c r="M315" t="s">
        <v>27</v>
      </c>
      <c r="N315" t="s">
        <v>13</v>
      </c>
      <c r="O315" t="s">
        <v>46</v>
      </c>
      <c r="P315">
        <v>29</v>
      </c>
      <c r="Q315" s="5" t="s">
        <v>53</v>
      </c>
      <c r="R315" t="s">
        <v>30</v>
      </c>
      <c r="S315" t="s">
        <v>145</v>
      </c>
      <c r="T315" t="s">
        <v>18</v>
      </c>
      <c r="U315" t="s">
        <v>19</v>
      </c>
      <c r="V315" t="s">
        <v>20</v>
      </c>
      <c r="W315">
        <v>369</v>
      </c>
      <c r="X315" t="s">
        <v>574</v>
      </c>
      <c r="Y315" t="s">
        <v>575</v>
      </c>
      <c r="Z315" t="s">
        <v>576</v>
      </c>
      <c r="AA315">
        <v>0.1065</v>
      </c>
      <c r="AB315" t="s">
        <v>577</v>
      </c>
      <c r="AC315" t="s">
        <v>578</v>
      </c>
      <c r="AD315" t="s">
        <v>409</v>
      </c>
      <c r="AE315" t="s">
        <v>234</v>
      </c>
      <c r="AF315" t="s">
        <v>235</v>
      </c>
      <c r="AG315" t="s">
        <v>236</v>
      </c>
      <c r="AH315" t="s">
        <v>237</v>
      </c>
      <c r="AI315" t="s">
        <v>246</v>
      </c>
      <c r="AJ315">
        <v>1030063</v>
      </c>
      <c r="AK315" t="s">
        <v>410</v>
      </c>
      <c r="AL315" t="s">
        <v>241</v>
      </c>
      <c r="AM315">
        <v>40362</v>
      </c>
      <c r="AN315">
        <v>30008</v>
      </c>
      <c r="AO315">
        <v>38546</v>
      </c>
      <c r="AP315">
        <v>35.31</v>
      </c>
      <c r="AQ315">
        <v>2414.56</v>
      </c>
      <c r="AR315" t="s">
        <v>2626</v>
      </c>
      <c r="AS315" t="s">
        <v>2626</v>
      </c>
      <c r="AT315">
        <v>0</v>
      </c>
      <c r="AU315" t="s">
        <v>2628</v>
      </c>
      <c r="AV315" s="3">
        <v>42445</v>
      </c>
      <c r="AW315" s="3" t="str">
        <f>TEXT(LoanTable[[#This Row],[Disbursement Date]],"YYYY-MM")</f>
        <v>2016-07</v>
      </c>
      <c r="AX315" t="str">
        <f>TEXT(EDATE(LoanTable[[#This Row],[Disbursement Date]],-1),"YYYY-MM")</f>
        <v>2016-06</v>
      </c>
      <c r="AY315">
        <f>IF(LoanTable[[#This Row],[Loan Status]]="Active",1,0)</f>
        <v>1</v>
      </c>
      <c r="AZ315">
        <f>IF(COUNTIFS(LoanTable[Client id],LoanTable[[#This Row],[Client id]],LoanTable[Period],LoanTable[[#This Row],[Previous Period]])&gt;0,1,0)</f>
        <v>0</v>
      </c>
      <c r="BA315" s="17" t="str">
        <f>TEXT(LoanTable[[#This Row],[Disbursement Date]],"YYYY")</f>
        <v>2016</v>
      </c>
      <c r="BB315" s="10" cm="1">
        <f t="array" ref="BB315">IF(YEAR(LoanTable[[#This Row],[Disbursement Date]])=MIN(YEAR(LoanTable[Disbursement Date])),"",YEAR(LoanTable[[#This Row],[Disbursement Date]])-1)</f>
        <v>2015</v>
      </c>
      <c r="BC315" s="10">
        <f>IF(LoanTable[[#This Row],[Previous Year]]="",1,IF(COUNTIFS(LoanTable[Client id],LoanTable[[#This Row],[Client id]],LoanTable[Year],LoanTable[[#This Row],[Previous Year]])&gt;0,1,0))</f>
        <v>0</v>
      </c>
      <c r="BD315" t="str">
        <f>YEAR(LoanTable[[#This Row],[Disbursement Date]]) &amp; "-Q" &amp; ROUNDUP(MONTH(LoanTable[[#This Row],[Disbursement Date]])/3,0)</f>
        <v>2016-Q3</v>
      </c>
      <c r="BE315">
        <f>IF(LoanTable[[#This Row],[Disbursement Date]]=LoanTable[[#This Row],[First Loan Date]],1,0)</f>
        <v>0</v>
      </c>
    </row>
    <row r="316" spans="1:57" x14ac:dyDescent="0.3">
      <c r="A316" t="s">
        <v>1083</v>
      </c>
      <c r="B316">
        <v>798</v>
      </c>
      <c r="C316" t="s">
        <v>386</v>
      </c>
      <c r="D316" t="s">
        <v>573</v>
      </c>
      <c r="E316">
        <v>32807</v>
      </c>
      <c r="F316">
        <v>28656</v>
      </c>
      <c r="G316">
        <v>43019</v>
      </c>
      <c r="H316" s="5">
        <v>42575</v>
      </c>
      <c r="I316" t="s">
        <v>615</v>
      </c>
      <c r="J316" t="s">
        <v>619</v>
      </c>
      <c r="K316">
        <v>1110166</v>
      </c>
      <c r="L316" t="s">
        <v>389</v>
      </c>
      <c r="M316" t="s">
        <v>54</v>
      </c>
      <c r="N316" t="s">
        <v>13</v>
      </c>
      <c r="O316" t="s">
        <v>46</v>
      </c>
      <c r="P316">
        <v>29</v>
      </c>
      <c r="Q316" s="5" t="s">
        <v>53</v>
      </c>
      <c r="R316" t="s">
        <v>30</v>
      </c>
      <c r="S316" t="s">
        <v>145</v>
      </c>
      <c r="T316" t="s">
        <v>18</v>
      </c>
      <c r="U316" t="s">
        <v>22</v>
      </c>
      <c r="V316" t="s">
        <v>39</v>
      </c>
      <c r="W316">
        <v>324</v>
      </c>
      <c r="X316" t="s">
        <v>574</v>
      </c>
      <c r="Y316" t="s">
        <v>575</v>
      </c>
      <c r="Z316" t="s">
        <v>576</v>
      </c>
      <c r="AA316">
        <v>0.1065</v>
      </c>
      <c r="AB316" t="s">
        <v>577</v>
      </c>
      <c r="AC316" t="s">
        <v>578</v>
      </c>
      <c r="AD316" t="s">
        <v>386</v>
      </c>
      <c r="AE316" t="s">
        <v>234</v>
      </c>
      <c r="AF316" t="s">
        <v>235</v>
      </c>
      <c r="AG316" t="s">
        <v>236</v>
      </c>
      <c r="AH316" t="s">
        <v>237</v>
      </c>
      <c r="AI316" t="s">
        <v>387</v>
      </c>
      <c r="AJ316">
        <v>1110166</v>
      </c>
      <c r="AK316" t="s">
        <v>388</v>
      </c>
      <c r="AL316" t="s">
        <v>239</v>
      </c>
      <c r="AM316">
        <v>34159</v>
      </c>
      <c r="AN316">
        <v>28924</v>
      </c>
      <c r="AO316">
        <v>32536</v>
      </c>
      <c r="AP316">
        <v>2.44</v>
      </c>
      <c r="AQ316">
        <v>2484.2399999999998</v>
      </c>
      <c r="AR316" t="s">
        <v>2626</v>
      </c>
      <c r="AS316" t="s">
        <v>2626</v>
      </c>
      <c r="AT316">
        <v>2</v>
      </c>
      <c r="AU316" t="s">
        <v>2628</v>
      </c>
      <c r="AV316" s="3">
        <v>42575</v>
      </c>
      <c r="AW316" s="3" t="str">
        <f>TEXT(LoanTable[[#This Row],[Disbursement Date]],"YYYY-MM")</f>
        <v>2016-07</v>
      </c>
      <c r="AX316" t="str">
        <f>TEXT(EDATE(LoanTable[[#This Row],[Disbursement Date]],-1),"YYYY-MM")</f>
        <v>2016-06</v>
      </c>
      <c r="AY316">
        <f>IF(LoanTable[[#This Row],[Loan Status]]="Active",1,0)</f>
        <v>0</v>
      </c>
      <c r="AZ316">
        <f>IF(COUNTIFS(LoanTable[Client id],LoanTable[[#This Row],[Client id]],LoanTable[Period],LoanTable[[#This Row],[Previous Period]])&gt;0,1,0)</f>
        <v>0</v>
      </c>
      <c r="BA316" s="17" t="str">
        <f>TEXT(LoanTable[[#This Row],[Disbursement Date]],"YYYY")</f>
        <v>2016</v>
      </c>
      <c r="BB316" s="10" cm="1">
        <f t="array" ref="BB316">IF(YEAR(LoanTable[[#This Row],[Disbursement Date]])=MIN(YEAR(LoanTable[Disbursement Date])),"",YEAR(LoanTable[[#This Row],[Disbursement Date]])-1)</f>
        <v>2015</v>
      </c>
      <c r="BC316" s="10">
        <f>IF(LoanTable[[#This Row],[Previous Year]]="",1,IF(COUNTIFS(LoanTable[Client id],LoanTable[[#This Row],[Client id]],LoanTable[Year],LoanTable[[#This Row],[Previous Year]])&gt;0,1,0))</f>
        <v>0</v>
      </c>
      <c r="BD316" t="str">
        <f>YEAR(LoanTable[[#This Row],[Disbursement Date]]) &amp; "-Q" &amp; ROUNDUP(MONTH(LoanTable[[#This Row],[Disbursement Date]])/3,0)</f>
        <v>2016-Q3</v>
      </c>
      <c r="BE316">
        <f>IF(LoanTable[[#This Row],[Disbursement Date]]=LoanTable[[#This Row],[First Loan Date]],1,0)</f>
        <v>1</v>
      </c>
    </row>
    <row r="317" spans="1:57" x14ac:dyDescent="0.3">
      <c r="A317" t="s">
        <v>1651</v>
      </c>
      <c r="B317">
        <v>55</v>
      </c>
      <c r="C317" t="s">
        <v>265</v>
      </c>
      <c r="D317" t="s">
        <v>589</v>
      </c>
      <c r="E317">
        <v>46358</v>
      </c>
      <c r="F317">
        <v>7548</v>
      </c>
      <c r="G317">
        <v>14180</v>
      </c>
      <c r="H317" s="5">
        <v>42578</v>
      </c>
      <c r="I317" t="s">
        <v>615</v>
      </c>
      <c r="J317" t="s">
        <v>619</v>
      </c>
      <c r="K317">
        <v>30179</v>
      </c>
      <c r="L317" t="s">
        <v>272</v>
      </c>
      <c r="M317" t="s">
        <v>116</v>
      </c>
      <c r="N317" t="s">
        <v>13</v>
      </c>
      <c r="O317" t="s">
        <v>46</v>
      </c>
      <c r="P317">
        <v>33</v>
      </c>
      <c r="Q317" s="6" t="s">
        <v>117</v>
      </c>
      <c r="R317" t="s">
        <v>74</v>
      </c>
      <c r="S317" t="s">
        <v>35</v>
      </c>
      <c r="T317" t="s">
        <v>18</v>
      </c>
      <c r="U317" t="s">
        <v>22</v>
      </c>
      <c r="V317" t="s">
        <v>20</v>
      </c>
      <c r="W317">
        <v>716</v>
      </c>
      <c r="X317" t="s">
        <v>574</v>
      </c>
      <c r="Y317" t="s">
        <v>590</v>
      </c>
      <c r="Z317" t="s">
        <v>576</v>
      </c>
      <c r="AA317">
        <v>9.9099999999999994E-2</v>
      </c>
      <c r="AB317" t="s">
        <v>577</v>
      </c>
      <c r="AC317" t="s">
        <v>591</v>
      </c>
      <c r="AD317" t="s">
        <v>265</v>
      </c>
      <c r="AE317" t="s">
        <v>266</v>
      </c>
      <c r="AF317" t="s">
        <v>267</v>
      </c>
      <c r="AG317" t="s">
        <v>268</v>
      </c>
      <c r="AH317" t="s">
        <v>269</v>
      </c>
      <c r="AI317" t="s">
        <v>270</v>
      </c>
      <c r="AJ317">
        <v>30179</v>
      </c>
      <c r="AK317" t="s">
        <v>271</v>
      </c>
      <c r="AL317" t="s">
        <v>241</v>
      </c>
      <c r="AM317">
        <v>47467</v>
      </c>
      <c r="AN317">
        <v>9526</v>
      </c>
      <c r="AO317">
        <v>46157</v>
      </c>
      <c r="AP317">
        <v>16.57</v>
      </c>
      <c r="AQ317">
        <v>3769.46</v>
      </c>
      <c r="AR317" t="s">
        <v>2626</v>
      </c>
      <c r="AS317" t="s">
        <v>2627</v>
      </c>
      <c r="AT317">
        <v>2</v>
      </c>
      <c r="AU317" t="s">
        <v>2628</v>
      </c>
      <c r="AV317" s="3">
        <v>42578</v>
      </c>
      <c r="AW317" s="3" t="str">
        <f>TEXT(LoanTable[[#This Row],[Disbursement Date]],"YYYY-MM")</f>
        <v>2016-07</v>
      </c>
      <c r="AX317" t="str">
        <f>TEXT(EDATE(LoanTable[[#This Row],[Disbursement Date]],-1),"YYYY-MM")</f>
        <v>2016-06</v>
      </c>
      <c r="AY317">
        <f>IF(LoanTable[[#This Row],[Loan Status]]="Active",1,0)</f>
        <v>0</v>
      </c>
      <c r="AZ317">
        <f>IF(COUNTIFS(LoanTable[Client id],LoanTable[[#This Row],[Client id]],LoanTable[Period],LoanTable[[#This Row],[Previous Period]])&gt;0,1,0)</f>
        <v>0</v>
      </c>
      <c r="BA317" s="17" t="str">
        <f>TEXT(LoanTable[[#This Row],[Disbursement Date]],"YYYY")</f>
        <v>2016</v>
      </c>
      <c r="BB317" s="10" cm="1">
        <f t="array" ref="BB317">IF(YEAR(LoanTable[[#This Row],[Disbursement Date]])=MIN(YEAR(LoanTable[Disbursement Date])),"",YEAR(LoanTable[[#This Row],[Disbursement Date]])-1)</f>
        <v>2015</v>
      </c>
      <c r="BC317" s="10">
        <f>IF(LoanTable[[#This Row],[Previous Year]]="",1,IF(COUNTIFS(LoanTable[Client id],LoanTable[[#This Row],[Client id]],LoanTable[Year],LoanTable[[#This Row],[Previous Year]])&gt;0,1,0))</f>
        <v>0</v>
      </c>
      <c r="BD317" t="str">
        <f>YEAR(LoanTable[[#This Row],[Disbursement Date]]) &amp; "-Q" &amp; ROUNDUP(MONTH(LoanTable[[#This Row],[Disbursement Date]])/3,0)</f>
        <v>2016-Q3</v>
      </c>
      <c r="BE317">
        <f>IF(LoanTable[[#This Row],[Disbursement Date]]=LoanTable[[#This Row],[First Loan Date]],1,0)</f>
        <v>1</v>
      </c>
    </row>
    <row r="318" spans="1:57" x14ac:dyDescent="0.3">
      <c r="A318" t="s">
        <v>1517</v>
      </c>
      <c r="B318">
        <v>5</v>
      </c>
      <c r="C318" t="s">
        <v>249</v>
      </c>
      <c r="D318" t="s">
        <v>589</v>
      </c>
      <c r="E318">
        <v>8725</v>
      </c>
      <c r="F318">
        <v>45545</v>
      </c>
      <c r="G318">
        <v>4603</v>
      </c>
      <c r="H318" s="5">
        <v>42580</v>
      </c>
      <c r="I318" t="s">
        <v>612</v>
      </c>
      <c r="J318" t="s">
        <v>619</v>
      </c>
      <c r="K318">
        <v>910182</v>
      </c>
      <c r="L318" t="s">
        <v>257</v>
      </c>
      <c r="M318" t="s">
        <v>27</v>
      </c>
      <c r="N318" t="s">
        <v>13</v>
      </c>
      <c r="O318" t="s">
        <v>28</v>
      </c>
      <c r="P318">
        <v>55</v>
      </c>
      <c r="Q318" s="6" t="s">
        <v>29</v>
      </c>
      <c r="R318" t="s">
        <v>30</v>
      </c>
      <c r="S318" t="s">
        <v>17</v>
      </c>
      <c r="T318" t="s">
        <v>18</v>
      </c>
      <c r="U318" t="s">
        <v>22</v>
      </c>
      <c r="V318" t="s">
        <v>31</v>
      </c>
      <c r="W318">
        <v>773</v>
      </c>
      <c r="X318" t="s">
        <v>574</v>
      </c>
      <c r="Y318" t="s">
        <v>590</v>
      </c>
      <c r="Z318" t="s">
        <v>576</v>
      </c>
      <c r="AA318">
        <v>9.9099999999999994E-2</v>
      </c>
      <c r="AB318" t="s">
        <v>577</v>
      </c>
      <c r="AC318" t="s">
        <v>591</v>
      </c>
      <c r="AD318" t="s">
        <v>249</v>
      </c>
      <c r="AE318" t="s">
        <v>250</v>
      </c>
      <c r="AF318" t="s">
        <v>251</v>
      </c>
      <c r="AG318" t="s">
        <v>252</v>
      </c>
      <c r="AH318" t="s">
        <v>253</v>
      </c>
      <c r="AI318" t="s">
        <v>254</v>
      </c>
      <c r="AJ318">
        <v>910182</v>
      </c>
      <c r="AK318" t="s">
        <v>255</v>
      </c>
      <c r="AL318" t="s">
        <v>256</v>
      </c>
      <c r="AM318">
        <v>9560</v>
      </c>
      <c r="AN318">
        <v>47473</v>
      </c>
      <c r="AO318">
        <v>8298</v>
      </c>
      <c r="AP318">
        <v>14.51</v>
      </c>
      <c r="AQ318">
        <v>2576.9499999999998</v>
      </c>
      <c r="AR318" t="s">
        <v>2626</v>
      </c>
      <c r="AS318" t="s">
        <v>2626</v>
      </c>
      <c r="AT318">
        <v>0</v>
      </c>
      <c r="AU318" t="s">
        <v>2628</v>
      </c>
      <c r="AV318" s="3">
        <v>42159</v>
      </c>
      <c r="AW318" s="3" t="str">
        <f>TEXT(LoanTable[[#This Row],[Disbursement Date]],"YYYY-MM")</f>
        <v>2016-07</v>
      </c>
      <c r="AX318" t="str">
        <f>TEXT(EDATE(LoanTable[[#This Row],[Disbursement Date]],-1),"YYYY-MM")</f>
        <v>2016-06</v>
      </c>
      <c r="AY318">
        <f>IF(LoanTable[[#This Row],[Loan Status]]="Active",1,0)</f>
        <v>0</v>
      </c>
      <c r="AZ318">
        <f>IF(COUNTIFS(LoanTable[Client id],LoanTable[[#This Row],[Client id]],LoanTable[Period],LoanTable[[#This Row],[Previous Period]])&gt;0,1,0)</f>
        <v>0</v>
      </c>
      <c r="BA318" s="17" t="str">
        <f>TEXT(LoanTable[[#This Row],[Disbursement Date]],"YYYY")</f>
        <v>2016</v>
      </c>
      <c r="BB318" s="10" cm="1">
        <f t="array" ref="BB318">IF(YEAR(LoanTable[[#This Row],[Disbursement Date]])=MIN(YEAR(LoanTable[Disbursement Date])),"",YEAR(LoanTable[[#This Row],[Disbursement Date]])-1)</f>
        <v>2015</v>
      </c>
      <c r="BC318" s="10">
        <f>IF(LoanTable[[#This Row],[Previous Year]]="",1,IF(COUNTIFS(LoanTable[Client id],LoanTable[[#This Row],[Client id]],LoanTable[Year],LoanTable[[#This Row],[Previous Year]])&gt;0,1,0))</f>
        <v>1</v>
      </c>
      <c r="BD318" t="str">
        <f>YEAR(LoanTable[[#This Row],[Disbursement Date]]) &amp; "-Q" &amp; ROUNDUP(MONTH(LoanTable[[#This Row],[Disbursement Date]])/3,0)</f>
        <v>2016-Q3</v>
      </c>
      <c r="BE318">
        <f>IF(LoanTable[[#This Row],[Disbursement Date]]=LoanTable[[#This Row],[First Loan Date]],1,0)</f>
        <v>0</v>
      </c>
    </row>
    <row r="319" spans="1:57" x14ac:dyDescent="0.3">
      <c r="A319" t="s">
        <v>2611</v>
      </c>
      <c r="B319">
        <v>412</v>
      </c>
      <c r="C319" t="s">
        <v>265</v>
      </c>
      <c r="D319" t="s">
        <v>589</v>
      </c>
      <c r="E319">
        <v>38141</v>
      </c>
      <c r="F319">
        <v>24739</v>
      </c>
      <c r="G319">
        <v>42171</v>
      </c>
      <c r="H319" s="5">
        <v>42580</v>
      </c>
      <c r="I319" t="s">
        <v>615</v>
      </c>
      <c r="J319" t="s">
        <v>619</v>
      </c>
      <c r="K319">
        <v>30179</v>
      </c>
      <c r="L319" t="s">
        <v>272</v>
      </c>
      <c r="M319" t="s">
        <v>156</v>
      </c>
      <c r="N319" t="s">
        <v>13</v>
      </c>
      <c r="O319" t="s">
        <v>14</v>
      </c>
      <c r="P319">
        <v>42</v>
      </c>
      <c r="Q319" s="5" t="s">
        <v>129</v>
      </c>
      <c r="R319" t="s">
        <v>30</v>
      </c>
      <c r="S319" t="s">
        <v>145</v>
      </c>
      <c r="T319" t="s">
        <v>18</v>
      </c>
      <c r="U319" t="s">
        <v>38</v>
      </c>
      <c r="V319" t="s">
        <v>39</v>
      </c>
      <c r="W319">
        <v>534</v>
      </c>
      <c r="X319" t="s">
        <v>574</v>
      </c>
      <c r="Y319" t="s">
        <v>590</v>
      </c>
      <c r="Z319" t="s">
        <v>576</v>
      </c>
      <c r="AA319">
        <v>9.9099999999999994E-2</v>
      </c>
      <c r="AB319" t="s">
        <v>577</v>
      </c>
      <c r="AC319" t="s">
        <v>591</v>
      </c>
      <c r="AD319" t="s">
        <v>265</v>
      </c>
      <c r="AE319" t="s">
        <v>266</v>
      </c>
      <c r="AF319" t="s">
        <v>267</v>
      </c>
      <c r="AG319" t="s">
        <v>268</v>
      </c>
      <c r="AH319" t="s">
        <v>269</v>
      </c>
      <c r="AI319" t="s">
        <v>270</v>
      </c>
      <c r="AJ319">
        <v>30179</v>
      </c>
      <c r="AK319" t="s">
        <v>271</v>
      </c>
      <c r="AL319" t="s">
        <v>241</v>
      </c>
      <c r="AM319">
        <v>38913</v>
      </c>
      <c r="AN319">
        <v>25248</v>
      </c>
      <c r="AO319">
        <v>38100</v>
      </c>
      <c r="AP319">
        <v>10.32</v>
      </c>
      <c r="AQ319">
        <v>1538.76</v>
      </c>
      <c r="AR319" t="s">
        <v>2626</v>
      </c>
      <c r="AS319" t="s">
        <v>2626</v>
      </c>
      <c r="AT319">
        <v>1</v>
      </c>
      <c r="AU319" t="s">
        <v>2628</v>
      </c>
      <c r="AV319" s="3">
        <v>42580</v>
      </c>
      <c r="AW319" s="3" t="str">
        <f>TEXT(LoanTable[[#This Row],[Disbursement Date]],"YYYY-MM")</f>
        <v>2016-07</v>
      </c>
      <c r="AX319" t="str">
        <f>TEXT(EDATE(LoanTable[[#This Row],[Disbursement Date]],-1),"YYYY-MM")</f>
        <v>2016-06</v>
      </c>
      <c r="AY319">
        <f>IF(LoanTable[[#This Row],[Loan Status]]="Active",1,0)</f>
        <v>0</v>
      </c>
      <c r="AZ319">
        <f>IF(COUNTIFS(LoanTable[Client id],LoanTable[[#This Row],[Client id]],LoanTable[Period],LoanTable[[#This Row],[Previous Period]])&gt;0,1,0)</f>
        <v>0</v>
      </c>
      <c r="BA319" s="17" t="str">
        <f>TEXT(LoanTable[[#This Row],[Disbursement Date]],"YYYY")</f>
        <v>2016</v>
      </c>
      <c r="BB319" s="10" cm="1">
        <f t="array" ref="BB319">IF(YEAR(LoanTable[[#This Row],[Disbursement Date]])=MIN(YEAR(LoanTable[Disbursement Date])),"",YEAR(LoanTable[[#This Row],[Disbursement Date]])-1)</f>
        <v>2015</v>
      </c>
      <c r="BC319" s="10">
        <f>IF(LoanTable[[#This Row],[Previous Year]]="",1,IF(COUNTIFS(LoanTable[Client id],LoanTable[[#This Row],[Client id]],LoanTable[Year],LoanTable[[#This Row],[Previous Year]])&gt;0,1,0))</f>
        <v>0</v>
      </c>
      <c r="BD319" t="str">
        <f>YEAR(LoanTable[[#This Row],[Disbursement Date]]) &amp; "-Q" &amp; ROUNDUP(MONTH(LoanTable[[#This Row],[Disbursement Date]])/3,0)</f>
        <v>2016-Q3</v>
      </c>
      <c r="BE319">
        <f>IF(LoanTable[[#This Row],[Disbursement Date]]=LoanTable[[#This Row],[First Loan Date]],1,0)</f>
        <v>1</v>
      </c>
    </row>
    <row r="320" spans="1:57" x14ac:dyDescent="0.3">
      <c r="A320" t="s">
        <v>647</v>
      </c>
      <c r="B320">
        <v>211</v>
      </c>
      <c r="C320" t="s">
        <v>386</v>
      </c>
      <c r="D320" t="s">
        <v>601</v>
      </c>
      <c r="E320">
        <v>43297</v>
      </c>
      <c r="F320">
        <v>27561</v>
      </c>
      <c r="G320">
        <v>31134</v>
      </c>
      <c r="H320" s="5">
        <v>42583</v>
      </c>
      <c r="I320" t="s">
        <v>612</v>
      </c>
      <c r="J320" t="s">
        <v>619</v>
      </c>
      <c r="K320">
        <v>1110166</v>
      </c>
      <c r="L320" t="s">
        <v>389</v>
      </c>
      <c r="M320" t="s">
        <v>120</v>
      </c>
      <c r="N320" t="s">
        <v>13</v>
      </c>
      <c r="O320" t="s">
        <v>46</v>
      </c>
      <c r="P320">
        <v>32</v>
      </c>
      <c r="Q320" s="5" t="s">
        <v>163</v>
      </c>
      <c r="R320" t="s">
        <v>30</v>
      </c>
      <c r="S320" t="s">
        <v>145</v>
      </c>
      <c r="T320" t="s">
        <v>18</v>
      </c>
      <c r="U320" t="s">
        <v>19</v>
      </c>
      <c r="V320" t="s">
        <v>39</v>
      </c>
      <c r="W320">
        <v>666</v>
      </c>
      <c r="X320" t="s">
        <v>574</v>
      </c>
      <c r="Y320" t="s">
        <v>575</v>
      </c>
      <c r="Z320" t="s">
        <v>576</v>
      </c>
      <c r="AA320">
        <v>0.14649999999999999</v>
      </c>
      <c r="AB320" t="s">
        <v>599</v>
      </c>
      <c r="AC320" t="s">
        <v>600</v>
      </c>
      <c r="AD320" t="s">
        <v>386</v>
      </c>
      <c r="AE320" t="s">
        <v>234</v>
      </c>
      <c r="AF320" t="s">
        <v>235</v>
      </c>
      <c r="AG320" t="s">
        <v>236</v>
      </c>
      <c r="AH320" t="s">
        <v>237</v>
      </c>
      <c r="AI320" t="s">
        <v>387</v>
      </c>
      <c r="AJ320">
        <v>1110166</v>
      </c>
      <c r="AK320" t="s">
        <v>388</v>
      </c>
      <c r="AL320" t="s">
        <v>239</v>
      </c>
      <c r="AM320">
        <v>43741</v>
      </c>
      <c r="AN320">
        <v>27936</v>
      </c>
      <c r="AO320">
        <v>43231</v>
      </c>
      <c r="AP320">
        <v>32.479999999999997</v>
      </c>
      <c r="AQ320">
        <v>4262.3</v>
      </c>
      <c r="AR320" t="s">
        <v>2626</v>
      </c>
      <c r="AS320" t="s">
        <v>2626</v>
      </c>
      <c r="AT320">
        <v>2</v>
      </c>
      <c r="AU320" t="s">
        <v>2630</v>
      </c>
      <c r="AV320" s="3">
        <v>42583</v>
      </c>
      <c r="AW320" s="3" t="str">
        <f>TEXT(LoanTable[[#This Row],[Disbursement Date]],"YYYY-MM")</f>
        <v>2016-08</v>
      </c>
      <c r="AX320" t="str">
        <f>TEXT(EDATE(LoanTable[[#This Row],[Disbursement Date]],-1),"YYYY-MM")</f>
        <v>2016-07</v>
      </c>
      <c r="AY320">
        <f>IF(LoanTable[[#This Row],[Loan Status]]="Active",1,0)</f>
        <v>0</v>
      </c>
      <c r="AZ320">
        <f>IF(COUNTIFS(LoanTable[Client id],LoanTable[[#This Row],[Client id]],LoanTable[Period],LoanTable[[#This Row],[Previous Period]])&gt;0,1,0)</f>
        <v>0</v>
      </c>
      <c r="BA320" s="17" t="str">
        <f>TEXT(LoanTable[[#This Row],[Disbursement Date]],"YYYY")</f>
        <v>2016</v>
      </c>
      <c r="BB320" s="10" cm="1">
        <f t="array" ref="BB320">IF(YEAR(LoanTable[[#This Row],[Disbursement Date]])=MIN(YEAR(LoanTable[Disbursement Date])),"",YEAR(LoanTable[[#This Row],[Disbursement Date]])-1)</f>
        <v>2015</v>
      </c>
      <c r="BC320" s="10">
        <f>IF(LoanTable[[#This Row],[Previous Year]]="",1,IF(COUNTIFS(LoanTable[Client id],LoanTable[[#This Row],[Client id]],LoanTable[Year],LoanTable[[#This Row],[Previous Year]])&gt;0,1,0))</f>
        <v>0</v>
      </c>
      <c r="BD320" t="str">
        <f>YEAR(LoanTable[[#This Row],[Disbursement Date]]) &amp; "-Q" &amp; ROUNDUP(MONTH(LoanTable[[#This Row],[Disbursement Date]])/3,0)</f>
        <v>2016-Q3</v>
      </c>
      <c r="BE320">
        <f>IF(LoanTable[[#This Row],[Disbursement Date]]=LoanTable[[#This Row],[First Loan Date]],1,0)</f>
        <v>1</v>
      </c>
    </row>
    <row r="321" spans="1:57" x14ac:dyDescent="0.3">
      <c r="A321" t="s">
        <v>981</v>
      </c>
      <c r="B321">
        <v>31</v>
      </c>
      <c r="C321" t="s">
        <v>422</v>
      </c>
      <c r="D321" t="s">
        <v>573</v>
      </c>
      <c r="E321">
        <v>3272</v>
      </c>
      <c r="F321">
        <v>5752</v>
      </c>
      <c r="G321">
        <v>4837</v>
      </c>
      <c r="H321" s="5">
        <v>42588</v>
      </c>
      <c r="I321" t="s">
        <v>615</v>
      </c>
      <c r="J321" t="s">
        <v>613</v>
      </c>
      <c r="K321">
        <v>120676</v>
      </c>
      <c r="L321" t="s">
        <v>423</v>
      </c>
      <c r="M321" t="s">
        <v>40</v>
      </c>
      <c r="N321" t="s">
        <v>13</v>
      </c>
      <c r="O321" t="s">
        <v>14</v>
      </c>
      <c r="P321">
        <v>45</v>
      </c>
      <c r="Q321" s="6" t="s">
        <v>49</v>
      </c>
      <c r="R321" t="s">
        <v>74</v>
      </c>
      <c r="S321" t="s">
        <v>35</v>
      </c>
      <c r="T321" t="s">
        <v>18</v>
      </c>
      <c r="U321" t="s">
        <v>19</v>
      </c>
      <c r="V321" t="s">
        <v>20</v>
      </c>
      <c r="W321">
        <v>773</v>
      </c>
      <c r="X321" t="s">
        <v>574</v>
      </c>
      <c r="Y321" t="s">
        <v>575</v>
      </c>
      <c r="Z321" t="s">
        <v>576</v>
      </c>
      <c r="AA321">
        <v>0.1065</v>
      </c>
      <c r="AB321" t="s">
        <v>577</v>
      </c>
      <c r="AC321" t="s">
        <v>578</v>
      </c>
      <c r="AD321" t="s">
        <v>422</v>
      </c>
      <c r="AE321" t="s">
        <v>234</v>
      </c>
      <c r="AF321" t="s">
        <v>235</v>
      </c>
      <c r="AG321" t="s">
        <v>236</v>
      </c>
      <c r="AH321" t="s">
        <v>237</v>
      </c>
      <c r="AI321" t="s">
        <v>422</v>
      </c>
      <c r="AJ321">
        <v>120676</v>
      </c>
      <c r="AK321" t="s">
        <v>247</v>
      </c>
      <c r="AL321" t="s">
        <v>239</v>
      </c>
      <c r="AM321">
        <v>3333</v>
      </c>
      <c r="AN321">
        <v>5676</v>
      </c>
      <c r="AO321">
        <v>3050</v>
      </c>
      <c r="AP321">
        <v>26.74</v>
      </c>
      <c r="AQ321">
        <v>3271.32</v>
      </c>
      <c r="AR321" t="s">
        <v>2626</v>
      </c>
      <c r="AS321" t="s">
        <v>2627</v>
      </c>
      <c r="AT321">
        <v>2</v>
      </c>
      <c r="AU321" t="s">
        <v>2630</v>
      </c>
      <c r="AV321" s="3">
        <v>42588</v>
      </c>
      <c r="AW321" s="3" t="str">
        <f>TEXT(LoanTable[[#This Row],[Disbursement Date]],"YYYY-MM")</f>
        <v>2016-08</v>
      </c>
      <c r="AX321" t="str">
        <f>TEXT(EDATE(LoanTable[[#This Row],[Disbursement Date]],-1),"YYYY-MM")</f>
        <v>2016-07</v>
      </c>
      <c r="AY321">
        <f>IF(LoanTable[[#This Row],[Loan Status]]="Active",1,0)</f>
        <v>0</v>
      </c>
      <c r="AZ321">
        <f>IF(COUNTIFS(LoanTable[Client id],LoanTable[[#This Row],[Client id]],LoanTable[Period],LoanTable[[#This Row],[Previous Period]])&gt;0,1,0)</f>
        <v>0</v>
      </c>
      <c r="BA321" s="17" t="str">
        <f>TEXT(LoanTable[[#This Row],[Disbursement Date]],"YYYY")</f>
        <v>2016</v>
      </c>
      <c r="BB321" s="10" cm="1">
        <f t="array" ref="BB321">IF(YEAR(LoanTable[[#This Row],[Disbursement Date]])=MIN(YEAR(LoanTable[Disbursement Date])),"",YEAR(LoanTable[[#This Row],[Disbursement Date]])-1)</f>
        <v>2015</v>
      </c>
      <c r="BC321" s="10">
        <f>IF(LoanTable[[#This Row],[Previous Year]]="",1,IF(COUNTIFS(LoanTable[Client id],LoanTable[[#This Row],[Client id]],LoanTable[Year],LoanTable[[#This Row],[Previous Year]])&gt;0,1,0))</f>
        <v>0</v>
      </c>
      <c r="BD321" t="str">
        <f>YEAR(LoanTable[[#This Row],[Disbursement Date]]) &amp; "-Q" &amp; ROUNDUP(MONTH(LoanTable[[#This Row],[Disbursement Date]])/3,0)</f>
        <v>2016-Q3</v>
      </c>
      <c r="BE321">
        <f>IF(LoanTable[[#This Row],[Disbursement Date]]=LoanTable[[#This Row],[First Loan Date]],1,0)</f>
        <v>1</v>
      </c>
    </row>
    <row r="322" spans="1:57" x14ac:dyDescent="0.3">
      <c r="A322" t="s">
        <v>2547</v>
      </c>
      <c r="B322">
        <v>904</v>
      </c>
      <c r="C322" t="s">
        <v>485</v>
      </c>
      <c r="D322" t="s">
        <v>589</v>
      </c>
      <c r="E322">
        <v>7150</v>
      </c>
      <c r="F322">
        <v>23136</v>
      </c>
      <c r="G322">
        <v>6157</v>
      </c>
      <c r="H322" s="5">
        <v>42589</v>
      </c>
      <c r="I322" t="s">
        <v>612</v>
      </c>
      <c r="J322" t="s">
        <v>613</v>
      </c>
      <c r="K322">
        <v>880038</v>
      </c>
      <c r="L322" t="s">
        <v>487</v>
      </c>
      <c r="M322" t="s">
        <v>154</v>
      </c>
      <c r="N322" t="s">
        <v>13</v>
      </c>
      <c r="O322" t="s">
        <v>14</v>
      </c>
      <c r="P322">
        <v>40</v>
      </c>
      <c r="Q322" s="5" t="s">
        <v>216</v>
      </c>
      <c r="R322" t="s">
        <v>104</v>
      </c>
      <c r="S322" t="s">
        <v>105</v>
      </c>
      <c r="T322" t="s">
        <v>18</v>
      </c>
      <c r="U322" t="s">
        <v>26</v>
      </c>
      <c r="V322" t="s">
        <v>39</v>
      </c>
      <c r="W322">
        <v>714</v>
      </c>
      <c r="X322" t="s">
        <v>574</v>
      </c>
      <c r="Y322" t="s">
        <v>590</v>
      </c>
      <c r="Z322" t="s">
        <v>576</v>
      </c>
      <c r="AA322">
        <v>9.9099999999999994E-2</v>
      </c>
      <c r="AB322" t="s">
        <v>577</v>
      </c>
      <c r="AC322" t="s">
        <v>591</v>
      </c>
      <c r="AD322" t="s">
        <v>485</v>
      </c>
      <c r="AE322" t="s">
        <v>472</v>
      </c>
      <c r="AF322" t="s">
        <v>473</v>
      </c>
      <c r="AG322" t="s">
        <v>474</v>
      </c>
      <c r="AH322" t="s">
        <v>475</v>
      </c>
      <c r="AI322" t="s">
        <v>485</v>
      </c>
      <c r="AJ322">
        <v>880038</v>
      </c>
      <c r="AK322" t="s">
        <v>486</v>
      </c>
      <c r="AL322" t="s">
        <v>256</v>
      </c>
      <c r="AM322">
        <v>8173</v>
      </c>
      <c r="AN322">
        <v>22667</v>
      </c>
      <c r="AO322">
        <v>6859</v>
      </c>
      <c r="AP322">
        <v>0.28000000000000003</v>
      </c>
      <c r="AQ322">
        <v>4874.2</v>
      </c>
      <c r="AR322" t="s">
        <v>2626</v>
      </c>
      <c r="AS322" t="s">
        <v>2626</v>
      </c>
      <c r="AT322">
        <v>2</v>
      </c>
      <c r="AU322" t="s">
        <v>2630</v>
      </c>
      <c r="AV322" s="3">
        <v>42589</v>
      </c>
      <c r="AW322" s="3" t="str">
        <f>TEXT(LoanTable[[#This Row],[Disbursement Date]],"YYYY-MM")</f>
        <v>2016-08</v>
      </c>
      <c r="AX322" t="str">
        <f>TEXT(EDATE(LoanTable[[#This Row],[Disbursement Date]],-1),"YYYY-MM")</f>
        <v>2016-07</v>
      </c>
      <c r="AY322">
        <f>IF(LoanTable[[#This Row],[Loan Status]]="Active",1,0)</f>
        <v>0</v>
      </c>
      <c r="AZ322">
        <f>IF(COUNTIFS(LoanTable[Client id],LoanTable[[#This Row],[Client id]],LoanTable[Period],LoanTable[[#This Row],[Previous Period]])&gt;0,1,0)</f>
        <v>0</v>
      </c>
      <c r="BA322" s="17" t="str">
        <f>TEXT(LoanTable[[#This Row],[Disbursement Date]],"YYYY")</f>
        <v>2016</v>
      </c>
      <c r="BB322" s="10" cm="1">
        <f t="array" ref="BB322">IF(YEAR(LoanTable[[#This Row],[Disbursement Date]])=MIN(YEAR(LoanTable[Disbursement Date])),"",YEAR(LoanTable[[#This Row],[Disbursement Date]])-1)</f>
        <v>2015</v>
      </c>
      <c r="BC322" s="10">
        <f>IF(LoanTable[[#This Row],[Previous Year]]="",1,IF(COUNTIFS(LoanTable[Client id],LoanTable[[#This Row],[Client id]],LoanTable[Year],LoanTable[[#This Row],[Previous Year]])&gt;0,1,0))</f>
        <v>0</v>
      </c>
      <c r="BD322" t="str">
        <f>YEAR(LoanTable[[#This Row],[Disbursement Date]]) &amp; "-Q" &amp; ROUNDUP(MONTH(LoanTable[[#This Row],[Disbursement Date]])/3,0)</f>
        <v>2016-Q3</v>
      </c>
      <c r="BE322">
        <f>IF(LoanTable[[#This Row],[Disbursement Date]]=LoanTable[[#This Row],[First Loan Date]],1,0)</f>
        <v>1</v>
      </c>
    </row>
    <row r="323" spans="1:57" x14ac:dyDescent="0.3">
      <c r="A323" t="s">
        <v>983</v>
      </c>
      <c r="B323">
        <v>166</v>
      </c>
      <c r="C323" t="s">
        <v>386</v>
      </c>
      <c r="D323" t="s">
        <v>573</v>
      </c>
      <c r="E323">
        <v>21584</v>
      </c>
      <c r="F323">
        <v>40464</v>
      </c>
      <c r="G323">
        <v>12114</v>
      </c>
      <c r="H323" s="5">
        <v>42591</v>
      </c>
      <c r="I323" t="s">
        <v>612</v>
      </c>
      <c r="J323" t="s">
        <v>613</v>
      </c>
      <c r="K323">
        <v>1110166</v>
      </c>
      <c r="L323" t="s">
        <v>389</v>
      </c>
      <c r="M323" t="s">
        <v>102</v>
      </c>
      <c r="N323" t="s">
        <v>13</v>
      </c>
      <c r="O323" t="s">
        <v>46</v>
      </c>
      <c r="P323">
        <v>29</v>
      </c>
      <c r="Q323" s="5" t="s">
        <v>53</v>
      </c>
      <c r="R323" t="s">
        <v>74</v>
      </c>
      <c r="S323" t="s">
        <v>105</v>
      </c>
      <c r="T323" t="s">
        <v>18</v>
      </c>
      <c r="U323" t="s">
        <v>26</v>
      </c>
      <c r="V323" t="s">
        <v>31</v>
      </c>
      <c r="W323">
        <v>647</v>
      </c>
      <c r="X323" t="s">
        <v>574</v>
      </c>
      <c r="Y323" t="s">
        <v>575</v>
      </c>
      <c r="Z323" t="s">
        <v>576</v>
      </c>
      <c r="AA323">
        <v>0.1065</v>
      </c>
      <c r="AB323" t="s">
        <v>577</v>
      </c>
      <c r="AC323" t="s">
        <v>578</v>
      </c>
      <c r="AD323" t="s">
        <v>386</v>
      </c>
      <c r="AE323" t="s">
        <v>234</v>
      </c>
      <c r="AF323" t="s">
        <v>235</v>
      </c>
      <c r="AG323" t="s">
        <v>236</v>
      </c>
      <c r="AH323" t="s">
        <v>237</v>
      </c>
      <c r="AI323" t="s">
        <v>387</v>
      </c>
      <c r="AJ323">
        <v>1110166</v>
      </c>
      <c r="AK323" t="s">
        <v>388</v>
      </c>
      <c r="AL323" t="s">
        <v>239</v>
      </c>
      <c r="AM323">
        <v>21255</v>
      </c>
      <c r="AN323">
        <v>40105</v>
      </c>
      <c r="AO323">
        <v>21382</v>
      </c>
      <c r="AP323">
        <v>30.98</v>
      </c>
      <c r="AQ323">
        <v>4070.66</v>
      </c>
      <c r="AR323" t="s">
        <v>2626</v>
      </c>
      <c r="AS323" t="s">
        <v>2626</v>
      </c>
      <c r="AT323">
        <v>1</v>
      </c>
      <c r="AU323" t="s">
        <v>2629</v>
      </c>
      <c r="AV323" s="3">
        <v>42591</v>
      </c>
      <c r="AW323" s="3" t="str">
        <f>TEXT(LoanTable[[#This Row],[Disbursement Date]],"YYYY-MM")</f>
        <v>2016-08</v>
      </c>
      <c r="AX323" t="str">
        <f>TEXT(EDATE(LoanTable[[#This Row],[Disbursement Date]],-1),"YYYY-MM")</f>
        <v>2016-07</v>
      </c>
      <c r="AY323">
        <f>IF(LoanTable[[#This Row],[Loan Status]]="Active",1,0)</f>
        <v>0</v>
      </c>
      <c r="AZ323">
        <f>IF(COUNTIFS(LoanTable[Client id],LoanTable[[#This Row],[Client id]],LoanTable[Period],LoanTable[[#This Row],[Previous Period]])&gt;0,1,0)</f>
        <v>0</v>
      </c>
      <c r="BA323" s="17" t="str">
        <f>TEXT(LoanTable[[#This Row],[Disbursement Date]],"YYYY")</f>
        <v>2016</v>
      </c>
      <c r="BB323" s="10" cm="1">
        <f t="array" ref="BB323">IF(YEAR(LoanTable[[#This Row],[Disbursement Date]])=MIN(YEAR(LoanTable[Disbursement Date])),"",YEAR(LoanTable[[#This Row],[Disbursement Date]])-1)</f>
        <v>2015</v>
      </c>
      <c r="BC323" s="10">
        <f>IF(LoanTable[[#This Row],[Previous Year]]="",1,IF(COUNTIFS(LoanTable[Client id],LoanTable[[#This Row],[Client id]],LoanTable[Year],LoanTable[[#This Row],[Previous Year]])&gt;0,1,0))</f>
        <v>0</v>
      </c>
      <c r="BD323" t="str">
        <f>YEAR(LoanTable[[#This Row],[Disbursement Date]]) &amp; "-Q" &amp; ROUNDUP(MONTH(LoanTable[[#This Row],[Disbursement Date]])/3,0)</f>
        <v>2016-Q3</v>
      </c>
      <c r="BE323">
        <f>IF(LoanTable[[#This Row],[Disbursement Date]]=LoanTable[[#This Row],[First Loan Date]],1,0)</f>
        <v>1</v>
      </c>
    </row>
    <row r="324" spans="1:57" x14ac:dyDescent="0.3">
      <c r="A324" t="s">
        <v>1064</v>
      </c>
      <c r="B324">
        <v>546</v>
      </c>
      <c r="C324" t="s">
        <v>265</v>
      </c>
      <c r="D324" t="s">
        <v>573</v>
      </c>
      <c r="E324">
        <v>7958</v>
      </c>
      <c r="F324">
        <v>15813</v>
      </c>
      <c r="G324">
        <v>7142</v>
      </c>
      <c r="H324" s="5">
        <v>42593</v>
      </c>
      <c r="I324" t="s">
        <v>624</v>
      </c>
      <c r="J324" t="s">
        <v>619</v>
      </c>
      <c r="K324">
        <v>30179</v>
      </c>
      <c r="L324" t="s">
        <v>272</v>
      </c>
      <c r="M324" t="s">
        <v>40</v>
      </c>
      <c r="N324" t="s">
        <v>13</v>
      </c>
      <c r="O324" t="s">
        <v>14</v>
      </c>
      <c r="P324">
        <v>39</v>
      </c>
      <c r="Q324" s="5" t="s">
        <v>41</v>
      </c>
      <c r="R324" t="s">
        <v>16</v>
      </c>
      <c r="S324" t="s">
        <v>35</v>
      </c>
      <c r="T324" t="s">
        <v>18</v>
      </c>
      <c r="U324" t="s">
        <v>26</v>
      </c>
      <c r="V324" t="s">
        <v>39</v>
      </c>
      <c r="W324">
        <v>692</v>
      </c>
      <c r="X324" t="s">
        <v>574</v>
      </c>
      <c r="Y324" t="s">
        <v>575</v>
      </c>
      <c r="Z324" t="s">
        <v>576</v>
      </c>
      <c r="AA324">
        <v>0.1065</v>
      </c>
      <c r="AB324" t="s">
        <v>577</v>
      </c>
      <c r="AC324" t="s">
        <v>578</v>
      </c>
      <c r="AD324" t="s">
        <v>265</v>
      </c>
      <c r="AE324" t="s">
        <v>266</v>
      </c>
      <c r="AF324" t="s">
        <v>267</v>
      </c>
      <c r="AG324" t="s">
        <v>268</v>
      </c>
      <c r="AH324" t="s">
        <v>269</v>
      </c>
      <c r="AI324" t="s">
        <v>270</v>
      </c>
      <c r="AJ324">
        <v>30179</v>
      </c>
      <c r="AK324" t="s">
        <v>271</v>
      </c>
      <c r="AL324" t="s">
        <v>241</v>
      </c>
      <c r="AM324">
        <v>7555</v>
      </c>
      <c r="AN324">
        <v>16833</v>
      </c>
      <c r="AO324">
        <v>7865</v>
      </c>
      <c r="AP324">
        <v>13.03</v>
      </c>
      <c r="AQ324">
        <v>1479.08</v>
      </c>
      <c r="AR324" t="s">
        <v>2627</v>
      </c>
      <c r="AS324" t="s">
        <v>2626</v>
      </c>
      <c r="AT324">
        <v>1</v>
      </c>
      <c r="AU324" t="s">
        <v>2630</v>
      </c>
      <c r="AV324" s="3">
        <v>42593</v>
      </c>
      <c r="AW324" s="3" t="str">
        <f>TEXT(LoanTable[[#This Row],[Disbursement Date]],"YYYY-MM")</f>
        <v>2016-08</v>
      </c>
      <c r="AX324" t="str">
        <f>TEXT(EDATE(LoanTable[[#This Row],[Disbursement Date]],-1),"YYYY-MM")</f>
        <v>2016-07</v>
      </c>
      <c r="AY324">
        <f>IF(LoanTable[[#This Row],[Loan Status]]="Active",1,0)</f>
        <v>1</v>
      </c>
      <c r="AZ324">
        <f>IF(COUNTIFS(LoanTable[Client id],LoanTable[[#This Row],[Client id]],LoanTable[Period],LoanTable[[#This Row],[Previous Period]])&gt;0,1,0)</f>
        <v>0</v>
      </c>
      <c r="BA324" s="17" t="str">
        <f>TEXT(LoanTable[[#This Row],[Disbursement Date]],"YYYY")</f>
        <v>2016</v>
      </c>
      <c r="BB324" s="10" cm="1">
        <f t="array" ref="BB324">IF(YEAR(LoanTable[[#This Row],[Disbursement Date]])=MIN(YEAR(LoanTable[Disbursement Date])),"",YEAR(LoanTable[[#This Row],[Disbursement Date]])-1)</f>
        <v>2015</v>
      </c>
      <c r="BC324" s="10">
        <f>IF(LoanTable[[#This Row],[Previous Year]]="",1,IF(COUNTIFS(LoanTable[Client id],LoanTable[[#This Row],[Client id]],LoanTable[Year],LoanTable[[#This Row],[Previous Year]])&gt;0,1,0))</f>
        <v>0</v>
      </c>
      <c r="BD324" t="str">
        <f>YEAR(LoanTable[[#This Row],[Disbursement Date]]) &amp; "-Q" &amp; ROUNDUP(MONTH(LoanTable[[#This Row],[Disbursement Date]])/3,0)</f>
        <v>2016-Q3</v>
      </c>
      <c r="BE324">
        <f>IF(LoanTable[[#This Row],[Disbursement Date]]=LoanTable[[#This Row],[First Loan Date]],1,0)</f>
        <v>1</v>
      </c>
    </row>
    <row r="325" spans="1:57" x14ac:dyDescent="0.3">
      <c r="A325" t="s">
        <v>1783</v>
      </c>
      <c r="B325">
        <v>201</v>
      </c>
      <c r="C325" t="s">
        <v>386</v>
      </c>
      <c r="D325" t="s">
        <v>589</v>
      </c>
      <c r="E325">
        <v>6420</v>
      </c>
      <c r="F325">
        <v>3913</v>
      </c>
      <c r="G325">
        <v>24091</v>
      </c>
      <c r="H325" s="5">
        <v>42594</v>
      </c>
      <c r="I325" t="s">
        <v>612</v>
      </c>
      <c r="J325" t="s">
        <v>619</v>
      </c>
      <c r="K325">
        <v>1110166</v>
      </c>
      <c r="L325" t="s">
        <v>389</v>
      </c>
      <c r="M325" t="s">
        <v>89</v>
      </c>
      <c r="N325" t="s">
        <v>13</v>
      </c>
      <c r="O325" t="s">
        <v>14</v>
      </c>
      <c r="P325">
        <v>36</v>
      </c>
      <c r="Q325" s="5" t="s">
        <v>87</v>
      </c>
      <c r="R325" t="s">
        <v>104</v>
      </c>
      <c r="S325" t="s">
        <v>105</v>
      </c>
      <c r="T325" t="s">
        <v>18</v>
      </c>
      <c r="U325" t="s">
        <v>19</v>
      </c>
      <c r="V325" t="s">
        <v>20</v>
      </c>
      <c r="W325">
        <v>307</v>
      </c>
      <c r="X325" t="s">
        <v>574</v>
      </c>
      <c r="Y325" t="s">
        <v>590</v>
      </c>
      <c r="Z325" t="s">
        <v>576</v>
      </c>
      <c r="AA325">
        <v>9.9099999999999994E-2</v>
      </c>
      <c r="AB325" t="s">
        <v>577</v>
      </c>
      <c r="AC325" t="s">
        <v>591</v>
      </c>
      <c r="AD325" t="s">
        <v>386</v>
      </c>
      <c r="AE325" t="s">
        <v>234</v>
      </c>
      <c r="AF325" t="s">
        <v>235</v>
      </c>
      <c r="AG325" t="s">
        <v>236</v>
      </c>
      <c r="AH325" t="s">
        <v>237</v>
      </c>
      <c r="AI325" t="s">
        <v>387</v>
      </c>
      <c r="AJ325">
        <v>1110166</v>
      </c>
      <c r="AK325" t="s">
        <v>388</v>
      </c>
      <c r="AL325" t="s">
        <v>239</v>
      </c>
      <c r="AM325">
        <v>7385</v>
      </c>
      <c r="AN325">
        <v>5346</v>
      </c>
      <c r="AO325">
        <v>6171</v>
      </c>
      <c r="AP325">
        <v>12.32</v>
      </c>
      <c r="AQ325">
        <v>1762</v>
      </c>
      <c r="AR325" t="s">
        <v>2626</v>
      </c>
      <c r="AS325" t="s">
        <v>2626</v>
      </c>
      <c r="AT325">
        <v>2</v>
      </c>
      <c r="AU325" t="s">
        <v>2629</v>
      </c>
      <c r="AV325" s="3">
        <v>42470</v>
      </c>
      <c r="AW325" s="3" t="str">
        <f>TEXT(LoanTable[[#This Row],[Disbursement Date]],"YYYY-MM")</f>
        <v>2016-08</v>
      </c>
      <c r="AX325" t="str">
        <f>TEXT(EDATE(LoanTable[[#This Row],[Disbursement Date]],-1),"YYYY-MM")</f>
        <v>2016-07</v>
      </c>
      <c r="AY325">
        <f>IF(LoanTable[[#This Row],[Loan Status]]="Active",1,0)</f>
        <v>0</v>
      </c>
      <c r="AZ325">
        <f>IF(COUNTIFS(LoanTable[Client id],LoanTable[[#This Row],[Client id]],LoanTable[Period],LoanTable[[#This Row],[Previous Period]])&gt;0,1,0)</f>
        <v>0</v>
      </c>
      <c r="BA325" s="17" t="str">
        <f>TEXT(LoanTable[[#This Row],[Disbursement Date]],"YYYY")</f>
        <v>2016</v>
      </c>
      <c r="BB325" s="10" cm="1">
        <f t="array" ref="BB325">IF(YEAR(LoanTable[[#This Row],[Disbursement Date]])=MIN(YEAR(LoanTable[Disbursement Date])),"",YEAR(LoanTable[[#This Row],[Disbursement Date]])-1)</f>
        <v>2015</v>
      </c>
      <c r="BC325" s="10">
        <f>IF(LoanTable[[#This Row],[Previous Year]]="",1,IF(COUNTIFS(LoanTable[Client id],LoanTable[[#This Row],[Client id]],LoanTable[Year],LoanTable[[#This Row],[Previous Year]])&gt;0,1,0))</f>
        <v>0</v>
      </c>
      <c r="BD325" t="str">
        <f>YEAR(LoanTable[[#This Row],[Disbursement Date]]) &amp; "-Q" &amp; ROUNDUP(MONTH(LoanTable[[#This Row],[Disbursement Date]])/3,0)</f>
        <v>2016-Q3</v>
      </c>
      <c r="BE325">
        <f>IF(LoanTable[[#This Row],[Disbursement Date]]=LoanTable[[#This Row],[First Loan Date]],1,0)</f>
        <v>0</v>
      </c>
    </row>
    <row r="326" spans="1:57" x14ac:dyDescent="0.3">
      <c r="A326" t="s">
        <v>1410</v>
      </c>
      <c r="B326">
        <v>173</v>
      </c>
      <c r="C326" t="s">
        <v>350</v>
      </c>
      <c r="D326" t="s">
        <v>573</v>
      </c>
      <c r="E326">
        <v>38423</v>
      </c>
      <c r="F326">
        <v>36569</v>
      </c>
      <c r="G326">
        <v>3692</v>
      </c>
      <c r="H326" s="5">
        <v>42595</v>
      </c>
      <c r="I326" t="s">
        <v>612</v>
      </c>
      <c r="J326" t="s">
        <v>619</v>
      </c>
      <c r="K326">
        <v>700013</v>
      </c>
      <c r="L326" t="s">
        <v>351</v>
      </c>
      <c r="M326" t="s">
        <v>207</v>
      </c>
      <c r="N326" t="s">
        <v>13</v>
      </c>
      <c r="O326" t="s">
        <v>28</v>
      </c>
      <c r="P326">
        <v>50</v>
      </c>
      <c r="Q326" s="5" t="s">
        <v>61</v>
      </c>
      <c r="R326" t="s">
        <v>104</v>
      </c>
      <c r="S326" t="s">
        <v>105</v>
      </c>
      <c r="T326" t="s">
        <v>18</v>
      </c>
      <c r="U326" t="s">
        <v>65</v>
      </c>
      <c r="V326" t="s">
        <v>39</v>
      </c>
      <c r="W326">
        <v>416</v>
      </c>
      <c r="X326" t="s">
        <v>574</v>
      </c>
      <c r="Y326" t="s">
        <v>575</v>
      </c>
      <c r="Z326" t="s">
        <v>576</v>
      </c>
      <c r="AA326">
        <v>0.1065</v>
      </c>
      <c r="AB326" t="s">
        <v>577</v>
      </c>
      <c r="AC326" t="s">
        <v>578</v>
      </c>
      <c r="AD326" t="s">
        <v>350</v>
      </c>
      <c r="AE326" t="s">
        <v>331</v>
      </c>
      <c r="AF326" t="s">
        <v>332</v>
      </c>
      <c r="AG326" t="s">
        <v>333</v>
      </c>
      <c r="AH326" t="s">
        <v>334</v>
      </c>
      <c r="AI326" t="s">
        <v>335</v>
      </c>
      <c r="AJ326">
        <v>700013</v>
      </c>
      <c r="AK326" t="s">
        <v>247</v>
      </c>
      <c r="AL326" t="s">
        <v>241</v>
      </c>
      <c r="AM326">
        <v>39910</v>
      </c>
      <c r="AN326">
        <v>37009</v>
      </c>
      <c r="AO326">
        <v>38148</v>
      </c>
      <c r="AP326">
        <v>29.17</v>
      </c>
      <c r="AQ326">
        <v>2190.38</v>
      </c>
      <c r="AR326" t="s">
        <v>2626</v>
      </c>
      <c r="AS326" t="s">
        <v>2626</v>
      </c>
      <c r="AT326">
        <v>2</v>
      </c>
      <c r="AU326" t="s">
        <v>2628</v>
      </c>
      <c r="AV326" s="3">
        <v>42595</v>
      </c>
      <c r="AW326" s="3" t="str">
        <f>TEXT(LoanTable[[#This Row],[Disbursement Date]],"YYYY-MM")</f>
        <v>2016-08</v>
      </c>
      <c r="AX326" t="str">
        <f>TEXT(EDATE(LoanTable[[#This Row],[Disbursement Date]],-1),"YYYY-MM")</f>
        <v>2016-07</v>
      </c>
      <c r="AY326">
        <f>IF(LoanTable[[#This Row],[Loan Status]]="Active",1,0)</f>
        <v>0</v>
      </c>
      <c r="AZ326">
        <f>IF(COUNTIFS(LoanTable[Client id],LoanTable[[#This Row],[Client id]],LoanTable[Period],LoanTable[[#This Row],[Previous Period]])&gt;0,1,0)</f>
        <v>0</v>
      </c>
      <c r="BA326" s="17" t="str">
        <f>TEXT(LoanTable[[#This Row],[Disbursement Date]],"YYYY")</f>
        <v>2016</v>
      </c>
      <c r="BB326" s="10" cm="1">
        <f t="array" ref="BB326">IF(YEAR(LoanTable[[#This Row],[Disbursement Date]])=MIN(YEAR(LoanTable[Disbursement Date])),"",YEAR(LoanTable[[#This Row],[Disbursement Date]])-1)</f>
        <v>2015</v>
      </c>
      <c r="BC326" s="10">
        <f>IF(LoanTable[[#This Row],[Previous Year]]="",1,IF(COUNTIFS(LoanTable[Client id],LoanTable[[#This Row],[Client id]],LoanTable[Year],LoanTable[[#This Row],[Previous Year]])&gt;0,1,0))</f>
        <v>0</v>
      </c>
      <c r="BD326" t="str">
        <f>YEAR(LoanTable[[#This Row],[Disbursement Date]]) &amp; "-Q" &amp; ROUNDUP(MONTH(LoanTable[[#This Row],[Disbursement Date]])/3,0)</f>
        <v>2016-Q3</v>
      </c>
      <c r="BE326">
        <f>IF(LoanTable[[#This Row],[Disbursement Date]]=LoanTable[[#This Row],[First Loan Date]],1,0)</f>
        <v>1</v>
      </c>
    </row>
    <row r="327" spans="1:57" x14ac:dyDescent="0.3">
      <c r="A327" t="s">
        <v>2570</v>
      </c>
      <c r="B327">
        <v>192</v>
      </c>
      <c r="C327" t="s">
        <v>350</v>
      </c>
      <c r="D327" t="s">
        <v>589</v>
      </c>
      <c r="E327">
        <v>37303</v>
      </c>
      <c r="F327">
        <v>28541</v>
      </c>
      <c r="G327">
        <v>42571</v>
      </c>
      <c r="H327" s="5">
        <v>42595</v>
      </c>
      <c r="I327" t="s">
        <v>615</v>
      </c>
      <c r="J327" t="s">
        <v>613</v>
      </c>
      <c r="K327">
        <v>700013</v>
      </c>
      <c r="L327" t="s">
        <v>351</v>
      </c>
      <c r="M327" t="s">
        <v>211</v>
      </c>
      <c r="N327" t="s">
        <v>13</v>
      </c>
      <c r="O327" t="s">
        <v>28</v>
      </c>
      <c r="P327">
        <v>53</v>
      </c>
      <c r="Q327" s="5" t="s">
        <v>62</v>
      </c>
      <c r="R327" t="s">
        <v>104</v>
      </c>
      <c r="S327" t="s">
        <v>105</v>
      </c>
      <c r="T327" t="s">
        <v>18</v>
      </c>
      <c r="U327" t="s">
        <v>38</v>
      </c>
      <c r="V327" t="s">
        <v>31</v>
      </c>
      <c r="W327">
        <v>812</v>
      </c>
      <c r="X327" t="s">
        <v>574</v>
      </c>
      <c r="Y327" t="s">
        <v>590</v>
      </c>
      <c r="Z327" t="s">
        <v>576</v>
      </c>
      <c r="AA327">
        <v>9.9099999999999994E-2</v>
      </c>
      <c r="AB327" t="s">
        <v>577</v>
      </c>
      <c r="AC327" t="s">
        <v>591</v>
      </c>
      <c r="AD327" t="s">
        <v>350</v>
      </c>
      <c r="AE327" t="s">
        <v>331</v>
      </c>
      <c r="AF327" t="s">
        <v>332</v>
      </c>
      <c r="AG327" t="s">
        <v>333</v>
      </c>
      <c r="AH327" t="s">
        <v>334</v>
      </c>
      <c r="AI327" t="s">
        <v>335</v>
      </c>
      <c r="AJ327">
        <v>700013</v>
      </c>
      <c r="AK327" t="s">
        <v>247</v>
      </c>
      <c r="AL327" t="s">
        <v>241</v>
      </c>
      <c r="AM327">
        <v>38205</v>
      </c>
      <c r="AN327">
        <v>30132</v>
      </c>
      <c r="AO327">
        <v>37150</v>
      </c>
      <c r="AP327">
        <v>3.46</v>
      </c>
      <c r="AQ327">
        <v>2622.45</v>
      </c>
      <c r="AR327" t="s">
        <v>2626</v>
      </c>
      <c r="AS327" t="s">
        <v>2626</v>
      </c>
      <c r="AT327">
        <v>0</v>
      </c>
      <c r="AU327" t="s">
        <v>2628</v>
      </c>
      <c r="AV327" s="3">
        <v>42057</v>
      </c>
      <c r="AW327" s="3" t="str">
        <f>TEXT(LoanTable[[#This Row],[Disbursement Date]],"YYYY-MM")</f>
        <v>2016-08</v>
      </c>
      <c r="AX327" t="str">
        <f>TEXT(EDATE(LoanTable[[#This Row],[Disbursement Date]],-1),"YYYY-MM")</f>
        <v>2016-07</v>
      </c>
      <c r="AY327">
        <f>IF(LoanTable[[#This Row],[Loan Status]]="Active",1,0)</f>
        <v>0</v>
      </c>
      <c r="AZ327">
        <f>IF(COUNTIFS(LoanTable[Client id],LoanTable[[#This Row],[Client id]],LoanTable[Period],LoanTable[[#This Row],[Previous Period]])&gt;0,1,0)</f>
        <v>0</v>
      </c>
      <c r="BA327" s="17" t="str">
        <f>TEXT(LoanTable[[#This Row],[Disbursement Date]],"YYYY")</f>
        <v>2016</v>
      </c>
      <c r="BB327" s="10" cm="1">
        <f t="array" ref="BB327">IF(YEAR(LoanTable[[#This Row],[Disbursement Date]])=MIN(YEAR(LoanTable[Disbursement Date])),"",YEAR(LoanTable[[#This Row],[Disbursement Date]])-1)</f>
        <v>2015</v>
      </c>
      <c r="BC327" s="10">
        <f>IF(LoanTable[[#This Row],[Previous Year]]="",1,IF(COUNTIFS(LoanTable[Client id],LoanTable[[#This Row],[Client id]],LoanTable[Year],LoanTable[[#This Row],[Previous Year]])&gt;0,1,0))</f>
        <v>1</v>
      </c>
      <c r="BD327" t="str">
        <f>YEAR(LoanTable[[#This Row],[Disbursement Date]]) &amp; "-Q" &amp; ROUNDUP(MONTH(LoanTable[[#This Row],[Disbursement Date]])/3,0)</f>
        <v>2016-Q3</v>
      </c>
      <c r="BE327">
        <f>IF(LoanTable[[#This Row],[Disbursement Date]]=LoanTable[[#This Row],[First Loan Date]],1,0)</f>
        <v>0</v>
      </c>
    </row>
    <row r="328" spans="1:57" x14ac:dyDescent="0.3">
      <c r="A328" t="s">
        <v>1574</v>
      </c>
      <c r="B328">
        <v>394</v>
      </c>
      <c r="C328" t="s">
        <v>432</v>
      </c>
      <c r="D328" t="s">
        <v>589</v>
      </c>
      <c r="E328">
        <v>49409</v>
      </c>
      <c r="F328">
        <v>7814</v>
      </c>
      <c r="G328">
        <v>20690</v>
      </c>
      <c r="H328" s="5">
        <v>42595</v>
      </c>
      <c r="I328" t="s">
        <v>624</v>
      </c>
      <c r="J328" t="s">
        <v>613</v>
      </c>
      <c r="K328">
        <v>130067</v>
      </c>
      <c r="L328" t="s">
        <v>434</v>
      </c>
      <c r="M328" t="s">
        <v>186</v>
      </c>
      <c r="N328" t="s">
        <v>13</v>
      </c>
      <c r="O328" t="s">
        <v>46</v>
      </c>
      <c r="P328">
        <v>27</v>
      </c>
      <c r="Q328" s="5" t="s">
        <v>187</v>
      </c>
      <c r="R328" t="s">
        <v>30</v>
      </c>
      <c r="S328" t="s">
        <v>145</v>
      </c>
      <c r="T328" t="s">
        <v>63</v>
      </c>
      <c r="U328" t="s">
        <v>19</v>
      </c>
      <c r="V328" t="s">
        <v>39</v>
      </c>
      <c r="W328">
        <v>600</v>
      </c>
      <c r="X328" t="s">
        <v>574</v>
      </c>
      <c r="Y328" t="s">
        <v>590</v>
      </c>
      <c r="Z328" t="s">
        <v>576</v>
      </c>
      <c r="AA328">
        <v>9.9099999999999994E-2</v>
      </c>
      <c r="AB328" t="s">
        <v>577</v>
      </c>
      <c r="AC328" t="s">
        <v>591</v>
      </c>
      <c r="AD328" t="s">
        <v>432</v>
      </c>
      <c r="AE328" t="s">
        <v>234</v>
      </c>
      <c r="AF328" t="s">
        <v>235</v>
      </c>
      <c r="AG328" t="s">
        <v>236</v>
      </c>
      <c r="AH328" t="s">
        <v>237</v>
      </c>
      <c r="AI328" t="s">
        <v>432</v>
      </c>
      <c r="AJ328">
        <v>130067</v>
      </c>
      <c r="AK328" t="s">
        <v>433</v>
      </c>
      <c r="AL328" t="s">
        <v>241</v>
      </c>
      <c r="AM328">
        <v>49542</v>
      </c>
      <c r="AN328">
        <v>8468</v>
      </c>
      <c r="AO328">
        <v>49390</v>
      </c>
      <c r="AP328">
        <v>35.159999999999997</v>
      </c>
      <c r="AQ328">
        <v>900.2</v>
      </c>
      <c r="AR328" t="s">
        <v>2626</v>
      </c>
      <c r="AS328" t="s">
        <v>2627</v>
      </c>
      <c r="AT328">
        <v>1</v>
      </c>
      <c r="AU328" t="s">
        <v>2628</v>
      </c>
      <c r="AV328" s="3">
        <v>42595</v>
      </c>
      <c r="AW328" s="3" t="str">
        <f>TEXT(LoanTable[[#This Row],[Disbursement Date]],"YYYY-MM")</f>
        <v>2016-08</v>
      </c>
      <c r="AX328" t="str">
        <f>TEXT(EDATE(LoanTable[[#This Row],[Disbursement Date]],-1),"YYYY-MM")</f>
        <v>2016-07</v>
      </c>
      <c r="AY328">
        <f>IF(LoanTable[[#This Row],[Loan Status]]="Active",1,0)</f>
        <v>1</v>
      </c>
      <c r="AZ328">
        <f>IF(COUNTIFS(LoanTable[Client id],LoanTable[[#This Row],[Client id]],LoanTable[Period],LoanTable[[#This Row],[Previous Period]])&gt;0,1,0)</f>
        <v>0</v>
      </c>
      <c r="BA328" s="17" t="str">
        <f>TEXT(LoanTable[[#This Row],[Disbursement Date]],"YYYY")</f>
        <v>2016</v>
      </c>
      <c r="BB328" s="10" cm="1">
        <f t="array" ref="BB328">IF(YEAR(LoanTable[[#This Row],[Disbursement Date]])=MIN(YEAR(LoanTable[Disbursement Date])),"",YEAR(LoanTable[[#This Row],[Disbursement Date]])-1)</f>
        <v>2015</v>
      </c>
      <c r="BC328" s="10">
        <f>IF(LoanTable[[#This Row],[Previous Year]]="",1,IF(COUNTIFS(LoanTable[Client id],LoanTable[[#This Row],[Client id]],LoanTable[Year],LoanTable[[#This Row],[Previous Year]])&gt;0,1,0))</f>
        <v>0</v>
      </c>
      <c r="BD328" t="str">
        <f>YEAR(LoanTable[[#This Row],[Disbursement Date]]) &amp; "-Q" &amp; ROUNDUP(MONTH(LoanTable[[#This Row],[Disbursement Date]])/3,0)</f>
        <v>2016-Q3</v>
      </c>
      <c r="BE328">
        <f>IF(LoanTable[[#This Row],[Disbursement Date]]=LoanTable[[#This Row],[First Loan Date]],1,0)</f>
        <v>1</v>
      </c>
    </row>
    <row r="329" spans="1:57" x14ac:dyDescent="0.3">
      <c r="A329" t="s">
        <v>2171</v>
      </c>
      <c r="B329">
        <v>589</v>
      </c>
      <c r="C329" t="s">
        <v>541</v>
      </c>
      <c r="D329" t="s">
        <v>579</v>
      </c>
      <c r="E329">
        <v>20592</v>
      </c>
      <c r="F329">
        <v>30253</v>
      </c>
      <c r="G329">
        <v>2148</v>
      </c>
      <c r="H329" s="5">
        <v>42597</v>
      </c>
      <c r="I329" t="s">
        <v>612</v>
      </c>
      <c r="J329" t="s">
        <v>619</v>
      </c>
      <c r="K329">
        <v>560090</v>
      </c>
      <c r="L329" t="s">
        <v>544</v>
      </c>
      <c r="M329" t="s">
        <v>158</v>
      </c>
      <c r="N329" t="s">
        <v>13</v>
      </c>
      <c r="O329" t="s">
        <v>33</v>
      </c>
      <c r="P329">
        <v>24</v>
      </c>
      <c r="Q329" s="5" t="s">
        <v>188</v>
      </c>
      <c r="R329" t="s">
        <v>30</v>
      </c>
      <c r="S329" t="s">
        <v>145</v>
      </c>
      <c r="T329" t="s">
        <v>18</v>
      </c>
      <c r="U329" t="s">
        <v>19</v>
      </c>
      <c r="V329" t="s">
        <v>31</v>
      </c>
      <c r="W329">
        <v>431</v>
      </c>
      <c r="X329" t="s">
        <v>574</v>
      </c>
      <c r="Y329" t="s">
        <v>580</v>
      </c>
      <c r="Z329" t="s">
        <v>576</v>
      </c>
      <c r="AA329">
        <v>7.51E-2</v>
      </c>
      <c r="AB329" t="s">
        <v>581</v>
      </c>
      <c r="AC329" t="s">
        <v>582</v>
      </c>
      <c r="AD329" t="s">
        <v>541</v>
      </c>
      <c r="AE329" t="s">
        <v>472</v>
      </c>
      <c r="AF329" t="s">
        <v>473</v>
      </c>
      <c r="AG329" t="s">
        <v>474</v>
      </c>
      <c r="AH329" t="s">
        <v>475</v>
      </c>
      <c r="AI329" t="s">
        <v>542</v>
      </c>
      <c r="AJ329">
        <v>560090</v>
      </c>
      <c r="AK329" t="s">
        <v>543</v>
      </c>
      <c r="AL329" t="s">
        <v>239</v>
      </c>
      <c r="AM329">
        <v>20547</v>
      </c>
      <c r="AN329">
        <v>30714</v>
      </c>
      <c r="AO329">
        <v>20535</v>
      </c>
      <c r="AP329">
        <v>8.2799999999999994</v>
      </c>
      <c r="AQ329">
        <v>1478.81</v>
      </c>
      <c r="AR329" t="s">
        <v>2626</v>
      </c>
      <c r="AS329" t="s">
        <v>2626</v>
      </c>
      <c r="AT329">
        <v>2</v>
      </c>
      <c r="AU329" t="s">
        <v>2628</v>
      </c>
      <c r="AV329" s="3">
        <v>42597</v>
      </c>
      <c r="AW329" s="3" t="str">
        <f>TEXT(LoanTable[[#This Row],[Disbursement Date]],"YYYY-MM")</f>
        <v>2016-08</v>
      </c>
      <c r="AX329" t="str">
        <f>TEXT(EDATE(LoanTable[[#This Row],[Disbursement Date]],-1),"YYYY-MM")</f>
        <v>2016-07</v>
      </c>
      <c r="AY329">
        <f>IF(LoanTable[[#This Row],[Loan Status]]="Active",1,0)</f>
        <v>0</v>
      </c>
      <c r="AZ329">
        <f>IF(COUNTIFS(LoanTable[Client id],LoanTable[[#This Row],[Client id]],LoanTable[Period],LoanTable[[#This Row],[Previous Period]])&gt;0,1,0)</f>
        <v>0</v>
      </c>
      <c r="BA329" s="17" t="str">
        <f>TEXT(LoanTable[[#This Row],[Disbursement Date]],"YYYY")</f>
        <v>2016</v>
      </c>
      <c r="BB329" s="10" cm="1">
        <f t="array" ref="BB329">IF(YEAR(LoanTable[[#This Row],[Disbursement Date]])=MIN(YEAR(LoanTable[Disbursement Date])),"",YEAR(LoanTable[[#This Row],[Disbursement Date]])-1)</f>
        <v>2015</v>
      </c>
      <c r="BC329" s="10">
        <f>IF(LoanTable[[#This Row],[Previous Year]]="",1,IF(COUNTIFS(LoanTable[Client id],LoanTable[[#This Row],[Client id]],LoanTable[Year],LoanTable[[#This Row],[Previous Year]])&gt;0,1,0))</f>
        <v>0</v>
      </c>
      <c r="BD329" t="str">
        <f>YEAR(LoanTable[[#This Row],[Disbursement Date]]) &amp; "-Q" &amp; ROUNDUP(MONTH(LoanTable[[#This Row],[Disbursement Date]])/3,0)</f>
        <v>2016-Q3</v>
      </c>
      <c r="BE329">
        <f>IF(LoanTable[[#This Row],[Disbursement Date]]=LoanTable[[#This Row],[First Loan Date]],1,0)</f>
        <v>1</v>
      </c>
    </row>
    <row r="330" spans="1:57" x14ac:dyDescent="0.3">
      <c r="A330" t="s">
        <v>1916</v>
      </c>
      <c r="B330">
        <v>602</v>
      </c>
      <c r="C330" t="s">
        <v>251</v>
      </c>
      <c r="D330" t="s">
        <v>589</v>
      </c>
      <c r="E330">
        <v>43242</v>
      </c>
      <c r="F330">
        <v>3552</v>
      </c>
      <c r="G330">
        <v>17918</v>
      </c>
      <c r="H330" s="5">
        <v>42603</v>
      </c>
      <c r="I330" t="s">
        <v>617</v>
      </c>
      <c r="J330" t="s">
        <v>613</v>
      </c>
      <c r="K330">
        <v>10068</v>
      </c>
      <c r="L330" t="s">
        <v>319</v>
      </c>
      <c r="M330" t="s">
        <v>84</v>
      </c>
      <c r="N330" t="s">
        <v>13</v>
      </c>
      <c r="O330" t="s">
        <v>28</v>
      </c>
      <c r="P330">
        <v>50</v>
      </c>
      <c r="Q330" s="5" t="s">
        <v>113</v>
      </c>
      <c r="R330" t="s">
        <v>30</v>
      </c>
      <c r="S330" t="s">
        <v>145</v>
      </c>
      <c r="T330" t="s">
        <v>18</v>
      </c>
      <c r="U330" t="s">
        <v>26</v>
      </c>
      <c r="V330" t="s">
        <v>20</v>
      </c>
      <c r="W330">
        <v>768</v>
      </c>
      <c r="X330" t="s">
        <v>574</v>
      </c>
      <c r="Y330" t="s">
        <v>590</v>
      </c>
      <c r="Z330" t="s">
        <v>576</v>
      </c>
      <c r="AA330">
        <v>9.9099999999999994E-2</v>
      </c>
      <c r="AB330" t="s">
        <v>577</v>
      </c>
      <c r="AC330" t="s">
        <v>591</v>
      </c>
      <c r="AD330" t="s">
        <v>251</v>
      </c>
      <c r="AE330" t="s">
        <v>250</v>
      </c>
      <c r="AF330" t="s">
        <v>251</v>
      </c>
      <c r="AG330" t="s">
        <v>252</v>
      </c>
      <c r="AH330" t="s">
        <v>253</v>
      </c>
      <c r="AI330" t="s">
        <v>317</v>
      </c>
      <c r="AJ330">
        <v>10068</v>
      </c>
      <c r="AK330" t="s">
        <v>318</v>
      </c>
      <c r="AL330" t="s">
        <v>256</v>
      </c>
      <c r="AM330">
        <v>44994</v>
      </c>
      <c r="AN330">
        <v>3695</v>
      </c>
      <c r="AO330">
        <v>42745</v>
      </c>
      <c r="AP330">
        <v>41.34</v>
      </c>
      <c r="AQ330">
        <v>1980.83</v>
      </c>
      <c r="AR330" t="s">
        <v>2626</v>
      </c>
      <c r="AS330" t="s">
        <v>2626</v>
      </c>
      <c r="AT330">
        <v>1</v>
      </c>
      <c r="AU330" t="s">
        <v>2628</v>
      </c>
      <c r="AV330" s="3">
        <v>42603</v>
      </c>
      <c r="AW330" s="3" t="str">
        <f>TEXT(LoanTable[[#This Row],[Disbursement Date]],"YYYY-MM")</f>
        <v>2016-08</v>
      </c>
      <c r="AX330" t="str">
        <f>TEXT(EDATE(LoanTable[[#This Row],[Disbursement Date]],-1),"YYYY-MM")</f>
        <v>2016-07</v>
      </c>
      <c r="AY330">
        <f>IF(LoanTable[[#This Row],[Loan Status]]="Active",1,0)</f>
        <v>0</v>
      </c>
      <c r="AZ330">
        <f>IF(COUNTIFS(LoanTable[Client id],LoanTable[[#This Row],[Client id]],LoanTable[Period],LoanTable[[#This Row],[Previous Period]])&gt;0,1,0)</f>
        <v>0</v>
      </c>
      <c r="BA330" s="17" t="str">
        <f>TEXT(LoanTable[[#This Row],[Disbursement Date]],"YYYY")</f>
        <v>2016</v>
      </c>
      <c r="BB330" s="10" cm="1">
        <f t="array" ref="BB330">IF(YEAR(LoanTable[[#This Row],[Disbursement Date]])=MIN(YEAR(LoanTable[Disbursement Date])),"",YEAR(LoanTable[[#This Row],[Disbursement Date]])-1)</f>
        <v>2015</v>
      </c>
      <c r="BC330" s="10">
        <f>IF(LoanTable[[#This Row],[Previous Year]]="",1,IF(COUNTIFS(LoanTable[Client id],LoanTable[[#This Row],[Client id]],LoanTable[Year],LoanTable[[#This Row],[Previous Year]])&gt;0,1,0))</f>
        <v>0</v>
      </c>
      <c r="BD330" t="str">
        <f>YEAR(LoanTable[[#This Row],[Disbursement Date]]) &amp; "-Q" &amp; ROUNDUP(MONTH(LoanTable[[#This Row],[Disbursement Date]])/3,0)</f>
        <v>2016-Q3</v>
      </c>
      <c r="BE330">
        <f>IF(LoanTable[[#This Row],[Disbursement Date]]=LoanTable[[#This Row],[First Loan Date]],1,0)</f>
        <v>1</v>
      </c>
    </row>
    <row r="331" spans="1:57" x14ac:dyDescent="0.3">
      <c r="A331" t="s">
        <v>716</v>
      </c>
      <c r="B331">
        <v>72</v>
      </c>
      <c r="C331" t="s">
        <v>409</v>
      </c>
      <c r="D331" t="s">
        <v>573</v>
      </c>
      <c r="E331">
        <v>30392</v>
      </c>
      <c r="F331">
        <v>38070</v>
      </c>
      <c r="G331">
        <v>43089</v>
      </c>
      <c r="H331" s="5">
        <v>42605</v>
      </c>
      <c r="I331" t="s">
        <v>624</v>
      </c>
      <c r="J331" t="s">
        <v>619</v>
      </c>
      <c r="K331">
        <v>1030063</v>
      </c>
      <c r="L331" t="s">
        <v>411</v>
      </c>
      <c r="M331" t="s">
        <v>70</v>
      </c>
      <c r="N331" t="s">
        <v>13</v>
      </c>
      <c r="O331" t="s">
        <v>46</v>
      </c>
      <c r="P331">
        <v>29</v>
      </c>
      <c r="Q331" s="6" t="s">
        <v>135</v>
      </c>
      <c r="R331" t="s">
        <v>74</v>
      </c>
      <c r="S331" t="s">
        <v>35</v>
      </c>
      <c r="T331" t="s">
        <v>63</v>
      </c>
      <c r="U331" t="s">
        <v>65</v>
      </c>
      <c r="V331" t="s">
        <v>20</v>
      </c>
      <c r="W331">
        <v>712</v>
      </c>
      <c r="X331" t="s">
        <v>574</v>
      </c>
      <c r="Y331" t="s">
        <v>575</v>
      </c>
      <c r="Z331" t="s">
        <v>576</v>
      </c>
      <c r="AA331">
        <v>0.1065</v>
      </c>
      <c r="AB331" t="s">
        <v>577</v>
      </c>
      <c r="AC331" t="s">
        <v>578</v>
      </c>
      <c r="AD331" t="s">
        <v>409</v>
      </c>
      <c r="AE331" t="s">
        <v>234</v>
      </c>
      <c r="AF331" t="s">
        <v>235</v>
      </c>
      <c r="AG331" t="s">
        <v>236</v>
      </c>
      <c r="AH331" t="s">
        <v>237</v>
      </c>
      <c r="AI331" t="s">
        <v>246</v>
      </c>
      <c r="AJ331">
        <v>1030063</v>
      </c>
      <c r="AK331" t="s">
        <v>410</v>
      </c>
      <c r="AL331" t="s">
        <v>241</v>
      </c>
      <c r="AM331">
        <v>31310</v>
      </c>
      <c r="AN331">
        <v>38929</v>
      </c>
      <c r="AO331">
        <v>30169</v>
      </c>
      <c r="AP331">
        <v>30.61</v>
      </c>
      <c r="AQ331">
        <v>811.22</v>
      </c>
      <c r="AR331" t="s">
        <v>2626</v>
      </c>
      <c r="AS331" t="s">
        <v>2626</v>
      </c>
      <c r="AT331">
        <v>1</v>
      </c>
      <c r="AU331" t="s">
        <v>2629</v>
      </c>
      <c r="AV331" s="3">
        <v>42605</v>
      </c>
      <c r="AW331" s="3" t="str">
        <f>TEXT(LoanTable[[#This Row],[Disbursement Date]],"YYYY-MM")</f>
        <v>2016-08</v>
      </c>
      <c r="AX331" t="str">
        <f>TEXT(EDATE(LoanTable[[#This Row],[Disbursement Date]],-1),"YYYY-MM")</f>
        <v>2016-07</v>
      </c>
      <c r="AY331">
        <f>IF(LoanTable[[#This Row],[Loan Status]]="Active",1,0)</f>
        <v>1</v>
      </c>
      <c r="AZ331">
        <f>IF(COUNTIFS(LoanTable[Client id],LoanTable[[#This Row],[Client id]],LoanTable[Period],LoanTable[[#This Row],[Previous Period]])&gt;0,1,0)</f>
        <v>0</v>
      </c>
      <c r="BA331" s="17" t="str">
        <f>TEXT(LoanTable[[#This Row],[Disbursement Date]],"YYYY")</f>
        <v>2016</v>
      </c>
      <c r="BB331" s="10" cm="1">
        <f t="array" ref="BB331">IF(YEAR(LoanTable[[#This Row],[Disbursement Date]])=MIN(YEAR(LoanTable[Disbursement Date])),"",YEAR(LoanTable[[#This Row],[Disbursement Date]])-1)</f>
        <v>2015</v>
      </c>
      <c r="BC331" s="10">
        <f>IF(LoanTable[[#This Row],[Previous Year]]="",1,IF(COUNTIFS(LoanTable[Client id],LoanTable[[#This Row],[Client id]],LoanTable[Year],LoanTable[[#This Row],[Previous Year]])&gt;0,1,0))</f>
        <v>0</v>
      </c>
      <c r="BD331" t="str">
        <f>YEAR(LoanTable[[#This Row],[Disbursement Date]]) &amp; "-Q" &amp; ROUNDUP(MONTH(LoanTable[[#This Row],[Disbursement Date]])/3,0)</f>
        <v>2016-Q3</v>
      </c>
      <c r="BE331">
        <f>IF(LoanTable[[#This Row],[Disbursement Date]]=LoanTable[[#This Row],[First Loan Date]],1,0)</f>
        <v>1</v>
      </c>
    </row>
    <row r="332" spans="1:57" x14ac:dyDescent="0.3">
      <c r="A332" t="s">
        <v>2529</v>
      </c>
      <c r="B332">
        <v>183</v>
      </c>
      <c r="C332" t="s">
        <v>350</v>
      </c>
      <c r="D332" t="s">
        <v>573</v>
      </c>
      <c r="E332">
        <v>16052</v>
      </c>
      <c r="F332">
        <v>17783</v>
      </c>
      <c r="G332">
        <v>43344</v>
      </c>
      <c r="H332" s="5">
        <v>42605</v>
      </c>
      <c r="I332" t="s">
        <v>612</v>
      </c>
      <c r="J332" t="s">
        <v>613</v>
      </c>
      <c r="K332">
        <v>700013</v>
      </c>
      <c r="L332" t="s">
        <v>351</v>
      </c>
      <c r="M332" t="s">
        <v>72</v>
      </c>
      <c r="N332" t="s">
        <v>13</v>
      </c>
      <c r="O332" t="s">
        <v>14</v>
      </c>
      <c r="P332">
        <v>39</v>
      </c>
      <c r="Q332" s="5" t="s">
        <v>85</v>
      </c>
      <c r="R332" t="s">
        <v>104</v>
      </c>
      <c r="S332" t="s">
        <v>105</v>
      </c>
      <c r="T332" t="s">
        <v>18</v>
      </c>
      <c r="U332" t="s">
        <v>26</v>
      </c>
      <c r="V332" t="s">
        <v>20</v>
      </c>
      <c r="W332">
        <v>831</v>
      </c>
      <c r="X332" t="s">
        <v>574</v>
      </c>
      <c r="Y332" t="s">
        <v>575</v>
      </c>
      <c r="Z332" t="s">
        <v>576</v>
      </c>
      <c r="AA332">
        <v>0.1065</v>
      </c>
      <c r="AB332" t="s">
        <v>577</v>
      </c>
      <c r="AC332" t="s">
        <v>578</v>
      </c>
      <c r="AD332" t="s">
        <v>350</v>
      </c>
      <c r="AE332" t="s">
        <v>331</v>
      </c>
      <c r="AF332" t="s">
        <v>332</v>
      </c>
      <c r="AG332" t="s">
        <v>333</v>
      </c>
      <c r="AH332" t="s">
        <v>334</v>
      </c>
      <c r="AI332" t="s">
        <v>335</v>
      </c>
      <c r="AJ332">
        <v>700013</v>
      </c>
      <c r="AK332" t="s">
        <v>247</v>
      </c>
      <c r="AL332" t="s">
        <v>241</v>
      </c>
      <c r="AM332">
        <v>17172</v>
      </c>
      <c r="AN332">
        <v>17684</v>
      </c>
      <c r="AO332">
        <v>15798</v>
      </c>
      <c r="AP332">
        <v>32.58</v>
      </c>
      <c r="AQ332">
        <v>3653.69</v>
      </c>
      <c r="AR332" t="s">
        <v>2626</v>
      </c>
      <c r="AS332" t="s">
        <v>2626</v>
      </c>
      <c r="AT332">
        <v>0</v>
      </c>
      <c r="AU332" t="s">
        <v>2628</v>
      </c>
      <c r="AV332" s="3">
        <v>42605</v>
      </c>
      <c r="AW332" s="3" t="str">
        <f>TEXT(LoanTable[[#This Row],[Disbursement Date]],"YYYY-MM")</f>
        <v>2016-08</v>
      </c>
      <c r="AX332" t="str">
        <f>TEXT(EDATE(LoanTable[[#This Row],[Disbursement Date]],-1),"YYYY-MM")</f>
        <v>2016-07</v>
      </c>
      <c r="AY332">
        <f>IF(LoanTable[[#This Row],[Loan Status]]="Active",1,0)</f>
        <v>0</v>
      </c>
      <c r="AZ332">
        <f>IF(COUNTIFS(LoanTable[Client id],LoanTable[[#This Row],[Client id]],LoanTable[Period],LoanTable[[#This Row],[Previous Period]])&gt;0,1,0)</f>
        <v>0</v>
      </c>
      <c r="BA332" s="17" t="str">
        <f>TEXT(LoanTable[[#This Row],[Disbursement Date]],"YYYY")</f>
        <v>2016</v>
      </c>
      <c r="BB332" s="10" cm="1">
        <f t="array" ref="BB332">IF(YEAR(LoanTable[[#This Row],[Disbursement Date]])=MIN(YEAR(LoanTable[Disbursement Date])),"",YEAR(LoanTable[[#This Row],[Disbursement Date]])-1)</f>
        <v>2015</v>
      </c>
      <c r="BC332" s="10">
        <f>IF(LoanTable[[#This Row],[Previous Year]]="",1,IF(COUNTIFS(LoanTable[Client id],LoanTable[[#This Row],[Client id]],LoanTable[Year],LoanTable[[#This Row],[Previous Year]])&gt;0,1,0))</f>
        <v>0</v>
      </c>
      <c r="BD332" t="str">
        <f>YEAR(LoanTable[[#This Row],[Disbursement Date]]) &amp; "-Q" &amp; ROUNDUP(MONTH(LoanTable[[#This Row],[Disbursement Date]])/3,0)</f>
        <v>2016-Q3</v>
      </c>
      <c r="BE332">
        <f>IF(LoanTable[[#This Row],[Disbursement Date]]=LoanTable[[#This Row],[First Loan Date]],1,0)</f>
        <v>1</v>
      </c>
    </row>
    <row r="333" spans="1:57" x14ac:dyDescent="0.3">
      <c r="A333" t="s">
        <v>701</v>
      </c>
      <c r="B333">
        <v>546</v>
      </c>
      <c r="C333" t="s">
        <v>468</v>
      </c>
      <c r="D333" t="s">
        <v>587</v>
      </c>
      <c r="E333">
        <v>2803</v>
      </c>
      <c r="F333">
        <v>37452</v>
      </c>
      <c r="G333">
        <v>37588</v>
      </c>
      <c r="H333" s="5">
        <v>42606</v>
      </c>
      <c r="I333" t="s">
        <v>617</v>
      </c>
      <c r="J333" t="s">
        <v>613</v>
      </c>
      <c r="K333">
        <v>630081</v>
      </c>
      <c r="L333" t="s">
        <v>470</v>
      </c>
      <c r="M333" t="s">
        <v>40</v>
      </c>
      <c r="N333" t="s">
        <v>13</v>
      </c>
      <c r="O333" t="s">
        <v>14</v>
      </c>
      <c r="P333">
        <v>39</v>
      </c>
      <c r="Q333" s="5" t="s">
        <v>41</v>
      </c>
      <c r="R333" t="s">
        <v>16</v>
      </c>
      <c r="S333" t="s">
        <v>35</v>
      </c>
      <c r="T333" t="s">
        <v>18</v>
      </c>
      <c r="U333" t="s">
        <v>26</v>
      </c>
      <c r="V333" t="s">
        <v>39</v>
      </c>
      <c r="W333">
        <v>692</v>
      </c>
      <c r="X333" t="s">
        <v>574</v>
      </c>
      <c r="Y333" t="s">
        <v>584</v>
      </c>
      <c r="Z333" t="s">
        <v>576</v>
      </c>
      <c r="AA333">
        <v>6.6199999999999995E-2</v>
      </c>
      <c r="AB333" t="s">
        <v>581</v>
      </c>
      <c r="AC333" t="s">
        <v>588</v>
      </c>
      <c r="AD333" t="s">
        <v>468</v>
      </c>
      <c r="AE333" t="s">
        <v>462</v>
      </c>
      <c r="AF333" t="s">
        <v>463</v>
      </c>
      <c r="AG333" t="s">
        <v>464</v>
      </c>
      <c r="AH333" t="s">
        <v>465</v>
      </c>
      <c r="AI333" t="s">
        <v>468</v>
      </c>
      <c r="AJ333">
        <v>630081</v>
      </c>
      <c r="AK333" t="s">
        <v>469</v>
      </c>
      <c r="AL333" t="s">
        <v>256</v>
      </c>
      <c r="AM333">
        <v>4082</v>
      </c>
      <c r="AN333">
        <v>39157</v>
      </c>
      <c r="AO333">
        <v>2799</v>
      </c>
      <c r="AP333">
        <v>0.76</v>
      </c>
      <c r="AQ333">
        <v>1184.5</v>
      </c>
      <c r="AR333" t="s">
        <v>2626</v>
      </c>
      <c r="AS333" t="s">
        <v>2626</v>
      </c>
      <c r="AT333">
        <v>1</v>
      </c>
      <c r="AU333" t="s">
        <v>2628</v>
      </c>
      <c r="AV333" s="3">
        <v>42593</v>
      </c>
      <c r="AW333" s="3" t="str">
        <f>TEXT(LoanTable[[#This Row],[Disbursement Date]],"YYYY-MM")</f>
        <v>2016-08</v>
      </c>
      <c r="AX333" t="str">
        <f>TEXT(EDATE(LoanTable[[#This Row],[Disbursement Date]],-1),"YYYY-MM")</f>
        <v>2016-07</v>
      </c>
      <c r="AY333">
        <f>IF(LoanTable[[#This Row],[Loan Status]]="Active",1,0)</f>
        <v>0</v>
      </c>
      <c r="AZ333">
        <f>IF(COUNTIFS(LoanTable[Client id],LoanTable[[#This Row],[Client id]],LoanTable[Period],LoanTable[[#This Row],[Previous Period]])&gt;0,1,0)</f>
        <v>0</v>
      </c>
      <c r="BA333" s="17" t="str">
        <f>TEXT(LoanTable[[#This Row],[Disbursement Date]],"YYYY")</f>
        <v>2016</v>
      </c>
      <c r="BB333" s="10" cm="1">
        <f t="array" ref="BB333">IF(YEAR(LoanTable[[#This Row],[Disbursement Date]])=MIN(YEAR(LoanTable[Disbursement Date])),"",YEAR(LoanTable[[#This Row],[Disbursement Date]])-1)</f>
        <v>2015</v>
      </c>
      <c r="BC333" s="10">
        <f>IF(LoanTable[[#This Row],[Previous Year]]="",1,IF(COUNTIFS(LoanTable[Client id],LoanTable[[#This Row],[Client id]],LoanTable[Year],LoanTable[[#This Row],[Previous Year]])&gt;0,1,0))</f>
        <v>0</v>
      </c>
      <c r="BD333" t="str">
        <f>YEAR(LoanTable[[#This Row],[Disbursement Date]]) &amp; "-Q" &amp; ROUNDUP(MONTH(LoanTable[[#This Row],[Disbursement Date]])/3,0)</f>
        <v>2016-Q3</v>
      </c>
      <c r="BE333">
        <f>IF(LoanTable[[#This Row],[Disbursement Date]]=LoanTable[[#This Row],[First Loan Date]],1,0)</f>
        <v>0</v>
      </c>
    </row>
    <row r="334" spans="1:57" x14ac:dyDescent="0.3">
      <c r="A334" t="s">
        <v>630</v>
      </c>
      <c r="B334">
        <v>871</v>
      </c>
      <c r="C334" t="s">
        <v>409</v>
      </c>
      <c r="D334" t="s">
        <v>573</v>
      </c>
      <c r="E334">
        <v>40060</v>
      </c>
      <c r="F334">
        <v>34206</v>
      </c>
      <c r="G334">
        <v>25805</v>
      </c>
      <c r="H334" s="5">
        <v>42607</v>
      </c>
      <c r="I334" t="s">
        <v>612</v>
      </c>
      <c r="J334" t="s">
        <v>619</v>
      </c>
      <c r="K334">
        <v>1030063</v>
      </c>
      <c r="L334" t="s">
        <v>411</v>
      </c>
      <c r="M334" t="s">
        <v>207</v>
      </c>
      <c r="N334" t="s">
        <v>13</v>
      </c>
      <c r="O334" t="s">
        <v>28</v>
      </c>
      <c r="P334">
        <v>50</v>
      </c>
      <c r="Q334" s="5" t="s">
        <v>61</v>
      </c>
      <c r="R334" t="s">
        <v>104</v>
      </c>
      <c r="S334" t="s">
        <v>105</v>
      </c>
      <c r="T334" t="s">
        <v>18</v>
      </c>
      <c r="U334" t="s">
        <v>65</v>
      </c>
      <c r="V334" t="s">
        <v>39</v>
      </c>
      <c r="W334">
        <v>416</v>
      </c>
      <c r="X334" t="s">
        <v>574</v>
      </c>
      <c r="Y334" t="s">
        <v>575</v>
      </c>
      <c r="Z334" t="s">
        <v>576</v>
      </c>
      <c r="AA334">
        <v>0.1065</v>
      </c>
      <c r="AB334" t="s">
        <v>577</v>
      </c>
      <c r="AC334" t="s">
        <v>578</v>
      </c>
      <c r="AD334" t="s">
        <v>409</v>
      </c>
      <c r="AE334" t="s">
        <v>234</v>
      </c>
      <c r="AF334" t="s">
        <v>235</v>
      </c>
      <c r="AG334" t="s">
        <v>236</v>
      </c>
      <c r="AH334" t="s">
        <v>237</v>
      </c>
      <c r="AI334" t="s">
        <v>246</v>
      </c>
      <c r="AJ334">
        <v>1030063</v>
      </c>
      <c r="AK334" t="s">
        <v>410</v>
      </c>
      <c r="AL334" t="s">
        <v>241</v>
      </c>
      <c r="AM334">
        <v>41546</v>
      </c>
      <c r="AN334">
        <v>36140</v>
      </c>
      <c r="AO334">
        <v>39978</v>
      </c>
      <c r="AP334">
        <v>44.67</v>
      </c>
      <c r="AQ334">
        <v>987.1</v>
      </c>
      <c r="AR334" t="s">
        <v>2626</v>
      </c>
      <c r="AS334" t="s">
        <v>2626</v>
      </c>
      <c r="AT334">
        <v>2</v>
      </c>
      <c r="AU334" t="s">
        <v>2630</v>
      </c>
      <c r="AV334" s="3">
        <v>42607</v>
      </c>
      <c r="AW334" s="3" t="str">
        <f>TEXT(LoanTable[[#This Row],[Disbursement Date]],"YYYY-MM")</f>
        <v>2016-08</v>
      </c>
      <c r="AX334" t="str">
        <f>TEXT(EDATE(LoanTable[[#This Row],[Disbursement Date]],-1),"YYYY-MM")</f>
        <v>2016-07</v>
      </c>
      <c r="AY334">
        <f>IF(LoanTable[[#This Row],[Loan Status]]="Active",1,0)</f>
        <v>0</v>
      </c>
      <c r="AZ334">
        <f>IF(COUNTIFS(LoanTable[Client id],LoanTable[[#This Row],[Client id]],LoanTable[Period],LoanTable[[#This Row],[Previous Period]])&gt;0,1,0)</f>
        <v>0</v>
      </c>
      <c r="BA334" s="17" t="str">
        <f>TEXT(LoanTable[[#This Row],[Disbursement Date]],"YYYY")</f>
        <v>2016</v>
      </c>
      <c r="BB334" s="10" cm="1">
        <f t="array" ref="BB334">IF(YEAR(LoanTable[[#This Row],[Disbursement Date]])=MIN(YEAR(LoanTable[Disbursement Date])),"",YEAR(LoanTable[[#This Row],[Disbursement Date]])-1)</f>
        <v>2015</v>
      </c>
      <c r="BC334" s="10">
        <f>IF(LoanTable[[#This Row],[Previous Year]]="",1,IF(COUNTIFS(LoanTable[Client id],LoanTable[[#This Row],[Client id]],LoanTable[Year],LoanTable[[#This Row],[Previous Year]])&gt;0,1,0))</f>
        <v>0</v>
      </c>
      <c r="BD334" t="str">
        <f>YEAR(LoanTable[[#This Row],[Disbursement Date]]) &amp; "-Q" &amp; ROUNDUP(MONTH(LoanTable[[#This Row],[Disbursement Date]])/3,0)</f>
        <v>2016-Q3</v>
      </c>
      <c r="BE334">
        <f>IF(LoanTable[[#This Row],[Disbursement Date]]=LoanTable[[#This Row],[First Loan Date]],1,0)</f>
        <v>1</v>
      </c>
    </row>
    <row r="335" spans="1:57" x14ac:dyDescent="0.3">
      <c r="A335" t="s">
        <v>2230</v>
      </c>
      <c r="B335">
        <v>848</v>
      </c>
      <c r="C335" t="s">
        <v>391</v>
      </c>
      <c r="D335" t="s">
        <v>601</v>
      </c>
      <c r="E335">
        <v>23888</v>
      </c>
      <c r="F335">
        <v>38831</v>
      </c>
      <c r="G335">
        <v>4982</v>
      </c>
      <c r="H335" s="5">
        <v>42608</v>
      </c>
      <c r="I335" t="s">
        <v>617</v>
      </c>
      <c r="J335" t="s">
        <v>613</v>
      </c>
      <c r="K335">
        <v>730084</v>
      </c>
      <c r="L335" t="s">
        <v>393</v>
      </c>
      <c r="M335" t="s">
        <v>99</v>
      </c>
      <c r="N335" t="s">
        <v>13</v>
      </c>
      <c r="O335" t="s">
        <v>14</v>
      </c>
      <c r="P335">
        <v>38</v>
      </c>
      <c r="Q335" s="5" t="s">
        <v>202</v>
      </c>
      <c r="R335" t="s">
        <v>74</v>
      </c>
      <c r="S335" t="s">
        <v>105</v>
      </c>
      <c r="T335" t="s">
        <v>18</v>
      </c>
      <c r="U335" t="s">
        <v>26</v>
      </c>
      <c r="V335" t="s">
        <v>20</v>
      </c>
      <c r="W335">
        <v>755</v>
      </c>
      <c r="X335" t="s">
        <v>574</v>
      </c>
      <c r="Y335" t="s">
        <v>575</v>
      </c>
      <c r="Z335" t="s">
        <v>576</v>
      </c>
      <c r="AA335">
        <v>0.14649999999999999</v>
      </c>
      <c r="AB335" t="s">
        <v>599</v>
      </c>
      <c r="AC335" t="s">
        <v>600</v>
      </c>
      <c r="AD335" t="s">
        <v>391</v>
      </c>
      <c r="AE335" t="s">
        <v>279</v>
      </c>
      <c r="AF335" t="s">
        <v>280</v>
      </c>
      <c r="AG335" t="s">
        <v>281</v>
      </c>
      <c r="AH335" t="s">
        <v>282</v>
      </c>
      <c r="AI335" t="s">
        <v>391</v>
      </c>
      <c r="AJ335">
        <v>730084</v>
      </c>
      <c r="AK335" t="s">
        <v>392</v>
      </c>
      <c r="AL335" t="s">
        <v>239</v>
      </c>
      <c r="AM335">
        <v>24357</v>
      </c>
      <c r="AN335">
        <v>38398</v>
      </c>
      <c r="AO335">
        <v>23786</v>
      </c>
      <c r="AP335">
        <v>7.97</v>
      </c>
      <c r="AQ335">
        <v>991.88</v>
      </c>
      <c r="AR335" t="s">
        <v>2627</v>
      </c>
      <c r="AS335" t="s">
        <v>2626</v>
      </c>
      <c r="AT335">
        <v>1</v>
      </c>
      <c r="AU335" t="s">
        <v>2628</v>
      </c>
      <c r="AV335" s="3">
        <v>42242</v>
      </c>
      <c r="AW335" s="3" t="str">
        <f>TEXT(LoanTable[[#This Row],[Disbursement Date]],"YYYY-MM")</f>
        <v>2016-08</v>
      </c>
      <c r="AX335" t="str">
        <f>TEXT(EDATE(LoanTable[[#This Row],[Disbursement Date]],-1),"YYYY-MM")</f>
        <v>2016-07</v>
      </c>
      <c r="AY335">
        <f>IF(LoanTable[[#This Row],[Loan Status]]="Active",1,0)</f>
        <v>0</v>
      </c>
      <c r="AZ335">
        <f>IF(COUNTIFS(LoanTable[Client id],LoanTable[[#This Row],[Client id]],LoanTable[Period],LoanTable[[#This Row],[Previous Period]])&gt;0,1,0)</f>
        <v>0</v>
      </c>
      <c r="BA335" s="17" t="str">
        <f>TEXT(LoanTable[[#This Row],[Disbursement Date]],"YYYY")</f>
        <v>2016</v>
      </c>
      <c r="BB335" s="10" cm="1">
        <f t="array" ref="BB335">IF(YEAR(LoanTable[[#This Row],[Disbursement Date]])=MIN(YEAR(LoanTable[Disbursement Date])),"",YEAR(LoanTable[[#This Row],[Disbursement Date]])-1)</f>
        <v>2015</v>
      </c>
      <c r="BC335" s="10">
        <f>IF(LoanTable[[#This Row],[Previous Year]]="",1,IF(COUNTIFS(LoanTable[Client id],LoanTable[[#This Row],[Client id]],LoanTable[Year],LoanTable[[#This Row],[Previous Year]])&gt;0,1,0))</f>
        <v>1</v>
      </c>
      <c r="BD335" t="str">
        <f>YEAR(LoanTable[[#This Row],[Disbursement Date]]) &amp; "-Q" &amp; ROUNDUP(MONTH(LoanTable[[#This Row],[Disbursement Date]])/3,0)</f>
        <v>2016-Q3</v>
      </c>
      <c r="BE335">
        <f>IF(LoanTable[[#This Row],[Disbursement Date]]=LoanTable[[#This Row],[First Loan Date]],1,0)</f>
        <v>0</v>
      </c>
    </row>
    <row r="336" spans="1:57" x14ac:dyDescent="0.3">
      <c r="A336" t="s">
        <v>1341</v>
      </c>
      <c r="B336">
        <v>97</v>
      </c>
      <c r="C336" t="s">
        <v>505</v>
      </c>
      <c r="D336" t="s">
        <v>573</v>
      </c>
      <c r="E336">
        <v>20535</v>
      </c>
      <c r="F336">
        <v>31123</v>
      </c>
      <c r="G336">
        <v>32764</v>
      </c>
      <c r="H336" s="5">
        <v>42609</v>
      </c>
      <c r="I336" t="s">
        <v>617</v>
      </c>
      <c r="J336" t="s">
        <v>613</v>
      </c>
      <c r="K336">
        <v>380112</v>
      </c>
      <c r="L336" t="s">
        <v>507</v>
      </c>
      <c r="M336" t="s">
        <v>158</v>
      </c>
      <c r="N336" t="s">
        <v>13</v>
      </c>
      <c r="O336" t="s">
        <v>46</v>
      </c>
      <c r="P336">
        <v>28</v>
      </c>
      <c r="Q336" s="5" t="s">
        <v>146</v>
      </c>
      <c r="R336" t="s">
        <v>30</v>
      </c>
      <c r="S336" t="s">
        <v>145</v>
      </c>
      <c r="T336" t="s">
        <v>18</v>
      </c>
      <c r="U336" t="s">
        <v>26</v>
      </c>
      <c r="V336" t="s">
        <v>39</v>
      </c>
      <c r="W336">
        <v>375</v>
      </c>
      <c r="X336" t="s">
        <v>574</v>
      </c>
      <c r="Y336" t="s">
        <v>575</v>
      </c>
      <c r="Z336" t="s">
        <v>576</v>
      </c>
      <c r="AA336">
        <v>0.1065</v>
      </c>
      <c r="AB336" t="s">
        <v>577</v>
      </c>
      <c r="AC336" t="s">
        <v>578</v>
      </c>
      <c r="AD336" t="s">
        <v>505</v>
      </c>
      <c r="AE336" t="s">
        <v>325</v>
      </c>
      <c r="AF336" t="s">
        <v>326</v>
      </c>
      <c r="AG336" t="s">
        <v>327</v>
      </c>
      <c r="AH336" t="s">
        <v>328</v>
      </c>
      <c r="AI336" t="s">
        <v>505</v>
      </c>
      <c r="AJ336">
        <v>380112</v>
      </c>
      <c r="AK336" t="s">
        <v>506</v>
      </c>
      <c r="AL336" t="s">
        <v>256</v>
      </c>
      <c r="AM336">
        <v>21893</v>
      </c>
      <c r="AN336">
        <v>33081</v>
      </c>
      <c r="AO336">
        <v>20080</v>
      </c>
      <c r="AP336">
        <v>4.8</v>
      </c>
      <c r="AQ336">
        <v>3691.11</v>
      </c>
      <c r="AR336" t="s">
        <v>2626</v>
      </c>
      <c r="AS336" t="s">
        <v>2626</v>
      </c>
      <c r="AT336">
        <v>2</v>
      </c>
      <c r="AU336" t="s">
        <v>2628</v>
      </c>
      <c r="AV336" s="3">
        <v>42609</v>
      </c>
      <c r="AW336" s="3" t="str">
        <f>TEXT(LoanTable[[#This Row],[Disbursement Date]],"YYYY-MM")</f>
        <v>2016-08</v>
      </c>
      <c r="AX336" t="str">
        <f>TEXT(EDATE(LoanTable[[#This Row],[Disbursement Date]],-1),"YYYY-MM")</f>
        <v>2016-07</v>
      </c>
      <c r="AY336">
        <f>IF(LoanTable[[#This Row],[Loan Status]]="Active",1,0)</f>
        <v>0</v>
      </c>
      <c r="AZ336">
        <f>IF(COUNTIFS(LoanTable[Client id],LoanTable[[#This Row],[Client id]],LoanTable[Period],LoanTable[[#This Row],[Previous Period]])&gt;0,1,0)</f>
        <v>0</v>
      </c>
      <c r="BA336" s="17" t="str">
        <f>TEXT(LoanTable[[#This Row],[Disbursement Date]],"YYYY")</f>
        <v>2016</v>
      </c>
      <c r="BB336" s="10" cm="1">
        <f t="array" ref="BB336">IF(YEAR(LoanTable[[#This Row],[Disbursement Date]])=MIN(YEAR(LoanTable[Disbursement Date])),"",YEAR(LoanTable[[#This Row],[Disbursement Date]])-1)</f>
        <v>2015</v>
      </c>
      <c r="BC336" s="10">
        <f>IF(LoanTable[[#This Row],[Previous Year]]="",1,IF(COUNTIFS(LoanTable[Client id],LoanTable[[#This Row],[Client id]],LoanTable[Year],LoanTable[[#This Row],[Previous Year]])&gt;0,1,0))</f>
        <v>0</v>
      </c>
      <c r="BD336" t="str">
        <f>YEAR(LoanTable[[#This Row],[Disbursement Date]]) &amp; "-Q" &amp; ROUNDUP(MONTH(LoanTable[[#This Row],[Disbursement Date]])/3,0)</f>
        <v>2016-Q3</v>
      </c>
      <c r="BE336">
        <f>IF(LoanTable[[#This Row],[Disbursement Date]]=LoanTable[[#This Row],[First Loan Date]],1,0)</f>
        <v>1</v>
      </c>
    </row>
    <row r="337" spans="1:57" x14ac:dyDescent="0.3">
      <c r="A337" t="s">
        <v>2434</v>
      </c>
      <c r="B337">
        <v>235</v>
      </c>
      <c r="C337" t="s">
        <v>350</v>
      </c>
      <c r="D337" t="s">
        <v>573</v>
      </c>
      <c r="E337">
        <v>28739</v>
      </c>
      <c r="F337">
        <v>26754</v>
      </c>
      <c r="G337">
        <v>6139</v>
      </c>
      <c r="H337" s="5">
        <v>42610</v>
      </c>
      <c r="I337" t="s">
        <v>615</v>
      </c>
      <c r="J337" t="s">
        <v>619</v>
      </c>
      <c r="K337">
        <v>700013</v>
      </c>
      <c r="L337" t="s">
        <v>351</v>
      </c>
      <c r="M337" t="s">
        <v>64</v>
      </c>
      <c r="N337" t="s">
        <v>13</v>
      </c>
      <c r="O337" t="s">
        <v>14</v>
      </c>
      <c r="P337">
        <v>38</v>
      </c>
      <c r="Q337" s="5" t="s">
        <v>37</v>
      </c>
      <c r="R337" t="s">
        <v>30</v>
      </c>
      <c r="S337" t="s">
        <v>145</v>
      </c>
      <c r="T337" t="s">
        <v>44</v>
      </c>
      <c r="U337" t="s">
        <v>19</v>
      </c>
      <c r="V337" t="s">
        <v>20</v>
      </c>
      <c r="W337">
        <v>368</v>
      </c>
      <c r="X337" t="s">
        <v>574</v>
      </c>
      <c r="Y337" t="s">
        <v>575</v>
      </c>
      <c r="Z337" t="s">
        <v>576</v>
      </c>
      <c r="AA337">
        <v>0.1065</v>
      </c>
      <c r="AB337" t="s">
        <v>577</v>
      </c>
      <c r="AC337" t="s">
        <v>578</v>
      </c>
      <c r="AD337" t="s">
        <v>350</v>
      </c>
      <c r="AE337" t="s">
        <v>331</v>
      </c>
      <c r="AF337" t="s">
        <v>332</v>
      </c>
      <c r="AG337" t="s">
        <v>333</v>
      </c>
      <c r="AH337" t="s">
        <v>334</v>
      </c>
      <c r="AI337" t="s">
        <v>335</v>
      </c>
      <c r="AJ337">
        <v>700013</v>
      </c>
      <c r="AK337" t="s">
        <v>247</v>
      </c>
      <c r="AL337" t="s">
        <v>241</v>
      </c>
      <c r="AM337">
        <v>29185</v>
      </c>
      <c r="AN337">
        <v>28239</v>
      </c>
      <c r="AO337">
        <v>28365</v>
      </c>
      <c r="AP337">
        <v>20.14</v>
      </c>
      <c r="AQ337">
        <v>3885.94</v>
      </c>
      <c r="AR337" t="s">
        <v>2626</v>
      </c>
      <c r="AS337" t="s">
        <v>2626</v>
      </c>
      <c r="AT337">
        <v>2</v>
      </c>
      <c r="AU337" t="s">
        <v>2628</v>
      </c>
      <c r="AV337" s="3">
        <v>42489</v>
      </c>
      <c r="AW337" s="3" t="str">
        <f>TEXT(LoanTable[[#This Row],[Disbursement Date]],"YYYY-MM")</f>
        <v>2016-08</v>
      </c>
      <c r="AX337" t="str">
        <f>TEXT(EDATE(LoanTable[[#This Row],[Disbursement Date]],-1),"YYYY-MM")</f>
        <v>2016-07</v>
      </c>
      <c r="AY337">
        <f>IF(LoanTable[[#This Row],[Loan Status]]="Active",1,0)</f>
        <v>0</v>
      </c>
      <c r="AZ337">
        <f>IF(COUNTIFS(LoanTable[Client id],LoanTable[[#This Row],[Client id]],LoanTable[Period],LoanTable[[#This Row],[Previous Period]])&gt;0,1,0)</f>
        <v>0</v>
      </c>
      <c r="BA337" s="17" t="str">
        <f>TEXT(LoanTable[[#This Row],[Disbursement Date]],"YYYY")</f>
        <v>2016</v>
      </c>
      <c r="BB337" s="10" cm="1">
        <f t="array" ref="BB337">IF(YEAR(LoanTable[[#This Row],[Disbursement Date]])=MIN(YEAR(LoanTable[Disbursement Date])),"",YEAR(LoanTable[[#This Row],[Disbursement Date]])-1)</f>
        <v>2015</v>
      </c>
      <c r="BC337" s="10">
        <f>IF(LoanTable[[#This Row],[Previous Year]]="",1,IF(COUNTIFS(LoanTable[Client id],LoanTable[[#This Row],[Client id]],LoanTable[Year],LoanTable[[#This Row],[Previous Year]])&gt;0,1,0))</f>
        <v>0</v>
      </c>
      <c r="BD337" t="str">
        <f>YEAR(LoanTable[[#This Row],[Disbursement Date]]) &amp; "-Q" &amp; ROUNDUP(MONTH(LoanTable[[#This Row],[Disbursement Date]])/3,0)</f>
        <v>2016-Q3</v>
      </c>
      <c r="BE337">
        <f>IF(LoanTable[[#This Row],[Disbursement Date]]=LoanTable[[#This Row],[First Loan Date]],1,0)</f>
        <v>0</v>
      </c>
    </row>
    <row r="338" spans="1:57" x14ac:dyDescent="0.3">
      <c r="A338" t="s">
        <v>1223</v>
      </c>
      <c r="B338">
        <v>15</v>
      </c>
      <c r="C338" t="s">
        <v>249</v>
      </c>
      <c r="D338" t="s">
        <v>573</v>
      </c>
      <c r="E338">
        <v>30712</v>
      </c>
      <c r="F338">
        <v>45180</v>
      </c>
      <c r="G338">
        <v>42615</v>
      </c>
      <c r="H338" s="5">
        <v>42611</v>
      </c>
      <c r="I338" t="s">
        <v>612</v>
      </c>
      <c r="J338" t="s">
        <v>619</v>
      </c>
      <c r="K338">
        <v>910182</v>
      </c>
      <c r="L338" t="s">
        <v>257</v>
      </c>
      <c r="M338" t="s">
        <v>54</v>
      </c>
      <c r="N338" t="s">
        <v>13</v>
      </c>
      <c r="O338" t="s">
        <v>14</v>
      </c>
      <c r="P338">
        <v>39</v>
      </c>
      <c r="Q338" s="6" t="s">
        <v>55</v>
      </c>
      <c r="R338" t="s">
        <v>25</v>
      </c>
      <c r="S338" t="s">
        <v>35</v>
      </c>
      <c r="T338" t="s">
        <v>18</v>
      </c>
      <c r="U338" t="s">
        <v>38</v>
      </c>
      <c r="V338" t="s">
        <v>20</v>
      </c>
      <c r="W338">
        <v>571</v>
      </c>
      <c r="X338" t="s">
        <v>574</v>
      </c>
      <c r="Y338" t="s">
        <v>575</v>
      </c>
      <c r="Z338" t="s">
        <v>576</v>
      </c>
      <c r="AA338">
        <v>0.1065</v>
      </c>
      <c r="AB338" t="s">
        <v>577</v>
      </c>
      <c r="AC338" t="s">
        <v>578</v>
      </c>
      <c r="AD338" t="s">
        <v>249</v>
      </c>
      <c r="AE338" t="s">
        <v>250</v>
      </c>
      <c r="AF338" t="s">
        <v>251</v>
      </c>
      <c r="AG338" t="s">
        <v>252</v>
      </c>
      <c r="AH338" t="s">
        <v>253</v>
      </c>
      <c r="AI338" t="s">
        <v>254</v>
      </c>
      <c r="AJ338">
        <v>910182</v>
      </c>
      <c r="AK338" t="s">
        <v>255</v>
      </c>
      <c r="AL338" t="s">
        <v>256</v>
      </c>
      <c r="AM338">
        <v>31800</v>
      </c>
      <c r="AN338">
        <v>47044</v>
      </c>
      <c r="AO338">
        <v>30295</v>
      </c>
      <c r="AP338">
        <v>27.57</v>
      </c>
      <c r="AQ338">
        <v>3988.62</v>
      </c>
      <c r="AR338" t="s">
        <v>2626</v>
      </c>
      <c r="AS338" t="s">
        <v>2626</v>
      </c>
      <c r="AT338">
        <v>0</v>
      </c>
      <c r="AU338" t="s">
        <v>2629</v>
      </c>
      <c r="AV338" s="3">
        <v>42611</v>
      </c>
      <c r="AW338" s="3" t="str">
        <f>TEXT(LoanTable[[#This Row],[Disbursement Date]],"YYYY-MM")</f>
        <v>2016-08</v>
      </c>
      <c r="AX338" t="str">
        <f>TEXT(EDATE(LoanTable[[#This Row],[Disbursement Date]],-1),"YYYY-MM")</f>
        <v>2016-07</v>
      </c>
      <c r="AY338">
        <f>IF(LoanTable[[#This Row],[Loan Status]]="Active",1,0)</f>
        <v>0</v>
      </c>
      <c r="AZ338">
        <f>IF(COUNTIFS(LoanTable[Client id],LoanTable[[#This Row],[Client id]],LoanTable[Period],LoanTable[[#This Row],[Previous Period]])&gt;0,1,0)</f>
        <v>0</v>
      </c>
      <c r="BA338" s="17" t="str">
        <f>TEXT(LoanTable[[#This Row],[Disbursement Date]],"YYYY")</f>
        <v>2016</v>
      </c>
      <c r="BB338" s="10" cm="1">
        <f t="array" ref="BB338">IF(YEAR(LoanTable[[#This Row],[Disbursement Date]])=MIN(YEAR(LoanTable[Disbursement Date])),"",YEAR(LoanTable[[#This Row],[Disbursement Date]])-1)</f>
        <v>2015</v>
      </c>
      <c r="BC338" s="10">
        <f>IF(LoanTable[[#This Row],[Previous Year]]="",1,IF(COUNTIFS(LoanTable[Client id],LoanTable[[#This Row],[Client id]],LoanTable[Year],LoanTable[[#This Row],[Previous Year]])&gt;0,1,0))</f>
        <v>0</v>
      </c>
      <c r="BD338" t="str">
        <f>YEAR(LoanTable[[#This Row],[Disbursement Date]]) &amp; "-Q" &amp; ROUNDUP(MONTH(LoanTable[[#This Row],[Disbursement Date]])/3,0)</f>
        <v>2016-Q3</v>
      </c>
      <c r="BE338">
        <f>IF(LoanTable[[#This Row],[Disbursement Date]]=LoanTable[[#This Row],[First Loan Date]],1,0)</f>
        <v>1</v>
      </c>
    </row>
    <row r="339" spans="1:57" x14ac:dyDescent="0.3">
      <c r="A339" t="s">
        <v>813</v>
      </c>
      <c r="B339">
        <v>693</v>
      </c>
      <c r="C339" t="s">
        <v>344</v>
      </c>
      <c r="D339" t="s">
        <v>589</v>
      </c>
      <c r="E339">
        <v>3589</v>
      </c>
      <c r="F339">
        <v>19204</v>
      </c>
      <c r="G339">
        <v>9156</v>
      </c>
      <c r="H339" s="5">
        <v>42612</v>
      </c>
      <c r="I339" t="s">
        <v>612</v>
      </c>
      <c r="J339" t="s">
        <v>619</v>
      </c>
      <c r="K339">
        <v>910020</v>
      </c>
      <c r="L339" t="s">
        <v>346</v>
      </c>
      <c r="M339" t="s">
        <v>40</v>
      </c>
      <c r="N339" t="s">
        <v>13</v>
      </c>
      <c r="O339" t="s">
        <v>14</v>
      </c>
      <c r="P339">
        <v>45</v>
      </c>
      <c r="Q339" s="5" t="s">
        <v>49</v>
      </c>
      <c r="R339" t="s">
        <v>74</v>
      </c>
      <c r="S339" t="s">
        <v>35</v>
      </c>
      <c r="T339" t="s">
        <v>18</v>
      </c>
      <c r="U339" t="s">
        <v>19</v>
      </c>
      <c r="V339" t="s">
        <v>20</v>
      </c>
      <c r="W339">
        <v>773</v>
      </c>
      <c r="X339" t="s">
        <v>574</v>
      </c>
      <c r="Y339" t="s">
        <v>590</v>
      </c>
      <c r="Z339" t="s">
        <v>576</v>
      </c>
      <c r="AA339">
        <v>9.9099999999999994E-2</v>
      </c>
      <c r="AB339" t="s">
        <v>577</v>
      </c>
      <c r="AC339" t="s">
        <v>591</v>
      </c>
      <c r="AD339" t="s">
        <v>344</v>
      </c>
      <c r="AE339" t="s">
        <v>250</v>
      </c>
      <c r="AF339" t="s">
        <v>251</v>
      </c>
      <c r="AG339" t="s">
        <v>252</v>
      </c>
      <c r="AH339" t="s">
        <v>253</v>
      </c>
      <c r="AI339" t="s">
        <v>254</v>
      </c>
      <c r="AJ339">
        <v>910020</v>
      </c>
      <c r="AK339" t="s">
        <v>345</v>
      </c>
      <c r="AL339" t="s">
        <v>256</v>
      </c>
      <c r="AM339">
        <v>5388</v>
      </c>
      <c r="AN339">
        <v>20923</v>
      </c>
      <c r="AO339">
        <v>3287</v>
      </c>
      <c r="AP339">
        <v>22.35</v>
      </c>
      <c r="AQ339">
        <v>2732.47</v>
      </c>
      <c r="AR339" t="s">
        <v>2626</v>
      </c>
      <c r="AS339" t="s">
        <v>2626</v>
      </c>
      <c r="AT339">
        <v>2</v>
      </c>
      <c r="AU339" t="s">
        <v>2629</v>
      </c>
      <c r="AV339" s="3">
        <v>42612</v>
      </c>
      <c r="AW339" s="3" t="str">
        <f>TEXT(LoanTable[[#This Row],[Disbursement Date]],"YYYY-MM")</f>
        <v>2016-08</v>
      </c>
      <c r="AX339" t="str">
        <f>TEXT(EDATE(LoanTable[[#This Row],[Disbursement Date]],-1),"YYYY-MM")</f>
        <v>2016-07</v>
      </c>
      <c r="AY339">
        <f>IF(LoanTable[[#This Row],[Loan Status]]="Active",1,0)</f>
        <v>0</v>
      </c>
      <c r="AZ339">
        <f>IF(COUNTIFS(LoanTable[Client id],LoanTable[[#This Row],[Client id]],LoanTable[Period],LoanTable[[#This Row],[Previous Period]])&gt;0,1,0)</f>
        <v>0</v>
      </c>
      <c r="BA339" s="17" t="str">
        <f>TEXT(LoanTable[[#This Row],[Disbursement Date]],"YYYY")</f>
        <v>2016</v>
      </c>
      <c r="BB339" s="10" cm="1">
        <f t="array" ref="BB339">IF(YEAR(LoanTable[[#This Row],[Disbursement Date]])=MIN(YEAR(LoanTable[Disbursement Date])),"",YEAR(LoanTable[[#This Row],[Disbursement Date]])-1)</f>
        <v>2015</v>
      </c>
      <c r="BC339" s="10">
        <f>IF(LoanTable[[#This Row],[Previous Year]]="",1,IF(COUNTIFS(LoanTable[Client id],LoanTable[[#This Row],[Client id]],LoanTable[Year],LoanTable[[#This Row],[Previous Year]])&gt;0,1,0))</f>
        <v>0</v>
      </c>
      <c r="BD339" t="str">
        <f>YEAR(LoanTable[[#This Row],[Disbursement Date]]) &amp; "-Q" &amp; ROUNDUP(MONTH(LoanTable[[#This Row],[Disbursement Date]])/3,0)</f>
        <v>2016-Q3</v>
      </c>
      <c r="BE339">
        <f>IF(LoanTable[[#This Row],[Disbursement Date]]=LoanTable[[#This Row],[First Loan Date]],1,0)</f>
        <v>1</v>
      </c>
    </row>
    <row r="340" spans="1:57" x14ac:dyDescent="0.3">
      <c r="A340" t="s">
        <v>1397</v>
      </c>
      <c r="B340">
        <v>997</v>
      </c>
      <c r="C340" t="s">
        <v>249</v>
      </c>
      <c r="D340" t="s">
        <v>573</v>
      </c>
      <c r="E340">
        <v>5582</v>
      </c>
      <c r="F340">
        <v>33634</v>
      </c>
      <c r="G340">
        <v>41508</v>
      </c>
      <c r="H340" s="5">
        <v>42614</v>
      </c>
      <c r="I340" t="s">
        <v>624</v>
      </c>
      <c r="J340" t="s">
        <v>613</v>
      </c>
      <c r="K340">
        <v>910182</v>
      </c>
      <c r="L340" t="s">
        <v>257</v>
      </c>
      <c r="M340" t="s">
        <v>177</v>
      </c>
      <c r="N340" t="s">
        <v>13</v>
      </c>
      <c r="O340" t="s">
        <v>33</v>
      </c>
      <c r="P340">
        <v>21</v>
      </c>
      <c r="Q340" s="5" t="s">
        <v>178</v>
      </c>
      <c r="R340" t="s">
        <v>30</v>
      </c>
      <c r="S340" t="s">
        <v>145</v>
      </c>
      <c r="T340" t="s">
        <v>18</v>
      </c>
      <c r="U340" t="s">
        <v>26</v>
      </c>
      <c r="V340" t="s">
        <v>20</v>
      </c>
      <c r="W340">
        <v>493</v>
      </c>
      <c r="X340" t="s">
        <v>574</v>
      </c>
      <c r="Y340" t="s">
        <v>575</v>
      </c>
      <c r="Z340" t="s">
        <v>576</v>
      </c>
      <c r="AA340">
        <v>0.1065</v>
      </c>
      <c r="AB340" t="s">
        <v>577</v>
      </c>
      <c r="AC340" t="s">
        <v>578</v>
      </c>
      <c r="AD340" t="s">
        <v>249</v>
      </c>
      <c r="AE340" t="s">
        <v>250</v>
      </c>
      <c r="AF340" t="s">
        <v>251</v>
      </c>
      <c r="AG340" t="s">
        <v>252</v>
      </c>
      <c r="AH340" t="s">
        <v>253</v>
      </c>
      <c r="AI340" t="s">
        <v>254</v>
      </c>
      <c r="AJ340">
        <v>910182</v>
      </c>
      <c r="AK340" t="s">
        <v>255</v>
      </c>
      <c r="AL340" t="s">
        <v>256</v>
      </c>
      <c r="AM340">
        <v>6351</v>
      </c>
      <c r="AN340">
        <v>35247</v>
      </c>
      <c r="AO340">
        <v>5260</v>
      </c>
      <c r="AP340">
        <v>47.02</v>
      </c>
      <c r="AQ340">
        <v>3732.71</v>
      </c>
      <c r="AR340" t="s">
        <v>2627</v>
      </c>
      <c r="AS340" t="s">
        <v>2626</v>
      </c>
      <c r="AT340">
        <v>1</v>
      </c>
      <c r="AU340" t="s">
        <v>2628</v>
      </c>
      <c r="AV340" s="3">
        <v>42614</v>
      </c>
      <c r="AW340" s="3" t="str">
        <f>TEXT(LoanTable[[#This Row],[Disbursement Date]],"YYYY-MM")</f>
        <v>2016-09</v>
      </c>
      <c r="AX340" t="str">
        <f>TEXT(EDATE(LoanTable[[#This Row],[Disbursement Date]],-1),"YYYY-MM")</f>
        <v>2016-08</v>
      </c>
      <c r="AY340">
        <f>IF(LoanTable[[#This Row],[Loan Status]]="Active",1,0)</f>
        <v>1</v>
      </c>
      <c r="AZ340">
        <f>IF(COUNTIFS(LoanTable[Client id],LoanTable[[#This Row],[Client id]],LoanTable[Period],LoanTable[[#This Row],[Previous Period]])&gt;0,1,0)</f>
        <v>0</v>
      </c>
      <c r="BA340" s="17" t="str">
        <f>TEXT(LoanTable[[#This Row],[Disbursement Date]],"YYYY")</f>
        <v>2016</v>
      </c>
      <c r="BB340" s="10" cm="1">
        <f t="array" ref="BB340">IF(YEAR(LoanTable[[#This Row],[Disbursement Date]])=MIN(YEAR(LoanTable[Disbursement Date])),"",YEAR(LoanTable[[#This Row],[Disbursement Date]])-1)</f>
        <v>2015</v>
      </c>
      <c r="BC340" s="10">
        <f>IF(LoanTable[[#This Row],[Previous Year]]="",1,IF(COUNTIFS(LoanTable[Client id],LoanTable[[#This Row],[Client id]],LoanTable[Year],LoanTable[[#This Row],[Previous Year]])&gt;0,1,0))</f>
        <v>0</v>
      </c>
      <c r="BD340" t="str">
        <f>YEAR(LoanTable[[#This Row],[Disbursement Date]]) &amp; "-Q" &amp; ROUNDUP(MONTH(LoanTable[[#This Row],[Disbursement Date]])/3,0)</f>
        <v>2016-Q3</v>
      </c>
      <c r="BE340">
        <f>IF(LoanTable[[#This Row],[Disbursement Date]]=LoanTable[[#This Row],[First Loan Date]],1,0)</f>
        <v>1</v>
      </c>
    </row>
    <row r="341" spans="1:57" x14ac:dyDescent="0.3">
      <c r="A341" t="s">
        <v>1747</v>
      </c>
      <c r="B341">
        <v>771</v>
      </c>
      <c r="C341" t="s">
        <v>471</v>
      </c>
      <c r="D341" t="s">
        <v>573</v>
      </c>
      <c r="E341">
        <v>23862</v>
      </c>
      <c r="F341">
        <v>24874</v>
      </c>
      <c r="G341">
        <v>13594</v>
      </c>
      <c r="H341" s="5">
        <v>42616</v>
      </c>
      <c r="I341" t="s">
        <v>612</v>
      </c>
      <c r="J341" t="s">
        <v>619</v>
      </c>
      <c r="K341">
        <v>570241</v>
      </c>
      <c r="L341" t="s">
        <v>477</v>
      </c>
      <c r="M341" t="s">
        <v>196</v>
      </c>
      <c r="N341" t="s">
        <v>13</v>
      </c>
      <c r="O341" t="s">
        <v>28</v>
      </c>
      <c r="P341">
        <v>55</v>
      </c>
      <c r="Q341" s="5" t="s">
        <v>43</v>
      </c>
      <c r="R341" t="s">
        <v>74</v>
      </c>
      <c r="S341" t="s">
        <v>105</v>
      </c>
      <c r="T341" t="s">
        <v>63</v>
      </c>
      <c r="U341" t="s">
        <v>65</v>
      </c>
      <c r="V341" t="s">
        <v>20</v>
      </c>
      <c r="W341">
        <v>750</v>
      </c>
      <c r="X341" t="s">
        <v>574</v>
      </c>
      <c r="Y341" t="s">
        <v>575</v>
      </c>
      <c r="Z341" t="s">
        <v>576</v>
      </c>
      <c r="AA341">
        <v>0.1065</v>
      </c>
      <c r="AB341" t="s">
        <v>577</v>
      </c>
      <c r="AC341" t="s">
        <v>578</v>
      </c>
      <c r="AD341" t="s">
        <v>471</v>
      </c>
      <c r="AE341" t="s">
        <v>472</v>
      </c>
      <c r="AF341" t="s">
        <v>473</v>
      </c>
      <c r="AG341" t="s">
        <v>474</v>
      </c>
      <c r="AH341" t="s">
        <v>475</v>
      </c>
      <c r="AI341" t="s">
        <v>471</v>
      </c>
      <c r="AJ341">
        <v>570241</v>
      </c>
      <c r="AK341" t="s">
        <v>476</v>
      </c>
      <c r="AL341" t="s">
        <v>241</v>
      </c>
      <c r="AM341">
        <v>23622</v>
      </c>
      <c r="AN341">
        <v>25599</v>
      </c>
      <c r="AO341">
        <v>23389</v>
      </c>
      <c r="AP341">
        <v>18.98</v>
      </c>
      <c r="AQ341">
        <v>3159.37</v>
      </c>
      <c r="AR341" t="s">
        <v>2626</v>
      </c>
      <c r="AS341" t="s">
        <v>2626</v>
      </c>
      <c r="AT341">
        <v>0</v>
      </c>
      <c r="AU341" t="s">
        <v>2628</v>
      </c>
      <c r="AV341" s="3">
        <v>42616</v>
      </c>
      <c r="AW341" s="3" t="str">
        <f>TEXT(LoanTable[[#This Row],[Disbursement Date]],"YYYY-MM")</f>
        <v>2016-09</v>
      </c>
      <c r="AX341" t="str">
        <f>TEXT(EDATE(LoanTable[[#This Row],[Disbursement Date]],-1),"YYYY-MM")</f>
        <v>2016-08</v>
      </c>
      <c r="AY341">
        <f>IF(LoanTable[[#This Row],[Loan Status]]="Active",1,0)</f>
        <v>0</v>
      </c>
      <c r="AZ341">
        <f>IF(COUNTIFS(LoanTable[Client id],LoanTable[[#This Row],[Client id]],LoanTable[Period],LoanTable[[#This Row],[Previous Period]])&gt;0,1,0)</f>
        <v>0</v>
      </c>
      <c r="BA341" s="17" t="str">
        <f>TEXT(LoanTable[[#This Row],[Disbursement Date]],"YYYY")</f>
        <v>2016</v>
      </c>
      <c r="BB341" s="10" cm="1">
        <f t="array" ref="BB341">IF(YEAR(LoanTable[[#This Row],[Disbursement Date]])=MIN(YEAR(LoanTable[Disbursement Date])),"",YEAR(LoanTable[[#This Row],[Disbursement Date]])-1)</f>
        <v>2015</v>
      </c>
      <c r="BC341" s="10">
        <f>IF(LoanTable[[#This Row],[Previous Year]]="",1,IF(COUNTIFS(LoanTable[Client id],LoanTable[[#This Row],[Client id]],LoanTable[Year],LoanTable[[#This Row],[Previous Year]])&gt;0,1,0))</f>
        <v>0</v>
      </c>
      <c r="BD341" t="str">
        <f>YEAR(LoanTable[[#This Row],[Disbursement Date]]) &amp; "-Q" &amp; ROUNDUP(MONTH(LoanTable[[#This Row],[Disbursement Date]])/3,0)</f>
        <v>2016-Q3</v>
      </c>
      <c r="BE341">
        <f>IF(LoanTable[[#This Row],[Disbursement Date]]=LoanTable[[#This Row],[First Loan Date]],1,0)</f>
        <v>1</v>
      </c>
    </row>
    <row r="342" spans="1:57" x14ac:dyDescent="0.3">
      <c r="A342" t="s">
        <v>1800</v>
      </c>
      <c r="B342">
        <v>150</v>
      </c>
      <c r="C342" t="s">
        <v>324</v>
      </c>
      <c r="D342" t="s">
        <v>589</v>
      </c>
      <c r="E342">
        <v>15068</v>
      </c>
      <c r="F342">
        <v>4099</v>
      </c>
      <c r="G342">
        <v>20581</v>
      </c>
      <c r="H342" s="5">
        <v>42617</v>
      </c>
      <c r="I342" t="s">
        <v>624</v>
      </c>
      <c r="J342" t="s">
        <v>619</v>
      </c>
      <c r="K342">
        <v>710002</v>
      </c>
      <c r="L342" t="s">
        <v>329</v>
      </c>
      <c r="M342" t="s">
        <v>192</v>
      </c>
      <c r="N342" t="s">
        <v>13</v>
      </c>
      <c r="O342" t="s">
        <v>46</v>
      </c>
      <c r="P342">
        <v>35</v>
      </c>
      <c r="Q342" s="5" t="s">
        <v>87</v>
      </c>
      <c r="R342" t="s">
        <v>30</v>
      </c>
      <c r="S342" t="s">
        <v>145</v>
      </c>
      <c r="T342" t="s">
        <v>63</v>
      </c>
      <c r="U342" t="s">
        <v>38</v>
      </c>
      <c r="V342" t="s">
        <v>20</v>
      </c>
      <c r="W342">
        <v>744</v>
      </c>
      <c r="X342" t="s">
        <v>574</v>
      </c>
      <c r="Y342" t="s">
        <v>590</v>
      </c>
      <c r="Z342" t="s">
        <v>576</v>
      </c>
      <c r="AA342">
        <v>9.9099999999999994E-2</v>
      </c>
      <c r="AB342" t="s">
        <v>577</v>
      </c>
      <c r="AC342" t="s">
        <v>591</v>
      </c>
      <c r="AD342" t="s">
        <v>324</v>
      </c>
      <c r="AE342" t="s">
        <v>325</v>
      </c>
      <c r="AF342" t="s">
        <v>326</v>
      </c>
      <c r="AG342" t="s">
        <v>327</v>
      </c>
      <c r="AH342" t="s">
        <v>328</v>
      </c>
      <c r="AI342" t="s">
        <v>324</v>
      </c>
      <c r="AJ342">
        <v>710002</v>
      </c>
      <c r="AK342" t="s">
        <v>271</v>
      </c>
      <c r="AL342" t="s">
        <v>239</v>
      </c>
      <c r="AM342">
        <v>14806</v>
      </c>
      <c r="AN342">
        <v>5760</v>
      </c>
      <c r="AO342">
        <v>14776</v>
      </c>
      <c r="AP342">
        <v>29.26</v>
      </c>
      <c r="AQ342">
        <v>1880.16</v>
      </c>
      <c r="AR342" t="s">
        <v>2626</v>
      </c>
      <c r="AS342" t="s">
        <v>2626</v>
      </c>
      <c r="AT342">
        <v>0</v>
      </c>
      <c r="AU342" t="s">
        <v>2628</v>
      </c>
      <c r="AV342" s="3">
        <v>42617</v>
      </c>
      <c r="AW342" s="3" t="str">
        <f>TEXT(LoanTable[[#This Row],[Disbursement Date]],"YYYY-MM")</f>
        <v>2016-09</v>
      </c>
      <c r="AX342" t="str">
        <f>TEXT(EDATE(LoanTable[[#This Row],[Disbursement Date]],-1),"YYYY-MM")</f>
        <v>2016-08</v>
      </c>
      <c r="AY342">
        <f>IF(LoanTable[[#This Row],[Loan Status]]="Active",1,0)</f>
        <v>1</v>
      </c>
      <c r="AZ342">
        <f>IF(COUNTIFS(LoanTable[Client id],LoanTable[[#This Row],[Client id]],LoanTable[Period],LoanTable[[#This Row],[Previous Period]])&gt;0,1,0)</f>
        <v>0</v>
      </c>
      <c r="BA342" s="17" t="str">
        <f>TEXT(LoanTable[[#This Row],[Disbursement Date]],"YYYY")</f>
        <v>2016</v>
      </c>
      <c r="BB342" s="10" cm="1">
        <f t="array" ref="BB342">IF(YEAR(LoanTable[[#This Row],[Disbursement Date]])=MIN(YEAR(LoanTable[Disbursement Date])),"",YEAR(LoanTable[[#This Row],[Disbursement Date]])-1)</f>
        <v>2015</v>
      </c>
      <c r="BC342" s="10">
        <f>IF(LoanTable[[#This Row],[Previous Year]]="",1,IF(COUNTIFS(LoanTable[Client id],LoanTable[[#This Row],[Client id]],LoanTable[Year],LoanTable[[#This Row],[Previous Year]])&gt;0,1,0))</f>
        <v>0</v>
      </c>
      <c r="BD342" t="str">
        <f>YEAR(LoanTable[[#This Row],[Disbursement Date]]) &amp; "-Q" &amp; ROUNDUP(MONTH(LoanTable[[#This Row],[Disbursement Date]])/3,0)</f>
        <v>2016-Q3</v>
      </c>
      <c r="BE342">
        <f>IF(LoanTable[[#This Row],[Disbursement Date]]=LoanTable[[#This Row],[First Loan Date]],1,0)</f>
        <v>1</v>
      </c>
    </row>
    <row r="343" spans="1:57" x14ac:dyDescent="0.3">
      <c r="A343" t="s">
        <v>1232</v>
      </c>
      <c r="B343">
        <v>832</v>
      </c>
      <c r="C343" t="s">
        <v>523</v>
      </c>
      <c r="D343" t="s">
        <v>589</v>
      </c>
      <c r="E343">
        <v>17705</v>
      </c>
      <c r="F343">
        <v>35531</v>
      </c>
      <c r="G343">
        <v>29864</v>
      </c>
      <c r="H343" s="5">
        <v>42617</v>
      </c>
      <c r="I343" t="s">
        <v>612</v>
      </c>
      <c r="J343" t="s">
        <v>613</v>
      </c>
      <c r="K343">
        <v>800018</v>
      </c>
      <c r="L343" t="s">
        <v>526</v>
      </c>
      <c r="M343" t="s">
        <v>149</v>
      </c>
      <c r="N343" t="s">
        <v>13</v>
      </c>
      <c r="O343" t="s">
        <v>28</v>
      </c>
      <c r="P343">
        <v>51</v>
      </c>
      <c r="Q343" s="5" t="s">
        <v>194</v>
      </c>
      <c r="R343" t="s">
        <v>74</v>
      </c>
      <c r="S343" t="s">
        <v>105</v>
      </c>
      <c r="T343" t="s">
        <v>18</v>
      </c>
      <c r="U343" t="s">
        <v>65</v>
      </c>
      <c r="V343" t="s">
        <v>39</v>
      </c>
      <c r="W343">
        <v>338</v>
      </c>
      <c r="X343" t="s">
        <v>574</v>
      </c>
      <c r="Y343" t="s">
        <v>590</v>
      </c>
      <c r="Z343" t="s">
        <v>576</v>
      </c>
      <c r="AA343">
        <v>9.9099999999999994E-2</v>
      </c>
      <c r="AB343" t="s">
        <v>577</v>
      </c>
      <c r="AC343" t="s">
        <v>591</v>
      </c>
      <c r="AD343" t="s">
        <v>523</v>
      </c>
      <c r="AE343" t="s">
        <v>250</v>
      </c>
      <c r="AF343" t="s">
        <v>251</v>
      </c>
      <c r="AG343" t="s">
        <v>252</v>
      </c>
      <c r="AH343" t="s">
        <v>253</v>
      </c>
      <c r="AI343" t="s">
        <v>524</v>
      </c>
      <c r="AJ343">
        <v>800018</v>
      </c>
      <c r="AK343" t="s">
        <v>525</v>
      </c>
      <c r="AL343" t="s">
        <v>239</v>
      </c>
      <c r="AM343">
        <v>18850</v>
      </c>
      <c r="AN343">
        <v>35867</v>
      </c>
      <c r="AO343">
        <v>17688</v>
      </c>
      <c r="AP343">
        <v>3.68</v>
      </c>
      <c r="AQ343">
        <v>4589.2700000000004</v>
      </c>
      <c r="AR343" t="s">
        <v>2626</v>
      </c>
      <c r="AS343" t="s">
        <v>2626</v>
      </c>
      <c r="AT343">
        <v>0</v>
      </c>
      <c r="AU343" t="s">
        <v>2629</v>
      </c>
      <c r="AV343" s="3">
        <v>42617</v>
      </c>
      <c r="AW343" s="3" t="str">
        <f>TEXT(LoanTable[[#This Row],[Disbursement Date]],"YYYY-MM")</f>
        <v>2016-09</v>
      </c>
      <c r="AX343" t="str">
        <f>TEXT(EDATE(LoanTable[[#This Row],[Disbursement Date]],-1),"YYYY-MM")</f>
        <v>2016-08</v>
      </c>
      <c r="AY343">
        <f>IF(LoanTable[[#This Row],[Loan Status]]="Active",1,0)</f>
        <v>0</v>
      </c>
      <c r="AZ343">
        <f>IF(COUNTIFS(LoanTable[Client id],LoanTable[[#This Row],[Client id]],LoanTable[Period],LoanTable[[#This Row],[Previous Period]])&gt;0,1,0)</f>
        <v>0</v>
      </c>
      <c r="BA343" s="17" t="str">
        <f>TEXT(LoanTable[[#This Row],[Disbursement Date]],"YYYY")</f>
        <v>2016</v>
      </c>
      <c r="BB343" s="10" cm="1">
        <f t="array" ref="BB343">IF(YEAR(LoanTable[[#This Row],[Disbursement Date]])=MIN(YEAR(LoanTable[Disbursement Date])),"",YEAR(LoanTable[[#This Row],[Disbursement Date]])-1)</f>
        <v>2015</v>
      </c>
      <c r="BC343" s="10">
        <f>IF(LoanTable[[#This Row],[Previous Year]]="",1,IF(COUNTIFS(LoanTable[Client id],LoanTable[[#This Row],[Client id]],LoanTable[Year],LoanTable[[#This Row],[Previous Year]])&gt;0,1,0))</f>
        <v>0</v>
      </c>
      <c r="BD343" t="str">
        <f>YEAR(LoanTable[[#This Row],[Disbursement Date]]) &amp; "-Q" &amp; ROUNDUP(MONTH(LoanTable[[#This Row],[Disbursement Date]])/3,0)</f>
        <v>2016-Q3</v>
      </c>
      <c r="BE343">
        <f>IF(LoanTable[[#This Row],[Disbursement Date]]=LoanTable[[#This Row],[First Loan Date]],1,0)</f>
        <v>1</v>
      </c>
    </row>
    <row r="344" spans="1:57" x14ac:dyDescent="0.3">
      <c r="A344" t="s">
        <v>1242</v>
      </c>
      <c r="B344">
        <v>644</v>
      </c>
      <c r="C344" t="s">
        <v>350</v>
      </c>
      <c r="D344" t="s">
        <v>573</v>
      </c>
      <c r="E344">
        <v>12326</v>
      </c>
      <c r="F344">
        <v>5964</v>
      </c>
      <c r="G344">
        <v>23224</v>
      </c>
      <c r="H344" s="5">
        <v>42618</v>
      </c>
      <c r="I344" t="s">
        <v>615</v>
      </c>
      <c r="J344" t="s">
        <v>619</v>
      </c>
      <c r="K344">
        <v>700013</v>
      </c>
      <c r="L344" t="s">
        <v>351</v>
      </c>
      <c r="M344" t="s">
        <v>12</v>
      </c>
      <c r="N344" t="s">
        <v>13</v>
      </c>
      <c r="O344" t="s">
        <v>14</v>
      </c>
      <c r="P344">
        <v>36</v>
      </c>
      <c r="Q344" s="5" t="s">
        <v>15</v>
      </c>
      <c r="R344" t="s">
        <v>16</v>
      </c>
      <c r="S344" t="s">
        <v>17</v>
      </c>
      <c r="T344" t="s">
        <v>18</v>
      </c>
      <c r="U344" t="s">
        <v>19</v>
      </c>
      <c r="V344" t="s">
        <v>20</v>
      </c>
      <c r="W344">
        <v>419</v>
      </c>
      <c r="X344" t="s">
        <v>574</v>
      </c>
      <c r="Y344" t="s">
        <v>575</v>
      </c>
      <c r="Z344" t="s">
        <v>576</v>
      </c>
      <c r="AA344">
        <v>0.1065</v>
      </c>
      <c r="AB344" t="s">
        <v>577</v>
      </c>
      <c r="AC344" t="s">
        <v>578</v>
      </c>
      <c r="AD344" t="s">
        <v>350</v>
      </c>
      <c r="AE344" t="s">
        <v>331</v>
      </c>
      <c r="AF344" t="s">
        <v>332</v>
      </c>
      <c r="AG344" t="s">
        <v>333</v>
      </c>
      <c r="AH344" t="s">
        <v>334</v>
      </c>
      <c r="AI344" t="s">
        <v>335</v>
      </c>
      <c r="AJ344">
        <v>700013</v>
      </c>
      <c r="AK344" t="s">
        <v>247</v>
      </c>
      <c r="AL344" t="s">
        <v>241</v>
      </c>
      <c r="AM344">
        <v>13168</v>
      </c>
      <c r="AN344">
        <v>7055</v>
      </c>
      <c r="AO344">
        <v>11997</v>
      </c>
      <c r="AP344">
        <v>1.25</v>
      </c>
      <c r="AQ344">
        <v>192</v>
      </c>
      <c r="AR344" t="s">
        <v>2627</v>
      </c>
      <c r="AS344" t="s">
        <v>2626</v>
      </c>
      <c r="AT344">
        <v>0</v>
      </c>
      <c r="AU344" t="s">
        <v>2628</v>
      </c>
      <c r="AV344" s="3">
        <v>42618</v>
      </c>
      <c r="AW344" s="3" t="str">
        <f>TEXT(LoanTable[[#This Row],[Disbursement Date]],"YYYY-MM")</f>
        <v>2016-09</v>
      </c>
      <c r="AX344" t="str">
        <f>TEXT(EDATE(LoanTable[[#This Row],[Disbursement Date]],-1),"YYYY-MM")</f>
        <v>2016-08</v>
      </c>
      <c r="AY344">
        <f>IF(LoanTable[[#This Row],[Loan Status]]="Active",1,0)</f>
        <v>0</v>
      </c>
      <c r="AZ344">
        <f>IF(COUNTIFS(LoanTable[Client id],LoanTable[[#This Row],[Client id]],LoanTable[Period],LoanTable[[#This Row],[Previous Period]])&gt;0,1,0)</f>
        <v>0</v>
      </c>
      <c r="BA344" s="17" t="str">
        <f>TEXT(LoanTable[[#This Row],[Disbursement Date]],"YYYY")</f>
        <v>2016</v>
      </c>
      <c r="BB344" s="10" cm="1">
        <f t="array" ref="BB344">IF(YEAR(LoanTable[[#This Row],[Disbursement Date]])=MIN(YEAR(LoanTable[Disbursement Date])),"",YEAR(LoanTable[[#This Row],[Disbursement Date]])-1)</f>
        <v>2015</v>
      </c>
      <c r="BC344" s="10">
        <f>IF(LoanTable[[#This Row],[Previous Year]]="",1,IF(COUNTIFS(LoanTable[Client id],LoanTable[[#This Row],[Client id]],LoanTable[Year],LoanTable[[#This Row],[Previous Year]])&gt;0,1,0))</f>
        <v>0</v>
      </c>
      <c r="BD344" t="str">
        <f>YEAR(LoanTable[[#This Row],[Disbursement Date]]) &amp; "-Q" &amp; ROUNDUP(MONTH(LoanTable[[#This Row],[Disbursement Date]])/3,0)</f>
        <v>2016-Q3</v>
      </c>
      <c r="BE344">
        <f>IF(LoanTable[[#This Row],[Disbursement Date]]=LoanTable[[#This Row],[First Loan Date]],1,0)</f>
        <v>1</v>
      </c>
    </row>
    <row r="345" spans="1:57" x14ac:dyDescent="0.3">
      <c r="A345" t="s">
        <v>2224</v>
      </c>
      <c r="B345">
        <v>221</v>
      </c>
      <c r="C345" t="s">
        <v>246</v>
      </c>
      <c r="D345" t="s">
        <v>596</v>
      </c>
      <c r="E345">
        <v>49565</v>
      </c>
      <c r="F345">
        <v>6129</v>
      </c>
      <c r="G345">
        <v>28520</v>
      </c>
      <c r="H345" s="5">
        <v>42619</v>
      </c>
      <c r="I345" t="s">
        <v>615</v>
      </c>
      <c r="J345" t="s">
        <v>613</v>
      </c>
      <c r="K345">
        <v>110159</v>
      </c>
      <c r="L345" t="s">
        <v>248</v>
      </c>
      <c r="M345" t="s">
        <v>160</v>
      </c>
      <c r="N345" t="s">
        <v>13</v>
      </c>
      <c r="O345" t="s">
        <v>46</v>
      </c>
      <c r="P345">
        <v>33</v>
      </c>
      <c r="Q345" s="5" t="s">
        <v>161</v>
      </c>
      <c r="R345" t="s">
        <v>30</v>
      </c>
      <c r="S345" t="s">
        <v>145</v>
      </c>
      <c r="T345" t="s">
        <v>63</v>
      </c>
      <c r="U345" t="s">
        <v>38</v>
      </c>
      <c r="V345" t="s">
        <v>39</v>
      </c>
      <c r="W345">
        <v>754</v>
      </c>
      <c r="X345" t="s">
        <v>574</v>
      </c>
      <c r="Y345" t="s">
        <v>590</v>
      </c>
      <c r="Z345" t="s">
        <v>593</v>
      </c>
      <c r="AA345">
        <v>0.17269999999999999</v>
      </c>
      <c r="AB345" t="s">
        <v>585</v>
      </c>
      <c r="AC345" t="s">
        <v>597</v>
      </c>
      <c r="AD345" t="s">
        <v>246</v>
      </c>
      <c r="AE345" t="s">
        <v>234</v>
      </c>
      <c r="AF345" t="s">
        <v>235</v>
      </c>
      <c r="AG345" t="s">
        <v>236</v>
      </c>
      <c r="AH345" t="s">
        <v>237</v>
      </c>
      <c r="AI345" t="s">
        <v>246</v>
      </c>
      <c r="AJ345">
        <v>110159</v>
      </c>
      <c r="AK345" t="s">
        <v>247</v>
      </c>
      <c r="AL345" t="s">
        <v>241</v>
      </c>
      <c r="AM345">
        <v>50058</v>
      </c>
      <c r="AN345">
        <v>6645</v>
      </c>
      <c r="AO345">
        <v>49357</v>
      </c>
      <c r="AP345">
        <v>28.65</v>
      </c>
      <c r="AQ345">
        <v>3890.3</v>
      </c>
      <c r="AR345" t="s">
        <v>2627</v>
      </c>
      <c r="AS345" t="s">
        <v>2626</v>
      </c>
      <c r="AT345">
        <v>0</v>
      </c>
      <c r="AU345" t="s">
        <v>2628</v>
      </c>
      <c r="AV345" s="3">
        <v>42067</v>
      </c>
      <c r="AW345" s="3" t="str">
        <f>TEXT(LoanTable[[#This Row],[Disbursement Date]],"YYYY-MM")</f>
        <v>2016-09</v>
      </c>
      <c r="AX345" t="str">
        <f>TEXT(EDATE(LoanTable[[#This Row],[Disbursement Date]],-1),"YYYY-MM")</f>
        <v>2016-08</v>
      </c>
      <c r="AY345">
        <f>IF(LoanTable[[#This Row],[Loan Status]]="Active",1,0)</f>
        <v>0</v>
      </c>
      <c r="AZ345">
        <f>IF(COUNTIFS(LoanTable[Client id],LoanTable[[#This Row],[Client id]],LoanTable[Period],LoanTable[[#This Row],[Previous Period]])&gt;0,1,0)</f>
        <v>0</v>
      </c>
      <c r="BA345" s="17" t="str">
        <f>TEXT(LoanTable[[#This Row],[Disbursement Date]],"YYYY")</f>
        <v>2016</v>
      </c>
      <c r="BB345" s="10" cm="1">
        <f t="array" ref="BB345">IF(YEAR(LoanTable[[#This Row],[Disbursement Date]])=MIN(YEAR(LoanTable[Disbursement Date])),"",YEAR(LoanTable[[#This Row],[Disbursement Date]])-1)</f>
        <v>2015</v>
      </c>
      <c r="BC345" s="10">
        <f>IF(LoanTable[[#This Row],[Previous Year]]="",1,IF(COUNTIFS(LoanTable[Client id],LoanTable[[#This Row],[Client id]],LoanTable[Year],LoanTable[[#This Row],[Previous Year]])&gt;0,1,0))</f>
        <v>1</v>
      </c>
      <c r="BD345" t="str">
        <f>YEAR(LoanTable[[#This Row],[Disbursement Date]]) &amp; "-Q" &amp; ROUNDUP(MONTH(LoanTable[[#This Row],[Disbursement Date]])/3,0)</f>
        <v>2016-Q3</v>
      </c>
      <c r="BE345">
        <f>IF(LoanTable[[#This Row],[Disbursement Date]]=LoanTable[[#This Row],[First Loan Date]],1,0)</f>
        <v>0</v>
      </c>
    </row>
    <row r="346" spans="1:57" x14ac:dyDescent="0.3">
      <c r="A346" t="s">
        <v>2381</v>
      </c>
      <c r="B346">
        <v>403</v>
      </c>
      <c r="C346" t="s">
        <v>285</v>
      </c>
      <c r="D346" t="s">
        <v>589</v>
      </c>
      <c r="E346">
        <v>46828</v>
      </c>
      <c r="F346">
        <v>32996</v>
      </c>
      <c r="G346">
        <v>14952</v>
      </c>
      <c r="H346" s="5">
        <v>42621</v>
      </c>
      <c r="I346" t="s">
        <v>612</v>
      </c>
      <c r="J346" t="s">
        <v>619</v>
      </c>
      <c r="K346">
        <v>240005</v>
      </c>
      <c r="L346" t="s">
        <v>287</v>
      </c>
      <c r="M346" t="s">
        <v>196</v>
      </c>
      <c r="N346" t="s">
        <v>13</v>
      </c>
      <c r="O346" t="s">
        <v>28</v>
      </c>
      <c r="P346">
        <v>55</v>
      </c>
      <c r="Q346" s="5" t="s">
        <v>43</v>
      </c>
      <c r="R346" t="s">
        <v>74</v>
      </c>
      <c r="S346" t="s">
        <v>105</v>
      </c>
      <c r="T346" t="s">
        <v>63</v>
      </c>
      <c r="U346" t="s">
        <v>65</v>
      </c>
      <c r="V346" t="s">
        <v>20</v>
      </c>
      <c r="W346">
        <v>750</v>
      </c>
      <c r="X346" t="s">
        <v>574</v>
      </c>
      <c r="Y346" t="s">
        <v>590</v>
      </c>
      <c r="Z346" t="s">
        <v>576</v>
      </c>
      <c r="AA346">
        <v>9.9099999999999994E-2</v>
      </c>
      <c r="AB346" t="s">
        <v>577</v>
      </c>
      <c r="AC346" t="s">
        <v>591</v>
      </c>
      <c r="AD346" t="s">
        <v>285</v>
      </c>
      <c r="AE346" t="s">
        <v>259</v>
      </c>
      <c r="AF346" t="s">
        <v>260</v>
      </c>
      <c r="AG346" t="s">
        <v>261</v>
      </c>
      <c r="AH346" t="s">
        <v>262</v>
      </c>
      <c r="AI346" t="s">
        <v>285</v>
      </c>
      <c r="AJ346">
        <v>240005</v>
      </c>
      <c r="AK346" t="s">
        <v>286</v>
      </c>
      <c r="AL346" t="s">
        <v>241</v>
      </c>
      <c r="AM346">
        <v>47519</v>
      </c>
      <c r="AN346">
        <v>33428</v>
      </c>
      <c r="AO346">
        <v>46400</v>
      </c>
      <c r="AP346">
        <v>22.71</v>
      </c>
      <c r="AQ346">
        <v>867.38</v>
      </c>
      <c r="AR346" t="s">
        <v>2626</v>
      </c>
      <c r="AS346" t="s">
        <v>2626</v>
      </c>
      <c r="AT346">
        <v>2</v>
      </c>
      <c r="AU346" t="s">
        <v>2630</v>
      </c>
      <c r="AV346" s="3">
        <v>42621</v>
      </c>
      <c r="AW346" s="3" t="str">
        <f>TEXT(LoanTable[[#This Row],[Disbursement Date]],"YYYY-MM")</f>
        <v>2016-09</v>
      </c>
      <c r="AX346" t="str">
        <f>TEXT(EDATE(LoanTable[[#This Row],[Disbursement Date]],-1),"YYYY-MM")</f>
        <v>2016-08</v>
      </c>
      <c r="AY346">
        <f>IF(LoanTable[[#This Row],[Loan Status]]="Active",1,0)</f>
        <v>0</v>
      </c>
      <c r="AZ346">
        <f>IF(COUNTIFS(LoanTable[Client id],LoanTable[[#This Row],[Client id]],LoanTable[Period],LoanTable[[#This Row],[Previous Period]])&gt;0,1,0)</f>
        <v>0</v>
      </c>
      <c r="BA346" s="17" t="str">
        <f>TEXT(LoanTable[[#This Row],[Disbursement Date]],"YYYY")</f>
        <v>2016</v>
      </c>
      <c r="BB346" s="10" cm="1">
        <f t="array" ref="BB346">IF(YEAR(LoanTable[[#This Row],[Disbursement Date]])=MIN(YEAR(LoanTable[Disbursement Date])),"",YEAR(LoanTable[[#This Row],[Disbursement Date]])-1)</f>
        <v>2015</v>
      </c>
      <c r="BC346" s="10">
        <f>IF(LoanTable[[#This Row],[Previous Year]]="",1,IF(COUNTIFS(LoanTable[Client id],LoanTable[[#This Row],[Client id]],LoanTable[Year],LoanTable[[#This Row],[Previous Year]])&gt;0,1,0))</f>
        <v>0</v>
      </c>
      <c r="BD346" t="str">
        <f>YEAR(LoanTable[[#This Row],[Disbursement Date]]) &amp; "-Q" &amp; ROUNDUP(MONTH(LoanTable[[#This Row],[Disbursement Date]])/3,0)</f>
        <v>2016-Q3</v>
      </c>
      <c r="BE346">
        <f>IF(LoanTable[[#This Row],[Disbursement Date]]=LoanTable[[#This Row],[First Loan Date]],1,0)</f>
        <v>1</v>
      </c>
    </row>
    <row r="347" spans="1:57" x14ac:dyDescent="0.3">
      <c r="A347" t="s">
        <v>1009</v>
      </c>
      <c r="B347">
        <v>365</v>
      </c>
      <c r="C347" t="s">
        <v>265</v>
      </c>
      <c r="D347" t="s">
        <v>589</v>
      </c>
      <c r="E347">
        <v>15303</v>
      </c>
      <c r="F347">
        <v>11592</v>
      </c>
      <c r="G347">
        <v>18036</v>
      </c>
      <c r="H347" s="5">
        <v>42625</v>
      </c>
      <c r="I347" t="s">
        <v>624</v>
      </c>
      <c r="J347" t="s">
        <v>619</v>
      </c>
      <c r="K347">
        <v>30179</v>
      </c>
      <c r="L347" t="s">
        <v>272</v>
      </c>
      <c r="M347" t="s">
        <v>54</v>
      </c>
      <c r="N347" t="s">
        <v>13</v>
      </c>
      <c r="O347" t="s">
        <v>46</v>
      </c>
      <c r="P347">
        <v>29</v>
      </c>
      <c r="Q347" s="5" t="s">
        <v>53</v>
      </c>
      <c r="R347" t="s">
        <v>30</v>
      </c>
      <c r="S347" t="s">
        <v>145</v>
      </c>
      <c r="T347" t="s">
        <v>18</v>
      </c>
      <c r="U347" t="s">
        <v>22</v>
      </c>
      <c r="V347" t="s">
        <v>39</v>
      </c>
      <c r="W347">
        <v>324</v>
      </c>
      <c r="X347" t="s">
        <v>574</v>
      </c>
      <c r="Y347" t="s">
        <v>590</v>
      </c>
      <c r="Z347" t="s">
        <v>576</v>
      </c>
      <c r="AA347">
        <v>9.9099999999999994E-2</v>
      </c>
      <c r="AB347" t="s">
        <v>577</v>
      </c>
      <c r="AC347" t="s">
        <v>591</v>
      </c>
      <c r="AD347" t="s">
        <v>265</v>
      </c>
      <c r="AE347" t="s">
        <v>266</v>
      </c>
      <c r="AF347" t="s">
        <v>267</v>
      </c>
      <c r="AG347" t="s">
        <v>268</v>
      </c>
      <c r="AH347" t="s">
        <v>269</v>
      </c>
      <c r="AI347" t="s">
        <v>270</v>
      </c>
      <c r="AJ347">
        <v>30179</v>
      </c>
      <c r="AK347" t="s">
        <v>271</v>
      </c>
      <c r="AL347" t="s">
        <v>241</v>
      </c>
      <c r="AM347">
        <v>16443</v>
      </c>
      <c r="AN347">
        <v>12671</v>
      </c>
      <c r="AO347">
        <v>15235</v>
      </c>
      <c r="AP347">
        <v>14.07</v>
      </c>
      <c r="AQ347">
        <v>189.93</v>
      </c>
      <c r="AR347" t="s">
        <v>2626</v>
      </c>
      <c r="AS347" t="s">
        <v>2626</v>
      </c>
      <c r="AT347">
        <v>1</v>
      </c>
      <c r="AU347" t="s">
        <v>2628</v>
      </c>
      <c r="AV347" s="3">
        <v>42625</v>
      </c>
      <c r="AW347" s="3" t="str">
        <f>TEXT(LoanTable[[#This Row],[Disbursement Date]],"YYYY-MM")</f>
        <v>2016-09</v>
      </c>
      <c r="AX347" t="str">
        <f>TEXT(EDATE(LoanTable[[#This Row],[Disbursement Date]],-1),"YYYY-MM")</f>
        <v>2016-08</v>
      </c>
      <c r="AY347">
        <f>IF(LoanTable[[#This Row],[Loan Status]]="Active",1,0)</f>
        <v>1</v>
      </c>
      <c r="AZ347">
        <f>IF(COUNTIFS(LoanTable[Client id],LoanTable[[#This Row],[Client id]],LoanTable[Period],LoanTable[[#This Row],[Previous Period]])&gt;0,1,0)</f>
        <v>0</v>
      </c>
      <c r="BA347" s="17" t="str">
        <f>TEXT(LoanTable[[#This Row],[Disbursement Date]],"YYYY")</f>
        <v>2016</v>
      </c>
      <c r="BB347" s="10" cm="1">
        <f t="array" ref="BB347">IF(YEAR(LoanTable[[#This Row],[Disbursement Date]])=MIN(YEAR(LoanTable[Disbursement Date])),"",YEAR(LoanTable[[#This Row],[Disbursement Date]])-1)</f>
        <v>2015</v>
      </c>
      <c r="BC347" s="10">
        <f>IF(LoanTable[[#This Row],[Previous Year]]="",1,IF(COUNTIFS(LoanTable[Client id],LoanTable[[#This Row],[Client id]],LoanTable[Year],LoanTable[[#This Row],[Previous Year]])&gt;0,1,0))</f>
        <v>0</v>
      </c>
      <c r="BD347" t="str">
        <f>YEAR(LoanTable[[#This Row],[Disbursement Date]]) &amp; "-Q" &amp; ROUNDUP(MONTH(LoanTable[[#This Row],[Disbursement Date]])/3,0)</f>
        <v>2016-Q3</v>
      </c>
      <c r="BE347">
        <f>IF(LoanTable[[#This Row],[Disbursement Date]]=LoanTable[[#This Row],[First Loan Date]],1,0)</f>
        <v>1</v>
      </c>
    </row>
    <row r="348" spans="1:57" x14ac:dyDescent="0.3">
      <c r="A348" t="s">
        <v>2127</v>
      </c>
      <c r="B348">
        <v>5</v>
      </c>
      <c r="C348" t="s">
        <v>273</v>
      </c>
      <c r="D348" t="s">
        <v>573</v>
      </c>
      <c r="E348">
        <v>19074</v>
      </c>
      <c r="F348">
        <v>2016</v>
      </c>
      <c r="G348">
        <v>39488</v>
      </c>
      <c r="H348" s="5">
        <v>42627</v>
      </c>
      <c r="I348" t="s">
        <v>615</v>
      </c>
      <c r="J348" t="s">
        <v>619</v>
      </c>
      <c r="K348">
        <v>80001</v>
      </c>
      <c r="L348" t="s">
        <v>275</v>
      </c>
      <c r="M348" t="s">
        <v>27</v>
      </c>
      <c r="N348" t="s">
        <v>13</v>
      </c>
      <c r="O348" t="s">
        <v>28</v>
      </c>
      <c r="P348">
        <v>55</v>
      </c>
      <c r="Q348" s="6" t="s">
        <v>29</v>
      </c>
      <c r="R348" t="s">
        <v>30</v>
      </c>
      <c r="S348" t="s">
        <v>17</v>
      </c>
      <c r="T348" t="s">
        <v>18</v>
      </c>
      <c r="U348" t="s">
        <v>22</v>
      </c>
      <c r="V348" t="s">
        <v>31</v>
      </c>
      <c r="W348">
        <v>773</v>
      </c>
      <c r="X348" t="s">
        <v>574</v>
      </c>
      <c r="Y348" t="s">
        <v>575</v>
      </c>
      <c r="Z348" t="s">
        <v>576</v>
      </c>
      <c r="AA348">
        <v>0.1065</v>
      </c>
      <c r="AB348" t="s">
        <v>577</v>
      </c>
      <c r="AC348" t="s">
        <v>578</v>
      </c>
      <c r="AD348" t="s">
        <v>273</v>
      </c>
      <c r="AE348" t="s">
        <v>266</v>
      </c>
      <c r="AF348" t="s">
        <v>267</v>
      </c>
      <c r="AG348" t="s">
        <v>268</v>
      </c>
      <c r="AH348" t="s">
        <v>269</v>
      </c>
      <c r="AI348" t="s">
        <v>273</v>
      </c>
      <c r="AJ348">
        <v>80001</v>
      </c>
      <c r="AK348" t="s">
        <v>274</v>
      </c>
      <c r="AL348" t="s">
        <v>256</v>
      </c>
      <c r="AM348">
        <v>18634</v>
      </c>
      <c r="AN348">
        <v>2007</v>
      </c>
      <c r="AO348">
        <v>19059</v>
      </c>
      <c r="AP348">
        <v>15.67</v>
      </c>
      <c r="AQ348">
        <v>4698.7700000000004</v>
      </c>
      <c r="AR348" t="s">
        <v>2626</v>
      </c>
      <c r="AS348" t="s">
        <v>2626</v>
      </c>
      <c r="AT348">
        <v>1</v>
      </c>
      <c r="AU348" t="s">
        <v>2629</v>
      </c>
      <c r="AV348" s="3">
        <v>42159</v>
      </c>
      <c r="AW348" s="3" t="str">
        <f>TEXT(LoanTable[[#This Row],[Disbursement Date]],"YYYY-MM")</f>
        <v>2016-09</v>
      </c>
      <c r="AX348" t="str">
        <f>TEXT(EDATE(LoanTable[[#This Row],[Disbursement Date]],-1),"YYYY-MM")</f>
        <v>2016-08</v>
      </c>
      <c r="AY348">
        <f>IF(LoanTable[[#This Row],[Loan Status]]="Active",1,0)</f>
        <v>0</v>
      </c>
      <c r="AZ348">
        <f>IF(COUNTIFS(LoanTable[Client id],LoanTable[[#This Row],[Client id]],LoanTable[Period],LoanTable[[#This Row],[Previous Period]])&gt;0,1,0)</f>
        <v>0</v>
      </c>
      <c r="BA348" s="17" t="str">
        <f>TEXT(LoanTable[[#This Row],[Disbursement Date]],"YYYY")</f>
        <v>2016</v>
      </c>
      <c r="BB348" s="10" cm="1">
        <f t="array" ref="BB348">IF(YEAR(LoanTable[[#This Row],[Disbursement Date]])=MIN(YEAR(LoanTable[Disbursement Date])),"",YEAR(LoanTable[[#This Row],[Disbursement Date]])-1)</f>
        <v>2015</v>
      </c>
      <c r="BC348" s="10">
        <f>IF(LoanTable[[#This Row],[Previous Year]]="",1,IF(COUNTIFS(LoanTable[Client id],LoanTable[[#This Row],[Client id]],LoanTable[Year],LoanTable[[#This Row],[Previous Year]])&gt;0,1,0))</f>
        <v>1</v>
      </c>
      <c r="BD348" t="str">
        <f>YEAR(LoanTable[[#This Row],[Disbursement Date]]) &amp; "-Q" &amp; ROUNDUP(MONTH(LoanTable[[#This Row],[Disbursement Date]])/3,0)</f>
        <v>2016-Q3</v>
      </c>
      <c r="BE348">
        <f>IF(LoanTable[[#This Row],[Disbursement Date]]=LoanTable[[#This Row],[First Loan Date]],1,0)</f>
        <v>0</v>
      </c>
    </row>
    <row r="349" spans="1:57" x14ac:dyDescent="0.3">
      <c r="A349" t="s">
        <v>2390</v>
      </c>
      <c r="B349">
        <v>24</v>
      </c>
      <c r="C349" t="s">
        <v>273</v>
      </c>
      <c r="D349" t="s">
        <v>589</v>
      </c>
      <c r="E349">
        <v>12023</v>
      </c>
      <c r="F349">
        <v>11818</v>
      </c>
      <c r="G349">
        <v>14980</v>
      </c>
      <c r="H349" s="5">
        <v>42629</v>
      </c>
      <c r="I349" t="s">
        <v>624</v>
      </c>
      <c r="J349" t="s">
        <v>619</v>
      </c>
      <c r="K349">
        <v>80001</v>
      </c>
      <c r="L349" t="s">
        <v>275</v>
      </c>
      <c r="M349" t="s">
        <v>72</v>
      </c>
      <c r="N349" t="s">
        <v>13</v>
      </c>
      <c r="O349" t="s">
        <v>28</v>
      </c>
      <c r="P349">
        <v>47</v>
      </c>
      <c r="Q349" s="6" t="s">
        <v>73</v>
      </c>
      <c r="R349" t="s">
        <v>74</v>
      </c>
      <c r="S349" t="s">
        <v>35</v>
      </c>
      <c r="T349" t="s">
        <v>44</v>
      </c>
      <c r="U349" t="s">
        <v>19</v>
      </c>
      <c r="V349" t="s">
        <v>39</v>
      </c>
      <c r="W349">
        <v>519</v>
      </c>
      <c r="X349" t="s">
        <v>574</v>
      </c>
      <c r="Y349" t="s">
        <v>590</v>
      </c>
      <c r="Z349" t="s">
        <v>576</v>
      </c>
      <c r="AA349">
        <v>9.9099999999999994E-2</v>
      </c>
      <c r="AB349" t="s">
        <v>577</v>
      </c>
      <c r="AC349" t="s">
        <v>591</v>
      </c>
      <c r="AD349" t="s">
        <v>273</v>
      </c>
      <c r="AE349" t="s">
        <v>266</v>
      </c>
      <c r="AF349" t="s">
        <v>267</v>
      </c>
      <c r="AG349" t="s">
        <v>268</v>
      </c>
      <c r="AH349" t="s">
        <v>269</v>
      </c>
      <c r="AI349" t="s">
        <v>273</v>
      </c>
      <c r="AJ349">
        <v>80001</v>
      </c>
      <c r="AK349" t="s">
        <v>274</v>
      </c>
      <c r="AL349" t="s">
        <v>256</v>
      </c>
      <c r="AM349">
        <v>13422</v>
      </c>
      <c r="AN349">
        <v>12647</v>
      </c>
      <c r="AO349">
        <v>11902</v>
      </c>
      <c r="AP349">
        <v>31.68</v>
      </c>
      <c r="AQ349">
        <v>4670.1499999999996</v>
      </c>
      <c r="AR349" t="s">
        <v>2626</v>
      </c>
      <c r="AS349" t="s">
        <v>2626</v>
      </c>
      <c r="AT349">
        <v>2</v>
      </c>
      <c r="AU349" t="s">
        <v>2628</v>
      </c>
      <c r="AV349" s="3">
        <v>42629</v>
      </c>
      <c r="AW349" s="3" t="str">
        <f>TEXT(LoanTable[[#This Row],[Disbursement Date]],"YYYY-MM")</f>
        <v>2016-09</v>
      </c>
      <c r="AX349" t="str">
        <f>TEXT(EDATE(LoanTable[[#This Row],[Disbursement Date]],-1),"YYYY-MM")</f>
        <v>2016-08</v>
      </c>
      <c r="AY349">
        <f>IF(LoanTable[[#This Row],[Loan Status]]="Active",1,0)</f>
        <v>1</v>
      </c>
      <c r="AZ349">
        <f>IF(COUNTIFS(LoanTable[Client id],LoanTable[[#This Row],[Client id]],LoanTable[Period],LoanTable[[#This Row],[Previous Period]])&gt;0,1,0)</f>
        <v>0</v>
      </c>
      <c r="BA349" s="17" t="str">
        <f>TEXT(LoanTable[[#This Row],[Disbursement Date]],"YYYY")</f>
        <v>2016</v>
      </c>
      <c r="BB349" s="10" cm="1">
        <f t="array" ref="BB349">IF(YEAR(LoanTable[[#This Row],[Disbursement Date]])=MIN(YEAR(LoanTable[Disbursement Date])),"",YEAR(LoanTable[[#This Row],[Disbursement Date]])-1)</f>
        <v>2015</v>
      </c>
      <c r="BC349" s="10">
        <f>IF(LoanTable[[#This Row],[Previous Year]]="",1,IF(COUNTIFS(LoanTable[Client id],LoanTable[[#This Row],[Client id]],LoanTable[Year],LoanTable[[#This Row],[Previous Year]])&gt;0,1,0))</f>
        <v>0</v>
      </c>
      <c r="BD349" t="str">
        <f>YEAR(LoanTable[[#This Row],[Disbursement Date]]) &amp; "-Q" &amp; ROUNDUP(MONTH(LoanTable[[#This Row],[Disbursement Date]])/3,0)</f>
        <v>2016-Q3</v>
      </c>
      <c r="BE349">
        <f>IF(LoanTable[[#This Row],[Disbursement Date]]=LoanTable[[#This Row],[First Loan Date]],1,0)</f>
        <v>1</v>
      </c>
    </row>
    <row r="350" spans="1:57" x14ac:dyDescent="0.3">
      <c r="A350" t="s">
        <v>825</v>
      </c>
      <c r="B350">
        <v>630</v>
      </c>
      <c r="C350" t="s">
        <v>285</v>
      </c>
      <c r="D350" t="s">
        <v>573</v>
      </c>
      <c r="E350">
        <v>8460</v>
      </c>
      <c r="F350">
        <v>8544</v>
      </c>
      <c r="G350">
        <v>18672</v>
      </c>
      <c r="H350" s="5">
        <v>42629</v>
      </c>
      <c r="I350" t="s">
        <v>612</v>
      </c>
      <c r="J350" t="s">
        <v>619</v>
      </c>
      <c r="K350">
        <v>240005</v>
      </c>
      <c r="L350" t="s">
        <v>287</v>
      </c>
      <c r="M350" t="s">
        <v>12</v>
      </c>
      <c r="N350" t="s">
        <v>13</v>
      </c>
      <c r="O350" t="s">
        <v>28</v>
      </c>
      <c r="P350">
        <v>53</v>
      </c>
      <c r="Q350" s="5" t="s">
        <v>189</v>
      </c>
      <c r="R350" t="s">
        <v>30</v>
      </c>
      <c r="S350" t="s">
        <v>145</v>
      </c>
      <c r="T350" t="s">
        <v>18</v>
      </c>
      <c r="U350" t="s">
        <v>19</v>
      </c>
      <c r="V350" t="s">
        <v>31</v>
      </c>
      <c r="W350">
        <v>551</v>
      </c>
      <c r="X350" t="s">
        <v>574</v>
      </c>
      <c r="Y350" t="s">
        <v>575</v>
      </c>
      <c r="Z350" t="s">
        <v>576</v>
      </c>
      <c r="AA350">
        <v>0.1065</v>
      </c>
      <c r="AB350" t="s">
        <v>577</v>
      </c>
      <c r="AC350" t="s">
        <v>578</v>
      </c>
      <c r="AD350" t="s">
        <v>285</v>
      </c>
      <c r="AE350" t="s">
        <v>259</v>
      </c>
      <c r="AF350" t="s">
        <v>260</v>
      </c>
      <c r="AG350" t="s">
        <v>261</v>
      </c>
      <c r="AH350" t="s">
        <v>262</v>
      </c>
      <c r="AI350" t="s">
        <v>285</v>
      </c>
      <c r="AJ350">
        <v>240005</v>
      </c>
      <c r="AK350" t="s">
        <v>286</v>
      </c>
      <c r="AL350" t="s">
        <v>241</v>
      </c>
      <c r="AM350">
        <v>8058</v>
      </c>
      <c r="AN350">
        <v>9498</v>
      </c>
      <c r="AO350">
        <v>8355</v>
      </c>
      <c r="AP350">
        <v>18.03</v>
      </c>
      <c r="AQ350">
        <v>4422.37</v>
      </c>
      <c r="AR350" t="s">
        <v>2626</v>
      </c>
      <c r="AS350" t="s">
        <v>2626</v>
      </c>
      <c r="AT350">
        <v>2</v>
      </c>
      <c r="AU350" t="s">
        <v>2628</v>
      </c>
      <c r="AV350" s="3">
        <v>42629</v>
      </c>
      <c r="AW350" s="3" t="str">
        <f>TEXT(LoanTable[[#This Row],[Disbursement Date]],"YYYY-MM")</f>
        <v>2016-09</v>
      </c>
      <c r="AX350" t="str">
        <f>TEXT(EDATE(LoanTable[[#This Row],[Disbursement Date]],-1),"YYYY-MM")</f>
        <v>2016-08</v>
      </c>
      <c r="AY350">
        <f>IF(LoanTable[[#This Row],[Loan Status]]="Active",1,0)</f>
        <v>0</v>
      </c>
      <c r="AZ350">
        <f>IF(COUNTIFS(LoanTable[Client id],LoanTable[[#This Row],[Client id]],LoanTable[Period],LoanTable[[#This Row],[Previous Period]])&gt;0,1,0)</f>
        <v>0</v>
      </c>
      <c r="BA350" s="17" t="str">
        <f>TEXT(LoanTable[[#This Row],[Disbursement Date]],"YYYY")</f>
        <v>2016</v>
      </c>
      <c r="BB350" s="10" cm="1">
        <f t="array" ref="BB350">IF(YEAR(LoanTable[[#This Row],[Disbursement Date]])=MIN(YEAR(LoanTable[Disbursement Date])),"",YEAR(LoanTable[[#This Row],[Disbursement Date]])-1)</f>
        <v>2015</v>
      </c>
      <c r="BC350" s="10">
        <f>IF(LoanTable[[#This Row],[Previous Year]]="",1,IF(COUNTIFS(LoanTable[Client id],LoanTable[[#This Row],[Client id]],LoanTable[Year],LoanTable[[#This Row],[Previous Year]])&gt;0,1,0))</f>
        <v>0</v>
      </c>
      <c r="BD350" t="str">
        <f>YEAR(LoanTable[[#This Row],[Disbursement Date]]) &amp; "-Q" &amp; ROUNDUP(MONTH(LoanTable[[#This Row],[Disbursement Date]])/3,0)</f>
        <v>2016-Q3</v>
      </c>
      <c r="BE350">
        <f>IF(LoanTable[[#This Row],[Disbursement Date]]=LoanTable[[#This Row],[First Loan Date]],1,0)</f>
        <v>1</v>
      </c>
    </row>
    <row r="351" spans="1:57" x14ac:dyDescent="0.3">
      <c r="A351" t="s">
        <v>1680</v>
      </c>
      <c r="B351">
        <v>108</v>
      </c>
      <c r="C351" t="s">
        <v>409</v>
      </c>
      <c r="D351" t="s">
        <v>589</v>
      </c>
      <c r="E351">
        <v>23968</v>
      </c>
      <c r="F351">
        <v>28761</v>
      </c>
      <c r="G351">
        <v>13010</v>
      </c>
      <c r="H351" s="5">
        <v>42631</v>
      </c>
      <c r="I351" t="s">
        <v>624</v>
      </c>
      <c r="J351" t="s">
        <v>613</v>
      </c>
      <c r="K351">
        <v>1030063</v>
      </c>
      <c r="L351" t="s">
        <v>411</v>
      </c>
      <c r="M351" t="s">
        <v>84</v>
      </c>
      <c r="N351" t="s">
        <v>13</v>
      </c>
      <c r="O351" t="s">
        <v>28</v>
      </c>
      <c r="P351">
        <v>50</v>
      </c>
      <c r="Q351" s="5" t="s">
        <v>113</v>
      </c>
      <c r="R351" t="s">
        <v>30</v>
      </c>
      <c r="S351" t="s">
        <v>145</v>
      </c>
      <c r="T351" t="s">
        <v>18</v>
      </c>
      <c r="U351" t="s">
        <v>26</v>
      </c>
      <c r="V351" t="s">
        <v>20</v>
      </c>
      <c r="W351">
        <v>768</v>
      </c>
      <c r="X351" t="s">
        <v>574</v>
      </c>
      <c r="Y351" t="s">
        <v>590</v>
      </c>
      <c r="Z351" t="s">
        <v>576</v>
      </c>
      <c r="AA351">
        <v>9.9099999999999994E-2</v>
      </c>
      <c r="AB351" t="s">
        <v>577</v>
      </c>
      <c r="AC351" t="s">
        <v>591</v>
      </c>
      <c r="AD351" t="s">
        <v>409</v>
      </c>
      <c r="AE351" t="s">
        <v>234</v>
      </c>
      <c r="AF351" t="s">
        <v>235</v>
      </c>
      <c r="AG351" t="s">
        <v>236</v>
      </c>
      <c r="AH351" t="s">
        <v>237</v>
      </c>
      <c r="AI351" t="s">
        <v>246</v>
      </c>
      <c r="AJ351">
        <v>1030063</v>
      </c>
      <c r="AK351" t="s">
        <v>410</v>
      </c>
      <c r="AL351" t="s">
        <v>241</v>
      </c>
      <c r="AM351">
        <v>23814</v>
      </c>
      <c r="AN351">
        <v>29132</v>
      </c>
      <c r="AO351">
        <v>23497</v>
      </c>
      <c r="AP351">
        <v>2.56</v>
      </c>
      <c r="AQ351">
        <v>237.11</v>
      </c>
      <c r="AR351" t="s">
        <v>2626</v>
      </c>
      <c r="AS351" t="s">
        <v>2626</v>
      </c>
      <c r="AT351">
        <v>0</v>
      </c>
      <c r="AU351" t="s">
        <v>2630</v>
      </c>
      <c r="AV351" s="3">
        <v>42631</v>
      </c>
      <c r="AW351" s="3" t="str">
        <f>TEXT(LoanTable[[#This Row],[Disbursement Date]],"YYYY-MM")</f>
        <v>2016-09</v>
      </c>
      <c r="AX351" t="str">
        <f>TEXT(EDATE(LoanTable[[#This Row],[Disbursement Date]],-1),"YYYY-MM")</f>
        <v>2016-08</v>
      </c>
      <c r="AY351">
        <f>IF(LoanTable[[#This Row],[Loan Status]]="Active",1,0)</f>
        <v>1</v>
      </c>
      <c r="AZ351">
        <f>IF(COUNTIFS(LoanTable[Client id],LoanTable[[#This Row],[Client id]],LoanTable[Period],LoanTable[[#This Row],[Previous Period]])&gt;0,1,0)</f>
        <v>0</v>
      </c>
      <c r="BA351" s="17" t="str">
        <f>TEXT(LoanTable[[#This Row],[Disbursement Date]],"YYYY")</f>
        <v>2016</v>
      </c>
      <c r="BB351" s="10" cm="1">
        <f t="array" ref="BB351">IF(YEAR(LoanTable[[#This Row],[Disbursement Date]])=MIN(YEAR(LoanTable[Disbursement Date])),"",YEAR(LoanTable[[#This Row],[Disbursement Date]])-1)</f>
        <v>2015</v>
      </c>
      <c r="BC351" s="10">
        <f>IF(LoanTable[[#This Row],[Previous Year]]="",1,IF(COUNTIFS(LoanTable[Client id],LoanTable[[#This Row],[Client id]],LoanTable[Year],LoanTable[[#This Row],[Previous Year]])&gt;0,1,0))</f>
        <v>0</v>
      </c>
      <c r="BD351" t="str">
        <f>YEAR(LoanTable[[#This Row],[Disbursement Date]]) &amp; "-Q" &amp; ROUNDUP(MONTH(LoanTable[[#This Row],[Disbursement Date]])/3,0)</f>
        <v>2016-Q3</v>
      </c>
      <c r="BE351">
        <f>IF(LoanTable[[#This Row],[Disbursement Date]]=LoanTable[[#This Row],[First Loan Date]],1,0)</f>
        <v>1</v>
      </c>
    </row>
    <row r="352" spans="1:57" x14ac:dyDescent="0.3">
      <c r="A352" t="s">
        <v>2414</v>
      </c>
      <c r="B352">
        <v>731</v>
      </c>
      <c r="C352" t="s">
        <v>354</v>
      </c>
      <c r="D352" t="s">
        <v>573</v>
      </c>
      <c r="E352">
        <v>21579</v>
      </c>
      <c r="F352">
        <v>2253</v>
      </c>
      <c r="G352">
        <v>4226</v>
      </c>
      <c r="H352" s="5">
        <v>42635</v>
      </c>
      <c r="I352" t="s">
        <v>612</v>
      </c>
      <c r="J352" t="s">
        <v>619</v>
      </c>
      <c r="K352">
        <v>70364</v>
      </c>
      <c r="L352" t="s">
        <v>356</v>
      </c>
      <c r="M352" t="s">
        <v>150</v>
      </c>
      <c r="N352" t="s">
        <v>13</v>
      </c>
      <c r="O352" t="s">
        <v>33</v>
      </c>
      <c r="P352">
        <v>22</v>
      </c>
      <c r="Q352" s="5" t="s">
        <v>151</v>
      </c>
      <c r="R352" t="s">
        <v>74</v>
      </c>
      <c r="S352" t="s">
        <v>35</v>
      </c>
      <c r="T352" t="s">
        <v>18</v>
      </c>
      <c r="U352" t="s">
        <v>65</v>
      </c>
      <c r="V352" t="s">
        <v>39</v>
      </c>
      <c r="W352">
        <v>516</v>
      </c>
      <c r="X352" t="s">
        <v>574</v>
      </c>
      <c r="Y352" t="s">
        <v>575</v>
      </c>
      <c r="Z352" t="s">
        <v>576</v>
      </c>
      <c r="AA352">
        <v>0.1065</v>
      </c>
      <c r="AB352" t="s">
        <v>577</v>
      </c>
      <c r="AC352" t="s">
        <v>578</v>
      </c>
      <c r="AD352" t="s">
        <v>354</v>
      </c>
      <c r="AE352" t="s">
        <v>279</v>
      </c>
      <c r="AF352" t="s">
        <v>280</v>
      </c>
      <c r="AG352" t="s">
        <v>281</v>
      </c>
      <c r="AH352" t="s">
        <v>282</v>
      </c>
      <c r="AI352" t="s">
        <v>354</v>
      </c>
      <c r="AJ352">
        <v>70364</v>
      </c>
      <c r="AK352" t="s">
        <v>355</v>
      </c>
      <c r="AL352" t="s">
        <v>239</v>
      </c>
      <c r="AM352">
        <v>22702</v>
      </c>
      <c r="AN352">
        <v>2691</v>
      </c>
      <c r="AO352">
        <v>21287</v>
      </c>
      <c r="AP352">
        <v>15.5</v>
      </c>
      <c r="AQ352">
        <v>2030.67</v>
      </c>
      <c r="AR352" t="s">
        <v>2626</v>
      </c>
      <c r="AS352" t="s">
        <v>2626</v>
      </c>
      <c r="AT352">
        <v>2</v>
      </c>
      <c r="AU352" t="s">
        <v>2628</v>
      </c>
      <c r="AV352" s="3">
        <v>42635</v>
      </c>
      <c r="AW352" s="3" t="str">
        <f>TEXT(LoanTable[[#This Row],[Disbursement Date]],"YYYY-MM")</f>
        <v>2016-09</v>
      </c>
      <c r="AX352" t="str">
        <f>TEXT(EDATE(LoanTable[[#This Row],[Disbursement Date]],-1),"YYYY-MM")</f>
        <v>2016-08</v>
      </c>
      <c r="AY352">
        <f>IF(LoanTable[[#This Row],[Loan Status]]="Active",1,0)</f>
        <v>0</v>
      </c>
      <c r="AZ352">
        <f>IF(COUNTIFS(LoanTable[Client id],LoanTable[[#This Row],[Client id]],LoanTable[Period],LoanTable[[#This Row],[Previous Period]])&gt;0,1,0)</f>
        <v>0</v>
      </c>
      <c r="BA352" s="17" t="str">
        <f>TEXT(LoanTable[[#This Row],[Disbursement Date]],"YYYY")</f>
        <v>2016</v>
      </c>
      <c r="BB352" s="10" cm="1">
        <f t="array" ref="BB352">IF(YEAR(LoanTable[[#This Row],[Disbursement Date]])=MIN(YEAR(LoanTable[Disbursement Date])),"",YEAR(LoanTable[[#This Row],[Disbursement Date]])-1)</f>
        <v>2015</v>
      </c>
      <c r="BC352" s="10">
        <f>IF(LoanTable[[#This Row],[Previous Year]]="",1,IF(COUNTIFS(LoanTable[Client id],LoanTable[[#This Row],[Client id]],LoanTable[Year],LoanTable[[#This Row],[Previous Year]])&gt;0,1,0))</f>
        <v>0</v>
      </c>
      <c r="BD352" t="str">
        <f>YEAR(LoanTable[[#This Row],[Disbursement Date]]) &amp; "-Q" &amp; ROUNDUP(MONTH(LoanTable[[#This Row],[Disbursement Date]])/3,0)</f>
        <v>2016-Q3</v>
      </c>
      <c r="BE352">
        <f>IF(LoanTable[[#This Row],[Disbursement Date]]=LoanTable[[#This Row],[First Loan Date]],1,0)</f>
        <v>1</v>
      </c>
    </row>
    <row r="353" spans="1:57" x14ac:dyDescent="0.3">
      <c r="A353" t="s">
        <v>640</v>
      </c>
      <c r="B353">
        <v>160</v>
      </c>
      <c r="C353" t="s">
        <v>485</v>
      </c>
      <c r="D353" t="s">
        <v>589</v>
      </c>
      <c r="E353">
        <v>22376</v>
      </c>
      <c r="F353">
        <v>41243</v>
      </c>
      <c r="G353">
        <v>39650</v>
      </c>
      <c r="H353" s="5">
        <v>42639</v>
      </c>
      <c r="I353" t="s">
        <v>612</v>
      </c>
      <c r="J353" t="s">
        <v>613</v>
      </c>
      <c r="K353">
        <v>880038</v>
      </c>
      <c r="L353" t="s">
        <v>487</v>
      </c>
      <c r="M353" t="s">
        <v>72</v>
      </c>
      <c r="N353" t="s">
        <v>13</v>
      </c>
      <c r="O353" t="s">
        <v>28</v>
      </c>
      <c r="P353">
        <v>49</v>
      </c>
      <c r="Q353" s="5" t="s">
        <v>167</v>
      </c>
      <c r="R353" t="s">
        <v>74</v>
      </c>
      <c r="S353" t="s">
        <v>105</v>
      </c>
      <c r="T353" t="s">
        <v>18</v>
      </c>
      <c r="U353" t="s">
        <v>65</v>
      </c>
      <c r="V353" t="s">
        <v>39</v>
      </c>
      <c r="W353">
        <v>357</v>
      </c>
      <c r="X353" t="s">
        <v>574</v>
      </c>
      <c r="Y353" t="s">
        <v>590</v>
      </c>
      <c r="Z353" t="s">
        <v>576</v>
      </c>
      <c r="AA353">
        <v>9.9099999999999994E-2</v>
      </c>
      <c r="AB353" t="s">
        <v>577</v>
      </c>
      <c r="AC353" t="s">
        <v>591</v>
      </c>
      <c r="AD353" t="s">
        <v>485</v>
      </c>
      <c r="AE353" t="s">
        <v>472</v>
      </c>
      <c r="AF353" t="s">
        <v>473</v>
      </c>
      <c r="AG353" t="s">
        <v>474</v>
      </c>
      <c r="AH353" t="s">
        <v>475</v>
      </c>
      <c r="AI353" t="s">
        <v>485</v>
      </c>
      <c r="AJ353">
        <v>880038</v>
      </c>
      <c r="AK353" t="s">
        <v>486</v>
      </c>
      <c r="AL353" t="s">
        <v>256</v>
      </c>
      <c r="AM353">
        <v>23001</v>
      </c>
      <c r="AN353">
        <v>42388</v>
      </c>
      <c r="AO353">
        <v>22095</v>
      </c>
      <c r="AP353">
        <v>0.56999999999999995</v>
      </c>
      <c r="AQ353">
        <v>4522.2</v>
      </c>
      <c r="AR353" t="s">
        <v>2626</v>
      </c>
      <c r="AS353" t="s">
        <v>2626</v>
      </c>
      <c r="AT353">
        <v>0</v>
      </c>
      <c r="AU353" t="s">
        <v>2629</v>
      </c>
      <c r="AV353" s="3">
        <v>42639</v>
      </c>
      <c r="AW353" s="3" t="str">
        <f>TEXT(LoanTable[[#This Row],[Disbursement Date]],"YYYY-MM")</f>
        <v>2016-09</v>
      </c>
      <c r="AX353" t="str">
        <f>TEXT(EDATE(LoanTable[[#This Row],[Disbursement Date]],-1),"YYYY-MM")</f>
        <v>2016-08</v>
      </c>
      <c r="AY353">
        <f>IF(LoanTable[[#This Row],[Loan Status]]="Active",1,0)</f>
        <v>0</v>
      </c>
      <c r="AZ353">
        <f>IF(COUNTIFS(LoanTable[Client id],LoanTable[[#This Row],[Client id]],LoanTable[Period],LoanTable[[#This Row],[Previous Period]])&gt;0,1,0)</f>
        <v>0</v>
      </c>
      <c r="BA353" s="17" t="str">
        <f>TEXT(LoanTable[[#This Row],[Disbursement Date]],"YYYY")</f>
        <v>2016</v>
      </c>
      <c r="BB353" s="10" cm="1">
        <f t="array" ref="BB353">IF(YEAR(LoanTable[[#This Row],[Disbursement Date]])=MIN(YEAR(LoanTable[Disbursement Date])),"",YEAR(LoanTable[[#This Row],[Disbursement Date]])-1)</f>
        <v>2015</v>
      </c>
      <c r="BC353" s="10">
        <f>IF(LoanTable[[#This Row],[Previous Year]]="",1,IF(COUNTIFS(LoanTable[Client id],LoanTable[[#This Row],[Client id]],LoanTable[Year],LoanTable[[#This Row],[Previous Year]])&gt;0,1,0))</f>
        <v>0</v>
      </c>
      <c r="BD353" t="str">
        <f>YEAR(LoanTable[[#This Row],[Disbursement Date]]) &amp; "-Q" &amp; ROUNDUP(MONTH(LoanTable[[#This Row],[Disbursement Date]])/3,0)</f>
        <v>2016-Q3</v>
      </c>
      <c r="BE353">
        <f>IF(LoanTable[[#This Row],[Disbursement Date]]=LoanTable[[#This Row],[First Loan Date]],1,0)</f>
        <v>1</v>
      </c>
    </row>
    <row r="354" spans="1:57" x14ac:dyDescent="0.3">
      <c r="A354" t="s">
        <v>1476</v>
      </c>
      <c r="B354">
        <v>764</v>
      </c>
      <c r="C354" t="s">
        <v>265</v>
      </c>
      <c r="D354" t="s">
        <v>573</v>
      </c>
      <c r="E354">
        <v>21027</v>
      </c>
      <c r="F354">
        <v>24975</v>
      </c>
      <c r="G354">
        <v>23350</v>
      </c>
      <c r="H354" s="5">
        <v>42639</v>
      </c>
      <c r="I354" t="s">
        <v>612</v>
      </c>
      <c r="J354" t="s">
        <v>613</v>
      </c>
      <c r="K354">
        <v>30179</v>
      </c>
      <c r="L354" t="s">
        <v>272</v>
      </c>
      <c r="M354" t="s">
        <v>42</v>
      </c>
      <c r="N354" t="s">
        <v>13</v>
      </c>
      <c r="O354" t="s">
        <v>28</v>
      </c>
      <c r="P354">
        <v>54</v>
      </c>
      <c r="Q354" s="5" t="s">
        <v>43</v>
      </c>
      <c r="R354" t="s">
        <v>16</v>
      </c>
      <c r="S354" t="s">
        <v>35</v>
      </c>
      <c r="T354" t="s">
        <v>18</v>
      </c>
      <c r="U354" t="s">
        <v>26</v>
      </c>
      <c r="V354" t="s">
        <v>31</v>
      </c>
      <c r="W354">
        <v>357</v>
      </c>
      <c r="X354" t="s">
        <v>574</v>
      </c>
      <c r="Y354" t="s">
        <v>575</v>
      </c>
      <c r="Z354" t="s">
        <v>576</v>
      </c>
      <c r="AA354">
        <v>0.1065</v>
      </c>
      <c r="AB354" t="s">
        <v>577</v>
      </c>
      <c r="AC354" t="s">
        <v>578</v>
      </c>
      <c r="AD354" t="s">
        <v>265</v>
      </c>
      <c r="AE354" t="s">
        <v>266</v>
      </c>
      <c r="AF354" t="s">
        <v>267</v>
      </c>
      <c r="AG354" t="s">
        <v>268</v>
      </c>
      <c r="AH354" t="s">
        <v>269</v>
      </c>
      <c r="AI354" t="s">
        <v>270</v>
      </c>
      <c r="AJ354">
        <v>30179</v>
      </c>
      <c r="AK354" t="s">
        <v>271</v>
      </c>
      <c r="AL354" t="s">
        <v>241</v>
      </c>
      <c r="AM354">
        <v>23024</v>
      </c>
      <c r="AN354">
        <v>25212</v>
      </c>
      <c r="AO354">
        <v>20951</v>
      </c>
      <c r="AP354">
        <v>32.08</v>
      </c>
      <c r="AQ354">
        <v>3086.66</v>
      </c>
      <c r="AR354" t="s">
        <v>2626</v>
      </c>
      <c r="AS354" t="s">
        <v>2626</v>
      </c>
      <c r="AT354">
        <v>2</v>
      </c>
      <c r="AU354" t="s">
        <v>2629</v>
      </c>
      <c r="AV354" s="3">
        <v>42639</v>
      </c>
      <c r="AW354" s="3" t="str">
        <f>TEXT(LoanTable[[#This Row],[Disbursement Date]],"YYYY-MM")</f>
        <v>2016-09</v>
      </c>
      <c r="AX354" t="str">
        <f>TEXT(EDATE(LoanTable[[#This Row],[Disbursement Date]],-1),"YYYY-MM")</f>
        <v>2016-08</v>
      </c>
      <c r="AY354">
        <f>IF(LoanTable[[#This Row],[Loan Status]]="Active",1,0)</f>
        <v>0</v>
      </c>
      <c r="AZ354">
        <f>IF(COUNTIFS(LoanTable[Client id],LoanTable[[#This Row],[Client id]],LoanTable[Period],LoanTable[[#This Row],[Previous Period]])&gt;0,1,0)</f>
        <v>0</v>
      </c>
      <c r="BA354" s="17" t="str">
        <f>TEXT(LoanTable[[#This Row],[Disbursement Date]],"YYYY")</f>
        <v>2016</v>
      </c>
      <c r="BB354" s="10" cm="1">
        <f t="array" ref="BB354">IF(YEAR(LoanTable[[#This Row],[Disbursement Date]])=MIN(YEAR(LoanTable[Disbursement Date])),"",YEAR(LoanTable[[#This Row],[Disbursement Date]])-1)</f>
        <v>2015</v>
      </c>
      <c r="BC354" s="10">
        <f>IF(LoanTable[[#This Row],[Previous Year]]="",1,IF(COUNTIFS(LoanTable[Client id],LoanTable[[#This Row],[Client id]],LoanTable[Year],LoanTable[[#This Row],[Previous Year]])&gt;0,1,0))</f>
        <v>0</v>
      </c>
      <c r="BD354" t="str">
        <f>YEAR(LoanTable[[#This Row],[Disbursement Date]]) &amp; "-Q" &amp; ROUNDUP(MONTH(LoanTable[[#This Row],[Disbursement Date]])/3,0)</f>
        <v>2016-Q3</v>
      </c>
      <c r="BE354">
        <f>IF(LoanTable[[#This Row],[Disbursement Date]]=LoanTable[[#This Row],[First Loan Date]],1,0)</f>
        <v>1</v>
      </c>
    </row>
    <row r="355" spans="1:57" x14ac:dyDescent="0.3">
      <c r="A355" t="s">
        <v>681</v>
      </c>
      <c r="B355">
        <v>501</v>
      </c>
      <c r="C355" t="s">
        <v>471</v>
      </c>
      <c r="D355" t="s">
        <v>573</v>
      </c>
      <c r="E355">
        <v>32358</v>
      </c>
      <c r="F355">
        <v>43953</v>
      </c>
      <c r="G355">
        <v>3273</v>
      </c>
      <c r="H355" s="5">
        <v>42640</v>
      </c>
      <c r="I355" t="s">
        <v>615</v>
      </c>
      <c r="J355" t="s">
        <v>613</v>
      </c>
      <c r="K355">
        <v>570241</v>
      </c>
      <c r="L355" t="s">
        <v>477</v>
      </c>
      <c r="M355" t="s">
        <v>84</v>
      </c>
      <c r="N355" t="s">
        <v>13</v>
      </c>
      <c r="O355" t="s">
        <v>28</v>
      </c>
      <c r="P355">
        <v>46</v>
      </c>
      <c r="Q355" s="5" t="s">
        <v>59</v>
      </c>
      <c r="R355" t="s">
        <v>30</v>
      </c>
      <c r="S355" t="s">
        <v>145</v>
      </c>
      <c r="T355" t="s">
        <v>44</v>
      </c>
      <c r="U355" t="s">
        <v>19</v>
      </c>
      <c r="V355" t="s">
        <v>31</v>
      </c>
      <c r="W355">
        <v>481</v>
      </c>
      <c r="X355" t="s">
        <v>574</v>
      </c>
      <c r="Y355" t="s">
        <v>575</v>
      </c>
      <c r="Z355" t="s">
        <v>576</v>
      </c>
      <c r="AA355">
        <v>0.1065</v>
      </c>
      <c r="AB355" t="s">
        <v>577</v>
      </c>
      <c r="AC355" t="s">
        <v>578</v>
      </c>
      <c r="AD355" t="s">
        <v>471</v>
      </c>
      <c r="AE355" t="s">
        <v>472</v>
      </c>
      <c r="AF355" t="s">
        <v>473</v>
      </c>
      <c r="AG355" t="s">
        <v>474</v>
      </c>
      <c r="AH355" t="s">
        <v>475</v>
      </c>
      <c r="AI355" t="s">
        <v>471</v>
      </c>
      <c r="AJ355">
        <v>570241</v>
      </c>
      <c r="AK355" t="s">
        <v>476</v>
      </c>
      <c r="AL355" t="s">
        <v>241</v>
      </c>
      <c r="AM355">
        <v>33411</v>
      </c>
      <c r="AN355">
        <v>44185</v>
      </c>
      <c r="AO355">
        <v>31975</v>
      </c>
      <c r="AP355">
        <v>38.200000000000003</v>
      </c>
      <c r="AQ355">
        <v>4421.4799999999996</v>
      </c>
      <c r="AR355" t="s">
        <v>2626</v>
      </c>
      <c r="AS355" t="s">
        <v>2626</v>
      </c>
      <c r="AT355">
        <v>0</v>
      </c>
      <c r="AU355" t="s">
        <v>2628</v>
      </c>
      <c r="AV355" s="3">
        <v>42640</v>
      </c>
      <c r="AW355" s="3" t="str">
        <f>TEXT(LoanTable[[#This Row],[Disbursement Date]],"YYYY-MM")</f>
        <v>2016-09</v>
      </c>
      <c r="AX355" t="str">
        <f>TEXT(EDATE(LoanTable[[#This Row],[Disbursement Date]],-1),"YYYY-MM")</f>
        <v>2016-08</v>
      </c>
      <c r="AY355">
        <f>IF(LoanTable[[#This Row],[Loan Status]]="Active",1,0)</f>
        <v>0</v>
      </c>
      <c r="AZ355">
        <f>IF(COUNTIFS(LoanTable[Client id],LoanTable[[#This Row],[Client id]],LoanTable[Period],LoanTable[[#This Row],[Previous Period]])&gt;0,1,0)</f>
        <v>0</v>
      </c>
      <c r="BA355" s="17" t="str">
        <f>TEXT(LoanTable[[#This Row],[Disbursement Date]],"YYYY")</f>
        <v>2016</v>
      </c>
      <c r="BB355" s="10" cm="1">
        <f t="array" ref="BB355">IF(YEAR(LoanTable[[#This Row],[Disbursement Date]])=MIN(YEAR(LoanTable[Disbursement Date])),"",YEAR(LoanTable[[#This Row],[Disbursement Date]])-1)</f>
        <v>2015</v>
      </c>
      <c r="BC355" s="10">
        <f>IF(LoanTable[[#This Row],[Previous Year]]="",1,IF(COUNTIFS(LoanTable[Client id],LoanTable[[#This Row],[Client id]],LoanTable[Year],LoanTable[[#This Row],[Previous Year]])&gt;0,1,0))</f>
        <v>0</v>
      </c>
      <c r="BD355" t="str">
        <f>YEAR(LoanTable[[#This Row],[Disbursement Date]]) &amp; "-Q" &amp; ROUNDUP(MONTH(LoanTable[[#This Row],[Disbursement Date]])/3,0)</f>
        <v>2016-Q3</v>
      </c>
      <c r="BE355">
        <f>IF(LoanTable[[#This Row],[Disbursement Date]]=LoanTable[[#This Row],[First Loan Date]],1,0)</f>
        <v>1</v>
      </c>
    </row>
    <row r="356" spans="1:57" x14ac:dyDescent="0.3">
      <c r="A356" t="s">
        <v>1034</v>
      </c>
      <c r="B356">
        <v>560</v>
      </c>
      <c r="C356" t="s">
        <v>249</v>
      </c>
      <c r="D356" t="s">
        <v>573</v>
      </c>
      <c r="E356">
        <v>41932</v>
      </c>
      <c r="F356">
        <v>10036</v>
      </c>
      <c r="G356">
        <v>37287</v>
      </c>
      <c r="H356" s="5">
        <v>42640</v>
      </c>
      <c r="I356" t="s">
        <v>612</v>
      </c>
      <c r="J356" t="s">
        <v>613</v>
      </c>
      <c r="K356">
        <v>910182</v>
      </c>
      <c r="L356" t="s">
        <v>257</v>
      </c>
      <c r="M356" t="s">
        <v>58</v>
      </c>
      <c r="N356" t="s">
        <v>13</v>
      </c>
      <c r="O356" t="s">
        <v>14</v>
      </c>
      <c r="P356">
        <v>38</v>
      </c>
      <c r="Q356" s="5" t="s">
        <v>15</v>
      </c>
      <c r="R356" t="s">
        <v>30</v>
      </c>
      <c r="S356" t="s">
        <v>145</v>
      </c>
      <c r="T356" t="s">
        <v>18</v>
      </c>
      <c r="U356" t="s">
        <v>26</v>
      </c>
      <c r="V356" t="s">
        <v>39</v>
      </c>
      <c r="W356">
        <v>450</v>
      </c>
      <c r="X356" t="s">
        <v>574</v>
      </c>
      <c r="Y356" t="s">
        <v>575</v>
      </c>
      <c r="Z356" t="s">
        <v>576</v>
      </c>
      <c r="AA356">
        <v>0.1065</v>
      </c>
      <c r="AB356" t="s">
        <v>577</v>
      </c>
      <c r="AC356" t="s">
        <v>578</v>
      </c>
      <c r="AD356" t="s">
        <v>249</v>
      </c>
      <c r="AE356" t="s">
        <v>250</v>
      </c>
      <c r="AF356" t="s">
        <v>251</v>
      </c>
      <c r="AG356" t="s">
        <v>252</v>
      </c>
      <c r="AH356" t="s">
        <v>253</v>
      </c>
      <c r="AI356" t="s">
        <v>254</v>
      </c>
      <c r="AJ356">
        <v>910182</v>
      </c>
      <c r="AK356" t="s">
        <v>255</v>
      </c>
      <c r="AL356" t="s">
        <v>256</v>
      </c>
      <c r="AM356">
        <v>43854</v>
      </c>
      <c r="AN356">
        <v>11124</v>
      </c>
      <c r="AO356">
        <v>41759</v>
      </c>
      <c r="AP356">
        <v>20.52</v>
      </c>
      <c r="AQ356">
        <v>1192.05</v>
      </c>
      <c r="AR356" t="s">
        <v>2626</v>
      </c>
      <c r="AS356" t="s">
        <v>2626</v>
      </c>
      <c r="AT356">
        <v>1</v>
      </c>
      <c r="AU356" t="s">
        <v>2628</v>
      </c>
      <c r="AV356" s="3">
        <v>42079</v>
      </c>
      <c r="AW356" s="3" t="str">
        <f>TEXT(LoanTable[[#This Row],[Disbursement Date]],"YYYY-MM")</f>
        <v>2016-09</v>
      </c>
      <c r="AX356" t="str">
        <f>TEXT(EDATE(LoanTable[[#This Row],[Disbursement Date]],-1),"YYYY-MM")</f>
        <v>2016-08</v>
      </c>
      <c r="AY356">
        <f>IF(LoanTable[[#This Row],[Loan Status]]="Active",1,0)</f>
        <v>0</v>
      </c>
      <c r="AZ356">
        <f>IF(COUNTIFS(LoanTable[Client id],LoanTable[[#This Row],[Client id]],LoanTable[Period],LoanTable[[#This Row],[Previous Period]])&gt;0,1,0)</f>
        <v>0</v>
      </c>
      <c r="BA356" s="17" t="str">
        <f>TEXT(LoanTable[[#This Row],[Disbursement Date]],"YYYY")</f>
        <v>2016</v>
      </c>
      <c r="BB356" s="10" cm="1">
        <f t="array" ref="BB356">IF(YEAR(LoanTable[[#This Row],[Disbursement Date]])=MIN(YEAR(LoanTable[Disbursement Date])),"",YEAR(LoanTable[[#This Row],[Disbursement Date]])-1)</f>
        <v>2015</v>
      </c>
      <c r="BC356" s="10">
        <f>IF(LoanTable[[#This Row],[Previous Year]]="",1,IF(COUNTIFS(LoanTable[Client id],LoanTable[[#This Row],[Client id]],LoanTable[Year],LoanTable[[#This Row],[Previous Year]])&gt;0,1,0))</f>
        <v>1</v>
      </c>
      <c r="BD356" t="str">
        <f>YEAR(LoanTable[[#This Row],[Disbursement Date]]) &amp; "-Q" &amp; ROUNDUP(MONTH(LoanTable[[#This Row],[Disbursement Date]])/3,0)</f>
        <v>2016-Q3</v>
      </c>
      <c r="BE356">
        <f>IF(LoanTable[[#This Row],[Disbursement Date]]=LoanTable[[#This Row],[First Loan Date]],1,0)</f>
        <v>0</v>
      </c>
    </row>
    <row r="357" spans="1:57" x14ac:dyDescent="0.3">
      <c r="A357" t="s">
        <v>1897</v>
      </c>
      <c r="B357">
        <v>372</v>
      </c>
      <c r="C357" t="s">
        <v>344</v>
      </c>
      <c r="D357" t="s">
        <v>573</v>
      </c>
      <c r="E357">
        <v>7958</v>
      </c>
      <c r="F357">
        <v>4729</v>
      </c>
      <c r="G357">
        <v>20501</v>
      </c>
      <c r="H357" s="5">
        <v>42641</v>
      </c>
      <c r="I357" t="s">
        <v>612</v>
      </c>
      <c r="J357" t="s">
        <v>613</v>
      </c>
      <c r="K357">
        <v>910020</v>
      </c>
      <c r="L357" t="s">
        <v>346</v>
      </c>
      <c r="M357" t="s">
        <v>164</v>
      </c>
      <c r="N357" t="s">
        <v>13</v>
      </c>
      <c r="O357" t="s">
        <v>46</v>
      </c>
      <c r="P357">
        <v>30</v>
      </c>
      <c r="Q357" s="5" t="s">
        <v>47</v>
      </c>
      <c r="R357" t="s">
        <v>30</v>
      </c>
      <c r="S357" t="s">
        <v>145</v>
      </c>
      <c r="T357" t="s">
        <v>18</v>
      </c>
      <c r="U357" t="s">
        <v>19</v>
      </c>
      <c r="V357" t="s">
        <v>31</v>
      </c>
      <c r="W357">
        <v>783</v>
      </c>
      <c r="X357" t="s">
        <v>574</v>
      </c>
      <c r="Y357" t="s">
        <v>575</v>
      </c>
      <c r="Z357" t="s">
        <v>576</v>
      </c>
      <c r="AA357">
        <v>0.1065</v>
      </c>
      <c r="AB357" t="s">
        <v>577</v>
      </c>
      <c r="AC357" t="s">
        <v>578</v>
      </c>
      <c r="AD357" t="s">
        <v>344</v>
      </c>
      <c r="AE357" t="s">
        <v>250</v>
      </c>
      <c r="AF357" t="s">
        <v>251</v>
      </c>
      <c r="AG357" t="s">
        <v>252</v>
      </c>
      <c r="AH357" t="s">
        <v>253</v>
      </c>
      <c r="AI357" t="s">
        <v>254</v>
      </c>
      <c r="AJ357">
        <v>910020</v>
      </c>
      <c r="AK357" t="s">
        <v>345</v>
      </c>
      <c r="AL357" t="s">
        <v>256</v>
      </c>
      <c r="AM357">
        <v>8452</v>
      </c>
      <c r="AN357">
        <v>5748</v>
      </c>
      <c r="AO357">
        <v>7878</v>
      </c>
      <c r="AP357">
        <v>15.49</v>
      </c>
      <c r="AQ357">
        <v>2926.33</v>
      </c>
      <c r="AR357" t="s">
        <v>2626</v>
      </c>
      <c r="AS357" t="s">
        <v>2626</v>
      </c>
      <c r="AT357">
        <v>2</v>
      </c>
      <c r="AU357" t="s">
        <v>2628</v>
      </c>
      <c r="AV357" s="3">
        <v>42641</v>
      </c>
      <c r="AW357" s="3" t="str">
        <f>TEXT(LoanTable[[#This Row],[Disbursement Date]],"YYYY-MM")</f>
        <v>2016-09</v>
      </c>
      <c r="AX357" t="str">
        <f>TEXT(EDATE(LoanTable[[#This Row],[Disbursement Date]],-1),"YYYY-MM")</f>
        <v>2016-08</v>
      </c>
      <c r="AY357">
        <f>IF(LoanTable[[#This Row],[Loan Status]]="Active",1,0)</f>
        <v>0</v>
      </c>
      <c r="AZ357">
        <f>IF(COUNTIFS(LoanTable[Client id],LoanTable[[#This Row],[Client id]],LoanTable[Period],LoanTable[[#This Row],[Previous Period]])&gt;0,1,0)</f>
        <v>0</v>
      </c>
      <c r="BA357" s="17" t="str">
        <f>TEXT(LoanTable[[#This Row],[Disbursement Date]],"YYYY")</f>
        <v>2016</v>
      </c>
      <c r="BB357" s="10" cm="1">
        <f t="array" ref="BB357">IF(YEAR(LoanTable[[#This Row],[Disbursement Date]])=MIN(YEAR(LoanTable[Disbursement Date])),"",YEAR(LoanTable[[#This Row],[Disbursement Date]])-1)</f>
        <v>2015</v>
      </c>
      <c r="BC357" s="10">
        <f>IF(LoanTable[[#This Row],[Previous Year]]="",1,IF(COUNTIFS(LoanTable[Client id],LoanTable[[#This Row],[Client id]],LoanTable[Year],LoanTable[[#This Row],[Previous Year]])&gt;0,1,0))</f>
        <v>0</v>
      </c>
      <c r="BD357" t="str">
        <f>YEAR(LoanTable[[#This Row],[Disbursement Date]]) &amp; "-Q" &amp; ROUNDUP(MONTH(LoanTable[[#This Row],[Disbursement Date]])/3,0)</f>
        <v>2016-Q3</v>
      </c>
      <c r="BE357">
        <f>IF(LoanTable[[#This Row],[Disbursement Date]]=LoanTable[[#This Row],[First Loan Date]],1,0)</f>
        <v>1</v>
      </c>
    </row>
    <row r="358" spans="1:57" x14ac:dyDescent="0.3">
      <c r="A358" t="s">
        <v>1261</v>
      </c>
      <c r="B358">
        <v>420</v>
      </c>
      <c r="C358" t="s">
        <v>273</v>
      </c>
      <c r="D358" t="s">
        <v>589</v>
      </c>
      <c r="E358">
        <v>43540</v>
      </c>
      <c r="F358">
        <v>23834</v>
      </c>
      <c r="G358">
        <v>3051</v>
      </c>
      <c r="H358" s="5">
        <v>42641</v>
      </c>
      <c r="I358" t="s">
        <v>615</v>
      </c>
      <c r="J358" t="s">
        <v>613</v>
      </c>
      <c r="K358">
        <v>80001</v>
      </c>
      <c r="L358" t="s">
        <v>275</v>
      </c>
      <c r="M358" t="s">
        <v>36</v>
      </c>
      <c r="N358" t="s">
        <v>13</v>
      </c>
      <c r="O358" t="s">
        <v>14</v>
      </c>
      <c r="P358">
        <v>37</v>
      </c>
      <c r="Q358" s="5" t="s">
        <v>37</v>
      </c>
      <c r="R358" t="s">
        <v>16</v>
      </c>
      <c r="S358" t="s">
        <v>35</v>
      </c>
      <c r="T358" t="s">
        <v>18</v>
      </c>
      <c r="U358" t="s">
        <v>38</v>
      </c>
      <c r="V358" t="s">
        <v>39</v>
      </c>
      <c r="W358">
        <v>426</v>
      </c>
      <c r="X358" t="s">
        <v>574</v>
      </c>
      <c r="Y358" t="s">
        <v>590</v>
      </c>
      <c r="Z358" t="s">
        <v>576</v>
      </c>
      <c r="AA358">
        <v>9.9099999999999994E-2</v>
      </c>
      <c r="AB358" t="s">
        <v>577</v>
      </c>
      <c r="AC358" t="s">
        <v>591</v>
      </c>
      <c r="AD358" t="s">
        <v>273</v>
      </c>
      <c r="AE358" t="s">
        <v>266</v>
      </c>
      <c r="AF358" t="s">
        <v>267</v>
      </c>
      <c r="AG358" t="s">
        <v>268</v>
      </c>
      <c r="AH358" t="s">
        <v>269</v>
      </c>
      <c r="AI358" t="s">
        <v>273</v>
      </c>
      <c r="AJ358">
        <v>80001</v>
      </c>
      <c r="AK358" t="s">
        <v>274</v>
      </c>
      <c r="AL358" t="s">
        <v>256</v>
      </c>
      <c r="AM358">
        <v>43969</v>
      </c>
      <c r="AN358">
        <v>24893</v>
      </c>
      <c r="AO358">
        <v>43191</v>
      </c>
      <c r="AP358">
        <v>0.33</v>
      </c>
      <c r="AQ358">
        <v>3554.63</v>
      </c>
      <c r="AR358" t="s">
        <v>2626</v>
      </c>
      <c r="AS358" t="s">
        <v>2626</v>
      </c>
      <c r="AT358">
        <v>1</v>
      </c>
      <c r="AU358" t="s">
        <v>2630</v>
      </c>
      <c r="AV358" s="3">
        <v>42641</v>
      </c>
      <c r="AW358" s="3" t="str">
        <f>TEXT(LoanTable[[#This Row],[Disbursement Date]],"YYYY-MM")</f>
        <v>2016-09</v>
      </c>
      <c r="AX358" t="str">
        <f>TEXT(EDATE(LoanTable[[#This Row],[Disbursement Date]],-1),"YYYY-MM")</f>
        <v>2016-08</v>
      </c>
      <c r="AY358">
        <f>IF(LoanTable[[#This Row],[Loan Status]]="Active",1,0)</f>
        <v>0</v>
      </c>
      <c r="AZ358">
        <f>IF(COUNTIFS(LoanTable[Client id],LoanTable[[#This Row],[Client id]],LoanTable[Period],LoanTable[[#This Row],[Previous Period]])&gt;0,1,0)</f>
        <v>0</v>
      </c>
      <c r="BA358" s="17" t="str">
        <f>TEXT(LoanTable[[#This Row],[Disbursement Date]],"YYYY")</f>
        <v>2016</v>
      </c>
      <c r="BB358" s="10" cm="1">
        <f t="array" ref="BB358">IF(YEAR(LoanTable[[#This Row],[Disbursement Date]])=MIN(YEAR(LoanTable[Disbursement Date])),"",YEAR(LoanTable[[#This Row],[Disbursement Date]])-1)</f>
        <v>2015</v>
      </c>
      <c r="BC358" s="10">
        <f>IF(LoanTable[[#This Row],[Previous Year]]="",1,IF(COUNTIFS(LoanTable[Client id],LoanTable[[#This Row],[Client id]],LoanTable[Year],LoanTable[[#This Row],[Previous Year]])&gt;0,1,0))</f>
        <v>0</v>
      </c>
      <c r="BD358" t="str">
        <f>YEAR(LoanTable[[#This Row],[Disbursement Date]]) &amp; "-Q" &amp; ROUNDUP(MONTH(LoanTable[[#This Row],[Disbursement Date]])/3,0)</f>
        <v>2016-Q3</v>
      </c>
      <c r="BE358">
        <f>IF(LoanTable[[#This Row],[Disbursement Date]]=LoanTable[[#This Row],[First Loan Date]],1,0)</f>
        <v>1</v>
      </c>
    </row>
    <row r="359" spans="1:57" x14ac:dyDescent="0.3">
      <c r="A359" t="s">
        <v>1170</v>
      </c>
      <c r="B359">
        <v>321</v>
      </c>
      <c r="C359" t="s">
        <v>265</v>
      </c>
      <c r="D359" t="s">
        <v>583</v>
      </c>
      <c r="E359">
        <v>26025</v>
      </c>
      <c r="F359">
        <v>27366</v>
      </c>
      <c r="G359">
        <v>38700</v>
      </c>
      <c r="H359" s="5">
        <v>42646</v>
      </c>
      <c r="I359" t="s">
        <v>624</v>
      </c>
      <c r="J359" t="s">
        <v>619</v>
      </c>
      <c r="K359">
        <v>30179</v>
      </c>
      <c r="L359" t="s">
        <v>272</v>
      </c>
      <c r="M359" t="s">
        <v>89</v>
      </c>
      <c r="N359" t="s">
        <v>13</v>
      </c>
      <c r="O359" t="s">
        <v>33</v>
      </c>
      <c r="P359">
        <v>23</v>
      </c>
      <c r="Q359" s="5" t="s">
        <v>34</v>
      </c>
      <c r="R359" t="s">
        <v>74</v>
      </c>
      <c r="S359" t="s">
        <v>35</v>
      </c>
      <c r="T359" t="s">
        <v>18</v>
      </c>
      <c r="U359" t="s">
        <v>19</v>
      </c>
      <c r="V359" t="s">
        <v>31</v>
      </c>
      <c r="W359">
        <v>588</v>
      </c>
      <c r="X359" t="s">
        <v>574</v>
      </c>
      <c r="Y359" t="s">
        <v>584</v>
      </c>
      <c r="Z359" t="s">
        <v>576</v>
      </c>
      <c r="AA359">
        <v>0.1825</v>
      </c>
      <c r="AB359" t="s">
        <v>585</v>
      </c>
      <c r="AC359" t="s">
        <v>586</v>
      </c>
      <c r="AD359" t="s">
        <v>265</v>
      </c>
      <c r="AE359" t="s">
        <v>266</v>
      </c>
      <c r="AF359" t="s">
        <v>267</v>
      </c>
      <c r="AG359" t="s">
        <v>268</v>
      </c>
      <c r="AH359" t="s">
        <v>269</v>
      </c>
      <c r="AI359" t="s">
        <v>270</v>
      </c>
      <c r="AJ359">
        <v>30179</v>
      </c>
      <c r="AK359" t="s">
        <v>271</v>
      </c>
      <c r="AL359" t="s">
        <v>241</v>
      </c>
      <c r="AM359">
        <v>26501</v>
      </c>
      <c r="AN359">
        <v>29296</v>
      </c>
      <c r="AO359">
        <v>25725</v>
      </c>
      <c r="AP359">
        <v>14.92</v>
      </c>
      <c r="AQ359">
        <v>4251.82</v>
      </c>
      <c r="AR359" t="s">
        <v>2626</v>
      </c>
      <c r="AS359" t="s">
        <v>2626</v>
      </c>
      <c r="AT359">
        <v>1</v>
      </c>
      <c r="AU359" t="s">
        <v>2628</v>
      </c>
      <c r="AV359" s="3">
        <v>42327</v>
      </c>
      <c r="AW359" s="3" t="str">
        <f>TEXT(LoanTable[[#This Row],[Disbursement Date]],"YYYY-MM")</f>
        <v>2016-10</v>
      </c>
      <c r="AX359" t="str">
        <f>TEXT(EDATE(LoanTable[[#This Row],[Disbursement Date]],-1),"YYYY-MM")</f>
        <v>2016-09</v>
      </c>
      <c r="AY359">
        <f>IF(LoanTable[[#This Row],[Loan Status]]="Active",1,0)</f>
        <v>1</v>
      </c>
      <c r="AZ359">
        <f>IF(COUNTIFS(LoanTable[Client id],LoanTable[[#This Row],[Client id]],LoanTable[Period],LoanTable[[#This Row],[Previous Period]])&gt;0,1,0)</f>
        <v>0</v>
      </c>
      <c r="BA359" s="17" t="str">
        <f>TEXT(LoanTable[[#This Row],[Disbursement Date]],"YYYY")</f>
        <v>2016</v>
      </c>
      <c r="BB359" s="10" cm="1">
        <f t="array" ref="BB359">IF(YEAR(LoanTable[[#This Row],[Disbursement Date]])=MIN(YEAR(LoanTable[Disbursement Date])),"",YEAR(LoanTable[[#This Row],[Disbursement Date]])-1)</f>
        <v>2015</v>
      </c>
      <c r="BC359" s="10">
        <f>IF(LoanTable[[#This Row],[Previous Year]]="",1,IF(COUNTIFS(LoanTable[Client id],LoanTable[[#This Row],[Client id]],LoanTable[Year],LoanTable[[#This Row],[Previous Year]])&gt;0,1,0))</f>
        <v>1</v>
      </c>
      <c r="BD359" t="str">
        <f>YEAR(LoanTable[[#This Row],[Disbursement Date]]) &amp; "-Q" &amp; ROUNDUP(MONTH(LoanTable[[#This Row],[Disbursement Date]])/3,0)</f>
        <v>2016-Q4</v>
      </c>
      <c r="BE359">
        <f>IF(LoanTable[[#This Row],[Disbursement Date]]=LoanTable[[#This Row],[First Loan Date]],1,0)</f>
        <v>0</v>
      </c>
    </row>
    <row r="360" spans="1:57" x14ac:dyDescent="0.3">
      <c r="A360" t="s">
        <v>1959</v>
      </c>
      <c r="B360">
        <v>522</v>
      </c>
      <c r="C360" t="s">
        <v>310</v>
      </c>
      <c r="D360" t="s">
        <v>589</v>
      </c>
      <c r="E360">
        <v>7084</v>
      </c>
      <c r="F360">
        <v>43969</v>
      </c>
      <c r="G360">
        <v>21110</v>
      </c>
      <c r="H360" s="5">
        <v>42647</v>
      </c>
      <c r="I360" t="s">
        <v>617</v>
      </c>
      <c r="J360" t="s">
        <v>613</v>
      </c>
      <c r="K360">
        <v>140056</v>
      </c>
      <c r="L360" t="s">
        <v>312</v>
      </c>
      <c r="M360" t="s">
        <v>95</v>
      </c>
      <c r="N360" t="s">
        <v>13</v>
      </c>
      <c r="O360" t="s">
        <v>14</v>
      </c>
      <c r="P360">
        <v>37</v>
      </c>
      <c r="Q360" s="5" t="s">
        <v>37</v>
      </c>
      <c r="R360" t="s">
        <v>74</v>
      </c>
      <c r="S360" t="s">
        <v>35</v>
      </c>
      <c r="T360" t="s">
        <v>18</v>
      </c>
      <c r="U360" t="s">
        <v>65</v>
      </c>
      <c r="V360" t="s">
        <v>20</v>
      </c>
      <c r="W360">
        <v>479</v>
      </c>
      <c r="X360" t="s">
        <v>574</v>
      </c>
      <c r="Y360" t="s">
        <v>590</v>
      </c>
      <c r="Z360" t="s">
        <v>576</v>
      </c>
      <c r="AA360">
        <v>9.9099999999999994E-2</v>
      </c>
      <c r="AB360" t="s">
        <v>577</v>
      </c>
      <c r="AC360" t="s">
        <v>591</v>
      </c>
      <c r="AD360" t="s">
        <v>310</v>
      </c>
      <c r="AE360" t="s">
        <v>250</v>
      </c>
      <c r="AF360" t="s">
        <v>251</v>
      </c>
      <c r="AG360" t="s">
        <v>252</v>
      </c>
      <c r="AH360" t="s">
        <v>253</v>
      </c>
      <c r="AI360" t="s">
        <v>310</v>
      </c>
      <c r="AJ360">
        <v>140056</v>
      </c>
      <c r="AK360" t="s">
        <v>311</v>
      </c>
      <c r="AL360" t="s">
        <v>239</v>
      </c>
      <c r="AM360">
        <v>7699</v>
      </c>
      <c r="AN360">
        <v>45243</v>
      </c>
      <c r="AO360">
        <v>6932</v>
      </c>
      <c r="AP360">
        <v>5.09</v>
      </c>
      <c r="AQ360">
        <v>1813.13</v>
      </c>
      <c r="AR360" t="s">
        <v>2626</v>
      </c>
      <c r="AS360" t="s">
        <v>2627</v>
      </c>
      <c r="AT360">
        <v>1</v>
      </c>
      <c r="AU360" t="s">
        <v>2628</v>
      </c>
      <c r="AV360" s="3">
        <v>42647</v>
      </c>
      <c r="AW360" s="3" t="str">
        <f>TEXT(LoanTable[[#This Row],[Disbursement Date]],"YYYY-MM")</f>
        <v>2016-10</v>
      </c>
      <c r="AX360" t="str">
        <f>TEXT(EDATE(LoanTable[[#This Row],[Disbursement Date]],-1),"YYYY-MM")</f>
        <v>2016-09</v>
      </c>
      <c r="AY360">
        <f>IF(LoanTable[[#This Row],[Loan Status]]="Active",1,0)</f>
        <v>0</v>
      </c>
      <c r="AZ360">
        <f>IF(COUNTIFS(LoanTable[Client id],LoanTable[[#This Row],[Client id]],LoanTable[Period],LoanTable[[#This Row],[Previous Period]])&gt;0,1,0)</f>
        <v>0</v>
      </c>
      <c r="BA360" s="17" t="str">
        <f>TEXT(LoanTable[[#This Row],[Disbursement Date]],"YYYY")</f>
        <v>2016</v>
      </c>
      <c r="BB360" s="10" cm="1">
        <f t="array" ref="BB360">IF(YEAR(LoanTable[[#This Row],[Disbursement Date]])=MIN(YEAR(LoanTable[Disbursement Date])),"",YEAR(LoanTable[[#This Row],[Disbursement Date]])-1)</f>
        <v>2015</v>
      </c>
      <c r="BC360" s="10">
        <f>IF(LoanTable[[#This Row],[Previous Year]]="",1,IF(COUNTIFS(LoanTable[Client id],LoanTable[[#This Row],[Client id]],LoanTable[Year],LoanTable[[#This Row],[Previous Year]])&gt;0,1,0))</f>
        <v>0</v>
      </c>
      <c r="BD360" t="str">
        <f>YEAR(LoanTable[[#This Row],[Disbursement Date]]) &amp; "-Q" &amp; ROUNDUP(MONTH(LoanTable[[#This Row],[Disbursement Date]])/3,0)</f>
        <v>2016-Q4</v>
      </c>
      <c r="BE360">
        <f>IF(LoanTable[[#This Row],[Disbursement Date]]=LoanTable[[#This Row],[First Loan Date]],1,0)</f>
        <v>1</v>
      </c>
    </row>
    <row r="361" spans="1:57" x14ac:dyDescent="0.3">
      <c r="A361" t="s">
        <v>2223</v>
      </c>
      <c r="B361">
        <v>240</v>
      </c>
      <c r="C361" t="s">
        <v>386</v>
      </c>
      <c r="D361" t="s">
        <v>573</v>
      </c>
      <c r="E361">
        <v>43815</v>
      </c>
      <c r="F361">
        <v>11703</v>
      </c>
      <c r="G361">
        <v>16296</v>
      </c>
      <c r="H361" s="5">
        <v>42648</v>
      </c>
      <c r="I361" t="s">
        <v>612</v>
      </c>
      <c r="J361" t="s">
        <v>619</v>
      </c>
      <c r="K361">
        <v>1110166</v>
      </c>
      <c r="L361" t="s">
        <v>389</v>
      </c>
      <c r="M361" t="s">
        <v>126</v>
      </c>
      <c r="N361" t="s">
        <v>13</v>
      </c>
      <c r="O361" t="s">
        <v>28</v>
      </c>
      <c r="P361">
        <v>49</v>
      </c>
      <c r="Q361" s="5" t="s">
        <v>214</v>
      </c>
      <c r="R361" t="s">
        <v>104</v>
      </c>
      <c r="S361" t="s">
        <v>105</v>
      </c>
      <c r="T361" t="s">
        <v>63</v>
      </c>
      <c r="U361" t="s">
        <v>65</v>
      </c>
      <c r="V361" t="s">
        <v>39</v>
      </c>
      <c r="W361">
        <v>825</v>
      </c>
      <c r="X361" t="s">
        <v>574</v>
      </c>
      <c r="Y361" t="s">
        <v>575</v>
      </c>
      <c r="Z361" t="s">
        <v>576</v>
      </c>
      <c r="AA361">
        <v>0.1065</v>
      </c>
      <c r="AB361" t="s">
        <v>577</v>
      </c>
      <c r="AC361" t="s">
        <v>578</v>
      </c>
      <c r="AD361" t="s">
        <v>386</v>
      </c>
      <c r="AE361" t="s">
        <v>234</v>
      </c>
      <c r="AF361" t="s">
        <v>235</v>
      </c>
      <c r="AG361" t="s">
        <v>236</v>
      </c>
      <c r="AH361" t="s">
        <v>237</v>
      </c>
      <c r="AI361" t="s">
        <v>387</v>
      </c>
      <c r="AJ361">
        <v>1110166</v>
      </c>
      <c r="AK361" t="s">
        <v>388</v>
      </c>
      <c r="AL361" t="s">
        <v>239</v>
      </c>
      <c r="AM361">
        <v>45628</v>
      </c>
      <c r="AN361">
        <v>11359</v>
      </c>
      <c r="AO361">
        <v>43406</v>
      </c>
      <c r="AP361">
        <v>40.06</v>
      </c>
      <c r="AQ361">
        <v>903.7</v>
      </c>
      <c r="AR361" t="s">
        <v>2626</v>
      </c>
      <c r="AS361" t="s">
        <v>2626</v>
      </c>
      <c r="AT361">
        <v>0</v>
      </c>
      <c r="AU361" t="s">
        <v>2628</v>
      </c>
      <c r="AV361" s="3">
        <v>42648</v>
      </c>
      <c r="AW361" s="3" t="str">
        <f>TEXT(LoanTable[[#This Row],[Disbursement Date]],"YYYY-MM")</f>
        <v>2016-10</v>
      </c>
      <c r="AX361" t="str">
        <f>TEXT(EDATE(LoanTable[[#This Row],[Disbursement Date]],-1),"YYYY-MM")</f>
        <v>2016-09</v>
      </c>
      <c r="AY361">
        <f>IF(LoanTable[[#This Row],[Loan Status]]="Active",1,0)</f>
        <v>0</v>
      </c>
      <c r="AZ361">
        <f>IF(COUNTIFS(LoanTable[Client id],LoanTable[[#This Row],[Client id]],LoanTable[Period],LoanTable[[#This Row],[Previous Period]])&gt;0,1,0)</f>
        <v>0</v>
      </c>
      <c r="BA361" s="17" t="str">
        <f>TEXT(LoanTable[[#This Row],[Disbursement Date]],"YYYY")</f>
        <v>2016</v>
      </c>
      <c r="BB361" s="10" cm="1">
        <f t="array" ref="BB361">IF(YEAR(LoanTable[[#This Row],[Disbursement Date]])=MIN(YEAR(LoanTable[Disbursement Date])),"",YEAR(LoanTable[[#This Row],[Disbursement Date]])-1)</f>
        <v>2015</v>
      </c>
      <c r="BC361" s="10">
        <f>IF(LoanTable[[#This Row],[Previous Year]]="",1,IF(COUNTIFS(LoanTable[Client id],LoanTable[[#This Row],[Client id]],LoanTable[Year],LoanTable[[#This Row],[Previous Year]])&gt;0,1,0))</f>
        <v>0</v>
      </c>
      <c r="BD361" t="str">
        <f>YEAR(LoanTable[[#This Row],[Disbursement Date]]) &amp; "-Q" &amp; ROUNDUP(MONTH(LoanTable[[#This Row],[Disbursement Date]])/3,0)</f>
        <v>2016-Q4</v>
      </c>
      <c r="BE361">
        <f>IF(LoanTable[[#This Row],[Disbursement Date]]=LoanTable[[#This Row],[First Loan Date]],1,0)</f>
        <v>1</v>
      </c>
    </row>
    <row r="362" spans="1:57" x14ac:dyDescent="0.3">
      <c r="A362" t="s">
        <v>1993</v>
      </c>
      <c r="B362">
        <v>884</v>
      </c>
      <c r="C362" t="s">
        <v>324</v>
      </c>
      <c r="D362" t="s">
        <v>573</v>
      </c>
      <c r="E362">
        <v>19451</v>
      </c>
      <c r="F362">
        <v>44287</v>
      </c>
      <c r="G362">
        <v>10598</v>
      </c>
      <c r="H362" s="5">
        <v>42649</v>
      </c>
      <c r="I362" t="s">
        <v>615</v>
      </c>
      <c r="J362" t="s">
        <v>613</v>
      </c>
      <c r="K362">
        <v>710002</v>
      </c>
      <c r="L362" t="s">
        <v>329</v>
      </c>
      <c r="M362" t="s">
        <v>102</v>
      </c>
      <c r="N362" t="s">
        <v>13</v>
      </c>
      <c r="O362" t="s">
        <v>14</v>
      </c>
      <c r="P362">
        <v>38</v>
      </c>
      <c r="Q362" s="5" t="s">
        <v>91</v>
      </c>
      <c r="R362" t="s">
        <v>30</v>
      </c>
      <c r="S362" t="s">
        <v>145</v>
      </c>
      <c r="T362" t="s">
        <v>18</v>
      </c>
      <c r="U362" t="s">
        <v>19</v>
      </c>
      <c r="V362" t="s">
        <v>20</v>
      </c>
      <c r="W362">
        <v>467</v>
      </c>
      <c r="X362" t="s">
        <v>574</v>
      </c>
      <c r="Y362" t="s">
        <v>575</v>
      </c>
      <c r="Z362" t="s">
        <v>576</v>
      </c>
      <c r="AA362">
        <v>0.1065</v>
      </c>
      <c r="AB362" t="s">
        <v>577</v>
      </c>
      <c r="AC362" t="s">
        <v>578</v>
      </c>
      <c r="AD362" t="s">
        <v>324</v>
      </c>
      <c r="AE362" t="s">
        <v>325</v>
      </c>
      <c r="AF362" t="s">
        <v>326</v>
      </c>
      <c r="AG362" t="s">
        <v>327</v>
      </c>
      <c r="AH362" t="s">
        <v>328</v>
      </c>
      <c r="AI362" t="s">
        <v>324</v>
      </c>
      <c r="AJ362">
        <v>710002</v>
      </c>
      <c r="AK362" t="s">
        <v>271</v>
      </c>
      <c r="AL362" t="s">
        <v>239</v>
      </c>
      <c r="AM362">
        <v>20590</v>
      </c>
      <c r="AN362">
        <v>46178</v>
      </c>
      <c r="AO362">
        <v>19316</v>
      </c>
      <c r="AP362">
        <v>33.200000000000003</v>
      </c>
      <c r="AQ362">
        <v>2469.15</v>
      </c>
      <c r="AR362" t="s">
        <v>2626</v>
      </c>
      <c r="AS362" t="s">
        <v>2626</v>
      </c>
      <c r="AT362">
        <v>1</v>
      </c>
      <c r="AU362" t="s">
        <v>2628</v>
      </c>
      <c r="AV362" s="3">
        <v>42649</v>
      </c>
      <c r="AW362" s="3" t="str">
        <f>TEXT(LoanTable[[#This Row],[Disbursement Date]],"YYYY-MM")</f>
        <v>2016-10</v>
      </c>
      <c r="AX362" t="str">
        <f>TEXT(EDATE(LoanTable[[#This Row],[Disbursement Date]],-1),"YYYY-MM")</f>
        <v>2016-09</v>
      </c>
      <c r="AY362">
        <f>IF(LoanTable[[#This Row],[Loan Status]]="Active",1,0)</f>
        <v>0</v>
      </c>
      <c r="AZ362">
        <f>IF(COUNTIFS(LoanTable[Client id],LoanTable[[#This Row],[Client id]],LoanTable[Period],LoanTable[[#This Row],[Previous Period]])&gt;0,1,0)</f>
        <v>0</v>
      </c>
      <c r="BA362" s="17" t="str">
        <f>TEXT(LoanTable[[#This Row],[Disbursement Date]],"YYYY")</f>
        <v>2016</v>
      </c>
      <c r="BB362" s="10" cm="1">
        <f t="array" ref="BB362">IF(YEAR(LoanTable[[#This Row],[Disbursement Date]])=MIN(YEAR(LoanTable[Disbursement Date])),"",YEAR(LoanTable[[#This Row],[Disbursement Date]])-1)</f>
        <v>2015</v>
      </c>
      <c r="BC362" s="10">
        <f>IF(LoanTable[[#This Row],[Previous Year]]="",1,IF(COUNTIFS(LoanTable[Client id],LoanTable[[#This Row],[Client id]],LoanTable[Year],LoanTable[[#This Row],[Previous Year]])&gt;0,1,0))</f>
        <v>0</v>
      </c>
      <c r="BD362" t="str">
        <f>YEAR(LoanTable[[#This Row],[Disbursement Date]]) &amp; "-Q" &amp; ROUNDUP(MONTH(LoanTable[[#This Row],[Disbursement Date]])/3,0)</f>
        <v>2016-Q4</v>
      </c>
      <c r="BE362">
        <f>IF(LoanTable[[#This Row],[Disbursement Date]]=LoanTable[[#This Row],[First Loan Date]],1,0)</f>
        <v>1</v>
      </c>
    </row>
    <row r="363" spans="1:57" x14ac:dyDescent="0.3">
      <c r="A363" t="s">
        <v>2514</v>
      </c>
      <c r="B363">
        <v>410</v>
      </c>
      <c r="C363" t="s">
        <v>505</v>
      </c>
      <c r="D363" t="s">
        <v>573</v>
      </c>
      <c r="E363">
        <v>23439</v>
      </c>
      <c r="F363">
        <v>19858</v>
      </c>
      <c r="G363">
        <v>31679</v>
      </c>
      <c r="H363" s="5">
        <v>42650</v>
      </c>
      <c r="I363" t="s">
        <v>615</v>
      </c>
      <c r="J363" t="s">
        <v>619</v>
      </c>
      <c r="K363">
        <v>380112</v>
      </c>
      <c r="L363" t="s">
        <v>507</v>
      </c>
      <c r="M363" t="s">
        <v>124</v>
      </c>
      <c r="N363" t="s">
        <v>13</v>
      </c>
      <c r="O363" t="s">
        <v>14</v>
      </c>
      <c r="P363">
        <v>41</v>
      </c>
      <c r="Q363" s="5" t="s">
        <v>129</v>
      </c>
      <c r="R363" t="s">
        <v>30</v>
      </c>
      <c r="S363" t="s">
        <v>145</v>
      </c>
      <c r="T363" t="s">
        <v>63</v>
      </c>
      <c r="U363" t="s">
        <v>65</v>
      </c>
      <c r="V363" t="s">
        <v>39</v>
      </c>
      <c r="W363">
        <v>338</v>
      </c>
      <c r="X363" t="s">
        <v>574</v>
      </c>
      <c r="Y363" t="s">
        <v>575</v>
      </c>
      <c r="Z363" t="s">
        <v>576</v>
      </c>
      <c r="AA363">
        <v>0.1065</v>
      </c>
      <c r="AB363" t="s">
        <v>577</v>
      </c>
      <c r="AC363" t="s">
        <v>578</v>
      </c>
      <c r="AD363" t="s">
        <v>505</v>
      </c>
      <c r="AE363" t="s">
        <v>325</v>
      </c>
      <c r="AF363" t="s">
        <v>326</v>
      </c>
      <c r="AG363" t="s">
        <v>327</v>
      </c>
      <c r="AH363" t="s">
        <v>328</v>
      </c>
      <c r="AI363" t="s">
        <v>505</v>
      </c>
      <c r="AJ363">
        <v>380112</v>
      </c>
      <c r="AK363" t="s">
        <v>506</v>
      </c>
      <c r="AL363" t="s">
        <v>256</v>
      </c>
      <c r="AM363">
        <v>23457</v>
      </c>
      <c r="AN363">
        <v>19630</v>
      </c>
      <c r="AO363">
        <v>23196</v>
      </c>
      <c r="AP363">
        <v>16.329999999999998</v>
      </c>
      <c r="AQ363">
        <v>3648.43</v>
      </c>
      <c r="AR363" t="s">
        <v>2626</v>
      </c>
      <c r="AS363" t="s">
        <v>2626</v>
      </c>
      <c r="AT363">
        <v>1</v>
      </c>
      <c r="AU363" t="s">
        <v>2628</v>
      </c>
      <c r="AV363" s="3">
        <v>42650</v>
      </c>
      <c r="AW363" s="3" t="str">
        <f>TEXT(LoanTable[[#This Row],[Disbursement Date]],"YYYY-MM")</f>
        <v>2016-10</v>
      </c>
      <c r="AX363" t="str">
        <f>TEXT(EDATE(LoanTable[[#This Row],[Disbursement Date]],-1),"YYYY-MM")</f>
        <v>2016-09</v>
      </c>
      <c r="AY363">
        <f>IF(LoanTable[[#This Row],[Loan Status]]="Active",1,0)</f>
        <v>0</v>
      </c>
      <c r="AZ363">
        <f>IF(COUNTIFS(LoanTable[Client id],LoanTable[[#This Row],[Client id]],LoanTable[Period],LoanTable[[#This Row],[Previous Period]])&gt;0,1,0)</f>
        <v>0</v>
      </c>
      <c r="BA363" s="17" t="str">
        <f>TEXT(LoanTable[[#This Row],[Disbursement Date]],"YYYY")</f>
        <v>2016</v>
      </c>
      <c r="BB363" s="10" cm="1">
        <f t="array" ref="BB363">IF(YEAR(LoanTable[[#This Row],[Disbursement Date]])=MIN(YEAR(LoanTable[Disbursement Date])),"",YEAR(LoanTable[[#This Row],[Disbursement Date]])-1)</f>
        <v>2015</v>
      </c>
      <c r="BC363" s="10">
        <f>IF(LoanTable[[#This Row],[Previous Year]]="",1,IF(COUNTIFS(LoanTable[Client id],LoanTable[[#This Row],[Client id]],LoanTable[Year],LoanTable[[#This Row],[Previous Year]])&gt;0,1,0))</f>
        <v>0</v>
      </c>
      <c r="BD363" t="str">
        <f>YEAR(LoanTable[[#This Row],[Disbursement Date]]) &amp; "-Q" &amp; ROUNDUP(MONTH(LoanTable[[#This Row],[Disbursement Date]])/3,0)</f>
        <v>2016-Q4</v>
      </c>
      <c r="BE363">
        <f>IF(LoanTable[[#This Row],[Disbursement Date]]=LoanTable[[#This Row],[First Loan Date]],1,0)</f>
        <v>1</v>
      </c>
    </row>
    <row r="364" spans="1:57" x14ac:dyDescent="0.3">
      <c r="A364" t="s">
        <v>1184</v>
      </c>
      <c r="B364">
        <v>709</v>
      </c>
      <c r="C364" t="s">
        <v>350</v>
      </c>
      <c r="D364" t="s">
        <v>589</v>
      </c>
      <c r="E364">
        <v>39593</v>
      </c>
      <c r="F364">
        <v>38945</v>
      </c>
      <c r="G364">
        <v>3023</v>
      </c>
      <c r="H364" s="5">
        <v>42650</v>
      </c>
      <c r="I364" t="s">
        <v>612</v>
      </c>
      <c r="J364" t="s">
        <v>613</v>
      </c>
      <c r="K364">
        <v>700013</v>
      </c>
      <c r="L364" t="s">
        <v>351</v>
      </c>
      <c r="M364" t="s">
        <v>99</v>
      </c>
      <c r="N364" t="s">
        <v>13</v>
      </c>
      <c r="O364" t="s">
        <v>14</v>
      </c>
      <c r="P364">
        <v>42</v>
      </c>
      <c r="Q364" s="5" t="s">
        <v>129</v>
      </c>
      <c r="R364" t="s">
        <v>25</v>
      </c>
      <c r="S364" t="s">
        <v>35</v>
      </c>
      <c r="T364" t="s">
        <v>18</v>
      </c>
      <c r="U364" t="s">
        <v>22</v>
      </c>
      <c r="V364" t="s">
        <v>20</v>
      </c>
      <c r="W364">
        <v>668</v>
      </c>
      <c r="X364" t="s">
        <v>574</v>
      </c>
      <c r="Y364" t="s">
        <v>590</v>
      </c>
      <c r="Z364" t="s">
        <v>576</v>
      </c>
      <c r="AA364">
        <v>9.9099999999999994E-2</v>
      </c>
      <c r="AB364" t="s">
        <v>577</v>
      </c>
      <c r="AC364" t="s">
        <v>591</v>
      </c>
      <c r="AD364" t="s">
        <v>350</v>
      </c>
      <c r="AE364" t="s">
        <v>331</v>
      </c>
      <c r="AF364" t="s">
        <v>332</v>
      </c>
      <c r="AG364" t="s">
        <v>333</v>
      </c>
      <c r="AH364" t="s">
        <v>334</v>
      </c>
      <c r="AI364" t="s">
        <v>335</v>
      </c>
      <c r="AJ364">
        <v>700013</v>
      </c>
      <c r="AK364" t="s">
        <v>247</v>
      </c>
      <c r="AL364" t="s">
        <v>241</v>
      </c>
      <c r="AM364">
        <v>41028</v>
      </c>
      <c r="AN364">
        <v>40690</v>
      </c>
      <c r="AO364">
        <v>39336</v>
      </c>
      <c r="AP364">
        <v>21.02</v>
      </c>
      <c r="AQ364">
        <v>1879.29</v>
      </c>
      <c r="AR364" t="s">
        <v>2627</v>
      </c>
      <c r="AS364" t="s">
        <v>2626</v>
      </c>
      <c r="AT364">
        <v>0</v>
      </c>
      <c r="AU364" t="s">
        <v>2628</v>
      </c>
      <c r="AV364" s="3">
        <v>42298</v>
      </c>
      <c r="AW364" s="3" t="str">
        <f>TEXT(LoanTable[[#This Row],[Disbursement Date]],"YYYY-MM")</f>
        <v>2016-10</v>
      </c>
      <c r="AX364" t="str">
        <f>TEXT(EDATE(LoanTable[[#This Row],[Disbursement Date]],-1),"YYYY-MM")</f>
        <v>2016-09</v>
      </c>
      <c r="AY364">
        <f>IF(LoanTable[[#This Row],[Loan Status]]="Active",1,0)</f>
        <v>0</v>
      </c>
      <c r="AZ364">
        <f>IF(COUNTIFS(LoanTable[Client id],LoanTable[[#This Row],[Client id]],LoanTable[Period],LoanTable[[#This Row],[Previous Period]])&gt;0,1,0)</f>
        <v>0</v>
      </c>
      <c r="BA364" s="17" t="str">
        <f>TEXT(LoanTable[[#This Row],[Disbursement Date]],"YYYY")</f>
        <v>2016</v>
      </c>
      <c r="BB364" s="10" cm="1">
        <f t="array" ref="BB364">IF(YEAR(LoanTable[[#This Row],[Disbursement Date]])=MIN(YEAR(LoanTable[Disbursement Date])),"",YEAR(LoanTable[[#This Row],[Disbursement Date]])-1)</f>
        <v>2015</v>
      </c>
      <c r="BC364" s="10">
        <f>IF(LoanTable[[#This Row],[Previous Year]]="",1,IF(COUNTIFS(LoanTable[Client id],LoanTable[[#This Row],[Client id]],LoanTable[Year],LoanTable[[#This Row],[Previous Year]])&gt;0,1,0))</f>
        <v>1</v>
      </c>
      <c r="BD364" t="str">
        <f>YEAR(LoanTable[[#This Row],[Disbursement Date]]) &amp; "-Q" &amp; ROUNDUP(MONTH(LoanTable[[#This Row],[Disbursement Date]])/3,0)</f>
        <v>2016-Q4</v>
      </c>
      <c r="BE364">
        <f>IF(LoanTable[[#This Row],[Disbursement Date]]=LoanTable[[#This Row],[First Loan Date]],1,0)</f>
        <v>0</v>
      </c>
    </row>
    <row r="365" spans="1:57" x14ac:dyDescent="0.3">
      <c r="A365" t="s">
        <v>2497</v>
      </c>
      <c r="B365">
        <v>804</v>
      </c>
      <c r="C365" t="s">
        <v>523</v>
      </c>
      <c r="D365" t="s">
        <v>573</v>
      </c>
      <c r="E365">
        <v>32130</v>
      </c>
      <c r="F365">
        <v>33075</v>
      </c>
      <c r="G365">
        <v>33061</v>
      </c>
      <c r="H365" s="5">
        <v>42650</v>
      </c>
      <c r="I365" t="s">
        <v>612</v>
      </c>
      <c r="J365" t="s">
        <v>619</v>
      </c>
      <c r="K365">
        <v>800018</v>
      </c>
      <c r="L365" t="s">
        <v>526</v>
      </c>
      <c r="M365" t="s">
        <v>45</v>
      </c>
      <c r="N365" t="s">
        <v>13</v>
      </c>
      <c r="O365" t="s">
        <v>28</v>
      </c>
      <c r="P365">
        <v>51</v>
      </c>
      <c r="Q365" s="5" t="s">
        <v>62</v>
      </c>
      <c r="R365" t="s">
        <v>25</v>
      </c>
      <c r="S365" t="s">
        <v>35</v>
      </c>
      <c r="T365" t="s">
        <v>63</v>
      </c>
      <c r="U365" t="s">
        <v>22</v>
      </c>
      <c r="V365" t="s">
        <v>31</v>
      </c>
      <c r="W365">
        <v>375</v>
      </c>
      <c r="X365" t="s">
        <v>574</v>
      </c>
      <c r="Y365" t="s">
        <v>575</v>
      </c>
      <c r="Z365" t="s">
        <v>576</v>
      </c>
      <c r="AA365">
        <v>0.1065</v>
      </c>
      <c r="AB365" t="s">
        <v>577</v>
      </c>
      <c r="AC365" t="s">
        <v>578</v>
      </c>
      <c r="AD365" t="s">
        <v>523</v>
      </c>
      <c r="AE365" t="s">
        <v>250</v>
      </c>
      <c r="AF365" t="s">
        <v>251</v>
      </c>
      <c r="AG365" t="s">
        <v>252</v>
      </c>
      <c r="AH365" t="s">
        <v>253</v>
      </c>
      <c r="AI365" t="s">
        <v>524</v>
      </c>
      <c r="AJ365">
        <v>800018</v>
      </c>
      <c r="AK365" t="s">
        <v>525</v>
      </c>
      <c r="AL365" t="s">
        <v>239</v>
      </c>
      <c r="AM365">
        <v>33731</v>
      </c>
      <c r="AN365">
        <v>33230</v>
      </c>
      <c r="AO365">
        <v>31985</v>
      </c>
      <c r="AP365">
        <v>33.950000000000003</v>
      </c>
      <c r="AQ365">
        <v>4696.72</v>
      </c>
      <c r="AR365" t="s">
        <v>2626</v>
      </c>
      <c r="AS365" t="s">
        <v>2626</v>
      </c>
      <c r="AT365">
        <v>2</v>
      </c>
      <c r="AU365" t="s">
        <v>2628</v>
      </c>
      <c r="AV365" s="3">
        <v>42650</v>
      </c>
      <c r="AW365" s="3" t="str">
        <f>TEXT(LoanTable[[#This Row],[Disbursement Date]],"YYYY-MM")</f>
        <v>2016-10</v>
      </c>
      <c r="AX365" t="str">
        <f>TEXT(EDATE(LoanTable[[#This Row],[Disbursement Date]],-1),"YYYY-MM")</f>
        <v>2016-09</v>
      </c>
      <c r="AY365">
        <f>IF(LoanTable[[#This Row],[Loan Status]]="Active",1,0)</f>
        <v>0</v>
      </c>
      <c r="AZ365">
        <f>IF(COUNTIFS(LoanTable[Client id],LoanTable[[#This Row],[Client id]],LoanTable[Period],LoanTable[[#This Row],[Previous Period]])&gt;0,1,0)</f>
        <v>0</v>
      </c>
      <c r="BA365" s="17" t="str">
        <f>TEXT(LoanTable[[#This Row],[Disbursement Date]],"YYYY")</f>
        <v>2016</v>
      </c>
      <c r="BB365" s="10" cm="1">
        <f t="array" ref="BB365">IF(YEAR(LoanTable[[#This Row],[Disbursement Date]])=MIN(YEAR(LoanTable[Disbursement Date])),"",YEAR(LoanTable[[#This Row],[Disbursement Date]])-1)</f>
        <v>2015</v>
      </c>
      <c r="BC365" s="10">
        <f>IF(LoanTable[[#This Row],[Previous Year]]="",1,IF(COUNTIFS(LoanTable[Client id],LoanTable[[#This Row],[Client id]],LoanTable[Year],LoanTable[[#This Row],[Previous Year]])&gt;0,1,0))</f>
        <v>0</v>
      </c>
      <c r="BD365" t="str">
        <f>YEAR(LoanTable[[#This Row],[Disbursement Date]]) &amp; "-Q" &amp; ROUNDUP(MONTH(LoanTable[[#This Row],[Disbursement Date]])/3,0)</f>
        <v>2016-Q4</v>
      </c>
      <c r="BE365">
        <f>IF(LoanTable[[#This Row],[Disbursement Date]]=LoanTable[[#This Row],[First Loan Date]],1,0)</f>
        <v>1</v>
      </c>
    </row>
    <row r="366" spans="1:57" x14ac:dyDescent="0.3">
      <c r="A366" t="s">
        <v>800</v>
      </c>
      <c r="B366">
        <v>219</v>
      </c>
      <c r="C366" t="s">
        <v>409</v>
      </c>
      <c r="D366" t="s">
        <v>573</v>
      </c>
      <c r="E366">
        <v>20343</v>
      </c>
      <c r="F366">
        <v>38046</v>
      </c>
      <c r="G366">
        <v>33912</v>
      </c>
      <c r="H366" s="5">
        <v>42652</v>
      </c>
      <c r="I366" t="s">
        <v>612</v>
      </c>
      <c r="J366" t="s">
        <v>619</v>
      </c>
      <c r="K366">
        <v>1030063</v>
      </c>
      <c r="L366" t="s">
        <v>411</v>
      </c>
      <c r="M366" t="s">
        <v>45</v>
      </c>
      <c r="N366" t="s">
        <v>13</v>
      </c>
      <c r="O366" t="s">
        <v>28</v>
      </c>
      <c r="P366">
        <v>51</v>
      </c>
      <c r="Q366" s="5" t="s">
        <v>62</v>
      </c>
      <c r="R366" t="s">
        <v>25</v>
      </c>
      <c r="S366" t="s">
        <v>35</v>
      </c>
      <c r="T366" t="s">
        <v>63</v>
      </c>
      <c r="U366" t="s">
        <v>22</v>
      </c>
      <c r="V366" t="s">
        <v>31</v>
      </c>
      <c r="W366">
        <v>375</v>
      </c>
      <c r="X366" t="s">
        <v>574</v>
      </c>
      <c r="Y366" t="s">
        <v>575</v>
      </c>
      <c r="Z366" t="s">
        <v>576</v>
      </c>
      <c r="AA366">
        <v>0.1065</v>
      </c>
      <c r="AB366" t="s">
        <v>577</v>
      </c>
      <c r="AC366" t="s">
        <v>578</v>
      </c>
      <c r="AD366" t="s">
        <v>409</v>
      </c>
      <c r="AE366" t="s">
        <v>234</v>
      </c>
      <c r="AF366" t="s">
        <v>235</v>
      </c>
      <c r="AG366" t="s">
        <v>236</v>
      </c>
      <c r="AH366" t="s">
        <v>237</v>
      </c>
      <c r="AI366" t="s">
        <v>246</v>
      </c>
      <c r="AJ366">
        <v>1030063</v>
      </c>
      <c r="AK366" t="s">
        <v>410</v>
      </c>
      <c r="AL366" t="s">
        <v>241</v>
      </c>
      <c r="AM366">
        <v>20436</v>
      </c>
      <c r="AN366">
        <v>38552</v>
      </c>
      <c r="AO366">
        <v>19962</v>
      </c>
      <c r="AP366">
        <v>6.65</v>
      </c>
      <c r="AQ366">
        <v>2776.12</v>
      </c>
      <c r="AR366" t="s">
        <v>2626</v>
      </c>
      <c r="AS366" t="s">
        <v>2626</v>
      </c>
      <c r="AT366">
        <v>1</v>
      </c>
      <c r="AU366" t="s">
        <v>2628</v>
      </c>
      <c r="AV366" s="3">
        <v>42352</v>
      </c>
      <c r="AW366" s="3" t="str">
        <f>TEXT(LoanTable[[#This Row],[Disbursement Date]],"YYYY-MM")</f>
        <v>2016-10</v>
      </c>
      <c r="AX366" t="str">
        <f>TEXT(EDATE(LoanTable[[#This Row],[Disbursement Date]],-1),"YYYY-MM")</f>
        <v>2016-09</v>
      </c>
      <c r="AY366">
        <f>IF(LoanTable[[#This Row],[Loan Status]]="Active",1,0)</f>
        <v>0</v>
      </c>
      <c r="AZ366">
        <f>IF(COUNTIFS(LoanTable[Client id],LoanTable[[#This Row],[Client id]],LoanTable[Period],LoanTable[[#This Row],[Previous Period]])&gt;0,1,0)</f>
        <v>0</v>
      </c>
      <c r="BA366" s="17" t="str">
        <f>TEXT(LoanTable[[#This Row],[Disbursement Date]],"YYYY")</f>
        <v>2016</v>
      </c>
      <c r="BB366" s="10" cm="1">
        <f t="array" ref="BB366">IF(YEAR(LoanTable[[#This Row],[Disbursement Date]])=MIN(YEAR(LoanTable[Disbursement Date])),"",YEAR(LoanTable[[#This Row],[Disbursement Date]])-1)</f>
        <v>2015</v>
      </c>
      <c r="BC366" s="10">
        <f>IF(LoanTable[[#This Row],[Previous Year]]="",1,IF(COUNTIFS(LoanTable[Client id],LoanTable[[#This Row],[Client id]],LoanTable[Year],LoanTable[[#This Row],[Previous Year]])&gt;0,1,0))</f>
        <v>1</v>
      </c>
      <c r="BD366" t="str">
        <f>YEAR(LoanTable[[#This Row],[Disbursement Date]]) &amp; "-Q" &amp; ROUNDUP(MONTH(LoanTable[[#This Row],[Disbursement Date]])/3,0)</f>
        <v>2016-Q4</v>
      </c>
      <c r="BE366">
        <f>IF(LoanTable[[#This Row],[Disbursement Date]]=LoanTable[[#This Row],[First Loan Date]],1,0)</f>
        <v>0</v>
      </c>
    </row>
    <row r="367" spans="1:57" x14ac:dyDescent="0.3">
      <c r="A367" t="s">
        <v>1132</v>
      </c>
      <c r="B367">
        <v>256</v>
      </c>
      <c r="C367" t="s">
        <v>422</v>
      </c>
      <c r="D367" t="s">
        <v>573</v>
      </c>
      <c r="E367">
        <v>41486</v>
      </c>
      <c r="F367">
        <v>13025</v>
      </c>
      <c r="G367">
        <v>26853</v>
      </c>
      <c r="H367" s="5">
        <v>42652</v>
      </c>
      <c r="I367" t="s">
        <v>615</v>
      </c>
      <c r="J367" t="s">
        <v>619</v>
      </c>
      <c r="K367">
        <v>120676</v>
      </c>
      <c r="L367" t="s">
        <v>423</v>
      </c>
      <c r="M367" t="s">
        <v>27</v>
      </c>
      <c r="N367" t="s">
        <v>13</v>
      </c>
      <c r="O367" t="s">
        <v>28</v>
      </c>
      <c r="P367">
        <v>52</v>
      </c>
      <c r="Q367" s="5" t="s">
        <v>103</v>
      </c>
      <c r="R367" t="s">
        <v>30</v>
      </c>
      <c r="S367" t="s">
        <v>145</v>
      </c>
      <c r="T367" t="s">
        <v>18</v>
      </c>
      <c r="U367" t="s">
        <v>65</v>
      </c>
      <c r="V367" t="s">
        <v>31</v>
      </c>
      <c r="W367">
        <v>805</v>
      </c>
      <c r="X367" t="s">
        <v>574</v>
      </c>
      <c r="Y367" t="s">
        <v>575</v>
      </c>
      <c r="Z367" t="s">
        <v>576</v>
      </c>
      <c r="AA367">
        <v>0.1065</v>
      </c>
      <c r="AB367" t="s">
        <v>577</v>
      </c>
      <c r="AC367" t="s">
        <v>578</v>
      </c>
      <c r="AD367" t="s">
        <v>422</v>
      </c>
      <c r="AE367" t="s">
        <v>234</v>
      </c>
      <c r="AF367" t="s">
        <v>235</v>
      </c>
      <c r="AG367" t="s">
        <v>236</v>
      </c>
      <c r="AH367" t="s">
        <v>237</v>
      </c>
      <c r="AI367" t="s">
        <v>422</v>
      </c>
      <c r="AJ367">
        <v>120676</v>
      </c>
      <c r="AK367" t="s">
        <v>247</v>
      </c>
      <c r="AL367" t="s">
        <v>239</v>
      </c>
      <c r="AM367">
        <v>42202</v>
      </c>
      <c r="AN367">
        <v>13474</v>
      </c>
      <c r="AO367">
        <v>41215</v>
      </c>
      <c r="AP367">
        <v>42.59</v>
      </c>
      <c r="AQ367">
        <v>336.52</v>
      </c>
      <c r="AR367" t="s">
        <v>2626</v>
      </c>
      <c r="AS367" t="s">
        <v>2626</v>
      </c>
      <c r="AT367">
        <v>0</v>
      </c>
      <c r="AU367" t="s">
        <v>2628</v>
      </c>
      <c r="AV367" s="3">
        <v>42652</v>
      </c>
      <c r="AW367" s="3" t="str">
        <f>TEXT(LoanTable[[#This Row],[Disbursement Date]],"YYYY-MM")</f>
        <v>2016-10</v>
      </c>
      <c r="AX367" t="str">
        <f>TEXT(EDATE(LoanTable[[#This Row],[Disbursement Date]],-1),"YYYY-MM")</f>
        <v>2016-09</v>
      </c>
      <c r="AY367">
        <f>IF(LoanTable[[#This Row],[Loan Status]]="Active",1,0)</f>
        <v>0</v>
      </c>
      <c r="AZ367">
        <f>IF(COUNTIFS(LoanTable[Client id],LoanTable[[#This Row],[Client id]],LoanTable[Period],LoanTable[[#This Row],[Previous Period]])&gt;0,1,0)</f>
        <v>0</v>
      </c>
      <c r="BA367" s="17" t="str">
        <f>TEXT(LoanTable[[#This Row],[Disbursement Date]],"YYYY")</f>
        <v>2016</v>
      </c>
      <c r="BB367" s="10" cm="1">
        <f t="array" ref="BB367">IF(YEAR(LoanTable[[#This Row],[Disbursement Date]])=MIN(YEAR(LoanTable[Disbursement Date])),"",YEAR(LoanTable[[#This Row],[Disbursement Date]])-1)</f>
        <v>2015</v>
      </c>
      <c r="BC367" s="10">
        <f>IF(LoanTable[[#This Row],[Previous Year]]="",1,IF(COUNTIFS(LoanTable[Client id],LoanTable[[#This Row],[Client id]],LoanTable[Year],LoanTable[[#This Row],[Previous Year]])&gt;0,1,0))</f>
        <v>0</v>
      </c>
      <c r="BD367" t="str">
        <f>YEAR(LoanTable[[#This Row],[Disbursement Date]]) &amp; "-Q" &amp; ROUNDUP(MONTH(LoanTable[[#This Row],[Disbursement Date]])/3,0)</f>
        <v>2016-Q4</v>
      </c>
      <c r="BE367">
        <f>IF(LoanTable[[#This Row],[Disbursement Date]]=LoanTable[[#This Row],[First Loan Date]],1,0)</f>
        <v>1</v>
      </c>
    </row>
    <row r="368" spans="1:57" x14ac:dyDescent="0.3">
      <c r="A368" t="s">
        <v>1512</v>
      </c>
      <c r="B368">
        <v>506</v>
      </c>
      <c r="C368" t="s">
        <v>350</v>
      </c>
      <c r="D368" t="s">
        <v>573</v>
      </c>
      <c r="E368">
        <v>41810</v>
      </c>
      <c r="F368">
        <v>41416</v>
      </c>
      <c r="G368">
        <v>25960</v>
      </c>
      <c r="H368" s="5">
        <v>42653</v>
      </c>
      <c r="I368" t="s">
        <v>617</v>
      </c>
      <c r="J368" t="s">
        <v>613</v>
      </c>
      <c r="K368">
        <v>700013</v>
      </c>
      <c r="L368" t="s">
        <v>351</v>
      </c>
      <c r="M368" t="s">
        <v>211</v>
      </c>
      <c r="N368" t="s">
        <v>13</v>
      </c>
      <c r="O368" t="s">
        <v>28</v>
      </c>
      <c r="P368">
        <v>53</v>
      </c>
      <c r="Q368" s="5" t="s">
        <v>62</v>
      </c>
      <c r="R368" t="s">
        <v>104</v>
      </c>
      <c r="S368" t="s">
        <v>105</v>
      </c>
      <c r="T368" t="s">
        <v>18</v>
      </c>
      <c r="U368" t="s">
        <v>38</v>
      </c>
      <c r="V368" t="s">
        <v>31</v>
      </c>
      <c r="W368">
        <v>812</v>
      </c>
      <c r="X368" t="s">
        <v>574</v>
      </c>
      <c r="Y368" t="s">
        <v>575</v>
      </c>
      <c r="Z368" t="s">
        <v>576</v>
      </c>
      <c r="AA368">
        <v>0.1065</v>
      </c>
      <c r="AB368" t="s">
        <v>577</v>
      </c>
      <c r="AC368" t="s">
        <v>578</v>
      </c>
      <c r="AD368" t="s">
        <v>350</v>
      </c>
      <c r="AE368" t="s">
        <v>331</v>
      </c>
      <c r="AF368" t="s">
        <v>332</v>
      </c>
      <c r="AG368" t="s">
        <v>333</v>
      </c>
      <c r="AH368" t="s">
        <v>334</v>
      </c>
      <c r="AI368" t="s">
        <v>335</v>
      </c>
      <c r="AJ368">
        <v>700013</v>
      </c>
      <c r="AK368" t="s">
        <v>247</v>
      </c>
      <c r="AL368" t="s">
        <v>241</v>
      </c>
      <c r="AM368">
        <v>43037</v>
      </c>
      <c r="AN368">
        <v>43100</v>
      </c>
      <c r="AO368">
        <v>41339</v>
      </c>
      <c r="AP368">
        <v>29.37</v>
      </c>
      <c r="AQ368">
        <v>551.27</v>
      </c>
      <c r="AR368" t="s">
        <v>2627</v>
      </c>
      <c r="AS368" t="s">
        <v>2626</v>
      </c>
      <c r="AT368">
        <v>1</v>
      </c>
      <c r="AU368" t="s">
        <v>2628</v>
      </c>
      <c r="AV368" s="3">
        <v>42653</v>
      </c>
      <c r="AW368" s="3" t="str">
        <f>TEXT(LoanTable[[#This Row],[Disbursement Date]],"YYYY-MM")</f>
        <v>2016-10</v>
      </c>
      <c r="AX368" t="str">
        <f>TEXT(EDATE(LoanTable[[#This Row],[Disbursement Date]],-1),"YYYY-MM")</f>
        <v>2016-09</v>
      </c>
      <c r="AY368">
        <f>IF(LoanTable[[#This Row],[Loan Status]]="Active",1,0)</f>
        <v>0</v>
      </c>
      <c r="AZ368">
        <f>IF(COUNTIFS(LoanTable[Client id],LoanTable[[#This Row],[Client id]],LoanTable[Period],LoanTable[[#This Row],[Previous Period]])&gt;0,1,0)</f>
        <v>0</v>
      </c>
      <c r="BA368" s="17" t="str">
        <f>TEXT(LoanTable[[#This Row],[Disbursement Date]],"YYYY")</f>
        <v>2016</v>
      </c>
      <c r="BB368" s="10" cm="1">
        <f t="array" ref="BB368">IF(YEAR(LoanTable[[#This Row],[Disbursement Date]])=MIN(YEAR(LoanTable[Disbursement Date])),"",YEAR(LoanTable[[#This Row],[Disbursement Date]])-1)</f>
        <v>2015</v>
      </c>
      <c r="BC368" s="10">
        <f>IF(LoanTable[[#This Row],[Previous Year]]="",1,IF(COUNTIFS(LoanTable[Client id],LoanTable[[#This Row],[Client id]],LoanTable[Year],LoanTable[[#This Row],[Previous Year]])&gt;0,1,0))</f>
        <v>0</v>
      </c>
      <c r="BD368" t="str">
        <f>YEAR(LoanTable[[#This Row],[Disbursement Date]]) &amp; "-Q" &amp; ROUNDUP(MONTH(LoanTable[[#This Row],[Disbursement Date]])/3,0)</f>
        <v>2016-Q4</v>
      </c>
      <c r="BE368">
        <f>IF(LoanTable[[#This Row],[Disbursement Date]]=LoanTable[[#This Row],[First Loan Date]],1,0)</f>
        <v>1</v>
      </c>
    </row>
    <row r="369" spans="1:57" x14ac:dyDescent="0.3">
      <c r="A369" t="s">
        <v>1935</v>
      </c>
      <c r="B369">
        <v>883</v>
      </c>
      <c r="C369" t="s">
        <v>251</v>
      </c>
      <c r="D369" t="s">
        <v>573</v>
      </c>
      <c r="E369">
        <v>48619</v>
      </c>
      <c r="F369">
        <v>19103</v>
      </c>
      <c r="G369">
        <v>35597</v>
      </c>
      <c r="H369" s="5">
        <v>42655</v>
      </c>
      <c r="I369" t="s">
        <v>615</v>
      </c>
      <c r="J369" t="s">
        <v>613</v>
      </c>
      <c r="K369">
        <v>10068</v>
      </c>
      <c r="L369" t="s">
        <v>319</v>
      </c>
      <c r="M369" t="s">
        <v>165</v>
      </c>
      <c r="N369" t="s">
        <v>13</v>
      </c>
      <c r="O369" t="s">
        <v>46</v>
      </c>
      <c r="P369">
        <v>31</v>
      </c>
      <c r="Q369" s="5" t="s">
        <v>47</v>
      </c>
      <c r="R369" t="s">
        <v>25</v>
      </c>
      <c r="S369" t="s">
        <v>35</v>
      </c>
      <c r="T369" t="s">
        <v>18</v>
      </c>
      <c r="U369" t="s">
        <v>22</v>
      </c>
      <c r="V369" t="s">
        <v>20</v>
      </c>
      <c r="W369">
        <v>672</v>
      </c>
      <c r="X369" t="s">
        <v>574</v>
      </c>
      <c r="Y369" t="s">
        <v>575</v>
      </c>
      <c r="Z369" t="s">
        <v>576</v>
      </c>
      <c r="AA369">
        <v>0.1065</v>
      </c>
      <c r="AB369" t="s">
        <v>577</v>
      </c>
      <c r="AC369" t="s">
        <v>578</v>
      </c>
      <c r="AD369" t="s">
        <v>251</v>
      </c>
      <c r="AE369" t="s">
        <v>250</v>
      </c>
      <c r="AF369" t="s">
        <v>251</v>
      </c>
      <c r="AG369" t="s">
        <v>252</v>
      </c>
      <c r="AH369" t="s">
        <v>253</v>
      </c>
      <c r="AI369" t="s">
        <v>317</v>
      </c>
      <c r="AJ369">
        <v>10068</v>
      </c>
      <c r="AK369" t="s">
        <v>318</v>
      </c>
      <c r="AL369" t="s">
        <v>256</v>
      </c>
      <c r="AM369">
        <v>49482</v>
      </c>
      <c r="AN369">
        <v>19604</v>
      </c>
      <c r="AO369">
        <v>48530</v>
      </c>
      <c r="AP369">
        <v>5</v>
      </c>
      <c r="AQ369">
        <v>3142.74</v>
      </c>
      <c r="AR369" t="s">
        <v>2627</v>
      </c>
      <c r="AS369" t="s">
        <v>2626</v>
      </c>
      <c r="AT369">
        <v>0</v>
      </c>
      <c r="AU369" t="s">
        <v>2628</v>
      </c>
      <c r="AV369" s="3">
        <v>42245</v>
      </c>
      <c r="AW369" s="3" t="str">
        <f>TEXT(LoanTable[[#This Row],[Disbursement Date]],"YYYY-MM")</f>
        <v>2016-10</v>
      </c>
      <c r="AX369" t="str">
        <f>TEXT(EDATE(LoanTable[[#This Row],[Disbursement Date]],-1),"YYYY-MM")</f>
        <v>2016-09</v>
      </c>
      <c r="AY369">
        <f>IF(LoanTable[[#This Row],[Loan Status]]="Active",1,0)</f>
        <v>0</v>
      </c>
      <c r="AZ369">
        <f>IF(COUNTIFS(LoanTable[Client id],LoanTable[[#This Row],[Client id]],LoanTable[Period],LoanTable[[#This Row],[Previous Period]])&gt;0,1,0)</f>
        <v>0</v>
      </c>
      <c r="BA369" s="17" t="str">
        <f>TEXT(LoanTable[[#This Row],[Disbursement Date]],"YYYY")</f>
        <v>2016</v>
      </c>
      <c r="BB369" s="10" cm="1">
        <f t="array" ref="BB369">IF(YEAR(LoanTable[[#This Row],[Disbursement Date]])=MIN(YEAR(LoanTable[Disbursement Date])),"",YEAR(LoanTable[[#This Row],[Disbursement Date]])-1)</f>
        <v>2015</v>
      </c>
      <c r="BC369" s="10">
        <f>IF(LoanTable[[#This Row],[Previous Year]]="",1,IF(COUNTIFS(LoanTable[Client id],LoanTable[[#This Row],[Client id]],LoanTable[Year],LoanTable[[#This Row],[Previous Year]])&gt;0,1,0))</f>
        <v>1</v>
      </c>
      <c r="BD369" t="str">
        <f>YEAR(LoanTable[[#This Row],[Disbursement Date]]) &amp; "-Q" &amp; ROUNDUP(MONTH(LoanTable[[#This Row],[Disbursement Date]])/3,0)</f>
        <v>2016-Q4</v>
      </c>
      <c r="BE369">
        <f>IF(LoanTable[[#This Row],[Disbursement Date]]=LoanTable[[#This Row],[First Loan Date]],1,0)</f>
        <v>0</v>
      </c>
    </row>
    <row r="370" spans="1:57" x14ac:dyDescent="0.3">
      <c r="A370" t="s">
        <v>1557</v>
      </c>
      <c r="B370">
        <v>742</v>
      </c>
      <c r="C370" t="s">
        <v>251</v>
      </c>
      <c r="D370" t="s">
        <v>596</v>
      </c>
      <c r="E370">
        <v>11154</v>
      </c>
      <c r="F370">
        <v>37288</v>
      </c>
      <c r="G370">
        <v>5285</v>
      </c>
      <c r="H370" s="5">
        <v>42659</v>
      </c>
      <c r="I370" t="s">
        <v>612</v>
      </c>
      <c r="J370" t="s">
        <v>619</v>
      </c>
      <c r="K370">
        <v>10068</v>
      </c>
      <c r="L370" t="s">
        <v>319</v>
      </c>
      <c r="M370" t="s">
        <v>70</v>
      </c>
      <c r="N370" t="s">
        <v>13</v>
      </c>
      <c r="O370" t="s">
        <v>46</v>
      </c>
      <c r="P370">
        <v>29</v>
      </c>
      <c r="Q370" s="5" t="s">
        <v>135</v>
      </c>
      <c r="R370" t="s">
        <v>74</v>
      </c>
      <c r="S370" t="s">
        <v>35</v>
      </c>
      <c r="T370" t="s">
        <v>63</v>
      </c>
      <c r="U370" t="s">
        <v>65</v>
      </c>
      <c r="V370" t="s">
        <v>20</v>
      </c>
      <c r="W370">
        <v>712</v>
      </c>
      <c r="X370" t="s">
        <v>574</v>
      </c>
      <c r="Y370" t="s">
        <v>590</v>
      </c>
      <c r="Z370" t="s">
        <v>593</v>
      </c>
      <c r="AA370">
        <v>0.17269999999999999</v>
      </c>
      <c r="AB370" t="s">
        <v>585</v>
      </c>
      <c r="AC370" t="s">
        <v>597</v>
      </c>
      <c r="AD370" t="s">
        <v>251</v>
      </c>
      <c r="AE370" t="s">
        <v>250</v>
      </c>
      <c r="AF370" t="s">
        <v>251</v>
      </c>
      <c r="AG370" t="s">
        <v>252</v>
      </c>
      <c r="AH370" t="s">
        <v>253</v>
      </c>
      <c r="AI370" t="s">
        <v>317</v>
      </c>
      <c r="AJ370">
        <v>10068</v>
      </c>
      <c r="AK370" t="s">
        <v>318</v>
      </c>
      <c r="AL370" t="s">
        <v>256</v>
      </c>
      <c r="AM370">
        <v>12899</v>
      </c>
      <c r="AN370">
        <v>37984</v>
      </c>
      <c r="AO370">
        <v>10985</v>
      </c>
      <c r="AP370">
        <v>5.08</v>
      </c>
      <c r="AQ370">
        <v>3818.38</v>
      </c>
      <c r="AR370" t="s">
        <v>2626</v>
      </c>
      <c r="AS370" t="s">
        <v>2626</v>
      </c>
      <c r="AT370">
        <v>0</v>
      </c>
      <c r="AU370" t="s">
        <v>2628</v>
      </c>
      <c r="AV370" s="3">
        <v>42659</v>
      </c>
      <c r="AW370" s="3" t="str">
        <f>TEXT(LoanTable[[#This Row],[Disbursement Date]],"YYYY-MM")</f>
        <v>2016-10</v>
      </c>
      <c r="AX370" t="str">
        <f>TEXT(EDATE(LoanTable[[#This Row],[Disbursement Date]],-1),"YYYY-MM")</f>
        <v>2016-09</v>
      </c>
      <c r="AY370">
        <f>IF(LoanTable[[#This Row],[Loan Status]]="Active",1,0)</f>
        <v>0</v>
      </c>
      <c r="AZ370">
        <f>IF(COUNTIFS(LoanTable[Client id],LoanTable[[#This Row],[Client id]],LoanTable[Period],LoanTable[[#This Row],[Previous Period]])&gt;0,1,0)</f>
        <v>0</v>
      </c>
      <c r="BA370" s="17" t="str">
        <f>TEXT(LoanTable[[#This Row],[Disbursement Date]],"YYYY")</f>
        <v>2016</v>
      </c>
      <c r="BB370" s="10" cm="1">
        <f t="array" ref="BB370">IF(YEAR(LoanTable[[#This Row],[Disbursement Date]])=MIN(YEAR(LoanTable[Disbursement Date])),"",YEAR(LoanTable[[#This Row],[Disbursement Date]])-1)</f>
        <v>2015</v>
      </c>
      <c r="BC370" s="10">
        <f>IF(LoanTable[[#This Row],[Previous Year]]="",1,IF(COUNTIFS(LoanTable[Client id],LoanTable[[#This Row],[Client id]],LoanTable[Year],LoanTable[[#This Row],[Previous Year]])&gt;0,1,0))</f>
        <v>0</v>
      </c>
      <c r="BD370" t="str">
        <f>YEAR(LoanTable[[#This Row],[Disbursement Date]]) &amp; "-Q" &amp; ROUNDUP(MONTH(LoanTable[[#This Row],[Disbursement Date]])/3,0)</f>
        <v>2016-Q4</v>
      </c>
      <c r="BE370">
        <f>IF(LoanTable[[#This Row],[Disbursement Date]]=LoanTable[[#This Row],[First Loan Date]],1,0)</f>
        <v>1</v>
      </c>
    </row>
    <row r="371" spans="1:57" x14ac:dyDescent="0.3">
      <c r="A371" t="s">
        <v>917</v>
      </c>
      <c r="B371">
        <v>652</v>
      </c>
      <c r="C371" t="s">
        <v>249</v>
      </c>
      <c r="D371" t="s">
        <v>592</v>
      </c>
      <c r="E371">
        <v>43172</v>
      </c>
      <c r="F371">
        <v>7840</v>
      </c>
      <c r="G371">
        <v>40125</v>
      </c>
      <c r="H371" s="5">
        <v>42660</v>
      </c>
      <c r="I371" t="s">
        <v>612</v>
      </c>
      <c r="J371" t="s">
        <v>613</v>
      </c>
      <c r="K371">
        <v>910182</v>
      </c>
      <c r="L371" t="s">
        <v>257</v>
      </c>
      <c r="M371" t="s">
        <v>84</v>
      </c>
      <c r="N371" t="s">
        <v>13</v>
      </c>
      <c r="O371" t="s">
        <v>28</v>
      </c>
      <c r="P371">
        <v>46</v>
      </c>
      <c r="Q371" s="5" t="s">
        <v>59</v>
      </c>
      <c r="R371" t="s">
        <v>30</v>
      </c>
      <c r="S371" t="s">
        <v>145</v>
      </c>
      <c r="T371" t="s">
        <v>44</v>
      </c>
      <c r="U371" t="s">
        <v>19</v>
      </c>
      <c r="V371" t="s">
        <v>31</v>
      </c>
      <c r="W371">
        <v>481</v>
      </c>
      <c r="X371" t="s">
        <v>574</v>
      </c>
      <c r="Y371" t="s">
        <v>584</v>
      </c>
      <c r="Z371" t="s">
        <v>593</v>
      </c>
      <c r="AA371">
        <v>0.1991</v>
      </c>
      <c r="AB371" t="s">
        <v>594</v>
      </c>
      <c r="AC371" t="s">
        <v>595</v>
      </c>
      <c r="AD371" t="s">
        <v>249</v>
      </c>
      <c r="AE371" t="s">
        <v>250</v>
      </c>
      <c r="AF371" t="s">
        <v>251</v>
      </c>
      <c r="AG371" t="s">
        <v>252</v>
      </c>
      <c r="AH371" t="s">
        <v>253</v>
      </c>
      <c r="AI371" t="s">
        <v>254</v>
      </c>
      <c r="AJ371">
        <v>910182</v>
      </c>
      <c r="AK371" t="s">
        <v>255</v>
      </c>
      <c r="AL371" t="s">
        <v>256</v>
      </c>
      <c r="AM371">
        <v>44237</v>
      </c>
      <c r="AN371">
        <v>9272</v>
      </c>
      <c r="AO371">
        <v>42942</v>
      </c>
      <c r="AP371">
        <v>31.49</v>
      </c>
      <c r="AQ371">
        <v>278.82</v>
      </c>
      <c r="AR371" t="s">
        <v>2626</v>
      </c>
      <c r="AS371" t="s">
        <v>2626</v>
      </c>
      <c r="AT371">
        <v>0</v>
      </c>
      <c r="AU371" t="s">
        <v>2630</v>
      </c>
      <c r="AV371" s="3">
        <v>42462</v>
      </c>
      <c r="AW371" s="3" t="str">
        <f>TEXT(LoanTable[[#This Row],[Disbursement Date]],"YYYY-MM")</f>
        <v>2016-10</v>
      </c>
      <c r="AX371" t="str">
        <f>TEXT(EDATE(LoanTable[[#This Row],[Disbursement Date]],-1),"YYYY-MM")</f>
        <v>2016-09</v>
      </c>
      <c r="AY371">
        <f>IF(LoanTable[[#This Row],[Loan Status]]="Active",1,0)</f>
        <v>0</v>
      </c>
      <c r="AZ371">
        <f>IF(COUNTIFS(LoanTable[Client id],LoanTable[[#This Row],[Client id]],LoanTable[Period],LoanTable[[#This Row],[Previous Period]])&gt;0,1,0)</f>
        <v>0</v>
      </c>
      <c r="BA371" s="17" t="str">
        <f>TEXT(LoanTable[[#This Row],[Disbursement Date]],"YYYY")</f>
        <v>2016</v>
      </c>
      <c r="BB371" s="10" cm="1">
        <f t="array" ref="BB371">IF(YEAR(LoanTable[[#This Row],[Disbursement Date]])=MIN(YEAR(LoanTable[Disbursement Date])),"",YEAR(LoanTable[[#This Row],[Disbursement Date]])-1)</f>
        <v>2015</v>
      </c>
      <c r="BC371" s="10">
        <f>IF(LoanTable[[#This Row],[Previous Year]]="",1,IF(COUNTIFS(LoanTable[Client id],LoanTable[[#This Row],[Client id]],LoanTable[Year],LoanTable[[#This Row],[Previous Year]])&gt;0,1,0))</f>
        <v>0</v>
      </c>
      <c r="BD371" t="str">
        <f>YEAR(LoanTable[[#This Row],[Disbursement Date]]) &amp; "-Q" &amp; ROUNDUP(MONTH(LoanTable[[#This Row],[Disbursement Date]])/3,0)</f>
        <v>2016-Q4</v>
      </c>
      <c r="BE371">
        <f>IF(LoanTable[[#This Row],[Disbursement Date]]=LoanTable[[#This Row],[First Loan Date]],1,0)</f>
        <v>0</v>
      </c>
    </row>
    <row r="372" spans="1:57" x14ac:dyDescent="0.3">
      <c r="A372" t="s">
        <v>1355</v>
      </c>
      <c r="B372">
        <v>79</v>
      </c>
      <c r="C372" t="s">
        <v>265</v>
      </c>
      <c r="D372" t="s">
        <v>573</v>
      </c>
      <c r="E372">
        <v>24891</v>
      </c>
      <c r="F372">
        <v>46198</v>
      </c>
      <c r="G372">
        <v>15541</v>
      </c>
      <c r="H372" s="5">
        <v>42661</v>
      </c>
      <c r="I372" t="s">
        <v>615</v>
      </c>
      <c r="J372" t="s">
        <v>619</v>
      </c>
      <c r="K372">
        <v>30179</v>
      </c>
      <c r="L372" t="s">
        <v>272</v>
      </c>
      <c r="M372" t="s">
        <v>78</v>
      </c>
      <c r="N372" t="s">
        <v>13</v>
      </c>
      <c r="O372" t="s">
        <v>46</v>
      </c>
      <c r="P372">
        <v>26</v>
      </c>
      <c r="Q372" s="6" t="s">
        <v>142</v>
      </c>
      <c r="R372" t="s">
        <v>25</v>
      </c>
      <c r="S372" t="s">
        <v>35</v>
      </c>
      <c r="T372" t="s">
        <v>18</v>
      </c>
      <c r="U372" t="s">
        <v>19</v>
      </c>
      <c r="V372" t="s">
        <v>31</v>
      </c>
      <c r="W372">
        <v>398</v>
      </c>
      <c r="X372" t="s">
        <v>574</v>
      </c>
      <c r="Y372" t="s">
        <v>575</v>
      </c>
      <c r="Z372" t="s">
        <v>576</v>
      </c>
      <c r="AA372">
        <v>0.1065</v>
      </c>
      <c r="AB372" t="s">
        <v>577</v>
      </c>
      <c r="AC372" t="s">
        <v>578</v>
      </c>
      <c r="AD372" t="s">
        <v>265</v>
      </c>
      <c r="AE372" t="s">
        <v>266</v>
      </c>
      <c r="AF372" t="s">
        <v>267</v>
      </c>
      <c r="AG372" t="s">
        <v>268</v>
      </c>
      <c r="AH372" t="s">
        <v>269</v>
      </c>
      <c r="AI372" t="s">
        <v>270</v>
      </c>
      <c r="AJ372">
        <v>30179</v>
      </c>
      <c r="AK372" t="s">
        <v>271</v>
      </c>
      <c r="AL372" t="s">
        <v>241</v>
      </c>
      <c r="AM372">
        <v>25375</v>
      </c>
      <c r="AN372">
        <v>46359</v>
      </c>
      <c r="AO372">
        <v>24625</v>
      </c>
      <c r="AP372">
        <v>43.86</v>
      </c>
      <c r="AQ372">
        <v>4343.95</v>
      </c>
      <c r="AR372" t="s">
        <v>2626</v>
      </c>
      <c r="AS372" t="s">
        <v>2626</v>
      </c>
      <c r="AT372">
        <v>1</v>
      </c>
      <c r="AU372" t="s">
        <v>2630</v>
      </c>
      <c r="AV372" s="3">
        <v>42661</v>
      </c>
      <c r="AW372" s="3" t="str">
        <f>TEXT(LoanTable[[#This Row],[Disbursement Date]],"YYYY-MM")</f>
        <v>2016-10</v>
      </c>
      <c r="AX372" t="str">
        <f>TEXT(EDATE(LoanTable[[#This Row],[Disbursement Date]],-1),"YYYY-MM")</f>
        <v>2016-09</v>
      </c>
      <c r="AY372">
        <f>IF(LoanTable[[#This Row],[Loan Status]]="Active",1,0)</f>
        <v>0</v>
      </c>
      <c r="AZ372">
        <f>IF(COUNTIFS(LoanTable[Client id],LoanTable[[#This Row],[Client id]],LoanTable[Period],LoanTable[[#This Row],[Previous Period]])&gt;0,1,0)</f>
        <v>0</v>
      </c>
      <c r="BA372" s="17" t="str">
        <f>TEXT(LoanTable[[#This Row],[Disbursement Date]],"YYYY")</f>
        <v>2016</v>
      </c>
      <c r="BB372" s="10" cm="1">
        <f t="array" ref="BB372">IF(YEAR(LoanTable[[#This Row],[Disbursement Date]])=MIN(YEAR(LoanTable[Disbursement Date])),"",YEAR(LoanTable[[#This Row],[Disbursement Date]])-1)</f>
        <v>2015</v>
      </c>
      <c r="BC372" s="10">
        <f>IF(LoanTable[[#This Row],[Previous Year]]="",1,IF(COUNTIFS(LoanTable[Client id],LoanTable[[#This Row],[Client id]],LoanTable[Year],LoanTable[[#This Row],[Previous Year]])&gt;0,1,0))</f>
        <v>0</v>
      </c>
      <c r="BD372" t="str">
        <f>YEAR(LoanTable[[#This Row],[Disbursement Date]]) &amp; "-Q" &amp; ROUNDUP(MONTH(LoanTable[[#This Row],[Disbursement Date]])/3,0)</f>
        <v>2016-Q4</v>
      </c>
      <c r="BE372">
        <f>IF(LoanTable[[#This Row],[Disbursement Date]]=LoanTable[[#This Row],[First Loan Date]],1,0)</f>
        <v>1</v>
      </c>
    </row>
    <row r="373" spans="1:57" x14ac:dyDescent="0.3">
      <c r="A373" t="s">
        <v>1674</v>
      </c>
      <c r="B373">
        <v>65</v>
      </c>
      <c r="C373" t="s">
        <v>278</v>
      </c>
      <c r="D373" t="s">
        <v>587</v>
      </c>
      <c r="E373">
        <v>38033</v>
      </c>
      <c r="F373">
        <v>13138</v>
      </c>
      <c r="G373">
        <v>33844</v>
      </c>
      <c r="H373" s="5">
        <v>42662</v>
      </c>
      <c r="I373" t="s">
        <v>615</v>
      </c>
      <c r="J373" t="s">
        <v>613</v>
      </c>
      <c r="K373">
        <v>20242</v>
      </c>
      <c r="L373" t="s">
        <v>284</v>
      </c>
      <c r="M373" t="s">
        <v>127</v>
      </c>
      <c r="N373" t="s">
        <v>13</v>
      </c>
      <c r="O373" t="s">
        <v>28</v>
      </c>
      <c r="P373">
        <v>51</v>
      </c>
      <c r="Q373" s="6" t="s">
        <v>113</v>
      </c>
      <c r="R373" t="s">
        <v>16</v>
      </c>
      <c r="S373" t="s">
        <v>35</v>
      </c>
      <c r="T373" t="s">
        <v>18</v>
      </c>
      <c r="U373" t="s">
        <v>38</v>
      </c>
      <c r="V373" t="s">
        <v>20</v>
      </c>
      <c r="W373">
        <v>389</v>
      </c>
      <c r="X373" t="s">
        <v>574</v>
      </c>
      <c r="Y373" t="s">
        <v>584</v>
      </c>
      <c r="Z373" t="s">
        <v>576</v>
      </c>
      <c r="AA373">
        <v>6.6199999999999995E-2</v>
      </c>
      <c r="AB373" t="s">
        <v>581</v>
      </c>
      <c r="AC373" t="s">
        <v>588</v>
      </c>
      <c r="AD373" t="s">
        <v>278</v>
      </c>
      <c r="AE373" t="s">
        <v>279</v>
      </c>
      <c r="AF373" t="s">
        <v>280</v>
      </c>
      <c r="AG373" t="s">
        <v>281</v>
      </c>
      <c r="AH373" t="s">
        <v>282</v>
      </c>
      <c r="AI373" t="s">
        <v>278</v>
      </c>
      <c r="AJ373">
        <v>20242</v>
      </c>
      <c r="AK373" t="s">
        <v>283</v>
      </c>
      <c r="AL373" t="s">
        <v>239</v>
      </c>
      <c r="AM373">
        <v>37582</v>
      </c>
      <c r="AN373">
        <v>13208</v>
      </c>
      <c r="AO373">
        <v>37787</v>
      </c>
      <c r="AP373">
        <v>1.65</v>
      </c>
      <c r="AQ373">
        <v>1420.36</v>
      </c>
      <c r="AR373" t="s">
        <v>2626</v>
      </c>
      <c r="AS373" t="s">
        <v>2626</v>
      </c>
      <c r="AT373">
        <v>2</v>
      </c>
      <c r="AU373" t="s">
        <v>2628</v>
      </c>
      <c r="AV373" s="3">
        <v>42662</v>
      </c>
      <c r="AW373" s="3" t="str">
        <f>TEXT(LoanTable[[#This Row],[Disbursement Date]],"YYYY-MM")</f>
        <v>2016-10</v>
      </c>
      <c r="AX373" t="str">
        <f>TEXT(EDATE(LoanTable[[#This Row],[Disbursement Date]],-1),"YYYY-MM")</f>
        <v>2016-09</v>
      </c>
      <c r="AY373">
        <f>IF(LoanTable[[#This Row],[Loan Status]]="Active",1,0)</f>
        <v>0</v>
      </c>
      <c r="AZ373">
        <f>IF(COUNTIFS(LoanTable[Client id],LoanTable[[#This Row],[Client id]],LoanTable[Period],LoanTable[[#This Row],[Previous Period]])&gt;0,1,0)</f>
        <v>0</v>
      </c>
      <c r="BA373" s="17" t="str">
        <f>TEXT(LoanTable[[#This Row],[Disbursement Date]],"YYYY")</f>
        <v>2016</v>
      </c>
      <c r="BB373" s="10" cm="1">
        <f t="array" ref="BB373">IF(YEAR(LoanTable[[#This Row],[Disbursement Date]])=MIN(YEAR(LoanTable[Disbursement Date])),"",YEAR(LoanTable[[#This Row],[Disbursement Date]])-1)</f>
        <v>2015</v>
      </c>
      <c r="BC373" s="10">
        <f>IF(LoanTable[[#This Row],[Previous Year]]="",1,IF(COUNTIFS(LoanTable[Client id],LoanTable[[#This Row],[Client id]],LoanTable[Year],LoanTable[[#This Row],[Previous Year]])&gt;0,1,0))</f>
        <v>0</v>
      </c>
      <c r="BD373" t="str">
        <f>YEAR(LoanTable[[#This Row],[Disbursement Date]]) &amp; "-Q" &amp; ROUNDUP(MONTH(LoanTable[[#This Row],[Disbursement Date]])/3,0)</f>
        <v>2016-Q4</v>
      </c>
      <c r="BE373">
        <f>IF(LoanTable[[#This Row],[Disbursement Date]]=LoanTable[[#This Row],[First Loan Date]],1,0)</f>
        <v>1</v>
      </c>
    </row>
    <row r="374" spans="1:57" x14ac:dyDescent="0.3">
      <c r="A374" t="s">
        <v>2456</v>
      </c>
      <c r="B374">
        <v>650</v>
      </c>
      <c r="C374" t="s">
        <v>249</v>
      </c>
      <c r="D374" t="s">
        <v>573</v>
      </c>
      <c r="E374">
        <v>7468</v>
      </c>
      <c r="F374">
        <v>44013</v>
      </c>
      <c r="G374">
        <v>16917</v>
      </c>
      <c r="H374" s="5">
        <v>42663</v>
      </c>
      <c r="I374" t="s">
        <v>615</v>
      </c>
      <c r="J374" t="s">
        <v>613</v>
      </c>
      <c r="K374">
        <v>910182</v>
      </c>
      <c r="L374" t="s">
        <v>257</v>
      </c>
      <c r="M374" t="s">
        <v>122</v>
      </c>
      <c r="N374" t="s">
        <v>13</v>
      </c>
      <c r="O374" t="s">
        <v>14</v>
      </c>
      <c r="P374">
        <v>44</v>
      </c>
      <c r="Q374" s="5" t="s">
        <v>123</v>
      </c>
      <c r="R374" t="s">
        <v>74</v>
      </c>
      <c r="S374" t="s">
        <v>35</v>
      </c>
      <c r="T374" t="s">
        <v>63</v>
      </c>
      <c r="U374" t="s">
        <v>38</v>
      </c>
      <c r="V374" t="s">
        <v>39</v>
      </c>
      <c r="W374">
        <v>601</v>
      </c>
      <c r="X374" t="s">
        <v>574</v>
      </c>
      <c r="Y374" t="s">
        <v>575</v>
      </c>
      <c r="Z374" t="s">
        <v>576</v>
      </c>
      <c r="AA374">
        <v>0.1065</v>
      </c>
      <c r="AB374" t="s">
        <v>577</v>
      </c>
      <c r="AC374" t="s">
        <v>578</v>
      </c>
      <c r="AD374" t="s">
        <v>249</v>
      </c>
      <c r="AE374" t="s">
        <v>250</v>
      </c>
      <c r="AF374" t="s">
        <v>251</v>
      </c>
      <c r="AG374" t="s">
        <v>252</v>
      </c>
      <c r="AH374" t="s">
        <v>253</v>
      </c>
      <c r="AI374" t="s">
        <v>254</v>
      </c>
      <c r="AJ374">
        <v>910182</v>
      </c>
      <c r="AK374" t="s">
        <v>255</v>
      </c>
      <c r="AL374" t="s">
        <v>256</v>
      </c>
      <c r="AM374">
        <v>7073</v>
      </c>
      <c r="AN374">
        <v>44948</v>
      </c>
      <c r="AO374">
        <v>7420</v>
      </c>
      <c r="AP374">
        <v>27.25</v>
      </c>
      <c r="AQ374">
        <v>3064.21</v>
      </c>
      <c r="AR374" t="s">
        <v>2626</v>
      </c>
      <c r="AS374" t="s">
        <v>2626</v>
      </c>
      <c r="AT374">
        <v>0</v>
      </c>
      <c r="AU374" t="s">
        <v>2630</v>
      </c>
      <c r="AV374" s="3">
        <v>42663</v>
      </c>
      <c r="AW374" s="3" t="str">
        <f>TEXT(LoanTable[[#This Row],[Disbursement Date]],"YYYY-MM")</f>
        <v>2016-10</v>
      </c>
      <c r="AX374" t="str">
        <f>TEXT(EDATE(LoanTable[[#This Row],[Disbursement Date]],-1),"YYYY-MM")</f>
        <v>2016-09</v>
      </c>
      <c r="AY374">
        <f>IF(LoanTable[[#This Row],[Loan Status]]="Active",1,0)</f>
        <v>0</v>
      </c>
      <c r="AZ374">
        <f>IF(COUNTIFS(LoanTable[Client id],LoanTable[[#This Row],[Client id]],LoanTable[Period],LoanTable[[#This Row],[Previous Period]])&gt;0,1,0)</f>
        <v>0</v>
      </c>
      <c r="BA374" s="17" t="str">
        <f>TEXT(LoanTable[[#This Row],[Disbursement Date]],"YYYY")</f>
        <v>2016</v>
      </c>
      <c r="BB374" s="10" cm="1">
        <f t="array" ref="BB374">IF(YEAR(LoanTable[[#This Row],[Disbursement Date]])=MIN(YEAR(LoanTable[Disbursement Date])),"",YEAR(LoanTable[[#This Row],[Disbursement Date]])-1)</f>
        <v>2015</v>
      </c>
      <c r="BC374" s="10">
        <f>IF(LoanTable[[#This Row],[Previous Year]]="",1,IF(COUNTIFS(LoanTable[Client id],LoanTable[[#This Row],[Client id]],LoanTable[Year],LoanTable[[#This Row],[Previous Year]])&gt;0,1,0))</f>
        <v>0</v>
      </c>
      <c r="BD374" t="str">
        <f>YEAR(LoanTable[[#This Row],[Disbursement Date]]) &amp; "-Q" &amp; ROUNDUP(MONTH(LoanTable[[#This Row],[Disbursement Date]])/3,0)</f>
        <v>2016-Q4</v>
      </c>
      <c r="BE374">
        <f>IF(LoanTable[[#This Row],[Disbursement Date]]=LoanTable[[#This Row],[First Loan Date]],1,0)</f>
        <v>1</v>
      </c>
    </row>
    <row r="375" spans="1:57" x14ac:dyDescent="0.3">
      <c r="A375" t="s">
        <v>2124</v>
      </c>
      <c r="B375">
        <v>224</v>
      </c>
      <c r="C375" t="s">
        <v>294</v>
      </c>
      <c r="D375" t="s">
        <v>573</v>
      </c>
      <c r="E375">
        <v>17375</v>
      </c>
      <c r="F375">
        <v>37510</v>
      </c>
      <c r="G375">
        <v>41777</v>
      </c>
      <c r="H375" s="5">
        <v>42664</v>
      </c>
      <c r="I375" t="s">
        <v>612</v>
      </c>
      <c r="J375" t="s">
        <v>619</v>
      </c>
      <c r="K375">
        <v>90149</v>
      </c>
      <c r="L375" t="s">
        <v>296</v>
      </c>
      <c r="M375" t="s">
        <v>110</v>
      </c>
      <c r="N375" t="s">
        <v>13</v>
      </c>
      <c r="O375" t="s">
        <v>33</v>
      </c>
      <c r="P375">
        <v>22</v>
      </c>
      <c r="Q375" s="5" t="s">
        <v>111</v>
      </c>
      <c r="R375" t="s">
        <v>16</v>
      </c>
      <c r="S375" t="s">
        <v>35</v>
      </c>
      <c r="T375" t="s">
        <v>18</v>
      </c>
      <c r="U375" t="s">
        <v>19</v>
      </c>
      <c r="V375" t="s">
        <v>39</v>
      </c>
      <c r="W375">
        <v>679</v>
      </c>
      <c r="X375" t="s">
        <v>574</v>
      </c>
      <c r="Y375" t="s">
        <v>575</v>
      </c>
      <c r="Z375" t="s">
        <v>576</v>
      </c>
      <c r="AA375">
        <v>0.1065</v>
      </c>
      <c r="AB375" t="s">
        <v>577</v>
      </c>
      <c r="AC375" t="s">
        <v>578</v>
      </c>
      <c r="AD375" t="s">
        <v>294</v>
      </c>
      <c r="AE375" t="s">
        <v>266</v>
      </c>
      <c r="AF375" t="s">
        <v>267</v>
      </c>
      <c r="AG375" t="s">
        <v>268</v>
      </c>
      <c r="AH375" t="s">
        <v>269</v>
      </c>
      <c r="AI375" t="s">
        <v>295</v>
      </c>
      <c r="AJ375">
        <v>90149</v>
      </c>
      <c r="AK375" t="s">
        <v>274</v>
      </c>
      <c r="AL375" t="s">
        <v>241</v>
      </c>
      <c r="AM375">
        <v>17540</v>
      </c>
      <c r="AN375">
        <v>37739</v>
      </c>
      <c r="AO375">
        <v>17163</v>
      </c>
      <c r="AP375">
        <v>44.96</v>
      </c>
      <c r="AQ375">
        <v>4080.05</v>
      </c>
      <c r="AR375" t="s">
        <v>2626</v>
      </c>
      <c r="AS375" t="s">
        <v>2626</v>
      </c>
      <c r="AT375">
        <v>1</v>
      </c>
      <c r="AU375" t="s">
        <v>2628</v>
      </c>
      <c r="AV375" s="3">
        <v>42664</v>
      </c>
      <c r="AW375" s="3" t="str">
        <f>TEXT(LoanTable[[#This Row],[Disbursement Date]],"YYYY-MM")</f>
        <v>2016-10</v>
      </c>
      <c r="AX375" t="str">
        <f>TEXT(EDATE(LoanTable[[#This Row],[Disbursement Date]],-1),"YYYY-MM")</f>
        <v>2016-09</v>
      </c>
      <c r="AY375">
        <f>IF(LoanTable[[#This Row],[Loan Status]]="Active",1,0)</f>
        <v>0</v>
      </c>
      <c r="AZ375">
        <f>IF(COUNTIFS(LoanTable[Client id],LoanTable[[#This Row],[Client id]],LoanTable[Period],LoanTable[[#This Row],[Previous Period]])&gt;0,1,0)</f>
        <v>0</v>
      </c>
      <c r="BA375" s="17" t="str">
        <f>TEXT(LoanTable[[#This Row],[Disbursement Date]],"YYYY")</f>
        <v>2016</v>
      </c>
      <c r="BB375" s="10" cm="1">
        <f t="array" ref="BB375">IF(YEAR(LoanTable[[#This Row],[Disbursement Date]])=MIN(YEAR(LoanTable[Disbursement Date])),"",YEAR(LoanTable[[#This Row],[Disbursement Date]])-1)</f>
        <v>2015</v>
      </c>
      <c r="BC375" s="10">
        <f>IF(LoanTable[[#This Row],[Previous Year]]="",1,IF(COUNTIFS(LoanTable[Client id],LoanTable[[#This Row],[Client id]],LoanTable[Year],LoanTable[[#This Row],[Previous Year]])&gt;0,1,0))</f>
        <v>0</v>
      </c>
      <c r="BD375" t="str">
        <f>YEAR(LoanTable[[#This Row],[Disbursement Date]]) &amp; "-Q" &amp; ROUNDUP(MONTH(LoanTable[[#This Row],[Disbursement Date]])/3,0)</f>
        <v>2016-Q4</v>
      </c>
      <c r="BE375">
        <f>IF(LoanTable[[#This Row],[Disbursement Date]]=LoanTable[[#This Row],[First Loan Date]],1,0)</f>
        <v>1</v>
      </c>
    </row>
    <row r="376" spans="1:57" x14ac:dyDescent="0.3">
      <c r="A376" t="s">
        <v>2024</v>
      </c>
      <c r="B376">
        <v>833</v>
      </c>
      <c r="C376" t="s">
        <v>265</v>
      </c>
      <c r="D376" t="s">
        <v>589</v>
      </c>
      <c r="E376">
        <v>5532</v>
      </c>
      <c r="F376">
        <v>3282</v>
      </c>
      <c r="G376">
        <v>42878</v>
      </c>
      <c r="H376" s="5">
        <v>42664</v>
      </c>
      <c r="I376" t="s">
        <v>612</v>
      </c>
      <c r="J376" t="s">
        <v>613</v>
      </c>
      <c r="K376">
        <v>30179</v>
      </c>
      <c r="L376" t="s">
        <v>272</v>
      </c>
      <c r="M376" t="s">
        <v>133</v>
      </c>
      <c r="N376" t="s">
        <v>13</v>
      </c>
      <c r="O376" t="s">
        <v>33</v>
      </c>
      <c r="P376">
        <v>22</v>
      </c>
      <c r="Q376" s="5" t="s">
        <v>159</v>
      </c>
      <c r="R376" t="s">
        <v>30</v>
      </c>
      <c r="S376" t="s">
        <v>145</v>
      </c>
      <c r="T376" t="s">
        <v>63</v>
      </c>
      <c r="U376" t="s">
        <v>22</v>
      </c>
      <c r="V376" t="s">
        <v>39</v>
      </c>
      <c r="W376">
        <v>564</v>
      </c>
      <c r="X376" t="s">
        <v>574</v>
      </c>
      <c r="Y376" t="s">
        <v>590</v>
      </c>
      <c r="Z376" t="s">
        <v>576</v>
      </c>
      <c r="AA376">
        <v>9.9099999999999994E-2</v>
      </c>
      <c r="AB376" t="s">
        <v>577</v>
      </c>
      <c r="AC376" t="s">
        <v>591</v>
      </c>
      <c r="AD376" t="s">
        <v>265</v>
      </c>
      <c r="AE376" t="s">
        <v>266</v>
      </c>
      <c r="AF376" t="s">
        <v>267</v>
      </c>
      <c r="AG376" t="s">
        <v>268</v>
      </c>
      <c r="AH376" t="s">
        <v>269</v>
      </c>
      <c r="AI376" t="s">
        <v>270</v>
      </c>
      <c r="AJ376">
        <v>30179</v>
      </c>
      <c r="AK376" t="s">
        <v>271</v>
      </c>
      <c r="AL376" t="s">
        <v>241</v>
      </c>
      <c r="AM376">
        <v>7381</v>
      </c>
      <c r="AN376">
        <v>3043</v>
      </c>
      <c r="AO376">
        <v>5458</v>
      </c>
      <c r="AP376">
        <v>10.029999999999999</v>
      </c>
      <c r="AQ376">
        <v>2350.14</v>
      </c>
      <c r="AR376" t="s">
        <v>2626</v>
      </c>
      <c r="AS376" t="s">
        <v>2626</v>
      </c>
      <c r="AT376">
        <v>0</v>
      </c>
      <c r="AU376" t="s">
        <v>2628</v>
      </c>
      <c r="AV376" s="3">
        <v>42664</v>
      </c>
      <c r="AW376" s="3" t="str">
        <f>TEXT(LoanTable[[#This Row],[Disbursement Date]],"YYYY-MM")</f>
        <v>2016-10</v>
      </c>
      <c r="AX376" t="str">
        <f>TEXT(EDATE(LoanTable[[#This Row],[Disbursement Date]],-1),"YYYY-MM")</f>
        <v>2016-09</v>
      </c>
      <c r="AY376">
        <f>IF(LoanTable[[#This Row],[Loan Status]]="Active",1,0)</f>
        <v>0</v>
      </c>
      <c r="AZ376">
        <f>IF(COUNTIFS(LoanTable[Client id],LoanTable[[#This Row],[Client id]],LoanTable[Period],LoanTable[[#This Row],[Previous Period]])&gt;0,1,0)</f>
        <v>0</v>
      </c>
      <c r="BA376" s="17" t="str">
        <f>TEXT(LoanTable[[#This Row],[Disbursement Date]],"YYYY")</f>
        <v>2016</v>
      </c>
      <c r="BB376" s="10" cm="1">
        <f t="array" ref="BB376">IF(YEAR(LoanTable[[#This Row],[Disbursement Date]])=MIN(YEAR(LoanTable[Disbursement Date])),"",YEAR(LoanTable[[#This Row],[Disbursement Date]])-1)</f>
        <v>2015</v>
      </c>
      <c r="BC376" s="10">
        <f>IF(LoanTable[[#This Row],[Previous Year]]="",1,IF(COUNTIFS(LoanTable[Client id],LoanTable[[#This Row],[Client id]],LoanTable[Year],LoanTable[[#This Row],[Previous Year]])&gt;0,1,0))</f>
        <v>0</v>
      </c>
      <c r="BD376" t="str">
        <f>YEAR(LoanTable[[#This Row],[Disbursement Date]]) &amp; "-Q" &amp; ROUNDUP(MONTH(LoanTable[[#This Row],[Disbursement Date]])/3,0)</f>
        <v>2016-Q4</v>
      </c>
      <c r="BE376">
        <f>IF(LoanTable[[#This Row],[Disbursement Date]]=LoanTable[[#This Row],[First Loan Date]],1,0)</f>
        <v>1</v>
      </c>
    </row>
    <row r="377" spans="1:57" x14ac:dyDescent="0.3">
      <c r="A377" t="s">
        <v>713</v>
      </c>
      <c r="B377">
        <v>780</v>
      </c>
      <c r="C377" t="s">
        <v>350</v>
      </c>
      <c r="D377" t="s">
        <v>583</v>
      </c>
      <c r="E377">
        <v>46435</v>
      </c>
      <c r="F377">
        <v>16601</v>
      </c>
      <c r="G377">
        <v>4858</v>
      </c>
      <c r="H377" s="5">
        <v>42666</v>
      </c>
      <c r="I377" t="s">
        <v>615</v>
      </c>
      <c r="J377" t="s">
        <v>613</v>
      </c>
      <c r="K377">
        <v>700013</v>
      </c>
      <c r="L377" t="s">
        <v>351</v>
      </c>
      <c r="M377" t="s">
        <v>154</v>
      </c>
      <c r="N377" t="s">
        <v>13</v>
      </c>
      <c r="O377" t="s">
        <v>14</v>
      </c>
      <c r="P377">
        <v>40</v>
      </c>
      <c r="Q377" s="5" t="s">
        <v>216</v>
      </c>
      <c r="R377" t="s">
        <v>104</v>
      </c>
      <c r="S377" t="s">
        <v>105</v>
      </c>
      <c r="T377" t="s">
        <v>18</v>
      </c>
      <c r="U377" t="s">
        <v>26</v>
      </c>
      <c r="V377" t="s">
        <v>39</v>
      </c>
      <c r="W377">
        <v>714</v>
      </c>
      <c r="X377" t="s">
        <v>574</v>
      </c>
      <c r="Y377" t="s">
        <v>584</v>
      </c>
      <c r="Z377" t="s">
        <v>576</v>
      </c>
      <c r="AA377">
        <v>0.1825</v>
      </c>
      <c r="AB377" t="s">
        <v>585</v>
      </c>
      <c r="AC377" t="s">
        <v>586</v>
      </c>
      <c r="AD377" t="s">
        <v>350</v>
      </c>
      <c r="AE377" t="s">
        <v>331</v>
      </c>
      <c r="AF377" t="s">
        <v>332</v>
      </c>
      <c r="AG377" t="s">
        <v>333</v>
      </c>
      <c r="AH377" t="s">
        <v>334</v>
      </c>
      <c r="AI377" t="s">
        <v>335</v>
      </c>
      <c r="AJ377">
        <v>700013</v>
      </c>
      <c r="AK377" t="s">
        <v>247</v>
      </c>
      <c r="AL377" t="s">
        <v>241</v>
      </c>
      <c r="AM377">
        <v>46023</v>
      </c>
      <c r="AN377">
        <v>17901</v>
      </c>
      <c r="AO377">
        <v>45978</v>
      </c>
      <c r="AP377">
        <v>28.26</v>
      </c>
      <c r="AQ377">
        <v>2480.73</v>
      </c>
      <c r="AR377" t="s">
        <v>2626</v>
      </c>
      <c r="AS377" t="s">
        <v>2626</v>
      </c>
      <c r="AT377">
        <v>1</v>
      </c>
      <c r="AU377" t="s">
        <v>2629</v>
      </c>
      <c r="AV377" s="3">
        <v>42666</v>
      </c>
      <c r="AW377" s="3" t="str">
        <f>TEXT(LoanTable[[#This Row],[Disbursement Date]],"YYYY-MM")</f>
        <v>2016-10</v>
      </c>
      <c r="AX377" t="str">
        <f>TEXT(EDATE(LoanTable[[#This Row],[Disbursement Date]],-1),"YYYY-MM")</f>
        <v>2016-09</v>
      </c>
      <c r="AY377">
        <f>IF(LoanTable[[#This Row],[Loan Status]]="Active",1,0)</f>
        <v>0</v>
      </c>
      <c r="AZ377">
        <f>IF(COUNTIFS(LoanTable[Client id],LoanTable[[#This Row],[Client id]],LoanTable[Period],LoanTable[[#This Row],[Previous Period]])&gt;0,1,0)</f>
        <v>0</v>
      </c>
      <c r="BA377" s="17" t="str">
        <f>TEXT(LoanTable[[#This Row],[Disbursement Date]],"YYYY")</f>
        <v>2016</v>
      </c>
      <c r="BB377" s="10" cm="1">
        <f t="array" ref="BB377">IF(YEAR(LoanTable[[#This Row],[Disbursement Date]])=MIN(YEAR(LoanTable[Disbursement Date])),"",YEAR(LoanTable[[#This Row],[Disbursement Date]])-1)</f>
        <v>2015</v>
      </c>
      <c r="BC377" s="10">
        <f>IF(LoanTable[[#This Row],[Previous Year]]="",1,IF(COUNTIFS(LoanTable[Client id],LoanTable[[#This Row],[Client id]],LoanTable[Year],LoanTable[[#This Row],[Previous Year]])&gt;0,1,0))</f>
        <v>0</v>
      </c>
      <c r="BD377" t="str">
        <f>YEAR(LoanTable[[#This Row],[Disbursement Date]]) &amp; "-Q" &amp; ROUNDUP(MONTH(LoanTable[[#This Row],[Disbursement Date]])/3,0)</f>
        <v>2016-Q4</v>
      </c>
      <c r="BE377">
        <f>IF(LoanTable[[#This Row],[Disbursement Date]]=LoanTable[[#This Row],[First Loan Date]],1,0)</f>
        <v>1</v>
      </c>
    </row>
    <row r="378" spans="1:57" x14ac:dyDescent="0.3">
      <c r="A378" t="s">
        <v>1522</v>
      </c>
      <c r="B378">
        <v>979</v>
      </c>
      <c r="C378" t="s">
        <v>545</v>
      </c>
      <c r="D378" t="s">
        <v>573</v>
      </c>
      <c r="E378">
        <v>24936</v>
      </c>
      <c r="F378">
        <v>18701</v>
      </c>
      <c r="G378">
        <v>28764</v>
      </c>
      <c r="H378" s="5">
        <v>42666</v>
      </c>
      <c r="I378" t="s">
        <v>615</v>
      </c>
      <c r="J378" t="s">
        <v>613</v>
      </c>
      <c r="K378">
        <v>850152</v>
      </c>
      <c r="L378" t="s">
        <v>546</v>
      </c>
      <c r="M378" t="s">
        <v>98</v>
      </c>
      <c r="N378" t="s">
        <v>13</v>
      </c>
      <c r="O378" t="s">
        <v>14</v>
      </c>
      <c r="P378">
        <v>44</v>
      </c>
      <c r="Q378" s="5" t="s">
        <v>100</v>
      </c>
      <c r="R378" t="s">
        <v>25</v>
      </c>
      <c r="S378" t="s">
        <v>35</v>
      </c>
      <c r="T378" t="s">
        <v>63</v>
      </c>
      <c r="U378" t="s">
        <v>65</v>
      </c>
      <c r="V378" t="s">
        <v>20</v>
      </c>
      <c r="W378">
        <v>361</v>
      </c>
      <c r="X378" t="s">
        <v>574</v>
      </c>
      <c r="Y378" t="s">
        <v>575</v>
      </c>
      <c r="Z378" t="s">
        <v>576</v>
      </c>
      <c r="AA378">
        <v>0.1065</v>
      </c>
      <c r="AB378" t="s">
        <v>577</v>
      </c>
      <c r="AC378" t="s">
        <v>578</v>
      </c>
      <c r="AD378" t="s">
        <v>545</v>
      </c>
      <c r="AE378" t="s">
        <v>472</v>
      </c>
      <c r="AF378" t="s">
        <v>473</v>
      </c>
      <c r="AG378" t="s">
        <v>474</v>
      </c>
      <c r="AH378" t="s">
        <v>475</v>
      </c>
      <c r="AI378" t="s">
        <v>545</v>
      </c>
      <c r="AJ378">
        <v>850152</v>
      </c>
      <c r="AK378" t="s">
        <v>476</v>
      </c>
      <c r="AL378" t="s">
        <v>256</v>
      </c>
      <c r="AM378">
        <v>25743</v>
      </c>
      <c r="AN378">
        <v>18871</v>
      </c>
      <c r="AO378">
        <v>24718</v>
      </c>
      <c r="AP378">
        <v>36.08</v>
      </c>
      <c r="AQ378">
        <v>286.89999999999998</v>
      </c>
      <c r="AR378" t="s">
        <v>2626</v>
      </c>
      <c r="AS378" t="s">
        <v>2626</v>
      </c>
      <c r="AT378">
        <v>2</v>
      </c>
      <c r="AU378" t="s">
        <v>2628</v>
      </c>
      <c r="AV378" s="3">
        <v>42666</v>
      </c>
      <c r="AW378" s="3" t="str">
        <f>TEXT(LoanTable[[#This Row],[Disbursement Date]],"YYYY-MM")</f>
        <v>2016-10</v>
      </c>
      <c r="AX378" t="str">
        <f>TEXT(EDATE(LoanTable[[#This Row],[Disbursement Date]],-1),"YYYY-MM")</f>
        <v>2016-09</v>
      </c>
      <c r="AY378">
        <f>IF(LoanTable[[#This Row],[Loan Status]]="Active",1,0)</f>
        <v>0</v>
      </c>
      <c r="AZ378">
        <f>IF(COUNTIFS(LoanTable[Client id],LoanTable[[#This Row],[Client id]],LoanTable[Period],LoanTable[[#This Row],[Previous Period]])&gt;0,1,0)</f>
        <v>0</v>
      </c>
      <c r="BA378" s="17" t="str">
        <f>TEXT(LoanTable[[#This Row],[Disbursement Date]],"YYYY")</f>
        <v>2016</v>
      </c>
      <c r="BB378" s="10" cm="1">
        <f t="array" ref="BB378">IF(YEAR(LoanTable[[#This Row],[Disbursement Date]])=MIN(YEAR(LoanTable[Disbursement Date])),"",YEAR(LoanTable[[#This Row],[Disbursement Date]])-1)</f>
        <v>2015</v>
      </c>
      <c r="BC378" s="10">
        <f>IF(LoanTable[[#This Row],[Previous Year]]="",1,IF(COUNTIFS(LoanTable[Client id],LoanTable[[#This Row],[Client id]],LoanTable[Year],LoanTable[[#This Row],[Previous Year]])&gt;0,1,0))</f>
        <v>0</v>
      </c>
      <c r="BD378" t="str">
        <f>YEAR(LoanTable[[#This Row],[Disbursement Date]]) &amp; "-Q" &amp; ROUNDUP(MONTH(LoanTable[[#This Row],[Disbursement Date]])/3,0)</f>
        <v>2016-Q4</v>
      </c>
      <c r="BE378">
        <f>IF(LoanTable[[#This Row],[Disbursement Date]]=LoanTable[[#This Row],[First Loan Date]],1,0)</f>
        <v>1</v>
      </c>
    </row>
    <row r="379" spans="1:57" x14ac:dyDescent="0.3">
      <c r="A379" t="s">
        <v>2502</v>
      </c>
      <c r="B379">
        <v>297</v>
      </c>
      <c r="C379" t="s">
        <v>243</v>
      </c>
      <c r="D379" t="s">
        <v>598</v>
      </c>
      <c r="E379">
        <v>30616</v>
      </c>
      <c r="F379">
        <v>21724</v>
      </c>
      <c r="G379">
        <v>15748</v>
      </c>
      <c r="H379" s="5">
        <v>42667</v>
      </c>
      <c r="I379" t="s">
        <v>612</v>
      </c>
      <c r="J379" t="s">
        <v>619</v>
      </c>
      <c r="K379">
        <v>160051</v>
      </c>
      <c r="L379" t="s">
        <v>245</v>
      </c>
      <c r="M379" t="s">
        <v>60</v>
      </c>
      <c r="N379" t="s">
        <v>13</v>
      </c>
      <c r="O379" t="s">
        <v>28</v>
      </c>
      <c r="P379">
        <v>47</v>
      </c>
      <c r="Q379" s="5" t="s">
        <v>61</v>
      </c>
      <c r="R379" t="s">
        <v>25</v>
      </c>
      <c r="S379" t="s">
        <v>35</v>
      </c>
      <c r="T379" t="s">
        <v>18</v>
      </c>
      <c r="U379" t="s">
        <v>19</v>
      </c>
      <c r="V379" t="s">
        <v>31</v>
      </c>
      <c r="W379">
        <v>546</v>
      </c>
      <c r="X379" t="s">
        <v>574</v>
      </c>
      <c r="Y379" t="s">
        <v>584</v>
      </c>
      <c r="Z379" t="s">
        <v>593</v>
      </c>
      <c r="AA379">
        <v>0.14649999999999999</v>
      </c>
      <c r="AB379" t="s">
        <v>599</v>
      </c>
      <c r="AC379" t="s">
        <v>600</v>
      </c>
      <c r="AD379" t="s">
        <v>243</v>
      </c>
      <c r="AE379" t="s">
        <v>234</v>
      </c>
      <c r="AF379" t="s">
        <v>235</v>
      </c>
      <c r="AG379" t="s">
        <v>236</v>
      </c>
      <c r="AH379" t="s">
        <v>237</v>
      </c>
      <c r="AI379" t="s">
        <v>243</v>
      </c>
      <c r="AJ379">
        <v>160051</v>
      </c>
      <c r="AK379" t="s">
        <v>244</v>
      </c>
      <c r="AL379" t="s">
        <v>241</v>
      </c>
      <c r="AM379">
        <v>31841</v>
      </c>
      <c r="AN379">
        <v>21870</v>
      </c>
      <c r="AO379">
        <v>30602</v>
      </c>
      <c r="AP379">
        <v>27.48</v>
      </c>
      <c r="AQ379">
        <v>3140.93</v>
      </c>
      <c r="AR379" t="s">
        <v>2626</v>
      </c>
      <c r="AS379" t="s">
        <v>2626</v>
      </c>
      <c r="AT379">
        <v>1</v>
      </c>
      <c r="AU379" t="s">
        <v>2629</v>
      </c>
      <c r="AV379" s="3">
        <v>42667</v>
      </c>
      <c r="AW379" s="3" t="str">
        <f>TEXT(LoanTable[[#This Row],[Disbursement Date]],"YYYY-MM")</f>
        <v>2016-10</v>
      </c>
      <c r="AX379" t="str">
        <f>TEXT(EDATE(LoanTable[[#This Row],[Disbursement Date]],-1),"YYYY-MM")</f>
        <v>2016-09</v>
      </c>
      <c r="AY379">
        <f>IF(LoanTable[[#This Row],[Loan Status]]="Active",1,0)</f>
        <v>0</v>
      </c>
      <c r="AZ379">
        <f>IF(COUNTIFS(LoanTable[Client id],LoanTable[[#This Row],[Client id]],LoanTable[Period],LoanTable[[#This Row],[Previous Period]])&gt;0,1,0)</f>
        <v>0</v>
      </c>
      <c r="BA379" s="17" t="str">
        <f>TEXT(LoanTable[[#This Row],[Disbursement Date]],"YYYY")</f>
        <v>2016</v>
      </c>
      <c r="BB379" s="10" cm="1">
        <f t="array" ref="BB379">IF(YEAR(LoanTable[[#This Row],[Disbursement Date]])=MIN(YEAR(LoanTable[Disbursement Date])),"",YEAR(LoanTable[[#This Row],[Disbursement Date]])-1)</f>
        <v>2015</v>
      </c>
      <c r="BC379" s="10">
        <f>IF(LoanTable[[#This Row],[Previous Year]]="",1,IF(COUNTIFS(LoanTable[Client id],LoanTable[[#This Row],[Client id]],LoanTable[Year],LoanTable[[#This Row],[Previous Year]])&gt;0,1,0))</f>
        <v>0</v>
      </c>
      <c r="BD379" t="str">
        <f>YEAR(LoanTable[[#This Row],[Disbursement Date]]) &amp; "-Q" &amp; ROUNDUP(MONTH(LoanTable[[#This Row],[Disbursement Date]])/3,0)</f>
        <v>2016-Q4</v>
      </c>
      <c r="BE379">
        <f>IF(LoanTable[[#This Row],[Disbursement Date]]=LoanTable[[#This Row],[First Loan Date]],1,0)</f>
        <v>1</v>
      </c>
    </row>
    <row r="380" spans="1:57" x14ac:dyDescent="0.3">
      <c r="A380" t="s">
        <v>2027</v>
      </c>
      <c r="B380">
        <v>524</v>
      </c>
      <c r="C380" t="s">
        <v>350</v>
      </c>
      <c r="D380" t="s">
        <v>602</v>
      </c>
      <c r="E380">
        <v>2315</v>
      </c>
      <c r="F380">
        <v>41949</v>
      </c>
      <c r="G380">
        <v>39561</v>
      </c>
      <c r="H380" s="5">
        <v>42667</v>
      </c>
      <c r="I380" t="s">
        <v>615</v>
      </c>
      <c r="J380" t="s">
        <v>619</v>
      </c>
      <c r="K380">
        <v>700013</v>
      </c>
      <c r="L380" t="s">
        <v>351</v>
      </c>
      <c r="M380" t="s">
        <v>48</v>
      </c>
      <c r="N380" t="s">
        <v>13</v>
      </c>
      <c r="O380" t="s">
        <v>33</v>
      </c>
      <c r="P380">
        <v>22</v>
      </c>
      <c r="Q380" s="5" t="s">
        <v>77</v>
      </c>
      <c r="R380" t="s">
        <v>74</v>
      </c>
      <c r="S380" t="s">
        <v>35</v>
      </c>
      <c r="T380" t="s">
        <v>18</v>
      </c>
      <c r="U380" t="s">
        <v>65</v>
      </c>
      <c r="V380" t="s">
        <v>39</v>
      </c>
      <c r="W380">
        <v>346</v>
      </c>
      <c r="X380" t="s">
        <v>574</v>
      </c>
      <c r="Y380" t="s">
        <v>575</v>
      </c>
      <c r="Z380" t="s">
        <v>576</v>
      </c>
      <c r="AA380">
        <v>0.17269999999999999</v>
      </c>
      <c r="AB380" t="s">
        <v>585</v>
      </c>
      <c r="AC380" t="s">
        <v>597</v>
      </c>
      <c r="AD380" t="s">
        <v>350</v>
      </c>
      <c r="AE380" t="s">
        <v>331</v>
      </c>
      <c r="AF380" t="s">
        <v>332</v>
      </c>
      <c r="AG380" t="s">
        <v>333</v>
      </c>
      <c r="AH380" t="s">
        <v>334</v>
      </c>
      <c r="AI380" t="s">
        <v>335</v>
      </c>
      <c r="AJ380">
        <v>700013</v>
      </c>
      <c r="AK380" t="s">
        <v>247</v>
      </c>
      <c r="AL380" t="s">
        <v>241</v>
      </c>
      <c r="AM380">
        <v>2529</v>
      </c>
      <c r="AN380">
        <v>42879</v>
      </c>
      <c r="AO380">
        <v>2227</v>
      </c>
      <c r="AP380">
        <v>18.46</v>
      </c>
      <c r="AQ380">
        <v>2679.42</v>
      </c>
      <c r="AR380" t="s">
        <v>2626</v>
      </c>
      <c r="AS380" t="s">
        <v>2626</v>
      </c>
      <c r="AT380">
        <v>0</v>
      </c>
      <c r="AU380" t="s">
        <v>2630</v>
      </c>
      <c r="AV380" s="3">
        <v>42172</v>
      </c>
      <c r="AW380" s="3" t="str">
        <f>TEXT(LoanTable[[#This Row],[Disbursement Date]],"YYYY-MM")</f>
        <v>2016-10</v>
      </c>
      <c r="AX380" t="str">
        <f>TEXT(EDATE(LoanTable[[#This Row],[Disbursement Date]],-1),"YYYY-MM")</f>
        <v>2016-09</v>
      </c>
      <c r="AY380">
        <f>IF(LoanTable[[#This Row],[Loan Status]]="Active",1,0)</f>
        <v>0</v>
      </c>
      <c r="AZ380">
        <f>IF(COUNTIFS(LoanTable[Client id],LoanTable[[#This Row],[Client id]],LoanTable[Period],LoanTable[[#This Row],[Previous Period]])&gt;0,1,0)</f>
        <v>0</v>
      </c>
      <c r="BA380" s="17" t="str">
        <f>TEXT(LoanTable[[#This Row],[Disbursement Date]],"YYYY")</f>
        <v>2016</v>
      </c>
      <c r="BB380" s="10" cm="1">
        <f t="array" ref="BB380">IF(YEAR(LoanTable[[#This Row],[Disbursement Date]])=MIN(YEAR(LoanTable[Disbursement Date])),"",YEAR(LoanTable[[#This Row],[Disbursement Date]])-1)</f>
        <v>2015</v>
      </c>
      <c r="BC380" s="10">
        <f>IF(LoanTable[[#This Row],[Previous Year]]="",1,IF(COUNTIFS(LoanTable[Client id],LoanTable[[#This Row],[Client id]],LoanTable[Year],LoanTable[[#This Row],[Previous Year]])&gt;0,1,0))</f>
        <v>1</v>
      </c>
      <c r="BD380" t="str">
        <f>YEAR(LoanTable[[#This Row],[Disbursement Date]]) &amp; "-Q" &amp; ROUNDUP(MONTH(LoanTable[[#This Row],[Disbursement Date]])/3,0)</f>
        <v>2016-Q4</v>
      </c>
      <c r="BE380">
        <f>IF(LoanTable[[#This Row],[Disbursement Date]]=LoanTable[[#This Row],[First Loan Date]],1,0)</f>
        <v>0</v>
      </c>
    </row>
    <row r="381" spans="1:57" x14ac:dyDescent="0.3">
      <c r="A381" t="s">
        <v>1594</v>
      </c>
      <c r="B381">
        <v>205</v>
      </c>
      <c r="C381" t="s">
        <v>499</v>
      </c>
      <c r="D381" t="s">
        <v>573</v>
      </c>
      <c r="E381">
        <v>6812</v>
      </c>
      <c r="F381">
        <v>46230</v>
      </c>
      <c r="G381">
        <v>16687</v>
      </c>
      <c r="H381" s="5">
        <v>42669</v>
      </c>
      <c r="I381" t="s">
        <v>612</v>
      </c>
      <c r="J381" t="s">
        <v>619</v>
      </c>
      <c r="K381">
        <v>650051</v>
      </c>
      <c r="L381" t="s">
        <v>501</v>
      </c>
      <c r="M381" t="s">
        <v>126</v>
      </c>
      <c r="N381" t="s">
        <v>13</v>
      </c>
      <c r="O381" t="s">
        <v>28</v>
      </c>
      <c r="P381">
        <v>49</v>
      </c>
      <c r="Q381" s="5" t="s">
        <v>214</v>
      </c>
      <c r="R381" t="s">
        <v>104</v>
      </c>
      <c r="S381" t="s">
        <v>105</v>
      </c>
      <c r="T381" t="s">
        <v>63</v>
      </c>
      <c r="U381" t="s">
        <v>65</v>
      </c>
      <c r="V381" t="s">
        <v>39</v>
      </c>
      <c r="W381">
        <v>825</v>
      </c>
      <c r="X381" t="s">
        <v>574</v>
      </c>
      <c r="Y381" t="s">
        <v>575</v>
      </c>
      <c r="Z381" t="s">
        <v>576</v>
      </c>
      <c r="AA381">
        <v>0.1065</v>
      </c>
      <c r="AB381" t="s">
        <v>577</v>
      </c>
      <c r="AC381" t="s">
        <v>578</v>
      </c>
      <c r="AD381" t="s">
        <v>499</v>
      </c>
      <c r="AE381" t="s">
        <v>331</v>
      </c>
      <c r="AF381" t="s">
        <v>332</v>
      </c>
      <c r="AG381" t="s">
        <v>333</v>
      </c>
      <c r="AH381" t="s">
        <v>334</v>
      </c>
      <c r="AI381" t="s">
        <v>499</v>
      </c>
      <c r="AJ381">
        <v>650051</v>
      </c>
      <c r="AK381" t="s">
        <v>500</v>
      </c>
      <c r="AL381" t="s">
        <v>241</v>
      </c>
      <c r="AM381">
        <v>6716</v>
      </c>
      <c r="AN381">
        <v>47280</v>
      </c>
      <c r="AO381">
        <v>6729</v>
      </c>
      <c r="AP381">
        <v>20.75</v>
      </c>
      <c r="AQ381">
        <v>4879.3599999999997</v>
      </c>
      <c r="AR381" t="s">
        <v>2626</v>
      </c>
      <c r="AS381" t="s">
        <v>2626</v>
      </c>
      <c r="AT381">
        <v>1</v>
      </c>
      <c r="AU381" t="s">
        <v>2628</v>
      </c>
      <c r="AV381" s="3">
        <v>42669</v>
      </c>
      <c r="AW381" s="3" t="str">
        <f>TEXT(LoanTable[[#This Row],[Disbursement Date]],"YYYY-MM")</f>
        <v>2016-10</v>
      </c>
      <c r="AX381" t="str">
        <f>TEXT(EDATE(LoanTable[[#This Row],[Disbursement Date]],-1),"YYYY-MM")</f>
        <v>2016-09</v>
      </c>
      <c r="AY381">
        <f>IF(LoanTable[[#This Row],[Loan Status]]="Active",1,0)</f>
        <v>0</v>
      </c>
      <c r="AZ381">
        <f>IF(COUNTIFS(LoanTable[Client id],LoanTable[[#This Row],[Client id]],LoanTable[Period],LoanTable[[#This Row],[Previous Period]])&gt;0,1,0)</f>
        <v>0</v>
      </c>
      <c r="BA381" s="17" t="str">
        <f>TEXT(LoanTable[[#This Row],[Disbursement Date]],"YYYY")</f>
        <v>2016</v>
      </c>
      <c r="BB381" s="10" cm="1">
        <f t="array" ref="BB381">IF(YEAR(LoanTable[[#This Row],[Disbursement Date]])=MIN(YEAR(LoanTable[Disbursement Date])),"",YEAR(LoanTable[[#This Row],[Disbursement Date]])-1)</f>
        <v>2015</v>
      </c>
      <c r="BC381" s="10">
        <f>IF(LoanTable[[#This Row],[Previous Year]]="",1,IF(COUNTIFS(LoanTable[Client id],LoanTable[[#This Row],[Client id]],LoanTable[Year],LoanTable[[#This Row],[Previous Year]])&gt;0,1,0))</f>
        <v>0</v>
      </c>
      <c r="BD381" t="str">
        <f>YEAR(LoanTable[[#This Row],[Disbursement Date]]) &amp; "-Q" &amp; ROUNDUP(MONTH(LoanTable[[#This Row],[Disbursement Date]])/3,0)</f>
        <v>2016-Q4</v>
      </c>
      <c r="BE381">
        <f>IF(LoanTable[[#This Row],[Disbursement Date]]=LoanTable[[#This Row],[First Loan Date]],1,0)</f>
        <v>1</v>
      </c>
    </row>
    <row r="382" spans="1:57" x14ac:dyDescent="0.3">
      <c r="A382" t="s">
        <v>953</v>
      </c>
      <c r="B382">
        <v>958</v>
      </c>
      <c r="C382" t="s">
        <v>386</v>
      </c>
      <c r="D382" t="s">
        <v>573</v>
      </c>
      <c r="E382">
        <v>23392</v>
      </c>
      <c r="F382">
        <v>26584</v>
      </c>
      <c r="G382">
        <v>40878</v>
      </c>
      <c r="H382" s="5">
        <v>42669</v>
      </c>
      <c r="I382" t="s">
        <v>617</v>
      </c>
      <c r="J382" t="s">
        <v>613</v>
      </c>
      <c r="K382">
        <v>1110166</v>
      </c>
      <c r="L382" t="s">
        <v>389</v>
      </c>
      <c r="M382" t="s">
        <v>32</v>
      </c>
      <c r="N382" t="s">
        <v>13</v>
      </c>
      <c r="O382" t="s">
        <v>14</v>
      </c>
      <c r="P382">
        <v>39</v>
      </c>
      <c r="Q382" s="5" t="s">
        <v>41</v>
      </c>
      <c r="R382" t="s">
        <v>16</v>
      </c>
      <c r="S382" t="s">
        <v>35</v>
      </c>
      <c r="T382" t="s">
        <v>44</v>
      </c>
      <c r="U382" t="s">
        <v>26</v>
      </c>
      <c r="V382" t="s">
        <v>20</v>
      </c>
      <c r="W382">
        <v>812</v>
      </c>
      <c r="X382" t="s">
        <v>574</v>
      </c>
      <c r="Y382" t="s">
        <v>575</v>
      </c>
      <c r="Z382" t="s">
        <v>576</v>
      </c>
      <c r="AA382">
        <v>0.1065</v>
      </c>
      <c r="AB382" t="s">
        <v>577</v>
      </c>
      <c r="AC382" t="s">
        <v>578</v>
      </c>
      <c r="AD382" t="s">
        <v>386</v>
      </c>
      <c r="AE382" t="s">
        <v>234</v>
      </c>
      <c r="AF382" t="s">
        <v>235</v>
      </c>
      <c r="AG382" t="s">
        <v>236</v>
      </c>
      <c r="AH382" t="s">
        <v>237</v>
      </c>
      <c r="AI382" t="s">
        <v>387</v>
      </c>
      <c r="AJ382">
        <v>1110166</v>
      </c>
      <c r="AK382" t="s">
        <v>388</v>
      </c>
      <c r="AL382" t="s">
        <v>239</v>
      </c>
      <c r="AM382">
        <v>24269</v>
      </c>
      <c r="AN382">
        <v>27735</v>
      </c>
      <c r="AO382">
        <v>22901</v>
      </c>
      <c r="AP382">
        <v>13.91</v>
      </c>
      <c r="AQ382">
        <v>4051.77</v>
      </c>
      <c r="AR382" t="s">
        <v>2626</v>
      </c>
      <c r="AS382" t="s">
        <v>2626</v>
      </c>
      <c r="AT382">
        <v>0</v>
      </c>
      <c r="AU382" t="s">
        <v>2628</v>
      </c>
      <c r="AV382" s="3">
        <v>42669</v>
      </c>
      <c r="AW382" s="3" t="str">
        <f>TEXT(LoanTable[[#This Row],[Disbursement Date]],"YYYY-MM")</f>
        <v>2016-10</v>
      </c>
      <c r="AX382" t="str">
        <f>TEXT(EDATE(LoanTable[[#This Row],[Disbursement Date]],-1),"YYYY-MM")</f>
        <v>2016-09</v>
      </c>
      <c r="AY382">
        <f>IF(LoanTable[[#This Row],[Loan Status]]="Active",1,0)</f>
        <v>0</v>
      </c>
      <c r="AZ382">
        <f>IF(COUNTIFS(LoanTable[Client id],LoanTable[[#This Row],[Client id]],LoanTable[Period],LoanTable[[#This Row],[Previous Period]])&gt;0,1,0)</f>
        <v>0</v>
      </c>
      <c r="BA382" s="17" t="str">
        <f>TEXT(LoanTable[[#This Row],[Disbursement Date]],"YYYY")</f>
        <v>2016</v>
      </c>
      <c r="BB382" s="10" cm="1">
        <f t="array" ref="BB382">IF(YEAR(LoanTable[[#This Row],[Disbursement Date]])=MIN(YEAR(LoanTable[Disbursement Date])),"",YEAR(LoanTable[[#This Row],[Disbursement Date]])-1)</f>
        <v>2015</v>
      </c>
      <c r="BC382" s="10">
        <f>IF(LoanTable[[#This Row],[Previous Year]]="",1,IF(COUNTIFS(LoanTable[Client id],LoanTable[[#This Row],[Client id]],LoanTable[Year],LoanTable[[#This Row],[Previous Year]])&gt;0,1,0))</f>
        <v>0</v>
      </c>
      <c r="BD382" t="str">
        <f>YEAR(LoanTable[[#This Row],[Disbursement Date]]) &amp; "-Q" &amp; ROUNDUP(MONTH(LoanTable[[#This Row],[Disbursement Date]])/3,0)</f>
        <v>2016-Q4</v>
      </c>
      <c r="BE382">
        <f>IF(LoanTable[[#This Row],[Disbursement Date]]=LoanTable[[#This Row],[First Loan Date]],1,0)</f>
        <v>1</v>
      </c>
    </row>
    <row r="383" spans="1:57" x14ac:dyDescent="0.3">
      <c r="A383" t="s">
        <v>1927</v>
      </c>
      <c r="B383">
        <v>180</v>
      </c>
      <c r="C383" t="s">
        <v>265</v>
      </c>
      <c r="D383" t="s">
        <v>573</v>
      </c>
      <c r="E383">
        <v>4570</v>
      </c>
      <c r="F383">
        <v>34250</v>
      </c>
      <c r="G383">
        <v>9707</v>
      </c>
      <c r="H383" s="5">
        <v>42671</v>
      </c>
      <c r="I383" t="s">
        <v>612</v>
      </c>
      <c r="J383" t="s">
        <v>613</v>
      </c>
      <c r="K383">
        <v>30179</v>
      </c>
      <c r="L383" t="s">
        <v>272</v>
      </c>
      <c r="M383" t="s">
        <v>209</v>
      </c>
      <c r="N383" t="s">
        <v>13</v>
      </c>
      <c r="O383" t="s">
        <v>28</v>
      </c>
      <c r="P383">
        <v>55</v>
      </c>
      <c r="Q383" s="5" t="s">
        <v>210</v>
      </c>
      <c r="R383" t="s">
        <v>104</v>
      </c>
      <c r="S383" t="s">
        <v>105</v>
      </c>
      <c r="T383" t="s">
        <v>18</v>
      </c>
      <c r="U383" t="s">
        <v>22</v>
      </c>
      <c r="V383" t="s">
        <v>20</v>
      </c>
      <c r="W383">
        <v>502</v>
      </c>
      <c r="X383" t="s">
        <v>574</v>
      </c>
      <c r="Y383" t="s">
        <v>575</v>
      </c>
      <c r="Z383" t="s">
        <v>576</v>
      </c>
      <c r="AA383">
        <v>0.1065</v>
      </c>
      <c r="AB383" t="s">
        <v>577</v>
      </c>
      <c r="AC383" t="s">
        <v>578</v>
      </c>
      <c r="AD383" t="s">
        <v>265</v>
      </c>
      <c r="AE383" t="s">
        <v>266</v>
      </c>
      <c r="AF383" t="s">
        <v>267</v>
      </c>
      <c r="AG383" t="s">
        <v>268</v>
      </c>
      <c r="AH383" t="s">
        <v>269</v>
      </c>
      <c r="AI383" t="s">
        <v>270</v>
      </c>
      <c r="AJ383">
        <v>30179</v>
      </c>
      <c r="AK383" t="s">
        <v>271</v>
      </c>
      <c r="AL383" t="s">
        <v>241</v>
      </c>
      <c r="AM383">
        <v>4597</v>
      </c>
      <c r="AN383">
        <v>36204</v>
      </c>
      <c r="AO383">
        <v>4254</v>
      </c>
      <c r="AP383">
        <v>35.659999999999997</v>
      </c>
      <c r="AQ383">
        <v>2072.58</v>
      </c>
      <c r="AR383" t="s">
        <v>2626</v>
      </c>
      <c r="AS383" t="s">
        <v>2626</v>
      </c>
      <c r="AT383">
        <v>0</v>
      </c>
      <c r="AU383" t="s">
        <v>2628</v>
      </c>
      <c r="AV383" s="3">
        <v>42671</v>
      </c>
      <c r="AW383" s="3" t="str">
        <f>TEXT(LoanTable[[#This Row],[Disbursement Date]],"YYYY-MM")</f>
        <v>2016-10</v>
      </c>
      <c r="AX383" t="str">
        <f>TEXT(EDATE(LoanTable[[#This Row],[Disbursement Date]],-1),"YYYY-MM")</f>
        <v>2016-09</v>
      </c>
      <c r="AY383">
        <f>IF(LoanTable[[#This Row],[Loan Status]]="Active",1,0)</f>
        <v>0</v>
      </c>
      <c r="AZ383">
        <f>IF(COUNTIFS(LoanTable[Client id],LoanTable[[#This Row],[Client id]],LoanTable[Period],LoanTable[[#This Row],[Previous Period]])&gt;0,1,0)</f>
        <v>0</v>
      </c>
      <c r="BA383" s="17" t="str">
        <f>TEXT(LoanTable[[#This Row],[Disbursement Date]],"YYYY")</f>
        <v>2016</v>
      </c>
      <c r="BB383" s="10" cm="1">
        <f t="array" ref="BB383">IF(YEAR(LoanTable[[#This Row],[Disbursement Date]])=MIN(YEAR(LoanTable[Disbursement Date])),"",YEAR(LoanTable[[#This Row],[Disbursement Date]])-1)</f>
        <v>2015</v>
      </c>
      <c r="BC383" s="10">
        <f>IF(LoanTable[[#This Row],[Previous Year]]="",1,IF(COUNTIFS(LoanTable[Client id],LoanTable[[#This Row],[Client id]],LoanTable[Year],LoanTable[[#This Row],[Previous Year]])&gt;0,1,0))</f>
        <v>0</v>
      </c>
      <c r="BD383" t="str">
        <f>YEAR(LoanTable[[#This Row],[Disbursement Date]]) &amp; "-Q" &amp; ROUNDUP(MONTH(LoanTable[[#This Row],[Disbursement Date]])/3,0)</f>
        <v>2016-Q4</v>
      </c>
      <c r="BE383">
        <f>IF(LoanTable[[#This Row],[Disbursement Date]]=LoanTable[[#This Row],[First Loan Date]],1,0)</f>
        <v>1</v>
      </c>
    </row>
    <row r="384" spans="1:57" x14ac:dyDescent="0.3">
      <c r="A384" t="s">
        <v>1855</v>
      </c>
      <c r="B384">
        <v>211</v>
      </c>
      <c r="C384" t="s">
        <v>409</v>
      </c>
      <c r="D384" t="s">
        <v>573</v>
      </c>
      <c r="E384">
        <v>2660</v>
      </c>
      <c r="F384">
        <v>38767</v>
      </c>
      <c r="G384">
        <v>6761</v>
      </c>
      <c r="H384" s="5">
        <v>42672</v>
      </c>
      <c r="I384" t="s">
        <v>612</v>
      </c>
      <c r="J384" t="s">
        <v>619</v>
      </c>
      <c r="K384">
        <v>1030063</v>
      </c>
      <c r="L384" t="s">
        <v>411</v>
      </c>
      <c r="M384" t="s">
        <v>120</v>
      </c>
      <c r="N384" t="s">
        <v>13</v>
      </c>
      <c r="O384" t="s">
        <v>46</v>
      </c>
      <c r="P384">
        <v>32</v>
      </c>
      <c r="Q384" s="5" t="s">
        <v>163</v>
      </c>
      <c r="R384" t="s">
        <v>30</v>
      </c>
      <c r="S384" t="s">
        <v>145</v>
      </c>
      <c r="T384" t="s">
        <v>18</v>
      </c>
      <c r="U384" t="s">
        <v>19</v>
      </c>
      <c r="V384" t="s">
        <v>39</v>
      </c>
      <c r="W384">
        <v>666</v>
      </c>
      <c r="X384" t="s">
        <v>574</v>
      </c>
      <c r="Y384" t="s">
        <v>575</v>
      </c>
      <c r="Z384" t="s">
        <v>576</v>
      </c>
      <c r="AA384">
        <v>0.1065</v>
      </c>
      <c r="AB384" t="s">
        <v>577</v>
      </c>
      <c r="AC384" t="s">
        <v>578</v>
      </c>
      <c r="AD384" t="s">
        <v>409</v>
      </c>
      <c r="AE384" t="s">
        <v>234</v>
      </c>
      <c r="AF384" t="s">
        <v>235</v>
      </c>
      <c r="AG384" t="s">
        <v>236</v>
      </c>
      <c r="AH384" t="s">
        <v>237</v>
      </c>
      <c r="AI384" t="s">
        <v>246</v>
      </c>
      <c r="AJ384">
        <v>1030063</v>
      </c>
      <c r="AK384" t="s">
        <v>410</v>
      </c>
      <c r="AL384" t="s">
        <v>241</v>
      </c>
      <c r="AM384">
        <v>3446</v>
      </c>
      <c r="AN384">
        <v>40256</v>
      </c>
      <c r="AO384">
        <v>2465</v>
      </c>
      <c r="AP384">
        <v>49.49</v>
      </c>
      <c r="AQ384">
        <v>2633.02</v>
      </c>
      <c r="AR384" t="s">
        <v>2626</v>
      </c>
      <c r="AS384" t="s">
        <v>2626</v>
      </c>
      <c r="AT384">
        <v>1</v>
      </c>
      <c r="AU384" t="s">
        <v>2630</v>
      </c>
      <c r="AV384" s="3">
        <v>42583</v>
      </c>
      <c r="AW384" s="3" t="str">
        <f>TEXT(LoanTable[[#This Row],[Disbursement Date]],"YYYY-MM")</f>
        <v>2016-10</v>
      </c>
      <c r="AX384" t="str">
        <f>TEXT(EDATE(LoanTable[[#This Row],[Disbursement Date]],-1),"YYYY-MM")</f>
        <v>2016-09</v>
      </c>
      <c r="AY384">
        <f>IF(LoanTable[[#This Row],[Loan Status]]="Active",1,0)</f>
        <v>0</v>
      </c>
      <c r="AZ384">
        <f>IF(COUNTIFS(LoanTable[Client id],LoanTable[[#This Row],[Client id]],LoanTable[Period],LoanTable[[#This Row],[Previous Period]])&gt;0,1,0)</f>
        <v>0</v>
      </c>
      <c r="BA384" s="17" t="str">
        <f>TEXT(LoanTable[[#This Row],[Disbursement Date]],"YYYY")</f>
        <v>2016</v>
      </c>
      <c r="BB384" s="10" cm="1">
        <f t="array" ref="BB384">IF(YEAR(LoanTable[[#This Row],[Disbursement Date]])=MIN(YEAR(LoanTable[Disbursement Date])),"",YEAR(LoanTable[[#This Row],[Disbursement Date]])-1)</f>
        <v>2015</v>
      </c>
      <c r="BC384" s="10">
        <f>IF(LoanTable[[#This Row],[Previous Year]]="",1,IF(COUNTIFS(LoanTable[Client id],LoanTable[[#This Row],[Client id]],LoanTable[Year],LoanTable[[#This Row],[Previous Year]])&gt;0,1,0))</f>
        <v>0</v>
      </c>
      <c r="BD384" t="str">
        <f>YEAR(LoanTable[[#This Row],[Disbursement Date]]) &amp; "-Q" &amp; ROUNDUP(MONTH(LoanTable[[#This Row],[Disbursement Date]])/3,0)</f>
        <v>2016-Q4</v>
      </c>
      <c r="BE384">
        <f>IF(LoanTable[[#This Row],[Disbursement Date]]=LoanTable[[#This Row],[First Loan Date]],1,0)</f>
        <v>0</v>
      </c>
    </row>
    <row r="385" spans="1:57" x14ac:dyDescent="0.3">
      <c r="A385" t="s">
        <v>2034</v>
      </c>
      <c r="B385">
        <v>550</v>
      </c>
      <c r="C385" t="s">
        <v>246</v>
      </c>
      <c r="D385" t="s">
        <v>589</v>
      </c>
      <c r="E385">
        <v>33738</v>
      </c>
      <c r="F385">
        <v>26525</v>
      </c>
      <c r="G385">
        <v>34150</v>
      </c>
      <c r="H385" s="5">
        <v>42672</v>
      </c>
      <c r="I385" t="s">
        <v>612</v>
      </c>
      <c r="J385" t="s">
        <v>613</v>
      </c>
      <c r="K385">
        <v>110159</v>
      </c>
      <c r="L385" t="s">
        <v>248</v>
      </c>
      <c r="M385" t="s">
        <v>112</v>
      </c>
      <c r="N385" t="s">
        <v>13</v>
      </c>
      <c r="O385" t="s">
        <v>28</v>
      </c>
      <c r="P385">
        <v>46</v>
      </c>
      <c r="Q385" s="5" t="s">
        <v>59</v>
      </c>
      <c r="R385" t="s">
        <v>74</v>
      </c>
      <c r="S385" t="s">
        <v>35</v>
      </c>
      <c r="T385" t="s">
        <v>18</v>
      </c>
      <c r="U385" t="s">
        <v>26</v>
      </c>
      <c r="V385" t="s">
        <v>31</v>
      </c>
      <c r="W385">
        <v>467</v>
      </c>
      <c r="X385" t="s">
        <v>574</v>
      </c>
      <c r="Y385" t="s">
        <v>590</v>
      </c>
      <c r="Z385" t="s">
        <v>576</v>
      </c>
      <c r="AA385">
        <v>9.9099999999999994E-2</v>
      </c>
      <c r="AB385" t="s">
        <v>577</v>
      </c>
      <c r="AC385" t="s">
        <v>591</v>
      </c>
      <c r="AD385" t="s">
        <v>246</v>
      </c>
      <c r="AE385" t="s">
        <v>234</v>
      </c>
      <c r="AF385" t="s">
        <v>235</v>
      </c>
      <c r="AG385" t="s">
        <v>236</v>
      </c>
      <c r="AH385" t="s">
        <v>237</v>
      </c>
      <c r="AI385" t="s">
        <v>246</v>
      </c>
      <c r="AJ385">
        <v>110159</v>
      </c>
      <c r="AK385" t="s">
        <v>247</v>
      </c>
      <c r="AL385" t="s">
        <v>241</v>
      </c>
      <c r="AM385">
        <v>33295</v>
      </c>
      <c r="AN385">
        <v>27986</v>
      </c>
      <c r="AO385">
        <v>33347</v>
      </c>
      <c r="AP385">
        <v>40.24</v>
      </c>
      <c r="AQ385">
        <v>4074.08</v>
      </c>
      <c r="AR385" t="s">
        <v>2626</v>
      </c>
      <c r="AS385" t="s">
        <v>2627</v>
      </c>
      <c r="AT385">
        <v>2</v>
      </c>
      <c r="AU385" t="s">
        <v>2628</v>
      </c>
      <c r="AV385" s="3">
        <v>42672</v>
      </c>
      <c r="AW385" s="3" t="str">
        <f>TEXT(LoanTable[[#This Row],[Disbursement Date]],"YYYY-MM")</f>
        <v>2016-10</v>
      </c>
      <c r="AX385" t="str">
        <f>TEXT(EDATE(LoanTable[[#This Row],[Disbursement Date]],-1),"YYYY-MM")</f>
        <v>2016-09</v>
      </c>
      <c r="AY385">
        <f>IF(LoanTable[[#This Row],[Loan Status]]="Active",1,0)</f>
        <v>0</v>
      </c>
      <c r="AZ385">
        <f>IF(COUNTIFS(LoanTable[Client id],LoanTable[[#This Row],[Client id]],LoanTable[Period],LoanTable[[#This Row],[Previous Period]])&gt;0,1,0)</f>
        <v>0</v>
      </c>
      <c r="BA385" s="17" t="str">
        <f>TEXT(LoanTable[[#This Row],[Disbursement Date]],"YYYY")</f>
        <v>2016</v>
      </c>
      <c r="BB385" s="10" cm="1">
        <f t="array" ref="BB385">IF(YEAR(LoanTable[[#This Row],[Disbursement Date]])=MIN(YEAR(LoanTable[Disbursement Date])),"",YEAR(LoanTable[[#This Row],[Disbursement Date]])-1)</f>
        <v>2015</v>
      </c>
      <c r="BC385" s="10">
        <f>IF(LoanTable[[#This Row],[Previous Year]]="",1,IF(COUNTIFS(LoanTable[Client id],LoanTable[[#This Row],[Client id]],LoanTable[Year],LoanTable[[#This Row],[Previous Year]])&gt;0,1,0))</f>
        <v>0</v>
      </c>
      <c r="BD385" t="str">
        <f>YEAR(LoanTable[[#This Row],[Disbursement Date]]) &amp; "-Q" &amp; ROUNDUP(MONTH(LoanTable[[#This Row],[Disbursement Date]])/3,0)</f>
        <v>2016-Q4</v>
      </c>
      <c r="BE385">
        <f>IF(LoanTable[[#This Row],[Disbursement Date]]=LoanTable[[#This Row],[First Loan Date]],1,0)</f>
        <v>1</v>
      </c>
    </row>
    <row r="386" spans="1:57" x14ac:dyDescent="0.3">
      <c r="A386" t="s">
        <v>1541</v>
      </c>
      <c r="B386">
        <v>203</v>
      </c>
      <c r="C386" t="s">
        <v>559</v>
      </c>
      <c r="D386" t="s">
        <v>573</v>
      </c>
      <c r="E386">
        <v>23040</v>
      </c>
      <c r="F386">
        <v>38130</v>
      </c>
      <c r="G386">
        <v>18292</v>
      </c>
      <c r="H386" s="5">
        <v>42673</v>
      </c>
      <c r="I386" t="s">
        <v>612</v>
      </c>
      <c r="J386" t="s">
        <v>613</v>
      </c>
      <c r="K386">
        <v>670106</v>
      </c>
      <c r="L386" t="s">
        <v>561</v>
      </c>
      <c r="M386" t="s">
        <v>211</v>
      </c>
      <c r="N386" t="s">
        <v>13</v>
      </c>
      <c r="O386" t="s">
        <v>28</v>
      </c>
      <c r="P386">
        <v>53</v>
      </c>
      <c r="Q386" s="5" t="s">
        <v>62</v>
      </c>
      <c r="R386" t="s">
        <v>104</v>
      </c>
      <c r="S386" t="s">
        <v>105</v>
      </c>
      <c r="T386" t="s">
        <v>18</v>
      </c>
      <c r="U386" t="s">
        <v>38</v>
      </c>
      <c r="V386" t="s">
        <v>31</v>
      </c>
      <c r="W386">
        <v>812</v>
      </c>
      <c r="X386" t="s">
        <v>574</v>
      </c>
      <c r="Y386" t="s">
        <v>575</v>
      </c>
      <c r="Z386" t="s">
        <v>576</v>
      </c>
      <c r="AA386">
        <v>0.1065</v>
      </c>
      <c r="AB386" t="s">
        <v>577</v>
      </c>
      <c r="AC386" t="s">
        <v>578</v>
      </c>
      <c r="AD386" t="s">
        <v>559</v>
      </c>
      <c r="AE386" t="s">
        <v>279</v>
      </c>
      <c r="AF386" t="s">
        <v>280</v>
      </c>
      <c r="AG386" t="s">
        <v>281</v>
      </c>
      <c r="AH386" t="s">
        <v>282</v>
      </c>
      <c r="AI386" t="s">
        <v>559</v>
      </c>
      <c r="AJ386">
        <v>670106</v>
      </c>
      <c r="AK386" t="s">
        <v>560</v>
      </c>
      <c r="AL386" t="s">
        <v>239</v>
      </c>
      <c r="AM386">
        <v>22655</v>
      </c>
      <c r="AN386">
        <v>38953</v>
      </c>
      <c r="AO386">
        <v>22972</v>
      </c>
      <c r="AP386">
        <v>0.32</v>
      </c>
      <c r="AQ386">
        <v>3716.47</v>
      </c>
      <c r="AR386" t="s">
        <v>2626</v>
      </c>
      <c r="AS386" t="s">
        <v>2626</v>
      </c>
      <c r="AT386">
        <v>1</v>
      </c>
      <c r="AU386" t="s">
        <v>2629</v>
      </c>
      <c r="AV386" s="3">
        <v>42673</v>
      </c>
      <c r="AW386" s="3" t="str">
        <f>TEXT(LoanTable[[#This Row],[Disbursement Date]],"YYYY-MM")</f>
        <v>2016-10</v>
      </c>
      <c r="AX386" t="str">
        <f>TEXT(EDATE(LoanTable[[#This Row],[Disbursement Date]],-1),"YYYY-MM")</f>
        <v>2016-09</v>
      </c>
      <c r="AY386">
        <f>IF(LoanTable[[#This Row],[Loan Status]]="Active",1,0)</f>
        <v>0</v>
      </c>
      <c r="AZ386">
        <f>IF(COUNTIFS(LoanTable[Client id],LoanTable[[#This Row],[Client id]],LoanTable[Period],LoanTable[[#This Row],[Previous Period]])&gt;0,1,0)</f>
        <v>0</v>
      </c>
      <c r="BA386" s="17" t="str">
        <f>TEXT(LoanTable[[#This Row],[Disbursement Date]],"YYYY")</f>
        <v>2016</v>
      </c>
      <c r="BB386" s="10" cm="1">
        <f t="array" ref="BB386">IF(YEAR(LoanTable[[#This Row],[Disbursement Date]])=MIN(YEAR(LoanTable[Disbursement Date])),"",YEAR(LoanTable[[#This Row],[Disbursement Date]])-1)</f>
        <v>2015</v>
      </c>
      <c r="BC386" s="10">
        <f>IF(LoanTable[[#This Row],[Previous Year]]="",1,IF(COUNTIFS(LoanTable[Client id],LoanTable[[#This Row],[Client id]],LoanTable[Year],LoanTable[[#This Row],[Previous Year]])&gt;0,1,0))</f>
        <v>0</v>
      </c>
      <c r="BD386" t="str">
        <f>YEAR(LoanTable[[#This Row],[Disbursement Date]]) &amp; "-Q" &amp; ROUNDUP(MONTH(LoanTable[[#This Row],[Disbursement Date]])/3,0)</f>
        <v>2016-Q4</v>
      </c>
      <c r="BE386">
        <f>IF(LoanTable[[#This Row],[Disbursement Date]]=LoanTable[[#This Row],[First Loan Date]],1,0)</f>
        <v>1</v>
      </c>
    </row>
    <row r="387" spans="1:57" x14ac:dyDescent="0.3">
      <c r="A387" t="s">
        <v>2019</v>
      </c>
      <c r="B387">
        <v>683</v>
      </c>
      <c r="C387" t="s">
        <v>265</v>
      </c>
      <c r="D387" t="s">
        <v>573</v>
      </c>
      <c r="E387">
        <v>41518</v>
      </c>
      <c r="F387">
        <v>28276</v>
      </c>
      <c r="G387">
        <v>6975</v>
      </c>
      <c r="H387" s="5">
        <v>42676</v>
      </c>
      <c r="I387" t="s">
        <v>615</v>
      </c>
      <c r="J387" t="s">
        <v>613</v>
      </c>
      <c r="K387">
        <v>30179</v>
      </c>
      <c r="L387" t="s">
        <v>272</v>
      </c>
      <c r="M387" t="s">
        <v>54</v>
      </c>
      <c r="N387" t="s">
        <v>13</v>
      </c>
      <c r="O387" t="s">
        <v>46</v>
      </c>
      <c r="P387">
        <v>29</v>
      </c>
      <c r="Q387" s="5" t="s">
        <v>53</v>
      </c>
      <c r="R387" t="s">
        <v>30</v>
      </c>
      <c r="S387" t="s">
        <v>145</v>
      </c>
      <c r="T387" t="s">
        <v>18</v>
      </c>
      <c r="U387" t="s">
        <v>22</v>
      </c>
      <c r="V387" t="s">
        <v>39</v>
      </c>
      <c r="W387">
        <v>324</v>
      </c>
      <c r="X387" t="s">
        <v>574</v>
      </c>
      <c r="Y387" t="s">
        <v>575</v>
      </c>
      <c r="Z387" t="s">
        <v>576</v>
      </c>
      <c r="AA387">
        <v>0.1065</v>
      </c>
      <c r="AB387" t="s">
        <v>577</v>
      </c>
      <c r="AC387" t="s">
        <v>578</v>
      </c>
      <c r="AD387" t="s">
        <v>265</v>
      </c>
      <c r="AE387" t="s">
        <v>266</v>
      </c>
      <c r="AF387" t="s">
        <v>267</v>
      </c>
      <c r="AG387" t="s">
        <v>268</v>
      </c>
      <c r="AH387" t="s">
        <v>269</v>
      </c>
      <c r="AI387" t="s">
        <v>270</v>
      </c>
      <c r="AJ387">
        <v>30179</v>
      </c>
      <c r="AK387" t="s">
        <v>271</v>
      </c>
      <c r="AL387" t="s">
        <v>241</v>
      </c>
      <c r="AM387">
        <v>41098</v>
      </c>
      <c r="AN387">
        <v>27854</v>
      </c>
      <c r="AO387">
        <v>41249</v>
      </c>
      <c r="AP387">
        <v>44.43</v>
      </c>
      <c r="AQ387">
        <v>4700.28</v>
      </c>
      <c r="AR387" t="s">
        <v>2626</v>
      </c>
      <c r="AS387" t="s">
        <v>2627</v>
      </c>
      <c r="AT387">
        <v>2</v>
      </c>
      <c r="AU387" t="s">
        <v>2628</v>
      </c>
      <c r="AV387" s="3">
        <v>42427</v>
      </c>
      <c r="AW387" s="3" t="str">
        <f>TEXT(LoanTable[[#This Row],[Disbursement Date]],"YYYY-MM")</f>
        <v>2016-11</v>
      </c>
      <c r="AX387" t="str">
        <f>TEXT(EDATE(LoanTable[[#This Row],[Disbursement Date]],-1),"YYYY-MM")</f>
        <v>2016-10</v>
      </c>
      <c r="AY387">
        <f>IF(LoanTable[[#This Row],[Loan Status]]="Active",1,0)</f>
        <v>0</v>
      </c>
      <c r="AZ387">
        <f>IF(COUNTIFS(LoanTable[Client id],LoanTable[[#This Row],[Client id]],LoanTable[Period],LoanTable[[#This Row],[Previous Period]])&gt;0,1,0)</f>
        <v>0</v>
      </c>
      <c r="BA387" s="17" t="str">
        <f>TEXT(LoanTable[[#This Row],[Disbursement Date]],"YYYY")</f>
        <v>2016</v>
      </c>
      <c r="BB387" s="10" cm="1">
        <f t="array" ref="BB387">IF(YEAR(LoanTable[[#This Row],[Disbursement Date]])=MIN(YEAR(LoanTable[Disbursement Date])),"",YEAR(LoanTable[[#This Row],[Disbursement Date]])-1)</f>
        <v>2015</v>
      </c>
      <c r="BC387" s="10">
        <f>IF(LoanTable[[#This Row],[Previous Year]]="",1,IF(COUNTIFS(LoanTable[Client id],LoanTable[[#This Row],[Client id]],LoanTable[Year],LoanTable[[#This Row],[Previous Year]])&gt;0,1,0))</f>
        <v>0</v>
      </c>
      <c r="BD387" t="str">
        <f>YEAR(LoanTable[[#This Row],[Disbursement Date]]) &amp; "-Q" &amp; ROUNDUP(MONTH(LoanTable[[#This Row],[Disbursement Date]])/3,0)</f>
        <v>2016-Q4</v>
      </c>
      <c r="BE387">
        <f>IF(LoanTable[[#This Row],[Disbursement Date]]=LoanTable[[#This Row],[First Loan Date]],1,0)</f>
        <v>0</v>
      </c>
    </row>
    <row r="388" spans="1:57" x14ac:dyDescent="0.3">
      <c r="A388" t="s">
        <v>1022</v>
      </c>
      <c r="B388">
        <v>911</v>
      </c>
      <c r="C388" t="s">
        <v>350</v>
      </c>
      <c r="D388" t="s">
        <v>589</v>
      </c>
      <c r="E388">
        <v>7952</v>
      </c>
      <c r="F388">
        <v>49353</v>
      </c>
      <c r="G388">
        <v>42029</v>
      </c>
      <c r="H388" s="5">
        <v>42677</v>
      </c>
      <c r="I388" t="s">
        <v>612</v>
      </c>
      <c r="J388" t="s">
        <v>619</v>
      </c>
      <c r="K388">
        <v>700013</v>
      </c>
      <c r="L388" t="s">
        <v>351</v>
      </c>
      <c r="M388" t="s">
        <v>12</v>
      </c>
      <c r="N388" t="s">
        <v>13</v>
      </c>
      <c r="O388" t="s">
        <v>28</v>
      </c>
      <c r="P388">
        <v>53</v>
      </c>
      <c r="Q388" s="5" t="s">
        <v>189</v>
      </c>
      <c r="R388" t="s">
        <v>30</v>
      </c>
      <c r="S388" t="s">
        <v>145</v>
      </c>
      <c r="T388" t="s">
        <v>18</v>
      </c>
      <c r="U388" t="s">
        <v>19</v>
      </c>
      <c r="V388" t="s">
        <v>31</v>
      </c>
      <c r="W388">
        <v>551</v>
      </c>
      <c r="X388" t="s">
        <v>574</v>
      </c>
      <c r="Y388" t="s">
        <v>590</v>
      </c>
      <c r="Z388" t="s">
        <v>576</v>
      </c>
      <c r="AA388">
        <v>9.9099999999999994E-2</v>
      </c>
      <c r="AB388" t="s">
        <v>577</v>
      </c>
      <c r="AC388" t="s">
        <v>591</v>
      </c>
      <c r="AD388" t="s">
        <v>350</v>
      </c>
      <c r="AE388" t="s">
        <v>331</v>
      </c>
      <c r="AF388" t="s">
        <v>332</v>
      </c>
      <c r="AG388" t="s">
        <v>333</v>
      </c>
      <c r="AH388" t="s">
        <v>334</v>
      </c>
      <c r="AI388" t="s">
        <v>335</v>
      </c>
      <c r="AJ388">
        <v>700013</v>
      </c>
      <c r="AK388" t="s">
        <v>247</v>
      </c>
      <c r="AL388" t="s">
        <v>241</v>
      </c>
      <c r="AM388">
        <v>9211</v>
      </c>
      <c r="AN388">
        <v>50591</v>
      </c>
      <c r="AO388">
        <v>7601</v>
      </c>
      <c r="AP388">
        <v>35.229999999999997</v>
      </c>
      <c r="AQ388">
        <v>1469.02</v>
      </c>
      <c r="AR388" t="s">
        <v>2626</v>
      </c>
      <c r="AS388" t="s">
        <v>2626</v>
      </c>
      <c r="AT388">
        <v>0</v>
      </c>
      <c r="AU388" t="s">
        <v>2628</v>
      </c>
      <c r="AV388" s="3">
        <v>42677</v>
      </c>
      <c r="AW388" s="3" t="str">
        <f>TEXT(LoanTable[[#This Row],[Disbursement Date]],"YYYY-MM")</f>
        <v>2016-11</v>
      </c>
      <c r="AX388" t="str">
        <f>TEXT(EDATE(LoanTable[[#This Row],[Disbursement Date]],-1),"YYYY-MM")</f>
        <v>2016-10</v>
      </c>
      <c r="AY388">
        <f>IF(LoanTable[[#This Row],[Loan Status]]="Active",1,0)</f>
        <v>0</v>
      </c>
      <c r="AZ388">
        <f>IF(COUNTIFS(LoanTable[Client id],LoanTable[[#This Row],[Client id]],LoanTable[Period],LoanTable[[#This Row],[Previous Period]])&gt;0,1,0)</f>
        <v>0</v>
      </c>
      <c r="BA388" s="17" t="str">
        <f>TEXT(LoanTable[[#This Row],[Disbursement Date]],"YYYY")</f>
        <v>2016</v>
      </c>
      <c r="BB388" s="10" cm="1">
        <f t="array" ref="BB388">IF(YEAR(LoanTable[[#This Row],[Disbursement Date]])=MIN(YEAR(LoanTable[Disbursement Date])),"",YEAR(LoanTable[[#This Row],[Disbursement Date]])-1)</f>
        <v>2015</v>
      </c>
      <c r="BC388" s="10">
        <f>IF(LoanTable[[#This Row],[Previous Year]]="",1,IF(COUNTIFS(LoanTable[Client id],LoanTable[[#This Row],[Client id]],LoanTable[Year],LoanTable[[#This Row],[Previous Year]])&gt;0,1,0))</f>
        <v>0</v>
      </c>
      <c r="BD388" t="str">
        <f>YEAR(LoanTable[[#This Row],[Disbursement Date]]) &amp; "-Q" &amp; ROUNDUP(MONTH(LoanTable[[#This Row],[Disbursement Date]])/3,0)</f>
        <v>2016-Q4</v>
      </c>
      <c r="BE388">
        <f>IF(LoanTable[[#This Row],[Disbursement Date]]=LoanTable[[#This Row],[First Loan Date]],1,0)</f>
        <v>1</v>
      </c>
    </row>
    <row r="389" spans="1:57" x14ac:dyDescent="0.3">
      <c r="A389" t="s">
        <v>2498</v>
      </c>
      <c r="B389">
        <v>236</v>
      </c>
      <c r="C389" t="s">
        <v>422</v>
      </c>
      <c r="D389" t="s">
        <v>573</v>
      </c>
      <c r="E389">
        <v>39336</v>
      </c>
      <c r="F389">
        <v>39150</v>
      </c>
      <c r="G389">
        <v>22854</v>
      </c>
      <c r="H389" s="5">
        <v>42678</v>
      </c>
      <c r="I389" t="s">
        <v>624</v>
      </c>
      <c r="J389" t="s">
        <v>613</v>
      </c>
      <c r="K389">
        <v>120676</v>
      </c>
      <c r="L389" t="s">
        <v>423</v>
      </c>
      <c r="M389" t="s">
        <v>90</v>
      </c>
      <c r="N389" t="s">
        <v>13</v>
      </c>
      <c r="O389" t="s">
        <v>28</v>
      </c>
      <c r="P389">
        <v>49</v>
      </c>
      <c r="Q389" s="5" t="s">
        <v>152</v>
      </c>
      <c r="R389" t="s">
        <v>25</v>
      </c>
      <c r="S389" t="s">
        <v>35</v>
      </c>
      <c r="T389" t="s">
        <v>18</v>
      </c>
      <c r="U389" t="s">
        <v>19</v>
      </c>
      <c r="V389" t="s">
        <v>31</v>
      </c>
      <c r="W389">
        <v>641</v>
      </c>
      <c r="X389" t="s">
        <v>574</v>
      </c>
      <c r="Y389" t="s">
        <v>575</v>
      </c>
      <c r="Z389" t="s">
        <v>576</v>
      </c>
      <c r="AA389">
        <v>0.1065</v>
      </c>
      <c r="AB389" t="s">
        <v>577</v>
      </c>
      <c r="AC389" t="s">
        <v>578</v>
      </c>
      <c r="AD389" t="s">
        <v>422</v>
      </c>
      <c r="AE389" t="s">
        <v>234</v>
      </c>
      <c r="AF389" t="s">
        <v>235</v>
      </c>
      <c r="AG389" t="s">
        <v>236</v>
      </c>
      <c r="AH389" t="s">
        <v>237</v>
      </c>
      <c r="AI389" t="s">
        <v>422</v>
      </c>
      <c r="AJ389">
        <v>120676</v>
      </c>
      <c r="AK389" t="s">
        <v>247</v>
      </c>
      <c r="AL389" t="s">
        <v>239</v>
      </c>
      <c r="AM389">
        <v>39283</v>
      </c>
      <c r="AN389">
        <v>39034</v>
      </c>
      <c r="AO389">
        <v>39145</v>
      </c>
      <c r="AP389">
        <v>41.44</v>
      </c>
      <c r="AQ389">
        <v>2064.9699999999998</v>
      </c>
      <c r="AR389" t="s">
        <v>2626</v>
      </c>
      <c r="AS389" t="s">
        <v>2626</v>
      </c>
      <c r="AT389">
        <v>2</v>
      </c>
      <c r="AU389" t="s">
        <v>2630</v>
      </c>
      <c r="AV389" s="3">
        <v>42678</v>
      </c>
      <c r="AW389" s="3" t="str">
        <f>TEXT(LoanTable[[#This Row],[Disbursement Date]],"YYYY-MM")</f>
        <v>2016-11</v>
      </c>
      <c r="AX389" t="str">
        <f>TEXT(EDATE(LoanTable[[#This Row],[Disbursement Date]],-1),"YYYY-MM")</f>
        <v>2016-10</v>
      </c>
      <c r="AY389">
        <f>IF(LoanTable[[#This Row],[Loan Status]]="Active",1,0)</f>
        <v>1</v>
      </c>
      <c r="AZ389">
        <f>IF(COUNTIFS(LoanTable[Client id],LoanTable[[#This Row],[Client id]],LoanTable[Period],LoanTable[[#This Row],[Previous Period]])&gt;0,1,0)</f>
        <v>0</v>
      </c>
      <c r="BA389" s="17" t="str">
        <f>TEXT(LoanTable[[#This Row],[Disbursement Date]],"YYYY")</f>
        <v>2016</v>
      </c>
      <c r="BB389" s="10" cm="1">
        <f t="array" ref="BB389">IF(YEAR(LoanTable[[#This Row],[Disbursement Date]])=MIN(YEAR(LoanTable[Disbursement Date])),"",YEAR(LoanTable[[#This Row],[Disbursement Date]])-1)</f>
        <v>2015</v>
      </c>
      <c r="BC389" s="10">
        <f>IF(LoanTable[[#This Row],[Previous Year]]="",1,IF(COUNTIFS(LoanTable[Client id],LoanTable[[#This Row],[Client id]],LoanTable[Year],LoanTable[[#This Row],[Previous Year]])&gt;0,1,0))</f>
        <v>0</v>
      </c>
      <c r="BD389" t="str">
        <f>YEAR(LoanTable[[#This Row],[Disbursement Date]]) &amp; "-Q" &amp; ROUNDUP(MONTH(LoanTable[[#This Row],[Disbursement Date]])/3,0)</f>
        <v>2016-Q4</v>
      </c>
      <c r="BE389">
        <f>IF(LoanTable[[#This Row],[Disbursement Date]]=LoanTable[[#This Row],[First Loan Date]],1,0)</f>
        <v>1</v>
      </c>
    </row>
    <row r="390" spans="1:57" x14ac:dyDescent="0.3">
      <c r="A390" t="s">
        <v>1032</v>
      </c>
      <c r="B390">
        <v>821</v>
      </c>
      <c r="C390" t="s">
        <v>249</v>
      </c>
      <c r="D390" t="s">
        <v>589</v>
      </c>
      <c r="E390">
        <v>24247</v>
      </c>
      <c r="F390">
        <v>11460</v>
      </c>
      <c r="G390">
        <v>2403</v>
      </c>
      <c r="H390" s="5">
        <v>42678</v>
      </c>
      <c r="I390" t="s">
        <v>624</v>
      </c>
      <c r="J390" t="s">
        <v>613</v>
      </c>
      <c r="K390">
        <v>910182</v>
      </c>
      <c r="L390" t="s">
        <v>257</v>
      </c>
      <c r="M390" t="s">
        <v>162</v>
      </c>
      <c r="N390" t="s">
        <v>13</v>
      </c>
      <c r="O390" t="s">
        <v>14</v>
      </c>
      <c r="P390">
        <v>38</v>
      </c>
      <c r="Q390" s="5" t="s">
        <v>37</v>
      </c>
      <c r="R390" t="s">
        <v>30</v>
      </c>
      <c r="S390" t="s">
        <v>145</v>
      </c>
      <c r="T390" t="s">
        <v>63</v>
      </c>
      <c r="U390" t="s">
        <v>38</v>
      </c>
      <c r="V390" t="s">
        <v>31</v>
      </c>
      <c r="W390">
        <v>683</v>
      </c>
      <c r="X390" t="s">
        <v>574</v>
      </c>
      <c r="Y390" t="s">
        <v>590</v>
      </c>
      <c r="Z390" t="s">
        <v>576</v>
      </c>
      <c r="AA390">
        <v>9.9099999999999994E-2</v>
      </c>
      <c r="AB390" t="s">
        <v>577</v>
      </c>
      <c r="AC390" t="s">
        <v>591</v>
      </c>
      <c r="AD390" t="s">
        <v>249</v>
      </c>
      <c r="AE390" t="s">
        <v>250</v>
      </c>
      <c r="AF390" t="s">
        <v>251</v>
      </c>
      <c r="AG390" t="s">
        <v>252</v>
      </c>
      <c r="AH390" t="s">
        <v>253</v>
      </c>
      <c r="AI390" t="s">
        <v>254</v>
      </c>
      <c r="AJ390">
        <v>910182</v>
      </c>
      <c r="AK390" t="s">
        <v>255</v>
      </c>
      <c r="AL390" t="s">
        <v>256</v>
      </c>
      <c r="AM390">
        <v>25141</v>
      </c>
      <c r="AN390">
        <v>12757</v>
      </c>
      <c r="AO390">
        <v>23797</v>
      </c>
      <c r="AP390">
        <v>47.57</v>
      </c>
      <c r="AQ390">
        <v>240.4</v>
      </c>
      <c r="AR390" t="s">
        <v>2626</v>
      </c>
      <c r="AS390" t="s">
        <v>2626</v>
      </c>
      <c r="AT390">
        <v>1</v>
      </c>
      <c r="AU390" t="s">
        <v>2630</v>
      </c>
      <c r="AV390" s="3">
        <v>42678</v>
      </c>
      <c r="AW390" s="3" t="str">
        <f>TEXT(LoanTable[[#This Row],[Disbursement Date]],"YYYY-MM")</f>
        <v>2016-11</v>
      </c>
      <c r="AX390" t="str">
        <f>TEXT(EDATE(LoanTable[[#This Row],[Disbursement Date]],-1),"YYYY-MM")</f>
        <v>2016-10</v>
      </c>
      <c r="AY390">
        <f>IF(LoanTable[[#This Row],[Loan Status]]="Active",1,0)</f>
        <v>1</v>
      </c>
      <c r="AZ390">
        <f>IF(COUNTIFS(LoanTable[Client id],LoanTable[[#This Row],[Client id]],LoanTable[Period],LoanTable[[#This Row],[Previous Period]])&gt;0,1,0)</f>
        <v>0</v>
      </c>
      <c r="BA390" s="17" t="str">
        <f>TEXT(LoanTable[[#This Row],[Disbursement Date]],"YYYY")</f>
        <v>2016</v>
      </c>
      <c r="BB390" s="10" cm="1">
        <f t="array" ref="BB390">IF(YEAR(LoanTable[[#This Row],[Disbursement Date]])=MIN(YEAR(LoanTable[Disbursement Date])),"",YEAR(LoanTable[[#This Row],[Disbursement Date]])-1)</f>
        <v>2015</v>
      </c>
      <c r="BC390" s="10">
        <f>IF(LoanTable[[#This Row],[Previous Year]]="",1,IF(COUNTIFS(LoanTable[Client id],LoanTable[[#This Row],[Client id]],LoanTable[Year],LoanTable[[#This Row],[Previous Year]])&gt;0,1,0))</f>
        <v>0</v>
      </c>
      <c r="BD390" t="str">
        <f>YEAR(LoanTable[[#This Row],[Disbursement Date]]) &amp; "-Q" &amp; ROUNDUP(MONTH(LoanTable[[#This Row],[Disbursement Date]])/3,0)</f>
        <v>2016-Q4</v>
      </c>
      <c r="BE390">
        <f>IF(LoanTable[[#This Row],[Disbursement Date]]=LoanTable[[#This Row],[First Loan Date]],1,0)</f>
        <v>1</v>
      </c>
    </row>
    <row r="391" spans="1:57" x14ac:dyDescent="0.3">
      <c r="A391" t="s">
        <v>2491</v>
      </c>
      <c r="B391">
        <v>931</v>
      </c>
      <c r="C391" t="s">
        <v>249</v>
      </c>
      <c r="D391" t="s">
        <v>573</v>
      </c>
      <c r="E391">
        <v>7653</v>
      </c>
      <c r="F391">
        <v>24025</v>
      </c>
      <c r="G391">
        <v>8929</v>
      </c>
      <c r="H391" s="5">
        <v>42681</v>
      </c>
      <c r="I391" t="s">
        <v>624</v>
      </c>
      <c r="J391" t="s">
        <v>619</v>
      </c>
      <c r="K391">
        <v>910182</v>
      </c>
      <c r="L391" t="s">
        <v>257</v>
      </c>
      <c r="M391" t="s">
        <v>154</v>
      </c>
      <c r="N391" t="s">
        <v>13</v>
      </c>
      <c r="O391" t="s">
        <v>14</v>
      </c>
      <c r="P391">
        <v>40</v>
      </c>
      <c r="Q391" s="5" t="s">
        <v>216</v>
      </c>
      <c r="R391" t="s">
        <v>104</v>
      </c>
      <c r="S391" t="s">
        <v>105</v>
      </c>
      <c r="T391" t="s">
        <v>18</v>
      </c>
      <c r="U391" t="s">
        <v>26</v>
      </c>
      <c r="V391" t="s">
        <v>39</v>
      </c>
      <c r="W391">
        <v>714</v>
      </c>
      <c r="X391" t="s">
        <v>574</v>
      </c>
      <c r="Y391" t="s">
        <v>575</v>
      </c>
      <c r="Z391" t="s">
        <v>576</v>
      </c>
      <c r="AA391">
        <v>0.1065</v>
      </c>
      <c r="AB391" t="s">
        <v>577</v>
      </c>
      <c r="AC391" t="s">
        <v>578</v>
      </c>
      <c r="AD391" t="s">
        <v>249</v>
      </c>
      <c r="AE391" t="s">
        <v>250</v>
      </c>
      <c r="AF391" t="s">
        <v>251</v>
      </c>
      <c r="AG391" t="s">
        <v>252</v>
      </c>
      <c r="AH391" t="s">
        <v>253</v>
      </c>
      <c r="AI391" t="s">
        <v>254</v>
      </c>
      <c r="AJ391">
        <v>910182</v>
      </c>
      <c r="AK391" t="s">
        <v>255</v>
      </c>
      <c r="AL391" t="s">
        <v>256</v>
      </c>
      <c r="AM391">
        <v>7441</v>
      </c>
      <c r="AN391">
        <v>25569</v>
      </c>
      <c r="AO391">
        <v>7403</v>
      </c>
      <c r="AP391">
        <v>3.07</v>
      </c>
      <c r="AQ391">
        <v>456.74</v>
      </c>
      <c r="AR391" t="s">
        <v>2626</v>
      </c>
      <c r="AS391" t="s">
        <v>2626</v>
      </c>
      <c r="AT391">
        <v>1</v>
      </c>
      <c r="AU391" t="s">
        <v>2628</v>
      </c>
      <c r="AV391" s="3">
        <v>42681</v>
      </c>
      <c r="AW391" s="3" t="str">
        <f>TEXT(LoanTable[[#This Row],[Disbursement Date]],"YYYY-MM")</f>
        <v>2016-11</v>
      </c>
      <c r="AX391" t="str">
        <f>TEXT(EDATE(LoanTable[[#This Row],[Disbursement Date]],-1),"YYYY-MM")</f>
        <v>2016-10</v>
      </c>
      <c r="AY391">
        <f>IF(LoanTable[[#This Row],[Loan Status]]="Active",1,0)</f>
        <v>1</v>
      </c>
      <c r="AZ391">
        <f>IF(COUNTIFS(LoanTable[Client id],LoanTable[[#This Row],[Client id]],LoanTable[Period],LoanTable[[#This Row],[Previous Period]])&gt;0,1,0)</f>
        <v>0</v>
      </c>
      <c r="BA391" s="17" t="str">
        <f>TEXT(LoanTable[[#This Row],[Disbursement Date]],"YYYY")</f>
        <v>2016</v>
      </c>
      <c r="BB391" s="10" cm="1">
        <f t="array" ref="BB391">IF(YEAR(LoanTable[[#This Row],[Disbursement Date]])=MIN(YEAR(LoanTable[Disbursement Date])),"",YEAR(LoanTable[[#This Row],[Disbursement Date]])-1)</f>
        <v>2015</v>
      </c>
      <c r="BC391" s="10">
        <f>IF(LoanTable[[#This Row],[Previous Year]]="",1,IF(COUNTIFS(LoanTable[Client id],LoanTable[[#This Row],[Client id]],LoanTable[Year],LoanTable[[#This Row],[Previous Year]])&gt;0,1,0))</f>
        <v>0</v>
      </c>
      <c r="BD391" t="str">
        <f>YEAR(LoanTable[[#This Row],[Disbursement Date]]) &amp; "-Q" &amp; ROUNDUP(MONTH(LoanTable[[#This Row],[Disbursement Date]])/3,0)</f>
        <v>2016-Q4</v>
      </c>
      <c r="BE391">
        <f>IF(LoanTable[[#This Row],[Disbursement Date]]=LoanTable[[#This Row],[First Loan Date]],1,0)</f>
        <v>1</v>
      </c>
    </row>
    <row r="392" spans="1:57" x14ac:dyDescent="0.3">
      <c r="A392" t="s">
        <v>2326</v>
      </c>
      <c r="B392">
        <v>574</v>
      </c>
      <c r="C392" t="s">
        <v>409</v>
      </c>
      <c r="D392" t="s">
        <v>573</v>
      </c>
      <c r="E392">
        <v>28543</v>
      </c>
      <c r="F392">
        <v>27185</v>
      </c>
      <c r="G392">
        <v>34612</v>
      </c>
      <c r="H392" s="5">
        <v>42683</v>
      </c>
      <c r="I392" t="s">
        <v>615</v>
      </c>
      <c r="J392" t="s">
        <v>613</v>
      </c>
      <c r="K392">
        <v>1030063</v>
      </c>
      <c r="L392" t="s">
        <v>411</v>
      </c>
      <c r="M392" t="s">
        <v>90</v>
      </c>
      <c r="N392" t="s">
        <v>13</v>
      </c>
      <c r="O392" t="s">
        <v>28</v>
      </c>
      <c r="P392">
        <v>52</v>
      </c>
      <c r="Q392" s="5" t="s">
        <v>92</v>
      </c>
      <c r="R392" t="s">
        <v>74</v>
      </c>
      <c r="S392" t="s">
        <v>35</v>
      </c>
      <c r="T392" t="s">
        <v>18</v>
      </c>
      <c r="U392" t="s">
        <v>22</v>
      </c>
      <c r="V392" t="s">
        <v>39</v>
      </c>
      <c r="W392">
        <v>322</v>
      </c>
      <c r="X392" t="s">
        <v>574</v>
      </c>
      <c r="Y392" t="s">
        <v>575</v>
      </c>
      <c r="Z392" t="s">
        <v>576</v>
      </c>
      <c r="AA392">
        <v>0.1065</v>
      </c>
      <c r="AB392" t="s">
        <v>577</v>
      </c>
      <c r="AC392" t="s">
        <v>578</v>
      </c>
      <c r="AD392" t="s">
        <v>409</v>
      </c>
      <c r="AE392" t="s">
        <v>234</v>
      </c>
      <c r="AF392" t="s">
        <v>235</v>
      </c>
      <c r="AG392" t="s">
        <v>236</v>
      </c>
      <c r="AH392" t="s">
        <v>237</v>
      </c>
      <c r="AI392" t="s">
        <v>246</v>
      </c>
      <c r="AJ392">
        <v>1030063</v>
      </c>
      <c r="AK392" t="s">
        <v>410</v>
      </c>
      <c r="AL392" t="s">
        <v>241</v>
      </c>
      <c r="AM392">
        <v>29711</v>
      </c>
      <c r="AN392">
        <v>27873</v>
      </c>
      <c r="AO392">
        <v>28209</v>
      </c>
      <c r="AP392">
        <v>46.78</v>
      </c>
      <c r="AQ392">
        <v>1614.62</v>
      </c>
      <c r="AR392" t="s">
        <v>2626</v>
      </c>
      <c r="AS392" t="s">
        <v>2626</v>
      </c>
      <c r="AT392">
        <v>1</v>
      </c>
      <c r="AU392" t="s">
        <v>2628</v>
      </c>
      <c r="AV392" s="3">
        <v>42683</v>
      </c>
      <c r="AW392" s="3" t="str">
        <f>TEXT(LoanTable[[#This Row],[Disbursement Date]],"YYYY-MM")</f>
        <v>2016-11</v>
      </c>
      <c r="AX392" t="str">
        <f>TEXT(EDATE(LoanTable[[#This Row],[Disbursement Date]],-1),"YYYY-MM")</f>
        <v>2016-10</v>
      </c>
      <c r="AY392">
        <f>IF(LoanTable[[#This Row],[Loan Status]]="Active",1,0)</f>
        <v>0</v>
      </c>
      <c r="AZ392">
        <f>IF(COUNTIFS(LoanTable[Client id],LoanTable[[#This Row],[Client id]],LoanTable[Period],LoanTable[[#This Row],[Previous Period]])&gt;0,1,0)</f>
        <v>0</v>
      </c>
      <c r="BA392" s="17" t="str">
        <f>TEXT(LoanTable[[#This Row],[Disbursement Date]],"YYYY")</f>
        <v>2016</v>
      </c>
      <c r="BB392" s="10" cm="1">
        <f t="array" ref="BB392">IF(YEAR(LoanTable[[#This Row],[Disbursement Date]])=MIN(YEAR(LoanTable[Disbursement Date])),"",YEAR(LoanTable[[#This Row],[Disbursement Date]])-1)</f>
        <v>2015</v>
      </c>
      <c r="BC392" s="10">
        <f>IF(LoanTable[[#This Row],[Previous Year]]="",1,IF(COUNTIFS(LoanTable[Client id],LoanTable[[#This Row],[Client id]],LoanTable[Year],LoanTable[[#This Row],[Previous Year]])&gt;0,1,0))</f>
        <v>0</v>
      </c>
      <c r="BD392" t="str">
        <f>YEAR(LoanTable[[#This Row],[Disbursement Date]]) &amp; "-Q" &amp; ROUNDUP(MONTH(LoanTable[[#This Row],[Disbursement Date]])/3,0)</f>
        <v>2016-Q4</v>
      </c>
      <c r="BE392">
        <f>IF(LoanTable[[#This Row],[Disbursement Date]]=LoanTable[[#This Row],[First Loan Date]],1,0)</f>
        <v>1</v>
      </c>
    </row>
    <row r="393" spans="1:57" x14ac:dyDescent="0.3">
      <c r="A393" t="s">
        <v>1795</v>
      </c>
      <c r="B393">
        <v>37</v>
      </c>
      <c r="C393" t="s">
        <v>246</v>
      </c>
      <c r="D393" t="s">
        <v>573</v>
      </c>
      <c r="E393">
        <v>14302</v>
      </c>
      <c r="F393">
        <v>23962</v>
      </c>
      <c r="G393">
        <v>28224</v>
      </c>
      <c r="H393" s="5">
        <v>42684</v>
      </c>
      <c r="I393" t="s">
        <v>612</v>
      </c>
      <c r="J393" t="s">
        <v>613</v>
      </c>
      <c r="K393">
        <v>110159</v>
      </c>
      <c r="L393" t="s">
        <v>248</v>
      </c>
      <c r="M393" t="s">
        <v>90</v>
      </c>
      <c r="N393" t="s">
        <v>13</v>
      </c>
      <c r="O393" t="s">
        <v>28</v>
      </c>
      <c r="P393">
        <v>52</v>
      </c>
      <c r="Q393" s="6" t="s">
        <v>92</v>
      </c>
      <c r="R393" t="s">
        <v>74</v>
      </c>
      <c r="S393" t="s">
        <v>35</v>
      </c>
      <c r="T393" t="s">
        <v>18</v>
      </c>
      <c r="U393" t="s">
        <v>22</v>
      </c>
      <c r="V393" t="s">
        <v>39</v>
      </c>
      <c r="W393">
        <v>322</v>
      </c>
      <c r="X393" t="s">
        <v>574</v>
      </c>
      <c r="Y393" t="s">
        <v>575</v>
      </c>
      <c r="Z393" t="s">
        <v>576</v>
      </c>
      <c r="AA393">
        <v>0.1065</v>
      </c>
      <c r="AB393" t="s">
        <v>577</v>
      </c>
      <c r="AC393" t="s">
        <v>578</v>
      </c>
      <c r="AD393" t="s">
        <v>246</v>
      </c>
      <c r="AE393" t="s">
        <v>234</v>
      </c>
      <c r="AF393" t="s">
        <v>235</v>
      </c>
      <c r="AG393" t="s">
        <v>236</v>
      </c>
      <c r="AH393" t="s">
        <v>237</v>
      </c>
      <c r="AI393" t="s">
        <v>246</v>
      </c>
      <c r="AJ393">
        <v>110159</v>
      </c>
      <c r="AK393" t="s">
        <v>247</v>
      </c>
      <c r="AL393" t="s">
        <v>241</v>
      </c>
      <c r="AM393">
        <v>16106</v>
      </c>
      <c r="AN393">
        <v>25263</v>
      </c>
      <c r="AO393">
        <v>13861</v>
      </c>
      <c r="AP393">
        <v>22.11</v>
      </c>
      <c r="AQ393">
        <v>4037.27</v>
      </c>
      <c r="AR393" t="s">
        <v>2626</v>
      </c>
      <c r="AS393" t="s">
        <v>2626</v>
      </c>
      <c r="AT393">
        <v>0</v>
      </c>
      <c r="AU393" t="s">
        <v>2628</v>
      </c>
      <c r="AV393" s="3">
        <v>42508</v>
      </c>
      <c r="AW393" s="3" t="str">
        <f>TEXT(LoanTable[[#This Row],[Disbursement Date]],"YYYY-MM")</f>
        <v>2016-11</v>
      </c>
      <c r="AX393" t="str">
        <f>TEXT(EDATE(LoanTable[[#This Row],[Disbursement Date]],-1),"YYYY-MM")</f>
        <v>2016-10</v>
      </c>
      <c r="AY393">
        <f>IF(LoanTable[[#This Row],[Loan Status]]="Active",1,0)</f>
        <v>0</v>
      </c>
      <c r="AZ393">
        <f>IF(COUNTIFS(LoanTable[Client id],LoanTable[[#This Row],[Client id]],LoanTable[Period],LoanTable[[#This Row],[Previous Period]])&gt;0,1,0)</f>
        <v>0</v>
      </c>
      <c r="BA393" s="17" t="str">
        <f>TEXT(LoanTable[[#This Row],[Disbursement Date]],"YYYY")</f>
        <v>2016</v>
      </c>
      <c r="BB393" s="10" cm="1">
        <f t="array" ref="BB393">IF(YEAR(LoanTable[[#This Row],[Disbursement Date]])=MIN(YEAR(LoanTable[Disbursement Date])),"",YEAR(LoanTable[[#This Row],[Disbursement Date]])-1)</f>
        <v>2015</v>
      </c>
      <c r="BC393" s="10">
        <f>IF(LoanTable[[#This Row],[Previous Year]]="",1,IF(COUNTIFS(LoanTable[Client id],LoanTable[[#This Row],[Client id]],LoanTable[Year],LoanTable[[#This Row],[Previous Year]])&gt;0,1,0))</f>
        <v>0</v>
      </c>
      <c r="BD393" t="str">
        <f>YEAR(LoanTable[[#This Row],[Disbursement Date]]) &amp; "-Q" &amp; ROUNDUP(MONTH(LoanTable[[#This Row],[Disbursement Date]])/3,0)</f>
        <v>2016-Q4</v>
      </c>
      <c r="BE393">
        <f>IF(LoanTable[[#This Row],[Disbursement Date]]=LoanTable[[#This Row],[First Loan Date]],1,0)</f>
        <v>0</v>
      </c>
    </row>
    <row r="394" spans="1:57" x14ac:dyDescent="0.3">
      <c r="A394" t="s">
        <v>1205</v>
      </c>
      <c r="B394">
        <v>183</v>
      </c>
      <c r="C394" t="s">
        <v>523</v>
      </c>
      <c r="D394" t="s">
        <v>589</v>
      </c>
      <c r="E394">
        <v>13408</v>
      </c>
      <c r="F394">
        <v>46067</v>
      </c>
      <c r="G394">
        <v>32066</v>
      </c>
      <c r="H394" s="5">
        <v>42684</v>
      </c>
      <c r="I394" t="s">
        <v>612</v>
      </c>
      <c r="J394" t="s">
        <v>619</v>
      </c>
      <c r="K394">
        <v>800018</v>
      </c>
      <c r="L394" t="s">
        <v>526</v>
      </c>
      <c r="M394" t="s">
        <v>72</v>
      </c>
      <c r="N394" t="s">
        <v>13</v>
      </c>
      <c r="O394" t="s">
        <v>14</v>
      </c>
      <c r="P394">
        <v>39</v>
      </c>
      <c r="Q394" s="5" t="s">
        <v>85</v>
      </c>
      <c r="R394" t="s">
        <v>104</v>
      </c>
      <c r="S394" t="s">
        <v>105</v>
      </c>
      <c r="T394" t="s">
        <v>18</v>
      </c>
      <c r="U394" t="s">
        <v>26</v>
      </c>
      <c r="V394" t="s">
        <v>20</v>
      </c>
      <c r="W394">
        <v>831</v>
      </c>
      <c r="X394" t="s">
        <v>574</v>
      </c>
      <c r="Y394" t="s">
        <v>590</v>
      </c>
      <c r="Z394" t="s">
        <v>576</v>
      </c>
      <c r="AA394">
        <v>9.9099999999999994E-2</v>
      </c>
      <c r="AB394" t="s">
        <v>577</v>
      </c>
      <c r="AC394" t="s">
        <v>591</v>
      </c>
      <c r="AD394" t="s">
        <v>523</v>
      </c>
      <c r="AE394" t="s">
        <v>250</v>
      </c>
      <c r="AF394" t="s">
        <v>251</v>
      </c>
      <c r="AG394" t="s">
        <v>252</v>
      </c>
      <c r="AH394" t="s">
        <v>253</v>
      </c>
      <c r="AI394" t="s">
        <v>524</v>
      </c>
      <c r="AJ394">
        <v>800018</v>
      </c>
      <c r="AK394" t="s">
        <v>525</v>
      </c>
      <c r="AL394" t="s">
        <v>239</v>
      </c>
      <c r="AM394">
        <v>14142</v>
      </c>
      <c r="AN394">
        <v>46705</v>
      </c>
      <c r="AO394">
        <v>13167</v>
      </c>
      <c r="AP394">
        <v>36.479999999999997</v>
      </c>
      <c r="AQ394">
        <v>1896.48</v>
      </c>
      <c r="AR394" t="s">
        <v>2626</v>
      </c>
      <c r="AS394" t="s">
        <v>2626</v>
      </c>
      <c r="AT394">
        <v>2</v>
      </c>
      <c r="AU394" t="s">
        <v>2628</v>
      </c>
      <c r="AV394" s="3">
        <v>42605</v>
      </c>
      <c r="AW394" s="3" t="str">
        <f>TEXT(LoanTable[[#This Row],[Disbursement Date]],"YYYY-MM")</f>
        <v>2016-11</v>
      </c>
      <c r="AX394" t="str">
        <f>TEXT(EDATE(LoanTable[[#This Row],[Disbursement Date]],-1),"YYYY-MM")</f>
        <v>2016-10</v>
      </c>
      <c r="AY394">
        <f>IF(LoanTable[[#This Row],[Loan Status]]="Active",1,0)</f>
        <v>0</v>
      </c>
      <c r="AZ394">
        <f>IF(COUNTIFS(LoanTable[Client id],LoanTable[[#This Row],[Client id]],LoanTable[Period],LoanTable[[#This Row],[Previous Period]])&gt;0,1,0)</f>
        <v>0</v>
      </c>
      <c r="BA394" s="17" t="str">
        <f>TEXT(LoanTable[[#This Row],[Disbursement Date]],"YYYY")</f>
        <v>2016</v>
      </c>
      <c r="BB394" s="10" cm="1">
        <f t="array" ref="BB394">IF(YEAR(LoanTable[[#This Row],[Disbursement Date]])=MIN(YEAR(LoanTable[Disbursement Date])),"",YEAR(LoanTable[[#This Row],[Disbursement Date]])-1)</f>
        <v>2015</v>
      </c>
      <c r="BC394" s="10">
        <f>IF(LoanTable[[#This Row],[Previous Year]]="",1,IF(COUNTIFS(LoanTable[Client id],LoanTable[[#This Row],[Client id]],LoanTable[Year],LoanTable[[#This Row],[Previous Year]])&gt;0,1,0))</f>
        <v>0</v>
      </c>
      <c r="BD394" t="str">
        <f>YEAR(LoanTable[[#This Row],[Disbursement Date]]) &amp; "-Q" &amp; ROUNDUP(MONTH(LoanTable[[#This Row],[Disbursement Date]])/3,0)</f>
        <v>2016-Q4</v>
      </c>
      <c r="BE394">
        <f>IF(LoanTable[[#This Row],[Disbursement Date]]=LoanTable[[#This Row],[First Loan Date]],1,0)</f>
        <v>0</v>
      </c>
    </row>
    <row r="395" spans="1:57" x14ac:dyDescent="0.3">
      <c r="A395" t="s">
        <v>2100</v>
      </c>
      <c r="B395">
        <v>699</v>
      </c>
      <c r="C395" t="s">
        <v>350</v>
      </c>
      <c r="D395" t="s">
        <v>573</v>
      </c>
      <c r="E395">
        <v>42368</v>
      </c>
      <c r="F395">
        <v>48427</v>
      </c>
      <c r="G395">
        <v>4379</v>
      </c>
      <c r="H395" s="5">
        <v>42685</v>
      </c>
      <c r="I395" t="s">
        <v>612</v>
      </c>
      <c r="J395" t="s">
        <v>619</v>
      </c>
      <c r="K395">
        <v>700013</v>
      </c>
      <c r="L395" t="s">
        <v>351</v>
      </c>
      <c r="M395" t="s">
        <v>90</v>
      </c>
      <c r="N395" t="s">
        <v>13</v>
      </c>
      <c r="O395" t="s">
        <v>46</v>
      </c>
      <c r="P395">
        <v>28</v>
      </c>
      <c r="Q395" s="5" t="s">
        <v>53</v>
      </c>
      <c r="R395" t="s">
        <v>74</v>
      </c>
      <c r="S395" t="s">
        <v>35</v>
      </c>
      <c r="T395" t="s">
        <v>18</v>
      </c>
      <c r="U395" t="s">
        <v>65</v>
      </c>
      <c r="V395" t="s">
        <v>20</v>
      </c>
      <c r="W395">
        <v>553</v>
      </c>
      <c r="X395" t="s">
        <v>574</v>
      </c>
      <c r="Y395" t="s">
        <v>575</v>
      </c>
      <c r="Z395" t="s">
        <v>576</v>
      </c>
      <c r="AA395">
        <v>0.1065</v>
      </c>
      <c r="AB395" t="s">
        <v>577</v>
      </c>
      <c r="AC395" t="s">
        <v>578</v>
      </c>
      <c r="AD395" t="s">
        <v>350</v>
      </c>
      <c r="AE395" t="s">
        <v>331</v>
      </c>
      <c r="AF395" t="s">
        <v>332</v>
      </c>
      <c r="AG395" t="s">
        <v>333</v>
      </c>
      <c r="AH395" t="s">
        <v>334</v>
      </c>
      <c r="AI395" t="s">
        <v>335</v>
      </c>
      <c r="AJ395">
        <v>700013</v>
      </c>
      <c r="AK395" t="s">
        <v>247</v>
      </c>
      <c r="AL395" t="s">
        <v>241</v>
      </c>
      <c r="AM395">
        <v>42505</v>
      </c>
      <c r="AN395">
        <v>49448</v>
      </c>
      <c r="AO395">
        <v>42018</v>
      </c>
      <c r="AP395">
        <v>21.76</v>
      </c>
      <c r="AQ395">
        <v>2950.26</v>
      </c>
      <c r="AR395" t="s">
        <v>2627</v>
      </c>
      <c r="AS395" t="s">
        <v>2626</v>
      </c>
      <c r="AT395">
        <v>2</v>
      </c>
      <c r="AU395" t="s">
        <v>2630</v>
      </c>
      <c r="AV395" s="3">
        <v>42028</v>
      </c>
      <c r="AW395" s="3" t="str">
        <f>TEXT(LoanTable[[#This Row],[Disbursement Date]],"YYYY-MM")</f>
        <v>2016-11</v>
      </c>
      <c r="AX395" t="str">
        <f>TEXT(EDATE(LoanTable[[#This Row],[Disbursement Date]],-1),"YYYY-MM")</f>
        <v>2016-10</v>
      </c>
      <c r="AY395">
        <f>IF(LoanTable[[#This Row],[Loan Status]]="Active",1,0)</f>
        <v>0</v>
      </c>
      <c r="AZ395">
        <f>IF(COUNTIFS(LoanTable[Client id],LoanTable[[#This Row],[Client id]],LoanTable[Period],LoanTable[[#This Row],[Previous Period]])&gt;0,1,0)</f>
        <v>0</v>
      </c>
      <c r="BA395" s="17" t="str">
        <f>TEXT(LoanTable[[#This Row],[Disbursement Date]],"YYYY")</f>
        <v>2016</v>
      </c>
      <c r="BB395" s="10" cm="1">
        <f t="array" ref="BB395">IF(YEAR(LoanTable[[#This Row],[Disbursement Date]])=MIN(YEAR(LoanTable[Disbursement Date])),"",YEAR(LoanTable[[#This Row],[Disbursement Date]])-1)</f>
        <v>2015</v>
      </c>
      <c r="BC395" s="10">
        <f>IF(LoanTable[[#This Row],[Previous Year]]="",1,IF(COUNTIFS(LoanTable[Client id],LoanTable[[#This Row],[Client id]],LoanTable[Year],LoanTable[[#This Row],[Previous Year]])&gt;0,1,0))</f>
        <v>1</v>
      </c>
      <c r="BD395" t="str">
        <f>YEAR(LoanTable[[#This Row],[Disbursement Date]]) &amp; "-Q" &amp; ROUNDUP(MONTH(LoanTable[[#This Row],[Disbursement Date]])/3,0)</f>
        <v>2016-Q4</v>
      </c>
      <c r="BE395">
        <f>IF(LoanTable[[#This Row],[Disbursement Date]]=LoanTable[[#This Row],[First Loan Date]],1,0)</f>
        <v>0</v>
      </c>
    </row>
    <row r="396" spans="1:57" x14ac:dyDescent="0.3">
      <c r="A396" t="s">
        <v>1478</v>
      </c>
      <c r="B396">
        <v>448</v>
      </c>
      <c r="C396" t="s">
        <v>249</v>
      </c>
      <c r="D396" t="s">
        <v>589</v>
      </c>
      <c r="E396">
        <v>24108</v>
      </c>
      <c r="F396">
        <v>46579</v>
      </c>
      <c r="G396">
        <v>17726</v>
      </c>
      <c r="H396" s="5">
        <v>42686</v>
      </c>
      <c r="I396" t="s">
        <v>615</v>
      </c>
      <c r="J396" t="s">
        <v>619</v>
      </c>
      <c r="K396">
        <v>910182</v>
      </c>
      <c r="L396" t="s">
        <v>257</v>
      </c>
      <c r="M396" t="s">
        <v>95</v>
      </c>
      <c r="N396" t="s">
        <v>13</v>
      </c>
      <c r="O396" t="s">
        <v>14</v>
      </c>
      <c r="P396">
        <v>39</v>
      </c>
      <c r="Q396" s="5" t="s">
        <v>37</v>
      </c>
      <c r="R396" t="s">
        <v>30</v>
      </c>
      <c r="S396" t="s">
        <v>145</v>
      </c>
      <c r="T396" t="s">
        <v>18</v>
      </c>
      <c r="U396" t="s">
        <v>22</v>
      </c>
      <c r="V396" t="s">
        <v>31</v>
      </c>
      <c r="W396">
        <v>791</v>
      </c>
      <c r="X396" t="s">
        <v>574</v>
      </c>
      <c r="Y396" t="s">
        <v>590</v>
      </c>
      <c r="Z396" t="s">
        <v>576</v>
      </c>
      <c r="AA396">
        <v>9.9099999999999994E-2</v>
      </c>
      <c r="AB396" t="s">
        <v>577</v>
      </c>
      <c r="AC396" t="s">
        <v>591</v>
      </c>
      <c r="AD396" t="s">
        <v>249</v>
      </c>
      <c r="AE396" t="s">
        <v>250</v>
      </c>
      <c r="AF396" t="s">
        <v>251</v>
      </c>
      <c r="AG396" t="s">
        <v>252</v>
      </c>
      <c r="AH396" t="s">
        <v>253</v>
      </c>
      <c r="AI396" t="s">
        <v>254</v>
      </c>
      <c r="AJ396">
        <v>910182</v>
      </c>
      <c r="AK396" t="s">
        <v>255</v>
      </c>
      <c r="AL396" t="s">
        <v>256</v>
      </c>
      <c r="AM396">
        <v>25504</v>
      </c>
      <c r="AN396">
        <v>48223</v>
      </c>
      <c r="AO396">
        <v>23945</v>
      </c>
      <c r="AP396">
        <v>40.68</v>
      </c>
      <c r="AQ396">
        <v>1868.38</v>
      </c>
      <c r="AR396" t="s">
        <v>2626</v>
      </c>
      <c r="AS396" t="s">
        <v>2626</v>
      </c>
      <c r="AT396">
        <v>0</v>
      </c>
      <c r="AU396" t="s">
        <v>2628</v>
      </c>
      <c r="AV396" s="3">
        <v>42686</v>
      </c>
      <c r="AW396" s="3" t="str">
        <f>TEXT(LoanTable[[#This Row],[Disbursement Date]],"YYYY-MM")</f>
        <v>2016-11</v>
      </c>
      <c r="AX396" t="str">
        <f>TEXT(EDATE(LoanTable[[#This Row],[Disbursement Date]],-1),"YYYY-MM")</f>
        <v>2016-10</v>
      </c>
      <c r="AY396">
        <f>IF(LoanTable[[#This Row],[Loan Status]]="Active",1,0)</f>
        <v>0</v>
      </c>
      <c r="AZ396">
        <f>IF(COUNTIFS(LoanTable[Client id],LoanTable[[#This Row],[Client id]],LoanTable[Period],LoanTable[[#This Row],[Previous Period]])&gt;0,1,0)</f>
        <v>0</v>
      </c>
      <c r="BA396" s="17" t="str">
        <f>TEXT(LoanTable[[#This Row],[Disbursement Date]],"YYYY")</f>
        <v>2016</v>
      </c>
      <c r="BB396" s="10" cm="1">
        <f t="array" ref="BB396">IF(YEAR(LoanTable[[#This Row],[Disbursement Date]])=MIN(YEAR(LoanTable[Disbursement Date])),"",YEAR(LoanTable[[#This Row],[Disbursement Date]])-1)</f>
        <v>2015</v>
      </c>
      <c r="BC396" s="10">
        <f>IF(LoanTable[[#This Row],[Previous Year]]="",1,IF(COUNTIFS(LoanTable[Client id],LoanTable[[#This Row],[Client id]],LoanTable[Year],LoanTable[[#This Row],[Previous Year]])&gt;0,1,0))</f>
        <v>0</v>
      </c>
      <c r="BD396" t="str">
        <f>YEAR(LoanTable[[#This Row],[Disbursement Date]]) &amp; "-Q" &amp; ROUNDUP(MONTH(LoanTable[[#This Row],[Disbursement Date]])/3,0)</f>
        <v>2016-Q4</v>
      </c>
      <c r="BE396">
        <f>IF(LoanTable[[#This Row],[Disbursement Date]]=LoanTable[[#This Row],[First Loan Date]],1,0)</f>
        <v>1</v>
      </c>
    </row>
    <row r="397" spans="1:57" x14ac:dyDescent="0.3">
      <c r="A397" t="s">
        <v>1227</v>
      </c>
      <c r="B397">
        <v>457</v>
      </c>
      <c r="C397" t="s">
        <v>251</v>
      </c>
      <c r="D397" t="s">
        <v>583</v>
      </c>
      <c r="E397">
        <v>13462</v>
      </c>
      <c r="F397">
        <v>29520</v>
      </c>
      <c r="G397">
        <v>10662</v>
      </c>
      <c r="H397" s="5">
        <v>42686</v>
      </c>
      <c r="I397" t="s">
        <v>612</v>
      </c>
      <c r="J397" t="s">
        <v>613</v>
      </c>
      <c r="K397">
        <v>10068</v>
      </c>
      <c r="L397" t="s">
        <v>319</v>
      </c>
      <c r="M397" t="s">
        <v>112</v>
      </c>
      <c r="N397" t="s">
        <v>13</v>
      </c>
      <c r="O397" t="s">
        <v>14</v>
      </c>
      <c r="P397">
        <v>44</v>
      </c>
      <c r="Q397" s="5" t="s">
        <v>118</v>
      </c>
      <c r="R397" t="s">
        <v>30</v>
      </c>
      <c r="S397" t="s">
        <v>35</v>
      </c>
      <c r="T397" t="s">
        <v>18</v>
      </c>
      <c r="U397" t="s">
        <v>65</v>
      </c>
      <c r="V397" t="s">
        <v>20</v>
      </c>
      <c r="W397">
        <v>342</v>
      </c>
      <c r="X397" t="s">
        <v>574</v>
      </c>
      <c r="Y397" t="s">
        <v>584</v>
      </c>
      <c r="Z397" t="s">
        <v>576</v>
      </c>
      <c r="AA397">
        <v>0.1825</v>
      </c>
      <c r="AB397" t="s">
        <v>585</v>
      </c>
      <c r="AC397" t="s">
        <v>586</v>
      </c>
      <c r="AD397" t="s">
        <v>251</v>
      </c>
      <c r="AE397" t="s">
        <v>250</v>
      </c>
      <c r="AF397" t="s">
        <v>251</v>
      </c>
      <c r="AG397" t="s">
        <v>252</v>
      </c>
      <c r="AH397" t="s">
        <v>253</v>
      </c>
      <c r="AI397" t="s">
        <v>317</v>
      </c>
      <c r="AJ397">
        <v>10068</v>
      </c>
      <c r="AK397" t="s">
        <v>318</v>
      </c>
      <c r="AL397" t="s">
        <v>256</v>
      </c>
      <c r="AM397">
        <v>14537</v>
      </c>
      <c r="AN397">
        <v>31251</v>
      </c>
      <c r="AO397">
        <v>12984</v>
      </c>
      <c r="AP397">
        <v>6.38</v>
      </c>
      <c r="AQ397">
        <v>4200.0200000000004</v>
      </c>
      <c r="AR397" t="s">
        <v>2626</v>
      </c>
      <c r="AS397" t="s">
        <v>2626</v>
      </c>
      <c r="AT397">
        <v>2</v>
      </c>
      <c r="AU397" t="s">
        <v>2629</v>
      </c>
      <c r="AV397" s="3">
        <v>42686</v>
      </c>
      <c r="AW397" s="3" t="str">
        <f>TEXT(LoanTable[[#This Row],[Disbursement Date]],"YYYY-MM")</f>
        <v>2016-11</v>
      </c>
      <c r="AX397" t="str">
        <f>TEXT(EDATE(LoanTable[[#This Row],[Disbursement Date]],-1),"YYYY-MM")</f>
        <v>2016-10</v>
      </c>
      <c r="AY397">
        <f>IF(LoanTable[[#This Row],[Loan Status]]="Active",1,0)</f>
        <v>0</v>
      </c>
      <c r="AZ397">
        <f>IF(COUNTIFS(LoanTable[Client id],LoanTable[[#This Row],[Client id]],LoanTable[Period],LoanTable[[#This Row],[Previous Period]])&gt;0,1,0)</f>
        <v>0</v>
      </c>
      <c r="BA397" s="17" t="str">
        <f>TEXT(LoanTable[[#This Row],[Disbursement Date]],"YYYY")</f>
        <v>2016</v>
      </c>
      <c r="BB397" s="10" cm="1">
        <f t="array" ref="BB397">IF(YEAR(LoanTable[[#This Row],[Disbursement Date]])=MIN(YEAR(LoanTable[Disbursement Date])),"",YEAR(LoanTable[[#This Row],[Disbursement Date]])-1)</f>
        <v>2015</v>
      </c>
      <c r="BC397" s="10">
        <f>IF(LoanTable[[#This Row],[Previous Year]]="",1,IF(COUNTIFS(LoanTable[Client id],LoanTable[[#This Row],[Client id]],LoanTable[Year],LoanTable[[#This Row],[Previous Year]])&gt;0,1,0))</f>
        <v>0</v>
      </c>
      <c r="BD397" t="str">
        <f>YEAR(LoanTable[[#This Row],[Disbursement Date]]) &amp; "-Q" &amp; ROUNDUP(MONTH(LoanTable[[#This Row],[Disbursement Date]])/3,0)</f>
        <v>2016-Q4</v>
      </c>
      <c r="BE397">
        <f>IF(LoanTable[[#This Row],[Disbursement Date]]=LoanTable[[#This Row],[First Loan Date]],1,0)</f>
        <v>1</v>
      </c>
    </row>
    <row r="398" spans="1:57" x14ac:dyDescent="0.3">
      <c r="A398" t="s">
        <v>2421</v>
      </c>
      <c r="B398">
        <v>496</v>
      </c>
      <c r="C398" t="s">
        <v>246</v>
      </c>
      <c r="D398" t="s">
        <v>573</v>
      </c>
      <c r="E398">
        <v>2845</v>
      </c>
      <c r="F398">
        <v>5059</v>
      </c>
      <c r="G398">
        <v>44730</v>
      </c>
      <c r="H398" s="5">
        <v>42686</v>
      </c>
      <c r="I398" t="s">
        <v>612</v>
      </c>
      <c r="J398" t="s">
        <v>613</v>
      </c>
      <c r="K398">
        <v>110159</v>
      </c>
      <c r="L398" t="s">
        <v>248</v>
      </c>
      <c r="M398" t="s">
        <v>95</v>
      </c>
      <c r="N398" t="s">
        <v>13</v>
      </c>
      <c r="O398" t="s">
        <v>14</v>
      </c>
      <c r="P398">
        <v>37</v>
      </c>
      <c r="Q398" s="5" t="s">
        <v>37</v>
      </c>
      <c r="R398" t="s">
        <v>74</v>
      </c>
      <c r="S398" t="s">
        <v>35</v>
      </c>
      <c r="T398" t="s">
        <v>18</v>
      </c>
      <c r="U398" t="s">
        <v>65</v>
      </c>
      <c r="V398" t="s">
        <v>20</v>
      </c>
      <c r="W398">
        <v>479</v>
      </c>
      <c r="X398" t="s">
        <v>574</v>
      </c>
      <c r="Y398" t="s">
        <v>575</v>
      </c>
      <c r="Z398" t="s">
        <v>576</v>
      </c>
      <c r="AA398">
        <v>0.1065</v>
      </c>
      <c r="AB398" t="s">
        <v>577</v>
      </c>
      <c r="AC398" t="s">
        <v>578</v>
      </c>
      <c r="AD398" t="s">
        <v>246</v>
      </c>
      <c r="AE398" t="s">
        <v>234</v>
      </c>
      <c r="AF398" t="s">
        <v>235</v>
      </c>
      <c r="AG398" t="s">
        <v>236</v>
      </c>
      <c r="AH398" t="s">
        <v>237</v>
      </c>
      <c r="AI398" t="s">
        <v>246</v>
      </c>
      <c r="AJ398">
        <v>110159</v>
      </c>
      <c r="AK398" t="s">
        <v>247</v>
      </c>
      <c r="AL398" t="s">
        <v>241</v>
      </c>
      <c r="AM398">
        <v>2575</v>
      </c>
      <c r="AN398">
        <v>5584</v>
      </c>
      <c r="AO398">
        <v>2842</v>
      </c>
      <c r="AP398">
        <v>40.590000000000003</v>
      </c>
      <c r="AQ398">
        <v>3789.59</v>
      </c>
      <c r="AR398" t="s">
        <v>2626</v>
      </c>
      <c r="AS398" t="s">
        <v>2626</v>
      </c>
      <c r="AT398">
        <v>0</v>
      </c>
      <c r="AU398" t="s">
        <v>2628</v>
      </c>
      <c r="AV398" s="3">
        <v>42686</v>
      </c>
      <c r="AW398" s="3" t="str">
        <f>TEXT(LoanTable[[#This Row],[Disbursement Date]],"YYYY-MM")</f>
        <v>2016-11</v>
      </c>
      <c r="AX398" t="str">
        <f>TEXT(EDATE(LoanTable[[#This Row],[Disbursement Date]],-1),"YYYY-MM")</f>
        <v>2016-10</v>
      </c>
      <c r="AY398">
        <f>IF(LoanTable[[#This Row],[Loan Status]]="Active",1,0)</f>
        <v>0</v>
      </c>
      <c r="AZ398">
        <f>IF(COUNTIFS(LoanTable[Client id],LoanTable[[#This Row],[Client id]],LoanTable[Period],LoanTable[[#This Row],[Previous Period]])&gt;0,1,0)</f>
        <v>0</v>
      </c>
      <c r="BA398" s="17" t="str">
        <f>TEXT(LoanTable[[#This Row],[Disbursement Date]],"YYYY")</f>
        <v>2016</v>
      </c>
      <c r="BB398" s="10" cm="1">
        <f t="array" ref="BB398">IF(YEAR(LoanTable[[#This Row],[Disbursement Date]])=MIN(YEAR(LoanTable[Disbursement Date])),"",YEAR(LoanTable[[#This Row],[Disbursement Date]])-1)</f>
        <v>2015</v>
      </c>
      <c r="BC398" s="10">
        <f>IF(LoanTable[[#This Row],[Previous Year]]="",1,IF(COUNTIFS(LoanTable[Client id],LoanTable[[#This Row],[Client id]],LoanTable[Year],LoanTable[[#This Row],[Previous Year]])&gt;0,1,0))</f>
        <v>0</v>
      </c>
      <c r="BD398" t="str">
        <f>YEAR(LoanTable[[#This Row],[Disbursement Date]]) &amp; "-Q" &amp; ROUNDUP(MONTH(LoanTable[[#This Row],[Disbursement Date]])/3,0)</f>
        <v>2016-Q4</v>
      </c>
      <c r="BE398">
        <f>IF(LoanTable[[#This Row],[Disbursement Date]]=LoanTable[[#This Row],[First Loan Date]],1,0)</f>
        <v>1</v>
      </c>
    </row>
    <row r="399" spans="1:57" x14ac:dyDescent="0.3">
      <c r="A399" t="s">
        <v>1020</v>
      </c>
      <c r="B399">
        <v>816</v>
      </c>
      <c r="C399" t="s">
        <v>273</v>
      </c>
      <c r="D399" t="s">
        <v>573</v>
      </c>
      <c r="E399">
        <v>42474</v>
      </c>
      <c r="F399">
        <v>4763</v>
      </c>
      <c r="G399">
        <v>3220</v>
      </c>
      <c r="H399" s="5">
        <v>42689</v>
      </c>
      <c r="I399" t="s">
        <v>615</v>
      </c>
      <c r="J399" t="s">
        <v>613</v>
      </c>
      <c r="K399">
        <v>80001</v>
      </c>
      <c r="L399" t="s">
        <v>275</v>
      </c>
      <c r="M399" t="s">
        <v>181</v>
      </c>
      <c r="N399" t="s">
        <v>13</v>
      </c>
      <c r="O399" t="s">
        <v>14</v>
      </c>
      <c r="P399">
        <v>44</v>
      </c>
      <c r="Q399" s="5" t="s">
        <v>100</v>
      </c>
      <c r="R399" t="s">
        <v>30</v>
      </c>
      <c r="S399" t="s">
        <v>145</v>
      </c>
      <c r="T399" t="s">
        <v>18</v>
      </c>
      <c r="U399" t="s">
        <v>26</v>
      </c>
      <c r="V399" t="s">
        <v>20</v>
      </c>
      <c r="W399">
        <v>638</v>
      </c>
      <c r="X399" t="s">
        <v>574</v>
      </c>
      <c r="Y399" t="s">
        <v>575</v>
      </c>
      <c r="Z399" t="s">
        <v>576</v>
      </c>
      <c r="AA399">
        <v>0.1065</v>
      </c>
      <c r="AB399" t="s">
        <v>577</v>
      </c>
      <c r="AC399" t="s">
        <v>578</v>
      </c>
      <c r="AD399" t="s">
        <v>273</v>
      </c>
      <c r="AE399" t="s">
        <v>266</v>
      </c>
      <c r="AF399" t="s">
        <v>267</v>
      </c>
      <c r="AG399" t="s">
        <v>268</v>
      </c>
      <c r="AH399" t="s">
        <v>269</v>
      </c>
      <c r="AI399" t="s">
        <v>273</v>
      </c>
      <c r="AJ399">
        <v>80001</v>
      </c>
      <c r="AK399" t="s">
        <v>274</v>
      </c>
      <c r="AL399" t="s">
        <v>256</v>
      </c>
      <c r="AM399">
        <v>43659</v>
      </c>
      <c r="AN399">
        <v>5969</v>
      </c>
      <c r="AO399">
        <v>42213</v>
      </c>
      <c r="AP399">
        <v>23.3</v>
      </c>
      <c r="AQ399">
        <v>4969.6400000000003</v>
      </c>
      <c r="AR399" t="s">
        <v>2626</v>
      </c>
      <c r="AS399" t="s">
        <v>2626</v>
      </c>
      <c r="AT399">
        <v>0</v>
      </c>
      <c r="AU399" t="s">
        <v>2630</v>
      </c>
      <c r="AV399" s="3">
        <v>42689</v>
      </c>
      <c r="AW399" s="3" t="str">
        <f>TEXT(LoanTable[[#This Row],[Disbursement Date]],"YYYY-MM")</f>
        <v>2016-11</v>
      </c>
      <c r="AX399" t="str">
        <f>TEXT(EDATE(LoanTable[[#This Row],[Disbursement Date]],-1),"YYYY-MM")</f>
        <v>2016-10</v>
      </c>
      <c r="AY399">
        <f>IF(LoanTable[[#This Row],[Loan Status]]="Active",1,0)</f>
        <v>0</v>
      </c>
      <c r="AZ399">
        <f>IF(COUNTIFS(LoanTable[Client id],LoanTable[[#This Row],[Client id]],LoanTable[Period],LoanTable[[#This Row],[Previous Period]])&gt;0,1,0)</f>
        <v>0</v>
      </c>
      <c r="BA399" s="17" t="str">
        <f>TEXT(LoanTable[[#This Row],[Disbursement Date]],"YYYY")</f>
        <v>2016</v>
      </c>
      <c r="BB399" s="10" cm="1">
        <f t="array" ref="BB399">IF(YEAR(LoanTable[[#This Row],[Disbursement Date]])=MIN(YEAR(LoanTable[Disbursement Date])),"",YEAR(LoanTable[[#This Row],[Disbursement Date]])-1)</f>
        <v>2015</v>
      </c>
      <c r="BC399" s="10">
        <f>IF(LoanTable[[#This Row],[Previous Year]]="",1,IF(COUNTIFS(LoanTable[Client id],LoanTable[[#This Row],[Client id]],LoanTable[Year],LoanTable[[#This Row],[Previous Year]])&gt;0,1,0))</f>
        <v>0</v>
      </c>
      <c r="BD399" t="str">
        <f>YEAR(LoanTable[[#This Row],[Disbursement Date]]) &amp; "-Q" &amp; ROUNDUP(MONTH(LoanTable[[#This Row],[Disbursement Date]])/3,0)</f>
        <v>2016-Q4</v>
      </c>
      <c r="BE399">
        <f>IF(LoanTable[[#This Row],[Disbursement Date]]=LoanTable[[#This Row],[First Loan Date]],1,0)</f>
        <v>1</v>
      </c>
    </row>
    <row r="400" spans="1:57" x14ac:dyDescent="0.3">
      <c r="A400" t="s">
        <v>2029</v>
      </c>
      <c r="B400">
        <v>679</v>
      </c>
      <c r="C400" t="s">
        <v>545</v>
      </c>
      <c r="D400" t="s">
        <v>573</v>
      </c>
      <c r="E400">
        <v>39193</v>
      </c>
      <c r="F400">
        <v>44998</v>
      </c>
      <c r="G400">
        <v>37964</v>
      </c>
      <c r="H400" s="5">
        <v>42690</v>
      </c>
      <c r="I400" t="s">
        <v>612</v>
      </c>
      <c r="J400" t="s">
        <v>613</v>
      </c>
      <c r="K400">
        <v>850152</v>
      </c>
      <c r="L400" t="s">
        <v>546</v>
      </c>
      <c r="M400" t="s">
        <v>102</v>
      </c>
      <c r="N400" t="s">
        <v>13</v>
      </c>
      <c r="O400" t="s">
        <v>14</v>
      </c>
      <c r="P400">
        <v>38</v>
      </c>
      <c r="Q400" s="5" t="s">
        <v>91</v>
      </c>
      <c r="R400" t="s">
        <v>30</v>
      </c>
      <c r="S400" t="s">
        <v>145</v>
      </c>
      <c r="T400" t="s">
        <v>18</v>
      </c>
      <c r="U400" t="s">
        <v>19</v>
      </c>
      <c r="V400" t="s">
        <v>20</v>
      </c>
      <c r="W400">
        <v>467</v>
      </c>
      <c r="X400" t="s">
        <v>574</v>
      </c>
      <c r="Y400" t="s">
        <v>575</v>
      </c>
      <c r="Z400" t="s">
        <v>576</v>
      </c>
      <c r="AA400">
        <v>0.1065</v>
      </c>
      <c r="AB400" t="s">
        <v>577</v>
      </c>
      <c r="AC400" t="s">
        <v>578</v>
      </c>
      <c r="AD400" t="s">
        <v>545</v>
      </c>
      <c r="AE400" t="s">
        <v>472</v>
      </c>
      <c r="AF400" t="s">
        <v>473</v>
      </c>
      <c r="AG400" t="s">
        <v>474</v>
      </c>
      <c r="AH400" t="s">
        <v>475</v>
      </c>
      <c r="AI400" t="s">
        <v>545</v>
      </c>
      <c r="AJ400">
        <v>850152</v>
      </c>
      <c r="AK400" t="s">
        <v>476</v>
      </c>
      <c r="AL400" t="s">
        <v>256</v>
      </c>
      <c r="AM400">
        <v>39274</v>
      </c>
      <c r="AN400">
        <v>46012</v>
      </c>
      <c r="AO400">
        <v>38830</v>
      </c>
      <c r="AP400">
        <v>41.69</v>
      </c>
      <c r="AQ400">
        <v>3067.26</v>
      </c>
      <c r="AR400" t="s">
        <v>2626</v>
      </c>
      <c r="AS400" t="s">
        <v>2626</v>
      </c>
      <c r="AT400">
        <v>1</v>
      </c>
      <c r="AU400" t="s">
        <v>2628</v>
      </c>
      <c r="AV400" s="3">
        <v>42690</v>
      </c>
      <c r="AW400" s="3" t="str">
        <f>TEXT(LoanTable[[#This Row],[Disbursement Date]],"YYYY-MM")</f>
        <v>2016-11</v>
      </c>
      <c r="AX400" t="str">
        <f>TEXT(EDATE(LoanTable[[#This Row],[Disbursement Date]],-1),"YYYY-MM")</f>
        <v>2016-10</v>
      </c>
      <c r="AY400">
        <f>IF(LoanTable[[#This Row],[Loan Status]]="Active",1,0)</f>
        <v>0</v>
      </c>
      <c r="AZ400">
        <f>IF(COUNTIFS(LoanTable[Client id],LoanTable[[#This Row],[Client id]],LoanTable[Period],LoanTable[[#This Row],[Previous Period]])&gt;0,1,0)</f>
        <v>0</v>
      </c>
      <c r="BA400" s="17" t="str">
        <f>TEXT(LoanTable[[#This Row],[Disbursement Date]],"YYYY")</f>
        <v>2016</v>
      </c>
      <c r="BB400" s="10" cm="1">
        <f t="array" ref="BB400">IF(YEAR(LoanTable[[#This Row],[Disbursement Date]])=MIN(YEAR(LoanTable[Disbursement Date])),"",YEAR(LoanTable[[#This Row],[Disbursement Date]])-1)</f>
        <v>2015</v>
      </c>
      <c r="BC400" s="10">
        <f>IF(LoanTable[[#This Row],[Previous Year]]="",1,IF(COUNTIFS(LoanTable[Client id],LoanTable[[#This Row],[Client id]],LoanTable[Year],LoanTable[[#This Row],[Previous Year]])&gt;0,1,0))</f>
        <v>0</v>
      </c>
      <c r="BD400" t="str">
        <f>YEAR(LoanTable[[#This Row],[Disbursement Date]]) &amp; "-Q" &amp; ROUNDUP(MONTH(LoanTable[[#This Row],[Disbursement Date]])/3,0)</f>
        <v>2016-Q4</v>
      </c>
      <c r="BE400">
        <f>IF(LoanTable[[#This Row],[Disbursement Date]]=LoanTable[[#This Row],[First Loan Date]],1,0)</f>
        <v>1</v>
      </c>
    </row>
    <row r="401" spans="1:57" x14ac:dyDescent="0.3">
      <c r="A401" t="s">
        <v>1406</v>
      </c>
      <c r="B401">
        <v>829</v>
      </c>
      <c r="C401" t="s">
        <v>499</v>
      </c>
      <c r="D401" t="s">
        <v>589</v>
      </c>
      <c r="E401">
        <v>46527</v>
      </c>
      <c r="F401">
        <v>7447</v>
      </c>
      <c r="G401">
        <v>8393</v>
      </c>
      <c r="H401" s="5">
        <v>42690</v>
      </c>
      <c r="I401" t="s">
        <v>612</v>
      </c>
      <c r="J401" t="s">
        <v>619</v>
      </c>
      <c r="K401">
        <v>650051</v>
      </c>
      <c r="L401" t="s">
        <v>501</v>
      </c>
      <c r="M401" t="s">
        <v>64</v>
      </c>
      <c r="N401" t="s">
        <v>13</v>
      </c>
      <c r="O401" t="s">
        <v>14</v>
      </c>
      <c r="P401">
        <v>43</v>
      </c>
      <c r="Q401" s="5" t="s">
        <v>24</v>
      </c>
      <c r="R401" t="s">
        <v>25</v>
      </c>
      <c r="S401" t="s">
        <v>35</v>
      </c>
      <c r="T401" t="s">
        <v>63</v>
      </c>
      <c r="U401" t="s">
        <v>65</v>
      </c>
      <c r="V401" t="s">
        <v>39</v>
      </c>
      <c r="W401">
        <v>453</v>
      </c>
      <c r="X401" t="s">
        <v>574</v>
      </c>
      <c r="Y401" t="s">
        <v>590</v>
      </c>
      <c r="Z401" t="s">
        <v>576</v>
      </c>
      <c r="AA401">
        <v>9.9099999999999994E-2</v>
      </c>
      <c r="AB401" t="s">
        <v>577</v>
      </c>
      <c r="AC401" t="s">
        <v>591</v>
      </c>
      <c r="AD401" t="s">
        <v>499</v>
      </c>
      <c r="AE401" t="s">
        <v>331</v>
      </c>
      <c r="AF401" t="s">
        <v>332</v>
      </c>
      <c r="AG401" t="s">
        <v>333</v>
      </c>
      <c r="AH401" t="s">
        <v>334</v>
      </c>
      <c r="AI401" t="s">
        <v>499</v>
      </c>
      <c r="AJ401">
        <v>650051</v>
      </c>
      <c r="AK401" t="s">
        <v>500</v>
      </c>
      <c r="AL401" t="s">
        <v>241</v>
      </c>
      <c r="AM401">
        <v>47079</v>
      </c>
      <c r="AN401">
        <v>8872</v>
      </c>
      <c r="AO401">
        <v>46040</v>
      </c>
      <c r="AP401">
        <v>29.36</v>
      </c>
      <c r="AQ401">
        <v>2012.1</v>
      </c>
      <c r="AR401" t="s">
        <v>2626</v>
      </c>
      <c r="AS401" t="s">
        <v>2626</v>
      </c>
      <c r="AT401">
        <v>1</v>
      </c>
      <c r="AU401" t="s">
        <v>2628</v>
      </c>
      <c r="AV401" s="3">
        <v>42690</v>
      </c>
      <c r="AW401" s="3" t="str">
        <f>TEXT(LoanTable[[#This Row],[Disbursement Date]],"YYYY-MM")</f>
        <v>2016-11</v>
      </c>
      <c r="AX401" t="str">
        <f>TEXT(EDATE(LoanTable[[#This Row],[Disbursement Date]],-1),"YYYY-MM")</f>
        <v>2016-10</v>
      </c>
      <c r="AY401">
        <f>IF(LoanTable[[#This Row],[Loan Status]]="Active",1,0)</f>
        <v>0</v>
      </c>
      <c r="AZ401">
        <f>IF(COUNTIFS(LoanTable[Client id],LoanTable[[#This Row],[Client id]],LoanTable[Period],LoanTable[[#This Row],[Previous Period]])&gt;0,1,0)</f>
        <v>0</v>
      </c>
      <c r="BA401" s="17" t="str">
        <f>TEXT(LoanTable[[#This Row],[Disbursement Date]],"YYYY")</f>
        <v>2016</v>
      </c>
      <c r="BB401" s="10" cm="1">
        <f t="array" ref="BB401">IF(YEAR(LoanTable[[#This Row],[Disbursement Date]])=MIN(YEAR(LoanTable[Disbursement Date])),"",YEAR(LoanTable[[#This Row],[Disbursement Date]])-1)</f>
        <v>2015</v>
      </c>
      <c r="BC401" s="10">
        <f>IF(LoanTable[[#This Row],[Previous Year]]="",1,IF(COUNTIFS(LoanTable[Client id],LoanTable[[#This Row],[Client id]],LoanTable[Year],LoanTable[[#This Row],[Previous Year]])&gt;0,1,0))</f>
        <v>0</v>
      </c>
      <c r="BD401" t="str">
        <f>YEAR(LoanTable[[#This Row],[Disbursement Date]]) &amp; "-Q" &amp; ROUNDUP(MONTH(LoanTable[[#This Row],[Disbursement Date]])/3,0)</f>
        <v>2016-Q4</v>
      </c>
      <c r="BE401">
        <f>IF(LoanTable[[#This Row],[Disbursement Date]]=LoanTable[[#This Row],[First Loan Date]],1,0)</f>
        <v>1</v>
      </c>
    </row>
    <row r="402" spans="1:57" x14ac:dyDescent="0.3">
      <c r="A402" t="s">
        <v>632</v>
      </c>
      <c r="B402">
        <v>551</v>
      </c>
      <c r="C402" t="s">
        <v>523</v>
      </c>
      <c r="D402" t="s">
        <v>573</v>
      </c>
      <c r="E402">
        <v>38892</v>
      </c>
      <c r="F402">
        <v>43934</v>
      </c>
      <c r="G402">
        <v>15990</v>
      </c>
      <c r="H402" s="5">
        <v>42691</v>
      </c>
      <c r="I402" t="s">
        <v>624</v>
      </c>
      <c r="J402" t="s">
        <v>613</v>
      </c>
      <c r="K402">
        <v>800018</v>
      </c>
      <c r="L402" t="s">
        <v>526</v>
      </c>
      <c r="M402" t="s">
        <v>90</v>
      </c>
      <c r="N402" t="s">
        <v>13</v>
      </c>
      <c r="O402" t="s">
        <v>28</v>
      </c>
      <c r="P402">
        <v>49</v>
      </c>
      <c r="Q402" s="5" t="s">
        <v>152</v>
      </c>
      <c r="R402" t="s">
        <v>25</v>
      </c>
      <c r="S402" t="s">
        <v>35</v>
      </c>
      <c r="T402" t="s">
        <v>18</v>
      </c>
      <c r="U402" t="s">
        <v>19</v>
      </c>
      <c r="V402" t="s">
        <v>31</v>
      </c>
      <c r="W402">
        <v>641</v>
      </c>
      <c r="X402" t="s">
        <v>574</v>
      </c>
      <c r="Y402" t="s">
        <v>575</v>
      </c>
      <c r="Z402" t="s">
        <v>576</v>
      </c>
      <c r="AA402">
        <v>0.1065</v>
      </c>
      <c r="AB402" t="s">
        <v>577</v>
      </c>
      <c r="AC402" t="s">
        <v>578</v>
      </c>
      <c r="AD402" t="s">
        <v>523</v>
      </c>
      <c r="AE402" t="s">
        <v>250</v>
      </c>
      <c r="AF402" t="s">
        <v>251</v>
      </c>
      <c r="AG402" t="s">
        <v>252</v>
      </c>
      <c r="AH402" t="s">
        <v>253</v>
      </c>
      <c r="AI402" t="s">
        <v>524</v>
      </c>
      <c r="AJ402">
        <v>800018</v>
      </c>
      <c r="AK402" t="s">
        <v>525</v>
      </c>
      <c r="AL402" t="s">
        <v>239</v>
      </c>
      <c r="AM402">
        <v>39776</v>
      </c>
      <c r="AN402">
        <v>44062</v>
      </c>
      <c r="AO402">
        <v>38823</v>
      </c>
      <c r="AP402">
        <v>2.33</v>
      </c>
      <c r="AQ402">
        <v>886.53</v>
      </c>
      <c r="AR402" t="s">
        <v>2626</v>
      </c>
      <c r="AS402" t="s">
        <v>2626</v>
      </c>
      <c r="AT402">
        <v>0</v>
      </c>
      <c r="AU402" t="s">
        <v>2628</v>
      </c>
      <c r="AV402" s="3">
        <v>42141</v>
      </c>
      <c r="AW402" s="3" t="str">
        <f>TEXT(LoanTable[[#This Row],[Disbursement Date]],"YYYY-MM")</f>
        <v>2016-11</v>
      </c>
      <c r="AX402" t="str">
        <f>TEXT(EDATE(LoanTable[[#This Row],[Disbursement Date]],-1),"YYYY-MM")</f>
        <v>2016-10</v>
      </c>
      <c r="AY402">
        <f>IF(LoanTable[[#This Row],[Loan Status]]="Active",1,0)</f>
        <v>1</v>
      </c>
      <c r="AZ402">
        <f>IF(COUNTIFS(LoanTable[Client id],LoanTable[[#This Row],[Client id]],LoanTable[Period],LoanTable[[#This Row],[Previous Period]])&gt;0,1,0)</f>
        <v>0</v>
      </c>
      <c r="BA402" s="17" t="str">
        <f>TEXT(LoanTable[[#This Row],[Disbursement Date]],"YYYY")</f>
        <v>2016</v>
      </c>
      <c r="BB402" s="10" cm="1">
        <f t="array" ref="BB402">IF(YEAR(LoanTable[[#This Row],[Disbursement Date]])=MIN(YEAR(LoanTable[Disbursement Date])),"",YEAR(LoanTable[[#This Row],[Disbursement Date]])-1)</f>
        <v>2015</v>
      </c>
      <c r="BC402" s="10">
        <f>IF(LoanTable[[#This Row],[Previous Year]]="",1,IF(COUNTIFS(LoanTable[Client id],LoanTable[[#This Row],[Client id]],LoanTable[Year],LoanTable[[#This Row],[Previous Year]])&gt;0,1,0))</f>
        <v>1</v>
      </c>
      <c r="BD402" t="str">
        <f>YEAR(LoanTable[[#This Row],[Disbursement Date]]) &amp; "-Q" &amp; ROUNDUP(MONTH(LoanTable[[#This Row],[Disbursement Date]])/3,0)</f>
        <v>2016-Q4</v>
      </c>
      <c r="BE402">
        <f>IF(LoanTable[[#This Row],[Disbursement Date]]=LoanTable[[#This Row],[First Loan Date]],1,0)</f>
        <v>0</v>
      </c>
    </row>
    <row r="403" spans="1:57" x14ac:dyDescent="0.3">
      <c r="A403" t="s">
        <v>769</v>
      </c>
      <c r="B403">
        <v>863</v>
      </c>
      <c r="C403" t="s">
        <v>409</v>
      </c>
      <c r="D403" t="s">
        <v>573</v>
      </c>
      <c r="E403">
        <v>36784</v>
      </c>
      <c r="F403">
        <v>13835</v>
      </c>
      <c r="G403">
        <v>29966</v>
      </c>
      <c r="H403" s="5">
        <v>42696</v>
      </c>
      <c r="I403" t="s">
        <v>615</v>
      </c>
      <c r="J403" t="s">
        <v>613</v>
      </c>
      <c r="K403">
        <v>1030063</v>
      </c>
      <c r="L403" t="s">
        <v>411</v>
      </c>
      <c r="M403" t="s">
        <v>211</v>
      </c>
      <c r="N403" t="s">
        <v>13</v>
      </c>
      <c r="O403" t="s">
        <v>28</v>
      </c>
      <c r="P403">
        <v>46</v>
      </c>
      <c r="Q403" s="5" t="s">
        <v>213</v>
      </c>
      <c r="R403" t="s">
        <v>104</v>
      </c>
      <c r="S403" t="s">
        <v>105</v>
      </c>
      <c r="T403" t="s">
        <v>63</v>
      </c>
      <c r="U403" t="s">
        <v>22</v>
      </c>
      <c r="V403" t="s">
        <v>39</v>
      </c>
      <c r="W403">
        <v>604</v>
      </c>
      <c r="X403" t="s">
        <v>574</v>
      </c>
      <c r="Y403" t="s">
        <v>575</v>
      </c>
      <c r="Z403" t="s">
        <v>576</v>
      </c>
      <c r="AA403">
        <v>0.1065</v>
      </c>
      <c r="AB403" t="s">
        <v>577</v>
      </c>
      <c r="AC403" t="s">
        <v>578</v>
      </c>
      <c r="AD403" t="s">
        <v>409</v>
      </c>
      <c r="AE403" t="s">
        <v>234</v>
      </c>
      <c r="AF403" t="s">
        <v>235</v>
      </c>
      <c r="AG403" t="s">
        <v>236</v>
      </c>
      <c r="AH403" t="s">
        <v>237</v>
      </c>
      <c r="AI403" t="s">
        <v>246</v>
      </c>
      <c r="AJ403">
        <v>1030063</v>
      </c>
      <c r="AK403" t="s">
        <v>410</v>
      </c>
      <c r="AL403" t="s">
        <v>241</v>
      </c>
      <c r="AM403">
        <v>37250</v>
      </c>
      <c r="AN403">
        <v>15430</v>
      </c>
      <c r="AO403">
        <v>36765</v>
      </c>
      <c r="AP403">
        <v>17.84</v>
      </c>
      <c r="AQ403">
        <v>1473.65</v>
      </c>
      <c r="AR403" t="s">
        <v>2626</v>
      </c>
      <c r="AS403" t="s">
        <v>2627</v>
      </c>
      <c r="AT403">
        <v>0</v>
      </c>
      <c r="AU403" t="s">
        <v>2628</v>
      </c>
      <c r="AV403" s="3">
        <v>42696</v>
      </c>
      <c r="AW403" s="3" t="str">
        <f>TEXT(LoanTable[[#This Row],[Disbursement Date]],"YYYY-MM")</f>
        <v>2016-11</v>
      </c>
      <c r="AX403" t="str">
        <f>TEXT(EDATE(LoanTable[[#This Row],[Disbursement Date]],-1),"YYYY-MM")</f>
        <v>2016-10</v>
      </c>
      <c r="AY403">
        <f>IF(LoanTable[[#This Row],[Loan Status]]="Active",1,0)</f>
        <v>0</v>
      </c>
      <c r="AZ403">
        <f>IF(COUNTIFS(LoanTable[Client id],LoanTable[[#This Row],[Client id]],LoanTable[Period],LoanTable[[#This Row],[Previous Period]])&gt;0,1,0)</f>
        <v>0</v>
      </c>
      <c r="BA403" s="17" t="str">
        <f>TEXT(LoanTable[[#This Row],[Disbursement Date]],"YYYY")</f>
        <v>2016</v>
      </c>
      <c r="BB403" s="10" cm="1">
        <f t="array" ref="BB403">IF(YEAR(LoanTable[[#This Row],[Disbursement Date]])=MIN(YEAR(LoanTable[Disbursement Date])),"",YEAR(LoanTable[[#This Row],[Disbursement Date]])-1)</f>
        <v>2015</v>
      </c>
      <c r="BC403" s="10">
        <f>IF(LoanTable[[#This Row],[Previous Year]]="",1,IF(COUNTIFS(LoanTable[Client id],LoanTable[[#This Row],[Client id]],LoanTable[Year],LoanTable[[#This Row],[Previous Year]])&gt;0,1,0))</f>
        <v>0</v>
      </c>
      <c r="BD403" t="str">
        <f>YEAR(LoanTable[[#This Row],[Disbursement Date]]) &amp; "-Q" &amp; ROUNDUP(MONTH(LoanTable[[#This Row],[Disbursement Date]])/3,0)</f>
        <v>2016-Q4</v>
      </c>
      <c r="BE403">
        <f>IF(LoanTable[[#This Row],[Disbursement Date]]=LoanTable[[#This Row],[First Loan Date]],1,0)</f>
        <v>1</v>
      </c>
    </row>
    <row r="404" spans="1:57" x14ac:dyDescent="0.3">
      <c r="A404" t="s">
        <v>1735</v>
      </c>
      <c r="B404">
        <v>140</v>
      </c>
      <c r="C404" t="s">
        <v>386</v>
      </c>
      <c r="D404" t="s">
        <v>573</v>
      </c>
      <c r="E404">
        <v>40095</v>
      </c>
      <c r="F404">
        <v>42005</v>
      </c>
      <c r="G404">
        <v>43514</v>
      </c>
      <c r="H404" s="5">
        <v>42697</v>
      </c>
      <c r="I404" t="s">
        <v>624</v>
      </c>
      <c r="J404" t="s">
        <v>613</v>
      </c>
      <c r="K404">
        <v>1110166</v>
      </c>
      <c r="L404" t="s">
        <v>389</v>
      </c>
      <c r="M404" t="s">
        <v>182</v>
      </c>
      <c r="N404" t="s">
        <v>13</v>
      </c>
      <c r="O404" t="s">
        <v>46</v>
      </c>
      <c r="P404">
        <v>28</v>
      </c>
      <c r="Q404" s="5" t="s">
        <v>183</v>
      </c>
      <c r="R404" t="s">
        <v>30</v>
      </c>
      <c r="S404" t="s">
        <v>145</v>
      </c>
      <c r="T404" t="s">
        <v>63</v>
      </c>
      <c r="U404" t="s">
        <v>38</v>
      </c>
      <c r="V404" t="s">
        <v>20</v>
      </c>
      <c r="W404">
        <v>641</v>
      </c>
      <c r="X404" t="s">
        <v>574</v>
      </c>
      <c r="Y404" t="s">
        <v>575</v>
      </c>
      <c r="Z404" t="s">
        <v>576</v>
      </c>
      <c r="AA404">
        <v>0.1065</v>
      </c>
      <c r="AB404" t="s">
        <v>577</v>
      </c>
      <c r="AC404" t="s">
        <v>578</v>
      </c>
      <c r="AD404" t="s">
        <v>386</v>
      </c>
      <c r="AE404" t="s">
        <v>234</v>
      </c>
      <c r="AF404" t="s">
        <v>235</v>
      </c>
      <c r="AG404" t="s">
        <v>236</v>
      </c>
      <c r="AH404" t="s">
        <v>237</v>
      </c>
      <c r="AI404" t="s">
        <v>387</v>
      </c>
      <c r="AJ404">
        <v>1110166</v>
      </c>
      <c r="AK404" t="s">
        <v>388</v>
      </c>
      <c r="AL404" t="s">
        <v>239</v>
      </c>
      <c r="AM404">
        <v>40074</v>
      </c>
      <c r="AN404">
        <v>42493</v>
      </c>
      <c r="AO404">
        <v>39785</v>
      </c>
      <c r="AP404">
        <v>28.57</v>
      </c>
      <c r="AQ404">
        <v>661.93</v>
      </c>
      <c r="AR404" t="s">
        <v>2626</v>
      </c>
      <c r="AS404" t="s">
        <v>2626</v>
      </c>
      <c r="AT404">
        <v>1</v>
      </c>
      <c r="AU404" t="s">
        <v>2628</v>
      </c>
      <c r="AV404" s="3">
        <v>42405</v>
      </c>
      <c r="AW404" s="3" t="str">
        <f>TEXT(LoanTable[[#This Row],[Disbursement Date]],"YYYY-MM")</f>
        <v>2016-11</v>
      </c>
      <c r="AX404" t="str">
        <f>TEXT(EDATE(LoanTable[[#This Row],[Disbursement Date]],-1),"YYYY-MM")</f>
        <v>2016-10</v>
      </c>
      <c r="AY404">
        <f>IF(LoanTable[[#This Row],[Loan Status]]="Active",1,0)</f>
        <v>1</v>
      </c>
      <c r="AZ404">
        <f>IF(COUNTIFS(LoanTable[Client id],LoanTable[[#This Row],[Client id]],LoanTable[Period],LoanTable[[#This Row],[Previous Period]])&gt;0,1,0)</f>
        <v>0</v>
      </c>
      <c r="BA404" s="17" t="str">
        <f>TEXT(LoanTable[[#This Row],[Disbursement Date]],"YYYY")</f>
        <v>2016</v>
      </c>
      <c r="BB404" s="10" cm="1">
        <f t="array" ref="BB404">IF(YEAR(LoanTable[[#This Row],[Disbursement Date]])=MIN(YEAR(LoanTable[Disbursement Date])),"",YEAR(LoanTable[[#This Row],[Disbursement Date]])-1)</f>
        <v>2015</v>
      </c>
      <c r="BC404" s="10">
        <f>IF(LoanTable[[#This Row],[Previous Year]]="",1,IF(COUNTIFS(LoanTable[Client id],LoanTable[[#This Row],[Client id]],LoanTable[Year],LoanTable[[#This Row],[Previous Year]])&gt;0,1,0))</f>
        <v>0</v>
      </c>
      <c r="BD404" t="str">
        <f>YEAR(LoanTable[[#This Row],[Disbursement Date]]) &amp; "-Q" &amp; ROUNDUP(MONTH(LoanTable[[#This Row],[Disbursement Date]])/3,0)</f>
        <v>2016-Q4</v>
      </c>
      <c r="BE404">
        <f>IF(LoanTable[[#This Row],[Disbursement Date]]=LoanTable[[#This Row],[First Loan Date]],1,0)</f>
        <v>0</v>
      </c>
    </row>
    <row r="405" spans="1:57" x14ac:dyDescent="0.3">
      <c r="A405" t="s">
        <v>2533</v>
      </c>
      <c r="B405">
        <v>716</v>
      </c>
      <c r="C405" t="s">
        <v>374</v>
      </c>
      <c r="D405" t="s">
        <v>573</v>
      </c>
      <c r="E405">
        <v>49502</v>
      </c>
      <c r="F405">
        <v>44329</v>
      </c>
      <c r="G405">
        <v>24118</v>
      </c>
      <c r="H405" s="5">
        <v>42697</v>
      </c>
      <c r="I405" t="s">
        <v>612</v>
      </c>
      <c r="J405" t="s">
        <v>619</v>
      </c>
      <c r="K405">
        <v>1510002</v>
      </c>
      <c r="L405" t="s">
        <v>380</v>
      </c>
      <c r="M405" t="s">
        <v>182</v>
      </c>
      <c r="N405" t="s">
        <v>13</v>
      </c>
      <c r="O405" t="s">
        <v>46</v>
      </c>
      <c r="P405">
        <v>28</v>
      </c>
      <c r="Q405" s="5" t="s">
        <v>183</v>
      </c>
      <c r="R405" t="s">
        <v>30</v>
      </c>
      <c r="S405" t="s">
        <v>145</v>
      </c>
      <c r="T405" t="s">
        <v>63</v>
      </c>
      <c r="U405" t="s">
        <v>38</v>
      </c>
      <c r="V405" t="s">
        <v>20</v>
      </c>
      <c r="W405">
        <v>641</v>
      </c>
      <c r="X405" t="s">
        <v>574</v>
      </c>
      <c r="Y405" t="s">
        <v>575</v>
      </c>
      <c r="Z405" t="s">
        <v>576</v>
      </c>
      <c r="AA405">
        <v>0.1065</v>
      </c>
      <c r="AB405" t="s">
        <v>577</v>
      </c>
      <c r="AC405" t="s">
        <v>578</v>
      </c>
      <c r="AD405" t="s">
        <v>374</v>
      </c>
      <c r="AE405" t="s">
        <v>375</v>
      </c>
      <c r="AF405" t="s">
        <v>376</v>
      </c>
      <c r="AG405" t="s">
        <v>377</v>
      </c>
      <c r="AH405" t="s">
        <v>378</v>
      </c>
      <c r="AI405" t="s">
        <v>374</v>
      </c>
      <c r="AJ405">
        <v>1510002</v>
      </c>
      <c r="AK405" t="s">
        <v>379</v>
      </c>
      <c r="AL405" t="s">
        <v>256</v>
      </c>
      <c r="AM405">
        <v>51072</v>
      </c>
      <c r="AN405">
        <v>44923</v>
      </c>
      <c r="AO405">
        <v>49459</v>
      </c>
      <c r="AP405">
        <v>24.36</v>
      </c>
      <c r="AQ405">
        <v>4844.6400000000003</v>
      </c>
      <c r="AR405" t="s">
        <v>2626</v>
      </c>
      <c r="AS405" t="s">
        <v>2626</v>
      </c>
      <c r="AT405">
        <v>0</v>
      </c>
      <c r="AU405" t="s">
        <v>2628</v>
      </c>
      <c r="AV405" s="3">
        <v>42697</v>
      </c>
      <c r="AW405" s="3" t="str">
        <f>TEXT(LoanTable[[#This Row],[Disbursement Date]],"YYYY-MM")</f>
        <v>2016-11</v>
      </c>
      <c r="AX405" t="str">
        <f>TEXT(EDATE(LoanTable[[#This Row],[Disbursement Date]],-1),"YYYY-MM")</f>
        <v>2016-10</v>
      </c>
      <c r="AY405">
        <f>IF(LoanTable[[#This Row],[Loan Status]]="Active",1,0)</f>
        <v>0</v>
      </c>
      <c r="AZ405">
        <f>IF(COUNTIFS(LoanTable[Client id],LoanTable[[#This Row],[Client id]],LoanTable[Period],LoanTable[[#This Row],[Previous Period]])&gt;0,1,0)</f>
        <v>0</v>
      </c>
      <c r="BA405" s="17" t="str">
        <f>TEXT(LoanTable[[#This Row],[Disbursement Date]],"YYYY")</f>
        <v>2016</v>
      </c>
      <c r="BB405" s="10" cm="1">
        <f t="array" ref="BB405">IF(YEAR(LoanTable[[#This Row],[Disbursement Date]])=MIN(YEAR(LoanTable[Disbursement Date])),"",YEAR(LoanTable[[#This Row],[Disbursement Date]])-1)</f>
        <v>2015</v>
      </c>
      <c r="BC405" s="10">
        <f>IF(LoanTable[[#This Row],[Previous Year]]="",1,IF(COUNTIFS(LoanTable[Client id],LoanTable[[#This Row],[Client id]],LoanTable[Year],LoanTable[[#This Row],[Previous Year]])&gt;0,1,0))</f>
        <v>0</v>
      </c>
      <c r="BD405" t="str">
        <f>YEAR(LoanTable[[#This Row],[Disbursement Date]]) &amp; "-Q" &amp; ROUNDUP(MONTH(LoanTable[[#This Row],[Disbursement Date]])/3,0)</f>
        <v>2016-Q4</v>
      </c>
      <c r="BE405">
        <f>IF(LoanTable[[#This Row],[Disbursement Date]]=LoanTable[[#This Row],[First Loan Date]],1,0)</f>
        <v>1</v>
      </c>
    </row>
    <row r="406" spans="1:57" x14ac:dyDescent="0.3">
      <c r="A406" t="s">
        <v>2181</v>
      </c>
      <c r="B406">
        <v>441</v>
      </c>
      <c r="C406" t="s">
        <v>243</v>
      </c>
      <c r="D406" t="s">
        <v>573</v>
      </c>
      <c r="E406">
        <v>48265</v>
      </c>
      <c r="F406">
        <v>8542</v>
      </c>
      <c r="G406">
        <v>11426</v>
      </c>
      <c r="H406" s="5">
        <v>42698</v>
      </c>
      <c r="I406" t="s">
        <v>612</v>
      </c>
      <c r="J406" t="s">
        <v>619</v>
      </c>
      <c r="K406">
        <v>160051</v>
      </c>
      <c r="L406" t="s">
        <v>245</v>
      </c>
      <c r="M406" t="s">
        <v>168</v>
      </c>
      <c r="N406" t="s">
        <v>13</v>
      </c>
      <c r="O406" t="s">
        <v>46</v>
      </c>
      <c r="P406">
        <v>34</v>
      </c>
      <c r="Q406" s="5" t="s">
        <v>87</v>
      </c>
      <c r="R406" t="s">
        <v>30</v>
      </c>
      <c r="S406" t="s">
        <v>145</v>
      </c>
      <c r="T406" t="s">
        <v>63</v>
      </c>
      <c r="U406" t="s">
        <v>22</v>
      </c>
      <c r="V406" t="s">
        <v>20</v>
      </c>
      <c r="W406">
        <v>341</v>
      </c>
      <c r="X406" t="s">
        <v>574</v>
      </c>
      <c r="Y406" t="s">
        <v>575</v>
      </c>
      <c r="Z406" t="s">
        <v>576</v>
      </c>
      <c r="AA406">
        <v>0.1065</v>
      </c>
      <c r="AB406" t="s">
        <v>577</v>
      </c>
      <c r="AC406" t="s">
        <v>578</v>
      </c>
      <c r="AD406" t="s">
        <v>243</v>
      </c>
      <c r="AE406" t="s">
        <v>234</v>
      </c>
      <c r="AF406" t="s">
        <v>235</v>
      </c>
      <c r="AG406" t="s">
        <v>236</v>
      </c>
      <c r="AH406" t="s">
        <v>237</v>
      </c>
      <c r="AI406" t="s">
        <v>243</v>
      </c>
      <c r="AJ406">
        <v>160051</v>
      </c>
      <c r="AK406" t="s">
        <v>244</v>
      </c>
      <c r="AL406" t="s">
        <v>241</v>
      </c>
      <c r="AM406">
        <v>49575</v>
      </c>
      <c r="AN406">
        <v>10152</v>
      </c>
      <c r="AO406">
        <v>47998</v>
      </c>
      <c r="AP406">
        <v>9.9700000000000006</v>
      </c>
      <c r="AQ406">
        <v>2623.43</v>
      </c>
      <c r="AR406" t="s">
        <v>2626</v>
      </c>
      <c r="AS406" t="s">
        <v>2626</v>
      </c>
      <c r="AT406">
        <v>2</v>
      </c>
      <c r="AU406" t="s">
        <v>2628</v>
      </c>
      <c r="AV406" s="3">
        <v>42698</v>
      </c>
      <c r="AW406" s="3" t="str">
        <f>TEXT(LoanTable[[#This Row],[Disbursement Date]],"YYYY-MM")</f>
        <v>2016-11</v>
      </c>
      <c r="AX406" t="str">
        <f>TEXT(EDATE(LoanTable[[#This Row],[Disbursement Date]],-1),"YYYY-MM")</f>
        <v>2016-10</v>
      </c>
      <c r="AY406">
        <f>IF(LoanTable[[#This Row],[Loan Status]]="Active",1,0)</f>
        <v>0</v>
      </c>
      <c r="AZ406">
        <f>IF(COUNTIFS(LoanTable[Client id],LoanTable[[#This Row],[Client id]],LoanTable[Period],LoanTable[[#This Row],[Previous Period]])&gt;0,1,0)</f>
        <v>0</v>
      </c>
      <c r="BA406" s="17" t="str">
        <f>TEXT(LoanTable[[#This Row],[Disbursement Date]],"YYYY")</f>
        <v>2016</v>
      </c>
      <c r="BB406" s="10" cm="1">
        <f t="array" ref="BB406">IF(YEAR(LoanTable[[#This Row],[Disbursement Date]])=MIN(YEAR(LoanTable[Disbursement Date])),"",YEAR(LoanTable[[#This Row],[Disbursement Date]])-1)</f>
        <v>2015</v>
      </c>
      <c r="BC406" s="10">
        <f>IF(LoanTable[[#This Row],[Previous Year]]="",1,IF(COUNTIFS(LoanTable[Client id],LoanTable[[#This Row],[Client id]],LoanTable[Year],LoanTable[[#This Row],[Previous Year]])&gt;0,1,0))</f>
        <v>0</v>
      </c>
      <c r="BD406" t="str">
        <f>YEAR(LoanTable[[#This Row],[Disbursement Date]]) &amp; "-Q" &amp; ROUNDUP(MONTH(LoanTable[[#This Row],[Disbursement Date]])/3,0)</f>
        <v>2016-Q4</v>
      </c>
      <c r="BE406">
        <f>IF(LoanTable[[#This Row],[Disbursement Date]]=LoanTable[[#This Row],[First Loan Date]],1,0)</f>
        <v>1</v>
      </c>
    </row>
    <row r="407" spans="1:57" x14ac:dyDescent="0.3">
      <c r="A407" t="s">
        <v>1029</v>
      </c>
      <c r="B407">
        <v>156</v>
      </c>
      <c r="C407" t="s">
        <v>523</v>
      </c>
      <c r="D407" t="s">
        <v>573</v>
      </c>
      <c r="E407">
        <v>2894</v>
      </c>
      <c r="F407">
        <v>26384</v>
      </c>
      <c r="G407">
        <v>38982</v>
      </c>
      <c r="H407" s="5">
        <v>42700</v>
      </c>
      <c r="I407" t="s">
        <v>615</v>
      </c>
      <c r="J407" t="s">
        <v>613</v>
      </c>
      <c r="K407">
        <v>800018</v>
      </c>
      <c r="L407" t="s">
        <v>526</v>
      </c>
      <c r="M407" t="s">
        <v>153</v>
      </c>
      <c r="N407" t="s">
        <v>13</v>
      </c>
      <c r="O407" t="s">
        <v>14</v>
      </c>
      <c r="P407">
        <v>44</v>
      </c>
      <c r="Q407" s="5" t="s">
        <v>195</v>
      </c>
      <c r="R407" t="s">
        <v>74</v>
      </c>
      <c r="S407" t="s">
        <v>105</v>
      </c>
      <c r="T407" t="s">
        <v>18</v>
      </c>
      <c r="U407" t="s">
        <v>26</v>
      </c>
      <c r="V407" t="s">
        <v>39</v>
      </c>
      <c r="W407">
        <v>425</v>
      </c>
      <c r="X407" t="s">
        <v>574</v>
      </c>
      <c r="Y407" t="s">
        <v>575</v>
      </c>
      <c r="Z407" t="s">
        <v>576</v>
      </c>
      <c r="AA407">
        <v>0.1065</v>
      </c>
      <c r="AB407" t="s">
        <v>577</v>
      </c>
      <c r="AC407" t="s">
        <v>578</v>
      </c>
      <c r="AD407" t="s">
        <v>523</v>
      </c>
      <c r="AE407" t="s">
        <v>250</v>
      </c>
      <c r="AF407" t="s">
        <v>251</v>
      </c>
      <c r="AG407" t="s">
        <v>252</v>
      </c>
      <c r="AH407" t="s">
        <v>253</v>
      </c>
      <c r="AI407" t="s">
        <v>524</v>
      </c>
      <c r="AJ407">
        <v>800018</v>
      </c>
      <c r="AK407" t="s">
        <v>525</v>
      </c>
      <c r="AL407" t="s">
        <v>239</v>
      </c>
      <c r="AM407">
        <v>3169</v>
      </c>
      <c r="AN407">
        <v>27142</v>
      </c>
      <c r="AO407">
        <v>2444</v>
      </c>
      <c r="AP407">
        <v>9.36</v>
      </c>
      <c r="AQ407">
        <v>2880.01</v>
      </c>
      <c r="AR407" t="s">
        <v>2626</v>
      </c>
      <c r="AS407" t="s">
        <v>2626</v>
      </c>
      <c r="AT407">
        <v>2</v>
      </c>
      <c r="AU407" t="s">
        <v>2629</v>
      </c>
      <c r="AV407" s="3">
        <v>42700</v>
      </c>
      <c r="AW407" s="3" t="str">
        <f>TEXT(LoanTable[[#This Row],[Disbursement Date]],"YYYY-MM")</f>
        <v>2016-11</v>
      </c>
      <c r="AX407" t="str">
        <f>TEXT(EDATE(LoanTable[[#This Row],[Disbursement Date]],-1),"YYYY-MM")</f>
        <v>2016-10</v>
      </c>
      <c r="AY407">
        <f>IF(LoanTable[[#This Row],[Loan Status]]="Active",1,0)</f>
        <v>0</v>
      </c>
      <c r="AZ407">
        <f>IF(COUNTIFS(LoanTable[Client id],LoanTable[[#This Row],[Client id]],LoanTable[Period],LoanTable[[#This Row],[Previous Period]])&gt;0,1,0)</f>
        <v>0</v>
      </c>
      <c r="BA407" s="17" t="str">
        <f>TEXT(LoanTable[[#This Row],[Disbursement Date]],"YYYY")</f>
        <v>2016</v>
      </c>
      <c r="BB407" s="10" cm="1">
        <f t="array" ref="BB407">IF(YEAR(LoanTable[[#This Row],[Disbursement Date]])=MIN(YEAR(LoanTable[Disbursement Date])),"",YEAR(LoanTable[[#This Row],[Disbursement Date]])-1)</f>
        <v>2015</v>
      </c>
      <c r="BC407" s="10">
        <f>IF(LoanTable[[#This Row],[Previous Year]]="",1,IF(COUNTIFS(LoanTable[Client id],LoanTable[[#This Row],[Client id]],LoanTable[Year],LoanTable[[#This Row],[Previous Year]])&gt;0,1,0))</f>
        <v>0</v>
      </c>
      <c r="BD407" t="str">
        <f>YEAR(LoanTable[[#This Row],[Disbursement Date]]) &amp; "-Q" &amp; ROUNDUP(MONTH(LoanTable[[#This Row],[Disbursement Date]])/3,0)</f>
        <v>2016-Q4</v>
      </c>
      <c r="BE407">
        <f>IF(LoanTable[[#This Row],[Disbursement Date]]=LoanTable[[#This Row],[First Loan Date]],1,0)</f>
        <v>1</v>
      </c>
    </row>
    <row r="408" spans="1:57" x14ac:dyDescent="0.3">
      <c r="A408" t="s">
        <v>995</v>
      </c>
      <c r="B408">
        <v>497</v>
      </c>
      <c r="C408" t="s">
        <v>310</v>
      </c>
      <c r="D408" t="s">
        <v>573</v>
      </c>
      <c r="E408">
        <v>29306</v>
      </c>
      <c r="F408">
        <v>20111</v>
      </c>
      <c r="G408">
        <v>24874</v>
      </c>
      <c r="H408" s="5">
        <v>42700</v>
      </c>
      <c r="I408" t="s">
        <v>615</v>
      </c>
      <c r="J408" t="s">
        <v>613</v>
      </c>
      <c r="K408">
        <v>140056</v>
      </c>
      <c r="L408" t="s">
        <v>312</v>
      </c>
      <c r="M408" t="s">
        <v>84</v>
      </c>
      <c r="N408" t="s">
        <v>13</v>
      </c>
      <c r="O408" t="s">
        <v>28</v>
      </c>
      <c r="P408">
        <v>46</v>
      </c>
      <c r="Q408" s="5" t="s">
        <v>59</v>
      </c>
      <c r="R408" t="s">
        <v>30</v>
      </c>
      <c r="S408" t="s">
        <v>145</v>
      </c>
      <c r="T408" t="s">
        <v>44</v>
      </c>
      <c r="U408" t="s">
        <v>19</v>
      </c>
      <c r="V408" t="s">
        <v>31</v>
      </c>
      <c r="W408">
        <v>481</v>
      </c>
      <c r="X408" t="s">
        <v>574</v>
      </c>
      <c r="Y408" t="s">
        <v>575</v>
      </c>
      <c r="Z408" t="s">
        <v>576</v>
      </c>
      <c r="AA408">
        <v>0.1065</v>
      </c>
      <c r="AB408" t="s">
        <v>577</v>
      </c>
      <c r="AC408" t="s">
        <v>578</v>
      </c>
      <c r="AD408" t="s">
        <v>310</v>
      </c>
      <c r="AE408" t="s">
        <v>250</v>
      </c>
      <c r="AF408" t="s">
        <v>251</v>
      </c>
      <c r="AG408" t="s">
        <v>252</v>
      </c>
      <c r="AH408" t="s">
        <v>253</v>
      </c>
      <c r="AI408" t="s">
        <v>310</v>
      </c>
      <c r="AJ408">
        <v>140056</v>
      </c>
      <c r="AK408" t="s">
        <v>311</v>
      </c>
      <c r="AL408" t="s">
        <v>239</v>
      </c>
      <c r="AM408">
        <v>30670</v>
      </c>
      <c r="AN408">
        <v>20254</v>
      </c>
      <c r="AO408">
        <v>29113</v>
      </c>
      <c r="AP408">
        <v>14.08</v>
      </c>
      <c r="AQ408">
        <v>4501.83</v>
      </c>
      <c r="AR408" t="s">
        <v>2626</v>
      </c>
      <c r="AS408" t="s">
        <v>2626</v>
      </c>
      <c r="AT408">
        <v>1</v>
      </c>
      <c r="AU408" t="s">
        <v>2629</v>
      </c>
      <c r="AV408" s="3">
        <v>42700</v>
      </c>
      <c r="AW408" s="3" t="str">
        <f>TEXT(LoanTable[[#This Row],[Disbursement Date]],"YYYY-MM")</f>
        <v>2016-11</v>
      </c>
      <c r="AX408" t="str">
        <f>TEXT(EDATE(LoanTable[[#This Row],[Disbursement Date]],-1),"YYYY-MM")</f>
        <v>2016-10</v>
      </c>
      <c r="AY408">
        <f>IF(LoanTable[[#This Row],[Loan Status]]="Active",1,0)</f>
        <v>0</v>
      </c>
      <c r="AZ408">
        <f>IF(COUNTIFS(LoanTable[Client id],LoanTable[[#This Row],[Client id]],LoanTable[Period],LoanTable[[#This Row],[Previous Period]])&gt;0,1,0)</f>
        <v>0</v>
      </c>
      <c r="BA408" s="17" t="str">
        <f>TEXT(LoanTable[[#This Row],[Disbursement Date]],"YYYY")</f>
        <v>2016</v>
      </c>
      <c r="BB408" s="10" cm="1">
        <f t="array" ref="BB408">IF(YEAR(LoanTable[[#This Row],[Disbursement Date]])=MIN(YEAR(LoanTable[Disbursement Date])),"",YEAR(LoanTable[[#This Row],[Disbursement Date]])-1)</f>
        <v>2015</v>
      </c>
      <c r="BC408" s="10">
        <f>IF(LoanTable[[#This Row],[Previous Year]]="",1,IF(COUNTIFS(LoanTable[Client id],LoanTable[[#This Row],[Client id]],LoanTable[Year],LoanTable[[#This Row],[Previous Year]])&gt;0,1,0))</f>
        <v>0</v>
      </c>
      <c r="BD408" t="str">
        <f>YEAR(LoanTable[[#This Row],[Disbursement Date]]) &amp; "-Q" &amp; ROUNDUP(MONTH(LoanTable[[#This Row],[Disbursement Date]])/3,0)</f>
        <v>2016-Q4</v>
      </c>
      <c r="BE408">
        <f>IF(LoanTable[[#This Row],[Disbursement Date]]=LoanTable[[#This Row],[First Loan Date]],1,0)</f>
        <v>1</v>
      </c>
    </row>
    <row r="409" spans="1:57" x14ac:dyDescent="0.3">
      <c r="A409" t="s">
        <v>2262</v>
      </c>
      <c r="B409">
        <v>950</v>
      </c>
      <c r="C409" t="s">
        <v>249</v>
      </c>
      <c r="D409" t="s">
        <v>589</v>
      </c>
      <c r="E409">
        <v>5993</v>
      </c>
      <c r="F409">
        <v>41996</v>
      </c>
      <c r="G409">
        <v>24391</v>
      </c>
      <c r="H409" s="5">
        <v>42701</v>
      </c>
      <c r="I409" t="s">
        <v>615</v>
      </c>
      <c r="J409" t="s">
        <v>619</v>
      </c>
      <c r="K409">
        <v>910182</v>
      </c>
      <c r="L409" t="s">
        <v>257</v>
      </c>
      <c r="M409" t="s">
        <v>127</v>
      </c>
      <c r="N409" t="s">
        <v>13</v>
      </c>
      <c r="O409" t="s">
        <v>28</v>
      </c>
      <c r="P409">
        <v>51</v>
      </c>
      <c r="Q409" s="5" t="s">
        <v>113</v>
      </c>
      <c r="R409" t="s">
        <v>16</v>
      </c>
      <c r="S409" t="s">
        <v>35</v>
      </c>
      <c r="T409" t="s">
        <v>18</v>
      </c>
      <c r="U409" t="s">
        <v>38</v>
      </c>
      <c r="V409" t="s">
        <v>20</v>
      </c>
      <c r="W409">
        <v>389</v>
      </c>
      <c r="X409" t="s">
        <v>574</v>
      </c>
      <c r="Y409" t="s">
        <v>590</v>
      </c>
      <c r="Z409" t="s">
        <v>576</v>
      </c>
      <c r="AA409">
        <v>9.9099999999999994E-2</v>
      </c>
      <c r="AB409" t="s">
        <v>577</v>
      </c>
      <c r="AC409" t="s">
        <v>591</v>
      </c>
      <c r="AD409" t="s">
        <v>249</v>
      </c>
      <c r="AE409" t="s">
        <v>250</v>
      </c>
      <c r="AF409" t="s">
        <v>251</v>
      </c>
      <c r="AG409" t="s">
        <v>252</v>
      </c>
      <c r="AH409" t="s">
        <v>253</v>
      </c>
      <c r="AI409" t="s">
        <v>254</v>
      </c>
      <c r="AJ409">
        <v>910182</v>
      </c>
      <c r="AK409" t="s">
        <v>255</v>
      </c>
      <c r="AL409" t="s">
        <v>256</v>
      </c>
      <c r="AM409">
        <v>6897</v>
      </c>
      <c r="AN409">
        <v>42681</v>
      </c>
      <c r="AO409">
        <v>5993</v>
      </c>
      <c r="AP409">
        <v>21.94</v>
      </c>
      <c r="AQ409">
        <v>3170.95</v>
      </c>
      <c r="AR409" t="s">
        <v>2626</v>
      </c>
      <c r="AS409" t="s">
        <v>2626</v>
      </c>
      <c r="AT409">
        <v>2</v>
      </c>
      <c r="AU409" t="s">
        <v>2629</v>
      </c>
      <c r="AV409" s="3">
        <v>42701</v>
      </c>
      <c r="AW409" s="3" t="str">
        <f>TEXT(LoanTable[[#This Row],[Disbursement Date]],"YYYY-MM")</f>
        <v>2016-11</v>
      </c>
      <c r="AX409" t="str">
        <f>TEXT(EDATE(LoanTable[[#This Row],[Disbursement Date]],-1),"YYYY-MM")</f>
        <v>2016-10</v>
      </c>
      <c r="AY409">
        <f>IF(LoanTable[[#This Row],[Loan Status]]="Active",1,0)</f>
        <v>0</v>
      </c>
      <c r="AZ409">
        <f>IF(COUNTIFS(LoanTable[Client id],LoanTable[[#This Row],[Client id]],LoanTable[Period],LoanTable[[#This Row],[Previous Period]])&gt;0,1,0)</f>
        <v>0</v>
      </c>
      <c r="BA409" s="17" t="str">
        <f>TEXT(LoanTable[[#This Row],[Disbursement Date]],"YYYY")</f>
        <v>2016</v>
      </c>
      <c r="BB409" s="10" cm="1">
        <f t="array" ref="BB409">IF(YEAR(LoanTable[[#This Row],[Disbursement Date]])=MIN(YEAR(LoanTable[Disbursement Date])),"",YEAR(LoanTable[[#This Row],[Disbursement Date]])-1)</f>
        <v>2015</v>
      </c>
      <c r="BC409" s="10">
        <f>IF(LoanTable[[#This Row],[Previous Year]]="",1,IF(COUNTIFS(LoanTable[Client id],LoanTable[[#This Row],[Client id]],LoanTable[Year],LoanTable[[#This Row],[Previous Year]])&gt;0,1,0))</f>
        <v>0</v>
      </c>
      <c r="BD409" t="str">
        <f>YEAR(LoanTable[[#This Row],[Disbursement Date]]) &amp; "-Q" &amp; ROUNDUP(MONTH(LoanTable[[#This Row],[Disbursement Date]])/3,0)</f>
        <v>2016-Q4</v>
      </c>
      <c r="BE409">
        <f>IF(LoanTable[[#This Row],[Disbursement Date]]=LoanTable[[#This Row],[First Loan Date]],1,0)</f>
        <v>1</v>
      </c>
    </row>
    <row r="410" spans="1:57" x14ac:dyDescent="0.3">
      <c r="A410" t="s">
        <v>2375</v>
      </c>
      <c r="B410">
        <v>726</v>
      </c>
      <c r="C410" t="s">
        <v>386</v>
      </c>
      <c r="D410" t="s">
        <v>579</v>
      </c>
      <c r="E410">
        <v>13751</v>
      </c>
      <c r="F410">
        <v>38302</v>
      </c>
      <c r="G410">
        <v>37936</v>
      </c>
      <c r="H410" s="5">
        <v>42702</v>
      </c>
      <c r="I410" t="s">
        <v>624</v>
      </c>
      <c r="J410" t="s">
        <v>613</v>
      </c>
      <c r="K410">
        <v>1110166</v>
      </c>
      <c r="L410" t="s">
        <v>389</v>
      </c>
      <c r="M410" t="s">
        <v>70</v>
      </c>
      <c r="N410" t="s">
        <v>13</v>
      </c>
      <c r="O410" t="s">
        <v>46</v>
      </c>
      <c r="P410">
        <v>29</v>
      </c>
      <c r="Q410" s="5" t="s">
        <v>135</v>
      </c>
      <c r="R410" t="s">
        <v>74</v>
      </c>
      <c r="S410" t="s">
        <v>35</v>
      </c>
      <c r="T410" t="s">
        <v>63</v>
      </c>
      <c r="U410" t="s">
        <v>65</v>
      </c>
      <c r="V410" t="s">
        <v>20</v>
      </c>
      <c r="W410">
        <v>712</v>
      </c>
      <c r="X410" t="s">
        <v>574</v>
      </c>
      <c r="Y410" t="s">
        <v>580</v>
      </c>
      <c r="Z410" t="s">
        <v>576</v>
      </c>
      <c r="AA410">
        <v>7.51E-2</v>
      </c>
      <c r="AB410" t="s">
        <v>581</v>
      </c>
      <c r="AC410" t="s">
        <v>582</v>
      </c>
      <c r="AD410" t="s">
        <v>386</v>
      </c>
      <c r="AE410" t="s">
        <v>234</v>
      </c>
      <c r="AF410" t="s">
        <v>235</v>
      </c>
      <c r="AG410" t="s">
        <v>236</v>
      </c>
      <c r="AH410" t="s">
        <v>237</v>
      </c>
      <c r="AI410" t="s">
        <v>387</v>
      </c>
      <c r="AJ410">
        <v>1110166</v>
      </c>
      <c r="AK410" t="s">
        <v>388</v>
      </c>
      <c r="AL410" t="s">
        <v>239</v>
      </c>
      <c r="AM410">
        <v>14002</v>
      </c>
      <c r="AN410">
        <v>40273</v>
      </c>
      <c r="AO410">
        <v>13690</v>
      </c>
      <c r="AP410">
        <v>34.979999999999997</v>
      </c>
      <c r="AQ410">
        <v>894.49</v>
      </c>
      <c r="AR410" t="s">
        <v>2626</v>
      </c>
      <c r="AS410" t="s">
        <v>2626</v>
      </c>
      <c r="AT410">
        <v>0</v>
      </c>
      <c r="AU410" t="s">
        <v>2628</v>
      </c>
      <c r="AV410" s="3">
        <v>42702</v>
      </c>
      <c r="AW410" s="3" t="str">
        <f>TEXT(LoanTable[[#This Row],[Disbursement Date]],"YYYY-MM")</f>
        <v>2016-11</v>
      </c>
      <c r="AX410" t="str">
        <f>TEXT(EDATE(LoanTable[[#This Row],[Disbursement Date]],-1),"YYYY-MM")</f>
        <v>2016-10</v>
      </c>
      <c r="AY410">
        <f>IF(LoanTable[[#This Row],[Loan Status]]="Active",1,0)</f>
        <v>1</v>
      </c>
      <c r="AZ410">
        <f>IF(COUNTIFS(LoanTable[Client id],LoanTable[[#This Row],[Client id]],LoanTable[Period],LoanTable[[#This Row],[Previous Period]])&gt;0,1,0)</f>
        <v>0</v>
      </c>
      <c r="BA410" s="17" t="str">
        <f>TEXT(LoanTable[[#This Row],[Disbursement Date]],"YYYY")</f>
        <v>2016</v>
      </c>
      <c r="BB410" s="10" cm="1">
        <f t="array" ref="BB410">IF(YEAR(LoanTable[[#This Row],[Disbursement Date]])=MIN(YEAR(LoanTable[Disbursement Date])),"",YEAR(LoanTable[[#This Row],[Disbursement Date]])-1)</f>
        <v>2015</v>
      </c>
      <c r="BC410" s="10">
        <f>IF(LoanTable[[#This Row],[Previous Year]]="",1,IF(COUNTIFS(LoanTable[Client id],LoanTable[[#This Row],[Client id]],LoanTable[Year],LoanTable[[#This Row],[Previous Year]])&gt;0,1,0))</f>
        <v>0</v>
      </c>
      <c r="BD410" t="str">
        <f>YEAR(LoanTable[[#This Row],[Disbursement Date]]) &amp; "-Q" &amp; ROUNDUP(MONTH(LoanTable[[#This Row],[Disbursement Date]])/3,0)</f>
        <v>2016-Q4</v>
      </c>
      <c r="BE410">
        <f>IF(LoanTable[[#This Row],[Disbursement Date]]=LoanTable[[#This Row],[First Loan Date]],1,0)</f>
        <v>1</v>
      </c>
    </row>
    <row r="411" spans="1:57" x14ac:dyDescent="0.3">
      <c r="A411" t="s">
        <v>1802</v>
      </c>
      <c r="B411">
        <v>747</v>
      </c>
      <c r="C411" t="s">
        <v>344</v>
      </c>
      <c r="D411" t="s">
        <v>573</v>
      </c>
      <c r="E411">
        <v>37456</v>
      </c>
      <c r="F411">
        <v>12403</v>
      </c>
      <c r="G411">
        <v>36536</v>
      </c>
      <c r="H411" s="5">
        <v>42703</v>
      </c>
      <c r="I411" t="s">
        <v>615</v>
      </c>
      <c r="J411" t="s">
        <v>619</v>
      </c>
      <c r="K411">
        <v>910020</v>
      </c>
      <c r="L411" t="s">
        <v>346</v>
      </c>
      <c r="M411" t="s">
        <v>96</v>
      </c>
      <c r="N411" t="s">
        <v>13</v>
      </c>
      <c r="O411" t="s">
        <v>28</v>
      </c>
      <c r="P411">
        <v>46</v>
      </c>
      <c r="Q411" s="5" t="s">
        <v>59</v>
      </c>
      <c r="R411" t="s">
        <v>30</v>
      </c>
      <c r="S411" t="s">
        <v>145</v>
      </c>
      <c r="T411" t="s">
        <v>63</v>
      </c>
      <c r="U411" t="s">
        <v>22</v>
      </c>
      <c r="V411" t="s">
        <v>31</v>
      </c>
      <c r="W411">
        <v>522</v>
      </c>
      <c r="X411" t="s">
        <v>574</v>
      </c>
      <c r="Y411" t="s">
        <v>575</v>
      </c>
      <c r="Z411" t="s">
        <v>576</v>
      </c>
      <c r="AA411">
        <v>0.1065</v>
      </c>
      <c r="AB411" t="s">
        <v>577</v>
      </c>
      <c r="AC411" t="s">
        <v>578</v>
      </c>
      <c r="AD411" t="s">
        <v>344</v>
      </c>
      <c r="AE411" t="s">
        <v>250</v>
      </c>
      <c r="AF411" t="s">
        <v>251</v>
      </c>
      <c r="AG411" t="s">
        <v>252</v>
      </c>
      <c r="AH411" t="s">
        <v>253</v>
      </c>
      <c r="AI411" t="s">
        <v>254</v>
      </c>
      <c r="AJ411">
        <v>910020</v>
      </c>
      <c r="AK411" t="s">
        <v>345</v>
      </c>
      <c r="AL411" t="s">
        <v>256</v>
      </c>
      <c r="AM411">
        <v>38346</v>
      </c>
      <c r="AN411">
        <v>12142</v>
      </c>
      <c r="AO411">
        <v>37331</v>
      </c>
      <c r="AP411">
        <v>17.88</v>
      </c>
      <c r="AQ411">
        <v>4089.61</v>
      </c>
      <c r="AR411" t="s">
        <v>2626</v>
      </c>
      <c r="AS411" t="s">
        <v>2627</v>
      </c>
      <c r="AT411">
        <v>0</v>
      </c>
      <c r="AU411" t="s">
        <v>2628</v>
      </c>
      <c r="AV411" s="3">
        <v>42703</v>
      </c>
      <c r="AW411" s="3" t="str">
        <f>TEXT(LoanTable[[#This Row],[Disbursement Date]],"YYYY-MM")</f>
        <v>2016-11</v>
      </c>
      <c r="AX411" t="str">
        <f>TEXT(EDATE(LoanTable[[#This Row],[Disbursement Date]],-1),"YYYY-MM")</f>
        <v>2016-10</v>
      </c>
      <c r="AY411">
        <f>IF(LoanTable[[#This Row],[Loan Status]]="Active",1,0)</f>
        <v>0</v>
      </c>
      <c r="AZ411">
        <f>IF(COUNTIFS(LoanTable[Client id],LoanTable[[#This Row],[Client id]],LoanTable[Period],LoanTable[[#This Row],[Previous Period]])&gt;0,1,0)</f>
        <v>0</v>
      </c>
      <c r="BA411" s="17" t="str">
        <f>TEXT(LoanTable[[#This Row],[Disbursement Date]],"YYYY")</f>
        <v>2016</v>
      </c>
      <c r="BB411" s="10" cm="1">
        <f t="array" ref="BB411">IF(YEAR(LoanTable[[#This Row],[Disbursement Date]])=MIN(YEAR(LoanTable[Disbursement Date])),"",YEAR(LoanTable[[#This Row],[Disbursement Date]])-1)</f>
        <v>2015</v>
      </c>
      <c r="BC411" s="10">
        <f>IF(LoanTable[[#This Row],[Previous Year]]="",1,IF(COUNTIFS(LoanTable[Client id],LoanTable[[#This Row],[Client id]],LoanTable[Year],LoanTable[[#This Row],[Previous Year]])&gt;0,1,0))</f>
        <v>0</v>
      </c>
      <c r="BD411" t="str">
        <f>YEAR(LoanTable[[#This Row],[Disbursement Date]]) &amp; "-Q" &amp; ROUNDUP(MONTH(LoanTable[[#This Row],[Disbursement Date]])/3,0)</f>
        <v>2016-Q4</v>
      </c>
      <c r="BE411">
        <f>IF(LoanTable[[#This Row],[Disbursement Date]]=LoanTable[[#This Row],[First Loan Date]],1,0)</f>
        <v>1</v>
      </c>
    </row>
    <row r="412" spans="1:57" x14ac:dyDescent="0.3">
      <c r="A412" t="s">
        <v>1060</v>
      </c>
      <c r="B412">
        <v>698</v>
      </c>
      <c r="C412" t="s">
        <v>409</v>
      </c>
      <c r="D412" t="s">
        <v>583</v>
      </c>
      <c r="E412">
        <v>18583</v>
      </c>
      <c r="F412">
        <v>16214</v>
      </c>
      <c r="G412">
        <v>38080</v>
      </c>
      <c r="H412" s="5">
        <v>42719</v>
      </c>
      <c r="I412" t="s">
        <v>612</v>
      </c>
      <c r="J412" t="s">
        <v>619</v>
      </c>
      <c r="K412">
        <v>1030063</v>
      </c>
      <c r="L412" t="s">
        <v>411</v>
      </c>
      <c r="M412" t="s">
        <v>150</v>
      </c>
      <c r="N412" t="s">
        <v>13</v>
      </c>
      <c r="O412" t="s">
        <v>33</v>
      </c>
      <c r="P412">
        <v>22</v>
      </c>
      <c r="Q412" s="5" t="s">
        <v>151</v>
      </c>
      <c r="R412" t="s">
        <v>74</v>
      </c>
      <c r="S412" t="s">
        <v>35</v>
      </c>
      <c r="T412" t="s">
        <v>18</v>
      </c>
      <c r="U412" t="s">
        <v>65</v>
      </c>
      <c r="V412" t="s">
        <v>39</v>
      </c>
      <c r="W412">
        <v>516</v>
      </c>
      <c r="X412" t="s">
        <v>574</v>
      </c>
      <c r="Y412" t="s">
        <v>584</v>
      </c>
      <c r="Z412" t="s">
        <v>576</v>
      </c>
      <c r="AA412">
        <v>0.1825</v>
      </c>
      <c r="AB412" t="s">
        <v>585</v>
      </c>
      <c r="AC412" t="s">
        <v>586</v>
      </c>
      <c r="AD412" t="s">
        <v>409</v>
      </c>
      <c r="AE412" t="s">
        <v>234</v>
      </c>
      <c r="AF412" t="s">
        <v>235</v>
      </c>
      <c r="AG412" t="s">
        <v>236</v>
      </c>
      <c r="AH412" t="s">
        <v>237</v>
      </c>
      <c r="AI412" t="s">
        <v>246</v>
      </c>
      <c r="AJ412">
        <v>1030063</v>
      </c>
      <c r="AK412" t="s">
        <v>410</v>
      </c>
      <c r="AL412" t="s">
        <v>241</v>
      </c>
      <c r="AM412">
        <v>20307</v>
      </c>
      <c r="AN412">
        <v>16268</v>
      </c>
      <c r="AO412">
        <v>18512</v>
      </c>
      <c r="AP412">
        <v>36.99</v>
      </c>
      <c r="AQ412">
        <v>3948.93</v>
      </c>
      <c r="AR412" t="s">
        <v>2626</v>
      </c>
      <c r="AS412" t="s">
        <v>2626</v>
      </c>
      <c r="AT412">
        <v>0</v>
      </c>
      <c r="AU412" t="s">
        <v>2628</v>
      </c>
      <c r="AV412" s="3">
        <v>42719</v>
      </c>
      <c r="AW412" s="3" t="str">
        <f>TEXT(LoanTable[[#This Row],[Disbursement Date]],"YYYY-MM")</f>
        <v>2016-12</v>
      </c>
      <c r="AX412" t="str">
        <f>TEXT(EDATE(LoanTable[[#This Row],[Disbursement Date]],-1),"YYYY-MM")</f>
        <v>2016-11</v>
      </c>
      <c r="AY412">
        <f>IF(LoanTable[[#This Row],[Loan Status]]="Active",1,0)</f>
        <v>0</v>
      </c>
      <c r="AZ412">
        <f>IF(COUNTIFS(LoanTable[Client id],LoanTable[[#This Row],[Client id]],LoanTable[Period],LoanTable[[#This Row],[Previous Period]])&gt;0,1,0)</f>
        <v>0</v>
      </c>
      <c r="BA412" s="17" t="str">
        <f>TEXT(LoanTable[[#This Row],[Disbursement Date]],"YYYY")</f>
        <v>2016</v>
      </c>
      <c r="BB412" s="10" cm="1">
        <f t="array" ref="BB412">IF(YEAR(LoanTable[[#This Row],[Disbursement Date]])=MIN(YEAR(LoanTable[Disbursement Date])),"",YEAR(LoanTable[[#This Row],[Disbursement Date]])-1)</f>
        <v>2015</v>
      </c>
      <c r="BC412" s="10">
        <f>IF(LoanTable[[#This Row],[Previous Year]]="",1,IF(COUNTIFS(LoanTable[Client id],LoanTable[[#This Row],[Client id]],LoanTable[Year],LoanTable[[#This Row],[Previous Year]])&gt;0,1,0))</f>
        <v>0</v>
      </c>
      <c r="BD412" t="str">
        <f>YEAR(LoanTable[[#This Row],[Disbursement Date]]) &amp; "-Q" &amp; ROUNDUP(MONTH(LoanTable[[#This Row],[Disbursement Date]])/3,0)</f>
        <v>2016-Q4</v>
      </c>
      <c r="BE412">
        <f>IF(LoanTable[[#This Row],[Disbursement Date]]=LoanTable[[#This Row],[First Loan Date]],1,0)</f>
        <v>1</v>
      </c>
    </row>
    <row r="413" spans="1:57" x14ac:dyDescent="0.3">
      <c r="A413" t="s">
        <v>2406</v>
      </c>
      <c r="B413">
        <v>785</v>
      </c>
      <c r="C413" t="s">
        <v>402</v>
      </c>
      <c r="D413" t="s">
        <v>573</v>
      </c>
      <c r="E413">
        <v>22441</v>
      </c>
      <c r="F413">
        <v>17356</v>
      </c>
      <c r="G413">
        <v>24174</v>
      </c>
      <c r="H413" s="5">
        <v>42720</v>
      </c>
      <c r="I413" t="s">
        <v>615</v>
      </c>
      <c r="J413" t="s">
        <v>613</v>
      </c>
      <c r="K413">
        <v>720081</v>
      </c>
      <c r="L413" t="s">
        <v>406</v>
      </c>
      <c r="M413" t="s">
        <v>168</v>
      </c>
      <c r="N413" t="s">
        <v>13</v>
      </c>
      <c r="O413" t="s">
        <v>46</v>
      </c>
      <c r="P413">
        <v>34</v>
      </c>
      <c r="Q413" s="5" t="s">
        <v>87</v>
      </c>
      <c r="R413" t="s">
        <v>30</v>
      </c>
      <c r="S413" t="s">
        <v>145</v>
      </c>
      <c r="T413" t="s">
        <v>63</v>
      </c>
      <c r="U413" t="s">
        <v>22</v>
      </c>
      <c r="V413" t="s">
        <v>20</v>
      </c>
      <c r="W413">
        <v>341</v>
      </c>
      <c r="X413" t="s">
        <v>574</v>
      </c>
      <c r="Y413" t="s">
        <v>575</v>
      </c>
      <c r="Z413" t="s">
        <v>576</v>
      </c>
      <c r="AA413">
        <v>0.1065</v>
      </c>
      <c r="AB413" t="s">
        <v>577</v>
      </c>
      <c r="AC413" t="s">
        <v>578</v>
      </c>
      <c r="AD413" t="s">
        <v>402</v>
      </c>
      <c r="AE413" t="s">
        <v>331</v>
      </c>
      <c r="AF413" t="s">
        <v>235</v>
      </c>
      <c r="AG413" t="s">
        <v>403</v>
      </c>
      <c r="AH413" t="s">
        <v>404</v>
      </c>
      <c r="AI413" t="s">
        <v>402</v>
      </c>
      <c r="AJ413">
        <v>720081</v>
      </c>
      <c r="AK413" t="s">
        <v>405</v>
      </c>
      <c r="AL413" t="s">
        <v>256</v>
      </c>
      <c r="AM413">
        <v>21993</v>
      </c>
      <c r="AN413">
        <v>18503</v>
      </c>
      <c r="AO413">
        <v>22362</v>
      </c>
      <c r="AP413">
        <v>11.52</v>
      </c>
      <c r="AQ413">
        <v>4646.6099999999997</v>
      </c>
      <c r="AR413" t="s">
        <v>2626</v>
      </c>
      <c r="AS413" t="s">
        <v>2626</v>
      </c>
      <c r="AT413">
        <v>1</v>
      </c>
      <c r="AU413" t="s">
        <v>2628</v>
      </c>
      <c r="AV413" s="3">
        <v>42087</v>
      </c>
      <c r="AW413" s="3" t="str">
        <f>TEXT(LoanTable[[#This Row],[Disbursement Date]],"YYYY-MM")</f>
        <v>2016-12</v>
      </c>
      <c r="AX413" t="str">
        <f>TEXT(EDATE(LoanTable[[#This Row],[Disbursement Date]],-1),"YYYY-MM")</f>
        <v>2016-11</v>
      </c>
      <c r="AY413">
        <f>IF(LoanTable[[#This Row],[Loan Status]]="Active",1,0)</f>
        <v>0</v>
      </c>
      <c r="AZ413">
        <f>IF(COUNTIFS(LoanTable[Client id],LoanTable[[#This Row],[Client id]],LoanTable[Period],LoanTable[[#This Row],[Previous Period]])&gt;0,1,0)</f>
        <v>0</v>
      </c>
      <c r="BA413" s="17" t="str">
        <f>TEXT(LoanTable[[#This Row],[Disbursement Date]],"YYYY")</f>
        <v>2016</v>
      </c>
      <c r="BB413" s="10" cm="1">
        <f t="array" ref="BB413">IF(YEAR(LoanTable[[#This Row],[Disbursement Date]])=MIN(YEAR(LoanTable[Disbursement Date])),"",YEAR(LoanTable[[#This Row],[Disbursement Date]])-1)</f>
        <v>2015</v>
      </c>
      <c r="BC413" s="10">
        <f>IF(LoanTable[[#This Row],[Previous Year]]="",1,IF(COUNTIFS(LoanTable[Client id],LoanTable[[#This Row],[Client id]],LoanTable[Year],LoanTable[[#This Row],[Previous Year]])&gt;0,1,0))</f>
        <v>1</v>
      </c>
      <c r="BD413" t="str">
        <f>YEAR(LoanTable[[#This Row],[Disbursement Date]]) &amp; "-Q" &amp; ROUNDUP(MONTH(LoanTable[[#This Row],[Disbursement Date]])/3,0)</f>
        <v>2016-Q4</v>
      </c>
      <c r="BE413">
        <f>IF(LoanTable[[#This Row],[Disbursement Date]]=LoanTable[[#This Row],[First Loan Date]],1,0)</f>
        <v>0</v>
      </c>
    </row>
    <row r="414" spans="1:57" x14ac:dyDescent="0.3">
      <c r="A414" t="s">
        <v>1025</v>
      </c>
      <c r="B414">
        <v>682</v>
      </c>
      <c r="C414" t="s">
        <v>386</v>
      </c>
      <c r="D414" t="s">
        <v>589</v>
      </c>
      <c r="E414">
        <v>49391</v>
      </c>
      <c r="F414">
        <v>21339</v>
      </c>
      <c r="G414">
        <v>16358</v>
      </c>
      <c r="H414" s="5">
        <v>42721</v>
      </c>
      <c r="I414" t="s">
        <v>617</v>
      </c>
      <c r="J414" t="s">
        <v>613</v>
      </c>
      <c r="K414">
        <v>1110166</v>
      </c>
      <c r="L414" t="s">
        <v>389</v>
      </c>
      <c r="M414" t="s">
        <v>122</v>
      </c>
      <c r="N414" t="s">
        <v>13</v>
      </c>
      <c r="O414" t="s">
        <v>33</v>
      </c>
      <c r="R414" t="s">
        <v>30</v>
      </c>
      <c r="S414" t="s">
        <v>145</v>
      </c>
      <c r="T414" t="s">
        <v>63</v>
      </c>
      <c r="U414" t="s">
        <v>65</v>
      </c>
      <c r="V414" t="s">
        <v>39</v>
      </c>
      <c r="W414">
        <v>476</v>
      </c>
      <c r="X414" t="s">
        <v>574</v>
      </c>
      <c r="Y414" t="s">
        <v>590</v>
      </c>
      <c r="Z414" t="s">
        <v>576</v>
      </c>
      <c r="AA414">
        <v>9.9099999999999994E-2</v>
      </c>
      <c r="AB414" t="s">
        <v>577</v>
      </c>
      <c r="AC414" t="s">
        <v>591</v>
      </c>
      <c r="AD414" t="s">
        <v>386</v>
      </c>
      <c r="AE414" t="s">
        <v>234</v>
      </c>
      <c r="AF414" t="s">
        <v>235</v>
      </c>
      <c r="AG414" t="s">
        <v>236</v>
      </c>
      <c r="AH414" t="s">
        <v>237</v>
      </c>
      <c r="AI414" t="s">
        <v>387</v>
      </c>
      <c r="AJ414">
        <v>1110166</v>
      </c>
      <c r="AK414" t="s">
        <v>388</v>
      </c>
      <c r="AL414" t="s">
        <v>239</v>
      </c>
      <c r="AM414">
        <v>49322</v>
      </c>
      <c r="AN414">
        <v>22008</v>
      </c>
      <c r="AO414">
        <v>49074</v>
      </c>
      <c r="AP414">
        <v>36.22</v>
      </c>
      <c r="AQ414">
        <v>555.84</v>
      </c>
      <c r="AR414" t="s">
        <v>2626</v>
      </c>
      <c r="AS414" t="s">
        <v>2626</v>
      </c>
      <c r="AT414">
        <v>1</v>
      </c>
      <c r="AU414" t="s">
        <v>2628</v>
      </c>
      <c r="AV414" s="3">
        <v>42721</v>
      </c>
      <c r="AW414" s="3" t="str">
        <f>TEXT(LoanTable[[#This Row],[Disbursement Date]],"YYYY-MM")</f>
        <v>2016-12</v>
      </c>
      <c r="AX414" t="str">
        <f>TEXT(EDATE(LoanTable[[#This Row],[Disbursement Date]],-1),"YYYY-MM")</f>
        <v>2016-11</v>
      </c>
      <c r="AY414">
        <f>IF(LoanTable[[#This Row],[Loan Status]]="Active",1,0)</f>
        <v>0</v>
      </c>
      <c r="AZ414">
        <f>IF(COUNTIFS(LoanTable[Client id],LoanTable[[#This Row],[Client id]],LoanTable[Period],LoanTable[[#This Row],[Previous Period]])&gt;0,1,0)</f>
        <v>0</v>
      </c>
      <c r="BA414" s="17" t="str">
        <f>TEXT(LoanTable[[#This Row],[Disbursement Date]],"YYYY")</f>
        <v>2016</v>
      </c>
      <c r="BB414" s="10" cm="1">
        <f t="array" ref="BB414">IF(YEAR(LoanTable[[#This Row],[Disbursement Date]])=MIN(YEAR(LoanTable[Disbursement Date])),"",YEAR(LoanTable[[#This Row],[Disbursement Date]])-1)</f>
        <v>2015</v>
      </c>
      <c r="BC414" s="10">
        <f>IF(LoanTable[[#This Row],[Previous Year]]="",1,IF(COUNTIFS(LoanTable[Client id],LoanTable[[#This Row],[Client id]],LoanTable[Year],LoanTable[[#This Row],[Previous Year]])&gt;0,1,0))</f>
        <v>0</v>
      </c>
      <c r="BD414" t="str">
        <f>YEAR(LoanTable[[#This Row],[Disbursement Date]]) &amp; "-Q" &amp; ROUNDUP(MONTH(LoanTable[[#This Row],[Disbursement Date]])/3,0)</f>
        <v>2016-Q4</v>
      </c>
      <c r="BE414">
        <f>IF(LoanTable[[#This Row],[Disbursement Date]]=LoanTable[[#This Row],[First Loan Date]],1,0)</f>
        <v>1</v>
      </c>
    </row>
    <row r="415" spans="1:57" x14ac:dyDescent="0.3">
      <c r="A415" t="s">
        <v>1165</v>
      </c>
      <c r="B415">
        <v>189</v>
      </c>
      <c r="C415" t="s">
        <v>310</v>
      </c>
      <c r="D415" t="s">
        <v>573</v>
      </c>
      <c r="E415">
        <v>21549</v>
      </c>
      <c r="F415">
        <v>28426</v>
      </c>
      <c r="G415">
        <v>5165</v>
      </c>
      <c r="H415" s="5">
        <v>42722</v>
      </c>
      <c r="I415" t="s">
        <v>612</v>
      </c>
      <c r="J415" t="s">
        <v>619</v>
      </c>
      <c r="K415">
        <v>140056</v>
      </c>
      <c r="L415" t="s">
        <v>312</v>
      </c>
      <c r="M415" t="s">
        <v>126</v>
      </c>
      <c r="N415" t="s">
        <v>13</v>
      </c>
      <c r="O415" t="s">
        <v>28</v>
      </c>
      <c r="P415">
        <v>49</v>
      </c>
      <c r="Q415" s="5" t="s">
        <v>214</v>
      </c>
      <c r="R415" t="s">
        <v>104</v>
      </c>
      <c r="S415" t="s">
        <v>105</v>
      </c>
      <c r="T415" t="s">
        <v>63</v>
      </c>
      <c r="U415" t="s">
        <v>65</v>
      </c>
      <c r="V415" t="s">
        <v>39</v>
      </c>
      <c r="W415">
        <v>825</v>
      </c>
      <c r="X415" t="s">
        <v>574</v>
      </c>
      <c r="Y415" t="s">
        <v>575</v>
      </c>
      <c r="Z415" t="s">
        <v>576</v>
      </c>
      <c r="AA415">
        <v>0.1065</v>
      </c>
      <c r="AB415" t="s">
        <v>577</v>
      </c>
      <c r="AC415" t="s">
        <v>578</v>
      </c>
      <c r="AD415" t="s">
        <v>310</v>
      </c>
      <c r="AE415" t="s">
        <v>250</v>
      </c>
      <c r="AF415" t="s">
        <v>251</v>
      </c>
      <c r="AG415" t="s">
        <v>252</v>
      </c>
      <c r="AH415" t="s">
        <v>253</v>
      </c>
      <c r="AI415" t="s">
        <v>310</v>
      </c>
      <c r="AJ415">
        <v>140056</v>
      </c>
      <c r="AK415" t="s">
        <v>311</v>
      </c>
      <c r="AL415" t="s">
        <v>239</v>
      </c>
      <c r="AM415">
        <v>23134</v>
      </c>
      <c r="AN415">
        <v>30305</v>
      </c>
      <c r="AO415">
        <v>21374</v>
      </c>
      <c r="AP415">
        <v>46.82</v>
      </c>
      <c r="AQ415">
        <v>4760.3599999999997</v>
      </c>
      <c r="AR415" t="s">
        <v>2626</v>
      </c>
      <c r="AS415" t="s">
        <v>2626</v>
      </c>
      <c r="AT415">
        <v>2</v>
      </c>
      <c r="AU415" t="s">
        <v>2628</v>
      </c>
      <c r="AV415" s="3">
        <v>42722</v>
      </c>
      <c r="AW415" s="3" t="str">
        <f>TEXT(LoanTable[[#This Row],[Disbursement Date]],"YYYY-MM")</f>
        <v>2016-12</v>
      </c>
      <c r="AX415" t="str">
        <f>TEXT(EDATE(LoanTable[[#This Row],[Disbursement Date]],-1),"YYYY-MM")</f>
        <v>2016-11</v>
      </c>
      <c r="AY415">
        <f>IF(LoanTable[[#This Row],[Loan Status]]="Active",1,0)</f>
        <v>0</v>
      </c>
      <c r="AZ415">
        <f>IF(COUNTIFS(LoanTable[Client id],LoanTable[[#This Row],[Client id]],LoanTable[Period],LoanTable[[#This Row],[Previous Period]])&gt;0,1,0)</f>
        <v>0</v>
      </c>
      <c r="BA415" s="17" t="str">
        <f>TEXT(LoanTable[[#This Row],[Disbursement Date]],"YYYY")</f>
        <v>2016</v>
      </c>
      <c r="BB415" s="10" cm="1">
        <f t="array" ref="BB415">IF(YEAR(LoanTable[[#This Row],[Disbursement Date]])=MIN(YEAR(LoanTable[Disbursement Date])),"",YEAR(LoanTable[[#This Row],[Disbursement Date]])-1)</f>
        <v>2015</v>
      </c>
      <c r="BC415" s="10">
        <f>IF(LoanTable[[#This Row],[Previous Year]]="",1,IF(COUNTIFS(LoanTable[Client id],LoanTable[[#This Row],[Client id]],LoanTable[Year],LoanTable[[#This Row],[Previous Year]])&gt;0,1,0))</f>
        <v>0</v>
      </c>
      <c r="BD415" t="str">
        <f>YEAR(LoanTable[[#This Row],[Disbursement Date]]) &amp; "-Q" &amp; ROUNDUP(MONTH(LoanTable[[#This Row],[Disbursement Date]])/3,0)</f>
        <v>2016-Q4</v>
      </c>
      <c r="BE415">
        <f>IF(LoanTable[[#This Row],[Disbursement Date]]=LoanTable[[#This Row],[First Loan Date]],1,0)</f>
        <v>1</v>
      </c>
    </row>
    <row r="416" spans="1:57" x14ac:dyDescent="0.3">
      <c r="A416" t="s">
        <v>2401</v>
      </c>
      <c r="B416">
        <v>339</v>
      </c>
      <c r="C416" t="s">
        <v>249</v>
      </c>
      <c r="D416" t="s">
        <v>573</v>
      </c>
      <c r="E416">
        <v>32170</v>
      </c>
      <c r="F416">
        <v>22583</v>
      </c>
      <c r="G416">
        <v>12293</v>
      </c>
      <c r="H416" s="5">
        <v>42722</v>
      </c>
      <c r="I416" t="s">
        <v>615</v>
      </c>
      <c r="J416" t="s">
        <v>613</v>
      </c>
      <c r="K416">
        <v>910182</v>
      </c>
      <c r="L416" t="s">
        <v>257</v>
      </c>
      <c r="M416" t="s">
        <v>217</v>
      </c>
      <c r="N416" t="s">
        <v>13</v>
      </c>
      <c r="O416" t="s">
        <v>14</v>
      </c>
      <c r="P416">
        <v>43</v>
      </c>
      <c r="Q416" s="5" t="s">
        <v>218</v>
      </c>
      <c r="R416" t="s">
        <v>104</v>
      </c>
      <c r="S416" t="s">
        <v>105</v>
      </c>
      <c r="T416" t="s">
        <v>18</v>
      </c>
      <c r="U416" t="s">
        <v>19</v>
      </c>
      <c r="V416" t="s">
        <v>39</v>
      </c>
      <c r="W416">
        <v>558</v>
      </c>
      <c r="X416" t="s">
        <v>574</v>
      </c>
      <c r="Y416" t="s">
        <v>575</v>
      </c>
      <c r="Z416" t="s">
        <v>576</v>
      </c>
      <c r="AA416">
        <v>0.1065</v>
      </c>
      <c r="AB416" t="s">
        <v>577</v>
      </c>
      <c r="AC416" t="s">
        <v>578</v>
      </c>
      <c r="AD416" t="s">
        <v>249</v>
      </c>
      <c r="AE416" t="s">
        <v>250</v>
      </c>
      <c r="AF416" t="s">
        <v>251</v>
      </c>
      <c r="AG416" t="s">
        <v>252</v>
      </c>
      <c r="AH416" t="s">
        <v>253</v>
      </c>
      <c r="AI416" t="s">
        <v>254</v>
      </c>
      <c r="AJ416">
        <v>910182</v>
      </c>
      <c r="AK416" t="s">
        <v>255</v>
      </c>
      <c r="AL416" t="s">
        <v>256</v>
      </c>
      <c r="AM416">
        <v>32030</v>
      </c>
      <c r="AN416">
        <v>24154</v>
      </c>
      <c r="AO416">
        <v>31691</v>
      </c>
      <c r="AP416">
        <v>17.38</v>
      </c>
      <c r="AQ416">
        <v>2202.84</v>
      </c>
      <c r="AR416" t="s">
        <v>2626</v>
      </c>
      <c r="AS416" t="s">
        <v>2626</v>
      </c>
      <c r="AT416">
        <v>1</v>
      </c>
      <c r="AU416" t="s">
        <v>2628</v>
      </c>
      <c r="AV416" s="3">
        <v>42564</v>
      </c>
      <c r="AW416" s="3" t="str">
        <f>TEXT(LoanTable[[#This Row],[Disbursement Date]],"YYYY-MM")</f>
        <v>2016-12</v>
      </c>
      <c r="AX416" t="str">
        <f>TEXT(EDATE(LoanTable[[#This Row],[Disbursement Date]],-1),"YYYY-MM")</f>
        <v>2016-11</v>
      </c>
      <c r="AY416">
        <f>IF(LoanTable[[#This Row],[Loan Status]]="Active",1,0)</f>
        <v>0</v>
      </c>
      <c r="AZ416">
        <f>IF(COUNTIFS(LoanTable[Client id],LoanTable[[#This Row],[Client id]],LoanTable[Period],LoanTable[[#This Row],[Previous Period]])&gt;0,1,0)</f>
        <v>0</v>
      </c>
      <c r="BA416" s="17" t="str">
        <f>TEXT(LoanTable[[#This Row],[Disbursement Date]],"YYYY")</f>
        <v>2016</v>
      </c>
      <c r="BB416" s="10" cm="1">
        <f t="array" ref="BB416">IF(YEAR(LoanTable[[#This Row],[Disbursement Date]])=MIN(YEAR(LoanTable[Disbursement Date])),"",YEAR(LoanTable[[#This Row],[Disbursement Date]])-1)</f>
        <v>2015</v>
      </c>
      <c r="BC416" s="10">
        <f>IF(LoanTable[[#This Row],[Previous Year]]="",1,IF(COUNTIFS(LoanTable[Client id],LoanTable[[#This Row],[Client id]],LoanTable[Year],LoanTable[[#This Row],[Previous Year]])&gt;0,1,0))</f>
        <v>0</v>
      </c>
      <c r="BD416" t="str">
        <f>YEAR(LoanTable[[#This Row],[Disbursement Date]]) &amp; "-Q" &amp; ROUNDUP(MONTH(LoanTable[[#This Row],[Disbursement Date]])/3,0)</f>
        <v>2016-Q4</v>
      </c>
      <c r="BE416">
        <f>IF(LoanTable[[#This Row],[Disbursement Date]]=LoanTable[[#This Row],[First Loan Date]],1,0)</f>
        <v>0</v>
      </c>
    </row>
    <row r="417" spans="1:57" x14ac:dyDescent="0.3">
      <c r="A417" t="s">
        <v>1734</v>
      </c>
      <c r="B417">
        <v>970</v>
      </c>
      <c r="C417" t="s">
        <v>233</v>
      </c>
      <c r="D417" t="s">
        <v>573</v>
      </c>
      <c r="E417">
        <v>36540</v>
      </c>
      <c r="F417">
        <v>26668</v>
      </c>
      <c r="G417">
        <v>33276</v>
      </c>
      <c r="H417" s="5">
        <v>42723</v>
      </c>
      <c r="I417" t="s">
        <v>612</v>
      </c>
      <c r="J417" t="s">
        <v>619</v>
      </c>
      <c r="K417">
        <v>100186</v>
      </c>
      <c r="L417" t="s">
        <v>240</v>
      </c>
      <c r="M417" t="s">
        <v>168</v>
      </c>
      <c r="N417" t="s">
        <v>13</v>
      </c>
      <c r="O417" t="s">
        <v>46</v>
      </c>
      <c r="P417">
        <v>34</v>
      </c>
      <c r="Q417" s="5" t="s">
        <v>87</v>
      </c>
      <c r="R417" t="s">
        <v>30</v>
      </c>
      <c r="S417" t="s">
        <v>145</v>
      </c>
      <c r="T417" t="s">
        <v>63</v>
      </c>
      <c r="U417" t="s">
        <v>22</v>
      </c>
      <c r="V417" t="s">
        <v>20</v>
      </c>
      <c r="W417">
        <v>341</v>
      </c>
      <c r="X417" t="s">
        <v>574</v>
      </c>
      <c r="Y417" t="s">
        <v>575</v>
      </c>
      <c r="Z417" t="s">
        <v>576</v>
      </c>
      <c r="AA417">
        <v>0.1065</v>
      </c>
      <c r="AB417" t="s">
        <v>577</v>
      </c>
      <c r="AC417" t="s">
        <v>578</v>
      </c>
      <c r="AD417" t="s">
        <v>233</v>
      </c>
      <c r="AE417" t="s">
        <v>234</v>
      </c>
      <c r="AF417" t="s">
        <v>235</v>
      </c>
      <c r="AG417" t="s">
        <v>236</v>
      </c>
      <c r="AH417" t="s">
        <v>237</v>
      </c>
      <c r="AI417" t="s">
        <v>233</v>
      </c>
      <c r="AJ417">
        <v>100186</v>
      </c>
      <c r="AK417" t="s">
        <v>238</v>
      </c>
      <c r="AL417" t="s">
        <v>239</v>
      </c>
      <c r="AM417">
        <v>36208</v>
      </c>
      <c r="AN417">
        <v>26205</v>
      </c>
      <c r="AO417">
        <v>36173</v>
      </c>
      <c r="AP417">
        <v>37.450000000000003</v>
      </c>
      <c r="AQ417">
        <v>4668.67</v>
      </c>
      <c r="AR417" t="s">
        <v>2626</v>
      </c>
      <c r="AS417" t="s">
        <v>2626</v>
      </c>
      <c r="AT417">
        <v>1</v>
      </c>
      <c r="AU417" t="s">
        <v>2628</v>
      </c>
      <c r="AV417" s="3">
        <v>42284</v>
      </c>
      <c r="AW417" s="3" t="str">
        <f>TEXT(LoanTable[[#This Row],[Disbursement Date]],"YYYY-MM")</f>
        <v>2016-12</v>
      </c>
      <c r="AX417" t="str">
        <f>TEXT(EDATE(LoanTable[[#This Row],[Disbursement Date]],-1),"YYYY-MM")</f>
        <v>2016-11</v>
      </c>
      <c r="AY417">
        <f>IF(LoanTable[[#This Row],[Loan Status]]="Active",1,0)</f>
        <v>0</v>
      </c>
      <c r="AZ417">
        <f>IF(COUNTIFS(LoanTable[Client id],LoanTable[[#This Row],[Client id]],LoanTable[Period],LoanTable[[#This Row],[Previous Period]])&gt;0,1,0)</f>
        <v>0</v>
      </c>
      <c r="BA417" s="17" t="str">
        <f>TEXT(LoanTable[[#This Row],[Disbursement Date]],"YYYY")</f>
        <v>2016</v>
      </c>
      <c r="BB417" s="10" cm="1">
        <f t="array" ref="BB417">IF(YEAR(LoanTable[[#This Row],[Disbursement Date]])=MIN(YEAR(LoanTable[Disbursement Date])),"",YEAR(LoanTable[[#This Row],[Disbursement Date]])-1)</f>
        <v>2015</v>
      </c>
      <c r="BC417" s="10">
        <f>IF(LoanTable[[#This Row],[Previous Year]]="",1,IF(COUNTIFS(LoanTable[Client id],LoanTable[[#This Row],[Client id]],LoanTable[Year],LoanTable[[#This Row],[Previous Year]])&gt;0,1,0))</f>
        <v>1</v>
      </c>
      <c r="BD417" t="str">
        <f>YEAR(LoanTable[[#This Row],[Disbursement Date]]) &amp; "-Q" &amp; ROUNDUP(MONTH(LoanTable[[#This Row],[Disbursement Date]])/3,0)</f>
        <v>2016-Q4</v>
      </c>
      <c r="BE417">
        <f>IF(LoanTable[[#This Row],[Disbursement Date]]=LoanTable[[#This Row],[First Loan Date]],1,0)</f>
        <v>0</v>
      </c>
    </row>
    <row r="418" spans="1:57" x14ac:dyDescent="0.3">
      <c r="A418" t="s">
        <v>2424</v>
      </c>
      <c r="B418">
        <v>646</v>
      </c>
      <c r="C418" t="s">
        <v>233</v>
      </c>
      <c r="D418" t="s">
        <v>573</v>
      </c>
      <c r="E418">
        <v>20140</v>
      </c>
      <c r="F418">
        <v>45004</v>
      </c>
      <c r="G418">
        <v>19145</v>
      </c>
      <c r="H418" s="5">
        <v>42724</v>
      </c>
      <c r="I418" t="s">
        <v>615</v>
      </c>
      <c r="J418" t="s">
        <v>619</v>
      </c>
      <c r="K418">
        <v>100186</v>
      </c>
      <c r="L418" t="s">
        <v>240</v>
      </c>
      <c r="M418" t="s">
        <v>95</v>
      </c>
      <c r="N418" t="s">
        <v>13</v>
      </c>
      <c r="O418" t="s">
        <v>14</v>
      </c>
      <c r="P418">
        <v>37</v>
      </c>
      <c r="Q418" s="5" t="s">
        <v>37</v>
      </c>
      <c r="R418" t="s">
        <v>74</v>
      </c>
      <c r="S418" t="s">
        <v>35</v>
      </c>
      <c r="T418" t="s">
        <v>18</v>
      </c>
      <c r="U418" t="s">
        <v>65</v>
      </c>
      <c r="V418" t="s">
        <v>20</v>
      </c>
      <c r="W418">
        <v>479</v>
      </c>
      <c r="X418" t="s">
        <v>574</v>
      </c>
      <c r="Y418" t="s">
        <v>575</v>
      </c>
      <c r="Z418" t="s">
        <v>576</v>
      </c>
      <c r="AA418">
        <v>0.1065</v>
      </c>
      <c r="AB418" t="s">
        <v>577</v>
      </c>
      <c r="AC418" t="s">
        <v>578</v>
      </c>
      <c r="AD418" t="s">
        <v>233</v>
      </c>
      <c r="AE418" t="s">
        <v>234</v>
      </c>
      <c r="AF418" t="s">
        <v>235</v>
      </c>
      <c r="AG418" t="s">
        <v>236</v>
      </c>
      <c r="AH418" t="s">
        <v>237</v>
      </c>
      <c r="AI418" t="s">
        <v>233</v>
      </c>
      <c r="AJ418">
        <v>100186</v>
      </c>
      <c r="AK418" t="s">
        <v>238</v>
      </c>
      <c r="AL418" t="s">
        <v>239</v>
      </c>
      <c r="AM418">
        <v>20034</v>
      </c>
      <c r="AN418">
        <v>44513</v>
      </c>
      <c r="AO418">
        <v>19864</v>
      </c>
      <c r="AP418">
        <v>6.91</v>
      </c>
      <c r="AQ418">
        <v>1101.8599999999999</v>
      </c>
      <c r="AR418" t="s">
        <v>2626</v>
      </c>
      <c r="AS418" t="s">
        <v>2626</v>
      </c>
      <c r="AT418">
        <v>2</v>
      </c>
      <c r="AU418" t="s">
        <v>2628</v>
      </c>
      <c r="AV418" s="3">
        <v>42724</v>
      </c>
      <c r="AW418" s="3" t="str">
        <f>TEXT(LoanTable[[#This Row],[Disbursement Date]],"YYYY-MM")</f>
        <v>2016-12</v>
      </c>
      <c r="AX418" t="str">
        <f>TEXT(EDATE(LoanTable[[#This Row],[Disbursement Date]],-1),"YYYY-MM")</f>
        <v>2016-11</v>
      </c>
      <c r="AY418">
        <f>IF(LoanTable[[#This Row],[Loan Status]]="Active",1,0)</f>
        <v>0</v>
      </c>
      <c r="AZ418">
        <f>IF(COUNTIFS(LoanTable[Client id],LoanTable[[#This Row],[Client id]],LoanTable[Period],LoanTable[[#This Row],[Previous Period]])&gt;0,1,0)</f>
        <v>0</v>
      </c>
      <c r="BA418" s="17" t="str">
        <f>TEXT(LoanTable[[#This Row],[Disbursement Date]],"YYYY")</f>
        <v>2016</v>
      </c>
      <c r="BB418" s="10" cm="1">
        <f t="array" ref="BB418">IF(YEAR(LoanTable[[#This Row],[Disbursement Date]])=MIN(YEAR(LoanTable[Disbursement Date])),"",YEAR(LoanTable[[#This Row],[Disbursement Date]])-1)</f>
        <v>2015</v>
      </c>
      <c r="BC418" s="10">
        <f>IF(LoanTable[[#This Row],[Previous Year]]="",1,IF(COUNTIFS(LoanTable[Client id],LoanTable[[#This Row],[Client id]],LoanTable[Year],LoanTable[[#This Row],[Previous Year]])&gt;0,1,0))</f>
        <v>0</v>
      </c>
      <c r="BD418" t="str">
        <f>YEAR(LoanTable[[#This Row],[Disbursement Date]]) &amp; "-Q" &amp; ROUNDUP(MONTH(LoanTable[[#This Row],[Disbursement Date]])/3,0)</f>
        <v>2016-Q4</v>
      </c>
      <c r="BE418">
        <f>IF(LoanTable[[#This Row],[Disbursement Date]]=LoanTable[[#This Row],[First Loan Date]],1,0)</f>
        <v>1</v>
      </c>
    </row>
    <row r="419" spans="1:57" x14ac:dyDescent="0.3">
      <c r="A419" t="s">
        <v>2253</v>
      </c>
      <c r="B419">
        <v>252</v>
      </c>
      <c r="C419" t="s">
        <v>386</v>
      </c>
      <c r="D419" t="s">
        <v>589</v>
      </c>
      <c r="E419">
        <v>48862</v>
      </c>
      <c r="F419">
        <v>24716</v>
      </c>
      <c r="G419">
        <v>19876</v>
      </c>
      <c r="H419" s="5">
        <v>42725</v>
      </c>
      <c r="I419" t="s">
        <v>612</v>
      </c>
      <c r="J419" t="s">
        <v>619</v>
      </c>
      <c r="K419">
        <v>1110166</v>
      </c>
      <c r="L419" t="s">
        <v>389</v>
      </c>
      <c r="M419" t="s">
        <v>208</v>
      </c>
      <c r="N419" t="s">
        <v>13</v>
      </c>
      <c r="O419" t="s">
        <v>14</v>
      </c>
      <c r="P419">
        <v>39</v>
      </c>
      <c r="Q419" s="5" t="s">
        <v>37</v>
      </c>
      <c r="R419" t="s">
        <v>104</v>
      </c>
      <c r="S419" t="s">
        <v>105</v>
      </c>
      <c r="T419" t="s">
        <v>18</v>
      </c>
      <c r="U419" t="s">
        <v>19</v>
      </c>
      <c r="V419" t="s">
        <v>20</v>
      </c>
      <c r="W419">
        <v>472</v>
      </c>
      <c r="X419" t="s">
        <v>574</v>
      </c>
      <c r="Y419" t="s">
        <v>590</v>
      </c>
      <c r="Z419" t="s">
        <v>576</v>
      </c>
      <c r="AA419">
        <v>9.9099999999999994E-2</v>
      </c>
      <c r="AB419" t="s">
        <v>577</v>
      </c>
      <c r="AC419" t="s">
        <v>591</v>
      </c>
      <c r="AD419" t="s">
        <v>386</v>
      </c>
      <c r="AE419" t="s">
        <v>234</v>
      </c>
      <c r="AF419" t="s">
        <v>235</v>
      </c>
      <c r="AG419" t="s">
        <v>236</v>
      </c>
      <c r="AH419" t="s">
        <v>237</v>
      </c>
      <c r="AI419" t="s">
        <v>387</v>
      </c>
      <c r="AJ419">
        <v>1110166</v>
      </c>
      <c r="AK419" t="s">
        <v>388</v>
      </c>
      <c r="AL419" t="s">
        <v>239</v>
      </c>
      <c r="AM419">
        <v>50784</v>
      </c>
      <c r="AN419">
        <v>26515</v>
      </c>
      <c r="AO419">
        <v>48713</v>
      </c>
      <c r="AP419">
        <v>17.149999999999999</v>
      </c>
      <c r="AQ419">
        <v>3790.3</v>
      </c>
      <c r="AR419" t="s">
        <v>2626</v>
      </c>
      <c r="AS419" t="s">
        <v>2627</v>
      </c>
      <c r="AT419">
        <v>2</v>
      </c>
      <c r="AU419" t="s">
        <v>2628</v>
      </c>
      <c r="AV419" s="3">
        <v>42725</v>
      </c>
      <c r="AW419" s="3" t="str">
        <f>TEXT(LoanTable[[#This Row],[Disbursement Date]],"YYYY-MM")</f>
        <v>2016-12</v>
      </c>
      <c r="AX419" t="str">
        <f>TEXT(EDATE(LoanTable[[#This Row],[Disbursement Date]],-1),"YYYY-MM")</f>
        <v>2016-11</v>
      </c>
      <c r="AY419">
        <f>IF(LoanTable[[#This Row],[Loan Status]]="Active",1,0)</f>
        <v>0</v>
      </c>
      <c r="AZ419">
        <f>IF(COUNTIFS(LoanTable[Client id],LoanTable[[#This Row],[Client id]],LoanTable[Period],LoanTable[[#This Row],[Previous Period]])&gt;0,1,0)</f>
        <v>0</v>
      </c>
      <c r="BA419" s="17" t="str">
        <f>TEXT(LoanTable[[#This Row],[Disbursement Date]],"YYYY")</f>
        <v>2016</v>
      </c>
      <c r="BB419" s="10" cm="1">
        <f t="array" ref="BB419">IF(YEAR(LoanTable[[#This Row],[Disbursement Date]])=MIN(YEAR(LoanTable[Disbursement Date])),"",YEAR(LoanTable[[#This Row],[Disbursement Date]])-1)</f>
        <v>2015</v>
      </c>
      <c r="BC419" s="10">
        <f>IF(LoanTable[[#This Row],[Previous Year]]="",1,IF(COUNTIFS(LoanTable[Client id],LoanTable[[#This Row],[Client id]],LoanTable[Year],LoanTable[[#This Row],[Previous Year]])&gt;0,1,0))</f>
        <v>0</v>
      </c>
      <c r="BD419" t="str">
        <f>YEAR(LoanTable[[#This Row],[Disbursement Date]]) &amp; "-Q" &amp; ROUNDUP(MONTH(LoanTable[[#This Row],[Disbursement Date]])/3,0)</f>
        <v>2016-Q4</v>
      </c>
      <c r="BE419">
        <f>IF(LoanTable[[#This Row],[Disbursement Date]]=LoanTable[[#This Row],[First Loan Date]],1,0)</f>
        <v>1</v>
      </c>
    </row>
    <row r="420" spans="1:57" x14ac:dyDescent="0.3">
      <c r="A420" t="s">
        <v>1401</v>
      </c>
      <c r="B420">
        <v>547</v>
      </c>
      <c r="C420" t="s">
        <v>471</v>
      </c>
      <c r="D420" t="s">
        <v>589</v>
      </c>
      <c r="E420">
        <v>17454</v>
      </c>
      <c r="F420">
        <v>3958</v>
      </c>
      <c r="G420">
        <v>19445</v>
      </c>
      <c r="H420" s="5">
        <v>42725</v>
      </c>
      <c r="I420" t="s">
        <v>612</v>
      </c>
      <c r="J420" t="s">
        <v>613</v>
      </c>
      <c r="K420">
        <v>570241</v>
      </c>
      <c r="L420" t="s">
        <v>477</v>
      </c>
      <c r="M420" t="s">
        <v>110</v>
      </c>
      <c r="N420" t="s">
        <v>13</v>
      </c>
      <c r="O420" t="s">
        <v>33</v>
      </c>
      <c r="P420">
        <v>22</v>
      </c>
      <c r="Q420" s="5" t="s">
        <v>111</v>
      </c>
      <c r="R420" t="s">
        <v>16</v>
      </c>
      <c r="S420" t="s">
        <v>35</v>
      </c>
      <c r="T420" t="s">
        <v>18</v>
      </c>
      <c r="U420" t="s">
        <v>19</v>
      </c>
      <c r="V420" t="s">
        <v>39</v>
      </c>
      <c r="W420">
        <v>679</v>
      </c>
      <c r="X420" t="s">
        <v>574</v>
      </c>
      <c r="Y420" t="s">
        <v>590</v>
      </c>
      <c r="Z420" t="s">
        <v>576</v>
      </c>
      <c r="AA420">
        <v>9.9099999999999994E-2</v>
      </c>
      <c r="AB420" t="s">
        <v>577</v>
      </c>
      <c r="AC420" t="s">
        <v>591</v>
      </c>
      <c r="AD420" t="s">
        <v>471</v>
      </c>
      <c r="AE420" t="s">
        <v>472</v>
      </c>
      <c r="AF420" t="s">
        <v>473</v>
      </c>
      <c r="AG420" t="s">
        <v>474</v>
      </c>
      <c r="AH420" t="s">
        <v>475</v>
      </c>
      <c r="AI420" t="s">
        <v>471</v>
      </c>
      <c r="AJ420">
        <v>570241</v>
      </c>
      <c r="AK420" t="s">
        <v>476</v>
      </c>
      <c r="AL420" t="s">
        <v>241</v>
      </c>
      <c r="AM420">
        <v>17870</v>
      </c>
      <c r="AN420">
        <v>4601</v>
      </c>
      <c r="AO420">
        <v>17077</v>
      </c>
      <c r="AP420">
        <v>0.16</v>
      </c>
      <c r="AQ420">
        <v>3521.28</v>
      </c>
      <c r="AR420" t="s">
        <v>2626</v>
      </c>
      <c r="AS420" t="s">
        <v>2626</v>
      </c>
      <c r="AT420">
        <v>0</v>
      </c>
      <c r="AU420" t="s">
        <v>2628</v>
      </c>
      <c r="AV420" s="3">
        <v>42725</v>
      </c>
      <c r="AW420" s="3" t="str">
        <f>TEXT(LoanTable[[#This Row],[Disbursement Date]],"YYYY-MM")</f>
        <v>2016-12</v>
      </c>
      <c r="AX420" t="str">
        <f>TEXT(EDATE(LoanTable[[#This Row],[Disbursement Date]],-1),"YYYY-MM")</f>
        <v>2016-11</v>
      </c>
      <c r="AY420">
        <f>IF(LoanTable[[#This Row],[Loan Status]]="Active",1,0)</f>
        <v>0</v>
      </c>
      <c r="AZ420">
        <f>IF(COUNTIFS(LoanTable[Client id],LoanTable[[#This Row],[Client id]],LoanTable[Period],LoanTable[[#This Row],[Previous Period]])&gt;0,1,0)</f>
        <v>0</v>
      </c>
      <c r="BA420" s="17" t="str">
        <f>TEXT(LoanTable[[#This Row],[Disbursement Date]],"YYYY")</f>
        <v>2016</v>
      </c>
      <c r="BB420" s="10" cm="1">
        <f t="array" ref="BB420">IF(YEAR(LoanTable[[#This Row],[Disbursement Date]])=MIN(YEAR(LoanTable[Disbursement Date])),"",YEAR(LoanTable[[#This Row],[Disbursement Date]])-1)</f>
        <v>2015</v>
      </c>
      <c r="BC420" s="10">
        <f>IF(LoanTable[[#This Row],[Previous Year]]="",1,IF(COUNTIFS(LoanTable[Client id],LoanTable[[#This Row],[Client id]],LoanTable[Year],LoanTable[[#This Row],[Previous Year]])&gt;0,1,0))</f>
        <v>0</v>
      </c>
      <c r="BD420" t="str">
        <f>YEAR(LoanTable[[#This Row],[Disbursement Date]]) &amp; "-Q" &amp; ROUNDUP(MONTH(LoanTable[[#This Row],[Disbursement Date]])/3,0)</f>
        <v>2016-Q4</v>
      </c>
      <c r="BE420">
        <f>IF(LoanTable[[#This Row],[Disbursement Date]]=LoanTable[[#This Row],[First Loan Date]],1,0)</f>
        <v>1</v>
      </c>
    </row>
    <row r="421" spans="1:57" x14ac:dyDescent="0.3">
      <c r="A421" t="s">
        <v>1243</v>
      </c>
      <c r="B421">
        <v>717</v>
      </c>
      <c r="C421" t="s">
        <v>523</v>
      </c>
      <c r="D421" t="s">
        <v>589</v>
      </c>
      <c r="E421">
        <v>47839</v>
      </c>
      <c r="F421">
        <v>19338</v>
      </c>
      <c r="G421">
        <v>13794</v>
      </c>
      <c r="H421" s="5">
        <v>42727</v>
      </c>
      <c r="I421" t="s">
        <v>612</v>
      </c>
      <c r="J421" t="s">
        <v>613</v>
      </c>
      <c r="K421">
        <v>800018</v>
      </c>
      <c r="L421" t="s">
        <v>526</v>
      </c>
      <c r="M421" t="s">
        <v>95</v>
      </c>
      <c r="N421" t="s">
        <v>13</v>
      </c>
      <c r="O421" t="s">
        <v>14</v>
      </c>
      <c r="P421">
        <v>37</v>
      </c>
      <c r="Q421" s="5" t="s">
        <v>37</v>
      </c>
      <c r="R421" t="s">
        <v>74</v>
      </c>
      <c r="S421" t="s">
        <v>35</v>
      </c>
      <c r="T421" t="s">
        <v>18</v>
      </c>
      <c r="U421" t="s">
        <v>65</v>
      </c>
      <c r="V421" t="s">
        <v>20</v>
      </c>
      <c r="W421">
        <v>479</v>
      </c>
      <c r="X421" t="s">
        <v>574</v>
      </c>
      <c r="Y421" t="s">
        <v>590</v>
      </c>
      <c r="Z421" t="s">
        <v>576</v>
      </c>
      <c r="AA421">
        <v>9.9099999999999994E-2</v>
      </c>
      <c r="AB421" t="s">
        <v>577</v>
      </c>
      <c r="AC421" t="s">
        <v>591</v>
      </c>
      <c r="AD421" t="s">
        <v>523</v>
      </c>
      <c r="AE421" t="s">
        <v>250</v>
      </c>
      <c r="AF421" t="s">
        <v>251</v>
      </c>
      <c r="AG421" t="s">
        <v>252</v>
      </c>
      <c r="AH421" t="s">
        <v>253</v>
      </c>
      <c r="AI421" t="s">
        <v>524</v>
      </c>
      <c r="AJ421">
        <v>800018</v>
      </c>
      <c r="AK421" t="s">
        <v>525</v>
      </c>
      <c r="AL421" t="s">
        <v>239</v>
      </c>
      <c r="AM421">
        <v>48437</v>
      </c>
      <c r="AN421">
        <v>19858</v>
      </c>
      <c r="AO421">
        <v>47384</v>
      </c>
      <c r="AP421">
        <v>32.44</v>
      </c>
      <c r="AQ421">
        <v>4909.62</v>
      </c>
      <c r="AR421" t="s">
        <v>2626</v>
      </c>
      <c r="AS421" t="s">
        <v>2626</v>
      </c>
      <c r="AT421">
        <v>2</v>
      </c>
      <c r="AU421" t="s">
        <v>2628</v>
      </c>
      <c r="AV421" s="3">
        <v>42727</v>
      </c>
      <c r="AW421" s="3" t="str">
        <f>TEXT(LoanTable[[#This Row],[Disbursement Date]],"YYYY-MM")</f>
        <v>2016-12</v>
      </c>
      <c r="AX421" t="str">
        <f>TEXT(EDATE(LoanTable[[#This Row],[Disbursement Date]],-1),"YYYY-MM")</f>
        <v>2016-11</v>
      </c>
      <c r="AY421">
        <f>IF(LoanTable[[#This Row],[Loan Status]]="Active",1,0)</f>
        <v>0</v>
      </c>
      <c r="AZ421">
        <f>IF(COUNTIFS(LoanTable[Client id],LoanTable[[#This Row],[Client id]],LoanTable[Period],LoanTable[[#This Row],[Previous Period]])&gt;0,1,0)</f>
        <v>0</v>
      </c>
      <c r="BA421" s="17" t="str">
        <f>TEXT(LoanTable[[#This Row],[Disbursement Date]],"YYYY")</f>
        <v>2016</v>
      </c>
      <c r="BB421" s="10" cm="1">
        <f t="array" ref="BB421">IF(YEAR(LoanTable[[#This Row],[Disbursement Date]])=MIN(YEAR(LoanTable[Disbursement Date])),"",YEAR(LoanTable[[#This Row],[Disbursement Date]])-1)</f>
        <v>2015</v>
      </c>
      <c r="BC421" s="10">
        <f>IF(LoanTable[[#This Row],[Previous Year]]="",1,IF(COUNTIFS(LoanTable[Client id],LoanTable[[#This Row],[Client id]],LoanTable[Year],LoanTable[[#This Row],[Previous Year]])&gt;0,1,0))</f>
        <v>0</v>
      </c>
      <c r="BD421" t="str">
        <f>YEAR(LoanTable[[#This Row],[Disbursement Date]]) &amp; "-Q" &amp; ROUNDUP(MONTH(LoanTable[[#This Row],[Disbursement Date]])/3,0)</f>
        <v>2016-Q4</v>
      </c>
      <c r="BE421">
        <f>IF(LoanTable[[#This Row],[Disbursement Date]]=LoanTable[[#This Row],[First Loan Date]],1,0)</f>
        <v>1</v>
      </c>
    </row>
    <row r="422" spans="1:57" x14ac:dyDescent="0.3">
      <c r="A422" t="s">
        <v>1163</v>
      </c>
      <c r="B422">
        <v>809</v>
      </c>
      <c r="C422" t="s">
        <v>265</v>
      </c>
      <c r="D422" t="s">
        <v>573</v>
      </c>
      <c r="E422">
        <v>23369</v>
      </c>
      <c r="F422">
        <v>47930</v>
      </c>
      <c r="G422">
        <v>30109</v>
      </c>
      <c r="H422" s="5">
        <v>42730</v>
      </c>
      <c r="I422" t="s">
        <v>612</v>
      </c>
      <c r="J422" t="s">
        <v>619</v>
      </c>
      <c r="K422">
        <v>30179</v>
      </c>
      <c r="L422" t="s">
        <v>272</v>
      </c>
      <c r="M422" t="s">
        <v>120</v>
      </c>
      <c r="N422" t="s">
        <v>13</v>
      </c>
      <c r="O422" t="s">
        <v>46</v>
      </c>
      <c r="P422">
        <v>32</v>
      </c>
      <c r="Q422" s="5" t="s">
        <v>163</v>
      </c>
      <c r="R422" t="s">
        <v>30</v>
      </c>
      <c r="S422" t="s">
        <v>145</v>
      </c>
      <c r="T422" t="s">
        <v>18</v>
      </c>
      <c r="U422" t="s">
        <v>19</v>
      </c>
      <c r="V422" t="s">
        <v>39</v>
      </c>
      <c r="W422">
        <v>666</v>
      </c>
      <c r="X422" t="s">
        <v>574</v>
      </c>
      <c r="Y422" t="s">
        <v>575</v>
      </c>
      <c r="Z422" t="s">
        <v>576</v>
      </c>
      <c r="AA422">
        <v>0.1065</v>
      </c>
      <c r="AB422" t="s">
        <v>577</v>
      </c>
      <c r="AC422" t="s">
        <v>578</v>
      </c>
      <c r="AD422" t="s">
        <v>265</v>
      </c>
      <c r="AE422" t="s">
        <v>266</v>
      </c>
      <c r="AF422" t="s">
        <v>267</v>
      </c>
      <c r="AG422" t="s">
        <v>268</v>
      </c>
      <c r="AH422" t="s">
        <v>269</v>
      </c>
      <c r="AI422" t="s">
        <v>270</v>
      </c>
      <c r="AJ422">
        <v>30179</v>
      </c>
      <c r="AK422" t="s">
        <v>271</v>
      </c>
      <c r="AL422" t="s">
        <v>241</v>
      </c>
      <c r="AM422">
        <v>23935</v>
      </c>
      <c r="AN422">
        <v>49632</v>
      </c>
      <c r="AO422">
        <v>23102</v>
      </c>
      <c r="AP422">
        <v>7.25</v>
      </c>
      <c r="AQ422">
        <v>2786.39</v>
      </c>
      <c r="AR422" t="s">
        <v>2626</v>
      </c>
      <c r="AS422" t="s">
        <v>2626</v>
      </c>
      <c r="AT422">
        <v>2</v>
      </c>
      <c r="AU422" t="s">
        <v>2628</v>
      </c>
      <c r="AV422" s="3">
        <v>42730</v>
      </c>
      <c r="AW422" s="3" t="str">
        <f>TEXT(LoanTable[[#This Row],[Disbursement Date]],"YYYY-MM")</f>
        <v>2016-12</v>
      </c>
      <c r="AX422" t="str">
        <f>TEXT(EDATE(LoanTable[[#This Row],[Disbursement Date]],-1),"YYYY-MM")</f>
        <v>2016-11</v>
      </c>
      <c r="AY422">
        <f>IF(LoanTable[[#This Row],[Loan Status]]="Active",1,0)</f>
        <v>0</v>
      </c>
      <c r="AZ422">
        <f>IF(COUNTIFS(LoanTable[Client id],LoanTable[[#This Row],[Client id]],LoanTable[Period],LoanTable[[#This Row],[Previous Period]])&gt;0,1,0)</f>
        <v>0</v>
      </c>
      <c r="BA422" s="17" t="str">
        <f>TEXT(LoanTable[[#This Row],[Disbursement Date]],"YYYY")</f>
        <v>2016</v>
      </c>
      <c r="BB422" s="10" cm="1">
        <f t="array" ref="BB422">IF(YEAR(LoanTable[[#This Row],[Disbursement Date]])=MIN(YEAR(LoanTable[Disbursement Date])),"",YEAR(LoanTable[[#This Row],[Disbursement Date]])-1)</f>
        <v>2015</v>
      </c>
      <c r="BC422" s="10">
        <f>IF(LoanTable[[#This Row],[Previous Year]]="",1,IF(COUNTIFS(LoanTable[Client id],LoanTable[[#This Row],[Client id]],LoanTable[Year],LoanTable[[#This Row],[Previous Year]])&gt;0,1,0))</f>
        <v>0</v>
      </c>
      <c r="BD422" t="str">
        <f>YEAR(LoanTable[[#This Row],[Disbursement Date]]) &amp; "-Q" &amp; ROUNDUP(MONTH(LoanTable[[#This Row],[Disbursement Date]])/3,0)</f>
        <v>2016-Q4</v>
      </c>
      <c r="BE422">
        <f>IF(LoanTable[[#This Row],[Disbursement Date]]=LoanTable[[#This Row],[First Loan Date]],1,0)</f>
        <v>1</v>
      </c>
    </row>
    <row r="423" spans="1:57" x14ac:dyDescent="0.3">
      <c r="A423" t="s">
        <v>1048</v>
      </c>
      <c r="B423">
        <v>473</v>
      </c>
      <c r="C423" t="s">
        <v>471</v>
      </c>
      <c r="D423" t="s">
        <v>573</v>
      </c>
      <c r="E423">
        <v>23402</v>
      </c>
      <c r="F423">
        <v>36779</v>
      </c>
      <c r="G423">
        <v>8465</v>
      </c>
      <c r="H423" s="5">
        <v>42734</v>
      </c>
      <c r="I423" t="s">
        <v>624</v>
      </c>
      <c r="J423" t="s">
        <v>613</v>
      </c>
      <c r="K423">
        <v>570241</v>
      </c>
      <c r="L423" t="s">
        <v>477</v>
      </c>
      <c r="M423" t="s">
        <v>90</v>
      </c>
      <c r="N423" t="s">
        <v>13</v>
      </c>
      <c r="O423" t="s">
        <v>46</v>
      </c>
      <c r="P423">
        <v>28</v>
      </c>
      <c r="Q423" s="5" t="s">
        <v>53</v>
      </c>
      <c r="R423" t="s">
        <v>74</v>
      </c>
      <c r="S423" t="s">
        <v>35</v>
      </c>
      <c r="T423" t="s">
        <v>18</v>
      </c>
      <c r="U423" t="s">
        <v>65</v>
      </c>
      <c r="V423" t="s">
        <v>20</v>
      </c>
      <c r="W423">
        <v>553</v>
      </c>
      <c r="X423" t="s">
        <v>574</v>
      </c>
      <c r="Y423" t="s">
        <v>575</v>
      </c>
      <c r="Z423" t="s">
        <v>576</v>
      </c>
      <c r="AA423">
        <v>0.1065</v>
      </c>
      <c r="AB423" t="s">
        <v>577</v>
      </c>
      <c r="AC423" t="s">
        <v>578</v>
      </c>
      <c r="AD423" t="s">
        <v>471</v>
      </c>
      <c r="AE423" t="s">
        <v>472</v>
      </c>
      <c r="AF423" t="s">
        <v>473</v>
      </c>
      <c r="AG423" t="s">
        <v>474</v>
      </c>
      <c r="AH423" t="s">
        <v>475</v>
      </c>
      <c r="AI423" t="s">
        <v>471</v>
      </c>
      <c r="AJ423">
        <v>570241</v>
      </c>
      <c r="AK423" t="s">
        <v>476</v>
      </c>
      <c r="AL423" t="s">
        <v>241</v>
      </c>
      <c r="AM423">
        <v>24880</v>
      </c>
      <c r="AN423">
        <v>37764</v>
      </c>
      <c r="AO423">
        <v>23326</v>
      </c>
      <c r="AP423">
        <v>39.799999999999997</v>
      </c>
      <c r="AQ423">
        <v>4789.22</v>
      </c>
      <c r="AR423" t="s">
        <v>2626</v>
      </c>
      <c r="AS423" t="s">
        <v>2626</v>
      </c>
      <c r="AT423">
        <v>0</v>
      </c>
      <c r="AU423" t="s">
        <v>2628</v>
      </c>
      <c r="AV423" s="3">
        <v>42734</v>
      </c>
      <c r="AW423" s="3" t="str">
        <f>TEXT(LoanTable[[#This Row],[Disbursement Date]],"YYYY-MM")</f>
        <v>2016-12</v>
      </c>
      <c r="AX423" t="str">
        <f>TEXT(EDATE(LoanTable[[#This Row],[Disbursement Date]],-1),"YYYY-MM")</f>
        <v>2016-11</v>
      </c>
      <c r="AY423">
        <f>IF(LoanTable[[#This Row],[Loan Status]]="Active",1,0)</f>
        <v>1</v>
      </c>
      <c r="AZ423">
        <f>IF(COUNTIFS(LoanTable[Client id],LoanTable[[#This Row],[Client id]],LoanTable[Period],LoanTable[[#This Row],[Previous Period]])&gt;0,1,0)</f>
        <v>0</v>
      </c>
      <c r="BA423" s="17" t="str">
        <f>TEXT(LoanTable[[#This Row],[Disbursement Date]],"YYYY")</f>
        <v>2016</v>
      </c>
      <c r="BB423" s="10" cm="1">
        <f t="array" ref="BB423">IF(YEAR(LoanTable[[#This Row],[Disbursement Date]])=MIN(YEAR(LoanTable[Disbursement Date])),"",YEAR(LoanTable[[#This Row],[Disbursement Date]])-1)</f>
        <v>2015</v>
      </c>
      <c r="BC423" s="10">
        <f>IF(LoanTable[[#This Row],[Previous Year]]="",1,IF(COUNTIFS(LoanTable[Client id],LoanTable[[#This Row],[Client id]],LoanTable[Year],LoanTable[[#This Row],[Previous Year]])&gt;0,1,0))</f>
        <v>0</v>
      </c>
      <c r="BD423" t="str">
        <f>YEAR(LoanTable[[#This Row],[Disbursement Date]]) &amp; "-Q" &amp; ROUNDUP(MONTH(LoanTable[[#This Row],[Disbursement Date]])/3,0)</f>
        <v>2016-Q4</v>
      </c>
      <c r="BE423">
        <f>IF(LoanTable[[#This Row],[Disbursement Date]]=LoanTable[[#This Row],[First Loan Date]],1,0)</f>
        <v>1</v>
      </c>
    </row>
    <row r="424" spans="1:57" x14ac:dyDescent="0.3">
      <c r="A424" t="s">
        <v>1217</v>
      </c>
      <c r="B424">
        <v>885</v>
      </c>
      <c r="C424" t="s">
        <v>505</v>
      </c>
      <c r="D424" t="s">
        <v>573</v>
      </c>
      <c r="E424">
        <v>20488</v>
      </c>
      <c r="F424">
        <v>33430</v>
      </c>
      <c r="G424">
        <v>42242</v>
      </c>
      <c r="H424" s="5">
        <v>42737</v>
      </c>
      <c r="I424" t="s">
        <v>615</v>
      </c>
      <c r="J424" t="s">
        <v>619</v>
      </c>
      <c r="K424">
        <v>380112</v>
      </c>
      <c r="L424" t="s">
        <v>507</v>
      </c>
      <c r="M424" t="s">
        <v>106</v>
      </c>
      <c r="N424" t="s">
        <v>13</v>
      </c>
      <c r="O424" t="s">
        <v>14</v>
      </c>
      <c r="P424">
        <v>36</v>
      </c>
      <c r="Q424" s="5" t="s">
        <v>67</v>
      </c>
      <c r="R424" t="s">
        <v>25</v>
      </c>
      <c r="S424" t="s">
        <v>35</v>
      </c>
      <c r="T424" t="s">
        <v>63</v>
      </c>
      <c r="U424" t="s">
        <v>38</v>
      </c>
      <c r="V424" t="s">
        <v>31</v>
      </c>
      <c r="W424">
        <v>796</v>
      </c>
      <c r="X424" t="s">
        <v>574</v>
      </c>
      <c r="Y424" t="s">
        <v>575</v>
      </c>
      <c r="Z424" t="s">
        <v>576</v>
      </c>
      <c r="AA424">
        <v>0.1065</v>
      </c>
      <c r="AB424" t="s">
        <v>577</v>
      </c>
      <c r="AC424" t="s">
        <v>578</v>
      </c>
      <c r="AD424" t="s">
        <v>505</v>
      </c>
      <c r="AE424" t="s">
        <v>325</v>
      </c>
      <c r="AF424" t="s">
        <v>326</v>
      </c>
      <c r="AG424" t="s">
        <v>327</v>
      </c>
      <c r="AH424" t="s">
        <v>328</v>
      </c>
      <c r="AI424" t="s">
        <v>505</v>
      </c>
      <c r="AJ424">
        <v>380112</v>
      </c>
      <c r="AK424" t="s">
        <v>506</v>
      </c>
      <c r="AL424" t="s">
        <v>256</v>
      </c>
      <c r="AM424">
        <v>21920</v>
      </c>
      <c r="AN424">
        <v>34287</v>
      </c>
      <c r="AO424">
        <v>20318</v>
      </c>
      <c r="AP424">
        <v>40.5</v>
      </c>
      <c r="AQ424">
        <v>2181.34</v>
      </c>
      <c r="AR424" t="s">
        <v>2626</v>
      </c>
      <c r="AS424" t="s">
        <v>2626</v>
      </c>
      <c r="AT424">
        <v>0</v>
      </c>
      <c r="AU424" t="s">
        <v>2628</v>
      </c>
      <c r="AV424" s="3">
        <v>42195</v>
      </c>
      <c r="AW424" s="3" t="str">
        <f>TEXT(LoanTable[[#This Row],[Disbursement Date]],"YYYY-MM")</f>
        <v>2017-01</v>
      </c>
      <c r="AX424" t="str">
        <f>TEXT(EDATE(LoanTable[[#This Row],[Disbursement Date]],-1),"YYYY-MM")</f>
        <v>2016-12</v>
      </c>
      <c r="AY424">
        <f>IF(LoanTable[[#This Row],[Loan Status]]="Active",1,0)</f>
        <v>0</v>
      </c>
      <c r="AZ424">
        <f>IF(COUNTIFS(LoanTable[Client id],LoanTable[[#This Row],[Client id]],LoanTable[Period],LoanTable[[#This Row],[Previous Period]])&gt;0,1,0)</f>
        <v>0</v>
      </c>
      <c r="BA424" s="17" t="str">
        <f>TEXT(LoanTable[[#This Row],[Disbursement Date]],"YYYY")</f>
        <v>2017</v>
      </c>
      <c r="BB424" s="10" cm="1">
        <f t="array" ref="BB424">IF(YEAR(LoanTable[[#This Row],[Disbursement Date]])=MIN(YEAR(LoanTable[Disbursement Date])),"",YEAR(LoanTable[[#This Row],[Disbursement Date]])-1)</f>
        <v>2016</v>
      </c>
      <c r="BC424" s="10">
        <f>IF(LoanTable[[#This Row],[Previous Year]]="",1,IF(COUNTIFS(LoanTable[Client id],LoanTable[[#This Row],[Client id]],LoanTable[Year],LoanTable[[#This Row],[Previous Year]])&gt;0,1,0))</f>
        <v>0</v>
      </c>
      <c r="BD424" t="str">
        <f>YEAR(LoanTable[[#This Row],[Disbursement Date]]) &amp; "-Q" &amp; ROUNDUP(MONTH(LoanTable[[#This Row],[Disbursement Date]])/3,0)</f>
        <v>2017-Q1</v>
      </c>
      <c r="BE424">
        <f>IF(LoanTable[[#This Row],[Disbursement Date]]=LoanTable[[#This Row],[First Loan Date]],1,0)</f>
        <v>0</v>
      </c>
    </row>
    <row r="425" spans="1:57" x14ac:dyDescent="0.3">
      <c r="A425" t="s">
        <v>2238</v>
      </c>
      <c r="B425">
        <v>125</v>
      </c>
      <c r="C425" t="s">
        <v>409</v>
      </c>
      <c r="D425" t="s">
        <v>596</v>
      </c>
      <c r="E425">
        <v>40730</v>
      </c>
      <c r="F425">
        <v>8743</v>
      </c>
      <c r="G425">
        <v>23373</v>
      </c>
      <c r="H425" s="5">
        <v>42738</v>
      </c>
      <c r="I425" t="s">
        <v>624</v>
      </c>
      <c r="J425" t="s">
        <v>613</v>
      </c>
      <c r="K425">
        <v>1030063</v>
      </c>
      <c r="L425" t="s">
        <v>411</v>
      </c>
      <c r="M425" t="s">
        <v>99</v>
      </c>
      <c r="N425" t="s">
        <v>13</v>
      </c>
      <c r="O425" t="s">
        <v>14</v>
      </c>
      <c r="P425">
        <v>38</v>
      </c>
      <c r="Q425" s="5" t="s">
        <v>15</v>
      </c>
      <c r="R425" t="s">
        <v>30</v>
      </c>
      <c r="S425" t="s">
        <v>145</v>
      </c>
      <c r="T425" t="s">
        <v>18</v>
      </c>
      <c r="U425" t="s">
        <v>26</v>
      </c>
      <c r="V425" t="s">
        <v>20</v>
      </c>
      <c r="W425">
        <v>552</v>
      </c>
      <c r="X425" t="s">
        <v>574</v>
      </c>
      <c r="Y425" t="s">
        <v>590</v>
      </c>
      <c r="Z425" t="s">
        <v>593</v>
      </c>
      <c r="AA425">
        <v>0.17269999999999999</v>
      </c>
      <c r="AB425" t="s">
        <v>585</v>
      </c>
      <c r="AC425" t="s">
        <v>597</v>
      </c>
      <c r="AD425" t="s">
        <v>409</v>
      </c>
      <c r="AE425" t="s">
        <v>234</v>
      </c>
      <c r="AF425" t="s">
        <v>235</v>
      </c>
      <c r="AG425" t="s">
        <v>236</v>
      </c>
      <c r="AH425" t="s">
        <v>237</v>
      </c>
      <c r="AI425" t="s">
        <v>246</v>
      </c>
      <c r="AJ425">
        <v>1030063</v>
      </c>
      <c r="AK425" t="s">
        <v>410</v>
      </c>
      <c r="AL425" t="s">
        <v>241</v>
      </c>
      <c r="AM425">
        <v>41628</v>
      </c>
      <c r="AN425">
        <v>10031</v>
      </c>
      <c r="AO425">
        <v>40338</v>
      </c>
      <c r="AP425">
        <v>40.17</v>
      </c>
      <c r="AQ425">
        <v>4869.01</v>
      </c>
      <c r="AR425" t="s">
        <v>2626</v>
      </c>
      <c r="AS425" t="s">
        <v>2626</v>
      </c>
      <c r="AT425">
        <v>0</v>
      </c>
      <c r="AU425" t="s">
        <v>2628</v>
      </c>
      <c r="AV425" s="3">
        <v>42738</v>
      </c>
      <c r="AW425" s="3" t="str">
        <f>TEXT(LoanTable[[#This Row],[Disbursement Date]],"YYYY-MM")</f>
        <v>2017-01</v>
      </c>
      <c r="AX425" t="str">
        <f>TEXT(EDATE(LoanTable[[#This Row],[Disbursement Date]],-1),"YYYY-MM")</f>
        <v>2016-12</v>
      </c>
      <c r="AY425">
        <f>IF(LoanTable[[#This Row],[Loan Status]]="Active",1,0)</f>
        <v>1</v>
      </c>
      <c r="AZ425">
        <f>IF(COUNTIFS(LoanTable[Client id],LoanTable[[#This Row],[Client id]],LoanTable[Period],LoanTable[[#This Row],[Previous Period]])&gt;0,1,0)</f>
        <v>0</v>
      </c>
      <c r="BA425" s="17" t="str">
        <f>TEXT(LoanTable[[#This Row],[Disbursement Date]],"YYYY")</f>
        <v>2017</v>
      </c>
      <c r="BB425" s="10" cm="1">
        <f t="array" ref="BB425">IF(YEAR(LoanTable[[#This Row],[Disbursement Date]])=MIN(YEAR(LoanTable[Disbursement Date])),"",YEAR(LoanTable[[#This Row],[Disbursement Date]])-1)</f>
        <v>2016</v>
      </c>
      <c r="BC425" s="10">
        <f>IF(LoanTable[[#This Row],[Previous Year]]="",1,IF(COUNTIFS(LoanTable[Client id],LoanTable[[#This Row],[Client id]],LoanTable[Year],LoanTable[[#This Row],[Previous Year]])&gt;0,1,0))</f>
        <v>0</v>
      </c>
      <c r="BD425" t="str">
        <f>YEAR(LoanTable[[#This Row],[Disbursement Date]]) &amp; "-Q" &amp; ROUNDUP(MONTH(LoanTable[[#This Row],[Disbursement Date]])/3,0)</f>
        <v>2017-Q1</v>
      </c>
      <c r="BE425">
        <f>IF(LoanTable[[#This Row],[Disbursement Date]]=LoanTable[[#This Row],[First Loan Date]],1,0)</f>
        <v>1</v>
      </c>
    </row>
    <row r="426" spans="1:57" x14ac:dyDescent="0.3">
      <c r="A426" t="s">
        <v>1480</v>
      </c>
      <c r="B426">
        <v>505</v>
      </c>
      <c r="C426" t="s">
        <v>324</v>
      </c>
      <c r="D426" t="s">
        <v>573</v>
      </c>
      <c r="E426">
        <v>40584</v>
      </c>
      <c r="F426">
        <v>37006</v>
      </c>
      <c r="G426">
        <v>8584</v>
      </c>
      <c r="H426" s="5">
        <v>42740</v>
      </c>
      <c r="I426" t="s">
        <v>624</v>
      </c>
      <c r="J426" t="s">
        <v>619</v>
      </c>
      <c r="K426">
        <v>710002</v>
      </c>
      <c r="L426" t="s">
        <v>329</v>
      </c>
      <c r="M426" t="s">
        <v>82</v>
      </c>
      <c r="N426" t="s">
        <v>13</v>
      </c>
      <c r="O426" t="s">
        <v>28</v>
      </c>
      <c r="P426">
        <v>49</v>
      </c>
      <c r="Q426" s="5" t="s">
        <v>215</v>
      </c>
      <c r="R426" t="s">
        <v>104</v>
      </c>
      <c r="S426" t="s">
        <v>105</v>
      </c>
      <c r="T426" t="s">
        <v>18</v>
      </c>
      <c r="U426" t="s">
        <v>65</v>
      </c>
      <c r="V426" t="s">
        <v>39</v>
      </c>
      <c r="W426">
        <v>442</v>
      </c>
      <c r="X426" t="s">
        <v>574</v>
      </c>
      <c r="Y426" t="s">
        <v>575</v>
      </c>
      <c r="Z426" t="s">
        <v>576</v>
      </c>
      <c r="AA426">
        <v>0.1065</v>
      </c>
      <c r="AB426" t="s">
        <v>577</v>
      </c>
      <c r="AC426" t="s">
        <v>578</v>
      </c>
      <c r="AD426" t="s">
        <v>324</v>
      </c>
      <c r="AE426" t="s">
        <v>325</v>
      </c>
      <c r="AF426" t="s">
        <v>326</v>
      </c>
      <c r="AG426" t="s">
        <v>327</v>
      </c>
      <c r="AH426" t="s">
        <v>328</v>
      </c>
      <c r="AI426" t="s">
        <v>324</v>
      </c>
      <c r="AJ426">
        <v>710002</v>
      </c>
      <c r="AK426" t="s">
        <v>271</v>
      </c>
      <c r="AL426" t="s">
        <v>239</v>
      </c>
      <c r="AM426">
        <v>42354</v>
      </c>
      <c r="AN426">
        <v>36722</v>
      </c>
      <c r="AO426">
        <v>40447</v>
      </c>
      <c r="AP426">
        <v>16.53</v>
      </c>
      <c r="AQ426">
        <v>787.5</v>
      </c>
      <c r="AR426" t="s">
        <v>2626</v>
      </c>
      <c r="AS426" t="s">
        <v>2626</v>
      </c>
      <c r="AT426">
        <v>0</v>
      </c>
      <c r="AU426" t="s">
        <v>2628</v>
      </c>
      <c r="AV426" s="3">
        <v>42740</v>
      </c>
      <c r="AW426" s="3" t="str">
        <f>TEXT(LoanTable[[#This Row],[Disbursement Date]],"YYYY-MM")</f>
        <v>2017-01</v>
      </c>
      <c r="AX426" t="str">
        <f>TEXT(EDATE(LoanTable[[#This Row],[Disbursement Date]],-1),"YYYY-MM")</f>
        <v>2016-12</v>
      </c>
      <c r="AY426">
        <f>IF(LoanTable[[#This Row],[Loan Status]]="Active",1,0)</f>
        <v>1</v>
      </c>
      <c r="AZ426">
        <f>IF(COUNTIFS(LoanTable[Client id],LoanTable[[#This Row],[Client id]],LoanTable[Period],LoanTable[[#This Row],[Previous Period]])&gt;0,1,0)</f>
        <v>0</v>
      </c>
      <c r="BA426" s="17" t="str">
        <f>TEXT(LoanTable[[#This Row],[Disbursement Date]],"YYYY")</f>
        <v>2017</v>
      </c>
      <c r="BB426" s="10" cm="1">
        <f t="array" ref="BB426">IF(YEAR(LoanTable[[#This Row],[Disbursement Date]])=MIN(YEAR(LoanTable[Disbursement Date])),"",YEAR(LoanTable[[#This Row],[Disbursement Date]])-1)</f>
        <v>2016</v>
      </c>
      <c r="BC426" s="10">
        <f>IF(LoanTable[[#This Row],[Previous Year]]="",1,IF(COUNTIFS(LoanTable[Client id],LoanTable[[#This Row],[Client id]],LoanTable[Year],LoanTable[[#This Row],[Previous Year]])&gt;0,1,0))</f>
        <v>0</v>
      </c>
      <c r="BD426" t="str">
        <f>YEAR(LoanTable[[#This Row],[Disbursement Date]]) &amp; "-Q" &amp; ROUNDUP(MONTH(LoanTable[[#This Row],[Disbursement Date]])/3,0)</f>
        <v>2017-Q1</v>
      </c>
      <c r="BE426">
        <f>IF(LoanTable[[#This Row],[Disbursement Date]]=LoanTable[[#This Row],[First Loan Date]],1,0)</f>
        <v>1</v>
      </c>
    </row>
    <row r="427" spans="1:57" x14ac:dyDescent="0.3">
      <c r="A427" t="s">
        <v>2217</v>
      </c>
      <c r="B427">
        <v>140</v>
      </c>
      <c r="C427" t="s">
        <v>246</v>
      </c>
      <c r="D427" t="s">
        <v>589</v>
      </c>
      <c r="E427">
        <v>47388</v>
      </c>
      <c r="F427">
        <v>29988</v>
      </c>
      <c r="G427">
        <v>35797</v>
      </c>
      <c r="H427" s="5">
        <v>42742</v>
      </c>
      <c r="I427" t="s">
        <v>612</v>
      </c>
      <c r="J427" t="s">
        <v>613</v>
      </c>
      <c r="K427">
        <v>110159</v>
      </c>
      <c r="L427" t="s">
        <v>248</v>
      </c>
      <c r="M427" t="s">
        <v>182</v>
      </c>
      <c r="N427" t="s">
        <v>13</v>
      </c>
      <c r="O427" t="s">
        <v>46</v>
      </c>
      <c r="P427">
        <v>28</v>
      </c>
      <c r="Q427" s="5" t="s">
        <v>183</v>
      </c>
      <c r="R427" t="s">
        <v>30</v>
      </c>
      <c r="S427" t="s">
        <v>145</v>
      </c>
      <c r="T427" t="s">
        <v>63</v>
      </c>
      <c r="U427" t="s">
        <v>38</v>
      </c>
      <c r="V427" t="s">
        <v>20</v>
      </c>
      <c r="W427">
        <v>641</v>
      </c>
      <c r="X427" t="s">
        <v>574</v>
      </c>
      <c r="Y427" t="s">
        <v>590</v>
      </c>
      <c r="Z427" t="s">
        <v>576</v>
      </c>
      <c r="AA427">
        <v>9.9099999999999994E-2</v>
      </c>
      <c r="AB427" t="s">
        <v>577</v>
      </c>
      <c r="AC427" t="s">
        <v>591</v>
      </c>
      <c r="AD427" t="s">
        <v>246</v>
      </c>
      <c r="AE427" t="s">
        <v>234</v>
      </c>
      <c r="AF427" t="s">
        <v>235</v>
      </c>
      <c r="AG427" t="s">
        <v>236</v>
      </c>
      <c r="AH427" t="s">
        <v>237</v>
      </c>
      <c r="AI427" t="s">
        <v>246</v>
      </c>
      <c r="AJ427">
        <v>110159</v>
      </c>
      <c r="AK427" t="s">
        <v>247</v>
      </c>
      <c r="AL427" t="s">
        <v>241</v>
      </c>
      <c r="AM427">
        <v>46936</v>
      </c>
      <c r="AN427">
        <v>31064</v>
      </c>
      <c r="AO427">
        <v>47075</v>
      </c>
      <c r="AP427">
        <v>45.17</v>
      </c>
      <c r="AQ427">
        <v>1750.66</v>
      </c>
      <c r="AR427" t="s">
        <v>2626</v>
      </c>
      <c r="AS427" t="s">
        <v>2626</v>
      </c>
      <c r="AT427">
        <v>2</v>
      </c>
      <c r="AU427" t="s">
        <v>2628</v>
      </c>
      <c r="AV427" s="3">
        <v>42405</v>
      </c>
      <c r="AW427" s="3" t="str">
        <f>TEXT(LoanTable[[#This Row],[Disbursement Date]],"YYYY-MM")</f>
        <v>2017-01</v>
      </c>
      <c r="AX427" t="str">
        <f>TEXT(EDATE(LoanTable[[#This Row],[Disbursement Date]],-1),"YYYY-MM")</f>
        <v>2016-12</v>
      </c>
      <c r="AY427">
        <f>IF(LoanTable[[#This Row],[Loan Status]]="Active",1,0)</f>
        <v>0</v>
      </c>
      <c r="AZ427">
        <f>IF(COUNTIFS(LoanTable[Client id],LoanTable[[#This Row],[Client id]],LoanTable[Period],LoanTable[[#This Row],[Previous Period]])&gt;0,1,0)</f>
        <v>0</v>
      </c>
      <c r="BA427" s="17" t="str">
        <f>TEXT(LoanTable[[#This Row],[Disbursement Date]],"YYYY")</f>
        <v>2017</v>
      </c>
      <c r="BB427" s="10" cm="1">
        <f t="array" ref="BB427">IF(YEAR(LoanTable[[#This Row],[Disbursement Date]])=MIN(YEAR(LoanTable[Disbursement Date])),"",YEAR(LoanTable[[#This Row],[Disbursement Date]])-1)</f>
        <v>2016</v>
      </c>
      <c r="BC427" s="10">
        <f>IF(LoanTable[[#This Row],[Previous Year]]="",1,IF(COUNTIFS(LoanTable[Client id],LoanTable[[#This Row],[Client id]],LoanTable[Year],LoanTable[[#This Row],[Previous Year]])&gt;0,1,0))</f>
        <v>1</v>
      </c>
      <c r="BD427" t="str">
        <f>YEAR(LoanTable[[#This Row],[Disbursement Date]]) &amp; "-Q" &amp; ROUNDUP(MONTH(LoanTable[[#This Row],[Disbursement Date]])/3,0)</f>
        <v>2017-Q1</v>
      </c>
      <c r="BE427">
        <f>IF(LoanTable[[#This Row],[Disbursement Date]]=LoanTable[[#This Row],[First Loan Date]],1,0)</f>
        <v>0</v>
      </c>
    </row>
    <row r="428" spans="1:57" x14ac:dyDescent="0.3">
      <c r="A428" t="s">
        <v>1899</v>
      </c>
      <c r="B428">
        <v>494</v>
      </c>
      <c r="C428" t="s">
        <v>249</v>
      </c>
      <c r="D428" t="s">
        <v>573</v>
      </c>
      <c r="E428">
        <v>29364</v>
      </c>
      <c r="F428">
        <v>5694</v>
      </c>
      <c r="G428">
        <v>25623</v>
      </c>
      <c r="H428" s="5">
        <v>42743</v>
      </c>
      <c r="I428" t="s">
        <v>615</v>
      </c>
      <c r="J428" t="s">
        <v>613</v>
      </c>
      <c r="K428">
        <v>910182</v>
      </c>
      <c r="L428" t="s">
        <v>257</v>
      </c>
      <c r="M428" t="s">
        <v>98</v>
      </c>
      <c r="N428" t="s">
        <v>13</v>
      </c>
      <c r="O428" t="s">
        <v>28</v>
      </c>
      <c r="P428">
        <v>54</v>
      </c>
      <c r="Q428" s="5" t="s">
        <v>92</v>
      </c>
      <c r="R428" t="s">
        <v>104</v>
      </c>
      <c r="S428" t="s">
        <v>105</v>
      </c>
      <c r="T428" t="s">
        <v>18</v>
      </c>
      <c r="U428" t="s">
        <v>38</v>
      </c>
      <c r="V428" t="s">
        <v>20</v>
      </c>
      <c r="W428">
        <v>433</v>
      </c>
      <c r="X428" t="s">
        <v>574</v>
      </c>
      <c r="Y428" t="s">
        <v>575</v>
      </c>
      <c r="Z428" t="s">
        <v>576</v>
      </c>
      <c r="AA428">
        <v>0.1065</v>
      </c>
      <c r="AB428" t="s">
        <v>577</v>
      </c>
      <c r="AC428" t="s">
        <v>578</v>
      </c>
      <c r="AD428" t="s">
        <v>249</v>
      </c>
      <c r="AE428" t="s">
        <v>250</v>
      </c>
      <c r="AF428" t="s">
        <v>251</v>
      </c>
      <c r="AG428" t="s">
        <v>252</v>
      </c>
      <c r="AH428" t="s">
        <v>253</v>
      </c>
      <c r="AI428" t="s">
        <v>254</v>
      </c>
      <c r="AJ428">
        <v>910182</v>
      </c>
      <c r="AK428" t="s">
        <v>255</v>
      </c>
      <c r="AL428" t="s">
        <v>256</v>
      </c>
      <c r="AM428">
        <v>29312</v>
      </c>
      <c r="AN428">
        <v>5651</v>
      </c>
      <c r="AO428">
        <v>29087</v>
      </c>
      <c r="AP428">
        <v>6.22</v>
      </c>
      <c r="AQ428">
        <v>2992.08</v>
      </c>
      <c r="AR428" t="s">
        <v>2626</v>
      </c>
      <c r="AS428" t="s">
        <v>2626</v>
      </c>
      <c r="AT428">
        <v>2</v>
      </c>
      <c r="AU428" t="s">
        <v>2628</v>
      </c>
      <c r="AV428" s="3">
        <v>42154</v>
      </c>
      <c r="AW428" s="3" t="str">
        <f>TEXT(LoanTable[[#This Row],[Disbursement Date]],"YYYY-MM")</f>
        <v>2017-01</v>
      </c>
      <c r="AX428" t="str">
        <f>TEXT(EDATE(LoanTable[[#This Row],[Disbursement Date]],-1),"YYYY-MM")</f>
        <v>2016-12</v>
      </c>
      <c r="AY428">
        <f>IF(LoanTable[[#This Row],[Loan Status]]="Active",1,0)</f>
        <v>0</v>
      </c>
      <c r="AZ428">
        <f>IF(COUNTIFS(LoanTable[Client id],LoanTable[[#This Row],[Client id]],LoanTable[Period],LoanTable[[#This Row],[Previous Period]])&gt;0,1,0)</f>
        <v>0</v>
      </c>
      <c r="BA428" s="17" t="str">
        <f>TEXT(LoanTable[[#This Row],[Disbursement Date]],"YYYY")</f>
        <v>2017</v>
      </c>
      <c r="BB428" s="10" cm="1">
        <f t="array" ref="BB428">IF(YEAR(LoanTable[[#This Row],[Disbursement Date]])=MIN(YEAR(LoanTable[Disbursement Date])),"",YEAR(LoanTable[[#This Row],[Disbursement Date]])-1)</f>
        <v>2016</v>
      </c>
      <c r="BC428" s="10">
        <f>IF(LoanTable[[#This Row],[Previous Year]]="",1,IF(COUNTIFS(LoanTable[Client id],LoanTable[[#This Row],[Client id]],LoanTable[Year],LoanTable[[#This Row],[Previous Year]])&gt;0,1,0))</f>
        <v>0</v>
      </c>
      <c r="BD428" t="str">
        <f>YEAR(LoanTable[[#This Row],[Disbursement Date]]) &amp; "-Q" &amp; ROUNDUP(MONTH(LoanTable[[#This Row],[Disbursement Date]])/3,0)</f>
        <v>2017-Q1</v>
      </c>
      <c r="BE428">
        <f>IF(LoanTable[[#This Row],[Disbursement Date]]=LoanTable[[#This Row],[First Loan Date]],1,0)</f>
        <v>0</v>
      </c>
    </row>
    <row r="429" spans="1:57" x14ac:dyDescent="0.3">
      <c r="A429" t="s">
        <v>1894</v>
      </c>
      <c r="B429">
        <v>938</v>
      </c>
      <c r="C429" t="s">
        <v>258</v>
      </c>
      <c r="D429" t="s">
        <v>573</v>
      </c>
      <c r="E429">
        <v>21719</v>
      </c>
      <c r="F429">
        <v>26006</v>
      </c>
      <c r="G429">
        <v>23102</v>
      </c>
      <c r="H429" s="5">
        <v>42743</v>
      </c>
      <c r="I429" t="s">
        <v>624</v>
      </c>
      <c r="J429" t="s">
        <v>613</v>
      </c>
      <c r="K429">
        <v>250029</v>
      </c>
      <c r="L429" t="s">
        <v>264</v>
      </c>
      <c r="M429" t="s">
        <v>116</v>
      </c>
      <c r="N429" t="s">
        <v>13</v>
      </c>
      <c r="O429" t="s">
        <v>46</v>
      </c>
      <c r="P429">
        <v>34</v>
      </c>
      <c r="Q429" s="5" t="s">
        <v>71</v>
      </c>
      <c r="R429" t="s">
        <v>30</v>
      </c>
      <c r="S429" t="s">
        <v>145</v>
      </c>
      <c r="T429" t="s">
        <v>63</v>
      </c>
      <c r="U429" t="s">
        <v>19</v>
      </c>
      <c r="V429" t="s">
        <v>31</v>
      </c>
      <c r="W429">
        <v>328</v>
      </c>
      <c r="X429" t="s">
        <v>574</v>
      </c>
      <c r="Y429" t="s">
        <v>575</v>
      </c>
      <c r="Z429" t="s">
        <v>576</v>
      </c>
      <c r="AA429">
        <v>0.1065</v>
      </c>
      <c r="AB429" t="s">
        <v>577</v>
      </c>
      <c r="AC429" t="s">
        <v>578</v>
      </c>
      <c r="AD429" t="s">
        <v>258</v>
      </c>
      <c r="AE429" t="s">
        <v>259</v>
      </c>
      <c r="AF429" t="s">
        <v>260</v>
      </c>
      <c r="AG429" t="s">
        <v>261</v>
      </c>
      <c r="AH429" t="s">
        <v>262</v>
      </c>
      <c r="AI429" t="s">
        <v>258</v>
      </c>
      <c r="AJ429">
        <v>250029</v>
      </c>
      <c r="AK429" t="s">
        <v>263</v>
      </c>
      <c r="AL429" t="s">
        <v>256</v>
      </c>
      <c r="AM429">
        <v>22230</v>
      </c>
      <c r="AN429">
        <v>26992</v>
      </c>
      <c r="AO429">
        <v>21684</v>
      </c>
      <c r="AP429">
        <v>45.72</v>
      </c>
      <c r="AQ429">
        <v>3784.39</v>
      </c>
      <c r="AR429" t="s">
        <v>2626</v>
      </c>
      <c r="AS429" t="s">
        <v>2626</v>
      </c>
      <c r="AT429">
        <v>2</v>
      </c>
      <c r="AU429" t="s">
        <v>2628</v>
      </c>
      <c r="AV429" s="3">
        <v>42743</v>
      </c>
      <c r="AW429" s="3" t="str">
        <f>TEXT(LoanTable[[#This Row],[Disbursement Date]],"YYYY-MM")</f>
        <v>2017-01</v>
      </c>
      <c r="AX429" t="str">
        <f>TEXT(EDATE(LoanTable[[#This Row],[Disbursement Date]],-1),"YYYY-MM")</f>
        <v>2016-12</v>
      </c>
      <c r="AY429">
        <f>IF(LoanTable[[#This Row],[Loan Status]]="Active",1,0)</f>
        <v>1</v>
      </c>
      <c r="AZ429">
        <f>IF(COUNTIFS(LoanTable[Client id],LoanTable[[#This Row],[Client id]],LoanTable[Period],LoanTable[[#This Row],[Previous Period]])&gt;0,1,0)</f>
        <v>0</v>
      </c>
      <c r="BA429" s="17" t="str">
        <f>TEXT(LoanTable[[#This Row],[Disbursement Date]],"YYYY")</f>
        <v>2017</v>
      </c>
      <c r="BB429" s="10" cm="1">
        <f t="array" ref="BB429">IF(YEAR(LoanTable[[#This Row],[Disbursement Date]])=MIN(YEAR(LoanTable[Disbursement Date])),"",YEAR(LoanTable[[#This Row],[Disbursement Date]])-1)</f>
        <v>2016</v>
      </c>
      <c r="BC429" s="10">
        <f>IF(LoanTable[[#This Row],[Previous Year]]="",1,IF(COUNTIFS(LoanTable[Client id],LoanTable[[#This Row],[Client id]],LoanTable[Year],LoanTable[[#This Row],[Previous Year]])&gt;0,1,0))</f>
        <v>0</v>
      </c>
      <c r="BD429" t="str">
        <f>YEAR(LoanTable[[#This Row],[Disbursement Date]]) &amp; "-Q" &amp; ROUNDUP(MONTH(LoanTable[[#This Row],[Disbursement Date]])/3,0)</f>
        <v>2017-Q1</v>
      </c>
      <c r="BE429">
        <f>IF(LoanTable[[#This Row],[Disbursement Date]]=LoanTable[[#This Row],[First Loan Date]],1,0)</f>
        <v>1</v>
      </c>
    </row>
    <row r="430" spans="1:57" x14ac:dyDescent="0.3">
      <c r="A430" t="s">
        <v>1143</v>
      </c>
      <c r="B430">
        <v>82</v>
      </c>
      <c r="C430" t="s">
        <v>488</v>
      </c>
      <c r="D430" t="s">
        <v>589</v>
      </c>
      <c r="E430">
        <v>17560</v>
      </c>
      <c r="F430">
        <v>22502</v>
      </c>
      <c r="G430">
        <v>24193</v>
      </c>
      <c r="H430" s="5">
        <v>42744</v>
      </c>
      <c r="I430" t="s">
        <v>615</v>
      </c>
      <c r="J430" t="s">
        <v>613</v>
      </c>
      <c r="K430">
        <v>740048</v>
      </c>
      <c r="L430" t="s">
        <v>491</v>
      </c>
      <c r="M430" t="s">
        <v>128</v>
      </c>
      <c r="N430" t="s">
        <v>13</v>
      </c>
      <c r="O430" t="s">
        <v>14</v>
      </c>
      <c r="P430">
        <v>36</v>
      </c>
      <c r="Q430" s="6" t="s">
        <v>67</v>
      </c>
      <c r="R430" t="s">
        <v>25</v>
      </c>
      <c r="S430" t="s">
        <v>35</v>
      </c>
      <c r="T430" t="s">
        <v>63</v>
      </c>
      <c r="U430" t="s">
        <v>22</v>
      </c>
      <c r="V430" t="s">
        <v>20</v>
      </c>
      <c r="W430">
        <v>489</v>
      </c>
      <c r="X430" t="s">
        <v>574</v>
      </c>
      <c r="Y430" t="s">
        <v>590</v>
      </c>
      <c r="Z430" t="s">
        <v>576</v>
      </c>
      <c r="AA430">
        <v>9.9099999999999994E-2</v>
      </c>
      <c r="AB430" t="s">
        <v>577</v>
      </c>
      <c r="AC430" t="s">
        <v>591</v>
      </c>
      <c r="AD430" t="s">
        <v>488</v>
      </c>
      <c r="AE430" t="s">
        <v>472</v>
      </c>
      <c r="AF430" t="s">
        <v>473</v>
      </c>
      <c r="AG430" t="s">
        <v>474</v>
      </c>
      <c r="AH430" t="s">
        <v>475</v>
      </c>
      <c r="AI430" t="s">
        <v>489</v>
      </c>
      <c r="AJ430">
        <v>740048</v>
      </c>
      <c r="AK430" t="s">
        <v>490</v>
      </c>
      <c r="AL430" t="s">
        <v>239</v>
      </c>
      <c r="AM430">
        <v>18889</v>
      </c>
      <c r="AN430">
        <v>22553</v>
      </c>
      <c r="AO430">
        <v>17142</v>
      </c>
      <c r="AP430">
        <v>28.52</v>
      </c>
      <c r="AQ430">
        <v>4561.6499999999996</v>
      </c>
      <c r="AR430" t="s">
        <v>2626</v>
      </c>
      <c r="AS430" t="s">
        <v>2626</v>
      </c>
      <c r="AT430">
        <v>2</v>
      </c>
      <c r="AU430" t="s">
        <v>2629</v>
      </c>
      <c r="AV430" s="3">
        <v>42744</v>
      </c>
      <c r="AW430" s="3" t="str">
        <f>TEXT(LoanTable[[#This Row],[Disbursement Date]],"YYYY-MM")</f>
        <v>2017-01</v>
      </c>
      <c r="AX430" t="str">
        <f>TEXT(EDATE(LoanTable[[#This Row],[Disbursement Date]],-1),"YYYY-MM")</f>
        <v>2016-12</v>
      </c>
      <c r="AY430">
        <f>IF(LoanTable[[#This Row],[Loan Status]]="Active",1,0)</f>
        <v>0</v>
      </c>
      <c r="AZ430">
        <f>IF(COUNTIFS(LoanTable[Client id],LoanTable[[#This Row],[Client id]],LoanTable[Period],LoanTable[[#This Row],[Previous Period]])&gt;0,1,0)</f>
        <v>0</v>
      </c>
      <c r="BA430" s="17" t="str">
        <f>TEXT(LoanTable[[#This Row],[Disbursement Date]],"YYYY")</f>
        <v>2017</v>
      </c>
      <c r="BB430" s="10" cm="1">
        <f t="array" ref="BB430">IF(YEAR(LoanTable[[#This Row],[Disbursement Date]])=MIN(YEAR(LoanTable[Disbursement Date])),"",YEAR(LoanTable[[#This Row],[Disbursement Date]])-1)</f>
        <v>2016</v>
      </c>
      <c r="BC430" s="10">
        <f>IF(LoanTable[[#This Row],[Previous Year]]="",1,IF(COUNTIFS(LoanTable[Client id],LoanTable[[#This Row],[Client id]],LoanTable[Year],LoanTable[[#This Row],[Previous Year]])&gt;0,1,0))</f>
        <v>0</v>
      </c>
      <c r="BD430" t="str">
        <f>YEAR(LoanTable[[#This Row],[Disbursement Date]]) &amp; "-Q" &amp; ROUNDUP(MONTH(LoanTable[[#This Row],[Disbursement Date]])/3,0)</f>
        <v>2017-Q1</v>
      </c>
      <c r="BE430">
        <f>IF(LoanTable[[#This Row],[Disbursement Date]]=LoanTable[[#This Row],[First Loan Date]],1,0)</f>
        <v>1</v>
      </c>
    </row>
    <row r="431" spans="1:57" x14ac:dyDescent="0.3">
      <c r="A431" t="s">
        <v>2426</v>
      </c>
      <c r="B431">
        <v>948</v>
      </c>
      <c r="C431" t="s">
        <v>243</v>
      </c>
      <c r="D431" t="s">
        <v>573</v>
      </c>
      <c r="E431">
        <v>21285</v>
      </c>
      <c r="F431">
        <v>49194</v>
      </c>
      <c r="G431">
        <v>25097</v>
      </c>
      <c r="H431" s="5">
        <v>42745</v>
      </c>
      <c r="I431" t="s">
        <v>615</v>
      </c>
      <c r="J431" t="s">
        <v>613</v>
      </c>
      <c r="K431">
        <v>160051</v>
      </c>
      <c r="L431" t="s">
        <v>245</v>
      </c>
      <c r="M431" t="s">
        <v>48</v>
      </c>
      <c r="N431" t="s">
        <v>13</v>
      </c>
      <c r="O431" t="s">
        <v>14</v>
      </c>
      <c r="P431">
        <v>45</v>
      </c>
      <c r="Q431" s="5" t="s">
        <v>49</v>
      </c>
      <c r="R431" t="s">
        <v>16</v>
      </c>
      <c r="S431" t="s">
        <v>35</v>
      </c>
      <c r="T431" t="s">
        <v>44</v>
      </c>
      <c r="U431" t="s">
        <v>19</v>
      </c>
      <c r="V431" t="s">
        <v>31</v>
      </c>
      <c r="W431">
        <v>417</v>
      </c>
      <c r="X431" t="s">
        <v>574</v>
      </c>
      <c r="Y431" t="s">
        <v>575</v>
      </c>
      <c r="Z431" t="s">
        <v>576</v>
      </c>
      <c r="AA431">
        <v>0.1065</v>
      </c>
      <c r="AB431" t="s">
        <v>577</v>
      </c>
      <c r="AC431" t="s">
        <v>578</v>
      </c>
      <c r="AD431" t="s">
        <v>243</v>
      </c>
      <c r="AE431" t="s">
        <v>234</v>
      </c>
      <c r="AF431" t="s">
        <v>235</v>
      </c>
      <c r="AG431" t="s">
        <v>236</v>
      </c>
      <c r="AH431" t="s">
        <v>237</v>
      </c>
      <c r="AI431" t="s">
        <v>243</v>
      </c>
      <c r="AJ431">
        <v>160051</v>
      </c>
      <c r="AK431" t="s">
        <v>244</v>
      </c>
      <c r="AL431" t="s">
        <v>241</v>
      </c>
      <c r="AM431">
        <v>21883</v>
      </c>
      <c r="AN431">
        <v>49657</v>
      </c>
      <c r="AO431">
        <v>20952</v>
      </c>
      <c r="AP431">
        <v>3.68</v>
      </c>
      <c r="AQ431">
        <v>4211.46</v>
      </c>
      <c r="AR431" t="s">
        <v>2626</v>
      </c>
      <c r="AS431" t="s">
        <v>2626</v>
      </c>
      <c r="AT431">
        <v>2</v>
      </c>
      <c r="AU431" t="s">
        <v>2628</v>
      </c>
      <c r="AV431" s="3">
        <v>42312</v>
      </c>
      <c r="AW431" s="3" t="str">
        <f>TEXT(LoanTable[[#This Row],[Disbursement Date]],"YYYY-MM")</f>
        <v>2017-01</v>
      </c>
      <c r="AX431" t="str">
        <f>TEXT(EDATE(LoanTable[[#This Row],[Disbursement Date]],-1),"YYYY-MM")</f>
        <v>2016-12</v>
      </c>
      <c r="AY431">
        <f>IF(LoanTable[[#This Row],[Loan Status]]="Active",1,0)</f>
        <v>0</v>
      </c>
      <c r="AZ431">
        <f>IF(COUNTIFS(LoanTable[Client id],LoanTable[[#This Row],[Client id]],LoanTable[Period],LoanTable[[#This Row],[Previous Period]])&gt;0,1,0)</f>
        <v>0</v>
      </c>
      <c r="BA431" s="17" t="str">
        <f>TEXT(LoanTable[[#This Row],[Disbursement Date]],"YYYY")</f>
        <v>2017</v>
      </c>
      <c r="BB431" s="10" cm="1">
        <f t="array" ref="BB431">IF(YEAR(LoanTable[[#This Row],[Disbursement Date]])=MIN(YEAR(LoanTable[Disbursement Date])),"",YEAR(LoanTable[[#This Row],[Disbursement Date]])-1)</f>
        <v>2016</v>
      </c>
      <c r="BC431" s="10">
        <f>IF(LoanTable[[#This Row],[Previous Year]]="",1,IF(COUNTIFS(LoanTable[Client id],LoanTable[[#This Row],[Client id]],LoanTable[Year],LoanTable[[#This Row],[Previous Year]])&gt;0,1,0))</f>
        <v>0</v>
      </c>
      <c r="BD431" t="str">
        <f>YEAR(LoanTable[[#This Row],[Disbursement Date]]) &amp; "-Q" &amp; ROUNDUP(MONTH(LoanTable[[#This Row],[Disbursement Date]])/3,0)</f>
        <v>2017-Q1</v>
      </c>
      <c r="BE431">
        <f>IF(LoanTable[[#This Row],[Disbursement Date]]=LoanTable[[#This Row],[First Loan Date]],1,0)</f>
        <v>0</v>
      </c>
    </row>
    <row r="432" spans="1:57" x14ac:dyDescent="0.3">
      <c r="A432" t="s">
        <v>1565</v>
      </c>
      <c r="B432">
        <v>18</v>
      </c>
      <c r="C432" t="s">
        <v>422</v>
      </c>
      <c r="D432" t="s">
        <v>589</v>
      </c>
      <c r="E432">
        <v>44272</v>
      </c>
      <c r="F432">
        <v>26041</v>
      </c>
      <c r="G432">
        <v>26494</v>
      </c>
      <c r="H432" s="5">
        <v>42746</v>
      </c>
      <c r="I432" t="s">
        <v>612</v>
      </c>
      <c r="J432" t="s">
        <v>613</v>
      </c>
      <c r="K432">
        <v>120676</v>
      </c>
      <c r="L432" t="s">
        <v>423</v>
      </c>
      <c r="M432" t="s">
        <v>60</v>
      </c>
      <c r="N432" t="s">
        <v>13</v>
      </c>
      <c r="O432" t="s">
        <v>28</v>
      </c>
      <c r="P432">
        <v>47</v>
      </c>
      <c r="Q432" s="6" t="s">
        <v>61</v>
      </c>
      <c r="R432" t="s">
        <v>25</v>
      </c>
      <c r="S432" t="s">
        <v>35</v>
      </c>
      <c r="T432" t="s">
        <v>18</v>
      </c>
      <c r="U432" t="s">
        <v>19</v>
      </c>
      <c r="V432" t="s">
        <v>31</v>
      </c>
      <c r="W432">
        <v>546</v>
      </c>
      <c r="X432" t="s">
        <v>574</v>
      </c>
      <c r="Y432" t="s">
        <v>590</v>
      </c>
      <c r="Z432" t="s">
        <v>576</v>
      </c>
      <c r="AA432">
        <v>9.9099999999999994E-2</v>
      </c>
      <c r="AB432" t="s">
        <v>577</v>
      </c>
      <c r="AC432" t="s">
        <v>591</v>
      </c>
      <c r="AD432" t="s">
        <v>422</v>
      </c>
      <c r="AE432" t="s">
        <v>234</v>
      </c>
      <c r="AF432" t="s">
        <v>235</v>
      </c>
      <c r="AG432" t="s">
        <v>236</v>
      </c>
      <c r="AH432" t="s">
        <v>237</v>
      </c>
      <c r="AI432" t="s">
        <v>422</v>
      </c>
      <c r="AJ432">
        <v>120676</v>
      </c>
      <c r="AK432" t="s">
        <v>247</v>
      </c>
      <c r="AL432" t="s">
        <v>239</v>
      </c>
      <c r="AM432">
        <v>46031</v>
      </c>
      <c r="AN432">
        <v>26998</v>
      </c>
      <c r="AO432">
        <v>44232</v>
      </c>
      <c r="AP432">
        <v>21.12</v>
      </c>
      <c r="AQ432">
        <v>4206.7700000000004</v>
      </c>
      <c r="AR432" t="s">
        <v>2626</v>
      </c>
      <c r="AS432" t="s">
        <v>2626</v>
      </c>
      <c r="AT432">
        <v>2</v>
      </c>
      <c r="AU432" t="s">
        <v>2629</v>
      </c>
      <c r="AV432" s="3">
        <v>42746</v>
      </c>
      <c r="AW432" s="3" t="str">
        <f>TEXT(LoanTable[[#This Row],[Disbursement Date]],"YYYY-MM")</f>
        <v>2017-01</v>
      </c>
      <c r="AX432" t="str">
        <f>TEXT(EDATE(LoanTable[[#This Row],[Disbursement Date]],-1),"YYYY-MM")</f>
        <v>2016-12</v>
      </c>
      <c r="AY432">
        <f>IF(LoanTable[[#This Row],[Loan Status]]="Active",1,0)</f>
        <v>0</v>
      </c>
      <c r="AZ432">
        <f>IF(COUNTIFS(LoanTable[Client id],LoanTable[[#This Row],[Client id]],LoanTable[Period],LoanTable[[#This Row],[Previous Period]])&gt;0,1,0)</f>
        <v>0</v>
      </c>
      <c r="BA432" s="17" t="str">
        <f>TEXT(LoanTable[[#This Row],[Disbursement Date]],"YYYY")</f>
        <v>2017</v>
      </c>
      <c r="BB432" s="10" cm="1">
        <f t="array" ref="BB432">IF(YEAR(LoanTable[[#This Row],[Disbursement Date]])=MIN(YEAR(LoanTable[Disbursement Date])),"",YEAR(LoanTable[[#This Row],[Disbursement Date]])-1)</f>
        <v>2016</v>
      </c>
      <c r="BC432" s="10">
        <f>IF(LoanTable[[#This Row],[Previous Year]]="",1,IF(COUNTIFS(LoanTable[Client id],LoanTable[[#This Row],[Client id]],LoanTable[Year],LoanTable[[#This Row],[Previous Year]])&gt;0,1,0))</f>
        <v>0</v>
      </c>
      <c r="BD432" t="str">
        <f>YEAR(LoanTable[[#This Row],[Disbursement Date]]) &amp; "-Q" &amp; ROUNDUP(MONTH(LoanTable[[#This Row],[Disbursement Date]])/3,0)</f>
        <v>2017-Q1</v>
      </c>
      <c r="BE432">
        <f>IF(LoanTable[[#This Row],[Disbursement Date]]=LoanTable[[#This Row],[First Loan Date]],1,0)</f>
        <v>1</v>
      </c>
    </row>
    <row r="433" spans="1:57" x14ac:dyDescent="0.3">
      <c r="A433" t="s">
        <v>2009</v>
      </c>
      <c r="B433">
        <v>135</v>
      </c>
      <c r="C433" t="s">
        <v>402</v>
      </c>
      <c r="D433" t="s">
        <v>573</v>
      </c>
      <c r="E433">
        <v>2111</v>
      </c>
      <c r="F433">
        <v>22380</v>
      </c>
      <c r="G433">
        <v>34483</v>
      </c>
      <c r="H433" s="5">
        <v>42746</v>
      </c>
      <c r="I433" t="s">
        <v>624</v>
      </c>
      <c r="J433" t="s">
        <v>619</v>
      </c>
      <c r="K433">
        <v>720081</v>
      </c>
      <c r="L433" t="s">
        <v>406</v>
      </c>
      <c r="M433" t="s">
        <v>60</v>
      </c>
      <c r="N433" t="s">
        <v>13</v>
      </c>
      <c r="O433" t="s">
        <v>46</v>
      </c>
      <c r="P433">
        <v>34</v>
      </c>
      <c r="Q433" s="5" t="s">
        <v>87</v>
      </c>
      <c r="R433" t="s">
        <v>30</v>
      </c>
      <c r="S433" t="s">
        <v>145</v>
      </c>
      <c r="T433" t="s">
        <v>18</v>
      </c>
      <c r="U433" t="s">
        <v>22</v>
      </c>
      <c r="V433" t="s">
        <v>20</v>
      </c>
      <c r="W433">
        <v>464</v>
      </c>
      <c r="X433" t="s">
        <v>574</v>
      </c>
      <c r="Y433" t="s">
        <v>575</v>
      </c>
      <c r="Z433" t="s">
        <v>576</v>
      </c>
      <c r="AA433">
        <v>0.1065</v>
      </c>
      <c r="AB433" t="s">
        <v>577</v>
      </c>
      <c r="AC433" t="s">
        <v>578</v>
      </c>
      <c r="AD433" t="s">
        <v>402</v>
      </c>
      <c r="AE433" t="s">
        <v>331</v>
      </c>
      <c r="AF433" t="s">
        <v>235</v>
      </c>
      <c r="AG433" t="s">
        <v>403</v>
      </c>
      <c r="AH433" t="s">
        <v>404</v>
      </c>
      <c r="AI433" t="s">
        <v>402</v>
      </c>
      <c r="AJ433">
        <v>720081</v>
      </c>
      <c r="AK433" t="s">
        <v>405</v>
      </c>
      <c r="AL433" t="s">
        <v>256</v>
      </c>
      <c r="AM433">
        <v>2708</v>
      </c>
      <c r="AN433">
        <v>22838</v>
      </c>
      <c r="AO433">
        <v>1864</v>
      </c>
      <c r="AP433">
        <v>10.83</v>
      </c>
      <c r="AQ433">
        <v>2361.6</v>
      </c>
      <c r="AR433" t="s">
        <v>2626</v>
      </c>
      <c r="AS433" t="s">
        <v>2626</v>
      </c>
      <c r="AT433">
        <v>0</v>
      </c>
      <c r="AU433" t="s">
        <v>2629</v>
      </c>
      <c r="AV433" s="3">
        <v>42152</v>
      </c>
      <c r="AW433" s="3" t="str">
        <f>TEXT(LoanTable[[#This Row],[Disbursement Date]],"YYYY-MM")</f>
        <v>2017-01</v>
      </c>
      <c r="AX433" t="str">
        <f>TEXT(EDATE(LoanTable[[#This Row],[Disbursement Date]],-1),"YYYY-MM")</f>
        <v>2016-12</v>
      </c>
      <c r="AY433">
        <f>IF(LoanTable[[#This Row],[Loan Status]]="Active",1,0)</f>
        <v>1</v>
      </c>
      <c r="AZ433">
        <f>IF(COUNTIFS(LoanTable[Client id],LoanTable[[#This Row],[Client id]],LoanTable[Period],LoanTable[[#This Row],[Previous Period]])&gt;0,1,0)</f>
        <v>0</v>
      </c>
      <c r="BA433" s="17" t="str">
        <f>TEXT(LoanTable[[#This Row],[Disbursement Date]],"YYYY")</f>
        <v>2017</v>
      </c>
      <c r="BB433" s="10" cm="1">
        <f t="array" ref="BB433">IF(YEAR(LoanTable[[#This Row],[Disbursement Date]])=MIN(YEAR(LoanTable[Disbursement Date])),"",YEAR(LoanTable[[#This Row],[Disbursement Date]])-1)</f>
        <v>2016</v>
      </c>
      <c r="BC433" s="10">
        <f>IF(LoanTable[[#This Row],[Previous Year]]="",1,IF(COUNTIFS(LoanTable[Client id],LoanTable[[#This Row],[Client id]],LoanTable[Year],LoanTable[[#This Row],[Previous Year]])&gt;0,1,0))</f>
        <v>0</v>
      </c>
      <c r="BD433" t="str">
        <f>YEAR(LoanTable[[#This Row],[Disbursement Date]]) &amp; "-Q" &amp; ROUNDUP(MONTH(LoanTable[[#This Row],[Disbursement Date]])/3,0)</f>
        <v>2017-Q1</v>
      </c>
      <c r="BE433">
        <f>IF(LoanTable[[#This Row],[Disbursement Date]]=LoanTable[[#This Row],[First Loan Date]],1,0)</f>
        <v>0</v>
      </c>
    </row>
    <row r="434" spans="1:57" x14ac:dyDescent="0.3">
      <c r="A434" t="s">
        <v>748</v>
      </c>
      <c r="B434">
        <v>420</v>
      </c>
      <c r="C434" t="s">
        <v>265</v>
      </c>
      <c r="D434" t="s">
        <v>589</v>
      </c>
      <c r="E434">
        <v>13518</v>
      </c>
      <c r="F434">
        <v>15004</v>
      </c>
      <c r="G434">
        <v>16744</v>
      </c>
      <c r="H434" s="5">
        <v>42747</v>
      </c>
      <c r="I434" t="s">
        <v>624</v>
      </c>
      <c r="J434" t="s">
        <v>613</v>
      </c>
      <c r="K434">
        <v>30179</v>
      </c>
      <c r="L434" t="s">
        <v>272</v>
      </c>
      <c r="M434" t="s">
        <v>36</v>
      </c>
      <c r="N434" t="s">
        <v>13</v>
      </c>
      <c r="O434" t="s">
        <v>14</v>
      </c>
      <c r="P434">
        <v>37</v>
      </c>
      <c r="Q434" s="5" t="s">
        <v>37</v>
      </c>
      <c r="R434" t="s">
        <v>16</v>
      </c>
      <c r="S434" t="s">
        <v>35</v>
      </c>
      <c r="T434" t="s">
        <v>18</v>
      </c>
      <c r="U434" t="s">
        <v>38</v>
      </c>
      <c r="V434" t="s">
        <v>39</v>
      </c>
      <c r="W434">
        <v>426</v>
      </c>
      <c r="X434" t="s">
        <v>574</v>
      </c>
      <c r="Y434" t="s">
        <v>590</v>
      </c>
      <c r="Z434" t="s">
        <v>576</v>
      </c>
      <c r="AA434">
        <v>9.9099999999999994E-2</v>
      </c>
      <c r="AB434" t="s">
        <v>577</v>
      </c>
      <c r="AC434" t="s">
        <v>591</v>
      </c>
      <c r="AD434" t="s">
        <v>265</v>
      </c>
      <c r="AE434" t="s">
        <v>266</v>
      </c>
      <c r="AF434" t="s">
        <v>267</v>
      </c>
      <c r="AG434" t="s">
        <v>268</v>
      </c>
      <c r="AH434" t="s">
        <v>269</v>
      </c>
      <c r="AI434" t="s">
        <v>270</v>
      </c>
      <c r="AJ434">
        <v>30179</v>
      </c>
      <c r="AK434" t="s">
        <v>271</v>
      </c>
      <c r="AL434" t="s">
        <v>241</v>
      </c>
      <c r="AM434">
        <v>13933</v>
      </c>
      <c r="AN434">
        <v>16645</v>
      </c>
      <c r="AO434">
        <v>13356</v>
      </c>
      <c r="AP434">
        <v>12.68</v>
      </c>
      <c r="AQ434">
        <v>1452.86</v>
      </c>
      <c r="AR434" t="s">
        <v>2626</v>
      </c>
      <c r="AS434" t="s">
        <v>2626</v>
      </c>
      <c r="AT434">
        <v>1</v>
      </c>
      <c r="AU434" t="s">
        <v>2629</v>
      </c>
      <c r="AV434" s="3">
        <v>42641</v>
      </c>
      <c r="AW434" s="3" t="str">
        <f>TEXT(LoanTable[[#This Row],[Disbursement Date]],"YYYY-MM")</f>
        <v>2017-01</v>
      </c>
      <c r="AX434" t="str">
        <f>TEXT(EDATE(LoanTable[[#This Row],[Disbursement Date]],-1),"YYYY-MM")</f>
        <v>2016-12</v>
      </c>
      <c r="AY434">
        <f>IF(LoanTable[[#This Row],[Loan Status]]="Active",1,0)</f>
        <v>1</v>
      </c>
      <c r="AZ434">
        <f>IF(COUNTIFS(LoanTable[Client id],LoanTable[[#This Row],[Client id]],LoanTable[Period],LoanTable[[#This Row],[Previous Period]])&gt;0,1,0)</f>
        <v>0</v>
      </c>
      <c r="BA434" s="17" t="str">
        <f>TEXT(LoanTable[[#This Row],[Disbursement Date]],"YYYY")</f>
        <v>2017</v>
      </c>
      <c r="BB434" s="10" cm="1">
        <f t="array" ref="BB434">IF(YEAR(LoanTable[[#This Row],[Disbursement Date]])=MIN(YEAR(LoanTable[Disbursement Date])),"",YEAR(LoanTable[[#This Row],[Disbursement Date]])-1)</f>
        <v>2016</v>
      </c>
      <c r="BC434" s="10">
        <f>IF(LoanTable[[#This Row],[Previous Year]]="",1,IF(COUNTIFS(LoanTable[Client id],LoanTable[[#This Row],[Client id]],LoanTable[Year],LoanTable[[#This Row],[Previous Year]])&gt;0,1,0))</f>
        <v>1</v>
      </c>
      <c r="BD434" t="str">
        <f>YEAR(LoanTable[[#This Row],[Disbursement Date]]) &amp; "-Q" &amp; ROUNDUP(MONTH(LoanTable[[#This Row],[Disbursement Date]])/3,0)</f>
        <v>2017-Q1</v>
      </c>
      <c r="BE434">
        <f>IF(LoanTable[[#This Row],[Disbursement Date]]=LoanTable[[#This Row],[First Loan Date]],1,0)</f>
        <v>0</v>
      </c>
    </row>
    <row r="435" spans="1:57" x14ac:dyDescent="0.3">
      <c r="A435" t="s">
        <v>1185</v>
      </c>
      <c r="B435">
        <v>407</v>
      </c>
      <c r="C435" t="s">
        <v>509</v>
      </c>
      <c r="D435" t="s">
        <v>573</v>
      </c>
      <c r="E435">
        <v>42437</v>
      </c>
      <c r="F435">
        <v>8820</v>
      </c>
      <c r="G435">
        <v>15069</v>
      </c>
      <c r="H435" s="5">
        <v>42748</v>
      </c>
      <c r="I435" t="s">
        <v>617</v>
      </c>
      <c r="J435" t="s">
        <v>613</v>
      </c>
      <c r="K435">
        <v>520376</v>
      </c>
      <c r="L435" t="s">
        <v>512</v>
      </c>
      <c r="M435" t="s">
        <v>32</v>
      </c>
      <c r="N435" t="s">
        <v>13</v>
      </c>
      <c r="O435" t="s">
        <v>33</v>
      </c>
      <c r="P435">
        <v>23</v>
      </c>
      <c r="Q435" s="5" t="s">
        <v>34</v>
      </c>
      <c r="R435" t="s">
        <v>16</v>
      </c>
      <c r="S435" t="s">
        <v>35</v>
      </c>
      <c r="T435" t="s">
        <v>18</v>
      </c>
      <c r="U435" t="s">
        <v>22</v>
      </c>
      <c r="V435" t="s">
        <v>31</v>
      </c>
      <c r="W435">
        <v>416</v>
      </c>
      <c r="X435" t="s">
        <v>574</v>
      </c>
      <c r="Y435" t="s">
        <v>575</v>
      </c>
      <c r="Z435" t="s">
        <v>576</v>
      </c>
      <c r="AA435">
        <v>0.1065</v>
      </c>
      <c r="AB435" t="s">
        <v>577</v>
      </c>
      <c r="AC435" t="s">
        <v>578</v>
      </c>
      <c r="AD435" t="s">
        <v>509</v>
      </c>
      <c r="AE435" t="s">
        <v>325</v>
      </c>
      <c r="AF435" t="s">
        <v>326</v>
      </c>
      <c r="AG435" t="s">
        <v>327</v>
      </c>
      <c r="AH435" t="s">
        <v>328</v>
      </c>
      <c r="AI435" t="s">
        <v>510</v>
      </c>
      <c r="AJ435">
        <v>520376</v>
      </c>
      <c r="AK435" t="s">
        <v>511</v>
      </c>
      <c r="AL435" t="s">
        <v>239</v>
      </c>
      <c r="AM435">
        <v>42054</v>
      </c>
      <c r="AN435">
        <v>8968</v>
      </c>
      <c r="AO435">
        <v>42114</v>
      </c>
      <c r="AP435">
        <v>40.32</v>
      </c>
      <c r="AQ435">
        <v>3901.61</v>
      </c>
      <c r="AR435" t="s">
        <v>2626</v>
      </c>
      <c r="AS435" t="s">
        <v>2626</v>
      </c>
      <c r="AT435">
        <v>0</v>
      </c>
      <c r="AU435" t="s">
        <v>2628</v>
      </c>
      <c r="AV435" s="3">
        <v>42270</v>
      </c>
      <c r="AW435" s="3" t="str">
        <f>TEXT(LoanTable[[#This Row],[Disbursement Date]],"YYYY-MM")</f>
        <v>2017-01</v>
      </c>
      <c r="AX435" t="str">
        <f>TEXT(EDATE(LoanTable[[#This Row],[Disbursement Date]],-1),"YYYY-MM")</f>
        <v>2016-12</v>
      </c>
      <c r="AY435">
        <f>IF(LoanTable[[#This Row],[Loan Status]]="Active",1,0)</f>
        <v>0</v>
      </c>
      <c r="AZ435">
        <f>IF(COUNTIFS(LoanTable[Client id],LoanTable[[#This Row],[Client id]],LoanTable[Period],LoanTable[[#This Row],[Previous Period]])&gt;0,1,0)</f>
        <v>0</v>
      </c>
      <c r="BA435" s="17" t="str">
        <f>TEXT(LoanTable[[#This Row],[Disbursement Date]],"YYYY")</f>
        <v>2017</v>
      </c>
      <c r="BB435" s="10" cm="1">
        <f t="array" ref="BB435">IF(YEAR(LoanTable[[#This Row],[Disbursement Date]])=MIN(YEAR(LoanTable[Disbursement Date])),"",YEAR(LoanTable[[#This Row],[Disbursement Date]])-1)</f>
        <v>2016</v>
      </c>
      <c r="BC435" s="10">
        <f>IF(LoanTable[[#This Row],[Previous Year]]="",1,IF(COUNTIFS(LoanTable[Client id],LoanTable[[#This Row],[Client id]],LoanTable[Year],LoanTable[[#This Row],[Previous Year]])&gt;0,1,0))</f>
        <v>0</v>
      </c>
      <c r="BD435" t="str">
        <f>YEAR(LoanTable[[#This Row],[Disbursement Date]]) &amp; "-Q" &amp; ROUNDUP(MONTH(LoanTable[[#This Row],[Disbursement Date]])/3,0)</f>
        <v>2017-Q1</v>
      </c>
      <c r="BE435">
        <f>IF(LoanTable[[#This Row],[Disbursement Date]]=LoanTable[[#This Row],[First Loan Date]],1,0)</f>
        <v>0</v>
      </c>
    </row>
    <row r="436" spans="1:57" x14ac:dyDescent="0.3">
      <c r="A436" t="s">
        <v>1086</v>
      </c>
      <c r="B436">
        <v>125</v>
      </c>
      <c r="C436" t="s">
        <v>481</v>
      </c>
      <c r="D436" t="s">
        <v>573</v>
      </c>
      <c r="E436">
        <v>45082</v>
      </c>
      <c r="F436">
        <v>19856</v>
      </c>
      <c r="G436">
        <v>5936</v>
      </c>
      <c r="H436" s="5">
        <v>42749</v>
      </c>
      <c r="I436" t="s">
        <v>612</v>
      </c>
      <c r="J436" t="s">
        <v>613</v>
      </c>
      <c r="K436">
        <v>1050013</v>
      </c>
      <c r="L436" t="s">
        <v>482</v>
      </c>
      <c r="M436" t="s">
        <v>99</v>
      </c>
      <c r="N436" t="s">
        <v>13</v>
      </c>
      <c r="O436" t="s">
        <v>14</v>
      </c>
      <c r="P436">
        <v>38</v>
      </c>
      <c r="Q436" s="5" t="s">
        <v>15</v>
      </c>
      <c r="R436" t="s">
        <v>30</v>
      </c>
      <c r="S436" t="s">
        <v>145</v>
      </c>
      <c r="T436" t="s">
        <v>18</v>
      </c>
      <c r="U436" t="s">
        <v>26</v>
      </c>
      <c r="V436" t="s">
        <v>20</v>
      </c>
      <c r="W436">
        <v>552</v>
      </c>
      <c r="X436" t="s">
        <v>574</v>
      </c>
      <c r="Y436" t="s">
        <v>575</v>
      </c>
      <c r="Z436" t="s">
        <v>576</v>
      </c>
      <c r="AA436">
        <v>0.1065</v>
      </c>
      <c r="AB436" t="s">
        <v>577</v>
      </c>
      <c r="AC436" t="s">
        <v>578</v>
      </c>
      <c r="AD436" t="s">
        <v>481</v>
      </c>
      <c r="AE436" t="s">
        <v>472</v>
      </c>
      <c r="AF436" t="s">
        <v>473</v>
      </c>
      <c r="AG436" t="s">
        <v>474</v>
      </c>
      <c r="AH436" t="s">
        <v>475</v>
      </c>
      <c r="AI436" t="s">
        <v>481</v>
      </c>
      <c r="AJ436">
        <v>1050013</v>
      </c>
      <c r="AK436" t="s">
        <v>476</v>
      </c>
      <c r="AL436" t="s">
        <v>241</v>
      </c>
      <c r="AM436">
        <v>46386</v>
      </c>
      <c r="AN436">
        <v>20293</v>
      </c>
      <c r="AO436">
        <v>44860</v>
      </c>
      <c r="AP436">
        <v>19.690000000000001</v>
      </c>
      <c r="AQ436">
        <v>599.4</v>
      </c>
      <c r="AR436" t="s">
        <v>2626</v>
      </c>
      <c r="AS436" t="s">
        <v>2626</v>
      </c>
      <c r="AT436">
        <v>0</v>
      </c>
      <c r="AU436" t="s">
        <v>2628</v>
      </c>
      <c r="AV436" s="3">
        <v>42738</v>
      </c>
      <c r="AW436" s="3" t="str">
        <f>TEXT(LoanTable[[#This Row],[Disbursement Date]],"YYYY-MM")</f>
        <v>2017-01</v>
      </c>
      <c r="AX436" t="str">
        <f>TEXT(EDATE(LoanTable[[#This Row],[Disbursement Date]],-1),"YYYY-MM")</f>
        <v>2016-12</v>
      </c>
      <c r="AY436">
        <f>IF(LoanTable[[#This Row],[Loan Status]]="Active",1,0)</f>
        <v>0</v>
      </c>
      <c r="AZ436">
        <f>IF(COUNTIFS(LoanTable[Client id],LoanTable[[#This Row],[Client id]],LoanTable[Period],LoanTable[[#This Row],[Previous Period]])&gt;0,1,0)</f>
        <v>0</v>
      </c>
      <c r="BA436" s="17" t="str">
        <f>TEXT(LoanTable[[#This Row],[Disbursement Date]],"YYYY")</f>
        <v>2017</v>
      </c>
      <c r="BB436" s="10" cm="1">
        <f t="array" ref="BB436">IF(YEAR(LoanTable[[#This Row],[Disbursement Date]])=MIN(YEAR(LoanTable[Disbursement Date])),"",YEAR(LoanTable[[#This Row],[Disbursement Date]])-1)</f>
        <v>2016</v>
      </c>
      <c r="BC436" s="10">
        <f>IF(LoanTable[[#This Row],[Previous Year]]="",1,IF(COUNTIFS(LoanTable[Client id],LoanTable[[#This Row],[Client id]],LoanTable[Year],LoanTable[[#This Row],[Previous Year]])&gt;0,1,0))</f>
        <v>0</v>
      </c>
      <c r="BD436" t="str">
        <f>YEAR(LoanTable[[#This Row],[Disbursement Date]]) &amp; "-Q" &amp; ROUNDUP(MONTH(LoanTable[[#This Row],[Disbursement Date]])/3,0)</f>
        <v>2017-Q1</v>
      </c>
      <c r="BE436">
        <f>IF(LoanTable[[#This Row],[Disbursement Date]]=LoanTable[[#This Row],[First Loan Date]],1,0)</f>
        <v>0</v>
      </c>
    </row>
    <row r="437" spans="1:57" x14ac:dyDescent="0.3">
      <c r="A437" t="s">
        <v>2137</v>
      </c>
      <c r="B437">
        <v>496</v>
      </c>
      <c r="C437" t="s">
        <v>481</v>
      </c>
      <c r="D437" t="s">
        <v>573</v>
      </c>
      <c r="E437">
        <v>46027</v>
      </c>
      <c r="F437">
        <v>46632</v>
      </c>
      <c r="G437">
        <v>24367</v>
      </c>
      <c r="H437" s="5">
        <v>42749</v>
      </c>
      <c r="I437" t="s">
        <v>624</v>
      </c>
      <c r="J437" t="s">
        <v>619</v>
      </c>
      <c r="K437">
        <v>1050013</v>
      </c>
      <c r="L437" t="s">
        <v>482</v>
      </c>
      <c r="M437" t="s">
        <v>95</v>
      </c>
      <c r="N437" t="s">
        <v>13</v>
      </c>
      <c r="O437" t="s">
        <v>14</v>
      </c>
      <c r="P437">
        <v>37</v>
      </c>
      <c r="Q437" s="5" t="s">
        <v>37</v>
      </c>
      <c r="R437" t="s">
        <v>74</v>
      </c>
      <c r="S437" t="s">
        <v>35</v>
      </c>
      <c r="T437" t="s">
        <v>18</v>
      </c>
      <c r="U437" t="s">
        <v>65</v>
      </c>
      <c r="V437" t="s">
        <v>20</v>
      </c>
      <c r="W437">
        <v>479</v>
      </c>
      <c r="X437" t="s">
        <v>574</v>
      </c>
      <c r="Y437" t="s">
        <v>575</v>
      </c>
      <c r="Z437" t="s">
        <v>576</v>
      </c>
      <c r="AA437">
        <v>0.1065</v>
      </c>
      <c r="AB437" t="s">
        <v>577</v>
      </c>
      <c r="AC437" t="s">
        <v>578</v>
      </c>
      <c r="AD437" t="s">
        <v>481</v>
      </c>
      <c r="AE437" t="s">
        <v>472</v>
      </c>
      <c r="AF437" t="s">
        <v>473</v>
      </c>
      <c r="AG437" t="s">
        <v>474</v>
      </c>
      <c r="AH437" t="s">
        <v>475</v>
      </c>
      <c r="AI437" t="s">
        <v>481</v>
      </c>
      <c r="AJ437">
        <v>1050013</v>
      </c>
      <c r="AK437" t="s">
        <v>476</v>
      </c>
      <c r="AL437" t="s">
        <v>241</v>
      </c>
      <c r="AM437">
        <v>46363</v>
      </c>
      <c r="AN437">
        <v>46570</v>
      </c>
      <c r="AO437">
        <v>45974</v>
      </c>
      <c r="AP437">
        <v>18.04</v>
      </c>
      <c r="AQ437">
        <v>2659.29</v>
      </c>
      <c r="AR437" t="s">
        <v>2626</v>
      </c>
      <c r="AS437" t="s">
        <v>2626</v>
      </c>
      <c r="AT437">
        <v>1</v>
      </c>
      <c r="AU437" t="s">
        <v>2629</v>
      </c>
      <c r="AV437" s="3">
        <v>42686</v>
      </c>
      <c r="AW437" s="3" t="str">
        <f>TEXT(LoanTable[[#This Row],[Disbursement Date]],"YYYY-MM")</f>
        <v>2017-01</v>
      </c>
      <c r="AX437" t="str">
        <f>TEXT(EDATE(LoanTable[[#This Row],[Disbursement Date]],-1),"YYYY-MM")</f>
        <v>2016-12</v>
      </c>
      <c r="AY437">
        <f>IF(LoanTable[[#This Row],[Loan Status]]="Active",1,0)</f>
        <v>1</v>
      </c>
      <c r="AZ437">
        <f>IF(COUNTIFS(LoanTable[Client id],LoanTable[[#This Row],[Client id]],LoanTable[Period],LoanTable[[#This Row],[Previous Period]])&gt;0,1,0)</f>
        <v>0</v>
      </c>
      <c r="BA437" s="17" t="str">
        <f>TEXT(LoanTable[[#This Row],[Disbursement Date]],"YYYY")</f>
        <v>2017</v>
      </c>
      <c r="BB437" s="10" cm="1">
        <f t="array" ref="BB437">IF(YEAR(LoanTable[[#This Row],[Disbursement Date]])=MIN(YEAR(LoanTable[Disbursement Date])),"",YEAR(LoanTable[[#This Row],[Disbursement Date]])-1)</f>
        <v>2016</v>
      </c>
      <c r="BC437" s="10">
        <f>IF(LoanTable[[#This Row],[Previous Year]]="",1,IF(COUNTIFS(LoanTable[Client id],LoanTable[[#This Row],[Client id]],LoanTable[Year],LoanTable[[#This Row],[Previous Year]])&gt;0,1,0))</f>
        <v>1</v>
      </c>
      <c r="BD437" t="str">
        <f>YEAR(LoanTable[[#This Row],[Disbursement Date]]) &amp; "-Q" &amp; ROUNDUP(MONTH(LoanTable[[#This Row],[Disbursement Date]])/3,0)</f>
        <v>2017-Q1</v>
      </c>
      <c r="BE437">
        <f>IF(LoanTable[[#This Row],[Disbursement Date]]=LoanTable[[#This Row],[First Loan Date]],1,0)</f>
        <v>0</v>
      </c>
    </row>
    <row r="438" spans="1:57" x14ac:dyDescent="0.3">
      <c r="A438" t="s">
        <v>1900</v>
      </c>
      <c r="B438">
        <v>731</v>
      </c>
      <c r="C438" t="s">
        <v>386</v>
      </c>
      <c r="D438" t="s">
        <v>589</v>
      </c>
      <c r="E438">
        <v>16128</v>
      </c>
      <c r="F438">
        <v>7335</v>
      </c>
      <c r="G438">
        <v>34019</v>
      </c>
      <c r="H438" s="5">
        <v>42749</v>
      </c>
      <c r="I438" t="s">
        <v>624</v>
      </c>
      <c r="J438" t="s">
        <v>613</v>
      </c>
      <c r="K438">
        <v>1110166</v>
      </c>
      <c r="L438" t="s">
        <v>389</v>
      </c>
      <c r="M438" t="s">
        <v>150</v>
      </c>
      <c r="N438" t="s">
        <v>13</v>
      </c>
      <c r="O438" t="s">
        <v>33</v>
      </c>
      <c r="P438">
        <v>22</v>
      </c>
      <c r="Q438" s="5" t="s">
        <v>151</v>
      </c>
      <c r="R438" t="s">
        <v>74</v>
      </c>
      <c r="S438" t="s">
        <v>35</v>
      </c>
      <c r="T438" t="s">
        <v>18</v>
      </c>
      <c r="U438" t="s">
        <v>65</v>
      </c>
      <c r="V438" t="s">
        <v>39</v>
      </c>
      <c r="W438">
        <v>516</v>
      </c>
      <c r="X438" t="s">
        <v>574</v>
      </c>
      <c r="Y438" t="s">
        <v>590</v>
      </c>
      <c r="Z438" t="s">
        <v>576</v>
      </c>
      <c r="AA438">
        <v>9.9099999999999994E-2</v>
      </c>
      <c r="AB438" t="s">
        <v>577</v>
      </c>
      <c r="AC438" t="s">
        <v>591</v>
      </c>
      <c r="AD438" t="s">
        <v>386</v>
      </c>
      <c r="AE438" t="s">
        <v>234</v>
      </c>
      <c r="AF438" t="s">
        <v>235</v>
      </c>
      <c r="AG438" t="s">
        <v>236</v>
      </c>
      <c r="AH438" t="s">
        <v>237</v>
      </c>
      <c r="AI438" t="s">
        <v>387</v>
      </c>
      <c r="AJ438">
        <v>1110166</v>
      </c>
      <c r="AK438" t="s">
        <v>388</v>
      </c>
      <c r="AL438" t="s">
        <v>239</v>
      </c>
      <c r="AM438">
        <v>16680</v>
      </c>
      <c r="AN438">
        <v>9160</v>
      </c>
      <c r="AO438">
        <v>16015</v>
      </c>
      <c r="AP438">
        <v>14.92</v>
      </c>
      <c r="AQ438">
        <v>394.91</v>
      </c>
      <c r="AR438" t="s">
        <v>2626</v>
      </c>
      <c r="AS438" t="s">
        <v>2626</v>
      </c>
      <c r="AT438">
        <v>2</v>
      </c>
      <c r="AU438" t="s">
        <v>2628</v>
      </c>
      <c r="AV438" s="3">
        <v>42635</v>
      </c>
      <c r="AW438" s="3" t="str">
        <f>TEXT(LoanTable[[#This Row],[Disbursement Date]],"YYYY-MM")</f>
        <v>2017-01</v>
      </c>
      <c r="AX438" t="str">
        <f>TEXT(EDATE(LoanTable[[#This Row],[Disbursement Date]],-1),"YYYY-MM")</f>
        <v>2016-12</v>
      </c>
      <c r="AY438">
        <f>IF(LoanTable[[#This Row],[Loan Status]]="Active",1,0)</f>
        <v>1</v>
      </c>
      <c r="AZ438">
        <f>IF(COUNTIFS(LoanTable[Client id],LoanTable[[#This Row],[Client id]],LoanTable[Period],LoanTable[[#This Row],[Previous Period]])&gt;0,1,0)</f>
        <v>0</v>
      </c>
      <c r="BA438" s="17" t="str">
        <f>TEXT(LoanTable[[#This Row],[Disbursement Date]],"YYYY")</f>
        <v>2017</v>
      </c>
      <c r="BB438" s="10" cm="1">
        <f t="array" ref="BB438">IF(YEAR(LoanTable[[#This Row],[Disbursement Date]])=MIN(YEAR(LoanTable[Disbursement Date])),"",YEAR(LoanTable[[#This Row],[Disbursement Date]])-1)</f>
        <v>2016</v>
      </c>
      <c r="BC438" s="10">
        <f>IF(LoanTable[[#This Row],[Previous Year]]="",1,IF(COUNTIFS(LoanTable[Client id],LoanTable[[#This Row],[Client id]],LoanTable[Year],LoanTable[[#This Row],[Previous Year]])&gt;0,1,0))</f>
        <v>1</v>
      </c>
      <c r="BD438" t="str">
        <f>YEAR(LoanTable[[#This Row],[Disbursement Date]]) &amp; "-Q" &amp; ROUNDUP(MONTH(LoanTable[[#This Row],[Disbursement Date]])/3,0)</f>
        <v>2017-Q1</v>
      </c>
      <c r="BE438">
        <f>IF(LoanTable[[#This Row],[Disbursement Date]]=LoanTable[[#This Row],[First Loan Date]],1,0)</f>
        <v>0</v>
      </c>
    </row>
    <row r="439" spans="1:57" x14ac:dyDescent="0.3">
      <c r="A439" t="s">
        <v>1209</v>
      </c>
      <c r="B439">
        <v>835</v>
      </c>
      <c r="C439" t="s">
        <v>422</v>
      </c>
      <c r="D439" t="s">
        <v>589</v>
      </c>
      <c r="E439">
        <v>2450</v>
      </c>
      <c r="F439">
        <v>27519</v>
      </c>
      <c r="G439">
        <v>20352</v>
      </c>
      <c r="H439" s="5">
        <v>42749</v>
      </c>
      <c r="I439" t="s">
        <v>615</v>
      </c>
      <c r="J439" t="s">
        <v>619</v>
      </c>
      <c r="K439">
        <v>120676</v>
      </c>
      <c r="L439" t="s">
        <v>423</v>
      </c>
      <c r="M439" t="s">
        <v>84</v>
      </c>
      <c r="N439" t="s">
        <v>13</v>
      </c>
      <c r="O439" t="s">
        <v>28</v>
      </c>
      <c r="P439">
        <v>46</v>
      </c>
      <c r="Q439" s="5" t="s">
        <v>59</v>
      </c>
      <c r="R439" t="s">
        <v>30</v>
      </c>
      <c r="S439" t="s">
        <v>145</v>
      </c>
      <c r="T439" t="s">
        <v>44</v>
      </c>
      <c r="U439" t="s">
        <v>19</v>
      </c>
      <c r="V439" t="s">
        <v>31</v>
      </c>
      <c r="W439">
        <v>481</v>
      </c>
      <c r="X439" t="s">
        <v>574</v>
      </c>
      <c r="Y439" t="s">
        <v>590</v>
      </c>
      <c r="Z439" t="s">
        <v>576</v>
      </c>
      <c r="AA439">
        <v>9.9099999999999994E-2</v>
      </c>
      <c r="AB439" t="s">
        <v>577</v>
      </c>
      <c r="AC439" t="s">
        <v>591</v>
      </c>
      <c r="AD439" t="s">
        <v>422</v>
      </c>
      <c r="AE439" t="s">
        <v>234</v>
      </c>
      <c r="AF439" t="s">
        <v>235</v>
      </c>
      <c r="AG439" t="s">
        <v>236</v>
      </c>
      <c r="AH439" t="s">
        <v>237</v>
      </c>
      <c r="AI439" t="s">
        <v>422</v>
      </c>
      <c r="AJ439">
        <v>120676</v>
      </c>
      <c r="AK439" t="s">
        <v>247</v>
      </c>
      <c r="AL439" t="s">
        <v>239</v>
      </c>
      <c r="AM439">
        <v>2840</v>
      </c>
      <c r="AN439">
        <v>29249</v>
      </c>
      <c r="AO439">
        <v>2276</v>
      </c>
      <c r="AP439">
        <v>34.43</v>
      </c>
      <c r="AQ439">
        <v>3770.77</v>
      </c>
      <c r="AR439" t="s">
        <v>2627</v>
      </c>
      <c r="AS439" t="s">
        <v>2626</v>
      </c>
      <c r="AT439">
        <v>2</v>
      </c>
      <c r="AU439" t="s">
        <v>2628</v>
      </c>
      <c r="AV439" s="3">
        <v>42749</v>
      </c>
      <c r="AW439" s="3" t="str">
        <f>TEXT(LoanTable[[#This Row],[Disbursement Date]],"YYYY-MM")</f>
        <v>2017-01</v>
      </c>
      <c r="AX439" t="str">
        <f>TEXT(EDATE(LoanTable[[#This Row],[Disbursement Date]],-1),"YYYY-MM")</f>
        <v>2016-12</v>
      </c>
      <c r="AY439">
        <f>IF(LoanTable[[#This Row],[Loan Status]]="Active",1,0)</f>
        <v>0</v>
      </c>
      <c r="AZ439">
        <f>IF(COUNTIFS(LoanTable[Client id],LoanTable[[#This Row],[Client id]],LoanTable[Period],LoanTable[[#This Row],[Previous Period]])&gt;0,1,0)</f>
        <v>0</v>
      </c>
      <c r="BA439" s="17" t="str">
        <f>TEXT(LoanTable[[#This Row],[Disbursement Date]],"YYYY")</f>
        <v>2017</v>
      </c>
      <c r="BB439" s="10" cm="1">
        <f t="array" ref="BB439">IF(YEAR(LoanTable[[#This Row],[Disbursement Date]])=MIN(YEAR(LoanTable[Disbursement Date])),"",YEAR(LoanTable[[#This Row],[Disbursement Date]])-1)</f>
        <v>2016</v>
      </c>
      <c r="BC439" s="10">
        <f>IF(LoanTable[[#This Row],[Previous Year]]="",1,IF(COUNTIFS(LoanTable[Client id],LoanTable[[#This Row],[Client id]],LoanTable[Year],LoanTable[[#This Row],[Previous Year]])&gt;0,1,0))</f>
        <v>0</v>
      </c>
      <c r="BD439" t="str">
        <f>YEAR(LoanTable[[#This Row],[Disbursement Date]]) &amp; "-Q" &amp; ROUNDUP(MONTH(LoanTable[[#This Row],[Disbursement Date]])/3,0)</f>
        <v>2017-Q1</v>
      </c>
      <c r="BE439">
        <f>IF(LoanTable[[#This Row],[Disbursement Date]]=LoanTable[[#This Row],[First Loan Date]],1,0)</f>
        <v>1</v>
      </c>
    </row>
    <row r="440" spans="1:57" x14ac:dyDescent="0.3">
      <c r="A440" t="s">
        <v>1966</v>
      </c>
      <c r="B440">
        <v>293</v>
      </c>
      <c r="C440" t="s">
        <v>330</v>
      </c>
      <c r="D440" t="s">
        <v>573</v>
      </c>
      <c r="E440">
        <v>21818</v>
      </c>
      <c r="F440">
        <v>6154</v>
      </c>
      <c r="G440">
        <v>7504</v>
      </c>
      <c r="H440" s="5">
        <v>42753</v>
      </c>
      <c r="I440" t="s">
        <v>612</v>
      </c>
      <c r="J440" t="s">
        <v>619</v>
      </c>
      <c r="K440">
        <v>690076</v>
      </c>
      <c r="L440" t="s">
        <v>337</v>
      </c>
      <c r="M440" t="s">
        <v>50</v>
      </c>
      <c r="N440" t="s">
        <v>13</v>
      </c>
      <c r="O440" t="s">
        <v>46</v>
      </c>
      <c r="P440">
        <v>31</v>
      </c>
      <c r="Q440" s="5" t="s">
        <v>101</v>
      </c>
      <c r="R440" t="s">
        <v>25</v>
      </c>
      <c r="S440" t="s">
        <v>35</v>
      </c>
      <c r="T440" t="s">
        <v>18</v>
      </c>
      <c r="U440" t="s">
        <v>38</v>
      </c>
      <c r="V440" t="s">
        <v>39</v>
      </c>
      <c r="W440">
        <v>315</v>
      </c>
      <c r="X440" t="s">
        <v>574</v>
      </c>
      <c r="Y440" t="s">
        <v>575</v>
      </c>
      <c r="Z440" t="s">
        <v>576</v>
      </c>
      <c r="AA440">
        <v>0.1065</v>
      </c>
      <c r="AB440" t="s">
        <v>577</v>
      </c>
      <c r="AC440" t="s">
        <v>578</v>
      </c>
      <c r="AD440" t="s">
        <v>330</v>
      </c>
      <c r="AE440" t="s">
        <v>331</v>
      </c>
      <c r="AF440" t="s">
        <v>332</v>
      </c>
      <c r="AG440" t="s">
        <v>333</v>
      </c>
      <c r="AH440" t="s">
        <v>334</v>
      </c>
      <c r="AI440" t="s">
        <v>335</v>
      </c>
      <c r="AJ440">
        <v>690076</v>
      </c>
      <c r="AK440" t="s">
        <v>336</v>
      </c>
      <c r="AL440" t="s">
        <v>239</v>
      </c>
      <c r="AM440">
        <v>22962</v>
      </c>
      <c r="AN440">
        <v>6617</v>
      </c>
      <c r="AO440">
        <v>21746</v>
      </c>
      <c r="AP440">
        <v>39.340000000000003</v>
      </c>
      <c r="AQ440">
        <v>4319.3900000000003</v>
      </c>
      <c r="AR440" t="s">
        <v>2626</v>
      </c>
      <c r="AS440" t="s">
        <v>2626</v>
      </c>
      <c r="AT440">
        <v>1</v>
      </c>
      <c r="AU440" t="s">
        <v>2629</v>
      </c>
      <c r="AV440" s="3">
        <v>42753</v>
      </c>
      <c r="AW440" s="3" t="str">
        <f>TEXT(LoanTable[[#This Row],[Disbursement Date]],"YYYY-MM")</f>
        <v>2017-01</v>
      </c>
      <c r="AX440" t="str">
        <f>TEXT(EDATE(LoanTable[[#This Row],[Disbursement Date]],-1),"YYYY-MM")</f>
        <v>2016-12</v>
      </c>
      <c r="AY440">
        <f>IF(LoanTable[[#This Row],[Loan Status]]="Active",1,0)</f>
        <v>0</v>
      </c>
      <c r="AZ440">
        <f>IF(COUNTIFS(LoanTable[Client id],LoanTable[[#This Row],[Client id]],LoanTable[Period],LoanTable[[#This Row],[Previous Period]])&gt;0,1,0)</f>
        <v>0</v>
      </c>
      <c r="BA440" s="17" t="str">
        <f>TEXT(LoanTable[[#This Row],[Disbursement Date]],"YYYY")</f>
        <v>2017</v>
      </c>
      <c r="BB440" s="10" cm="1">
        <f t="array" ref="BB440">IF(YEAR(LoanTable[[#This Row],[Disbursement Date]])=MIN(YEAR(LoanTable[Disbursement Date])),"",YEAR(LoanTable[[#This Row],[Disbursement Date]])-1)</f>
        <v>2016</v>
      </c>
      <c r="BC440" s="10">
        <f>IF(LoanTable[[#This Row],[Previous Year]]="",1,IF(COUNTIFS(LoanTable[Client id],LoanTable[[#This Row],[Client id]],LoanTable[Year],LoanTable[[#This Row],[Previous Year]])&gt;0,1,0))</f>
        <v>0</v>
      </c>
      <c r="BD440" t="str">
        <f>YEAR(LoanTable[[#This Row],[Disbursement Date]]) &amp; "-Q" &amp; ROUNDUP(MONTH(LoanTable[[#This Row],[Disbursement Date]])/3,0)</f>
        <v>2017-Q1</v>
      </c>
      <c r="BE440">
        <f>IF(LoanTable[[#This Row],[Disbursement Date]]=LoanTable[[#This Row],[First Loan Date]],1,0)</f>
        <v>1</v>
      </c>
    </row>
    <row r="441" spans="1:57" x14ac:dyDescent="0.3">
      <c r="A441" t="s">
        <v>648</v>
      </c>
      <c r="B441">
        <v>416</v>
      </c>
      <c r="C441" t="s">
        <v>249</v>
      </c>
      <c r="D441" t="s">
        <v>573</v>
      </c>
      <c r="E441">
        <v>26537</v>
      </c>
      <c r="F441">
        <v>31456</v>
      </c>
      <c r="G441">
        <v>44460</v>
      </c>
      <c r="H441" s="5">
        <v>42753</v>
      </c>
      <c r="I441" t="s">
        <v>624</v>
      </c>
      <c r="J441" t="s">
        <v>619</v>
      </c>
      <c r="K441">
        <v>910182</v>
      </c>
      <c r="L441" t="s">
        <v>257</v>
      </c>
      <c r="M441" t="s">
        <v>119</v>
      </c>
      <c r="N441" t="s">
        <v>13</v>
      </c>
      <c r="O441" t="s">
        <v>28</v>
      </c>
      <c r="P441">
        <v>52</v>
      </c>
      <c r="Q441" s="5" t="s">
        <v>113</v>
      </c>
      <c r="R441" t="s">
        <v>25</v>
      </c>
      <c r="S441" t="s">
        <v>35</v>
      </c>
      <c r="T441" t="s">
        <v>18</v>
      </c>
      <c r="U441" t="s">
        <v>19</v>
      </c>
      <c r="V441" t="s">
        <v>39</v>
      </c>
      <c r="W441">
        <v>584</v>
      </c>
      <c r="X441" t="s">
        <v>574</v>
      </c>
      <c r="Y441" t="s">
        <v>575</v>
      </c>
      <c r="Z441" t="s">
        <v>576</v>
      </c>
      <c r="AA441">
        <v>0.1065</v>
      </c>
      <c r="AB441" t="s">
        <v>577</v>
      </c>
      <c r="AC441" t="s">
        <v>578</v>
      </c>
      <c r="AD441" t="s">
        <v>249</v>
      </c>
      <c r="AE441" t="s">
        <v>250</v>
      </c>
      <c r="AF441" t="s">
        <v>251</v>
      </c>
      <c r="AG441" t="s">
        <v>252</v>
      </c>
      <c r="AH441" t="s">
        <v>253</v>
      </c>
      <c r="AI441" t="s">
        <v>254</v>
      </c>
      <c r="AJ441">
        <v>910182</v>
      </c>
      <c r="AK441" t="s">
        <v>255</v>
      </c>
      <c r="AL441" t="s">
        <v>256</v>
      </c>
      <c r="AM441">
        <v>28399</v>
      </c>
      <c r="AN441">
        <v>32896</v>
      </c>
      <c r="AO441">
        <v>26262</v>
      </c>
      <c r="AP441">
        <v>47.41</v>
      </c>
      <c r="AQ441">
        <v>4584.91</v>
      </c>
      <c r="AR441" t="s">
        <v>2626</v>
      </c>
      <c r="AS441" t="s">
        <v>2626</v>
      </c>
      <c r="AT441">
        <v>1</v>
      </c>
      <c r="AU441" t="s">
        <v>2628</v>
      </c>
      <c r="AV441" s="3">
        <v>42753</v>
      </c>
      <c r="AW441" s="3" t="str">
        <f>TEXT(LoanTable[[#This Row],[Disbursement Date]],"YYYY-MM")</f>
        <v>2017-01</v>
      </c>
      <c r="AX441" t="str">
        <f>TEXT(EDATE(LoanTable[[#This Row],[Disbursement Date]],-1),"YYYY-MM")</f>
        <v>2016-12</v>
      </c>
      <c r="AY441">
        <f>IF(LoanTable[[#This Row],[Loan Status]]="Active",1,0)</f>
        <v>1</v>
      </c>
      <c r="AZ441">
        <f>IF(COUNTIFS(LoanTable[Client id],LoanTable[[#This Row],[Client id]],LoanTable[Period],LoanTable[[#This Row],[Previous Period]])&gt;0,1,0)</f>
        <v>0</v>
      </c>
      <c r="BA441" s="17" t="str">
        <f>TEXT(LoanTable[[#This Row],[Disbursement Date]],"YYYY")</f>
        <v>2017</v>
      </c>
      <c r="BB441" s="10" cm="1">
        <f t="array" ref="BB441">IF(YEAR(LoanTable[[#This Row],[Disbursement Date]])=MIN(YEAR(LoanTable[Disbursement Date])),"",YEAR(LoanTable[[#This Row],[Disbursement Date]])-1)</f>
        <v>2016</v>
      </c>
      <c r="BC441" s="10">
        <f>IF(LoanTable[[#This Row],[Previous Year]]="",1,IF(COUNTIFS(LoanTable[Client id],LoanTable[[#This Row],[Client id]],LoanTable[Year],LoanTable[[#This Row],[Previous Year]])&gt;0,1,0))</f>
        <v>0</v>
      </c>
      <c r="BD441" t="str">
        <f>YEAR(LoanTable[[#This Row],[Disbursement Date]]) &amp; "-Q" &amp; ROUNDUP(MONTH(LoanTable[[#This Row],[Disbursement Date]])/3,0)</f>
        <v>2017-Q1</v>
      </c>
      <c r="BE441">
        <f>IF(LoanTable[[#This Row],[Disbursement Date]]=LoanTable[[#This Row],[First Loan Date]],1,0)</f>
        <v>1</v>
      </c>
    </row>
    <row r="442" spans="1:57" x14ac:dyDescent="0.3">
      <c r="A442" t="s">
        <v>1351</v>
      </c>
      <c r="B442">
        <v>469</v>
      </c>
      <c r="C442" t="s">
        <v>485</v>
      </c>
      <c r="D442" t="s">
        <v>573</v>
      </c>
      <c r="E442">
        <v>18969</v>
      </c>
      <c r="F442">
        <v>22278</v>
      </c>
      <c r="G442">
        <v>14039</v>
      </c>
      <c r="H442" s="5">
        <v>42755</v>
      </c>
      <c r="I442" t="s">
        <v>624</v>
      </c>
      <c r="J442" t="s">
        <v>619</v>
      </c>
      <c r="K442">
        <v>880038</v>
      </c>
      <c r="L442" t="s">
        <v>487</v>
      </c>
      <c r="M442" t="s">
        <v>98</v>
      </c>
      <c r="N442" t="s">
        <v>13</v>
      </c>
      <c r="O442" t="s">
        <v>28</v>
      </c>
      <c r="P442">
        <v>54</v>
      </c>
      <c r="Q442" s="5" t="s">
        <v>92</v>
      </c>
      <c r="R442" t="s">
        <v>104</v>
      </c>
      <c r="S442" t="s">
        <v>105</v>
      </c>
      <c r="T442" t="s">
        <v>18</v>
      </c>
      <c r="U442" t="s">
        <v>38</v>
      </c>
      <c r="V442" t="s">
        <v>20</v>
      </c>
      <c r="W442">
        <v>433</v>
      </c>
      <c r="X442" t="s">
        <v>574</v>
      </c>
      <c r="Y442" t="s">
        <v>575</v>
      </c>
      <c r="Z442" t="s">
        <v>576</v>
      </c>
      <c r="AA442">
        <v>0.1065</v>
      </c>
      <c r="AB442" t="s">
        <v>577</v>
      </c>
      <c r="AC442" t="s">
        <v>578</v>
      </c>
      <c r="AD442" t="s">
        <v>485</v>
      </c>
      <c r="AE442" t="s">
        <v>472</v>
      </c>
      <c r="AF442" t="s">
        <v>473</v>
      </c>
      <c r="AG442" t="s">
        <v>474</v>
      </c>
      <c r="AH442" t="s">
        <v>475</v>
      </c>
      <c r="AI442" t="s">
        <v>485</v>
      </c>
      <c r="AJ442">
        <v>880038</v>
      </c>
      <c r="AK442" t="s">
        <v>486</v>
      </c>
      <c r="AL442" t="s">
        <v>256</v>
      </c>
      <c r="AM442">
        <v>19308</v>
      </c>
      <c r="AN442">
        <v>22786</v>
      </c>
      <c r="AO442">
        <v>18507</v>
      </c>
      <c r="AP442">
        <v>47.23</v>
      </c>
      <c r="AQ442">
        <v>1763.52</v>
      </c>
      <c r="AR442" t="s">
        <v>2626</v>
      </c>
      <c r="AS442" t="s">
        <v>2626</v>
      </c>
      <c r="AT442">
        <v>2</v>
      </c>
      <c r="AU442" t="s">
        <v>2628</v>
      </c>
      <c r="AV442" s="3">
        <v>42755</v>
      </c>
      <c r="AW442" s="3" t="str">
        <f>TEXT(LoanTable[[#This Row],[Disbursement Date]],"YYYY-MM")</f>
        <v>2017-01</v>
      </c>
      <c r="AX442" t="str">
        <f>TEXT(EDATE(LoanTable[[#This Row],[Disbursement Date]],-1),"YYYY-MM")</f>
        <v>2016-12</v>
      </c>
      <c r="AY442">
        <f>IF(LoanTable[[#This Row],[Loan Status]]="Active",1,0)</f>
        <v>1</v>
      </c>
      <c r="AZ442">
        <f>IF(COUNTIFS(LoanTable[Client id],LoanTable[[#This Row],[Client id]],LoanTable[Period],LoanTable[[#This Row],[Previous Period]])&gt;0,1,0)</f>
        <v>0</v>
      </c>
      <c r="BA442" s="17" t="str">
        <f>TEXT(LoanTable[[#This Row],[Disbursement Date]],"YYYY")</f>
        <v>2017</v>
      </c>
      <c r="BB442" s="10" cm="1">
        <f t="array" ref="BB442">IF(YEAR(LoanTable[[#This Row],[Disbursement Date]])=MIN(YEAR(LoanTable[Disbursement Date])),"",YEAR(LoanTable[[#This Row],[Disbursement Date]])-1)</f>
        <v>2016</v>
      </c>
      <c r="BC442" s="10">
        <f>IF(LoanTable[[#This Row],[Previous Year]]="",1,IF(COUNTIFS(LoanTable[Client id],LoanTable[[#This Row],[Client id]],LoanTable[Year],LoanTable[[#This Row],[Previous Year]])&gt;0,1,0))</f>
        <v>0</v>
      </c>
      <c r="BD442" t="str">
        <f>YEAR(LoanTable[[#This Row],[Disbursement Date]]) &amp; "-Q" &amp; ROUNDUP(MONTH(LoanTable[[#This Row],[Disbursement Date]])/3,0)</f>
        <v>2017-Q1</v>
      </c>
      <c r="BE442">
        <f>IF(LoanTable[[#This Row],[Disbursement Date]]=LoanTable[[#This Row],[First Loan Date]],1,0)</f>
        <v>1</v>
      </c>
    </row>
    <row r="443" spans="1:57" x14ac:dyDescent="0.3">
      <c r="A443" t="s">
        <v>1054</v>
      </c>
      <c r="B443">
        <v>798</v>
      </c>
      <c r="C443" t="s">
        <v>386</v>
      </c>
      <c r="D443" t="s">
        <v>573</v>
      </c>
      <c r="E443">
        <v>47018</v>
      </c>
      <c r="F443">
        <v>11299</v>
      </c>
      <c r="G443">
        <v>12877</v>
      </c>
      <c r="H443" s="5">
        <v>42757</v>
      </c>
      <c r="I443" t="s">
        <v>612</v>
      </c>
      <c r="J443" t="s">
        <v>619</v>
      </c>
      <c r="K443">
        <v>1110166</v>
      </c>
      <c r="L443" t="s">
        <v>389</v>
      </c>
      <c r="M443" t="s">
        <v>54</v>
      </c>
      <c r="N443" t="s">
        <v>13</v>
      </c>
      <c r="O443" t="s">
        <v>46</v>
      </c>
      <c r="P443">
        <v>29</v>
      </c>
      <c r="Q443" s="5" t="s">
        <v>53</v>
      </c>
      <c r="R443" t="s">
        <v>30</v>
      </c>
      <c r="S443" t="s">
        <v>145</v>
      </c>
      <c r="T443" t="s">
        <v>18</v>
      </c>
      <c r="U443" t="s">
        <v>22</v>
      </c>
      <c r="V443" t="s">
        <v>39</v>
      </c>
      <c r="W443">
        <v>324</v>
      </c>
      <c r="X443" t="s">
        <v>574</v>
      </c>
      <c r="Y443" t="s">
        <v>575</v>
      </c>
      <c r="Z443" t="s">
        <v>576</v>
      </c>
      <c r="AA443">
        <v>0.1065</v>
      </c>
      <c r="AB443" t="s">
        <v>577</v>
      </c>
      <c r="AC443" t="s">
        <v>578</v>
      </c>
      <c r="AD443" t="s">
        <v>386</v>
      </c>
      <c r="AE443" t="s">
        <v>234</v>
      </c>
      <c r="AF443" t="s">
        <v>235</v>
      </c>
      <c r="AG443" t="s">
        <v>236</v>
      </c>
      <c r="AH443" t="s">
        <v>237</v>
      </c>
      <c r="AI443" t="s">
        <v>387</v>
      </c>
      <c r="AJ443">
        <v>1110166</v>
      </c>
      <c r="AK443" t="s">
        <v>388</v>
      </c>
      <c r="AL443" t="s">
        <v>239</v>
      </c>
      <c r="AM443">
        <v>48795</v>
      </c>
      <c r="AN443">
        <v>11190</v>
      </c>
      <c r="AO443">
        <v>46670</v>
      </c>
      <c r="AP443">
        <v>7.97</v>
      </c>
      <c r="AQ443">
        <v>1526.14</v>
      </c>
      <c r="AR443" t="s">
        <v>2626</v>
      </c>
      <c r="AS443" t="s">
        <v>2626</v>
      </c>
      <c r="AT443">
        <v>2</v>
      </c>
      <c r="AU443" t="s">
        <v>2628</v>
      </c>
      <c r="AV443" s="3">
        <v>42575</v>
      </c>
      <c r="AW443" s="3" t="str">
        <f>TEXT(LoanTable[[#This Row],[Disbursement Date]],"YYYY-MM")</f>
        <v>2017-01</v>
      </c>
      <c r="AX443" t="str">
        <f>TEXT(EDATE(LoanTable[[#This Row],[Disbursement Date]],-1),"YYYY-MM")</f>
        <v>2016-12</v>
      </c>
      <c r="AY443">
        <f>IF(LoanTable[[#This Row],[Loan Status]]="Active",1,0)</f>
        <v>0</v>
      </c>
      <c r="AZ443">
        <f>IF(COUNTIFS(LoanTable[Client id],LoanTable[[#This Row],[Client id]],LoanTable[Period],LoanTable[[#This Row],[Previous Period]])&gt;0,1,0)</f>
        <v>0</v>
      </c>
      <c r="BA443" s="17" t="str">
        <f>TEXT(LoanTable[[#This Row],[Disbursement Date]],"YYYY")</f>
        <v>2017</v>
      </c>
      <c r="BB443" s="10" cm="1">
        <f t="array" ref="BB443">IF(YEAR(LoanTable[[#This Row],[Disbursement Date]])=MIN(YEAR(LoanTable[Disbursement Date])),"",YEAR(LoanTable[[#This Row],[Disbursement Date]])-1)</f>
        <v>2016</v>
      </c>
      <c r="BC443" s="10">
        <f>IF(LoanTable[[#This Row],[Previous Year]]="",1,IF(COUNTIFS(LoanTable[Client id],LoanTable[[#This Row],[Client id]],LoanTable[Year],LoanTable[[#This Row],[Previous Year]])&gt;0,1,0))</f>
        <v>1</v>
      </c>
      <c r="BD443" t="str">
        <f>YEAR(LoanTable[[#This Row],[Disbursement Date]]) &amp; "-Q" &amp; ROUNDUP(MONTH(LoanTable[[#This Row],[Disbursement Date]])/3,0)</f>
        <v>2017-Q1</v>
      </c>
      <c r="BE443">
        <f>IF(LoanTable[[#This Row],[Disbursement Date]]=LoanTable[[#This Row],[First Loan Date]],1,0)</f>
        <v>0</v>
      </c>
    </row>
    <row r="444" spans="1:57" x14ac:dyDescent="0.3">
      <c r="A444" t="s">
        <v>1509</v>
      </c>
      <c r="B444">
        <v>831</v>
      </c>
      <c r="C444" t="s">
        <v>354</v>
      </c>
      <c r="D444" t="s">
        <v>589</v>
      </c>
      <c r="E444">
        <v>47245</v>
      </c>
      <c r="F444">
        <v>21361</v>
      </c>
      <c r="G444">
        <v>38424</v>
      </c>
      <c r="H444" s="5">
        <v>42757</v>
      </c>
      <c r="I444" t="s">
        <v>624</v>
      </c>
      <c r="J444" t="s">
        <v>613</v>
      </c>
      <c r="K444">
        <v>70364</v>
      </c>
      <c r="L444" t="s">
        <v>356</v>
      </c>
      <c r="M444" t="s">
        <v>42</v>
      </c>
      <c r="N444" t="s">
        <v>13</v>
      </c>
      <c r="O444" t="s">
        <v>28</v>
      </c>
      <c r="P444">
        <v>54</v>
      </c>
      <c r="Q444" s="5" t="s">
        <v>43</v>
      </c>
      <c r="R444" t="s">
        <v>16</v>
      </c>
      <c r="S444" t="s">
        <v>35</v>
      </c>
      <c r="T444" t="s">
        <v>18</v>
      </c>
      <c r="U444" t="s">
        <v>26</v>
      </c>
      <c r="V444" t="s">
        <v>31</v>
      </c>
      <c r="W444">
        <v>357</v>
      </c>
      <c r="X444" t="s">
        <v>574</v>
      </c>
      <c r="Y444" t="s">
        <v>590</v>
      </c>
      <c r="Z444" t="s">
        <v>576</v>
      </c>
      <c r="AA444">
        <v>9.9099999999999994E-2</v>
      </c>
      <c r="AB444" t="s">
        <v>577</v>
      </c>
      <c r="AC444" t="s">
        <v>591</v>
      </c>
      <c r="AD444" t="s">
        <v>354</v>
      </c>
      <c r="AE444" t="s">
        <v>279</v>
      </c>
      <c r="AF444" t="s">
        <v>280</v>
      </c>
      <c r="AG444" t="s">
        <v>281</v>
      </c>
      <c r="AH444" t="s">
        <v>282</v>
      </c>
      <c r="AI444" t="s">
        <v>354</v>
      </c>
      <c r="AJ444">
        <v>70364</v>
      </c>
      <c r="AK444" t="s">
        <v>355</v>
      </c>
      <c r="AL444" t="s">
        <v>239</v>
      </c>
      <c r="AM444">
        <v>47664</v>
      </c>
      <c r="AN444">
        <v>22458</v>
      </c>
      <c r="AO444">
        <v>46804</v>
      </c>
      <c r="AP444">
        <v>34</v>
      </c>
      <c r="AQ444">
        <v>4032.14</v>
      </c>
      <c r="AR444" t="s">
        <v>2626</v>
      </c>
      <c r="AS444" t="s">
        <v>2626</v>
      </c>
      <c r="AT444">
        <v>2</v>
      </c>
      <c r="AU444" t="s">
        <v>2628</v>
      </c>
      <c r="AV444" s="3">
        <v>42757</v>
      </c>
      <c r="AW444" s="3" t="str">
        <f>TEXT(LoanTable[[#This Row],[Disbursement Date]],"YYYY-MM")</f>
        <v>2017-01</v>
      </c>
      <c r="AX444" t="str">
        <f>TEXT(EDATE(LoanTable[[#This Row],[Disbursement Date]],-1),"YYYY-MM")</f>
        <v>2016-12</v>
      </c>
      <c r="AY444">
        <f>IF(LoanTable[[#This Row],[Loan Status]]="Active",1,0)</f>
        <v>1</v>
      </c>
      <c r="AZ444">
        <f>IF(COUNTIFS(LoanTable[Client id],LoanTable[[#This Row],[Client id]],LoanTable[Period],LoanTable[[#This Row],[Previous Period]])&gt;0,1,0)</f>
        <v>0</v>
      </c>
      <c r="BA444" s="17" t="str">
        <f>TEXT(LoanTable[[#This Row],[Disbursement Date]],"YYYY")</f>
        <v>2017</v>
      </c>
      <c r="BB444" s="10" cm="1">
        <f t="array" ref="BB444">IF(YEAR(LoanTable[[#This Row],[Disbursement Date]])=MIN(YEAR(LoanTable[Disbursement Date])),"",YEAR(LoanTable[[#This Row],[Disbursement Date]])-1)</f>
        <v>2016</v>
      </c>
      <c r="BC444" s="10">
        <f>IF(LoanTable[[#This Row],[Previous Year]]="",1,IF(COUNTIFS(LoanTable[Client id],LoanTable[[#This Row],[Client id]],LoanTable[Year],LoanTable[[#This Row],[Previous Year]])&gt;0,1,0))</f>
        <v>0</v>
      </c>
      <c r="BD444" t="str">
        <f>YEAR(LoanTable[[#This Row],[Disbursement Date]]) &amp; "-Q" &amp; ROUNDUP(MONTH(LoanTable[[#This Row],[Disbursement Date]])/3,0)</f>
        <v>2017-Q1</v>
      </c>
      <c r="BE444">
        <f>IF(LoanTable[[#This Row],[Disbursement Date]]=LoanTable[[#This Row],[First Loan Date]],1,0)</f>
        <v>1</v>
      </c>
    </row>
    <row r="445" spans="1:57" x14ac:dyDescent="0.3">
      <c r="A445" t="s">
        <v>1162</v>
      </c>
      <c r="B445">
        <v>881</v>
      </c>
      <c r="C445" t="s">
        <v>402</v>
      </c>
      <c r="D445" t="s">
        <v>589</v>
      </c>
      <c r="E445">
        <v>20819</v>
      </c>
      <c r="F445">
        <v>29389</v>
      </c>
      <c r="G445">
        <v>20922</v>
      </c>
      <c r="H445" s="5">
        <v>42757</v>
      </c>
      <c r="I445" t="s">
        <v>615</v>
      </c>
      <c r="J445" t="s">
        <v>613</v>
      </c>
      <c r="K445">
        <v>720081</v>
      </c>
      <c r="L445" t="s">
        <v>406</v>
      </c>
      <c r="M445" t="s">
        <v>90</v>
      </c>
      <c r="N445" t="s">
        <v>13</v>
      </c>
      <c r="O445" t="s">
        <v>28</v>
      </c>
      <c r="P445">
        <v>52</v>
      </c>
      <c r="Q445" s="5" t="s">
        <v>92</v>
      </c>
      <c r="R445" t="s">
        <v>74</v>
      </c>
      <c r="S445" t="s">
        <v>35</v>
      </c>
      <c r="T445" t="s">
        <v>18</v>
      </c>
      <c r="U445" t="s">
        <v>22</v>
      </c>
      <c r="V445" t="s">
        <v>39</v>
      </c>
      <c r="W445">
        <v>322</v>
      </c>
      <c r="X445" t="s">
        <v>574</v>
      </c>
      <c r="Y445" t="s">
        <v>590</v>
      </c>
      <c r="Z445" t="s">
        <v>576</v>
      </c>
      <c r="AA445">
        <v>9.9099999999999994E-2</v>
      </c>
      <c r="AB445" t="s">
        <v>577</v>
      </c>
      <c r="AC445" t="s">
        <v>591</v>
      </c>
      <c r="AD445" t="s">
        <v>402</v>
      </c>
      <c r="AE445" t="s">
        <v>331</v>
      </c>
      <c r="AF445" t="s">
        <v>235</v>
      </c>
      <c r="AG445" t="s">
        <v>403</v>
      </c>
      <c r="AH445" t="s">
        <v>404</v>
      </c>
      <c r="AI445" t="s">
        <v>402</v>
      </c>
      <c r="AJ445">
        <v>720081</v>
      </c>
      <c r="AK445" t="s">
        <v>405</v>
      </c>
      <c r="AL445" t="s">
        <v>256</v>
      </c>
      <c r="AM445">
        <v>21646</v>
      </c>
      <c r="AN445">
        <v>29502</v>
      </c>
      <c r="AO445">
        <v>20323</v>
      </c>
      <c r="AP445">
        <v>1.57</v>
      </c>
      <c r="AQ445">
        <v>2208.44</v>
      </c>
      <c r="AR445" t="s">
        <v>2626</v>
      </c>
      <c r="AS445" t="s">
        <v>2626</v>
      </c>
      <c r="AT445">
        <v>2</v>
      </c>
      <c r="AU445" t="s">
        <v>2629</v>
      </c>
      <c r="AV445" s="3">
        <v>42243</v>
      </c>
      <c r="AW445" s="3" t="str">
        <f>TEXT(LoanTable[[#This Row],[Disbursement Date]],"YYYY-MM")</f>
        <v>2017-01</v>
      </c>
      <c r="AX445" t="str">
        <f>TEXT(EDATE(LoanTable[[#This Row],[Disbursement Date]],-1),"YYYY-MM")</f>
        <v>2016-12</v>
      </c>
      <c r="AY445">
        <f>IF(LoanTable[[#This Row],[Loan Status]]="Active",1,0)</f>
        <v>0</v>
      </c>
      <c r="AZ445">
        <f>IF(COUNTIFS(LoanTable[Client id],LoanTable[[#This Row],[Client id]],LoanTable[Period],LoanTable[[#This Row],[Previous Period]])&gt;0,1,0)</f>
        <v>0</v>
      </c>
      <c r="BA445" s="17" t="str">
        <f>TEXT(LoanTable[[#This Row],[Disbursement Date]],"YYYY")</f>
        <v>2017</v>
      </c>
      <c r="BB445" s="10" cm="1">
        <f t="array" ref="BB445">IF(YEAR(LoanTable[[#This Row],[Disbursement Date]])=MIN(YEAR(LoanTable[Disbursement Date])),"",YEAR(LoanTable[[#This Row],[Disbursement Date]])-1)</f>
        <v>2016</v>
      </c>
      <c r="BC445" s="10">
        <f>IF(LoanTable[[#This Row],[Previous Year]]="",1,IF(COUNTIFS(LoanTable[Client id],LoanTable[[#This Row],[Client id]],LoanTable[Year],LoanTable[[#This Row],[Previous Year]])&gt;0,1,0))</f>
        <v>0</v>
      </c>
      <c r="BD445" t="str">
        <f>YEAR(LoanTable[[#This Row],[Disbursement Date]]) &amp; "-Q" &amp; ROUNDUP(MONTH(LoanTable[[#This Row],[Disbursement Date]])/3,0)</f>
        <v>2017-Q1</v>
      </c>
      <c r="BE445">
        <f>IF(LoanTable[[#This Row],[Disbursement Date]]=LoanTable[[#This Row],[First Loan Date]],1,0)</f>
        <v>0</v>
      </c>
    </row>
    <row r="446" spans="1:57" x14ac:dyDescent="0.3">
      <c r="A446" t="s">
        <v>821</v>
      </c>
      <c r="B446">
        <v>156</v>
      </c>
      <c r="C446" t="s">
        <v>523</v>
      </c>
      <c r="D446" t="s">
        <v>573</v>
      </c>
      <c r="E446">
        <v>49635</v>
      </c>
      <c r="F446">
        <v>7292</v>
      </c>
      <c r="G446">
        <v>24770</v>
      </c>
      <c r="H446" s="5">
        <v>42761</v>
      </c>
      <c r="I446" t="s">
        <v>615</v>
      </c>
      <c r="J446" t="s">
        <v>619</v>
      </c>
      <c r="K446">
        <v>800018</v>
      </c>
      <c r="L446" t="s">
        <v>526</v>
      </c>
      <c r="M446" t="s">
        <v>153</v>
      </c>
      <c r="N446" t="s">
        <v>13</v>
      </c>
      <c r="O446" t="s">
        <v>14</v>
      </c>
      <c r="P446">
        <v>44</v>
      </c>
      <c r="Q446" s="5" t="s">
        <v>195</v>
      </c>
      <c r="R446" t="s">
        <v>74</v>
      </c>
      <c r="S446" t="s">
        <v>105</v>
      </c>
      <c r="T446" t="s">
        <v>18</v>
      </c>
      <c r="U446" t="s">
        <v>26</v>
      </c>
      <c r="V446" t="s">
        <v>39</v>
      </c>
      <c r="W446">
        <v>425</v>
      </c>
      <c r="X446" t="s">
        <v>574</v>
      </c>
      <c r="Y446" t="s">
        <v>575</v>
      </c>
      <c r="Z446" t="s">
        <v>576</v>
      </c>
      <c r="AA446">
        <v>0.1065</v>
      </c>
      <c r="AB446" t="s">
        <v>577</v>
      </c>
      <c r="AC446" t="s">
        <v>578</v>
      </c>
      <c r="AD446" t="s">
        <v>523</v>
      </c>
      <c r="AE446" t="s">
        <v>250</v>
      </c>
      <c r="AF446" t="s">
        <v>251</v>
      </c>
      <c r="AG446" t="s">
        <v>252</v>
      </c>
      <c r="AH446" t="s">
        <v>253</v>
      </c>
      <c r="AI446" t="s">
        <v>524</v>
      </c>
      <c r="AJ446">
        <v>800018</v>
      </c>
      <c r="AK446" t="s">
        <v>525</v>
      </c>
      <c r="AL446" t="s">
        <v>239</v>
      </c>
      <c r="AM446">
        <v>51385</v>
      </c>
      <c r="AN446">
        <v>7795</v>
      </c>
      <c r="AO446">
        <v>49157</v>
      </c>
      <c r="AP446">
        <v>15.97</v>
      </c>
      <c r="AQ446">
        <v>2526.69</v>
      </c>
      <c r="AR446" t="s">
        <v>2626</v>
      </c>
      <c r="AS446" t="s">
        <v>2626</v>
      </c>
      <c r="AT446">
        <v>1</v>
      </c>
      <c r="AU446" t="s">
        <v>2628</v>
      </c>
      <c r="AV446" s="3">
        <v>42700</v>
      </c>
      <c r="AW446" s="3" t="str">
        <f>TEXT(LoanTable[[#This Row],[Disbursement Date]],"YYYY-MM")</f>
        <v>2017-01</v>
      </c>
      <c r="AX446" t="str">
        <f>TEXT(EDATE(LoanTable[[#This Row],[Disbursement Date]],-1),"YYYY-MM")</f>
        <v>2016-12</v>
      </c>
      <c r="AY446">
        <f>IF(LoanTable[[#This Row],[Loan Status]]="Active",1,0)</f>
        <v>0</v>
      </c>
      <c r="AZ446">
        <f>IF(COUNTIFS(LoanTable[Client id],LoanTable[[#This Row],[Client id]],LoanTable[Period],LoanTable[[#This Row],[Previous Period]])&gt;0,1,0)</f>
        <v>0</v>
      </c>
      <c r="BA446" s="17" t="str">
        <f>TEXT(LoanTable[[#This Row],[Disbursement Date]],"YYYY")</f>
        <v>2017</v>
      </c>
      <c r="BB446" s="10" cm="1">
        <f t="array" ref="BB446">IF(YEAR(LoanTable[[#This Row],[Disbursement Date]])=MIN(YEAR(LoanTable[Disbursement Date])),"",YEAR(LoanTable[[#This Row],[Disbursement Date]])-1)</f>
        <v>2016</v>
      </c>
      <c r="BC446" s="10">
        <f>IF(LoanTable[[#This Row],[Previous Year]]="",1,IF(COUNTIFS(LoanTable[Client id],LoanTable[[#This Row],[Client id]],LoanTable[Year],LoanTable[[#This Row],[Previous Year]])&gt;0,1,0))</f>
        <v>1</v>
      </c>
      <c r="BD446" t="str">
        <f>YEAR(LoanTable[[#This Row],[Disbursement Date]]) &amp; "-Q" &amp; ROUNDUP(MONTH(LoanTable[[#This Row],[Disbursement Date]])/3,0)</f>
        <v>2017-Q1</v>
      </c>
      <c r="BE446">
        <f>IF(LoanTable[[#This Row],[Disbursement Date]]=LoanTable[[#This Row],[First Loan Date]],1,0)</f>
        <v>0</v>
      </c>
    </row>
    <row r="447" spans="1:57" x14ac:dyDescent="0.3">
      <c r="A447" t="s">
        <v>2523</v>
      </c>
      <c r="B447">
        <v>906</v>
      </c>
      <c r="C447" t="s">
        <v>548</v>
      </c>
      <c r="D447" t="s">
        <v>573</v>
      </c>
      <c r="E447">
        <v>41391</v>
      </c>
      <c r="F447">
        <v>26173</v>
      </c>
      <c r="G447">
        <v>15108</v>
      </c>
      <c r="H447" s="5">
        <v>42761</v>
      </c>
      <c r="I447" t="s">
        <v>617</v>
      </c>
      <c r="J447" t="s">
        <v>613</v>
      </c>
      <c r="K447">
        <v>680026</v>
      </c>
      <c r="L447" t="s">
        <v>551</v>
      </c>
      <c r="M447" t="s">
        <v>175</v>
      </c>
      <c r="N447" t="s">
        <v>13</v>
      </c>
      <c r="O447" t="s">
        <v>28</v>
      </c>
      <c r="P447">
        <v>52</v>
      </c>
      <c r="Q447" s="5" t="s">
        <v>103</v>
      </c>
      <c r="R447" t="s">
        <v>30</v>
      </c>
      <c r="S447" t="s">
        <v>145</v>
      </c>
      <c r="T447" t="s">
        <v>18</v>
      </c>
      <c r="U447" t="s">
        <v>22</v>
      </c>
      <c r="V447" t="s">
        <v>39</v>
      </c>
      <c r="W447">
        <v>626</v>
      </c>
      <c r="X447" t="s">
        <v>574</v>
      </c>
      <c r="Y447" t="s">
        <v>575</v>
      </c>
      <c r="Z447" t="s">
        <v>576</v>
      </c>
      <c r="AA447">
        <v>0.1065</v>
      </c>
      <c r="AB447" t="s">
        <v>577</v>
      </c>
      <c r="AC447" t="s">
        <v>578</v>
      </c>
      <c r="AD447" t="s">
        <v>548</v>
      </c>
      <c r="AE447" t="s">
        <v>472</v>
      </c>
      <c r="AF447" t="s">
        <v>473</v>
      </c>
      <c r="AG447" t="s">
        <v>474</v>
      </c>
      <c r="AH447" t="s">
        <v>475</v>
      </c>
      <c r="AI447" t="s">
        <v>549</v>
      </c>
      <c r="AJ447">
        <v>680026</v>
      </c>
      <c r="AK447" t="s">
        <v>550</v>
      </c>
      <c r="AL447" t="s">
        <v>239</v>
      </c>
      <c r="AM447">
        <v>43060</v>
      </c>
      <c r="AN447">
        <v>25797</v>
      </c>
      <c r="AO447">
        <v>41072</v>
      </c>
      <c r="AP447">
        <v>27.49</v>
      </c>
      <c r="AQ447">
        <v>4982.87</v>
      </c>
      <c r="AR447" t="s">
        <v>2626</v>
      </c>
      <c r="AS447" t="s">
        <v>2626</v>
      </c>
      <c r="AT447">
        <v>0</v>
      </c>
      <c r="AU447" t="s">
        <v>2628</v>
      </c>
      <c r="AV447" s="3">
        <v>42265</v>
      </c>
      <c r="AW447" s="3" t="str">
        <f>TEXT(LoanTable[[#This Row],[Disbursement Date]],"YYYY-MM")</f>
        <v>2017-01</v>
      </c>
      <c r="AX447" t="str">
        <f>TEXT(EDATE(LoanTable[[#This Row],[Disbursement Date]],-1),"YYYY-MM")</f>
        <v>2016-12</v>
      </c>
      <c r="AY447">
        <f>IF(LoanTable[[#This Row],[Loan Status]]="Active",1,0)</f>
        <v>0</v>
      </c>
      <c r="AZ447">
        <f>IF(COUNTIFS(LoanTable[Client id],LoanTable[[#This Row],[Client id]],LoanTable[Period],LoanTable[[#This Row],[Previous Period]])&gt;0,1,0)</f>
        <v>0</v>
      </c>
      <c r="BA447" s="17" t="str">
        <f>TEXT(LoanTable[[#This Row],[Disbursement Date]],"YYYY")</f>
        <v>2017</v>
      </c>
      <c r="BB447" s="10" cm="1">
        <f t="array" ref="BB447">IF(YEAR(LoanTable[[#This Row],[Disbursement Date]])=MIN(YEAR(LoanTable[Disbursement Date])),"",YEAR(LoanTable[[#This Row],[Disbursement Date]])-1)</f>
        <v>2016</v>
      </c>
      <c r="BC447" s="10">
        <f>IF(LoanTable[[#This Row],[Previous Year]]="",1,IF(COUNTIFS(LoanTable[Client id],LoanTable[[#This Row],[Client id]],LoanTable[Year],LoanTable[[#This Row],[Previous Year]])&gt;0,1,0))</f>
        <v>0</v>
      </c>
      <c r="BD447" t="str">
        <f>YEAR(LoanTable[[#This Row],[Disbursement Date]]) &amp; "-Q" &amp; ROUNDUP(MONTH(LoanTable[[#This Row],[Disbursement Date]])/3,0)</f>
        <v>2017-Q1</v>
      </c>
      <c r="BE447">
        <f>IF(LoanTable[[#This Row],[Disbursement Date]]=LoanTable[[#This Row],[First Loan Date]],1,0)</f>
        <v>0</v>
      </c>
    </row>
    <row r="448" spans="1:57" x14ac:dyDescent="0.3">
      <c r="A448" t="s">
        <v>1604</v>
      </c>
      <c r="B448">
        <v>490</v>
      </c>
      <c r="C448" t="s">
        <v>251</v>
      </c>
      <c r="D448" t="s">
        <v>589</v>
      </c>
      <c r="E448">
        <v>28744</v>
      </c>
      <c r="F448">
        <v>37018</v>
      </c>
      <c r="G448">
        <v>38496</v>
      </c>
      <c r="H448" s="5">
        <v>42762</v>
      </c>
      <c r="I448" t="s">
        <v>615</v>
      </c>
      <c r="J448" t="s">
        <v>613</v>
      </c>
      <c r="K448">
        <v>10068</v>
      </c>
      <c r="L448" t="s">
        <v>319</v>
      </c>
      <c r="M448" t="s">
        <v>106</v>
      </c>
      <c r="N448" t="s">
        <v>13</v>
      </c>
      <c r="O448" t="s">
        <v>14</v>
      </c>
      <c r="P448">
        <v>40</v>
      </c>
      <c r="Q448" s="5" t="s">
        <v>184</v>
      </c>
      <c r="R448" t="s">
        <v>30</v>
      </c>
      <c r="S448" t="s">
        <v>145</v>
      </c>
      <c r="T448" t="s">
        <v>18</v>
      </c>
      <c r="U448" t="s">
        <v>65</v>
      </c>
      <c r="V448" t="s">
        <v>20</v>
      </c>
      <c r="W448">
        <v>810</v>
      </c>
      <c r="X448" t="s">
        <v>574</v>
      </c>
      <c r="Y448" t="s">
        <v>590</v>
      </c>
      <c r="Z448" t="s">
        <v>576</v>
      </c>
      <c r="AA448">
        <v>9.9099999999999994E-2</v>
      </c>
      <c r="AB448" t="s">
        <v>577</v>
      </c>
      <c r="AC448" t="s">
        <v>591</v>
      </c>
      <c r="AD448" t="s">
        <v>251</v>
      </c>
      <c r="AE448" t="s">
        <v>250</v>
      </c>
      <c r="AF448" t="s">
        <v>251</v>
      </c>
      <c r="AG448" t="s">
        <v>252</v>
      </c>
      <c r="AH448" t="s">
        <v>253</v>
      </c>
      <c r="AI448" t="s">
        <v>317</v>
      </c>
      <c r="AJ448">
        <v>10068</v>
      </c>
      <c r="AK448" t="s">
        <v>318</v>
      </c>
      <c r="AL448" t="s">
        <v>256</v>
      </c>
      <c r="AM448">
        <v>28951</v>
      </c>
      <c r="AN448">
        <v>38605</v>
      </c>
      <c r="AO448">
        <v>28421</v>
      </c>
      <c r="AP448">
        <v>29.46</v>
      </c>
      <c r="AQ448">
        <v>3645.07</v>
      </c>
      <c r="AR448" t="s">
        <v>2626</v>
      </c>
      <c r="AS448" t="s">
        <v>2626</v>
      </c>
      <c r="AT448">
        <v>2</v>
      </c>
      <c r="AU448" t="s">
        <v>2628</v>
      </c>
      <c r="AV448" s="3">
        <v>42762</v>
      </c>
      <c r="AW448" s="3" t="str">
        <f>TEXT(LoanTable[[#This Row],[Disbursement Date]],"YYYY-MM")</f>
        <v>2017-01</v>
      </c>
      <c r="AX448" t="str">
        <f>TEXT(EDATE(LoanTable[[#This Row],[Disbursement Date]],-1),"YYYY-MM")</f>
        <v>2016-12</v>
      </c>
      <c r="AY448">
        <f>IF(LoanTable[[#This Row],[Loan Status]]="Active",1,0)</f>
        <v>0</v>
      </c>
      <c r="AZ448">
        <f>IF(COUNTIFS(LoanTable[Client id],LoanTable[[#This Row],[Client id]],LoanTable[Period],LoanTable[[#This Row],[Previous Period]])&gt;0,1,0)</f>
        <v>0</v>
      </c>
      <c r="BA448" s="17" t="str">
        <f>TEXT(LoanTable[[#This Row],[Disbursement Date]],"YYYY")</f>
        <v>2017</v>
      </c>
      <c r="BB448" s="10" cm="1">
        <f t="array" ref="BB448">IF(YEAR(LoanTable[[#This Row],[Disbursement Date]])=MIN(YEAR(LoanTable[Disbursement Date])),"",YEAR(LoanTable[[#This Row],[Disbursement Date]])-1)</f>
        <v>2016</v>
      </c>
      <c r="BC448" s="10">
        <f>IF(LoanTable[[#This Row],[Previous Year]]="",1,IF(COUNTIFS(LoanTable[Client id],LoanTable[[#This Row],[Client id]],LoanTable[Year],LoanTable[[#This Row],[Previous Year]])&gt;0,1,0))</f>
        <v>0</v>
      </c>
      <c r="BD448" t="str">
        <f>YEAR(LoanTable[[#This Row],[Disbursement Date]]) &amp; "-Q" &amp; ROUNDUP(MONTH(LoanTable[[#This Row],[Disbursement Date]])/3,0)</f>
        <v>2017-Q1</v>
      </c>
      <c r="BE448">
        <f>IF(LoanTable[[#This Row],[Disbursement Date]]=LoanTable[[#This Row],[First Loan Date]],1,0)</f>
        <v>1</v>
      </c>
    </row>
    <row r="449" spans="1:57" x14ac:dyDescent="0.3">
      <c r="A449" t="s">
        <v>2229</v>
      </c>
      <c r="B449">
        <v>193</v>
      </c>
      <c r="C449" t="s">
        <v>409</v>
      </c>
      <c r="D449" t="s">
        <v>589</v>
      </c>
      <c r="E449">
        <v>45304</v>
      </c>
      <c r="F449">
        <v>49180</v>
      </c>
      <c r="G449">
        <v>19198</v>
      </c>
      <c r="H449" s="5">
        <v>42766</v>
      </c>
      <c r="I449" t="s">
        <v>615</v>
      </c>
      <c r="J449" t="s">
        <v>613</v>
      </c>
      <c r="K449">
        <v>1030063</v>
      </c>
      <c r="L449" t="s">
        <v>411</v>
      </c>
      <c r="M449" t="s">
        <v>48</v>
      </c>
      <c r="N449" t="s">
        <v>13</v>
      </c>
      <c r="O449" t="s">
        <v>14</v>
      </c>
      <c r="P449">
        <v>43</v>
      </c>
      <c r="Q449" s="5" t="s">
        <v>94</v>
      </c>
      <c r="R449" t="s">
        <v>104</v>
      </c>
      <c r="S449" t="s">
        <v>105</v>
      </c>
      <c r="T449" t="s">
        <v>18</v>
      </c>
      <c r="U449" t="s">
        <v>22</v>
      </c>
      <c r="V449" t="s">
        <v>20</v>
      </c>
      <c r="W449">
        <v>672</v>
      </c>
      <c r="X449" t="s">
        <v>574</v>
      </c>
      <c r="Y449" t="s">
        <v>590</v>
      </c>
      <c r="Z449" t="s">
        <v>576</v>
      </c>
      <c r="AA449">
        <v>9.9099999999999994E-2</v>
      </c>
      <c r="AB449" t="s">
        <v>577</v>
      </c>
      <c r="AC449" t="s">
        <v>591</v>
      </c>
      <c r="AD449" t="s">
        <v>409</v>
      </c>
      <c r="AE449" t="s">
        <v>234</v>
      </c>
      <c r="AF449" t="s">
        <v>235</v>
      </c>
      <c r="AG449" t="s">
        <v>236</v>
      </c>
      <c r="AH449" t="s">
        <v>237</v>
      </c>
      <c r="AI449" t="s">
        <v>246</v>
      </c>
      <c r="AJ449">
        <v>1030063</v>
      </c>
      <c r="AK449" t="s">
        <v>410</v>
      </c>
      <c r="AL449" t="s">
        <v>241</v>
      </c>
      <c r="AM449">
        <v>46253</v>
      </c>
      <c r="AN449">
        <v>50247</v>
      </c>
      <c r="AO449">
        <v>45300</v>
      </c>
      <c r="AP449">
        <v>40.549999999999997</v>
      </c>
      <c r="AQ449">
        <v>1092.1099999999999</v>
      </c>
      <c r="AR449" t="s">
        <v>2627</v>
      </c>
      <c r="AS449" t="s">
        <v>2626</v>
      </c>
      <c r="AT449">
        <v>2</v>
      </c>
      <c r="AU449" t="s">
        <v>2628</v>
      </c>
      <c r="AV449" s="3">
        <v>42318</v>
      </c>
      <c r="AW449" s="3" t="str">
        <f>TEXT(LoanTable[[#This Row],[Disbursement Date]],"YYYY-MM")</f>
        <v>2017-01</v>
      </c>
      <c r="AX449" t="str">
        <f>TEXT(EDATE(LoanTable[[#This Row],[Disbursement Date]],-1),"YYYY-MM")</f>
        <v>2016-12</v>
      </c>
      <c r="AY449">
        <f>IF(LoanTable[[#This Row],[Loan Status]]="Active",1,0)</f>
        <v>0</v>
      </c>
      <c r="AZ449">
        <f>IF(COUNTIFS(LoanTable[Client id],LoanTable[[#This Row],[Client id]],LoanTable[Period],LoanTable[[#This Row],[Previous Period]])&gt;0,1,0)</f>
        <v>0</v>
      </c>
      <c r="BA449" s="17" t="str">
        <f>TEXT(LoanTable[[#This Row],[Disbursement Date]],"YYYY")</f>
        <v>2017</v>
      </c>
      <c r="BB449" s="10" cm="1">
        <f t="array" ref="BB449">IF(YEAR(LoanTable[[#This Row],[Disbursement Date]])=MIN(YEAR(LoanTable[Disbursement Date])),"",YEAR(LoanTable[[#This Row],[Disbursement Date]])-1)</f>
        <v>2016</v>
      </c>
      <c r="BC449" s="10">
        <f>IF(LoanTable[[#This Row],[Previous Year]]="",1,IF(COUNTIFS(LoanTable[Client id],LoanTable[[#This Row],[Client id]],LoanTable[Year],LoanTable[[#This Row],[Previous Year]])&gt;0,1,0))</f>
        <v>0</v>
      </c>
      <c r="BD449" t="str">
        <f>YEAR(LoanTable[[#This Row],[Disbursement Date]]) &amp; "-Q" &amp; ROUNDUP(MONTH(LoanTable[[#This Row],[Disbursement Date]])/3,0)</f>
        <v>2017-Q1</v>
      </c>
      <c r="BE449">
        <f>IF(LoanTable[[#This Row],[Disbursement Date]]=LoanTable[[#This Row],[First Loan Date]],1,0)</f>
        <v>0</v>
      </c>
    </row>
    <row r="450" spans="1:57" x14ac:dyDescent="0.3">
      <c r="A450" t="s">
        <v>2587</v>
      </c>
      <c r="B450">
        <v>590</v>
      </c>
      <c r="C450" t="s">
        <v>249</v>
      </c>
      <c r="D450" t="s">
        <v>592</v>
      </c>
      <c r="E450">
        <v>45080</v>
      </c>
      <c r="F450">
        <v>6466</v>
      </c>
      <c r="G450">
        <v>41058</v>
      </c>
      <c r="H450" s="5">
        <v>42767</v>
      </c>
      <c r="I450" t="s">
        <v>624</v>
      </c>
      <c r="J450" t="s">
        <v>613</v>
      </c>
      <c r="K450">
        <v>910182</v>
      </c>
      <c r="L450" t="s">
        <v>257</v>
      </c>
      <c r="M450" t="s">
        <v>114</v>
      </c>
      <c r="N450" t="s">
        <v>13</v>
      </c>
      <c r="O450" t="s">
        <v>46</v>
      </c>
      <c r="P450">
        <v>35</v>
      </c>
      <c r="Q450" s="5" t="s">
        <v>115</v>
      </c>
      <c r="R450" t="s">
        <v>25</v>
      </c>
      <c r="S450" t="s">
        <v>35</v>
      </c>
      <c r="T450" t="s">
        <v>18</v>
      </c>
      <c r="U450" t="s">
        <v>19</v>
      </c>
      <c r="V450" t="s">
        <v>20</v>
      </c>
      <c r="W450">
        <v>567</v>
      </c>
      <c r="X450" t="s">
        <v>574</v>
      </c>
      <c r="Y450" t="s">
        <v>584</v>
      </c>
      <c r="Z450" t="s">
        <v>593</v>
      </c>
      <c r="AA450">
        <v>0.1991</v>
      </c>
      <c r="AB450" t="s">
        <v>594</v>
      </c>
      <c r="AC450" t="s">
        <v>595</v>
      </c>
      <c r="AD450" t="s">
        <v>249</v>
      </c>
      <c r="AE450" t="s">
        <v>250</v>
      </c>
      <c r="AF450" t="s">
        <v>251</v>
      </c>
      <c r="AG450" t="s">
        <v>252</v>
      </c>
      <c r="AH450" t="s">
        <v>253</v>
      </c>
      <c r="AI450" t="s">
        <v>254</v>
      </c>
      <c r="AJ450">
        <v>910182</v>
      </c>
      <c r="AK450" t="s">
        <v>255</v>
      </c>
      <c r="AL450" t="s">
        <v>256</v>
      </c>
      <c r="AM450">
        <v>44938</v>
      </c>
      <c r="AN450">
        <v>7391</v>
      </c>
      <c r="AO450">
        <v>44637</v>
      </c>
      <c r="AP450">
        <v>10.01</v>
      </c>
      <c r="AQ450">
        <v>4512.49</v>
      </c>
      <c r="AR450" t="s">
        <v>2627</v>
      </c>
      <c r="AS450" t="s">
        <v>2627</v>
      </c>
      <c r="AT450">
        <v>2</v>
      </c>
      <c r="AU450" t="s">
        <v>2629</v>
      </c>
      <c r="AV450" s="3">
        <v>42767</v>
      </c>
      <c r="AW450" s="3" t="str">
        <f>TEXT(LoanTable[[#This Row],[Disbursement Date]],"YYYY-MM")</f>
        <v>2017-02</v>
      </c>
      <c r="AX450" t="str">
        <f>TEXT(EDATE(LoanTable[[#This Row],[Disbursement Date]],-1),"YYYY-MM")</f>
        <v>2017-01</v>
      </c>
      <c r="AY450">
        <f>IF(LoanTable[[#This Row],[Loan Status]]="Active",1,0)</f>
        <v>1</v>
      </c>
      <c r="AZ450">
        <f>IF(COUNTIFS(LoanTable[Client id],LoanTable[[#This Row],[Client id]],LoanTable[Period],LoanTable[[#This Row],[Previous Period]])&gt;0,1,0)</f>
        <v>0</v>
      </c>
      <c r="BA450" s="17" t="str">
        <f>TEXT(LoanTable[[#This Row],[Disbursement Date]],"YYYY")</f>
        <v>2017</v>
      </c>
      <c r="BB450" s="10" cm="1">
        <f t="array" ref="BB450">IF(YEAR(LoanTable[[#This Row],[Disbursement Date]])=MIN(YEAR(LoanTable[Disbursement Date])),"",YEAR(LoanTable[[#This Row],[Disbursement Date]])-1)</f>
        <v>2016</v>
      </c>
      <c r="BC450" s="10">
        <f>IF(LoanTable[[#This Row],[Previous Year]]="",1,IF(COUNTIFS(LoanTable[Client id],LoanTable[[#This Row],[Client id]],LoanTable[Year],LoanTable[[#This Row],[Previous Year]])&gt;0,1,0))</f>
        <v>0</v>
      </c>
      <c r="BD450" t="str">
        <f>YEAR(LoanTable[[#This Row],[Disbursement Date]]) &amp; "-Q" &amp; ROUNDUP(MONTH(LoanTable[[#This Row],[Disbursement Date]])/3,0)</f>
        <v>2017-Q1</v>
      </c>
      <c r="BE450">
        <f>IF(LoanTable[[#This Row],[Disbursement Date]]=LoanTable[[#This Row],[First Loan Date]],1,0)</f>
        <v>1</v>
      </c>
    </row>
    <row r="451" spans="1:57" x14ac:dyDescent="0.3">
      <c r="A451" t="s">
        <v>1173</v>
      </c>
      <c r="B451">
        <v>613</v>
      </c>
      <c r="C451" t="s">
        <v>386</v>
      </c>
      <c r="D451" t="s">
        <v>589</v>
      </c>
      <c r="E451">
        <v>28847</v>
      </c>
      <c r="F451">
        <v>44117</v>
      </c>
      <c r="G451">
        <v>8217</v>
      </c>
      <c r="H451" s="5">
        <v>42767</v>
      </c>
      <c r="I451" t="s">
        <v>615</v>
      </c>
      <c r="J451" t="s">
        <v>613</v>
      </c>
      <c r="K451">
        <v>1110166</v>
      </c>
      <c r="L451" t="s">
        <v>389</v>
      </c>
      <c r="M451" t="s">
        <v>66</v>
      </c>
      <c r="N451" t="s">
        <v>13</v>
      </c>
      <c r="O451" t="s">
        <v>14</v>
      </c>
      <c r="P451">
        <v>41</v>
      </c>
      <c r="Q451" s="5" t="s">
        <v>94</v>
      </c>
      <c r="R451" t="s">
        <v>74</v>
      </c>
      <c r="S451" t="s">
        <v>35</v>
      </c>
      <c r="T451" t="s">
        <v>18</v>
      </c>
      <c r="U451" t="s">
        <v>22</v>
      </c>
      <c r="V451" t="s">
        <v>39</v>
      </c>
      <c r="W451">
        <v>399</v>
      </c>
      <c r="X451" t="s">
        <v>574</v>
      </c>
      <c r="Y451" t="s">
        <v>590</v>
      </c>
      <c r="Z451" t="s">
        <v>576</v>
      </c>
      <c r="AA451">
        <v>9.9099999999999994E-2</v>
      </c>
      <c r="AB451" t="s">
        <v>577</v>
      </c>
      <c r="AC451" t="s">
        <v>591</v>
      </c>
      <c r="AD451" t="s">
        <v>386</v>
      </c>
      <c r="AE451" t="s">
        <v>234</v>
      </c>
      <c r="AF451" t="s">
        <v>235</v>
      </c>
      <c r="AG451" t="s">
        <v>236</v>
      </c>
      <c r="AH451" t="s">
        <v>237</v>
      </c>
      <c r="AI451" t="s">
        <v>387</v>
      </c>
      <c r="AJ451">
        <v>1110166</v>
      </c>
      <c r="AK451" t="s">
        <v>388</v>
      </c>
      <c r="AL451" t="s">
        <v>239</v>
      </c>
      <c r="AM451">
        <v>30309</v>
      </c>
      <c r="AN451">
        <v>45593</v>
      </c>
      <c r="AO451">
        <v>28595</v>
      </c>
      <c r="AP451">
        <v>42.12</v>
      </c>
      <c r="AQ451">
        <v>2856.05</v>
      </c>
      <c r="AR451" t="s">
        <v>2626</v>
      </c>
      <c r="AS451" t="s">
        <v>2626</v>
      </c>
      <c r="AT451">
        <v>0</v>
      </c>
      <c r="AU451" t="s">
        <v>2628</v>
      </c>
      <c r="AV451" s="3">
        <v>42298</v>
      </c>
      <c r="AW451" s="3" t="str">
        <f>TEXT(LoanTable[[#This Row],[Disbursement Date]],"YYYY-MM")</f>
        <v>2017-02</v>
      </c>
      <c r="AX451" t="str">
        <f>TEXT(EDATE(LoanTable[[#This Row],[Disbursement Date]],-1),"YYYY-MM")</f>
        <v>2017-01</v>
      </c>
      <c r="AY451">
        <f>IF(LoanTable[[#This Row],[Loan Status]]="Active",1,0)</f>
        <v>0</v>
      </c>
      <c r="AZ451">
        <f>IF(COUNTIFS(LoanTable[Client id],LoanTable[[#This Row],[Client id]],LoanTable[Period],LoanTable[[#This Row],[Previous Period]])&gt;0,1,0)</f>
        <v>0</v>
      </c>
      <c r="BA451" s="17" t="str">
        <f>TEXT(LoanTable[[#This Row],[Disbursement Date]],"YYYY")</f>
        <v>2017</v>
      </c>
      <c r="BB451" s="10" cm="1">
        <f t="array" ref="BB451">IF(YEAR(LoanTable[[#This Row],[Disbursement Date]])=MIN(YEAR(LoanTable[Disbursement Date])),"",YEAR(LoanTable[[#This Row],[Disbursement Date]])-1)</f>
        <v>2016</v>
      </c>
      <c r="BC451" s="10">
        <f>IF(LoanTable[[#This Row],[Previous Year]]="",1,IF(COUNTIFS(LoanTable[Client id],LoanTable[[#This Row],[Client id]],LoanTable[Year],LoanTable[[#This Row],[Previous Year]])&gt;0,1,0))</f>
        <v>0</v>
      </c>
      <c r="BD451" t="str">
        <f>YEAR(LoanTable[[#This Row],[Disbursement Date]]) &amp; "-Q" &amp; ROUNDUP(MONTH(LoanTable[[#This Row],[Disbursement Date]])/3,0)</f>
        <v>2017-Q1</v>
      </c>
      <c r="BE451">
        <f>IF(LoanTable[[#This Row],[Disbursement Date]]=LoanTable[[#This Row],[First Loan Date]],1,0)</f>
        <v>0</v>
      </c>
    </row>
    <row r="452" spans="1:57" x14ac:dyDescent="0.3">
      <c r="A452" t="s">
        <v>968</v>
      </c>
      <c r="B452">
        <v>972</v>
      </c>
      <c r="C452" t="s">
        <v>251</v>
      </c>
      <c r="D452" t="s">
        <v>589</v>
      </c>
      <c r="E452">
        <v>45798</v>
      </c>
      <c r="F452">
        <v>27055</v>
      </c>
      <c r="G452">
        <v>2669</v>
      </c>
      <c r="H452" s="5">
        <v>42768</v>
      </c>
      <c r="I452" t="s">
        <v>617</v>
      </c>
      <c r="J452" t="s">
        <v>613</v>
      </c>
      <c r="K452">
        <v>10068</v>
      </c>
      <c r="L452" t="s">
        <v>319</v>
      </c>
      <c r="M452" t="s">
        <v>211</v>
      </c>
      <c r="N452" t="s">
        <v>13</v>
      </c>
      <c r="O452" t="s">
        <v>28</v>
      </c>
      <c r="P452">
        <v>47</v>
      </c>
      <c r="Q452" s="5" t="s">
        <v>49</v>
      </c>
      <c r="R452" t="s">
        <v>104</v>
      </c>
      <c r="S452" t="s">
        <v>105</v>
      </c>
      <c r="T452" t="s">
        <v>18</v>
      </c>
      <c r="U452" t="s">
        <v>65</v>
      </c>
      <c r="V452" t="s">
        <v>39</v>
      </c>
      <c r="W452">
        <v>526</v>
      </c>
      <c r="X452" t="s">
        <v>574</v>
      </c>
      <c r="Y452" t="s">
        <v>590</v>
      </c>
      <c r="Z452" t="s">
        <v>576</v>
      </c>
      <c r="AA452">
        <v>9.9099999999999994E-2</v>
      </c>
      <c r="AB452" t="s">
        <v>577</v>
      </c>
      <c r="AC452" t="s">
        <v>591</v>
      </c>
      <c r="AD452" t="s">
        <v>251</v>
      </c>
      <c r="AE452" t="s">
        <v>250</v>
      </c>
      <c r="AF452" t="s">
        <v>251</v>
      </c>
      <c r="AG452" t="s">
        <v>252</v>
      </c>
      <c r="AH452" t="s">
        <v>253</v>
      </c>
      <c r="AI452" t="s">
        <v>317</v>
      </c>
      <c r="AJ452">
        <v>10068</v>
      </c>
      <c r="AK452" t="s">
        <v>318</v>
      </c>
      <c r="AL452" t="s">
        <v>256</v>
      </c>
      <c r="AM452">
        <v>47109</v>
      </c>
      <c r="AN452">
        <v>26587</v>
      </c>
      <c r="AO452">
        <v>45540</v>
      </c>
      <c r="AP452">
        <v>13.14</v>
      </c>
      <c r="AQ452">
        <v>594.15</v>
      </c>
      <c r="AR452" t="s">
        <v>2626</v>
      </c>
      <c r="AS452" t="s">
        <v>2626</v>
      </c>
      <c r="AT452">
        <v>1</v>
      </c>
      <c r="AU452" t="s">
        <v>2628</v>
      </c>
      <c r="AV452" s="3">
        <v>42284</v>
      </c>
      <c r="AW452" s="3" t="str">
        <f>TEXT(LoanTable[[#This Row],[Disbursement Date]],"YYYY-MM")</f>
        <v>2017-02</v>
      </c>
      <c r="AX452" t="str">
        <f>TEXT(EDATE(LoanTable[[#This Row],[Disbursement Date]],-1),"YYYY-MM")</f>
        <v>2017-01</v>
      </c>
      <c r="AY452">
        <f>IF(LoanTable[[#This Row],[Loan Status]]="Active",1,0)</f>
        <v>0</v>
      </c>
      <c r="AZ452">
        <f>IF(COUNTIFS(LoanTable[Client id],LoanTable[[#This Row],[Client id]],LoanTable[Period],LoanTable[[#This Row],[Previous Period]])&gt;0,1,0)</f>
        <v>0</v>
      </c>
      <c r="BA452" s="17" t="str">
        <f>TEXT(LoanTable[[#This Row],[Disbursement Date]],"YYYY")</f>
        <v>2017</v>
      </c>
      <c r="BB452" s="10" cm="1">
        <f t="array" ref="BB452">IF(YEAR(LoanTable[[#This Row],[Disbursement Date]])=MIN(YEAR(LoanTable[Disbursement Date])),"",YEAR(LoanTable[[#This Row],[Disbursement Date]])-1)</f>
        <v>2016</v>
      </c>
      <c r="BC452" s="10">
        <f>IF(LoanTable[[#This Row],[Previous Year]]="",1,IF(COUNTIFS(LoanTable[Client id],LoanTable[[#This Row],[Client id]],LoanTable[Year],LoanTable[[#This Row],[Previous Year]])&gt;0,1,0))</f>
        <v>0</v>
      </c>
      <c r="BD452" t="str">
        <f>YEAR(LoanTable[[#This Row],[Disbursement Date]]) &amp; "-Q" &amp; ROUNDUP(MONTH(LoanTable[[#This Row],[Disbursement Date]])/3,0)</f>
        <v>2017-Q1</v>
      </c>
      <c r="BE452">
        <f>IF(LoanTable[[#This Row],[Disbursement Date]]=LoanTable[[#This Row],[First Loan Date]],1,0)</f>
        <v>0</v>
      </c>
    </row>
    <row r="453" spans="1:57" x14ac:dyDescent="0.3">
      <c r="A453" t="s">
        <v>2183</v>
      </c>
      <c r="B453">
        <v>112</v>
      </c>
      <c r="C453" t="s">
        <v>409</v>
      </c>
      <c r="D453" t="s">
        <v>592</v>
      </c>
      <c r="E453">
        <v>9625</v>
      </c>
      <c r="F453">
        <v>19836</v>
      </c>
      <c r="G453">
        <v>23635</v>
      </c>
      <c r="H453" s="5">
        <v>42770</v>
      </c>
      <c r="I453" t="s">
        <v>615</v>
      </c>
      <c r="J453" t="s">
        <v>619</v>
      </c>
      <c r="K453">
        <v>1030063</v>
      </c>
      <c r="L453" t="s">
        <v>411</v>
      </c>
      <c r="M453" t="s">
        <v>124</v>
      </c>
      <c r="N453" t="s">
        <v>13</v>
      </c>
      <c r="O453" t="s">
        <v>14</v>
      </c>
      <c r="P453">
        <v>41</v>
      </c>
      <c r="Q453" s="5" t="s">
        <v>129</v>
      </c>
      <c r="R453" t="s">
        <v>30</v>
      </c>
      <c r="S453" t="s">
        <v>145</v>
      </c>
      <c r="T453" t="s">
        <v>63</v>
      </c>
      <c r="U453" t="s">
        <v>65</v>
      </c>
      <c r="V453" t="s">
        <v>39</v>
      </c>
      <c r="W453">
        <v>338</v>
      </c>
      <c r="X453" t="s">
        <v>574</v>
      </c>
      <c r="Y453" t="s">
        <v>584</v>
      </c>
      <c r="Z453" t="s">
        <v>593</v>
      </c>
      <c r="AA453">
        <v>0.1991</v>
      </c>
      <c r="AB453" t="s">
        <v>594</v>
      </c>
      <c r="AC453" t="s">
        <v>595</v>
      </c>
      <c r="AD453" t="s">
        <v>409</v>
      </c>
      <c r="AE453" t="s">
        <v>234</v>
      </c>
      <c r="AF453" t="s">
        <v>235</v>
      </c>
      <c r="AG453" t="s">
        <v>236</v>
      </c>
      <c r="AH453" t="s">
        <v>237</v>
      </c>
      <c r="AI453" t="s">
        <v>246</v>
      </c>
      <c r="AJ453">
        <v>1030063</v>
      </c>
      <c r="AK453" t="s">
        <v>410</v>
      </c>
      <c r="AL453" t="s">
        <v>241</v>
      </c>
      <c r="AM453">
        <v>10705</v>
      </c>
      <c r="AN453">
        <v>20495</v>
      </c>
      <c r="AO453">
        <v>9184</v>
      </c>
      <c r="AP453">
        <v>21.4</v>
      </c>
      <c r="AQ453">
        <v>1118.58</v>
      </c>
      <c r="AR453" t="s">
        <v>2626</v>
      </c>
      <c r="AS453" t="s">
        <v>2626</v>
      </c>
      <c r="AT453">
        <v>1</v>
      </c>
      <c r="AU453" t="s">
        <v>2628</v>
      </c>
      <c r="AV453" s="3">
        <v>42770</v>
      </c>
      <c r="AW453" s="3" t="str">
        <f>TEXT(LoanTable[[#This Row],[Disbursement Date]],"YYYY-MM")</f>
        <v>2017-02</v>
      </c>
      <c r="AX453" t="str">
        <f>TEXT(EDATE(LoanTable[[#This Row],[Disbursement Date]],-1),"YYYY-MM")</f>
        <v>2017-01</v>
      </c>
      <c r="AY453">
        <f>IF(LoanTable[[#This Row],[Loan Status]]="Active",1,0)</f>
        <v>0</v>
      </c>
      <c r="AZ453">
        <f>IF(COUNTIFS(LoanTable[Client id],LoanTable[[#This Row],[Client id]],LoanTable[Period],LoanTable[[#This Row],[Previous Period]])&gt;0,1,0)</f>
        <v>0</v>
      </c>
      <c r="BA453" s="17" t="str">
        <f>TEXT(LoanTable[[#This Row],[Disbursement Date]],"YYYY")</f>
        <v>2017</v>
      </c>
      <c r="BB453" s="10" cm="1">
        <f t="array" ref="BB453">IF(YEAR(LoanTable[[#This Row],[Disbursement Date]])=MIN(YEAR(LoanTable[Disbursement Date])),"",YEAR(LoanTable[[#This Row],[Disbursement Date]])-1)</f>
        <v>2016</v>
      </c>
      <c r="BC453" s="10">
        <f>IF(LoanTable[[#This Row],[Previous Year]]="",1,IF(COUNTIFS(LoanTable[Client id],LoanTable[[#This Row],[Client id]],LoanTable[Year],LoanTable[[#This Row],[Previous Year]])&gt;0,1,0))</f>
        <v>0</v>
      </c>
      <c r="BD453" t="str">
        <f>YEAR(LoanTable[[#This Row],[Disbursement Date]]) &amp; "-Q" &amp; ROUNDUP(MONTH(LoanTable[[#This Row],[Disbursement Date]])/3,0)</f>
        <v>2017-Q1</v>
      </c>
      <c r="BE453">
        <f>IF(LoanTable[[#This Row],[Disbursement Date]]=LoanTable[[#This Row],[First Loan Date]],1,0)</f>
        <v>1</v>
      </c>
    </row>
    <row r="454" spans="1:57" x14ac:dyDescent="0.3">
      <c r="A454" t="s">
        <v>2383</v>
      </c>
      <c r="B454">
        <v>933</v>
      </c>
      <c r="C454" t="s">
        <v>249</v>
      </c>
      <c r="D454" t="s">
        <v>573</v>
      </c>
      <c r="E454">
        <v>42177</v>
      </c>
      <c r="F454">
        <v>29754</v>
      </c>
      <c r="G454">
        <v>43115</v>
      </c>
      <c r="H454" s="5">
        <v>42778</v>
      </c>
      <c r="I454" t="s">
        <v>624</v>
      </c>
      <c r="J454" t="s">
        <v>613</v>
      </c>
      <c r="K454">
        <v>910182</v>
      </c>
      <c r="L454" t="s">
        <v>257</v>
      </c>
      <c r="M454" t="s">
        <v>156</v>
      </c>
      <c r="N454" t="s">
        <v>13</v>
      </c>
      <c r="O454" t="s">
        <v>28</v>
      </c>
      <c r="P454">
        <v>53</v>
      </c>
      <c r="Q454" s="5" t="s">
        <v>62</v>
      </c>
      <c r="R454" t="s">
        <v>30</v>
      </c>
      <c r="S454" t="s">
        <v>145</v>
      </c>
      <c r="T454" t="s">
        <v>18</v>
      </c>
      <c r="U454" t="s">
        <v>65</v>
      </c>
      <c r="V454" t="s">
        <v>39</v>
      </c>
      <c r="W454">
        <v>529</v>
      </c>
      <c r="X454" t="s">
        <v>574</v>
      </c>
      <c r="Y454" t="s">
        <v>575</v>
      </c>
      <c r="Z454" t="s">
        <v>576</v>
      </c>
      <c r="AA454">
        <v>0.1065</v>
      </c>
      <c r="AB454" t="s">
        <v>577</v>
      </c>
      <c r="AC454" t="s">
        <v>578</v>
      </c>
      <c r="AD454" t="s">
        <v>249</v>
      </c>
      <c r="AE454" t="s">
        <v>250</v>
      </c>
      <c r="AF454" t="s">
        <v>251</v>
      </c>
      <c r="AG454" t="s">
        <v>252</v>
      </c>
      <c r="AH454" t="s">
        <v>253</v>
      </c>
      <c r="AI454" t="s">
        <v>254</v>
      </c>
      <c r="AJ454">
        <v>910182</v>
      </c>
      <c r="AK454" t="s">
        <v>255</v>
      </c>
      <c r="AL454" t="s">
        <v>256</v>
      </c>
      <c r="AM454">
        <v>42522</v>
      </c>
      <c r="AN454">
        <v>30118</v>
      </c>
      <c r="AO454">
        <v>42040</v>
      </c>
      <c r="AP454">
        <v>33.18</v>
      </c>
      <c r="AQ454">
        <v>406.81</v>
      </c>
      <c r="AR454" t="s">
        <v>2626</v>
      </c>
      <c r="AS454" t="s">
        <v>2626</v>
      </c>
      <c r="AT454">
        <v>1</v>
      </c>
      <c r="AU454" t="s">
        <v>2628</v>
      </c>
      <c r="AV454" s="3">
        <v>42778</v>
      </c>
      <c r="AW454" s="3" t="str">
        <f>TEXT(LoanTable[[#This Row],[Disbursement Date]],"YYYY-MM")</f>
        <v>2017-02</v>
      </c>
      <c r="AX454" t="str">
        <f>TEXT(EDATE(LoanTable[[#This Row],[Disbursement Date]],-1),"YYYY-MM")</f>
        <v>2017-01</v>
      </c>
      <c r="AY454">
        <f>IF(LoanTable[[#This Row],[Loan Status]]="Active",1,0)</f>
        <v>1</v>
      </c>
      <c r="AZ454">
        <f>IF(COUNTIFS(LoanTable[Client id],LoanTable[[#This Row],[Client id]],LoanTable[Period],LoanTable[[#This Row],[Previous Period]])&gt;0,1,0)</f>
        <v>0</v>
      </c>
      <c r="BA454" s="17" t="str">
        <f>TEXT(LoanTable[[#This Row],[Disbursement Date]],"YYYY")</f>
        <v>2017</v>
      </c>
      <c r="BB454" s="10" cm="1">
        <f t="array" ref="BB454">IF(YEAR(LoanTable[[#This Row],[Disbursement Date]])=MIN(YEAR(LoanTable[Disbursement Date])),"",YEAR(LoanTable[[#This Row],[Disbursement Date]])-1)</f>
        <v>2016</v>
      </c>
      <c r="BC454" s="10">
        <f>IF(LoanTable[[#This Row],[Previous Year]]="",1,IF(COUNTIFS(LoanTable[Client id],LoanTable[[#This Row],[Client id]],LoanTable[Year],LoanTable[[#This Row],[Previous Year]])&gt;0,1,0))</f>
        <v>0</v>
      </c>
      <c r="BD454" t="str">
        <f>YEAR(LoanTable[[#This Row],[Disbursement Date]]) &amp; "-Q" &amp; ROUNDUP(MONTH(LoanTable[[#This Row],[Disbursement Date]])/3,0)</f>
        <v>2017-Q1</v>
      </c>
      <c r="BE454">
        <f>IF(LoanTable[[#This Row],[Disbursement Date]]=LoanTable[[#This Row],[First Loan Date]],1,0)</f>
        <v>1</v>
      </c>
    </row>
    <row r="455" spans="1:57" x14ac:dyDescent="0.3">
      <c r="A455" t="s">
        <v>649</v>
      </c>
      <c r="B455">
        <v>611</v>
      </c>
      <c r="C455" t="s">
        <v>409</v>
      </c>
      <c r="D455" t="s">
        <v>573</v>
      </c>
      <c r="E455">
        <v>6975</v>
      </c>
      <c r="F455">
        <v>24865</v>
      </c>
      <c r="G455">
        <v>25569</v>
      </c>
      <c r="H455" s="5">
        <v>42779</v>
      </c>
      <c r="I455" t="s">
        <v>624</v>
      </c>
      <c r="J455" t="s">
        <v>613</v>
      </c>
      <c r="K455">
        <v>1030063</v>
      </c>
      <c r="L455" t="s">
        <v>411</v>
      </c>
      <c r="M455" t="s">
        <v>199</v>
      </c>
      <c r="N455" t="s">
        <v>13</v>
      </c>
      <c r="O455" t="s">
        <v>28</v>
      </c>
      <c r="P455">
        <v>49</v>
      </c>
      <c r="Q455" s="5" t="s">
        <v>200</v>
      </c>
      <c r="R455" t="s">
        <v>74</v>
      </c>
      <c r="S455" t="s">
        <v>105</v>
      </c>
      <c r="T455" t="s">
        <v>18</v>
      </c>
      <c r="U455" t="s">
        <v>22</v>
      </c>
      <c r="V455" t="s">
        <v>39</v>
      </c>
      <c r="W455">
        <v>519</v>
      </c>
      <c r="X455" t="s">
        <v>574</v>
      </c>
      <c r="Y455" t="s">
        <v>575</v>
      </c>
      <c r="Z455" t="s">
        <v>576</v>
      </c>
      <c r="AA455">
        <v>0.1065</v>
      </c>
      <c r="AB455" t="s">
        <v>577</v>
      </c>
      <c r="AC455" t="s">
        <v>578</v>
      </c>
      <c r="AD455" t="s">
        <v>409</v>
      </c>
      <c r="AE455" t="s">
        <v>234</v>
      </c>
      <c r="AF455" t="s">
        <v>235</v>
      </c>
      <c r="AG455" t="s">
        <v>236</v>
      </c>
      <c r="AH455" t="s">
        <v>237</v>
      </c>
      <c r="AI455" t="s">
        <v>246</v>
      </c>
      <c r="AJ455">
        <v>1030063</v>
      </c>
      <c r="AK455" t="s">
        <v>410</v>
      </c>
      <c r="AL455" t="s">
        <v>241</v>
      </c>
      <c r="AM455">
        <v>7143</v>
      </c>
      <c r="AN455">
        <v>26102</v>
      </c>
      <c r="AO455">
        <v>6740</v>
      </c>
      <c r="AP455">
        <v>18.91</v>
      </c>
      <c r="AQ455">
        <v>1398.67</v>
      </c>
      <c r="AR455" t="s">
        <v>2627</v>
      </c>
      <c r="AS455" t="s">
        <v>2626</v>
      </c>
      <c r="AT455">
        <v>1</v>
      </c>
      <c r="AU455" t="s">
        <v>2630</v>
      </c>
      <c r="AV455" s="3">
        <v>42779</v>
      </c>
      <c r="AW455" s="3" t="str">
        <f>TEXT(LoanTable[[#This Row],[Disbursement Date]],"YYYY-MM")</f>
        <v>2017-02</v>
      </c>
      <c r="AX455" t="str">
        <f>TEXT(EDATE(LoanTable[[#This Row],[Disbursement Date]],-1),"YYYY-MM")</f>
        <v>2017-01</v>
      </c>
      <c r="AY455">
        <f>IF(LoanTable[[#This Row],[Loan Status]]="Active",1,0)</f>
        <v>1</v>
      </c>
      <c r="AZ455">
        <f>IF(COUNTIFS(LoanTable[Client id],LoanTable[[#This Row],[Client id]],LoanTable[Period],LoanTable[[#This Row],[Previous Period]])&gt;0,1,0)</f>
        <v>0</v>
      </c>
      <c r="BA455" s="17" t="str">
        <f>TEXT(LoanTable[[#This Row],[Disbursement Date]],"YYYY")</f>
        <v>2017</v>
      </c>
      <c r="BB455" s="10" cm="1">
        <f t="array" ref="BB455">IF(YEAR(LoanTable[[#This Row],[Disbursement Date]])=MIN(YEAR(LoanTable[Disbursement Date])),"",YEAR(LoanTable[[#This Row],[Disbursement Date]])-1)</f>
        <v>2016</v>
      </c>
      <c r="BC455" s="10">
        <f>IF(LoanTable[[#This Row],[Previous Year]]="",1,IF(COUNTIFS(LoanTable[Client id],LoanTable[[#This Row],[Client id]],LoanTable[Year],LoanTable[[#This Row],[Previous Year]])&gt;0,1,0))</f>
        <v>0</v>
      </c>
      <c r="BD455" t="str">
        <f>YEAR(LoanTable[[#This Row],[Disbursement Date]]) &amp; "-Q" &amp; ROUNDUP(MONTH(LoanTable[[#This Row],[Disbursement Date]])/3,0)</f>
        <v>2017-Q1</v>
      </c>
      <c r="BE455">
        <f>IF(LoanTable[[#This Row],[Disbursement Date]]=LoanTable[[#This Row],[First Loan Date]],1,0)</f>
        <v>1</v>
      </c>
    </row>
    <row r="456" spans="1:57" x14ac:dyDescent="0.3">
      <c r="A456" t="s">
        <v>1300</v>
      </c>
      <c r="B456">
        <v>566</v>
      </c>
      <c r="C456" t="s">
        <v>243</v>
      </c>
      <c r="D456" t="s">
        <v>573</v>
      </c>
      <c r="E456">
        <v>31927</v>
      </c>
      <c r="F456">
        <v>45618</v>
      </c>
      <c r="G456">
        <v>43336</v>
      </c>
      <c r="H456" s="5">
        <v>42780</v>
      </c>
      <c r="I456" t="s">
        <v>624</v>
      </c>
      <c r="J456" t="s">
        <v>613</v>
      </c>
      <c r="K456">
        <v>160051</v>
      </c>
      <c r="L456" t="s">
        <v>245</v>
      </c>
      <c r="M456" t="s">
        <v>12</v>
      </c>
      <c r="N456" t="s">
        <v>13</v>
      </c>
      <c r="O456" t="s">
        <v>28</v>
      </c>
      <c r="P456">
        <v>53</v>
      </c>
      <c r="Q456" s="5" t="s">
        <v>189</v>
      </c>
      <c r="R456" t="s">
        <v>30</v>
      </c>
      <c r="S456" t="s">
        <v>145</v>
      </c>
      <c r="T456" t="s">
        <v>18</v>
      </c>
      <c r="U456" t="s">
        <v>19</v>
      </c>
      <c r="V456" t="s">
        <v>31</v>
      </c>
      <c r="W456">
        <v>551</v>
      </c>
      <c r="X456" t="s">
        <v>574</v>
      </c>
      <c r="Y456" t="s">
        <v>575</v>
      </c>
      <c r="Z456" t="s">
        <v>576</v>
      </c>
      <c r="AA456">
        <v>0.1065</v>
      </c>
      <c r="AB456" t="s">
        <v>577</v>
      </c>
      <c r="AC456" t="s">
        <v>578</v>
      </c>
      <c r="AD456" t="s">
        <v>243</v>
      </c>
      <c r="AE456" t="s">
        <v>234</v>
      </c>
      <c r="AF456" t="s">
        <v>235</v>
      </c>
      <c r="AG456" t="s">
        <v>236</v>
      </c>
      <c r="AH456" t="s">
        <v>237</v>
      </c>
      <c r="AI456" t="s">
        <v>243</v>
      </c>
      <c r="AJ456">
        <v>160051</v>
      </c>
      <c r="AK456" t="s">
        <v>244</v>
      </c>
      <c r="AL456" t="s">
        <v>241</v>
      </c>
      <c r="AM456">
        <v>33791</v>
      </c>
      <c r="AN456">
        <v>46920</v>
      </c>
      <c r="AO456">
        <v>31519</v>
      </c>
      <c r="AP456">
        <v>31.02</v>
      </c>
      <c r="AQ456">
        <v>416.14</v>
      </c>
      <c r="AR456" t="s">
        <v>2626</v>
      </c>
      <c r="AS456" t="s">
        <v>2626</v>
      </c>
      <c r="AT456">
        <v>0</v>
      </c>
      <c r="AU456" t="s">
        <v>2628</v>
      </c>
      <c r="AV456" s="3">
        <v>42780</v>
      </c>
      <c r="AW456" s="3" t="str">
        <f>TEXT(LoanTable[[#This Row],[Disbursement Date]],"YYYY-MM")</f>
        <v>2017-02</v>
      </c>
      <c r="AX456" t="str">
        <f>TEXT(EDATE(LoanTable[[#This Row],[Disbursement Date]],-1),"YYYY-MM")</f>
        <v>2017-01</v>
      </c>
      <c r="AY456">
        <f>IF(LoanTable[[#This Row],[Loan Status]]="Active",1,0)</f>
        <v>1</v>
      </c>
      <c r="AZ456">
        <f>IF(COUNTIFS(LoanTable[Client id],LoanTable[[#This Row],[Client id]],LoanTable[Period],LoanTable[[#This Row],[Previous Period]])&gt;0,1,0)</f>
        <v>0</v>
      </c>
      <c r="BA456" s="17" t="str">
        <f>TEXT(LoanTable[[#This Row],[Disbursement Date]],"YYYY")</f>
        <v>2017</v>
      </c>
      <c r="BB456" s="10" cm="1">
        <f t="array" ref="BB456">IF(YEAR(LoanTable[[#This Row],[Disbursement Date]])=MIN(YEAR(LoanTable[Disbursement Date])),"",YEAR(LoanTable[[#This Row],[Disbursement Date]])-1)</f>
        <v>2016</v>
      </c>
      <c r="BC456" s="10">
        <f>IF(LoanTable[[#This Row],[Previous Year]]="",1,IF(COUNTIFS(LoanTable[Client id],LoanTable[[#This Row],[Client id]],LoanTable[Year],LoanTable[[#This Row],[Previous Year]])&gt;0,1,0))</f>
        <v>0</v>
      </c>
      <c r="BD456" t="str">
        <f>YEAR(LoanTable[[#This Row],[Disbursement Date]]) &amp; "-Q" &amp; ROUNDUP(MONTH(LoanTable[[#This Row],[Disbursement Date]])/3,0)</f>
        <v>2017-Q1</v>
      </c>
      <c r="BE456">
        <f>IF(LoanTable[[#This Row],[Disbursement Date]]=LoanTable[[#This Row],[First Loan Date]],1,0)</f>
        <v>1</v>
      </c>
    </row>
    <row r="457" spans="1:57" x14ac:dyDescent="0.3">
      <c r="A457" t="s">
        <v>1214</v>
      </c>
      <c r="B457">
        <v>214</v>
      </c>
      <c r="C457" t="s">
        <v>350</v>
      </c>
      <c r="D457" t="s">
        <v>589</v>
      </c>
      <c r="E457">
        <v>3760</v>
      </c>
      <c r="F457">
        <v>11839</v>
      </c>
      <c r="G457">
        <v>17992</v>
      </c>
      <c r="H457" s="5">
        <v>42781</v>
      </c>
      <c r="I457" t="s">
        <v>624</v>
      </c>
      <c r="J457" t="s">
        <v>613</v>
      </c>
      <c r="K457">
        <v>700013</v>
      </c>
      <c r="L457" t="s">
        <v>351</v>
      </c>
      <c r="M457" t="s">
        <v>171</v>
      </c>
      <c r="N457" t="s">
        <v>13</v>
      </c>
      <c r="O457" t="s">
        <v>46</v>
      </c>
      <c r="P457">
        <v>31</v>
      </c>
      <c r="Q457" s="5" t="s">
        <v>47</v>
      </c>
      <c r="R457" t="s">
        <v>30</v>
      </c>
      <c r="S457" t="s">
        <v>145</v>
      </c>
      <c r="T457" t="s">
        <v>63</v>
      </c>
      <c r="U457" t="s">
        <v>26</v>
      </c>
      <c r="V457" t="s">
        <v>31</v>
      </c>
      <c r="W457">
        <v>462</v>
      </c>
      <c r="X457" t="s">
        <v>574</v>
      </c>
      <c r="Y457" t="s">
        <v>590</v>
      </c>
      <c r="Z457" t="s">
        <v>576</v>
      </c>
      <c r="AA457">
        <v>9.9099999999999994E-2</v>
      </c>
      <c r="AB457" t="s">
        <v>577</v>
      </c>
      <c r="AC457" t="s">
        <v>591</v>
      </c>
      <c r="AD457" t="s">
        <v>350</v>
      </c>
      <c r="AE457" t="s">
        <v>331</v>
      </c>
      <c r="AF457" t="s">
        <v>332</v>
      </c>
      <c r="AG457" t="s">
        <v>333</v>
      </c>
      <c r="AH457" t="s">
        <v>334</v>
      </c>
      <c r="AI457" t="s">
        <v>335</v>
      </c>
      <c r="AJ457">
        <v>700013</v>
      </c>
      <c r="AK457" t="s">
        <v>247</v>
      </c>
      <c r="AL457" t="s">
        <v>241</v>
      </c>
      <c r="AM457">
        <v>5201</v>
      </c>
      <c r="AN457">
        <v>13334</v>
      </c>
      <c r="AO457">
        <v>3555</v>
      </c>
      <c r="AP457">
        <v>23.67</v>
      </c>
      <c r="AQ457">
        <v>927.69</v>
      </c>
      <c r="AR457" t="s">
        <v>2626</v>
      </c>
      <c r="AS457" t="s">
        <v>2626</v>
      </c>
      <c r="AT457">
        <v>1</v>
      </c>
      <c r="AU457" t="s">
        <v>2628</v>
      </c>
      <c r="AV457" s="3">
        <v>42781</v>
      </c>
      <c r="AW457" s="3" t="str">
        <f>TEXT(LoanTable[[#This Row],[Disbursement Date]],"YYYY-MM")</f>
        <v>2017-02</v>
      </c>
      <c r="AX457" t="str">
        <f>TEXT(EDATE(LoanTable[[#This Row],[Disbursement Date]],-1),"YYYY-MM")</f>
        <v>2017-01</v>
      </c>
      <c r="AY457">
        <f>IF(LoanTable[[#This Row],[Loan Status]]="Active",1,0)</f>
        <v>1</v>
      </c>
      <c r="AZ457">
        <f>IF(COUNTIFS(LoanTable[Client id],LoanTable[[#This Row],[Client id]],LoanTable[Period],LoanTable[[#This Row],[Previous Period]])&gt;0,1,0)</f>
        <v>0</v>
      </c>
      <c r="BA457" s="17" t="str">
        <f>TEXT(LoanTable[[#This Row],[Disbursement Date]],"YYYY")</f>
        <v>2017</v>
      </c>
      <c r="BB457" s="10" cm="1">
        <f t="array" ref="BB457">IF(YEAR(LoanTable[[#This Row],[Disbursement Date]])=MIN(YEAR(LoanTable[Disbursement Date])),"",YEAR(LoanTable[[#This Row],[Disbursement Date]])-1)</f>
        <v>2016</v>
      </c>
      <c r="BC457" s="10">
        <f>IF(LoanTable[[#This Row],[Previous Year]]="",1,IF(COUNTIFS(LoanTable[Client id],LoanTable[[#This Row],[Client id]],LoanTable[Year],LoanTable[[#This Row],[Previous Year]])&gt;0,1,0))</f>
        <v>0</v>
      </c>
      <c r="BD457" t="str">
        <f>YEAR(LoanTable[[#This Row],[Disbursement Date]]) &amp; "-Q" &amp; ROUNDUP(MONTH(LoanTable[[#This Row],[Disbursement Date]])/3,0)</f>
        <v>2017-Q1</v>
      </c>
      <c r="BE457">
        <f>IF(LoanTable[[#This Row],[Disbursement Date]]=LoanTable[[#This Row],[First Loan Date]],1,0)</f>
        <v>1</v>
      </c>
    </row>
    <row r="458" spans="1:57" x14ac:dyDescent="0.3">
      <c r="A458" t="s">
        <v>2172</v>
      </c>
      <c r="B458">
        <v>981</v>
      </c>
      <c r="C458" t="s">
        <v>548</v>
      </c>
      <c r="D458" t="s">
        <v>589</v>
      </c>
      <c r="E458">
        <v>13441</v>
      </c>
      <c r="F458">
        <v>37288</v>
      </c>
      <c r="G458">
        <v>2200</v>
      </c>
      <c r="H458" s="5">
        <v>42783</v>
      </c>
      <c r="I458" t="s">
        <v>612</v>
      </c>
      <c r="J458" t="s">
        <v>619</v>
      </c>
      <c r="K458">
        <v>680026</v>
      </c>
      <c r="L458" t="s">
        <v>551</v>
      </c>
      <c r="M458" t="s">
        <v>42</v>
      </c>
      <c r="N458" t="s">
        <v>13</v>
      </c>
      <c r="O458" t="s">
        <v>28</v>
      </c>
      <c r="P458">
        <v>54</v>
      </c>
      <c r="Q458" s="5" t="s">
        <v>43</v>
      </c>
      <c r="R458" t="s">
        <v>16</v>
      </c>
      <c r="S458" t="s">
        <v>35</v>
      </c>
      <c r="T458" t="s">
        <v>18</v>
      </c>
      <c r="U458" t="s">
        <v>26</v>
      </c>
      <c r="V458" t="s">
        <v>31</v>
      </c>
      <c r="W458">
        <v>357</v>
      </c>
      <c r="X458" t="s">
        <v>574</v>
      </c>
      <c r="Y458" t="s">
        <v>590</v>
      </c>
      <c r="Z458" t="s">
        <v>576</v>
      </c>
      <c r="AA458">
        <v>9.9099999999999994E-2</v>
      </c>
      <c r="AB458" t="s">
        <v>577</v>
      </c>
      <c r="AC458" t="s">
        <v>591</v>
      </c>
      <c r="AD458" t="s">
        <v>548</v>
      </c>
      <c r="AE458" t="s">
        <v>472</v>
      </c>
      <c r="AF458" t="s">
        <v>473</v>
      </c>
      <c r="AG458" t="s">
        <v>474</v>
      </c>
      <c r="AH458" t="s">
        <v>475</v>
      </c>
      <c r="AI458" t="s">
        <v>549</v>
      </c>
      <c r="AJ458">
        <v>680026</v>
      </c>
      <c r="AK458" t="s">
        <v>550</v>
      </c>
      <c r="AL458" t="s">
        <v>239</v>
      </c>
      <c r="AM458">
        <v>15231</v>
      </c>
      <c r="AN458">
        <v>37960</v>
      </c>
      <c r="AO458">
        <v>13041</v>
      </c>
      <c r="AP458">
        <v>7.04</v>
      </c>
      <c r="AQ458">
        <v>1669.86</v>
      </c>
      <c r="AR458" t="s">
        <v>2626</v>
      </c>
      <c r="AS458" t="s">
        <v>2626</v>
      </c>
      <c r="AT458">
        <v>2</v>
      </c>
      <c r="AU458" t="s">
        <v>2628</v>
      </c>
      <c r="AV458" s="3">
        <v>42783</v>
      </c>
      <c r="AW458" s="3" t="str">
        <f>TEXT(LoanTable[[#This Row],[Disbursement Date]],"YYYY-MM")</f>
        <v>2017-02</v>
      </c>
      <c r="AX458" t="str">
        <f>TEXT(EDATE(LoanTable[[#This Row],[Disbursement Date]],-1),"YYYY-MM")</f>
        <v>2017-01</v>
      </c>
      <c r="AY458">
        <f>IF(LoanTable[[#This Row],[Loan Status]]="Active",1,0)</f>
        <v>0</v>
      </c>
      <c r="AZ458">
        <f>IF(COUNTIFS(LoanTable[Client id],LoanTable[[#This Row],[Client id]],LoanTable[Period],LoanTable[[#This Row],[Previous Period]])&gt;0,1,0)</f>
        <v>0</v>
      </c>
      <c r="BA458" s="17" t="str">
        <f>TEXT(LoanTable[[#This Row],[Disbursement Date]],"YYYY")</f>
        <v>2017</v>
      </c>
      <c r="BB458" s="10" cm="1">
        <f t="array" ref="BB458">IF(YEAR(LoanTable[[#This Row],[Disbursement Date]])=MIN(YEAR(LoanTable[Disbursement Date])),"",YEAR(LoanTable[[#This Row],[Disbursement Date]])-1)</f>
        <v>2016</v>
      </c>
      <c r="BC458" s="10">
        <f>IF(LoanTable[[#This Row],[Previous Year]]="",1,IF(COUNTIFS(LoanTable[Client id],LoanTable[[#This Row],[Client id]],LoanTable[Year],LoanTable[[#This Row],[Previous Year]])&gt;0,1,0))</f>
        <v>0</v>
      </c>
      <c r="BD458" t="str">
        <f>YEAR(LoanTable[[#This Row],[Disbursement Date]]) &amp; "-Q" &amp; ROUNDUP(MONTH(LoanTable[[#This Row],[Disbursement Date]])/3,0)</f>
        <v>2017-Q1</v>
      </c>
      <c r="BE458">
        <f>IF(LoanTable[[#This Row],[Disbursement Date]]=LoanTable[[#This Row],[First Loan Date]],1,0)</f>
        <v>1</v>
      </c>
    </row>
    <row r="459" spans="1:57" x14ac:dyDescent="0.3">
      <c r="A459" t="s">
        <v>1683</v>
      </c>
      <c r="B459">
        <v>153</v>
      </c>
      <c r="C459" t="s">
        <v>243</v>
      </c>
      <c r="D459" t="s">
        <v>573</v>
      </c>
      <c r="E459">
        <v>13656</v>
      </c>
      <c r="F459">
        <v>37971</v>
      </c>
      <c r="G459">
        <v>3588</v>
      </c>
      <c r="H459" s="5">
        <v>42785</v>
      </c>
      <c r="I459" t="s">
        <v>615</v>
      </c>
      <c r="J459" t="s">
        <v>619</v>
      </c>
      <c r="K459">
        <v>160051</v>
      </c>
      <c r="L459" t="s">
        <v>245</v>
      </c>
      <c r="M459" t="s">
        <v>130</v>
      </c>
      <c r="N459" t="s">
        <v>13</v>
      </c>
      <c r="O459" t="s">
        <v>28</v>
      </c>
      <c r="P459">
        <v>52</v>
      </c>
      <c r="Q459" s="5" t="s">
        <v>103</v>
      </c>
      <c r="R459" t="s">
        <v>74</v>
      </c>
      <c r="S459" t="s">
        <v>105</v>
      </c>
      <c r="T459" t="s">
        <v>18</v>
      </c>
      <c r="U459" t="s">
        <v>65</v>
      </c>
      <c r="V459" t="s">
        <v>31</v>
      </c>
      <c r="W459">
        <v>390</v>
      </c>
      <c r="X459" t="s">
        <v>574</v>
      </c>
      <c r="Y459" t="s">
        <v>575</v>
      </c>
      <c r="Z459" t="s">
        <v>576</v>
      </c>
      <c r="AA459">
        <v>0.1065</v>
      </c>
      <c r="AB459" t="s">
        <v>577</v>
      </c>
      <c r="AC459" t="s">
        <v>578</v>
      </c>
      <c r="AD459" t="s">
        <v>243</v>
      </c>
      <c r="AE459" t="s">
        <v>234</v>
      </c>
      <c r="AF459" t="s">
        <v>235</v>
      </c>
      <c r="AG459" t="s">
        <v>236</v>
      </c>
      <c r="AH459" t="s">
        <v>237</v>
      </c>
      <c r="AI459" t="s">
        <v>243</v>
      </c>
      <c r="AJ459">
        <v>160051</v>
      </c>
      <c r="AK459" t="s">
        <v>244</v>
      </c>
      <c r="AL459" t="s">
        <v>241</v>
      </c>
      <c r="AM459">
        <v>14753</v>
      </c>
      <c r="AN459">
        <v>39073</v>
      </c>
      <c r="AO459">
        <v>13195</v>
      </c>
      <c r="AP459">
        <v>20.239999999999998</v>
      </c>
      <c r="AQ459">
        <v>316.23</v>
      </c>
      <c r="AR459" t="s">
        <v>2626</v>
      </c>
      <c r="AS459" t="s">
        <v>2626</v>
      </c>
      <c r="AT459">
        <v>1</v>
      </c>
      <c r="AU459" t="s">
        <v>2628</v>
      </c>
      <c r="AV459" s="3">
        <v>42785</v>
      </c>
      <c r="AW459" s="3" t="str">
        <f>TEXT(LoanTable[[#This Row],[Disbursement Date]],"YYYY-MM")</f>
        <v>2017-02</v>
      </c>
      <c r="AX459" t="str">
        <f>TEXT(EDATE(LoanTable[[#This Row],[Disbursement Date]],-1),"YYYY-MM")</f>
        <v>2017-01</v>
      </c>
      <c r="AY459">
        <f>IF(LoanTable[[#This Row],[Loan Status]]="Active",1,0)</f>
        <v>0</v>
      </c>
      <c r="AZ459">
        <f>IF(COUNTIFS(LoanTable[Client id],LoanTable[[#This Row],[Client id]],LoanTable[Period],LoanTable[[#This Row],[Previous Period]])&gt;0,1,0)</f>
        <v>0</v>
      </c>
      <c r="BA459" s="17" t="str">
        <f>TEXT(LoanTable[[#This Row],[Disbursement Date]],"YYYY")</f>
        <v>2017</v>
      </c>
      <c r="BB459" s="10" cm="1">
        <f t="array" ref="BB459">IF(YEAR(LoanTable[[#This Row],[Disbursement Date]])=MIN(YEAR(LoanTable[Disbursement Date])),"",YEAR(LoanTable[[#This Row],[Disbursement Date]])-1)</f>
        <v>2016</v>
      </c>
      <c r="BC459" s="10">
        <f>IF(LoanTable[[#This Row],[Previous Year]]="",1,IF(COUNTIFS(LoanTable[Client id],LoanTable[[#This Row],[Client id]],LoanTable[Year],LoanTable[[#This Row],[Previous Year]])&gt;0,1,0))</f>
        <v>0</v>
      </c>
      <c r="BD459" t="str">
        <f>YEAR(LoanTable[[#This Row],[Disbursement Date]]) &amp; "-Q" &amp; ROUNDUP(MONTH(LoanTable[[#This Row],[Disbursement Date]])/3,0)</f>
        <v>2017-Q1</v>
      </c>
      <c r="BE459">
        <f>IF(LoanTable[[#This Row],[Disbursement Date]]=LoanTable[[#This Row],[First Loan Date]],1,0)</f>
        <v>1</v>
      </c>
    </row>
    <row r="460" spans="1:57" x14ac:dyDescent="0.3">
      <c r="A460" t="s">
        <v>1654</v>
      </c>
      <c r="B460">
        <v>189</v>
      </c>
      <c r="C460" t="s">
        <v>350</v>
      </c>
      <c r="D460" t="s">
        <v>589</v>
      </c>
      <c r="E460">
        <v>42328</v>
      </c>
      <c r="F460">
        <v>4959</v>
      </c>
      <c r="G460">
        <v>22137</v>
      </c>
      <c r="H460" s="5">
        <v>42788</v>
      </c>
      <c r="I460" t="s">
        <v>615</v>
      </c>
      <c r="J460" t="s">
        <v>619</v>
      </c>
      <c r="K460">
        <v>700013</v>
      </c>
      <c r="L460" t="s">
        <v>351</v>
      </c>
      <c r="M460" t="s">
        <v>126</v>
      </c>
      <c r="N460" t="s">
        <v>13</v>
      </c>
      <c r="O460" t="s">
        <v>28</v>
      </c>
      <c r="P460">
        <v>49</v>
      </c>
      <c r="Q460" s="5" t="s">
        <v>214</v>
      </c>
      <c r="R460" t="s">
        <v>104</v>
      </c>
      <c r="S460" t="s">
        <v>105</v>
      </c>
      <c r="T460" t="s">
        <v>63</v>
      </c>
      <c r="U460" t="s">
        <v>65</v>
      </c>
      <c r="V460" t="s">
        <v>39</v>
      </c>
      <c r="W460">
        <v>825</v>
      </c>
      <c r="X460" t="s">
        <v>574</v>
      </c>
      <c r="Y460" t="s">
        <v>590</v>
      </c>
      <c r="Z460" t="s">
        <v>576</v>
      </c>
      <c r="AA460">
        <v>9.9099999999999994E-2</v>
      </c>
      <c r="AB460" t="s">
        <v>577</v>
      </c>
      <c r="AC460" t="s">
        <v>591</v>
      </c>
      <c r="AD460" t="s">
        <v>350</v>
      </c>
      <c r="AE460" t="s">
        <v>331</v>
      </c>
      <c r="AF460" t="s">
        <v>332</v>
      </c>
      <c r="AG460" t="s">
        <v>333</v>
      </c>
      <c r="AH460" t="s">
        <v>334</v>
      </c>
      <c r="AI460" t="s">
        <v>335</v>
      </c>
      <c r="AJ460">
        <v>700013</v>
      </c>
      <c r="AK460" t="s">
        <v>247</v>
      </c>
      <c r="AL460" t="s">
        <v>241</v>
      </c>
      <c r="AM460">
        <v>42575</v>
      </c>
      <c r="AN460">
        <v>6327</v>
      </c>
      <c r="AO460">
        <v>41964</v>
      </c>
      <c r="AP460">
        <v>47.26</v>
      </c>
      <c r="AQ460">
        <v>240.95</v>
      </c>
      <c r="AR460" t="s">
        <v>2626</v>
      </c>
      <c r="AS460" t="s">
        <v>2626</v>
      </c>
      <c r="AT460">
        <v>1</v>
      </c>
      <c r="AU460" t="s">
        <v>2630</v>
      </c>
      <c r="AV460" s="3">
        <v>42722</v>
      </c>
      <c r="AW460" s="3" t="str">
        <f>TEXT(LoanTable[[#This Row],[Disbursement Date]],"YYYY-MM")</f>
        <v>2017-02</v>
      </c>
      <c r="AX460" t="str">
        <f>TEXT(EDATE(LoanTable[[#This Row],[Disbursement Date]],-1),"YYYY-MM")</f>
        <v>2017-01</v>
      </c>
      <c r="AY460">
        <f>IF(LoanTable[[#This Row],[Loan Status]]="Active",1,0)</f>
        <v>0</v>
      </c>
      <c r="AZ460">
        <f>IF(COUNTIFS(LoanTable[Client id],LoanTable[[#This Row],[Client id]],LoanTable[Period],LoanTable[[#This Row],[Previous Period]])&gt;0,1,0)</f>
        <v>0</v>
      </c>
      <c r="BA460" s="17" t="str">
        <f>TEXT(LoanTable[[#This Row],[Disbursement Date]],"YYYY")</f>
        <v>2017</v>
      </c>
      <c r="BB460" s="10" cm="1">
        <f t="array" ref="BB460">IF(YEAR(LoanTable[[#This Row],[Disbursement Date]])=MIN(YEAR(LoanTable[Disbursement Date])),"",YEAR(LoanTable[[#This Row],[Disbursement Date]])-1)</f>
        <v>2016</v>
      </c>
      <c r="BC460" s="10">
        <f>IF(LoanTable[[#This Row],[Previous Year]]="",1,IF(COUNTIFS(LoanTable[Client id],LoanTable[[#This Row],[Client id]],LoanTable[Year],LoanTable[[#This Row],[Previous Year]])&gt;0,1,0))</f>
        <v>1</v>
      </c>
      <c r="BD460" t="str">
        <f>YEAR(LoanTable[[#This Row],[Disbursement Date]]) &amp; "-Q" &amp; ROUNDUP(MONTH(LoanTable[[#This Row],[Disbursement Date]])/3,0)</f>
        <v>2017-Q1</v>
      </c>
      <c r="BE460">
        <f>IF(LoanTable[[#This Row],[Disbursement Date]]=LoanTable[[#This Row],[First Loan Date]],1,0)</f>
        <v>0</v>
      </c>
    </row>
    <row r="461" spans="1:57" x14ac:dyDescent="0.3">
      <c r="A461" t="s">
        <v>879</v>
      </c>
      <c r="B461">
        <v>801</v>
      </c>
      <c r="C461" t="s">
        <v>471</v>
      </c>
      <c r="D461" t="s">
        <v>573</v>
      </c>
      <c r="E461">
        <v>26098</v>
      </c>
      <c r="F461">
        <v>45334</v>
      </c>
      <c r="G461">
        <v>7120</v>
      </c>
      <c r="H461" s="5">
        <v>42788</v>
      </c>
      <c r="I461" t="s">
        <v>612</v>
      </c>
      <c r="J461" t="s">
        <v>613</v>
      </c>
      <c r="K461">
        <v>570241</v>
      </c>
      <c r="L461" t="s">
        <v>477</v>
      </c>
      <c r="M461" t="s">
        <v>64</v>
      </c>
      <c r="N461" t="s">
        <v>13</v>
      </c>
      <c r="O461" t="s">
        <v>28</v>
      </c>
      <c r="P461">
        <v>50</v>
      </c>
      <c r="Q461" s="5" t="s">
        <v>61</v>
      </c>
      <c r="R461" t="s">
        <v>30</v>
      </c>
      <c r="S461" t="s">
        <v>145</v>
      </c>
      <c r="T461" t="s">
        <v>18</v>
      </c>
      <c r="U461" t="s">
        <v>38</v>
      </c>
      <c r="V461" t="s">
        <v>31</v>
      </c>
      <c r="W461">
        <v>664</v>
      </c>
      <c r="X461" t="s">
        <v>574</v>
      </c>
      <c r="Y461" t="s">
        <v>575</v>
      </c>
      <c r="Z461" t="s">
        <v>576</v>
      </c>
      <c r="AA461">
        <v>0.1065</v>
      </c>
      <c r="AB461" t="s">
        <v>577</v>
      </c>
      <c r="AC461" t="s">
        <v>578</v>
      </c>
      <c r="AD461" t="s">
        <v>471</v>
      </c>
      <c r="AE461" t="s">
        <v>472</v>
      </c>
      <c r="AF461" t="s">
        <v>473</v>
      </c>
      <c r="AG461" t="s">
        <v>474</v>
      </c>
      <c r="AH461" t="s">
        <v>475</v>
      </c>
      <c r="AI461" t="s">
        <v>471</v>
      </c>
      <c r="AJ461">
        <v>570241</v>
      </c>
      <c r="AK461" t="s">
        <v>476</v>
      </c>
      <c r="AL461" t="s">
        <v>241</v>
      </c>
      <c r="AM461">
        <v>28028</v>
      </c>
      <c r="AN461">
        <v>45405</v>
      </c>
      <c r="AO461">
        <v>25677</v>
      </c>
      <c r="AP461">
        <v>14.07</v>
      </c>
      <c r="AQ461">
        <v>1770.49</v>
      </c>
      <c r="AR461" t="s">
        <v>2626</v>
      </c>
      <c r="AS461" t="s">
        <v>2626</v>
      </c>
      <c r="AT461">
        <v>0</v>
      </c>
      <c r="AU461" t="s">
        <v>2628</v>
      </c>
      <c r="AV461" s="3">
        <v>42788</v>
      </c>
      <c r="AW461" s="3" t="str">
        <f>TEXT(LoanTable[[#This Row],[Disbursement Date]],"YYYY-MM")</f>
        <v>2017-02</v>
      </c>
      <c r="AX461" t="str">
        <f>TEXT(EDATE(LoanTable[[#This Row],[Disbursement Date]],-1),"YYYY-MM")</f>
        <v>2017-01</v>
      </c>
      <c r="AY461">
        <f>IF(LoanTable[[#This Row],[Loan Status]]="Active",1,0)</f>
        <v>0</v>
      </c>
      <c r="AZ461">
        <f>IF(COUNTIFS(LoanTable[Client id],LoanTable[[#This Row],[Client id]],LoanTable[Period],LoanTable[[#This Row],[Previous Period]])&gt;0,1,0)</f>
        <v>0</v>
      </c>
      <c r="BA461" s="17" t="str">
        <f>TEXT(LoanTable[[#This Row],[Disbursement Date]],"YYYY")</f>
        <v>2017</v>
      </c>
      <c r="BB461" s="10" cm="1">
        <f t="array" ref="BB461">IF(YEAR(LoanTable[[#This Row],[Disbursement Date]])=MIN(YEAR(LoanTable[Disbursement Date])),"",YEAR(LoanTable[[#This Row],[Disbursement Date]])-1)</f>
        <v>2016</v>
      </c>
      <c r="BC461" s="10">
        <f>IF(LoanTable[[#This Row],[Previous Year]]="",1,IF(COUNTIFS(LoanTable[Client id],LoanTable[[#This Row],[Client id]],LoanTable[Year],LoanTable[[#This Row],[Previous Year]])&gt;0,1,0))</f>
        <v>0</v>
      </c>
      <c r="BD461" t="str">
        <f>YEAR(LoanTable[[#This Row],[Disbursement Date]]) &amp; "-Q" &amp; ROUNDUP(MONTH(LoanTable[[#This Row],[Disbursement Date]])/3,0)</f>
        <v>2017-Q1</v>
      </c>
      <c r="BE461">
        <f>IF(LoanTable[[#This Row],[Disbursement Date]]=LoanTable[[#This Row],[First Loan Date]],1,0)</f>
        <v>1</v>
      </c>
    </row>
    <row r="462" spans="1:57" x14ac:dyDescent="0.3">
      <c r="A462" t="s">
        <v>1744</v>
      </c>
      <c r="B462">
        <v>103</v>
      </c>
      <c r="C462" t="s">
        <v>233</v>
      </c>
      <c r="D462" t="s">
        <v>589</v>
      </c>
      <c r="E462">
        <v>49300</v>
      </c>
      <c r="F462">
        <v>42409</v>
      </c>
      <c r="G462">
        <v>9972</v>
      </c>
      <c r="H462" s="5">
        <v>42791</v>
      </c>
      <c r="I462" t="s">
        <v>624</v>
      </c>
      <c r="J462" t="s">
        <v>613</v>
      </c>
      <c r="K462">
        <v>100186</v>
      </c>
      <c r="L462" t="s">
        <v>240</v>
      </c>
      <c r="M462" t="s">
        <v>133</v>
      </c>
      <c r="N462" t="s">
        <v>13</v>
      </c>
      <c r="O462" t="s">
        <v>33</v>
      </c>
      <c r="P462">
        <v>24</v>
      </c>
      <c r="Q462" s="5" t="s">
        <v>34</v>
      </c>
      <c r="R462" t="s">
        <v>30</v>
      </c>
      <c r="S462" t="s">
        <v>145</v>
      </c>
      <c r="T462" t="s">
        <v>18</v>
      </c>
      <c r="U462" t="s">
        <v>65</v>
      </c>
      <c r="V462" t="s">
        <v>39</v>
      </c>
      <c r="W462">
        <v>443</v>
      </c>
      <c r="X462" t="s">
        <v>574</v>
      </c>
      <c r="Y462" t="s">
        <v>590</v>
      </c>
      <c r="Z462" t="s">
        <v>576</v>
      </c>
      <c r="AA462">
        <v>9.9099999999999994E-2</v>
      </c>
      <c r="AB462" t="s">
        <v>577</v>
      </c>
      <c r="AC462" t="s">
        <v>591</v>
      </c>
      <c r="AD462" t="s">
        <v>233</v>
      </c>
      <c r="AE462" t="s">
        <v>234</v>
      </c>
      <c r="AF462" t="s">
        <v>235</v>
      </c>
      <c r="AG462" t="s">
        <v>236</v>
      </c>
      <c r="AH462" t="s">
        <v>237</v>
      </c>
      <c r="AI462" t="s">
        <v>233</v>
      </c>
      <c r="AJ462">
        <v>100186</v>
      </c>
      <c r="AK462" t="s">
        <v>238</v>
      </c>
      <c r="AL462" t="s">
        <v>239</v>
      </c>
      <c r="AM462">
        <v>49639</v>
      </c>
      <c r="AN462">
        <v>42693</v>
      </c>
      <c r="AO462">
        <v>48941</v>
      </c>
      <c r="AP462">
        <v>32.86</v>
      </c>
      <c r="AQ462">
        <v>1420.07</v>
      </c>
      <c r="AR462" t="s">
        <v>2626</v>
      </c>
      <c r="AS462" t="s">
        <v>2626</v>
      </c>
      <c r="AT462">
        <v>1</v>
      </c>
      <c r="AU462" t="s">
        <v>2629</v>
      </c>
      <c r="AV462" s="3">
        <v>42791</v>
      </c>
      <c r="AW462" s="3" t="str">
        <f>TEXT(LoanTable[[#This Row],[Disbursement Date]],"YYYY-MM")</f>
        <v>2017-02</v>
      </c>
      <c r="AX462" t="str">
        <f>TEXT(EDATE(LoanTable[[#This Row],[Disbursement Date]],-1),"YYYY-MM")</f>
        <v>2017-01</v>
      </c>
      <c r="AY462">
        <f>IF(LoanTable[[#This Row],[Loan Status]]="Active",1,0)</f>
        <v>1</v>
      </c>
      <c r="AZ462">
        <f>IF(COUNTIFS(LoanTable[Client id],LoanTable[[#This Row],[Client id]],LoanTable[Period],LoanTable[[#This Row],[Previous Period]])&gt;0,1,0)</f>
        <v>0</v>
      </c>
      <c r="BA462" s="17" t="str">
        <f>TEXT(LoanTable[[#This Row],[Disbursement Date]],"YYYY")</f>
        <v>2017</v>
      </c>
      <c r="BB462" s="10" cm="1">
        <f t="array" ref="BB462">IF(YEAR(LoanTable[[#This Row],[Disbursement Date]])=MIN(YEAR(LoanTable[Disbursement Date])),"",YEAR(LoanTable[[#This Row],[Disbursement Date]])-1)</f>
        <v>2016</v>
      </c>
      <c r="BC462" s="10">
        <f>IF(LoanTable[[#This Row],[Previous Year]]="",1,IF(COUNTIFS(LoanTable[Client id],LoanTable[[#This Row],[Client id]],LoanTable[Year],LoanTable[[#This Row],[Previous Year]])&gt;0,1,0))</f>
        <v>0</v>
      </c>
      <c r="BD462" t="str">
        <f>YEAR(LoanTable[[#This Row],[Disbursement Date]]) &amp; "-Q" &amp; ROUNDUP(MONTH(LoanTable[[#This Row],[Disbursement Date]])/3,0)</f>
        <v>2017-Q1</v>
      </c>
      <c r="BE462">
        <f>IF(LoanTable[[#This Row],[Disbursement Date]]=LoanTable[[#This Row],[First Loan Date]],1,0)</f>
        <v>1</v>
      </c>
    </row>
    <row r="463" spans="1:57" x14ac:dyDescent="0.3">
      <c r="A463" t="s">
        <v>2510</v>
      </c>
      <c r="B463">
        <v>800</v>
      </c>
      <c r="C463" t="s">
        <v>386</v>
      </c>
      <c r="D463" t="s">
        <v>589</v>
      </c>
      <c r="E463">
        <v>41651</v>
      </c>
      <c r="F463">
        <v>23792</v>
      </c>
      <c r="G463">
        <v>6831</v>
      </c>
      <c r="H463" s="5">
        <v>42796</v>
      </c>
      <c r="I463" t="s">
        <v>612</v>
      </c>
      <c r="J463" t="s">
        <v>613</v>
      </c>
      <c r="K463">
        <v>1110166</v>
      </c>
      <c r="L463" t="s">
        <v>389</v>
      </c>
      <c r="M463" t="s">
        <v>124</v>
      </c>
      <c r="N463" t="s">
        <v>13</v>
      </c>
      <c r="O463" t="s">
        <v>14</v>
      </c>
      <c r="P463">
        <v>41</v>
      </c>
      <c r="Q463" s="5" t="s">
        <v>129</v>
      </c>
      <c r="R463" t="s">
        <v>30</v>
      </c>
      <c r="S463" t="s">
        <v>145</v>
      </c>
      <c r="T463" t="s">
        <v>63</v>
      </c>
      <c r="U463" t="s">
        <v>65</v>
      </c>
      <c r="V463" t="s">
        <v>39</v>
      </c>
      <c r="W463">
        <v>338</v>
      </c>
      <c r="X463" t="s">
        <v>574</v>
      </c>
      <c r="Y463" t="s">
        <v>590</v>
      </c>
      <c r="Z463" t="s">
        <v>576</v>
      </c>
      <c r="AA463">
        <v>9.9099999999999994E-2</v>
      </c>
      <c r="AB463" t="s">
        <v>577</v>
      </c>
      <c r="AC463" t="s">
        <v>591</v>
      </c>
      <c r="AD463" t="s">
        <v>386</v>
      </c>
      <c r="AE463" t="s">
        <v>234</v>
      </c>
      <c r="AF463" t="s">
        <v>235</v>
      </c>
      <c r="AG463" t="s">
        <v>236</v>
      </c>
      <c r="AH463" t="s">
        <v>237</v>
      </c>
      <c r="AI463" t="s">
        <v>387</v>
      </c>
      <c r="AJ463">
        <v>1110166</v>
      </c>
      <c r="AK463" t="s">
        <v>388</v>
      </c>
      <c r="AL463" t="s">
        <v>239</v>
      </c>
      <c r="AM463">
        <v>42431</v>
      </c>
      <c r="AN463">
        <v>25776</v>
      </c>
      <c r="AO463">
        <v>41585</v>
      </c>
      <c r="AP463">
        <v>9.2899999999999991</v>
      </c>
      <c r="AQ463">
        <v>2173.73</v>
      </c>
      <c r="AR463" t="s">
        <v>2626</v>
      </c>
      <c r="AS463" t="s">
        <v>2627</v>
      </c>
      <c r="AT463">
        <v>0</v>
      </c>
      <c r="AU463" t="s">
        <v>2629</v>
      </c>
      <c r="AV463" s="3">
        <v>42796</v>
      </c>
      <c r="AW463" s="3" t="str">
        <f>TEXT(LoanTable[[#This Row],[Disbursement Date]],"YYYY-MM")</f>
        <v>2017-03</v>
      </c>
      <c r="AX463" t="str">
        <f>TEXT(EDATE(LoanTable[[#This Row],[Disbursement Date]],-1),"YYYY-MM")</f>
        <v>2017-02</v>
      </c>
      <c r="AY463">
        <f>IF(LoanTable[[#This Row],[Loan Status]]="Active",1,0)</f>
        <v>0</v>
      </c>
      <c r="AZ463">
        <f>IF(COUNTIFS(LoanTable[Client id],LoanTable[[#This Row],[Client id]],LoanTable[Period],LoanTable[[#This Row],[Previous Period]])&gt;0,1,0)</f>
        <v>0</v>
      </c>
      <c r="BA463" s="17" t="str">
        <f>TEXT(LoanTable[[#This Row],[Disbursement Date]],"YYYY")</f>
        <v>2017</v>
      </c>
      <c r="BB463" s="10" cm="1">
        <f t="array" ref="BB463">IF(YEAR(LoanTable[[#This Row],[Disbursement Date]])=MIN(YEAR(LoanTable[Disbursement Date])),"",YEAR(LoanTable[[#This Row],[Disbursement Date]])-1)</f>
        <v>2016</v>
      </c>
      <c r="BC463" s="10">
        <f>IF(LoanTable[[#This Row],[Previous Year]]="",1,IF(COUNTIFS(LoanTable[Client id],LoanTable[[#This Row],[Client id]],LoanTable[Year],LoanTable[[#This Row],[Previous Year]])&gt;0,1,0))</f>
        <v>0</v>
      </c>
      <c r="BD463" t="str">
        <f>YEAR(LoanTable[[#This Row],[Disbursement Date]]) &amp; "-Q" &amp; ROUNDUP(MONTH(LoanTable[[#This Row],[Disbursement Date]])/3,0)</f>
        <v>2017-Q1</v>
      </c>
      <c r="BE463">
        <f>IF(LoanTable[[#This Row],[Disbursement Date]]=LoanTable[[#This Row],[First Loan Date]],1,0)</f>
        <v>1</v>
      </c>
    </row>
    <row r="464" spans="1:57" x14ac:dyDescent="0.3">
      <c r="A464" t="s">
        <v>2598</v>
      </c>
      <c r="B464">
        <v>257</v>
      </c>
      <c r="C464" t="s">
        <v>422</v>
      </c>
      <c r="D464" t="s">
        <v>573</v>
      </c>
      <c r="E464">
        <v>36661</v>
      </c>
      <c r="F464">
        <v>35351</v>
      </c>
      <c r="G464">
        <v>43428</v>
      </c>
      <c r="H464" s="5">
        <v>42799</v>
      </c>
      <c r="I464" t="s">
        <v>612</v>
      </c>
      <c r="J464" t="s">
        <v>613</v>
      </c>
      <c r="K464">
        <v>120676</v>
      </c>
      <c r="L464" t="s">
        <v>423</v>
      </c>
      <c r="M464" t="s">
        <v>78</v>
      </c>
      <c r="N464" t="s">
        <v>13</v>
      </c>
      <c r="O464" t="s">
        <v>46</v>
      </c>
      <c r="P464">
        <v>26</v>
      </c>
      <c r="Q464" s="5" t="s">
        <v>142</v>
      </c>
      <c r="R464" t="s">
        <v>25</v>
      </c>
      <c r="S464" t="s">
        <v>35</v>
      </c>
      <c r="T464" t="s">
        <v>18</v>
      </c>
      <c r="U464" t="s">
        <v>19</v>
      </c>
      <c r="V464" t="s">
        <v>31</v>
      </c>
      <c r="W464">
        <v>398</v>
      </c>
      <c r="X464" t="s">
        <v>574</v>
      </c>
      <c r="Y464" t="s">
        <v>575</v>
      </c>
      <c r="Z464" t="s">
        <v>576</v>
      </c>
      <c r="AA464">
        <v>0.1065</v>
      </c>
      <c r="AB464" t="s">
        <v>577</v>
      </c>
      <c r="AC464" t="s">
        <v>578</v>
      </c>
      <c r="AD464" t="s">
        <v>422</v>
      </c>
      <c r="AE464" t="s">
        <v>234</v>
      </c>
      <c r="AF464" t="s">
        <v>235</v>
      </c>
      <c r="AG464" t="s">
        <v>236</v>
      </c>
      <c r="AH464" t="s">
        <v>237</v>
      </c>
      <c r="AI464" t="s">
        <v>422</v>
      </c>
      <c r="AJ464">
        <v>120676</v>
      </c>
      <c r="AK464" t="s">
        <v>247</v>
      </c>
      <c r="AL464" t="s">
        <v>239</v>
      </c>
      <c r="AM464">
        <v>37195</v>
      </c>
      <c r="AN464">
        <v>35811</v>
      </c>
      <c r="AO464">
        <v>36479</v>
      </c>
      <c r="AP464">
        <v>32.090000000000003</v>
      </c>
      <c r="AQ464">
        <v>4168.16</v>
      </c>
      <c r="AR464" t="s">
        <v>2626</v>
      </c>
      <c r="AS464" t="s">
        <v>2626</v>
      </c>
      <c r="AT464">
        <v>1</v>
      </c>
      <c r="AU464" t="s">
        <v>2628</v>
      </c>
      <c r="AV464" s="3">
        <v>42799</v>
      </c>
      <c r="AW464" s="3" t="str">
        <f>TEXT(LoanTable[[#This Row],[Disbursement Date]],"YYYY-MM")</f>
        <v>2017-03</v>
      </c>
      <c r="AX464" t="str">
        <f>TEXT(EDATE(LoanTable[[#This Row],[Disbursement Date]],-1),"YYYY-MM")</f>
        <v>2017-02</v>
      </c>
      <c r="AY464">
        <f>IF(LoanTable[[#This Row],[Loan Status]]="Active",1,0)</f>
        <v>0</v>
      </c>
      <c r="AZ464">
        <f>IF(COUNTIFS(LoanTable[Client id],LoanTable[[#This Row],[Client id]],LoanTable[Period],LoanTable[[#This Row],[Previous Period]])&gt;0,1,0)</f>
        <v>0</v>
      </c>
      <c r="BA464" s="17" t="str">
        <f>TEXT(LoanTable[[#This Row],[Disbursement Date]],"YYYY")</f>
        <v>2017</v>
      </c>
      <c r="BB464" s="10" cm="1">
        <f t="array" ref="BB464">IF(YEAR(LoanTable[[#This Row],[Disbursement Date]])=MIN(YEAR(LoanTable[Disbursement Date])),"",YEAR(LoanTable[[#This Row],[Disbursement Date]])-1)</f>
        <v>2016</v>
      </c>
      <c r="BC464" s="10">
        <f>IF(LoanTable[[#This Row],[Previous Year]]="",1,IF(COUNTIFS(LoanTable[Client id],LoanTable[[#This Row],[Client id]],LoanTable[Year],LoanTable[[#This Row],[Previous Year]])&gt;0,1,0))</f>
        <v>0</v>
      </c>
      <c r="BD464" t="str">
        <f>YEAR(LoanTable[[#This Row],[Disbursement Date]]) &amp; "-Q" &amp; ROUNDUP(MONTH(LoanTable[[#This Row],[Disbursement Date]])/3,0)</f>
        <v>2017-Q1</v>
      </c>
      <c r="BE464">
        <f>IF(LoanTable[[#This Row],[Disbursement Date]]=LoanTable[[#This Row],[First Loan Date]],1,0)</f>
        <v>1</v>
      </c>
    </row>
    <row r="465" spans="1:57" x14ac:dyDescent="0.3">
      <c r="A465" t="s">
        <v>1813</v>
      </c>
      <c r="B465">
        <v>584</v>
      </c>
      <c r="C465" t="s">
        <v>386</v>
      </c>
      <c r="D465" t="s">
        <v>589</v>
      </c>
      <c r="E465">
        <v>33447</v>
      </c>
      <c r="F465">
        <v>17333</v>
      </c>
      <c r="G465">
        <v>4418</v>
      </c>
      <c r="H465" s="5">
        <v>42801</v>
      </c>
      <c r="I465" t="s">
        <v>615</v>
      </c>
      <c r="J465" t="s">
        <v>619</v>
      </c>
      <c r="K465">
        <v>1110166</v>
      </c>
      <c r="L465" t="s">
        <v>389</v>
      </c>
      <c r="M465" t="s">
        <v>32</v>
      </c>
      <c r="N465" t="s">
        <v>13</v>
      </c>
      <c r="O465" t="s">
        <v>33</v>
      </c>
      <c r="P465">
        <v>23</v>
      </c>
      <c r="Q465" s="5" t="s">
        <v>34</v>
      </c>
      <c r="R465" t="s">
        <v>16</v>
      </c>
      <c r="S465" t="s">
        <v>35</v>
      </c>
      <c r="T465" t="s">
        <v>18</v>
      </c>
      <c r="U465" t="s">
        <v>22</v>
      </c>
      <c r="V465" t="s">
        <v>31</v>
      </c>
      <c r="W465">
        <v>416</v>
      </c>
      <c r="X465" t="s">
        <v>574</v>
      </c>
      <c r="Y465" t="s">
        <v>590</v>
      </c>
      <c r="Z465" t="s">
        <v>576</v>
      </c>
      <c r="AA465">
        <v>9.9099999999999994E-2</v>
      </c>
      <c r="AB465" t="s">
        <v>577</v>
      </c>
      <c r="AC465" t="s">
        <v>591</v>
      </c>
      <c r="AD465" t="s">
        <v>386</v>
      </c>
      <c r="AE465" t="s">
        <v>234</v>
      </c>
      <c r="AF465" t="s">
        <v>235</v>
      </c>
      <c r="AG465" t="s">
        <v>236</v>
      </c>
      <c r="AH465" t="s">
        <v>237</v>
      </c>
      <c r="AI465" t="s">
        <v>387</v>
      </c>
      <c r="AJ465">
        <v>1110166</v>
      </c>
      <c r="AK465" t="s">
        <v>388</v>
      </c>
      <c r="AL465" t="s">
        <v>239</v>
      </c>
      <c r="AM465">
        <v>34894</v>
      </c>
      <c r="AN465">
        <v>18264</v>
      </c>
      <c r="AO465">
        <v>32958</v>
      </c>
      <c r="AP465">
        <v>14.81</v>
      </c>
      <c r="AQ465">
        <v>4408.6499999999996</v>
      </c>
      <c r="AR465" t="s">
        <v>2626</v>
      </c>
      <c r="AS465" t="s">
        <v>2626</v>
      </c>
      <c r="AT465">
        <v>0</v>
      </c>
      <c r="AU465" t="s">
        <v>2628</v>
      </c>
      <c r="AV465" s="3">
        <v>42468</v>
      </c>
      <c r="AW465" s="3" t="str">
        <f>TEXT(LoanTable[[#This Row],[Disbursement Date]],"YYYY-MM")</f>
        <v>2017-03</v>
      </c>
      <c r="AX465" t="str">
        <f>TEXT(EDATE(LoanTable[[#This Row],[Disbursement Date]],-1),"YYYY-MM")</f>
        <v>2017-02</v>
      </c>
      <c r="AY465">
        <f>IF(LoanTable[[#This Row],[Loan Status]]="Active",1,0)</f>
        <v>0</v>
      </c>
      <c r="AZ465">
        <f>IF(COUNTIFS(LoanTable[Client id],LoanTable[[#This Row],[Client id]],LoanTable[Period],LoanTable[[#This Row],[Previous Period]])&gt;0,1,0)</f>
        <v>0</v>
      </c>
      <c r="BA465" s="17" t="str">
        <f>TEXT(LoanTable[[#This Row],[Disbursement Date]],"YYYY")</f>
        <v>2017</v>
      </c>
      <c r="BB465" s="10" cm="1">
        <f t="array" ref="BB465">IF(YEAR(LoanTable[[#This Row],[Disbursement Date]])=MIN(YEAR(LoanTable[Disbursement Date])),"",YEAR(LoanTable[[#This Row],[Disbursement Date]])-1)</f>
        <v>2016</v>
      </c>
      <c r="BC465" s="10">
        <f>IF(LoanTable[[#This Row],[Previous Year]]="",1,IF(COUNTIFS(LoanTable[Client id],LoanTable[[#This Row],[Client id]],LoanTable[Year],LoanTable[[#This Row],[Previous Year]])&gt;0,1,0))</f>
        <v>1</v>
      </c>
      <c r="BD465" t="str">
        <f>YEAR(LoanTable[[#This Row],[Disbursement Date]]) &amp; "-Q" &amp; ROUNDUP(MONTH(LoanTable[[#This Row],[Disbursement Date]])/3,0)</f>
        <v>2017-Q1</v>
      </c>
      <c r="BE465">
        <f>IF(LoanTable[[#This Row],[Disbursement Date]]=LoanTable[[#This Row],[First Loan Date]],1,0)</f>
        <v>0</v>
      </c>
    </row>
    <row r="466" spans="1:57" x14ac:dyDescent="0.3">
      <c r="A466" t="s">
        <v>834</v>
      </c>
      <c r="B466">
        <v>666</v>
      </c>
      <c r="C466" t="s">
        <v>260</v>
      </c>
      <c r="D466" t="s">
        <v>596</v>
      </c>
      <c r="E466">
        <v>38984</v>
      </c>
      <c r="F466">
        <v>39678</v>
      </c>
      <c r="G466">
        <v>16546</v>
      </c>
      <c r="H466" s="5">
        <v>42805</v>
      </c>
      <c r="I466" t="s">
        <v>615</v>
      </c>
      <c r="J466" t="s">
        <v>619</v>
      </c>
      <c r="K466">
        <v>230415</v>
      </c>
      <c r="L466" t="s">
        <v>514</v>
      </c>
      <c r="M466" t="s">
        <v>133</v>
      </c>
      <c r="N466" t="s">
        <v>13</v>
      </c>
      <c r="O466" t="s">
        <v>33</v>
      </c>
      <c r="P466">
        <v>22</v>
      </c>
      <c r="Q466" s="5" t="s">
        <v>159</v>
      </c>
      <c r="R466" t="s">
        <v>30</v>
      </c>
      <c r="S466" t="s">
        <v>145</v>
      </c>
      <c r="T466" t="s">
        <v>63</v>
      </c>
      <c r="U466" t="s">
        <v>22</v>
      </c>
      <c r="V466" t="s">
        <v>39</v>
      </c>
      <c r="W466">
        <v>564</v>
      </c>
      <c r="X466" t="s">
        <v>574</v>
      </c>
      <c r="Y466" t="s">
        <v>590</v>
      </c>
      <c r="Z466" t="s">
        <v>593</v>
      </c>
      <c r="AA466">
        <v>0.17269999999999999</v>
      </c>
      <c r="AB466" t="s">
        <v>585</v>
      </c>
      <c r="AC466" t="s">
        <v>597</v>
      </c>
      <c r="AD466" t="s">
        <v>260</v>
      </c>
      <c r="AE466" t="s">
        <v>259</v>
      </c>
      <c r="AF466" t="s">
        <v>260</v>
      </c>
      <c r="AG466" t="s">
        <v>261</v>
      </c>
      <c r="AH466" t="s">
        <v>262</v>
      </c>
      <c r="AI466" t="s">
        <v>260</v>
      </c>
      <c r="AJ466">
        <v>230415</v>
      </c>
      <c r="AK466" t="s">
        <v>513</v>
      </c>
      <c r="AL466" t="s">
        <v>256</v>
      </c>
      <c r="AM466">
        <v>40629</v>
      </c>
      <c r="AN466">
        <v>40353</v>
      </c>
      <c r="AO466">
        <v>38718</v>
      </c>
      <c r="AP466">
        <v>38.92</v>
      </c>
      <c r="AQ466">
        <v>4152.57</v>
      </c>
      <c r="AR466" t="s">
        <v>2626</v>
      </c>
      <c r="AS466" t="s">
        <v>2626</v>
      </c>
      <c r="AT466">
        <v>2</v>
      </c>
      <c r="AU466" t="s">
        <v>2628</v>
      </c>
      <c r="AV466" s="3">
        <v>42805</v>
      </c>
      <c r="AW466" s="3" t="str">
        <f>TEXT(LoanTable[[#This Row],[Disbursement Date]],"YYYY-MM")</f>
        <v>2017-03</v>
      </c>
      <c r="AX466" t="str">
        <f>TEXT(EDATE(LoanTable[[#This Row],[Disbursement Date]],-1),"YYYY-MM")</f>
        <v>2017-02</v>
      </c>
      <c r="AY466">
        <f>IF(LoanTable[[#This Row],[Loan Status]]="Active",1,0)</f>
        <v>0</v>
      </c>
      <c r="AZ466">
        <f>IF(COUNTIFS(LoanTable[Client id],LoanTable[[#This Row],[Client id]],LoanTable[Period],LoanTable[[#This Row],[Previous Period]])&gt;0,1,0)</f>
        <v>0</v>
      </c>
      <c r="BA466" s="17" t="str">
        <f>TEXT(LoanTable[[#This Row],[Disbursement Date]],"YYYY")</f>
        <v>2017</v>
      </c>
      <c r="BB466" s="10" cm="1">
        <f t="array" ref="BB466">IF(YEAR(LoanTable[[#This Row],[Disbursement Date]])=MIN(YEAR(LoanTable[Disbursement Date])),"",YEAR(LoanTable[[#This Row],[Disbursement Date]])-1)</f>
        <v>2016</v>
      </c>
      <c r="BC466" s="10">
        <f>IF(LoanTable[[#This Row],[Previous Year]]="",1,IF(COUNTIFS(LoanTable[Client id],LoanTable[[#This Row],[Client id]],LoanTable[Year],LoanTable[[#This Row],[Previous Year]])&gt;0,1,0))</f>
        <v>0</v>
      </c>
      <c r="BD466" t="str">
        <f>YEAR(LoanTable[[#This Row],[Disbursement Date]]) &amp; "-Q" &amp; ROUNDUP(MONTH(LoanTable[[#This Row],[Disbursement Date]])/3,0)</f>
        <v>2017-Q1</v>
      </c>
      <c r="BE466">
        <f>IF(LoanTable[[#This Row],[Disbursement Date]]=LoanTable[[#This Row],[First Loan Date]],1,0)</f>
        <v>1</v>
      </c>
    </row>
    <row r="467" spans="1:57" x14ac:dyDescent="0.3">
      <c r="A467" t="s">
        <v>1306</v>
      </c>
      <c r="B467">
        <v>422</v>
      </c>
      <c r="C467" t="s">
        <v>350</v>
      </c>
      <c r="D467" t="s">
        <v>589</v>
      </c>
      <c r="E467">
        <v>7710</v>
      </c>
      <c r="F467">
        <v>38672</v>
      </c>
      <c r="G467">
        <v>34173</v>
      </c>
      <c r="H467" s="5">
        <v>42812</v>
      </c>
      <c r="I467" t="s">
        <v>612</v>
      </c>
      <c r="J467" t="s">
        <v>613</v>
      </c>
      <c r="K467">
        <v>700013</v>
      </c>
      <c r="L467" t="s">
        <v>351</v>
      </c>
      <c r="M467" t="s">
        <v>209</v>
      </c>
      <c r="N467" t="s">
        <v>13</v>
      </c>
      <c r="O467" t="s">
        <v>28</v>
      </c>
      <c r="P467">
        <v>55</v>
      </c>
      <c r="Q467" s="5" t="s">
        <v>210</v>
      </c>
      <c r="R467" t="s">
        <v>104</v>
      </c>
      <c r="S467" t="s">
        <v>105</v>
      </c>
      <c r="T467" t="s">
        <v>18</v>
      </c>
      <c r="U467" t="s">
        <v>22</v>
      </c>
      <c r="V467" t="s">
        <v>20</v>
      </c>
      <c r="W467">
        <v>502</v>
      </c>
      <c r="X467" t="s">
        <v>574</v>
      </c>
      <c r="Y467" t="s">
        <v>590</v>
      </c>
      <c r="Z467" t="s">
        <v>576</v>
      </c>
      <c r="AA467">
        <v>9.9099999999999994E-2</v>
      </c>
      <c r="AB467" t="s">
        <v>577</v>
      </c>
      <c r="AC467" t="s">
        <v>591</v>
      </c>
      <c r="AD467" t="s">
        <v>350</v>
      </c>
      <c r="AE467" t="s">
        <v>331</v>
      </c>
      <c r="AF467" t="s">
        <v>332</v>
      </c>
      <c r="AG467" t="s">
        <v>333</v>
      </c>
      <c r="AH467" t="s">
        <v>334</v>
      </c>
      <c r="AI467" t="s">
        <v>335</v>
      </c>
      <c r="AJ467">
        <v>700013</v>
      </c>
      <c r="AK467" t="s">
        <v>247</v>
      </c>
      <c r="AL467" t="s">
        <v>241</v>
      </c>
      <c r="AM467">
        <v>7628</v>
      </c>
      <c r="AN467">
        <v>40453</v>
      </c>
      <c r="AO467">
        <v>7586</v>
      </c>
      <c r="AP467">
        <v>26.01</v>
      </c>
      <c r="AQ467">
        <v>721.76</v>
      </c>
      <c r="AR467" t="s">
        <v>2626</v>
      </c>
      <c r="AS467" t="s">
        <v>2626</v>
      </c>
      <c r="AT467">
        <v>2</v>
      </c>
      <c r="AU467" t="s">
        <v>2628</v>
      </c>
      <c r="AV467" s="3">
        <v>42812</v>
      </c>
      <c r="AW467" s="3" t="str">
        <f>TEXT(LoanTable[[#This Row],[Disbursement Date]],"YYYY-MM")</f>
        <v>2017-03</v>
      </c>
      <c r="AX467" t="str">
        <f>TEXT(EDATE(LoanTable[[#This Row],[Disbursement Date]],-1),"YYYY-MM")</f>
        <v>2017-02</v>
      </c>
      <c r="AY467">
        <f>IF(LoanTable[[#This Row],[Loan Status]]="Active",1,0)</f>
        <v>0</v>
      </c>
      <c r="AZ467">
        <f>IF(COUNTIFS(LoanTable[Client id],LoanTable[[#This Row],[Client id]],LoanTable[Period],LoanTable[[#This Row],[Previous Period]])&gt;0,1,0)</f>
        <v>0</v>
      </c>
      <c r="BA467" s="17" t="str">
        <f>TEXT(LoanTable[[#This Row],[Disbursement Date]],"YYYY")</f>
        <v>2017</v>
      </c>
      <c r="BB467" s="10" cm="1">
        <f t="array" ref="BB467">IF(YEAR(LoanTable[[#This Row],[Disbursement Date]])=MIN(YEAR(LoanTable[Disbursement Date])),"",YEAR(LoanTable[[#This Row],[Disbursement Date]])-1)</f>
        <v>2016</v>
      </c>
      <c r="BC467" s="10">
        <f>IF(LoanTable[[#This Row],[Previous Year]]="",1,IF(COUNTIFS(LoanTable[Client id],LoanTable[[#This Row],[Client id]],LoanTable[Year],LoanTable[[#This Row],[Previous Year]])&gt;0,1,0))</f>
        <v>0</v>
      </c>
      <c r="BD467" t="str">
        <f>YEAR(LoanTable[[#This Row],[Disbursement Date]]) &amp; "-Q" &amp; ROUNDUP(MONTH(LoanTable[[#This Row],[Disbursement Date]])/3,0)</f>
        <v>2017-Q1</v>
      </c>
      <c r="BE467">
        <f>IF(LoanTable[[#This Row],[Disbursement Date]]=LoanTable[[#This Row],[First Loan Date]],1,0)</f>
        <v>1</v>
      </c>
    </row>
    <row r="468" spans="1:57" x14ac:dyDescent="0.3">
      <c r="A468" t="s">
        <v>2482</v>
      </c>
      <c r="B468">
        <v>419</v>
      </c>
      <c r="C468" t="s">
        <v>243</v>
      </c>
      <c r="D468" t="s">
        <v>573</v>
      </c>
      <c r="E468">
        <v>44462</v>
      </c>
      <c r="F468">
        <v>39833</v>
      </c>
      <c r="G468">
        <v>14327</v>
      </c>
      <c r="H468" s="5">
        <v>42815</v>
      </c>
      <c r="I468" t="s">
        <v>612</v>
      </c>
      <c r="J468" t="s">
        <v>613</v>
      </c>
      <c r="K468">
        <v>160051</v>
      </c>
      <c r="L468" t="s">
        <v>245</v>
      </c>
      <c r="M468" t="s">
        <v>122</v>
      </c>
      <c r="N468" t="s">
        <v>13</v>
      </c>
      <c r="O468" t="s">
        <v>33</v>
      </c>
      <c r="R468" t="s">
        <v>30</v>
      </c>
      <c r="S468" t="s">
        <v>145</v>
      </c>
      <c r="T468" t="s">
        <v>63</v>
      </c>
      <c r="U468" t="s">
        <v>65</v>
      </c>
      <c r="V468" t="s">
        <v>39</v>
      </c>
      <c r="W468">
        <v>476</v>
      </c>
      <c r="X468" t="s">
        <v>574</v>
      </c>
      <c r="Y468" t="s">
        <v>575</v>
      </c>
      <c r="Z468" t="s">
        <v>576</v>
      </c>
      <c r="AA468">
        <v>0.1065</v>
      </c>
      <c r="AB468" t="s">
        <v>577</v>
      </c>
      <c r="AC468" t="s">
        <v>578</v>
      </c>
      <c r="AD468" t="s">
        <v>243</v>
      </c>
      <c r="AE468" t="s">
        <v>234</v>
      </c>
      <c r="AF468" t="s">
        <v>235</v>
      </c>
      <c r="AG468" t="s">
        <v>236</v>
      </c>
      <c r="AH468" t="s">
        <v>237</v>
      </c>
      <c r="AI468" t="s">
        <v>243</v>
      </c>
      <c r="AJ468">
        <v>160051</v>
      </c>
      <c r="AK468" t="s">
        <v>244</v>
      </c>
      <c r="AL468" t="s">
        <v>241</v>
      </c>
      <c r="AM468">
        <v>46162</v>
      </c>
      <c r="AN468">
        <v>39375</v>
      </c>
      <c r="AO468">
        <v>44163</v>
      </c>
      <c r="AP468">
        <v>20.34</v>
      </c>
      <c r="AQ468">
        <v>2854.83</v>
      </c>
      <c r="AR468" t="s">
        <v>2626</v>
      </c>
      <c r="AS468" t="s">
        <v>2626</v>
      </c>
      <c r="AT468">
        <v>0</v>
      </c>
      <c r="AU468" t="s">
        <v>2628</v>
      </c>
      <c r="AV468" s="3">
        <v>42815</v>
      </c>
      <c r="AW468" s="3" t="str">
        <f>TEXT(LoanTable[[#This Row],[Disbursement Date]],"YYYY-MM")</f>
        <v>2017-03</v>
      </c>
      <c r="AX468" t="str">
        <f>TEXT(EDATE(LoanTable[[#This Row],[Disbursement Date]],-1),"YYYY-MM")</f>
        <v>2017-02</v>
      </c>
      <c r="AY468">
        <f>IF(LoanTable[[#This Row],[Loan Status]]="Active",1,0)</f>
        <v>0</v>
      </c>
      <c r="AZ468">
        <f>IF(COUNTIFS(LoanTable[Client id],LoanTable[[#This Row],[Client id]],LoanTable[Period],LoanTable[[#This Row],[Previous Period]])&gt;0,1,0)</f>
        <v>0</v>
      </c>
      <c r="BA468" s="17" t="str">
        <f>TEXT(LoanTable[[#This Row],[Disbursement Date]],"YYYY")</f>
        <v>2017</v>
      </c>
      <c r="BB468" s="10" cm="1">
        <f t="array" ref="BB468">IF(YEAR(LoanTable[[#This Row],[Disbursement Date]])=MIN(YEAR(LoanTable[Disbursement Date])),"",YEAR(LoanTable[[#This Row],[Disbursement Date]])-1)</f>
        <v>2016</v>
      </c>
      <c r="BC468" s="10">
        <f>IF(LoanTable[[#This Row],[Previous Year]]="",1,IF(COUNTIFS(LoanTable[Client id],LoanTable[[#This Row],[Client id]],LoanTable[Year],LoanTable[[#This Row],[Previous Year]])&gt;0,1,0))</f>
        <v>0</v>
      </c>
      <c r="BD468" t="str">
        <f>YEAR(LoanTable[[#This Row],[Disbursement Date]]) &amp; "-Q" &amp; ROUNDUP(MONTH(LoanTable[[#This Row],[Disbursement Date]])/3,0)</f>
        <v>2017-Q1</v>
      </c>
      <c r="BE468">
        <f>IF(LoanTable[[#This Row],[Disbursement Date]]=LoanTable[[#This Row],[First Loan Date]],1,0)</f>
        <v>1</v>
      </c>
    </row>
    <row r="469" spans="1:57" x14ac:dyDescent="0.3">
      <c r="A469" t="s">
        <v>777</v>
      </c>
      <c r="B469">
        <v>693</v>
      </c>
      <c r="C469" t="s">
        <v>265</v>
      </c>
      <c r="D469" t="s">
        <v>589</v>
      </c>
      <c r="E469">
        <v>43340</v>
      </c>
      <c r="F469">
        <v>31728</v>
      </c>
      <c r="G469">
        <v>42205</v>
      </c>
      <c r="H469" s="5">
        <v>42817</v>
      </c>
      <c r="I469" t="s">
        <v>615</v>
      </c>
      <c r="J469" t="s">
        <v>619</v>
      </c>
      <c r="K469">
        <v>30179</v>
      </c>
      <c r="L469" t="s">
        <v>272</v>
      </c>
      <c r="M469" t="s">
        <v>40</v>
      </c>
      <c r="N469" t="s">
        <v>13</v>
      </c>
      <c r="O469" t="s">
        <v>14</v>
      </c>
      <c r="P469">
        <v>45</v>
      </c>
      <c r="Q469" s="5" t="s">
        <v>49</v>
      </c>
      <c r="R469" t="s">
        <v>74</v>
      </c>
      <c r="S469" t="s">
        <v>35</v>
      </c>
      <c r="T469" t="s">
        <v>18</v>
      </c>
      <c r="U469" t="s">
        <v>19</v>
      </c>
      <c r="V469" t="s">
        <v>20</v>
      </c>
      <c r="W469">
        <v>773</v>
      </c>
      <c r="X469" t="s">
        <v>574</v>
      </c>
      <c r="Y469" t="s">
        <v>590</v>
      </c>
      <c r="Z469" t="s">
        <v>576</v>
      </c>
      <c r="AA469">
        <v>9.9099999999999994E-2</v>
      </c>
      <c r="AB469" t="s">
        <v>577</v>
      </c>
      <c r="AC469" t="s">
        <v>591</v>
      </c>
      <c r="AD469" t="s">
        <v>265</v>
      </c>
      <c r="AE469" t="s">
        <v>266</v>
      </c>
      <c r="AF469" t="s">
        <v>267</v>
      </c>
      <c r="AG469" t="s">
        <v>268</v>
      </c>
      <c r="AH469" t="s">
        <v>269</v>
      </c>
      <c r="AI469" t="s">
        <v>270</v>
      </c>
      <c r="AJ469">
        <v>30179</v>
      </c>
      <c r="AK469" t="s">
        <v>271</v>
      </c>
      <c r="AL469" t="s">
        <v>241</v>
      </c>
      <c r="AM469">
        <v>44990</v>
      </c>
      <c r="AN469">
        <v>31857</v>
      </c>
      <c r="AO469">
        <v>43103</v>
      </c>
      <c r="AP469">
        <v>12.5</v>
      </c>
      <c r="AQ469">
        <v>1701.27</v>
      </c>
      <c r="AR469" t="s">
        <v>2626</v>
      </c>
      <c r="AS469" t="s">
        <v>2627</v>
      </c>
      <c r="AT469">
        <v>0</v>
      </c>
      <c r="AU469" t="s">
        <v>2628</v>
      </c>
      <c r="AV469" s="3">
        <v>42612</v>
      </c>
      <c r="AW469" s="3" t="str">
        <f>TEXT(LoanTable[[#This Row],[Disbursement Date]],"YYYY-MM")</f>
        <v>2017-03</v>
      </c>
      <c r="AX469" t="str">
        <f>TEXT(EDATE(LoanTable[[#This Row],[Disbursement Date]],-1),"YYYY-MM")</f>
        <v>2017-02</v>
      </c>
      <c r="AY469">
        <f>IF(LoanTable[[#This Row],[Loan Status]]="Active",1,0)</f>
        <v>0</v>
      </c>
      <c r="AZ469">
        <f>IF(COUNTIFS(LoanTable[Client id],LoanTable[[#This Row],[Client id]],LoanTable[Period],LoanTable[[#This Row],[Previous Period]])&gt;0,1,0)</f>
        <v>0</v>
      </c>
      <c r="BA469" s="17" t="str">
        <f>TEXT(LoanTable[[#This Row],[Disbursement Date]],"YYYY")</f>
        <v>2017</v>
      </c>
      <c r="BB469" s="10" cm="1">
        <f t="array" ref="BB469">IF(YEAR(LoanTable[[#This Row],[Disbursement Date]])=MIN(YEAR(LoanTable[Disbursement Date])),"",YEAR(LoanTable[[#This Row],[Disbursement Date]])-1)</f>
        <v>2016</v>
      </c>
      <c r="BC469" s="10">
        <f>IF(LoanTable[[#This Row],[Previous Year]]="",1,IF(COUNTIFS(LoanTable[Client id],LoanTable[[#This Row],[Client id]],LoanTable[Year],LoanTable[[#This Row],[Previous Year]])&gt;0,1,0))</f>
        <v>1</v>
      </c>
      <c r="BD469" t="str">
        <f>YEAR(LoanTable[[#This Row],[Disbursement Date]]) &amp; "-Q" &amp; ROUNDUP(MONTH(LoanTable[[#This Row],[Disbursement Date]])/3,0)</f>
        <v>2017-Q1</v>
      </c>
      <c r="BE469">
        <f>IF(LoanTable[[#This Row],[Disbursement Date]]=LoanTable[[#This Row],[First Loan Date]],1,0)</f>
        <v>0</v>
      </c>
    </row>
    <row r="470" spans="1:57" x14ac:dyDescent="0.3">
      <c r="A470" t="s">
        <v>2538</v>
      </c>
      <c r="B470">
        <v>438</v>
      </c>
      <c r="C470" t="s">
        <v>303</v>
      </c>
      <c r="D470" t="s">
        <v>573</v>
      </c>
      <c r="E470">
        <v>28346</v>
      </c>
      <c r="F470">
        <v>12737</v>
      </c>
      <c r="G470">
        <v>4199</v>
      </c>
      <c r="H470" s="5">
        <v>42818</v>
      </c>
      <c r="I470" t="s">
        <v>617</v>
      </c>
      <c r="J470" t="s">
        <v>619</v>
      </c>
      <c r="K470">
        <v>60004</v>
      </c>
      <c r="L470" t="s">
        <v>305</v>
      </c>
      <c r="M470" t="s">
        <v>153</v>
      </c>
      <c r="N470" t="s">
        <v>13</v>
      </c>
      <c r="O470" t="s">
        <v>14</v>
      </c>
      <c r="P470">
        <v>44</v>
      </c>
      <c r="Q470" s="5" t="s">
        <v>195</v>
      </c>
      <c r="R470" t="s">
        <v>74</v>
      </c>
      <c r="S470" t="s">
        <v>105</v>
      </c>
      <c r="T470" t="s">
        <v>18</v>
      </c>
      <c r="U470" t="s">
        <v>26</v>
      </c>
      <c r="V470" t="s">
        <v>39</v>
      </c>
      <c r="W470">
        <v>425</v>
      </c>
      <c r="X470" t="s">
        <v>574</v>
      </c>
      <c r="Y470" t="s">
        <v>575</v>
      </c>
      <c r="Z470" t="s">
        <v>576</v>
      </c>
      <c r="AA470">
        <v>0.1065</v>
      </c>
      <c r="AB470" t="s">
        <v>577</v>
      </c>
      <c r="AC470" t="s">
        <v>578</v>
      </c>
      <c r="AD470" t="s">
        <v>303</v>
      </c>
      <c r="AE470" t="s">
        <v>279</v>
      </c>
      <c r="AF470" t="s">
        <v>280</v>
      </c>
      <c r="AG470" t="s">
        <v>281</v>
      </c>
      <c r="AH470" t="s">
        <v>282</v>
      </c>
      <c r="AI470" t="s">
        <v>303</v>
      </c>
      <c r="AJ470">
        <v>60004</v>
      </c>
      <c r="AK470" t="s">
        <v>304</v>
      </c>
      <c r="AL470" t="s">
        <v>239</v>
      </c>
      <c r="AM470">
        <v>29006</v>
      </c>
      <c r="AN470">
        <v>13326</v>
      </c>
      <c r="AO470">
        <v>28246</v>
      </c>
      <c r="AP470">
        <v>26.56</v>
      </c>
      <c r="AQ470">
        <v>400.1</v>
      </c>
      <c r="AR470" t="s">
        <v>2626</v>
      </c>
      <c r="AS470" t="s">
        <v>2626</v>
      </c>
      <c r="AT470">
        <v>1</v>
      </c>
      <c r="AU470" t="s">
        <v>2628</v>
      </c>
      <c r="AV470" s="3">
        <v>42055</v>
      </c>
      <c r="AW470" s="3" t="str">
        <f>TEXT(LoanTable[[#This Row],[Disbursement Date]],"YYYY-MM")</f>
        <v>2017-03</v>
      </c>
      <c r="AX470" t="str">
        <f>TEXT(EDATE(LoanTable[[#This Row],[Disbursement Date]],-1),"YYYY-MM")</f>
        <v>2017-02</v>
      </c>
      <c r="AY470">
        <f>IF(LoanTable[[#This Row],[Loan Status]]="Active",1,0)</f>
        <v>0</v>
      </c>
      <c r="AZ470">
        <f>IF(COUNTIFS(LoanTable[Client id],LoanTable[[#This Row],[Client id]],LoanTable[Period],LoanTable[[#This Row],[Previous Period]])&gt;0,1,0)</f>
        <v>0</v>
      </c>
      <c r="BA470" s="17" t="str">
        <f>TEXT(LoanTable[[#This Row],[Disbursement Date]],"YYYY")</f>
        <v>2017</v>
      </c>
      <c r="BB470" s="10" cm="1">
        <f t="array" ref="BB470">IF(YEAR(LoanTable[[#This Row],[Disbursement Date]])=MIN(YEAR(LoanTable[Disbursement Date])),"",YEAR(LoanTable[[#This Row],[Disbursement Date]])-1)</f>
        <v>2016</v>
      </c>
      <c r="BC470" s="10">
        <f>IF(LoanTable[[#This Row],[Previous Year]]="",1,IF(COUNTIFS(LoanTable[Client id],LoanTable[[#This Row],[Client id]],LoanTable[Year],LoanTable[[#This Row],[Previous Year]])&gt;0,1,0))</f>
        <v>1</v>
      </c>
      <c r="BD470" t="str">
        <f>YEAR(LoanTable[[#This Row],[Disbursement Date]]) &amp; "-Q" &amp; ROUNDUP(MONTH(LoanTable[[#This Row],[Disbursement Date]])/3,0)</f>
        <v>2017-Q1</v>
      </c>
      <c r="BE470">
        <f>IF(LoanTable[[#This Row],[Disbursement Date]]=LoanTable[[#This Row],[First Loan Date]],1,0)</f>
        <v>0</v>
      </c>
    </row>
    <row r="471" spans="1:57" x14ac:dyDescent="0.3">
      <c r="A471" t="s">
        <v>2167</v>
      </c>
      <c r="B471">
        <v>668</v>
      </c>
      <c r="C471" t="s">
        <v>246</v>
      </c>
      <c r="D471" t="s">
        <v>573</v>
      </c>
      <c r="E471">
        <v>42798</v>
      </c>
      <c r="F471">
        <v>24220</v>
      </c>
      <c r="G471">
        <v>35845</v>
      </c>
      <c r="H471" s="5">
        <v>42818</v>
      </c>
      <c r="I471" t="s">
        <v>612</v>
      </c>
      <c r="J471" t="s">
        <v>613</v>
      </c>
      <c r="K471">
        <v>110159</v>
      </c>
      <c r="L471" t="s">
        <v>248</v>
      </c>
      <c r="M471" t="s">
        <v>121</v>
      </c>
      <c r="N471" t="s">
        <v>13</v>
      </c>
      <c r="O471" t="s">
        <v>14</v>
      </c>
      <c r="P471">
        <v>45</v>
      </c>
      <c r="Q471" s="5" t="s">
        <v>24</v>
      </c>
      <c r="R471" t="s">
        <v>25</v>
      </c>
      <c r="S471" t="s">
        <v>35</v>
      </c>
      <c r="T471" t="s">
        <v>18</v>
      </c>
      <c r="U471" t="s">
        <v>19</v>
      </c>
      <c r="V471" t="s">
        <v>39</v>
      </c>
      <c r="W471">
        <v>311</v>
      </c>
      <c r="X471" t="s">
        <v>574</v>
      </c>
      <c r="Y471" t="s">
        <v>575</v>
      </c>
      <c r="Z471" t="s">
        <v>576</v>
      </c>
      <c r="AA471">
        <v>0.1065</v>
      </c>
      <c r="AB471" t="s">
        <v>577</v>
      </c>
      <c r="AC471" t="s">
        <v>578</v>
      </c>
      <c r="AD471" t="s">
        <v>246</v>
      </c>
      <c r="AE471" t="s">
        <v>234</v>
      </c>
      <c r="AF471" t="s">
        <v>235</v>
      </c>
      <c r="AG471" t="s">
        <v>236</v>
      </c>
      <c r="AH471" t="s">
        <v>237</v>
      </c>
      <c r="AI471" t="s">
        <v>246</v>
      </c>
      <c r="AJ471">
        <v>110159</v>
      </c>
      <c r="AK471" t="s">
        <v>247</v>
      </c>
      <c r="AL471" t="s">
        <v>241</v>
      </c>
      <c r="AM471">
        <v>42991</v>
      </c>
      <c r="AN471">
        <v>26058</v>
      </c>
      <c r="AO471">
        <v>42609</v>
      </c>
      <c r="AP471">
        <v>15.92</v>
      </c>
      <c r="AQ471">
        <v>3485.07</v>
      </c>
      <c r="AR471" t="s">
        <v>2626</v>
      </c>
      <c r="AS471" t="s">
        <v>2626</v>
      </c>
      <c r="AT471">
        <v>0</v>
      </c>
      <c r="AU471" t="s">
        <v>2628</v>
      </c>
      <c r="AV471" s="3">
        <v>42170</v>
      </c>
      <c r="AW471" s="3" t="str">
        <f>TEXT(LoanTable[[#This Row],[Disbursement Date]],"YYYY-MM")</f>
        <v>2017-03</v>
      </c>
      <c r="AX471" t="str">
        <f>TEXT(EDATE(LoanTable[[#This Row],[Disbursement Date]],-1),"YYYY-MM")</f>
        <v>2017-02</v>
      </c>
      <c r="AY471">
        <f>IF(LoanTable[[#This Row],[Loan Status]]="Active",1,0)</f>
        <v>0</v>
      </c>
      <c r="AZ471">
        <f>IF(COUNTIFS(LoanTable[Client id],LoanTable[[#This Row],[Client id]],LoanTable[Period],LoanTable[[#This Row],[Previous Period]])&gt;0,1,0)</f>
        <v>0</v>
      </c>
      <c r="BA471" s="17" t="str">
        <f>TEXT(LoanTable[[#This Row],[Disbursement Date]],"YYYY")</f>
        <v>2017</v>
      </c>
      <c r="BB471" s="10" cm="1">
        <f t="array" ref="BB471">IF(YEAR(LoanTable[[#This Row],[Disbursement Date]])=MIN(YEAR(LoanTable[Disbursement Date])),"",YEAR(LoanTable[[#This Row],[Disbursement Date]])-1)</f>
        <v>2016</v>
      </c>
      <c r="BC471" s="10">
        <f>IF(LoanTable[[#This Row],[Previous Year]]="",1,IF(COUNTIFS(LoanTable[Client id],LoanTable[[#This Row],[Client id]],LoanTable[Year],LoanTable[[#This Row],[Previous Year]])&gt;0,1,0))</f>
        <v>0</v>
      </c>
      <c r="BD471" t="str">
        <f>YEAR(LoanTable[[#This Row],[Disbursement Date]]) &amp; "-Q" &amp; ROUNDUP(MONTH(LoanTable[[#This Row],[Disbursement Date]])/3,0)</f>
        <v>2017-Q1</v>
      </c>
      <c r="BE471">
        <f>IF(LoanTable[[#This Row],[Disbursement Date]]=LoanTable[[#This Row],[First Loan Date]],1,0)</f>
        <v>0</v>
      </c>
    </row>
    <row r="472" spans="1:57" x14ac:dyDescent="0.3">
      <c r="A472" t="s">
        <v>2600</v>
      </c>
      <c r="B472">
        <v>116</v>
      </c>
      <c r="C472" t="s">
        <v>310</v>
      </c>
      <c r="D472" t="s">
        <v>573</v>
      </c>
      <c r="E472">
        <v>36291</v>
      </c>
      <c r="F472">
        <v>3318</v>
      </c>
      <c r="G472">
        <v>20025</v>
      </c>
      <c r="H472" s="5">
        <v>42819</v>
      </c>
      <c r="I472" t="s">
        <v>612</v>
      </c>
      <c r="J472" t="s">
        <v>613</v>
      </c>
      <c r="K472">
        <v>140056</v>
      </c>
      <c r="L472" t="s">
        <v>312</v>
      </c>
      <c r="M472" t="s">
        <v>86</v>
      </c>
      <c r="N472" t="s">
        <v>13</v>
      </c>
      <c r="O472" t="s">
        <v>46</v>
      </c>
      <c r="P472">
        <v>35</v>
      </c>
      <c r="Q472" s="5" t="s">
        <v>87</v>
      </c>
      <c r="R472" t="s">
        <v>30</v>
      </c>
      <c r="S472" t="s">
        <v>145</v>
      </c>
      <c r="T472" t="s">
        <v>18</v>
      </c>
      <c r="U472" t="s">
        <v>65</v>
      </c>
      <c r="V472" t="s">
        <v>31</v>
      </c>
      <c r="W472">
        <v>697</v>
      </c>
      <c r="X472" t="s">
        <v>574</v>
      </c>
      <c r="Y472" t="s">
        <v>575</v>
      </c>
      <c r="Z472" t="s">
        <v>576</v>
      </c>
      <c r="AA472">
        <v>0.1065</v>
      </c>
      <c r="AB472" t="s">
        <v>577</v>
      </c>
      <c r="AC472" t="s">
        <v>578</v>
      </c>
      <c r="AD472" t="s">
        <v>310</v>
      </c>
      <c r="AE472" t="s">
        <v>250</v>
      </c>
      <c r="AF472" t="s">
        <v>251</v>
      </c>
      <c r="AG472" t="s">
        <v>252</v>
      </c>
      <c r="AH472" t="s">
        <v>253</v>
      </c>
      <c r="AI472" t="s">
        <v>310</v>
      </c>
      <c r="AJ472">
        <v>140056</v>
      </c>
      <c r="AK472" t="s">
        <v>311</v>
      </c>
      <c r="AL472" t="s">
        <v>239</v>
      </c>
      <c r="AM472">
        <v>36730</v>
      </c>
      <c r="AN472">
        <v>4486</v>
      </c>
      <c r="AO472">
        <v>36025</v>
      </c>
      <c r="AP472">
        <v>30.8</v>
      </c>
      <c r="AQ472">
        <v>698.24</v>
      </c>
      <c r="AR472" t="s">
        <v>2627</v>
      </c>
      <c r="AS472" t="s">
        <v>2626</v>
      </c>
      <c r="AT472">
        <v>2</v>
      </c>
      <c r="AU472" t="s">
        <v>2628</v>
      </c>
      <c r="AV472" s="3">
        <v>42819</v>
      </c>
      <c r="AW472" s="3" t="str">
        <f>TEXT(LoanTable[[#This Row],[Disbursement Date]],"YYYY-MM")</f>
        <v>2017-03</v>
      </c>
      <c r="AX472" t="str">
        <f>TEXT(EDATE(LoanTable[[#This Row],[Disbursement Date]],-1),"YYYY-MM")</f>
        <v>2017-02</v>
      </c>
      <c r="AY472">
        <f>IF(LoanTable[[#This Row],[Loan Status]]="Active",1,0)</f>
        <v>0</v>
      </c>
      <c r="AZ472">
        <f>IF(COUNTIFS(LoanTable[Client id],LoanTable[[#This Row],[Client id]],LoanTable[Period],LoanTable[[#This Row],[Previous Period]])&gt;0,1,0)</f>
        <v>0</v>
      </c>
      <c r="BA472" s="17" t="str">
        <f>TEXT(LoanTable[[#This Row],[Disbursement Date]],"YYYY")</f>
        <v>2017</v>
      </c>
      <c r="BB472" s="10" cm="1">
        <f t="array" ref="BB472">IF(YEAR(LoanTable[[#This Row],[Disbursement Date]])=MIN(YEAR(LoanTable[Disbursement Date])),"",YEAR(LoanTable[[#This Row],[Disbursement Date]])-1)</f>
        <v>2016</v>
      </c>
      <c r="BC472" s="10">
        <f>IF(LoanTable[[#This Row],[Previous Year]]="",1,IF(COUNTIFS(LoanTable[Client id],LoanTable[[#This Row],[Client id]],LoanTable[Year],LoanTable[[#This Row],[Previous Year]])&gt;0,1,0))</f>
        <v>0</v>
      </c>
      <c r="BD472" t="str">
        <f>YEAR(LoanTable[[#This Row],[Disbursement Date]]) &amp; "-Q" &amp; ROUNDUP(MONTH(LoanTable[[#This Row],[Disbursement Date]])/3,0)</f>
        <v>2017-Q1</v>
      </c>
      <c r="BE472">
        <f>IF(LoanTable[[#This Row],[Disbursement Date]]=LoanTable[[#This Row],[First Loan Date]],1,0)</f>
        <v>1</v>
      </c>
    </row>
    <row r="473" spans="1:57" x14ac:dyDescent="0.3">
      <c r="A473" t="s">
        <v>1361</v>
      </c>
      <c r="B473">
        <v>27</v>
      </c>
      <c r="C473" t="s">
        <v>409</v>
      </c>
      <c r="D473" t="s">
        <v>573</v>
      </c>
      <c r="E473">
        <v>41141</v>
      </c>
      <c r="F473">
        <v>35665</v>
      </c>
      <c r="G473">
        <v>2354</v>
      </c>
      <c r="H473" s="5">
        <v>42822</v>
      </c>
      <c r="I473" t="s">
        <v>612</v>
      </c>
      <c r="J473" t="s">
        <v>613</v>
      </c>
      <c r="K473">
        <v>1030063</v>
      </c>
      <c r="L473" t="s">
        <v>411</v>
      </c>
      <c r="M473" t="s">
        <v>78</v>
      </c>
      <c r="N473" t="s">
        <v>13</v>
      </c>
      <c r="O473" t="s">
        <v>14</v>
      </c>
      <c r="P473">
        <v>42</v>
      </c>
      <c r="Q473" s="6" t="s">
        <v>79</v>
      </c>
      <c r="R473" t="s">
        <v>74</v>
      </c>
      <c r="S473" t="s">
        <v>35</v>
      </c>
      <c r="T473" t="s">
        <v>63</v>
      </c>
      <c r="U473" t="s">
        <v>26</v>
      </c>
      <c r="V473" t="s">
        <v>39</v>
      </c>
      <c r="W473">
        <v>393</v>
      </c>
      <c r="X473" t="s">
        <v>574</v>
      </c>
      <c r="Y473" t="s">
        <v>575</v>
      </c>
      <c r="Z473" t="s">
        <v>576</v>
      </c>
      <c r="AA473">
        <v>0.1065</v>
      </c>
      <c r="AB473" t="s">
        <v>577</v>
      </c>
      <c r="AC473" t="s">
        <v>578</v>
      </c>
      <c r="AD473" t="s">
        <v>409</v>
      </c>
      <c r="AE473" t="s">
        <v>234</v>
      </c>
      <c r="AF473" t="s">
        <v>235</v>
      </c>
      <c r="AG473" t="s">
        <v>236</v>
      </c>
      <c r="AH473" t="s">
        <v>237</v>
      </c>
      <c r="AI473" t="s">
        <v>246</v>
      </c>
      <c r="AJ473">
        <v>1030063</v>
      </c>
      <c r="AK473" t="s">
        <v>410</v>
      </c>
      <c r="AL473" t="s">
        <v>241</v>
      </c>
      <c r="AM473">
        <v>42982</v>
      </c>
      <c r="AN473">
        <v>36779</v>
      </c>
      <c r="AO473">
        <v>41094</v>
      </c>
      <c r="AP473">
        <v>28.9</v>
      </c>
      <c r="AQ473">
        <v>1992.92</v>
      </c>
      <c r="AR473" t="s">
        <v>2626</v>
      </c>
      <c r="AS473" t="s">
        <v>2626</v>
      </c>
      <c r="AT473">
        <v>1</v>
      </c>
      <c r="AU473" t="s">
        <v>2628</v>
      </c>
      <c r="AV473" s="3">
        <v>42822</v>
      </c>
      <c r="AW473" s="3" t="str">
        <f>TEXT(LoanTable[[#This Row],[Disbursement Date]],"YYYY-MM")</f>
        <v>2017-03</v>
      </c>
      <c r="AX473" t="str">
        <f>TEXT(EDATE(LoanTable[[#This Row],[Disbursement Date]],-1),"YYYY-MM")</f>
        <v>2017-02</v>
      </c>
      <c r="AY473">
        <f>IF(LoanTable[[#This Row],[Loan Status]]="Active",1,0)</f>
        <v>0</v>
      </c>
      <c r="AZ473">
        <f>IF(COUNTIFS(LoanTable[Client id],LoanTable[[#This Row],[Client id]],LoanTable[Period],LoanTable[[#This Row],[Previous Period]])&gt;0,1,0)</f>
        <v>0</v>
      </c>
      <c r="BA473" s="17" t="str">
        <f>TEXT(LoanTable[[#This Row],[Disbursement Date]],"YYYY")</f>
        <v>2017</v>
      </c>
      <c r="BB473" s="10" cm="1">
        <f t="array" ref="BB473">IF(YEAR(LoanTable[[#This Row],[Disbursement Date]])=MIN(YEAR(LoanTable[Disbursement Date])),"",YEAR(LoanTable[[#This Row],[Disbursement Date]])-1)</f>
        <v>2016</v>
      </c>
      <c r="BC473" s="10">
        <f>IF(LoanTable[[#This Row],[Previous Year]]="",1,IF(COUNTIFS(LoanTable[Client id],LoanTable[[#This Row],[Client id]],LoanTable[Year],LoanTable[[#This Row],[Previous Year]])&gt;0,1,0))</f>
        <v>0</v>
      </c>
      <c r="BD473" t="str">
        <f>YEAR(LoanTable[[#This Row],[Disbursement Date]]) &amp; "-Q" &amp; ROUNDUP(MONTH(LoanTable[[#This Row],[Disbursement Date]])/3,0)</f>
        <v>2017-Q1</v>
      </c>
      <c r="BE473">
        <f>IF(LoanTable[[#This Row],[Disbursement Date]]=LoanTable[[#This Row],[First Loan Date]],1,0)</f>
        <v>1</v>
      </c>
    </row>
    <row r="474" spans="1:57" x14ac:dyDescent="0.3">
      <c r="A474" t="s">
        <v>1661</v>
      </c>
      <c r="B474">
        <v>950</v>
      </c>
      <c r="C474" t="s">
        <v>249</v>
      </c>
      <c r="D474" t="s">
        <v>592</v>
      </c>
      <c r="E474">
        <v>42107</v>
      </c>
      <c r="F474">
        <v>11632</v>
      </c>
      <c r="G474">
        <v>40236</v>
      </c>
      <c r="H474" s="5">
        <v>42825</v>
      </c>
      <c r="I474" t="s">
        <v>612</v>
      </c>
      <c r="J474" t="s">
        <v>619</v>
      </c>
      <c r="K474">
        <v>910182</v>
      </c>
      <c r="L474" t="s">
        <v>257</v>
      </c>
      <c r="M474" t="s">
        <v>127</v>
      </c>
      <c r="N474" t="s">
        <v>13</v>
      </c>
      <c r="O474" t="s">
        <v>28</v>
      </c>
      <c r="P474">
        <v>51</v>
      </c>
      <c r="Q474" s="5" t="s">
        <v>113</v>
      </c>
      <c r="R474" t="s">
        <v>16</v>
      </c>
      <c r="S474" t="s">
        <v>35</v>
      </c>
      <c r="T474" t="s">
        <v>18</v>
      </c>
      <c r="U474" t="s">
        <v>38</v>
      </c>
      <c r="V474" t="s">
        <v>20</v>
      </c>
      <c r="W474">
        <v>389</v>
      </c>
      <c r="X474" t="s">
        <v>574</v>
      </c>
      <c r="Y474" t="s">
        <v>584</v>
      </c>
      <c r="Z474" t="s">
        <v>593</v>
      </c>
      <c r="AA474">
        <v>0.1991</v>
      </c>
      <c r="AB474" t="s">
        <v>594</v>
      </c>
      <c r="AC474" t="s">
        <v>595</v>
      </c>
      <c r="AD474" t="s">
        <v>249</v>
      </c>
      <c r="AE474" t="s">
        <v>250</v>
      </c>
      <c r="AF474" t="s">
        <v>251</v>
      </c>
      <c r="AG474" t="s">
        <v>252</v>
      </c>
      <c r="AH474" t="s">
        <v>253</v>
      </c>
      <c r="AI474" t="s">
        <v>254</v>
      </c>
      <c r="AJ474">
        <v>910182</v>
      </c>
      <c r="AK474" t="s">
        <v>255</v>
      </c>
      <c r="AL474" t="s">
        <v>256</v>
      </c>
      <c r="AM474">
        <v>42005</v>
      </c>
      <c r="AN474">
        <v>13304</v>
      </c>
      <c r="AO474">
        <v>41977</v>
      </c>
      <c r="AP474">
        <v>25.73</v>
      </c>
      <c r="AQ474">
        <v>4725.54</v>
      </c>
      <c r="AR474" t="s">
        <v>2626</v>
      </c>
      <c r="AS474" t="s">
        <v>2626</v>
      </c>
      <c r="AT474">
        <v>2</v>
      </c>
      <c r="AU474" t="s">
        <v>2630</v>
      </c>
      <c r="AV474" s="3">
        <v>42701</v>
      </c>
      <c r="AW474" s="3" t="str">
        <f>TEXT(LoanTable[[#This Row],[Disbursement Date]],"YYYY-MM")</f>
        <v>2017-03</v>
      </c>
      <c r="AX474" t="str">
        <f>TEXT(EDATE(LoanTable[[#This Row],[Disbursement Date]],-1),"YYYY-MM")</f>
        <v>2017-02</v>
      </c>
      <c r="AY474">
        <f>IF(LoanTable[[#This Row],[Loan Status]]="Active",1,0)</f>
        <v>0</v>
      </c>
      <c r="AZ474">
        <f>IF(COUNTIFS(LoanTable[Client id],LoanTable[[#This Row],[Client id]],LoanTable[Period],LoanTable[[#This Row],[Previous Period]])&gt;0,1,0)</f>
        <v>0</v>
      </c>
      <c r="BA474" s="17" t="str">
        <f>TEXT(LoanTable[[#This Row],[Disbursement Date]],"YYYY")</f>
        <v>2017</v>
      </c>
      <c r="BB474" s="10" cm="1">
        <f t="array" ref="BB474">IF(YEAR(LoanTable[[#This Row],[Disbursement Date]])=MIN(YEAR(LoanTable[Disbursement Date])),"",YEAR(LoanTable[[#This Row],[Disbursement Date]])-1)</f>
        <v>2016</v>
      </c>
      <c r="BC474" s="10">
        <f>IF(LoanTable[[#This Row],[Previous Year]]="",1,IF(COUNTIFS(LoanTable[Client id],LoanTable[[#This Row],[Client id]],LoanTable[Year],LoanTable[[#This Row],[Previous Year]])&gt;0,1,0))</f>
        <v>1</v>
      </c>
      <c r="BD474" t="str">
        <f>YEAR(LoanTable[[#This Row],[Disbursement Date]]) &amp; "-Q" &amp; ROUNDUP(MONTH(LoanTable[[#This Row],[Disbursement Date]])/3,0)</f>
        <v>2017-Q1</v>
      </c>
      <c r="BE474">
        <f>IF(LoanTable[[#This Row],[Disbursement Date]]=LoanTable[[#This Row],[First Loan Date]],1,0)</f>
        <v>0</v>
      </c>
    </row>
    <row r="475" spans="1:57" x14ac:dyDescent="0.3">
      <c r="A475" t="s">
        <v>2467</v>
      </c>
      <c r="B475">
        <v>562</v>
      </c>
      <c r="C475" t="s">
        <v>409</v>
      </c>
      <c r="D475" t="s">
        <v>602</v>
      </c>
      <c r="E475">
        <v>33268</v>
      </c>
      <c r="F475">
        <v>33576</v>
      </c>
      <c r="G475">
        <v>18757</v>
      </c>
      <c r="H475" s="5">
        <v>42827</v>
      </c>
      <c r="I475" t="s">
        <v>612</v>
      </c>
      <c r="J475" t="s">
        <v>619</v>
      </c>
      <c r="K475">
        <v>1030063</v>
      </c>
      <c r="L475" t="s">
        <v>411</v>
      </c>
      <c r="M475" t="s">
        <v>116</v>
      </c>
      <c r="N475" t="s">
        <v>13</v>
      </c>
      <c r="O475" t="s">
        <v>46</v>
      </c>
      <c r="P475">
        <v>34</v>
      </c>
      <c r="Q475" s="5" t="s">
        <v>71</v>
      </c>
      <c r="R475" t="s">
        <v>30</v>
      </c>
      <c r="S475" t="s">
        <v>145</v>
      </c>
      <c r="T475" t="s">
        <v>63</v>
      </c>
      <c r="U475" t="s">
        <v>19</v>
      </c>
      <c r="V475" t="s">
        <v>31</v>
      </c>
      <c r="W475">
        <v>328</v>
      </c>
      <c r="X475" t="s">
        <v>574</v>
      </c>
      <c r="Y475" t="s">
        <v>575</v>
      </c>
      <c r="Z475" t="s">
        <v>576</v>
      </c>
      <c r="AA475">
        <v>0.17269999999999999</v>
      </c>
      <c r="AB475" t="s">
        <v>585</v>
      </c>
      <c r="AC475" t="s">
        <v>597</v>
      </c>
      <c r="AD475" t="s">
        <v>409</v>
      </c>
      <c r="AE475" t="s">
        <v>234</v>
      </c>
      <c r="AF475" t="s">
        <v>235</v>
      </c>
      <c r="AG475" t="s">
        <v>236</v>
      </c>
      <c r="AH475" t="s">
        <v>237</v>
      </c>
      <c r="AI475" t="s">
        <v>246</v>
      </c>
      <c r="AJ475">
        <v>1030063</v>
      </c>
      <c r="AK475" t="s">
        <v>410</v>
      </c>
      <c r="AL475" t="s">
        <v>241</v>
      </c>
      <c r="AM475">
        <v>33354</v>
      </c>
      <c r="AN475">
        <v>33907</v>
      </c>
      <c r="AO475">
        <v>33052</v>
      </c>
      <c r="AP475">
        <v>27.84</v>
      </c>
      <c r="AQ475">
        <v>1752.96</v>
      </c>
      <c r="AR475" t="s">
        <v>2626</v>
      </c>
      <c r="AS475" t="s">
        <v>2626</v>
      </c>
      <c r="AT475">
        <v>0</v>
      </c>
      <c r="AU475" t="s">
        <v>2628</v>
      </c>
      <c r="AV475" s="3">
        <v>42827</v>
      </c>
      <c r="AW475" s="3" t="str">
        <f>TEXT(LoanTable[[#This Row],[Disbursement Date]],"YYYY-MM")</f>
        <v>2017-04</v>
      </c>
      <c r="AX475" t="str">
        <f>TEXT(EDATE(LoanTable[[#This Row],[Disbursement Date]],-1),"YYYY-MM")</f>
        <v>2017-03</v>
      </c>
      <c r="AY475">
        <f>IF(LoanTable[[#This Row],[Loan Status]]="Active",1,0)</f>
        <v>0</v>
      </c>
      <c r="AZ475">
        <f>IF(COUNTIFS(LoanTable[Client id],LoanTable[[#This Row],[Client id]],LoanTable[Period],LoanTable[[#This Row],[Previous Period]])&gt;0,1,0)</f>
        <v>0</v>
      </c>
      <c r="BA475" s="17" t="str">
        <f>TEXT(LoanTable[[#This Row],[Disbursement Date]],"YYYY")</f>
        <v>2017</v>
      </c>
      <c r="BB475" s="10" cm="1">
        <f t="array" ref="BB475">IF(YEAR(LoanTable[[#This Row],[Disbursement Date]])=MIN(YEAR(LoanTable[Disbursement Date])),"",YEAR(LoanTable[[#This Row],[Disbursement Date]])-1)</f>
        <v>2016</v>
      </c>
      <c r="BC475" s="10">
        <f>IF(LoanTable[[#This Row],[Previous Year]]="",1,IF(COUNTIFS(LoanTable[Client id],LoanTable[[#This Row],[Client id]],LoanTable[Year],LoanTable[[#This Row],[Previous Year]])&gt;0,1,0))</f>
        <v>0</v>
      </c>
      <c r="BD475" t="str">
        <f>YEAR(LoanTable[[#This Row],[Disbursement Date]]) &amp; "-Q" &amp; ROUNDUP(MONTH(LoanTable[[#This Row],[Disbursement Date]])/3,0)</f>
        <v>2017-Q2</v>
      </c>
      <c r="BE475">
        <f>IF(LoanTable[[#This Row],[Disbursement Date]]=LoanTable[[#This Row],[First Loan Date]],1,0)</f>
        <v>1</v>
      </c>
    </row>
    <row r="476" spans="1:57" x14ac:dyDescent="0.3">
      <c r="A476" t="s">
        <v>876</v>
      </c>
      <c r="B476">
        <v>524</v>
      </c>
      <c r="C476" t="s">
        <v>386</v>
      </c>
      <c r="D476" t="s">
        <v>573</v>
      </c>
      <c r="E476">
        <v>27424</v>
      </c>
      <c r="F476">
        <v>40451</v>
      </c>
      <c r="G476">
        <v>14595</v>
      </c>
      <c r="H476" s="5">
        <v>42831</v>
      </c>
      <c r="I476" t="s">
        <v>624</v>
      </c>
      <c r="J476" t="s">
        <v>619</v>
      </c>
      <c r="K476">
        <v>1110166</v>
      </c>
      <c r="L476" t="s">
        <v>389</v>
      </c>
      <c r="M476" t="s">
        <v>48</v>
      </c>
      <c r="N476" t="s">
        <v>13</v>
      </c>
      <c r="O476" t="s">
        <v>33</v>
      </c>
      <c r="P476">
        <v>22</v>
      </c>
      <c r="Q476" s="5" t="s">
        <v>77</v>
      </c>
      <c r="R476" t="s">
        <v>74</v>
      </c>
      <c r="S476" t="s">
        <v>35</v>
      </c>
      <c r="T476" t="s">
        <v>18</v>
      </c>
      <c r="U476" t="s">
        <v>65</v>
      </c>
      <c r="V476" t="s">
        <v>39</v>
      </c>
      <c r="W476">
        <v>346</v>
      </c>
      <c r="X476" t="s">
        <v>574</v>
      </c>
      <c r="Y476" t="s">
        <v>575</v>
      </c>
      <c r="Z476" t="s">
        <v>576</v>
      </c>
      <c r="AA476">
        <v>0.1065</v>
      </c>
      <c r="AB476" t="s">
        <v>577</v>
      </c>
      <c r="AC476" t="s">
        <v>578</v>
      </c>
      <c r="AD476" t="s">
        <v>386</v>
      </c>
      <c r="AE476" t="s">
        <v>234</v>
      </c>
      <c r="AF476" t="s">
        <v>235</v>
      </c>
      <c r="AG476" t="s">
        <v>236</v>
      </c>
      <c r="AH476" t="s">
        <v>237</v>
      </c>
      <c r="AI476" t="s">
        <v>387</v>
      </c>
      <c r="AJ476">
        <v>1110166</v>
      </c>
      <c r="AK476" t="s">
        <v>388</v>
      </c>
      <c r="AL476" t="s">
        <v>239</v>
      </c>
      <c r="AM476">
        <v>28494</v>
      </c>
      <c r="AN476">
        <v>40979</v>
      </c>
      <c r="AO476">
        <v>27073</v>
      </c>
      <c r="AP476">
        <v>5</v>
      </c>
      <c r="AQ476">
        <v>3899.29</v>
      </c>
      <c r="AR476" t="s">
        <v>2626</v>
      </c>
      <c r="AS476" t="s">
        <v>2626</v>
      </c>
      <c r="AT476">
        <v>0</v>
      </c>
      <c r="AU476" t="s">
        <v>2628</v>
      </c>
      <c r="AV476" s="3">
        <v>42172</v>
      </c>
      <c r="AW476" s="3" t="str">
        <f>TEXT(LoanTable[[#This Row],[Disbursement Date]],"YYYY-MM")</f>
        <v>2017-04</v>
      </c>
      <c r="AX476" t="str">
        <f>TEXT(EDATE(LoanTable[[#This Row],[Disbursement Date]],-1),"YYYY-MM")</f>
        <v>2017-03</v>
      </c>
      <c r="AY476">
        <f>IF(LoanTable[[#This Row],[Loan Status]]="Active",1,0)</f>
        <v>1</v>
      </c>
      <c r="AZ476">
        <f>IF(COUNTIFS(LoanTable[Client id],LoanTable[[#This Row],[Client id]],LoanTable[Period],LoanTable[[#This Row],[Previous Period]])&gt;0,1,0)</f>
        <v>0</v>
      </c>
      <c r="BA476" s="17" t="str">
        <f>TEXT(LoanTable[[#This Row],[Disbursement Date]],"YYYY")</f>
        <v>2017</v>
      </c>
      <c r="BB476" s="10" cm="1">
        <f t="array" ref="BB476">IF(YEAR(LoanTable[[#This Row],[Disbursement Date]])=MIN(YEAR(LoanTable[Disbursement Date])),"",YEAR(LoanTable[[#This Row],[Disbursement Date]])-1)</f>
        <v>2016</v>
      </c>
      <c r="BC476" s="10">
        <f>IF(LoanTable[[#This Row],[Previous Year]]="",1,IF(COUNTIFS(LoanTable[Client id],LoanTable[[#This Row],[Client id]],LoanTable[Year],LoanTable[[#This Row],[Previous Year]])&gt;0,1,0))</f>
        <v>1</v>
      </c>
      <c r="BD476" t="str">
        <f>YEAR(LoanTable[[#This Row],[Disbursement Date]]) &amp; "-Q" &amp; ROUNDUP(MONTH(LoanTable[[#This Row],[Disbursement Date]])/3,0)</f>
        <v>2017-Q2</v>
      </c>
      <c r="BE476">
        <f>IF(LoanTable[[#This Row],[Disbursement Date]]=LoanTable[[#This Row],[First Loan Date]],1,0)</f>
        <v>0</v>
      </c>
    </row>
    <row r="477" spans="1:57" x14ac:dyDescent="0.3">
      <c r="A477" t="s">
        <v>1092</v>
      </c>
      <c r="B477">
        <v>86</v>
      </c>
      <c r="C477" t="s">
        <v>386</v>
      </c>
      <c r="D477" t="s">
        <v>573</v>
      </c>
      <c r="E477">
        <v>29859</v>
      </c>
      <c r="F477">
        <v>12079</v>
      </c>
      <c r="G477">
        <v>39936</v>
      </c>
      <c r="H477" s="5">
        <v>42839</v>
      </c>
      <c r="I477" t="s">
        <v>612</v>
      </c>
      <c r="J477" t="s">
        <v>613</v>
      </c>
      <c r="K477">
        <v>1110166</v>
      </c>
      <c r="L477" t="s">
        <v>389</v>
      </c>
      <c r="M477" t="s">
        <v>149</v>
      </c>
      <c r="N477" t="s">
        <v>13</v>
      </c>
      <c r="O477" t="s">
        <v>14</v>
      </c>
      <c r="P477">
        <v>38</v>
      </c>
      <c r="Q477" s="6" t="s">
        <v>37</v>
      </c>
      <c r="R477" t="s">
        <v>104</v>
      </c>
      <c r="S477" t="s">
        <v>105</v>
      </c>
      <c r="T477" t="s">
        <v>18</v>
      </c>
      <c r="U477" t="s">
        <v>65</v>
      </c>
      <c r="V477" t="s">
        <v>20</v>
      </c>
      <c r="W477">
        <v>578</v>
      </c>
      <c r="X477" t="s">
        <v>574</v>
      </c>
      <c r="Y477" t="s">
        <v>575</v>
      </c>
      <c r="Z477" t="s">
        <v>576</v>
      </c>
      <c r="AA477">
        <v>0.1065</v>
      </c>
      <c r="AB477" t="s">
        <v>577</v>
      </c>
      <c r="AC477" t="s">
        <v>578</v>
      </c>
      <c r="AD477" t="s">
        <v>386</v>
      </c>
      <c r="AE477" t="s">
        <v>234</v>
      </c>
      <c r="AF477" t="s">
        <v>235</v>
      </c>
      <c r="AG477" t="s">
        <v>236</v>
      </c>
      <c r="AH477" t="s">
        <v>237</v>
      </c>
      <c r="AI477" t="s">
        <v>387</v>
      </c>
      <c r="AJ477">
        <v>1110166</v>
      </c>
      <c r="AK477" t="s">
        <v>388</v>
      </c>
      <c r="AL477" t="s">
        <v>239</v>
      </c>
      <c r="AM477">
        <v>30247</v>
      </c>
      <c r="AN477">
        <v>11787</v>
      </c>
      <c r="AO477">
        <v>29684</v>
      </c>
      <c r="AP477">
        <v>15.18</v>
      </c>
      <c r="AQ477">
        <v>141.57</v>
      </c>
      <c r="AR477" t="s">
        <v>2626</v>
      </c>
      <c r="AS477" t="s">
        <v>2626</v>
      </c>
      <c r="AT477">
        <v>2</v>
      </c>
      <c r="AU477" t="s">
        <v>2628</v>
      </c>
      <c r="AV477" s="3">
        <v>42839</v>
      </c>
      <c r="AW477" s="3" t="str">
        <f>TEXT(LoanTable[[#This Row],[Disbursement Date]],"YYYY-MM")</f>
        <v>2017-04</v>
      </c>
      <c r="AX477" t="str">
        <f>TEXT(EDATE(LoanTable[[#This Row],[Disbursement Date]],-1),"YYYY-MM")</f>
        <v>2017-03</v>
      </c>
      <c r="AY477">
        <f>IF(LoanTable[[#This Row],[Loan Status]]="Active",1,0)</f>
        <v>0</v>
      </c>
      <c r="AZ477">
        <f>IF(COUNTIFS(LoanTable[Client id],LoanTable[[#This Row],[Client id]],LoanTable[Period],LoanTable[[#This Row],[Previous Period]])&gt;0,1,0)</f>
        <v>0</v>
      </c>
      <c r="BA477" s="17" t="str">
        <f>TEXT(LoanTable[[#This Row],[Disbursement Date]],"YYYY")</f>
        <v>2017</v>
      </c>
      <c r="BB477" s="10" cm="1">
        <f t="array" ref="BB477">IF(YEAR(LoanTable[[#This Row],[Disbursement Date]])=MIN(YEAR(LoanTable[Disbursement Date])),"",YEAR(LoanTable[[#This Row],[Disbursement Date]])-1)</f>
        <v>2016</v>
      </c>
      <c r="BC477" s="10">
        <f>IF(LoanTable[[#This Row],[Previous Year]]="",1,IF(COUNTIFS(LoanTable[Client id],LoanTable[[#This Row],[Client id]],LoanTable[Year],LoanTable[[#This Row],[Previous Year]])&gt;0,1,0))</f>
        <v>0</v>
      </c>
      <c r="BD477" t="str">
        <f>YEAR(LoanTable[[#This Row],[Disbursement Date]]) &amp; "-Q" &amp; ROUNDUP(MONTH(LoanTable[[#This Row],[Disbursement Date]])/3,0)</f>
        <v>2017-Q2</v>
      </c>
      <c r="BE477">
        <f>IF(LoanTable[[#This Row],[Disbursement Date]]=LoanTable[[#This Row],[First Loan Date]],1,0)</f>
        <v>1</v>
      </c>
    </row>
    <row r="478" spans="1:57" x14ac:dyDescent="0.3">
      <c r="A478" t="s">
        <v>2506</v>
      </c>
      <c r="B478">
        <v>965</v>
      </c>
      <c r="C478" t="s">
        <v>303</v>
      </c>
      <c r="D478" t="s">
        <v>573</v>
      </c>
      <c r="E478">
        <v>46349</v>
      </c>
      <c r="F478">
        <v>33842</v>
      </c>
      <c r="G478">
        <v>15451</v>
      </c>
      <c r="H478" s="5">
        <v>42841</v>
      </c>
      <c r="I478" t="s">
        <v>612</v>
      </c>
      <c r="J478" t="s">
        <v>613</v>
      </c>
      <c r="K478">
        <v>60004</v>
      </c>
      <c r="L478" t="s">
        <v>305</v>
      </c>
      <c r="M478" t="s">
        <v>169</v>
      </c>
      <c r="N478" t="s">
        <v>13</v>
      </c>
      <c r="O478" t="s">
        <v>28</v>
      </c>
      <c r="P478">
        <v>51</v>
      </c>
      <c r="Q478" s="5" t="s">
        <v>113</v>
      </c>
      <c r="R478" t="s">
        <v>74</v>
      </c>
      <c r="S478" t="s">
        <v>105</v>
      </c>
      <c r="T478" t="s">
        <v>63</v>
      </c>
      <c r="U478" t="s">
        <v>19</v>
      </c>
      <c r="V478" t="s">
        <v>20</v>
      </c>
      <c r="W478">
        <v>804</v>
      </c>
      <c r="X478" t="s">
        <v>574</v>
      </c>
      <c r="Y478" t="s">
        <v>575</v>
      </c>
      <c r="Z478" t="s">
        <v>576</v>
      </c>
      <c r="AA478">
        <v>0.1065</v>
      </c>
      <c r="AB478" t="s">
        <v>577</v>
      </c>
      <c r="AC478" t="s">
        <v>578</v>
      </c>
      <c r="AD478" t="s">
        <v>303</v>
      </c>
      <c r="AE478" t="s">
        <v>279</v>
      </c>
      <c r="AF478" t="s">
        <v>280</v>
      </c>
      <c r="AG478" t="s">
        <v>281</v>
      </c>
      <c r="AH478" t="s">
        <v>282</v>
      </c>
      <c r="AI478" t="s">
        <v>303</v>
      </c>
      <c r="AJ478">
        <v>60004</v>
      </c>
      <c r="AK478" t="s">
        <v>304</v>
      </c>
      <c r="AL478" t="s">
        <v>239</v>
      </c>
      <c r="AM478">
        <v>47094</v>
      </c>
      <c r="AN478">
        <v>35130</v>
      </c>
      <c r="AO478">
        <v>46150</v>
      </c>
      <c r="AP478">
        <v>18.43</v>
      </c>
      <c r="AQ478">
        <v>1230.58</v>
      </c>
      <c r="AR478" t="s">
        <v>2626</v>
      </c>
      <c r="AS478" t="s">
        <v>2626</v>
      </c>
      <c r="AT478">
        <v>0</v>
      </c>
      <c r="AU478" t="s">
        <v>2628</v>
      </c>
      <c r="AV478" s="3">
        <v>42841</v>
      </c>
      <c r="AW478" s="3" t="str">
        <f>TEXT(LoanTable[[#This Row],[Disbursement Date]],"YYYY-MM")</f>
        <v>2017-04</v>
      </c>
      <c r="AX478" t="str">
        <f>TEXT(EDATE(LoanTable[[#This Row],[Disbursement Date]],-1),"YYYY-MM")</f>
        <v>2017-03</v>
      </c>
      <c r="AY478">
        <f>IF(LoanTable[[#This Row],[Loan Status]]="Active",1,0)</f>
        <v>0</v>
      </c>
      <c r="AZ478">
        <f>IF(COUNTIFS(LoanTable[Client id],LoanTable[[#This Row],[Client id]],LoanTable[Period],LoanTable[[#This Row],[Previous Period]])&gt;0,1,0)</f>
        <v>0</v>
      </c>
      <c r="BA478" s="17" t="str">
        <f>TEXT(LoanTable[[#This Row],[Disbursement Date]],"YYYY")</f>
        <v>2017</v>
      </c>
      <c r="BB478" s="10" cm="1">
        <f t="array" ref="BB478">IF(YEAR(LoanTable[[#This Row],[Disbursement Date]])=MIN(YEAR(LoanTable[Disbursement Date])),"",YEAR(LoanTable[[#This Row],[Disbursement Date]])-1)</f>
        <v>2016</v>
      </c>
      <c r="BC478" s="10">
        <f>IF(LoanTable[[#This Row],[Previous Year]]="",1,IF(COUNTIFS(LoanTable[Client id],LoanTable[[#This Row],[Client id]],LoanTable[Year],LoanTable[[#This Row],[Previous Year]])&gt;0,1,0))</f>
        <v>0</v>
      </c>
      <c r="BD478" t="str">
        <f>YEAR(LoanTable[[#This Row],[Disbursement Date]]) &amp; "-Q" &amp; ROUNDUP(MONTH(LoanTable[[#This Row],[Disbursement Date]])/3,0)</f>
        <v>2017-Q2</v>
      </c>
      <c r="BE478">
        <f>IF(LoanTable[[#This Row],[Disbursement Date]]=LoanTable[[#This Row],[First Loan Date]],1,0)</f>
        <v>1</v>
      </c>
    </row>
    <row r="479" spans="1:57" x14ac:dyDescent="0.3">
      <c r="A479" t="s">
        <v>2117</v>
      </c>
      <c r="B479">
        <v>744</v>
      </c>
      <c r="C479" t="s">
        <v>265</v>
      </c>
      <c r="D479" t="s">
        <v>587</v>
      </c>
      <c r="E479">
        <v>29232</v>
      </c>
      <c r="F479">
        <v>19359</v>
      </c>
      <c r="G479">
        <v>44604</v>
      </c>
      <c r="H479" s="5">
        <v>42842</v>
      </c>
      <c r="I479" t="s">
        <v>624</v>
      </c>
      <c r="J479" t="s">
        <v>619</v>
      </c>
      <c r="K479">
        <v>30179</v>
      </c>
      <c r="L479" t="s">
        <v>272</v>
      </c>
      <c r="M479" t="s">
        <v>217</v>
      </c>
      <c r="N479" t="s">
        <v>13</v>
      </c>
      <c r="O479" t="s">
        <v>14</v>
      </c>
      <c r="P479">
        <v>43</v>
      </c>
      <c r="Q479" s="5" t="s">
        <v>218</v>
      </c>
      <c r="R479" t="s">
        <v>104</v>
      </c>
      <c r="S479" t="s">
        <v>105</v>
      </c>
      <c r="T479" t="s">
        <v>18</v>
      </c>
      <c r="U479" t="s">
        <v>19</v>
      </c>
      <c r="V479" t="s">
        <v>39</v>
      </c>
      <c r="W479">
        <v>558</v>
      </c>
      <c r="X479" t="s">
        <v>574</v>
      </c>
      <c r="Y479" t="s">
        <v>584</v>
      </c>
      <c r="Z479" t="s">
        <v>576</v>
      </c>
      <c r="AA479">
        <v>6.6199999999999995E-2</v>
      </c>
      <c r="AB479" t="s">
        <v>581</v>
      </c>
      <c r="AC479" t="s">
        <v>588</v>
      </c>
      <c r="AD479" t="s">
        <v>265</v>
      </c>
      <c r="AE479" t="s">
        <v>266</v>
      </c>
      <c r="AF479" t="s">
        <v>267</v>
      </c>
      <c r="AG479" t="s">
        <v>268</v>
      </c>
      <c r="AH479" t="s">
        <v>269</v>
      </c>
      <c r="AI479" t="s">
        <v>270</v>
      </c>
      <c r="AJ479">
        <v>30179</v>
      </c>
      <c r="AK479" t="s">
        <v>271</v>
      </c>
      <c r="AL479" t="s">
        <v>241</v>
      </c>
      <c r="AM479">
        <v>30526</v>
      </c>
      <c r="AN479">
        <v>19118</v>
      </c>
      <c r="AO479">
        <v>29214</v>
      </c>
      <c r="AP479">
        <v>39.36</v>
      </c>
      <c r="AQ479">
        <v>133.26</v>
      </c>
      <c r="AR479" t="s">
        <v>2626</v>
      </c>
      <c r="AS479" t="s">
        <v>2626</v>
      </c>
      <c r="AT479">
        <v>2</v>
      </c>
      <c r="AU479" t="s">
        <v>2629</v>
      </c>
      <c r="AV479" s="3">
        <v>42842</v>
      </c>
      <c r="AW479" s="3" t="str">
        <f>TEXT(LoanTable[[#This Row],[Disbursement Date]],"YYYY-MM")</f>
        <v>2017-04</v>
      </c>
      <c r="AX479" t="str">
        <f>TEXT(EDATE(LoanTable[[#This Row],[Disbursement Date]],-1),"YYYY-MM")</f>
        <v>2017-03</v>
      </c>
      <c r="AY479">
        <f>IF(LoanTable[[#This Row],[Loan Status]]="Active",1,0)</f>
        <v>1</v>
      </c>
      <c r="AZ479">
        <f>IF(COUNTIFS(LoanTable[Client id],LoanTable[[#This Row],[Client id]],LoanTable[Period],LoanTable[[#This Row],[Previous Period]])&gt;0,1,0)</f>
        <v>0</v>
      </c>
      <c r="BA479" s="17" t="str">
        <f>TEXT(LoanTable[[#This Row],[Disbursement Date]],"YYYY")</f>
        <v>2017</v>
      </c>
      <c r="BB479" s="10" cm="1">
        <f t="array" ref="BB479">IF(YEAR(LoanTable[[#This Row],[Disbursement Date]])=MIN(YEAR(LoanTable[Disbursement Date])),"",YEAR(LoanTable[[#This Row],[Disbursement Date]])-1)</f>
        <v>2016</v>
      </c>
      <c r="BC479" s="10">
        <f>IF(LoanTable[[#This Row],[Previous Year]]="",1,IF(COUNTIFS(LoanTable[Client id],LoanTable[[#This Row],[Client id]],LoanTable[Year],LoanTable[[#This Row],[Previous Year]])&gt;0,1,0))</f>
        <v>0</v>
      </c>
      <c r="BD479" t="str">
        <f>YEAR(LoanTable[[#This Row],[Disbursement Date]]) &amp; "-Q" &amp; ROUNDUP(MONTH(LoanTable[[#This Row],[Disbursement Date]])/3,0)</f>
        <v>2017-Q2</v>
      </c>
      <c r="BE479">
        <f>IF(LoanTable[[#This Row],[Disbursement Date]]=LoanTable[[#This Row],[First Loan Date]],1,0)</f>
        <v>1</v>
      </c>
    </row>
    <row r="480" spans="1:57" x14ac:dyDescent="0.3">
      <c r="A480" t="s">
        <v>684</v>
      </c>
      <c r="B480">
        <v>184</v>
      </c>
      <c r="C480" t="s">
        <v>548</v>
      </c>
      <c r="D480" t="s">
        <v>573</v>
      </c>
      <c r="E480">
        <v>44956</v>
      </c>
      <c r="F480">
        <v>49078</v>
      </c>
      <c r="G480">
        <v>44821</v>
      </c>
      <c r="H480" s="5">
        <v>42843</v>
      </c>
      <c r="I480" t="s">
        <v>612</v>
      </c>
      <c r="J480" t="s">
        <v>619</v>
      </c>
      <c r="K480">
        <v>680026</v>
      </c>
      <c r="L480" t="s">
        <v>551</v>
      </c>
      <c r="M480" t="s">
        <v>165</v>
      </c>
      <c r="N480" t="s">
        <v>13</v>
      </c>
      <c r="O480" t="s">
        <v>14</v>
      </c>
      <c r="P480">
        <v>37</v>
      </c>
      <c r="Q480" s="5" t="s">
        <v>91</v>
      </c>
      <c r="R480" t="s">
        <v>104</v>
      </c>
      <c r="S480" t="s">
        <v>105</v>
      </c>
      <c r="T480" t="s">
        <v>18</v>
      </c>
      <c r="U480" t="s">
        <v>65</v>
      </c>
      <c r="V480" t="s">
        <v>20</v>
      </c>
      <c r="W480">
        <v>740</v>
      </c>
      <c r="X480" t="s">
        <v>574</v>
      </c>
      <c r="Y480" t="s">
        <v>575</v>
      </c>
      <c r="Z480" t="s">
        <v>576</v>
      </c>
      <c r="AA480">
        <v>0.1065</v>
      </c>
      <c r="AB480" t="s">
        <v>577</v>
      </c>
      <c r="AC480" t="s">
        <v>578</v>
      </c>
      <c r="AD480" t="s">
        <v>548</v>
      </c>
      <c r="AE480" t="s">
        <v>472</v>
      </c>
      <c r="AF480" t="s">
        <v>473</v>
      </c>
      <c r="AG480" t="s">
        <v>474</v>
      </c>
      <c r="AH480" t="s">
        <v>475</v>
      </c>
      <c r="AI480" t="s">
        <v>549</v>
      </c>
      <c r="AJ480">
        <v>680026</v>
      </c>
      <c r="AK480" t="s">
        <v>550</v>
      </c>
      <c r="AL480" t="s">
        <v>239</v>
      </c>
      <c r="AM480">
        <v>45257</v>
      </c>
      <c r="AN480">
        <v>50511</v>
      </c>
      <c r="AO480">
        <v>44710</v>
      </c>
      <c r="AP480">
        <v>43.31</v>
      </c>
      <c r="AQ480">
        <v>145.25</v>
      </c>
      <c r="AR480" t="s">
        <v>2626</v>
      </c>
      <c r="AS480" t="s">
        <v>2626</v>
      </c>
      <c r="AT480">
        <v>1</v>
      </c>
      <c r="AU480" t="s">
        <v>2628</v>
      </c>
      <c r="AV480" s="3">
        <v>42843</v>
      </c>
      <c r="AW480" s="3" t="str">
        <f>TEXT(LoanTable[[#This Row],[Disbursement Date]],"YYYY-MM")</f>
        <v>2017-04</v>
      </c>
      <c r="AX480" t="str">
        <f>TEXT(EDATE(LoanTable[[#This Row],[Disbursement Date]],-1),"YYYY-MM")</f>
        <v>2017-03</v>
      </c>
      <c r="AY480">
        <f>IF(LoanTable[[#This Row],[Loan Status]]="Active",1,0)</f>
        <v>0</v>
      </c>
      <c r="AZ480">
        <f>IF(COUNTIFS(LoanTable[Client id],LoanTable[[#This Row],[Client id]],LoanTable[Period],LoanTable[[#This Row],[Previous Period]])&gt;0,1,0)</f>
        <v>0</v>
      </c>
      <c r="BA480" s="17" t="str">
        <f>TEXT(LoanTable[[#This Row],[Disbursement Date]],"YYYY")</f>
        <v>2017</v>
      </c>
      <c r="BB480" s="10" cm="1">
        <f t="array" ref="BB480">IF(YEAR(LoanTable[[#This Row],[Disbursement Date]])=MIN(YEAR(LoanTable[Disbursement Date])),"",YEAR(LoanTable[[#This Row],[Disbursement Date]])-1)</f>
        <v>2016</v>
      </c>
      <c r="BC480" s="10">
        <f>IF(LoanTable[[#This Row],[Previous Year]]="",1,IF(COUNTIFS(LoanTable[Client id],LoanTable[[#This Row],[Client id]],LoanTable[Year],LoanTable[[#This Row],[Previous Year]])&gt;0,1,0))</f>
        <v>0</v>
      </c>
      <c r="BD480" t="str">
        <f>YEAR(LoanTable[[#This Row],[Disbursement Date]]) &amp; "-Q" &amp; ROUNDUP(MONTH(LoanTable[[#This Row],[Disbursement Date]])/3,0)</f>
        <v>2017-Q2</v>
      </c>
      <c r="BE480">
        <f>IF(LoanTable[[#This Row],[Disbursement Date]]=LoanTable[[#This Row],[First Loan Date]],1,0)</f>
        <v>1</v>
      </c>
    </row>
    <row r="481" spans="1:57" x14ac:dyDescent="0.3">
      <c r="A481" t="s">
        <v>1469</v>
      </c>
      <c r="B481">
        <v>318</v>
      </c>
      <c r="C481" t="s">
        <v>280</v>
      </c>
      <c r="D481" t="s">
        <v>573</v>
      </c>
      <c r="E481">
        <v>30801</v>
      </c>
      <c r="F481">
        <v>21373</v>
      </c>
      <c r="G481">
        <v>9409</v>
      </c>
      <c r="H481" s="5">
        <v>42844</v>
      </c>
      <c r="I481" t="s">
        <v>615</v>
      </c>
      <c r="J481" t="s">
        <v>619</v>
      </c>
      <c r="K481">
        <v>50678</v>
      </c>
      <c r="L481" t="s">
        <v>363</v>
      </c>
      <c r="M481" t="s">
        <v>165</v>
      </c>
      <c r="N481" t="s">
        <v>13</v>
      </c>
      <c r="O481" t="s">
        <v>46</v>
      </c>
      <c r="P481">
        <v>31</v>
      </c>
      <c r="Q481" s="5" t="s">
        <v>47</v>
      </c>
      <c r="R481" t="s">
        <v>25</v>
      </c>
      <c r="S481" t="s">
        <v>35</v>
      </c>
      <c r="T481" t="s">
        <v>18</v>
      </c>
      <c r="U481" t="s">
        <v>22</v>
      </c>
      <c r="V481" t="s">
        <v>20</v>
      </c>
      <c r="W481">
        <v>672</v>
      </c>
      <c r="X481" t="s">
        <v>574</v>
      </c>
      <c r="Y481" t="s">
        <v>575</v>
      </c>
      <c r="Z481" t="s">
        <v>576</v>
      </c>
      <c r="AA481">
        <v>0.1065</v>
      </c>
      <c r="AB481" t="s">
        <v>577</v>
      </c>
      <c r="AC481" t="s">
        <v>578</v>
      </c>
      <c r="AD481" t="s">
        <v>280</v>
      </c>
      <c r="AE481" t="s">
        <v>279</v>
      </c>
      <c r="AF481" t="s">
        <v>280</v>
      </c>
      <c r="AG481" t="s">
        <v>281</v>
      </c>
      <c r="AH481" t="s">
        <v>282</v>
      </c>
      <c r="AI481" t="s">
        <v>280</v>
      </c>
      <c r="AJ481">
        <v>50678</v>
      </c>
      <c r="AK481" t="s">
        <v>362</v>
      </c>
      <c r="AL481" t="s">
        <v>239</v>
      </c>
      <c r="AM481">
        <v>31055</v>
      </c>
      <c r="AN481">
        <v>21125</v>
      </c>
      <c r="AO481">
        <v>30547</v>
      </c>
      <c r="AP481">
        <v>21.5</v>
      </c>
      <c r="AQ481">
        <v>1191.9000000000001</v>
      </c>
      <c r="AR481" t="s">
        <v>2626</v>
      </c>
      <c r="AS481" t="s">
        <v>2626</v>
      </c>
      <c r="AT481">
        <v>2</v>
      </c>
      <c r="AU481" t="s">
        <v>2628</v>
      </c>
      <c r="AV481" s="3">
        <v>42052</v>
      </c>
      <c r="AW481" s="3" t="str">
        <f>TEXT(LoanTable[[#This Row],[Disbursement Date]],"YYYY-MM")</f>
        <v>2017-04</v>
      </c>
      <c r="AX481" t="str">
        <f>TEXT(EDATE(LoanTable[[#This Row],[Disbursement Date]],-1),"YYYY-MM")</f>
        <v>2017-03</v>
      </c>
      <c r="AY481">
        <f>IF(LoanTable[[#This Row],[Loan Status]]="Active",1,0)</f>
        <v>0</v>
      </c>
      <c r="AZ481">
        <f>IF(COUNTIFS(LoanTable[Client id],LoanTable[[#This Row],[Client id]],LoanTable[Period],LoanTable[[#This Row],[Previous Period]])&gt;0,1,0)</f>
        <v>0</v>
      </c>
      <c r="BA481" s="17" t="str">
        <f>TEXT(LoanTable[[#This Row],[Disbursement Date]],"YYYY")</f>
        <v>2017</v>
      </c>
      <c r="BB481" s="10" cm="1">
        <f t="array" ref="BB481">IF(YEAR(LoanTable[[#This Row],[Disbursement Date]])=MIN(YEAR(LoanTable[Disbursement Date])),"",YEAR(LoanTable[[#This Row],[Disbursement Date]])-1)</f>
        <v>2016</v>
      </c>
      <c r="BC481" s="10">
        <f>IF(LoanTable[[#This Row],[Previous Year]]="",1,IF(COUNTIFS(LoanTable[Client id],LoanTable[[#This Row],[Client id]],LoanTable[Year],LoanTable[[#This Row],[Previous Year]])&gt;0,1,0))</f>
        <v>1</v>
      </c>
      <c r="BD481" t="str">
        <f>YEAR(LoanTable[[#This Row],[Disbursement Date]]) &amp; "-Q" &amp; ROUNDUP(MONTH(LoanTable[[#This Row],[Disbursement Date]])/3,0)</f>
        <v>2017-Q2</v>
      </c>
      <c r="BE481">
        <f>IF(LoanTable[[#This Row],[Disbursement Date]]=LoanTable[[#This Row],[First Loan Date]],1,0)</f>
        <v>0</v>
      </c>
    </row>
    <row r="482" spans="1:57" x14ac:dyDescent="0.3">
      <c r="A482" t="s">
        <v>623</v>
      </c>
      <c r="B482">
        <v>357</v>
      </c>
      <c r="C482" t="s">
        <v>265</v>
      </c>
      <c r="D482" t="s">
        <v>573</v>
      </c>
      <c r="E482">
        <v>31513</v>
      </c>
      <c r="F482">
        <v>5247</v>
      </c>
      <c r="G482">
        <v>13250</v>
      </c>
      <c r="H482" s="5">
        <v>42846</v>
      </c>
      <c r="I482" t="s">
        <v>624</v>
      </c>
      <c r="J482" t="s">
        <v>619</v>
      </c>
      <c r="K482">
        <v>30179</v>
      </c>
      <c r="L482" t="s">
        <v>272</v>
      </c>
      <c r="M482" t="s">
        <v>66</v>
      </c>
      <c r="N482" t="s">
        <v>13</v>
      </c>
      <c r="O482" t="s">
        <v>14</v>
      </c>
      <c r="P482">
        <v>41</v>
      </c>
      <c r="Q482" s="5" t="s">
        <v>94</v>
      </c>
      <c r="R482" t="s">
        <v>74</v>
      </c>
      <c r="S482" t="s">
        <v>35</v>
      </c>
      <c r="T482" t="s">
        <v>18</v>
      </c>
      <c r="U482" t="s">
        <v>22</v>
      </c>
      <c r="V482" t="s">
        <v>39</v>
      </c>
      <c r="W482">
        <v>399</v>
      </c>
      <c r="X482" t="s">
        <v>574</v>
      </c>
      <c r="Y482" t="s">
        <v>575</v>
      </c>
      <c r="Z482" t="s">
        <v>576</v>
      </c>
      <c r="AA482">
        <v>0.1065</v>
      </c>
      <c r="AB482" t="s">
        <v>577</v>
      </c>
      <c r="AC482" t="s">
        <v>578</v>
      </c>
      <c r="AD482" t="s">
        <v>265</v>
      </c>
      <c r="AE482" t="s">
        <v>266</v>
      </c>
      <c r="AF482" t="s">
        <v>267</v>
      </c>
      <c r="AG482" t="s">
        <v>268</v>
      </c>
      <c r="AH482" t="s">
        <v>269</v>
      </c>
      <c r="AI482" t="s">
        <v>270</v>
      </c>
      <c r="AJ482">
        <v>30179</v>
      </c>
      <c r="AK482" t="s">
        <v>271</v>
      </c>
      <c r="AL482" t="s">
        <v>241</v>
      </c>
      <c r="AM482">
        <v>33496</v>
      </c>
      <c r="AN482">
        <v>6046</v>
      </c>
      <c r="AO482">
        <v>31080</v>
      </c>
      <c r="AP482">
        <v>40.700000000000003</v>
      </c>
      <c r="AQ482">
        <v>4590.1899999999996</v>
      </c>
      <c r="AR482" t="s">
        <v>2626</v>
      </c>
      <c r="AS482" t="s">
        <v>2626</v>
      </c>
      <c r="AT482">
        <v>0</v>
      </c>
      <c r="AU482" t="s">
        <v>2628</v>
      </c>
      <c r="AV482" s="3">
        <v>42846</v>
      </c>
      <c r="AW482" s="3" t="str">
        <f>TEXT(LoanTable[[#This Row],[Disbursement Date]],"YYYY-MM")</f>
        <v>2017-04</v>
      </c>
      <c r="AX482" t="str">
        <f>TEXT(EDATE(LoanTable[[#This Row],[Disbursement Date]],-1),"YYYY-MM")</f>
        <v>2017-03</v>
      </c>
      <c r="AY482">
        <f>IF(LoanTable[[#This Row],[Loan Status]]="Active",1,0)</f>
        <v>1</v>
      </c>
      <c r="AZ482">
        <f>IF(COUNTIFS(LoanTable[Client id],LoanTable[[#This Row],[Client id]],LoanTable[Period],LoanTable[[#This Row],[Previous Period]])&gt;0,1,0)</f>
        <v>0</v>
      </c>
      <c r="BA482" s="17" t="str">
        <f>TEXT(LoanTable[[#This Row],[Disbursement Date]],"YYYY")</f>
        <v>2017</v>
      </c>
      <c r="BB482" s="10" cm="1">
        <f t="array" ref="BB482">IF(YEAR(LoanTable[[#This Row],[Disbursement Date]])=MIN(YEAR(LoanTable[Disbursement Date])),"",YEAR(LoanTable[[#This Row],[Disbursement Date]])-1)</f>
        <v>2016</v>
      </c>
      <c r="BC482" s="10">
        <f>IF(LoanTable[[#This Row],[Previous Year]]="",1,IF(COUNTIFS(LoanTable[Client id],LoanTable[[#This Row],[Client id]],LoanTable[Year],LoanTable[[#This Row],[Previous Year]])&gt;0,1,0))</f>
        <v>0</v>
      </c>
      <c r="BD482" t="str">
        <f>YEAR(LoanTable[[#This Row],[Disbursement Date]]) &amp; "-Q" &amp; ROUNDUP(MONTH(LoanTable[[#This Row],[Disbursement Date]])/3,0)</f>
        <v>2017-Q2</v>
      </c>
      <c r="BE482">
        <f>IF(LoanTable[[#This Row],[Disbursement Date]]=LoanTable[[#This Row],[First Loan Date]],1,0)</f>
        <v>1</v>
      </c>
    </row>
    <row r="483" spans="1:57" x14ac:dyDescent="0.3">
      <c r="A483" t="s">
        <v>1078</v>
      </c>
      <c r="B483">
        <v>12</v>
      </c>
      <c r="C483" t="s">
        <v>468</v>
      </c>
      <c r="D483" t="s">
        <v>601</v>
      </c>
      <c r="E483">
        <v>8327</v>
      </c>
      <c r="F483">
        <v>26766</v>
      </c>
      <c r="G483">
        <v>7523</v>
      </c>
      <c r="H483" s="5">
        <v>42847</v>
      </c>
      <c r="I483" t="s">
        <v>612</v>
      </c>
      <c r="J483" t="s">
        <v>619</v>
      </c>
      <c r="K483">
        <v>630081</v>
      </c>
      <c r="L483" t="s">
        <v>470</v>
      </c>
      <c r="M483" t="s">
        <v>48</v>
      </c>
      <c r="N483" t="s">
        <v>13</v>
      </c>
      <c r="O483" t="s">
        <v>14</v>
      </c>
      <c r="P483">
        <v>45</v>
      </c>
      <c r="Q483" s="6" t="s">
        <v>49</v>
      </c>
      <c r="R483" t="s">
        <v>16</v>
      </c>
      <c r="S483" t="s">
        <v>35</v>
      </c>
      <c r="T483" t="s">
        <v>44</v>
      </c>
      <c r="U483" t="s">
        <v>19</v>
      </c>
      <c r="V483" t="s">
        <v>31</v>
      </c>
      <c r="W483">
        <v>417</v>
      </c>
      <c r="X483" t="s">
        <v>574</v>
      </c>
      <c r="Y483" t="s">
        <v>575</v>
      </c>
      <c r="Z483" t="s">
        <v>576</v>
      </c>
      <c r="AA483">
        <v>0.14649999999999999</v>
      </c>
      <c r="AB483" t="s">
        <v>599</v>
      </c>
      <c r="AC483" t="s">
        <v>600</v>
      </c>
      <c r="AD483" t="s">
        <v>468</v>
      </c>
      <c r="AE483" t="s">
        <v>462</v>
      </c>
      <c r="AF483" t="s">
        <v>463</v>
      </c>
      <c r="AG483" t="s">
        <v>464</v>
      </c>
      <c r="AH483" t="s">
        <v>465</v>
      </c>
      <c r="AI483" t="s">
        <v>468</v>
      </c>
      <c r="AJ483">
        <v>630081</v>
      </c>
      <c r="AK483" t="s">
        <v>469</v>
      </c>
      <c r="AL483" t="s">
        <v>256</v>
      </c>
      <c r="AM483">
        <v>10043</v>
      </c>
      <c r="AN483">
        <v>26738</v>
      </c>
      <c r="AO483">
        <v>7915</v>
      </c>
      <c r="AP483">
        <v>29.19</v>
      </c>
      <c r="AQ483">
        <v>2996.71</v>
      </c>
      <c r="AR483" t="s">
        <v>2626</v>
      </c>
      <c r="AS483" t="s">
        <v>2626</v>
      </c>
      <c r="AT483">
        <v>2</v>
      </c>
      <c r="AU483" t="s">
        <v>2628</v>
      </c>
      <c r="AV483" s="3">
        <v>42847</v>
      </c>
      <c r="AW483" s="3" t="str">
        <f>TEXT(LoanTable[[#This Row],[Disbursement Date]],"YYYY-MM")</f>
        <v>2017-04</v>
      </c>
      <c r="AX483" t="str">
        <f>TEXT(EDATE(LoanTable[[#This Row],[Disbursement Date]],-1),"YYYY-MM")</f>
        <v>2017-03</v>
      </c>
      <c r="AY483">
        <f>IF(LoanTable[[#This Row],[Loan Status]]="Active",1,0)</f>
        <v>0</v>
      </c>
      <c r="AZ483">
        <f>IF(COUNTIFS(LoanTable[Client id],LoanTable[[#This Row],[Client id]],LoanTable[Period],LoanTable[[#This Row],[Previous Period]])&gt;0,1,0)</f>
        <v>0</v>
      </c>
      <c r="BA483" s="17" t="str">
        <f>TEXT(LoanTable[[#This Row],[Disbursement Date]],"YYYY")</f>
        <v>2017</v>
      </c>
      <c r="BB483" s="10" cm="1">
        <f t="array" ref="BB483">IF(YEAR(LoanTable[[#This Row],[Disbursement Date]])=MIN(YEAR(LoanTable[Disbursement Date])),"",YEAR(LoanTable[[#This Row],[Disbursement Date]])-1)</f>
        <v>2016</v>
      </c>
      <c r="BC483" s="10">
        <f>IF(LoanTable[[#This Row],[Previous Year]]="",1,IF(COUNTIFS(LoanTable[Client id],LoanTable[[#This Row],[Client id]],LoanTable[Year],LoanTable[[#This Row],[Previous Year]])&gt;0,1,0))</f>
        <v>0</v>
      </c>
      <c r="BD483" t="str">
        <f>YEAR(LoanTable[[#This Row],[Disbursement Date]]) &amp; "-Q" &amp; ROUNDUP(MONTH(LoanTable[[#This Row],[Disbursement Date]])/3,0)</f>
        <v>2017-Q2</v>
      </c>
      <c r="BE483">
        <f>IF(LoanTable[[#This Row],[Disbursement Date]]=LoanTable[[#This Row],[First Loan Date]],1,0)</f>
        <v>1</v>
      </c>
    </row>
    <row r="484" spans="1:57" x14ac:dyDescent="0.3">
      <c r="A484" t="s">
        <v>945</v>
      </c>
      <c r="B484">
        <v>380</v>
      </c>
      <c r="C484" t="s">
        <v>265</v>
      </c>
      <c r="D484" t="s">
        <v>583</v>
      </c>
      <c r="E484">
        <v>45668</v>
      </c>
      <c r="F484">
        <v>32555</v>
      </c>
      <c r="G484">
        <v>34461</v>
      </c>
      <c r="H484" s="5">
        <v>42847</v>
      </c>
      <c r="I484" t="s">
        <v>612</v>
      </c>
      <c r="J484" t="s">
        <v>613</v>
      </c>
      <c r="K484">
        <v>30179</v>
      </c>
      <c r="L484" t="s">
        <v>272</v>
      </c>
      <c r="M484" t="s">
        <v>156</v>
      </c>
      <c r="N484" t="s">
        <v>13</v>
      </c>
      <c r="O484" t="s">
        <v>28</v>
      </c>
      <c r="P484">
        <v>53</v>
      </c>
      <c r="Q484" s="5" t="s">
        <v>62</v>
      </c>
      <c r="R484" t="s">
        <v>30</v>
      </c>
      <c r="S484" t="s">
        <v>145</v>
      </c>
      <c r="T484" t="s">
        <v>18</v>
      </c>
      <c r="U484" t="s">
        <v>65</v>
      </c>
      <c r="V484" t="s">
        <v>39</v>
      </c>
      <c r="W484">
        <v>529</v>
      </c>
      <c r="X484" t="s">
        <v>574</v>
      </c>
      <c r="Y484" t="s">
        <v>584</v>
      </c>
      <c r="Z484" t="s">
        <v>576</v>
      </c>
      <c r="AA484">
        <v>0.1825</v>
      </c>
      <c r="AB484" t="s">
        <v>585</v>
      </c>
      <c r="AC484" t="s">
        <v>586</v>
      </c>
      <c r="AD484" t="s">
        <v>265</v>
      </c>
      <c r="AE484" t="s">
        <v>266</v>
      </c>
      <c r="AF484" t="s">
        <v>267</v>
      </c>
      <c r="AG484" t="s">
        <v>268</v>
      </c>
      <c r="AH484" t="s">
        <v>269</v>
      </c>
      <c r="AI484" t="s">
        <v>270</v>
      </c>
      <c r="AJ484">
        <v>30179</v>
      </c>
      <c r="AK484" t="s">
        <v>271</v>
      </c>
      <c r="AL484" t="s">
        <v>241</v>
      </c>
      <c r="AM484">
        <v>46782</v>
      </c>
      <c r="AN484">
        <v>32120</v>
      </c>
      <c r="AO484">
        <v>45350</v>
      </c>
      <c r="AP484">
        <v>15.91</v>
      </c>
      <c r="AQ484">
        <v>4594.43</v>
      </c>
      <c r="AR484" t="s">
        <v>2626</v>
      </c>
      <c r="AS484" t="s">
        <v>2626</v>
      </c>
      <c r="AT484">
        <v>2</v>
      </c>
      <c r="AU484" t="s">
        <v>2629</v>
      </c>
      <c r="AV484" s="3">
        <v>42847</v>
      </c>
      <c r="AW484" s="3" t="str">
        <f>TEXT(LoanTable[[#This Row],[Disbursement Date]],"YYYY-MM")</f>
        <v>2017-04</v>
      </c>
      <c r="AX484" t="str">
        <f>TEXT(EDATE(LoanTable[[#This Row],[Disbursement Date]],-1),"YYYY-MM")</f>
        <v>2017-03</v>
      </c>
      <c r="AY484">
        <f>IF(LoanTable[[#This Row],[Loan Status]]="Active",1,0)</f>
        <v>0</v>
      </c>
      <c r="AZ484">
        <f>IF(COUNTIFS(LoanTable[Client id],LoanTable[[#This Row],[Client id]],LoanTable[Period],LoanTable[[#This Row],[Previous Period]])&gt;0,1,0)</f>
        <v>0</v>
      </c>
      <c r="BA484" s="17" t="str">
        <f>TEXT(LoanTable[[#This Row],[Disbursement Date]],"YYYY")</f>
        <v>2017</v>
      </c>
      <c r="BB484" s="10" cm="1">
        <f t="array" ref="BB484">IF(YEAR(LoanTable[[#This Row],[Disbursement Date]])=MIN(YEAR(LoanTable[Disbursement Date])),"",YEAR(LoanTable[[#This Row],[Disbursement Date]])-1)</f>
        <v>2016</v>
      </c>
      <c r="BC484" s="10">
        <f>IF(LoanTable[[#This Row],[Previous Year]]="",1,IF(COUNTIFS(LoanTable[Client id],LoanTable[[#This Row],[Client id]],LoanTable[Year],LoanTable[[#This Row],[Previous Year]])&gt;0,1,0))</f>
        <v>0</v>
      </c>
      <c r="BD484" t="str">
        <f>YEAR(LoanTable[[#This Row],[Disbursement Date]]) &amp; "-Q" &amp; ROUNDUP(MONTH(LoanTable[[#This Row],[Disbursement Date]])/3,0)</f>
        <v>2017-Q2</v>
      </c>
      <c r="BE484">
        <f>IF(LoanTable[[#This Row],[Disbursement Date]]=LoanTable[[#This Row],[First Loan Date]],1,0)</f>
        <v>1</v>
      </c>
    </row>
    <row r="485" spans="1:57" x14ac:dyDescent="0.3">
      <c r="A485" t="s">
        <v>2236</v>
      </c>
      <c r="B485">
        <v>755</v>
      </c>
      <c r="C485" t="s">
        <v>350</v>
      </c>
      <c r="D485" t="s">
        <v>573</v>
      </c>
      <c r="E485">
        <v>48628</v>
      </c>
      <c r="F485">
        <v>3791</v>
      </c>
      <c r="G485">
        <v>16238</v>
      </c>
      <c r="H485" s="5">
        <v>42848</v>
      </c>
      <c r="I485" t="s">
        <v>612</v>
      </c>
      <c r="J485" t="s">
        <v>619</v>
      </c>
      <c r="K485">
        <v>700013</v>
      </c>
      <c r="L485" t="s">
        <v>351</v>
      </c>
      <c r="M485" t="s">
        <v>54</v>
      </c>
      <c r="N485" t="s">
        <v>13</v>
      </c>
      <c r="O485" t="s">
        <v>46</v>
      </c>
      <c r="P485">
        <v>29</v>
      </c>
      <c r="Q485" s="5" t="s">
        <v>53</v>
      </c>
      <c r="R485" t="s">
        <v>30</v>
      </c>
      <c r="S485" t="s">
        <v>145</v>
      </c>
      <c r="T485" t="s">
        <v>18</v>
      </c>
      <c r="U485" t="s">
        <v>22</v>
      </c>
      <c r="V485" t="s">
        <v>39</v>
      </c>
      <c r="W485">
        <v>324</v>
      </c>
      <c r="X485" t="s">
        <v>574</v>
      </c>
      <c r="Y485" t="s">
        <v>575</v>
      </c>
      <c r="Z485" t="s">
        <v>576</v>
      </c>
      <c r="AA485">
        <v>0.1065</v>
      </c>
      <c r="AB485" t="s">
        <v>577</v>
      </c>
      <c r="AC485" t="s">
        <v>578</v>
      </c>
      <c r="AD485" t="s">
        <v>350</v>
      </c>
      <c r="AE485" t="s">
        <v>331</v>
      </c>
      <c r="AF485" t="s">
        <v>332</v>
      </c>
      <c r="AG485" t="s">
        <v>333</v>
      </c>
      <c r="AH485" t="s">
        <v>334</v>
      </c>
      <c r="AI485" t="s">
        <v>335</v>
      </c>
      <c r="AJ485">
        <v>700013</v>
      </c>
      <c r="AK485" t="s">
        <v>247</v>
      </c>
      <c r="AL485" t="s">
        <v>241</v>
      </c>
      <c r="AM485">
        <v>49981</v>
      </c>
      <c r="AN485">
        <v>4730</v>
      </c>
      <c r="AO485">
        <v>48193</v>
      </c>
      <c r="AP485">
        <v>3.42</v>
      </c>
      <c r="AQ485">
        <v>4524.6099999999997</v>
      </c>
      <c r="AR485" t="s">
        <v>2626</v>
      </c>
      <c r="AS485" t="s">
        <v>2626</v>
      </c>
      <c r="AT485">
        <v>1</v>
      </c>
      <c r="AU485" t="s">
        <v>2629</v>
      </c>
      <c r="AV485" s="3">
        <v>42848</v>
      </c>
      <c r="AW485" s="3" t="str">
        <f>TEXT(LoanTable[[#This Row],[Disbursement Date]],"YYYY-MM")</f>
        <v>2017-04</v>
      </c>
      <c r="AX485" t="str">
        <f>TEXT(EDATE(LoanTable[[#This Row],[Disbursement Date]],-1),"YYYY-MM")</f>
        <v>2017-03</v>
      </c>
      <c r="AY485">
        <f>IF(LoanTable[[#This Row],[Loan Status]]="Active",1,0)</f>
        <v>0</v>
      </c>
      <c r="AZ485">
        <f>IF(COUNTIFS(LoanTable[Client id],LoanTable[[#This Row],[Client id]],LoanTable[Period],LoanTable[[#This Row],[Previous Period]])&gt;0,1,0)</f>
        <v>0</v>
      </c>
      <c r="BA485" s="17" t="str">
        <f>TEXT(LoanTable[[#This Row],[Disbursement Date]],"YYYY")</f>
        <v>2017</v>
      </c>
      <c r="BB485" s="10" cm="1">
        <f t="array" ref="BB485">IF(YEAR(LoanTable[[#This Row],[Disbursement Date]])=MIN(YEAR(LoanTable[Disbursement Date])),"",YEAR(LoanTable[[#This Row],[Disbursement Date]])-1)</f>
        <v>2016</v>
      </c>
      <c r="BC485" s="10">
        <f>IF(LoanTable[[#This Row],[Previous Year]]="",1,IF(COUNTIFS(LoanTable[Client id],LoanTable[[#This Row],[Client id]],LoanTable[Year],LoanTable[[#This Row],[Previous Year]])&gt;0,1,0))</f>
        <v>0</v>
      </c>
      <c r="BD485" t="str">
        <f>YEAR(LoanTable[[#This Row],[Disbursement Date]]) &amp; "-Q" &amp; ROUNDUP(MONTH(LoanTable[[#This Row],[Disbursement Date]])/3,0)</f>
        <v>2017-Q2</v>
      </c>
      <c r="BE485">
        <f>IF(LoanTable[[#This Row],[Disbursement Date]]=LoanTable[[#This Row],[First Loan Date]],1,0)</f>
        <v>1</v>
      </c>
    </row>
    <row r="486" spans="1:57" x14ac:dyDescent="0.3">
      <c r="A486" t="s">
        <v>718</v>
      </c>
      <c r="B486">
        <v>788</v>
      </c>
      <c r="C486" t="s">
        <v>368</v>
      </c>
      <c r="D486" t="s">
        <v>573</v>
      </c>
      <c r="E486">
        <v>36062</v>
      </c>
      <c r="F486">
        <v>49077</v>
      </c>
      <c r="G486">
        <v>33824</v>
      </c>
      <c r="H486" s="5">
        <v>42848</v>
      </c>
      <c r="I486" t="s">
        <v>624</v>
      </c>
      <c r="J486" t="s">
        <v>619</v>
      </c>
      <c r="K486">
        <v>790102</v>
      </c>
      <c r="L486" t="s">
        <v>370</v>
      </c>
      <c r="M486" t="s">
        <v>136</v>
      </c>
      <c r="N486" t="s">
        <v>13</v>
      </c>
      <c r="O486" t="s">
        <v>14</v>
      </c>
      <c r="P486">
        <v>43</v>
      </c>
      <c r="Q486" s="5" t="s">
        <v>137</v>
      </c>
      <c r="R486" t="s">
        <v>74</v>
      </c>
      <c r="S486" t="s">
        <v>35</v>
      </c>
      <c r="T486" t="s">
        <v>18</v>
      </c>
      <c r="U486" t="s">
        <v>22</v>
      </c>
      <c r="V486" t="s">
        <v>39</v>
      </c>
      <c r="W486">
        <v>675</v>
      </c>
      <c r="X486" t="s">
        <v>574</v>
      </c>
      <c r="Y486" t="s">
        <v>575</v>
      </c>
      <c r="Z486" t="s">
        <v>576</v>
      </c>
      <c r="AA486">
        <v>0.1065</v>
      </c>
      <c r="AB486" t="s">
        <v>577</v>
      </c>
      <c r="AC486" t="s">
        <v>578</v>
      </c>
      <c r="AD486" t="s">
        <v>368</v>
      </c>
      <c r="AE486" t="s">
        <v>325</v>
      </c>
      <c r="AF486" t="s">
        <v>326</v>
      </c>
      <c r="AG486" t="s">
        <v>327</v>
      </c>
      <c r="AH486" t="s">
        <v>328</v>
      </c>
      <c r="AI486" t="s">
        <v>368</v>
      </c>
      <c r="AJ486">
        <v>790102</v>
      </c>
      <c r="AK486" t="s">
        <v>369</v>
      </c>
      <c r="AL486" t="s">
        <v>239</v>
      </c>
      <c r="AM486">
        <v>36277</v>
      </c>
      <c r="AN486">
        <v>49908</v>
      </c>
      <c r="AO486">
        <v>36045</v>
      </c>
      <c r="AP486">
        <v>1.75</v>
      </c>
      <c r="AQ486">
        <v>3594.26</v>
      </c>
      <c r="AR486" t="s">
        <v>2627</v>
      </c>
      <c r="AS486" t="s">
        <v>2626</v>
      </c>
      <c r="AT486">
        <v>2</v>
      </c>
      <c r="AU486" t="s">
        <v>2630</v>
      </c>
      <c r="AV486" s="3">
        <v>42172</v>
      </c>
      <c r="AW486" s="3" t="str">
        <f>TEXT(LoanTable[[#This Row],[Disbursement Date]],"YYYY-MM")</f>
        <v>2017-04</v>
      </c>
      <c r="AX486" t="str">
        <f>TEXT(EDATE(LoanTable[[#This Row],[Disbursement Date]],-1),"YYYY-MM")</f>
        <v>2017-03</v>
      </c>
      <c r="AY486">
        <f>IF(LoanTable[[#This Row],[Loan Status]]="Active",1,0)</f>
        <v>1</v>
      </c>
      <c r="AZ486">
        <f>IF(COUNTIFS(LoanTable[Client id],LoanTable[[#This Row],[Client id]],LoanTable[Period],LoanTable[[#This Row],[Previous Period]])&gt;0,1,0)</f>
        <v>0</v>
      </c>
      <c r="BA486" s="17" t="str">
        <f>TEXT(LoanTable[[#This Row],[Disbursement Date]],"YYYY")</f>
        <v>2017</v>
      </c>
      <c r="BB486" s="10" cm="1">
        <f t="array" ref="BB486">IF(YEAR(LoanTable[[#This Row],[Disbursement Date]])=MIN(YEAR(LoanTable[Disbursement Date])),"",YEAR(LoanTable[[#This Row],[Disbursement Date]])-1)</f>
        <v>2016</v>
      </c>
      <c r="BC486" s="10">
        <f>IF(LoanTable[[#This Row],[Previous Year]]="",1,IF(COUNTIFS(LoanTable[Client id],LoanTable[[#This Row],[Client id]],LoanTable[Year],LoanTable[[#This Row],[Previous Year]])&gt;0,1,0))</f>
        <v>0</v>
      </c>
      <c r="BD486" t="str">
        <f>YEAR(LoanTable[[#This Row],[Disbursement Date]]) &amp; "-Q" &amp; ROUNDUP(MONTH(LoanTable[[#This Row],[Disbursement Date]])/3,0)</f>
        <v>2017-Q2</v>
      </c>
      <c r="BE486">
        <f>IF(LoanTable[[#This Row],[Disbursement Date]]=LoanTable[[#This Row],[First Loan Date]],1,0)</f>
        <v>0</v>
      </c>
    </row>
    <row r="487" spans="1:57" x14ac:dyDescent="0.3">
      <c r="A487" t="s">
        <v>963</v>
      </c>
      <c r="B487">
        <v>558</v>
      </c>
      <c r="C487" t="s">
        <v>249</v>
      </c>
      <c r="D487" t="s">
        <v>573</v>
      </c>
      <c r="E487">
        <v>3492</v>
      </c>
      <c r="F487">
        <v>40474</v>
      </c>
      <c r="G487">
        <v>4138</v>
      </c>
      <c r="H487" s="5">
        <v>42852</v>
      </c>
      <c r="I487" t="s">
        <v>624</v>
      </c>
      <c r="J487" t="s">
        <v>619</v>
      </c>
      <c r="K487">
        <v>910182</v>
      </c>
      <c r="L487" t="s">
        <v>257</v>
      </c>
      <c r="M487" t="s">
        <v>120</v>
      </c>
      <c r="N487" t="s">
        <v>13</v>
      </c>
      <c r="O487" t="s">
        <v>28</v>
      </c>
      <c r="P487">
        <v>46</v>
      </c>
      <c r="Q487" s="5" t="s">
        <v>24</v>
      </c>
      <c r="R487" t="s">
        <v>104</v>
      </c>
      <c r="S487" t="s">
        <v>105</v>
      </c>
      <c r="T487" t="s">
        <v>18</v>
      </c>
      <c r="U487" t="s">
        <v>65</v>
      </c>
      <c r="V487" t="s">
        <v>31</v>
      </c>
      <c r="W487">
        <v>708</v>
      </c>
      <c r="X487" t="s">
        <v>574</v>
      </c>
      <c r="Y487" t="s">
        <v>575</v>
      </c>
      <c r="Z487" t="s">
        <v>576</v>
      </c>
      <c r="AA487">
        <v>0.1065</v>
      </c>
      <c r="AB487" t="s">
        <v>577</v>
      </c>
      <c r="AC487" t="s">
        <v>578</v>
      </c>
      <c r="AD487" t="s">
        <v>249</v>
      </c>
      <c r="AE487" t="s">
        <v>250</v>
      </c>
      <c r="AF487" t="s">
        <v>251</v>
      </c>
      <c r="AG487" t="s">
        <v>252</v>
      </c>
      <c r="AH487" t="s">
        <v>253</v>
      </c>
      <c r="AI487" t="s">
        <v>254</v>
      </c>
      <c r="AJ487">
        <v>910182</v>
      </c>
      <c r="AK487" t="s">
        <v>255</v>
      </c>
      <c r="AL487" t="s">
        <v>256</v>
      </c>
      <c r="AM487">
        <v>4981</v>
      </c>
      <c r="AN487">
        <v>40886</v>
      </c>
      <c r="AO487">
        <v>3248</v>
      </c>
      <c r="AP487">
        <v>42.88</v>
      </c>
      <c r="AQ487">
        <v>555.46</v>
      </c>
      <c r="AR487" t="s">
        <v>2626</v>
      </c>
      <c r="AS487" t="s">
        <v>2626</v>
      </c>
      <c r="AT487">
        <v>2</v>
      </c>
      <c r="AU487" t="s">
        <v>2630</v>
      </c>
      <c r="AV487" s="3">
        <v>42387</v>
      </c>
      <c r="AW487" s="3" t="str">
        <f>TEXT(LoanTable[[#This Row],[Disbursement Date]],"YYYY-MM")</f>
        <v>2017-04</v>
      </c>
      <c r="AX487" t="str">
        <f>TEXT(EDATE(LoanTable[[#This Row],[Disbursement Date]],-1),"YYYY-MM")</f>
        <v>2017-03</v>
      </c>
      <c r="AY487">
        <f>IF(LoanTable[[#This Row],[Loan Status]]="Active",1,0)</f>
        <v>1</v>
      </c>
      <c r="AZ487">
        <f>IF(COUNTIFS(LoanTable[Client id],LoanTable[[#This Row],[Client id]],LoanTable[Period],LoanTable[[#This Row],[Previous Period]])&gt;0,1,0)</f>
        <v>0</v>
      </c>
      <c r="BA487" s="17" t="str">
        <f>TEXT(LoanTable[[#This Row],[Disbursement Date]],"YYYY")</f>
        <v>2017</v>
      </c>
      <c r="BB487" s="10" cm="1">
        <f t="array" ref="BB487">IF(YEAR(LoanTable[[#This Row],[Disbursement Date]])=MIN(YEAR(LoanTable[Disbursement Date])),"",YEAR(LoanTable[[#This Row],[Disbursement Date]])-1)</f>
        <v>2016</v>
      </c>
      <c r="BC487" s="10">
        <f>IF(LoanTable[[#This Row],[Previous Year]]="",1,IF(COUNTIFS(LoanTable[Client id],LoanTable[[#This Row],[Client id]],LoanTable[Year],LoanTable[[#This Row],[Previous Year]])&gt;0,1,0))</f>
        <v>1</v>
      </c>
      <c r="BD487" t="str">
        <f>YEAR(LoanTable[[#This Row],[Disbursement Date]]) &amp; "-Q" &amp; ROUNDUP(MONTH(LoanTable[[#This Row],[Disbursement Date]])/3,0)</f>
        <v>2017-Q2</v>
      </c>
      <c r="BE487">
        <f>IF(LoanTable[[#This Row],[Disbursement Date]]=LoanTable[[#This Row],[First Loan Date]],1,0)</f>
        <v>0</v>
      </c>
    </row>
    <row r="488" spans="1:57" x14ac:dyDescent="0.3">
      <c r="A488" t="s">
        <v>1635</v>
      </c>
      <c r="B488">
        <v>812</v>
      </c>
      <c r="C488" t="s">
        <v>485</v>
      </c>
      <c r="D488" t="s">
        <v>587</v>
      </c>
      <c r="E488">
        <v>47998</v>
      </c>
      <c r="F488">
        <v>26014</v>
      </c>
      <c r="G488">
        <v>38322</v>
      </c>
      <c r="H488" s="5">
        <v>42854</v>
      </c>
      <c r="I488" t="s">
        <v>624</v>
      </c>
      <c r="J488" t="s">
        <v>613</v>
      </c>
      <c r="K488">
        <v>880038</v>
      </c>
      <c r="L488" t="s">
        <v>487</v>
      </c>
      <c r="M488" t="s">
        <v>40</v>
      </c>
      <c r="N488" t="s">
        <v>13</v>
      </c>
      <c r="O488" t="s">
        <v>14</v>
      </c>
      <c r="P488">
        <v>39</v>
      </c>
      <c r="Q488" s="5" t="s">
        <v>41</v>
      </c>
      <c r="R488" t="s">
        <v>16</v>
      </c>
      <c r="S488" t="s">
        <v>35</v>
      </c>
      <c r="T488" t="s">
        <v>18</v>
      </c>
      <c r="U488" t="s">
        <v>26</v>
      </c>
      <c r="V488" t="s">
        <v>39</v>
      </c>
      <c r="W488">
        <v>692</v>
      </c>
      <c r="X488" t="s">
        <v>574</v>
      </c>
      <c r="Y488" t="s">
        <v>584</v>
      </c>
      <c r="Z488" t="s">
        <v>576</v>
      </c>
      <c r="AA488">
        <v>6.6199999999999995E-2</v>
      </c>
      <c r="AB488" t="s">
        <v>581</v>
      </c>
      <c r="AC488" t="s">
        <v>588</v>
      </c>
      <c r="AD488" t="s">
        <v>485</v>
      </c>
      <c r="AE488" t="s">
        <v>472</v>
      </c>
      <c r="AF488" t="s">
        <v>473</v>
      </c>
      <c r="AG488" t="s">
        <v>474</v>
      </c>
      <c r="AH488" t="s">
        <v>475</v>
      </c>
      <c r="AI488" t="s">
        <v>485</v>
      </c>
      <c r="AJ488">
        <v>880038</v>
      </c>
      <c r="AK488" t="s">
        <v>486</v>
      </c>
      <c r="AL488" t="s">
        <v>256</v>
      </c>
      <c r="AM488">
        <v>49670</v>
      </c>
      <c r="AN488">
        <v>26388</v>
      </c>
      <c r="AO488">
        <v>47531</v>
      </c>
      <c r="AP488">
        <v>41.54</v>
      </c>
      <c r="AQ488">
        <v>4876.3</v>
      </c>
      <c r="AR488" t="s">
        <v>2626</v>
      </c>
      <c r="AS488" t="s">
        <v>2626</v>
      </c>
      <c r="AT488">
        <v>1</v>
      </c>
      <c r="AU488" t="s">
        <v>2628</v>
      </c>
      <c r="AV488" s="3">
        <v>42854</v>
      </c>
      <c r="AW488" s="3" t="str">
        <f>TEXT(LoanTable[[#This Row],[Disbursement Date]],"YYYY-MM")</f>
        <v>2017-04</v>
      </c>
      <c r="AX488" t="str">
        <f>TEXT(EDATE(LoanTable[[#This Row],[Disbursement Date]],-1),"YYYY-MM")</f>
        <v>2017-03</v>
      </c>
      <c r="AY488">
        <f>IF(LoanTable[[#This Row],[Loan Status]]="Active",1,0)</f>
        <v>1</v>
      </c>
      <c r="AZ488">
        <f>IF(COUNTIFS(LoanTable[Client id],LoanTable[[#This Row],[Client id]],LoanTable[Period],LoanTable[[#This Row],[Previous Period]])&gt;0,1,0)</f>
        <v>0</v>
      </c>
      <c r="BA488" s="17" t="str">
        <f>TEXT(LoanTable[[#This Row],[Disbursement Date]],"YYYY")</f>
        <v>2017</v>
      </c>
      <c r="BB488" s="10" cm="1">
        <f t="array" ref="BB488">IF(YEAR(LoanTable[[#This Row],[Disbursement Date]])=MIN(YEAR(LoanTable[Disbursement Date])),"",YEAR(LoanTable[[#This Row],[Disbursement Date]])-1)</f>
        <v>2016</v>
      </c>
      <c r="BC488" s="10">
        <f>IF(LoanTable[[#This Row],[Previous Year]]="",1,IF(COUNTIFS(LoanTable[Client id],LoanTable[[#This Row],[Client id]],LoanTable[Year],LoanTable[[#This Row],[Previous Year]])&gt;0,1,0))</f>
        <v>0</v>
      </c>
      <c r="BD488" t="str">
        <f>YEAR(LoanTable[[#This Row],[Disbursement Date]]) &amp; "-Q" &amp; ROUNDUP(MONTH(LoanTable[[#This Row],[Disbursement Date]])/3,0)</f>
        <v>2017-Q2</v>
      </c>
      <c r="BE488">
        <f>IF(LoanTable[[#This Row],[Disbursement Date]]=LoanTable[[#This Row],[First Loan Date]],1,0)</f>
        <v>1</v>
      </c>
    </row>
    <row r="489" spans="1:57" x14ac:dyDescent="0.3">
      <c r="A489" t="s">
        <v>1538</v>
      </c>
      <c r="B489">
        <v>835</v>
      </c>
      <c r="C489" t="s">
        <v>246</v>
      </c>
      <c r="D489" t="s">
        <v>583</v>
      </c>
      <c r="E489">
        <v>34487</v>
      </c>
      <c r="F489">
        <v>22844</v>
      </c>
      <c r="G489">
        <v>43212</v>
      </c>
      <c r="H489" s="5">
        <v>42854</v>
      </c>
      <c r="I489" t="s">
        <v>612</v>
      </c>
      <c r="J489" t="s">
        <v>619</v>
      </c>
      <c r="K489">
        <v>110159</v>
      </c>
      <c r="L489" t="s">
        <v>248</v>
      </c>
      <c r="M489" t="s">
        <v>84</v>
      </c>
      <c r="N489" t="s">
        <v>13</v>
      </c>
      <c r="O489" t="s">
        <v>28</v>
      </c>
      <c r="P489">
        <v>46</v>
      </c>
      <c r="Q489" s="5" t="s">
        <v>59</v>
      </c>
      <c r="R489" t="s">
        <v>30</v>
      </c>
      <c r="S489" t="s">
        <v>145</v>
      </c>
      <c r="T489" t="s">
        <v>44</v>
      </c>
      <c r="U489" t="s">
        <v>19</v>
      </c>
      <c r="V489" t="s">
        <v>31</v>
      </c>
      <c r="W489">
        <v>481</v>
      </c>
      <c r="X489" t="s">
        <v>574</v>
      </c>
      <c r="Y489" t="s">
        <v>584</v>
      </c>
      <c r="Z489" t="s">
        <v>576</v>
      </c>
      <c r="AA489">
        <v>0.1825</v>
      </c>
      <c r="AB489" t="s">
        <v>585</v>
      </c>
      <c r="AC489" t="s">
        <v>586</v>
      </c>
      <c r="AD489" t="s">
        <v>246</v>
      </c>
      <c r="AE489" t="s">
        <v>234</v>
      </c>
      <c r="AF489" t="s">
        <v>235</v>
      </c>
      <c r="AG489" t="s">
        <v>236</v>
      </c>
      <c r="AH489" t="s">
        <v>237</v>
      </c>
      <c r="AI489" t="s">
        <v>246</v>
      </c>
      <c r="AJ489">
        <v>110159</v>
      </c>
      <c r="AK489" t="s">
        <v>247</v>
      </c>
      <c r="AL489" t="s">
        <v>241</v>
      </c>
      <c r="AM489">
        <v>34369</v>
      </c>
      <c r="AN489">
        <v>22692</v>
      </c>
      <c r="AO489">
        <v>34339</v>
      </c>
      <c r="AP489">
        <v>27</v>
      </c>
      <c r="AQ489">
        <v>3028.42</v>
      </c>
      <c r="AR489" t="s">
        <v>2626</v>
      </c>
      <c r="AS489" t="s">
        <v>2626</v>
      </c>
      <c r="AT489">
        <v>2</v>
      </c>
      <c r="AU489" t="s">
        <v>2628</v>
      </c>
      <c r="AV489" s="3">
        <v>42749</v>
      </c>
      <c r="AW489" s="3" t="str">
        <f>TEXT(LoanTable[[#This Row],[Disbursement Date]],"YYYY-MM")</f>
        <v>2017-04</v>
      </c>
      <c r="AX489" t="str">
        <f>TEXT(EDATE(LoanTable[[#This Row],[Disbursement Date]],-1),"YYYY-MM")</f>
        <v>2017-03</v>
      </c>
      <c r="AY489">
        <f>IF(LoanTable[[#This Row],[Loan Status]]="Active",1,0)</f>
        <v>0</v>
      </c>
      <c r="AZ489">
        <f>IF(COUNTIFS(LoanTable[Client id],LoanTable[[#This Row],[Client id]],LoanTable[Period],LoanTable[[#This Row],[Previous Period]])&gt;0,1,0)</f>
        <v>0</v>
      </c>
      <c r="BA489" s="17" t="str">
        <f>TEXT(LoanTable[[#This Row],[Disbursement Date]],"YYYY")</f>
        <v>2017</v>
      </c>
      <c r="BB489" s="10" cm="1">
        <f t="array" ref="BB489">IF(YEAR(LoanTable[[#This Row],[Disbursement Date]])=MIN(YEAR(LoanTable[Disbursement Date])),"",YEAR(LoanTable[[#This Row],[Disbursement Date]])-1)</f>
        <v>2016</v>
      </c>
      <c r="BC489" s="10">
        <f>IF(LoanTable[[#This Row],[Previous Year]]="",1,IF(COUNTIFS(LoanTable[Client id],LoanTable[[#This Row],[Client id]],LoanTable[Year],LoanTable[[#This Row],[Previous Year]])&gt;0,1,0))</f>
        <v>0</v>
      </c>
      <c r="BD489" t="str">
        <f>YEAR(LoanTable[[#This Row],[Disbursement Date]]) &amp; "-Q" &amp; ROUNDUP(MONTH(LoanTable[[#This Row],[Disbursement Date]])/3,0)</f>
        <v>2017-Q2</v>
      </c>
      <c r="BE489">
        <f>IF(LoanTable[[#This Row],[Disbursement Date]]=LoanTable[[#This Row],[First Loan Date]],1,0)</f>
        <v>0</v>
      </c>
    </row>
    <row r="490" spans="1:57" x14ac:dyDescent="0.3">
      <c r="A490" t="s">
        <v>1682</v>
      </c>
      <c r="B490">
        <v>224</v>
      </c>
      <c r="C490" t="s">
        <v>246</v>
      </c>
      <c r="D490" t="s">
        <v>592</v>
      </c>
      <c r="E490">
        <v>21286</v>
      </c>
      <c r="F490">
        <v>23846</v>
      </c>
      <c r="G490">
        <v>7154</v>
      </c>
      <c r="H490" s="5">
        <v>42855</v>
      </c>
      <c r="I490" t="s">
        <v>612</v>
      </c>
      <c r="J490" t="s">
        <v>619</v>
      </c>
      <c r="K490">
        <v>110159</v>
      </c>
      <c r="L490" t="s">
        <v>248</v>
      </c>
      <c r="M490" t="s">
        <v>110</v>
      </c>
      <c r="N490" t="s">
        <v>13</v>
      </c>
      <c r="O490" t="s">
        <v>33</v>
      </c>
      <c r="P490">
        <v>22</v>
      </c>
      <c r="Q490" s="5" t="s">
        <v>111</v>
      </c>
      <c r="R490" t="s">
        <v>16</v>
      </c>
      <c r="S490" t="s">
        <v>35</v>
      </c>
      <c r="T490" t="s">
        <v>18</v>
      </c>
      <c r="U490" t="s">
        <v>19</v>
      </c>
      <c r="V490" t="s">
        <v>39</v>
      </c>
      <c r="W490">
        <v>679</v>
      </c>
      <c r="X490" t="s">
        <v>574</v>
      </c>
      <c r="Y490" t="s">
        <v>584</v>
      </c>
      <c r="Z490" t="s">
        <v>593</v>
      </c>
      <c r="AA490">
        <v>0.1991</v>
      </c>
      <c r="AB490" t="s">
        <v>594</v>
      </c>
      <c r="AC490" t="s">
        <v>595</v>
      </c>
      <c r="AD490" t="s">
        <v>246</v>
      </c>
      <c r="AE490" t="s">
        <v>234</v>
      </c>
      <c r="AF490" t="s">
        <v>235</v>
      </c>
      <c r="AG490" t="s">
        <v>236</v>
      </c>
      <c r="AH490" t="s">
        <v>237</v>
      </c>
      <c r="AI490" t="s">
        <v>246</v>
      </c>
      <c r="AJ490">
        <v>110159</v>
      </c>
      <c r="AK490" t="s">
        <v>247</v>
      </c>
      <c r="AL490" t="s">
        <v>241</v>
      </c>
      <c r="AM490">
        <v>21319</v>
      </c>
      <c r="AN490">
        <v>24924</v>
      </c>
      <c r="AO490">
        <v>21073</v>
      </c>
      <c r="AP490">
        <v>8.0299999999999994</v>
      </c>
      <c r="AQ490">
        <v>4200.37</v>
      </c>
      <c r="AR490" t="s">
        <v>2626</v>
      </c>
      <c r="AS490" t="s">
        <v>2626</v>
      </c>
      <c r="AT490">
        <v>2</v>
      </c>
      <c r="AU490" t="s">
        <v>2629</v>
      </c>
      <c r="AV490" s="3">
        <v>42664</v>
      </c>
      <c r="AW490" s="3" t="str">
        <f>TEXT(LoanTable[[#This Row],[Disbursement Date]],"YYYY-MM")</f>
        <v>2017-04</v>
      </c>
      <c r="AX490" t="str">
        <f>TEXT(EDATE(LoanTable[[#This Row],[Disbursement Date]],-1),"YYYY-MM")</f>
        <v>2017-03</v>
      </c>
      <c r="AY490">
        <f>IF(LoanTable[[#This Row],[Loan Status]]="Active",1,0)</f>
        <v>0</v>
      </c>
      <c r="AZ490">
        <f>IF(COUNTIFS(LoanTable[Client id],LoanTable[[#This Row],[Client id]],LoanTable[Period],LoanTable[[#This Row],[Previous Period]])&gt;0,1,0)</f>
        <v>0</v>
      </c>
      <c r="BA490" s="17" t="str">
        <f>TEXT(LoanTable[[#This Row],[Disbursement Date]],"YYYY")</f>
        <v>2017</v>
      </c>
      <c r="BB490" s="10" cm="1">
        <f t="array" ref="BB490">IF(YEAR(LoanTable[[#This Row],[Disbursement Date]])=MIN(YEAR(LoanTable[Disbursement Date])),"",YEAR(LoanTable[[#This Row],[Disbursement Date]])-1)</f>
        <v>2016</v>
      </c>
      <c r="BC490" s="10">
        <f>IF(LoanTable[[#This Row],[Previous Year]]="",1,IF(COUNTIFS(LoanTable[Client id],LoanTable[[#This Row],[Client id]],LoanTable[Year],LoanTable[[#This Row],[Previous Year]])&gt;0,1,0))</f>
        <v>1</v>
      </c>
      <c r="BD490" t="str">
        <f>YEAR(LoanTable[[#This Row],[Disbursement Date]]) &amp; "-Q" &amp; ROUNDUP(MONTH(LoanTable[[#This Row],[Disbursement Date]])/3,0)</f>
        <v>2017-Q2</v>
      </c>
      <c r="BE490">
        <f>IF(LoanTable[[#This Row],[Disbursement Date]]=LoanTable[[#This Row],[First Loan Date]],1,0)</f>
        <v>0</v>
      </c>
    </row>
    <row r="491" spans="1:57" x14ac:dyDescent="0.3">
      <c r="A491" t="s">
        <v>762</v>
      </c>
      <c r="B491">
        <v>513</v>
      </c>
      <c r="C491" t="s">
        <v>273</v>
      </c>
      <c r="D491" t="s">
        <v>573</v>
      </c>
      <c r="E491">
        <v>12033</v>
      </c>
      <c r="F491">
        <v>40061</v>
      </c>
      <c r="G491">
        <v>28377</v>
      </c>
      <c r="H491" s="5">
        <v>42857</v>
      </c>
      <c r="I491" t="s">
        <v>615</v>
      </c>
      <c r="J491" t="s">
        <v>613</v>
      </c>
      <c r="K491">
        <v>80001</v>
      </c>
      <c r="L491" t="s">
        <v>275</v>
      </c>
      <c r="M491" t="s">
        <v>82</v>
      </c>
      <c r="N491" t="s">
        <v>13</v>
      </c>
      <c r="O491" t="s">
        <v>197</v>
      </c>
      <c r="P491">
        <v>59</v>
      </c>
      <c r="Q491" s="5" t="s">
        <v>201</v>
      </c>
      <c r="R491" t="s">
        <v>74</v>
      </c>
      <c r="S491" t="s">
        <v>105</v>
      </c>
      <c r="T491" t="s">
        <v>18</v>
      </c>
      <c r="U491" t="s">
        <v>26</v>
      </c>
      <c r="V491" t="s">
        <v>39</v>
      </c>
      <c r="W491">
        <v>775</v>
      </c>
      <c r="X491" t="s">
        <v>574</v>
      </c>
      <c r="Y491" t="s">
        <v>575</v>
      </c>
      <c r="Z491" t="s">
        <v>576</v>
      </c>
      <c r="AA491">
        <v>0.1065</v>
      </c>
      <c r="AB491" t="s">
        <v>577</v>
      </c>
      <c r="AC491" t="s">
        <v>578</v>
      </c>
      <c r="AD491" t="s">
        <v>273</v>
      </c>
      <c r="AE491" t="s">
        <v>266</v>
      </c>
      <c r="AF491" t="s">
        <v>267</v>
      </c>
      <c r="AG491" t="s">
        <v>268</v>
      </c>
      <c r="AH491" t="s">
        <v>269</v>
      </c>
      <c r="AI491" t="s">
        <v>273</v>
      </c>
      <c r="AJ491">
        <v>80001</v>
      </c>
      <c r="AK491" t="s">
        <v>274</v>
      </c>
      <c r="AL491" t="s">
        <v>256</v>
      </c>
      <c r="AM491">
        <v>11755</v>
      </c>
      <c r="AN491">
        <v>39711</v>
      </c>
      <c r="AO491">
        <v>11776</v>
      </c>
      <c r="AP491">
        <v>24.32</v>
      </c>
      <c r="AQ491">
        <v>3410.48</v>
      </c>
      <c r="AR491" t="s">
        <v>2626</v>
      </c>
      <c r="AS491" t="s">
        <v>2626</v>
      </c>
      <c r="AT491">
        <v>1</v>
      </c>
      <c r="AU491" t="s">
        <v>2628</v>
      </c>
      <c r="AV491" s="3">
        <v>42857</v>
      </c>
      <c r="AW491" s="3" t="str">
        <f>TEXT(LoanTable[[#This Row],[Disbursement Date]],"YYYY-MM")</f>
        <v>2017-05</v>
      </c>
      <c r="AX491" t="str">
        <f>TEXT(EDATE(LoanTable[[#This Row],[Disbursement Date]],-1),"YYYY-MM")</f>
        <v>2017-04</v>
      </c>
      <c r="AY491">
        <f>IF(LoanTable[[#This Row],[Loan Status]]="Active",1,0)</f>
        <v>0</v>
      </c>
      <c r="AZ491">
        <f>IF(COUNTIFS(LoanTable[Client id],LoanTable[[#This Row],[Client id]],LoanTable[Period],LoanTable[[#This Row],[Previous Period]])&gt;0,1,0)</f>
        <v>0</v>
      </c>
      <c r="BA491" s="17" t="str">
        <f>TEXT(LoanTable[[#This Row],[Disbursement Date]],"YYYY")</f>
        <v>2017</v>
      </c>
      <c r="BB491" s="10" cm="1">
        <f t="array" ref="BB491">IF(YEAR(LoanTable[[#This Row],[Disbursement Date]])=MIN(YEAR(LoanTable[Disbursement Date])),"",YEAR(LoanTable[[#This Row],[Disbursement Date]])-1)</f>
        <v>2016</v>
      </c>
      <c r="BC491" s="10">
        <f>IF(LoanTable[[#This Row],[Previous Year]]="",1,IF(COUNTIFS(LoanTable[Client id],LoanTable[[#This Row],[Client id]],LoanTable[Year],LoanTable[[#This Row],[Previous Year]])&gt;0,1,0))</f>
        <v>0</v>
      </c>
      <c r="BD491" t="str">
        <f>YEAR(LoanTable[[#This Row],[Disbursement Date]]) &amp; "-Q" &amp; ROUNDUP(MONTH(LoanTable[[#This Row],[Disbursement Date]])/3,0)</f>
        <v>2017-Q2</v>
      </c>
      <c r="BE491">
        <f>IF(LoanTable[[#This Row],[Disbursement Date]]=LoanTable[[#This Row],[First Loan Date]],1,0)</f>
        <v>1</v>
      </c>
    </row>
    <row r="492" spans="1:57" x14ac:dyDescent="0.3">
      <c r="A492" t="s">
        <v>2310</v>
      </c>
      <c r="B492">
        <v>26</v>
      </c>
      <c r="C492" t="s">
        <v>243</v>
      </c>
      <c r="D492" t="s">
        <v>589</v>
      </c>
      <c r="E492">
        <v>7809</v>
      </c>
      <c r="F492">
        <v>9966</v>
      </c>
      <c r="G492">
        <v>15909</v>
      </c>
      <c r="H492" s="5">
        <v>42858</v>
      </c>
      <c r="I492" t="s">
        <v>624</v>
      </c>
      <c r="J492" t="s">
        <v>613</v>
      </c>
      <c r="K492">
        <v>160051</v>
      </c>
      <c r="L492" t="s">
        <v>245</v>
      </c>
      <c r="M492" t="s">
        <v>48</v>
      </c>
      <c r="N492" t="s">
        <v>13</v>
      </c>
      <c r="O492" t="s">
        <v>33</v>
      </c>
      <c r="P492">
        <v>22</v>
      </c>
      <c r="Q492" s="6" t="s">
        <v>77</v>
      </c>
      <c r="R492" t="s">
        <v>74</v>
      </c>
      <c r="S492" t="s">
        <v>35</v>
      </c>
      <c r="T492" t="s">
        <v>18</v>
      </c>
      <c r="U492" t="s">
        <v>65</v>
      </c>
      <c r="V492" t="s">
        <v>39</v>
      </c>
      <c r="W492">
        <v>346</v>
      </c>
      <c r="X492" t="s">
        <v>574</v>
      </c>
      <c r="Y492" t="s">
        <v>590</v>
      </c>
      <c r="Z492" t="s">
        <v>576</v>
      </c>
      <c r="AA492">
        <v>9.9099999999999994E-2</v>
      </c>
      <c r="AB492" t="s">
        <v>577</v>
      </c>
      <c r="AC492" t="s">
        <v>591</v>
      </c>
      <c r="AD492" t="s">
        <v>243</v>
      </c>
      <c r="AE492" t="s">
        <v>234</v>
      </c>
      <c r="AF492" t="s">
        <v>235</v>
      </c>
      <c r="AG492" t="s">
        <v>236</v>
      </c>
      <c r="AH492" t="s">
        <v>237</v>
      </c>
      <c r="AI492" t="s">
        <v>243</v>
      </c>
      <c r="AJ492">
        <v>160051</v>
      </c>
      <c r="AK492" t="s">
        <v>244</v>
      </c>
      <c r="AL492" t="s">
        <v>241</v>
      </c>
      <c r="AM492">
        <v>7912</v>
      </c>
      <c r="AN492">
        <v>10450</v>
      </c>
      <c r="AO492">
        <v>7406</v>
      </c>
      <c r="AP492">
        <v>21.39</v>
      </c>
      <c r="AQ492">
        <v>251.28</v>
      </c>
      <c r="AR492" t="s">
        <v>2626</v>
      </c>
      <c r="AS492" t="s">
        <v>2626</v>
      </c>
      <c r="AT492">
        <v>2</v>
      </c>
      <c r="AU492" t="s">
        <v>2629</v>
      </c>
      <c r="AV492" s="3">
        <v>42858</v>
      </c>
      <c r="AW492" s="3" t="str">
        <f>TEXT(LoanTable[[#This Row],[Disbursement Date]],"YYYY-MM")</f>
        <v>2017-05</v>
      </c>
      <c r="AX492" t="str">
        <f>TEXT(EDATE(LoanTable[[#This Row],[Disbursement Date]],-1),"YYYY-MM")</f>
        <v>2017-04</v>
      </c>
      <c r="AY492">
        <f>IF(LoanTable[[#This Row],[Loan Status]]="Active",1,0)</f>
        <v>1</v>
      </c>
      <c r="AZ492">
        <f>IF(COUNTIFS(LoanTable[Client id],LoanTable[[#This Row],[Client id]],LoanTable[Period],LoanTable[[#This Row],[Previous Period]])&gt;0,1,0)</f>
        <v>0</v>
      </c>
      <c r="BA492" s="17" t="str">
        <f>TEXT(LoanTable[[#This Row],[Disbursement Date]],"YYYY")</f>
        <v>2017</v>
      </c>
      <c r="BB492" s="10" cm="1">
        <f t="array" ref="BB492">IF(YEAR(LoanTable[[#This Row],[Disbursement Date]])=MIN(YEAR(LoanTable[Disbursement Date])),"",YEAR(LoanTable[[#This Row],[Disbursement Date]])-1)</f>
        <v>2016</v>
      </c>
      <c r="BC492" s="10">
        <f>IF(LoanTable[[#This Row],[Previous Year]]="",1,IF(COUNTIFS(LoanTable[Client id],LoanTable[[#This Row],[Client id]],LoanTable[Year],LoanTable[[#This Row],[Previous Year]])&gt;0,1,0))</f>
        <v>0</v>
      </c>
      <c r="BD492" t="str">
        <f>YEAR(LoanTable[[#This Row],[Disbursement Date]]) &amp; "-Q" &amp; ROUNDUP(MONTH(LoanTable[[#This Row],[Disbursement Date]])/3,0)</f>
        <v>2017-Q2</v>
      </c>
      <c r="BE492">
        <f>IF(LoanTable[[#This Row],[Disbursement Date]]=LoanTable[[#This Row],[First Loan Date]],1,0)</f>
        <v>1</v>
      </c>
    </row>
    <row r="493" spans="1:57" x14ac:dyDescent="0.3">
      <c r="A493" t="s">
        <v>1147</v>
      </c>
      <c r="B493">
        <v>105</v>
      </c>
      <c r="C493" t="s">
        <v>368</v>
      </c>
      <c r="D493" t="s">
        <v>573</v>
      </c>
      <c r="E493">
        <v>23724</v>
      </c>
      <c r="F493">
        <v>6578</v>
      </c>
      <c r="G493">
        <v>6509</v>
      </c>
      <c r="H493" s="5">
        <v>42858</v>
      </c>
      <c r="I493" t="s">
        <v>615</v>
      </c>
      <c r="J493" t="s">
        <v>613</v>
      </c>
      <c r="K493">
        <v>790102</v>
      </c>
      <c r="L493" t="s">
        <v>370</v>
      </c>
      <c r="M493" t="s">
        <v>164</v>
      </c>
      <c r="N493" t="s">
        <v>13</v>
      </c>
      <c r="O493" t="s">
        <v>14</v>
      </c>
      <c r="P493">
        <v>38</v>
      </c>
      <c r="Q493" s="5" t="s">
        <v>37</v>
      </c>
      <c r="R493" t="s">
        <v>30</v>
      </c>
      <c r="S493" t="s">
        <v>145</v>
      </c>
      <c r="T493" t="s">
        <v>18</v>
      </c>
      <c r="U493" t="s">
        <v>38</v>
      </c>
      <c r="V493" t="s">
        <v>39</v>
      </c>
      <c r="W493">
        <v>398</v>
      </c>
      <c r="X493" t="s">
        <v>574</v>
      </c>
      <c r="Y493" t="s">
        <v>575</v>
      </c>
      <c r="Z493" t="s">
        <v>576</v>
      </c>
      <c r="AA493">
        <v>0.1065</v>
      </c>
      <c r="AB493" t="s">
        <v>577</v>
      </c>
      <c r="AC493" t="s">
        <v>578</v>
      </c>
      <c r="AD493" t="s">
        <v>368</v>
      </c>
      <c r="AE493" t="s">
        <v>325</v>
      </c>
      <c r="AF493" t="s">
        <v>326</v>
      </c>
      <c r="AG493" t="s">
        <v>327</v>
      </c>
      <c r="AH493" t="s">
        <v>328</v>
      </c>
      <c r="AI493" t="s">
        <v>368</v>
      </c>
      <c r="AJ493">
        <v>790102</v>
      </c>
      <c r="AK493" t="s">
        <v>369</v>
      </c>
      <c r="AL493" t="s">
        <v>239</v>
      </c>
      <c r="AM493">
        <v>25082</v>
      </c>
      <c r="AN493">
        <v>8137</v>
      </c>
      <c r="AO493">
        <v>23683</v>
      </c>
      <c r="AP493">
        <v>49.75</v>
      </c>
      <c r="AQ493">
        <v>1097.18</v>
      </c>
      <c r="AR493" t="s">
        <v>2626</v>
      </c>
      <c r="AS493" t="s">
        <v>2626</v>
      </c>
      <c r="AT493">
        <v>1</v>
      </c>
      <c r="AU493" t="s">
        <v>2628</v>
      </c>
      <c r="AV493" s="3">
        <v>42858</v>
      </c>
      <c r="AW493" s="3" t="str">
        <f>TEXT(LoanTable[[#This Row],[Disbursement Date]],"YYYY-MM")</f>
        <v>2017-05</v>
      </c>
      <c r="AX493" t="str">
        <f>TEXT(EDATE(LoanTable[[#This Row],[Disbursement Date]],-1),"YYYY-MM")</f>
        <v>2017-04</v>
      </c>
      <c r="AY493">
        <f>IF(LoanTable[[#This Row],[Loan Status]]="Active",1,0)</f>
        <v>0</v>
      </c>
      <c r="AZ493">
        <f>IF(COUNTIFS(LoanTable[Client id],LoanTable[[#This Row],[Client id]],LoanTable[Period],LoanTable[[#This Row],[Previous Period]])&gt;0,1,0)</f>
        <v>0</v>
      </c>
      <c r="BA493" s="17" t="str">
        <f>TEXT(LoanTable[[#This Row],[Disbursement Date]],"YYYY")</f>
        <v>2017</v>
      </c>
      <c r="BB493" s="10" cm="1">
        <f t="array" ref="BB493">IF(YEAR(LoanTable[[#This Row],[Disbursement Date]])=MIN(YEAR(LoanTable[Disbursement Date])),"",YEAR(LoanTable[[#This Row],[Disbursement Date]])-1)</f>
        <v>2016</v>
      </c>
      <c r="BC493" s="10">
        <f>IF(LoanTable[[#This Row],[Previous Year]]="",1,IF(COUNTIFS(LoanTable[Client id],LoanTable[[#This Row],[Client id]],LoanTable[Year],LoanTable[[#This Row],[Previous Year]])&gt;0,1,0))</f>
        <v>0</v>
      </c>
      <c r="BD493" t="str">
        <f>YEAR(LoanTable[[#This Row],[Disbursement Date]]) &amp; "-Q" &amp; ROUNDUP(MONTH(LoanTable[[#This Row],[Disbursement Date]])/3,0)</f>
        <v>2017-Q2</v>
      </c>
      <c r="BE493">
        <f>IF(LoanTable[[#This Row],[Disbursement Date]]=LoanTable[[#This Row],[First Loan Date]],1,0)</f>
        <v>1</v>
      </c>
    </row>
    <row r="494" spans="1:57" x14ac:dyDescent="0.3">
      <c r="A494" t="s">
        <v>1840</v>
      </c>
      <c r="B494">
        <v>421</v>
      </c>
      <c r="C494" t="s">
        <v>265</v>
      </c>
      <c r="D494" t="s">
        <v>573</v>
      </c>
      <c r="E494">
        <v>16581</v>
      </c>
      <c r="F494">
        <v>8516</v>
      </c>
      <c r="G494">
        <v>8603</v>
      </c>
      <c r="H494" s="5">
        <v>42860</v>
      </c>
      <c r="I494" t="s">
        <v>624</v>
      </c>
      <c r="J494" t="s">
        <v>613</v>
      </c>
      <c r="K494">
        <v>30179</v>
      </c>
      <c r="L494" t="s">
        <v>272</v>
      </c>
      <c r="M494" t="s">
        <v>168</v>
      </c>
      <c r="N494" t="s">
        <v>13</v>
      </c>
      <c r="O494" t="s">
        <v>46</v>
      </c>
      <c r="P494">
        <v>34</v>
      </c>
      <c r="Q494" s="5" t="s">
        <v>87</v>
      </c>
      <c r="R494" t="s">
        <v>30</v>
      </c>
      <c r="S494" t="s">
        <v>145</v>
      </c>
      <c r="T494" t="s">
        <v>63</v>
      </c>
      <c r="U494" t="s">
        <v>22</v>
      </c>
      <c r="V494" t="s">
        <v>20</v>
      </c>
      <c r="W494">
        <v>341</v>
      </c>
      <c r="X494" t="s">
        <v>574</v>
      </c>
      <c r="Y494" t="s">
        <v>575</v>
      </c>
      <c r="Z494" t="s">
        <v>576</v>
      </c>
      <c r="AA494">
        <v>0.1065</v>
      </c>
      <c r="AB494" t="s">
        <v>577</v>
      </c>
      <c r="AC494" t="s">
        <v>578</v>
      </c>
      <c r="AD494" t="s">
        <v>265</v>
      </c>
      <c r="AE494" t="s">
        <v>266</v>
      </c>
      <c r="AF494" t="s">
        <v>267</v>
      </c>
      <c r="AG494" t="s">
        <v>268</v>
      </c>
      <c r="AH494" t="s">
        <v>269</v>
      </c>
      <c r="AI494" t="s">
        <v>270</v>
      </c>
      <c r="AJ494">
        <v>30179</v>
      </c>
      <c r="AK494" t="s">
        <v>271</v>
      </c>
      <c r="AL494" t="s">
        <v>241</v>
      </c>
      <c r="AM494">
        <v>16676</v>
      </c>
      <c r="AN494">
        <v>10298</v>
      </c>
      <c r="AO494">
        <v>16171</v>
      </c>
      <c r="AP494">
        <v>47.71</v>
      </c>
      <c r="AQ494">
        <v>674.62</v>
      </c>
      <c r="AR494" t="s">
        <v>2626</v>
      </c>
      <c r="AS494" t="s">
        <v>2626</v>
      </c>
      <c r="AT494">
        <v>2</v>
      </c>
      <c r="AU494" t="s">
        <v>2628</v>
      </c>
      <c r="AV494" s="3">
        <v>42860</v>
      </c>
      <c r="AW494" s="3" t="str">
        <f>TEXT(LoanTable[[#This Row],[Disbursement Date]],"YYYY-MM")</f>
        <v>2017-05</v>
      </c>
      <c r="AX494" t="str">
        <f>TEXT(EDATE(LoanTable[[#This Row],[Disbursement Date]],-1),"YYYY-MM")</f>
        <v>2017-04</v>
      </c>
      <c r="AY494">
        <f>IF(LoanTable[[#This Row],[Loan Status]]="Active",1,0)</f>
        <v>1</v>
      </c>
      <c r="AZ494">
        <f>IF(COUNTIFS(LoanTable[Client id],LoanTable[[#This Row],[Client id]],LoanTable[Period],LoanTable[[#This Row],[Previous Period]])&gt;0,1,0)</f>
        <v>0</v>
      </c>
      <c r="BA494" s="17" t="str">
        <f>TEXT(LoanTable[[#This Row],[Disbursement Date]],"YYYY")</f>
        <v>2017</v>
      </c>
      <c r="BB494" s="10" cm="1">
        <f t="array" ref="BB494">IF(YEAR(LoanTable[[#This Row],[Disbursement Date]])=MIN(YEAR(LoanTable[Disbursement Date])),"",YEAR(LoanTable[[#This Row],[Disbursement Date]])-1)</f>
        <v>2016</v>
      </c>
      <c r="BC494" s="10">
        <f>IF(LoanTable[[#This Row],[Previous Year]]="",1,IF(COUNTIFS(LoanTable[Client id],LoanTable[[#This Row],[Client id]],LoanTable[Year],LoanTable[[#This Row],[Previous Year]])&gt;0,1,0))</f>
        <v>0</v>
      </c>
      <c r="BD494" t="str">
        <f>YEAR(LoanTable[[#This Row],[Disbursement Date]]) &amp; "-Q" &amp; ROUNDUP(MONTH(LoanTable[[#This Row],[Disbursement Date]])/3,0)</f>
        <v>2017-Q2</v>
      </c>
      <c r="BE494">
        <f>IF(LoanTable[[#This Row],[Disbursement Date]]=LoanTable[[#This Row],[First Loan Date]],1,0)</f>
        <v>1</v>
      </c>
    </row>
    <row r="495" spans="1:57" x14ac:dyDescent="0.3">
      <c r="A495" t="s">
        <v>1005</v>
      </c>
      <c r="B495">
        <v>659</v>
      </c>
      <c r="C495" t="s">
        <v>265</v>
      </c>
      <c r="D495" t="s">
        <v>573</v>
      </c>
      <c r="E495">
        <v>23094</v>
      </c>
      <c r="F495">
        <v>17388</v>
      </c>
      <c r="G495">
        <v>31454</v>
      </c>
      <c r="H495" s="5">
        <v>42861</v>
      </c>
      <c r="I495" t="s">
        <v>617</v>
      </c>
      <c r="J495" t="s">
        <v>613</v>
      </c>
      <c r="K495">
        <v>30179</v>
      </c>
      <c r="L495" t="s">
        <v>272</v>
      </c>
      <c r="M495" t="s">
        <v>40</v>
      </c>
      <c r="N495" t="s">
        <v>13</v>
      </c>
      <c r="O495" t="s">
        <v>14</v>
      </c>
      <c r="P495">
        <v>39</v>
      </c>
      <c r="Q495" s="5" t="s">
        <v>41</v>
      </c>
      <c r="R495" t="s">
        <v>16</v>
      </c>
      <c r="S495" t="s">
        <v>35</v>
      </c>
      <c r="T495" t="s">
        <v>18</v>
      </c>
      <c r="U495" t="s">
        <v>26</v>
      </c>
      <c r="V495" t="s">
        <v>39</v>
      </c>
      <c r="W495">
        <v>692</v>
      </c>
      <c r="X495" t="s">
        <v>574</v>
      </c>
      <c r="Y495" t="s">
        <v>575</v>
      </c>
      <c r="Z495" t="s">
        <v>576</v>
      </c>
      <c r="AA495">
        <v>0.1065</v>
      </c>
      <c r="AB495" t="s">
        <v>577</v>
      </c>
      <c r="AC495" t="s">
        <v>578</v>
      </c>
      <c r="AD495" t="s">
        <v>265</v>
      </c>
      <c r="AE495" t="s">
        <v>266</v>
      </c>
      <c r="AF495" t="s">
        <v>267</v>
      </c>
      <c r="AG495" t="s">
        <v>268</v>
      </c>
      <c r="AH495" t="s">
        <v>269</v>
      </c>
      <c r="AI495" t="s">
        <v>270</v>
      </c>
      <c r="AJ495">
        <v>30179</v>
      </c>
      <c r="AK495" t="s">
        <v>271</v>
      </c>
      <c r="AL495" t="s">
        <v>241</v>
      </c>
      <c r="AM495">
        <v>24819</v>
      </c>
      <c r="AN495">
        <v>17272</v>
      </c>
      <c r="AO495">
        <v>22722</v>
      </c>
      <c r="AP495">
        <v>42.9</v>
      </c>
      <c r="AQ495">
        <v>2239.19</v>
      </c>
      <c r="AR495" t="s">
        <v>2626</v>
      </c>
      <c r="AS495" t="s">
        <v>2626</v>
      </c>
      <c r="AT495">
        <v>1</v>
      </c>
      <c r="AU495" t="s">
        <v>2628</v>
      </c>
      <c r="AV495" s="3">
        <v>42861</v>
      </c>
      <c r="AW495" s="3" t="str">
        <f>TEXT(LoanTable[[#This Row],[Disbursement Date]],"YYYY-MM")</f>
        <v>2017-05</v>
      </c>
      <c r="AX495" t="str">
        <f>TEXT(EDATE(LoanTable[[#This Row],[Disbursement Date]],-1),"YYYY-MM")</f>
        <v>2017-04</v>
      </c>
      <c r="AY495">
        <f>IF(LoanTable[[#This Row],[Loan Status]]="Active",1,0)</f>
        <v>0</v>
      </c>
      <c r="AZ495">
        <f>IF(COUNTIFS(LoanTable[Client id],LoanTable[[#This Row],[Client id]],LoanTable[Period],LoanTable[[#This Row],[Previous Period]])&gt;0,1,0)</f>
        <v>0</v>
      </c>
      <c r="BA495" s="17" t="str">
        <f>TEXT(LoanTable[[#This Row],[Disbursement Date]],"YYYY")</f>
        <v>2017</v>
      </c>
      <c r="BB495" s="10" cm="1">
        <f t="array" ref="BB495">IF(YEAR(LoanTable[[#This Row],[Disbursement Date]])=MIN(YEAR(LoanTable[Disbursement Date])),"",YEAR(LoanTable[[#This Row],[Disbursement Date]])-1)</f>
        <v>2016</v>
      </c>
      <c r="BC495" s="10">
        <f>IF(LoanTable[[#This Row],[Previous Year]]="",1,IF(COUNTIFS(LoanTable[Client id],LoanTable[[#This Row],[Client id]],LoanTable[Year],LoanTable[[#This Row],[Previous Year]])&gt;0,1,0))</f>
        <v>0</v>
      </c>
      <c r="BD495" t="str">
        <f>YEAR(LoanTable[[#This Row],[Disbursement Date]]) &amp; "-Q" &amp; ROUNDUP(MONTH(LoanTable[[#This Row],[Disbursement Date]])/3,0)</f>
        <v>2017-Q2</v>
      </c>
      <c r="BE495">
        <f>IF(LoanTable[[#This Row],[Disbursement Date]]=LoanTable[[#This Row],[First Loan Date]],1,0)</f>
        <v>1</v>
      </c>
    </row>
    <row r="496" spans="1:57" x14ac:dyDescent="0.3">
      <c r="A496" t="s">
        <v>1886</v>
      </c>
      <c r="B496">
        <v>406</v>
      </c>
      <c r="C496" t="s">
        <v>519</v>
      </c>
      <c r="D496" t="s">
        <v>573</v>
      </c>
      <c r="E496">
        <v>48115</v>
      </c>
      <c r="F496">
        <v>16961</v>
      </c>
      <c r="G496">
        <v>24834</v>
      </c>
      <c r="H496" s="5">
        <v>42864</v>
      </c>
      <c r="I496" t="s">
        <v>615</v>
      </c>
      <c r="J496" t="s">
        <v>613</v>
      </c>
      <c r="K496">
        <v>1550006</v>
      </c>
      <c r="L496" t="s">
        <v>521</v>
      </c>
      <c r="M496" t="s">
        <v>54</v>
      </c>
      <c r="N496" t="s">
        <v>13</v>
      </c>
      <c r="O496" t="s">
        <v>33</v>
      </c>
      <c r="R496" t="s">
        <v>74</v>
      </c>
      <c r="S496" t="s">
        <v>105</v>
      </c>
      <c r="T496" t="s">
        <v>63</v>
      </c>
      <c r="U496" t="s">
        <v>65</v>
      </c>
      <c r="V496" t="s">
        <v>20</v>
      </c>
      <c r="W496">
        <v>660</v>
      </c>
      <c r="X496" t="s">
        <v>574</v>
      </c>
      <c r="Y496" t="s">
        <v>575</v>
      </c>
      <c r="Z496" t="s">
        <v>576</v>
      </c>
      <c r="AA496">
        <v>0.1065</v>
      </c>
      <c r="AB496" t="s">
        <v>577</v>
      </c>
      <c r="AC496" t="s">
        <v>578</v>
      </c>
      <c r="AD496" t="s">
        <v>519</v>
      </c>
      <c r="AE496" t="s">
        <v>375</v>
      </c>
      <c r="AF496" t="s">
        <v>376</v>
      </c>
      <c r="AG496" t="s">
        <v>377</v>
      </c>
      <c r="AH496" t="s">
        <v>378</v>
      </c>
      <c r="AI496" t="s">
        <v>519</v>
      </c>
      <c r="AJ496">
        <v>1550006</v>
      </c>
      <c r="AK496" t="s">
        <v>520</v>
      </c>
      <c r="AL496" t="s">
        <v>239</v>
      </c>
      <c r="AM496">
        <v>47788</v>
      </c>
      <c r="AN496">
        <v>18589</v>
      </c>
      <c r="AO496">
        <v>47710</v>
      </c>
      <c r="AP496">
        <v>4</v>
      </c>
      <c r="AQ496">
        <v>3747.29</v>
      </c>
      <c r="AR496" t="s">
        <v>2626</v>
      </c>
      <c r="AS496" t="s">
        <v>2627</v>
      </c>
      <c r="AT496">
        <v>1</v>
      </c>
      <c r="AU496" t="s">
        <v>2630</v>
      </c>
      <c r="AV496" s="3">
        <v>42864</v>
      </c>
      <c r="AW496" s="3" t="str">
        <f>TEXT(LoanTable[[#This Row],[Disbursement Date]],"YYYY-MM")</f>
        <v>2017-05</v>
      </c>
      <c r="AX496" t="str">
        <f>TEXT(EDATE(LoanTable[[#This Row],[Disbursement Date]],-1),"YYYY-MM")</f>
        <v>2017-04</v>
      </c>
      <c r="AY496">
        <f>IF(LoanTable[[#This Row],[Loan Status]]="Active",1,0)</f>
        <v>0</v>
      </c>
      <c r="AZ496">
        <f>IF(COUNTIFS(LoanTable[Client id],LoanTable[[#This Row],[Client id]],LoanTable[Period],LoanTable[[#This Row],[Previous Period]])&gt;0,1,0)</f>
        <v>0</v>
      </c>
      <c r="BA496" s="17" t="str">
        <f>TEXT(LoanTable[[#This Row],[Disbursement Date]],"YYYY")</f>
        <v>2017</v>
      </c>
      <c r="BB496" s="10" cm="1">
        <f t="array" ref="BB496">IF(YEAR(LoanTable[[#This Row],[Disbursement Date]])=MIN(YEAR(LoanTable[Disbursement Date])),"",YEAR(LoanTable[[#This Row],[Disbursement Date]])-1)</f>
        <v>2016</v>
      </c>
      <c r="BC496" s="10">
        <f>IF(LoanTable[[#This Row],[Previous Year]]="",1,IF(COUNTIFS(LoanTable[Client id],LoanTable[[#This Row],[Client id]],LoanTable[Year],LoanTable[[#This Row],[Previous Year]])&gt;0,1,0))</f>
        <v>0</v>
      </c>
      <c r="BD496" t="str">
        <f>YEAR(LoanTable[[#This Row],[Disbursement Date]]) &amp; "-Q" &amp; ROUNDUP(MONTH(LoanTable[[#This Row],[Disbursement Date]])/3,0)</f>
        <v>2017-Q2</v>
      </c>
      <c r="BE496">
        <f>IF(LoanTable[[#This Row],[Disbursement Date]]=LoanTable[[#This Row],[First Loan Date]],1,0)</f>
        <v>1</v>
      </c>
    </row>
    <row r="497" spans="1:57" x14ac:dyDescent="0.3">
      <c r="A497" t="s">
        <v>759</v>
      </c>
      <c r="B497">
        <v>806</v>
      </c>
      <c r="C497" t="s">
        <v>246</v>
      </c>
      <c r="D497" t="s">
        <v>573</v>
      </c>
      <c r="E497">
        <v>12820</v>
      </c>
      <c r="F497">
        <v>22876</v>
      </c>
      <c r="G497">
        <v>40557</v>
      </c>
      <c r="H497" s="5">
        <v>42866</v>
      </c>
      <c r="I497" t="s">
        <v>624</v>
      </c>
      <c r="J497" t="s">
        <v>619</v>
      </c>
      <c r="K497">
        <v>110159</v>
      </c>
      <c r="L497" t="s">
        <v>248</v>
      </c>
      <c r="M497" t="s">
        <v>50</v>
      </c>
      <c r="N497" t="s">
        <v>13</v>
      </c>
      <c r="O497" t="s">
        <v>46</v>
      </c>
      <c r="P497">
        <v>31</v>
      </c>
      <c r="Q497" s="5" t="s">
        <v>101</v>
      </c>
      <c r="R497" t="s">
        <v>25</v>
      </c>
      <c r="S497" t="s">
        <v>35</v>
      </c>
      <c r="T497" t="s">
        <v>18</v>
      </c>
      <c r="U497" t="s">
        <v>38</v>
      </c>
      <c r="V497" t="s">
        <v>39</v>
      </c>
      <c r="W497">
        <v>315</v>
      </c>
      <c r="X497" t="s">
        <v>574</v>
      </c>
      <c r="Y497" t="s">
        <v>575</v>
      </c>
      <c r="Z497" t="s">
        <v>576</v>
      </c>
      <c r="AA497">
        <v>0.1065</v>
      </c>
      <c r="AB497" t="s">
        <v>577</v>
      </c>
      <c r="AC497" t="s">
        <v>578</v>
      </c>
      <c r="AD497" t="s">
        <v>246</v>
      </c>
      <c r="AE497" t="s">
        <v>234</v>
      </c>
      <c r="AF497" t="s">
        <v>235</v>
      </c>
      <c r="AG497" t="s">
        <v>236</v>
      </c>
      <c r="AH497" t="s">
        <v>237</v>
      </c>
      <c r="AI497" t="s">
        <v>246</v>
      </c>
      <c r="AJ497">
        <v>110159</v>
      </c>
      <c r="AK497" t="s">
        <v>247</v>
      </c>
      <c r="AL497" t="s">
        <v>241</v>
      </c>
      <c r="AM497">
        <v>12963</v>
      </c>
      <c r="AN497">
        <v>23132</v>
      </c>
      <c r="AO497">
        <v>12716</v>
      </c>
      <c r="AP497">
        <v>11</v>
      </c>
      <c r="AQ497">
        <v>3999.12</v>
      </c>
      <c r="AR497" t="s">
        <v>2626</v>
      </c>
      <c r="AS497" t="s">
        <v>2626</v>
      </c>
      <c r="AT497">
        <v>2</v>
      </c>
      <c r="AU497" t="s">
        <v>2629</v>
      </c>
      <c r="AV497" s="3">
        <v>42866</v>
      </c>
      <c r="AW497" s="3" t="str">
        <f>TEXT(LoanTable[[#This Row],[Disbursement Date]],"YYYY-MM")</f>
        <v>2017-05</v>
      </c>
      <c r="AX497" t="str">
        <f>TEXT(EDATE(LoanTable[[#This Row],[Disbursement Date]],-1),"YYYY-MM")</f>
        <v>2017-04</v>
      </c>
      <c r="AY497">
        <f>IF(LoanTable[[#This Row],[Loan Status]]="Active",1,0)</f>
        <v>1</v>
      </c>
      <c r="AZ497">
        <f>IF(COUNTIFS(LoanTable[Client id],LoanTable[[#This Row],[Client id]],LoanTable[Period],LoanTable[[#This Row],[Previous Period]])&gt;0,1,0)</f>
        <v>0</v>
      </c>
      <c r="BA497" s="17" t="str">
        <f>TEXT(LoanTable[[#This Row],[Disbursement Date]],"YYYY")</f>
        <v>2017</v>
      </c>
      <c r="BB497" s="10" cm="1">
        <f t="array" ref="BB497">IF(YEAR(LoanTable[[#This Row],[Disbursement Date]])=MIN(YEAR(LoanTable[Disbursement Date])),"",YEAR(LoanTable[[#This Row],[Disbursement Date]])-1)</f>
        <v>2016</v>
      </c>
      <c r="BC497" s="10">
        <f>IF(LoanTable[[#This Row],[Previous Year]]="",1,IF(COUNTIFS(LoanTable[Client id],LoanTable[[#This Row],[Client id]],LoanTable[Year],LoanTable[[#This Row],[Previous Year]])&gt;0,1,0))</f>
        <v>0</v>
      </c>
      <c r="BD497" t="str">
        <f>YEAR(LoanTable[[#This Row],[Disbursement Date]]) &amp; "-Q" &amp; ROUNDUP(MONTH(LoanTable[[#This Row],[Disbursement Date]])/3,0)</f>
        <v>2017-Q2</v>
      </c>
      <c r="BE497">
        <f>IF(LoanTable[[#This Row],[Disbursement Date]]=LoanTable[[#This Row],[First Loan Date]],1,0)</f>
        <v>1</v>
      </c>
    </row>
    <row r="498" spans="1:57" x14ac:dyDescent="0.3">
      <c r="A498" t="s">
        <v>2597</v>
      </c>
      <c r="B498">
        <v>168</v>
      </c>
      <c r="C498" t="s">
        <v>243</v>
      </c>
      <c r="D498" t="s">
        <v>589</v>
      </c>
      <c r="E498">
        <v>26747</v>
      </c>
      <c r="F498">
        <v>2204</v>
      </c>
      <c r="G498">
        <v>24864</v>
      </c>
      <c r="H498" s="5">
        <v>42871</v>
      </c>
      <c r="I498" t="s">
        <v>615</v>
      </c>
      <c r="J498" t="s">
        <v>619</v>
      </c>
      <c r="K498">
        <v>160051</v>
      </c>
      <c r="L498" t="s">
        <v>245</v>
      </c>
      <c r="M498" t="s">
        <v>169</v>
      </c>
      <c r="N498" t="s">
        <v>13</v>
      </c>
      <c r="O498" t="s">
        <v>28</v>
      </c>
      <c r="P498">
        <v>51</v>
      </c>
      <c r="Q498" s="5" t="s">
        <v>113</v>
      </c>
      <c r="R498" t="s">
        <v>74</v>
      </c>
      <c r="S498" t="s">
        <v>105</v>
      </c>
      <c r="T498" t="s">
        <v>63</v>
      </c>
      <c r="U498" t="s">
        <v>19</v>
      </c>
      <c r="V498" t="s">
        <v>20</v>
      </c>
      <c r="W498">
        <v>804</v>
      </c>
      <c r="X498" t="s">
        <v>574</v>
      </c>
      <c r="Y498" t="s">
        <v>590</v>
      </c>
      <c r="Z498" t="s">
        <v>576</v>
      </c>
      <c r="AA498">
        <v>9.9099999999999994E-2</v>
      </c>
      <c r="AB498" t="s">
        <v>577</v>
      </c>
      <c r="AC498" t="s">
        <v>591</v>
      </c>
      <c r="AD498" t="s">
        <v>243</v>
      </c>
      <c r="AE498" t="s">
        <v>234</v>
      </c>
      <c r="AF498" t="s">
        <v>235</v>
      </c>
      <c r="AG498" t="s">
        <v>236</v>
      </c>
      <c r="AH498" t="s">
        <v>237</v>
      </c>
      <c r="AI498" t="s">
        <v>243</v>
      </c>
      <c r="AJ498">
        <v>160051</v>
      </c>
      <c r="AK498" t="s">
        <v>244</v>
      </c>
      <c r="AL498" t="s">
        <v>241</v>
      </c>
      <c r="AM498">
        <v>26782</v>
      </c>
      <c r="AN498">
        <v>3438</v>
      </c>
      <c r="AO498">
        <v>26582</v>
      </c>
      <c r="AP498">
        <v>8.6</v>
      </c>
      <c r="AQ498">
        <v>316.36</v>
      </c>
      <c r="AR498" t="s">
        <v>2626</v>
      </c>
      <c r="AS498" t="s">
        <v>2626</v>
      </c>
      <c r="AT498">
        <v>1</v>
      </c>
      <c r="AU498" t="s">
        <v>2628</v>
      </c>
      <c r="AV498" s="3">
        <v>42277</v>
      </c>
      <c r="AW498" s="3" t="str">
        <f>TEXT(LoanTable[[#This Row],[Disbursement Date]],"YYYY-MM")</f>
        <v>2017-05</v>
      </c>
      <c r="AX498" t="str">
        <f>TEXT(EDATE(LoanTable[[#This Row],[Disbursement Date]],-1),"YYYY-MM")</f>
        <v>2017-04</v>
      </c>
      <c r="AY498">
        <f>IF(LoanTable[[#This Row],[Loan Status]]="Active",1,0)</f>
        <v>0</v>
      </c>
      <c r="AZ498">
        <f>IF(COUNTIFS(LoanTable[Client id],LoanTable[[#This Row],[Client id]],LoanTable[Period],LoanTable[[#This Row],[Previous Period]])&gt;0,1,0)</f>
        <v>0</v>
      </c>
      <c r="BA498" s="17" t="str">
        <f>TEXT(LoanTable[[#This Row],[Disbursement Date]],"YYYY")</f>
        <v>2017</v>
      </c>
      <c r="BB498" s="10" cm="1">
        <f t="array" ref="BB498">IF(YEAR(LoanTable[[#This Row],[Disbursement Date]])=MIN(YEAR(LoanTable[Disbursement Date])),"",YEAR(LoanTable[[#This Row],[Disbursement Date]])-1)</f>
        <v>2016</v>
      </c>
      <c r="BC498" s="10">
        <f>IF(LoanTable[[#This Row],[Previous Year]]="",1,IF(COUNTIFS(LoanTable[Client id],LoanTable[[#This Row],[Client id]],LoanTable[Year],LoanTable[[#This Row],[Previous Year]])&gt;0,1,0))</f>
        <v>0</v>
      </c>
      <c r="BD498" t="str">
        <f>YEAR(LoanTable[[#This Row],[Disbursement Date]]) &amp; "-Q" &amp; ROUNDUP(MONTH(LoanTable[[#This Row],[Disbursement Date]])/3,0)</f>
        <v>2017-Q2</v>
      </c>
      <c r="BE498">
        <f>IF(LoanTable[[#This Row],[Disbursement Date]]=LoanTable[[#This Row],[First Loan Date]],1,0)</f>
        <v>0</v>
      </c>
    </row>
    <row r="499" spans="1:57" x14ac:dyDescent="0.3">
      <c r="A499" t="s">
        <v>1407</v>
      </c>
      <c r="B499">
        <v>118</v>
      </c>
      <c r="C499" t="s">
        <v>350</v>
      </c>
      <c r="D499" t="s">
        <v>573</v>
      </c>
      <c r="E499">
        <v>36341</v>
      </c>
      <c r="F499">
        <v>44130</v>
      </c>
      <c r="G499">
        <v>37183</v>
      </c>
      <c r="H499" s="5">
        <v>42875</v>
      </c>
      <c r="I499" t="s">
        <v>624</v>
      </c>
      <c r="J499" t="s">
        <v>619</v>
      </c>
      <c r="K499">
        <v>700013</v>
      </c>
      <c r="L499" t="s">
        <v>351</v>
      </c>
      <c r="M499" t="s">
        <v>68</v>
      </c>
      <c r="N499" t="s">
        <v>13</v>
      </c>
      <c r="O499" t="s">
        <v>46</v>
      </c>
      <c r="P499">
        <v>28</v>
      </c>
      <c r="Q499" s="5" t="s">
        <v>170</v>
      </c>
      <c r="R499" t="s">
        <v>30</v>
      </c>
      <c r="S499" t="s">
        <v>145</v>
      </c>
      <c r="T499" t="s">
        <v>18</v>
      </c>
      <c r="U499" t="s">
        <v>38</v>
      </c>
      <c r="V499" t="s">
        <v>39</v>
      </c>
      <c r="W499">
        <v>432</v>
      </c>
      <c r="X499" t="s">
        <v>574</v>
      </c>
      <c r="Y499" t="s">
        <v>575</v>
      </c>
      <c r="Z499" t="s">
        <v>576</v>
      </c>
      <c r="AA499">
        <v>0.1065</v>
      </c>
      <c r="AB499" t="s">
        <v>577</v>
      </c>
      <c r="AC499" t="s">
        <v>578</v>
      </c>
      <c r="AD499" t="s">
        <v>350</v>
      </c>
      <c r="AE499" t="s">
        <v>331</v>
      </c>
      <c r="AF499" t="s">
        <v>332</v>
      </c>
      <c r="AG499" t="s">
        <v>333</v>
      </c>
      <c r="AH499" t="s">
        <v>334</v>
      </c>
      <c r="AI499" t="s">
        <v>335</v>
      </c>
      <c r="AJ499">
        <v>700013</v>
      </c>
      <c r="AK499" t="s">
        <v>247</v>
      </c>
      <c r="AL499" t="s">
        <v>241</v>
      </c>
      <c r="AM499">
        <v>37222</v>
      </c>
      <c r="AN499">
        <v>45827</v>
      </c>
      <c r="AO499">
        <v>36256</v>
      </c>
      <c r="AP499">
        <v>22.97</v>
      </c>
      <c r="AQ499">
        <v>1284.77</v>
      </c>
      <c r="AR499" t="s">
        <v>2626</v>
      </c>
      <c r="AS499" t="s">
        <v>2626</v>
      </c>
      <c r="AT499">
        <v>0</v>
      </c>
      <c r="AU499" t="s">
        <v>2628</v>
      </c>
      <c r="AV499" s="3">
        <v>42875</v>
      </c>
      <c r="AW499" s="3" t="str">
        <f>TEXT(LoanTable[[#This Row],[Disbursement Date]],"YYYY-MM")</f>
        <v>2017-05</v>
      </c>
      <c r="AX499" t="str">
        <f>TEXT(EDATE(LoanTable[[#This Row],[Disbursement Date]],-1),"YYYY-MM")</f>
        <v>2017-04</v>
      </c>
      <c r="AY499">
        <f>IF(LoanTable[[#This Row],[Loan Status]]="Active",1,0)</f>
        <v>1</v>
      </c>
      <c r="AZ499">
        <f>IF(COUNTIFS(LoanTable[Client id],LoanTable[[#This Row],[Client id]],LoanTable[Period],LoanTable[[#This Row],[Previous Period]])&gt;0,1,0)</f>
        <v>0</v>
      </c>
      <c r="BA499" s="17" t="str">
        <f>TEXT(LoanTable[[#This Row],[Disbursement Date]],"YYYY")</f>
        <v>2017</v>
      </c>
      <c r="BB499" s="10" cm="1">
        <f t="array" ref="BB499">IF(YEAR(LoanTable[[#This Row],[Disbursement Date]])=MIN(YEAR(LoanTable[Disbursement Date])),"",YEAR(LoanTable[[#This Row],[Disbursement Date]])-1)</f>
        <v>2016</v>
      </c>
      <c r="BC499" s="10">
        <f>IF(LoanTable[[#This Row],[Previous Year]]="",1,IF(COUNTIFS(LoanTable[Client id],LoanTable[[#This Row],[Client id]],LoanTable[Year],LoanTable[[#This Row],[Previous Year]])&gt;0,1,0))</f>
        <v>0</v>
      </c>
      <c r="BD499" t="str">
        <f>YEAR(LoanTable[[#This Row],[Disbursement Date]]) &amp; "-Q" &amp; ROUNDUP(MONTH(LoanTable[[#This Row],[Disbursement Date]])/3,0)</f>
        <v>2017-Q2</v>
      </c>
      <c r="BE499">
        <f>IF(LoanTable[[#This Row],[Disbursement Date]]=LoanTable[[#This Row],[First Loan Date]],1,0)</f>
        <v>1</v>
      </c>
    </row>
    <row r="500" spans="1:57" x14ac:dyDescent="0.3">
      <c r="A500" t="s">
        <v>2209</v>
      </c>
      <c r="B500">
        <v>731</v>
      </c>
      <c r="C500" t="s">
        <v>481</v>
      </c>
      <c r="D500" t="s">
        <v>602</v>
      </c>
      <c r="E500">
        <v>44641</v>
      </c>
      <c r="F500">
        <v>27277</v>
      </c>
      <c r="G500">
        <v>39837</v>
      </c>
      <c r="H500" s="5">
        <v>42876</v>
      </c>
      <c r="I500" t="s">
        <v>624</v>
      </c>
      <c r="J500" t="s">
        <v>613</v>
      </c>
      <c r="K500">
        <v>1050013</v>
      </c>
      <c r="L500" t="s">
        <v>482</v>
      </c>
      <c r="M500" t="s">
        <v>150</v>
      </c>
      <c r="N500" t="s">
        <v>13</v>
      </c>
      <c r="O500" t="s">
        <v>33</v>
      </c>
      <c r="P500">
        <v>22</v>
      </c>
      <c r="Q500" s="5" t="s">
        <v>151</v>
      </c>
      <c r="R500" t="s">
        <v>74</v>
      </c>
      <c r="S500" t="s">
        <v>35</v>
      </c>
      <c r="T500" t="s">
        <v>18</v>
      </c>
      <c r="U500" t="s">
        <v>65</v>
      </c>
      <c r="V500" t="s">
        <v>39</v>
      </c>
      <c r="W500">
        <v>516</v>
      </c>
      <c r="X500" t="s">
        <v>574</v>
      </c>
      <c r="Y500" t="s">
        <v>575</v>
      </c>
      <c r="Z500" t="s">
        <v>576</v>
      </c>
      <c r="AA500">
        <v>0.17269999999999999</v>
      </c>
      <c r="AB500" t="s">
        <v>585</v>
      </c>
      <c r="AC500" t="s">
        <v>597</v>
      </c>
      <c r="AD500" t="s">
        <v>481</v>
      </c>
      <c r="AE500" t="s">
        <v>472</v>
      </c>
      <c r="AF500" t="s">
        <v>473</v>
      </c>
      <c r="AG500" t="s">
        <v>474</v>
      </c>
      <c r="AH500" t="s">
        <v>475</v>
      </c>
      <c r="AI500" t="s">
        <v>481</v>
      </c>
      <c r="AJ500">
        <v>1050013</v>
      </c>
      <c r="AK500" t="s">
        <v>476</v>
      </c>
      <c r="AL500" t="s">
        <v>241</v>
      </c>
      <c r="AM500">
        <v>46445</v>
      </c>
      <c r="AN500">
        <v>29104</v>
      </c>
      <c r="AO500">
        <v>44535</v>
      </c>
      <c r="AP500">
        <v>17</v>
      </c>
      <c r="AQ500">
        <v>913.54</v>
      </c>
      <c r="AR500" t="s">
        <v>2626</v>
      </c>
      <c r="AS500" t="s">
        <v>2626</v>
      </c>
      <c r="AT500">
        <v>1</v>
      </c>
      <c r="AU500" t="s">
        <v>2628</v>
      </c>
      <c r="AV500" s="3">
        <v>42635</v>
      </c>
      <c r="AW500" s="3" t="str">
        <f>TEXT(LoanTable[[#This Row],[Disbursement Date]],"YYYY-MM")</f>
        <v>2017-05</v>
      </c>
      <c r="AX500" t="str">
        <f>TEXT(EDATE(LoanTable[[#This Row],[Disbursement Date]],-1),"YYYY-MM")</f>
        <v>2017-04</v>
      </c>
      <c r="AY500">
        <f>IF(LoanTable[[#This Row],[Loan Status]]="Active",1,0)</f>
        <v>1</v>
      </c>
      <c r="AZ500">
        <f>IF(COUNTIFS(LoanTable[Client id],LoanTable[[#This Row],[Client id]],LoanTable[Period],LoanTable[[#This Row],[Previous Period]])&gt;0,1,0)</f>
        <v>0</v>
      </c>
      <c r="BA500" s="17" t="str">
        <f>TEXT(LoanTable[[#This Row],[Disbursement Date]],"YYYY")</f>
        <v>2017</v>
      </c>
      <c r="BB500" s="10" cm="1">
        <f t="array" ref="BB500">IF(YEAR(LoanTable[[#This Row],[Disbursement Date]])=MIN(YEAR(LoanTable[Disbursement Date])),"",YEAR(LoanTable[[#This Row],[Disbursement Date]])-1)</f>
        <v>2016</v>
      </c>
      <c r="BC500" s="10">
        <f>IF(LoanTable[[#This Row],[Previous Year]]="",1,IF(COUNTIFS(LoanTable[Client id],LoanTable[[#This Row],[Client id]],LoanTable[Year],LoanTable[[#This Row],[Previous Year]])&gt;0,1,0))</f>
        <v>1</v>
      </c>
      <c r="BD500" t="str">
        <f>YEAR(LoanTable[[#This Row],[Disbursement Date]]) &amp; "-Q" &amp; ROUNDUP(MONTH(LoanTable[[#This Row],[Disbursement Date]])/3,0)</f>
        <v>2017-Q2</v>
      </c>
      <c r="BE500">
        <f>IF(LoanTable[[#This Row],[Disbursement Date]]=LoanTable[[#This Row],[First Loan Date]],1,0)</f>
        <v>0</v>
      </c>
    </row>
    <row r="501" spans="1:57" x14ac:dyDescent="0.3">
      <c r="A501" t="s">
        <v>2279</v>
      </c>
      <c r="B501">
        <v>169</v>
      </c>
      <c r="C501" t="s">
        <v>285</v>
      </c>
      <c r="D501" t="s">
        <v>589</v>
      </c>
      <c r="E501">
        <v>10298</v>
      </c>
      <c r="F501">
        <v>19662</v>
      </c>
      <c r="G501">
        <v>30970</v>
      </c>
      <c r="H501" s="5">
        <v>42877</v>
      </c>
      <c r="I501" t="s">
        <v>624</v>
      </c>
      <c r="J501" t="s">
        <v>613</v>
      </c>
      <c r="K501">
        <v>240005</v>
      </c>
      <c r="L501" t="s">
        <v>287</v>
      </c>
      <c r="M501" t="s">
        <v>130</v>
      </c>
      <c r="N501" t="s">
        <v>13</v>
      </c>
      <c r="O501" t="s">
        <v>14</v>
      </c>
      <c r="P501">
        <v>45</v>
      </c>
      <c r="Q501" s="5" t="s">
        <v>204</v>
      </c>
      <c r="R501" t="s">
        <v>74</v>
      </c>
      <c r="S501" t="s">
        <v>105</v>
      </c>
      <c r="T501" t="s">
        <v>44</v>
      </c>
      <c r="U501" t="s">
        <v>26</v>
      </c>
      <c r="V501" t="s">
        <v>31</v>
      </c>
      <c r="W501">
        <v>490</v>
      </c>
      <c r="X501" t="s">
        <v>574</v>
      </c>
      <c r="Y501" t="s">
        <v>590</v>
      </c>
      <c r="Z501" t="s">
        <v>576</v>
      </c>
      <c r="AA501">
        <v>9.9099999999999994E-2</v>
      </c>
      <c r="AB501" t="s">
        <v>577</v>
      </c>
      <c r="AC501" t="s">
        <v>591</v>
      </c>
      <c r="AD501" t="s">
        <v>285</v>
      </c>
      <c r="AE501" t="s">
        <v>259</v>
      </c>
      <c r="AF501" t="s">
        <v>260</v>
      </c>
      <c r="AG501" t="s">
        <v>261</v>
      </c>
      <c r="AH501" t="s">
        <v>262</v>
      </c>
      <c r="AI501" t="s">
        <v>285</v>
      </c>
      <c r="AJ501">
        <v>240005</v>
      </c>
      <c r="AK501" t="s">
        <v>286</v>
      </c>
      <c r="AL501" t="s">
        <v>241</v>
      </c>
      <c r="AM501">
        <v>11728</v>
      </c>
      <c r="AN501">
        <v>20138</v>
      </c>
      <c r="AO501">
        <v>10066</v>
      </c>
      <c r="AP501">
        <v>8.67</v>
      </c>
      <c r="AQ501">
        <v>4834.63</v>
      </c>
      <c r="AR501" t="s">
        <v>2626</v>
      </c>
      <c r="AS501" t="s">
        <v>2626</v>
      </c>
      <c r="AT501">
        <v>1</v>
      </c>
      <c r="AU501" t="s">
        <v>2630</v>
      </c>
      <c r="AV501" s="3">
        <v>42243</v>
      </c>
      <c r="AW501" s="3" t="str">
        <f>TEXT(LoanTable[[#This Row],[Disbursement Date]],"YYYY-MM")</f>
        <v>2017-05</v>
      </c>
      <c r="AX501" t="str">
        <f>TEXT(EDATE(LoanTable[[#This Row],[Disbursement Date]],-1),"YYYY-MM")</f>
        <v>2017-04</v>
      </c>
      <c r="AY501">
        <f>IF(LoanTable[[#This Row],[Loan Status]]="Active",1,0)</f>
        <v>1</v>
      </c>
      <c r="AZ501">
        <f>IF(COUNTIFS(LoanTable[Client id],LoanTable[[#This Row],[Client id]],LoanTable[Period],LoanTable[[#This Row],[Previous Period]])&gt;0,1,0)</f>
        <v>0</v>
      </c>
      <c r="BA501" s="17" t="str">
        <f>TEXT(LoanTable[[#This Row],[Disbursement Date]],"YYYY")</f>
        <v>2017</v>
      </c>
      <c r="BB501" s="10" cm="1">
        <f t="array" ref="BB501">IF(YEAR(LoanTable[[#This Row],[Disbursement Date]])=MIN(YEAR(LoanTable[Disbursement Date])),"",YEAR(LoanTable[[#This Row],[Disbursement Date]])-1)</f>
        <v>2016</v>
      </c>
      <c r="BC501" s="10">
        <f>IF(LoanTable[[#This Row],[Previous Year]]="",1,IF(COUNTIFS(LoanTable[Client id],LoanTable[[#This Row],[Client id]],LoanTable[Year],LoanTable[[#This Row],[Previous Year]])&gt;0,1,0))</f>
        <v>0</v>
      </c>
      <c r="BD501" t="str">
        <f>YEAR(LoanTable[[#This Row],[Disbursement Date]]) &amp; "-Q" &amp; ROUNDUP(MONTH(LoanTable[[#This Row],[Disbursement Date]])/3,0)</f>
        <v>2017-Q2</v>
      </c>
      <c r="BE501">
        <f>IF(LoanTable[[#This Row],[Disbursement Date]]=LoanTable[[#This Row],[First Loan Date]],1,0)</f>
        <v>0</v>
      </c>
    </row>
    <row r="502" spans="1:57" x14ac:dyDescent="0.3">
      <c r="A502" t="s">
        <v>2445</v>
      </c>
      <c r="B502">
        <v>199</v>
      </c>
      <c r="C502" t="s">
        <v>310</v>
      </c>
      <c r="D502" t="s">
        <v>589</v>
      </c>
      <c r="E502">
        <v>15718</v>
      </c>
      <c r="F502">
        <v>35631</v>
      </c>
      <c r="G502">
        <v>37359</v>
      </c>
      <c r="H502" s="5">
        <v>42877</v>
      </c>
      <c r="I502" t="s">
        <v>612</v>
      </c>
      <c r="J502" t="s">
        <v>613</v>
      </c>
      <c r="K502">
        <v>140056</v>
      </c>
      <c r="L502" t="s">
        <v>312</v>
      </c>
      <c r="M502" t="s">
        <v>50</v>
      </c>
      <c r="N502" t="s">
        <v>13</v>
      </c>
      <c r="O502" t="s">
        <v>46</v>
      </c>
      <c r="P502">
        <v>34</v>
      </c>
      <c r="Q502" s="5" t="s">
        <v>71</v>
      </c>
      <c r="R502" t="s">
        <v>16</v>
      </c>
      <c r="S502" t="s">
        <v>35</v>
      </c>
      <c r="T502" t="s">
        <v>18</v>
      </c>
      <c r="U502" t="s">
        <v>65</v>
      </c>
      <c r="V502" t="s">
        <v>39</v>
      </c>
      <c r="W502">
        <v>707</v>
      </c>
      <c r="X502" t="s">
        <v>574</v>
      </c>
      <c r="Y502" t="s">
        <v>590</v>
      </c>
      <c r="Z502" t="s">
        <v>576</v>
      </c>
      <c r="AA502">
        <v>9.9099999999999994E-2</v>
      </c>
      <c r="AB502" t="s">
        <v>577</v>
      </c>
      <c r="AC502" t="s">
        <v>591</v>
      </c>
      <c r="AD502" t="s">
        <v>310</v>
      </c>
      <c r="AE502" t="s">
        <v>250</v>
      </c>
      <c r="AF502" t="s">
        <v>251</v>
      </c>
      <c r="AG502" t="s">
        <v>252</v>
      </c>
      <c r="AH502" t="s">
        <v>253</v>
      </c>
      <c r="AI502" t="s">
        <v>310</v>
      </c>
      <c r="AJ502">
        <v>140056</v>
      </c>
      <c r="AK502" t="s">
        <v>311</v>
      </c>
      <c r="AL502" t="s">
        <v>239</v>
      </c>
      <c r="AM502">
        <v>15550</v>
      </c>
      <c r="AN502">
        <v>35934</v>
      </c>
      <c r="AO502">
        <v>15446</v>
      </c>
      <c r="AP502">
        <v>47.48</v>
      </c>
      <c r="AQ502">
        <v>2929.49</v>
      </c>
      <c r="AR502" t="s">
        <v>2626</v>
      </c>
      <c r="AS502" t="s">
        <v>2626</v>
      </c>
      <c r="AT502">
        <v>0</v>
      </c>
      <c r="AU502" t="s">
        <v>2629</v>
      </c>
      <c r="AV502" s="3">
        <v>42877</v>
      </c>
      <c r="AW502" s="3" t="str">
        <f>TEXT(LoanTable[[#This Row],[Disbursement Date]],"YYYY-MM")</f>
        <v>2017-05</v>
      </c>
      <c r="AX502" t="str">
        <f>TEXT(EDATE(LoanTable[[#This Row],[Disbursement Date]],-1),"YYYY-MM")</f>
        <v>2017-04</v>
      </c>
      <c r="AY502">
        <f>IF(LoanTable[[#This Row],[Loan Status]]="Active",1,0)</f>
        <v>0</v>
      </c>
      <c r="AZ502">
        <f>IF(COUNTIFS(LoanTable[Client id],LoanTable[[#This Row],[Client id]],LoanTable[Period],LoanTable[[#This Row],[Previous Period]])&gt;0,1,0)</f>
        <v>0</v>
      </c>
      <c r="BA502" s="17" t="str">
        <f>TEXT(LoanTable[[#This Row],[Disbursement Date]],"YYYY")</f>
        <v>2017</v>
      </c>
      <c r="BB502" s="10" cm="1">
        <f t="array" ref="BB502">IF(YEAR(LoanTable[[#This Row],[Disbursement Date]])=MIN(YEAR(LoanTable[Disbursement Date])),"",YEAR(LoanTable[[#This Row],[Disbursement Date]])-1)</f>
        <v>2016</v>
      </c>
      <c r="BC502" s="10">
        <f>IF(LoanTable[[#This Row],[Previous Year]]="",1,IF(COUNTIFS(LoanTable[Client id],LoanTable[[#This Row],[Client id]],LoanTable[Year],LoanTable[[#This Row],[Previous Year]])&gt;0,1,0))</f>
        <v>0</v>
      </c>
      <c r="BD502" t="str">
        <f>YEAR(LoanTable[[#This Row],[Disbursement Date]]) &amp; "-Q" &amp; ROUNDUP(MONTH(LoanTable[[#This Row],[Disbursement Date]])/3,0)</f>
        <v>2017-Q2</v>
      </c>
      <c r="BE502">
        <f>IF(LoanTable[[#This Row],[Disbursement Date]]=LoanTable[[#This Row],[First Loan Date]],1,0)</f>
        <v>1</v>
      </c>
    </row>
    <row r="503" spans="1:57" x14ac:dyDescent="0.3">
      <c r="A503" t="s">
        <v>679</v>
      </c>
      <c r="B503">
        <v>781</v>
      </c>
      <c r="C503" t="s">
        <v>249</v>
      </c>
      <c r="D503" t="s">
        <v>589</v>
      </c>
      <c r="E503">
        <v>13860</v>
      </c>
      <c r="F503">
        <v>9030</v>
      </c>
      <c r="G503">
        <v>18653</v>
      </c>
      <c r="H503" s="5">
        <v>42877</v>
      </c>
      <c r="I503" t="s">
        <v>617</v>
      </c>
      <c r="J503" t="s">
        <v>619</v>
      </c>
      <c r="K503">
        <v>910182</v>
      </c>
      <c r="L503" t="s">
        <v>257</v>
      </c>
      <c r="M503" t="s">
        <v>70</v>
      </c>
      <c r="N503" t="s">
        <v>13</v>
      </c>
      <c r="O503" t="s">
        <v>46</v>
      </c>
      <c r="P503">
        <v>32</v>
      </c>
      <c r="Q503" s="5" t="s">
        <v>71</v>
      </c>
      <c r="R503" t="s">
        <v>16</v>
      </c>
      <c r="S503" t="s">
        <v>35</v>
      </c>
      <c r="T503" t="s">
        <v>18</v>
      </c>
      <c r="U503" t="s">
        <v>22</v>
      </c>
      <c r="V503" t="s">
        <v>20</v>
      </c>
      <c r="W503">
        <v>584</v>
      </c>
      <c r="X503" t="s">
        <v>574</v>
      </c>
      <c r="Y503" t="s">
        <v>590</v>
      </c>
      <c r="Z503" t="s">
        <v>576</v>
      </c>
      <c r="AA503">
        <v>9.9099999999999994E-2</v>
      </c>
      <c r="AB503" t="s">
        <v>577</v>
      </c>
      <c r="AC503" t="s">
        <v>591</v>
      </c>
      <c r="AD503" t="s">
        <v>249</v>
      </c>
      <c r="AE503" t="s">
        <v>250</v>
      </c>
      <c r="AF503" t="s">
        <v>251</v>
      </c>
      <c r="AG503" t="s">
        <v>252</v>
      </c>
      <c r="AH503" t="s">
        <v>253</v>
      </c>
      <c r="AI503" t="s">
        <v>254</v>
      </c>
      <c r="AJ503">
        <v>910182</v>
      </c>
      <c r="AK503" t="s">
        <v>255</v>
      </c>
      <c r="AL503" t="s">
        <v>256</v>
      </c>
      <c r="AM503">
        <v>13645</v>
      </c>
      <c r="AN503">
        <v>10282</v>
      </c>
      <c r="AO503">
        <v>13403</v>
      </c>
      <c r="AP503">
        <v>43.47</v>
      </c>
      <c r="AQ503">
        <v>4599.25</v>
      </c>
      <c r="AR503" t="s">
        <v>2626</v>
      </c>
      <c r="AS503" t="s">
        <v>2626</v>
      </c>
      <c r="AT503">
        <v>1</v>
      </c>
      <c r="AU503" t="s">
        <v>2628</v>
      </c>
      <c r="AV503" s="3">
        <v>42240</v>
      </c>
      <c r="AW503" s="3" t="str">
        <f>TEXT(LoanTable[[#This Row],[Disbursement Date]],"YYYY-MM")</f>
        <v>2017-05</v>
      </c>
      <c r="AX503" t="str">
        <f>TEXT(EDATE(LoanTable[[#This Row],[Disbursement Date]],-1),"YYYY-MM")</f>
        <v>2017-04</v>
      </c>
      <c r="AY503">
        <f>IF(LoanTable[[#This Row],[Loan Status]]="Active",1,0)</f>
        <v>0</v>
      </c>
      <c r="AZ503">
        <f>IF(COUNTIFS(LoanTable[Client id],LoanTable[[#This Row],[Client id]],LoanTable[Period],LoanTable[[#This Row],[Previous Period]])&gt;0,1,0)</f>
        <v>0</v>
      </c>
      <c r="BA503" s="17" t="str">
        <f>TEXT(LoanTable[[#This Row],[Disbursement Date]],"YYYY")</f>
        <v>2017</v>
      </c>
      <c r="BB503" s="10" cm="1">
        <f t="array" ref="BB503">IF(YEAR(LoanTable[[#This Row],[Disbursement Date]])=MIN(YEAR(LoanTable[Disbursement Date])),"",YEAR(LoanTable[[#This Row],[Disbursement Date]])-1)</f>
        <v>2016</v>
      </c>
      <c r="BC503" s="10">
        <f>IF(LoanTable[[#This Row],[Previous Year]]="",1,IF(COUNTIFS(LoanTable[Client id],LoanTable[[#This Row],[Client id]],LoanTable[Year],LoanTable[[#This Row],[Previous Year]])&gt;0,1,0))</f>
        <v>0</v>
      </c>
      <c r="BD503" t="str">
        <f>YEAR(LoanTable[[#This Row],[Disbursement Date]]) &amp; "-Q" &amp; ROUNDUP(MONTH(LoanTable[[#This Row],[Disbursement Date]])/3,0)</f>
        <v>2017-Q2</v>
      </c>
      <c r="BE503">
        <f>IF(LoanTable[[#This Row],[Disbursement Date]]=LoanTable[[#This Row],[First Loan Date]],1,0)</f>
        <v>0</v>
      </c>
    </row>
    <row r="504" spans="1:57" x14ac:dyDescent="0.3">
      <c r="A504" t="s">
        <v>1359</v>
      </c>
      <c r="B504">
        <v>764</v>
      </c>
      <c r="C504" t="s">
        <v>265</v>
      </c>
      <c r="D504" t="s">
        <v>573</v>
      </c>
      <c r="E504">
        <v>22383</v>
      </c>
      <c r="F504">
        <v>23752</v>
      </c>
      <c r="G504">
        <v>30221</v>
      </c>
      <c r="H504" s="5">
        <v>42879</v>
      </c>
      <c r="I504" t="s">
        <v>615</v>
      </c>
      <c r="J504" t="s">
        <v>613</v>
      </c>
      <c r="K504">
        <v>30179</v>
      </c>
      <c r="L504" t="s">
        <v>272</v>
      </c>
      <c r="M504" t="s">
        <v>42</v>
      </c>
      <c r="N504" t="s">
        <v>13</v>
      </c>
      <c r="O504" t="s">
        <v>28</v>
      </c>
      <c r="P504">
        <v>54</v>
      </c>
      <c r="Q504" s="5" t="s">
        <v>43</v>
      </c>
      <c r="R504" t="s">
        <v>16</v>
      </c>
      <c r="S504" t="s">
        <v>35</v>
      </c>
      <c r="T504" t="s">
        <v>18</v>
      </c>
      <c r="U504" t="s">
        <v>26</v>
      </c>
      <c r="V504" t="s">
        <v>31</v>
      </c>
      <c r="W504">
        <v>357</v>
      </c>
      <c r="X504" t="s">
        <v>574</v>
      </c>
      <c r="Y504" t="s">
        <v>575</v>
      </c>
      <c r="Z504" t="s">
        <v>576</v>
      </c>
      <c r="AA504">
        <v>0.1065</v>
      </c>
      <c r="AB504" t="s">
        <v>577</v>
      </c>
      <c r="AC504" t="s">
        <v>578</v>
      </c>
      <c r="AD504" t="s">
        <v>265</v>
      </c>
      <c r="AE504" t="s">
        <v>266</v>
      </c>
      <c r="AF504" t="s">
        <v>267</v>
      </c>
      <c r="AG504" t="s">
        <v>268</v>
      </c>
      <c r="AH504" t="s">
        <v>269</v>
      </c>
      <c r="AI504" t="s">
        <v>270</v>
      </c>
      <c r="AJ504">
        <v>30179</v>
      </c>
      <c r="AK504" t="s">
        <v>271</v>
      </c>
      <c r="AL504" t="s">
        <v>241</v>
      </c>
      <c r="AM504">
        <v>23364</v>
      </c>
      <c r="AN504">
        <v>25657</v>
      </c>
      <c r="AO504">
        <v>21884</v>
      </c>
      <c r="AP504">
        <v>18.690000000000001</v>
      </c>
      <c r="AQ504">
        <v>2047.74</v>
      </c>
      <c r="AR504" t="s">
        <v>2626</v>
      </c>
      <c r="AS504" t="s">
        <v>2626</v>
      </c>
      <c r="AT504">
        <v>1</v>
      </c>
      <c r="AU504" t="s">
        <v>2629</v>
      </c>
      <c r="AV504" s="3">
        <v>42639</v>
      </c>
      <c r="AW504" s="3" t="str">
        <f>TEXT(LoanTable[[#This Row],[Disbursement Date]],"YYYY-MM")</f>
        <v>2017-05</v>
      </c>
      <c r="AX504" t="str">
        <f>TEXT(EDATE(LoanTable[[#This Row],[Disbursement Date]],-1),"YYYY-MM")</f>
        <v>2017-04</v>
      </c>
      <c r="AY504">
        <f>IF(LoanTable[[#This Row],[Loan Status]]="Active",1,0)</f>
        <v>0</v>
      </c>
      <c r="AZ504">
        <f>IF(COUNTIFS(LoanTable[Client id],LoanTable[[#This Row],[Client id]],LoanTable[Period],LoanTable[[#This Row],[Previous Period]])&gt;0,1,0)</f>
        <v>0</v>
      </c>
      <c r="BA504" s="17" t="str">
        <f>TEXT(LoanTable[[#This Row],[Disbursement Date]],"YYYY")</f>
        <v>2017</v>
      </c>
      <c r="BB504" s="10" cm="1">
        <f t="array" ref="BB504">IF(YEAR(LoanTable[[#This Row],[Disbursement Date]])=MIN(YEAR(LoanTable[Disbursement Date])),"",YEAR(LoanTable[[#This Row],[Disbursement Date]])-1)</f>
        <v>2016</v>
      </c>
      <c r="BC504" s="10">
        <f>IF(LoanTable[[#This Row],[Previous Year]]="",1,IF(COUNTIFS(LoanTable[Client id],LoanTable[[#This Row],[Client id]],LoanTable[Year],LoanTable[[#This Row],[Previous Year]])&gt;0,1,0))</f>
        <v>1</v>
      </c>
      <c r="BD504" t="str">
        <f>YEAR(LoanTable[[#This Row],[Disbursement Date]]) &amp; "-Q" &amp; ROUNDUP(MONTH(LoanTable[[#This Row],[Disbursement Date]])/3,0)</f>
        <v>2017-Q2</v>
      </c>
      <c r="BE504">
        <f>IF(LoanTable[[#This Row],[Disbursement Date]]=LoanTable[[#This Row],[First Loan Date]],1,0)</f>
        <v>0</v>
      </c>
    </row>
    <row r="505" spans="1:57" x14ac:dyDescent="0.3">
      <c r="A505" t="s">
        <v>2318</v>
      </c>
      <c r="B505">
        <v>957</v>
      </c>
      <c r="C505" t="s">
        <v>529</v>
      </c>
      <c r="D505" t="s">
        <v>573</v>
      </c>
      <c r="E505">
        <v>28004</v>
      </c>
      <c r="F505">
        <v>10807</v>
      </c>
      <c r="G505">
        <v>44067</v>
      </c>
      <c r="H505" s="5">
        <v>42884</v>
      </c>
      <c r="I505" t="s">
        <v>617</v>
      </c>
      <c r="J505" t="s">
        <v>613</v>
      </c>
      <c r="K505">
        <v>210563</v>
      </c>
      <c r="L505" t="s">
        <v>531</v>
      </c>
      <c r="M505" t="s">
        <v>114</v>
      </c>
      <c r="N505" t="s">
        <v>13</v>
      </c>
      <c r="O505" t="s">
        <v>46</v>
      </c>
      <c r="P505">
        <v>35</v>
      </c>
      <c r="Q505" s="5" t="s">
        <v>115</v>
      </c>
      <c r="R505" t="s">
        <v>25</v>
      </c>
      <c r="S505" t="s">
        <v>35</v>
      </c>
      <c r="T505" t="s">
        <v>18</v>
      </c>
      <c r="U505" t="s">
        <v>19</v>
      </c>
      <c r="V505" t="s">
        <v>20</v>
      </c>
      <c r="W505">
        <v>567</v>
      </c>
      <c r="X505" t="s">
        <v>574</v>
      </c>
      <c r="Y505" t="s">
        <v>575</v>
      </c>
      <c r="Z505" t="s">
        <v>576</v>
      </c>
      <c r="AA505">
        <v>0.1065</v>
      </c>
      <c r="AB505" t="s">
        <v>577</v>
      </c>
      <c r="AC505" t="s">
        <v>578</v>
      </c>
      <c r="AD505" t="s">
        <v>529</v>
      </c>
      <c r="AE505" t="s">
        <v>250</v>
      </c>
      <c r="AF505" t="s">
        <v>251</v>
      </c>
      <c r="AG505" t="s">
        <v>252</v>
      </c>
      <c r="AH505" t="s">
        <v>253</v>
      </c>
      <c r="AI505" t="s">
        <v>529</v>
      </c>
      <c r="AJ505">
        <v>210563</v>
      </c>
      <c r="AK505" t="s">
        <v>530</v>
      </c>
      <c r="AL505" t="s">
        <v>241</v>
      </c>
      <c r="AM505">
        <v>28760</v>
      </c>
      <c r="AN505">
        <v>10670</v>
      </c>
      <c r="AO505">
        <v>27789</v>
      </c>
      <c r="AP505">
        <v>24.21</v>
      </c>
      <c r="AQ505">
        <v>1394.44</v>
      </c>
      <c r="AR505" t="s">
        <v>2626</v>
      </c>
      <c r="AS505" t="s">
        <v>2626</v>
      </c>
      <c r="AT505">
        <v>0</v>
      </c>
      <c r="AU505" t="s">
        <v>2628</v>
      </c>
      <c r="AV505" s="3">
        <v>42057</v>
      </c>
      <c r="AW505" s="3" t="str">
        <f>TEXT(LoanTable[[#This Row],[Disbursement Date]],"YYYY-MM")</f>
        <v>2017-05</v>
      </c>
      <c r="AX505" t="str">
        <f>TEXT(EDATE(LoanTable[[#This Row],[Disbursement Date]],-1),"YYYY-MM")</f>
        <v>2017-04</v>
      </c>
      <c r="AY505">
        <f>IF(LoanTable[[#This Row],[Loan Status]]="Active",1,0)</f>
        <v>0</v>
      </c>
      <c r="AZ505">
        <f>IF(COUNTIFS(LoanTable[Client id],LoanTable[[#This Row],[Client id]],LoanTable[Period],LoanTable[[#This Row],[Previous Period]])&gt;0,1,0)</f>
        <v>0</v>
      </c>
      <c r="BA505" s="17" t="str">
        <f>TEXT(LoanTable[[#This Row],[Disbursement Date]],"YYYY")</f>
        <v>2017</v>
      </c>
      <c r="BB505" s="10" cm="1">
        <f t="array" ref="BB505">IF(YEAR(LoanTable[[#This Row],[Disbursement Date]])=MIN(YEAR(LoanTable[Disbursement Date])),"",YEAR(LoanTable[[#This Row],[Disbursement Date]])-1)</f>
        <v>2016</v>
      </c>
      <c r="BC505" s="10">
        <f>IF(LoanTable[[#This Row],[Previous Year]]="",1,IF(COUNTIFS(LoanTable[Client id],LoanTable[[#This Row],[Client id]],LoanTable[Year],LoanTable[[#This Row],[Previous Year]])&gt;0,1,0))</f>
        <v>0</v>
      </c>
      <c r="BD505" t="str">
        <f>YEAR(LoanTable[[#This Row],[Disbursement Date]]) &amp; "-Q" &amp; ROUNDUP(MONTH(LoanTable[[#This Row],[Disbursement Date]])/3,0)</f>
        <v>2017-Q2</v>
      </c>
      <c r="BE505">
        <f>IF(LoanTable[[#This Row],[Disbursement Date]]=LoanTable[[#This Row],[First Loan Date]],1,0)</f>
        <v>0</v>
      </c>
    </row>
    <row r="506" spans="1:57" x14ac:dyDescent="0.3">
      <c r="A506" t="s">
        <v>927</v>
      </c>
      <c r="B506">
        <v>865</v>
      </c>
      <c r="C506" t="s">
        <v>386</v>
      </c>
      <c r="D506" t="s">
        <v>589</v>
      </c>
      <c r="E506">
        <v>34050</v>
      </c>
      <c r="F506">
        <v>39659</v>
      </c>
      <c r="G506">
        <v>22824</v>
      </c>
      <c r="H506" s="5">
        <v>42887</v>
      </c>
      <c r="I506" t="s">
        <v>617</v>
      </c>
      <c r="J506" t="s">
        <v>613</v>
      </c>
      <c r="K506">
        <v>1110166</v>
      </c>
      <c r="L506" t="s">
        <v>389</v>
      </c>
      <c r="M506" t="s">
        <v>40</v>
      </c>
      <c r="N506" t="s">
        <v>13</v>
      </c>
      <c r="O506" t="s">
        <v>14</v>
      </c>
      <c r="P506">
        <v>39</v>
      </c>
      <c r="Q506" s="5" t="s">
        <v>41</v>
      </c>
      <c r="R506" t="s">
        <v>16</v>
      </c>
      <c r="S506" t="s">
        <v>35</v>
      </c>
      <c r="T506" t="s">
        <v>18</v>
      </c>
      <c r="U506" t="s">
        <v>26</v>
      </c>
      <c r="V506" t="s">
        <v>39</v>
      </c>
      <c r="W506">
        <v>692</v>
      </c>
      <c r="X506" t="s">
        <v>574</v>
      </c>
      <c r="Y506" t="s">
        <v>590</v>
      </c>
      <c r="Z506" t="s">
        <v>576</v>
      </c>
      <c r="AA506">
        <v>9.9099999999999994E-2</v>
      </c>
      <c r="AB506" t="s">
        <v>577</v>
      </c>
      <c r="AC506" t="s">
        <v>591</v>
      </c>
      <c r="AD506" t="s">
        <v>386</v>
      </c>
      <c r="AE506" t="s">
        <v>234</v>
      </c>
      <c r="AF506" t="s">
        <v>235</v>
      </c>
      <c r="AG506" t="s">
        <v>236</v>
      </c>
      <c r="AH506" t="s">
        <v>237</v>
      </c>
      <c r="AI506" t="s">
        <v>387</v>
      </c>
      <c r="AJ506">
        <v>1110166</v>
      </c>
      <c r="AK506" t="s">
        <v>388</v>
      </c>
      <c r="AL506" t="s">
        <v>239</v>
      </c>
      <c r="AM506">
        <v>34308</v>
      </c>
      <c r="AN506">
        <v>41653</v>
      </c>
      <c r="AO506">
        <v>33977</v>
      </c>
      <c r="AP506">
        <v>33.31</v>
      </c>
      <c r="AQ506">
        <v>1359.65</v>
      </c>
      <c r="AR506" t="s">
        <v>2626</v>
      </c>
      <c r="AS506" t="s">
        <v>2626</v>
      </c>
      <c r="AT506">
        <v>0</v>
      </c>
      <c r="AU506" t="s">
        <v>2628</v>
      </c>
      <c r="AV506" s="3">
        <v>42887</v>
      </c>
      <c r="AW506" s="3" t="str">
        <f>TEXT(LoanTable[[#This Row],[Disbursement Date]],"YYYY-MM")</f>
        <v>2017-06</v>
      </c>
      <c r="AX506" t="str">
        <f>TEXT(EDATE(LoanTable[[#This Row],[Disbursement Date]],-1),"YYYY-MM")</f>
        <v>2017-05</v>
      </c>
      <c r="AY506">
        <f>IF(LoanTable[[#This Row],[Loan Status]]="Active",1,0)</f>
        <v>0</v>
      </c>
      <c r="AZ506">
        <f>IF(COUNTIFS(LoanTable[Client id],LoanTable[[#This Row],[Client id]],LoanTable[Period],LoanTable[[#This Row],[Previous Period]])&gt;0,1,0)</f>
        <v>0</v>
      </c>
      <c r="BA506" s="17" t="str">
        <f>TEXT(LoanTable[[#This Row],[Disbursement Date]],"YYYY")</f>
        <v>2017</v>
      </c>
      <c r="BB506" s="10" cm="1">
        <f t="array" ref="BB506">IF(YEAR(LoanTable[[#This Row],[Disbursement Date]])=MIN(YEAR(LoanTable[Disbursement Date])),"",YEAR(LoanTable[[#This Row],[Disbursement Date]])-1)</f>
        <v>2016</v>
      </c>
      <c r="BC506" s="10">
        <f>IF(LoanTable[[#This Row],[Previous Year]]="",1,IF(COUNTIFS(LoanTable[Client id],LoanTable[[#This Row],[Client id]],LoanTable[Year],LoanTable[[#This Row],[Previous Year]])&gt;0,1,0))</f>
        <v>0</v>
      </c>
      <c r="BD506" t="str">
        <f>YEAR(LoanTable[[#This Row],[Disbursement Date]]) &amp; "-Q" &amp; ROUNDUP(MONTH(LoanTable[[#This Row],[Disbursement Date]])/3,0)</f>
        <v>2017-Q2</v>
      </c>
      <c r="BE506">
        <f>IF(LoanTable[[#This Row],[Disbursement Date]]=LoanTable[[#This Row],[First Loan Date]],1,0)</f>
        <v>1</v>
      </c>
    </row>
    <row r="507" spans="1:57" x14ac:dyDescent="0.3">
      <c r="A507" t="s">
        <v>1521</v>
      </c>
      <c r="B507">
        <v>961</v>
      </c>
      <c r="C507" t="s">
        <v>310</v>
      </c>
      <c r="D507" t="s">
        <v>573</v>
      </c>
      <c r="E507">
        <v>12120</v>
      </c>
      <c r="F507">
        <v>3876</v>
      </c>
      <c r="G507">
        <v>12571</v>
      </c>
      <c r="H507" s="5">
        <v>42887</v>
      </c>
      <c r="I507" t="s">
        <v>612</v>
      </c>
      <c r="J507" t="s">
        <v>613</v>
      </c>
      <c r="K507">
        <v>140056</v>
      </c>
      <c r="L507" t="s">
        <v>312</v>
      </c>
      <c r="M507" t="s">
        <v>54</v>
      </c>
      <c r="N507" t="s">
        <v>13</v>
      </c>
      <c r="O507" t="s">
        <v>46</v>
      </c>
      <c r="P507">
        <v>29</v>
      </c>
      <c r="Q507" s="5" t="s">
        <v>53</v>
      </c>
      <c r="R507" t="s">
        <v>30</v>
      </c>
      <c r="S507" t="s">
        <v>145</v>
      </c>
      <c r="T507" t="s">
        <v>18</v>
      </c>
      <c r="U507" t="s">
        <v>22</v>
      </c>
      <c r="V507" t="s">
        <v>39</v>
      </c>
      <c r="W507">
        <v>324</v>
      </c>
      <c r="X507" t="s">
        <v>574</v>
      </c>
      <c r="Y507" t="s">
        <v>575</v>
      </c>
      <c r="Z507" t="s">
        <v>576</v>
      </c>
      <c r="AA507">
        <v>0.1065</v>
      </c>
      <c r="AB507" t="s">
        <v>577</v>
      </c>
      <c r="AC507" t="s">
        <v>578</v>
      </c>
      <c r="AD507" t="s">
        <v>310</v>
      </c>
      <c r="AE507" t="s">
        <v>250</v>
      </c>
      <c r="AF507" t="s">
        <v>251</v>
      </c>
      <c r="AG507" t="s">
        <v>252</v>
      </c>
      <c r="AH507" t="s">
        <v>253</v>
      </c>
      <c r="AI507" t="s">
        <v>310</v>
      </c>
      <c r="AJ507">
        <v>140056</v>
      </c>
      <c r="AK507" t="s">
        <v>311</v>
      </c>
      <c r="AL507" t="s">
        <v>239</v>
      </c>
      <c r="AM507">
        <v>13852</v>
      </c>
      <c r="AN507">
        <v>3741</v>
      </c>
      <c r="AO507">
        <v>11660</v>
      </c>
      <c r="AP507">
        <v>14.05</v>
      </c>
      <c r="AQ507">
        <v>1664.75</v>
      </c>
      <c r="AR507" t="s">
        <v>2626</v>
      </c>
      <c r="AS507" t="s">
        <v>2626</v>
      </c>
      <c r="AT507">
        <v>1</v>
      </c>
      <c r="AU507" t="s">
        <v>2629</v>
      </c>
      <c r="AV507" s="3">
        <v>42177</v>
      </c>
      <c r="AW507" s="3" t="str">
        <f>TEXT(LoanTable[[#This Row],[Disbursement Date]],"YYYY-MM")</f>
        <v>2017-06</v>
      </c>
      <c r="AX507" t="str">
        <f>TEXT(EDATE(LoanTable[[#This Row],[Disbursement Date]],-1),"YYYY-MM")</f>
        <v>2017-05</v>
      </c>
      <c r="AY507">
        <f>IF(LoanTable[[#This Row],[Loan Status]]="Active",1,0)</f>
        <v>0</v>
      </c>
      <c r="AZ507">
        <f>IF(COUNTIFS(LoanTable[Client id],LoanTable[[#This Row],[Client id]],LoanTable[Period],LoanTable[[#This Row],[Previous Period]])&gt;0,1,0)</f>
        <v>0</v>
      </c>
      <c r="BA507" s="17" t="str">
        <f>TEXT(LoanTable[[#This Row],[Disbursement Date]],"YYYY")</f>
        <v>2017</v>
      </c>
      <c r="BB507" s="10" cm="1">
        <f t="array" ref="BB507">IF(YEAR(LoanTable[[#This Row],[Disbursement Date]])=MIN(YEAR(LoanTable[Disbursement Date])),"",YEAR(LoanTable[[#This Row],[Disbursement Date]])-1)</f>
        <v>2016</v>
      </c>
      <c r="BC507" s="10">
        <f>IF(LoanTable[[#This Row],[Previous Year]]="",1,IF(COUNTIFS(LoanTable[Client id],LoanTable[[#This Row],[Client id]],LoanTable[Year],LoanTable[[#This Row],[Previous Year]])&gt;0,1,0))</f>
        <v>0</v>
      </c>
      <c r="BD507" t="str">
        <f>YEAR(LoanTable[[#This Row],[Disbursement Date]]) &amp; "-Q" &amp; ROUNDUP(MONTH(LoanTable[[#This Row],[Disbursement Date]])/3,0)</f>
        <v>2017-Q2</v>
      </c>
      <c r="BE507">
        <f>IF(LoanTable[[#This Row],[Disbursement Date]]=LoanTable[[#This Row],[First Loan Date]],1,0)</f>
        <v>0</v>
      </c>
    </row>
    <row r="508" spans="1:57" x14ac:dyDescent="0.3">
      <c r="A508" t="s">
        <v>1970</v>
      </c>
      <c r="B508">
        <v>160</v>
      </c>
      <c r="C508" t="s">
        <v>249</v>
      </c>
      <c r="D508" t="s">
        <v>598</v>
      </c>
      <c r="E508">
        <v>10017</v>
      </c>
      <c r="F508">
        <v>38283</v>
      </c>
      <c r="G508">
        <v>32295</v>
      </c>
      <c r="H508" s="5">
        <v>42888</v>
      </c>
      <c r="I508" t="s">
        <v>615</v>
      </c>
      <c r="J508" t="s">
        <v>619</v>
      </c>
      <c r="K508">
        <v>910182</v>
      </c>
      <c r="L508" t="s">
        <v>257</v>
      </c>
      <c r="M508" t="s">
        <v>72</v>
      </c>
      <c r="N508" t="s">
        <v>13</v>
      </c>
      <c r="O508" t="s">
        <v>28</v>
      </c>
      <c r="P508">
        <v>49</v>
      </c>
      <c r="Q508" s="5" t="s">
        <v>167</v>
      </c>
      <c r="R508" t="s">
        <v>74</v>
      </c>
      <c r="S508" t="s">
        <v>105</v>
      </c>
      <c r="T508" t="s">
        <v>18</v>
      </c>
      <c r="U508" t="s">
        <v>65</v>
      </c>
      <c r="V508" t="s">
        <v>39</v>
      </c>
      <c r="W508">
        <v>357</v>
      </c>
      <c r="X508" t="s">
        <v>574</v>
      </c>
      <c r="Y508" t="s">
        <v>584</v>
      </c>
      <c r="Z508" t="s">
        <v>593</v>
      </c>
      <c r="AA508">
        <v>0.14649999999999999</v>
      </c>
      <c r="AB508" t="s">
        <v>599</v>
      </c>
      <c r="AC508" t="s">
        <v>600</v>
      </c>
      <c r="AD508" t="s">
        <v>249</v>
      </c>
      <c r="AE508" t="s">
        <v>250</v>
      </c>
      <c r="AF508" t="s">
        <v>251</v>
      </c>
      <c r="AG508" t="s">
        <v>252</v>
      </c>
      <c r="AH508" t="s">
        <v>253</v>
      </c>
      <c r="AI508" t="s">
        <v>254</v>
      </c>
      <c r="AJ508">
        <v>910182</v>
      </c>
      <c r="AK508" t="s">
        <v>255</v>
      </c>
      <c r="AL508" t="s">
        <v>256</v>
      </c>
      <c r="AM508">
        <v>10052</v>
      </c>
      <c r="AN508">
        <v>38971</v>
      </c>
      <c r="AO508">
        <v>9536</v>
      </c>
      <c r="AP508">
        <v>19.059999999999999</v>
      </c>
      <c r="AQ508">
        <v>4830.38</v>
      </c>
      <c r="AR508" t="s">
        <v>2626</v>
      </c>
      <c r="AS508" t="s">
        <v>2626</v>
      </c>
      <c r="AT508">
        <v>2</v>
      </c>
      <c r="AU508" t="s">
        <v>2629</v>
      </c>
      <c r="AV508" s="3">
        <v>42639</v>
      </c>
      <c r="AW508" s="3" t="str">
        <f>TEXT(LoanTable[[#This Row],[Disbursement Date]],"YYYY-MM")</f>
        <v>2017-06</v>
      </c>
      <c r="AX508" t="str">
        <f>TEXT(EDATE(LoanTable[[#This Row],[Disbursement Date]],-1),"YYYY-MM")</f>
        <v>2017-05</v>
      </c>
      <c r="AY508">
        <f>IF(LoanTable[[#This Row],[Loan Status]]="Active",1,0)</f>
        <v>0</v>
      </c>
      <c r="AZ508">
        <f>IF(COUNTIFS(LoanTable[Client id],LoanTable[[#This Row],[Client id]],LoanTable[Period],LoanTable[[#This Row],[Previous Period]])&gt;0,1,0)</f>
        <v>0</v>
      </c>
      <c r="BA508" s="17" t="str">
        <f>TEXT(LoanTable[[#This Row],[Disbursement Date]],"YYYY")</f>
        <v>2017</v>
      </c>
      <c r="BB508" s="10" cm="1">
        <f t="array" ref="BB508">IF(YEAR(LoanTable[[#This Row],[Disbursement Date]])=MIN(YEAR(LoanTable[Disbursement Date])),"",YEAR(LoanTable[[#This Row],[Disbursement Date]])-1)</f>
        <v>2016</v>
      </c>
      <c r="BC508" s="10">
        <f>IF(LoanTable[[#This Row],[Previous Year]]="",1,IF(COUNTIFS(LoanTable[Client id],LoanTable[[#This Row],[Client id]],LoanTable[Year],LoanTable[[#This Row],[Previous Year]])&gt;0,1,0))</f>
        <v>1</v>
      </c>
      <c r="BD508" t="str">
        <f>YEAR(LoanTable[[#This Row],[Disbursement Date]]) &amp; "-Q" &amp; ROUNDUP(MONTH(LoanTable[[#This Row],[Disbursement Date]])/3,0)</f>
        <v>2017-Q2</v>
      </c>
      <c r="BE508">
        <f>IF(LoanTable[[#This Row],[Disbursement Date]]=LoanTable[[#This Row],[First Loan Date]],1,0)</f>
        <v>0</v>
      </c>
    </row>
    <row r="509" spans="1:57" x14ac:dyDescent="0.3">
      <c r="A509" t="s">
        <v>2532</v>
      </c>
      <c r="B509">
        <v>536</v>
      </c>
      <c r="C509" t="s">
        <v>545</v>
      </c>
      <c r="D509" t="s">
        <v>589</v>
      </c>
      <c r="E509">
        <v>20989</v>
      </c>
      <c r="F509">
        <v>5267</v>
      </c>
      <c r="G509">
        <v>11362</v>
      </c>
      <c r="H509" s="5">
        <v>42888</v>
      </c>
      <c r="I509" t="s">
        <v>615</v>
      </c>
      <c r="J509" t="s">
        <v>613</v>
      </c>
      <c r="K509">
        <v>850152</v>
      </c>
      <c r="L509" t="s">
        <v>546</v>
      </c>
      <c r="M509" t="s">
        <v>64</v>
      </c>
      <c r="N509" t="s">
        <v>13</v>
      </c>
      <c r="O509" t="s">
        <v>14</v>
      </c>
      <c r="P509">
        <v>38</v>
      </c>
      <c r="Q509" s="5" t="s">
        <v>37</v>
      </c>
      <c r="R509" t="s">
        <v>30</v>
      </c>
      <c r="S509" t="s">
        <v>145</v>
      </c>
      <c r="T509" t="s">
        <v>44</v>
      </c>
      <c r="U509" t="s">
        <v>19</v>
      </c>
      <c r="V509" t="s">
        <v>20</v>
      </c>
      <c r="W509">
        <v>368</v>
      </c>
      <c r="X509" t="s">
        <v>574</v>
      </c>
      <c r="Y509" t="s">
        <v>590</v>
      </c>
      <c r="Z509" t="s">
        <v>576</v>
      </c>
      <c r="AA509">
        <v>9.9099999999999994E-2</v>
      </c>
      <c r="AB509" t="s">
        <v>577</v>
      </c>
      <c r="AC509" t="s">
        <v>591</v>
      </c>
      <c r="AD509" t="s">
        <v>545</v>
      </c>
      <c r="AE509" t="s">
        <v>472</v>
      </c>
      <c r="AF509" t="s">
        <v>473</v>
      </c>
      <c r="AG509" t="s">
        <v>474</v>
      </c>
      <c r="AH509" t="s">
        <v>475</v>
      </c>
      <c r="AI509" t="s">
        <v>545</v>
      </c>
      <c r="AJ509">
        <v>850152</v>
      </c>
      <c r="AK509" t="s">
        <v>476</v>
      </c>
      <c r="AL509" t="s">
        <v>256</v>
      </c>
      <c r="AM509">
        <v>20533</v>
      </c>
      <c r="AN509">
        <v>6050</v>
      </c>
      <c r="AO509">
        <v>20775</v>
      </c>
      <c r="AP509">
        <v>23.29</v>
      </c>
      <c r="AQ509">
        <v>4490.6000000000004</v>
      </c>
      <c r="AR509" t="s">
        <v>2626</v>
      </c>
      <c r="AS509" t="s">
        <v>2626</v>
      </c>
      <c r="AT509">
        <v>2</v>
      </c>
      <c r="AU509" t="s">
        <v>2630</v>
      </c>
      <c r="AV509" s="3">
        <v>42326</v>
      </c>
      <c r="AW509" s="3" t="str">
        <f>TEXT(LoanTable[[#This Row],[Disbursement Date]],"YYYY-MM")</f>
        <v>2017-06</v>
      </c>
      <c r="AX509" t="str">
        <f>TEXT(EDATE(LoanTable[[#This Row],[Disbursement Date]],-1),"YYYY-MM")</f>
        <v>2017-05</v>
      </c>
      <c r="AY509">
        <f>IF(LoanTable[[#This Row],[Loan Status]]="Active",1,0)</f>
        <v>0</v>
      </c>
      <c r="AZ509">
        <f>IF(COUNTIFS(LoanTable[Client id],LoanTable[[#This Row],[Client id]],LoanTable[Period],LoanTable[[#This Row],[Previous Period]])&gt;0,1,0)</f>
        <v>0</v>
      </c>
      <c r="BA509" s="17" t="str">
        <f>TEXT(LoanTable[[#This Row],[Disbursement Date]],"YYYY")</f>
        <v>2017</v>
      </c>
      <c r="BB509" s="10" cm="1">
        <f t="array" ref="BB509">IF(YEAR(LoanTable[[#This Row],[Disbursement Date]])=MIN(YEAR(LoanTable[Disbursement Date])),"",YEAR(LoanTable[[#This Row],[Disbursement Date]])-1)</f>
        <v>2016</v>
      </c>
      <c r="BC509" s="10">
        <f>IF(LoanTable[[#This Row],[Previous Year]]="",1,IF(COUNTIFS(LoanTable[Client id],LoanTable[[#This Row],[Client id]],LoanTable[Year],LoanTable[[#This Row],[Previous Year]])&gt;0,1,0))</f>
        <v>0</v>
      </c>
      <c r="BD509" t="str">
        <f>YEAR(LoanTable[[#This Row],[Disbursement Date]]) &amp; "-Q" &amp; ROUNDUP(MONTH(LoanTable[[#This Row],[Disbursement Date]])/3,0)</f>
        <v>2017-Q2</v>
      </c>
      <c r="BE509">
        <f>IF(LoanTable[[#This Row],[Disbursement Date]]=LoanTable[[#This Row],[First Loan Date]],1,0)</f>
        <v>0</v>
      </c>
    </row>
    <row r="510" spans="1:57" x14ac:dyDescent="0.3">
      <c r="A510" t="s">
        <v>1461</v>
      </c>
      <c r="B510">
        <v>996</v>
      </c>
      <c r="C510" t="s">
        <v>265</v>
      </c>
      <c r="D510" t="s">
        <v>589</v>
      </c>
      <c r="E510">
        <v>2276</v>
      </c>
      <c r="F510">
        <v>39653</v>
      </c>
      <c r="G510">
        <v>36974</v>
      </c>
      <c r="H510" s="5">
        <v>42890</v>
      </c>
      <c r="I510" t="s">
        <v>624</v>
      </c>
      <c r="J510" t="s">
        <v>613</v>
      </c>
      <c r="K510">
        <v>30179</v>
      </c>
      <c r="L510" t="s">
        <v>272</v>
      </c>
      <c r="M510" t="s">
        <v>68</v>
      </c>
      <c r="N510" t="s">
        <v>13</v>
      </c>
      <c r="O510" t="s">
        <v>46</v>
      </c>
      <c r="P510">
        <v>28</v>
      </c>
      <c r="Q510" s="5" t="s">
        <v>69</v>
      </c>
      <c r="R510" t="s">
        <v>25</v>
      </c>
      <c r="S510" t="s">
        <v>35</v>
      </c>
      <c r="T510" t="s">
        <v>18</v>
      </c>
      <c r="U510" t="s">
        <v>38</v>
      </c>
      <c r="V510" t="s">
        <v>31</v>
      </c>
      <c r="W510">
        <v>385</v>
      </c>
      <c r="X510" t="s">
        <v>574</v>
      </c>
      <c r="Y510" t="s">
        <v>590</v>
      </c>
      <c r="Z510" t="s">
        <v>576</v>
      </c>
      <c r="AA510">
        <v>9.9099999999999994E-2</v>
      </c>
      <c r="AB510" t="s">
        <v>577</v>
      </c>
      <c r="AC510" t="s">
        <v>591</v>
      </c>
      <c r="AD510" t="s">
        <v>265</v>
      </c>
      <c r="AE510" t="s">
        <v>266</v>
      </c>
      <c r="AF510" t="s">
        <v>267</v>
      </c>
      <c r="AG510" t="s">
        <v>268</v>
      </c>
      <c r="AH510" t="s">
        <v>269</v>
      </c>
      <c r="AI510" t="s">
        <v>270</v>
      </c>
      <c r="AJ510">
        <v>30179</v>
      </c>
      <c r="AK510" t="s">
        <v>271</v>
      </c>
      <c r="AL510" t="s">
        <v>241</v>
      </c>
      <c r="AM510">
        <v>2303</v>
      </c>
      <c r="AN510">
        <v>40270</v>
      </c>
      <c r="AO510">
        <v>1919</v>
      </c>
      <c r="AP510">
        <v>9.19</v>
      </c>
      <c r="AQ510">
        <v>516.77</v>
      </c>
      <c r="AR510" t="s">
        <v>2626</v>
      </c>
      <c r="AS510" t="s">
        <v>2626</v>
      </c>
      <c r="AT510">
        <v>2</v>
      </c>
      <c r="AU510" t="s">
        <v>2628</v>
      </c>
      <c r="AV510" s="3">
        <v>42890</v>
      </c>
      <c r="AW510" s="3" t="str">
        <f>TEXT(LoanTable[[#This Row],[Disbursement Date]],"YYYY-MM")</f>
        <v>2017-06</v>
      </c>
      <c r="AX510" t="str">
        <f>TEXT(EDATE(LoanTable[[#This Row],[Disbursement Date]],-1),"YYYY-MM")</f>
        <v>2017-05</v>
      </c>
      <c r="AY510">
        <f>IF(LoanTable[[#This Row],[Loan Status]]="Active",1,0)</f>
        <v>1</v>
      </c>
      <c r="AZ510">
        <f>IF(COUNTIFS(LoanTable[Client id],LoanTable[[#This Row],[Client id]],LoanTable[Period],LoanTable[[#This Row],[Previous Period]])&gt;0,1,0)</f>
        <v>0</v>
      </c>
      <c r="BA510" s="17" t="str">
        <f>TEXT(LoanTable[[#This Row],[Disbursement Date]],"YYYY")</f>
        <v>2017</v>
      </c>
      <c r="BB510" s="10" cm="1">
        <f t="array" ref="BB510">IF(YEAR(LoanTable[[#This Row],[Disbursement Date]])=MIN(YEAR(LoanTable[Disbursement Date])),"",YEAR(LoanTable[[#This Row],[Disbursement Date]])-1)</f>
        <v>2016</v>
      </c>
      <c r="BC510" s="10">
        <f>IF(LoanTable[[#This Row],[Previous Year]]="",1,IF(COUNTIFS(LoanTable[Client id],LoanTable[[#This Row],[Client id]],LoanTable[Year],LoanTable[[#This Row],[Previous Year]])&gt;0,1,0))</f>
        <v>0</v>
      </c>
      <c r="BD510" t="str">
        <f>YEAR(LoanTable[[#This Row],[Disbursement Date]]) &amp; "-Q" &amp; ROUNDUP(MONTH(LoanTable[[#This Row],[Disbursement Date]])/3,0)</f>
        <v>2017-Q2</v>
      </c>
      <c r="BE510">
        <f>IF(LoanTable[[#This Row],[Disbursement Date]]=LoanTable[[#This Row],[First Loan Date]],1,0)</f>
        <v>1</v>
      </c>
    </row>
    <row r="511" spans="1:57" x14ac:dyDescent="0.3">
      <c r="A511" t="s">
        <v>1473</v>
      </c>
      <c r="B511">
        <v>375</v>
      </c>
      <c r="C511" t="s">
        <v>505</v>
      </c>
      <c r="D511" t="s">
        <v>573</v>
      </c>
      <c r="E511">
        <v>13219</v>
      </c>
      <c r="F511">
        <v>34583</v>
      </c>
      <c r="G511">
        <v>33730</v>
      </c>
      <c r="H511" s="5">
        <v>42893</v>
      </c>
      <c r="I511" t="s">
        <v>624</v>
      </c>
      <c r="J511" t="s">
        <v>613</v>
      </c>
      <c r="K511">
        <v>380112</v>
      </c>
      <c r="L511" t="s">
        <v>507</v>
      </c>
      <c r="M511" t="s">
        <v>114</v>
      </c>
      <c r="N511" t="s">
        <v>13</v>
      </c>
      <c r="O511" t="s">
        <v>46</v>
      </c>
      <c r="P511">
        <v>35</v>
      </c>
      <c r="Q511" s="5" t="s">
        <v>115</v>
      </c>
      <c r="R511" t="s">
        <v>25</v>
      </c>
      <c r="S511" t="s">
        <v>35</v>
      </c>
      <c r="T511" t="s">
        <v>18</v>
      </c>
      <c r="U511" t="s">
        <v>19</v>
      </c>
      <c r="V511" t="s">
        <v>20</v>
      </c>
      <c r="W511">
        <v>567</v>
      </c>
      <c r="X511" t="s">
        <v>574</v>
      </c>
      <c r="Y511" t="s">
        <v>575</v>
      </c>
      <c r="Z511" t="s">
        <v>576</v>
      </c>
      <c r="AA511">
        <v>0.1065</v>
      </c>
      <c r="AB511" t="s">
        <v>577</v>
      </c>
      <c r="AC511" t="s">
        <v>578</v>
      </c>
      <c r="AD511" t="s">
        <v>505</v>
      </c>
      <c r="AE511" t="s">
        <v>325</v>
      </c>
      <c r="AF511" t="s">
        <v>326</v>
      </c>
      <c r="AG511" t="s">
        <v>327</v>
      </c>
      <c r="AH511" t="s">
        <v>328</v>
      </c>
      <c r="AI511" t="s">
        <v>505</v>
      </c>
      <c r="AJ511">
        <v>380112</v>
      </c>
      <c r="AK511" t="s">
        <v>506</v>
      </c>
      <c r="AL511" t="s">
        <v>256</v>
      </c>
      <c r="AM511">
        <v>12754</v>
      </c>
      <c r="AN511">
        <v>34460</v>
      </c>
      <c r="AO511">
        <v>12921</v>
      </c>
      <c r="AP511">
        <v>27.06</v>
      </c>
      <c r="AQ511">
        <v>447.71</v>
      </c>
      <c r="AR511" t="s">
        <v>2626</v>
      </c>
      <c r="AS511" t="s">
        <v>2627</v>
      </c>
      <c r="AT511">
        <v>0</v>
      </c>
      <c r="AU511" t="s">
        <v>2629</v>
      </c>
      <c r="AV511" s="3">
        <v>42893</v>
      </c>
      <c r="AW511" s="3" t="str">
        <f>TEXT(LoanTable[[#This Row],[Disbursement Date]],"YYYY-MM")</f>
        <v>2017-06</v>
      </c>
      <c r="AX511" t="str">
        <f>TEXT(EDATE(LoanTable[[#This Row],[Disbursement Date]],-1),"YYYY-MM")</f>
        <v>2017-05</v>
      </c>
      <c r="AY511">
        <f>IF(LoanTable[[#This Row],[Loan Status]]="Active",1,0)</f>
        <v>1</v>
      </c>
      <c r="AZ511">
        <f>IF(COUNTIFS(LoanTable[Client id],LoanTable[[#This Row],[Client id]],LoanTable[Period],LoanTable[[#This Row],[Previous Period]])&gt;0,1,0)</f>
        <v>0</v>
      </c>
      <c r="BA511" s="17" t="str">
        <f>TEXT(LoanTable[[#This Row],[Disbursement Date]],"YYYY")</f>
        <v>2017</v>
      </c>
      <c r="BB511" s="10" cm="1">
        <f t="array" ref="BB511">IF(YEAR(LoanTable[[#This Row],[Disbursement Date]])=MIN(YEAR(LoanTable[Disbursement Date])),"",YEAR(LoanTable[[#This Row],[Disbursement Date]])-1)</f>
        <v>2016</v>
      </c>
      <c r="BC511" s="10">
        <f>IF(LoanTable[[#This Row],[Previous Year]]="",1,IF(COUNTIFS(LoanTable[Client id],LoanTable[[#This Row],[Client id]],LoanTable[Year],LoanTable[[#This Row],[Previous Year]])&gt;0,1,0))</f>
        <v>0</v>
      </c>
      <c r="BD511" t="str">
        <f>YEAR(LoanTable[[#This Row],[Disbursement Date]]) &amp; "-Q" &amp; ROUNDUP(MONTH(LoanTable[[#This Row],[Disbursement Date]])/3,0)</f>
        <v>2017-Q2</v>
      </c>
      <c r="BE511">
        <f>IF(LoanTable[[#This Row],[Disbursement Date]]=LoanTable[[#This Row],[First Loan Date]],1,0)</f>
        <v>1</v>
      </c>
    </row>
    <row r="512" spans="1:57" x14ac:dyDescent="0.3">
      <c r="A512" t="s">
        <v>2410</v>
      </c>
      <c r="B512">
        <v>596</v>
      </c>
      <c r="C512" t="s">
        <v>251</v>
      </c>
      <c r="D512" t="s">
        <v>589</v>
      </c>
      <c r="E512">
        <v>40175</v>
      </c>
      <c r="F512">
        <v>23720</v>
      </c>
      <c r="G512">
        <v>30475</v>
      </c>
      <c r="H512" s="5">
        <v>42893</v>
      </c>
      <c r="I512" t="s">
        <v>615</v>
      </c>
      <c r="J512" t="s">
        <v>613</v>
      </c>
      <c r="K512">
        <v>10068</v>
      </c>
      <c r="L512" t="s">
        <v>319</v>
      </c>
      <c r="M512" t="s">
        <v>45</v>
      </c>
      <c r="N512" t="s">
        <v>13</v>
      </c>
      <c r="O512" t="s">
        <v>28</v>
      </c>
      <c r="P512">
        <v>51</v>
      </c>
      <c r="Q512" s="5" t="s">
        <v>62</v>
      </c>
      <c r="R512" t="s">
        <v>25</v>
      </c>
      <c r="S512" t="s">
        <v>35</v>
      </c>
      <c r="T512" t="s">
        <v>63</v>
      </c>
      <c r="U512" t="s">
        <v>22</v>
      </c>
      <c r="V512" t="s">
        <v>31</v>
      </c>
      <c r="W512">
        <v>375</v>
      </c>
      <c r="X512" t="s">
        <v>574</v>
      </c>
      <c r="Y512" t="s">
        <v>590</v>
      </c>
      <c r="Z512" t="s">
        <v>576</v>
      </c>
      <c r="AA512">
        <v>9.9099999999999994E-2</v>
      </c>
      <c r="AB512" t="s">
        <v>577</v>
      </c>
      <c r="AC512" t="s">
        <v>591</v>
      </c>
      <c r="AD512" t="s">
        <v>251</v>
      </c>
      <c r="AE512" t="s">
        <v>250</v>
      </c>
      <c r="AF512" t="s">
        <v>251</v>
      </c>
      <c r="AG512" t="s">
        <v>252</v>
      </c>
      <c r="AH512" t="s">
        <v>253</v>
      </c>
      <c r="AI512" t="s">
        <v>317</v>
      </c>
      <c r="AJ512">
        <v>10068</v>
      </c>
      <c r="AK512" t="s">
        <v>318</v>
      </c>
      <c r="AL512" t="s">
        <v>256</v>
      </c>
      <c r="AM512">
        <v>41059</v>
      </c>
      <c r="AN512">
        <v>24534</v>
      </c>
      <c r="AO512">
        <v>40023</v>
      </c>
      <c r="AP512">
        <v>33.39</v>
      </c>
      <c r="AQ512">
        <v>4429.63</v>
      </c>
      <c r="AR512" t="s">
        <v>2626</v>
      </c>
      <c r="AS512" t="s">
        <v>2626</v>
      </c>
      <c r="AT512">
        <v>2</v>
      </c>
      <c r="AU512" t="s">
        <v>2628</v>
      </c>
      <c r="AV512" s="3">
        <v>42893</v>
      </c>
      <c r="AW512" s="3" t="str">
        <f>TEXT(LoanTable[[#This Row],[Disbursement Date]],"YYYY-MM")</f>
        <v>2017-06</v>
      </c>
      <c r="AX512" t="str">
        <f>TEXT(EDATE(LoanTable[[#This Row],[Disbursement Date]],-1),"YYYY-MM")</f>
        <v>2017-05</v>
      </c>
      <c r="AY512">
        <f>IF(LoanTable[[#This Row],[Loan Status]]="Active",1,0)</f>
        <v>0</v>
      </c>
      <c r="AZ512">
        <f>IF(COUNTIFS(LoanTable[Client id],LoanTable[[#This Row],[Client id]],LoanTable[Period],LoanTable[[#This Row],[Previous Period]])&gt;0,1,0)</f>
        <v>0</v>
      </c>
      <c r="BA512" s="17" t="str">
        <f>TEXT(LoanTable[[#This Row],[Disbursement Date]],"YYYY")</f>
        <v>2017</v>
      </c>
      <c r="BB512" s="10" cm="1">
        <f t="array" ref="BB512">IF(YEAR(LoanTable[[#This Row],[Disbursement Date]])=MIN(YEAR(LoanTable[Disbursement Date])),"",YEAR(LoanTable[[#This Row],[Disbursement Date]])-1)</f>
        <v>2016</v>
      </c>
      <c r="BC512" s="10">
        <f>IF(LoanTable[[#This Row],[Previous Year]]="",1,IF(COUNTIFS(LoanTable[Client id],LoanTable[[#This Row],[Client id]],LoanTable[Year],LoanTable[[#This Row],[Previous Year]])&gt;0,1,0))</f>
        <v>0</v>
      </c>
      <c r="BD512" t="str">
        <f>YEAR(LoanTable[[#This Row],[Disbursement Date]]) &amp; "-Q" &amp; ROUNDUP(MONTH(LoanTable[[#This Row],[Disbursement Date]])/3,0)</f>
        <v>2017-Q2</v>
      </c>
      <c r="BE512">
        <f>IF(LoanTable[[#This Row],[Disbursement Date]]=LoanTable[[#This Row],[First Loan Date]],1,0)</f>
        <v>1</v>
      </c>
    </row>
    <row r="513" spans="1:57" x14ac:dyDescent="0.3">
      <c r="A513" t="s">
        <v>940</v>
      </c>
      <c r="B513">
        <v>516</v>
      </c>
      <c r="C513" t="s">
        <v>251</v>
      </c>
      <c r="D513" t="s">
        <v>573</v>
      </c>
      <c r="E513">
        <v>8069</v>
      </c>
      <c r="F513">
        <v>36141</v>
      </c>
      <c r="G513">
        <v>27950</v>
      </c>
      <c r="H513" s="5">
        <v>42895</v>
      </c>
      <c r="I513" t="s">
        <v>612</v>
      </c>
      <c r="J513" t="s">
        <v>619</v>
      </c>
      <c r="K513">
        <v>10068</v>
      </c>
      <c r="L513" t="s">
        <v>319</v>
      </c>
      <c r="M513" t="s">
        <v>78</v>
      </c>
      <c r="N513" t="s">
        <v>13</v>
      </c>
      <c r="O513" t="s">
        <v>46</v>
      </c>
      <c r="P513">
        <v>26</v>
      </c>
      <c r="Q513" s="5" t="s">
        <v>142</v>
      </c>
      <c r="R513" t="s">
        <v>25</v>
      </c>
      <c r="S513" t="s">
        <v>35</v>
      </c>
      <c r="T513" t="s">
        <v>18</v>
      </c>
      <c r="U513" t="s">
        <v>19</v>
      </c>
      <c r="V513" t="s">
        <v>31</v>
      </c>
      <c r="W513">
        <v>398</v>
      </c>
      <c r="X513" t="s">
        <v>574</v>
      </c>
      <c r="Y513" t="s">
        <v>575</v>
      </c>
      <c r="Z513" t="s">
        <v>576</v>
      </c>
      <c r="AA513">
        <v>0.1065</v>
      </c>
      <c r="AB513" t="s">
        <v>577</v>
      </c>
      <c r="AC513" t="s">
        <v>578</v>
      </c>
      <c r="AD513" t="s">
        <v>251</v>
      </c>
      <c r="AE513" t="s">
        <v>250</v>
      </c>
      <c r="AF513" t="s">
        <v>251</v>
      </c>
      <c r="AG513" t="s">
        <v>252</v>
      </c>
      <c r="AH513" t="s">
        <v>253</v>
      </c>
      <c r="AI513" t="s">
        <v>317</v>
      </c>
      <c r="AJ513">
        <v>10068</v>
      </c>
      <c r="AK513" t="s">
        <v>318</v>
      </c>
      <c r="AL513" t="s">
        <v>256</v>
      </c>
      <c r="AM513">
        <v>8763</v>
      </c>
      <c r="AN513">
        <v>36939</v>
      </c>
      <c r="AO513">
        <v>7749</v>
      </c>
      <c r="AP513">
        <v>25.34</v>
      </c>
      <c r="AQ513">
        <v>173.5</v>
      </c>
      <c r="AR513" t="s">
        <v>2626</v>
      </c>
      <c r="AS513" t="s">
        <v>2626</v>
      </c>
      <c r="AT513">
        <v>2</v>
      </c>
      <c r="AU513" t="s">
        <v>2628</v>
      </c>
      <c r="AV513" s="3">
        <v>42398</v>
      </c>
      <c r="AW513" s="3" t="str">
        <f>TEXT(LoanTable[[#This Row],[Disbursement Date]],"YYYY-MM")</f>
        <v>2017-06</v>
      </c>
      <c r="AX513" t="str">
        <f>TEXT(EDATE(LoanTable[[#This Row],[Disbursement Date]],-1),"YYYY-MM")</f>
        <v>2017-05</v>
      </c>
      <c r="AY513">
        <f>IF(LoanTable[[#This Row],[Loan Status]]="Active",1,0)</f>
        <v>0</v>
      </c>
      <c r="AZ513">
        <f>IF(COUNTIFS(LoanTable[Client id],LoanTable[[#This Row],[Client id]],LoanTable[Period],LoanTable[[#This Row],[Previous Period]])&gt;0,1,0)</f>
        <v>0</v>
      </c>
      <c r="BA513" s="17" t="str">
        <f>TEXT(LoanTable[[#This Row],[Disbursement Date]],"YYYY")</f>
        <v>2017</v>
      </c>
      <c r="BB513" s="10" cm="1">
        <f t="array" ref="BB513">IF(YEAR(LoanTable[[#This Row],[Disbursement Date]])=MIN(YEAR(LoanTable[Disbursement Date])),"",YEAR(LoanTable[[#This Row],[Disbursement Date]])-1)</f>
        <v>2016</v>
      </c>
      <c r="BC513" s="10">
        <f>IF(LoanTable[[#This Row],[Previous Year]]="",1,IF(COUNTIFS(LoanTable[Client id],LoanTable[[#This Row],[Client id]],LoanTable[Year],LoanTable[[#This Row],[Previous Year]])&gt;0,1,0))</f>
        <v>1</v>
      </c>
      <c r="BD513" t="str">
        <f>YEAR(LoanTable[[#This Row],[Disbursement Date]]) &amp; "-Q" &amp; ROUNDUP(MONTH(LoanTable[[#This Row],[Disbursement Date]])/3,0)</f>
        <v>2017-Q2</v>
      </c>
      <c r="BE513">
        <f>IF(LoanTable[[#This Row],[Disbursement Date]]=LoanTable[[#This Row],[First Loan Date]],1,0)</f>
        <v>0</v>
      </c>
    </row>
    <row r="514" spans="1:57" x14ac:dyDescent="0.3">
      <c r="A514" t="s">
        <v>1241</v>
      </c>
      <c r="B514">
        <v>997</v>
      </c>
      <c r="C514" t="s">
        <v>310</v>
      </c>
      <c r="D514" t="s">
        <v>573</v>
      </c>
      <c r="E514">
        <v>44781</v>
      </c>
      <c r="F514">
        <v>47034</v>
      </c>
      <c r="G514">
        <v>13431</v>
      </c>
      <c r="H514" s="5">
        <v>42895</v>
      </c>
      <c r="I514" t="s">
        <v>615</v>
      </c>
      <c r="J514" t="s">
        <v>619</v>
      </c>
      <c r="K514">
        <v>140056</v>
      </c>
      <c r="L514" t="s">
        <v>312</v>
      </c>
      <c r="M514" t="s">
        <v>177</v>
      </c>
      <c r="N514" t="s">
        <v>13</v>
      </c>
      <c r="O514" t="s">
        <v>33</v>
      </c>
      <c r="P514">
        <v>21</v>
      </c>
      <c r="Q514" s="5" t="s">
        <v>178</v>
      </c>
      <c r="R514" t="s">
        <v>30</v>
      </c>
      <c r="S514" t="s">
        <v>145</v>
      </c>
      <c r="T514" t="s">
        <v>18</v>
      </c>
      <c r="U514" t="s">
        <v>26</v>
      </c>
      <c r="V514" t="s">
        <v>20</v>
      </c>
      <c r="W514">
        <v>493</v>
      </c>
      <c r="X514" t="s">
        <v>574</v>
      </c>
      <c r="Y514" t="s">
        <v>575</v>
      </c>
      <c r="Z514" t="s">
        <v>576</v>
      </c>
      <c r="AA514">
        <v>0.1065</v>
      </c>
      <c r="AB514" t="s">
        <v>577</v>
      </c>
      <c r="AC514" t="s">
        <v>578</v>
      </c>
      <c r="AD514" t="s">
        <v>310</v>
      </c>
      <c r="AE514" t="s">
        <v>250</v>
      </c>
      <c r="AF514" t="s">
        <v>251</v>
      </c>
      <c r="AG514" t="s">
        <v>252</v>
      </c>
      <c r="AH514" t="s">
        <v>253</v>
      </c>
      <c r="AI514" t="s">
        <v>310</v>
      </c>
      <c r="AJ514">
        <v>140056</v>
      </c>
      <c r="AK514" t="s">
        <v>311</v>
      </c>
      <c r="AL514" t="s">
        <v>239</v>
      </c>
      <c r="AM514">
        <v>45602</v>
      </c>
      <c r="AN514">
        <v>48766</v>
      </c>
      <c r="AO514">
        <v>44460</v>
      </c>
      <c r="AP514">
        <v>41.98</v>
      </c>
      <c r="AQ514">
        <v>2814.81</v>
      </c>
      <c r="AR514" t="s">
        <v>2626</v>
      </c>
      <c r="AS514" t="s">
        <v>2626</v>
      </c>
      <c r="AT514">
        <v>1</v>
      </c>
      <c r="AU514" t="s">
        <v>2628</v>
      </c>
      <c r="AV514" s="3">
        <v>42614</v>
      </c>
      <c r="AW514" s="3" t="str">
        <f>TEXT(LoanTable[[#This Row],[Disbursement Date]],"YYYY-MM")</f>
        <v>2017-06</v>
      </c>
      <c r="AX514" t="str">
        <f>TEXT(EDATE(LoanTable[[#This Row],[Disbursement Date]],-1),"YYYY-MM")</f>
        <v>2017-05</v>
      </c>
      <c r="AY514">
        <f>IF(LoanTable[[#This Row],[Loan Status]]="Active",1,0)</f>
        <v>0</v>
      </c>
      <c r="AZ514">
        <f>IF(COUNTIFS(LoanTable[Client id],LoanTable[[#This Row],[Client id]],LoanTable[Period],LoanTable[[#This Row],[Previous Period]])&gt;0,1,0)</f>
        <v>0</v>
      </c>
      <c r="BA514" s="17" t="str">
        <f>TEXT(LoanTable[[#This Row],[Disbursement Date]],"YYYY")</f>
        <v>2017</v>
      </c>
      <c r="BB514" s="10" cm="1">
        <f t="array" ref="BB514">IF(YEAR(LoanTable[[#This Row],[Disbursement Date]])=MIN(YEAR(LoanTable[Disbursement Date])),"",YEAR(LoanTable[[#This Row],[Disbursement Date]])-1)</f>
        <v>2016</v>
      </c>
      <c r="BC514" s="10">
        <f>IF(LoanTable[[#This Row],[Previous Year]]="",1,IF(COUNTIFS(LoanTable[Client id],LoanTable[[#This Row],[Client id]],LoanTable[Year],LoanTable[[#This Row],[Previous Year]])&gt;0,1,0))</f>
        <v>1</v>
      </c>
      <c r="BD514" t="str">
        <f>YEAR(LoanTable[[#This Row],[Disbursement Date]]) &amp; "-Q" &amp; ROUNDUP(MONTH(LoanTable[[#This Row],[Disbursement Date]])/3,0)</f>
        <v>2017-Q2</v>
      </c>
      <c r="BE514">
        <f>IF(LoanTable[[#This Row],[Disbursement Date]]=LoanTable[[#This Row],[First Loan Date]],1,0)</f>
        <v>0</v>
      </c>
    </row>
    <row r="515" spans="1:57" x14ac:dyDescent="0.3">
      <c r="A515" t="s">
        <v>1013</v>
      </c>
      <c r="B515">
        <v>539</v>
      </c>
      <c r="C515" t="s">
        <v>481</v>
      </c>
      <c r="D515" t="s">
        <v>573</v>
      </c>
      <c r="E515">
        <v>34198</v>
      </c>
      <c r="F515">
        <v>10184</v>
      </c>
      <c r="G515">
        <v>32167</v>
      </c>
      <c r="H515" s="5">
        <v>42896</v>
      </c>
      <c r="I515" t="s">
        <v>612</v>
      </c>
      <c r="J515" t="s">
        <v>613</v>
      </c>
      <c r="K515">
        <v>1050013</v>
      </c>
      <c r="L515" t="s">
        <v>482</v>
      </c>
      <c r="M515" t="s">
        <v>48</v>
      </c>
      <c r="N515" t="s">
        <v>13</v>
      </c>
      <c r="O515" t="s">
        <v>14</v>
      </c>
      <c r="P515">
        <v>43</v>
      </c>
      <c r="Q515" s="5" t="s">
        <v>94</v>
      </c>
      <c r="R515" t="s">
        <v>104</v>
      </c>
      <c r="S515" t="s">
        <v>105</v>
      </c>
      <c r="T515" t="s">
        <v>18</v>
      </c>
      <c r="U515" t="s">
        <v>22</v>
      </c>
      <c r="V515" t="s">
        <v>20</v>
      </c>
      <c r="W515">
        <v>672</v>
      </c>
      <c r="X515" t="s">
        <v>574</v>
      </c>
      <c r="Y515" t="s">
        <v>575</v>
      </c>
      <c r="Z515" t="s">
        <v>576</v>
      </c>
      <c r="AA515">
        <v>0.1065</v>
      </c>
      <c r="AB515" t="s">
        <v>577</v>
      </c>
      <c r="AC515" t="s">
        <v>578</v>
      </c>
      <c r="AD515" t="s">
        <v>481</v>
      </c>
      <c r="AE515" t="s">
        <v>472</v>
      </c>
      <c r="AF515" t="s">
        <v>473</v>
      </c>
      <c r="AG515" t="s">
        <v>474</v>
      </c>
      <c r="AH515" t="s">
        <v>475</v>
      </c>
      <c r="AI515" t="s">
        <v>481</v>
      </c>
      <c r="AJ515">
        <v>1050013</v>
      </c>
      <c r="AK515" t="s">
        <v>476</v>
      </c>
      <c r="AL515" t="s">
        <v>241</v>
      </c>
      <c r="AM515">
        <v>34664</v>
      </c>
      <c r="AN515">
        <v>10877</v>
      </c>
      <c r="AO515">
        <v>33796</v>
      </c>
      <c r="AP515">
        <v>41.29</v>
      </c>
      <c r="AQ515">
        <v>2115.61</v>
      </c>
      <c r="AR515" t="s">
        <v>2627</v>
      </c>
      <c r="AS515" t="s">
        <v>2626</v>
      </c>
      <c r="AT515">
        <v>2</v>
      </c>
      <c r="AU515" t="s">
        <v>2629</v>
      </c>
      <c r="AV515" s="3">
        <v>42896</v>
      </c>
      <c r="AW515" s="3" t="str">
        <f>TEXT(LoanTable[[#This Row],[Disbursement Date]],"YYYY-MM")</f>
        <v>2017-06</v>
      </c>
      <c r="AX515" t="str">
        <f>TEXT(EDATE(LoanTable[[#This Row],[Disbursement Date]],-1),"YYYY-MM")</f>
        <v>2017-05</v>
      </c>
      <c r="AY515">
        <f>IF(LoanTable[[#This Row],[Loan Status]]="Active",1,0)</f>
        <v>0</v>
      </c>
      <c r="AZ515">
        <f>IF(COUNTIFS(LoanTable[Client id],LoanTable[[#This Row],[Client id]],LoanTable[Period],LoanTable[[#This Row],[Previous Period]])&gt;0,1,0)</f>
        <v>0</v>
      </c>
      <c r="BA515" s="17" t="str">
        <f>TEXT(LoanTable[[#This Row],[Disbursement Date]],"YYYY")</f>
        <v>2017</v>
      </c>
      <c r="BB515" s="10" cm="1">
        <f t="array" ref="BB515">IF(YEAR(LoanTable[[#This Row],[Disbursement Date]])=MIN(YEAR(LoanTable[Disbursement Date])),"",YEAR(LoanTable[[#This Row],[Disbursement Date]])-1)</f>
        <v>2016</v>
      </c>
      <c r="BC515" s="10">
        <f>IF(LoanTable[[#This Row],[Previous Year]]="",1,IF(COUNTIFS(LoanTable[Client id],LoanTable[[#This Row],[Client id]],LoanTable[Year],LoanTable[[#This Row],[Previous Year]])&gt;0,1,0))</f>
        <v>0</v>
      </c>
      <c r="BD515" t="str">
        <f>YEAR(LoanTable[[#This Row],[Disbursement Date]]) &amp; "-Q" &amp; ROUNDUP(MONTH(LoanTable[[#This Row],[Disbursement Date]])/3,0)</f>
        <v>2017-Q2</v>
      </c>
      <c r="BE515">
        <f>IF(LoanTable[[#This Row],[Disbursement Date]]=LoanTable[[#This Row],[First Loan Date]],1,0)</f>
        <v>1</v>
      </c>
    </row>
    <row r="516" spans="1:57" x14ac:dyDescent="0.3">
      <c r="A516" t="s">
        <v>1934</v>
      </c>
      <c r="B516">
        <v>237</v>
      </c>
      <c r="C516" t="s">
        <v>350</v>
      </c>
      <c r="D516" t="s">
        <v>573</v>
      </c>
      <c r="E516">
        <v>47042</v>
      </c>
      <c r="F516">
        <v>46847</v>
      </c>
      <c r="G516">
        <v>8735</v>
      </c>
      <c r="H516" s="5">
        <v>42899</v>
      </c>
      <c r="I516" t="s">
        <v>612</v>
      </c>
      <c r="J516" t="s">
        <v>619</v>
      </c>
      <c r="K516">
        <v>700013</v>
      </c>
      <c r="L516" t="s">
        <v>351</v>
      </c>
      <c r="M516" t="s">
        <v>116</v>
      </c>
      <c r="N516" t="s">
        <v>13</v>
      </c>
      <c r="O516" t="s">
        <v>46</v>
      </c>
      <c r="P516">
        <v>33</v>
      </c>
      <c r="Q516" s="5" t="s">
        <v>117</v>
      </c>
      <c r="R516" t="s">
        <v>74</v>
      </c>
      <c r="S516" t="s">
        <v>35</v>
      </c>
      <c r="T516" t="s">
        <v>18</v>
      </c>
      <c r="U516" t="s">
        <v>22</v>
      </c>
      <c r="V516" t="s">
        <v>20</v>
      </c>
      <c r="W516">
        <v>716</v>
      </c>
      <c r="X516" t="s">
        <v>574</v>
      </c>
      <c r="Y516" t="s">
        <v>575</v>
      </c>
      <c r="Z516" t="s">
        <v>576</v>
      </c>
      <c r="AA516">
        <v>0.1065</v>
      </c>
      <c r="AB516" t="s">
        <v>577</v>
      </c>
      <c r="AC516" t="s">
        <v>578</v>
      </c>
      <c r="AD516" t="s">
        <v>350</v>
      </c>
      <c r="AE516" t="s">
        <v>331</v>
      </c>
      <c r="AF516" t="s">
        <v>332</v>
      </c>
      <c r="AG516" t="s">
        <v>333</v>
      </c>
      <c r="AH516" t="s">
        <v>334</v>
      </c>
      <c r="AI516" t="s">
        <v>335</v>
      </c>
      <c r="AJ516">
        <v>700013</v>
      </c>
      <c r="AK516" t="s">
        <v>247</v>
      </c>
      <c r="AL516" t="s">
        <v>241</v>
      </c>
      <c r="AM516">
        <v>47618</v>
      </c>
      <c r="AN516">
        <v>47454</v>
      </c>
      <c r="AO516">
        <v>46837</v>
      </c>
      <c r="AP516">
        <v>2.96</v>
      </c>
      <c r="AQ516">
        <v>852.65</v>
      </c>
      <c r="AR516" t="s">
        <v>2626</v>
      </c>
      <c r="AS516" t="s">
        <v>2626</v>
      </c>
      <c r="AT516">
        <v>1</v>
      </c>
      <c r="AU516" t="s">
        <v>2628</v>
      </c>
      <c r="AV516" s="3">
        <v>42899</v>
      </c>
      <c r="AW516" s="3" t="str">
        <f>TEXT(LoanTable[[#This Row],[Disbursement Date]],"YYYY-MM")</f>
        <v>2017-06</v>
      </c>
      <c r="AX516" t="str">
        <f>TEXT(EDATE(LoanTable[[#This Row],[Disbursement Date]],-1),"YYYY-MM")</f>
        <v>2017-05</v>
      </c>
      <c r="AY516">
        <f>IF(LoanTable[[#This Row],[Loan Status]]="Active",1,0)</f>
        <v>0</v>
      </c>
      <c r="AZ516">
        <f>IF(COUNTIFS(LoanTable[Client id],LoanTable[[#This Row],[Client id]],LoanTable[Period],LoanTable[[#This Row],[Previous Period]])&gt;0,1,0)</f>
        <v>0</v>
      </c>
      <c r="BA516" s="17" t="str">
        <f>TEXT(LoanTable[[#This Row],[Disbursement Date]],"YYYY")</f>
        <v>2017</v>
      </c>
      <c r="BB516" s="10" cm="1">
        <f t="array" ref="BB516">IF(YEAR(LoanTable[[#This Row],[Disbursement Date]])=MIN(YEAR(LoanTable[Disbursement Date])),"",YEAR(LoanTable[[#This Row],[Disbursement Date]])-1)</f>
        <v>2016</v>
      </c>
      <c r="BC516" s="10">
        <f>IF(LoanTable[[#This Row],[Previous Year]]="",1,IF(COUNTIFS(LoanTable[Client id],LoanTable[[#This Row],[Client id]],LoanTable[Year],LoanTable[[#This Row],[Previous Year]])&gt;0,1,0))</f>
        <v>0</v>
      </c>
      <c r="BD516" t="str">
        <f>YEAR(LoanTable[[#This Row],[Disbursement Date]]) &amp; "-Q" &amp; ROUNDUP(MONTH(LoanTable[[#This Row],[Disbursement Date]])/3,0)</f>
        <v>2017-Q2</v>
      </c>
      <c r="BE516">
        <f>IF(LoanTable[[#This Row],[Disbursement Date]]=LoanTable[[#This Row],[First Loan Date]],1,0)</f>
        <v>1</v>
      </c>
    </row>
    <row r="517" spans="1:57" x14ac:dyDescent="0.3">
      <c r="A517" t="s">
        <v>1929</v>
      </c>
      <c r="B517">
        <v>606</v>
      </c>
      <c r="C517" t="s">
        <v>386</v>
      </c>
      <c r="D517" t="s">
        <v>573</v>
      </c>
      <c r="E517">
        <v>24998</v>
      </c>
      <c r="F517">
        <v>25884</v>
      </c>
      <c r="G517">
        <v>10034</v>
      </c>
      <c r="H517" s="5">
        <v>42899</v>
      </c>
      <c r="I517" t="s">
        <v>615</v>
      </c>
      <c r="J517" t="s">
        <v>619</v>
      </c>
      <c r="K517">
        <v>1110166</v>
      </c>
      <c r="L517" t="s">
        <v>389</v>
      </c>
      <c r="M517" t="s">
        <v>106</v>
      </c>
      <c r="N517" t="s">
        <v>13</v>
      </c>
      <c r="O517" t="s">
        <v>14</v>
      </c>
      <c r="P517">
        <v>40</v>
      </c>
      <c r="Q517" s="5" t="s">
        <v>184</v>
      </c>
      <c r="R517" t="s">
        <v>30</v>
      </c>
      <c r="S517" t="s">
        <v>145</v>
      </c>
      <c r="T517" t="s">
        <v>18</v>
      </c>
      <c r="U517" t="s">
        <v>65</v>
      </c>
      <c r="V517" t="s">
        <v>20</v>
      </c>
      <c r="W517">
        <v>810</v>
      </c>
      <c r="X517" t="s">
        <v>574</v>
      </c>
      <c r="Y517" t="s">
        <v>575</v>
      </c>
      <c r="Z517" t="s">
        <v>576</v>
      </c>
      <c r="AA517">
        <v>0.1065</v>
      </c>
      <c r="AB517" t="s">
        <v>577</v>
      </c>
      <c r="AC517" t="s">
        <v>578</v>
      </c>
      <c r="AD517" t="s">
        <v>386</v>
      </c>
      <c r="AE517" t="s">
        <v>234</v>
      </c>
      <c r="AF517" t="s">
        <v>235</v>
      </c>
      <c r="AG517" t="s">
        <v>236</v>
      </c>
      <c r="AH517" t="s">
        <v>237</v>
      </c>
      <c r="AI517" t="s">
        <v>387</v>
      </c>
      <c r="AJ517">
        <v>1110166</v>
      </c>
      <c r="AK517" t="s">
        <v>388</v>
      </c>
      <c r="AL517" t="s">
        <v>239</v>
      </c>
      <c r="AM517">
        <v>25873</v>
      </c>
      <c r="AN517">
        <v>27399</v>
      </c>
      <c r="AO517">
        <v>24751</v>
      </c>
      <c r="AP517">
        <v>46.41</v>
      </c>
      <c r="AQ517">
        <v>3532.74</v>
      </c>
      <c r="AR517" t="s">
        <v>2626</v>
      </c>
      <c r="AS517" t="s">
        <v>2627</v>
      </c>
      <c r="AT517">
        <v>0</v>
      </c>
      <c r="AU517" t="s">
        <v>2628</v>
      </c>
      <c r="AV517" s="3">
        <v>42361</v>
      </c>
      <c r="AW517" s="3" t="str">
        <f>TEXT(LoanTable[[#This Row],[Disbursement Date]],"YYYY-MM")</f>
        <v>2017-06</v>
      </c>
      <c r="AX517" t="str">
        <f>TEXT(EDATE(LoanTable[[#This Row],[Disbursement Date]],-1),"YYYY-MM")</f>
        <v>2017-05</v>
      </c>
      <c r="AY517">
        <f>IF(LoanTable[[#This Row],[Loan Status]]="Active",1,0)</f>
        <v>0</v>
      </c>
      <c r="AZ517">
        <f>IF(COUNTIFS(LoanTable[Client id],LoanTable[[#This Row],[Client id]],LoanTable[Period],LoanTable[[#This Row],[Previous Period]])&gt;0,1,0)</f>
        <v>0</v>
      </c>
      <c r="BA517" s="17" t="str">
        <f>TEXT(LoanTable[[#This Row],[Disbursement Date]],"YYYY")</f>
        <v>2017</v>
      </c>
      <c r="BB517" s="10" cm="1">
        <f t="array" ref="BB517">IF(YEAR(LoanTable[[#This Row],[Disbursement Date]])=MIN(YEAR(LoanTable[Disbursement Date])),"",YEAR(LoanTable[[#This Row],[Disbursement Date]])-1)</f>
        <v>2016</v>
      </c>
      <c r="BC517" s="10">
        <f>IF(LoanTable[[#This Row],[Previous Year]]="",1,IF(COUNTIFS(LoanTable[Client id],LoanTable[[#This Row],[Client id]],LoanTable[Year],LoanTable[[#This Row],[Previous Year]])&gt;0,1,0))</f>
        <v>0</v>
      </c>
      <c r="BD517" t="str">
        <f>YEAR(LoanTable[[#This Row],[Disbursement Date]]) &amp; "-Q" &amp; ROUNDUP(MONTH(LoanTable[[#This Row],[Disbursement Date]])/3,0)</f>
        <v>2017-Q2</v>
      </c>
      <c r="BE517">
        <f>IF(LoanTable[[#This Row],[Disbursement Date]]=LoanTable[[#This Row],[First Loan Date]],1,0)</f>
        <v>0</v>
      </c>
    </row>
    <row r="518" spans="1:57" x14ac:dyDescent="0.3">
      <c r="A518" t="s">
        <v>928</v>
      </c>
      <c r="B518">
        <v>449</v>
      </c>
      <c r="C518" t="s">
        <v>409</v>
      </c>
      <c r="D518" t="s">
        <v>573</v>
      </c>
      <c r="E518">
        <v>4626</v>
      </c>
      <c r="F518">
        <v>3793</v>
      </c>
      <c r="G518">
        <v>25058</v>
      </c>
      <c r="H518" s="5">
        <v>42900</v>
      </c>
      <c r="I518" t="s">
        <v>617</v>
      </c>
      <c r="J518" t="s">
        <v>613</v>
      </c>
      <c r="K518">
        <v>1030063</v>
      </c>
      <c r="L518" t="s">
        <v>411</v>
      </c>
      <c r="M518" t="s">
        <v>45</v>
      </c>
      <c r="N518" t="s">
        <v>13</v>
      </c>
      <c r="O518" t="s">
        <v>28</v>
      </c>
      <c r="P518">
        <v>51</v>
      </c>
      <c r="Q518" s="5" t="s">
        <v>62</v>
      </c>
      <c r="R518" t="s">
        <v>25</v>
      </c>
      <c r="S518" t="s">
        <v>35</v>
      </c>
      <c r="T518" t="s">
        <v>63</v>
      </c>
      <c r="U518" t="s">
        <v>22</v>
      </c>
      <c r="V518" t="s">
        <v>31</v>
      </c>
      <c r="W518">
        <v>375</v>
      </c>
      <c r="X518" t="s">
        <v>574</v>
      </c>
      <c r="Y518" t="s">
        <v>575</v>
      </c>
      <c r="Z518" t="s">
        <v>576</v>
      </c>
      <c r="AA518">
        <v>0.1065</v>
      </c>
      <c r="AB518" t="s">
        <v>577</v>
      </c>
      <c r="AC518" t="s">
        <v>578</v>
      </c>
      <c r="AD518" t="s">
        <v>409</v>
      </c>
      <c r="AE518" t="s">
        <v>234</v>
      </c>
      <c r="AF518" t="s">
        <v>235</v>
      </c>
      <c r="AG518" t="s">
        <v>236</v>
      </c>
      <c r="AH518" t="s">
        <v>237</v>
      </c>
      <c r="AI518" t="s">
        <v>246</v>
      </c>
      <c r="AJ518">
        <v>1030063</v>
      </c>
      <c r="AK518" t="s">
        <v>410</v>
      </c>
      <c r="AL518" t="s">
        <v>241</v>
      </c>
      <c r="AM518">
        <v>4505</v>
      </c>
      <c r="AN518">
        <v>4890</v>
      </c>
      <c r="AO518">
        <v>4339</v>
      </c>
      <c r="AP518">
        <v>35.76</v>
      </c>
      <c r="AQ518">
        <v>3038.73</v>
      </c>
      <c r="AR518" t="s">
        <v>2626</v>
      </c>
      <c r="AS518" t="s">
        <v>2626</v>
      </c>
      <c r="AT518">
        <v>1</v>
      </c>
      <c r="AU518" t="s">
        <v>2628</v>
      </c>
      <c r="AV518" s="3">
        <v>42900</v>
      </c>
      <c r="AW518" s="3" t="str">
        <f>TEXT(LoanTable[[#This Row],[Disbursement Date]],"YYYY-MM")</f>
        <v>2017-06</v>
      </c>
      <c r="AX518" t="str">
        <f>TEXT(EDATE(LoanTable[[#This Row],[Disbursement Date]],-1),"YYYY-MM")</f>
        <v>2017-05</v>
      </c>
      <c r="AY518">
        <f>IF(LoanTable[[#This Row],[Loan Status]]="Active",1,0)</f>
        <v>0</v>
      </c>
      <c r="AZ518">
        <f>IF(COUNTIFS(LoanTable[Client id],LoanTable[[#This Row],[Client id]],LoanTable[Period],LoanTable[[#This Row],[Previous Period]])&gt;0,1,0)</f>
        <v>0</v>
      </c>
      <c r="BA518" s="17" t="str">
        <f>TEXT(LoanTable[[#This Row],[Disbursement Date]],"YYYY")</f>
        <v>2017</v>
      </c>
      <c r="BB518" s="10" cm="1">
        <f t="array" ref="BB518">IF(YEAR(LoanTable[[#This Row],[Disbursement Date]])=MIN(YEAR(LoanTable[Disbursement Date])),"",YEAR(LoanTable[[#This Row],[Disbursement Date]])-1)</f>
        <v>2016</v>
      </c>
      <c r="BC518" s="10">
        <f>IF(LoanTable[[#This Row],[Previous Year]]="",1,IF(COUNTIFS(LoanTable[Client id],LoanTable[[#This Row],[Client id]],LoanTable[Year],LoanTable[[#This Row],[Previous Year]])&gt;0,1,0))</f>
        <v>0</v>
      </c>
      <c r="BD518" t="str">
        <f>YEAR(LoanTable[[#This Row],[Disbursement Date]]) &amp; "-Q" &amp; ROUNDUP(MONTH(LoanTable[[#This Row],[Disbursement Date]])/3,0)</f>
        <v>2017-Q2</v>
      </c>
      <c r="BE518">
        <f>IF(LoanTable[[#This Row],[Disbursement Date]]=LoanTable[[#This Row],[First Loan Date]],1,0)</f>
        <v>1</v>
      </c>
    </row>
    <row r="519" spans="1:57" x14ac:dyDescent="0.3">
      <c r="A519" t="s">
        <v>2082</v>
      </c>
      <c r="B519">
        <v>557</v>
      </c>
      <c r="C519" t="s">
        <v>386</v>
      </c>
      <c r="D519" t="s">
        <v>573</v>
      </c>
      <c r="E519">
        <v>40497</v>
      </c>
      <c r="F519">
        <v>47775</v>
      </c>
      <c r="G519">
        <v>44320</v>
      </c>
      <c r="H519" s="5">
        <v>42901</v>
      </c>
      <c r="I519" t="s">
        <v>612</v>
      </c>
      <c r="J519" t="s">
        <v>619</v>
      </c>
      <c r="K519">
        <v>1110166</v>
      </c>
      <c r="L519" t="s">
        <v>389</v>
      </c>
      <c r="M519" t="s">
        <v>177</v>
      </c>
      <c r="N519" t="s">
        <v>13</v>
      </c>
      <c r="O519" t="s">
        <v>33</v>
      </c>
      <c r="P519">
        <v>21</v>
      </c>
      <c r="Q519" s="5" t="s">
        <v>178</v>
      </c>
      <c r="R519" t="s">
        <v>30</v>
      </c>
      <c r="S519" t="s">
        <v>145</v>
      </c>
      <c r="T519" t="s">
        <v>18</v>
      </c>
      <c r="U519" t="s">
        <v>26</v>
      </c>
      <c r="V519" t="s">
        <v>20</v>
      </c>
      <c r="W519">
        <v>493</v>
      </c>
      <c r="X519" t="s">
        <v>574</v>
      </c>
      <c r="Y519" t="s">
        <v>575</v>
      </c>
      <c r="Z519" t="s">
        <v>576</v>
      </c>
      <c r="AA519">
        <v>0.1065</v>
      </c>
      <c r="AB519" t="s">
        <v>577</v>
      </c>
      <c r="AC519" t="s">
        <v>578</v>
      </c>
      <c r="AD519" t="s">
        <v>386</v>
      </c>
      <c r="AE519" t="s">
        <v>234</v>
      </c>
      <c r="AF519" t="s">
        <v>235</v>
      </c>
      <c r="AG519" t="s">
        <v>236</v>
      </c>
      <c r="AH519" t="s">
        <v>237</v>
      </c>
      <c r="AI519" t="s">
        <v>387</v>
      </c>
      <c r="AJ519">
        <v>1110166</v>
      </c>
      <c r="AK519" t="s">
        <v>388</v>
      </c>
      <c r="AL519" t="s">
        <v>239</v>
      </c>
      <c r="AM519">
        <v>42214</v>
      </c>
      <c r="AN519">
        <v>49340</v>
      </c>
      <c r="AO519">
        <v>40444</v>
      </c>
      <c r="AP519">
        <v>10.28</v>
      </c>
      <c r="AQ519">
        <v>4853.43</v>
      </c>
      <c r="AR519" t="s">
        <v>2626</v>
      </c>
      <c r="AS519" t="s">
        <v>2626</v>
      </c>
      <c r="AT519">
        <v>2</v>
      </c>
      <c r="AU519" t="s">
        <v>2628</v>
      </c>
      <c r="AV519" s="3">
        <v>42265</v>
      </c>
      <c r="AW519" s="3" t="str">
        <f>TEXT(LoanTable[[#This Row],[Disbursement Date]],"YYYY-MM")</f>
        <v>2017-06</v>
      </c>
      <c r="AX519" t="str">
        <f>TEXT(EDATE(LoanTable[[#This Row],[Disbursement Date]],-1),"YYYY-MM")</f>
        <v>2017-05</v>
      </c>
      <c r="AY519">
        <f>IF(LoanTable[[#This Row],[Loan Status]]="Active",1,0)</f>
        <v>0</v>
      </c>
      <c r="AZ519">
        <f>IF(COUNTIFS(LoanTable[Client id],LoanTable[[#This Row],[Client id]],LoanTable[Period],LoanTable[[#This Row],[Previous Period]])&gt;0,1,0)</f>
        <v>0</v>
      </c>
      <c r="BA519" s="17" t="str">
        <f>TEXT(LoanTable[[#This Row],[Disbursement Date]],"YYYY")</f>
        <v>2017</v>
      </c>
      <c r="BB519" s="10" cm="1">
        <f t="array" ref="BB519">IF(YEAR(LoanTable[[#This Row],[Disbursement Date]])=MIN(YEAR(LoanTable[Disbursement Date])),"",YEAR(LoanTable[[#This Row],[Disbursement Date]])-1)</f>
        <v>2016</v>
      </c>
      <c r="BC519" s="10">
        <f>IF(LoanTable[[#This Row],[Previous Year]]="",1,IF(COUNTIFS(LoanTable[Client id],LoanTable[[#This Row],[Client id]],LoanTable[Year],LoanTable[[#This Row],[Previous Year]])&gt;0,1,0))</f>
        <v>0</v>
      </c>
      <c r="BD519" t="str">
        <f>YEAR(LoanTable[[#This Row],[Disbursement Date]]) &amp; "-Q" &amp; ROUNDUP(MONTH(LoanTable[[#This Row],[Disbursement Date]])/3,0)</f>
        <v>2017-Q2</v>
      </c>
      <c r="BE519">
        <f>IF(LoanTable[[#This Row],[Disbursement Date]]=LoanTable[[#This Row],[First Loan Date]],1,0)</f>
        <v>0</v>
      </c>
    </row>
    <row r="520" spans="1:57" x14ac:dyDescent="0.3">
      <c r="A520" t="s">
        <v>1815</v>
      </c>
      <c r="B520">
        <v>615</v>
      </c>
      <c r="C520" t="s">
        <v>330</v>
      </c>
      <c r="D520" t="s">
        <v>573</v>
      </c>
      <c r="E520">
        <v>44505</v>
      </c>
      <c r="F520">
        <v>6518</v>
      </c>
      <c r="G520">
        <v>38260</v>
      </c>
      <c r="H520" s="5">
        <v>42901</v>
      </c>
      <c r="I520" t="s">
        <v>615</v>
      </c>
      <c r="J520" t="s">
        <v>619</v>
      </c>
      <c r="K520">
        <v>690076</v>
      </c>
      <c r="L520" t="s">
        <v>337</v>
      </c>
      <c r="M520" t="s">
        <v>45</v>
      </c>
      <c r="N520" t="s">
        <v>13</v>
      </c>
      <c r="O520" t="s">
        <v>28</v>
      </c>
      <c r="P520">
        <v>55</v>
      </c>
      <c r="Q520" s="5" t="s">
        <v>57</v>
      </c>
      <c r="R520" t="s">
        <v>74</v>
      </c>
      <c r="S520" t="s">
        <v>105</v>
      </c>
      <c r="T520" t="s">
        <v>63</v>
      </c>
      <c r="U520" t="s">
        <v>38</v>
      </c>
      <c r="V520" t="s">
        <v>20</v>
      </c>
      <c r="W520">
        <v>489</v>
      </c>
      <c r="X520" t="s">
        <v>574</v>
      </c>
      <c r="Y520" t="s">
        <v>575</v>
      </c>
      <c r="Z520" t="s">
        <v>576</v>
      </c>
      <c r="AA520">
        <v>0.1065</v>
      </c>
      <c r="AB520" t="s">
        <v>577</v>
      </c>
      <c r="AC520" t="s">
        <v>578</v>
      </c>
      <c r="AD520" t="s">
        <v>330</v>
      </c>
      <c r="AE520" t="s">
        <v>331</v>
      </c>
      <c r="AF520" t="s">
        <v>332</v>
      </c>
      <c r="AG520" t="s">
        <v>333</v>
      </c>
      <c r="AH520" t="s">
        <v>334</v>
      </c>
      <c r="AI520" t="s">
        <v>335</v>
      </c>
      <c r="AJ520">
        <v>690076</v>
      </c>
      <c r="AK520" t="s">
        <v>336</v>
      </c>
      <c r="AL520" t="s">
        <v>239</v>
      </c>
      <c r="AM520">
        <v>44464</v>
      </c>
      <c r="AN520">
        <v>7236</v>
      </c>
      <c r="AO520">
        <v>44119</v>
      </c>
      <c r="AP520">
        <v>26.21</v>
      </c>
      <c r="AQ520">
        <v>3929.11</v>
      </c>
      <c r="AR520" t="s">
        <v>2626</v>
      </c>
      <c r="AS520" t="s">
        <v>2626</v>
      </c>
      <c r="AT520">
        <v>1</v>
      </c>
      <c r="AU520" t="s">
        <v>2628</v>
      </c>
      <c r="AV520" s="3">
        <v>42901</v>
      </c>
      <c r="AW520" s="3" t="str">
        <f>TEXT(LoanTable[[#This Row],[Disbursement Date]],"YYYY-MM")</f>
        <v>2017-06</v>
      </c>
      <c r="AX520" t="str">
        <f>TEXT(EDATE(LoanTable[[#This Row],[Disbursement Date]],-1),"YYYY-MM")</f>
        <v>2017-05</v>
      </c>
      <c r="AY520">
        <f>IF(LoanTable[[#This Row],[Loan Status]]="Active",1,0)</f>
        <v>0</v>
      </c>
      <c r="AZ520">
        <f>IF(COUNTIFS(LoanTable[Client id],LoanTable[[#This Row],[Client id]],LoanTable[Period],LoanTable[[#This Row],[Previous Period]])&gt;0,1,0)</f>
        <v>0</v>
      </c>
      <c r="BA520" s="17" t="str">
        <f>TEXT(LoanTable[[#This Row],[Disbursement Date]],"YYYY")</f>
        <v>2017</v>
      </c>
      <c r="BB520" s="10" cm="1">
        <f t="array" ref="BB520">IF(YEAR(LoanTable[[#This Row],[Disbursement Date]])=MIN(YEAR(LoanTable[Disbursement Date])),"",YEAR(LoanTable[[#This Row],[Disbursement Date]])-1)</f>
        <v>2016</v>
      </c>
      <c r="BC520" s="10">
        <f>IF(LoanTable[[#This Row],[Previous Year]]="",1,IF(COUNTIFS(LoanTable[Client id],LoanTable[[#This Row],[Client id]],LoanTable[Year],LoanTable[[#This Row],[Previous Year]])&gt;0,1,0))</f>
        <v>0</v>
      </c>
      <c r="BD520" t="str">
        <f>YEAR(LoanTable[[#This Row],[Disbursement Date]]) &amp; "-Q" &amp; ROUNDUP(MONTH(LoanTable[[#This Row],[Disbursement Date]])/3,0)</f>
        <v>2017-Q2</v>
      </c>
      <c r="BE520">
        <f>IF(LoanTable[[#This Row],[Disbursement Date]]=LoanTable[[#This Row],[First Loan Date]],1,0)</f>
        <v>1</v>
      </c>
    </row>
    <row r="521" spans="1:57" x14ac:dyDescent="0.3">
      <c r="A521" t="s">
        <v>1525</v>
      </c>
      <c r="B521">
        <v>645</v>
      </c>
      <c r="C521" t="s">
        <v>374</v>
      </c>
      <c r="D521" t="s">
        <v>583</v>
      </c>
      <c r="E521">
        <v>18353</v>
      </c>
      <c r="F521">
        <v>19859</v>
      </c>
      <c r="G521">
        <v>34137</v>
      </c>
      <c r="H521" s="5">
        <v>42903</v>
      </c>
      <c r="I521" t="s">
        <v>612</v>
      </c>
      <c r="J521" t="s">
        <v>619</v>
      </c>
      <c r="K521">
        <v>1510002</v>
      </c>
      <c r="L521" t="s">
        <v>380</v>
      </c>
      <c r="M521" t="s">
        <v>165</v>
      </c>
      <c r="N521" t="s">
        <v>13</v>
      </c>
      <c r="O521" t="s">
        <v>46</v>
      </c>
      <c r="P521">
        <v>29</v>
      </c>
      <c r="Q521" s="5" t="s">
        <v>53</v>
      </c>
      <c r="R521" t="s">
        <v>30</v>
      </c>
      <c r="S521" t="s">
        <v>145</v>
      </c>
      <c r="T521" t="s">
        <v>63</v>
      </c>
      <c r="U521" t="s">
        <v>65</v>
      </c>
      <c r="V521" t="s">
        <v>20</v>
      </c>
      <c r="W521">
        <v>695</v>
      </c>
      <c r="X521" t="s">
        <v>574</v>
      </c>
      <c r="Y521" t="s">
        <v>584</v>
      </c>
      <c r="Z521" t="s">
        <v>576</v>
      </c>
      <c r="AA521">
        <v>0.1825</v>
      </c>
      <c r="AB521" t="s">
        <v>585</v>
      </c>
      <c r="AC521" t="s">
        <v>586</v>
      </c>
      <c r="AD521" t="s">
        <v>374</v>
      </c>
      <c r="AE521" t="s">
        <v>375</v>
      </c>
      <c r="AF521" t="s">
        <v>376</v>
      </c>
      <c r="AG521" t="s">
        <v>377</v>
      </c>
      <c r="AH521" t="s">
        <v>378</v>
      </c>
      <c r="AI521" t="s">
        <v>374</v>
      </c>
      <c r="AJ521">
        <v>1510002</v>
      </c>
      <c r="AK521" t="s">
        <v>379</v>
      </c>
      <c r="AL521" t="s">
        <v>256</v>
      </c>
      <c r="AM521">
        <v>19279</v>
      </c>
      <c r="AN521">
        <v>20656</v>
      </c>
      <c r="AO521">
        <v>18243</v>
      </c>
      <c r="AP521">
        <v>38.99</v>
      </c>
      <c r="AQ521">
        <v>3635.3</v>
      </c>
      <c r="AR521" t="s">
        <v>2626</v>
      </c>
      <c r="AS521" t="s">
        <v>2626</v>
      </c>
      <c r="AT521">
        <v>1</v>
      </c>
      <c r="AU521" t="s">
        <v>2628</v>
      </c>
      <c r="AV521" s="3">
        <v>42903</v>
      </c>
      <c r="AW521" s="3" t="str">
        <f>TEXT(LoanTable[[#This Row],[Disbursement Date]],"YYYY-MM")</f>
        <v>2017-06</v>
      </c>
      <c r="AX521" t="str">
        <f>TEXT(EDATE(LoanTable[[#This Row],[Disbursement Date]],-1),"YYYY-MM")</f>
        <v>2017-05</v>
      </c>
      <c r="AY521">
        <f>IF(LoanTable[[#This Row],[Loan Status]]="Active",1,0)</f>
        <v>0</v>
      </c>
      <c r="AZ521">
        <f>IF(COUNTIFS(LoanTable[Client id],LoanTable[[#This Row],[Client id]],LoanTable[Period],LoanTable[[#This Row],[Previous Period]])&gt;0,1,0)</f>
        <v>0</v>
      </c>
      <c r="BA521" s="17" t="str">
        <f>TEXT(LoanTable[[#This Row],[Disbursement Date]],"YYYY")</f>
        <v>2017</v>
      </c>
      <c r="BB521" s="10" cm="1">
        <f t="array" ref="BB521">IF(YEAR(LoanTable[[#This Row],[Disbursement Date]])=MIN(YEAR(LoanTable[Disbursement Date])),"",YEAR(LoanTable[[#This Row],[Disbursement Date]])-1)</f>
        <v>2016</v>
      </c>
      <c r="BC521" s="10">
        <f>IF(LoanTable[[#This Row],[Previous Year]]="",1,IF(COUNTIFS(LoanTable[Client id],LoanTable[[#This Row],[Client id]],LoanTable[Year],LoanTable[[#This Row],[Previous Year]])&gt;0,1,0))</f>
        <v>0</v>
      </c>
      <c r="BD521" t="str">
        <f>YEAR(LoanTable[[#This Row],[Disbursement Date]]) &amp; "-Q" &amp; ROUNDUP(MONTH(LoanTable[[#This Row],[Disbursement Date]])/3,0)</f>
        <v>2017-Q2</v>
      </c>
      <c r="BE521">
        <f>IF(LoanTable[[#This Row],[Disbursement Date]]=LoanTable[[#This Row],[First Loan Date]],1,0)</f>
        <v>1</v>
      </c>
    </row>
    <row r="522" spans="1:57" x14ac:dyDescent="0.3">
      <c r="A522" t="s">
        <v>827</v>
      </c>
      <c r="B522">
        <v>782</v>
      </c>
      <c r="C522" t="s">
        <v>529</v>
      </c>
      <c r="D522" t="s">
        <v>589</v>
      </c>
      <c r="E522">
        <v>35218</v>
      </c>
      <c r="F522">
        <v>34498</v>
      </c>
      <c r="G522">
        <v>25620</v>
      </c>
      <c r="H522" s="5">
        <v>42904</v>
      </c>
      <c r="I522" t="s">
        <v>612</v>
      </c>
      <c r="J522" t="s">
        <v>613</v>
      </c>
      <c r="K522">
        <v>210563</v>
      </c>
      <c r="L522" t="s">
        <v>531</v>
      </c>
      <c r="M522" t="s">
        <v>128</v>
      </c>
      <c r="N522" t="s">
        <v>13</v>
      </c>
      <c r="O522" t="s">
        <v>46</v>
      </c>
      <c r="P522">
        <v>29</v>
      </c>
      <c r="Q522" s="5" t="s">
        <v>97</v>
      </c>
      <c r="R522" t="s">
        <v>30</v>
      </c>
      <c r="S522" t="s">
        <v>145</v>
      </c>
      <c r="T522" t="s">
        <v>63</v>
      </c>
      <c r="U522" t="s">
        <v>22</v>
      </c>
      <c r="V522" t="s">
        <v>20</v>
      </c>
      <c r="W522">
        <v>799</v>
      </c>
      <c r="X522" t="s">
        <v>574</v>
      </c>
      <c r="Y522" t="s">
        <v>590</v>
      </c>
      <c r="Z522" t="s">
        <v>576</v>
      </c>
      <c r="AA522">
        <v>9.9099999999999994E-2</v>
      </c>
      <c r="AB522" t="s">
        <v>577</v>
      </c>
      <c r="AC522" t="s">
        <v>591</v>
      </c>
      <c r="AD522" t="s">
        <v>529</v>
      </c>
      <c r="AE522" t="s">
        <v>250</v>
      </c>
      <c r="AF522" t="s">
        <v>251</v>
      </c>
      <c r="AG522" t="s">
        <v>252</v>
      </c>
      <c r="AH522" t="s">
        <v>253</v>
      </c>
      <c r="AI522" t="s">
        <v>529</v>
      </c>
      <c r="AJ522">
        <v>210563</v>
      </c>
      <c r="AK522" t="s">
        <v>530</v>
      </c>
      <c r="AL522" t="s">
        <v>241</v>
      </c>
      <c r="AM522">
        <v>35017</v>
      </c>
      <c r="AN522">
        <v>34940</v>
      </c>
      <c r="AO522">
        <v>34808</v>
      </c>
      <c r="AP522">
        <v>45.02</v>
      </c>
      <c r="AQ522">
        <v>1875.74</v>
      </c>
      <c r="AR522" t="s">
        <v>2626</v>
      </c>
      <c r="AS522" t="s">
        <v>2626</v>
      </c>
      <c r="AT522">
        <v>1</v>
      </c>
      <c r="AU522" t="s">
        <v>2628</v>
      </c>
      <c r="AV522" s="3">
        <v>42904</v>
      </c>
      <c r="AW522" s="3" t="str">
        <f>TEXT(LoanTable[[#This Row],[Disbursement Date]],"YYYY-MM")</f>
        <v>2017-06</v>
      </c>
      <c r="AX522" t="str">
        <f>TEXT(EDATE(LoanTable[[#This Row],[Disbursement Date]],-1),"YYYY-MM")</f>
        <v>2017-05</v>
      </c>
      <c r="AY522">
        <f>IF(LoanTable[[#This Row],[Loan Status]]="Active",1,0)</f>
        <v>0</v>
      </c>
      <c r="AZ522">
        <f>IF(COUNTIFS(LoanTable[Client id],LoanTable[[#This Row],[Client id]],LoanTable[Period],LoanTable[[#This Row],[Previous Period]])&gt;0,1,0)</f>
        <v>0</v>
      </c>
      <c r="BA522" s="17" t="str">
        <f>TEXT(LoanTable[[#This Row],[Disbursement Date]],"YYYY")</f>
        <v>2017</v>
      </c>
      <c r="BB522" s="10" cm="1">
        <f t="array" ref="BB522">IF(YEAR(LoanTable[[#This Row],[Disbursement Date]])=MIN(YEAR(LoanTable[Disbursement Date])),"",YEAR(LoanTable[[#This Row],[Disbursement Date]])-1)</f>
        <v>2016</v>
      </c>
      <c r="BC522" s="10">
        <f>IF(LoanTable[[#This Row],[Previous Year]]="",1,IF(COUNTIFS(LoanTable[Client id],LoanTable[[#This Row],[Client id]],LoanTable[Year],LoanTable[[#This Row],[Previous Year]])&gt;0,1,0))</f>
        <v>0</v>
      </c>
      <c r="BD522" t="str">
        <f>YEAR(LoanTable[[#This Row],[Disbursement Date]]) &amp; "-Q" &amp; ROUNDUP(MONTH(LoanTable[[#This Row],[Disbursement Date]])/3,0)</f>
        <v>2017-Q2</v>
      </c>
      <c r="BE522">
        <f>IF(LoanTable[[#This Row],[Disbursement Date]]=LoanTable[[#This Row],[First Loan Date]],1,0)</f>
        <v>1</v>
      </c>
    </row>
    <row r="523" spans="1:57" x14ac:dyDescent="0.3">
      <c r="A523" t="s">
        <v>1470</v>
      </c>
      <c r="B523">
        <v>887</v>
      </c>
      <c r="C523" t="s">
        <v>386</v>
      </c>
      <c r="D523" t="s">
        <v>573</v>
      </c>
      <c r="E523">
        <v>15641</v>
      </c>
      <c r="F523">
        <v>46928</v>
      </c>
      <c r="G523">
        <v>8914</v>
      </c>
      <c r="H523" s="5">
        <v>42904</v>
      </c>
      <c r="I523" t="s">
        <v>624</v>
      </c>
      <c r="J523" t="s">
        <v>613</v>
      </c>
      <c r="K523">
        <v>1110166</v>
      </c>
      <c r="L523" t="s">
        <v>389</v>
      </c>
      <c r="M523" t="s">
        <v>165</v>
      </c>
      <c r="N523" t="s">
        <v>13</v>
      </c>
      <c r="O523" t="s">
        <v>46</v>
      </c>
      <c r="P523">
        <v>29</v>
      </c>
      <c r="Q523" s="5" t="s">
        <v>53</v>
      </c>
      <c r="R523" t="s">
        <v>30</v>
      </c>
      <c r="S523" t="s">
        <v>145</v>
      </c>
      <c r="T523" t="s">
        <v>63</v>
      </c>
      <c r="U523" t="s">
        <v>65</v>
      </c>
      <c r="V523" t="s">
        <v>20</v>
      </c>
      <c r="W523">
        <v>695</v>
      </c>
      <c r="X523" t="s">
        <v>574</v>
      </c>
      <c r="Y523" t="s">
        <v>575</v>
      </c>
      <c r="Z523" t="s">
        <v>576</v>
      </c>
      <c r="AA523">
        <v>0.1065</v>
      </c>
      <c r="AB523" t="s">
        <v>577</v>
      </c>
      <c r="AC523" t="s">
        <v>578</v>
      </c>
      <c r="AD523" t="s">
        <v>386</v>
      </c>
      <c r="AE523" t="s">
        <v>234</v>
      </c>
      <c r="AF523" t="s">
        <v>235</v>
      </c>
      <c r="AG523" t="s">
        <v>236</v>
      </c>
      <c r="AH523" t="s">
        <v>237</v>
      </c>
      <c r="AI523" t="s">
        <v>387</v>
      </c>
      <c r="AJ523">
        <v>1110166</v>
      </c>
      <c r="AK523" t="s">
        <v>388</v>
      </c>
      <c r="AL523" t="s">
        <v>239</v>
      </c>
      <c r="AM523">
        <v>17292</v>
      </c>
      <c r="AN523">
        <v>47177</v>
      </c>
      <c r="AO523">
        <v>15444</v>
      </c>
      <c r="AP523">
        <v>26.71</v>
      </c>
      <c r="AQ523">
        <v>4142.0200000000004</v>
      </c>
      <c r="AR523" t="s">
        <v>2626</v>
      </c>
      <c r="AS523" t="s">
        <v>2626</v>
      </c>
      <c r="AT523">
        <v>0</v>
      </c>
      <c r="AU523" t="s">
        <v>2628</v>
      </c>
      <c r="AV523" s="3">
        <v>42904</v>
      </c>
      <c r="AW523" s="3" t="str">
        <f>TEXT(LoanTable[[#This Row],[Disbursement Date]],"YYYY-MM")</f>
        <v>2017-06</v>
      </c>
      <c r="AX523" t="str">
        <f>TEXT(EDATE(LoanTable[[#This Row],[Disbursement Date]],-1),"YYYY-MM")</f>
        <v>2017-05</v>
      </c>
      <c r="AY523">
        <f>IF(LoanTable[[#This Row],[Loan Status]]="Active",1,0)</f>
        <v>1</v>
      </c>
      <c r="AZ523">
        <f>IF(COUNTIFS(LoanTable[Client id],LoanTable[[#This Row],[Client id]],LoanTable[Period],LoanTable[[#This Row],[Previous Period]])&gt;0,1,0)</f>
        <v>0</v>
      </c>
      <c r="BA523" s="17" t="str">
        <f>TEXT(LoanTable[[#This Row],[Disbursement Date]],"YYYY")</f>
        <v>2017</v>
      </c>
      <c r="BB523" s="10" cm="1">
        <f t="array" ref="BB523">IF(YEAR(LoanTable[[#This Row],[Disbursement Date]])=MIN(YEAR(LoanTable[Disbursement Date])),"",YEAR(LoanTable[[#This Row],[Disbursement Date]])-1)</f>
        <v>2016</v>
      </c>
      <c r="BC523" s="10">
        <f>IF(LoanTable[[#This Row],[Previous Year]]="",1,IF(COUNTIFS(LoanTable[Client id],LoanTable[[#This Row],[Client id]],LoanTable[Year],LoanTable[[#This Row],[Previous Year]])&gt;0,1,0))</f>
        <v>0</v>
      </c>
      <c r="BD523" t="str">
        <f>YEAR(LoanTable[[#This Row],[Disbursement Date]]) &amp; "-Q" &amp; ROUNDUP(MONTH(LoanTable[[#This Row],[Disbursement Date]])/3,0)</f>
        <v>2017-Q2</v>
      </c>
      <c r="BE523">
        <f>IF(LoanTable[[#This Row],[Disbursement Date]]=LoanTable[[#This Row],[First Loan Date]],1,0)</f>
        <v>1</v>
      </c>
    </row>
    <row r="524" spans="1:57" x14ac:dyDescent="0.3">
      <c r="A524" t="s">
        <v>967</v>
      </c>
      <c r="B524">
        <v>594</v>
      </c>
      <c r="C524" t="s">
        <v>516</v>
      </c>
      <c r="D524" t="s">
        <v>573</v>
      </c>
      <c r="E524">
        <v>7901</v>
      </c>
      <c r="F524">
        <v>26421</v>
      </c>
      <c r="G524">
        <v>25304</v>
      </c>
      <c r="H524" s="5">
        <v>42905</v>
      </c>
      <c r="I524" t="s">
        <v>612</v>
      </c>
      <c r="J524" t="s">
        <v>613</v>
      </c>
      <c r="K524">
        <v>1320004</v>
      </c>
      <c r="L524" t="s">
        <v>518</v>
      </c>
      <c r="M524" t="s">
        <v>12</v>
      </c>
      <c r="N524" t="s">
        <v>13</v>
      </c>
      <c r="O524" t="s">
        <v>14</v>
      </c>
      <c r="P524">
        <v>37</v>
      </c>
      <c r="Q524" s="5" t="s">
        <v>67</v>
      </c>
      <c r="R524" t="s">
        <v>30</v>
      </c>
      <c r="S524" t="s">
        <v>145</v>
      </c>
      <c r="T524" t="s">
        <v>18</v>
      </c>
      <c r="U524" t="s">
        <v>19</v>
      </c>
      <c r="V524" t="s">
        <v>39</v>
      </c>
      <c r="W524">
        <v>373</v>
      </c>
      <c r="X524" t="s">
        <v>574</v>
      </c>
      <c r="Y524" t="s">
        <v>575</v>
      </c>
      <c r="Z524" t="s">
        <v>576</v>
      </c>
      <c r="AA524">
        <v>0.1065</v>
      </c>
      <c r="AB524" t="s">
        <v>577</v>
      </c>
      <c r="AC524" t="s">
        <v>578</v>
      </c>
      <c r="AD524" t="s">
        <v>516</v>
      </c>
      <c r="AE524" t="s">
        <v>375</v>
      </c>
      <c r="AF524" t="s">
        <v>376</v>
      </c>
      <c r="AG524" t="s">
        <v>377</v>
      </c>
      <c r="AH524" t="s">
        <v>378</v>
      </c>
      <c r="AI524" t="s">
        <v>376</v>
      </c>
      <c r="AJ524">
        <v>1320004</v>
      </c>
      <c r="AK524" t="s">
        <v>517</v>
      </c>
      <c r="AL524" t="s">
        <v>239</v>
      </c>
      <c r="AM524">
        <v>8557</v>
      </c>
      <c r="AN524">
        <v>28015</v>
      </c>
      <c r="AO524">
        <v>7777</v>
      </c>
      <c r="AP524">
        <v>38.39</v>
      </c>
      <c r="AQ524">
        <v>1943.25</v>
      </c>
      <c r="AR524" t="s">
        <v>2626</v>
      </c>
      <c r="AS524" t="s">
        <v>2626</v>
      </c>
      <c r="AT524">
        <v>2</v>
      </c>
      <c r="AU524" t="s">
        <v>2630</v>
      </c>
      <c r="AV524" s="3">
        <v>42905</v>
      </c>
      <c r="AW524" s="3" t="str">
        <f>TEXT(LoanTable[[#This Row],[Disbursement Date]],"YYYY-MM")</f>
        <v>2017-06</v>
      </c>
      <c r="AX524" t="str">
        <f>TEXT(EDATE(LoanTable[[#This Row],[Disbursement Date]],-1),"YYYY-MM")</f>
        <v>2017-05</v>
      </c>
      <c r="AY524">
        <f>IF(LoanTable[[#This Row],[Loan Status]]="Active",1,0)</f>
        <v>0</v>
      </c>
      <c r="AZ524">
        <f>IF(COUNTIFS(LoanTable[Client id],LoanTable[[#This Row],[Client id]],LoanTable[Period],LoanTable[[#This Row],[Previous Period]])&gt;0,1,0)</f>
        <v>0</v>
      </c>
      <c r="BA524" s="17" t="str">
        <f>TEXT(LoanTable[[#This Row],[Disbursement Date]],"YYYY")</f>
        <v>2017</v>
      </c>
      <c r="BB524" s="10" cm="1">
        <f t="array" ref="BB524">IF(YEAR(LoanTable[[#This Row],[Disbursement Date]])=MIN(YEAR(LoanTable[Disbursement Date])),"",YEAR(LoanTable[[#This Row],[Disbursement Date]])-1)</f>
        <v>2016</v>
      </c>
      <c r="BC524" s="10">
        <f>IF(LoanTable[[#This Row],[Previous Year]]="",1,IF(COUNTIFS(LoanTable[Client id],LoanTable[[#This Row],[Client id]],LoanTable[Year],LoanTable[[#This Row],[Previous Year]])&gt;0,1,0))</f>
        <v>0</v>
      </c>
      <c r="BD524" t="str">
        <f>YEAR(LoanTable[[#This Row],[Disbursement Date]]) &amp; "-Q" &amp; ROUNDUP(MONTH(LoanTable[[#This Row],[Disbursement Date]])/3,0)</f>
        <v>2017-Q2</v>
      </c>
      <c r="BE524">
        <f>IF(LoanTable[[#This Row],[Disbursement Date]]=LoanTable[[#This Row],[First Loan Date]],1,0)</f>
        <v>1</v>
      </c>
    </row>
    <row r="525" spans="1:57" x14ac:dyDescent="0.3">
      <c r="A525" t="s">
        <v>1434</v>
      </c>
      <c r="B525">
        <v>629</v>
      </c>
      <c r="C525" t="s">
        <v>265</v>
      </c>
      <c r="D525" t="s">
        <v>573</v>
      </c>
      <c r="E525">
        <v>9899</v>
      </c>
      <c r="F525">
        <v>9048</v>
      </c>
      <c r="G525">
        <v>24011</v>
      </c>
      <c r="H525" s="5">
        <v>42905</v>
      </c>
      <c r="I525" t="s">
        <v>615</v>
      </c>
      <c r="J525" t="s">
        <v>613</v>
      </c>
      <c r="K525">
        <v>30179</v>
      </c>
      <c r="L525" t="s">
        <v>272</v>
      </c>
      <c r="M525" t="s">
        <v>90</v>
      </c>
      <c r="N525" t="s">
        <v>13</v>
      </c>
      <c r="O525" t="s">
        <v>28</v>
      </c>
      <c r="P525">
        <v>49</v>
      </c>
      <c r="Q525" s="5" t="s">
        <v>152</v>
      </c>
      <c r="R525" t="s">
        <v>25</v>
      </c>
      <c r="S525" t="s">
        <v>35</v>
      </c>
      <c r="T525" t="s">
        <v>18</v>
      </c>
      <c r="U525" t="s">
        <v>19</v>
      </c>
      <c r="V525" t="s">
        <v>31</v>
      </c>
      <c r="W525">
        <v>641</v>
      </c>
      <c r="X525" t="s">
        <v>574</v>
      </c>
      <c r="Y525" t="s">
        <v>575</v>
      </c>
      <c r="Z525" t="s">
        <v>576</v>
      </c>
      <c r="AA525">
        <v>0.1065</v>
      </c>
      <c r="AB525" t="s">
        <v>577</v>
      </c>
      <c r="AC525" t="s">
        <v>578</v>
      </c>
      <c r="AD525" t="s">
        <v>265</v>
      </c>
      <c r="AE525" t="s">
        <v>266</v>
      </c>
      <c r="AF525" t="s">
        <v>267</v>
      </c>
      <c r="AG525" t="s">
        <v>268</v>
      </c>
      <c r="AH525" t="s">
        <v>269</v>
      </c>
      <c r="AI525" t="s">
        <v>270</v>
      </c>
      <c r="AJ525">
        <v>30179</v>
      </c>
      <c r="AK525" t="s">
        <v>271</v>
      </c>
      <c r="AL525" t="s">
        <v>241</v>
      </c>
      <c r="AM525">
        <v>11629</v>
      </c>
      <c r="AN525">
        <v>8637</v>
      </c>
      <c r="AO525">
        <v>9539</v>
      </c>
      <c r="AP525">
        <v>30.01</v>
      </c>
      <c r="AQ525">
        <v>4050.84</v>
      </c>
      <c r="AR525" t="s">
        <v>2626</v>
      </c>
      <c r="AS525" t="s">
        <v>2626</v>
      </c>
      <c r="AT525">
        <v>0</v>
      </c>
      <c r="AU525" t="s">
        <v>2630</v>
      </c>
      <c r="AV525" s="3">
        <v>42905</v>
      </c>
      <c r="AW525" s="3" t="str">
        <f>TEXT(LoanTable[[#This Row],[Disbursement Date]],"YYYY-MM")</f>
        <v>2017-06</v>
      </c>
      <c r="AX525" t="str">
        <f>TEXT(EDATE(LoanTable[[#This Row],[Disbursement Date]],-1),"YYYY-MM")</f>
        <v>2017-05</v>
      </c>
      <c r="AY525">
        <f>IF(LoanTable[[#This Row],[Loan Status]]="Active",1,0)</f>
        <v>0</v>
      </c>
      <c r="AZ525">
        <f>IF(COUNTIFS(LoanTable[Client id],LoanTable[[#This Row],[Client id]],LoanTable[Period],LoanTable[[#This Row],[Previous Period]])&gt;0,1,0)</f>
        <v>0</v>
      </c>
      <c r="BA525" s="17" t="str">
        <f>TEXT(LoanTable[[#This Row],[Disbursement Date]],"YYYY")</f>
        <v>2017</v>
      </c>
      <c r="BB525" s="10" cm="1">
        <f t="array" ref="BB525">IF(YEAR(LoanTable[[#This Row],[Disbursement Date]])=MIN(YEAR(LoanTable[Disbursement Date])),"",YEAR(LoanTable[[#This Row],[Disbursement Date]])-1)</f>
        <v>2016</v>
      </c>
      <c r="BC525" s="10">
        <f>IF(LoanTable[[#This Row],[Previous Year]]="",1,IF(COUNTIFS(LoanTable[Client id],LoanTable[[#This Row],[Client id]],LoanTable[Year],LoanTable[[#This Row],[Previous Year]])&gt;0,1,0))</f>
        <v>0</v>
      </c>
      <c r="BD525" t="str">
        <f>YEAR(LoanTable[[#This Row],[Disbursement Date]]) &amp; "-Q" &amp; ROUNDUP(MONTH(LoanTable[[#This Row],[Disbursement Date]])/3,0)</f>
        <v>2017-Q2</v>
      </c>
      <c r="BE525">
        <f>IF(LoanTable[[#This Row],[Disbursement Date]]=LoanTable[[#This Row],[First Loan Date]],1,0)</f>
        <v>1</v>
      </c>
    </row>
    <row r="526" spans="1:57" x14ac:dyDescent="0.3">
      <c r="A526" t="s">
        <v>2118</v>
      </c>
      <c r="B526">
        <v>30</v>
      </c>
      <c r="C526" t="s">
        <v>471</v>
      </c>
      <c r="D526" t="s">
        <v>573</v>
      </c>
      <c r="E526">
        <v>21266</v>
      </c>
      <c r="F526">
        <v>49707</v>
      </c>
      <c r="G526">
        <v>21985</v>
      </c>
      <c r="H526" s="5">
        <v>42906</v>
      </c>
      <c r="I526" t="s">
        <v>612</v>
      </c>
      <c r="J526" t="s">
        <v>613</v>
      </c>
      <c r="K526">
        <v>570241</v>
      </c>
      <c r="L526" t="s">
        <v>477</v>
      </c>
      <c r="M526" t="s">
        <v>84</v>
      </c>
      <c r="N526" t="s">
        <v>13</v>
      </c>
      <c r="O526" t="s">
        <v>14</v>
      </c>
      <c r="P526">
        <v>38</v>
      </c>
      <c r="Q526" s="6" t="s">
        <v>85</v>
      </c>
      <c r="R526" t="s">
        <v>74</v>
      </c>
      <c r="S526" t="s">
        <v>35</v>
      </c>
      <c r="T526" t="s">
        <v>63</v>
      </c>
      <c r="U526" t="s">
        <v>19</v>
      </c>
      <c r="V526" t="s">
        <v>31</v>
      </c>
      <c r="W526">
        <v>517</v>
      </c>
      <c r="X526" t="s">
        <v>574</v>
      </c>
      <c r="Y526" t="s">
        <v>575</v>
      </c>
      <c r="Z526" t="s">
        <v>576</v>
      </c>
      <c r="AA526">
        <v>0.1065</v>
      </c>
      <c r="AB526" t="s">
        <v>577</v>
      </c>
      <c r="AC526" t="s">
        <v>578</v>
      </c>
      <c r="AD526" t="s">
        <v>471</v>
      </c>
      <c r="AE526" t="s">
        <v>472</v>
      </c>
      <c r="AF526" t="s">
        <v>473</v>
      </c>
      <c r="AG526" t="s">
        <v>474</v>
      </c>
      <c r="AH526" t="s">
        <v>475</v>
      </c>
      <c r="AI526" t="s">
        <v>471</v>
      </c>
      <c r="AJ526">
        <v>570241</v>
      </c>
      <c r="AK526" t="s">
        <v>476</v>
      </c>
      <c r="AL526" t="s">
        <v>241</v>
      </c>
      <c r="AM526">
        <v>21592</v>
      </c>
      <c r="AN526">
        <v>50839</v>
      </c>
      <c r="AO526">
        <v>20973</v>
      </c>
      <c r="AP526">
        <v>24.74</v>
      </c>
      <c r="AQ526">
        <v>257.58</v>
      </c>
      <c r="AR526" t="s">
        <v>2626</v>
      </c>
      <c r="AS526" t="s">
        <v>2626</v>
      </c>
      <c r="AT526">
        <v>2</v>
      </c>
      <c r="AU526" t="s">
        <v>2628</v>
      </c>
      <c r="AV526" s="3">
        <v>42494</v>
      </c>
      <c r="AW526" s="3" t="str">
        <f>TEXT(LoanTable[[#This Row],[Disbursement Date]],"YYYY-MM")</f>
        <v>2017-06</v>
      </c>
      <c r="AX526" t="str">
        <f>TEXT(EDATE(LoanTable[[#This Row],[Disbursement Date]],-1),"YYYY-MM")</f>
        <v>2017-05</v>
      </c>
      <c r="AY526">
        <f>IF(LoanTable[[#This Row],[Loan Status]]="Active",1,0)</f>
        <v>0</v>
      </c>
      <c r="AZ526">
        <f>IF(COUNTIFS(LoanTable[Client id],LoanTable[[#This Row],[Client id]],LoanTable[Period],LoanTable[[#This Row],[Previous Period]])&gt;0,1,0)</f>
        <v>0</v>
      </c>
      <c r="BA526" s="17" t="str">
        <f>TEXT(LoanTable[[#This Row],[Disbursement Date]],"YYYY")</f>
        <v>2017</v>
      </c>
      <c r="BB526" s="10" cm="1">
        <f t="array" ref="BB526">IF(YEAR(LoanTable[[#This Row],[Disbursement Date]])=MIN(YEAR(LoanTable[Disbursement Date])),"",YEAR(LoanTable[[#This Row],[Disbursement Date]])-1)</f>
        <v>2016</v>
      </c>
      <c r="BC526" s="10">
        <f>IF(LoanTable[[#This Row],[Previous Year]]="",1,IF(COUNTIFS(LoanTable[Client id],LoanTable[[#This Row],[Client id]],LoanTable[Year],LoanTable[[#This Row],[Previous Year]])&gt;0,1,0))</f>
        <v>1</v>
      </c>
      <c r="BD526" t="str">
        <f>YEAR(LoanTable[[#This Row],[Disbursement Date]]) &amp; "-Q" &amp; ROUNDUP(MONTH(LoanTable[[#This Row],[Disbursement Date]])/3,0)</f>
        <v>2017-Q2</v>
      </c>
      <c r="BE526">
        <f>IF(LoanTable[[#This Row],[Disbursement Date]]=LoanTable[[#This Row],[First Loan Date]],1,0)</f>
        <v>0</v>
      </c>
    </row>
    <row r="527" spans="1:57" x14ac:dyDescent="0.3">
      <c r="A527" t="s">
        <v>2409</v>
      </c>
      <c r="B527">
        <v>49</v>
      </c>
      <c r="C527" t="s">
        <v>258</v>
      </c>
      <c r="D527" t="s">
        <v>589</v>
      </c>
      <c r="E527">
        <v>41776</v>
      </c>
      <c r="F527">
        <v>26866</v>
      </c>
      <c r="G527">
        <v>12545</v>
      </c>
      <c r="H527" s="5">
        <v>42910</v>
      </c>
      <c r="I527" t="s">
        <v>624</v>
      </c>
      <c r="J527" t="s">
        <v>619</v>
      </c>
      <c r="K527">
        <v>250029</v>
      </c>
      <c r="L527" t="s">
        <v>264</v>
      </c>
      <c r="M527" t="s">
        <v>75</v>
      </c>
      <c r="N527" t="s">
        <v>13</v>
      </c>
      <c r="O527" t="s">
        <v>28</v>
      </c>
      <c r="P527">
        <v>46</v>
      </c>
      <c r="Q527" s="6" t="s">
        <v>107</v>
      </c>
      <c r="R527" t="s">
        <v>25</v>
      </c>
      <c r="S527" t="s">
        <v>35</v>
      </c>
      <c r="T527" t="s">
        <v>18</v>
      </c>
      <c r="U527" t="s">
        <v>22</v>
      </c>
      <c r="V527" t="s">
        <v>31</v>
      </c>
      <c r="W527">
        <v>459</v>
      </c>
      <c r="X527" t="s">
        <v>574</v>
      </c>
      <c r="Y527" t="s">
        <v>590</v>
      </c>
      <c r="Z527" t="s">
        <v>576</v>
      </c>
      <c r="AA527">
        <v>9.9099999999999994E-2</v>
      </c>
      <c r="AB527" t="s">
        <v>577</v>
      </c>
      <c r="AC527" t="s">
        <v>591</v>
      </c>
      <c r="AD527" t="s">
        <v>258</v>
      </c>
      <c r="AE527" t="s">
        <v>259</v>
      </c>
      <c r="AF527" t="s">
        <v>260</v>
      </c>
      <c r="AG527" t="s">
        <v>261</v>
      </c>
      <c r="AH527" t="s">
        <v>262</v>
      </c>
      <c r="AI527" t="s">
        <v>258</v>
      </c>
      <c r="AJ527">
        <v>250029</v>
      </c>
      <c r="AK527" t="s">
        <v>263</v>
      </c>
      <c r="AL527" t="s">
        <v>256</v>
      </c>
      <c r="AM527">
        <v>41523</v>
      </c>
      <c r="AN527">
        <v>26912</v>
      </c>
      <c r="AO527">
        <v>41351</v>
      </c>
      <c r="AP527">
        <v>35.36</v>
      </c>
      <c r="AQ527">
        <v>378.72</v>
      </c>
      <c r="AR527" t="s">
        <v>2626</v>
      </c>
      <c r="AS527" t="s">
        <v>2626</v>
      </c>
      <c r="AT527">
        <v>0</v>
      </c>
      <c r="AU527" t="s">
        <v>2630</v>
      </c>
      <c r="AV527" s="3">
        <v>42061</v>
      </c>
      <c r="AW527" s="3" t="str">
        <f>TEXT(LoanTable[[#This Row],[Disbursement Date]],"YYYY-MM")</f>
        <v>2017-06</v>
      </c>
      <c r="AX527" t="str">
        <f>TEXT(EDATE(LoanTable[[#This Row],[Disbursement Date]],-1),"YYYY-MM")</f>
        <v>2017-05</v>
      </c>
      <c r="AY527">
        <f>IF(LoanTable[[#This Row],[Loan Status]]="Active",1,0)</f>
        <v>1</v>
      </c>
      <c r="AZ527">
        <f>IF(COUNTIFS(LoanTable[Client id],LoanTable[[#This Row],[Client id]],LoanTable[Period],LoanTable[[#This Row],[Previous Period]])&gt;0,1,0)</f>
        <v>0</v>
      </c>
      <c r="BA527" s="17" t="str">
        <f>TEXT(LoanTable[[#This Row],[Disbursement Date]],"YYYY")</f>
        <v>2017</v>
      </c>
      <c r="BB527" s="10" cm="1">
        <f t="array" ref="BB527">IF(YEAR(LoanTable[[#This Row],[Disbursement Date]])=MIN(YEAR(LoanTable[Disbursement Date])),"",YEAR(LoanTable[[#This Row],[Disbursement Date]])-1)</f>
        <v>2016</v>
      </c>
      <c r="BC527" s="10">
        <f>IF(LoanTable[[#This Row],[Previous Year]]="",1,IF(COUNTIFS(LoanTable[Client id],LoanTable[[#This Row],[Client id]],LoanTable[Year],LoanTable[[#This Row],[Previous Year]])&gt;0,1,0))</f>
        <v>0</v>
      </c>
      <c r="BD527" t="str">
        <f>YEAR(LoanTable[[#This Row],[Disbursement Date]]) &amp; "-Q" &amp; ROUNDUP(MONTH(LoanTable[[#This Row],[Disbursement Date]])/3,0)</f>
        <v>2017-Q2</v>
      </c>
      <c r="BE527">
        <f>IF(LoanTable[[#This Row],[Disbursement Date]]=LoanTable[[#This Row],[First Loan Date]],1,0)</f>
        <v>0</v>
      </c>
    </row>
    <row r="528" spans="1:57" x14ac:dyDescent="0.3">
      <c r="A528" t="s">
        <v>2292</v>
      </c>
      <c r="B528">
        <v>723</v>
      </c>
      <c r="C528" t="s">
        <v>354</v>
      </c>
      <c r="D528" t="s">
        <v>601</v>
      </c>
      <c r="E528">
        <v>29439</v>
      </c>
      <c r="F528">
        <v>36719</v>
      </c>
      <c r="G528">
        <v>13676</v>
      </c>
      <c r="H528" s="5">
        <v>42912</v>
      </c>
      <c r="I528" t="s">
        <v>624</v>
      </c>
      <c r="J528" t="s">
        <v>613</v>
      </c>
      <c r="K528">
        <v>70364</v>
      </c>
      <c r="L528" t="s">
        <v>356</v>
      </c>
      <c r="M528" t="s">
        <v>181</v>
      </c>
      <c r="N528" t="s">
        <v>13</v>
      </c>
      <c r="O528" t="s">
        <v>14</v>
      </c>
      <c r="P528">
        <v>44</v>
      </c>
      <c r="Q528" s="5" t="s">
        <v>100</v>
      </c>
      <c r="R528" t="s">
        <v>30</v>
      </c>
      <c r="S528" t="s">
        <v>145</v>
      </c>
      <c r="T528" t="s">
        <v>18</v>
      </c>
      <c r="U528" t="s">
        <v>26</v>
      </c>
      <c r="V528" t="s">
        <v>20</v>
      </c>
      <c r="W528">
        <v>638</v>
      </c>
      <c r="X528" t="s">
        <v>574</v>
      </c>
      <c r="Y528" t="s">
        <v>575</v>
      </c>
      <c r="Z528" t="s">
        <v>576</v>
      </c>
      <c r="AA528">
        <v>0.14649999999999999</v>
      </c>
      <c r="AB528" t="s">
        <v>599</v>
      </c>
      <c r="AC528" t="s">
        <v>600</v>
      </c>
      <c r="AD528" t="s">
        <v>354</v>
      </c>
      <c r="AE528" t="s">
        <v>279</v>
      </c>
      <c r="AF528" t="s">
        <v>280</v>
      </c>
      <c r="AG528" t="s">
        <v>281</v>
      </c>
      <c r="AH528" t="s">
        <v>282</v>
      </c>
      <c r="AI528" t="s">
        <v>354</v>
      </c>
      <c r="AJ528">
        <v>70364</v>
      </c>
      <c r="AK528" t="s">
        <v>355</v>
      </c>
      <c r="AL528" t="s">
        <v>239</v>
      </c>
      <c r="AM528">
        <v>30564</v>
      </c>
      <c r="AN528">
        <v>38584</v>
      </c>
      <c r="AO528">
        <v>28980</v>
      </c>
      <c r="AP528">
        <v>41.69</v>
      </c>
      <c r="AQ528">
        <v>757.31</v>
      </c>
      <c r="AR528" t="s">
        <v>2626</v>
      </c>
      <c r="AS528" t="s">
        <v>2626</v>
      </c>
      <c r="AT528">
        <v>1</v>
      </c>
      <c r="AU528" t="s">
        <v>2628</v>
      </c>
      <c r="AV528" s="3">
        <v>42912</v>
      </c>
      <c r="AW528" s="3" t="str">
        <f>TEXT(LoanTable[[#This Row],[Disbursement Date]],"YYYY-MM")</f>
        <v>2017-06</v>
      </c>
      <c r="AX528" t="str">
        <f>TEXT(EDATE(LoanTable[[#This Row],[Disbursement Date]],-1),"YYYY-MM")</f>
        <v>2017-05</v>
      </c>
      <c r="AY528">
        <f>IF(LoanTable[[#This Row],[Loan Status]]="Active",1,0)</f>
        <v>1</v>
      </c>
      <c r="AZ528">
        <f>IF(COUNTIFS(LoanTable[Client id],LoanTable[[#This Row],[Client id]],LoanTable[Period],LoanTable[[#This Row],[Previous Period]])&gt;0,1,0)</f>
        <v>0</v>
      </c>
      <c r="BA528" s="17" t="str">
        <f>TEXT(LoanTable[[#This Row],[Disbursement Date]],"YYYY")</f>
        <v>2017</v>
      </c>
      <c r="BB528" s="10" cm="1">
        <f t="array" ref="BB528">IF(YEAR(LoanTable[[#This Row],[Disbursement Date]])=MIN(YEAR(LoanTable[Disbursement Date])),"",YEAR(LoanTable[[#This Row],[Disbursement Date]])-1)</f>
        <v>2016</v>
      </c>
      <c r="BC528" s="10">
        <f>IF(LoanTable[[#This Row],[Previous Year]]="",1,IF(COUNTIFS(LoanTable[Client id],LoanTable[[#This Row],[Client id]],LoanTable[Year],LoanTable[[#This Row],[Previous Year]])&gt;0,1,0))</f>
        <v>0</v>
      </c>
      <c r="BD528" t="str">
        <f>YEAR(LoanTable[[#This Row],[Disbursement Date]]) &amp; "-Q" &amp; ROUNDUP(MONTH(LoanTable[[#This Row],[Disbursement Date]])/3,0)</f>
        <v>2017-Q2</v>
      </c>
      <c r="BE528">
        <f>IF(LoanTable[[#This Row],[Disbursement Date]]=LoanTable[[#This Row],[First Loan Date]],1,0)</f>
        <v>1</v>
      </c>
    </row>
    <row r="529" spans="1:57" x14ac:dyDescent="0.3">
      <c r="A529" t="s">
        <v>848</v>
      </c>
      <c r="B529">
        <v>559</v>
      </c>
      <c r="C529" t="s">
        <v>386</v>
      </c>
      <c r="D529" t="s">
        <v>573</v>
      </c>
      <c r="E529">
        <v>35644</v>
      </c>
      <c r="F529">
        <v>35694</v>
      </c>
      <c r="G529">
        <v>36955</v>
      </c>
      <c r="H529" s="5">
        <v>42913</v>
      </c>
      <c r="I529" t="s">
        <v>624</v>
      </c>
      <c r="J529" t="s">
        <v>619</v>
      </c>
      <c r="K529">
        <v>1110166</v>
      </c>
      <c r="L529" t="s">
        <v>389</v>
      </c>
      <c r="M529" t="s">
        <v>136</v>
      </c>
      <c r="N529" t="s">
        <v>13</v>
      </c>
      <c r="O529" t="s">
        <v>14</v>
      </c>
      <c r="P529">
        <v>43</v>
      </c>
      <c r="Q529" s="5" t="s">
        <v>137</v>
      </c>
      <c r="R529" t="s">
        <v>74</v>
      </c>
      <c r="S529" t="s">
        <v>35</v>
      </c>
      <c r="T529" t="s">
        <v>18</v>
      </c>
      <c r="U529" t="s">
        <v>22</v>
      </c>
      <c r="V529" t="s">
        <v>39</v>
      </c>
      <c r="W529">
        <v>675</v>
      </c>
      <c r="X529" t="s">
        <v>574</v>
      </c>
      <c r="Y529" t="s">
        <v>575</v>
      </c>
      <c r="Z529" t="s">
        <v>576</v>
      </c>
      <c r="AA529">
        <v>0.1065</v>
      </c>
      <c r="AB529" t="s">
        <v>577</v>
      </c>
      <c r="AC529" t="s">
        <v>578</v>
      </c>
      <c r="AD529" t="s">
        <v>386</v>
      </c>
      <c r="AE529" t="s">
        <v>234</v>
      </c>
      <c r="AF529" t="s">
        <v>235</v>
      </c>
      <c r="AG529" t="s">
        <v>236</v>
      </c>
      <c r="AH529" t="s">
        <v>237</v>
      </c>
      <c r="AI529" t="s">
        <v>387</v>
      </c>
      <c r="AJ529">
        <v>1110166</v>
      </c>
      <c r="AK529" t="s">
        <v>388</v>
      </c>
      <c r="AL529" t="s">
        <v>239</v>
      </c>
      <c r="AM529">
        <v>36377</v>
      </c>
      <c r="AN529">
        <v>36321</v>
      </c>
      <c r="AO529">
        <v>35312</v>
      </c>
      <c r="AP529">
        <v>5.69</v>
      </c>
      <c r="AQ529">
        <v>2037.54</v>
      </c>
      <c r="AR529" t="s">
        <v>2626</v>
      </c>
      <c r="AS529" t="s">
        <v>2626</v>
      </c>
      <c r="AT529">
        <v>2</v>
      </c>
      <c r="AU529" t="s">
        <v>2628</v>
      </c>
      <c r="AV529" s="3">
        <v>42521</v>
      </c>
      <c r="AW529" s="3" t="str">
        <f>TEXT(LoanTable[[#This Row],[Disbursement Date]],"YYYY-MM")</f>
        <v>2017-06</v>
      </c>
      <c r="AX529" t="str">
        <f>TEXT(EDATE(LoanTable[[#This Row],[Disbursement Date]],-1),"YYYY-MM")</f>
        <v>2017-05</v>
      </c>
      <c r="AY529">
        <f>IF(LoanTable[[#This Row],[Loan Status]]="Active",1,0)</f>
        <v>1</v>
      </c>
      <c r="AZ529">
        <f>IF(COUNTIFS(LoanTable[Client id],LoanTable[[#This Row],[Client id]],LoanTable[Period],LoanTable[[#This Row],[Previous Period]])&gt;0,1,0)</f>
        <v>0</v>
      </c>
      <c r="BA529" s="17" t="str">
        <f>TEXT(LoanTable[[#This Row],[Disbursement Date]],"YYYY")</f>
        <v>2017</v>
      </c>
      <c r="BB529" s="10" cm="1">
        <f t="array" ref="BB529">IF(YEAR(LoanTable[[#This Row],[Disbursement Date]])=MIN(YEAR(LoanTable[Disbursement Date])),"",YEAR(LoanTable[[#This Row],[Disbursement Date]])-1)</f>
        <v>2016</v>
      </c>
      <c r="BC529" s="10">
        <f>IF(LoanTable[[#This Row],[Previous Year]]="",1,IF(COUNTIFS(LoanTable[Client id],LoanTable[[#This Row],[Client id]],LoanTable[Year],LoanTable[[#This Row],[Previous Year]])&gt;0,1,0))</f>
        <v>1</v>
      </c>
      <c r="BD529" t="str">
        <f>YEAR(LoanTable[[#This Row],[Disbursement Date]]) &amp; "-Q" &amp; ROUNDUP(MONTH(LoanTable[[#This Row],[Disbursement Date]])/3,0)</f>
        <v>2017-Q2</v>
      </c>
      <c r="BE529">
        <f>IF(LoanTable[[#This Row],[Disbursement Date]]=LoanTable[[#This Row],[First Loan Date]],1,0)</f>
        <v>0</v>
      </c>
    </row>
    <row r="530" spans="1:57" x14ac:dyDescent="0.3">
      <c r="A530" t="s">
        <v>2005</v>
      </c>
      <c r="B530">
        <v>857</v>
      </c>
      <c r="C530" t="s">
        <v>523</v>
      </c>
      <c r="D530" t="s">
        <v>587</v>
      </c>
      <c r="E530">
        <v>8583</v>
      </c>
      <c r="F530">
        <v>42317</v>
      </c>
      <c r="G530">
        <v>18036</v>
      </c>
      <c r="H530" s="5">
        <v>42916</v>
      </c>
      <c r="I530" t="s">
        <v>617</v>
      </c>
      <c r="J530" t="s">
        <v>613</v>
      </c>
      <c r="K530">
        <v>800018</v>
      </c>
      <c r="L530" t="s">
        <v>526</v>
      </c>
      <c r="M530" t="s">
        <v>80</v>
      </c>
      <c r="N530" t="s">
        <v>13</v>
      </c>
      <c r="O530" t="s">
        <v>14</v>
      </c>
      <c r="P530">
        <v>38</v>
      </c>
      <c r="Q530" s="5" t="s">
        <v>206</v>
      </c>
      <c r="R530" t="s">
        <v>74</v>
      </c>
      <c r="S530" t="s">
        <v>105</v>
      </c>
      <c r="T530" t="s">
        <v>63</v>
      </c>
      <c r="U530" t="s">
        <v>19</v>
      </c>
      <c r="V530" t="s">
        <v>20</v>
      </c>
      <c r="W530">
        <v>668</v>
      </c>
      <c r="X530" t="s">
        <v>574</v>
      </c>
      <c r="Y530" t="s">
        <v>584</v>
      </c>
      <c r="Z530" t="s">
        <v>576</v>
      </c>
      <c r="AA530">
        <v>6.6199999999999995E-2</v>
      </c>
      <c r="AB530" t="s">
        <v>581</v>
      </c>
      <c r="AC530" t="s">
        <v>588</v>
      </c>
      <c r="AD530" t="s">
        <v>523</v>
      </c>
      <c r="AE530" t="s">
        <v>250</v>
      </c>
      <c r="AF530" t="s">
        <v>251</v>
      </c>
      <c r="AG530" t="s">
        <v>252</v>
      </c>
      <c r="AH530" t="s">
        <v>253</v>
      </c>
      <c r="AI530" t="s">
        <v>524</v>
      </c>
      <c r="AJ530">
        <v>800018</v>
      </c>
      <c r="AK530" t="s">
        <v>525</v>
      </c>
      <c r="AL530" t="s">
        <v>239</v>
      </c>
      <c r="AM530">
        <v>8837</v>
      </c>
      <c r="AN530">
        <v>43034</v>
      </c>
      <c r="AO530">
        <v>8582</v>
      </c>
      <c r="AP530">
        <v>5.0199999999999996</v>
      </c>
      <c r="AQ530">
        <v>1405.59</v>
      </c>
      <c r="AR530" t="s">
        <v>2626</v>
      </c>
      <c r="AS530" t="s">
        <v>2626</v>
      </c>
      <c r="AT530">
        <v>0</v>
      </c>
      <c r="AU530" t="s">
        <v>2629</v>
      </c>
      <c r="AV530" s="3">
        <v>42916</v>
      </c>
      <c r="AW530" s="3" t="str">
        <f>TEXT(LoanTable[[#This Row],[Disbursement Date]],"YYYY-MM")</f>
        <v>2017-06</v>
      </c>
      <c r="AX530" t="str">
        <f>TEXT(EDATE(LoanTable[[#This Row],[Disbursement Date]],-1),"YYYY-MM")</f>
        <v>2017-05</v>
      </c>
      <c r="AY530">
        <f>IF(LoanTable[[#This Row],[Loan Status]]="Active",1,0)</f>
        <v>0</v>
      </c>
      <c r="AZ530">
        <f>IF(COUNTIFS(LoanTable[Client id],LoanTable[[#This Row],[Client id]],LoanTable[Period],LoanTable[[#This Row],[Previous Period]])&gt;0,1,0)</f>
        <v>0</v>
      </c>
      <c r="BA530" s="17" t="str">
        <f>TEXT(LoanTable[[#This Row],[Disbursement Date]],"YYYY")</f>
        <v>2017</v>
      </c>
      <c r="BB530" s="10" cm="1">
        <f t="array" ref="BB530">IF(YEAR(LoanTable[[#This Row],[Disbursement Date]])=MIN(YEAR(LoanTable[Disbursement Date])),"",YEAR(LoanTable[[#This Row],[Disbursement Date]])-1)</f>
        <v>2016</v>
      </c>
      <c r="BC530" s="10">
        <f>IF(LoanTable[[#This Row],[Previous Year]]="",1,IF(COUNTIFS(LoanTable[Client id],LoanTable[[#This Row],[Client id]],LoanTable[Year],LoanTable[[#This Row],[Previous Year]])&gt;0,1,0))</f>
        <v>0</v>
      </c>
      <c r="BD530" t="str">
        <f>YEAR(LoanTable[[#This Row],[Disbursement Date]]) &amp; "-Q" &amp; ROUNDUP(MONTH(LoanTable[[#This Row],[Disbursement Date]])/3,0)</f>
        <v>2017-Q2</v>
      </c>
      <c r="BE530">
        <f>IF(LoanTable[[#This Row],[Disbursement Date]]=LoanTable[[#This Row],[First Loan Date]],1,0)</f>
        <v>1</v>
      </c>
    </row>
    <row r="531" spans="1:57" x14ac:dyDescent="0.3">
      <c r="A531" t="s">
        <v>639</v>
      </c>
      <c r="B531">
        <v>450</v>
      </c>
      <c r="C531" t="s">
        <v>310</v>
      </c>
      <c r="D531" t="s">
        <v>589</v>
      </c>
      <c r="E531">
        <v>19519</v>
      </c>
      <c r="F531">
        <v>29464</v>
      </c>
      <c r="G531">
        <v>30182</v>
      </c>
      <c r="H531" s="5">
        <v>42919</v>
      </c>
      <c r="I531" t="s">
        <v>612</v>
      </c>
      <c r="J531" t="s">
        <v>619</v>
      </c>
      <c r="K531">
        <v>140056</v>
      </c>
      <c r="L531" t="s">
        <v>312</v>
      </c>
      <c r="M531" t="s">
        <v>165</v>
      </c>
      <c r="N531" t="s">
        <v>13</v>
      </c>
      <c r="O531" t="s">
        <v>14</v>
      </c>
      <c r="P531">
        <v>37</v>
      </c>
      <c r="Q531" s="5" t="s">
        <v>91</v>
      </c>
      <c r="R531" t="s">
        <v>104</v>
      </c>
      <c r="S531" t="s">
        <v>105</v>
      </c>
      <c r="T531" t="s">
        <v>18</v>
      </c>
      <c r="U531" t="s">
        <v>65</v>
      </c>
      <c r="V531" t="s">
        <v>20</v>
      </c>
      <c r="W531">
        <v>740</v>
      </c>
      <c r="X531" t="s">
        <v>574</v>
      </c>
      <c r="Y531" t="s">
        <v>590</v>
      </c>
      <c r="Z531" t="s">
        <v>576</v>
      </c>
      <c r="AA531">
        <v>9.9099999999999994E-2</v>
      </c>
      <c r="AB531" t="s">
        <v>577</v>
      </c>
      <c r="AC531" t="s">
        <v>591</v>
      </c>
      <c r="AD531" t="s">
        <v>310</v>
      </c>
      <c r="AE531" t="s">
        <v>250</v>
      </c>
      <c r="AF531" t="s">
        <v>251</v>
      </c>
      <c r="AG531" t="s">
        <v>252</v>
      </c>
      <c r="AH531" t="s">
        <v>253</v>
      </c>
      <c r="AI531" t="s">
        <v>310</v>
      </c>
      <c r="AJ531">
        <v>140056</v>
      </c>
      <c r="AK531" t="s">
        <v>311</v>
      </c>
      <c r="AL531" t="s">
        <v>239</v>
      </c>
      <c r="AM531">
        <v>19635</v>
      </c>
      <c r="AN531">
        <v>29326</v>
      </c>
      <c r="AO531">
        <v>19098</v>
      </c>
      <c r="AP531">
        <v>9.0500000000000007</v>
      </c>
      <c r="AQ531">
        <v>1972.44</v>
      </c>
      <c r="AR531" t="s">
        <v>2626</v>
      </c>
      <c r="AS531" t="s">
        <v>2626</v>
      </c>
      <c r="AT531">
        <v>1</v>
      </c>
      <c r="AU531" t="s">
        <v>2628</v>
      </c>
      <c r="AV531" s="3">
        <v>42024</v>
      </c>
      <c r="AW531" s="3" t="str">
        <f>TEXT(LoanTable[[#This Row],[Disbursement Date]],"YYYY-MM")</f>
        <v>2017-07</v>
      </c>
      <c r="AX531" t="str">
        <f>TEXT(EDATE(LoanTable[[#This Row],[Disbursement Date]],-1),"YYYY-MM")</f>
        <v>2017-06</v>
      </c>
      <c r="AY531">
        <f>IF(LoanTable[[#This Row],[Loan Status]]="Active",1,0)</f>
        <v>0</v>
      </c>
      <c r="AZ531">
        <f>IF(COUNTIFS(LoanTable[Client id],LoanTable[[#This Row],[Client id]],LoanTable[Period],LoanTable[[#This Row],[Previous Period]])&gt;0,1,0)</f>
        <v>0</v>
      </c>
      <c r="BA531" s="17" t="str">
        <f>TEXT(LoanTable[[#This Row],[Disbursement Date]],"YYYY")</f>
        <v>2017</v>
      </c>
      <c r="BB531" s="10" cm="1">
        <f t="array" ref="BB531">IF(YEAR(LoanTable[[#This Row],[Disbursement Date]])=MIN(YEAR(LoanTable[Disbursement Date])),"",YEAR(LoanTable[[#This Row],[Disbursement Date]])-1)</f>
        <v>2016</v>
      </c>
      <c r="BC531" s="10">
        <f>IF(LoanTable[[#This Row],[Previous Year]]="",1,IF(COUNTIFS(LoanTable[Client id],LoanTable[[#This Row],[Client id]],LoanTable[Year],LoanTable[[#This Row],[Previous Year]])&gt;0,1,0))</f>
        <v>0</v>
      </c>
      <c r="BD531" t="str">
        <f>YEAR(LoanTable[[#This Row],[Disbursement Date]]) &amp; "-Q" &amp; ROUNDUP(MONTH(LoanTable[[#This Row],[Disbursement Date]])/3,0)</f>
        <v>2017-Q3</v>
      </c>
      <c r="BE531">
        <f>IF(LoanTable[[#This Row],[Disbursement Date]]=LoanTable[[#This Row],[First Loan Date]],1,0)</f>
        <v>0</v>
      </c>
    </row>
    <row r="532" spans="1:57" x14ac:dyDescent="0.3">
      <c r="A532" t="s">
        <v>1396</v>
      </c>
      <c r="B532">
        <v>654</v>
      </c>
      <c r="C532" t="s">
        <v>246</v>
      </c>
      <c r="D532" t="s">
        <v>573</v>
      </c>
      <c r="E532">
        <v>19325</v>
      </c>
      <c r="F532">
        <v>48586</v>
      </c>
      <c r="G532">
        <v>26941</v>
      </c>
      <c r="H532" s="5">
        <v>42924</v>
      </c>
      <c r="I532" t="s">
        <v>617</v>
      </c>
      <c r="J532" t="s">
        <v>619</v>
      </c>
      <c r="K532">
        <v>110159</v>
      </c>
      <c r="L532" t="s">
        <v>248</v>
      </c>
      <c r="M532" t="s">
        <v>68</v>
      </c>
      <c r="N532" t="s">
        <v>13</v>
      </c>
      <c r="O532" t="s">
        <v>46</v>
      </c>
      <c r="P532">
        <v>28</v>
      </c>
      <c r="Q532" s="5" t="s">
        <v>69</v>
      </c>
      <c r="R532" t="s">
        <v>25</v>
      </c>
      <c r="S532" t="s">
        <v>35</v>
      </c>
      <c r="T532" t="s">
        <v>18</v>
      </c>
      <c r="U532" t="s">
        <v>38</v>
      </c>
      <c r="V532" t="s">
        <v>31</v>
      </c>
      <c r="W532">
        <v>385</v>
      </c>
      <c r="X532" t="s">
        <v>574</v>
      </c>
      <c r="Y532" t="s">
        <v>575</v>
      </c>
      <c r="Z532" t="s">
        <v>576</v>
      </c>
      <c r="AA532">
        <v>0.1065</v>
      </c>
      <c r="AB532" t="s">
        <v>577</v>
      </c>
      <c r="AC532" t="s">
        <v>578</v>
      </c>
      <c r="AD532" t="s">
        <v>246</v>
      </c>
      <c r="AE532" t="s">
        <v>234</v>
      </c>
      <c r="AF532" t="s">
        <v>235</v>
      </c>
      <c r="AG532" t="s">
        <v>236</v>
      </c>
      <c r="AH532" t="s">
        <v>237</v>
      </c>
      <c r="AI532" t="s">
        <v>246</v>
      </c>
      <c r="AJ532">
        <v>110159</v>
      </c>
      <c r="AK532" t="s">
        <v>247</v>
      </c>
      <c r="AL532" t="s">
        <v>241</v>
      </c>
      <c r="AM532">
        <v>20917</v>
      </c>
      <c r="AN532">
        <v>48748</v>
      </c>
      <c r="AO532">
        <v>19239</v>
      </c>
      <c r="AP532">
        <v>13.34</v>
      </c>
      <c r="AQ532">
        <v>1085.19</v>
      </c>
      <c r="AR532" t="s">
        <v>2626</v>
      </c>
      <c r="AS532" t="s">
        <v>2626</v>
      </c>
      <c r="AT532">
        <v>0</v>
      </c>
      <c r="AU532" t="s">
        <v>2628</v>
      </c>
      <c r="AV532" s="3">
        <v>42924</v>
      </c>
      <c r="AW532" s="3" t="str">
        <f>TEXT(LoanTable[[#This Row],[Disbursement Date]],"YYYY-MM")</f>
        <v>2017-07</v>
      </c>
      <c r="AX532" t="str">
        <f>TEXT(EDATE(LoanTable[[#This Row],[Disbursement Date]],-1),"YYYY-MM")</f>
        <v>2017-06</v>
      </c>
      <c r="AY532">
        <f>IF(LoanTable[[#This Row],[Loan Status]]="Active",1,0)</f>
        <v>0</v>
      </c>
      <c r="AZ532">
        <f>IF(COUNTIFS(LoanTable[Client id],LoanTable[[#This Row],[Client id]],LoanTable[Period],LoanTable[[#This Row],[Previous Period]])&gt;0,1,0)</f>
        <v>0</v>
      </c>
      <c r="BA532" s="17" t="str">
        <f>TEXT(LoanTable[[#This Row],[Disbursement Date]],"YYYY")</f>
        <v>2017</v>
      </c>
      <c r="BB532" s="10" cm="1">
        <f t="array" ref="BB532">IF(YEAR(LoanTable[[#This Row],[Disbursement Date]])=MIN(YEAR(LoanTable[Disbursement Date])),"",YEAR(LoanTable[[#This Row],[Disbursement Date]])-1)</f>
        <v>2016</v>
      </c>
      <c r="BC532" s="10">
        <f>IF(LoanTable[[#This Row],[Previous Year]]="",1,IF(COUNTIFS(LoanTable[Client id],LoanTable[[#This Row],[Client id]],LoanTable[Year],LoanTable[[#This Row],[Previous Year]])&gt;0,1,0))</f>
        <v>0</v>
      </c>
      <c r="BD532" t="str">
        <f>YEAR(LoanTable[[#This Row],[Disbursement Date]]) &amp; "-Q" &amp; ROUNDUP(MONTH(LoanTable[[#This Row],[Disbursement Date]])/3,0)</f>
        <v>2017-Q3</v>
      </c>
      <c r="BE532">
        <f>IF(LoanTable[[#This Row],[Disbursement Date]]=LoanTable[[#This Row],[First Loan Date]],1,0)</f>
        <v>1</v>
      </c>
    </row>
    <row r="533" spans="1:57" x14ac:dyDescent="0.3">
      <c r="A533" t="s">
        <v>2155</v>
      </c>
      <c r="B533">
        <v>663</v>
      </c>
      <c r="C533" t="s">
        <v>354</v>
      </c>
      <c r="D533" t="s">
        <v>573</v>
      </c>
      <c r="E533">
        <v>34515</v>
      </c>
      <c r="F533">
        <v>8315</v>
      </c>
      <c r="G533">
        <v>15536</v>
      </c>
      <c r="H533" s="5">
        <v>42926</v>
      </c>
      <c r="I533" t="s">
        <v>617</v>
      </c>
      <c r="J533" t="s">
        <v>619</v>
      </c>
      <c r="K533">
        <v>70364</v>
      </c>
      <c r="L533" t="s">
        <v>356</v>
      </c>
      <c r="M533" t="s">
        <v>54</v>
      </c>
      <c r="N533" t="s">
        <v>13</v>
      </c>
      <c r="O533" t="s">
        <v>33</v>
      </c>
      <c r="R533" t="s">
        <v>74</v>
      </c>
      <c r="S533" t="s">
        <v>105</v>
      </c>
      <c r="T533" t="s">
        <v>63</v>
      </c>
      <c r="U533" t="s">
        <v>65</v>
      </c>
      <c r="V533" t="s">
        <v>20</v>
      </c>
      <c r="W533">
        <v>660</v>
      </c>
      <c r="X533" t="s">
        <v>574</v>
      </c>
      <c r="Y533" t="s">
        <v>575</v>
      </c>
      <c r="Z533" t="s">
        <v>576</v>
      </c>
      <c r="AA533">
        <v>0.1065</v>
      </c>
      <c r="AB533" t="s">
        <v>577</v>
      </c>
      <c r="AC533" t="s">
        <v>578</v>
      </c>
      <c r="AD533" t="s">
        <v>354</v>
      </c>
      <c r="AE533" t="s">
        <v>279</v>
      </c>
      <c r="AF533" t="s">
        <v>280</v>
      </c>
      <c r="AG533" t="s">
        <v>281</v>
      </c>
      <c r="AH533" t="s">
        <v>282</v>
      </c>
      <c r="AI533" t="s">
        <v>354</v>
      </c>
      <c r="AJ533">
        <v>70364</v>
      </c>
      <c r="AK533" t="s">
        <v>355</v>
      </c>
      <c r="AL533" t="s">
        <v>239</v>
      </c>
      <c r="AM533">
        <v>34615</v>
      </c>
      <c r="AN533">
        <v>8831</v>
      </c>
      <c r="AO533">
        <v>34021</v>
      </c>
      <c r="AP533">
        <v>14.05</v>
      </c>
      <c r="AQ533">
        <v>4993.5200000000004</v>
      </c>
      <c r="AR533" t="s">
        <v>2626</v>
      </c>
      <c r="AS533" t="s">
        <v>2626</v>
      </c>
      <c r="AT533">
        <v>1</v>
      </c>
      <c r="AU533" t="s">
        <v>2628</v>
      </c>
      <c r="AV533" s="3">
        <v>42232</v>
      </c>
      <c r="AW533" s="3" t="str">
        <f>TEXT(LoanTable[[#This Row],[Disbursement Date]],"YYYY-MM")</f>
        <v>2017-07</v>
      </c>
      <c r="AX533" t="str">
        <f>TEXT(EDATE(LoanTable[[#This Row],[Disbursement Date]],-1),"YYYY-MM")</f>
        <v>2017-06</v>
      </c>
      <c r="AY533">
        <f>IF(LoanTable[[#This Row],[Loan Status]]="Active",1,0)</f>
        <v>0</v>
      </c>
      <c r="AZ533">
        <f>IF(COUNTIFS(LoanTable[Client id],LoanTable[[#This Row],[Client id]],LoanTable[Period],LoanTable[[#This Row],[Previous Period]])&gt;0,1,0)</f>
        <v>0</v>
      </c>
      <c r="BA533" s="17" t="str">
        <f>TEXT(LoanTable[[#This Row],[Disbursement Date]],"YYYY")</f>
        <v>2017</v>
      </c>
      <c r="BB533" s="10" cm="1">
        <f t="array" ref="BB533">IF(YEAR(LoanTable[[#This Row],[Disbursement Date]])=MIN(YEAR(LoanTable[Disbursement Date])),"",YEAR(LoanTable[[#This Row],[Disbursement Date]])-1)</f>
        <v>2016</v>
      </c>
      <c r="BC533" s="10">
        <f>IF(LoanTable[[#This Row],[Previous Year]]="",1,IF(COUNTIFS(LoanTable[Client id],LoanTable[[#This Row],[Client id]],LoanTable[Year],LoanTable[[#This Row],[Previous Year]])&gt;0,1,0))</f>
        <v>1</v>
      </c>
      <c r="BD533" t="str">
        <f>YEAR(LoanTable[[#This Row],[Disbursement Date]]) &amp; "-Q" &amp; ROUNDUP(MONTH(LoanTable[[#This Row],[Disbursement Date]])/3,0)</f>
        <v>2017-Q3</v>
      </c>
      <c r="BE533">
        <f>IF(LoanTable[[#This Row],[Disbursement Date]]=LoanTable[[#This Row],[First Loan Date]],1,0)</f>
        <v>0</v>
      </c>
    </row>
    <row r="534" spans="1:57" x14ac:dyDescent="0.3">
      <c r="A534" t="s">
        <v>2384</v>
      </c>
      <c r="B534">
        <v>784</v>
      </c>
      <c r="C534" t="s">
        <v>519</v>
      </c>
      <c r="D534" t="s">
        <v>589</v>
      </c>
      <c r="E534">
        <v>19719</v>
      </c>
      <c r="F534">
        <v>29408</v>
      </c>
      <c r="G534">
        <v>30050</v>
      </c>
      <c r="H534" s="5">
        <v>42927</v>
      </c>
      <c r="I534" t="s">
        <v>615</v>
      </c>
      <c r="J534" t="s">
        <v>613</v>
      </c>
      <c r="K534">
        <v>1550006</v>
      </c>
      <c r="L534" t="s">
        <v>521</v>
      </c>
      <c r="M534" t="s">
        <v>217</v>
      </c>
      <c r="N534" t="s">
        <v>13</v>
      </c>
      <c r="O534" t="s">
        <v>14</v>
      </c>
      <c r="P534">
        <v>43</v>
      </c>
      <c r="Q534" s="5" t="s">
        <v>218</v>
      </c>
      <c r="R534" t="s">
        <v>104</v>
      </c>
      <c r="S534" t="s">
        <v>105</v>
      </c>
      <c r="T534" t="s">
        <v>18</v>
      </c>
      <c r="U534" t="s">
        <v>19</v>
      </c>
      <c r="V534" t="s">
        <v>39</v>
      </c>
      <c r="W534">
        <v>558</v>
      </c>
      <c r="X534" t="s">
        <v>574</v>
      </c>
      <c r="Y534" t="s">
        <v>590</v>
      </c>
      <c r="Z534" t="s">
        <v>576</v>
      </c>
      <c r="AA534">
        <v>9.9099999999999994E-2</v>
      </c>
      <c r="AB534" t="s">
        <v>577</v>
      </c>
      <c r="AC534" t="s">
        <v>591</v>
      </c>
      <c r="AD534" t="s">
        <v>519</v>
      </c>
      <c r="AE534" t="s">
        <v>375</v>
      </c>
      <c r="AF534" t="s">
        <v>376</v>
      </c>
      <c r="AG534" t="s">
        <v>377</v>
      </c>
      <c r="AH534" t="s">
        <v>378</v>
      </c>
      <c r="AI534" t="s">
        <v>519</v>
      </c>
      <c r="AJ534">
        <v>1550006</v>
      </c>
      <c r="AK534" t="s">
        <v>520</v>
      </c>
      <c r="AL534" t="s">
        <v>239</v>
      </c>
      <c r="AM534">
        <v>19354</v>
      </c>
      <c r="AN534">
        <v>30203</v>
      </c>
      <c r="AO534">
        <v>19236</v>
      </c>
      <c r="AP534">
        <v>5.92</v>
      </c>
      <c r="AQ534">
        <v>2299.34</v>
      </c>
      <c r="AR534" t="s">
        <v>2627</v>
      </c>
      <c r="AS534" t="s">
        <v>2626</v>
      </c>
      <c r="AT534">
        <v>0</v>
      </c>
      <c r="AU534" t="s">
        <v>2628</v>
      </c>
      <c r="AV534" s="3">
        <v>42272</v>
      </c>
      <c r="AW534" s="3" t="str">
        <f>TEXT(LoanTable[[#This Row],[Disbursement Date]],"YYYY-MM")</f>
        <v>2017-07</v>
      </c>
      <c r="AX534" t="str">
        <f>TEXT(EDATE(LoanTable[[#This Row],[Disbursement Date]],-1),"YYYY-MM")</f>
        <v>2017-06</v>
      </c>
      <c r="AY534">
        <f>IF(LoanTable[[#This Row],[Loan Status]]="Active",1,0)</f>
        <v>0</v>
      </c>
      <c r="AZ534">
        <f>IF(COUNTIFS(LoanTable[Client id],LoanTable[[#This Row],[Client id]],LoanTable[Period],LoanTable[[#This Row],[Previous Period]])&gt;0,1,0)</f>
        <v>0</v>
      </c>
      <c r="BA534" s="17" t="str">
        <f>TEXT(LoanTable[[#This Row],[Disbursement Date]],"YYYY")</f>
        <v>2017</v>
      </c>
      <c r="BB534" s="10" cm="1">
        <f t="array" ref="BB534">IF(YEAR(LoanTable[[#This Row],[Disbursement Date]])=MIN(YEAR(LoanTable[Disbursement Date])),"",YEAR(LoanTable[[#This Row],[Disbursement Date]])-1)</f>
        <v>2016</v>
      </c>
      <c r="BC534" s="10">
        <f>IF(LoanTable[[#This Row],[Previous Year]]="",1,IF(COUNTIFS(LoanTable[Client id],LoanTable[[#This Row],[Client id]],LoanTable[Year],LoanTable[[#This Row],[Previous Year]])&gt;0,1,0))</f>
        <v>1</v>
      </c>
      <c r="BD534" t="str">
        <f>YEAR(LoanTable[[#This Row],[Disbursement Date]]) &amp; "-Q" &amp; ROUNDUP(MONTH(LoanTable[[#This Row],[Disbursement Date]])/3,0)</f>
        <v>2017-Q3</v>
      </c>
      <c r="BE534">
        <f>IF(LoanTable[[#This Row],[Disbursement Date]]=LoanTable[[#This Row],[First Loan Date]],1,0)</f>
        <v>0</v>
      </c>
    </row>
    <row r="535" spans="1:57" x14ac:dyDescent="0.3">
      <c r="A535" t="s">
        <v>2156</v>
      </c>
      <c r="B535">
        <v>860</v>
      </c>
      <c r="C535" t="s">
        <v>386</v>
      </c>
      <c r="D535" t="s">
        <v>589</v>
      </c>
      <c r="E535">
        <v>11004</v>
      </c>
      <c r="F535">
        <v>22232</v>
      </c>
      <c r="G535">
        <v>6630</v>
      </c>
      <c r="H535" s="5">
        <v>42929</v>
      </c>
      <c r="I535" t="s">
        <v>615</v>
      </c>
      <c r="J535" t="s">
        <v>613</v>
      </c>
      <c r="K535">
        <v>1110166</v>
      </c>
      <c r="L535" t="s">
        <v>389</v>
      </c>
      <c r="M535" t="s">
        <v>82</v>
      </c>
      <c r="N535" t="s">
        <v>13</v>
      </c>
      <c r="O535" t="s">
        <v>46</v>
      </c>
      <c r="P535">
        <v>35</v>
      </c>
      <c r="Q535" s="5" t="s">
        <v>91</v>
      </c>
      <c r="R535" t="s">
        <v>74</v>
      </c>
      <c r="S535" t="s">
        <v>35</v>
      </c>
      <c r="T535" t="s">
        <v>18</v>
      </c>
      <c r="U535" t="s">
        <v>26</v>
      </c>
      <c r="V535" t="s">
        <v>39</v>
      </c>
      <c r="W535">
        <v>656</v>
      </c>
      <c r="X535" t="s">
        <v>574</v>
      </c>
      <c r="Y535" t="s">
        <v>590</v>
      </c>
      <c r="Z535" t="s">
        <v>576</v>
      </c>
      <c r="AA535">
        <v>9.9099999999999994E-2</v>
      </c>
      <c r="AB535" t="s">
        <v>577</v>
      </c>
      <c r="AC535" t="s">
        <v>591</v>
      </c>
      <c r="AD535" t="s">
        <v>386</v>
      </c>
      <c r="AE535" t="s">
        <v>234</v>
      </c>
      <c r="AF535" t="s">
        <v>235</v>
      </c>
      <c r="AG535" t="s">
        <v>236</v>
      </c>
      <c r="AH535" t="s">
        <v>237</v>
      </c>
      <c r="AI535" t="s">
        <v>387</v>
      </c>
      <c r="AJ535">
        <v>1110166</v>
      </c>
      <c r="AK535" t="s">
        <v>388</v>
      </c>
      <c r="AL535" t="s">
        <v>239</v>
      </c>
      <c r="AM535">
        <v>10795</v>
      </c>
      <c r="AN535">
        <v>21832</v>
      </c>
      <c r="AO535">
        <v>10947</v>
      </c>
      <c r="AP535">
        <v>36.380000000000003</v>
      </c>
      <c r="AQ535">
        <v>4847.41</v>
      </c>
      <c r="AR535" t="s">
        <v>2626</v>
      </c>
      <c r="AS535" t="s">
        <v>2626</v>
      </c>
      <c r="AT535">
        <v>0</v>
      </c>
      <c r="AU535" t="s">
        <v>2628</v>
      </c>
      <c r="AV535" s="3">
        <v>42929</v>
      </c>
      <c r="AW535" s="3" t="str">
        <f>TEXT(LoanTable[[#This Row],[Disbursement Date]],"YYYY-MM")</f>
        <v>2017-07</v>
      </c>
      <c r="AX535" t="str">
        <f>TEXT(EDATE(LoanTable[[#This Row],[Disbursement Date]],-1),"YYYY-MM")</f>
        <v>2017-06</v>
      </c>
      <c r="AY535">
        <f>IF(LoanTable[[#This Row],[Loan Status]]="Active",1,0)</f>
        <v>0</v>
      </c>
      <c r="AZ535">
        <f>IF(COUNTIFS(LoanTable[Client id],LoanTable[[#This Row],[Client id]],LoanTable[Period],LoanTable[[#This Row],[Previous Period]])&gt;0,1,0)</f>
        <v>0</v>
      </c>
      <c r="BA535" s="17" t="str">
        <f>TEXT(LoanTable[[#This Row],[Disbursement Date]],"YYYY")</f>
        <v>2017</v>
      </c>
      <c r="BB535" s="10" cm="1">
        <f t="array" ref="BB535">IF(YEAR(LoanTable[[#This Row],[Disbursement Date]])=MIN(YEAR(LoanTable[Disbursement Date])),"",YEAR(LoanTable[[#This Row],[Disbursement Date]])-1)</f>
        <v>2016</v>
      </c>
      <c r="BC535" s="10">
        <f>IF(LoanTable[[#This Row],[Previous Year]]="",1,IF(COUNTIFS(LoanTable[Client id],LoanTable[[#This Row],[Client id]],LoanTable[Year],LoanTable[[#This Row],[Previous Year]])&gt;0,1,0))</f>
        <v>0</v>
      </c>
      <c r="BD535" t="str">
        <f>YEAR(LoanTable[[#This Row],[Disbursement Date]]) &amp; "-Q" &amp; ROUNDUP(MONTH(LoanTable[[#This Row],[Disbursement Date]])/3,0)</f>
        <v>2017-Q3</v>
      </c>
      <c r="BE535">
        <f>IF(LoanTable[[#This Row],[Disbursement Date]]=LoanTable[[#This Row],[First Loan Date]],1,0)</f>
        <v>1</v>
      </c>
    </row>
    <row r="536" spans="1:57" x14ac:dyDescent="0.3">
      <c r="A536" t="s">
        <v>2470</v>
      </c>
      <c r="B536">
        <v>853</v>
      </c>
      <c r="C536" t="s">
        <v>468</v>
      </c>
      <c r="D536" t="s">
        <v>573</v>
      </c>
      <c r="E536">
        <v>35222</v>
      </c>
      <c r="F536">
        <v>6438</v>
      </c>
      <c r="G536">
        <v>42177</v>
      </c>
      <c r="H536" s="5">
        <v>42930</v>
      </c>
      <c r="I536" t="s">
        <v>615</v>
      </c>
      <c r="J536" t="s">
        <v>613</v>
      </c>
      <c r="K536">
        <v>630081</v>
      </c>
      <c r="L536" t="s">
        <v>470</v>
      </c>
      <c r="M536" t="s">
        <v>42</v>
      </c>
      <c r="N536" t="s">
        <v>13</v>
      </c>
      <c r="O536" t="s">
        <v>46</v>
      </c>
      <c r="P536">
        <v>35</v>
      </c>
      <c r="Q536" s="5" t="s">
        <v>87</v>
      </c>
      <c r="R536" t="s">
        <v>74</v>
      </c>
      <c r="S536" t="s">
        <v>35</v>
      </c>
      <c r="T536" t="s">
        <v>18</v>
      </c>
      <c r="U536" t="s">
        <v>65</v>
      </c>
      <c r="V536" t="s">
        <v>31</v>
      </c>
      <c r="W536">
        <v>624</v>
      </c>
      <c r="X536" t="s">
        <v>574</v>
      </c>
      <c r="Y536" t="s">
        <v>575</v>
      </c>
      <c r="Z536" t="s">
        <v>576</v>
      </c>
      <c r="AA536">
        <v>0.1065</v>
      </c>
      <c r="AB536" t="s">
        <v>577</v>
      </c>
      <c r="AC536" t="s">
        <v>578</v>
      </c>
      <c r="AD536" t="s">
        <v>468</v>
      </c>
      <c r="AE536" t="s">
        <v>462</v>
      </c>
      <c r="AF536" t="s">
        <v>463</v>
      </c>
      <c r="AG536" t="s">
        <v>464</v>
      </c>
      <c r="AH536" t="s">
        <v>465</v>
      </c>
      <c r="AI536" t="s">
        <v>468</v>
      </c>
      <c r="AJ536">
        <v>630081</v>
      </c>
      <c r="AK536" t="s">
        <v>469</v>
      </c>
      <c r="AL536" t="s">
        <v>256</v>
      </c>
      <c r="AM536">
        <v>35224</v>
      </c>
      <c r="AN536">
        <v>8251</v>
      </c>
      <c r="AO536">
        <v>35217</v>
      </c>
      <c r="AP536">
        <v>19.600000000000001</v>
      </c>
      <c r="AQ536">
        <v>2643.53</v>
      </c>
      <c r="AR536" t="s">
        <v>2626</v>
      </c>
      <c r="AS536" t="s">
        <v>2626</v>
      </c>
      <c r="AT536">
        <v>0</v>
      </c>
      <c r="AU536" t="s">
        <v>2629</v>
      </c>
      <c r="AV536" s="3">
        <v>42930</v>
      </c>
      <c r="AW536" s="3" t="str">
        <f>TEXT(LoanTable[[#This Row],[Disbursement Date]],"YYYY-MM")</f>
        <v>2017-07</v>
      </c>
      <c r="AX536" t="str">
        <f>TEXT(EDATE(LoanTable[[#This Row],[Disbursement Date]],-1),"YYYY-MM")</f>
        <v>2017-06</v>
      </c>
      <c r="AY536">
        <f>IF(LoanTable[[#This Row],[Loan Status]]="Active",1,0)</f>
        <v>0</v>
      </c>
      <c r="AZ536">
        <f>IF(COUNTIFS(LoanTable[Client id],LoanTable[[#This Row],[Client id]],LoanTable[Period],LoanTable[[#This Row],[Previous Period]])&gt;0,1,0)</f>
        <v>0</v>
      </c>
      <c r="BA536" s="17" t="str">
        <f>TEXT(LoanTable[[#This Row],[Disbursement Date]],"YYYY")</f>
        <v>2017</v>
      </c>
      <c r="BB536" s="10" cm="1">
        <f t="array" ref="BB536">IF(YEAR(LoanTable[[#This Row],[Disbursement Date]])=MIN(YEAR(LoanTable[Disbursement Date])),"",YEAR(LoanTable[[#This Row],[Disbursement Date]])-1)</f>
        <v>2016</v>
      </c>
      <c r="BC536" s="10">
        <f>IF(LoanTable[[#This Row],[Previous Year]]="",1,IF(COUNTIFS(LoanTable[Client id],LoanTable[[#This Row],[Client id]],LoanTable[Year],LoanTable[[#This Row],[Previous Year]])&gt;0,1,0))</f>
        <v>0</v>
      </c>
      <c r="BD536" t="str">
        <f>YEAR(LoanTable[[#This Row],[Disbursement Date]]) &amp; "-Q" &amp; ROUNDUP(MONTH(LoanTable[[#This Row],[Disbursement Date]])/3,0)</f>
        <v>2017-Q3</v>
      </c>
      <c r="BE536">
        <f>IF(LoanTable[[#This Row],[Disbursement Date]]=LoanTable[[#This Row],[First Loan Date]],1,0)</f>
        <v>1</v>
      </c>
    </row>
    <row r="537" spans="1:57" x14ac:dyDescent="0.3">
      <c r="A537" t="s">
        <v>883</v>
      </c>
      <c r="B537">
        <v>164</v>
      </c>
      <c r="C537" t="s">
        <v>548</v>
      </c>
      <c r="D537" t="s">
        <v>573</v>
      </c>
      <c r="E537">
        <v>27716</v>
      </c>
      <c r="F537">
        <v>47339</v>
      </c>
      <c r="G537">
        <v>37972</v>
      </c>
      <c r="H537" s="5">
        <v>42932</v>
      </c>
      <c r="I537" t="s">
        <v>612</v>
      </c>
      <c r="J537" t="s">
        <v>613</v>
      </c>
      <c r="K537">
        <v>680026</v>
      </c>
      <c r="L537" t="s">
        <v>551</v>
      </c>
      <c r="M537" t="s">
        <v>89</v>
      </c>
      <c r="N537" t="s">
        <v>13</v>
      </c>
      <c r="O537" t="s">
        <v>14</v>
      </c>
      <c r="P537">
        <v>43</v>
      </c>
      <c r="Q537" s="5" t="s">
        <v>203</v>
      </c>
      <c r="R537" t="s">
        <v>74</v>
      </c>
      <c r="S537" t="s">
        <v>105</v>
      </c>
      <c r="T537" t="s">
        <v>44</v>
      </c>
      <c r="U537" t="s">
        <v>22</v>
      </c>
      <c r="V537" t="s">
        <v>31</v>
      </c>
      <c r="W537">
        <v>300</v>
      </c>
      <c r="X537" t="s">
        <v>574</v>
      </c>
      <c r="Y537" t="s">
        <v>575</v>
      </c>
      <c r="Z537" t="s">
        <v>576</v>
      </c>
      <c r="AA537">
        <v>0.1065</v>
      </c>
      <c r="AB537" t="s">
        <v>577</v>
      </c>
      <c r="AC537" t="s">
        <v>578</v>
      </c>
      <c r="AD537" t="s">
        <v>548</v>
      </c>
      <c r="AE537" t="s">
        <v>472</v>
      </c>
      <c r="AF537" t="s">
        <v>473</v>
      </c>
      <c r="AG537" t="s">
        <v>474</v>
      </c>
      <c r="AH537" t="s">
        <v>475</v>
      </c>
      <c r="AI537" t="s">
        <v>549</v>
      </c>
      <c r="AJ537">
        <v>680026</v>
      </c>
      <c r="AK537" t="s">
        <v>550</v>
      </c>
      <c r="AL537" t="s">
        <v>239</v>
      </c>
      <c r="AM537">
        <v>28277</v>
      </c>
      <c r="AN537">
        <v>46923</v>
      </c>
      <c r="AO537">
        <v>27649</v>
      </c>
      <c r="AP537">
        <v>18.5</v>
      </c>
      <c r="AQ537">
        <v>4873.62</v>
      </c>
      <c r="AR537" t="s">
        <v>2626</v>
      </c>
      <c r="AS537" t="s">
        <v>2626</v>
      </c>
      <c r="AT537">
        <v>1</v>
      </c>
      <c r="AU537" t="s">
        <v>2629</v>
      </c>
      <c r="AV537" s="3">
        <v>42932</v>
      </c>
      <c r="AW537" s="3" t="str">
        <f>TEXT(LoanTable[[#This Row],[Disbursement Date]],"YYYY-MM")</f>
        <v>2017-07</v>
      </c>
      <c r="AX537" t="str">
        <f>TEXT(EDATE(LoanTable[[#This Row],[Disbursement Date]],-1),"YYYY-MM")</f>
        <v>2017-06</v>
      </c>
      <c r="AY537">
        <f>IF(LoanTable[[#This Row],[Loan Status]]="Active",1,0)</f>
        <v>0</v>
      </c>
      <c r="AZ537">
        <f>IF(COUNTIFS(LoanTable[Client id],LoanTable[[#This Row],[Client id]],LoanTable[Period],LoanTable[[#This Row],[Previous Period]])&gt;0,1,0)</f>
        <v>0</v>
      </c>
      <c r="BA537" s="17" t="str">
        <f>TEXT(LoanTable[[#This Row],[Disbursement Date]],"YYYY")</f>
        <v>2017</v>
      </c>
      <c r="BB537" s="10" cm="1">
        <f t="array" ref="BB537">IF(YEAR(LoanTable[[#This Row],[Disbursement Date]])=MIN(YEAR(LoanTable[Disbursement Date])),"",YEAR(LoanTable[[#This Row],[Disbursement Date]])-1)</f>
        <v>2016</v>
      </c>
      <c r="BC537" s="10">
        <f>IF(LoanTable[[#This Row],[Previous Year]]="",1,IF(COUNTIFS(LoanTable[Client id],LoanTable[[#This Row],[Client id]],LoanTable[Year],LoanTable[[#This Row],[Previous Year]])&gt;0,1,0))</f>
        <v>0</v>
      </c>
      <c r="BD537" t="str">
        <f>YEAR(LoanTable[[#This Row],[Disbursement Date]]) &amp; "-Q" &amp; ROUNDUP(MONTH(LoanTable[[#This Row],[Disbursement Date]])/3,0)</f>
        <v>2017-Q3</v>
      </c>
      <c r="BE537">
        <f>IF(LoanTable[[#This Row],[Disbursement Date]]=LoanTable[[#This Row],[First Loan Date]],1,0)</f>
        <v>1</v>
      </c>
    </row>
    <row r="538" spans="1:57" x14ac:dyDescent="0.3">
      <c r="A538" t="s">
        <v>1754</v>
      </c>
      <c r="B538">
        <v>450</v>
      </c>
      <c r="C538" t="s">
        <v>492</v>
      </c>
      <c r="D538" t="s">
        <v>573</v>
      </c>
      <c r="E538">
        <v>48005</v>
      </c>
      <c r="F538">
        <v>36245</v>
      </c>
      <c r="G538">
        <v>3622</v>
      </c>
      <c r="H538" s="5">
        <v>42934</v>
      </c>
      <c r="I538" t="s">
        <v>612</v>
      </c>
      <c r="J538" t="s">
        <v>613</v>
      </c>
      <c r="K538">
        <v>1230018</v>
      </c>
      <c r="L538" t="s">
        <v>498</v>
      </c>
      <c r="M538" t="s">
        <v>165</v>
      </c>
      <c r="N538" t="s">
        <v>13</v>
      </c>
      <c r="O538" t="s">
        <v>14</v>
      </c>
      <c r="P538">
        <v>37</v>
      </c>
      <c r="Q538" s="5" t="s">
        <v>91</v>
      </c>
      <c r="R538" t="s">
        <v>104</v>
      </c>
      <c r="S538" t="s">
        <v>105</v>
      </c>
      <c r="T538" t="s">
        <v>18</v>
      </c>
      <c r="U538" t="s">
        <v>65</v>
      </c>
      <c r="V538" t="s">
        <v>20</v>
      </c>
      <c r="W538">
        <v>740</v>
      </c>
      <c r="X538" t="s">
        <v>574</v>
      </c>
      <c r="Y538" t="s">
        <v>575</v>
      </c>
      <c r="Z538" t="s">
        <v>576</v>
      </c>
      <c r="AA538">
        <v>0.1065</v>
      </c>
      <c r="AB538" t="s">
        <v>577</v>
      </c>
      <c r="AC538" t="s">
        <v>578</v>
      </c>
      <c r="AD538" t="s">
        <v>492</v>
      </c>
      <c r="AE538" t="s">
        <v>493</v>
      </c>
      <c r="AF538" t="s">
        <v>473</v>
      </c>
      <c r="AG538" t="s">
        <v>494</v>
      </c>
      <c r="AH538" t="s">
        <v>495</v>
      </c>
      <c r="AI538" t="s">
        <v>496</v>
      </c>
      <c r="AJ538">
        <v>1230018</v>
      </c>
      <c r="AK538" t="s">
        <v>497</v>
      </c>
      <c r="AL538" t="s">
        <v>256</v>
      </c>
      <c r="AM538">
        <v>49187</v>
      </c>
      <c r="AN538">
        <v>36353</v>
      </c>
      <c r="AO538">
        <v>47579</v>
      </c>
      <c r="AP538">
        <v>41.69</v>
      </c>
      <c r="AQ538">
        <v>4642.6099999999997</v>
      </c>
      <c r="AR538" t="s">
        <v>2626</v>
      </c>
      <c r="AS538" t="s">
        <v>2626</v>
      </c>
      <c r="AT538">
        <v>1</v>
      </c>
      <c r="AU538" t="s">
        <v>2628</v>
      </c>
      <c r="AV538" s="3">
        <v>42024</v>
      </c>
      <c r="AW538" s="3" t="str">
        <f>TEXT(LoanTable[[#This Row],[Disbursement Date]],"YYYY-MM")</f>
        <v>2017-07</v>
      </c>
      <c r="AX538" t="str">
        <f>TEXT(EDATE(LoanTable[[#This Row],[Disbursement Date]],-1),"YYYY-MM")</f>
        <v>2017-06</v>
      </c>
      <c r="AY538">
        <f>IF(LoanTable[[#This Row],[Loan Status]]="Active",1,0)</f>
        <v>0</v>
      </c>
      <c r="AZ538">
        <f>IF(COUNTIFS(LoanTable[Client id],LoanTable[[#This Row],[Client id]],LoanTable[Period],LoanTable[[#This Row],[Previous Period]])&gt;0,1,0)</f>
        <v>0</v>
      </c>
      <c r="BA538" s="17" t="str">
        <f>TEXT(LoanTable[[#This Row],[Disbursement Date]],"YYYY")</f>
        <v>2017</v>
      </c>
      <c r="BB538" s="10" cm="1">
        <f t="array" ref="BB538">IF(YEAR(LoanTable[[#This Row],[Disbursement Date]])=MIN(YEAR(LoanTable[Disbursement Date])),"",YEAR(LoanTable[[#This Row],[Disbursement Date]])-1)</f>
        <v>2016</v>
      </c>
      <c r="BC538" s="10">
        <f>IF(LoanTable[[#This Row],[Previous Year]]="",1,IF(COUNTIFS(LoanTable[Client id],LoanTable[[#This Row],[Client id]],LoanTable[Year],LoanTable[[#This Row],[Previous Year]])&gt;0,1,0))</f>
        <v>0</v>
      </c>
      <c r="BD538" t="str">
        <f>YEAR(LoanTable[[#This Row],[Disbursement Date]]) &amp; "-Q" &amp; ROUNDUP(MONTH(LoanTable[[#This Row],[Disbursement Date]])/3,0)</f>
        <v>2017-Q3</v>
      </c>
      <c r="BE538">
        <f>IF(LoanTable[[#This Row],[Disbursement Date]]=LoanTable[[#This Row],[First Loan Date]],1,0)</f>
        <v>0</v>
      </c>
    </row>
    <row r="539" spans="1:57" x14ac:dyDescent="0.3">
      <c r="A539" t="s">
        <v>738</v>
      </c>
      <c r="B539">
        <v>587</v>
      </c>
      <c r="C539" t="s">
        <v>243</v>
      </c>
      <c r="D539" t="s">
        <v>602</v>
      </c>
      <c r="E539">
        <v>30284</v>
      </c>
      <c r="F539">
        <v>14355</v>
      </c>
      <c r="G539">
        <v>28590</v>
      </c>
      <c r="H539" s="5">
        <v>42935</v>
      </c>
      <c r="I539" t="s">
        <v>617</v>
      </c>
      <c r="J539" t="s">
        <v>613</v>
      </c>
      <c r="K539">
        <v>160051</v>
      </c>
      <c r="L539" t="s">
        <v>245</v>
      </c>
      <c r="M539" t="s">
        <v>82</v>
      </c>
      <c r="N539" t="s">
        <v>13</v>
      </c>
      <c r="O539" t="s">
        <v>197</v>
      </c>
      <c r="P539">
        <v>59</v>
      </c>
      <c r="Q539" s="5" t="s">
        <v>201</v>
      </c>
      <c r="R539" t="s">
        <v>74</v>
      </c>
      <c r="S539" t="s">
        <v>105</v>
      </c>
      <c r="T539" t="s">
        <v>18</v>
      </c>
      <c r="U539" t="s">
        <v>26</v>
      </c>
      <c r="V539" t="s">
        <v>39</v>
      </c>
      <c r="W539">
        <v>775</v>
      </c>
      <c r="X539" t="s">
        <v>574</v>
      </c>
      <c r="Y539" t="s">
        <v>575</v>
      </c>
      <c r="Z539" t="s">
        <v>576</v>
      </c>
      <c r="AA539">
        <v>0.17269999999999999</v>
      </c>
      <c r="AB539" t="s">
        <v>585</v>
      </c>
      <c r="AC539" t="s">
        <v>597</v>
      </c>
      <c r="AD539" t="s">
        <v>243</v>
      </c>
      <c r="AE539" t="s">
        <v>234</v>
      </c>
      <c r="AF539" t="s">
        <v>235</v>
      </c>
      <c r="AG539" t="s">
        <v>236</v>
      </c>
      <c r="AH539" t="s">
        <v>237</v>
      </c>
      <c r="AI539" t="s">
        <v>243</v>
      </c>
      <c r="AJ539">
        <v>160051</v>
      </c>
      <c r="AK539" t="s">
        <v>244</v>
      </c>
      <c r="AL539" t="s">
        <v>241</v>
      </c>
      <c r="AM539">
        <v>31607</v>
      </c>
      <c r="AN539">
        <v>15711</v>
      </c>
      <c r="AO539">
        <v>30284</v>
      </c>
      <c r="AP539">
        <v>28.51</v>
      </c>
      <c r="AQ539">
        <v>4856.1400000000003</v>
      </c>
      <c r="AR539" t="s">
        <v>2626</v>
      </c>
      <c r="AS539" t="s">
        <v>2626</v>
      </c>
      <c r="AT539">
        <v>2</v>
      </c>
      <c r="AU539" t="s">
        <v>2628</v>
      </c>
      <c r="AV539" s="3">
        <v>42935</v>
      </c>
      <c r="AW539" s="3" t="str">
        <f>TEXT(LoanTable[[#This Row],[Disbursement Date]],"YYYY-MM")</f>
        <v>2017-07</v>
      </c>
      <c r="AX539" t="str">
        <f>TEXT(EDATE(LoanTable[[#This Row],[Disbursement Date]],-1),"YYYY-MM")</f>
        <v>2017-06</v>
      </c>
      <c r="AY539">
        <f>IF(LoanTable[[#This Row],[Loan Status]]="Active",1,0)</f>
        <v>0</v>
      </c>
      <c r="AZ539">
        <f>IF(COUNTIFS(LoanTable[Client id],LoanTable[[#This Row],[Client id]],LoanTable[Period],LoanTable[[#This Row],[Previous Period]])&gt;0,1,0)</f>
        <v>0</v>
      </c>
      <c r="BA539" s="17" t="str">
        <f>TEXT(LoanTable[[#This Row],[Disbursement Date]],"YYYY")</f>
        <v>2017</v>
      </c>
      <c r="BB539" s="10" cm="1">
        <f t="array" ref="BB539">IF(YEAR(LoanTable[[#This Row],[Disbursement Date]])=MIN(YEAR(LoanTable[Disbursement Date])),"",YEAR(LoanTable[[#This Row],[Disbursement Date]])-1)</f>
        <v>2016</v>
      </c>
      <c r="BC539" s="10">
        <f>IF(LoanTable[[#This Row],[Previous Year]]="",1,IF(COUNTIFS(LoanTable[Client id],LoanTable[[#This Row],[Client id]],LoanTable[Year],LoanTable[[#This Row],[Previous Year]])&gt;0,1,0))</f>
        <v>0</v>
      </c>
      <c r="BD539" t="str">
        <f>YEAR(LoanTable[[#This Row],[Disbursement Date]]) &amp; "-Q" &amp; ROUNDUP(MONTH(LoanTable[[#This Row],[Disbursement Date]])/3,0)</f>
        <v>2017-Q3</v>
      </c>
      <c r="BE539">
        <f>IF(LoanTable[[#This Row],[Disbursement Date]]=LoanTable[[#This Row],[First Loan Date]],1,0)</f>
        <v>1</v>
      </c>
    </row>
    <row r="540" spans="1:57" x14ac:dyDescent="0.3">
      <c r="A540" t="s">
        <v>1558</v>
      </c>
      <c r="B540">
        <v>946</v>
      </c>
      <c r="C540" t="s">
        <v>265</v>
      </c>
      <c r="D540" t="s">
        <v>573</v>
      </c>
      <c r="E540">
        <v>38507</v>
      </c>
      <c r="F540">
        <v>41132</v>
      </c>
      <c r="G540">
        <v>23920</v>
      </c>
      <c r="H540" s="5">
        <v>42937</v>
      </c>
      <c r="I540" t="s">
        <v>624</v>
      </c>
      <c r="J540" t="s">
        <v>613</v>
      </c>
      <c r="K540">
        <v>30179</v>
      </c>
      <c r="L540" t="s">
        <v>272</v>
      </c>
      <c r="M540" t="s">
        <v>156</v>
      </c>
      <c r="N540" t="s">
        <v>13</v>
      </c>
      <c r="O540" t="s">
        <v>14</v>
      </c>
      <c r="P540">
        <v>42</v>
      </c>
      <c r="Q540" s="5" t="s">
        <v>129</v>
      </c>
      <c r="R540" t="s">
        <v>30</v>
      </c>
      <c r="S540" t="s">
        <v>145</v>
      </c>
      <c r="T540" t="s">
        <v>18</v>
      </c>
      <c r="U540" t="s">
        <v>38</v>
      </c>
      <c r="V540" t="s">
        <v>39</v>
      </c>
      <c r="W540">
        <v>534</v>
      </c>
      <c r="X540" t="s">
        <v>574</v>
      </c>
      <c r="Y540" t="s">
        <v>575</v>
      </c>
      <c r="Z540" t="s">
        <v>576</v>
      </c>
      <c r="AA540">
        <v>0.1065</v>
      </c>
      <c r="AB540" t="s">
        <v>577</v>
      </c>
      <c r="AC540" t="s">
        <v>578</v>
      </c>
      <c r="AD540" t="s">
        <v>265</v>
      </c>
      <c r="AE540" t="s">
        <v>266</v>
      </c>
      <c r="AF540" t="s">
        <v>267</v>
      </c>
      <c r="AG540" t="s">
        <v>268</v>
      </c>
      <c r="AH540" t="s">
        <v>269</v>
      </c>
      <c r="AI540" t="s">
        <v>270</v>
      </c>
      <c r="AJ540">
        <v>30179</v>
      </c>
      <c r="AK540" t="s">
        <v>271</v>
      </c>
      <c r="AL540" t="s">
        <v>241</v>
      </c>
      <c r="AM540">
        <v>39216</v>
      </c>
      <c r="AN540">
        <v>42297</v>
      </c>
      <c r="AO540">
        <v>38146</v>
      </c>
      <c r="AP540">
        <v>30.34</v>
      </c>
      <c r="AQ540">
        <v>2288.2800000000002</v>
      </c>
      <c r="AR540" t="s">
        <v>2627</v>
      </c>
      <c r="AS540" t="s">
        <v>2626</v>
      </c>
      <c r="AT540">
        <v>2</v>
      </c>
      <c r="AU540" t="s">
        <v>2628</v>
      </c>
      <c r="AV540" s="3">
        <v>42937</v>
      </c>
      <c r="AW540" s="3" t="str">
        <f>TEXT(LoanTable[[#This Row],[Disbursement Date]],"YYYY-MM")</f>
        <v>2017-07</v>
      </c>
      <c r="AX540" t="str">
        <f>TEXT(EDATE(LoanTable[[#This Row],[Disbursement Date]],-1),"YYYY-MM")</f>
        <v>2017-06</v>
      </c>
      <c r="AY540">
        <f>IF(LoanTable[[#This Row],[Loan Status]]="Active",1,0)</f>
        <v>1</v>
      </c>
      <c r="AZ540">
        <f>IF(COUNTIFS(LoanTable[Client id],LoanTable[[#This Row],[Client id]],LoanTable[Period],LoanTable[[#This Row],[Previous Period]])&gt;0,1,0)</f>
        <v>0</v>
      </c>
      <c r="BA540" s="17" t="str">
        <f>TEXT(LoanTable[[#This Row],[Disbursement Date]],"YYYY")</f>
        <v>2017</v>
      </c>
      <c r="BB540" s="10" cm="1">
        <f t="array" ref="BB540">IF(YEAR(LoanTable[[#This Row],[Disbursement Date]])=MIN(YEAR(LoanTable[Disbursement Date])),"",YEAR(LoanTable[[#This Row],[Disbursement Date]])-1)</f>
        <v>2016</v>
      </c>
      <c r="BC540" s="10">
        <f>IF(LoanTable[[#This Row],[Previous Year]]="",1,IF(COUNTIFS(LoanTable[Client id],LoanTable[[#This Row],[Client id]],LoanTable[Year],LoanTable[[#This Row],[Previous Year]])&gt;0,1,0))</f>
        <v>0</v>
      </c>
      <c r="BD540" t="str">
        <f>YEAR(LoanTable[[#This Row],[Disbursement Date]]) &amp; "-Q" &amp; ROUNDUP(MONTH(LoanTable[[#This Row],[Disbursement Date]])/3,0)</f>
        <v>2017-Q3</v>
      </c>
      <c r="BE540">
        <f>IF(LoanTable[[#This Row],[Disbursement Date]]=LoanTable[[#This Row],[First Loan Date]],1,0)</f>
        <v>1</v>
      </c>
    </row>
    <row r="541" spans="1:57" x14ac:dyDescent="0.3">
      <c r="A541" t="s">
        <v>2011</v>
      </c>
      <c r="B541">
        <v>316</v>
      </c>
      <c r="C541" t="s">
        <v>386</v>
      </c>
      <c r="D541" t="s">
        <v>573</v>
      </c>
      <c r="E541">
        <v>7921</v>
      </c>
      <c r="F541">
        <v>2080</v>
      </c>
      <c r="G541">
        <v>10155</v>
      </c>
      <c r="H541" s="5">
        <v>42939</v>
      </c>
      <c r="I541" t="s">
        <v>615</v>
      </c>
      <c r="J541" t="s">
        <v>619</v>
      </c>
      <c r="K541">
        <v>1110166</v>
      </c>
      <c r="L541" t="s">
        <v>389</v>
      </c>
      <c r="M541" t="s">
        <v>110</v>
      </c>
      <c r="N541" t="s">
        <v>13</v>
      </c>
      <c r="O541" t="s">
        <v>33</v>
      </c>
      <c r="P541">
        <v>22</v>
      </c>
      <c r="Q541" s="5" t="s">
        <v>111</v>
      </c>
      <c r="R541" t="s">
        <v>16</v>
      </c>
      <c r="S541" t="s">
        <v>35</v>
      </c>
      <c r="T541" t="s">
        <v>18</v>
      </c>
      <c r="U541" t="s">
        <v>19</v>
      </c>
      <c r="V541" t="s">
        <v>39</v>
      </c>
      <c r="W541">
        <v>679</v>
      </c>
      <c r="X541" t="s">
        <v>574</v>
      </c>
      <c r="Y541" t="s">
        <v>575</v>
      </c>
      <c r="Z541" t="s">
        <v>576</v>
      </c>
      <c r="AA541">
        <v>0.1065</v>
      </c>
      <c r="AB541" t="s">
        <v>577</v>
      </c>
      <c r="AC541" t="s">
        <v>578</v>
      </c>
      <c r="AD541" t="s">
        <v>386</v>
      </c>
      <c r="AE541" t="s">
        <v>234</v>
      </c>
      <c r="AF541" t="s">
        <v>235</v>
      </c>
      <c r="AG541" t="s">
        <v>236</v>
      </c>
      <c r="AH541" t="s">
        <v>237</v>
      </c>
      <c r="AI541" t="s">
        <v>387</v>
      </c>
      <c r="AJ541">
        <v>1110166</v>
      </c>
      <c r="AK541" t="s">
        <v>388</v>
      </c>
      <c r="AL541" t="s">
        <v>239</v>
      </c>
      <c r="AM541">
        <v>8701</v>
      </c>
      <c r="AN541">
        <v>3374</v>
      </c>
      <c r="AO541">
        <v>7832</v>
      </c>
      <c r="AP541">
        <v>5.27</v>
      </c>
      <c r="AQ541">
        <v>4729.49</v>
      </c>
      <c r="AR541" t="s">
        <v>2626</v>
      </c>
      <c r="AS541" t="s">
        <v>2626</v>
      </c>
      <c r="AT541">
        <v>2</v>
      </c>
      <c r="AU541" t="s">
        <v>2628</v>
      </c>
      <c r="AV541" s="3">
        <v>42939</v>
      </c>
      <c r="AW541" s="3" t="str">
        <f>TEXT(LoanTable[[#This Row],[Disbursement Date]],"YYYY-MM")</f>
        <v>2017-07</v>
      </c>
      <c r="AX541" t="str">
        <f>TEXT(EDATE(LoanTable[[#This Row],[Disbursement Date]],-1),"YYYY-MM")</f>
        <v>2017-06</v>
      </c>
      <c r="AY541">
        <f>IF(LoanTable[[#This Row],[Loan Status]]="Active",1,0)</f>
        <v>0</v>
      </c>
      <c r="AZ541">
        <f>IF(COUNTIFS(LoanTable[Client id],LoanTable[[#This Row],[Client id]],LoanTable[Period],LoanTable[[#This Row],[Previous Period]])&gt;0,1,0)</f>
        <v>0</v>
      </c>
      <c r="BA541" s="17" t="str">
        <f>TEXT(LoanTable[[#This Row],[Disbursement Date]],"YYYY")</f>
        <v>2017</v>
      </c>
      <c r="BB541" s="10" cm="1">
        <f t="array" ref="BB541">IF(YEAR(LoanTable[[#This Row],[Disbursement Date]])=MIN(YEAR(LoanTable[Disbursement Date])),"",YEAR(LoanTable[[#This Row],[Disbursement Date]])-1)</f>
        <v>2016</v>
      </c>
      <c r="BC541" s="10">
        <f>IF(LoanTable[[#This Row],[Previous Year]]="",1,IF(COUNTIFS(LoanTable[Client id],LoanTable[[#This Row],[Client id]],LoanTable[Year],LoanTable[[#This Row],[Previous Year]])&gt;0,1,0))</f>
        <v>0</v>
      </c>
      <c r="BD541" t="str">
        <f>YEAR(LoanTable[[#This Row],[Disbursement Date]]) &amp; "-Q" &amp; ROUNDUP(MONTH(LoanTable[[#This Row],[Disbursement Date]])/3,0)</f>
        <v>2017-Q3</v>
      </c>
      <c r="BE541">
        <f>IF(LoanTable[[#This Row],[Disbursement Date]]=LoanTable[[#This Row],[First Loan Date]],1,0)</f>
        <v>1</v>
      </c>
    </row>
    <row r="542" spans="1:57" x14ac:dyDescent="0.3">
      <c r="A542" t="s">
        <v>693</v>
      </c>
      <c r="B542">
        <v>530</v>
      </c>
      <c r="C542" t="s">
        <v>298</v>
      </c>
      <c r="D542" t="s">
        <v>589</v>
      </c>
      <c r="E542">
        <v>7806</v>
      </c>
      <c r="F542">
        <v>41534</v>
      </c>
      <c r="G542">
        <v>13622</v>
      </c>
      <c r="H542" s="5">
        <v>42939</v>
      </c>
      <c r="I542" t="s">
        <v>624</v>
      </c>
      <c r="J542" t="s">
        <v>619</v>
      </c>
      <c r="K542">
        <v>1280108</v>
      </c>
      <c r="L542" t="s">
        <v>300</v>
      </c>
      <c r="M542" t="s">
        <v>130</v>
      </c>
      <c r="N542" t="s">
        <v>13</v>
      </c>
      <c r="O542" t="s">
        <v>14</v>
      </c>
      <c r="P542">
        <v>45</v>
      </c>
      <c r="Q542" s="5" t="s">
        <v>204</v>
      </c>
      <c r="R542" t="s">
        <v>74</v>
      </c>
      <c r="S542" t="s">
        <v>105</v>
      </c>
      <c r="T542" t="s">
        <v>44</v>
      </c>
      <c r="U542" t="s">
        <v>26</v>
      </c>
      <c r="V542" t="s">
        <v>31</v>
      </c>
      <c r="W542">
        <v>490</v>
      </c>
      <c r="X542" t="s">
        <v>574</v>
      </c>
      <c r="Y542" t="s">
        <v>590</v>
      </c>
      <c r="Z542" t="s">
        <v>576</v>
      </c>
      <c r="AA542">
        <v>9.9099999999999994E-2</v>
      </c>
      <c r="AB542" t="s">
        <v>577</v>
      </c>
      <c r="AC542" t="s">
        <v>591</v>
      </c>
      <c r="AD542" t="s">
        <v>298</v>
      </c>
      <c r="AE542" t="s">
        <v>250</v>
      </c>
      <c r="AF542" t="s">
        <v>298</v>
      </c>
      <c r="AG542" t="s">
        <v>252</v>
      </c>
      <c r="AH542" t="s">
        <v>253</v>
      </c>
      <c r="AI542" t="s">
        <v>298</v>
      </c>
      <c r="AJ542">
        <v>1280108</v>
      </c>
      <c r="AK542" t="s">
        <v>299</v>
      </c>
      <c r="AL542" t="s">
        <v>239</v>
      </c>
      <c r="AM542">
        <v>8582</v>
      </c>
      <c r="AN542">
        <v>41327</v>
      </c>
      <c r="AO542">
        <v>7598</v>
      </c>
      <c r="AP542">
        <v>34.4</v>
      </c>
      <c r="AQ542">
        <v>1396.08</v>
      </c>
      <c r="AR542" t="s">
        <v>2627</v>
      </c>
      <c r="AS542" t="s">
        <v>2626</v>
      </c>
      <c r="AT542">
        <v>0</v>
      </c>
      <c r="AU542" t="s">
        <v>2628</v>
      </c>
      <c r="AV542" s="3">
        <v>42939</v>
      </c>
      <c r="AW542" s="3" t="str">
        <f>TEXT(LoanTable[[#This Row],[Disbursement Date]],"YYYY-MM")</f>
        <v>2017-07</v>
      </c>
      <c r="AX542" t="str">
        <f>TEXT(EDATE(LoanTable[[#This Row],[Disbursement Date]],-1),"YYYY-MM")</f>
        <v>2017-06</v>
      </c>
      <c r="AY542">
        <f>IF(LoanTable[[#This Row],[Loan Status]]="Active",1,0)</f>
        <v>1</v>
      </c>
      <c r="AZ542">
        <f>IF(COUNTIFS(LoanTable[Client id],LoanTable[[#This Row],[Client id]],LoanTable[Period],LoanTable[[#This Row],[Previous Period]])&gt;0,1,0)</f>
        <v>0</v>
      </c>
      <c r="BA542" s="17" t="str">
        <f>TEXT(LoanTable[[#This Row],[Disbursement Date]],"YYYY")</f>
        <v>2017</v>
      </c>
      <c r="BB542" s="10" cm="1">
        <f t="array" ref="BB542">IF(YEAR(LoanTable[[#This Row],[Disbursement Date]])=MIN(YEAR(LoanTable[Disbursement Date])),"",YEAR(LoanTable[[#This Row],[Disbursement Date]])-1)</f>
        <v>2016</v>
      </c>
      <c r="BC542" s="10">
        <f>IF(LoanTable[[#This Row],[Previous Year]]="",1,IF(COUNTIFS(LoanTable[Client id],LoanTable[[#This Row],[Client id]],LoanTable[Year],LoanTable[[#This Row],[Previous Year]])&gt;0,1,0))</f>
        <v>0</v>
      </c>
      <c r="BD542" t="str">
        <f>YEAR(LoanTable[[#This Row],[Disbursement Date]]) &amp; "-Q" &amp; ROUNDUP(MONTH(LoanTable[[#This Row],[Disbursement Date]])/3,0)</f>
        <v>2017-Q3</v>
      </c>
      <c r="BE542">
        <f>IF(LoanTable[[#This Row],[Disbursement Date]]=LoanTable[[#This Row],[First Loan Date]],1,0)</f>
        <v>1</v>
      </c>
    </row>
    <row r="543" spans="1:57" x14ac:dyDescent="0.3">
      <c r="A543" t="s">
        <v>675</v>
      </c>
      <c r="B543">
        <v>929</v>
      </c>
      <c r="C543" t="s">
        <v>391</v>
      </c>
      <c r="D543" t="s">
        <v>587</v>
      </c>
      <c r="E543">
        <v>11075</v>
      </c>
      <c r="F543">
        <v>35641</v>
      </c>
      <c r="G543">
        <v>22867</v>
      </c>
      <c r="H543" s="5">
        <v>42944</v>
      </c>
      <c r="I543" t="s">
        <v>615</v>
      </c>
      <c r="J543" t="s">
        <v>613</v>
      </c>
      <c r="K543">
        <v>730084</v>
      </c>
      <c r="L543" t="s">
        <v>393</v>
      </c>
      <c r="M543" t="s">
        <v>50</v>
      </c>
      <c r="N543" t="s">
        <v>13</v>
      </c>
      <c r="O543" t="s">
        <v>46</v>
      </c>
      <c r="P543">
        <v>31</v>
      </c>
      <c r="Q543" s="5" t="s">
        <v>101</v>
      </c>
      <c r="R543" t="s">
        <v>25</v>
      </c>
      <c r="S543" t="s">
        <v>35</v>
      </c>
      <c r="T543" t="s">
        <v>18</v>
      </c>
      <c r="U543" t="s">
        <v>38</v>
      </c>
      <c r="V543" t="s">
        <v>39</v>
      </c>
      <c r="W543">
        <v>315</v>
      </c>
      <c r="X543" t="s">
        <v>574</v>
      </c>
      <c r="Y543" t="s">
        <v>584</v>
      </c>
      <c r="Z543" t="s">
        <v>576</v>
      </c>
      <c r="AA543">
        <v>6.6199999999999995E-2</v>
      </c>
      <c r="AB543" t="s">
        <v>581</v>
      </c>
      <c r="AC543" t="s">
        <v>588</v>
      </c>
      <c r="AD543" t="s">
        <v>391</v>
      </c>
      <c r="AE543" t="s">
        <v>279</v>
      </c>
      <c r="AF543" t="s">
        <v>280</v>
      </c>
      <c r="AG543" t="s">
        <v>281</v>
      </c>
      <c r="AH543" t="s">
        <v>282</v>
      </c>
      <c r="AI543" t="s">
        <v>391</v>
      </c>
      <c r="AJ543">
        <v>730084</v>
      </c>
      <c r="AK543" t="s">
        <v>392</v>
      </c>
      <c r="AL543" t="s">
        <v>239</v>
      </c>
      <c r="AM543">
        <v>12127</v>
      </c>
      <c r="AN543">
        <v>36093</v>
      </c>
      <c r="AO543">
        <v>10850</v>
      </c>
      <c r="AP543">
        <v>46.12</v>
      </c>
      <c r="AQ543">
        <v>3113.33</v>
      </c>
      <c r="AR543" t="s">
        <v>2626</v>
      </c>
      <c r="AS543" t="s">
        <v>2626</v>
      </c>
      <c r="AT543">
        <v>1</v>
      </c>
      <c r="AU543" t="s">
        <v>2630</v>
      </c>
      <c r="AV543" s="3">
        <v>42944</v>
      </c>
      <c r="AW543" s="3" t="str">
        <f>TEXT(LoanTable[[#This Row],[Disbursement Date]],"YYYY-MM")</f>
        <v>2017-07</v>
      </c>
      <c r="AX543" t="str">
        <f>TEXT(EDATE(LoanTable[[#This Row],[Disbursement Date]],-1),"YYYY-MM")</f>
        <v>2017-06</v>
      </c>
      <c r="AY543">
        <f>IF(LoanTable[[#This Row],[Loan Status]]="Active",1,0)</f>
        <v>0</v>
      </c>
      <c r="AZ543">
        <f>IF(COUNTIFS(LoanTable[Client id],LoanTable[[#This Row],[Client id]],LoanTable[Period],LoanTable[[#This Row],[Previous Period]])&gt;0,1,0)</f>
        <v>0</v>
      </c>
      <c r="BA543" s="17" t="str">
        <f>TEXT(LoanTable[[#This Row],[Disbursement Date]],"YYYY")</f>
        <v>2017</v>
      </c>
      <c r="BB543" s="10" cm="1">
        <f t="array" ref="BB543">IF(YEAR(LoanTable[[#This Row],[Disbursement Date]])=MIN(YEAR(LoanTable[Disbursement Date])),"",YEAR(LoanTable[[#This Row],[Disbursement Date]])-1)</f>
        <v>2016</v>
      </c>
      <c r="BC543" s="10">
        <f>IF(LoanTable[[#This Row],[Previous Year]]="",1,IF(COUNTIFS(LoanTable[Client id],LoanTable[[#This Row],[Client id]],LoanTable[Year],LoanTable[[#This Row],[Previous Year]])&gt;0,1,0))</f>
        <v>0</v>
      </c>
      <c r="BD543" t="str">
        <f>YEAR(LoanTable[[#This Row],[Disbursement Date]]) &amp; "-Q" &amp; ROUNDUP(MONTH(LoanTable[[#This Row],[Disbursement Date]])/3,0)</f>
        <v>2017-Q3</v>
      </c>
      <c r="BE543">
        <f>IF(LoanTable[[#This Row],[Disbursement Date]]=LoanTable[[#This Row],[First Loan Date]],1,0)</f>
        <v>1</v>
      </c>
    </row>
    <row r="544" spans="1:57" x14ac:dyDescent="0.3">
      <c r="A544" t="s">
        <v>1596</v>
      </c>
      <c r="B544">
        <v>22</v>
      </c>
      <c r="C544" t="s">
        <v>344</v>
      </c>
      <c r="D544" t="s">
        <v>583</v>
      </c>
      <c r="E544">
        <v>30708</v>
      </c>
      <c r="F544">
        <v>44457</v>
      </c>
      <c r="G544">
        <v>42355</v>
      </c>
      <c r="H544" s="5">
        <v>42945</v>
      </c>
      <c r="I544" t="s">
        <v>612</v>
      </c>
      <c r="J544" t="s">
        <v>613</v>
      </c>
      <c r="K544">
        <v>910020</v>
      </c>
      <c r="L544" t="s">
        <v>346</v>
      </c>
      <c r="M544" t="s">
        <v>68</v>
      </c>
      <c r="N544" t="s">
        <v>13</v>
      </c>
      <c r="O544" t="s">
        <v>46</v>
      </c>
      <c r="P544">
        <v>28</v>
      </c>
      <c r="Q544" s="6" t="s">
        <v>69</v>
      </c>
      <c r="R544" t="s">
        <v>25</v>
      </c>
      <c r="S544" t="s">
        <v>35</v>
      </c>
      <c r="T544" t="s">
        <v>18</v>
      </c>
      <c r="U544" t="s">
        <v>38</v>
      </c>
      <c r="V544" t="s">
        <v>31</v>
      </c>
      <c r="W544">
        <v>385</v>
      </c>
      <c r="X544" t="s">
        <v>574</v>
      </c>
      <c r="Y544" t="s">
        <v>584</v>
      </c>
      <c r="Z544" t="s">
        <v>576</v>
      </c>
      <c r="AA544">
        <v>0.1825</v>
      </c>
      <c r="AB544" t="s">
        <v>585</v>
      </c>
      <c r="AC544" t="s">
        <v>586</v>
      </c>
      <c r="AD544" t="s">
        <v>344</v>
      </c>
      <c r="AE544" t="s">
        <v>250</v>
      </c>
      <c r="AF544" t="s">
        <v>251</v>
      </c>
      <c r="AG544" t="s">
        <v>252</v>
      </c>
      <c r="AH544" t="s">
        <v>253</v>
      </c>
      <c r="AI544" t="s">
        <v>254</v>
      </c>
      <c r="AJ544">
        <v>910020</v>
      </c>
      <c r="AK544" t="s">
        <v>345</v>
      </c>
      <c r="AL544" t="s">
        <v>256</v>
      </c>
      <c r="AM544">
        <v>31788</v>
      </c>
      <c r="AN544">
        <v>46181</v>
      </c>
      <c r="AO544">
        <v>30333</v>
      </c>
      <c r="AP544">
        <v>18.940000000000001</v>
      </c>
      <c r="AQ544">
        <v>305.58</v>
      </c>
      <c r="AR544" t="s">
        <v>2627</v>
      </c>
      <c r="AS544" t="s">
        <v>2626</v>
      </c>
      <c r="AT544">
        <v>1</v>
      </c>
      <c r="AU544" t="s">
        <v>2628</v>
      </c>
      <c r="AV544" s="3">
        <v>42945</v>
      </c>
      <c r="AW544" s="3" t="str">
        <f>TEXT(LoanTable[[#This Row],[Disbursement Date]],"YYYY-MM")</f>
        <v>2017-07</v>
      </c>
      <c r="AX544" t="str">
        <f>TEXT(EDATE(LoanTable[[#This Row],[Disbursement Date]],-1),"YYYY-MM")</f>
        <v>2017-06</v>
      </c>
      <c r="AY544">
        <f>IF(LoanTable[[#This Row],[Loan Status]]="Active",1,0)</f>
        <v>0</v>
      </c>
      <c r="AZ544">
        <f>IF(COUNTIFS(LoanTable[Client id],LoanTable[[#This Row],[Client id]],LoanTable[Period],LoanTable[[#This Row],[Previous Period]])&gt;0,1,0)</f>
        <v>0</v>
      </c>
      <c r="BA544" s="17" t="str">
        <f>TEXT(LoanTable[[#This Row],[Disbursement Date]],"YYYY")</f>
        <v>2017</v>
      </c>
      <c r="BB544" s="10" cm="1">
        <f t="array" ref="BB544">IF(YEAR(LoanTable[[#This Row],[Disbursement Date]])=MIN(YEAR(LoanTable[Disbursement Date])),"",YEAR(LoanTable[[#This Row],[Disbursement Date]])-1)</f>
        <v>2016</v>
      </c>
      <c r="BC544" s="10">
        <f>IF(LoanTable[[#This Row],[Previous Year]]="",1,IF(COUNTIFS(LoanTable[Client id],LoanTable[[#This Row],[Client id]],LoanTable[Year],LoanTable[[#This Row],[Previous Year]])&gt;0,1,0))</f>
        <v>0</v>
      </c>
      <c r="BD544" t="str">
        <f>YEAR(LoanTable[[#This Row],[Disbursement Date]]) &amp; "-Q" &amp; ROUNDUP(MONTH(LoanTable[[#This Row],[Disbursement Date]])/3,0)</f>
        <v>2017-Q3</v>
      </c>
      <c r="BE544">
        <f>IF(LoanTable[[#This Row],[Disbursement Date]]=LoanTable[[#This Row],[First Loan Date]],1,0)</f>
        <v>1</v>
      </c>
    </row>
    <row r="545" spans="1:57" x14ac:dyDescent="0.3">
      <c r="A545" t="s">
        <v>2300</v>
      </c>
      <c r="B545">
        <v>250</v>
      </c>
      <c r="C545" t="s">
        <v>265</v>
      </c>
      <c r="D545" t="s">
        <v>589</v>
      </c>
      <c r="E545">
        <v>11846</v>
      </c>
      <c r="F545">
        <v>13769</v>
      </c>
      <c r="G545">
        <v>3820</v>
      </c>
      <c r="H545" s="5">
        <v>42945</v>
      </c>
      <c r="I545" t="s">
        <v>612</v>
      </c>
      <c r="J545" t="s">
        <v>619</v>
      </c>
      <c r="K545">
        <v>30179</v>
      </c>
      <c r="L545" t="s">
        <v>272</v>
      </c>
      <c r="M545" t="s">
        <v>156</v>
      </c>
      <c r="N545" t="s">
        <v>13</v>
      </c>
      <c r="O545" t="s">
        <v>14</v>
      </c>
      <c r="P545">
        <v>42</v>
      </c>
      <c r="Q545" s="5" t="s">
        <v>129</v>
      </c>
      <c r="R545" t="s">
        <v>30</v>
      </c>
      <c r="S545" t="s">
        <v>145</v>
      </c>
      <c r="T545" t="s">
        <v>18</v>
      </c>
      <c r="U545" t="s">
        <v>38</v>
      </c>
      <c r="V545" t="s">
        <v>39</v>
      </c>
      <c r="W545">
        <v>534</v>
      </c>
      <c r="X545" t="s">
        <v>574</v>
      </c>
      <c r="Y545" t="s">
        <v>590</v>
      </c>
      <c r="Z545" t="s">
        <v>576</v>
      </c>
      <c r="AA545">
        <v>9.9099999999999994E-2</v>
      </c>
      <c r="AB545" t="s">
        <v>577</v>
      </c>
      <c r="AC545" t="s">
        <v>591</v>
      </c>
      <c r="AD545" t="s">
        <v>265</v>
      </c>
      <c r="AE545" t="s">
        <v>266</v>
      </c>
      <c r="AF545" t="s">
        <v>267</v>
      </c>
      <c r="AG545" t="s">
        <v>268</v>
      </c>
      <c r="AH545" t="s">
        <v>269</v>
      </c>
      <c r="AI545" t="s">
        <v>270</v>
      </c>
      <c r="AJ545">
        <v>30179</v>
      </c>
      <c r="AK545" t="s">
        <v>271</v>
      </c>
      <c r="AL545" t="s">
        <v>241</v>
      </c>
      <c r="AM545">
        <v>11526</v>
      </c>
      <c r="AN545">
        <v>15299</v>
      </c>
      <c r="AO545">
        <v>11809</v>
      </c>
      <c r="AP545">
        <v>46.2</v>
      </c>
      <c r="AQ545">
        <v>4087.33</v>
      </c>
      <c r="AR545" t="s">
        <v>2626</v>
      </c>
      <c r="AS545" t="s">
        <v>2626</v>
      </c>
      <c r="AT545">
        <v>1</v>
      </c>
      <c r="AU545" t="s">
        <v>2628</v>
      </c>
      <c r="AV545" s="3">
        <v>42945</v>
      </c>
      <c r="AW545" s="3" t="str">
        <f>TEXT(LoanTable[[#This Row],[Disbursement Date]],"YYYY-MM")</f>
        <v>2017-07</v>
      </c>
      <c r="AX545" t="str">
        <f>TEXT(EDATE(LoanTable[[#This Row],[Disbursement Date]],-1),"YYYY-MM")</f>
        <v>2017-06</v>
      </c>
      <c r="AY545">
        <f>IF(LoanTable[[#This Row],[Loan Status]]="Active",1,0)</f>
        <v>0</v>
      </c>
      <c r="AZ545">
        <f>IF(COUNTIFS(LoanTable[Client id],LoanTable[[#This Row],[Client id]],LoanTable[Period],LoanTable[[#This Row],[Previous Period]])&gt;0,1,0)</f>
        <v>0</v>
      </c>
      <c r="BA545" s="17" t="str">
        <f>TEXT(LoanTable[[#This Row],[Disbursement Date]],"YYYY")</f>
        <v>2017</v>
      </c>
      <c r="BB545" s="10" cm="1">
        <f t="array" ref="BB545">IF(YEAR(LoanTable[[#This Row],[Disbursement Date]])=MIN(YEAR(LoanTable[Disbursement Date])),"",YEAR(LoanTable[[#This Row],[Disbursement Date]])-1)</f>
        <v>2016</v>
      </c>
      <c r="BC545" s="10">
        <f>IF(LoanTable[[#This Row],[Previous Year]]="",1,IF(COUNTIFS(LoanTable[Client id],LoanTable[[#This Row],[Client id]],LoanTable[Year],LoanTable[[#This Row],[Previous Year]])&gt;0,1,0))</f>
        <v>0</v>
      </c>
      <c r="BD545" t="str">
        <f>YEAR(LoanTable[[#This Row],[Disbursement Date]]) &amp; "-Q" &amp; ROUNDUP(MONTH(LoanTable[[#This Row],[Disbursement Date]])/3,0)</f>
        <v>2017-Q3</v>
      </c>
      <c r="BE545">
        <f>IF(LoanTable[[#This Row],[Disbursement Date]]=LoanTable[[#This Row],[First Loan Date]],1,0)</f>
        <v>1</v>
      </c>
    </row>
    <row r="546" spans="1:57" x14ac:dyDescent="0.3">
      <c r="A546" t="s">
        <v>2125</v>
      </c>
      <c r="B546">
        <v>950</v>
      </c>
      <c r="C546" t="s">
        <v>386</v>
      </c>
      <c r="D546" t="s">
        <v>589</v>
      </c>
      <c r="E546">
        <v>27323</v>
      </c>
      <c r="F546">
        <v>10022</v>
      </c>
      <c r="G546">
        <v>37109</v>
      </c>
      <c r="H546" s="5">
        <v>42947</v>
      </c>
      <c r="I546" t="s">
        <v>615</v>
      </c>
      <c r="J546" t="s">
        <v>619</v>
      </c>
      <c r="K546">
        <v>1110166</v>
      </c>
      <c r="L546" t="s">
        <v>389</v>
      </c>
      <c r="M546" t="s">
        <v>127</v>
      </c>
      <c r="N546" t="s">
        <v>13</v>
      </c>
      <c r="O546" t="s">
        <v>28</v>
      </c>
      <c r="P546">
        <v>51</v>
      </c>
      <c r="Q546" s="5" t="s">
        <v>113</v>
      </c>
      <c r="R546" t="s">
        <v>16</v>
      </c>
      <c r="S546" t="s">
        <v>35</v>
      </c>
      <c r="T546" t="s">
        <v>18</v>
      </c>
      <c r="U546" t="s">
        <v>38</v>
      </c>
      <c r="V546" t="s">
        <v>20</v>
      </c>
      <c r="W546">
        <v>389</v>
      </c>
      <c r="X546" t="s">
        <v>574</v>
      </c>
      <c r="Y546" t="s">
        <v>590</v>
      </c>
      <c r="Z546" t="s">
        <v>576</v>
      </c>
      <c r="AA546">
        <v>9.9099999999999994E-2</v>
      </c>
      <c r="AB546" t="s">
        <v>577</v>
      </c>
      <c r="AC546" t="s">
        <v>591</v>
      </c>
      <c r="AD546" t="s">
        <v>386</v>
      </c>
      <c r="AE546" t="s">
        <v>234</v>
      </c>
      <c r="AF546" t="s">
        <v>235</v>
      </c>
      <c r="AG546" t="s">
        <v>236</v>
      </c>
      <c r="AH546" t="s">
        <v>237</v>
      </c>
      <c r="AI546" t="s">
        <v>387</v>
      </c>
      <c r="AJ546">
        <v>1110166</v>
      </c>
      <c r="AK546" t="s">
        <v>388</v>
      </c>
      <c r="AL546" t="s">
        <v>239</v>
      </c>
      <c r="AM546">
        <v>27902</v>
      </c>
      <c r="AN546">
        <v>10608</v>
      </c>
      <c r="AO546">
        <v>26932</v>
      </c>
      <c r="AP546">
        <v>23.73</v>
      </c>
      <c r="AQ546">
        <v>518.94000000000005</v>
      </c>
      <c r="AR546" t="s">
        <v>2626</v>
      </c>
      <c r="AS546" t="s">
        <v>2626</v>
      </c>
      <c r="AT546">
        <v>1</v>
      </c>
      <c r="AU546" t="s">
        <v>2628</v>
      </c>
      <c r="AV546" s="3">
        <v>42701</v>
      </c>
      <c r="AW546" s="3" t="str">
        <f>TEXT(LoanTable[[#This Row],[Disbursement Date]],"YYYY-MM")</f>
        <v>2017-07</v>
      </c>
      <c r="AX546" t="str">
        <f>TEXT(EDATE(LoanTable[[#This Row],[Disbursement Date]],-1),"YYYY-MM")</f>
        <v>2017-06</v>
      </c>
      <c r="AY546">
        <f>IF(LoanTable[[#This Row],[Loan Status]]="Active",1,0)</f>
        <v>0</v>
      </c>
      <c r="AZ546">
        <f>IF(COUNTIFS(LoanTable[Client id],LoanTable[[#This Row],[Client id]],LoanTable[Period],LoanTable[[#This Row],[Previous Period]])&gt;0,1,0)</f>
        <v>0</v>
      </c>
      <c r="BA546" s="17" t="str">
        <f>TEXT(LoanTable[[#This Row],[Disbursement Date]],"YYYY")</f>
        <v>2017</v>
      </c>
      <c r="BB546" s="10" cm="1">
        <f t="array" ref="BB546">IF(YEAR(LoanTable[[#This Row],[Disbursement Date]])=MIN(YEAR(LoanTable[Disbursement Date])),"",YEAR(LoanTable[[#This Row],[Disbursement Date]])-1)</f>
        <v>2016</v>
      </c>
      <c r="BC546" s="10">
        <f>IF(LoanTable[[#This Row],[Previous Year]]="",1,IF(COUNTIFS(LoanTable[Client id],LoanTable[[#This Row],[Client id]],LoanTable[Year],LoanTable[[#This Row],[Previous Year]])&gt;0,1,0))</f>
        <v>1</v>
      </c>
      <c r="BD546" t="str">
        <f>YEAR(LoanTable[[#This Row],[Disbursement Date]]) &amp; "-Q" &amp; ROUNDUP(MONTH(LoanTable[[#This Row],[Disbursement Date]])/3,0)</f>
        <v>2017-Q3</v>
      </c>
      <c r="BE546">
        <f>IF(LoanTable[[#This Row],[Disbursement Date]]=LoanTable[[#This Row],[First Loan Date]],1,0)</f>
        <v>0</v>
      </c>
    </row>
    <row r="547" spans="1:57" x14ac:dyDescent="0.3">
      <c r="A547" t="s">
        <v>2393</v>
      </c>
      <c r="B547">
        <v>374</v>
      </c>
      <c r="C547" t="s">
        <v>548</v>
      </c>
      <c r="D547" t="s">
        <v>587</v>
      </c>
      <c r="E547">
        <v>32559</v>
      </c>
      <c r="F547">
        <v>45198</v>
      </c>
      <c r="G547">
        <v>6133</v>
      </c>
      <c r="H547" s="5">
        <v>42948</v>
      </c>
      <c r="I547" t="s">
        <v>612</v>
      </c>
      <c r="J547" t="s">
        <v>619</v>
      </c>
      <c r="K547">
        <v>680026</v>
      </c>
      <c r="L547" t="s">
        <v>551</v>
      </c>
      <c r="M547" t="s">
        <v>147</v>
      </c>
      <c r="N547" t="s">
        <v>13</v>
      </c>
      <c r="O547" t="s">
        <v>46</v>
      </c>
      <c r="P547">
        <v>33</v>
      </c>
      <c r="Q547" s="5" t="s">
        <v>148</v>
      </c>
      <c r="R547" t="s">
        <v>74</v>
      </c>
      <c r="S547" t="s">
        <v>105</v>
      </c>
      <c r="T547" t="s">
        <v>18</v>
      </c>
      <c r="U547" t="s">
        <v>65</v>
      </c>
      <c r="V547" t="s">
        <v>20</v>
      </c>
      <c r="W547">
        <v>336</v>
      </c>
      <c r="X547" t="s">
        <v>574</v>
      </c>
      <c r="Y547" t="s">
        <v>584</v>
      </c>
      <c r="Z547" t="s">
        <v>576</v>
      </c>
      <c r="AA547">
        <v>6.6199999999999995E-2</v>
      </c>
      <c r="AB547" t="s">
        <v>581</v>
      </c>
      <c r="AC547" t="s">
        <v>588</v>
      </c>
      <c r="AD547" t="s">
        <v>548</v>
      </c>
      <c r="AE547" t="s">
        <v>472</v>
      </c>
      <c r="AF547" t="s">
        <v>473</v>
      </c>
      <c r="AG547" t="s">
        <v>474</v>
      </c>
      <c r="AH547" t="s">
        <v>475</v>
      </c>
      <c r="AI547" t="s">
        <v>549</v>
      </c>
      <c r="AJ547">
        <v>680026</v>
      </c>
      <c r="AK547" t="s">
        <v>550</v>
      </c>
      <c r="AL547" t="s">
        <v>239</v>
      </c>
      <c r="AM547">
        <v>32775</v>
      </c>
      <c r="AN547">
        <v>45798</v>
      </c>
      <c r="AO547">
        <v>32491</v>
      </c>
      <c r="AP547">
        <v>45.68</v>
      </c>
      <c r="AQ547">
        <v>3522.95</v>
      </c>
      <c r="AR547" t="s">
        <v>2626</v>
      </c>
      <c r="AS547" t="s">
        <v>2626</v>
      </c>
      <c r="AT547">
        <v>1</v>
      </c>
      <c r="AU547" t="s">
        <v>2628</v>
      </c>
      <c r="AV547" s="3">
        <v>42948</v>
      </c>
      <c r="AW547" s="3" t="str">
        <f>TEXT(LoanTable[[#This Row],[Disbursement Date]],"YYYY-MM")</f>
        <v>2017-08</v>
      </c>
      <c r="AX547" t="str">
        <f>TEXT(EDATE(LoanTable[[#This Row],[Disbursement Date]],-1),"YYYY-MM")</f>
        <v>2017-07</v>
      </c>
      <c r="AY547">
        <f>IF(LoanTable[[#This Row],[Loan Status]]="Active",1,0)</f>
        <v>0</v>
      </c>
      <c r="AZ547">
        <f>IF(COUNTIFS(LoanTable[Client id],LoanTable[[#This Row],[Client id]],LoanTable[Period],LoanTable[[#This Row],[Previous Period]])&gt;0,1,0)</f>
        <v>0</v>
      </c>
      <c r="BA547" s="17" t="str">
        <f>TEXT(LoanTable[[#This Row],[Disbursement Date]],"YYYY")</f>
        <v>2017</v>
      </c>
      <c r="BB547" s="10" cm="1">
        <f t="array" ref="BB547">IF(YEAR(LoanTable[[#This Row],[Disbursement Date]])=MIN(YEAR(LoanTable[Disbursement Date])),"",YEAR(LoanTable[[#This Row],[Disbursement Date]])-1)</f>
        <v>2016</v>
      </c>
      <c r="BC547" s="10">
        <f>IF(LoanTable[[#This Row],[Previous Year]]="",1,IF(COUNTIFS(LoanTable[Client id],LoanTable[[#This Row],[Client id]],LoanTable[Year],LoanTable[[#This Row],[Previous Year]])&gt;0,1,0))</f>
        <v>0</v>
      </c>
      <c r="BD547" t="str">
        <f>YEAR(LoanTable[[#This Row],[Disbursement Date]]) &amp; "-Q" &amp; ROUNDUP(MONTH(LoanTable[[#This Row],[Disbursement Date]])/3,0)</f>
        <v>2017-Q3</v>
      </c>
      <c r="BE547">
        <f>IF(LoanTable[[#This Row],[Disbursement Date]]=LoanTable[[#This Row],[First Loan Date]],1,0)</f>
        <v>1</v>
      </c>
    </row>
    <row r="548" spans="1:57" x14ac:dyDescent="0.3">
      <c r="A548" t="s">
        <v>665</v>
      </c>
      <c r="B548">
        <v>242</v>
      </c>
      <c r="C548" t="s">
        <v>402</v>
      </c>
      <c r="D548" t="s">
        <v>589</v>
      </c>
      <c r="E548">
        <v>22891</v>
      </c>
      <c r="F548">
        <v>13457</v>
      </c>
      <c r="G548">
        <v>21237</v>
      </c>
      <c r="H548" s="5">
        <v>42949</v>
      </c>
      <c r="I548" t="s">
        <v>624</v>
      </c>
      <c r="J548" t="s">
        <v>613</v>
      </c>
      <c r="K548">
        <v>720081</v>
      </c>
      <c r="L548" t="s">
        <v>406</v>
      </c>
      <c r="M548" t="s">
        <v>95</v>
      </c>
      <c r="N548" t="s">
        <v>13</v>
      </c>
      <c r="O548" t="s">
        <v>14</v>
      </c>
      <c r="P548">
        <v>37</v>
      </c>
      <c r="Q548" s="5" t="s">
        <v>37</v>
      </c>
      <c r="R548" t="s">
        <v>74</v>
      </c>
      <c r="S548" t="s">
        <v>35</v>
      </c>
      <c r="T548" t="s">
        <v>18</v>
      </c>
      <c r="U548" t="s">
        <v>65</v>
      </c>
      <c r="V548" t="s">
        <v>20</v>
      </c>
      <c r="W548">
        <v>479</v>
      </c>
      <c r="X548" t="s">
        <v>574</v>
      </c>
      <c r="Y548" t="s">
        <v>590</v>
      </c>
      <c r="Z548" t="s">
        <v>576</v>
      </c>
      <c r="AA548">
        <v>9.9099999999999994E-2</v>
      </c>
      <c r="AB548" t="s">
        <v>577</v>
      </c>
      <c r="AC548" t="s">
        <v>591</v>
      </c>
      <c r="AD548" t="s">
        <v>402</v>
      </c>
      <c r="AE548" t="s">
        <v>331</v>
      </c>
      <c r="AF548" t="s">
        <v>235</v>
      </c>
      <c r="AG548" t="s">
        <v>403</v>
      </c>
      <c r="AH548" t="s">
        <v>404</v>
      </c>
      <c r="AI548" t="s">
        <v>402</v>
      </c>
      <c r="AJ548">
        <v>720081</v>
      </c>
      <c r="AK548" t="s">
        <v>405</v>
      </c>
      <c r="AL548" t="s">
        <v>256</v>
      </c>
      <c r="AM548">
        <v>23831</v>
      </c>
      <c r="AN548">
        <v>14416</v>
      </c>
      <c r="AO548">
        <v>22417</v>
      </c>
      <c r="AP548">
        <v>39.26</v>
      </c>
      <c r="AQ548">
        <v>4464.97</v>
      </c>
      <c r="AR548" t="s">
        <v>2626</v>
      </c>
      <c r="AS548" t="s">
        <v>2626</v>
      </c>
      <c r="AT548">
        <v>2</v>
      </c>
      <c r="AU548" t="s">
        <v>2628</v>
      </c>
      <c r="AV548" s="3">
        <v>42292</v>
      </c>
      <c r="AW548" s="3" t="str">
        <f>TEXT(LoanTable[[#This Row],[Disbursement Date]],"YYYY-MM")</f>
        <v>2017-08</v>
      </c>
      <c r="AX548" t="str">
        <f>TEXT(EDATE(LoanTable[[#This Row],[Disbursement Date]],-1),"YYYY-MM")</f>
        <v>2017-07</v>
      </c>
      <c r="AY548">
        <f>IF(LoanTable[[#This Row],[Loan Status]]="Active",1,0)</f>
        <v>1</v>
      </c>
      <c r="AZ548">
        <f>IF(COUNTIFS(LoanTable[Client id],LoanTable[[#This Row],[Client id]],LoanTable[Period],LoanTable[[#This Row],[Previous Period]])&gt;0,1,0)</f>
        <v>0</v>
      </c>
      <c r="BA548" s="17" t="str">
        <f>TEXT(LoanTable[[#This Row],[Disbursement Date]],"YYYY")</f>
        <v>2017</v>
      </c>
      <c r="BB548" s="10" cm="1">
        <f t="array" ref="BB548">IF(YEAR(LoanTable[[#This Row],[Disbursement Date]])=MIN(YEAR(LoanTable[Disbursement Date])),"",YEAR(LoanTable[[#This Row],[Disbursement Date]])-1)</f>
        <v>2016</v>
      </c>
      <c r="BC548" s="10">
        <f>IF(LoanTable[[#This Row],[Previous Year]]="",1,IF(COUNTIFS(LoanTable[Client id],LoanTable[[#This Row],[Client id]],LoanTable[Year],LoanTable[[#This Row],[Previous Year]])&gt;0,1,0))</f>
        <v>0</v>
      </c>
      <c r="BD548" t="str">
        <f>YEAR(LoanTable[[#This Row],[Disbursement Date]]) &amp; "-Q" &amp; ROUNDUP(MONTH(LoanTable[[#This Row],[Disbursement Date]])/3,0)</f>
        <v>2017-Q3</v>
      </c>
      <c r="BE548">
        <f>IF(LoanTable[[#This Row],[Disbursement Date]]=LoanTable[[#This Row],[First Loan Date]],1,0)</f>
        <v>0</v>
      </c>
    </row>
    <row r="549" spans="1:57" x14ac:dyDescent="0.3">
      <c r="A549" t="s">
        <v>1231</v>
      </c>
      <c r="B549">
        <v>552</v>
      </c>
      <c r="C549" t="s">
        <v>485</v>
      </c>
      <c r="D549" t="s">
        <v>589</v>
      </c>
      <c r="E549">
        <v>36688</v>
      </c>
      <c r="F549">
        <v>32954</v>
      </c>
      <c r="G549">
        <v>1831</v>
      </c>
      <c r="H549" s="5">
        <v>42954</v>
      </c>
      <c r="I549" t="s">
        <v>617</v>
      </c>
      <c r="J549" t="s">
        <v>619</v>
      </c>
      <c r="K549">
        <v>880038</v>
      </c>
      <c r="L549" t="s">
        <v>487</v>
      </c>
      <c r="M549" t="s">
        <v>150</v>
      </c>
      <c r="N549" t="s">
        <v>13</v>
      </c>
      <c r="O549" t="s">
        <v>33</v>
      </c>
      <c r="P549">
        <v>22</v>
      </c>
      <c r="Q549" s="5" t="s">
        <v>151</v>
      </c>
      <c r="R549" t="s">
        <v>74</v>
      </c>
      <c r="S549" t="s">
        <v>35</v>
      </c>
      <c r="T549" t="s">
        <v>18</v>
      </c>
      <c r="U549" t="s">
        <v>65</v>
      </c>
      <c r="V549" t="s">
        <v>39</v>
      </c>
      <c r="W549">
        <v>516</v>
      </c>
      <c r="X549" t="s">
        <v>574</v>
      </c>
      <c r="Y549" t="s">
        <v>590</v>
      </c>
      <c r="Z549" t="s">
        <v>576</v>
      </c>
      <c r="AA549">
        <v>9.9099999999999994E-2</v>
      </c>
      <c r="AB549" t="s">
        <v>577</v>
      </c>
      <c r="AC549" t="s">
        <v>591</v>
      </c>
      <c r="AD549" t="s">
        <v>485</v>
      </c>
      <c r="AE549" t="s">
        <v>472</v>
      </c>
      <c r="AF549" t="s">
        <v>473</v>
      </c>
      <c r="AG549" t="s">
        <v>474</v>
      </c>
      <c r="AH549" t="s">
        <v>475</v>
      </c>
      <c r="AI549" t="s">
        <v>485</v>
      </c>
      <c r="AJ549">
        <v>880038</v>
      </c>
      <c r="AK549" t="s">
        <v>486</v>
      </c>
      <c r="AL549" t="s">
        <v>256</v>
      </c>
      <c r="AM549">
        <v>37250</v>
      </c>
      <c r="AN549">
        <v>34214</v>
      </c>
      <c r="AO549">
        <v>36500</v>
      </c>
      <c r="AP549">
        <v>8.32</v>
      </c>
      <c r="AQ549">
        <v>3320.16</v>
      </c>
      <c r="AR549" t="s">
        <v>2626</v>
      </c>
      <c r="AS549" t="s">
        <v>2626</v>
      </c>
      <c r="AT549">
        <v>1</v>
      </c>
      <c r="AU549" t="s">
        <v>2628</v>
      </c>
      <c r="AV549" s="3">
        <v>42129</v>
      </c>
      <c r="AW549" s="3" t="str">
        <f>TEXT(LoanTable[[#This Row],[Disbursement Date]],"YYYY-MM")</f>
        <v>2017-08</v>
      </c>
      <c r="AX549" t="str">
        <f>TEXT(EDATE(LoanTable[[#This Row],[Disbursement Date]],-1),"YYYY-MM")</f>
        <v>2017-07</v>
      </c>
      <c r="AY549">
        <f>IF(LoanTable[[#This Row],[Loan Status]]="Active",1,0)</f>
        <v>0</v>
      </c>
      <c r="AZ549">
        <f>IF(COUNTIFS(LoanTable[Client id],LoanTable[[#This Row],[Client id]],LoanTable[Period],LoanTable[[#This Row],[Previous Period]])&gt;0,1,0)</f>
        <v>0</v>
      </c>
      <c r="BA549" s="17" t="str">
        <f>TEXT(LoanTable[[#This Row],[Disbursement Date]],"YYYY")</f>
        <v>2017</v>
      </c>
      <c r="BB549" s="10" cm="1">
        <f t="array" ref="BB549">IF(YEAR(LoanTable[[#This Row],[Disbursement Date]])=MIN(YEAR(LoanTable[Disbursement Date])),"",YEAR(LoanTable[[#This Row],[Disbursement Date]])-1)</f>
        <v>2016</v>
      </c>
      <c r="BC549" s="10">
        <f>IF(LoanTable[[#This Row],[Previous Year]]="",1,IF(COUNTIFS(LoanTable[Client id],LoanTable[[#This Row],[Client id]],LoanTable[Year],LoanTable[[#This Row],[Previous Year]])&gt;0,1,0))</f>
        <v>0</v>
      </c>
      <c r="BD549" t="str">
        <f>YEAR(LoanTable[[#This Row],[Disbursement Date]]) &amp; "-Q" &amp; ROUNDUP(MONTH(LoanTable[[#This Row],[Disbursement Date]])/3,0)</f>
        <v>2017-Q3</v>
      </c>
      <c r="BE549">
        <f>IF(LoanTable[[#This Row],[Disbursement Date]]=LoanTable[[#This Row],[First Loan Date]],1,0)</f>
        <v>0</v>
      </c>
    </row>
    <row r="550" spans="1:57" x14ac:dyDescent="0.3">
      <c r="A550" t="s">
        <v>2046</v>
      </c>
      <c r="B550">
        <v>724</v>
      </c>
      <c r="C550" t="s">
        <v>265</v>
      </c>
      <c r="D550" t="s">
        <v>589</v>
      </c>
      <c r="E550">
        <v>22613</v>
      </c>
      <c r="F550">
        <v>2067</v>
      </c>
      <c r="G550">
        <v>33819</v>
      </c>
      <c r="H550" s="5">
        <v>42956</v>
      </c>
      <c r="I550" t="s">
        <v>615</v>
      </c>
      <c r="J550" t="s">
        <v>613</v>
      </c>
      <c r="K550">
        <v>30179</v>
      </c>
      <c r="L550" t="s">
        <v>272</v>
      </c>
      <c r="M550" t="s">
        <v>50</v>
      </c>
      <c r="N550" t="s">
        <v>13</v>
      </c>
      <c r="O550" t="s">
        <v>46</v>
      </c>
      <c r="P550">
        <v>29</v>
      </c>
      <c r="Q550" s="5" t="s">
        <v>146</v>
      </c>
      <c r="R550" t="s">
        <v>16</v>
      </c>
      <c r="S550" t="s">
        <v>35</v>
      </c>
      <c r="T550" t="s">
        <v>18</v>
      </c>
      <c r="U550" t="s">
        <v>19</v>
      </c>
      <c r="V550" t="s">
        <v>31</v>
      </c>
      <c r="W550">
        <v>311</v>
      </c>
      <c r="X550" t="s">
        <v>574</v>
      </c>
      <c r="Y550" t="s">
        <v>590</v>
      </c>
      <c r="Z550" t="s">
        <v>576</v>
      </c>
      <c r="AA550">
        <v>9.9099999999999994E-2</v>
      </c>
      <c r="AB550" t="s">
        <v>577</v>
      </c>
      <c r="AC550" t="s">
        <v>591</v>
      </c>
      <c r="AD550" t="s">
        <v>265</v>
      </c>
      <c r="AE550" t="s">
        <v>266</v>
      </c>
      <c r="AF550" t="s">
        <v>267</v>
      </c>
      <c r="AG550" t="s">
        <v>268</v>
      </c>
      <c r="AH550" t="s">
        <v>269</v>
      </c>
      <c r="AI550" t="s">
        <v>270</v>
      </c>
      <c r="AJ550">
        <v>30179</v>
      </c>
      <c r="AK550" t="s">
        <v>271</v>
      </c>
      <c r="AL550" t="s">
        <v>241</v>
      </c>
      <c r="AM550">
        <v>23943</v>
      </c>
      <c r="AN550">
        <v>2944</v>
      </c>
      <c r="AO550">
        <v>22367</v>
      </c>
      <c r="AP550">
        <v>21.7</v>
      </c>
      <c r="AQ550">
        <v>3185.03</v>
      </c>
      <c r="AR550" t="s">
        <v>2626</v>
      </c>
      <c r="AS550" t="s">
        <v>2626</v>
      </c>
      <c r="AT550">
        <v>2</v>
      </c>
      <c r="AU550" t="s">
        <v>2628</v>
      </c>
      <c r="AV550" s="3">
        <v>42956</v>
      </c>
      <c r="AW550" s="3" t="str">
        <f>TEXT(LoanTable[[#This Row],[Disbursement Date]],"YYYY-MM")</f>
        <v>2017-08</v>
      </c>
      <c r="AX550" t="str">
        <f>TEXT(EDATE(LoanTable[[#This Row],[Disbursement Date]],-1),"YYYY-MM")</f>
        <v>2017-07</v>
      </c>
      <c r="AY550">
        <f>IF(LoanTable[[#This Row],[Loan Status]]="Active",1,0)</f>
        <v>0</v>
      </c>
      <c r="AZ550">
        <f>IF(COUNTIFS(LoanTable[Client id],LoanTable[[#This Row],[Client id]],LoanTable[Period],LoanTable[[#This Row],[Previous Period]])&gt;0,1,0)</f>
        <v>0</v>
      </c>
      <c r="BA550" s="17" t="str">
        <f>TEXT(LoanTable[[#This Row],[Disbursement Date]],"YYYY")</f>
        <v>2017</v>
      </c>
      <c r="BB550" s="10" cm="1">
        <f t="array" ref="BB550">IF(YEAR(LoanTable[[#This Row],[Disbursement Date]])=MIN(YEAR(LoanTable[Disbursement Date])),"",YEAR(LoanTable[[#This Row],[Disbursement Date]])-1)</f>
        <v>2016</v>
      </c>
      <c r="BC550" s="10">
        <f>IF(LoanTable[[#This Row],[Previous Year]]="",1,IF(COUNTIFS(LoanTable[Client id],LoanTable[[#This Row],[Client id]],LoanTable[Year],LoanTable[[#This Row],[Previous Year]])&gt;0,1,0))</f>
        <v>0</v>
      </c>
      <c r="BD550" t="str">
        <f>YEAR(LoanTable[[#This Row],[Disbursement Date]]) &amp; "-Q" &amp; ROUNDUP(MONTH(LoanTable[[#This Row],[Disbursement Date]])/3,0)</f>
        <v>2017-Q3</v>
      </c>
      <c r="BE550">
        <f>IF(LoanTable[[#This Row],[Disbursement Date]]=LoanTable[[#This Row],[First Loan Date]],1,0)</f>
        <v>1</v>
      </c>
    </row>
    <row r="551" spans="1:57" x14ac:dyDescent="0.3">
      <c r="A551" t="s">
        <v>2338</v>
      </c>
      <c r="B551">
        <v>923</v>
      </c>
      <c r="C551" t="s">
        <v>249</v>
      </c>
      <c r="D551" t="s">
        <v>573</v>
      </c>
      <c r="E551">
        <v>19724</v>
      </c>
      <c r="F551">
        <v>43961</v>
      </c>
      <c r="G551">
        <v>6032</v>
      </c>
      <c r="H551" s="5">
        <v>42957</v>
      </c>
      <c r="I551" t="s">
        <v>624</v>
      </c>
      <c r="J551" t="s">
        <v>613</v>
      </c>
      <c r="K551">
        <v>910182</v>
      </c>
      <c r="L551" t="s">
        <v>257</v>
      </c>
      <c r="M551" t="s">
        <v>190</v>
      </c>
      <c r="N551" t="s">
        <v>13</v>
      </c>
      <c r="O551" t="s">
        <v>33</v>
      </c>
      <c r="P551">
        <v>22</v>
      </c>
      <c r="Q551" s="5" t="s">
        <v>191</v>
      </c>
      <c r="R551" t="s">
        <v>30</v>
      </c>
      <c r="S551" t="s">
        <v>145</v>
      </c>
      <c r="T551" t="s">
        <v>63</v>
      </c>
      <c r="U551" t="s">
        <v>26</v>
      </c>
      <c r="V551" t="s">
        <v>39</v>
      </c>
      <c r="W551">
        <v>714</v>
      </c>
      <c r="X551" t="s">
        <v>574</v>
      </c>
      <c r="Y551" t="s">
        <v>575</v>
      </c>
      <c r="Z551" t="s">
        <v>576</v>
      </c>
      <c r="AA551">
        <v>0.1065</v>
      </c>
      <c r="AB551" t="s">
        <v>577</v>
      </c>
      <c r="AC551" t="s">
        <v>578</v>
      </c>
      <c r="AD551" t="s">
        <v>249</v>
      </c>
      <c r="AE551" t="s">
        <v>250</v>
      </c>
      <c r="AF551" t="s">
        <v>251</v>
      </c>
      <c r="AG551" t="s">
        <v>252</v>
      </c>
      <c r="AH551" t="s">
        <v>253</v>
      </c>
      <c r="AI551" t="s">
        <v>254</v>
      </c>
      <c r="AJ551">
        <v>910182</v>
      </c>
      <c r="AK551" t="s">
        <v>255</v>
      </c>
      <c r="AL551" t="s">
        <v>256</v>
      </c>
      <c r="AM551">
        <v>20966</v>
      </c>
      <c r="AN551">
        <v>43647</v>
      </c>
      <c r="AO551">
        <v>19296</v>
      </c>
      <c r="AP551">
        <v>43.22</v>
      </c>
      <c r="AQ551">
        <v>4492.5</v>
      </c>
      <c r="AR551" t="s">
        <v>2626</v>
      </c>
      <c r="AS551" t="s">
        <v>2626</v>
      </c>
      <c r="AT551">
        <v>1</v>
      </c>
      <c r="AU551" t="s">
        <v>2629</v>
      </c>
      <c r="AV551" s="3">
        <v>42957</v>
      </c>
      <c r="AW551" s="3" t="str">
        <f>TEXT(LoanTable[[#This Row],[Disbursement Date]],"YYYY-MM")</f>
        <v>2017-08</v>
      </c>
      <c r="AX551" t="str">
        <f>TEXT(EDATE(LoanTable[[#This Row],[Disbursement Date]],-1),"YYYY-MM")</f>
        <v>2017-07</v>
      </c>
      <c r="AY551">
        <f>IF(LoanTable[[#This Row],[Loan Status]]="Active",1,0)</f>
        <v>1</v>
      </c>
      <c r="AZ551">
        <f>IF(COUNTIFS(LoanTable[Client id],LoanTable[[#This Row],[Client id]],LoanTable[Period],LoanTable[[#This Row],[Previous Period]])&gt;0,1,0)</f>
        <v>0</v>
      </c>
      <c r="BA551" s="17" t="str">
        <f>TEXT(LoanTable[[#This Row],[Disbursement Date]],"YYYY")</f>
        <v>2017</v>
      </c>
      <c r="BB551" s="10" cm="1">
        <f t="array" ref="BB551">IF(YEAR(LoanTable[[#This Row],[Disbursement Date]])=MIN(YEAR(LoanTable[Disbursement Date])),"",YEAR(LoanTable[[#This Row],[Disbursement Date]])-1)</f>
        <v>2016</v>
      </c>
      <c r="BC551" s="10">
        <f>IF(LoanTable[[#This Row],[Previous Year]]="",1,IF(COUNTIFS(LoanTable[Client id],LoanTable[[#This Row],[Client id]],LoanTable[Year],LoanTable[[#This Row],[Previous Year]])&gt;0,1,0))</f>
        <v>0</v>
      </c>
      <c r="BD551" t="str">
        <f>YEAR(LoanTable[[#This Row],[Disbursement Date]]) &amp; "-Q" &amp; ROUNDUP(MONTH(LoanTable[[#This Row],[Disbursement Date]])/3,0)</f>
        <v>2017-Q3</v>
      </c>
      <c r="BE551">
        <f>IF(LoanTable[[#This Row],[Disbursement Date]]=LoanTable[[#This Row],[First Loan Date]],1,0)</f>
        <v>1</v>
      </c>
    </row>
    <row r="552" spans="1:57" x14ac:dyDescent="0.3">
      <c r="A552" t="s">
        <v>1560</v>
      </c>
      <c r="B552">
        <v>769</v>
      </c>
      <c r="C552" t="s">
        <v>298</v>
      </c>
      <c r="D552" t="s">
        <v>573</v>
      </c>
      <c r="E552">
        <v>26023</v>
      </c>
      <c r="F552">
        <v>3669</v>
      </c>
      <c r="G552">
        <v>43797</v>
      </c>
      <c r="H552" s="5">
        <v>42959</v>
      </c>
      <c r="I552" t="s">
        <v>612</v>
      </c>
      <c r="J552" t="s">
        <v>613</v>
      </c>
      <c r="K552">
        <v>1280108</v>
      </c>
      <c r="L552" t="s">
        <v>300</v>
      </c>
      <c r="M552" t="s">
        <v>12</v>
      </c>
      <c r="N552" t="s">
        <v>13</v>
      </c>
      <c r="O552" t="s">
        <v>28</v>
      </c>
      <c r="P552">
        <v>53</v>
      </c>
      <c r="Q552" s="5" t="s">
        <v>189</v>
      </c>
      <c r="R552" t="s">
        <v>30</v>
      </c>
      <c r="S552" t="s">
        <v>145</v>
      </c>
      <c r="T552" t="s">
        <v>18</v>
      </c>
      <c r="U552" t="s">
        <v>19</v>
      </c>
      <c r="V552" t="s">
        <v>31</v>
      </c>
      <c r="W552">
        <v>551</v>
      </c>
      <c r="X552" t="s">
        <v>574</v>
      </c>
      <c r="Y552" t="s">
        <v>575</v>
      </c>
      <c r="Z552" t="s">
        <v>576</v>
      </c>
      <c r="AA552">
        <v>0.1065</v>
      </c>
      <c r="AB552" t="s">
        <v>577</v>
      </c>
      <c r="AC552" t="s">
        <v>578</v>
      </c>
      <c r="AD552" t="s">
        <v>298</v>
      </c>
      <c r="AE552" t="s">
        <v>250</v>
      </c>
      <c r="AF552" t="s">
        <v>298</v>
      </c>
      <c r="AG552" t="s">
        <v>252</v>
      </c>
      <c r="AH552" t="s">
        <v>253</v>
      </c>
      <c r="AI552" t="s">
        <v>298</v>
      </c>
      <c r="AJ552">
        <v>1280108</v>
      </c>
      <c r="AK552" t="s">
        <v>299</v>
      </c>
      <c r="AL552" t="s">
        <v>239</v>
      </c>
      <c r="AM552">
        <v>28017</v>
      </c>
      <c r="AN552">
        <v>3746</v>
      </c>
      <c r="AO552">
        <v>25650</v>
      </c>
      <c r="AP552">
        <v>48.14</v>
      </c>
      <c r="AQ552">
        <v>4655.1400000000003</v>
      </c>
      <c r="AR552" t="s">
        <v>2626</v>
      </c>
      <c r="AS552" t="s">
        <v>2626</v>
      </c>
      <c r="AT552">
        <v>0</v>
      </c>
      <c r="AU552" t="s">
        <v>2628</v>
      </c>
      <c r="AV552" s="3">
        <v>42190</v>
      </c>
      <c r="AW552" s="3" t="str">
        <f>TEXT(LoanTable[[#This Row],[Disbursement Date]],"YYYY-MM")</f>
        <v>2017-08</v>
      </c>
      <c r="AX552" t="str">
        <f>TEXT(EDATE(LoanTable[[#This Row],[Disbursement Date]],-1),"YYYY-MM")</f>
        <v>2017-07</v>
      </c>
      <c r="AY552">
        <f>IF(LoanTable[[#This Row],[Loan Status]]="Active",1,0)</f>
        <v>0</v>
      </c>
      <c r="AZ552">
        <f>IF(COUNTIFS(LoanTable[Client id],LoanTable[[#This Row],[Client id]],LoanTable[Period],LoanTable[[#This Row],[Previous Period]])&gt;0,1,0)</f>
        <v>0</v>
      </c>
      <c r="BA552" s="17" t="str">
        <f>TEXT(LoanTable[[#This Row],[Disbursement Date]],"YYYY")</f>
        <v>2017</v>
      </c>
      <c r="BB552" s="10" cm="1">
        <f t="array" ref="BB552">IF(YEAR(LoanTable[[#This Row],[Disbursement Date]])=MIN(YEAR(LoanTable[Disbursement Date])),"",YEAR(LoanTable[[#This Row],[Disbursement Date]])-1)</f>
        <v>2016</v>
      </c>
      <c r="BC552" s="10">
        <f>IF(LoanTable[[#This Row],[Previous Year]]="",1,IF(COUNTIFS(LoanTable[Client id],LoanTable[[#This Row],[Client id]],LoanTable[Year],LoanTable[[#This Row],[Previous Year]])&gt;0,1,0))</f>
        <v>0</v>
      </c>
      <c r="BD552" t="str">
        <f>YEAR(LoanTable[[#This Row],[Disbursement Date]]) &amp; "-Q" &amp; ROUNDUP(MONTH(LoanTable[[#This Row],[Disbursement Date]])/3,0)</f>
        <v>2017-Q3</v>
      </c>
      <c r="BE552">
        <f>IF(LoanTable[[#This Row],[Disbursement Date]]=LoanTable[[#This Row],[First Loan Date]],1,0)</f>
        <v>0</v>
      </c>
    </row>
    <row r="553" spans="1:57" x14ac:dyDescent="0.3">
      <c r="A553" t="s">
        <v>1786</v>
      </c>
      <c r="B553">
        <v>638</v>
      </c>
      <c r="C553" t="s">
        <v>249</v>
      </c>
      <c r="D553" t="s">
        <v>589</v>
      </c>
      <c r="E553">
        <v>47333</v>
      </c>
      <c r="F553">
        <v>37795</v>
      </c>
      <c r="G553">
        <v>17014</v>
      </c>
      <c r="H553" s="5">
        <v>42960</v>
      </c>
      <c r="I553" t="s">
        <v>612</v>
      </c>
      <c r="J553" t="s">
        <v>613</v>
      </c>
      <c r="K553">
        <v>910182</v>
      </c>
      <c r="L553" t="s">
        <v>257</v>
      </c>
      <c r="M553" t="s">
        <v>84</v>
      </c>
      <c r="N553" t="s">
        <v>13</v>
      </c>
      <c r="O553" t="s">
        <v>197</v>
      </c>
      <c r="P553">
        <v>57</v>
      </c>
      <c r="Q553" s="5" t="s">
        <v>198</v>
      </c>
      <c r="R553" t="s">
        <v>74</v>
      </c>
      <c r="S553" t="s">
        <v>105</v>
      </c>
      <c r="T553" t="s">
        <v>18</v>
      </c>
      <c r="U553" t="s">
        <v>19</v>
      </c>
      <c r="V553" t="s">
        <v>31</v>
      </c>
      <c r="W553">
        <v>472</v>
      </c>
      <c r="X553" t="s">
        <v>574</v>
      </c>
      <c r="Y553" t="s">
        <v>590</v>
      </c>
      <c r="Z553" t="s">
        <v>576</v>
      </c>
      <c r="AA553">
        <v>9.9099999999999994E-2</v>
      </c>
      <c r="AB553" t="s">
        <v>577</v>
      </c>
      <c r="AC553" t="s">
        <v>591</v>
      </c>
      <c r="AD553" t="s">
        <v>249</v>
      </c>
      <c r="AE553" t="s">
        <v>250</v>
      </c>
      <c r="AF553" t="s">
        <v>251</v>
      </c>
      <c r="AG553" t="s">
        <v>252</v>
      </c>
      <c r="AH553" t="s">
        <v>253</v>
      </c>
      <c r="AI553" t="s">
        <v>254</v>
      </c>
      <c r="AJ553">
        <v>910182</v>
      </c>
      <c r="AK553" t="s">
        <v>255</v>
      </c>
      <c r="AL553" t="s">
        <v>256</v>
      </c>
      <c r="AM553">
        <v>47030</v>
      </c>
      <c r="AN553">
        <v>38769</v>
      </c>
      <c r="AO553">
        <v>47118</v>
      </c>
      <c r="AP553">
        <v>1.54</v>
      </c>
      <c r="AQ553">
        <v>3763.17</v>
      </c>
      <c r="AR553" t="s">
        <v>2626</v>
      </c>
      <c r="AS553" t="s">
        <v>2626</v>
      </c>
      <c r="AT553">
        <v>0</v>
      </c>
      <c r="AU553" t="s">
        <v>2628</v>
      </c>
      <c r="AV553" s="3">
        <v>42960</v>
      </c>
      <c r="AW553" s="3" t="str">
        <f>TEXT(LoanTable[[#This Row],[Disbursement Date]],"YYYY-MM")</f>
        <v>2017-08</v>
      </c>
      <c r="AX553" t="str">
        <f>TEXT(EDATE(LoanTable[[#This Row],[Disbursement Date]],-1),"YYYY-MM")</f>
        <v>2017-07</v>
      </c>
      <c r="AY553">
        <f>IF(LoanTable[[#This Row],[Loan Status]]="Active",1,0)</f>
        <v>0</v>
      </c>
      <c r="AZ553">
        <f>IF(COUNTIFS(LoanTable[Client id],LoanTable[[#This Row],[Client id]],LoanTable[Period],LoanTable[[#This Row],[Previous Period]])&gt;0,1,0)</f>
        <v>0</v>
      </c>
      <c r="BA553" s="17" t="str">
        <f>TEXT(LoanTable[[#This Row],[Disbursement Date]],"YYYY")</f>
        <v>2017</v>
      </c>
      <c r="BB553" s="10" cm="1">
        <f t="array" ref="BB553">IF(YEAR(LoanTable[[#This Row],[Disbursement Date]])=MIN(YEAR(LoanTable[Disbursement Date])),"",YEAR(LoanTable[[#This Row],[Disbursement Date]])-1)</f>
        <v>2016</v>
      </c>
      <c r="BC553" s="10">
        <f>IF(LoanTable[[#This Row],[Previous Year]]="",1,IF(COUNTIFS(LoanTable[Client id],LoanTable[[#This Row],[Client id]],LoanTable[Year],LoanTable[[#This Row],[Previous Year]])&gt;0,1,0))</f>
        <v>0</v>
      </c>
      <c r="BD553" t="str">
        <f>YEAR(LoanTable[[#This Row],[Disbursement Date]]) &amp; "-Q" &amp; ROUNDUP(MONTH(LoanTable[[#This Row],[Disbursement Date]])/3,0)</f>
        <v>2017-Q3</v>
      </c>
      <c r="BE553">
        <f>IF(LoanTable[[#This Row],[Disbursement Date]]=LoanTable[[#This Row],[First Loan Date]],1,0)</f>
        <v>1</v>
      </c>
    </row>
    <row r="554" spans="1:57" x14ac:dyDescent="0.3">
      <c r="A554" t="s">
        <v>1310</v>
      </c>
      <c r="B554">
        <v>242</v>
      </c>
      <c r="C554" t="s">
        <v>523</v>
      </c>
      <c r="D554" t="s">
        <v>592</v>
      </c>
      <c r="E554">
        <v>47279</v>
      </c>
      <c r="F554">
        <v>5286</v>
      </c>
      <c r="G554">
        <v>17407</v>
      </c>
      <c r="H554" s="5">
        <v>42961</v>
      </c>
      <c r="I554" t="s">
        <v>612</v>
      </c>
      <c r="J554" t="s">
        <v>613</v>
      </c>
      <c r="K554">
        <v>800018</v>
      </c>
      <c r="L554" t="s">
        <v>526</v>
      </c>
      <c r="M554" t="s">
        <v>95</v>
      </c>
      <c r="N554" t="s">
        <v>13</v>
      </c>
      <c r="O554" t="s">
        <v>14</v>
      </c>
      <c r="P554">
        <v>37</v>
      </c>
      <c r="Q554" s="5" t="s">
        <v>37</v>
      </c>
      <c r="R554" t="s">
        <v>74</v>
      </c>
      <c r="S554" t="s">
        <v>35</v>
      </c>
      <c r="T554" t="s">
        <v>18</v>
      </c>
      <c r="U554" t="s">
        <v>65</v>
      </c>
      <c r="V554" t="s">
        <v>20</v>
      </c>
      <c r="W554">
        <v>479</v>
      </c>
      <c r="X554" t="s">
        <v>574</v>
      </c>
      <c r="Y554" t="s">
        <v>584</v>
      </c>
      <c r="Z554" t="s">
        <v>593</v>
      </c>
      <c r="AA554">
        <v>0.1991</v>
      </c>
      <c r="AB554" t="s">
        <v>594</v>
      </c>
      <c r="AC554" t="s">
        <v>595</v>
      </c>
      <c r="AD554" t="s">
        <v>523</v>
      </c>
      <c r="AE554" t="s">
        <v>250</v>
      </c>
      <c r="AF554" t="s">
        <v>251</v>
      </c>
      <c r="AG554" t="s">
        <v>252</v>
      </c>
      <c r="AH554" t="s">
        <v>253</v>
      </c>
      <c r="AI554" t="s">
        <v>524</v>
      </c>
      <c r="AJ554">
        <v>800018</v>
      </c>
      <c r="AK554" t="s">
        <v>525</v>
      </c>
      <c r="AL554" t="s">
        <v>239</v>
      </c>
      <c r="AM554">
        <v>48904</v>
      </c>
      <c r="AN554">
        <v>4962</v>
      </c>
      <c r="AO554">
        <v>47022</v>
      </c>
      <c r="AP554">
        <v>25.09</v>
      </c>
      <c r="AQ554">
        <v>760.06</v>
      </c>
      <c r="AR554" t="s">
        <v>2626</v>
      </c>
      <c r="AS554" t="s">
        <v>2626</v>
      </c>
      <c r="AT554">
        <v>2</v>
      </c>
      <c r="AU554" t="s">
        <v>2629</v>
      </c>
      <c r="AV554" s="3">
        <v>42292</v>
      </c>
      <c r="AW554" s="3" t="str">
        <f>TEXT(LoanTable[[#This Row],[Disbursement Date]],"YYYY-MM")</f>
        <v>2017-08</v>
      </c>
      <c r="AX554" t="str">
        <f>TEXT(EDATE(LoanTable[[#This Row],[Disbursement Date]],-1),"YYYY-MM")</f>
        <v>2017-07</v>
      </c>
      <c r="AY554">
        <f>IF(LoanTable[[#This Row],[Loan Status]]="Active",1,0)</f>
        <v>0</v>
      </c>
      <c r="AZ554">
        <f>IF(COUNTIFS(LoanTable[Client id],LoanTable[[#This Row],[Client id]],LoanTable[Period],LoanTable[[#This Row],[Previous Period]])&gt;0,1,0)</f>
        <v>0</v>
      </c>
      <c r="BA554" s="17" t="str">
        <f>TEXT(LoanTable[[#This Row],[Disbursement Date]],"YYYY")</f>
        <v>2017</v>
      </c>
      <c r="BB554" s="10" cm="1">
        <f t="array" ref="BB554">IF(YEAR(LoanTable[[#This Row],[Disbursement Date]])=MIN(YEAR(LoanTable[Disbursement Date])),"",YEAR(LoanTable[[#This Row],[Disbursement Date]])-1)</f>
        <v>2016</v>
      </c>
      <c r="BC554" s="10">
        <f>IF(LoanTable[[#This Row],[Previous Year]]="",1,IF(COUNTIFS(LoanTable[Client id],LoanTable[[#This Row],[Client id]],LoanTable[Year],LoanTable[[#This Row],[Previous Year]])&gt;0,1,0))</f>
        <v>0</v>
      </c>
      <c r="BD554" t="str">
        <f>YEAR(LoanTable[[#This Row],[Disbursement Date]]) &amp; "-Q" &amp; ROUNDUP(MONTH(LoanTable[[#This Row],[Disbursement Date]])/3,0)</f>
        <v>2017-Q3</v>
      </c>
      <c r="BE554">
        <f>IF(LoanTable[[#This Row],[Disbursement Date]]=LoanTable[[#This Row],[First Loan Date]],1,0)</f>
        <v>0</v>
      </c>
    </row>
    <row r="555" spans="1:57" x14ac:dyDescent="0.3">
      <c r="A555" t="s">
        <v>1305</v>
      </c>
      <c r="B555">
        <v>889</v>
      </c>
      <c r="C555" t="s">
        <v>391</v>
      </c>
      <c r="D555" t="s">
        <v>583</v>
      </c>
      <c r="E555">
        <v>47332</v>
      </c>
      <c r="F555">
        <v>27633</v>
      </c>
      <c r="G555">
        <v>16850</v>
      </c>
      <c r="H555" s="5">
        <v>42962</v>
      </c>
      <c r="I555" t="s">
        <v>617</v>
      </c>
      <c r="J555" t="s">
        <v>619</v>
      </c>
      <c r="K555">
        <v>730084</v>
      </c>
      <c r="L555" t="s">
        <v>393</v>
      </c>
      <c r="M555" t="s">
        <v>52</v>
      </c>
      <c r="N555" t="s">
        <v>13</v>
      </c>
      <c r="O555" t="s">
        <v>46</v>
      </c>
      <c r="P555">
        <v>28</v>
      </c>
      <c r="Q555" s="5" t="s">
        <v>53</v>
      </c>
      <c r="R555" t="s">
        <v>25</v>
      </c>
      <c r="S555" t="s">
        <v>35</v>
      </c>
      <c r="T555" t="s">
        <v>18</v>
      </c>
      <c r="U555" t="s">
        <v>22</v>
      </c>
      <c r="V555" t="s">
        <v>31</v>
      </c>
      <c r="W555">
        <v>536</v>
      </c>
      <c r="X555" t="s">
        <v>574</v>
      </c>
      <c r="Y555" t="s">
        <v>584</v>
      </c>
      <c r="Z555" t="s">
        <v>576</v>
      </c>
      <c r="AA555">
        <v>0.1825</v>
      </c>
      <c r="AB555" t="s">
        <v>585</v>
      </c>
      <c r="AC555" t="s">
        <v>586</v>
      </c>
      <c r="AD555" t="s">
        <v>391</v>
      </c>
      <c r="AE555" t="s">
        <v>279</v>
      </c>
      <c r="AF555" t="s">
        <v>280</v>
      </c>
      <c r="AG555" t="s">
        <v>281</v>
      </c>
      <c r="AH555" t="s">
        <v>282</v>
      </c>
      <c r="AI555" t="s">
        <v>391</v>
      </c>
      <c r="AJ555">
        <v>730084</v>
      </c>
      <c r="AK555" t="s">
        <v>392</v>
      </c>
      <c r="AL555" t="s">
        <v>239</v>
      </c>
      <c r="AM555">
        <v>47705</v>
      </c>
      <c r="AN555">
        <v>28064</v>
      </c>
      <c r="AO555">
        <v>47182</v>
      </c>
      <c r="AP555">
        <v>35.799999999999997</v>
      </c>
      <c r="AQ555">
        <v>2871.36</v>
      </c>
      <c r="AR555" t="s">
        <v>2626</v>
      </c>
      <c r="AS555" t="s">
        <v>2626</v>
      </c>
      <c r="AT555">
        <v>0</v>
      </c>
      <c r="AU555" t="s">
        <v>2629</v>
      </c>
      <c r="AV555" s="3">
        <v>42135</v>
      </c>
      <c r="AW555" s="3" t="str">
        <f>TEXT(LoanTable[[#This Row],[Disbursement Date]],"YYYY-MM")</f>
        <v>2017-08</v>
      </c>
      <c r="AX555" t="str">
        <f>TEXT(EDATE(LoanTable[[#This Row],[Disbursement Date]],-1),"YYYY-MM")</f>
        <v>2017-07</v>
      </c>
      <c r="AY555">
        <f>IF(LoanTable[[#This Row],[Loan Status]]="Active",1,0)</f>
        <v>0</v>
      </c>
      <c r="AZ555">
        <f>IF(COUNTIFS(LoanTable[Client id],LoanTable[[#This Row],[Client id]],LoanTable[Period],LoanTable[[#This Row],[Previous Period]])&gt;0,1,0)</f>
        <v>0</v>
      </c>
      <c r="BA555" s="17" t="str">
        <f>TEXT(LoanTable[[#This Row],[Disbursement Date]],"YYYY")</f>
        <v>2017</v>
      </c>
      <c r="BB555" s="10" cm="1">
        <f t="array" ref="BB555">IF(YEAR(LoanTable[[#This Row],[Disbursement Date]])=MIN(YEAR(LoanTable[Disbursement Date])),"",YEAR(LoanTable[[#This Row],[Disbursement Date]])-1)</f>
        <v>2016</v>
      </c>
      <c r="BC555" s="10">
        <f>IF(LoanTable[[#This Row],[Previous Year]]="",1,IF(COUNTIFS(LoanTable[Client id],LoanTable[[#This Row],[Client id]],LoanTable[Year],LoanTable[[#This Row],[Previous Year]])&gt;0,1,0))</f>
        <v>0</v>
      </c>
      <c r="BD555" t="str">
        <f>YEAR(LoanTable[[#This Row],[Disbursement Date]]) &amp; "-Q" &amp; ROUNDUP(MONTH(LoanTable[[#This Row],[Disbursement Date]])/3,0)</f>
        <v>2017-Q3</v>
      </c>
      <c r="BE555">
        <f>IF(LoanTable[[#This Row],[Disbursement Date]]=LoanTable[[#This Row],[First Loan Date]],1,0)</f>
        <v>0</v>
      </c>
    </row>
    <row r="556" spans="1:57" x14ac:dyDescent="0.3">
      <c r="A556" t="s">
        <v>2568</v>
      </c>
      <c r="B556">
        <v>805</v>
      </c>
      <c r="C556" t="s">
        <v>391</v>
      </c>
      <c r="D556" t="s">
        <v>583</v>
      </c>
      <c r="E556">
        <v>11832</v>
      </c>
      <c r="F556">
        <v>9668</v>
      </c>
      <c r="G556">
        <v>15075</v>
      </c>
      <c r="H556" s="5">
        <v>42963</v>
      </c>
      <c r="I556" t="s">
        <v>612</v>
      </c>
      <c r="J556" t="s">
        <v>619</v>
      </c>
      <c r="K556">
        <v>730084</v>
      </c>
      <c r="L556" t="s">
        <v>393</v>
      </c>
      <c r="M556" t="s">
        <v>165</v>
      </c>
      <c r="N556" t="s">
        <v>13</v>
      </c>
      <c r="O556" t="s">
        <v>28</v>
      </c>
      <c r="P556">
        <v>46</v>
      </c>
      <c r="Q556" s="5" t="s">
        <v>59</v>
      </c>
      <c r="R556" t="s">
        <v>104</v>
      </c>
      <c r="S556" t="s">
        <v>105</v>
      </c>
      <c r="T556" t="s">
        <v>18</v>
      </c>
      <c r="U556" t="s">
        <v>65</v>
      </c>
      <c r="V556" t="s">
        <v>20</v>
      </c>
      <c r="W556">
        <v>512</v>
      </c>
      <c r="X556" t="s">
        <v>574</v>
      </c>
      <c r="Y556" t="s">
        <v>584</v>
      </c>
      <c r="Z556" t="s">
        <v>576</v>
      </c>
      <c r="AA556">
        <v>0.1825</v>
      </c>
      <c r="AB556" t="s">
        <v>585</v>
      </c>
      <c r="AC556" t="s">
        <v>586</v>
      </c>
      <c r="AD556" t="s">
        <v>391</v>
      </c>
      <c r="AE556" t="s">
        <v>279</v>
      </c>
      <c r="AF556" t="s">
        <v>280</v>
      </c>
      <c r="AG556" t="s">
        <v>281</v>
      </c>
      <c r="AH556" t="s">
        <v>282</v>
      </c>
      <c r="AI556" t="s">
        <v>391</v>
      </c>
      <c r="AJ556">
        <v>730084</v>
      </c>
      <c r="AK556" t="s">
        <v>392</v>
      </c>
      <c r="AL556" t="s">
        <v>239</v>
      </c>
      <c r="AM556">
        <v>11425</v>
      </c>
      <c r="AN556">
        <v>9564</v>
      </c>
      <c r="AO556">
        <v>11741</v>
      </c>
      <c r="AP556">
        <v>26.13</v>
      </c>
      <c r="AQ556">
        <v>4101.9399999999996</v>
      </c>
      <c r="AR556" t="s">
        <v>2626</v>
      </c>
      <c r="AS556" t="s">
        <v>2626</v>
      </c>
      <c r="AT556">
        <v>0</v>
      </c>
      <c r="AU556" t="s">
        <v>2628</v>
      </c>
      <c r="AV556" s="3">
        <v>42963</v>
      </c>
      <c r="AW556" s="3" t="str">
        <f>TEXT(LoanTable[[#This Row],[Disbursement Date]],"YYYY-MM")</f>
        <v>2017-08</v>
      </c>
      <c r="AX556" t="str">
        <f>TEXT(EDATE(LoanTable[[#This Row],[Disbursement Date]],-1),"YYYY-MM")</f>
        <v>2017-07</v>
      </c>
      <c r="AY556">
        <f>IF(LoanTable[[#This Row],[Loan Status]]="Active",1,0)</f>
        <v>0</v>
      </c>
      <c r="AZ556">
        <f>IF(COUNTIFS(LoanTable[Client id],LoanTable[[#This Row],[Client id]],LoanTable[Period],LoanTable[[#This Row],[Previous Period]])&gt;0,1,0)</f>
        <v>0</v>
      </c>
      <c r="BA556" s="17" t="str">
        <f>TEXT(LoanTable[[#This Row],[Disbursement Date]],"YYYY")</f>
        <v>2017</v>
      </c>
      <c r="BB556" s="10" cm="1">
        <f t="array" ref="BB556">IF(YEAR(LoanTable[[#This Row],[Disbursement Date]])=MIN(YEAR(LoanTable[Disbursement Date])),"",YEAR(LoanTable[[#This Row],[Disbursement Date]])-1)</f>
        <v>2016</v>
      </c>
      <c r="BC556" s="10">
        <f>IF(LoanTable[[#This Row],[Previous Year]]="",1,IF(COUNTIFS(LoanTable[Client id],LoanTable[[#This Row],[Client id]],LoanTable[Year],LoanTable[[#This Row],[Previous Year]])&gt;0,1,0))</f>
        <v>0</v>
      </c>
      <c r="BD556" t="str">
        <f>YEAR(LoanTable[[#This Row],[Disbursement Date]]) &amp; "-Q" &amp; ROUNDUP(MONTH(LoanTable[[#This Row],[Disbursement Date]])/3,0)</f>
        <v>2017-Q3</v>
      </c>
      <c r="BE556">
        <f>IF(LoanTable[[#This Row],[Disbursement Date]]=LoanTable[[#This Row],[First Loan Date]],1,0)</f>
        <v>1</v>
      </c>
    </row>
    <row r="557" spans="1:57" x14ac:dyDescent="0.3">
      <c r="A557" t="s">
        <v>807</v>
      </c>
      <c r="B557">
        <v>746</v>
      </c>
      <c r="C557" t="s">
        <v>471</v>
      </c>
      <c r="D557" t="s">
        <v>573</v>
      </c>
      <c r="E557">
        <v>16477</v>
      </c>
      <c r="F557">
        <v>23145</v>
      </c>
      <c r="G557">
        <v>2748</v>
      </c>
      <c r="H557" s="5">
        <v>42972</v>
      </c>
      <c r="I557" t="s">
        <v>615</v>
      </c>
      <c r="J557" t="s">
        <v>619</v>
      </c>
      <c r="K557">
        <v>570241</v>
      </c>
      <c r="L557" t="s">
        <v>477</v>
      </c>
      <c r="M557" t="s">
        <v>89</v>
      </c>
      <c r="N557" t="s">
        <v>13</v>
      </c>
      <c r="O557" t="s">
        <v>14</v>
      </c>
      <c r="P557">
        <v>36</v>
      </c>
      <c r="Q557" s="5" t="s">
        <v>87</v>
      </c>
      <c r="R557" t="s">
        <v>104</v>
      </c>
      <c r="S557" t="s">
        <v>105</v>
      </c>
      <c r="T557" t="s">
        <v>18</v>
      </c>
      <c r="U557" t="s">
        <v>19</v>
      </c>
      <c r="V557" t="s">
        <v>20</v>
      </c>
      <c r="W557">
        <v>307</v>
      </c>
      <c r="X557" t="s">
        <v>574</v>
      </c>
      <c r="Y557" t="s">
        <v>575</v>
      </c>
      <c r="Z557" t="s">
        <v>576</v>
      </c>
      <c r="AA557">
        <v>0.1065</v>
      </c>
      <c r="AB557" t="s">
        <v>577</v>
      </c>
      <c r="AC557" t="s">
        <v>578</v>
      </c>
      <c r="AD557" t="s">
        <v>471</v>
      </c>
      <c r="AE557" t="s">
        <v>472</v>
      </c>
      <c r="AF557" t="s">
        <v>473</v>
      </c>
      <c r="AG557" t="s">
        <v>474</v>
      </c>
      <c r="AH557" t="s">
        <v>475</v>
      </c>
      <c r="AI557" t="s">
        <v>471</v>
      </c>
      <c r="AJ557">
        <v>570241</v>
      </c>
      <c r="AK557" t="s">
        <v>476</v>
      </c>
      <c r="AL557" t="s">
        <v>241</v>
      </c>
      <c r="AM557">
        <v>17024</v>
      </c>
      <c r="AN557">
        <v>24168</v>
      </c>
      <c r="AO557">
        <v>16203</v>
      </c>
      <c r="AP557">
        <v>4.51</v>
      </c>
      <c r="AQ557">
        <v>4283.5600000000004</v>
      </c>
      <c r="AR557" t="s">
        <v>2626</v>
      </c>
      <c r="AS557" t="s">
        <v>2626</v>
      </c>
      <c r="AT557">
        <v>1</v>
      </c>
      <c r="AU557" t="s">
        <v>2628</v>
      </c>
      <c r="AV557" s="3">
        <v>42972</v>
      </c>
      <c r="AW557" s="3" t="str">
        <f>TEXT(LoanTable[[#This Row],[Disbursement Date]],"YYYY-MM")</f>
        <v>2017-08</v>
      </c>
      <c r="AX557" t="str">
        <f>TEXT(EDATE(LoanTable[[#This Row],[Disbursement Date]],-1),"YYYY-MM")</f>
        <v>2017-07</v>
      </c>
      <c r="AY557">
        <f>IF(LoanTable[[#This Row],[Loan Status]]="Active",1,0)</f>
        <v>0</v>
      </c>
      <c r="AZ557">
        <f>IF(COUNTIFS(LoanTable[Client id],LoanTable[[#This Row],[Client id]],LoanTable[Period],LoanTable[[#This Row],[Previous Period]])&gt;0,1,0)</f>
        <v>0</v>
      </c>
      <c r="BA557" s="17" t="str">
        <f>TEXT(LoanTable[[#This Row],[Disbursement Date]],"YYYY")</f>
        <v>2017</v>
      </c>
      <c r="BB557" s="10" cm="1">
        <f t="array" ref="BB557">IF(YEAR(LoanTable[[#This Row],[Disbursement Date]])=MIN(YEAR(LoanTable[Disbursement Date])),"",YEAR(LoanTable[[#This Row],[Disbursement Date]])-1)</f>
        <v>2016</v>
      </c>
      <c r="BC557" s="10">
        <f>IF(LoanTable[[#This Row],[Previous Year]]="",1,IF(COUNTIFS(LoanTable[Client id],LoanTable[[#This Row],[Client id]],LoanTable[Year],LoanTable[[#This Row],[Previous Year]])&gt;0,1,0))</f>
        <v>0</v>
      </c>
      <c r="BD557" t="str">
        <f>YEAR(LoanTable[[#This Row],[Disbursement Date]]) &amp; "-Q" &amp; ROUNDUP(MONTH(LoanTable[[#This Row],[Disbursement Date]])/3,0)</f>
        <v>2017-Q3</v>
      </c>
      <c r="BE557">
        <f>IF(LoanTable[[#This Row],[Disbursement Date]]=LoanTable[[#This Row],[First Loan Date]],1,0)</f>
        <v>1</v>
      </c>
    </row>
    <row r="558" spans="1:57" x14ac:dyDescent="0.3">
      <c r="A558" t="s">
        <v>686</v>
      </c>
      <c r="B558">
        <v>548</v>
      </c>
      <c r="C558" t="s">
        <v>265</v>
      </c>
      <c r="D558" t="s">
        <v>573</v>
      </c>
      <c r="E558">
        <v>39169</v>
      </c>
      <c r="F558">
        <v>24275</v>
      </c>
      <c r="G558">
        <v>14292</v>
      </c>
      <c r="H558" s="5">
        <v>42974</v>
      </c>
      <c r="I558" t="s">
        <v>615</v>
      </c>
      <c r="J558" t="s">
        <v>619</v>
      </c>
      <c r="K558">
        <v>30179</v>
      </c>
      <c r="L558" t="s">
        <v>272</v>
      </c>
      <c r="M558" t="s">
        <v>99</v>
      </c>
      <c r="N558" t="s">
        <v>13</v>
      </c>
      <c r="O558" t="s">
        <v>14</v>
      </c>
      <c r="P558">
        <v>42</v>
      </c>
      <c r="Q558" s="5" t="s">
        <v>129</v>
      </c>
      <c r="R558" t="s">
        <v>25</v>
      </c>
      <c r="S558" t="s">
        <v>35</v>
      </c>
      <c r="T558" t="s">
        <v>18</v>
      </c>
      <c r="U558" t="s">
        <v>22</v>
      </c>
      <c r="V558" t="s">
        <v>20</v>
      </c>
      <c r="W558">
        <v>668</v>
      </c>
      <c r="X558" t="s">
        <v>574</v>
      </c>
      <c r="Y558" t="s">
        <v>575</v>
      </c>
      <c r="Z558" t="s">
        <v>576</v>
      </c>
      <c r="AA558">
        <v>0.1065</v>
      </c>
      <c r="AB558" t="s">
        <v>577</v>
      </c>
      <c r="AC558" t="s">
        <v>578</v>
      </c>
      <c r="AD558" t="s">
        <v>265</v>
      </c>
      <c r="AE558" t="s">
        <v>266</v>
      </c>
      <c r="AF558" t="s">
        <v>267</v>
      </c>
      <c r="AG558" t="s">
        <v>268</v>
      </c>
      <c r="AH558" t="s">
        <v>269</v>
      </c>
      <c r="AI558" t="s">
        <v>270</v>
      </c>
      <c r="AJ558">
        <v>30179</v>
      </c>
      <c r="AK558" t="s">
        <v>271</v>
      </c>
      <c r="AL558" t="s">
        <v>241</v>
      </c>
      <c r="AM558">
        <v>40005</v>
      </c>
      <c r="AN558">
        <v>24964</v>
      </c>
      <c r="AO558">
        <v>38813</v>
      </c>
      <c r="AP558">
        <v>39.58</v>
      </c>
      <c r="AQ558">
        <v>158.62</v>
      </c>
      <c r="AR558" t="s">
        <v>2626</v>
      </c>
      <c r="AS558" t="s">
        <v>2626</v>
      </c>
      <c r="AT558">
        <v>1</v>
      </c>
      <c r="AU558" t="s">
        <v>2628</v>
      </c>
      <c r="AV558" s="3">
        <v>42226</v>
      </c>
      <c r="AW558" s="3" t="str">
        <f>TEXT(LoanTable[[#This Row],[Disbursement Date]],"YYYY-MM")</f>
        <v>2017-08</v>
      </c>
      <c r="AX558" t="str">
        <f>TEXT(EDATE(LoanTable[[#This Row],[Disbursement Date]],-1),"YYYY-MM")</f>
        <v>2017-07</v>
      </c>
      <c r="AY558">
        <f>IF(LoanTable[[#This Row],[Loan Status]]="Active",1,0)</f>
        <v>0</v>
      </c>
      <c r="AZ558">
        <f>IF(COUNTIFS(LoanTable[Client id],LoanTable[[#This Row],[Client id]],LoanTable[Period],LoanTable[[#This Row],[Previous Period]])&gt;0,1,0)</f>
        <v>0</v>
      </c>
      <c r="BA558" s="17" t="str">
        <f>TEXT(LoanTable[[#This Row],[Disbursement Date]],"YYYY")</f>
        <v>2017</v>
      </c>
      <c r="BB558" s="10" cm="1">
        <f t="array" ref="BB558">IF(YEAR(LoanTable[[#This Row],[Disbursement Date]])=MIN(YEAR(LoanTable[Disbursement Date])),"",YEAR(LoanTable[[#This Row],[Disbursement Date]])-1)</f>
        <v>2016</v>
      </c>
      <c r="BC558" s="10">
        <f>IF(LoanTable[[#This Row],[Previous Year]]="",1,IF(COUNTIFS(LoanTable[Client id],LoanTable[[#This Row],[Client id]],LoanTable[Year],LoanTable[[#This Row],[Previous Year]])&gt;0,1,0))</f>
        <v>0</v>
      </c>
      <c r="BD558" t="str">
        <f>YEAR(LoanTable[[#This Row],[Disbursement Date]]) &amp; "-Q" &amp; ROUNDUP(MONTH(LoanTable[[#This Row],[Disbursement Date]])/3,0)</f>
        <v>2017-Q3</v>
      </c>
      <c r="BE558">
        <f>IF(LoanTable[[#This Row],[Disbursement Date]]=LoanTable[[#This Row],[First Loan Date]],1,0)</f>
        <v>0</v>
      </c>
    </row>
    <row r="559" spans="1:57" x14ac:dyDescent="0.3">
      <c r="A559" t="s">
        <v>2483</v>
      </c>
      <c r="B559">
        <v>516</v>
      </c>
      <c r="C559" t="s">
        <v>386</v>
      </c>
      <c r="D559" t="s">
        <v>589</v>
      </c>
      <c r="E559">
        <v>34737</v>
      </c>
      <c r="F559">
        <v>45540</v>
      </c>
      <c r="G559">
        <v>34486</v>
      </c>
      <c r="H559" s="5">
        <v>42978</v>
      </c>
      <c r="I559" t="s">
        <v>624</v>
      </c>
      <c r="J559" t="s">
        <v>613</v>
      </c>
      <c r="K559">
        <v>1110166</v>
      </c>
      <c r="L559" t="s">
        <v>389</v>
      </c>
      <c r="M559" t="s">
        <v>78</v>
      </c>
      <c r="N559" t="s">
        <v>13</v>
      </c>
      <c r="O559" t="s">
        <v>46</v>
      </c>
      <c r="P559">
        <v>26</v>
      </c>
      <c r="Q559" s="5" t="s">
        <v>142</v>
      </c>
      <c r="R559" t="s">
        <v>25</v>
      </c>
      <c r="S559" t="s">
        <v>35</v>
      </c>
      <c r="T559" t="s">
        <v>18</v>
      </c>
      <c r="U559" t="s">
        <v>19</v>
      </c>
      <c r="V559" t="s">
        <v>31</v>
      </c>
      <c r="W559">
        <v>398</v>
      </c>
      <c r="X559" t="s">
        <v>574</v>
      </c>
      <c r="Y559" t="s">
        <v>590</v>
      </c>
      <c r="Z559" t="s">
        <v>576</v>
      </c>
      <c r="AA559">
        <v>9.9099999999999994E-2</v>
      </c>
      <c r="AB559" t="s">
        <v>577</v>
      </c>
      <c r="AC559" t="s">
        <v>591</v>
      </c>
      <c r="AD559" t="s">
        <v>386</v>
      </c>
      <c r="AE559" t="s">
        <v>234</v>
      </c>
      <c r="AF559" t="s">
        <v>235</v>
      </c>
      <c r="AG559" t="s">
        <v>236</v>
      </c>
      <c r="AH559" t="s">
        <v>237</v>
      </c>
      <c r="AI559" t="s">
        <v>387</v>
      </c>
      <c r="AJ559">
        <v>1110166</v>
      </c>
      <c r="AK559" t="s">
        <v>388</v>
      </c>
      <c r="AL559" t="s">
        <v>239</v>
      </c>
      <c r="AM559">
        <v>34988</v>
      </c>
      <c r="AN559">
        <v>47399</v>
      </c>
      <c r="AO559">
        <v>34555</v>
      </c>
      <c r="AP559">
        <v>25.78</v>
      </c>
      <c r="AQ559">
        <v>399.38</v>
      </c>
      <c r="AR559" t="s">
        <v>2626</v>
      </c>
      <c r="AS559" t="s">
        <v>2627</v>
      </c>
      <c r="AT559">
        <v>0</v>
      </c>
      <c r="AU559" t="s">
        <v>2628</v>
      </c>
      <c r="AV559" s="3">
        <v>42398</v>
      </c>
      <c r="AW559" s="3" t="str">
        <f>TEXT(LoanTable[[#This Row],[Disbursement Date]],"YYYY-MM")</f>
        <v>2017-08</v>
      </c>
      <c r="AX559" t="str">
        <f>TEXT(EDATE(LoanTable[[#This Row],[Disbursement Date]],-1),"YYYY-MM")</f>
        <v>2017-07</v>
      </c>
      <c r="AY559">
        <f>IF(LoanTable[[#This Row],[Loan Status]]="Active",1,0)</f>
        <v>1</v>
      </c>
      <c r="AZ559">
        <f>IF(COUNTIFS(LoanTable[Client id],LoanTable[[#This Row],[Client id]],LoanTable[Period],LoanTable[[#This Row],[Previous Period]])&gt;0,1,0)</f>
        <v>0</v>
      </c>
      <c r="BA559" s="17" t="str">
        <f>TEXT(LoanTable[[#This Row],[Disbursement Date]],"YYYY")</f>
        <v>2017</v>
      </c>
      <c r="BB559" s="10" cm="1">
        <f t="array" ref="BB559">IF(YEAR(LoanTable[[#This Row],[Disbursement Date]])=MIN(YEAR(LoanTable[Disbursement Date])),"",YEAR(LoanTable[[#This Row],[Disbursement Date]])-1)</f>
        <v>2016</v>
      </c>
      <c r="BC559" s="10">
        <f>IF(LoanTable[[#This Row],[Previous Year]]="",1,IF(COUNTIFS(LoanTable[Client id],LoanTable[[#This Row],[Client id]],LoanTable[Year],LoanTable[[#This Row],[Previous Year]])&gt;0,1,0))</f>
        <v>1</v>
      </c>
      <c r="BD559" t="str">
        <f>YEAR(LoanTable[[#This Row],[Disbursement Date]]) &amp; "-Q" &amp; ROUNDUP(MONTH(LoanTable[[#This Row],[Disbursement Date]])/3,0)</f>
        <v>2017-Q3</v>
      </c>
      <c r="BE559">
        <f>IF(LoanTable[[#This Row],[Disbursement Date]]=LoanTable[[#This Row],[First Loan Date]],1,0)</f>
        <v>0</v>
      </c>
    </row>
    <row r="560" spans="1:57" x14ac:dyDescent="0.3">
      <c r="A560" t="s">
        <v>870</v>
      </c>
      <c r="B560">
        <v>527</v>
      </c>
      <c r="C560" t="s">
        <v>243</v>
      </c>
      <c r="D560" t="s">
        <v>573</v>
      </c>
      <c r="E560">
        <v>38610</v>
      </c>
      <c r="F560">
        <v>32556</v>
      </c>
      <c r="G560">
        <v>19811</v>
      </c>
      <c r="H560" s="5">
        <v>42981</v>
      </c>
      <c r="I560" t="s">
        <v>615</v>
      </c>
      <c r="J560" t="s">
        <v>613</v>
      </c>
      <c r="K560">
        <v>160051</v>
      </c>
      <c r="L560" t="s">
        <v>245</v>
      </c>
      <c r="M560" t="s">
        <v>58</v>
      </c>
      <c r="N560" t="s">
        <v>13</v>
      </c>
      <c r="O560" t="s">
        <v>14</v>
      </c>
      <c r="P560">
        <v>44</v>
      </c>
      <c r="Q560" s="5" t="s">
        <v>59</v>
      </c>
      <c r="R560" t="s">
        <v>25</v>
      </c>
      <c r="S560" t="s">
        <v>35</v>
      </c>
      <c r="T560" t="s">
        <v>18</v>
      </c>
      <c r="U560" t="s">
        <v>38</v>
      </c>
      <c r="V560" t="s">
        <v>31</v>
      </c>
      <c r="W560">
        <v>746</v>
      </c>
      <c r="X560" t="s">
        <v>574</v>
      </c>
      <c r="Y560" t="s">
        <v>575</v>
      </c>
      <c r="Z560" t="s">
        <v>576</v>
      </c>
      <c r="AA560">
        <v>0.1065</v>
      </c>
      <c r="AB560" t="s">
        <v>577</v>
      </c>
      <c r="AC560" t="s">
        <v>578</v>
      </c>
      <c r="AD560" t="s">
        <v>243</v>
      </c>
      <c r="AE560" t="s">
        <v>234</v>
      </c>
      <c r="AF560" t="s">
        <v>235</v>
      </c>
      <c r="AG560" t="s">
        <v>236</v>
      </c>
      <c r="AH560" t="s">
        <v>237</v>
      </c>
      <c r="AI560" t="s">
        <v>243</v>
      </c>
      <c r="AJ560">
        <v>160051</v>
      </c>
      <c r="AK560" t="s">
        <v>244</v>
      </c>
      <c r="AL560" t="s">
        <v>241</v>
      </c>
      <c r="AM560">
        <v>38542</v>
      </c>
      <c r="AN560">
        <v>32203</v>
      </c>
      <c r="AO560">
        <v>38513</v>
      </c>
      <c r="AP560">
        <v>28.79</v>
      </c>
      <c r="AQ560">
        <v>4306.76</v>
      </c>
      <c r="AR560" t="s">
        <v>2626</v>
      </c>
      <c r="AS560" t="s">
        <v>2626</v>
      </c>
      <c r="AT560">
        <v>2</v>
      </c>
      <c r="AU560" t="s">
        <v>2628</v>
      </c>
      <c r="AV560" s="3">
        <v>42981</v>
      </c>
      <c r="AW560" s="3" t="str">
        <f>TEXT(LoanTable[[#This Row],[Disbursement Date]],"YYYY-MM")</f>
        <v>2017-09</v>
      </c>
      <c r="AX560" t="str">
        <f>TEXT(EDATE(LoanTable[[#This Row],[Disbursement Date]],-1),"YYYY-MM")</f>
        <v>2017-08</v>
      </c>
      <c r="AY560">
        <f>IF(LoanTable[[#This Row],[Loan Status]]="Active",1,0)</f>
        <v>0</v>
      </c>
      <c r="AZ560">
        <f>IF(COUNTIFS(LoanTable[Client id],LoanTable[[#This Row],[Client id]],LoanTable[Period],LoanTable[[#This Row],[Previous Period]])&gt;0,1,0)</f>
        <v>0</v>
      </c>
      <c r="BA560" s="17" t="str">
        <f>TEXT(LoanTable[[#This Row],[Disbursement Date]],"YYYY")</f>
        <v>2017</v>
      </c>
      <c r="BB560" s="10" cm="1">
        <f t="array" ref="BB560">IF(YEAR(LoanTable[[#This Row],[Disbursement Date]])=MIN(YEAR(LoanTable[Disbursement Date])),"",YEAR(LoanTable[[#This Row],[Disbursement Date]])-1)</f>
        <v>2016</v>
      </c>
      <c r="BC560" s="10">
        <f>IF(LoanTable[[#This Row],[Previous Year]]="",1,IF(COUNTIFS(LoanTable[Client id],LoanTable[[#This Row],[Client id]],LoanTable[Year],LoanTable[[#This Row],[Previous Year]])&gt;0,1,0))</f>
        <v>0</v>
      </c>
      <c r="BD560" t="str">
        <f>YEAR(LoanTable[[#This Row],[Disbursement Date]]) &amp; "-Q" &amp; ROUNDUP(MONTH(LoanTable[[#This Row],[Disbursement Date]])/3,0)</f>
        <v>2017-Q3</v>
      </c>
      <c r="BE560">
        <f>IF(LoanTable[[#This Row],[Disbursement Date]]=LoanTable[[#This Row],[First Loan Date]],1,0)</f>
        <v>1</v>
      </c>
    </row>
    <row r="561" spans="1:57" x14ac:dyDescent="0.3">
      <c r="A561" t="s">
        <v>656</v>
      </c>
      <c r="B561">
        <v>598</v>
      </c>
      <c r="C561" t="s">
        <v>422</v>
      </c>
      <c r="D561" t="s">
        <v>573</v>
      </c>
      <c r="E561">
        <v>28902</v>
      </c>
      <c r="F561">
        <v>16191</v>
      </c>
      <c r="G561">
        <v>10665</v>
      </c>
      <c r="H561" s="5">
        <v>42983</v>
      </c>
      <c r="I561" t="s">
        <v>615</v>
      </c>
      <c r="J561" t="s">
        <v>619</v>
      </c>
      <c r="K561">
        <v>120676</v>
      </c>
      <c r="L561" t="s">
        <v>423</v>
      </c>
      <c r="M561" t="s">
        <v>66</v>
      </c>
      <c r="N561" t="s">
        <v>13</v>
      </c>
      <c r="O561" t="s">
        <v>14</v>
      </c>
      <c r="P561">
        <v>41</v>
      </c>
      <c r="Q561" s="5" t="s">
        <v>94</v>
      </c>
      <c r="R561" t="s">
        <v>74</v>
      </c>
      <c r="S561" t="s">
        <v>35</v>
      </c>
      <c r="T561" t="s">
        <v>18</v>
      </c>
      <c r="U561" t="s">
        <v>22</v>
      </c>
      <c r="V561" t="s">
        <v>39</v>
      </c>
      <c r="W561">
        <v>399</v>
      </c>
      <c r="X561" t="s">
        <v>574</v>
      </c>
      <c r="Y561" t="s">
        <v>575</v>
      </c>
      <c r="Z561" t="s">
        <v>576</v>
      </c>
      <c r="AA561">
        <v>0.1065</v>
      </c>
      <c r="AB561" t="s">
        <v>577</v>
      </c>
      <c r="AC561" t="s">
        <v>578</v>
      </c>
      <c r="AD561" t="s">
        <v>422</v>
      </c>
      <c r="AE561" t="s">
        <v>234</v>
      </c>
      <c r="AF561" t="s">
        <v>235</v>
      </c>
      <c r="AG561" t="s">
        <v>236</v>
      </c>
      <c r="AH561" t="s">
        <v>237</v>
      </c>
      <c r="AI561" t="s">
        <v>422</v>
      </c>
      <c r="AJ561">
        <v>120676</v>
      </c>
      <c r="AK561" t="s">
        <v>247</v>
      </c>
      <c r="AL561" t="s">
        <v>239</v>
      </c>
      <c r="AM561">
        <v>29375</v>
      </c>
      <c r="AN561">
        <v>16720</v>
      </c>
      <c r="AO561">
        <v>28475</v>
      </c>
      <c r="AP561">
        <v>28.37</v>
      </c>
      <c r="AQ561">
        <v>1848.66</v>
      </c>
      <c r="AR561" t="s">
        <v>2626</v>
      </c>
      <c r="AS561" t="s">
        <v>2626</v>
      </c>
      <c r="AT561">
        <v>1</v>
      </c>
      <c r="AU561" t="s">
        <v>2629</v>
      </c>
      <c r="AV561" s="3">
        <v>42983</v>
      </c>
      <c r="AW561" s="3" t="str">
        <f>TEXT(LoanTable[[#This Row],[Disbursement Date]],"YYYY-MM")</f>
        <v>2017-09</v>
      </c>
      <c r="AX561" t="str">
        <f>TEXT(EDATE(LoanTable[[#This Row],[Disbursement Date]],-1),"YYYY-MM")</f>
        <v>2017-08</v>
      </c>
      <c r="AY561">
        <f>IF(LoanTable[[#This Row],[Loan Status]]="Active",1,0)</f>
        <v>0</v>
      </c>
      <c r="AZ561">
        <f>IF(COUNTIFS(LoanTable[Client id],LoanTable[[#This Row],[Client id]],LoanTable[Period],LoanTable[[#This Row],[Previous Period]])&gt;0,1,0)</f>
        <v>0</v>
      </c>
      <c r="BA561" s="17" t="str">
        <f>TEXT(LoanTable[[#This Row],[Disbursement Date]],"YYYY")</f>
        <v>2017</v>
      </c>
      <c r="BB561" s="10" cm="1">
        <f t="array" ref="BB561">IF(YEAR(LoanTable[[#This Row],[Disbursement Date]])=MIN(YEAR(LoanTable[Disbursement Date])),"",YEAR(LoanTable[[#This Row],[Disbursement Date]])-1)</f>
        <v>2016</v>
      </c>
      <c r="BC561" s="10">
        <f>IF(LoanTable[[#This Row],[Previous Year]]="",1,IF(COUNTIFS(LoanTable[Client id],LoanTable[[#This Row],[Client id]],LoanTable[Year],LoanTable[[#This Row],[Previous Year]])&gt;0,1,0))</f>
        <v>0</v>
      </c>
      <c r="BD561" t="str">
        <f>YEAR(LoanTable[[#This Row],[Disbursement Date]]) &amp; "-Q" &amp; ROUNDUP(MONTH(LoanTable[[#This Row],[Disbursement Date]])/3,0)</f>
        <v>2017-Q3</v>
      </c>
      <c r="BE561">
        <f>IF(LoanTable[[#This Row],[Disbursement Date]]=LoanTable[[#This Row],[First Loan Date]],1,0)</f>
        <v>1</v>
      </c>
    </row>
    <row r="562" spans="1:57" x14ac:dyDescent="0.3">
      <c r="A562" t="s">
        <v>1356</v>
      </c>
      <c r="B562">
        <v>673</v>
      </c>
      <c r="C562" t="s">
        <v>265</v>
      </c>
      <c r="D562" t="s">
        <v>573</v>
      </c>
      <c r="E562">
        <v>6618</v>
      </c>
      <c r="F562">
        <v>16139</v>
      </c>
      <c r="G562">
        <v>18870</v>
      </c>
      <c r="H562" s="5">
        <v>42984</v>
      </c>
      <c r="I562" t="s">
        <v>612</v>
      </c>
      <c r="J562" t="s">
        <v>613</v>
      </c>
      <c r="K562">
        <v>30179</v>
      </c>
      <c r="L562" t="s">
        <v>272</v>
      </c>
      <c r="M562" t="s">
        <v>116</v>
      </c>
      <c r="N562" t="s">
        <v>13</v>
      </c>
      <c r="O562" t="s">
        <v>14</v>
      </c>
      <c r="P562">
        <v>36</v>
      </c>
      <c r="Q562" s="5" t="s">
        <v>67</v>
      </c>
      <c r="R562" t="s">
        <v>30</v>
      </c>
      <c r="S562" t="s">
        <v>145</v>
      </c>
      <c r="T562" t="s">
        <v>18</v>
      </c>
      <c r="U562" t="s">
        <v>65</v>
      </c>
      <c r="V562" t="s">
        <v>39</v>
      </c>
      <c r="W562">
        <v>514</v>
      </c>
      <c r="X562" t="s">
        <v>574</v>
      </c>
      <c r="Y562" t="s">
        <v>575</v>
      </c>
      <c r="Z562" t="s">
        <v>576</v>
      </c>
      <c r="AA562">
        <v>0.1065</v>
      </c>
      <c r="AB562" t="s">
        <v>577</v>
      </c>
      <c r="AC562" t="s">
        <v>578</v>
      </c>
      <c r="AD562" t="s">
        <v>265</v>
      </c>
      <c r="AE562" t="s">
        <v>266</v>
      </c>
      <c r="AF562" t="s">
        <v>267</v>
      </c>
      <c r="AG562" t="s">
        <v>268</v>
      </c>
      <c r="AH562" t="s">
        <v>269</v>
      </c>
      <c r="AI562" t="s">
        <v>270</v>
      </c>
      <c r="AJ562">
        <v>30179</v>
      </c>
      <c r="AK562" t="s">
        <v>271</v>
      </c>
      <c r="AL562" t="s">
        <v>241</v>
      </c>
      <c r="AM562">
        <v>6128</v>
      </c>
      <c r="AN562">
        <v>18067</v>
      </c>
      <c r="AO562">
        <v>6387</v>
      </c>
      <c r="AP562">
        <v>31.45</v>
      </c>
      <c r="AQ562">
        <v>246.64</v>
      </c>
      <c r="AR562" t="s">
        <v>2626</v>
      </c>
      <c r="AS562" t="s">
        <v>2626</v>
      </c>
      <c r="AT562">
        <v>2</v>
      </c>
      <c r="AU562" t="s">
        <v>2628</v>
      </c>
      <c r="AV562" s="3">
        <v>42984</v>
      </c>
      <c r="AW562" s="3" t="str">
        <f>TEXT(LoanTable[[#This Row],[Disbursement Date]],"YYYY-MM")</f>
        <v>2017-09</v>
      </c>
      <c r="AX562" t="str">
        <f>TEXT(EDATE(LoanTable[[#This Row],[Disbursement Date]],-1),"YYYY-MM")</f>
        <v>2017-08</v>
      </c>
      <c r="AY562">
        <f>IF(LoanTable[[#This Row],[Loan Status]]="Active",1,0)</f>
        <v>0</v>
      </c>
      <c r="AZ562">
        <f>IF(COUNTIFS(LoanTable[Client id],LoanTable[[#This Row],[Client id]],LoanTable[Period],LoanTable[[#This Row],[Previous Period]])&gt;0,1,0)</f>
        <v>0</v>
      </c>
      <c r="BA562" s="17" t="str">
        <f>TEXT(LoanTable[[#This Row],[Disbursement Date]],"YYYY")</f>
        <v>2017</v>
      </c>
      <c r="BB562" s="10" cm="1">
        <f t="array" ref="BB562">IF(YEAR(LoanTable[[#This Row],[Disbursement Date]])=MIN(YEAR(LoanTable[Disbursement Date])),"",YEAR(LoanTable[[#This Row],[Disbursement Date]])-1)</f>
        <v>2016</v>
      </c>
      <c r="BC562" s="10">
        <f>IF(LoanTable[[#This Row],[Previous Year]]="",1,IF(COUNTIFS(LoanTable[Client id],LoanTable[[#This Row],[Client id]],LoanTable[Year],LoanTable[[#This Row],[Previous Year]])&gt;0,1,0))</f>
        <v>0</v>
      </c>
      <c r="BD562" t="str">
        <f>YEAR(LoanTable[[#This Row],[Disbursement Date]]) &amp; "-Q" &amp; ROUNDUP(MONTH(LoanTable[[#This Row],[Disbursement Date]])/3,0)</f>
        <v>2017-Q3</v>
      </c>
      <c r="BE562">
        <f>IF(LoanTable[[#This Row],[Disbursement Date]]=LoanTable[[#This Row],[First Loan Date]],1,0)</f>
        <v>1</v>
      </c>
    </row>
    <row r="563" spans="1:57" x14ac:dyDescent="0.3">
      <c r="A563" t="s">
        <v>2174</v>
      </c>
      <c r="B563">
        <v>414</v>
      </c>
      <c r="C563" t="s">
        <v>243</v>
      </c>
      <c r="D563" t="s">
        <v>573</v>
      </c>
      <c r="E563">
        <v>12281</v>
      </c>
      <c r="F563">
        <v>7957</v>
      </c>
      <c r="G563">
        <v>14964</v>
      </c>
      <c r="H563" s="5">
        <v>42987</v>
      </c>
      <c r="I563" t="s">
        <v>612</v>
      </c>
      <c r="J563" t="s">
        <v>613</v>
      </c>
      <c r="K563">
        <v>160051</v>
      </c>
      <c r="L563" t="s">
        <v>245</v>
      </c>
      <c r="M563" t="s">
        <v>156</v>
      </c>
      <c r="N563" t="s">
        <v>13</v>
      </c>
      <c r="O563" t="s">
        <v>28</v>
      </c>
      <c r="P563">
        <v>53</v>
      </c>
      <c r="Q563" s="5" t="s">
        <v>62</v>
      </c>
      <c r="R563" t="s">
        <v>30</v>
      </c>
      <c r="S563" t="s">
        <v>145</v>
      </c>
      <c r="T563" t="s">
        <v>18</v>
      </c>
      <c r="U563" t="s">
        <v>65</v>
      </c>
      <c r="V563" t="s">
        <v>39</v>
      </c>
      <c r="W563">
        <v>529</v>
      </c>
      <c r="X563" t="s">
        <v>574</v>
      </c>
      <c r="Y563" t="s">
        <v>575</v>
      </c>
      <c r="Z563" t="s">
        <v>576</v>
      </c>
      <c r="AA563">
        <v>0.1065</v>
      </c>
      <c r="AB563" t="s">
        <v>577</v>
      </c>
      <c r="AC563" t="s">
        <v>578</v>
      </c>
      <c r="AD563" t="s">
        <v>243</v>
      </c>
      <c r="AE563" t="s">
        <v>234</v>
      </c>
      <c r="AF563" t="s">
        <v>235</v>
      </c>
      <c r="AG563" t="s">
        <v>236</v>
      </c>
      <c r="AH563" t="s">
        <v>237</v>
      </c>
      <c r="AI563" t="s">
        <v>243</v>
      </c>
      <c r="AJ563">
        <v>160051</v>
      </c>
      <c r="AK563" t="s">
        <v>244</v>
      </c>
      <c r="AL563" t="s">
        <v>241</v>
      </c>
      <c r="AM563">
        <v>13791</v>
      </c>
      <c r="AN563">
        <v>8226</v>
      </c>
      <c r="AO563">
        <v>12098</v>
      </c>
      <c r="AP563">
        <v>25.96</v>
      </c>
      <c r="AQ563">
        <v>4027.66</v>
      </c>
      <c r="AR563" t="s">
        <v>2626</v>
      </c>
      <c r="AS563" t="s">
        <v>2626</v>
      </c>
      <c r="AT563">
        <v>1</v>
      </c>
      <c r="AU563" t="s">
        <v>2628</v>
      </c>
      <c r="AV563" s="3">
        <v>42987</v>
      </c>
      <c r="AW563" s="3" t="str">
        <f>TEXT(LoanTable[[#This Row],[Disbursement Date]],"YYYY-MM")</f>
        <v>2017-09</v>
      </c>
      <c r="AX563" t="str">
        <f>TEXT(EDATE(LoanTable[[#This Row],[Disbursement Date]],-1),"YYYY-MM")</f>
        <v>2017-08</v>
      </c>
      <c r="AY563">
        <f>IF(LoanTable[[#This Row],[Loan Status]]="Active",1,0)</f>
        <v>0</v>
      </c>
      <c r="AZ563">
        <f>IF(COUNTIFS(LoanTable[Client id],LoanTable[[#This Row],[Client id]],LoanTable[Period],LoanTable[[#This Row],[Previous Period]])&gt;0,1,0)</f>
        <v>0</v>
      </c>
      <c r="BA563" s="17" t="str">
        <f>TEXT(LoanTable[[#This Row],[Disbursement Date]],"YYYY")</f>
        <v>2017</v>
      </c>
      <c r="BB563" s="10" cm="1">
        <f t="array" ref="BB563">IF(YEAR(LoanTable[[#This Row],[Disbursement Date]])=MIN(YEAR(LoanTable[Disbursement Date])),"",YEAR(LoanTable[[#This Row],[Disbursement Date]])-1)</f>
        <v>2016</v>
      </c>
      <c r="BC563" s="10">
        <f>IF(LoanTable[[#This Row],[Previous Year]]="",1,IF(COUNTIFS(LoanTable[Client id],LoanTable[[#This Row],[Client id]],LoanTable[Year],LoanTable[[#This Row],[Previous Year]])&gt;0,1,0))</f>
        <v>0</v>
      </c>
      <c r="BD563" t="str">
        <f>YEAR(LoanTable[[#This Row],[Disbursement Date]]) &amp; "-Q" &amp; ROUNDUP(MONTH(LoanTable[[#This Row],[Disbursement Date]])/3,0)</f>
        <v>2017-Q3</v>
      </c>
      <c r="BE563">
        <f>IF(LoanTable[[#This Row],[Disbursement Date]]=LoanTable[[#This Row],[First Loan Date]],1,0)</f>
        <v>1</v>
      </c>
    </row>
    <row r="564" spans="1:57" x14ac:dyDescent="0.3">
      <c r="A564" t="s">
        <v>2043</v>
      </c>
      <c r="B564">
        <v>810</v>
      </c>
      <c r="C564" t="s">
        <v>249</v>
      </c>
      <c r="D564" t="s">
        <v>573</v>
      </c>
      <c r="E564">
        <v>7378</v>
      </c>
      <c r="F564">
        <v>15834</v>
      </c>
      <c r="G564">
        <v>33587</v>
      </c>
      <c r="H564" s="5">
        <v>42988</v>
      </c>
      <c r="I564" t="s">
        <v>612</v>
      </c>
      <c r="J564" t="s">
        <v>613</v>
      </c>
      <c r="K564">
        <v>910182</v>
      </c>
      <c r="L564" t="s">
        <v>257</v>
      </c>
      <c r="M564" t="s">
        <v>211</v>
      </c>
      <c r="N564" t="s">
        <v>13</v>
      </c>
      <c r="O564" t="s">
        <v>28</v>
      </c>
      <c r="P564">
        <v>53</v>
      </c>
      <c r="Q564" s="5" t="s">
        <v>62</v>
      </c>
      <c r="R564" t="s">
        <v>104</v>
      </c>
      <c r="S564" t="s">
        <v>105</v>
      </c>
      <c r="T564" t="s">
        <v>18</v>
      </c>
      <c r="U564" t="s">
        <v>38</v>
      </c>
      <c r="V564" t="s">
        <v>31</v>
      </c>
      <c r="W564">
        <v>812</v>
      </c>
      <c r="X564" t="s">
        <v>574</v>
      </c>
      <c r="Y564" t="s">
        <v>575</v>
      </c>
      <c r="Z564" t="s">
        <v>576</v>
      </c>
      <c r="AA564">
        <v>0.1065</v>
      </c>
      <c r="AB564" t="s">
        <v>577</v>
      </c>
      <c r="AC564" t="s">
        <v>578</v>
      </c>
      <c r="AD564" t="s">
        <v>249</v>
      </c>
      <c r="AE564" t="s">
        <v>250</v>
      </c>
      <c r="AF564" t="s">
        <v>251</v>
      </c>
      <c r="AG564" t="s">
        <v>252</v>
      </c>
      <c r="AH564" t="s">
        <v>253</v>
      </c>
      <c r="AI564" t="s">
        <v>254</v>
      </c>
      <c r="AJ564">
        <v>910182</v>
      </c>
      <c r="AK564" t="s">
        <v>255</v>
      </c>
      <c r="AL564" t="s">
        <v>256</v>
      </c>
      <c r="AM564">
        <v>7371</v>
      </c>
      <c r="AN564">
        <v>15557</v>
      </c>
      <c r="AO564">
        <v>6985</v>
      </c>
      <c r="AP564">
        <v>10.98</v>
      </c>
      <c r="AQ564">
        <v>1353.38</v>
      </c>
      <c r="AR564" t="s">
        <v>2626</v>
      </c>
      <c r="AS564" t="s">
        <v>2626</v>
      </c>
      <c r="AT564">
        <v>2</v>
      </c>
      <c r="AU564" t="s">
        <v>2628</v>
      </c>
      <c r="AV564" s="3">
        <v>42988</v>
      </c>
      <c r="AW564" s="3" t="str">
        <f>TEXT(LoanTable[[#This Row],[Disbursement Date]],"YYYY-MM")</f>
        <v>2017-09</v>
      </c>
      <c r="AX564" t="str">
        <f>TEXT(EDATE(LoanTable[[#This Row],[Disbursement Date]],-1),"YYYY-MM")</f>
        <v>2017-08</v>
      </c>
      <c r="AY564">
        <f>IF(LoanTable[[#This Row],[Loan Status]]="Active",1,0)</f>
        <v>0</v>
      </c>
      <c r="AZ564">
        <f>IF(COUNTIFS(LoanTable[Client id],LoanTable[[#This Row],[Client id]],LoanTable[Period],LoanTable[[#This Row],[Previous Period]])&gt;0,1,0)</f>
        <v>0</v>
      </c>
      <c r="BA564" s="17" t="str">
        <f>TEXT(LoanTable[[#This Row],[Disbursement Date]],"YYYY")</f>
        <v>2017</v>
      </c>
      <c r="BB564" s="10" cm="1">
        <f t="array" ref="BB564">IF(YEAR(LoanTable[[#This Row],[Disbursement Date]])=MIN(YEAR(LoanTable[Disbursement Date])),"",YEAR(LoanTable[[#This Row],[Disbursement Date]])-1)</f>
        <v>2016</v>
      </c>
      <c r="BC564" s="10">
        <f>IF(LoanTable[[#This Row],[Previous Year]]="",1,IF(COUNTIFS(LoanTable[Client id],LoanTable[[#This Row],[Client id]],LoanTable[Year],LoanTable[[#This Row],[Previous Year]])&gt;0,1,0))</f>
        <v>0</v>
      </c>
      <c r="BD564" t="str">
        <f>YEAR(LoanTable[[#This Row],[Disbursement Date]]) &amp; "-Q" &amp; ROUNDUP(MONTH(LoanTable[[#This Row],[Disbursement Date]])/3,0)</f>
        <v>2017-Q3</v>
      </c>
      <c r="BE564">
        <f>IF(LoanTable[[#This Row],[Disbursement Date]]=LoanTable[[#This Row],[First Loan Date]],1,0)</f>
        <v>1</v>
      </c>
    </row>
    <row r="565" spans="1:57" x14ac:dyDescent="0.3">
      <c r="A565" t="s">
        <v>2222</v>
      </c>
      <c r="B565">
        <v>659</v>
      </c>
      <c r="C565" t="s">
        <v>265</v>
      </c>
      <c r="D565" t="s">
        <v>573</v>
      </c>
      <c r="E565">
        <v>14115</v>
      </c>
      <c r="F565">
        <v>10320</v>
      </c>
      <c r="G565">
        <v>23995</v>
      </c>
      <c r="H565" s="5">
        <v>42990</v>
      </c>
      <c r="I565" t="s">
        <v>612</v>
      </c>
      <c r="J565" t="s">
        <v>613</v>
      </c>
      <c r="K565">
        <v>30179</v>
      </c>
      <c r="L565" t="s">
        <v>272</v>
      </c>
      <c r="M565" t="s">
        <v>40</v>
      </c>
      <c r="N565" t="s">
        <v>13</v>
      </c>
      <c r="O565" t="s">
        <v>14</v>
      </c>
      <c r="P565">
        <v>39</v>
      </c>
      <c r="Q565" s="5" t="s">
        <v>41</v>
      </c>
      <c r="R565" t="s">
        <v>16</v>
      </c>
      <c r="S565" t="s">
        <v>35</v>
      </c>
      <c r="T565" t="s">
        <v>18</v>
      </c>
      <c r="U565" t="s">
        <v>26</v>
      </c>
      <c r="V565" t="s">
        <v>39</v>
      </c>
      <c r="W565">
        <v>692</v>
      </c>
      <c r="X565" t="s">
        <v>574</v>
      </c>
      <c r="Y565" t="s">
        <v>575</v>
      </c>
      <c r="Z565" t="s">
        <v>576</v>
      </c>
      <c r="AA565">
        <v>0.1065</v>
      </c>
      <c r="AB565" t="s">
        <v>577</v>
      </c>
      <c r="AC565" t="s">
        <v>578</v>
      </c>
      <c r="AD565" t="s">
        <v>265</v>
      </c>
      <c r="AE565" t="s">
        <v>266</v>
      </c>
      <c r="AF565" t="s">
        <v>267</v>
      </c>
      <c r="AG565" t="s">
        <v>268</v>
      </c>
      <c r="AH565" t="s">
        <v>269</v>
      </c>
      <c r="AI565" t="s">
        <v>270</v>
      </c>
      <c r="AJ565">
        <v>30179</v>
      </c>
      <c r="AK565" t="s">
        <v>271</v>
      </c>
      <c r="AL565" t="s">
        <v>241</v>
      </c>
      <c r="AM565">
        <v>14867</v>
      </c>
      <c r="AN565">
        <v>9883</v>
      </c>
      <c r="AO565">
        <v>13932</v>
      </c>
      <c r="AP565">
        <v>14.23</v>
      </c>
      <c r="AQ565">
        <v>3353.62</v>
      </c>
      <c r="AR565" t="s">
        <v>2626</v>
      </c>
      <c r="AS565" t="s">
        <v>2626</v>
      </c>
      <c r="AT565">
        <v>0</v>
      </c>
      <c r="AU565" t="s">
        <v>2630</v>
      </c>
      <c r="AV565" s="3">
        <v>42861</v>
      </c>
      <c r="AW565" s="3" t="str">
        <f>TEXT(LoanTable[[#This Row],[Disbursement Date]],"YYYY-MM")</f>
        <v>2017-09</v>
      </c>
      <c r="AX565" t="str">
        <f>TEXT(EDATE(LoanTable[[#This Row],[Disbursement Date]],-1),"YYYY-MM")</f>
        <v>2017-08</v>
      </c>
      <c r="AY565">
        <f>IF(LoanTable[[#This Row],[Loan Status]]="Active",1,0)</f>
        <v>0</v>
      </c>
      <c r="AZ565">
        <f>IF(COUNTIFS(LoanTable[Client id],LoanTable[[#This Row],[Client id]],LoanTable[Period],LoanTable[[#This Row],[Previous Period]])&gt;0,1,0)</f>
        <v>0</v>
      </c>
      <c r="BA565" s="17" t="str">
        <f>TEXT(LoanTable[[#This Row],[Disbursement Date]],"YYYY")</f>
        <v>2017</v>
      </c>
      <c r="BB565" s="10" cm="1">
        <f t="array" ref="BB565">IF(YEAR(LoanTable[[#This Row],[Disbursement Date]])=MIN(YEAR(LoanTable[Disbursement Date])),"",YEAR(LoanTable[[#This Row],[Disbursement Date]])-1)</f>
        <v>2016</v>
      </c>
      <c r="BC565" s="10">
        <f>IF(LoanTable[[#This Row],[Previous Year]]="",1,IF(COUNTIFS(LoanTable[Client id],LoanTable[[#This Row],[Client id]],LoanTable[Year],LoanTable[[#This Row],[Previous Year]])&gt;0,1,0))</f>
        <v>0</v>
      </c>
      <c r="BD565" t="str">
        <f>YEAR(LoanTable[[#This Row],[Disbursement Date]]) &amp; "-Q" &amp; ROUNDUP(MONTH(LoanTable[[#This Row],[Disbursement Date]])/3,0)</f>
        <v>2017-Q3</v>
      </c>
      <c r="BE565">
        <f>IF(LoanTable[[#This Row],[Disbursement Date]]=LoanTable[[#This Row],[First Loan Date]],1,0)</f>
        <v>0</v>
      </c>
    </row>
    <row r="566" spans="1:57" x14ac:dyDescent="0.3">
      <c r="A566" t="s">
        <v>1772</v>
      </c>
      <c r="B566">
        <v>429</v>
      </c>
      <c r="C566" t="s">
        <v>409</v>
      </c>
      <c r="D566" t="s">
        <v>589</v>
      </c>
      <c r="E566">
        <v>13506</v>
      </c>
      <c r="F566">
        <v>9092</v>
      </c>
      <c r="G566">
        <v>18218</v>
      </c>
      <c r="H566" s="5">
        <v>42992</v>
      </c>
      <c r="I566" t="s">
        <v>615</v>
      </c>
      <c r="J566" t="s">
        <v>613</v>
      </c>
      <c r="K566">
        <v>1030063</v>
      </c>
      <c r="L566" t="s">
        <v>411</v>
      </c>
      <c r="M566" t="s">
        <v>52</v>
      </c>
      <c r="N566" t="s">
        <v>13</v>
      </c>
      <c r="O566" t="s">
        <v>46</v>
      </c>
      <c r="P566">
        <v>28</v>
      </c>
      <c r="Q566" s="5" t="s">
        <v>53</v>
      </c>
      <c r="R566" t="s">
        <v>25</v>
      </c>
      <c r="S566" t="s">
        <v>35</v>
      </c>
      <c r="T566" t="s">
        <v>18</v>
      </c>
      <c r="U566" t="s">
        <v>22</v>
      </c>
      <c r="V566" t="s">
        <v>31</v>
      </c>
      <c r="W566">
        <v>536</v>
      </c>
      <c r="X566" t="s">
        <v>574</v>
      </c>
      <c r="Y566" t="s">
        <v>590</v>
      </c>
      <c r="Z566" t="s">
        <v>576</v>
      </c>
      <c r="AA566">
        <v>9.9099999999999994E-2</v>
      </c>
      <c r="AB566" t="s">
        <v>577</v>
      </c>
      <c r="AC566" t="s">
        <v>591</v>
      </c>
      <c r="AD566" t="s">
        <v>409</v>
      </c>
      <c r="AE566" t="s">
        <v>234</v>
      </c>
      <c r="AF566" t="s">
        <v>235</v>
      </c>
      <c r="AG566" t="s">
        <v>236</v>
      </c>
      <c r="AH566" t="s">
        <v>237</v>
      </c>
      <c r="AI566" t="s">
        <v>246</v>
      </c>
      <c r="AJ566">
        <v>1030063</v>
      </c>
      <c r="AK566" t="s">
        <v>410</v>
      </c>
      <c r="AL566" t="s">
        <v>241</v>
      </c>
      <c r="AM566">
        <v>14613</v>
      </c>
      <c r="AN566">
        <v>10179</v>
      </c>
      <c r="AO566">
        <v>13274</v>
      </c>
      <c r="AP566">
        <v>37.81</v>
      </c>
      <c r="AQ566">
        <v>3459.3</v>
      </c>
      <c r="AR566" t="s">
        <v>2626</v>
      </c>
      <c r="AS566" t="s">
        <v>2626</v>
      </c>
      <c r="AT566">
        <v>2</v>
      </c>
      <c r="AU566" t="s">
        <v>2628</v>
      </c>
      <c r="AV566" s="3">
        <v>42992</v>
      </c>
      <c r="AW566" s="3" t="str">
        <f>TEXT(LoanTable[[#This Row],[Disbursement Date]],"YYYY-MM")</f>
        <v>2017-09</v>
      </c>
      <c r="AX566" t="str">
        <f>TEXT(EDATE(LoanTable[[#This Row],[Disbursement Date]],-1),"YYYY-MM")</f>
        <v>2017-08</v>
      </c>
      <c r="AY566">
        <f>IF(LoanTable[[#This Row],[Loan Status]]="Active",1,0)</f>
        <v>0</v>
      </c>
      <c r="AZ566">
        <f>IF(COUNTIFS(LoanTable[Client id],LoanTable[[#This Row],[Client id]],LoanTable[Period],LoanTable[[#This Row],[Previous Period]])&gt;0,1,0)</f>
        <v>0</v>
      </c>
      <c r="BA566" s="17" t="str">
        <f>TEXT(LoanTable[[#This Row],[Disbursement Date]],"YYYY")</f>
        <v>2017</v>
      </c>
      <c r="BB566" s="10" cm="1">
        <f t="array" ref="BB566">IF(YEAR(LoanTable[[#This Row],[Disbursement Date]])=MIN(YEAR(LoanTable[Disbursement Date])),"",YEAR(LoanTable[[#This Row],[Disbursement Date]])-1)</f>
        <v>2016</v>
      </c>
      <c r="BC566" s="10">
        <f>IF(LoanTable[[#This Row],[Previous Year]]="",1,IF(COUNTIFS(LoanTable[Client id],LoanTable[[#This Row],[Client id]],LoanTable[Year],LoanTable[[#This Row],[Previous Year]])&gt;0,1,0))</f>
        <v>0</v>
      </c>
      <c r="BD566" t="str">
        <f>YEAR(LoanTable[[#This Row],[Disbursement Date]]) &amp; "-Q" &amp; ROUNDUP(MONTH(LoanTable[[#This Row],[Disbursement Date]])/3,0)</f>
        <v>2017-Q3</v>
      </c>
      <c r="BE566">
        <f>IF(LoanTable[[#This Row],[Disbursement Date]]=LoanTable[[#This Row],[First Loan Date]],1,0)</f>
        <v>1</v>
      </c>
    </row>
    <row r="567" spans="1:57" x14ac:dyDescent="0.3">
      <c r="A567" t="s">
        <v>691</v>
      </c>
      <c r="B567">
        <v>15</v>
      </c>
      <c r="C567" t="s">
        <v>523</v>
      </c>
      <c r="D567" t="s">
        <v>589</v>
      </c>
      <c r="E567">
        <v>13708</v>
      </c>
      <c r="F567">
        <v>20110</v>
      </c>
      <c r="G567">
        <v>12289</v>
      </c>
      <c r="H567" s="5">
        <v>42993</v>
      </c>
      <c r="I567" t="s">
        <v>615</v>
      </c>
      <c r="J567" t="s">
        <v>613</v>
      </c>
      <c r="K567">
        <v>800018</v>
      </c>
      <c r="L567" t="s">
        <v>526</v>
      </c>
      <c r="M567" t="s">
        <v>54</v>
      </c>
      <c r="N567" t="s">
        <v>13</v>
      </c>
      <c r="O567" t="s">
        <v>14</v>
      </c>
      <c r="P567">
        <v>39</v>
      </c>
      <c r="Q567" s="6" t="s">
        <v>55</v>
      </c>
      <c r="R567" t="s">
        <v>25</v>
      </c>
      <c r="S567" t="s">
        <v>35</v>
      </c>
      <c r="T567" t="s">
        <v>18</v>
      </c>
      <c r="U567" t="s">
        <v>38</v>
      </c>
      <c r="V567" t="s">
        <v>20</v>
      </c>
      <c r="W567">
        <v>571</v>
      </c>
      <c r="X567" t="s">
        <v>574</v>
      </c>
      <c r="Y567" t="s">
        <v>590</v>
      </c>
      <c r="Z567" t="s">
        <v>576</v>
      </c>
      <c r="AA567">
        <v>9.9099999999999994E-2</v>
      </c>
      <c r="AB567" t="s">
        <v>577</v>
      </c>
      <c r="AC567" t="s">
        <v>591</v>
      </c>
      <c r="AD567" t="s">
        <v>523</v>
      </c>
      <c r="AE567" t="s">
        <v>250</v>
      </c>
      <c r="AF567" t="s">
        <v>251</v>
      </c>
      <c r="AG567" t="s">
        <v>252</v>
      </c>
      <c r="AH567" t="s">
        <v>253</v>
      </c>
      <c r="AI567" t="s">
        <v>524</v>
      </c>
      <c r="AJ567">
        <v>800018</v>
      </c>
      <c r="AK567" t="s">
        <v>525</v>
      </c>
      <c r="AL567" t="s">
        <v>239</v>
      </c>
      <c r="AM567">
        <v>13317</v>
      </c>
      <c r="AN567">
        <v>22064</v>
      </c>
      <c r="AO567">
        <v>13411</v>
      </c>
      <c r="AP567">
        <v>19.13</v>
      </c>
      <c r="AQ567">
        <v>3843.94</v>
      </c>
      <c r="AR567" t="s">
        <v>2626</v>
      </c>
      <c r="AS567" t="s">
        <v>2626</v>
      </c>
      <c r="AT567">
        <v>2</v>
      </c>
      <c r="AU567" t="s">
        <v>2628</v>
      </c>
      <c r="AV567" s="3">
        <v>42611</v>
      </c>
      <c r="AW567" s="3" t="str">
        <f>TEXT(LoanTable[[#This Row],[Disbursement Date]],"YYYY-MM")</f>
        <v>2017-09</v>
      </c>
      <c r="AX567" t="str">
        <f>TEXT(EDATE(LoanTable[[#This Row],[Disbursement Date]],-1),"YYYY-MM")</f>
        <v>2017-08</v>
      </c>
      <c r="AY567">
        <f>IF(LoanTable[[#This Row],[Loan Status]]="Active",1,0)</f>
        <v>0</v>
      </c>
      <c r="AZ567">
        <f>IF(COUNTIFS(LoanTable[Client id],LoanTable[[#This Row],[Client id]],LoanTable[Period],LoanTable[[#This Row],[Previous Period]])&gt;0,1,0)</f>
        <v>0</v>
      </c>
      <c r="BA567" s="17" t="str">
        <f>TEXT(LoanTable[[#This Row],[Disbursement Date]],"YYYY")</f>
        <v>2017</v>
      </c>
      <c r="BB567" s="10" cm="1">
        <f t="array" ref="BB567">IF(YEAR(LoanTable[[#This Row],[Disbursement Date]])=MIN(YEAR(LoanTable[Disbursement Date])),"",YEAR(LoanTable[[#This Row],[Disbursement Date]])-1)</f>
        <v>2016</v>
      </c>
      <c r="BC567" s="10">
        <f>IF(LoanTable[[#This Row],[Previous Year]]="",1,IF(COUNTIFS(LoanTable[Client id],LoanTable[[#This Row],[Client id]],LoanTable[Year],LoanTable[[#This Row],[Previous Year]])&gt;0,1,0))</f>
        <v>1</v>
      </c>
      <c r="BD567" t="str">
        <f>YEAR(LoanTable[[#This Row],[Disbursement Date]]) &amp; "-Q" &amp; ROUNDUP(MONTH(LoanTable[[#This Row],[Disbursement Date]])/3,0)</f>
        <v>2017-Q3</v>
      </c>
      <c r="BE567">
        <f>IF(LoanTable[[#This Row],[Disbursement Date]]=LoanTable[[#This Row],[First Loan Date]],1,0)</f>
        <v>0</v>
      </c>
    </row>
    <row r="568" spans="1:57" x14ac:dyDescent="0.3">
      <c r="A568" t="s">
        <v>1951</v>
      </c>
      <c r="B568">
        <v>29</v>
      </c>
      <c r="C568" t="s">
        <v>249</v>
      </c>
      <c r="D568" t="s">
        <v>589</v>
      </c>
      <c r="E568">
        <v>7267</v>
      </c>
      <c r="F568">
        <v>34759</v>
      </c>
      <c r="G568">
        <v>33278</v>
      </c>
      <c r="H568" s="5">
        <v>42995</v>
      </c>
      <c r="I568" t="s">
        <v>624</v>
      </c>
      <c r="J568" t="s">
        <v>613</v>
      </c>
      <c r="K568">
        <v>910182</v>
      </c>
      <c r="L568" t="s">
        <v>257</v>
      </c>
      <c r="M568" t="s">
        <v>82</v>
      </c>
      <c r="N568" t="s">
        <v>13</v>
      </c>
      <c r="O568" t="s">
        <v>33</v>
      </c>
      <c r="P568">
        <v>23</v>
      </c>
      <c r="Q568" s="6" t="s">
        <v>83</v>
      </c>
      <c r="R568" t="s">
        <v>74</v>
      </c>
      <c r="S568" t="s">
        <v>35</v>
      </c>
      <c r="T568" t="s">
        <v>18</v>
      </c>
      <c r="U568" t="s">
        <v>38</v>
      </c>
      <c r="V568" t="s">
        <v>31</v>
      </c>
      <c r="W568">
        <v>503</v>
      </c>
      <c r="X568" t="s">
        <v>574</v>
      </c>
      <c r="Y568" t="s">
        <v>590</v>
      </c>
      <c r="Z568" t="s">
        <v>576</v>
      </c>
      <c r="AA568">
        <v>9.9099999999999994E-2</v>
      </c>
      <c r="AB568" t="s">
        <v>577</v>
      </c>
      <c r="AC568" t="s">
        <v>591</v>
      </c>
      <c r="AD568" t="s">
        <v>249</v>
      </c>
      <c r="AE568" t="s">
        <v>250</v>
      </c>
      <c r="AF568" t="s">
        <v>251</v>
      </c>
      <c r="AG568" t="s">
        <v>252</v>
      </c>
      <c r="AH568" t="s">
        <v>253</v>
      </c>
      <c r="AI568" t="s">
        <v>254</v>
      </c>
      <c r="AJ568">
        <v>910182</v>
      </c>
      <c r="AK568" t="s">
        <v>255</v>
      </c>
      <c r="AL568" t="s">
        <v>256</v>
      </c>
      <c r="AM568">
        <v>7241</v>
      </c>
      <c r="AN568">
        <v>34731</v>
      </c>
      <c r="AO568">
        <v>6820</v>
      </c>
      <c r="AP568">
        <v>46.01</v>
      </c>
      <c r="AQ568">
        <v>3042.34</v>
      </c>
      <c r="AR568" t="s">
        <v>2626</v>
      </c>
      <c r="AS568" t="s">
        <v>2626</v>
      </c>
      <c r="AT568">
        <v>1</v>
      </c>
      <c r="AU568" t="s">
        <v>2628</v>
      </c>
      <c r="AV568" s="3">
        <v>42995</v>
      </c>
      <c r="AW568" s="3" t="str">
        <f>TEXT(LoanTable[[#This Row],[Disbursement Date]],"YYYY-MM")</f>
        <v>2017-09</v>
      </c>
      <c r="AX568" t="str">
        <f>TEXT(EDATE(LoanTable[[#This Row],[Disbursement Date]],-1),"YYYY-MM")</f>
        <v>2017-08</v>
      </c>
      <c r="AY568">
        <f>IF(LoanTable[[#This Row],[Loan Status]]="Active",1,0)</f>
        <v>1</v>
      </c>
      <c r="AZ568">
        <f>IF(COUNTIFS(LoanTable[Client id],LoanTable[[#This Row],[Client id]],LoanTable[Period],LoanTable[[#This Row],[Previous Period]])&gt;0,1,0)</f>
        <v>0</v>
      </c>
      <c r="BA568" s="17" t="str">
        <f>TEXT(LoanTable[[#This Row],[Disbursement Date]],"YYYY")</f>
        <v>2017</v>
      </c>
      <c r="BB568" s="10" cm="1">
        <f t="array" ref="BB568">IF(YEAR(LoanTable[[#This Row],[Disbursement Date]])=MIN(YEAR(LoanTable[Disbursement Date])),"",YEAR(LoanTable[[#This Row],[Disbursement Date]])-1)</f>
        <v>2016</v>
      </c>
      <c r="BC568" s="10">
        <f>IF(LoanTable[[#This Row],[Previous Year]]="",1,IF(COUNTIFS(LoanTable[Client id],LoanTable[[#This Row],[Client id]],LoanTable[Year],LoanTable[[#This Row],[Previous Year]])&gt;0,1,0))</f>
        <v>0</v>
      </c>
      <c r="BD568" t="str">
        <f>YEAR(LoanTable[[#This Row],[Disbursement Date]]) &amp; "-Q" &amp; ROUNDUP(MONTH(LoanTable[[#This Row],[Disbursement Date]])/3,0)</f>
        <v>2017-Q3</v>
      </c>
      <c r="BE568">
        <f>IF(LoanTable[[#This Row],[Disbursement Date]]=LoanTable[[#This Row],[First Loan Date]],1,0)</f>
        <v>1</v>
      </c>
    </row>
    <row r="569" spans="1:57" x14ac:dyDescent="0.3">
      <c r="A569" t="s">
        <v>1999</v>
      </c>
      <c r="B569">
        <v>54</v>
      </c>
      <c r="C569" t="s">
        <v>386</v>
      </c>
      <c r="D569" t="s">
        <v>592</v>
      </c>
      <c r="E569">
        <v>47359</v>
      </c>
      <c r="F569">
        <v>39010</v>
      </c>
      <c r="G569">
        <v>43486</v>
      </c>
      <c r="H569" s="5">
        <v>42996</v>
      </c>
      <c r="I569" t="s">
        <v>612</v>
      </c>
      <c r="J569" t="s">
        <v>619</v>
      </c>
      <c r="K569">
        <v>1110166</v>
      </c>
      <c r="L569" t="s">
        <v>389</v>
      </c>
      <c r="M569" t="s">
        <v>114</v>
      </c>
      <c r="N569" t="s">
        <v>13</v>
      </c>
      <c r="O569" t="s">
        <v>46</v>
      </c>
      <c r="P569">
        <v>35</v>
      </c>
      <c r="Q569" s="6" t="s">
        <v>115</v>
      </c>
      <c r="R569" t="s">
        <v>25</v>
      </c>
      <c r="S569" t="s">
        <v>35</v>
      </c>
      <c r="T569" t="s">
        <v>18</v>
      </c>
      <c r="U569" t="s">
        <v>19</v>
      </c>
      <c r="V569" t="s">
        <v>20</v>
      </c>
      <c r="W569">
        <v>567</v>
      </c>
      <c r="X569" t="s">
        <v>574</v>
      </c>
      <c r="Y569" t="s">
        <v>584</v>
      </c>
      <c r="Z569" t="s">
        <v>593</v>
      </c>
      <c r="AA569">
        <v>0.1991</v>
      </c>
      <c r="AB569" t="s">
        <v>594</v>
      </c>
      <c r="AC569" t="s">
        <v>595</v>
      </c>
      <c r="AD569" t="s">
        <v>386</v>
      </c>
      <c r="AE569" t="s">
        <v>234</v>
      </c>
      <c r="AF569" t="s">
        <v>235</v>
      </c>
      <c r="AG569" t="s">
        <v>236</v>
      </c>
      <c r="AH569" t="s">
        <v>237</v>
      </c>
      <c r="AI569" t="s">
        <v>387</v>
      </c>
      <c r="AJ569">
        <v>1110166</v>
      </c>
      <c r="AK569" t="s">
        <v>388</v>
      </c>
      <c r="AL569" t="s">
        <v>239</v>
      </c>
      <c r="AM569">
        <v>47936</v>
      </c>
      <c r="AN569">
        <v>38986</v>
      </c>
      <c r="AO569">
        <v>47327</v>
      </c>
      <c r="AP569">
        <v>13.3</v>
      </c>
      <c r="AQ569">
        <v>649.57000000000005</v>
      </c>
      <c r="AR569" t="s">
        <v>2626</v>
      </c>
      <c r="AS569" t="s">
        <v>2626</v>
      </c>
      <c r="AT569">
        <v>2</v>
      </c>
      <c r="AU569" t="s">
        <v>2628</v>
      </c>
      <c r="AV569" s="3">
        <v>42570</v>
      </c>
      <c r="AW569" s="3" t="str">
        <f>TEXT(LoanTable[[#This Row],[Disbursement Date]],"YYYY-MM")</f>
        <v>2017-09</v>
      </c>
      <c r="AX569" t="str">
        <f>TEXT(EDATE(LoanTable[[#This Row],[Disbursement Date]],-1),"YYYY-MM")</f>
        <v>2017-08</v>
      </c>
      <c r="AY569">
        <f>IF(LoanTable[[#This Row],[Loan Status]]="Active",1,0)</f>
        <v>0</v>
      </c>
      <c r="AZ569">
        <f>IF(COUNTIFS(LoanTable[Client id],LoanTable[[#This Row],[Client id]],LoanTable[Period],LoanTable[[#This Row],[Previous Period]])&gt;0,1,0)</f>
        <v>0</v>
      </c>
      <c r="BA569" s="17" t="str">
        <f>TEXT(LoanTable[[#This Row],[Disbursement Date]],"YYYY")</f>
        <v>2017</v>
      </c>
      <c r="BB569" s="10" cm="1">
        <f t="array" ref="BB569">IF(YEAR(LoanTable[[#This Row],[Disbursement Date]])=MIN(YEAR(LoanTable[Disbursement Date])),"",YEAR(LoanTable[[#This Row],[Disbursement Date]])-1)</f>
        <v>2016</v>
      </c>
      <c r="BC569" s="10">
        <f>IF(LoanTable[[#This Row],[Previous Year]]="",1,IF(COUNTIFS(LoanTable[Client id],LoanTable[[#This Row],[Client id]],LoanTable[Year],LoanTable[[#This Row],[Previous Year]])&gt;0,1,0))</f>
        <v>1</v>
      </c>
      <c r="BD569" t="str">
        <f>YEAR(LoanTable[[#This Row],[Disbursement Date]]) &amp; "-Q" &amp; ROUNDUP(MONTH(LoanTable[[#This Row],[Disbursement Date]])/3,0)</f>
        <v>2017-Q3</v>
      </c>
      <c r="BE569">
        <f>IF(LoanTable[[#This Row],[Disbursement Date]]=LoanTable[[#This Row],[First Loan Date]],1,0)</f>
        <v>0</v>
      </c>
    </row>
    <row r="570" spans="1:57" x14ac:dyDescent="0.3">
      <c r="A570" t="s">
        <v>966</v>
      </c>
      <c r="B570">
        <v>746</v>
      </c>
      <c r="C570" t="s">
        <v>386</v>
      </c>
      <c r="D570" t="s">
        <v>589</v>
      </c>
      <c r="E570">
        <v>4691</v>
      </c>
      <c r="F570">
        <v>21703</v>
      </c>
      <c r="G570">
        <v>13794</v>
      </c>
      <c r="H570" s="5">
        <v>42997</v>
      </c>
      <c r="I570" t="s">
        <v>615</v>
      </c>
      <c r="J570" t="s">
        <v>619</v>
      </c>
      <c r="K570">
        <v>1110166</v>
      </c>
      <c r="L570" t="s">
        <v>389</v>
      </c>
      <c r="M570" t="s">
        <v>89</v>
      </c>
      <c r="N570" t="s">
        <v>13</v>
      </c>
      <c r="O570" t="s">
        <v>14</v>
      </c>
      <c r="P570">
        <v>36</v>
      </c>
      <c r="Q570" s="5" t="s">
        <v>87</v>
      </c>
      <c r="R570" t="s">
        <v>104</v>
      </c>
      <c r="S570" t="s">
        <v>105</v>
      </c>
      <c r="T570" t="s">
        <v>18</v>
      </c>
      <c r="U570" t="s">
        <v>19</v>
      </c>
      <c r="V570" t="s">
        <v>20</v>
      </c>
      <c r="W570">
        <v>307</v>
      </c>
      <c r="X570" t="s">
        <v>574</v>
      </c>
      <c r="Y570" t="s">
        <v>590</v>
      </c>
      <c r="Z570" t="s">
        <v>576</v>
      </c>
      <c r="AA570">
        <v>9.9099999999999994E-2</v>
      </c>
      <c r="AB570" t="s">
        <v>577</v>
      </c>
      <c r="AC570" t="s">
        <v>591</v>
      </c>
      <c r="AD570" t="s">
        <v>386</v>
      </c>
      <c r="AE570" t="s">
        <v>234</v>
      </c>
      <c r="AF570" t="s">
        <v>235</v>
      </c>
      <c r="AG570" t="s">
        <v>236</v>
      </c>
      <c r="AH570" t="s">
        <v>237</v>
      </c>
      <c r="AI570" t="s">
        <v>387</v>
      </c>
      <c r="AJ570">
        <v>1110166</v>
      </c>
      <c r="AK570" t="s">
        <v>388</v>
      </c>
      <c r="AL570" t="s">
        <v>239</v>
      </c>
      <c r="AM570">
        <v>6559</v>
      </c>
      <c r="AN570">
        <v>23211</v>
      </c>
      <c r="AO570">
        <v>4198</v>
      </c>
      <c r="AP570">
        <v>42.04</v>
      </c>
      <c r="AQ570">
        <v>4288.2700000000004</v>
      </c>
      <c r="AR570" t="s">
        <v>2627</v>
      </c>
      <c r="AS570" t="s">
        <v>2626</v>
      </c>
      <c r="AT570">
        <v>2</v>
      </c>
      <c r="AU570" t="s">
        <v>2628</v>
      </c>
      <c r="AV570" s="3">
        <v>42972</v>
      </c>
      <c r="AW570" s="3" t="str">
        <f>TEXT(LoanTable[[#This Row],[Disbursement Date]],"YYYY-MM")</f>
        <v>2017-09</v>
      </c>
      <c r="AX570" t="str">
        <f>TEXT(EDATE(LoanTable[[#This Row],[Disbursement Date]],-1),"YYYY-MM")</f>
        <v>2017-08</v>
      </c>
      <c r="AY570">
        <f>IF(LoanTable[[#This Row],[Loan Status]]="Active",1,0)</f>
        <v>0</v>
      </c>
      <c r="AZ570">
        <f>IF(COUNTIFS(LoanTable[Client id],LoanTable[[#This Row],[Client id]],LoanTable[Period],LoanTable[[#This Row],[Previous Period]])&gt;0,1,0)</f>
        <v>1</v>
      </c>
      <c r="BA570" s="17" t="str">
        <f>TEXT(LoanTable[[#This Row],[Disbursement Date]],"YYYY")</f>
        <v>2017</v>
      </c>
      <c r="BB570" s="10" cm="1">
        <f t="array" ref="BB570">IF(YEAR(LoanTable[[#This Row],[Disbursement Date]])=MIN(YEAR(LoanTable[Disbursement Date])),"",YEAR(LoanTable[[#This Row],[Disbursement Date]])-1)</f>
        <v>2016</v>
      </c>
      <c r="BC570" s="10">
        <f>IF(LoanTable[[#This Row],[Previous Year]]="",1,IF(COUNTIFS(LoanTable[Client id],LoanTable[[#This Row],[Client id]],LoanTable[Year],LoanTable[[#This Row],[Previous Year]])&gt;0,1,0))</f>
        <v>0</v>
      </c>
      <c r="BD570" t="str">
        <f>YEAR(LoanTable[[#This Row],[Disbursement Date]]) &amp; "-Q" &amp; ROUNDUP(MONTH(LoanTable[[#This Row],[Disbursement Date]])/3,0)</f>
        <v>2017-Q3</v>
      </c>
      <c r="BE570">
        <f>IF(LoanTable[[#This Row],[Disbursement Date]]=LoanTable[[#This Row],[First Loan Date]],1,0)</f>
        <v>0</v>
      </c>
    </row>
    <row r="571" spans="1:57" x14ac:dyDescent="0.3">
      <c r="A571" t="s">
        <v>1490</v>
      </c>
      <c r="B571">
        <v>360</v>
      </c>
      <c r="C571" t="s">
        <v>471</v>
      </c>
      <c r="D571" t="s">
        <v>573</v>
      </c>
      <c r="E571">
        <v>13528</v>
      </c>
      <c r="F571">
        <v>16070</v>
      </c>
      <c r="G571">
        <v>28405</v>
      </c>
      <c r="H571" s="5">
        <v>42999</v>
      </c>
      <c r="I571" t="s">
        <v>615</v>
      </c>
      <c r="J571" t="s">
        <v>613</v>
      </c>
      <c r="K571">
        <v>570241</v>
      </c>
      <c r="L571" t="s">
        <v>477</v>
      </c>
      <c r="M571" t="s">
        <v>64</v>
      </c>
      <c r="N571" t="s">
        <v>13</v>
      </c>
      <c r="O571" t="s">
        <v>28</v>
      </c>
      <c r="P571">
        <v>49</v>
      </c>
      <c r="Q571" s="5" t="s">
        <v>167</v>
      </c>
      <c r="R571" t="s">
        <v>30</v>
      </c>
      <c r="S571" t="s">
        <v>145</v>
      </c>
      <c r="T571" t="s">
        <v>44</v>
      </c>
      <c r="U571" t="s">
        <v>26</v>
      </c>
      <c r="V571" t="s">
        <v>39</v>
      </c>
      <c r="W571">
        <v>408</v>
      </c>
      <c r="X571" t="s">
        <v>574</v>
      </c>
      <c r="Y571" t="s">
        <v>575</v>
      </c>
      <c r="Z571" t="s">
        <v>576</v>
      </c>
      <c r="AA571">
        <v>0.1065</v>
      </c>
      <c r="AB571" t="s">
        <v>577</v>
      </c>
      <c r="AC571" t="s">
        <v>578</v>
      </c>
      <c r="AD571" t="s">
        <v>471</v>
      </c>
      <c r="AE571" t="s">
        <v>472</v>
      </c>
      <c r="AF571" t="s">
        <v>473</v>
      </c>
      <c r="AG571" t="s">
        <v>474</v>
      </c>
      <c r="AH571" t="s">
        <v>475</v>
      </c>
      <c r="AI571" t="s">
        <v>471</v>
      </c>
      <c r="AJ571">
        <v>570241</v>
      </c>
      <c r="AK571" t="s">
        <v>476</v>
      </c>
      <c r="AL571" t="s">
        <v>241</v>
      </c>
      <c r="AM571">
        <v>13860</v>
      </c>
      <c r="AN571">
        <v>17992</v>
      </c>
      <c r="AO571">
        <v>13060</v>
      </c>
      <c r="AP571">
        <v>11.52</v>
      </c>
      <c r="AQ571">
        <v>4442.8100000000004</v>
      </c>
      <c r="AR571" t="s">
        <v>2626</v>
      </c>
      <c r="AS571" t="s">
        <v>2626</v>
      </c>
      <c r="AT571">
        <v>2</v>
      </c>
      <c r="AU571" t="s">
        <v>2629</v>
      </c>
      <c r="AV571" s="3">
        <v>42999</v>
      </c>
      <c r="AW571" s="3" t="str">
        <f>TEXT(LoanTable[[#This Row],[Disbursement Date]],"YYYY-MM")</f>
        <v>2017-09</v>
      </c>
      <c r="AX571" t="str">
        <f>TEXT(EDATE(LoanTable[[#This Row],[Disbursement Date]],-1),"YYYY-MM")</f>
        <v>2017-08</v>
      </c>
      <c r="AY571">
        <f>IF(LoanTable[[#This Row],[Loan Status]]="Active",1,0)</f>
        <v>0</v>
      </c>
      <c r="AZ571">
        <f>IF(COUNTIFS(LoanTable[Client id],LoanTable[[#This Row],[Client id]],LoanTable[Period],LoanTable[[#This Row],[Previous Period]])&gt;0,1,0)</f>
        <v>0</v>
      </c>
      <c r="BA571" s="17" t="str">
        <f>TEXT(LoanTable[[#This Row],[Disbursement Date]],"YYYY")</f>
        <v>2017</v>
      </c>
      <c r="BB571" s="10" cm="1">
        <f t="array" ref="BB571">IF(YEAR(LoanTable[[#This Row],[Disbursement Date]])=MIN(YEAR(LoanTable[Disbursement Date])),"",YEAR(LoanTable[[#This Row],[Disbursement Date]])-1)</f>
        <v>2016</v>
      </c>
      <c r="BC571" s="10">
        <f>IF(LoanTable[[#This Row],[Previous Year]]="",1,IF(COUNTIFS(LoanTable[Client id],LoanTable[[#This Row],[Client id]],LoanTable[Year],LoanTable[[#This Row],[Previous Year]])&gt;0,1,0))</f>
        <v>0</v>
      </c>
      <c r="BD571" t="str">
        <f>YEAR(LoanTable[[#This Row],[Disbursement Date]]) &amp; "-Q" &amp; ROUNDUP(MONTH(LoanTable[[#This Row],[Disbursement Date]])/3,0)</f>
        <v>2017-Q3</v>
      </c>
      <c r="BE571">
        <f>IF(LoanTable[[#This Row],[Disbursement Date]]=LoanTable[[#This Row],[First Loan Date]],1,0)</f>
        <v>1</v>
      </c>
    </row>
    <row r="572" spans="1:57" x14ac:dyDescent="0.3">
      <c r="A572" t="s">
        <v>2296</v>
      </c>
      <c r="B572">
        <v>657</v>
      </c>
      <c r="C572" t="s">
        <v>519</v>
      </c>
      <c r="D572" t="s">
        <v>589</v>
      </c>
      <c r="E572">
        <v>9027</v>
      </c>
      <c r="F572">
        <v>18556</v>
      </c>
      <c r="G572">
        <v>38133</v>
      </c>
      <c r="H572" s="5">
        <v>43001</v>
      </c>
      <c r="I572" t="s">
        <v>624</v>
      </c>
      <c r="J572" t="s">
        <v>613</v>
      </c>
      <c r="K572">
        <v>1550006</v>
      </c>
      <c r="L572" t="s">
        <v>521</v>
      </c>
      <c r="M572" t="s">
        <v>60</v>
      </c>
      <c r="N572" t="s">
        <v>13</v>
      </c>
      <c r="O572" t="s">
        <v>28</v>
      </c>
      <c r="P572">
        <v>47</v>
      </c>
      <c r="Q572" s="5" t="s">
        <v>61</v>
      </c>
      <c r="R572" t="s">
        <v>25</v>
      </c>
      <c r="S572" t="s">
        <v>35</v>
      </c>
      <c r="T572" t="s">
        <v>18</v>
      </c>
      <c r="U572" t="s">
        <v>19</v>
      </c>
      <c r="V572" t="s">
        <v>31</v>
      </c>
      <c r="W572">
        <v>546</v>
      </c>
      <c r="X572" t="s">
        <v>574</v>
      </c>
      <c r="Y572" t="s">
        <v>590</v>
      </c>
      <c r="Z572" t="s">
        <v>576</v>
      </c>
      <c r="AA572">
        <v>9.9099999999999994E-2</v>
      </c>
      <c r="AB572" t="s">
        <v>577</v>
      </c>
      <c r="AC572" t="s">
        <v>591</v>
      </c>
      <c r="AD572" t="s">
        <v>519</v>
      </c>
      <c r="AE572" t="s">
        <v>375</v>
      </c>
      <c r="AF572" t="s">
        <v>376</v>
      </c>
      <c r="AG572" t="s">
        <v>377</v>
      </c>
      <c r="AH572" t="s">
        <v>378</v>
      </c>
      <c r="AI572" t="s">
        <v>519</v>
      </c>
      <c r="AJ572">
        <v>1550006</v>
      </c>
      <c r="AK572" t="s">
        <v>520</v>
      </c>
      <c r="AL572" t="s">
        <v>239</v>
      </c>
      <c r="AM572">
        <v>9630</v>
      </c>
      <c r="AN572">
        <v>20271</v>
      </c>
      <c r="AO572">
        <v>8992</v>
      </c>
      <c r="AP572">
        <v>33.630000000000003</v>
      </c>
      <c r="AQ572">
        <v>4417.3599999999997</v>
      </c>
      <c r="AR572" t="s">
        <v>2626</v>
      </c>
      <c r="AS572" t="s">
        <v>2626</v>
      </c>
      <c r="AT572">
        <v>1</v>
      </c>
      <c r="AU572" t="s">
        <v>2628</v>
      </c>
      <c r="AV572" s="3">
        <v>42017</v>
      </c>
      <c r="AW572" s="3" t="str">
        <f>TEXT(LoanTable[[#This Row],[Disbursement Date]],"YYYY-MM")</f>
        <v>2017-09</v>
      </c>
      <c r="AX572" t="str">
        <f>TEXT(EDATE(LoanTable[[#This Row],[Disbursement Date]],-1),"YYYY-MM")</f>
        <v>2017-08</v>
      </c>
      <c r="AY572">
        <f>IF(LoanTable[[#This Row],[Loan Status]]="Active",1,0)</f>
        <v>1</v>
      </c>
      <c r="AZ572">
        <f>IF(COUNTIFS(LoanTable[Client id],LoanTable[[#This Row],[Client id]],LoanTable[Period],LoanTable[[#This Row],[Previous Period]])&gt;0,1,0)</f>
        <v>0</v>
      </c>
      <c r="BA572" s="17" t="str">
        <f>TEXT(LoanTable[[#This Row],[Disbursement Date]],"YYYY")</f>
        <v>2017</v>
      </c>
      <c r="BB572" s="10" cm="1">
        <f t="array" ref="BB572">IF(YEAR(LoanTable[[#This Row],[Disbursement Date]])=MIN(YEAR(LoanTable[Disbursement Date])),"",YEAR(LoanTable[[#This Row],[Disbursement Date]])-1)</f>
        <v>2016</v>
      </c>
      <c r="BC572" s="10">
        <f>IF(LoanTable[[#This Row],[Previous Year]]="",1,IF(COUNTIFS(LoanTable[Client id],LoanTable[[#This Row],[Client id]],LoanTable[Year],LoanTable[[#This Row],[Previous Year]])&gt;0,1,0))</f>
        <v>0</v>
      </c>
      <c r="BD572" t="str">
        <f>YEAR(LoanTable[[#This Row],[Disbursement Date]]) &amp; "-Q" &amp; ROUNDUP(MONTH(LoanTable[[#This Row],[Disbursement Date]])/3,0)</f>
        <v>2017-Q3</v>
      </c>
      <c r="BE572">
        <f>IF(LoanTable[[#This Row],[Disbursement Date]]=LoanTable[[#This Row],[First Loan Date]],1,0)</f>
        <v>0</v>
      </c>
    </row>
    <row r="573" spans="1:57" x14ac:dyDescent="0.3">
      <c r="A573" t="s">
        <v>969</v>
      </c>
      <c r="B573">
        <v>749</v>
      </c>
      <c r="C573" t="s">
        <v>391</v>
      </c>
      <c r="D573" t="s">
        <v>589</v>
      </c>
      <c r="E573">
        <v>14487</v>
      </c>
      <c r="F573">
        <v>9250</v>
      </c>
      <c r="G573">
        <v>21612</v>
      </c>
      <c r="H573" s="5">
        <v>43001</v>
      </c>
      <c r="I573" t="s">
        <v>612</v>
      </c>
      <c r="J573" t="s">
        <v>613</v>
      </c>
      <c r="K573">
        <v>730084</v>
      </c>
      <c r="L573" t="s">
        <v>393</v>
      </c>
      <c r="M573" t="s">
        <v>32</v>
      </c>
      <c r="N573" t="s">
        <v>13</v>
      </c>
      <c r="O573" t="s">
        <v>28</v>
      </c>
      <c r="P573">
        <v>54</v>
      </c>
      <c r="Q573" s="5" t="s">
        <v>221</v>
      </c>
      <c r="R573" t="s">
        <v>74</v>
      </c>
      <c r="S573" t="s">
        <v>35</v>
      </c>
      <c r="T573" t="s">
        <v>63</v>
      </c>
      <c r="U573" t="s">
        <v>26</v>
      </c>
      <c r="V573" t="s">
        <v>31</v>
      </c>
      <c r="W573">
        <v>629</v>
      </c>
      <c r="X573" t="s">
        <v>574</v>
      </c>
      <c r="Y573" t="s">
        <v>590</v>
      </c>
      <c r="Z573" t="s">
        <v>576</v>
      </c>
      <c r="AA573">
        <v>9.9099999999999994E-2</v>
      </c>
      <c r="AB573" t="s">
        <v>577</v>
      </c>
      <c r="AC573" t="s">
        <v>591</v>
      </c>
      <c r="AD573" t="s">
        <v>391</v>
      </c>
      <c r="AE573" t="s">
        <v>279</v>
      </c>
      <c r="AF573" t="s">
        <v>280</v>
      </c>
      <c r="AG573" t="s">
        <v>281</v>
      </c>
      <c r="AH573" t="s">
        <v>282</v>
      </c>
      <c r="AI573" t="s">
        <v>391</v>
      </c>
      <c r="AJ573">
        <v>730084</v>
      </c>
      <c r="AK573" t="s">
        <v>392</v>
      </c>
      <c r="AL573" t="s">
        <v>239</v>
      </c>
      <c r="AM573">
        <v>14527</v>
      </c>
      <c r="AN573">
        <v>9108</v>
      </c>
      <c r="AO573">
        <v>14404</v>
      </c>
      <c r="AP573">
        <v>25.69</v>
      </c>
      <c r="AQ573">
        <v>2512.3200000000002</v>
      </c>
      <c r="AR573" t="s">
        <v>2626</v>
      </c>
      <c r="AS573" t="s">
        <v>2626</v>
      </c>
      <c r="AT573">
        <v>2</v>
      </c>
      <c r="AU573" t="s">
        <v>2629</v>
      </c>
      <c r="AV573" s="3">
        <v>43001</v>
      </c>
      <c r="AW573" s="3" t="str">
        <f>TEXT(LoanTable[[#This Row],[Disbursement Date]],"YYYY-MM")</f>
        <v>2017-09</v>
      </c>
      <c r="AX573" t="str">
        <f>TEXT(EDATE(LoanTable[[#This Row],[Disbursement Date]],-1),"YYYY-MM")</f>
        <v>2017-08</v>
      </c>
      <c r="AY573">
        <f>IF(LoanTable[[#This Row],[Loan Status]]="Active",1,0)</f>
        <v>0</v>
      </c>
      <c r="AZ573">
        <f>IF(COUNTIFS(LoanTable[Client id],LoanTable[[#This Row],[Client id]],LoanTable[Period],LoanTable[[#This Row],[Previous Period]])&gt;0,1,0)</f>
        <v>0</v>
      </c>
      <c r="BA573" s="17" t="str">
        <f>TEXT(LoanTable[[#This Row],[Disbursement Date]],"YYYY")</f>
        <v>2017</v>
      </c>
      <c r="BB573" s="10" cm="1">
        <f t="array" ref="BB573">IF(YEAR(LoanTable[[#This Row],[Disbursement Date]])=MIN(YEAR(LoanTable[Disbursement Date])),"",YEAR(LoanTable[[#This Row],[Disbursement Date]])-1)</f>
        <v>2016</v>
      </c>
      <c r="BC573" s="10">
        <f>IF(LoanTable[[#This Row],[Previous Year]]="",1,IF(COUNTIFS(LoanTable[Client id],LoanTable[[#This Row],[Client id]],LoanTable[Year],LoanTable[[#This Row],[Previous Year]])&gt;0,1,0))</f>
        <v>0</v>
      </c>
      <c r="BD573" t="str">
        <f>YEAR(LoanTable[[#This Row],[Disbursement Date]]) &amp; "-Q" &amp; ROUNDUP(MONTH(LoanTable[[#This Row],[Disbursement Date]])/3,0)</f>
        <v>2017-Q3</v>
      </c>
      <c r="BE573">
        <f>IF(LoanTable[[#This Row],[Disbursement Date]]=LoanTable[[#This Row],[First Loan Date]],1,0)</f>
        <v>1</v>
      </c>
    </row>
    <row r="574" spans="1:57" x14ac:dyDescent="0.3">
      <c r="A574" t="s">
        <v>985</v>
      </c>
      <c r="B574">
        <v>765</v>
      </c>
      <c r="C574" t="s">
        <v>409</v>
      </c>
      <c r="D574" t="s">
        <v>573</v>
      </c>
      <c r="E574">
        <v>8322</v>
      </c>
      <c r="F574">
        <v>4757</v>
      </c>
      <c r="G574">
        <v>33167</v>
      </c>
      <c r="H574" s="5">
        <v>43002</v>
      </c>
      <c r="I574" t="s">
        <v>615</v>
      </c>
      <c r="J574" t="s">
        <v>619</v>
      </c>
      <c r="K574">
        <v>1030063</v>
      </c>
      <c r="L574" t="s">
        <v>411</v>
      </c>
      <c r="M574" t="s">
        <v>48</v>
      </c>
      <c r="N574" t="s">
        <v>13</v>
      </c>
      <c r="O574" t="s">
        <v>14</v>
      </c>
      <c r="P574">
        <v>45</v>
      </c>
      <c r="Q574" s="5" t="s">
        <v>49</v>
      </c>
      <c r="R574" t="s">
        <v>16</v>
      </c>
      <c r="S574" t="s">
        <v>35</v>
      </c>
      <c r="T574" t="s">
        <v>44</v>
      </c>
      <c r="U574" t="s">
        <v>19</v>
      </c>
      <c r="V574" t="s">
        <v>31</v>
      </c>
      <c r="W574">
        <v>417</v>
      </c>
      <c r="X574" t="s">
        <v>574</v>
      </c>
      <c r="Y574" t="s">
        <v>575</v>
      </c>
      <c r="Z574" t="s">
        <v>576</v>
      </c>
      <c r="AA574">
        <v>0.1065</v>
      </c>
      <c r="AB574" t="s">
        <v>577</v>
      </c>
      <c r="AC574" t="s">
        <v>578</v>
      </c>
      <c r="AD574" t="s">
        <v>409</v>
      </c>
      <c r="AE574" t="s">
        <v>234</v>
      </c>
      <c r="AF574" t="s">
        <v>235</v>
      </c>
      <c r="AG574" t="s">
        <v>236</v>
      </c>
      <c r="AH574" t="s">
        <v>237</v>
      </c>
      <c r="AI574" t="s">
        <v>246</v>
      </c>
      <c r="AJ574">
        <v>1030063</v>
      </c>
      <c r="AK574" t="s">
        <v>410</v>
      </c>
      <c r="AL574" t="s">
        <v>241</v>
      </c>
      <c r="AM574">
        <v>8884</v>
      </c>
      <c r="AN574">
        <v>5239</v>
      </c>
      <c r="AO574">
        <v>8300</v>
      </c>
      <c r="AP574">
        <v>29.2</v>
      </c>
      <c r="AQ574">
        <v>1763</v>
      </c>
      <c r="AR574" t="s">
        <v>2626</v>
      </c>
      <c r="AS574" t="s">
        <v>2626</v>
      </c>
      <c r="AT574">
        <v>1</v>
      </c>
      <c r="AU574" t="s">
        <v>2630</v>
      </c>
      <c r="AV574" s="3">
        <v>43002</v>
      </c>
      <c r="AW574" s="3" t="str">
        <f>TEXT(LoanTable[[#This Row],[Disbursement Date]],"YYYY-MM")</f>
        <v>2017-09</v>
      </c>
      <c r="AX574" t="str">
        <f>TEXT(EDATE(LoanTable[[#This Row],[Disbursement Date]],-1),"YYYY-MM")</f>
        <v>2017-08</v>
      </c>
      <c r="AY574">
        <f>IF(LoanTable[[#This Row],[Loan Status]]="Active",1,0)</f>
        <v>0</v>
      </c>
      <c r="AZ574">
        <f>IF(COUNTIFS(LoanTable[Client id],LoanTable[[#This Row],[Client id]],LoanTable[Period],LoanTable[[#This Row],[Previous Period]])&gt;0,1,0)</f>
        <v>0</v>
      </c>
      <c r="BA574" s="17" t="str">
        <f>TEXT(LoanTable[[#This Row],[Disbursement Date]],"YYYY")</f>
        <v>2017</v>
      </c>
      <c r="BB574" s="10" cm="1">
        <f t="array" ref="BB574">IF(YEAR(LoanTable[[#This Row],[Disbursement Date]])=MIN(YEAR(LoanTable[Disbursement Date])),"",YEAR(LoanTable[[#This Row],[Disbursement Date]])-1)</f>
        <v>2016</v>
      </c>
      <c r="BC574" s="10">
        <f>IF(LoanTable[[#This Row],[Previous Year]]="",1,IF(COUNTIFS(LoanTable[Client id],LoanTable[[#This Row],[Client id]],LoanTable[Year],LoanTable[[#This Row],[Previous Year]])&gt;0,1,0))</f>
        <v>0</v>
      </c>
      <c r="BD574" t="str">
        <f>YEAR(LoanTable[[#This Row],[Disbursement Date]]) &amp; "-Q" &amp; ROUNDUP(MONTH(LoanTable[[#This Row],[Disbursement Date]])/3,0)</f>
        <v>2017-Q3</v>
      </c>
      <c r="BE574">
        <f>IF(LoanTable[[#This Row],[Disbursement Date]]=LoanTable[[#This Row],[First Loan Date]],1,0)</f>
        <v>1</v>
      </c>
    </row>
    <row r="575" spans="1:57" x14ac:dyDescent="0.3">
      <c r="A575" t="s">
        <v>1703</v>
      </c>
      <c r="B575">
        <v>326</v>
      </c>
      <c r="C575" t="s">
        <v>422</v>
      </c>
      <c r="D575" t="s">
        <v>589</v>
      </c>
      <c r="E575">
        <v>4476</v>
      </c>
      <c r="F575">
        <v>31635</v>
      </c>
      <c r="G575">
        <v>25759</v>
      </c>
      <c r="H575" s="5">
        <v>43003</v>
      </c>
      <c r="I575" t="s">
        <v>612</v>
      </c>
      <c r="J575" t="s">
        <v>619</v>
      </c>
      <c r="K575">
        <v>120676</v>
      </c>
      <c r="L575" t="s">
        <v>423</v>
      </c>
      <c r="M575" t="s">
        <v>181</v>
      </c>
      <c r="N575" t="s">
        <v>13</v>
      </c>
      <c r="O575" t="s">
        <v>14</v>
      </c>
      <c r="P575">
        <v>44</v>
      </c>
      <c r="Q575" s="5" t="s">
        <v>100</v>
      </c>
      <c r="R575" t="s">
        <v>30</v>
      </c>
      <c r="S575" t="s">
        <v>145</v>
      </c>
      <c r="T575" t="s">
        <v>18</v>
      </c>
      <c r="U575" t="s">
        <v>26</v>
      </c>
      <c r="V575" t="s">
        <v>20</v>
      </c>
      <c r="W575">
        <v>638</v>
      </c>
      <c r="X575" t="s">
        <v>574</v>
      </c>
      <c r="Y575" t="s">
        <v>590</v>
      </c>
      <c r="Z575" t="s">
        <v>576</v>
      </c>
      <c r="AA575">
        <v>9.9099999999999994E-2</v>
      </c>
      <c r="AB575" t="s">
        <v>577</v>
      </c>
      <c r="AC575" t="s">
        <v>591</v>
      </c>
      <c r="AD575" t="s">
        <v>422</v>
      </c>
      <c r="AE575" t="s">
        <v>234</v>
      </c>
      <c r="AF575" t="s">
        <v>235</v>
      </c>
      <c r="AG575" t="s">
        <v>236</v>
      </c>
      <c r="AH575" t="s">
        <v>237</v>
      </c>
      <c r="AI575" t="s">
        <v>422</v>
      </c>
      <c r="AJ575">
        <v>120676</v>
      </c>
      <c r="AK575" t="s">
        <v>247</v>
      </c>
      <c r="AL575" t="s">
        <v>239</v>
      </c>
      <c r="AM575">
        <v>6419</v>
      </c>
      <c r="AN575">
        <v>32779</v>
      </c>
      <c r="AO575">
        <v>3988</v>
      </c>
      <c r="AP575">
        <v>29.46</v>
      </c>
      <c r="AQ575">
        <v>1194.42</v>
      </c>
      <c r="AR575" t="s">
        <v>2627</v>
      </c>
      <c r="AS575" t="s">
        <v>2627</v>
      </c>
      <c r="AT575">
        <v>0</v>
      </c>
      <c r="AU575" t="s">
        <v>2628</v>
      </c>
      <c r="AV575" s="3">
        <v>43003</v>
      </c>
      <c r="AW575" s="3" t="str">
        <f>TEXT(LoanTable[[#This Row],[Disbursement Date]],"YYYY-MM")</f>
        <v>2017-09</v>
      </c>
      <c r="AX575" t="str">
        <f>TEXT(EDATE(LoanTable[[#This Row],[Disbursement Date]],-1),"YYYY-MM")</f>
        <v>2017-08</v>
      </c>
      <c r="AY575">
        <f>IF(LoanTable[[#This Row],[Loan Status]]="Active",1,0)</f>
        <v>0</v>
      </c>
      <c r="AZ575">
        <f>IF(COUNTIFS(LoanTable[Client id],LoanTable[[#This Row],[Client id]],LoanTable[Period],LoanTable[[#This Row],[Previous Period]])&gt;0,1,0)</f>
        <v>0</v>
      </c>
      <c r="BA575" s="17" t="str">
        <f>TEXT(LoanTable[[#This Row],[Disbursement Date]],"YYYY")</f>
        <v>2017</v>
      </c>
      <c r="BB575" s="10" cm="1">
        <f t="array" ref="BB575">IF(YEAR(LoanTable[[#This Row],[Disbursement Date]])=MIN(YEAR(LoanTable[Disbursement Date])),"",YEAR(LoanTable[[#This Row],[Disbursement Date]])-1)</f>
        <v>2016</v>
      </c>
      <c r="BC575" s="10">
        <f>IF(LoanTable[[#This Row],[Previous Year]]="",1,IF(COUNTIFS(LoanTable[Client id],LoanTable[[#This Row],[Client id]],LoanTable[Year],LoanTable[[#This Row],[Previous Year]])&gt;0,1,0))</f>
        <v>0</v>
      </c>
      <c r="BD575" t="str">
        <f>YEAR(LoanTable[[#This Row],[Disbursement Date]]) &amp; "-Q" &amp; ROUNDUP(MONTH(LoanTable[[#This Row],[Disbursement Date]])/3,0)</f>
        <v>2017-Q3</v>
      </c>
      <c r="BE575">
        <f>IF(LoanTable[[#This Row],[Disbursement Date]]=LoanTable[[#This Row],[First Loan Date]],1,0)</f>
        <v>1</v>
      </c>
    </row>
    <row r="576" spans="1:57" x14ac:dyDescent="0.3">
      <c r="A576" t="s">
        <v>764</v>
      </c>
      <c r="B576">
        <v>341</v>
      </c>
      <c r="C576" t="s">
        <v>499</v>
      </c>
      <c r="D576" t="s">
        <v>573</v>
      </c>
      <c r="E576">
        <v>15356</v>
      </c>
      <c r="F576">
        <v>26948</v>
      </c>
      <c r="G576">
        <v>44989</v>
      </c>
      <c r="H576" s="5">
        <v>43003</v>
      </c>
      <c r="I576" t="s">
        <v>615</v>
      </c>
      <c r="J576" t="s">
        <v>619</v>
      </c>
      <c r="K576">
        <v>650051</v>
      </c>
      <c r="L576" t="s">
        <v>501</v>
      </c>
      <c r="M576" t="s">
        <v>110</v>
      </c>
      <c r="N576" t="s">
        <v>13</v>
      </c>
      <c r="O576" t="s">
        <v>33</v>
      </c>
      <c r="P576">
        <v>22</v>
      </c>
      <c r="Q576" s="5" t="s">
        <v>111</v>
      </c>
      <c r="R576" t="s">
        <v>16</v>
      </c>
      <c r="S576" t="s">
        <v>35</v>
      </c>
      <c r="T576" t="s">
        <v>18</v>
      </c>
      <c r="U576" t="s">
        <v>19</v>
      </c>
      <c r="V576" t="s">
        <v>39</v>
      </c>
      <c r="W576">
        <v>679</v>
      </c>
      <c r="X576" t="s">
        <v>574</v>
      </c>
      <c r="Y576" t="s">
        <v>575</v>
      </c>
      <c r="Z576" t="s">
        <v>576</v>
      </c>
      <c r="AA576">
        <v>0.1065</v>
      </c>
      <c r="AB576" t="s">
        <v>577</v>
      </c>
      <c r="AC576" t="s">
        <v>578</v>
      </c>
      <c r="AD576" t="s">
        <v>499</v>
      </c>
      <c r="AE576" t="s">
        <v>331</v>
      </c>
      <c r="AF576" t="s">
        <v>332</v>
      </c>
      <c r="AG576" t="s">
        <v>333</v>
      </c>
      <c r="AH576" t="s">
        <v>334</v>
      </c>
      <c r="AI576" t="s">
        <v>499</v>
      </c>
      <c r="AJ576">
        <v>650051</v>
      </c>
      <c r="AK576" t="s">
        <v>500</v>
      </c>
      <c r="AL576" t="s">
        <v>241</v>
      </c>
      <c r="AM576">
        <v>15371</v>
      </c>
      <c r="AN576">
        <v>28518</v>
      </c>
      <c r="AO576">
        <v>15106</v>
      </c>
      <c r="AP576">
        <v>22.13</v>
      </c>
      <c r="AQ576">
        <v>702.85</v>
      </c>
      <c r="AR576" t="s">
        <v>2626</v>
      </c>
      <c r="AS576" t="s">
        <v>2626</v>
      </c>
      <c r="AT576">
        <v>1</v>
      </c>
      <c r="AU576" t="s">
        <v>2628</v>
      </c>
      <c r="AV576" s="3">
        <v>43003</v>
      </c>
      <c r="AW576" s="3" t="str">
        <f>TEXT(LoanTable[[#This Row],[Disbursement Date]],"YYYY-MM")</f>
        <v>2017-09</v>
      </c>
      <c r="AX576" t="str">
        <f>TEXT(EDATE(LoanTable[[#This Row],[Disbursement Date]],-1),"YYYY-MM")</f>
        <v>2017-08</v>
      </c>
      <c r="AY576">
        <f>IF(LoanTable[[#This Row],[Loan Status]]="Active",1,0)</f>
        <v>0</v>
      </c>
      <c r="AZ576">
        <f>IF(COUNTIFS(LoanTable[Client id],LoanTable[[#This Row],[Client id]],LoanTable[Period],LoanTable[[#This Row],[Previous Period]])&gt;0,1,0)</f>
        <v>0</v>
      </c>
      <c r="BA576" s="17" t="str">
        <f>TEXT(LoanTable[[#This Row],[Disbursement Date]],"YYYY")</f>
        <v>2017</v>
      </c>
      <c r="BB576" s="10" cm="1">
        <f t="array" ref="BB576">IF(YEAR(LoanTable[[#This Row],[Disbursement Date]])=MIN(YEAR(LoanTable[Disbursement Date])),"",YEAR(LoanTable[[#This Row],[Disbursement Date]])-1)</f>
        <v>2016</v>
      </c>
      <c r="BC576" s="10">
        <f>IF(LoanTable[[#This Row],[Previous Year]]="",1,IF(COUNTIFS(LoanTable[Client id],LoanTable[[#This Row],[Client id]],LoanTable[Year],LoanTable[[#This Row],[Previous Year]])&gt;0,1,0))</f>
        <v>0</v>
      </c>
      <c r="BD576" t="str">
        <f>YEAR(LoanTable[[#This Row],[Disbursement Date]]) &amp; "-Q" &amp; ROUNDUP(MONTH(LoanTable[[#This Row],[Disbursement Date]])/3,0)</f>
        <v>2017-Q3</v>
      </c>
      <c r="BE576">
        <f>IF(LoanTable[[#This Row],[Disbursement Date]]=LoanTable[[#This Row],[First Loan Date]],1,0)</f>
        <v>1</v>
      </c>
    </row>
    <row r="577" spans="1:57" x14ac:dyDescent="0.3">
      <c r="A577" t="s">
        <v>719</v>
      </c>
      <c r="B577">
        <v>34</v>
      </c>
      <c r="C577" t="s">
        <v>409</v>
      </c>
      <c r="D577" t="s">
        <v>589</v>
      </c>
      <c r="E577">
        <v>5311</v>
      </c>
      <c r="F577">
        <v>6270</v>
      </c>
      <c r="G577">
        <v>42683</v>
      </c>
      <c r="H577" s="5">
        <v>43004</v>
      </c>
      <c r="I577" t="s">
        <v>615</v>
      </c>
      <c r="J577" t="s">
        <v>613</v>
      </c>
      <c r="K577">
        <v>1030063</v>
      </c>
      <c r="L577" t="s">
        <v>411</v>
      </c>
      <c r="M577" t="s">
        <v>89</v>
      </c>
      <c r="N577" t="s">
        <v>13</v>
      </c>
      <c r="O577" t="s">
        <v>33</v>
      </c>
      <c r="P577">
        <v>23</v>
      </c>
      <c r="Q577" s="6" t="s">
        <v>34</v>
      </c>
      <c r="R577" t="s">
        <v>74</v>
      </c>
      <c r="S577" t="s">
        <v>35</v>
      </c>
      <c r="T577" t="s">
        <v>18</v>
      </c>
      <c r="U577" t="s">
        <v>19</v>
      </c>
      <c r="V577" t="s">
        <v>31</v>
      </c>
      <c r="W577">
        <v>588</v>
      </c>
      <c r="X577" t="s">
        <v>574</v>
      </c>
      <c r="Y577" t="s">
        <v>590</v>
      </c>
      <c r="Z577" t="s">
        <v>576</v>
      </c>
      <c r="AA577">
        <v>9.9099999999999994E-2</v>
      </c>
      <c r="AB577" t="s">
        <v>577</v>
      </c>
      <c r="AC577" t="s">
        <v>591</v>
      </c>
      <c r="AD577" t="s">
        <v>409</v>
      </c>
      <c r="AE577" t="s">
        <v>234</v>
      </c>
      <c r="AF577" t="s">
        <v>235</v>
      </c>
      <c r="AG577" t="s">
        <v>236</v>
      </c>
      <c r="AH577" t="s">
        <v>237</v>
      </c>
      <c r="AI577" t="s">
        <v>246</v>
      </c>
      <c r="AJ577">
        <v>1030063</v>
      </c>
      <c r="AK577" t="s">
        <v>410</v>
      </c>
      <c r="AL577" t="s">
        <v>241</v>
      </c>
      <c r="AM577">
        <v>4967</v>
      </c>
      <c r="AN577">
        <v>8195</v>
      </c>
      <c r="AO577">
        <v>5162</v>
      </c>
      <c r="AP577">
        <v>20.58</v>
      </c>
      <c r="AQ577">
        <v>4237.46</v>
      </c>
      <c r="AR577" t="s">
        <v>2627</v>
      </c>
      <c r="AS577" t="s">
        <v>2626</v>
      </c>
      <c r="AT577">
        <v>0</v>
      </c>
      <c r="AU577" t="s">
        <v>2629</v>
      </c>
      <c r="AV577" s="3">
        <v>43004</v>
      </c>
      <c r="AW577" s="3" t="str">
        <f>TEXT(LoanTable[[#This Row],[Disbursement Date]],"YYYY-MM")</f>
        <v>2017-09</v>
      </c>
      <c r="AX577" t="str">
        <f>TEXT(EDATE(LoanTable[[#This Row],[Disbursement Date]],-1),"YYYY-MM")</f>
        <v>2017-08</v>
      </c>
      <c r="AY577">
        <f>IF(LoanTable[[#This Row],[Loan Status]]="Active",1,0)</f>
        <v>0</v>
      </c>
      <c r="AZ577">
        <f>IF(COUNTIFS(LoanTable[Client id],LoanTable[[#This Row],[Client id]],LoanTable[Period],LoanTable[[#This Row],[Previous Period]])&gt;0,1,0)</f>
        <v>0</v>
      </c>
      <c r="BA577" s="17" t="str">
        <f>TEXT(LoanTable[[#This Row],[Disbursement Date]],"YYYY")</f>
        <v>2017</v>
      </c>
      <c r="BB577" s="10" cm="1">
        <f t="array" ref="BB577">IF(YEAR(LoanTable[[#This Row],[Disbursement Date]])=MIN(YEAR(LoanTable[Disbursement Date])),"",YEAR(LoanTable[[#This Row],[Disbursement Date]])-1)</f>
        <v>2016</v>
      </c>
      <c r="BC577" s="10">
        <f>IF(LoanTable[[#This Row],[Previous Year]]="",1,IF(COUNTIFS(LoanTable[Client id],LoanTable[[#This Row],[Client id]],LoanTable[Year],LoanTable[[#This Row],[Previous Year]])&gt;0,1,0))</f>
        <v>0</v>
      </c>
      <c r="BD577" t="str">
        <f>YEAR(LoanTable[[#This Row],[Disbursement Date]]) &amp; "-Q" &amp; ROUNDUP(MONTH(LoanTable[[#This Row],[Disbursement Date]])/3,0)</f>
        <v>2017-Q3</v>
      </c>
      <c r="BE577">
        <f>IF(LoanTable[[#This Row],[Disbursement Date]]=LoanTable[[#This Row],[First Loan Date]],1,0)</f>
        <v>1</v>
      </c>
    </row>
    <row r="578" spans="1:57" x14ac:dyDescent="0.3">
      <c r="A578" t="s">
        <v>2060</v>
      </c>
      <c r="B578">
        <v>761</v>
      </c>
      <c r="C578" t="s">
        <v>471</v>
      </c>
      <c r="D578" t="s">
        <v>573</v>
      </c>
      <c r="E578">
        <v>32621</v>
      </c>
      <c r="F578">
        <v>6975</v>
      </c>
      <c r="G578">
        <v>8583</v>
      </c>
      <c r="H578" s="5">
        <v>43004</v>
      </c>
      <c r="I578" t="s">
        <v>615</v>
      </c>
      <c r="J578" t="s">
        <v>619</v>
      </c>
      <c r="K578">
        <v>570241</v>
      </c>
      <c r="L578" t="s">
        <v>477</v>
      </c>
      <c r="M578" t="s">
        <v>89</v>
      </c>
      <c r="N578" t="s">
        <v>13</v>
      </c>
      <c r="O578" t="s">
        <v>14</v>
      </c>
      <c r="P578">
        <v>43</v>
      </c>
      <c r="Q578" s="5" t="s">
        <v>203</v>
      </c>
      <c r="R578" t="s">
        <v>74</v>
      </c>
      <c r="S578" t="s">
        <v>105</v>
      </c>
      <c r="T578" t="s">
        <v>44</v>
      </c>
      <c r="U578" t="s">
        <v>22</v>
      </c>
      <c r="V578" t="s">
        <v>31</v>
      </c>
      <c r="W578">
        <v>300</v>
      </c>
      <c r="X578" t="s">
        <v>574</v>
      </c>
      <c r="Y578" t="s">
        <v>575</v>
      </c>
      <c r="Z578" t="s">
        <v>576</v>
      </c>
      <c r="AA578">
        <v>0.1065</v>
      </c>
      <c r="AB578" t="s">
        <v>577</v>
      </c>
      <c r="AC578" t="s">
        <v>578</v>
      </c>
      <c r="AD578" t="s">
        <v>471</v>
      </c>
      <c r="AE578" t="s">
        <v>472</v>
      </c>
      <c r="AF578" t="s">
        <v>473</v>
      </c>
      <c r="AG578" t="s">
        <v>474</v>
      </c>
      <c r="AH578" t="s">
        <v>475</v>
      </c>
      <c r="AI578" t="s">
        <v>471</v>
      </c>
      <c r="AJ578">
        <v>570241</v>
      </c>
      <c r="AK578" t="s">
        <v>476</v>
      </c>
      <c r="AL578" t="s">
        <v>241</v>
      </c>
      <c r="AM578">
        <v>32827</v>
      </c>
      <c r="AN578">
        <v>6866</v>
      </c>
      <c r="AO578">
        <v>32157</v>
      </c>
      <c r="AP578">
        <v>3.04</v>
      </c>
      <c r="AQ578">
        <v>4601.75</v>
      </c>
      <c r="AR578" t="s">
        <v>2627</v>
      </c>
      <c r="AS578" t="s">
        <v>2626</v>
      </c>
      <c r="AT578">
        <v>0</v>
      </c>
      <c r="AU578" t="s">
        <v>2628</v>
      </c>
      <c r="AV578" s="3">
        <v>43004</v>
      </c>
      <c r="AW578" s="3" t="str">
        <f>TEXT(LoanTable[[#This Row],[Disbursement Date]],"YYYY-MM")</f>
        <v>2017-09</v>
      </c>
      <c r="AX578" t="str">
        <f>TEXT(EDATE(LoanTable[[#This Row],[Disbursement Date]],-1),"YYYY-MM")</f>
        <v>2017-08</v>
      </c>
      <c r="AY578">
        <f>IF(LoanTable[[#This Row],[Loan Status]]="Active",1,0)</f>
        <v>0</v>
      </c>
      <c r="AZ578">
        <f>IF(COUNTIFS(LoanTable[Client id],LoanTable[[#This Row],[Client id]],LoanTable[Period],LoanTable[[#This Row],[Previous Period]])&gt;0,1,0)</f>
        <v>0</v>
      </c>
      <c r="BA578" s="17" t="str">
        <f>TEXT(LoanTable[[#This Row],[Disbursement Date]],"YYYY")</f>
        <v>2017</v>
      </c>
      <c r="BB578" s="10" cm="1">
        <f t="array" ref="BB578">IF(YEAR(LoanTable[[#This Row],[Disbursement Date]])=MIN(YEAR(LoanTable[Disbursement Date])),"",YEAR(LoanTable[[#This Row],[Disbursement Date]])-1)</f>
        <v>2016</v>
      </c>
      <c r="BC578" s="10">
        <f>IF(LoanTable[[#This Row],[Previous Year]]="",1,IF(COUNTIFS(LoanTable[Client id],LoanTable[[#This Row],[Client id]],LoanTable[Year],LoanTable[[#This Row],[Previous Year]])&gt;0,1,0))</f>
        <v>0</v>
      </c>
      <c r="BD578" t="str">
        <f>YEAR(LoanTable[[#This Row],[Disbursement Date]]) &amp; "-Q" &amp; ROUNDUP(MONTH(LoanTable[[#This Row],[Disbursement Date]])/3,0)</f>
        <v>2017-Q3</v>
      </c>
      <c r="BE578">
        <f>IF(LoanTable[[#This Row],[Disbursement Date]]=LoanTable[[#This Row],[First Loan Date]],1,0)</f>
        <v>1</v>
      </c>
    </row>
    <row r="579" spans="1:57" x14ac:dyDescent="0.3">
      <c r="A579" t="s">
        <v>919</v>
      </c>
      <c r="B579">
        <v>842</v>
      </c>
      <c r="C579" t="s">
        <v>249</v>
      </c>
      <c r="D579" t="s">
        <v>589</v>
      </c>
      <c r="E579">
        <v>17393</v>
      </c>
      <c r="F579">
        <v>27540</v>
      </c>
      <c r="G579">
        <v>33444</v>
      </c>
      <c r="H579" s="5">
        <v>43004</v>
      </c>
      <c r="I579" t="s">
        <v>615</v>
      </c>
      <c r="J579" t="s">
        <v>613</v>
      </c>
      <c r="K579">
        <v>910182</v>
      </c>
      <c r="L579" t="s">
        <v>257</v>
      </c>
      <c r="M579" t="s">
        <v>66</v>
      </c>
      <c r="N579" t="s">
        <v>13</v>
      </c>
      <c r="O579" t="s">
        <v>14</v>
      </c>
      <c r="P579">
        <v>41</v>
      </c>
      <c r="Q579" s="5" t="s">
        <v>94</v>
      </c>
      <c r="R579" t="s">
        <v>74</v>
      </c>
      <c r="S579" t="s">
        <v>35</v>
      </c>
      <c r="T579" t="s">
        <v>18</v>
      </c>
      <c r="U579" t="s">
        <v>22</v>
      </c>
      <c r="V579" t="s">
        <v>39</v>
      </c>
      <c r="W579">
        <v>399</v>
      </c>
      <c r="X579" t="s">
        <v>574</v>
      </c>
      <c r="Y579" t="s">
        <v>590</v>
      </c>
      <c r="Z579" t="s">
        <v>576</v>
      </c>
      <c r="AA579">
        <v>9.9099999999999994E-2</v>
      </c>
      <c r="AB579" t="s">
        <v>577</v>
      </c>
      <c r="AC579" t="s">
        <v>591</v>
      </c>
      <c r="AD579" t="s">
        <v>249</v>
      </c>
      <c r="AE579" t="s">
        <v>250</v>
      </c>
      <c r="AF579" t="s">
        <v>251</v>
      </c>
      <c r="AG579" t="s">
        <v>252</v>
      </c>
      <c r="AH579" t="s">
        <v>253</v>
      </c>
      <c r="AI579" t="s">
        <v>254</v>
      </c>
      <c r="AJ579">
        <v>910182</v>
      </c>
      <c r="AK579" t="s">
        <v>255</v>
      </c>
      <c r="AL579" t="s">
        <v>256</v>
      </c>
      <c r="AM579">
        <v>18615</v>
      </c>
      <c r="AN579">
        <v>28348</v>
      </c>
      <c r="AO579">
        <v>16971</v>
      </c>
      <c r="AP579">
        <v>49.96</v>
      </c>
      <c r="AQ579">
        <v>1855.53</v>
      </c>
      <c r="AR579" t="s">
        <v>2626</v>
      </c>
      <c r="AS579" t="s">
        <v>2626</v>
      </c>
      <c r="AT579">
        <v>2</v>
      </c>
      <c r="AU579" t="s">
        <v>2628</v>
      </c>
      <c r="AV579" s="3">
        <v>43004</v>
      </c>
      <c r="AW579" s="3" t="str">
        <f>TEXT(LoanTable[[#This Row],[Disbursement Date]],"YYYY-MM")</f>
        <v>2017-09</v>
      </c>
      <c r="AX579" t="str">
        <f>TEXT(EDATE(LoanTable[[#This Row],[Disbursement Date]],-1),"YYYY-MM")</f>
        <v>2017-08</v>
      </c>
      <c r="AY579">
        <f>IF(LoanTable[[#This Row],[Loan Status]]="Active",1,0)</f>
        <v>0</v>
      </c>
      <c r="AZ579">
        <f>IF(COUNTIFS(LoanTable[Client id],LoanTable[[#This Row],[Client id]],LoanTable[Period],LoanTable[[#This Row],[Previous Period]])&gt;0,1,0)</f>
        <v>0</v>
      </c>
      <c r="BA579" s="17" t="str">
        <f>TEXT(LoanTable[[#This Row],[Disbursement Date]],"YYYY")</f>
        <v>2017</v>
      </c>
      <c r="BB579" s="10" cm="1">
        <f t="array" ref="BB579">IF(YEAR(LoanTable[[#This Row],[Disbursement Date]])=MIN(YEAR(LoanTable[Disbursement Date])),"",YEAR(LoanTable[[#This Row],[Disbursement Date]])-1)</f>
        <v>2016</v>
      </c>
      <c r="BC579" s="10">
        <f>IF(LoanTable[[#This Row],[Previous Year]]="",1,IF(COUNTIFS(LoanTable[Client id],LoanTable[[#This Row],[Client id]],LoanTable[Year],LoanTable[[#This Row],[Previous Year]])&gt;0,1,0))</f>
        <v>0</v>
      </c>
      <c r="BD579" t="str">
        <f>YEAR(LoanTable[[#This Row],[Disbursement Date]]) &amp; "-Q" &amp; ROUNDUP(MONTH(LoanTable[[#This Row],[Disbursement Date]])/3,0)</f>
        <v>2017-Q3</v>
      </c>
      <c r="BE579">
        <f>IF(LoanTable[[#This Row],[Disbursement Date]]=LoanTable[[#This Row],[First Loan Date]],1,0)</f>
        <v>1</v>
      </c>
    </row>
    <row r="580" spans="1:57" x14ac:dyDescent="0.3">
      <c r="A580" t="s">
        <v>1246</v>
      </c>
      <c r="B580">
        <v>169</v>
      </c>
      <c r="C580" t="s">
        <v>278</v>
      </c>
      <c r="D580" t="s">
        <v>589</v>
      </c>
      <c r="E580">
        <v>46690</v>
      </c>
      <c r="F580">
        <v>5170</v>
      </c>
      <c r="G580">
        <v>8149</v>
      </c>
      <c r="H580" s="5">
        <v>43008</v>
      </c>
      <c r="I580" t="s">
        <v>612</v>
      </c>
      <c r="J580" t="s">
        <v>619</v>
      </c>
      <c r="K580">
        <v>20242</v>
      </c>
      <c r="L580" t="s">
        <v>284</v>
      </c>
      <c r="M580" t="s">
        <v>130</v>
      </c>
      <c r="N580" t="s">
        <v>13</v>
      </c>
      <c r="O580" t="s">
        <v>14</v>
      </c>
      <c r="P580">
        <v>45</v>
      </c>
      <c r="Q580" s="5" t="s">
        <v>204</v>
      </c>
      <c r="R580" t="s">
        <v>74</v>
      </c>
      <c r="S580" t="s">
        <v>105</v>
      </c>
      <c r="T580" t="s">
        <v>44</v>
      </c>
      <c r="U580" t="s">
        <v>26</v>
      </c>
      <c r="V580" t="s">
        <v>31</v>
      </c>
      <c r="W580">
        <v>490</v>
      </c>
      <c r="X580" t="s">
        <v>574</v>
      </c>
      <c r="Y580" t="s">
        <v>590</v>
      </c>
      <c r="Z580" t="s">
        <v>576</v>
      </c>
      <c r="AA580">
        <v>9.9099999999999994E-2</v>
      </c>
      <c r="AB580" t="s">
        <v>577</v>
      </c>
      <c r="AC580" t="s">
        <v>591</v>
      </c>
      <c r="AD580" t="s">
        <v>278</v>
      </c>
      <c r="AE580" t="s">
        <v>279</v>
      </c>
      <c r="AF580" t="s">
        <v>280</v>
      </c>
      <c r="AG580" t="s">
        <v>281</v>
      </c>
      <c r="AH580" t="s">
        <v>282</v>
      </c>
      <c r="AI580" t="s">
        <v>278</v>
      </c>
      <c r="AJ580">
        <v>20242</v>
      </c>
      <c r="AK580" t="s">
        <v>283</v>
      </c>
      <c r="AL580" t="s">
        <v>239</v>
      </c>
      <c r="AM580">
        <v>48227</v>
      </c>
      <c r="AN580">
        <v>6981</v>
      </c>
      <c r="AO580">
        <v>46357</v>
      </c>
      <c r="AP580">
        <v>1.99</v>
      </c>
      <c r="AQ580">
        <v>2044.74</v>
      </c>
      <c r="AR580" t="s">
        <v>2626</v>
      </c>
      <c r="AS580" t="s">
        <v>2626</v>
      </c>
      <c r="AT580">
        <v>1</v>
      </c>
      <c r="AU580" t="s">
        <v>2628</v>
      </c>
      <c r="AV580" s="3">
        <v>42243</v>
      </c>
      <c r="AW580" s="3" t="str">
        <f>TEXT(LoanTable[[#This Row],[Disbursement Date]],"YYYY-MM")</f>
        <v>2017-09</v>
      </c>
      <c r="AX580" t="str">
        <f>TEXT(EDATE(LoanTable[[#This Row],[Disbursement Date]],-1),"YYYY-MM")</f>
        <v>2017-08</v>
      </c>
      <c r="AY580">
        <f>IF(LoanTable[[#This Row],[Loan Status]]="Active",1,0)</f>
        <v>0</v>
      </c>
      <c r="AZ580">
        <f>IF(COUNTIFS(LoanTable[Client id],LoanTable[[#This Row],[Client id]],LoanTable[Period],LoanTable[[#This Row],[Previous Period]])&gt;0,1,0)</f>
        <v>0</v>
      </c>
      <c r="BA580" s="17" t="str">
        <f>TEXT(LoanTable[[#This Row],[Disbursement Date]],"YYYY")</f>
        <v>2017</v>
      </c>
      <c r="BB580" s="10" cm="1">
        <f t="array" ref="BB580">IF(YEAR(LoanTable[[#This Row],[Disbursement Date]])=MIN(YEAR(LoanTable[Disbursement Date])),"",YEAR(LoanTable[[#This Row],[Disbursement Date]])-1)</f>
        <v>2016</v>
      </c>
      <c r="BC580" s="10">
        <f>IF(LoanTable[[#This Row],[Previous Year]]="",1,IF(COUNTIFS(LoanTable[Client id],LoanTable[[#This Row],[Client id]],LoanTable[Year],LoanTable[[#This Row],[Previous Year]])&gt;0,1,0))</f>
        <v>0</v>
      </c>
      <c r="BD580" t="str">
        <f>YEAR(LoanTable[[#This Row],[Disbursement Date]]) &amp; "-Q" &amp; ROUNDUP(MONTH(LoanTable[[#This Row],[Disbursement Date]])/3,0)</f>
        <v>2017-Q3</v>
      </c>
      <c r="BE580">
        <f>IF(LoanTable[[#This Row],[Disbursement Date]]=LoanTable[[#This Row],[First Loan Date]],1,0)</f>
        <v>0</v>
      </c>
    </row>
    <row r="581" spans="1:57" x14ac:dyDescent="0.3">
      <c r="A581" t="s">
        <v>1657</v>
      </c>
      <c r="B581">
        <v>845</v>
      </c>
      <c r="C581" t="s">
        <v>350</v>
      </c>
      <c r="D581" t="s">
        <v>573</v>
      </c>
      <c r="E581">
        <v>34014</v>
      </c>
      <c r="F581">
        <v>27396</v>
      </c>
      <c r="G581">
        <v>15324</v>
      </c>
      <c r="H581" s="5">
        <v>43008</v>
      </c>
      <c r="I581" t="s">
        <v>615</v>
      </c>
      <c r="J581" t="s">
        <v>613</v>
      </c>
      <c r="K581">
        <v>700013</v>
      </c>
      <c r="L581" t="s">
        <v>351</v>
      </c>
      <c r="M581" t="s">
        <v>64</v>
      </c>
      <c r="N581" t="s">
        <v>13</v>
      </c>
      <c r="O581" t="s">
        <v>14</v>
      </c>
      <c r="P581">
        <v>43</v>
      </c>
      <c r="Q581" s="5" t="s">
        <v>24</v>
      </c>
      <c r="R581" t="s">
        <v>25</v>
      </c>
      <c r="S581" t="s">
        <v>35</v>
      </c>
      <c r="T581" t="s">
        <v>63</v>
      </c>
      <c r="U581" t="s">
        <v>65</v>
      </c>
      <c r="V581" t="s">
        <v>39</v>
      </c>
      <c r="W581">
        <v>453</v>
      </c>
      <c r="X581" t="s">
        <v>574</v>
      </c>
      <c r="Y581" t="s">
        <v>575</v>
      </c>
      <c r="Z581" t="s">
        <v>576</v>
      </c>
      <c r="AA581">
        <v>0.1065</v>
      </c>
      <c r="AB581" t="s">
        <v>577</v>
      </c>
      <c r="AC581" t="s">
        <v>578</v>
      </c>
      <c r="AD581" t="s">
        <v>350</v>
      </c>
      <c r="AE581" t="s">
        <v>331</v>
      </c>
      <c r="AF581" t="s">
        <v>332</v>
      </c>
      <c r="AG581" t="s">
        <v>333</v>
      </c>
      <c r="AH581" t="s">
        <v>334</v>
      </c>
      <c r="AI581" t="s">
        <v>335</v>
      </c>
      <c r="AJ581">
        <v>700013</v>
      </c>
      <c r="AK581" t="s">
        <v>247</v>
      </c>
      <c r="AL581" t="s">
        <v>241</v>
      </c>
      <c r="AM581">
        <v>35754</v>
      </c>
      <c r="AN581">
        <v>28193</v>
      </c>
      <c r="AO581">
        <v>33791</v>
      </c>
      <c r="AP581">
        <v>33.47</v>
      </c>
      <c r="AQ581">
        <v>3842.38</v>
      </c>
      <c r="AR581" t="s">
        <v>2626</v>
      </c>
      <c r="AS581" t="s">
        <v>2626</v>
      </c>
      <c r="AT581">
        <v>2</v>
      </c>
      <c r="AU581" t="s">
        <v>2628</v>
      </c>
      <c r="AV581" s="3">
        <v>43008</v>
      </c>
      <c r="AW581" s="3" t="str">
        <f>TEXT(LoanTable[[#This Row],[Disbursement Date]],"YYYY-MM")</f>
        <v>2017-09</v>
      </c>
      <c r="AX581" t="str">
        <f>TEXT(EDATE(LoanTable[[#This Row],[Disbursement Date]],-1),"YYYY-MM")</f>
        <v>2017-08</v>
      </c>
      <c r="AY581">
        <f>IF(LoanTable[[#This Row],[Loan Status]]="Active",1,0)</f>
        <v>0</v>
      </c>
      <c r="AZ581">
        <f>IF(COUNTIFS(LoanTable[Client id],LoanTable[[#This Row],[Client id]],LoanTable[Period],LoanTable[[#This Row],[Previous Period]])&gt;0,1,0)</f>
        <v>0</v>
      </c>
      <c r="BA581" s="17" t="str">
        <f>TEXT(LoanTable[[#This Row],[Disbursement Date]],"YYYY")</f>
        <v>2017</v>
      </c>
      <c r="BB581" s="10" cm="1">
        <f t="array" ref="BB581">IF(YEAR(LoanTable[[#This Row],[Disbursement Date]])=MIN(YEAR(LoanTable[Disbursement Date])),"",YEAR(LoanTable[[#This Row],[Disbursement Date]])-1)</f>
        <v>2016</v>
      </c>
      <c r="BC581" s="10">
        <f>IF(LoanTable[[#This Row],[Previous Year]]="",1,IF(COUNTIFS(LoanTable[Client id],LoanTable[[#This Row],[Client id]],LoanTable[Year],LoanTable[[#This Row],[Previous Year]])&gt;0,1,0))</f>
        <v>0</v>
      </c>
      <c r="BD581" t="str">
        <f>YEAR(LoanTable[[#This Row],[Disbursement Date]]) &amp; "-Q" &amp; ROUNDUP(MONTH(LoanTable[[#This Row],[Disbursement Date]])/3,0)</f>
        <v>2017-Q3</v>
      </c>
      <c r="BE581">
        <f>IF(LoanTable[[#This Row],[Disbursement Date]]=LoanTable[[#This Row],[First Loan Date]],1,0)</f>
        <v>1</v>
      </c>
    </row>
    <row r="582" spans="1:57" x14ac:dyDescent="0.3">
      <c r="A582" t="s">
        <v>2452</v>
      </c>
      <c r="B582">
        <v>335</v>
      </c>
      <c r="C582" t="s">
        <v>523</v>
      </c>
      <c r="D582" t="s">
        <v>589</v>
      </c>
      <c r="E582">
        <v>49798</v>
      </c>
      <c r="F582">
        <v>25216</v>
      </c>
      <c r="G582">
        <v>28524</v>
      </c>
      <c r="H582" s="5">
        <v>43009</v>
      </c>
      <c r="I582" t="s">
        <v>624</v>
      </c>
      <c r="J582" t="s">
        <v>619</v>
      </c>
      <c r="K582">
        <v>800018</v>
      </c>
      <c r="L582" t="s">
        <v>526</v>
      </c>
      <c r="M582" t="s">
        <v>66</v>
      </c>
      <c r="N582" t="s">
        <v>13</v>
      </c>
      <c r="O582" t="s">
        <v>14</v>
      </c>
      <c r="P582">
        <v>41</v>
      </c>
      <c r="Q582" s="5" t="s">
        <v>94</v>
      </c>
      <c r="R582" t="s">
        <v>74</v>
      </c>
      <c r="S582" t="s">
        <v>35</v>
      </c>
      <c r="T582" t="s">
        <v>18</v>
      </c>
      <c r="U582" t="s">
        <v>22</v>
      </c>
      <c r="V582" t="s">
        <v>39</v>
      </c>
      <c r="W582">
        <v>399</v>
      </c>
      <c r="X582" t="s">
        <v>574</v>
      </c>
      <c r="Y582" t="s">
        <v>590</v>
      </c>
      <c r="Z582" t="s">
        <v>576</v>
      </c>
      <c r="AA582">
        <v>9.9099999999999994E-2</v>
      </c>
      <c r="AB582" t="s">
        <v>577</v>
      </c>
      <c r="AC582" t="s">
        <v>591</v>
      </c>
      <c r="AD582" t="s">
        <v>523</v>
      </c>
      <c r="AE582" t="s">
        <v>250</v>
      </c>
      <c r="AF582" t="s">
        <v>251</v>
      </c>
      <c r="AG582" t="s">
        <v>252</v>
      </c>
      <c r="AH582" t="s">
        <v>253</v>
      </c>
      <c r="AI582" t="s">
        <v>524</v>
      </c>
      <c r="AJ582">
        <v>800018</v>
      </c>
      <c r="AK582" t="s">
        <v>525</v>
      </c>
      <c r="AL582" t="s">
        <v>239</v>
      </c>
      <c r="AM582">
        <v>51738</v>
      </c>
      <c r="AN582">
        <v>24963</v>
      </c>
      <c r="AO582">
        <v>49384</v>
      </c>
      <c r="AP582">
        <v>12.48</v>
      </c>
      <c r="AQ582">
        <v>1241.43</v>
      </c>
      <c r="AR582" t="s">
        <v>2626</v>
      </c>
      <c r="AS582" t="s">
        <v>2626</v>
      </c>
      <c r="AT582">
        <v>0</v>
      </c>
      <c r="AU582" t="s">
        <v>2628</v>
      </c>
      <c r="AV582" s="3">
        <v>43009</v>
      </c>
      <c r="AW582" s="3" t="str">
        <f>TEXT(LoanTable[[#This Row],[Disbursement Date]],"YYYY-MM")</f>
        <v>2017-10</v>
      </c>
      <c r="AX582" t="str">
        <f>TEXT(EDATE(LoanTable[[#This Row],[Disbursement Date]],-1),"YYYY-MM")</f>
        <v>2017-09</v>
      </c>
      <c r="AY582">
        <f>IF(LoanTable[[#This Row],[Loan Status]]="Active",1,0)</f>
        <v>1</v>
      </c>
      <c r="AZ582">
        <f>IF(COUNTIFS(LoanTable[Client id],LoanTable[[#This Row],[Client id]],LoanTable[Period],LoanTable[[#This Row],[Previous Period]])&gt;0,1,0)</f>
        <v>0</v>
      </c>
      <c r="BA582" s="17" t="str">
        <f>TEXT(LoanTable[[#This Row],[Disbursement Date]],"YYYY")</f>
        <v>2017</v>
      </c>
      <c r="BB582" s="10" cm="1">
        <f t="array" ref="BB582">IF(YEAR(LoanTable[[#This Row],[Disbursement Date]])=MIN(YEAR(LoanTable[Disbursement Date])),"",YEAR(LoanTable[[#This Row],[Disbursement Date]])-1)</f>
        <v>2016</v>
      </c>
      <c r="BC582" s="10">
        <f>IF(LoanTable[[#This Row],[Previous Year]]="",1,IF(COUNTIFS(LoanTable[Client id],LoanTable[[#This Row],[Client id]],LoanTable[Year],LoanTable[[#This Row],[Previous Year]])&gt;0,1,0))</f>
        <v>0</v>
      </c>
      <c r="BD582" t="str">
        <f>YEAR(LoanTable[[#This Row],[Disbursement Date]]) &amp; "-Q" &amp; ROUNDUP(MONTH(LoanTable[[#This Row],[Disbursement Date]])/3,0)</f>
        <v>2017-Q4</v>
      </c>
      <c r="BE582">
        <f>IF(LoanTable[[#This Row],[Disbursement Date]]=LoanTable[[#This Row],[First Loan Date]],1,0)</f>
        <v>1</v>
      </c>
    </row>
    <row r="583" spans="1:57" x14ac:dyDescent="0.3">
      <c r="A583" t="s">
        <v>1725</v>
      </c>
      <c r="B583">
        <v>137</v>
      </c>
      <c r="C583" t="s">
        <v>409</v>
      </c>
      <c r="D583" t="s">
        <v>589</v>
      </c>
      <c r="E583">
        <v>14107</v>
      </c>
      <c r="F583">
        <v>4352</v>
      </c>
      <c r="G583">
        <v>43086</v>
      </c>
      <c r="H583" s="5">
        <v>43011</v>
      </c>
      <c r="I583" t="s">
        <v>612</v>
      </c>
      <c r="J583" t="s">
        <v>613</v>
      </c>
      <c r="K583">
        <v>1030063</v>
      </c>
      <c r="L583" t="s">
        <v>411</v>
      </c>
      <c r="M583" t="s">
        <v>181</v>
      </c>
      <c r="N583" t="s">
        <v>13</v>
      </c>
      <c r="O583" t="s">
        <v>14</v>
      </c>
      <c r="P583">
        <v>44</v>
      </c>
      <c r="Q583" s="5" t="s">
        <v>100</v>
      </c>
      <c r="R583" t="s">
        <v>30</v>
      </c>
      <c r="S583" t="s">
        <v>145</v>
      </c>
      <c r="T583" t="s">
        <v>18</v>
      </c>
      <c r="U583" t="s">
        <v>26</v>
      </c>
      <c r="V583" t="s">
        <v>20</v>
      </c>
      <c r="W583">
        <v>638</v>
      </c>
      <c r="X583" t="s">
        <v>574</v>
      </c>
      <c r="Y583" t="s">
        <v>590</v>
      </c>
      <c r="Z583" t="s">
        <v>576</v>
      </c>
      <c r="AA583">
        <v>9.9099999999999994E-2</v>
      </c>
      <c r="AB583" t="s">
        <v>577</v>
      </c>
      <c r="AC583" t="s">
        <v>591</v>
      </c>
      <c r="AD583" t="s">
        <v>409</v>
      </c>
      <c r="AE583" t="s">
        <v>234</v>
      </c>
      <c r="AF583" t="s">
        <v>235</v>
      </c>
      <c r="AG583" t="s">
        <v>236</v>
      </c>
      <c r="AH583" t="s">
        <v>237</v>
      </c>
      <c r="AI583" t="s">
        <v>246</v>
      </c>
      <c r="AJ583">
        <v>1030063</v>
      </c>
      <c r="AK583" t="s">
        <v>410</v>
      </c>
      <c r="AL583" t="s">
        <v>241</v>
      </c>
      <c r="AM583">
        <v>14391</v>
      </c>
      <c r="AN583">
        <v>6191</v>
      </c>
      <c r="AO583">
        <v>13905</v>
      </c>
      <c r="AP583">
        <v>30.83</v>
      </c>
      <c r="AQ583">
        <v>3018.88</v>
      </c>
      <c r="AR583" t="s">
        <v>2626</v>
      </c>
      <c r="AS583" t="s">
        <v>2626</v>
      </c>
      <c r="AT583">
        <v>0</v>
      </c>
      <c r="AU583" t="s">
        <v>2628</v>
      </c>
      <c r="AV583" s="3">
        <v>43011</v>
      </c>
      <c r="AW583" s="3" t="str">
        <f>TEXT(LoanTable[[#This Row],[Disbursement Date]],"YYYY-MM")</f>
        <v>2017-10</v>
      </c>
      <c r="AX583" t="str">
        <f>TEXT(EDATE(LoanTable[[#This Row],[Disbursement Date]],-1),"YYYY-MM")</f>
        <v>2017-09</v>
      </c>
      <c r="AY583">
        <f>IF(LoanTable[[#This Row],[Loan Status]]="Active",1,0)</f>
        <v>0</v>
      </c>
      <c r="AZ583">
        <f>IF(COUNTIFS(LoanTable[Client id],LoanTable[[#This Row],[Client id]],LoanTable[Period],LoanTable[[#This Row],[Previous Period]])&gt;0,1,0)</f>
        <v>0</v>
      </c>
      <c r="BA583" s="17" t="str">
        <f>TEXT(LoanTable[[#This Row],[Disbursement Date]],"YYYY")</f>
        <v>2017</v>
      </c>
      <c r="BB583" s="10" cm="1">
        <f t="array" ref="BB583">IF(YEAR(LoanTable[[#This Row],[Disbursement Date]])=MIN(YEAR(LoanTable[Disbursement Date])),"",YEAR(LoanTable[[#This Row],[Disbursement Date]])-1)</f>
        <v>2016</v>
      </c>
      <c r="BC583" s="10">
        <f>IF(LoanTable[[#This Row],[Previous Year]]="",1,IF(COUNTIFS(LoanTable[Client id],LoanTable[[#This Row],[Client id]],LoanTable[Year],LoanTable[[#This Row],[Previous Year]])&gt;0,1,0))</f>
        <v>0</v>
      </c>
      <c r="BD583" t="str">
        <f>YEAR(LoanTable[[#This Row],[Disbursement Date]]) &amp; "-Q" &amp; ROUNDUP(MONTH(LoanTable[[#This Row],[Disbursement Date]])/3,0)</f>
        <v>2017-Q4</v>
      </c>
      <c r="BE583">
        <f>IF(LoanTable[[#This Row],[Disbursement Date]]=LoanTable[[#This Row],[First Loan Date]],1,0)</f>
        <v>1</v>
      </c>
    </row>
    <row r="584" spans="1:57" x14ac:dyDescent="0.3">
      <c r="A584" t="s">
        <v>2335</v>
      </c>
      <c r="B584">
        <v>308</v>
      </c>
      <c r="C584" t="s">
        <v>350</v>
      </c>
      <c r="D584" t="s">
        <v>589</v>
      </c>
      <c r="E584">
        <v>43608</v>
      </c>
      <c r="F584">
        <v>13804</v>
      </c>
      <c r="G584">
        <v>26044</v>
      </c>
      <c r="H584" s="5">
        <v>43011</v>
      </c>
      <c r="I584" t="s">
        <v>612</v>
      </c>
      <c r="J584" t="s">
        <v>613</v>
      </c>
      <c r="K584">
        <v>700013</v>
      </c>
      <c r="L584" t="s">
        <v>351</v>
      </c>
      <c r="M584" t="s">
        <v>143</v>
      </c>
      <c r="N584" t="s">
        <v>13</v>
      </c>
      <c r="O584" t="s">
        <v>46</v>
      </c>
      <c r="P584">
        <v>33</v>
      </c>
      <c r="Q584" s="5" t="s">
        <v>144</v>
      </c>
      <c r="R584" t="s">
        <v>25</v>
      </c>
      <c r="S584" t="s">
        <v>145</v>
      </c>
      <c r="T584" t="s">
        <v>63</v>
      </c>
      <c r="U584" t="s">
        <v>19</v>
      </c>
      <c r="V584" t="s">
        <v>20</v>
      </c>
      <c r="W584">
        <v>847</v>
      </c>
      <c r="X584" t="s">
        <v>574</v>
      </c>
      <c r="Y584" t="s">
        <v>590</v>
      </c>
      <c r="Z584" t="s">
        <v>576</v>
      </c>
      <c r="AA584">
        <v>9.9099999999999994E-2</v>
      </c>
      <c r="AB584" t="s">
        <v>577</v>
      </c>
      <c r="AC584" t="s">
        <v>591</v>
      </c>
      <c r="AD584" t="s">
        <v>350</v>
      </c>
      <c r="AE584" t="s">
        <v>331</v>
      </c>
      <c r="AF584" t="s">
        <v>332</v>
      </c>
      <c r="AG584" t="s">
        <v>333</v>
      </c>
      <c r="AH584" t="s">
        <v>334</v>
      </c>
      <c r="AI584" t="s">
        <v>335</v>
      </c>
      <c r="AJ584">
        <v>700013</v>
      </c>
      <c r="AK584" t="s">
        <v>247</v>
      </c>
      <c r="AL584" t="s">
        <v>241</v>
      </c>
      <c r="AM584">
        <v>44116</v>
      </c>
      <c r="AN584">
        <v>14912</v>
      </c>
      <c r="AO584">
        <v>43132</v>
      </c>
      <c r="AP584">
        <v>4.26</v>
      </c>
      <c r="AQ584">
        <v>2848.26</v>
      </c>
      <c r="AR584" t="s">
        <v>2626</v>
      </c>
      <c r="AS584" t="s">
        <v>2626</v>
      </c>
      <c r="AT584">
        <v>2</v>
      </c>
      <c r="AU584" t="s">
        <v>2630</v>
      </c>
      <c r="AV584" s="3">
        <v>43011</v>
      </c>
      <c r="AW584" s="3" t="str">
        <f>TEXT(LoanTable[[#This Row],[Disbursement Date]],"YYYY-MM")</f>
        <v>2017-10</v>
      </c>
      <c r="AX584" t="str">
        <f>TEXT(EDATE(LoanTable[[#This Row],[Disbursement Date]],-1),"YYYY-MM")</f>
        <v>2017-09</v>
      </c>
      <c r="AY584">
        <f>IF(LoanTable[[#This Row],[Loan Status]]="Active",1,0)</f>
        <v>0</v>
      </c>
      <c r="AZ584">
        <f>IF(COUNTIFS(LoanTable[Client id],LoanTable[[#This Row],[Client id]],LoanTable[Period],LoanTable[[#This Row],[Previous Period]])&gt;0,1,0)</f>
        <v>0</v>
      </c>
      <c r="BA584" s="17" t="str">
        <f>TEXT(LoanTable[[#This Row],[Disbursement Date]],"YYYY")</f>
        <v>2017</v>
      </c>
      <c r="BB584" s="10" cm="1">
        <f t="array" ref="BB584">IF(YEAR(LoanTable[[#This Row],[Disbursement Date]])=MIN(YEAR(LoanTable[Disbursement Date])),"",YEAR(LoanTable[[#This Row],[Disbursement Date]])-1)</f>
        <v>2016</v>
      </c>
      <c r="BC584" s="10">
        <f>IF(LoanTable[[#This Row],[Previous Year]]="",1,IF(COUNTIFS(LoanTable[Client id],LoanTable[[#This Row],[Client id]],LoanTable[Year],LoanTable[[#This Row],[Previous Year]])&gt;0,1,0))</f>
        <v>0</v>
      </c>
      <c r="BD584" t="str">
        <f>YEAR(LoanTable[[#This Row],[Disbursement Date]]) &amp; "-Q" &amp; ROUNDUP(MONTH(LoanTable[[#This Row],[Disbursement Date]])/3,0)</f>
        <v>2017-Q4</v>
      </c>
      <c r="BE584">
        <f>IF(LoanTable[[#This Row],[Disbursement Date]]=LoanTable[[#This Row],[First Loan Date]],1,0)</f>
        <v>1</v>
      </c>
    </row>
    <row r="585" spans="1:57" x14ac:dyDescent="0.3">
      <c r="A585" t="s">
        <v>1768</v>
      </c>
      <c r="B585">
        <v>477</v>
      </c>
      <c r="C585" t="s">
        <v>354</v>
      </c>
      <c r="D585" t="s">
        <v>573</v>
      </c>
      <c r="E585">
        <v>3688</v>
      </c>
      <c r="F585">
        <v>23183</v>
      </c>
      <c r="G585">
        <v>1504</v>
      </c>
      <c r="H585" s="5">
        <v>43011</v>
      </c>
      <c r="I585" t="s">
        <v>624</v>
      </c>
      <c r="J585" t="s">
        <v>613</v>
      </c>
      <c r="K585">
        <v>70364</v>
      </c>
      <c r="L585" t="s">
        <v>356</v>
      </c>
      <c r="M585" t="s">
        <v>133</v>
      </c>
      <c r="N585" t="s">
        <v>13</v>
      </c>
      <c r="O585" t="s">
        <v>46</v>
      </c>
      <c r="P585">
        <v>35</v>
      </c>
      <c r="Q585" s="5" t="s">
        <v>87</v>
      </c>
      <c r="R585" t="s">
        <v>25</v>
      </c>
      <c r="S585" t="s">
        <v>35</v>
      </c>
      <c r="T585" t="s">
        <v>18</v>
      </c>
      <c r="U585" t="s">
        <v>19</v>
      </c>
      <c r="V585" t="s">
        <v>39</v>
      </c>
      <c r="W585">
        <v>792</v>
      </c>
      <c r="X585" t="s">
        <v>574</v>
      </c>
      <c r="Y585" t="s">
        <v>575</v>
      </c>
      <c r="Z585" t="s">
        <v>576</v>
      </c>
      <c r="AA585">
        <v>0.1065</v>
      </c>
      <c r="AB585" t="s">
        <v>577</v>
      </c>
      <c r="AC585" t="s">
        <v>578</v>
      </c>
      <c r="AD585" t="s">
        <v>354</v>
      </c>
      <c r="AE585" t="s">
        <v>279</v>
      </c>
      <c r="AF585" t="s">
        <v>280</v>
      </c>
      <c r="AG585" t="s">
        <v>281</v>
      </c>
      <c r="AH585" t="s">
        <v>282</v>
      </c>
      <c r="AI585" t="s">
        <v>354</v>
      </c>
      <c r="AJ585">
        <v>70364</v>
      </c>
      <c r="AK585" t="s">
        <v>355</v>
      </c>
      <c r="AL585" t="s">
        <v>239</v>
      </c>
      <c r="AM585">
        <v>5205</v>
      </c>
      <c r="AN585">
        <v>25089</v>
      </c>
      <c r="AO585">
        <v>3262</v>
      </c>
      <c r="AP585">
        <v>0.86</v>
      </c>
      <c r="AQ585">
        <v>3559.94</v>
      </c>
      <c r="AR585" t="s">
        <v>2626</v>
      </c>
      <c r="AS585" t="s">
        <v>2626</v>
      </c>
      <c r="AT585">
        <v>0</v>
      </c>
      <c r="AU585" t="s">
        <v>2630</v>
      </c>
      <c r="AV585" s="3">
        <v>43011</v>
      </c>
      <c r="AW585" s="3" t="str">
        <f>TEXT(LoanTable[[#This Row],[Disbursement Date]],"YYYY-MM")</f>
        <v>2017-10</v>
      </c>
      <c r="AX585" t="str">
        <f>TEXT(EDATE(LoanTable[[#This Row],[Disbursement Date]],-1),"YYYY-MM")</f>
        <v>2017-09</v>
      </c>
      <c r="AY585">
        <f>IF(LoanTable[[#This Row],[Loan Status]]="Active",1,0)</f>
        <v>1</v>
      </c>
      <c r="AZ585">
        <f>IF(COUNTIFS(LoanTable[Client id],LoanTable[[#This Row],[Client id]],LoanTable[Period],LoanTable[[#This Row],[Previous Period]])&gt;0,1,0)</f>
        <v>0</v>
      </c>
      <c r="BA585" s="17" t="str">
        <f>TEXT(LoanTable[[#This Row],[Disbursement Date]],"YYYY")</f>
        <v>2017</v>
      </c>
      <c r="BB585" s="10" cm="1">
        <f t="array" ref="BB585">IF(YEAR(LoanTable[[#This Row],[Disbursement Date]])=MIN(YEAR(LoanTable[Disbursement Date])),"",YEAR(LoanTable[[#This Row],[Disbursement Date]])-1)</f>
        <v>2016</v>
      </c>
      <c r="BC585" s="10">
        <f>IF(LoanTable[[#This Row],[Previous Year]]="",1,IF(COUNTIFS(LoanTable[Client id],LoanTable[[#This Row],[Client id]],LoanTable[Year],LoanTable[[#This Row],[Previous Year]])&gt;0,1,0))</f>
        <v>0</v>
      </c>
      <c r="BD585" t="str">
        <f>YEAR(LoanTable[[#This Row],[Disbursement Date]]) &amp; "-Q" &amp; ROUNDUP(MONTH(LoanTable[[#This Row],[Disbursement Date]])/3,0)</f>
        <v>2017-Q4</v>
      </c>
      <c r="BE585">
        <f>IF(LoanTable[[#This Row],[Disbursement Date]]=LoanTable[[#This Row],[First Loan Date]],1,0)</f>
        <v>1</v>
      </c>
    </row>
    <row r="586" spans="1:57" x14ac:dyDescent="0.3">
      <c r="A586" t="s">
        <v>2228</v>
      </c>
      <c r="B586">
        <v>73</v>
      </c>
      <c r="C586" t="s">
        <v>529</v>
      </c>
      <c r="D586" t="s">
        <v>589</v>
      </c>
      <c r="E586">
        <v>14759</v>
      </c>
      <c r="F586">
        <v>7704</v>
      </c>
      <c r="G586">
        <v>14490</v>
      </c>
      <c r="H586" s="5">
        <v>43012</v>
      </c>
      <c r="I586" t="s">
        <v>615</v>
      </c>
      <c r="J586" t="s">
        <v>619</v>
      </c>
      <c r="K586">
        <v>210563</v>
      </c>
      <c r="L586" t="s">
        <v>531</v>
      </c>
      <c r="M586" t="s">
        <v>136</v>
      </c>
      <c r="N586" t="s">
        <v>13</v>
      </c>
      <c r="O586" t="s">
        <v>14</v>
      </c>
      <c r="P586">
        <v>43</v>
      </c>
      <c r="Q586" s="6" t="s">
        <v>137</v>
      </c>
      <c r="R586" t="s">
        <v>74</v>
      </c>
      <c r="S586" t="s">
        <v>35</v>
      </c>
      <c r="T586" t="s">
        <v>18</v>
      </c>
      <c r="U586" t="s">
        <v>22</v>
      </c>
      <c r="V586" t="s">
        <v>39</v>
      </c>
      <c r="W586">
        <v>675</v>
      </c>
      <c r="X586" t="s">
        <v>574</v>
      </c>
      <c r="Y586" t="s">
        <v>590</v>
      </c>
      <c r="Z586" t="s">
        <v>576</v>
      </c>
      <c r="AA586">
        <v>9.9099999999999994E-2</v>
      </c>
      <c r="AB586" t="s">
        <v>577</v>
      </c>
      <c r="AC586" t="s">
        <v>591</v>
      </c>
      <c r="AD586" t="s">
        <v>529</v>
      </c>
      <c r="AE586" t="s">
        <v>250</v>
      </c>
      <c r="AF586" t="s">
        <v>251</v>
      </c>
      <c r="AG586" t="s">
        <v>252</v>
      </c>
      <c r="AH586" t="s">
        <v>253</v>
      </c>
      <c r="AI586" t="s">
        <v>529</v>
      </c>
      <c r="AJ586">
        <v>210563</v>
      </c>
      <c r="AK586" t="s">
        <v>530</v>
      </c>
      <c r="AL586" t="s">
        <v>241</v>
      </c>
      <c r="AM586">
        <v>15339</v>
      </c>
      <c r="AN586">
        <v>8533</v>
      </c>
      <c r="AO586">
        <v>14373</v>
      </c>
      <c r="AP586">
        <v>35.03</v>
      </c>
      <c r="AQ586">
        <v>1619.01</v>
      </c>
      <c r="AR586" t="s">
        <v>2626</v>
      </c>
      <c r="AS586" t="s">
        <v>2626</v>
      </c>
      <c r="AT586">
        <v>1</v>
      </c>
      <c r="AU586" t="s">
        <v>2629</v>
      </c>
      <c r="AV586" s="3">
        <v>43012</v>
      </c>
      <c r="AW586" s="3" t="str">
        <f>TEXT(LoanTable[[#This Row],[Disbursement Date]],"YYYY-MM")</f>
        <v>2017-10</v>
      </c>
      <c r="AX586" t="str">
        <f>TEXT(EDATE(LoanTable[[#This Row],[Disbursement Date]],-1),"YYYY-MM")</f>
        <v>2017-09</v>
      </c>
      <c r="AY586">
        <f>IF(LoanTable[[#This Row],[Loan Status]]="Active",1,0)</f>
        <v>0</v>
      </c>
      <c r="AZ586">
        <f>IF(COUNTIFS(LoanTable[Client id],LoanTable[[#This Row],[Client id]],LoanTable[Period],LoanTable[[#This Row],[Previous Period]])&gt;0,1,0)</f>
        <v>0</v>
      </c>
      <c r="BA586" s="17" t="str">
        <f>TEXT(LoanTable[[#This Row],[Disbursement Date]],"YYYY")</f>
        <v>2017</v>
      </c>
      <c r="BB586" s="10" cm="1">
        <f t="array" ref="BB586">IF(YEAR(LoanTable[[#This Row],[Disbursement Date]])=MIN(YEAR(LoanTable[Disbursement Date])),"",YEAR(LoanTable[[#This Row],[Disbursement Date]])-1)</f>
        <v>2016</v>
      </c>
      <c r="BC586" s="10">
        <f>IF(LoanTable[[#This Row],[Previous Year]]="",1,IF(COUNTIFS(LoanTable[Client id],LoanTable[[#This Row],[Client id]],LoanTable[Year],LoanTable[[#This Row],[Previous Year]])&gt;0,1,0))</f>
        <v>0</v>
      </c>
      <c r="BD586" t="str">
        <f>YEAR(LoanTable[[#This Row],[Disbursement Date]]) &amp; "-Q" &amp; ROUNDUP(MONTH(LoanTable[[#This Row],[Disbursement Date]])/3,0)</f>
        <v>2017-Q4</v>
      </c>
      <c r="BE586">
        <f>IF(LoanTable[[#This Row],[Disbursement Date]]=LoanTable[[#This Row],[First Loan Date]],1,0)</f>
        <v>1</v>
      </c>
    </row>
    <row r="587" spans="1:57" x14ac:dyDescent="0.3">
      <c r="A587" t="s">
        <v>2356</v>
      </c>
      <c r="B587">
        <v>256</v>
      </c>
      <c r="C587" t="s">
        <v>368</v>
      </c>
      <c r="D587" t="s">
        <v>573</v>
      </c>
      <c r="E587">
        <v>29704</v>
      </c>
      <c r="F587">
        <v>41907</v>
      </c>
      <c r="G587">
        <v>5882</v>
      </c>
      <c r="H587" s="5">
        <v>43013</v>
      </c>
      <c r="I587" t="s">
        <v>617</v>
      </c>
      <c r="J587" t="s">
        <v>613</v>
      </c>
      <c r="K587">
        <v>790102</v>
      </c>
      <c r="L587" t="s">
        <v>370</v>
      </c>
      <c r="M587" t="s">
        <v>27</v>
      </c>
      <c r="N587" t="s">
        <v>13</v>
      </c>
      <c r="O587" t="s">
        <v>28</v>
      </c>
      <c r="P587">
        <v>52</v>
      </c>
      <c r="Q587" s="5" t="s">
        <v>103</v>
      </c>
      <c r="R587" t="s">
        <v>30</v>
      </c>
      <c r="S587" t="s">
        <v>145</v>
      </c>
      <c r="T587" t="s">
        <v>18</v>
      </c>
      <c r="U587" t="s">
        <v>65</v>
      </c>
      <c r="V587" t="s">
        <v>31</v>
      </c>
      <c r="W587">
        <v>805</v>
      </c>
      <c r="X587" t="s">
        <v>574</v>
      </c>
      <c r="Y587" t="s">
        <v>575</v>
      </c>
      <c r="Z587" t="s">
        <v>576</v>
      </c>
      <c r="AA587">
        <v>0.1065</v>
      </c>
      <c r="AB587" t="s">
        <v>577</v>
      </c>
      <c r="AC587" t="s">
        <v>578</v>
      </c>
      <c r="AD587" t="s">
        <v>368</v>
      </c>
      <c r="AE587" t="s">
        <v>325</v>
      </c>
      <c r="AF587" t="s">
        <v>326</v>
      </c>
      <c r="AG587" t="s">
        <v>327</v>
      </c>
      <c r="AH587" t="s">
        <v>328</v>
      </c>
      <c r="AI587" t="s">
        <v>368</v>
      </c>
      <c r="AJ587">
        <v>790102</v>
      </c>
      <c r="AK587" t="s">
        <v>369</v>
      </c>
      <c r="AL587" t="s">
        <v>239</v>
      </c>
      <c r="AM587">
        <v>30485</v>
      </c>
      <c r="AN587">
        <v>43674</v>
      </c>
      <c r="AO587">
        <v>29460</v>
      </c>
      <c r="AP587">
        <v>4.7300000000000004</v>
      </c>
      <c r="AQ587">
        <v>384.04</v>
      </c>
      <c r="AR587" t="s">
        <v>2626</v>
      </c>
      <c r="AS587" t="s">
        <v>2626</v>
      </c>
      <c r="AT587">
        <v>1</v>
      </c>
      <c r="AU587" t="s">
        <v>2629</v>
      </c>
      <c r="AV587" s="3">
        <v>42652</v>
      </c>
      <c r="AW587" s="3" t="str">
        <f>TEXT(LoanTable[[#This Row],[Disbursement Date]],"YYYY-MM")</f>
        <v>2017-10</v>
      </c>
      <c r="AX587" t="str">
        <f>TEXT(EDATE(LoanTable[[#This Row],[Disbursement Date]],-1),"YYYY-MM")</f>
        <v>2017-09</v>
      </c>
      <c r="AY587">
        <f>IF(LoanTable[[#This Row],[Loan Status]]="Active",1,0)</f>
        <v>0</v>
      </c>
      <c r="AZ587">
        <f>IF(COUNTIFS(LoanTable[Client id],LoanTable[[#This Row],[Client id]],LoanTable[Period],LoanTable[[#This Row],[Previous Period]])&gt;0,1,0)</f>
        <v>0</v>
      </c>
      <c r="BA587" s="17" t="str">
        <f>TEXT(LoanTable[[#This Row],[Disbursement Date]],"YYYY")</f>
        <v>2017</v>
      </c>
      <c r="BB587" s="10" cm="1">
        <f t="array" ref="BB587">IF(YEAR(LoanTable[[#This Row],[Disbursement Date]])=MIN(YEAR(LoanTable[Disbursement Date])),"",YEAR(LoanTable[[#This Row],[Disbursement Date]])-1)</f>
        <v>2016</v>
      </c>
      <c r="BC587" s="10">
        <f>IF(LoanTable[[#This Row],[Previous Year]]="",1,IF(COUNTIFS(LoanTable[Client id],LoanTable[[#This Row],[Client id]],LoanTable[Year],LoanTable[[#This Row],[Previous Year]])&gt;0,1,0))</f>
        <v>1</v>
      </c>
      <c r="BD587" t="str">
        <f>YEAR(LoanTable[[#This Row],[Disbursement Date]]) &amp; "-Q" &amp; ROUNDUP(MONTH(LoanTable[[#This Row],[Disbursement Date]])/3,0)</f>
        <v>2017-Q4</v>
      </c>
      <c r="BE587">
        <f>IF(LoanTable[[#This Row],[Disbursement Date]]=LoanTable[[#This Row],[First Loan Date]],1,0)</f>
        <v>0</v>
      </c>
    </row>
    <row r="588" spans="1:57" x14ac:dyDescent="0.3">
      <c r="A588" t="s">
        <v>791</v>
      </c>
      <c r="B588">
        <v>355</v>
      </c>
      <c r="C588" t="s">
        <v>409</v>
      </c>
      <c r="D588" t="s">
        <v>573</v>
      </c>
      <c r="E588">
        <v>24196</v>
      </c>
      <c r="F588">
        <v>42626</v>
      </c>
      <c r="G588">
        <v>31823</v>
      </c>
      <c r="H588" s="5">
        <v>43013</v>
      </c>
      <c r="I588" t="s">
        <v>612</v>
      </c>
      <c r="J588" t="s">
        <v>613</v>
      </c>
      <c r="K588">
        <v>1030063</v>
      </c>
      <c r="L588" t="s">
        <v>411</v>
      </c>
      <c r="M588" t="s">
        <v>208</v>
      </c>
      <c r="N588" t="s">
        <v>13</v>
      </c>
      <c r="O588" t="s">
        <v>14</v>
      </c>
      <c r="P588">
        <v>39</v>
      </c>
      <c r="Q588" s="5" t="s">
        <v>37</v>
      </c>
      <c r="R588" t="s">
        <v>104</v>
      </c>
      <c r="S588" t="s">
        <v>105</v>
      </c>
      <c r="T588" t="s">
        <v>18</v>
      </c>
      <c r="U588" t="s">
        <v>19</v>
      </c>
      <c r="V588" t="s">
        <v>20</v>
      </c>
      <c r="W588">
        <v>472</v>
      </c>
      <c r="X588" t="s">
        <v>574</v>
      </c>
      <c r="Y588" t="s">
        <v>575</v>
      </c>
      <c r="Z588" t="s">
        <v>576</v>
      </c>
      <c r="AA588">
        <v>0.1065</v>
      </c>
      <c r="AB588" t="s">
        <v>577</v>
      </c>
      <c r="AC588" t="s">
        <v>578</v>
      </c>
      <c r="AD588" t="s">
        <v>409</v>
      </c>
      <c r="AE588" t="s">
        <v>234</v>
      </c>
      <c r="AF588" t="s">
        <v>235</v>
      </c>
      <c r="AG588" t="s">
        <v>236</v>
      </c>
      <c r="AH588" t="s">
        <v>237</v>
      </c>
      <c r="AI588" t="s">
        <v>246</v>
      </c>
      <c r="AJ588">
        <v>1030063</v>
      </c>
      <c r="AK588" t="s">
        <v>410</v>
      </c>
      <c r="AL588" t="s">
        <v>241</v>
      </c>
      <c r="AM588">
        <v>24552</v>
      </c>
      <c r="AN588">
        <v>43804</v>
      </c>
      <c r="AO588">
        <v>24193</v>
      </c>
      <c r="AP588">
        <v>14.46</v>
      </c>
      <c r="AQ588">
        <v>2454.02</v>
      </c>
      <c r="AR588" t="s">
        <v>2627</v>
      </c>
      <c r="AS588" t="s">
        <v>2626</v>
      </c>
      <c r="AT588">
        <v>0</v>
      </c>
      <c r="AU588" t="s">
        <v>2628</v>
      </c>
      <c r="AV588" s="3">
        <v>43013</v>
      </c>
      <c r="AW588" s="3" t="str">
        <f>TEXT(LoanTable[[#This Row],[Disbursement Date]],"YYYY-MM")</f>
        <v>2017-10</v>
      </c>
      <c r="AX588" t="str">
        <f>TEXT(EDATE(LoanTable[[#This Row],[Disbursement Date]],-1),"YYYY-MM")</f>
        <v>2017-09</v>
      </c>
      <c r="AY588">
        <f>IF(LoanTable[[#This Row],[Loan Status]]="Active",1,0)</f>
        <v>0</v>
      </c>
      <c r="AZ588">
        <f>IF(COUNTIFS(LoanTable[Client id],LoanTable[[#This Row],[Client id]],LoanTable[Period],LoanTable[[#This Row],[Previous Period]])&gt;0,1,0)</f>
        <v>0</v>
      </c>
      <c r="BA588" s="17" t="str">
        <f>TEXT(LoanTable[[#This Row],[Disbursement Date]],"YYYY")</f>
        <v>2017</v>
      </c>
      <c r="BB588" s="10" cm="1">
        <f t="array" ref="BB588">IF(YEAR(LoanTable[[#This Row],[Disbursement Date]])=MIN(YEAR(LoanTable[Disbursement Date])),"",YEAR(LoanTable[[#This Row],[Disbursement Date]])-1)</f>
        <v>2016</v>
      </c>
      <c r="BC588" s="10">
        <f>IF(LoanTable[[#This Row],[Previous Year]]="",1,IF(COUNTIFS(LoanTable[Client id],LoanTable[[#This Row],[Client id]],LoanTable[Year],LoanTable[[#This Row],[Previous Year]])&gt;0,1,0))</f>
        <v>0</v>
      </c>
      <c r="BD588" t="str">
        <f>YEAR(LoanTable[[#This Row],[Disbursement Date]]) &amp; "-Q" &amp; ROUNDUP(MONTH(LoanTable[[#This Row],[Disbursement Date]])/3,0)</f>
        <v>2017-Q4</v>
      </c>
      <c r="BE588">
        <f>IF(LoanTable[[#This Row],[Disbursement Date]]=LoanTable[[#This Row],[First Loan Date]],1,0)</f>
        <v>1</v>
      </c>
    </row>
    <row r="589" spans="1:57" x14ac:dyDescent="0.3">
      <c r="A589" t="s">
        <v>1503</v>
      </c>
      <c r="B589">
        <v>872</v>
      </c>
      <c r="C589" t="s">
        <v>246</v>
      </c>
      <c r="D589" t="s">
        <v>589</v>
      </c>
      <c r="E589">
        <v>48789</v>
      </c>
      <c r="F589">
        <v>20488</v>
      </c>
      <c r="G589">
        <v>10211</v>
      </c>
      <c r="H589" s="5">
        <v>43016</v>
      </c>
      <c r="I589" t="s">
        <v>612</v>
      </c>
      <c r="J589" t="s">
        <v>613</v>
      </c>
      <c r="K589">
        <v>110159</v>
      </c>
      <c r="L589" t="s">
        <v>248</v>
      </c>
      <c r="M589" t="s">
        <v>75</v>
      </c>
      <c r="N589" t="s">
        <v>13</v>
      </c>
      <c r="O589" t="s">
        <v>46</v>
      </c>
      <c r="P589">
        <v>30</v>
      </c>
      <c r="Q589" s="5" t="s">
        <v>76</v>
      </c>
      <c r="R589" t="s">
        <v>25</v>
      </c>
      <c r="S589" t="s">
        <v>35</v>
      </c>
      <c r="T589" t="s">
        <v>18</v>
      </c>
      <c r="U589" t="s">
        <v>65</v>
      </c>
      <c r="V589" t="s">
        <v>31</v>
      </c>
      <c r="W589">
        <v>368</v>
      </c>
      <c r="X589" t="s">
        <v>574</v>
      </c>
      <c r="Y589" t="s">
        <v>590</v>
      </c>
      <c r="Z589" t="s">
        <v>576</v>
      </c>
      <c r="AA589">
        <v>9.9099999999999994E-2</v>
      </c>
      <c r="AB589" t="s">
        <v>577</v>
      </c>
      <c r="AC589" t="s">
        <v>591</v>
      </c>
      <c r="AD589" t="s">
        <v>246</v>
      </c>
      <c r="AE589" t="s">
        <v>234</v>
      </c>
      <c r="AF589" t="s">
        <v>235</v>
      </c>
      <c r="AG589" t="s">
        <v>236</v>
      </c>
      <c r="AH589" t="s">
        <v>237</v>
      </c>
      <c r="AI589" t="s">
        <v>246</v>
      </c>
      <c r="AJ589">
        <v>110159</v>
      </c>
      <c r="AK589" t="s">
        <v>247</v>
      </c>
      <c r="AL589" t="s">
        <v>241</v>
      </c>
      <c r="AM589">
        <v>48442</v>
      </c>
      <c r="AN589">
        <v>20341</v>
      </c>
      <c r="AO589">
        <v>48776</v>
      </c>
      <c r="AP589">
        <v>46.87</v>
      </c>
      <c r="AQ589">
        <v>622.91999999999996</v>
      </c>
      <c r="AR589" t="s">
        <v>2626</v>
      </c>
      <c r="AS589" t="s">
        <v>2626</v>
      </c>
      <c r="AT589">
        <v>2</v>
      </c>
      <c r="AU589" t="s">
        <v>2630</v>
      </c>
      <c r="AV589" s="3">
        <v>42473</v>
      </c>
      <c r="AW589" s="3" t="str">
        <f>TEXT(LoanTable[[#This Row],[Disbursement Date]],"YYYY-MM")</f>
        <v>2017-10</v>
      </c>
      <c r="AX589" t="str">
        <f>TEXT(EDATE(LoanTable[[#This Row],[Disbursement Date]],-1),"YYYY-MM")</f>
        <v>2017-09</v>
      </c>
      <c r="AY589">
        <f>IF(LoanTable[[#This Row],[Loan Status]]="Active",1,0)</f>
        <v>0</v>
      </c>
      <c r="AZ589">
        <f>IF(COUNTIFS(LoanTable[Client id],LoanTable[[#This Row],[Client id]],LoanTable[Period],LoanTable[[#This Row],[Previous Period]])&gt;0,1,0)</f>
        <v>0</v>
      </c>
      <c r="BA589" s="17" t="str">
        <f>TEXT(LoanTable[[#This Row],[Disbursement Date]],"YYYY")</f>
        <v>2017</v>
      </c>
      <c r="BB589" s="10" cm="1">
        <f t="array" ref="BB589">IF(YEAR(LoanTable[[#This Row],[Disbursement Date]])=MIN(YEAR(LoanTable[Disbursement Date])),"",YEAR(LoanTable[[#This Row],[Disbursement Date]])-1)</f>
        <v>2016</v>
      </c>
      <c r="BC589" s="10">
        <f>IF(LoanTable[[#This Row],[Previous Year]]="",1,IF(COUNTIFS(LoanTable[Client id],LoanTable[[#This Row],[Client id]],LoanTable[Year],LoanTable[[#This Row],[Previous Year]])&gt;0,1,0))</f>
        <v>1</v>
      </c>
      <c r="BD589" t="str">
        <f>YEAR(LoanTable[[#This Row],[Disbursement Date]]) &amp; "-Q" &amp; ROUNDUP(MONTH(LoanTable[[#This Row],[Disbursement Date]])/3,0)</f>
        <v>2017-Q4</v>
      </c>
      <c r="BE589">
        <f>IF(LoanTable[[#This Row],[Disbursement Date]]=LoanTable[[#This Row],[First Loan Date]],1,0)</f>
        <v>0</v>
      </c>
    </row>
    <row r="590" spans="1:57" x14ac:dyDescent="0.3">
      <c r="A590" t="s">
        <v>1593</v>
      </c>
      <c r="B590">
        <v>947</v>
      </c>
      <c r="C590" t="s">
        <v>529</v>
      </c>
      <c r="D590" t="s">
        <v>583</v>
      </c>
      <c r="E590">
        <v>20556</v>
      </c>
      <c r="F590">
        <v>19836</v>
      </c>
      <c r="G590">
        <v>26739</v>
      </c>
      <c r="H590" s="5">
        <v>43017</v>
      </c>
      <c r="I590" t="s">
        <v>612</v>
      </c>
      <c r="J590" t="s">
        <v>619</v>
      </c>
      <c r="K590">
        <v>210563</v>
      </c>
      <c r="L590" t="s">
        <v>531</v>
      </c>
      <c r="M590" t="s">
        <v>130</v>
      </c>
      <c r="N590" t="s">
        <v>13</v>
      </c>
      <c r="O590" t="s">
        <v>46</v>
      </c>
      <c r="P590">
        <v>31</v>
      </c>
      <c r="Q590" s="5" t="s">
        <v>174</v>
      </c>
      <c r="R590" t="s">
        <v>30</v>
      </c>
      <c r="S590" t="s">
        <v>105</v>
      </c>
      <c r="T590" t="s">
        <v>18</v>
      </c>
      <c r="U590" t="s">
        <v>65</v>
      </c>
      <c r="V590" t="s">
        <v>20</v>
      </c>
      <c r="W590">
        <v>466</v>
      </c>
      <c r="X590" t="s">
        <v>574</v>
      </c>
      <c r="Y590" t="s">
        <v>584</v>
      </c>
      <c r="Z590" t="s">
        <v>576</v>
      </c>
      <c r="AA590">
        <v>0.1825</v>
      </c>
      <c r="AB590" t="s">
        <v>585</v>
      </c>
      <c r="AC590" t="s">
        <v>586</v>
      </c>
      <c r="AD590" t="s">
        <v>529</v>
      </c>
      <c r="AE590" t="s">
        <v>250</v>
      </c>
      <c r="AF590" t="s">
        <v>251</v>
      </c>
      <c r="AG590" t="s">
        <v>252</v>
      </c>
      <c r="AH590" t="s">
        <v>253</v>
      </c>
      <c r="AI590" t="s">
        <v>529</v>
      </c>
      <c r="AJ590">
        <v>210563</v>
      </c>
      <c r="AK590" t="s">
        <v>530</v>
      </c>
      <c r="AL590" t="s">
        <v>241</v>
      </c>
      <c r="AM590">
        <v>21285</v>
      </c>
      <c r="AN590">
        <v>20184</v>
      </c>
      <c r="AO590">
        <v>20165</v>
      </c>
      <c r="AP590">
        <v>39.4</v>
      </c>
      <c r="AQ590">
        <v>1401.66</v>
      </c>
      <c r="AR590" t="s">
        <v>2626</v>
      </c>
      <c r="AS590" t="s">
        <v>2626</v>
      </c>
      <c r="AT590">
        <v>1</v>
      </c>
      <c r="AU590" t="s">
        <v>2628</v>
      </c>
      <c r="AV590" s="3">
        <v>43017</v>
      </c>
      <c r="AW590" s="3" t="str">
        <f>TEXT(LoanTable[[#This Row],[Disbursement Date]],"YYYY-MM")</f>
        <v>2017-10</v>
      </c>
      <c r="AX590" t="str">
        <f>TEXT(EDATE(LoanTable[[#This Row],[Disbursement Date]],-1),"YYYY-MM")</f>
        <v>2017-09</v>
      </c>
      <c r="AY590">
        <f>IF(LoanTable[[#This Row],[Loan Status]]="Active",1,0)</f>
        <v>0</v>
      </c>
      <c r="AZ590">
        <f>IF(COUNTIFS(LoanTable[Client id],LoanTable[[#This Row],[Client id]],LoanTable[Period],LoanTable[[#This Row],[Previous Period]])&gt;0,1,0)</f>
        <v>0</v>
      </c>
      <c r="BA590" s="17" t="str">
        <f>TEXT(LoanTable[[#This Row],[Disbursement Date]],"YYYY")</f>
        <v>2017</v>
      </c>
      <c r="BB590" s="10" cm="1">
        <f t="array" ref="BB590">IF(YEAR(LoanTable[[#This Row],[Disbursement Date]])=MIN(YEAR(LoanTable[Disbursement Date])),"",YEAR(LoanTable[[#This Row],[Disbursement Date]])-1)</f>
        <v>2016</v>
      </c>
      <c r="BC590" s="10">
        <f>IF(LoanTable[[#This Row],[Previous Year]]="",1,IF(COUNTIFS(LoanTable[Client id],LoanTable[[#This Row],[Client id]],LoanTable[Year],LoanTable[[#This Row],[Previous Year]])&gt;0,1,0))</f>
        <v>0</v>
      </c>
      <c r="BD590" t="str">
        <f>YEAR(LoanTable[[#This Row],[Disbursement Date]]) &amp; "-Q" &amp; ROUNDUP(MONTH(LoanTable[[#This Row],[Disbursement Date]])/3,0)</f>
        <v>2017-Q4</v>
      </c>
      <c r="BE590">
        <f>IF(LoanTable[[#This Row],[Disbursement Date]]=LoanTable[[#This Row],[First Loan Date]],1,0)</f>
        <v>1</v>
      </c>
    </row>
    <row r="591" spans="1:57" x14ac:dyDescent="0.3">
      <c r="A591" t="s">
        <v>2293</v>
      </c>
      <c r="B591">
        <v>730</v>
      </c>
      <c r="C591" t="s">
        <v>422</v>
      </c>
      <c r="D591" t="s">
        <v>573</v>
      </c>
      <c r="E591">
        <v>13224</v>
      </c>
      <c r="F591">
        <v>33249</v>
      </c>
      <c r="G591">
        <v>29016</v>
      </c>
      <c r="H591" s="5">
        <v>43021</v>
      </c>
      <c r="I591" t="s">
        <v>615</v>
      </c>
      <c r="J591" t="s">
        <v>619</v>
      </c>
      <c r="K591">
        <v>120676</v>
      </c>
      <c r="L591" t="s">
        <v>423</v>
      </c>
      <c r="M591" t="s">
        <v>160</v>
      </c>
      <c r="N591" t="s">
        <v>13</v>
      </c>
      <c r="O591" t="s">
        <v>46</v>
      </c>
      <c r="P591">
        <v>33</v>
      </c>
      <c r="Q591" s="5" t="s">
        <v>161</v>
      </c>
      <c r="R591" t="s">
        <v>30</v>
      </c>
      <c r="S591" t="s">
        <v>145</v>
      </c>
      <c r="T591" t="s">
        <v>63</v>
      </c>
      <c r="U591" t="s">
        <v>38</v>
      </c>
      <c r="V591" t="s">
        <v>39</v>
      </c>
      <c r="W591">
        <v>754</v>
      </c>
      <c r="X591" t="s">
        <v>574</v>
      </c>
      <c r="Y591" t="s">
        <v>575</v>
      </c>
      <c r="Z591" t="s">
        <v>576</v>
      </c>
      <c r="AA591">
        <v>0.1065</v>
      </c>
      <c r="AB591" t="s">
        <v>577</v>
      </c>
      <c r="AC591" t="s">
        <v>578</v>
      </c>
      <c r="AD591" t="s">
        <v>422</v>
      </c>
      <c r="AE591" t="s">
        <v>234</v>
      </c>
      <c r="AF591" t="s">
        <v>235</v>
      </c>
      <c r="AG591" t="s">
        <v>236</v>
      </c>
      <c r="AH591" t="s">
        <v>237</v>
      </c>
      <c r="AI591" t="s">
        <v>422</v>
      </c>
      <c r="AJ591">
        <v>120676</v>
      </c>
      <c r="AK591" t="s">
        <v>247</v>
      </c>
      <c r="AL591" t="s">
        <v>239</v>
      </c>
      <c r="AM591">
        <v>14456</v>
      </c>
      <c r="AN591">
        <v>33037</v>
      </c>
      <c r="AO591">
        <v>12827</v>
      </c>
      <c r="AP591">
        <v>45.1</v>
      </c>
      <c r="AQ591">
        <v>3390.92</v>
      </c>
      <c r="AR591" t="s">
        <v>2626</v>
      </c>
      <c r="AS591" t="s">
        <v>2626</v>
      </c>
      <c r="AT591">
        <v>2</v>
      </c>
      <c r="AU591" t="s">
        <v>2628</v>
      </c>
      <c r="AV591" s="3">
        <v>42359</v>
      </c>
      <c r="AW591" s="3" t="str">
        <f>TEXT(LoanTable[[#This Row],[Disbursement Date]],"YYYY-MM")</f>
        <v>2017-10</v>
      </c>
      <c r="AX591" t="str">
        <f>TEXT(EDATE(LoanTable[[#This Row],[Disbursement Date]],-1),"YYYY-MM")</f>
        <v>2017-09</v>
      </c>
      <c r="AY591">
        <f>IF(LoanTable[[#This Row],[Loan Status]]="Active",1,0)</f>
        <v>0</v>
      </c>
      <c r="AZ591">
        <f>IF(COUNTIFS(LoanTable[Client id],LoanTable[[#This Row],[Client id]],LoanTable[Period],LoanTable[[#This Row],[Previous Period]])&gt;0,1,0)</f>
        <v>0</v>
      </c>
      <c r="BA591" s="17" t="str">
        <f>TEXT(LoanTable[[#This Row],[Disbursement Date]],"YYYY")</f>
        <v>2017</v>
      </c>
      <c r="BB591" s="10" cm="1">
        <f t="array" ref="BB591">IF(YEAR(LoanTable[[#This Row],[Disbursement Date]])=MIN(YEAR(LoanTable[Disbursement Date])),"",YEAR(LoanTable[[#This Row],[Disbursement Date]])-1)</f>
        <v>2016</v>
      </c>
      <c r="BC591" s="10">
        <f>IF(LoanTable[[#This Row],[Previous Year]]="",1,IF(COUNTIFS(LoanTable[Client id],LoanTable[[#This Row],[Client id]],LoanTable[Year],LoanTable[[#This Row],[Previous Year]])&gt;0,1,0))</f>
        <v>1</v>
      </c>
      <c r="BD591" t="str">
        <f>YEAR(LoanTable[[#This Row],[Disbursement Date]]) &amp; "-Q" &amp; ROUNDUP(MONTH(LoanTable[[#This Row],[Disbursement Date]])/3,0)</f>
        <v>2017-Q4</v>
      </c>
      <c r="BE591">
        <f>IF(LoanTable[[#This Row],[Disbursement Date]]=LoanTable[[#This Row],[First Loan Date]],1,0)</f>
        <v>0</v>
      </c>
    </row>
    <row r="592" spans="1:57" x14ac:dyDescent="0.3">
      <c r="A592" t="s">
        <v>2317</v>
      </c>
      <c r="B592">
        <v>829</v>
      </c>
      <c r="C592" t="s">
        <v>249</v>
      </c>
      <c r="D592" t="s">
        <v>573</v>
      </c>
      <c r="E592">
        <v>23458</v>
      </c>
      <c r="F592">
        <v>48106</v>
      </c>
      <c r="G592">
        <v>27472</v>
      </c>
      <c r="H592" s="5">
        <v>43021</v>
      </c>
      <c r="I592" t="s">
        <v>612</v>
      </c>
      <c r="J592" t="s">
        <v>613</v>
      </c>
      <c r="K592">
        <v>910182</v>
      </c>
      <c r="L592" t="s">
        <v>257</v>
      </c>
      <c r="M592" t="s">
        <v>64</v>
      </c>
      <c r="N592" t="s">
        <v>13</v>
      </c>
      <c r="O592" t="s">
        <v>14</v>
      </c>
      <c r="P592">
        <v>43</v>
      </c>
      <c r="Q592" s="5" t="s">
        <v>24</v>
      </c>
      <c r="R592" t="s">
        <v>25</v>
      </c>
      <c r="S592" t="s">
        <v>35</v>
      </c>
      <c r="T592" t="s">
        <v>63</v>
      </c>
      <c r="U592" t="s">
        <v>65</v>
      </c>
      <c r="V592" t="s">
        <v>39</v>
      </c>
      <c r="W592">
        <v>453</v>
      </c>
      <c r="X592" t="s">
        <v>574</v>
      </c>
      <c r="Y592" t="s">
        <v>575</v>
      </c>
      <c r="Z592" t="s">
        <v>576</v>
      </c>
      <c r="AA592">
        <v>0.1065</v>
      </c>
      <c r="AB592" t="s">
        <v>577</v>
      </c>
      <c r="AC592" t="s">
        <v>578</v>
      </c>
      <c r="AD592" t="s">
        <v>249</v>
      </c>
      <c r="AE592" t="s">
        <v>250</v>
      </c>
      <c r="AF592" t="s">
        <v>251</v>
      </c>
      <c r="AG592" t="s">
        <v>252</v>
      </c>
      <c r="AH592" t="s">
        <v>253</v>
      </c>
      <c r="AI592" t="s">
        <v>254</v>
      </c>
      <c r="AJ592">
        <v>910182</v>
      </c>
      <c r="AK592" t="s">
        <v>255</v>
      </c>
      <c r="AL592" t="s">
        <v>256</v>
      </c>
      <c r="AM592">
        <v>23634</v>
      </c>
      <c r="AN592">
        <v>48258</v>
      </c>
      <c r="AO592">
        <v>23145</v>
      </c>
      <c r="AP592">
        <v>30.72</v>
      </c>
      <c r="AQ592">
        <v>715.01</v>
      </c>
      <c r="AR592" t="s">
        <v>2627</v>
      </c>
      <c r="AS592" t="s">
        <v>2626</v>
      </c>
      <c r="AT592">
        <v>1</v>
      </c>
      <c r="AU592" t="s">
        <v>2628</v>
      </c>
      <c r="AV592" s="3">
        <v>42690</v>
      </c>
      <c r="AW592" s="3" t="str">
        <f>TEXT(LoanTable[[#This Row],[Disbursement Date]],"YYYY-MM")</f>
        <v>2017-10</v>
      </c>
      <c r="AX592" t="str">
        <f>TEXT(EDATE(LoanTable[[#This Row],[Disbursement Date]],-1),"YYYY-MM")</f>
        <v>2017-09</v>
      </c>
      <c r="AY592">
        <f>IF(LoanTable[[#This Row],[Loan Status]]="Active",1,0)</f>
        <v>0</v>
      </c>
      <c r="AZ592">
        <f>IF(COUNTIFS(LoanTable[Client id],LoanTable[[#This Row],[Client id]],LoanTable[Period],LoanTable[[#This Row],[Previous Period]])&gt;0,1,0)</f>
        <v>0</v>
      </c>
      <c r="BA592" s="17" t="str">
        <f>TEXT(LoanTable[[#This Row],[Disbursement Date]],"YYYY")</f>
        <v>2017</v>
      </c>
      <c r="BB592" s="10" cm="1">
        <f t="array" ref="BB592">IF(YEAR(LoanTable[[#This Row],[Disbursement Date]])=MIN(YEAR(LoanTable[Disbursement Date])),"",YEAR(LoanTable[[#This Row],[Disbursement Date]])-1)</f>
        <v>2016</v>
      </c>
      <c r="BC592" s="10">
        <f>IF(LoanTable[[#This Row],[Previous Year]]="",1,IF(COUNTIFS(LoanTable[Client id],LoanTable[[#This Row],[Client id]],LoanTable[Year],LoanTable[[#This Row],[Previous Year]])&gt;0,1,0))</f>
        <v>1</v>
      </c>
      <c r="BD592" t="str">
        <f>YEAR(LoanTable[[#This Row],[Disbursement Date]]) &amp; "-Q" &amp; ROUNDUP(MONTH(LoanTable[[#This Row],[Disbursement Date]])/3,0)</f>
        <v>2017-Q4</v>
      </c>
      <c r="BE592">
        <f>IF(LoanTable[[#This Row],[Disbursement Date]]=LoanTable[[#This Row],[First Loan Date]],1,0)</f>
        <v>0</v>
      </c>
    </row>
    <row r="593" spans="1:57" x14ac:dyDescent="0.3">
      <c r="A593" t="s">
        <v>1704</v>
      </c>
      <c r="B593">
        <v>845</v>
      </c>
      <c r="C593" t="s">
        <v>374</v>
      </c>
      <c r="D593" t="s">
        <v>573</v>
      </c>
      <c r="E593">
        <v>32551</v>
      </c>
      <c r="F593">
        <v>49887</v>
      </c>
      <c r="G593">
        <v>44065</v>
      </c>
      <c r="H593" s="5">
        <v>43025</v>
      </c>
      <c r="I593" t="s">
        <v>615</v>
      </c>
      <c r="J593" t="s">
        <v>619</v>
      </c>
      <c r="K593">
        <v>1510002</v>
      </c>
      <c r="L593" t="s">
        <v>380</v>
      </c>
      <c r="M593" t="s">
        <v>64</v>
      </c>
      <c r="N593" t="s">
        <v>13</v>
      </c>
      <c r="O593" t="s">
        <v>14</v>
      </c>
      <c r="P593">
        <v>43</v>
      </c>
      <c r="Q593" s="5" t="s">
        <v>24</v>
      </c>
      <c r="R593" t="s">
        <v>25</v>
      </c>
      <c r="S593" t="s">
        <v>35</v>
      </c>
      <c r="T593" t="s">
        <v>63</v>
      </c>
      <c r="U593" t="s">
        <v>65</v>
      </c>
      <c r="V593" t="s">
        <v>39</v>
      </c>
      <c r="W593">
        <v>453</v>
      </c>
      <c r="X593" t="s">
        <v>574</v>
      </c>
      <c r="Y593" t="s">
        <v>575</v>
      </c>
      <c r="Z593" t="s">
        <v>576</v>
      </c>
      <c r="AA593">
        <v>0.1065</v>
      </c>
      <c r="AB593" t="s">
        <v>577</v>
      </c>
      <c r="AC593" t="s">
        <v>578</v>
      </c>
      <c r="AD593" t="s">
        <v>374</v>
      </c>
      <c r="AE593" t="s">
        <v>375</v>
      </c>
      <c r="AF593" t="s">
        <v>376</v>
      </c>
      <c r="AG593" t="s">
        <v>377</v>
      </c>
      <c r="AH593" t="s">
        <v>378</v>
      </c>
      <c r="AI593" t="s">
        <v>374</v>
      </c>
      <c r="AJ593">
        <v>1510002</v>
      </c>
      <c r="AK593" t="s">
        <v>379</v>
      </c>
      <c r="AL593" t="s">
        <v>256</v>
      </c>
      <c r="AM593">
        <v>33205</v>
      </c>
      <c r="AN593">
        <v>50406</v>
      </c>
      <c r="AO593">
        <v>32202</v>
      </c>
      <c r="AP593">
        <v>28.41</v>
      </c>
      <c r="AQ593">
        <v>753.26</v>
      </c>
      <c r="AR593" t="s">
        <v>2626</v>
      </c>
      <c r="AS593" t="s">
        <v>2626</v>
      </c>
      <c r="AT593">
        <v>2</v>
      </c>
      <c r="AU593" t="s">
        <v>2630</v>
      </c>
      <c r="AV593" s="3">
        <v>43008</v>
      </c>
      <c r="AW593" s="3" t="str">
        <f>TEXT(LoanTable[[#This Row],[Disbursement Date]],"YYYY-MM")</f>
        <v>2017-10</v>
      </c>
      <c r="AX593" t="str">
        <f>TEXT(EDATE(LoanTable[[#This Row],[Disbursement Date]],-1),"YYYY-MM")</f>
        <v>2017-09</v>
      </c>
      <c r="AY593">
        <f>IF(LoanTable[[#This Row],[Loan Status]]="Active",1,0)</f>
        <v>0</v>
      </c>
      <c r="AZ593">
        <f>IF(COUNTIFS(LoanTable[Client id],LoanTable[[#This Row],[Client id]],LoanTable[Period],LoanTable[[#This Row],[Previous Period]])&gt;0,1,0)</f>
        <v>1</v>
      </c>
      <c r="BA593" s="17" t="str">
        <f>TEXT(LoanTable[[#This Row],[Disbursement Date]],"YYYY")</f>
        <v>2017</v>
      </c>
      <c r="BB593" s="10" cm="1">
        <f t="array" ref="BB593">IF(YEAR(LoanTable[[#This Row],[Disbursement Date]])=MIN(YEAR(LoanTable[Disbursement Date])),"",YEAR(LoanTable[[#This Row],[Disbursement Date]])-1)</f>
        <v>2016</v>
      </c>
      <c r="BC593" s="10">
        <f>IF(LoanTable[[#This Row],[Previous Year]]="",1,IF(COUNTIFS(LoanTable[Client id],LoanTable[[#This Row],[Client id]],LoanTable[Year],LoanTable[[#This Row],[Previous Year]])&gt;0,1,0))</f>
        <v>0</v>
      </c>
      <c r="BD593" t="str">
        <f>YEAR(LoanTable[[#This Row],[Disbursement Date]]) &amp; "-Q" &amp; ROUNDUP(MONTH(LoanTable[[#This Row],[Disbursement Date]])/3,0)</f>
        <v>2017-Q4</v>
      </c>
      <c r="BE593">
        <f>IF(LoanTable[[#This Row],[Disbursement Date]]=LoanTable[[#This Row],[First Loan Date]],1,0)</f>
        <v>0</v>
      </c>
    </row>
    <row r="594" spans="1:57" x14ac:dyDescent="0.3">
      <c r="A594" t="s">
        <v>1237</v>
      </c>
      <c r="B594">
        <v>16</v>
      </c>
      <c r="C594" t="s">
        <v>386</v>
      </c>
      <c r="D594" t="s">
        <v>589</v>
      </c>
      <c r="E594">
        <v>12220</v>
      </c>
      <c r="F594">
        <v>13098</v>
      </c>
      <c r="G594">
        <v>4073</v>
      </c>
      <c r="H594" s="5">
        <v>43031</v>
      </c>
      <c r="I594" t="s">
        <v>624</v>
      </c>
      <c r="J594" t="s">
        <v>613</v>
      </c>
      <c r="K594">
        <v>1110166</v>
      </c>
      <c r="L594" t="s">
        <v>389</v>
      </c>
      <c r="M594" t="s">
        <v>56</v>
      </c>
      <c r="N594" t="s">
        <v>13</v>
      </c>
      <c r="O594" t="s">
        <v>28</v>
      </c>
      <c r="P594">
        <v>53</v>
      </c>
      <c r="Q594" s="6" t="s">
        <v>57</v>
      </c>
      <c r="R594" t="s">
        <v>25</v>
      </c>
      <c r="S594" t="s">
        <v>35</v>
      </c>
      <c r="T594" t="s">
        <v>18</v>
      </c>
      <c r="U594" t="s">
        <v>19</v>
      </c>
      <c r="V594" t="s">
        <v>31</v>
      </c>
      <c r="W594">
        <v>488</v>
      </c>
      <c r="X594" t="s">
        <v>574</v>
      </c>
      <c r="Y594" t="s">
        <v>590</v>
      </c>
      <c r="Z594" t="s">
        <v>576</v>
      </c>
      <c r="AA594">
        <v>9.9099999999999994E-2</v>
      </c>
      <c r="AB594" t="s">
        <v>577</v>
      </c>
      <c r="AC594" t="s">
        <v>591</v>
      </c>
      <c r="AD594" t="s">
        <v>386</v>
      </c>
      <c r="AE594" t="s">
        <v>234</v>
      </c>
      <c r="AF594" t="s">
        <v>235</v>
      </c>
      <c r="AG594" t="s">
        <v>236</v>
      </c>
      <c r="AH594" t="s">
        <v>237</v>
      </c>
      <c r="AI594" t="s">
        <v>387</v>
      </c>
      <c r="AJ594">
        <v>1110166</v>
      </c>
      <c r="AK594" t="s">
        <v>388</v>
      </c>
      <c r="AL594" t="s">
        <v>239</v>
      </c>
      <c r="AM594">
        <v>13921</v>
      </c>
      <c r="AN594">
        <v>15061</v>
      </c>
      <c r="AO594">
        <v>12172</v>
      </c>
      <c r="AP594">
        <v>11.1</v>
      </c>
      <c r="AQ594">
        <v>250.62</v>
      </c>
      <c r="AR594" t="s">
        <v>2626</v>
      </c>
      <c r="AS594" t="s">
        <v>2626</v>
      </c>
      <c r="AT594">
        <v>1</v>
      </c>
      <c r="AU594" t="s">
        <v>2628</v>
      </c>
      <c r="AV594" s="3">
        <v>42262</v>
      </c>
      <c r="AW594" s="3" t="str">
        <f>TEXT(LoanTable[[#This Row],[Disbursement Date]],"YYYY-MM")</f>
        <v>2017-10</v>
      </c>
      <c r="AX594" t="str">
        <f>TEXT(EDATE(LoanTable[[#This Row],[Disbursement Date]],-1),"YYYY-MM")</f>
        <v>2017-09</v>
      </c>
      <c r="AY594">
        <f>IF(LoanTable[[#This Row],[Loan Status]]="Active",1,0)</f>
        <v>1</v>
      </c>
      <c r="AZ594">
        <f>IF(COUNTIFS(LoanTable[Client id],LoanTable[[#This Row],[Client id]],LoanTable[Period],LoanTable[[#This Row],[Previous Period]])&gt;0,1,0)</f>
        <v>0</v>
      </c>
      <c r="BA594" s="17" t="str">
        <f>TEXT(LoanTable[[#This Row],[Disbursement Date]],"YYYY")</f>
        <v>2017</v>
      </c>
      <c r="BB594" s="10" cm="1">
        <f t="array" ref="BB594">IF(YEAR(LoanTable[[#This Row],[Disbursement Date]])=MIN(YEAR(LoanTable[Disbursement Date])),"",YEAR(LoanTable[[#This Row],[Disbursement Date]])-1)</f>
        <v>2016</v>
      </c>
      <c r="BC594" s="10">
        <f>IF(LoanTable[[#This Row],[Previous Year]]="",1,IF(COUNTIFS(LoanTable[Client id],LoanTable[[#This Row],[Client id]],LoanTable[Year],LoanTable[[#This Row],[Previous Year]])&gt;0,1,0))</f>
        <v>0</v>
      </c>
      <c r="BD594" t="str">
        <f>YEAR(LoanTable[[#This Row],[Disbursement Date]]) &amp; "-Q" &amp; ROUNDUP(MONTH(LoanTable[[#This Row],[Disbursement Date]])/3,0)</f>
        <v>2017-Q4</v>
      </c>
      <c r="BE594">
        <f>IF(LoanTable[[#This Row],[Disbursement Date]]=LoanTable[[#This Row],[First Loan Date]],1,0)</f>
        <v>0</v>
      </c>
    </row>
    <row r="595" spans="1:57" x14ac:dyDescent="0.3">
      <c r="A595" t="s">
        <v>1189</v>
      </c>
      <c r="B595">
        <v>954</v>
      </c>
      <c r="C595" t="s">
        <v>422</v>
      </c>
      <c r="D595" t="s">
        <v>589</v>
      </c>
      <c r="E595">
        <v>36813</v>
      </c>
      <c r="F595">
        <v>10095</v>
      </c>
      <c r="G595">
        <v>25285</v>
      </c>
      <c r="H595" s="5">
        <v>43031</v>
      </c>
      <c r="I595" t="s">
        <v>615</v>
      </c>
      <c r="J595" t="s">
        <v>613</v>
      </c>
      <c r="K595">
        <v>120676</v>
      </c>
      <c r="L595" t="s">
        <v>423</v>
      </c>
      <c r="M595" t="s">
        <v>169</v>
      </c>
      <c r="N595" t="s">
        <v>13</v>
      </c>
      <c r="O595" t="s">
        <v>28</v>
      </c>
      <c r="P595">
        <v>51</v>
      </c>
      <c r="Q595" s="5" t="s">
        <v>113</v>
      </c>
      <c r="R595" t="s">
        <v>74</v>
      </c>
      <c r="S595" t="s">
        <v>105</v>
      </c>
      <c r="T595" t="s">
        <v>63</v>
      </c>
      <c r="U595" t="s">
        <v>19</v>
      </c>
      <c r="V595" t="s">
        <v>20</v>
      </c>
      <c r="W595">
        <v>804</v>
      </c>
      <c r="X595" t="s">
        <v>574</v>
      </c>
      <c r="Y595" t="s">
        <v>590</v>
      </c>
      <c r="Z595" t="s">
        <v>576</v>
      </c>
      <c r="AA595">
        <v>9.9099999999999994E-2</v>
      </c>
      <c r="AB595" t="s">
        <v>577</v>
      </c>
      <c r="AC595" t="s">
        <v>591</v>
      </c>
      <c r="AD595" t="s">
        <v>422</v>
      </c>
      <c r="AE595" t="s">
        <v>234</v>
      </c>
      <c r="AF595" t="s">
        <v>235</v>
      </c>
      <c r="AG595" t="s">
        <v>236</v>
      </c>
      <c r="AH595" t="s">
        <v>237</v>
      </c>
      <c r="AI595" t="s">
        <v>422</v>
      </c>
      <c r="AJ595">
        <v>120676</v>
      </c>
      <c r="AK595" t="s">
        <v>247</v>
      </c>
      <c r="AL595" t="s">
        <v>239</v>
      </c>
      <c r="AM595">
        <v>37178</v>
      </c>
      <c r="AN595">
        <v>10140</v>
      </c>
      <c r="AO595">
        <v>36766</v>
      </c>
      <c r="AP595">
        <v>28.12</v>
      </c>
      <c r="AQ595">
        <v>4451.79</v>
      </c>
      <c r="AR595" t="s">
        <v>2626</v>
      </c>
      <c r="AS595" t="s">
        <v>2626</v>
      </c>
      <c r="AT595">
        <v>0</v>
      </c>
      <c r="AU595" t="s">
        <v>2628</v>
      </c>
      <c r="AV595" s="3">
        <v>43031</v>
      </c>
      <c r="AW595" s="3" t="str">
        <f>TEXT(LoanTable[[#This Row],[Disbursement Date]],"YYYY-MM")</f>
        <v>2017-10</v>
      </c>
      <c r="AX595" t="str">
        <f>TEXT(EDATE(LoanTable[[#This Row],[Disbursement Date]],-1),"YYYY-MM")</f>
        <v>2017-09</v>
      </c>
      <c r="AY595">
        <f>IF(LoanTable[[#This Row],[Loan Status]]="Active",1,0)</f>
        <v>0</v>
      </c>
      <c r="AZ595">
        <f>IF(COUNTIFS(LoanTable[Client id],LoanTable[[#This Row],[Client id]],LoanTable[Period],LoanTable[[#This Row],[Previous Period]])&gt;0,1,0)</f>
        <v>0</v>
      </c>
      <c r="BA595" s="17" t="str">
        <f>TEXT(LoanTable[[#This Row],[Disbursement Date]],"YYYY")</f>
        <v>2017</v>
      </c>
      <c r="BB595" s="10" cm="1">
        <f t="array" ref="BB595">IF(YEAR(LoanTable[[#This Row],[Disbursement Date]])=MIN(YEAR(LoanTable[Disbursement Date])),"",YEAR(LoanTable[[#This Row],[Disbursement Date]])-1)</f>
        <v>2016</v>
      </c>
      <c r="BC595" s="10">
        <f>IF(LoanTable[[#This Row],[Previous Year]]="",1,IF(COUNTIFS(LoanTable[Client id],LoanTable[[#This Row],[Client id]],LoanTable[Year],LoanTable[[#This Row],[Previous Year]])&gt;0,1,0))</f>
        <v>0</v>
      </c>
      <c r="BD595" t="str">
        <f>YEAR(LoanTable[[#This Row],[Disbursement Date]]) &amp; "-Q" &amp; ROUNDUP(MONTH(LoanTable[[#This Row],[Disbursement Date]])/3,0)</f>
        <v>2017-Q4</v>
      </c>
      <c r="BE595">
        <f>IF(LoanTable[[#This Row],[Disbursement Date]]=LoanTable[[#This Row],[First Loan Date]],1,0)</f>
        <v>1</v>
      </c>
    </row>
    <row r="596" spans="1:57" x14ac:dyDescent="0.3">
      <c r="A596" t="s">
        <v>1857</v>
      </c>
      <c r="B596">
        <v>403</v>
      </c>
      <c r="C596" t="s">
        <v>386</v>
      </c>
      <c r="D596" t="s">
        <v>573</v>
      </c>
      <c r="E596">
        <v>26052</v>
      </c>
      <c r="F596">
        <v>33109</v>
      </c>
      <c r="G596">
        <v>36876</v>
      </c>
      <c r="H596" s="5">
        <v>43033</v>
      </c>
      <c r="I596" t="s">
        <v>612</v>
      </c>
      <c r="J596" t="s">
        <v>613</v>
      </c>
      <c r="K596">
        <v>1110166</v>
      </c>
      <c r="L596" t="s">
        <v>389</v>
      </c>
      <c r="M596" t="s">
        <v>196</v>
      </c>
      <c r="N596" t="s">
        <v>13</v>
      </c>
      <c r="O596" t="s">
        <v>28</v>
      </c>
      <c r="P596">
        <v>55</v>
      </c>
      <c r="Q596" s="5" t="s">
        <v>43</v>
      </c>
      <c r="R596" t="s">
        <v>74</v>
      </c>
      <c r="S596" t="s">
        <v>105</v>
      </c>
      <c r="T596" t="s">
        <v>63</v>
      </c>
      <c r="U596" t="s">
        <v>65</v>
      </c>
      <c r="V596" t="s">
        <v>20</v>
      </c>
      <c r="W596">
        <v>750</v>
      </c>
      <c r="X596" t="s">
        <v>574</v>
      </c>
      <c r="Y596" t="s">
        <v>575</v>
      </c>
      <c r="Z596" t="s">
        <v>576</v>
      </c>
      <c r="AA596">
        <v>0.1065</v>
      </c>
      <c r="AB596" t="s">
        <v>577</v>
      </c>
      <c r="AC596" t="s">
        <v>578</v>
      </c>
      <c r="AD596" t="s">
        <v>386</v>
      </c>
      <c r="AE596" t="s">
        <v>234</v>
      </c>
      <c r="AF596" t="s">
        <v>235</v>
      </c>
      <c r="AG596" t="s">
        <v>236</v>
      </c>
      <c r="AH596" t="s">
        <v>237</v>
      </c>
      <c r="AI596" t="s">
        <v>387</v>
      </c>
      <c r="AJ596">
        <v>1110166</v>
      </c>
      <c r="AK596" t="s">
        <v>388</v>
      </c>
      <c r="AL596" t="s">
        <v>239</v>
      </c>
      <c r="AM596">
        <v>26640</v>
      </c>
      <c r="AN596">
        <v>33575</v>
      </c>
      <c r="AO596">
        <v>25936</v>
      </c>
      <c r="AP596">
        <v>49.85</v>
      </c>
      <c r="AQ596">
        <v>644.19000000000005</v>
      </c>
      <c r="AR596" t="s">
        <v>2626</v>
      </c>
      <c r="AS596" t="s">
        <v>2626</v>
      </c>
      <c r="AT596">
        <v>1</v>
      </c>
      <c r="AU596" t="s">
        <v>2628</v>
      </c>
      <c r="AV596" s="3">
        <v>42621</v>
      </c>
      <c r="AW596" s="3" t="str">
        <f>TEXT(LoanTable[[#This Row],[Disbursement Date]],"YYYY-MM")</f>
        <v>2017-10</v>
      </c>
      <c r="AX596" t="str">
        <f>TEXT(EDATE(LoanTable[[#This Row],[Disbursement Date]],-1),"YYYY-MM")</f>
        <v>2017-09</v>
      </c>
      <c r="AY596">
        <f>IF(LoanTable[[#This Row],[Loan Status]]="Active",1,0)</f>
        <v>0</v>
      </c>
      <c r="AZ596">
        <f>IF(COUNTIFS(LoanTable[Client id],LoanTable[[#This Row],[Client id]],LoanTable[Period],LoanTable[[#This Row],[Previous Period]])&gt;0,1,0)</f>
        <v>0</v>
      </c>
      <c r="BA596" s="17" t="str">
        <f>TEXT(LoanTable[[#This Row],[Disbursement Date]],"YYYY")</f>
        <v>2017</v>
      </c>
      <c r="BB596" s="10" cm="1">
        <f t="array" ref="BB596">IF(YEAR(LoanTable[[#This Row],[Disbursement Date]])=MIN(YEAR(LoanTable[Disbursement Date])),"",YEAR(LoanTable[[#This Row],[Disbursement Date]])-1)</f>
        <v>2016</v>
      </c>
      <c r="BC596" s="10">
        <f>IF(LoanTable[[#This Row],[Previous Year]]="",1,IF(COUNTIFS(LoanTable[Client id],LoanTable[[#This Row],[Client id]],LoanTable[Year],LoanTable[[#This Row],[Previous Year]])&gt;0,1,0))</f>
        <v>1</v>
      </c>
      <c r="BD596" t="str">
        <f>YEAR(LoanTable[[#This Row],[Disbursement Date]]) &amp; "-Q" &amp; ROUNDUP(MONTH(LoanTable[[#This Row],[Disbursement Date]])/3,0)</f>
        <v>2017-Q4</v>
      </c>
      <c r="BE596">
        <f>IF(LoanTable[[#This Row],[Disbursement Date]]=LoanTable[[#This Row],[First Loan Date]],1,0)</f>
        <v>0</v>
      </c>
    </row>
    <row r="597" spans="1:57" x14ac:dyDescent="0.3">
      <c r="A597" t="s">
        <v>2132</v>
      </c>
      <c r="B597">
        <v>892</v>
      </c>
      <c r="C597" t="s">
        <v>350</v>
      </c>
      <c r="D597" t="s">
        <v>589</v>
      </c>
      <c r="E597">
        <v>8502</v>
      </c>
      <c r="F597">
        <v>22452</v>
      </c>
      <c r="G597">
        <v>31155</v>
      </c>
      <c r="H597" s="5">
        <v>43037</v>
      </c>
      <c r="I597" t="s">
        <v>624</v>
      </c>
      <c r="J597" t="s">
        <v>619</v>
      </c>
      <c r="K597">
        <v>700013</v>
      </c>
      <c r="L597" t="s">
        <v>351</v>
      </c>
      <c r="M597" t="s">
        <v>196</v>
      </c>
      <c r="N597" t="s">
        <v>13</v>
      </c>
      <c r="O597" t="s">
        <v>28</v>
      </c>
      <c r="P597">
        <v>55</v>
      </c>
      <c r="Q597" s="5" t="s">
        <v>43</v>
      </c>
      <c r="R597" t="s">
        <v>74</v>
      </c>
      <c r="S597" t="s">
        <v>105</v>
      </c>
      <c r="T597" t="s">
        <v>63</v>
      </c>
      <c r="U597" t="s">
        <v>65</v>
      </c>
      <c r="V597" t="s">
        <v>20</v>
      </c>
      <c r="W597">
        <v>750</v>
      </c>
      <c r="X597" t="s">
        <v>574</v>
      </c>
      <c r="Y597" t="s">
        <v>590</v>
      </c>
      <c r="Z597" t="s">
        <v>576</v>
      </c>
      <c r="AA597">
        <v>9.9099999999999994E-2</v>
      </c>
      <c r="AB597" t="s">
        <v>577</v>
      </c>
      <c r="AC597" t="s">
        <v>591</v>
      </c>
      <c r="AD597" t="s">
        <v>350</v>
      </c>
      <c r="AE597" t="s">
        <v>331</v>
      </c>
      <c r="AF597" t="s">
        <v>332</v>
      </c>
      <c r="AG597" t="s">
        <v>333</v>
      </c>
      <c r="AH597" t="s">
        <v>334</v>
      </c>
      <c r="AI597" t="s">
        <v>335</v>
      </c>
      <c r="AJ597">
        <v>700013</v>
      </c>
      <c r="AK597" t="s">
        <v>247</v>
      </c>
      <c r="AL597" t="s">
        <v>241</v>
      </c>
      <c r="AM597">
        <v>8540</v>
      </c>
      <c r="AN597">
        <v>22929</v>
      </c>
      <c r="AO597">
        <v>8048</v>
      </c>
      <c r="AP597">
        <v>22.23</v>
      </c>
      <c r="AQ597">
        <v>402.23</v>
      </c>
      <c r="AR597" t="s">
        <v>2626</v>
      </c>
      <c r="AS597" t="s">
        <v>2626</v>
      </c>
      <c r="AT597">
        <v>2</v>
      </c>
      <c r="AU597" t="s">
        <v>2629</v>
      </c>
      <c r="AV597" s="3">
        <v>43037</v>
      </c>
      <c r="AW597" s="3" t="str">
        <f>TEXT(LoanTable[[#This Row],[Disbursement Date]],"YYYY-MM")</f>
        <v>2017-10</v>
      </c>
      <c r="AX597" t="str">
        <f>TEXT(EDATE(LoanTable[[#This Row],[Disbursement Date]],-1),"YYYY-MM")</f>
        <v>2017-09</v>
      </c>
      <c r="AY597">
        <f>IF(LoanTable[[#This Row],[Loan Status]]="Active",1,0)</f>
        <v>1</v>
      </c>
      <c r="AZ597">
        <f>IF(COUNTIFS(LoanTable[Client id],LoanTable[[#This Row],[Client id]],LoanTable[Period],LoanTable[[#This Row],[Previous Period]])&gt;0,1,0)</f>
        <v>0</v>
      </c>
      <c r="BA597" s="17" t="str">
        <f>TEXT(LoanTable[[#This Row],[Disbursement Date]],"YYYY")</f>
        <v>2017</v>
      </c>
      <c r="BB597" s="10" cm="1">
        <f t="array" ref="BB597">IF(YEAR(LoanTable[[#This Row],[Disbursement Date]])=MIN(YEAR(LoanTable[Disbursement Date])),"",YEAR(LoanTable[[#This Row],[Disbursement Date]])-1)</f>
        <v>2016</v>
      </c>
      <c r="BC597" s="10">
        <f>IF(LoanTable[[#This Row],[Previous Year]]="",1,IF(COUNTIFS(LoanTable[Client id],LoanTable[[#This Row],[Client id]],LoanTable[Year],LoanTable[[#This Row],[Previous Year]])&gt;0,1,0))</f>
        <v>0</v>
      </c>
      <c r="BD597" t="str">
        <f>YEAR(LoanTable[[#This Row],[Disbursement Date]]) &amp; "-Q" &amp; ROUNDUP(MONTH(LoanTable[[#This Row],[Disbursement Date]])/3,0)</f>
        <v>2017-Q4</v>
      </c>
      <c r="BE597">
        <f>IF(LoanTable[[#This Row],[Disbursement Date]]=LoanTable[[#This Row],[First Loan Date]],1,0)</f>
        <v>1</v>
      </c>
    </row>
    <row r="598" spans="1:57" x14ac:dyDescent="0.3">
      <c r="A598" t="s">
        <v>989</v>
      </c>
      <c r="B598">
        <v>449</v>
      </c>
      <c r="C598" t="s">
        <v>310</v>
      </c>
      <c r="D598" t="s">
        <v>573</v>
      </c>
      <c r="E598">
        <v>11430</v>
      </c>
      <c r="F598">
        <v>20238</v>
      </c>
      <c r="G598">
        <v>34609</v>
      </c>
      <c r="H598" s="5">
        <v>43041</v>
      </c>
      <c r="I598" t="s">
        <v>612</v>
      </c>
      <c r="J598" t="s">
        <v>619</v>
      </c>
      <c r="K598">
        <v>140056</v>
      </c>
      <c r="L598" t="s">
        <v>312</v>
      </c>
      <c r="M598" t="s">
        <v>45</v>
      </c>
      <c r="N598" t="s">
        <v>13</v>
      </c>
      <c r="O598" t="s">
        <v>28</v>
      </c>
      <c r="P598">
        <v>51</v>
      </c>
      <c r="Q598" s="5" t="s">
        <v>62</v>
      </c>
      <c r="R598" t="s">
        <v>25</v>
      </c>
      <c r="S598" t="s">
        <v>35</v>
      </c>
      <c r="T598" t="s">
        <v>63</v>
      </c>
      <c r="U598" t="s">
        <v>22</v>
      </c>
      <c r="V598" t="s">
        <v>31</v>
      </c>
      <c r="W598">
        <v>375</v>
      </c>
      <c r="X598" t="s">
        <v>574</v>
      </c>
      <c r="Y598" t="s">
        <v>575</v>
      </c>
      <c r="Z598" t="s">
        <v>576</v>
      </c>
      <c r="AA598">
        <v>0.1065</v>
      </c>
      <c r="AB598" t="s">
        <v>577</v>
      </c>
      <c r="AC598" t="s">
        <v>578</v>
      </c>
      <c r="AD598" t="s">
        <v>310</v>
      </c>
      <c r="AE598" t="s">
        <v>250</v>
      </c>
      <c r="AF598" t="s">
        <v>251</v>
      </c>
      <c r="AG598" t="s">
        <v>252</v>
      </c>
      <c r="AH598" t="s">
        <v>253</v>
      </c>
      <c r="AI598" t="s">
        <v>310</v>
      </c>
      <c r="AJ598">
        <v>140056</v>
      </c>
      <c r="AK598" t="s">
        <v>311</v>
      </c>
      <c r="AL598" t="s">
        <v>239</v>
      </c>
      <c r="AM598">
        <v>12300</v>
      </c>
      <c r="AN598">
        <v>20177</v>
      </c>
      <c r="AO598">
        <v>11402</v>
      </c>
      <c r="AP598">
        <v>27.18</v>
      </c>
      <c r="AQ598">
        <v>137.13</v>
      </c>
      <c r="AR598" t="s">
        <v>2626</v>
      </c>
      <c r="AS598" t="s">
        <v>2626</v>
      </c>
      <c r="AT598">
        <v>0</v>
      </c>
      <c r="AU598" t="s">
        <v>2628</v>
      </c>
      <c r="AV598" s="3">
        <v>42900</v>
      </c>
      <c r="AW598" s="3" t="str">
        <f>TEXT(LoanTable[[#This Row],[Disbursement Date]],"YYYY-MM")</f>
        <v>2017-11</v>
      </c>
      <c r="AX598" t="str">
        <f>TEXT(EDATE(LoanTable[[#This Row],[Disbursement Date]],-1),"YYYY-MM")</f>
        <v>2017-10</v>
      </c>
      <c r="AY598">
        <f>IF(LoanTable[[#This Row],[Loan Status]]="Active",1,0)</f>
        <v>0</v>
      </c>
      <c r="AZ598">
        <f>IF(COUNTIFS(LoanTable[Client id],LoanTable[[#This Row],[Client id]],LoanTable[Period],LoanTable[[#This Row],[Previous Period]])&gt;0,1,0)</f>
        <v>0</v>
      </c>
      <c r="BA598" s="17" t="str">
        <f>TEXT(LoanTable[[#This Row],[Disbursement Date]],"YYYY")</f>
        <v>2017</v>
      </c>
      <c r="BB598" s="10" cm="1">
        <f t="array" ref="BB598">IF(YEAR(LoanTable[[#This Row],[Disbursement Date]])=MIN(YEAR(LoanTable[Disbursement Date])),"",YEAR(LoanTable[[#This Row],[Disbursement Date]])-1)</f>
        <v>2016</v>
      </c>
      <c r="BC598" s="10">
        <f>IF(LoanTable[[#This Row],[Previous Year]]="",1,IF(COUNTIFS(LoanTable[Client id],LoanTable[[#This Row],[Client id]],LoanTable[Year],LoanTable[[#This Row],[Previous Year]])&gt;0,1,0))</f>
        <v>0</v>
      </c>
      <c r="BD598" t="str">
        <f>YEAR(LoanTable[[#This Row],[Disbursement Date]]) &amp; "-Q" &amp; ROUNDUP(MONTH(LoanTable[[#This Row],[Disbursement Date]])/3,0)</f>
        <v>2017-Q4</v>
      </c>
      <c r="BE598">
        <f>IF(LoanTable[[#This Row],[Disbursement Date]]=LoanTable[[#This Row],[First Loan Date]],1,0)</f>
        <v>0</v>
      </c>
    </row>
    <row r="599" spans="1:57" x14ac:dyDescent="0.3">
      <c r="A599" t="s">
        <v>1738</v>
      </c>
      <c r="B599">
        <v>328</v>
      </c>
      <c r="C599" t="s">
        <v>265</v>
      </c>
      <c r="D599" t="s">
        <v>573</v>
      </c>
      <c r="E599">
        <v>42724</v>
      </c>
      <c r="F599">
        <v>38142</v>
      </c>
      <c r="G599">
        <v>29919</v>
      </c>
      <c r="H599" s="5">
        <v>43045</v>
      </c>
      <c r="I599" t="s">
        <v>612</v>
      </c>
      <c r="J599" t="s">
        <v>613</v>
      </c>
      <c r="K599">
        <v>30179</v>
      </c>
      <c r="L599" t="s">
        <v>272</v>
      </c>
      <c r="M599" t="s">
        <v>86</v>
      </c>
      <c r="N599" t="s">
        <v>13</v>
      </c>
      <c r="O599" t="s">
        <v>46</v>
      </c>
      <c r="P599">
        <v>35</v>
      </c>
      <c r="Q599" s="5" t="s">
        <v>87</v>
      </c>
      <c r="R599" t="s">
        <v>30</v>
      </c>
      <c r="S599" t="s">
        <v>145</v>
      </c>
      <c r="T599" t="s">
        <v>18</v>
      </c>
      <c r="U599" t="s">
        <v>65</v>
      </c>
      <c r="V599" t="s">
        <v>31</v>
      </c>
      <c r="W599">
        <v>697</v>
      </c>
      <c r="X599" t="s">
        <v>574</v>
      </c>
      <c r="Y599" t="s">
        <v>575</v>
      </c>
      <c r="Z599" t="s">
        <v>576</v>
      </c>
      <c r="AA599">
        <v>0.1065</v>
      </c>
      <c r="AB599" t="s">
        <v>577</v>
      </c>
      <c r="AC599" t="s">
        <v>578</v>
      </c>
      <c r="AD599" t="s">
        <v>265</v>
      </c>
      <c r="AE599" t="s">
        <v>266</v>
      </c>
      <c r="AF599" t="s">
        <v>267</v>
      </c>
      <c r="AG599" t="s">
        <v>268</v>
      </c>
      <c r="AH599" t="s">
        <v>269</v>
      </c>
      <c r="AI599" t="s">
        <v>270</v>
      </c>
      <c r="AJ599">
        <v>30179</v>
      </c>
      <c r="AK599" t="s">
        <v>271</v>
      </c>
      <c r="AL599" t="s">
        <v>241</v>
      </c>
      <c r="AM599">
        <v>42863</v>
      </c>
      <c r="AN599">
        <v>37876</v>
      </c>
      <c r="AO599">
        <v>42364</v>
      </c>
      <c r="AP599">
        <v>0.7</v>
      </c>
      <c r="AQ599">
        <v>297.95</v>
      </c>
      <c r="AR599" t="s">
        <v>2626</v>
      </c>
      <c r="AS599" t="s">
        <v>2626</v>
      </c>
      <c r="AT599">
        <v>2</v>
      </c>
      <c r="AU599" t="s">
        <v>2628</v>
      </c>
      <c r="AV599" s="3">
        <v>43045</v>
      </c>
      <c r="AW599" s="3" t="str">
        <f>TEXT(LoanTable[[#This Row],[Disbursement Date]],"YYYY-MM")</f>
        <v>2017-11</v>
      </c>
      <c r="AX599" t="str">
        <f>TEXT(EDATE(LoanTable[[#This Row],[Disbursement Date]],-1),"YYYY-MM")</f>
        <v>2017-10</v>
      </c>
      <c r="AY599">
        <f>IF(LoanTable[[#This Row],[Loan Status]]="Active",1,0)</f>
        <v>0</v>
      </c>
      <c r="AZ599">
        <f>IF(COUNTIFS(LoanTable[Client id],LoanTable[[#This Row],[Client id]],LoanTable[Period],LoanTable[[#This Row],[Previous Period]])&gt;0,1,0)</f>
        <v>0</v>
      </c>
      <c r="BA599" s="17" t="str">
        <f>TEXT(LoanTable[[#This Row],[Disbursement Date]],"YYYY")</f>
        <v>2017</v>
      </c>
      <c r="BB599" s="10" cm="1">
        <f t="array" ref="BB599">IF(YEAR(LoanTable[[#This Row],[Disbursement Date]])=MIN(YEAR(LoanTable[Disbursement Date])),"",YEAR(LoanTable[[#This Row],[Disbursement Date]])-1)</f>
        <v>2016</v>
      </c>
      <c r="BC599" s="10">
        <f>IF(LoanTable[[#This Row],[Previous Year]]="",1,IF(COUNTIFS(LoanTable[Client id],LoanTable[[#This Row],[Client id]],LoanTable[Year],LoanTable[[#This Row],[Previous Year]])&gt;0,1,0))</f>
        <v>0</v>
      </c>
      <c r="BD599" t="str">
        <f>YEAR(LoanTable[[#This Row],[Disbursement Date]]) &amp; "-Q" &amp; ROUNDUP(MONTH(LoanTable[[#This Row],[Disbursement Date]])/3,0)</f>
        <v>2017-Q4</v>
      </c>
      <c r="BE599">
        <f>IF(LoanTable[[#This Row],[Disbursement Date]]=LoanTable[[#This Row],[First Loan Date]],1,0)</f>
        <v>1</v>
      </c>
    </row>
    <row r="600" spans="1:57" x14ac:dyDescent="0.3">
      <c r="A600" t="s">
        <v>2247</v>
      </c>
      <c r="B600">
        <v>39</v>
      </c>
      <c r="C600" t="s">
        <v>330</v>
      </c>
      <c r="D600" t="s">
        <v>592</v>
      </c>
      <c r="E600">
        <v>5657</v>
      </c>
      <c r="F600">
        <v>33635</v>
      </c>
      <c r="G600">
        <v>23845</v>
      </c>
      <c r="H600" s="5">
        <v>43046</v>
      </c>
      <c r="I600" t="s">
        <v>615</v>
      </c>
      <c r="J600" t="s">
        <v>619</v>
      </c>
      <c r="K600">
        <v>690076</v>
      </c>
      <c r="L600" t="s">
        <v>337</v>
      </c>
      <c r="M600" t="s">
        <v>66</v>
      </c>
      <c r="N600" t="s">
        <v>13</v>
      </c>
      <c r="O600" t="s">
        <v>14</v>
      </c>
      <c r="P600">
        <v>41</v>
      </c>
      <c r="Q600" s="6" t="s">
        <v>94</v>
      </c>
      <c r="R600" t="s">
        <v>74</v>
      </c>
      <c r="S600" t="s">
        <v>35</v>
      </c>
      <c r="T600" t="s">
        <v>18</v>
      </c>
      <c r="U600" t="s">
        <v>22</v>
      </c>
      <c r="V600" t="s">
        <v>39</v>
      </c>
      <c r="W600">
        <v>399</v>
      </c>
      <c r="X600" t="s">
        <v>574</v>
      </c>
      <c r="Y600" t="s">
        <v>584</v>
      </c>
      <c r="Z600" t="s">
        <v>593</v>
      </c>
      <c r="AA600">
        <v>0.1991</v>
      </c>
      <c r="AB600" t="s">
        <v>594</v>
      </c>
      <c r="AC600" t="s">
        <v>595</v>
      </c>
      <c r="AD600" t="s">
        <v>330</v>
      </c>
      <c r="AE600" t="s">
        <v>331</v>
      </c>
      <c r="AF600" t="s">
        <v>332</v>
      </c>
      <c r="AG600" t="s">
        <v>333</v>
      </c>
      <c r="AH600" t="s">
        <v>334</v>
      </c>
      <c r="AI600" t="s">
        <v>335</v>
      </c>
      <c r="AJ600">
        <v>690076</v>
      </c>
      <c r="AK600" t="s">
        <v>336</v>
      </c>
      <c r="AL600" t="s">
        <v>239</v>
      </c>
      <c r="AM600">
        <v>6745</v>
      </c>
      <c r="AN600">
        <v>33567</v>
      </c>
      <c r="AO600">
        <v>5419</v>
      </c>
      <c r="AP600">
        <v>23.02</v>
      </c>
      <c r="AQ600">
        <v>3053.14</v>
      </c>
      <c r="AR600" t="s">
        <v>2626</v>
      </c>
      <c r="AS600" t="s">
        <v>2626</v>
      </c>
      <c r="AT600">
        <v>1</v>
      </c>
      <c r="AU600" t="s">
        <v>2628</v>
      </c>
      <c r="AV600" s="3">
        <v>43046</v>
      </c>
      <c r="AW600" s="3" t="str">
        <f>TEXT(LoanTable[[#This Row],[Disbursement Date]],"YYYY-MM")</f>
        <v>2017-11</v>
      </c>
      <c r="AX600" t="str">
        <f>TEXT(EDATE(LoanTable[[#This Row],[Disbursement Date]],-1),"YYYY-MM")</f>
        <v>2017-10</v>
      </c>
      <c r="AY600">
        <f>IF(LoanTable[[#This Row],[Loan Status]]="Active",1,0)</f>
        <v>0</v>
      </c>
      <c r="AZ600">
        <f>IF(COUNTIFS(LoanTable[Client id],LoanTable[[#This Row],[Client id]],LoanTable[Period],LoanTable[[#This Row],[Previous Period]])&gt;0,1,0)</f>
        <v>0</v>
      </c>
      <c r="BA600" s="17" t="str">
        <f>TEXT(LoanTable[[#This Row],[Disbursement Date]],"YYYY")</f>
        <v>2017</v>
      </c>
      <c r="BB600" s="10" cm="1">
        <f t="array" ref="BB600">IF(YEAR(LoanTable[[#This Row],[Disbursement Date]])=MIN(YEAR(LoanTable[Disbursement Date])),"",YEAR(LoanTable[[#This Row],[Disbursement Date]])-1)</f>
        <v>2016</v>
      </c>
      <c r="BC600" s="10">
        <f>IF(LoanTable[[#This Row],[Previous Year]]="",1,IF(COUNTIFS(LoanTable[Client id],LoanTable[[#This Row],[Client id]],LoanTable[Year],LoanTable[[#This Row],[Previous Year]])&gt;0,1,0))</f>
        <v>0</v>
      </c>
      <c r="BD600" t="str">
        <f>YEAR(LoanTable[[#This Row],[Disbursement Date]]) &amp; "-Q" &amp; ROUNDUP(MONTH(LoanTable[[#This Row],[Disbursement Date]])/3,0)</f>
        <v>2017-Q4</v>
      </c>
      <c r="BE600">
        <f>IF(LoanTable[[#This Row],[Disbursement Date]]=LoanTable[[#This Row],[First Loan Date]],1,0)</f>
        <v>1</v>
      </c>
    </row>
    <row r="601" spans="1:57" x14ac:dyDescent="0.3">
      <c r="A601" t="s">
        <v>708</v>
      </c>
      <c r="B601">
        <v>359</v>
      </c>
      <c r="C601" t="s">
        <v>391</v>
      </c>
      <c r="D601" t="s">
        <v>592</v>
      </c>
      <c r="E601">
        <v>8625</v>
      </c>
      <c r="F601">
        <v>44836</v>
      </c>
      <c r="G601">
        <v>6155</v>
      </c>
      <c r="H601" s="5">
        <v>43046</v>
      </c>
      <c r="I601" t="s">
        <v>615</v>
      </c>
      <c r="J601" t="s">
        <v>619</v>
      </c>
      <c r="K601">
        <v>730084</v>
      </c>
      <c r="L601" t="s">
        <v>393</v>
      </c>
      <c r="M601" t="s">
        <v>175</v>
      </c>
      <c r="N601" t="s">
        <v>13</v>
      </c>
      <c r="O601" t="s">
        <v>28</v>
      </c>
      <c r="P601">
        <v>52</v>
      </c>
      <c r="Q601" s="5" t="s">
        <v>103</v>
      </c>
      <c r="R601" t="s">
        <v>30</v>
      </c>
      <c r="S601" t="s">
        <v>145</v>
      </c>
      <c r="T601" t="s">
        <v>18</v>
      </c>
      <c r="U601" t="s">
        <v>22</v>
      </c>
      <c r="V601" t="s">
        <v>39</v>
      </c>
      <c r="W601">
        <v>626</v>
      </c>
      <c r="X601" t="s">
        <v>574</v>
      </c>
      <c r="Y601" t="s">
        <v>584</v>
      </c>
      <c r="Z601" t="s">
        <v>593</v>
      </c>
      <c r="AA601">
        <v>0.1991</v>
      </c>
      <c r="AB601" t="s">
        <v>594</v>
      </c>
      <c r="AC601" t="s">
        <v>595</v>
      </c>
      <c r="AD601" t="s">
        <v>391</v>
      </c>
      <c r="AE601" t="s">
        <v>279</v>
      </c>
      <c r="AF601" t="s">
        <v>280</v>
      </c>
      <c r="AG601" t="s">
        <v>281</v>
      </c>
      <c r="AH601" t="s">
        <v>282</v>
      </c>
      <c r="AI601" t="s">
        <v>391</v>
      </c>
      <c r="AJ601">
        <v>730084</v>
      </c>
      <c r="AK601" t="s">
        <v>392</v>
      </c>
      <c r="AL601" t="s">
        <v>239</v>
      </c>
      <c r="AM601">
        <v>9907</v>
      </c>
      <c r="AN601">
        <v>45933</v>
      </c>
      <c r="AO601">
        <v>8220</v>
      </c>
      <c r="AP601">
        <v>45.56</v>
      </c>
      <c r="AQ601">
        <v>495.11</v>
      </c>
      <c r="AR601" t="s">
        <v>2626</v>
      </c>
      <c r="AS601" t="s">
        <v>2626</v>
      </c>
      <c r="AT601">
        <v>1</v>
      </c>
      <c r="AU601" t="s">
        <v>2628</v>
      </c>
      <c r="AV601" s="3">
        <v>43046</v>
      </c>
      <c r="AW601" s="3" t="str">
        <f>TEXT(LoanTable[[#This Row],[Disbursement Date]],"YYYY-MM")</f>
        <v>2017-11</v>
      </c>
      <c r="AX601" t="str">
        <f>TEXT(EDATE(LoanTable[[#This Row],[Disbursement Date]],-1),"YYYY-MM")</f>
        <v>2017-10</v>
      </c>
      <c r="AY601">
        <f>IF(LoanTable[[#This Row],[Loan Status]]="Active",1,0)</f>
        <v>0</v>
      </c>
      <c r="AZ601">
        <f>IF(COUNTIFS(LoanTable[Client id],LoanTable[[#This Row],[Client id]],LoanTable[Period],LoanTable[[#This Row],[Previous Period]])&gt;0,1,0)</f>
        <v>0</v>
      </c>
      <c r="BA601" s="17" t="str">
        <f>TEXT(LoanTable[[#This Row],[Disbursement Date]],"YYYY")</f>
        <v>2017</v>
      </c>
      <c r="BB601" s="10" cm="1">
        <f t="array" ref="BB601">IF(YEAR(LoanTable[[#This Row],[Disbursement Date]])=MIN(YEAR(LoanTable[Disbursement Date])),"",YEAR(LoanTable[[#This Row],[Disbursement Date]])-1)</f>
        <v>2016</v>
      </c>
      <c r="BC601" s="10">
        <f>IF(LoanTable[[#This Row],[Previous Year]]="",1,IF(COUNTIFS(LoanTable[Client id],LoanTable[[#This Row],[Client id]],LoanTable[Year],LoanTable[[#This Row],[Previous Year]])&gt;0,1,0))</f>
        <v>0</v>
      </c>
      <c r="BD601" t="str">
        <f>YEAR(LoanTable[[#This Row],[Disbursement Date]]) &amp; "-Q" &amp; ROUNDUP(MONTH(LoanTable[[#This Row],[Disbursement Date]])/3,0)</f>
        <v>2017-Q4</v>
      </c>
      <c r="BE601">
        <f>IF(LoanTable[[#This Row],[Disbursement Date]]=LoanTable[[#This Row],[First Loan Date]],1,0)</f>
        <v>1</v>
      </c>
    </row>
    <row r="602" spans="1:57" x14ac:dyDescent="0.3">
      <c r="A602" t="s">
        <v>1362</v>
      </c>
      <c r="B602">
        <v>683</v>
      </c>
      <c r="C602" t="s">
        <v>409</v>
      </c>
      <c r="D602" t="s">
        <v>573</v>
      </c>
      <c r="E602">
        <v>32432</v>
      </c>
      <c r="F602">
        <v>15581</v>
      </c>
      <c r="G602">
        <v>2009</v>
      </c>
      <c r="H602" s="5">
        <v>43047</v>
      </c>
      <c r="I602" t="s">
        <v>612</v>
      </c>
      <c r="J602" t="s">
        <v>613</v>
      </c>
      <c r="K602">
        <v>1030063</v>
      </c>
      <c r="L602" t="s">
        <v>411</v>
      </c>
      <c r="M602" t="s">
        <v>54</v>
      </c>
      <c r="N602" t="s">
        <v>13</v>
      </c>
      <c r="O602" t="s">
        <v>46</v>
      </c>
      <c r="P602">
        <v>29</v>
      </c>
      <c r="Q602" s="5" t="s">
        <v>53</v>
      </c>
      <c r="R602" t="s">
        <v>30</v>
      </c>
      <c r="S602" t="s">
        <v>145</v>
      </c>
      <c r="T602" t="s">
        <v>18</v>
      </c>
      <c r="U602" t="s">
        <v>22</v>
      </c>
      <c r="V602" t="s">
        <v>39</v>
      </c>
      <c r="W602">
        <v>324</v>
      </c>
      <c r="X602" t="s">
        <v>574</v>
      </c>
      <c r="Y602" t="s">
        <v>575</v>
      </c>
      <c r="Z602" t="s">
        <v>576</v>
      </c>
      <c r="AA602">
        <v>0.1065</v>
      </c>
      <c r="AB602" t="s">
        <v>577</v>
      </c>
      <c r="AC602" t="s">
        <v>578</v>
      </c>
      <c r="AD602" t="s">
        <v>409</v>
      </c>
      <c r="AE602" t="s">
        <v>234</v>
      </c>
      <c r="AF602" t="s">
        <v>235</v>
      </c>
      <c r="AG602" t="s">
        <v>236</v>
      </c>
      <c r="AH602" t="s">
        <v>237</v>
      </c>
      <c r="AI602" t="s">
        <v>246</v>
      </c>
      <c r="AJ602">
        <v>1030063</v>
      </c>
      <c r="AK602" t="s">
        <v>410</v>
      </c>
      <c r="AL602" t="s">
        <v>241</v>
      </c>
      <c r="AM602">
        <v>33846</v>
      </c>
      <c r="AN602">
        <v>15213</v>
      </c>
      <c r="AO602">
        <v>32131</v>
      </c>
      <c r="AP602">
        <v>2.14</v>
      </c>
      <c r="AQ602">
        <v>2120.02</v>
      </c>
      <c r="AR602" t="s">
        <v>2626</v>
      </c>
      <c r="AS602" t="s">
        <v>2626</v>
      </c>
      <c r="AT602">
        <v>0</v>
      </c>
      <c r="AU602" t="s">
        <v>2630</v>
      </c>
      <c r="AV602" s="3">
        <v>42427</v>
      </c>
      <c r="AW602" s="3" t="str">
        <f>TEXT(LoanTable[[#This Row],[Disbursement Date]],"YYYY-MM")</f>
        <v>2017-11</v>
      </c>
      <c r="AX602" t="str">
        <f>TEXT(EDATE(LoanTable[[#This Row],[Disbursement Date]],-1),"YYYY-MM")</f>
        <v>2017-10</v>
      </c>
      <c r="AY602">
        <f>IF(LoanTable[[#This Row],[Loan Status]]="Active",1,0)</f>
        <v>0</v>
      </c>
      <c r="AZ602">
        <f>IF(COUNTIFS(LoanTable[Client id],LoanTable[[#This Row],[Client id]],LoanTable[Period],LoanTable[[#This Row],[Previous Period]])&gt;0,1,0)</f>
        <v>0</v>
      </c>
      <c r="BA602" s="17" t="str">
        <f>TEXT(LoanTable[[#This Row],[Disbursement Date]],"YYYY")</f>
        <v>2017</v>
      </c>
      <c r="BB602" s="10" cm="1">
        <f t="array" ref="BB602">IF(YEAR(LoanTable[[#This Row],[Disbursement Date]])=MIN(YEAR(LoanTable[Disbursement Date])),"",YEAR(LoanTable[[#This Row],[Disbursement Date]])-1)</f>
        <v>2016</v>
      </c>
      <c r="BC602" s="10">
        <f>IF(LoanTable[[#This Row],[Previous Year]]="",1,IF(COUNTIFS(LoanTable[Client id],LoanTable[[#This Row],[Client id]],LoanTable[Year],LoanTable[[#This Row],[Previous Year]])&gt;0,1,0))</f>
        <v>1</v>
      </c>
      <c r="BD602" t="str">
        <f>YEAR(LoanTable[[#This Row],[Disbursement Date]]) &amp; "-Q" &amp; ROUNDUP(MONTH(LoanTable[[#This Row],[Disbursement Date]])/3,0)</f>
        <v>2017-Q4</v>
      </c>
      <c r="BE602">
        <f>IF(LoanTable[[#This Row],[Disbursement Date]]=LoanTable[[#This Row],[First Loan Date]],1,0)</f>
        <v>0</v>
      </c>
    </row>
    <row r="603" spans="1:57" x14ac:dyDescent="0.3">
      <c r="A603" t="s">
        <v>2083</v>
      </c>
      <c r="B603">
        <v>838</v>
      </c>
      <c r="C603" t="s">
        <v>409</v>
      </c>
      <c r="D603" t="s">
        <v>589</v>
      </c>
      <c r="E603">
        <v>7075</v>
      </c>
      <c r="F603">
        <v>19762</v>
      </c>
      <c r="G603">
        <v>2670</v>
      </c>
      <c r="H603" s="5">
        <v>43048</v>
      </c>
      <c r="I603" t="s">
        <v>624</v>
      </c>
      <c r="J603" t="s">
        <v>613</v>
      </c>
      <c r="K603">
        <v>1030063</v>
      </c>
      <c r="L603" t="s">
        <v>411</v>
      </c>
      <c r="M603" t="s">
        <v>171</v>
      </c>
      <c r="N603" t="s">
        <v>13</v>
      </c>
      <c r="O603" t="s">
        <v>46</v>
      </c>
      <c r="P603">
        <v>31</v>
      </c>
      <c r="Q603" s="5" t="s">
        <v>47</v>
      </c>
      <c r="R603" t="s">
        <v>30</v>
      </c>
      <c r="S603" t="s">
        <v>145</v>
      </c>
      <c r="T603" t="s">
        <v>63</v>
      </c>
      <c r="U603" t="s">
        <v>26</v>
      </c>
      <c r="V603" t="s">
        <v>31</v>
      </c>
      <c r="W603">
        <v>462</v>
      </c>
      <c r="X603" t="s">
        <v>574</v>
      </c>
      <c r="Y603" t="s">
        <v>590</v>
      </c>
      <c r="Z603" t="s">
        <v>576</v>
      </c>
      <c r="AA603">
        <v>9.9099999999999994E-2</v>
      </c>
      <c r="AB603" t="s">
        <v>577</v>
      </c>
      <c r="AC603" t="s">
        <v>591</v>
      </c>
      <c r="AD603" t="s">
        <v>409</v>
      </c>
      <c r="AE603" t="s">
        <v>234</v>
      </c>
      <c r="AF603" t="s">
        <v>235</v>
      </c>
      <c r="AG603" t="s">
        <v>236</v>
      </c>
      <c r="AH603" t="s">
        <v>237</v>
      </c>
      <c r="AI603" t="s">
        <v>246</v>
      </c>
      <c r="AJ603">
        <v>1030063</v>
      </c>
      <c r="AK603" t="s">
        <v>410</v>
      </c>
      <c r="AL603" t="s">
        <v>241</v>
      </c>
      <c r="AM603">
        <v>8187</v>
      </c>
      <c r="AN603">
        <v>20560</v>
      </c>
      <c r="AO603">
        <v>6920</v>
      </c>
      <c r="AP603">
        <v>29.94</v>
      </c>
      <c r="AQ603">
        <v>2406.4499999999998</v>
      </c>
      <c r="AR603" t="s">
        <v>2626</v>
      </c>
      <c r="AS603" t="s">
        <v>2626</v>
      </c>
      <c r="AT603">
        <v>0</v>
      </c>
      <c r="AU603" t="s">
        <v>2628</v>
      </c>
      <c r="AV603" s="3">
        <v>43048</v>
      </c>
      <c r="AW603" s="3" t="str">
        <f>TEXT(LoanTable[[#This Row],[Disbursement Date]],"YYYY-MM")</f>
        <v>2017-11</v>
      </c>
      <c r="AX603" t="str">
        <f>TEXT(EDATE(LoanTable[[#This Row],[Disbursement Date]],-1),"YYYY-MM")</f>
        <v>2017-10</v>
      </c>
      <c r="AY603">
        <f>IF(LoanTable[[#This Row],[Loan Status]]="Active",1,0)</f>
        <v>1</v>
      </c>
      <c r="AZ603">
        <f>IF(COUNTIFS(LoanTable[Client id],LoanTable[[#This Row],[Client id]],LoanTable[Period],LoanTable[[#This Row],[Previous Period]])&gt;0,1,0)</f>
        <v>0</v>
      </c>
      <c r="BA603" s="17" t="str">
        <f>TEXT(LoanTable[[#This Row],[Disbursement Date]],"YYYY")</f>
        <v>2017</v>
      </c>
      <c r="BB603" s="10" cm="1">
        <f t="array" ref="BB603">IF(YEAR(LoanTable[[#This Row],[Disbursement Date]])=MIN(YEAR(LoanTable[Disbursement Date])),"",YEAR(LoanTable[[#This Row],[Disbursement Date]])-1)</f>
        <v>2016</v>
      </c>
      <c r="BC603" s="10">
        <f>IF(LoanTable[[#This Row],[Previous Year]]="",1,IF(COUNTIFS(LoanTable[Client id],LoanTable[[#This Row],[Client id]],LoanTable[Year],LoanTable[[#This Row],[Previous Year]])&gt;0,1,0))</f>
        <v>0</v>
      </c>
      <c r="BD603" t="str">
        <f>YEAR(LoanTable[[#This Row],[Disbursement Date]]) &amp; "-Q" &amp; ROUNDUP(MONTH(LoanTable[[#This Row],[Disbursement Date]])/3,0)</f>
        <v>2017-Q4</v>
      </c>
      <c r="BE603">
        <f>IF(LoanTable[[#This Row],[Disbursement Date]]=LoanTable[[#This Row],[First Loan Date]],1,0)</f>
        <v>1</v>
      </c>
    </row>
    <row r="604" spans="1:57" x14ac:dyDescent="0.3">
      <c r="A604" t="s">
        <v>1122</v>
      </c>
      <c r="B604">
        <v>137</v>
      </c>
      <c r="C604" t="s">
        <v>391</v>
      </c>
      <c r="D604" t="s">
        <v>573</v>
      </c>
      <c r="E604">
        <v>25938</v>
      </c>
      <c r="F604">
        <v>8411</v>
      </c>
      <c r="G604">
        <v>4063</v>
      </c>
      <c r="H604" s="5">
        <v>43049</v>
      </c>
      <c r="I604" t="s">
        <v>617</v>
      </c>
      <c r="J604" t="s">
        <v>619</v>
      </c>
      <c r="K604">
        <v>730084</v>
      </c>
      <c r="L604" t="s">
        <v>393</v>
      </c>
      <c r="M604" t="s">
        <v>181</v>
      </c>
      <c r="N604" t="s">
        <v>13</v>
      </c>
      <c r="O604" t="s">
        <v>14</v>
      </c>
      <c r="P604">
        <v>44</v>
      </c>
      <c r="Q604" s="5" t="s">
        <v>100</v>
      </c>
      <c r="R604" t="s">
        <v>30</v>
      </c>
      <c r="S604" t="s">
        <v>145</v>
      </c>
      <c r="T604" t="s">
        <v>18</v>
      </c>
      <c r="U604" t="s">
        <v>26</v>
      </c>
      <c r="V604" t="s">
        <v>20</v>
      </c>
      <c r="W604">
        <v>638</v>
      </c>
      <c r="X604" t="s">
        <v>574</v>
      </c>
      <c r="Y604" t="s">
        <v>575</v>
      </c>
      <c r="Z604" t="s">
        <v>576</v>
      </c>
      <c r="AA604">
        <v>0.1065</v>
      </c>
      <c r="AB604" t="s">
        <v>577</v>
      </c>
      <c r="AC604" t="s">
        <v>578</v>
      </c>
      <c r="AD604" t="s">
        <v>391</v>
      </c>
      <c r="AE604" t="s">
        <v>279</v>
      </c>
      <c r="AF604" t="s">
        <v>280</v>
      </c>
      <c r="AG604" t="s">
        <v>281</v>
      </c>
      <c r="AH604" t="s">
        <v>282</v>
      </c>
      <c r="AI604" t="s">
        <v>391</v>
      </c>
      <c r="AJ604">
        <v>730084</v>
      </c>
      <c r="AK604" t="s">
        <v>392</v>
      </c>
      <c r="AL604" t="s">
        <v>239</v>
      </c>
      <c r="AM604">
        <v>25583</v>
      </c>
      <c r="AN604">
        <v>10324</v>
      </c>
      <c r="AO604">
        <v>25542</v>
      </c>
      <c r="AP604">
        <v>31.9</v>
      </c>
      <c r="AQ604">
        <v>3851.09</v>
      </c>
      <c r="AR604" t="s">
        <v>2626</v>
      </c>
      <c r="AS604" t="s">
        <v>2626</v>
      </c>
      <c r="AT604">
        <v>0</v>
      </c>
      <c r="AU604" t="s">
        <v>2629</v>
      </c>
      <c r="AV604" s="3">
        <v>43011</v>
      </c>
      <c r="AW604" s="3" t="str">
        <f>TEXT(LoanTable[[#This Row],[Disbursement Date]],"YYYY-MM")</f>
        <v>2017-11</v>
      </c>
      <c r="AX604" t="str">
        <f>TEXT(EDATE(LoanTable[[#This Row],[Disbursement Date]],-1),"YYYY-MM")</f>
        <v>2017-10</v>
      </c>
      <c r="AY604">
        <f>IF(LoanTable[[#This Row],[Loan Status]]="Active",1,0)</f>
        <v>0</v>
      </c>
      <c r="AZ604">
        <f>IF(COUNTIFS(LoanTable[Client id],LoanTable[[#This Row],[Client id]],LoanTable[Period],LoanTable[[#This Row],[Previous Period]])&gt;0,1,0)</f>
        <v>1</v>
      </c>
      <c r="BA604" s="17" t="str">
        <f>TEXT(LoanTable[[#This Row],[Disbursement Date]],"YYYY")</f>
        <v>2017</v>
      </c>
      <c r="BB604" s="10" cm="1">
        <f t="array" ref="BB604">IF(YEAR(LoanTable[[#This Row],[Disbursement Date]])=MIN(YEAR(LoanTable[Disbursement Date])),"",YEAR(LoanTable[[#This Row],[Disbursement Date]])-1)</f>
        <v>2016</v>
      </c>
      <c r="BC604" s="10">
        <f>IF(LoanTable[[#This Row],[Previous Year]]="",1,IF(COUNTIFS(LoanTable[Client id],LoanTable[[#This Row],[Client id]],LoanTable[Year],LoanTable[[#This Row],[Previous Year]])&gt;0,1,0))</f>
        <v>0</v>
      </c>
      <c r="BD604" t="str">
        <f>YEAR(LoanTable[[#This Row],[Disbursement Date]]) &amp; "-Q" &amp; ROUNDUP(MONTH(LoanTable[[#This Row],[Disbursement Date]])/3,0)</f>
        <v>2017-Q4</v>
      </c>
      <c r="BE604">
        <f>IF(LoanTable[[#This Row],[Disbursement Date]]=LoanTable[[#This Row],[First Loan Date]],1,0)</f>
        <v>0</v>
      </c>
    </row>
    <row r="605" spans="1:57" x14ac:dyDescent="0.3">
      <c r="A605" t="s">
        <v>1812</v>
      </c>
      <c r="B605">
        <v>214</v>
      </c>
      <c r="C605" t="s">
        <v>243</v>
      </c>
      <c r="D605" t="s">
        <v>589</v>
      </c>
      <c r="E605">
        <v>20921</v>
      </c>
      <c r="F605">
        <v>7400</v>
      </c>
      <c r="G605">
        <v>10028</v>
      </c>
      <c r="H605" s="5">
        <v>43049</v>
      </c>
      <c r="I605" t="s">
        <v>612</v>
      </c>
      <c r="J605" t="s">
        <v>619</v>
      </c>
      <c r="K605">
        <v>160051</v>
      </c>
      <c r="L605" t="s">
        <v>245</v>
      </c>
      <c r="M605" t="s">
        <v>171</v>
      </c>
      <c r="N605" t="s">
        <v>13</v>
      </c>
      <c r="O605" t="s">
        <v>46</v>
      </c>
      <c r="P605">
        <v>31</v>
      </c>
      <c r="Q605" s="5" t="s">
        <v>47</v>
      </c>
      <c r="R605" t="s">
        <v>30</v>
      </c>
      <c r="S605" t="s">
        <v>145</v>
      </c>
      <c r="T605" t="s">
        <v>63</v>
      </c>
      <c r="U605" t="s">
        <v>26</v>
      </c>
      <c r="V605" t="s">
        <v>31</v>
      </c>
      <c r="W605">
        <v>462</v>
      </c>
      <c r="X605" t="s">
        <v>574</v>
      </c>
      <c r="Y605" t="s">
        <v>590</v>
      </c>
      <c r="Z605" t="s">
        <v>576</v>
      </c>
      <c r="AA605">
        <v>9.9099999999999994E-2</v>
      </c>
      <c r="AB605" t="s">
        <v>577</v>
      </c>
      <c r="AC605" t="s">
        <v>591</v>
      </c>
      <c r="AD605" t="s">
        <v>243</v>
      </c>
      <c r="AE605" t="s">
        <v>234</v>
      </c>
      <c r="AF605" t="s">
        <v>235</v>
      </c>
      <c r="AG605" t="s">
        <v>236</v>
      </c>
      <c r="AH605" t="s">
        <v>237</v>
      </c>
      <c r="AI605" t="s">
        <v>243</v>
      </c>
      <c r="AJ605">
        <v>160051</v>
      </c>
      <c r="AK605" t="s">
        <v>244</v>
      </c>
      <c r="AL605" t="s">
        <v>241</v>
      </c>
      <c r="AM605">
        <v>21227</v>
      </c>
      <c r="AN605">
        <v>8800</v>
      </c>
      <c r="AO605">
        <v>20479</v>
      </c>
      <c r="AP605">
        <v>42.58</v>
      </c>
      <c r="AQ605">
        <v>3497.25</v>
      </c>
      <c r="AR605" t="s">
        <v>2627</v>
      </c>
      <c r="AS605" t="s">
        <v>2626</v>
      </c>
      <c r="AT605">
        <v>2</v>
      </c>
      <c r="AU605" t="s">
        <v>2628</v>
      </c>
      <c r="AV605" s="3">
        <v>42781</v>
      </c>
      <c r="AW605" s="3" t="str">
        <f>TEXT(LoanTable[[#This Row],[Disbursement Date]],"YYYY-MM")</f>
        <v>2017-11</v>
      </c>
      <c r="AX605" t="str">
        <f>TEXT(EDATE(LoanTable[[#This Row],[Disbursement Date]],-1),"YYYY-MM")</f>
        <v>2017-10</v>
      </c>
      <c r="AY605">
        <f>IF(LoanTable[[#This Row],[Loan Status]]="Active",1,0)</f>
        <v>0</v>
      </c>
      <c r="AZ605">
        <f>IF(COUNTIFS(LoanTable[Client id],LoanTable[[#This Row],[Client id]],LoanTable[Period],LoanTable[[#This Row],[Previous Period]])&gt;0,1,0)</f>
        <v>0</v>
      </c>
      <c r="BA605" s="17" t="str">
        <f>TEXT(LoanTable[[#This Row],[Disbursement Date]],"YYYY")</f>
        <v>2017</v>
      </c>
      <c r="BB605" s="10" cm="1">
        <f t="array" ref="BB605">IF(YEAR(LoanTable[[#This Row],[Disbursement Date]])=MIN(YEAR(LoanTable[Disbursement Date])),"",YEAR(LoanTable[[#This Row],[Disbursement Date]])-1)</f>
        <v>2016</v>
      </c>
      <c r="BC605" s="10">
        <f>IF(LoanTable[[#This Row],[Previous Year]]="",1,IF(COUNTIFS(LoanTable[Client id],LoanTable[[#This Row],[Client id]],LoanTable[Year],LoanTable[[#This Row],[Previous Year]])&gt;0,1,0))</f>
        <v>0</v>
      </c>
      <c r="BD605" t="str">
        <f>YEAR(LoanTable[[#This Row],[Disbursement Date]]) &amp; "-Q" &amp; ROUNDUP(MONTH(LoanTable[[#This Row],[Disbursement Date]])/3,0)</f>
        <v>2017-Q4</v>
      </c>
      <c r="BE605">
        <f>IF(LoanTable[[#This Row],[Disbursement Date]]=LoanTable[[#This Row],[First Loan Date]],1,0)</f>
        <v>0</v>
      </c>
    </row>
    <row r="606" spans="1:57" x14ac:dyDescent="0.3">
      <c r="A606" t="s">
        <v>1814</v>
      </c>
      <c r="B606">
        <v>667</v>
      </c>
      <c r="C606" t="s">
        <v>246</v>
      </c>
      <c r="D606" t="s">
        <v>596</v>
      </c>
      <c r="E606">
        <v>12791</v>
      </c>
      <c r="F606">
        <v>24712</v>
      </c>
      <c r="G606">
        <v>7045</v>
      </c>
      <c r="H606" s="5">
        <v>43050</v>
      </c>
      <c r="I606" t="s">
        <v>624</v>
      </c>
      <c r="J606" t="s">
        <v>619</v>
      </c>
      <c r="K606">
        <v>110159</v>
      </c>
      <c r="L606" t="s">
        <v>248</v>
      </c>
      <c r="M606" t="s">
        <v>54</v>
      </c>
      <c r="N606" t="s">
        <v>13</v>
      </c>
      <c r="O606" t="s">
        <v>46</v>
      </c>
      <c r="P606">
        <v>29</v>
      </c>
      <c r="Q606" s="5" t="s">
        <v>53</v>
      </c>
      <c r="R606" t="s">
        <v>30</v>
      </c>
      <c r="S606" t="s">
        <v>145</v>
      </c>
      <c r="T606" t="s">
        <v>18</v>
      </c>
      <c r="U606" t="s">
        <v>22</v>
      </c>
      <c r="V606" t="s">
        <v>39</v>
      </c>
      <c r="W606">
        <v>324</v>
      </c>
      <c r="X606" t="s">
        <v>574</v>
      </c>
      <c r="Y606" t="s">
        <v>590</v>
      </c>
      <c r="Z606" t="s">
        <v>593</v>
      </c>
      <c r="AA606">
        <v>0.17269999999999999</v>
      </c>
      <c r="AB606" t="s">
        <v>585</v>
      </c>
      <c r="AC606" t="s">
        <v>597</v>
      </c>
      <c r="AD606" t="s">
        <v>246</v>
      </c>
      <c r="AE606" t="s">
        <v>234</v>
      </c>
      <c r="AF606" t="s">
        <v>235</v>
      </c>
      <c r="AG606" t="s">
        <v>236</v>
      </c>
      <c r="AH606" t="s">
        <v>237</v>
      </c>
      <c r="AI606" t="s">
        <v>246</v>
      </c>
      <c r="AJ606">
        <v>110159</v>
      </c>
      <c r="AK606" t="s">
        <v>247</v>
      </c>
      <c r="AL606" t="s">
        <v>241</v>
      </c>
      <c r="AM606">
        <v>12875</v>
      </c>
      <c r="AN606">
        <v>26279</v>
      </c>
      <c r="AO606">
        <v>12439</v>
      </c>
      <c r="AP606">
        <v>2.58</v>
      </c>
      <c r="AQ606">
        <v>1798.54</v>
      </c>
      <c r="AR606" t="s">
        <v>2626</v>
      </c>
      <c r="AS606" t="s">
        <v>2626</v>
      </c>
      <c r="AT606">
        <v>0</v>
      </c>
      <c r="AU606" t="s">
        <v>2628</v>
      </c>
      <c r="AV606" s="3">
        <v>43050</v>
      </c>
      <c r="AW606" s="3" t="str">
        <f>TEXT(LoanTable[[#This Row],[Disbursement Date]],"YYYY-MM")</f>
        <v>2017-11</v>
      </c>
      <c r="AX606" t="str">
        <f>TEXT(EDATE(LoanTable[[#This Row],[Disbursement Date]],-1),"YYYY-MM")</f>
        <v>2017-10</v>
      </c>
      <c r="AY606">
        <f>IF(LoanTable[[#This Row],[Loan Status]]="Active",1,0)</f>
        <v>1</v>
      </c>
      <c r="AZ606">
        <f>IF(COUNTIFS(LoanTable[Client id],LoanTable[[#This Row],[Client id]],LoanTable[Period],LoanTable[[#This Row],[Previous Period]])&gt;0,1,0)</f>
        <v>0</v>
      </c>
      <c r="BA606" s="17" t="str">
        <f>TEXT(LoanTable[[#This Row],[Disbursement Date]],"YYYY")</f>
        <v>2017</v>
      </c>
      <c r="BB606" s="10" cm="1">
        <f t="array" ref="BB606">IF(YEAR(LoanTable[[#This Row],[Disbursement Date]])=MIN(YEAR(LoanTable[Disbursement Date])),"",YEAR(LoanTable[[#This Row],[Disbursement Date]])-1)</f>
        <v>2016</v>
      </c>
      <c r="BC606" s="10">
        <f>IF(LoanTable[[#This Row],[Previous Year]]="",1,IF(COUNTIFS(LoanTable[Client id],LoanTable[[#This Row],[Client id]],LoanTable[Year],LoanTable[[#This Row],[Previous Year]])&gt;0,1,0))</f>
        <v>0</v>
      </c>
      <c r="BD606" t="str">
        <f>YEAR(LoanTable[[#This Row],[Disbursement Date]]) &amp; "-Q" &amp; ROUNDUP(MONTH(LoanTable[[#This Row],[Disbursement Date]])/3,0)</f>
        <v>2017-Q4</v>
      </c>
      <c r="BE606">
        <f>IF(LoanTable[[#This Row],[Disbursement Date]]=LoanTable[[#This Row],[First Loan Date]],1,0)</f>
        <v>1</v>
      </c>
    </row>
    <row r="607" spans="1:57" x14ac:dyDescent="0.3">
      <c r="A607" t="s">
        <v>1728</v>
      </c>
      <c r="B607">
        <v>887</v>
      </c>
      <c r="C607" t="s">
        <v>265</v>
      </c>
      <c r="D607" t="s">
        <v>589</v>
      </c>
      <c r="E607">
        <v>38934</v>
      </c>
      <c r="F607">
        <v>30820</v>
      </c>
      <c r="G607">
        <v>17882</v>
      </c>
      <c r="H607" s="5">
        <v>43052</v>
      </c>
      <c r="I607" t="s">
        <v>612</v>
      </c>
      <c r="J607" t="s">
        <v>619</v>
      </c>
      <c r="K607">
        <v>30179</v>
      </c>
      <c r="L607" t="s">
        <v>272</v>
      </c>
      <c r="M607" t="s">
        <v>165</v>
      </c>
      <c r="N607" t="s">
        <v>13</v>
      </c>
      <c r="O607" t="s">
        <v>46</v>
      </c>
      <c r="P607">
        <v>29</v>
      </c>
      <c r="Q607" s="5" t="s">
        <v>53</v>
      </c>
      <c r="R607" t="s">
        <v>30</v>
      </c>
      <c r="S607" t="s">
        <v>145</v>
      </c>
      <c r="T607" t="s">
        <v>63</v>
      </c>
      <c r="U607" t="s">
        <v>65</v>
      </c>
      <c r="V607" t="s">
        <v>20</v>
      </c>
      <c r="W607">
        <v>695</v>
      </c>
      <c r="X607" t="s">
        <v>574</v>
      </c>
      <c r="Y607" t="s">
        <v>590</v>
      </c>
      <c r="Z607" t="s">
        <v>576</v>
      </c>
      <c r="AA607">
        <v>9.9099999999999994E-2</v>
      </c>
      <c r="AB607" t="s">
        <v>577</v>
      </c>
      <c r="AC607" t="s">
        <v>591</v>
      </c>
      <c r="AD607" t="s">
        <v>265</v>
      </c>
      <c r="AE607" t="s">
        <v>266</v>
      </c>
      <c r="AF607" t="s">
        <v>267</v>
      </c>
      <c r="AG607" t="s">
        <v>268</v>
      </c>
      <c r="AH607" t="s">
        <v>269</v>
      </c>
      <c r="AI607" t="s">
        <v>270</v>
      </c>
      <c r="AJ607">
        <v>30179</v>
      </c>
      <c r="AK607" t="s">
        <v>271</v>
      </c>
      <c r="AL607" t="s">
        <v>241</v>
      </c>
      <c r="AM607">
        <v>39884</v>
      </c>
      <c r="AN607">
        <v>32614</v>
      </c>
      <c r="AO607">
        <v>38546</v>
      </c>
      <c r="AP607">
        <v>24.82</v>
      </c>
      <c r="AQ607">
        <v>2482.0100000000002</v>
      </c>
      <c r="AR607" t="s">
        <v>2626</v>
      </c>
      <c r="AS607" t="s">
        <v>2626</v>
      </c>
      <c r="AT607">
        <v>1</v>
      </c>
      <c r="AU607" t="s">
        <v>2628</v>
      </c>
      <c r="AV607" s="3">
        <v>42904</v>
      </c>
      <c r="AW607" s="3" t="str">
        <f>TEXT(LoanTable[[#This Row],[Disbursement Date]],"YYYY-MM")</f>
        <v>2017-11</v>
      </c>
      <c r="AX607" t="str">
        <f>TEXT(EDATE(LoanTable[[#This Row],[Disbursement Date]],-1),"YYYY-MM")</f>
        <v>2017-10</v>
      </c>
      <c r="AY607">
        <f>IF(LoanTable[[#This Row],[Loan Status]]="Active",1,0)</f>
        <v>0</v>
      </c>
      <c r="AZ607">
        <f>IF(COUNTIFS(LoanTable[Client id],LoanTable[[#This Row],[Client id]],LoanTable[Period],LoanTable[[#This Row],[Previous Period]])&gt;0,1,0)</f>
        <v>0</v>
      </c>
      <c r="BA607" s="17" t="str">
        <f>TEXT(LoanTable[[#This Row],[Disbursement Date]],"YYYY")</f>
        <v>2017</v>
      </c>
      <c r="BB607" s="10" cm="1">
        <f t="array" ref="BB607">IF(YEAR(LoanTable[[#This Row],[Disbursement Date]])=MIN(YEAR(LoanTable[Disbursement Date])),"",YEAR(LoanTable[[#This Row],[Disbursement Date]])-1)</f>
        <v>2016</v>
      </c>
      <c r="BC607" s="10">
        <f>IF(LoanTable[[#This Row],[Previous Year]]="",1,IF(COUNTIFS(LoanTable[Client id],LoanTable[[#This Row],[Client id]],LoanTable[Year],LoanTable[[#This Row],[Previous Year]])&gt;0,1,0))</f>
        <v>0</v>
      </c>
      <c r="BD607" t="str">
        <f>YEAR(LoanTable[[#This Row],[Disbursement Date]]) &amp; "-Q" &amp; ROUNDUP(MONTH(LoanTable[[#This Row],[Disbursement Date]])/3,0)</f>
        <v>2017-Q4</v>
      </c>
      <c r="BE607">
        <f>IF(LoanTable[[#This Row],[Disbursement Date]]=LoanTable[[#This Row],[First Loan Date]],1,0)</f>
        <v>0</v>
      </c>
    </row>
    <row r="608" spans="1:57" x14ac:dyDescent="0.3">
      <c r="A608" t="s">
        <v>1240</v>
      </c>
      <c r="B608">
        <v>935</v>
      </c>
      <c r="C608" t="s">
        <v>409</v>
      </c>
      <c r="D608" t="s">
        <v>589</v>
      </c>
      <c r="E608">
        <v>28945</v>
      </c>
      <c r="F608">
        <v>46367</v>
      </c>
      <c r="G608">
        <v>28136</v>
      </c>
      <c r="H608" s="5">
        <v>43053</v>
      </c>
      <c r="I608" t="s">
        <v>612</v>
      </c>
      <c r="J608" t="s">
        <v>613</v>
      </c>
      <c r="K608">
        <v>1030063</v>
      </c>
      <c r="L608" t="s">
        <v>411</v>
      </c>
      <c r="M608" t="s">
        <v>90</v>
      </c>
      <c r="N608" t="s">
        <v>13</v>
      </c>
      <c r="O608" t="s">
        <v>28</v>
      </c>
      <c r="P608">
        <v>49</v>
      </c>
      <c r="Q608" s="5" t="s">
        <v>152</v>
      </c>
      <c r="R608" t="s">
        <v>25</v>
      </c>
      <c r="S608" t="s">
        <v>35</v>
      </c>
      <c r="T608" t="s">
        <v>18</v>
      </c>
      <c r="U608" t="s">
        <v>19</v>
      </c>
      <c r="V608" t="s">
        <v>31</v>
      </c>
      <c r="W608">
        <v>641</v>
      </c>
      <c r="X608" t="s">
        <v>574</v>
      </c>
      <c r="Y608" t="s">
        <v>590</v>
      </c>
      <c r="Z608" t="s">
        <v>576</v>
      </c>
      <c r="AA608">
        <v>9.9099999999999994E-2</v>
      </c>
      <c r="AB608" t="s">
        <v>577</v>
      </c>
      <c r="AC608" t="s">
        <v>591</v>
      </c>
      <c r="AD608" t="s">
        <v>409</v>
      </c>
      <c r="AE608" t="s">
        <v>234</v>
      </c>
      <c r="AF608" t="s">
        <v>235</v>
      </c>
      <c r="AG608" t="s">
        <v>236</v>
      </c>
      <c r="AH608" t="s">
        <v>237</v>
      </c>
      <c r="AI608" t="s">
        <v>246</v>
      </c>
      <c r="AJ608">
        <v>1030063</v>
      </c>
      <c r="AK608" t="s">
        <v>410</v>
      </c>
      <c r="AL608" t="s">
        <v>241</v>
      </c>
      <c r="AM608">
        <v>29185</v>
      </c>
      <c r="AN608">
        <v>47955</v>
      </c>
      <c r="AO608">
        <v>28761</v>
      </c>
      <c r="AP608">
        <v>34.03</v>
      </c>
      <c r="AQ608">
        <v>3866.32</v>
      </c>
      <c r="AR608" t="s">
        <v>2626</v>
      </c>
      <c r="AS608" t="s">
        <v>2626</v>
      </c>
      <c r="AT608">
        <v>2</v>
      </c>
      <c r="AU608" t="s">
        <v>2628</v>
      </c>
      <c r="AV608" s="3">
        <v>43053</v>
      </c>
      <c r="AW608" s="3" t="str">
        <f>TEXT(LoanTable[[#This Row],[Disbursement Date]],"YYYY-MM")</f>
        <v>2017-11</v>
      </c>
      <c r="AX608" t="str">
        <f>TEXT(EDATE(LoanTable[[#This Row],[Disbursement Date]],-1),"YYYY-MM")</f>
        <v>2017-10</v>
      </c>
      <c r="AY608">
        <f>IF(LoanTable[[#This Row],[Loan Status]]="Active",1,0)</f>
        <v>0</v>
      </c>
      <c r="AZ608">
        <f>IF(COUNTIFS(LoanTable[Client id],LoanTable[[#This Row],[Client id]],LoanTable[Period],LoanTable[[#This Row],[Previous Period]])&gt;0,1,0)</f>
        <v>0</v>
      </c>
      <c r="BA608" s="17" t="str">
        <f>TEXT(LoanTable[[#This Row],[Disbursement Date]],"YYYY")</f>
        <v>2017</v>
      </c>
      <c r="BB608" s="10" cm="1">
        <f t="array" ref="BB608">IF(YEAR(LoanTable[[#This Row],[Disbursement Date]])=MIN(YEAR(LoanTable[Disbursement Date])),"",YEAR(LoanTable[[#This Row],[Disbursement Date]])-1)</f>
        <v>2016</v>
      </c>
      <c r="BC608" s="10">
        <f>IF(LoanTable[[#This Row],[Previous Year]]="",1,IF(COUNTIFS(LoanTable[Client id],LoanTable[[#This Row],[Client id]],LoanTable[Year],LoanTable[[#This Row],[Previous Year]])&gt;0,1,0))</f>
        <v>0</v>
      </c>
      <c r="BD608" t="str">
        <f>YEAR(LoanTable[[#This Row],[Disbursement Date]]) &amp; "-Q" &amp; ROUNDUP(MONTH(LoanTable[[#This Row],[Disbursement Date]])/3,0)</f>
        <v>2017-Q4</v>
      </c>
      <c r="BE608">
        <f>IF(LoanTable[[#This Row],[Disbursement Date]]=LoanTable[[#This Row],[First Loan Date]],1,0)</f>
        <v>1</v>
      </c>
    </row>
    <row r="609" spans="1:57" x14ac:dyDescent="0.3">
      <c r="A609" t="s">
        <v>2007</v>
      </c>
      <c r="B609">
        <v>30</v>
      </c>
      <c r="C609" t="s">
        <v>386</v>
      </c>
      <c r="D609" t="s">
        <v>573</v>
      </c>
      <c r="E609">
        <v>17584</v>
      </c>
      <c r="F609">
        <v>24347</v>
      </c>
      <c r="G609">
        <v>39928</v>
      </c>
      <c r="H609" s="5">
        <v>43054</v>
      </c>
      <c r="I609" t="s">
        <v>615</v>
      </c>
      <c r="J609" t="s">
        <v>613</v>
      </c>
      <c r="K609">
        <v>1110166</v>
      </c>
      <c r="L609" t="s">
        <v>389</v>
      </c>
      <c r="M609" t="s">
        <v>84</v>
      </c>
      <c r="N609" t="s">
        <v>13</v>
      </c>
      <c r="O609" t="s">
        <v>14</v>
      </c>
      <c r="P609">
        <v>38</v>
      </c>
      <c r="Q609" s="6" t="s">
        <v>85</v>
      </c>
      <c r="R609" t="s">
        <v>74</v>
      </c>
      <c r="S609" t="s">
        <v>35</v>
      </c>
      <c r="T609" t="s">
        <v>63</v>
      </c>
      <c r="U609" t="s">
        <v>19</v>
      </c>
      <c r="V609" t="s">
        <v>31</v>
      </c>
      <c r="W609">
        <v>517</v>
      </c>
      <c r="X609" t="s">
        <v>574</v>
      </c>
      <c r="Y609" t="s">
        <v>575</v>
      </c>
      <c r="Z609" t="s">
        <v>576</v>
      </c>
      <c r="AA609">
        <v>0.1065</v>
      </c>
      <c r="AB609" t="s">
        <v>577</v>
      </c>
      <c r="AC609" t="s">
        <v>578</v>
      </c>
      <c r="AD609" t="s">
        <v>386</v>
      </c>
      <c r="AE609" t="s">
        <v>234</v>
      </c>
      <c r="AF609" t="s">
        <v>235</v>
      </c>
      <c r="AG609" t="s">
        <v>236</v>
      </c>
      <c r="AH609" t="s">
        <v>237</v>
      </c>
      <c r="AI609" t="s">
        <v>387</v>
      </c>
      <c r="AJ609">
        <v>1110166</v>
      </c>
      <c r="AK609" t="s">
        <v>388</v>
      </c>
      <c r="AL609" t="s">
        <v>239</v>
      </c>
      <c r="AM609">
        <v>18083</v>
      </c>
      <c r="AN609">
        <v>25330</v>
      </c>
      <c r="AO609">
        <v>17154</v>
      </c>
      <c r="AP609">
        <v>0.62</v>
      </c>
      <c r="AQ609">
        <v>2412.12</v>
      </c>
      <c r="AR609" t="s">
        <v>2627</v>
      </c>
      <c r="AS609" t="s">
        <v>2626</v>
      </c>
      <c r="AT609">
        <v>2</v>
      </c>
      <c r="AU609" t="s">
        <v>2630</v>
      </c>
      <c r="AV609" s="3">
        <v>42494</v>
      </c>
      <c r="AW609" s="3" t="str">
        <f>TEXT(LoanTable[[#This Row],[Disbursement Date]],"YYYY-MM")</f>
        <v>2017-11</v>
      </c>
      <c r="AX609" t="str">
        <f>TEXT(EDATE(LoanTable[[#This Row],[Disbursement Date]],-1),"YYYY-MM")</f>
        <v>2017-10</v>
      </c>
      <c r="AY609">
        <f>IF(LoanTable[[#This Row],[Loan Status]]="Active",1,0)</f>
        <v>0</v>
      </c>
      <c r="AZ609">
        <f>IF(COUNTIFS(LoanTable[Client id],LoanTable[[#This Row],[Client id]],LoanTable[Period],LoanTable[[#This Row],[Previous Period]])&gt;0,1,0)</f>
        <v>0</v>
      </c>
      <c r="BA609" s="17" t="str">
        <f>TEXT(LoanTable[[#This Row],[Disbursement Date]],"YYYY")</f>
        <v>2017</v>
      </c>
      <c r="BB609" s="10" cm="1">
        <f t="array" ref="BB609">IF(YEAR(LoanTable[[#This Row],[Disbursement Date]])=MIN(YEAR(LoanTable[Disbursement Date])),"",YEAR(LoanTable[[#This Row],[Disbursement Date]])-1)</f>
        <v>2016</v>
      </c>
      <c r="BC609" s="10">
        <f>IF(LoanTable[[#This Row],[Previous Year]]="",1,IF(COUNTIFS(LoanTable[Client id],LoanTable[[#This Row],[Client id]],LoanTable[Year],LoanTable[[#This Row],[Previous Year]])&gt;0,1,0))</f>
        <v>1</v>
      </c>
      <c r="BD609" t="str">
        <f>YEAR(LoanTable[[#This Row],[Disbursement Date]]) &amp; "-Q" &amp; ROUNDUP(MONTH(LoanTable[[#This Row],[Disbursement Date]])/3,0)</f>
        <v>2017-Q4</v>
      </c>
      <c r="BE609">
        <f>IF(LoanTable[[#This Row],[Disbursement Date]]=LoanTable[[#This Row],[First Loan Date]],1,0)</f>
        <v>0</v>
      </c>
    </row>
    <row r="610" spans="1:57" x14ac:dyDescent="0.3">
      <c r="A610" t="s">
        <v>2301</v>
      </c>
      <c r="B610">
        <v>598</v>
      </c>
      <c r="C610" t="s">
        <v>265</v>
      </c>
      <c r="D610" t="s">
        <v>573</v>
      </c>
      <c r="E610">
        <v>29526</v>
      </c>
      <c r="F610">
        <v>41473</v>
      </c>
      <c r="G610">
        <v>43454</v>
      </c>
      <c r="H610" s="5">
        <v>43054</v>
      </c>
      <c r="I610" t="s">
        <v>624</v>
      </c>
      <c r="J610" t="s">
        <v>619</v>
      </c>
      <c r="K610">
        <v>30179</v>
      </c>
      <c r="L610" t="s">
        <v>272</v>
      </c>
      <c r="M610" t="s">
        <v>66</v>
      </c>
      <c r="N610" t="s">
        <v>13</v>
      </c>
      <c r="O610" t="s">
        <v>14</v>
      </c>
      <c r="P610">
        <v>41</v>
      </c>
      <c r="Q610" s="5" t="s">
        <v>94</v>
      </c>
      <c r="R610" t="s">
        <v>74</v>
      </c>
      <c r="S610" t="s">
        <v>35</v>
      </c>
      <c r="T610" t="s">
        <v>18</v>
      </c>
      <c r="U610" t="s">
        <v>22</v>
      </c>
      <c r="V610" t="s">
        <v>39</v>
      </c>
      <c r="W610">
        <v>399</v>
      </c>
      <c r="X610" t="s">
        <v>574</v>
      </c>
      <c r="Y610" t="s">
        <v>575</v>
      </c>
      <c r="Z610" t="s">
        <v>576</v>
      </c>
      <c r="AA610">
        <v>0.1065</v>
      </c>
      <c r="AB610" t="s">
        <v>577</v>
      </c>
      <c r="AC610" t="s">
        <v>578</v>
      </c>
      <c r="AD610" t="s">
        <v>265</v>
      </c>
      <c r="AE610" t="s">
        <v>266</v>
      </c>
      <c r="AF610" t="s">
        <v>267</v>
      </c>
      <c r="AG610" t="s">
        <v>268</v>
      </c>
      <c r="AH610" t="s">
        <v>269</v>
      </c>
      <c r="AI610" t="s">
        <v>270</v>
      </c>
      <c r="AJ610">
        <v>30179</v>
      </c>
      <c r="AK610" t="s">
        <v>271</v>
      </c>
      <c r="AL610" t="s">
        <v>241</v>
      </c>
      <c r="AM610">
        <v>31028</v>
      </c>
      <c r="AN610">
        <v>42574</v>
      </c>
      <c r="AO610">
        <v>29222</v>
      </c>
      <c r="AP610">
        <v>34.14</v>
      </c>
      <c r="AQ610">
        <v>2568.4699999999998</v>
      </c>
      <c r="AR610" t="s">
        <v>2626</v>
      </c>
      <c r="AS610" t="s">
        <v>2626</v>
      </c>
      <c r="AT610">
        <v>1</v>
      </c>
      <c r="AU610" t="s">
        <v>2628</v>
      </c>
      <c r="AV610" s="3">
        <v>42983</v>
      </c>
      <c r="AW610" s="3" t="str">
        <f>TEXT(LoanTable[[#This Row],[Disbursement Date]],"YYYY-MM")</f>
        <v>2017-11</v>
      </c>
      <c r="AX610" t="str">
        <f>TEXT(EDATE(LoanTable[[#This Row],[Disbursement Date]],-1),"YYYY-MM")</f>
        <v>2017-10</v>
      </c>
      <c r="AY610">
        <f>IF(LoanTable[[#This Row],[Loan Status]]="Active",1,0)</f>
        <v>1</v>
      </c>
      <c r="AZ610">
        <f>IF(COUNTIFS(LoanTable[Client id],LoanTable[[#This Row],[Client id]],LoanTable[Period],LoanTable[[#This Row],[Previous Period]])&gt;0,1,0)</f>
        <v>0</v>
      </c>
      <c r="BA610" s="17" t="str">
        <f>TEXT(LoanTable[[#This Row],[Disbursement Date]],"YYYY")</f>
        <v>2017</v>
      </c>
      <c r="BB610" s="10" cm="1">
        <f t="array" ref="BB610">IF(YEAR(LoanTable[[#This Row],[Disbursement Date]])=MIN(YEAR(LoanTable[Disbursement Date])),"",YEAR(LoanTable[[#This Row],[Disbursement Date]])-1)</f>
        <v>2016</v>
      </c>
      <c r="BC610" s="10">
        <f>IF(LoanTable[[#This Row],[Previous Year]]="",1,IF(COUNTIFS(LoanTable[Client id],LoanTable[[#This Row],[Client id]],LoanTable[Year],LoanTable[[#This Row],[Previous Year]])&gt;0,1,0))</f>
        <v>0</v>
      </c>
      <c r="BD610" t="str">
        <f>YEAR(LoanTable[[#This Row],[Disbursement Date]]) &amp; "-Q" &amp; ROUNDUP(MONTH(LoanTable[[#This Row],[Disbursement Date]])/3,0)</f>
        <v>2017-Q4</v>
      </c>
      <c r="BE610">
        <f>IF(LoanTable[[#This Row],[Disbursement Date]]=LoanTable[[#This Row],[First Loan Date]],1,0)</f>
        <v>0</v>
      </c>
    </row>
    <row r="611" spans="1:57" x14ac:dyDescent="0.3">
      <c r="A611" t="s">
        <v>831</v>
      </c>
      <c r="B611">
        <v>396</v>
      </c>
      <c r="C611" t="s">
        <v>350</v>
      </c>
      <c r="D611" t="s">
        <v>583</v>
      </c>
      <c r="E611">
        <v>14641</v>
      </c>
      <c r="F611">
        <v>36227</v>
      </c>
      <c r="G611">
        <v>30902</v>
      </c>
      <c r="H611" s="5">
        <v>43055</v>
      </c>
      <c r="I611" t="s">
        <v>612</v>
      </c>
      <c r="J611" t="s">
        <v>613</v>
      </c>
      <c r="K611">
        <v>700013</v>
      </c>
      <c r="L611" t="s">
        <v>351</v>
      </c>
      <c r="M611" t="s">
        <v>128</v>
      </c>
      <c r="N611" t="s">
        <v>13</v>
      </c>
      <c r="O611" t="s">
        <v>14</v>
      </c>
      <c r="P611">
        <v>36</v>
      </c>
      <c r="Q611" s="5" t="s">
        <v>67</v>
      </c>
      <c r="R611" t="s">
        <v>25</v>
      </c>
      <c r="S611" t="s">
        <v>35</v>
      </c>
      <c r="T611" t="s">
        <v>63</v>
      </c>
      <c r="U611" t="s">
        <v>22</v>
      </c>
      <c r="V611" t="s">
        <v>20</v>
      </c>
      <c r="W611">
        <v>489</v>
      </c>
      <c r="X611" t="s">
        <v>574</v>
      </c>
      <c r="Y611" t="s">
        <v>584</v>
      </c>
      <c r="Z611" t="s">
        <v>576</v>
      </c>
      <c r="AA611">
        <v>0.1825</v>
      </c>
      <c r="AB611" t="s">
        <v>585</v>
      </c>
      <c r="AC611" t="s">
        <v>586</v>
      </c>
      <c r="AD611" t="s">
        <v>350</v>
      </c>
      <c r="AE611" t="s">
        <v>331</v>
      </c>
      <c r="AF611" t="s">
        <v>332</v>
      </c>
      <c r="AG611" t="s">
        <v>333</v>
      </c>
      <c r="AH611" t="s">
        <v>334</v>
      </c>
      <c r="AI611" t="s">
        <v>335</v>
      </c>
      <c r="AJ611">
        <v>700013</v>
      </c>
      <c r="AK611" t="s">
        <v>247</v>
      </c>
      <c r="AL611" t="s">
        <v>241</v>
      </c>
      <c r="AM611">
        <v>14787</v>
      </c>
      <c r="AN611">
        <v>36842</v>
      </c>
      <c r="AO611">
        <v>14404</v>
      </c>
      <c r="AP611">
        <v>20.32</v>
      </c>
      <c r="AQ611">
        <v>4421.82</v>
      </c>
      <c r="AR611" t="s">
        <v>2626</v>
      </c>
      <c r="AS611" t="s">
        <v>2626</v>
      </c>
      <c r="AT611">
        <v>0</v>
      </c>
      <c r="AU611" t="s">
        <v>2628</v>
      </c>
      <c r="AV611" s="3">
        <v>43055</v>
      </c>
      <c r="AW611" s="3" t="str">
        <f>TEXT(LoanTable[[#This Row],[Disbursement Date]],"YYYY-MM")</f>
        <v>2017-11</v>
      </c>
      <c r="AX611" t="str">
        <f>TEXT(EDATE(LoanTable[[#This Row],[Disbursement Date]],-1),"YYYY-MM")</f>
        <v>2017-10</v>
      </c>
      <c r="AY611">
        <f>IF(LoanTable[[#This Row],[Loan Status]]="Active",1,0)</f>
        <v>0</v>
      </c>
      <c r="AZ611">
        <f>IF(COUNTIFS(LoanTable[Client id],LoanTable[[#This Row],[Client id]],LoanTable[Period],LoanTable[[#This Row],[Previous Period]])&gt;0,1,0)</f>
        <v>0</v>
      </c>
      <c r="BA611" s="17" t="str">
        <f>TEXT(LoanTable[[#This Row],[Disbursement Date]],"YYYY")</f>
        <v>2017</v>
      </c>
      <c r="BB611" s="10" cm="1">
        <f t="array" ref="BB611">IF(YEAR(LoanTable[[#This Row],[Disbursement Date]])=MIN(YEAR(LoanTable[Disbursement Date])),"",YEAR(LoanTable[[#This Row],[Disbursement Date]])-1)</f>
        <v>2016</v>
      </c>
      <c r="BC611" s="10">
        <f>IF(LoanTable[[#This Row],[Previous Year]]="",1,IF(COUNTIFS(LoanTable[Client id],LoanTable[[#This Row],[Client id]],LoanTable[Year],LoanTable[[#This Row],[Previous Year]])&gt;0,1,0))</f>
        <v>0</v>
      </c>
      <c r="BD611" t="str">
        <f>YEAR(LoanTable[[#This Row],[Disbursement Date]]) &amp; "-Q" &amp; ROUNDUP(MONTH(LoanTable[[#This Row],[Disbursement Date]])/3,0)</f>
        <v>2017-Q4</v>
      </c>
      <c r="BE611">
        <f>IF(LoanTable[[#This Row],[Disbursement Date]]=LoanTable[[#This Row],[First Loan Date]],1,0)</f>
        <v>1</v>
      </c>
    </row>
    <row r="612" spans="1:57" x14ac:dyDescent="0.3">
      <c r="A612" t="s">
        <v>2557</v>
      </c>
      <c r="B612">
        <v>320</v>
      </c>
      <c r="C612" t="s">
        <v>310</v>
      </c>
      <c r="D612" t="s">
        <v>589</v>
      </c>
      <c r="E612">
        <v>33156</v>
      </c>
      <c r="F612">
        <v>24199</v>
      </c>
      <c r="G612">
        <v>18260</v>
      </c>
      <c r="H612" s="5">
        <v>43056</v>
      </c>
      <c r="I612" t="s">
        <v>612</v>
      </c>
      <c r="J612" t="s">
        <v>619</v>
      </c>
      <c r="K612">
        <v>140056</v>
      </c>
      <c r="L612" t="s">
        <v>312</v>
      </c>
      <c r="M612" t="s">
        <v>116</v>
      </c>
      <c r="N612" t="s">
        <v>13</v>
      </c>
      <c r="O612" t="s">
        <v>46</v>
      </c>
      <c r="P612">
        <v>33</v>
      </c>
      <c r="Q612" s="5" t="s">
        <v>117</v>
      </c>
      <c r="R612" t="s">
        <v>74</v>
      </c>
      <c r="S612" t="s">
        <v>35</v>
      </c>
      <c r="T612" t="s">
        <v>18</v>
      </c>
      <c r="U612" t="s">
        <v>22</v>
      </c>
      <c r="V612" t="s">
        <v>20</v>
      </c>
      <c r="W612">
        <v>716</v>
      </c>
      <c r="X612" t="s">
        <v>574</v>
      </c>
      <c r="Y612" t="s">
        <v>590</v>
      </c>
      <c r="Z612" t="s">
        <v>576</v>
      </c>
      <c r="AA612">
        <v>9.9099999999999994E-2</v>
      </c>
      <c r="AB612" t="s">
        <v>577</v>
      </c>
      <c r="AC612" t="s">
        <v>591</v>
      </c>
      <c r="AD612" t="s">
        <v>310</v>
      </c>
      <c r="AE612" t="s">
        <v>250</v>
      </c>
      <c r="AF612" t="s">
        <v>251</v>
      </c>
      <c r="AG612" t="s">
        <v>252</v>
      </c>
      <c r="AH612" t="s">
        <v>253</v>
      </c>
      <c r="AI612" t="s">
        <v>310</v>
      </c>
      <c r="AJ612">
        <v>140056</v>
      </c>
      <c r="AK612" t="s">
        <v>311</v>
      </c>
      <c r="AL612" t="s">
        <v>239</v>
      </c>
      <c r="AM612">
        <v>34772</v>
      </c>
      <c r="AN612">
        <v>24616</v>
      </c>
      <c r="AO612">
        <v>32895</v>
      </c>
      <c r="AP612">
        <v>43.93</v>
      </c>
      <c r="AQ612">
        <v>3634.24</v>
      </c>
      <c r="AR612" t="s">
        <v>2626</v>
      </c>
      <c r="AS612" t="s">
        <v>2626</v>
      </c>
      <c r="AT612">
        <v>1</v>
      </c>
      <c r="AU612" t="s">
        <v>2628</v>
      </c>
      <c r="AV612" s="3">
        <v>43056</v>
      </c>
      <c r="AW612" s="3" t="str">
        <f>TEXT(LoanTable[[#This Row],[Disbursement Date]],"YYYY-MM")</f>
        <v>2017-11</v>
      </c>
      <c r="AX612" t="str">
        <f>TEXT(EDATE(LoanTable[[#This Row],[Disbursement Date]],-1),"YYYY-MM")</f>
        <v>2017-10</v>
      </c>
      <c r="AY612">
        <f>IF(LoanTable[[#This Row],[Loan Status]]="Active",1,0)</f>
        <v>0</v>
      </c>
      <c r="AZ612">
        <f>IF(COUNTIFS(LoanTable[Client id],LoanTable[[#This Row],[Client id]],LoanTable[Period],LoanTable[[#This Row],[Previous Period]])&gt;0,1,0)</f>
        <v>0</v>
      </c>
      <c r="BA612" s="17" t="str">
        <f>TEXT(LoanTable[[#This Row],[Disbursement Date]],"YYYY")</f>
        <v>2017</v>
      </c>
      <c r="BB612" s="10" cm="1">
        <f t="array" ref="BB612">IF(YEAR(LoanTable[[#This Row],[Disbursement Date]])=MIN(YEAR(LoanTable[Disbursement Date])),"",YEAR(LoanTable[[#This Row],[Disbursement Date]])-1)</f>
        <v>2016</v>
      </c>
      <c r="BC612" s="10">
        <f>IF(LoanTable[[#This Row],[Previous Year]]="",1,IF(COUNTIFS(LoanTable[Client id],LoanTable[[#This Row],[Client id]],LoanTable[Year],LoanTable[[#This Row],[Previous Year]])&gt;0,1,0))</f>
        <v>0</v>
      </c>
      <c r="BD612" t="str">
        <f>YEAR(LoanTable[[#This Row],[Disbursement Date]]) &amp; "-Q" &amp; ROUNDUP(MONTH(LoanTable[[#This Row],[Disbursement Date]])/3,0)</f>
        <v>2017-Q4</v>
      </c>
      <c r="BE612">
        <f>IF(LoanTable[[#This Row],[Disbursement Date]]=LoanTable[[#This Row],[First Loan Date]],1,0)</f>
        <v>1</v>
      </c>
    </row>
    <row r="613" spans="1:57" x14ac:dyDescent="0.3">
      <c r="A613" t="s">
        <v>1072</v>
      </c>
      <c r="B613">
        <v>839</v>
      </c>
      <c r="C613" t="s">
        <v>461</v>
      </c>
      <c r="D613" t="s">
        <v>579</v>
      </c>
      <c r="E613">
        <v>38165</v>
      </c>
      <c r="F613">
        <v>45635</v>
      </c>
      <c r="G613">
        <v>8432</v>
      </c>
      <c r="H613" s="5">
        <v>43056</v>
      </c>
      <c r="I613" t="s">
        <v>615</v>
      </c>
      <c r="J613" t="s">
        <v>619</v>
      </c>
      <c r="K613">
        <v>440052</v>
      </c>
      <c r="L613" t="s">
        <v>467</v>
      </c>
      <c r="M613" t="s">
        <v>127</v>
      </c>
      <c r="N613" t="s">
        <v>13</v>
      </c>
      <c r="O613" t="s">
        <v>28</v>
      </c>
      <c r="P613">
        <v>51</v>
      </c>
      <c r="Q613" s="5" t="s">
        <v>113</v>
      </c>
      <c r="R613" t="s">
        <v>16</v>
      </c>
      <c r="S613" t="s">
        <v>35</v>
      </c>
      <c r="T613" t="s">
        <v>18</v>
      </c>
      <c r="U613" t="s">
        <v>38</v>
      </c>
      <c r="V613" t="s">
        <v>20</v>
      </c>
      <c r="W613">
        <v>389</v>
      </c>
      <c r="X613" t="s">
        <v>574</v>
      </c>
      <c r="Y613" t="s">
        <v>580</v>
      </c>
      <c r="Z613" t="s">
        <v>576</v>
      </c>
      <c r="AA613">
        <v>7.51E-2</v>
      </c>
      <c r="AB613" t="s">
        <v>581</v>
      </c>
      <c r="AC613" t="s">
        <v>582</v>
      </c>
      <c r="AD613" t="s">
        <v>461</v>
      </c>
      <c r="AE613" t="s">
        <v>462</v>
      </c>
      <c r="AF613" t="s">
        <v>463</v>
      </c>
      <c r="AG613" t="s">
        <v>464</v>
      </c>
      <c r="AH613" t="s">
        <v>465</v>
      </c>
      <c r="AI613" t="s">
        <v>461</v>
      </c>
      <c r="AJ613">
        <v>440052</v>
      </c>
      <c r="AK613" t="s">
        <v>466</v>
      </c>
      <c r="AL613" t="s">
        <v>256</v>
      </c>
      <c r="AM613">
        <v>38933</v>
      </c>
      <c r="AN613">
        <v>46475</v>
      </c>
      <c r="AO613">
        <v>38031</v>
      </c>
      <c r="AP613">
        <v>23.65</v>
      </c>
      <c r="AQ613">
        <v>3035.08</v>
      </c>
      <c r="AR613" t="s">
        <v>2626</v>
      </c>
      <c r="AS613" t="s">
        <v>2626</v>
      </c>
      <c r="AT613">
        <v>1</v>
      </c>
      <c r="AU613" t="s">
        <v>2628</v>
      </c>
      <c r="AV613" s="3">
        <v>43056</v>
      </c>
      <c r="AW613" s="3" t="str">
        <f>TEXT(LoanTable[[#This Row],[Disbursement Date]],"YYYY-MM")</f>
        <v>2017-11</v>
      </c>
      <c r="AX613" t="str">
        <f>TEXT(EDATE(LoanTable[[#This Row],[Disbursement Date]],-1),"YYYY-MM")</f>
        <v>2017-10</v>
      </c>
      <c r="AY613">
        <f>IF(LoanTable[[#This Row],[Loan Status]]="Active",1,0)</f>
        <v>0</v>
      </c>
      <c r="AZ613">
        <f>IF(COUNTIFS(LoanTable[Client id],LoanTable[[#This Row],[Client id]],LoanTable[Period],LoanTable[[#This Row],[Previous Period]])&gt;0,1,0)</f>
        <v>0</v>
      </c>
      <c r="BA613" s="17" t="str">
        <f>TEXT(LoanTable[[#This Row],[Disbursement Date]],"YYYY")</f>
        <v>2017</v>
      </c>
      <c r="BB613" s="10" cm="1">
        <f t="array" ref="BB613">IF(YEAR(LoanTable[[#This Row],[Disbursement Date]])=MIN(YEAR(LoanTable[Disbursement Date])),"",YEAR(LoanTable[[#This Row],[Disbursement Date]])-1)</f>
        <v>2016</v>
      </c>
      <c r="BC613" s="10">
        <f>IF(LoanTable[[#This Row],[Previous Year]]="",1,IF(COUNTIFS(LoanTable[Client id],LoanTable[[#This Row],[Client id]],LoanTable[Year],LoanTable[[#This Row],[Previous Year]])&gt;0,1,0))</f>
        <v>0</v>
      </c>
      <c r="BD613" t="str">
        <f>YEAR(LoanTable[[#This Row],[Disbursement Date]]) &amp; "-Q" &amp; ROUNDUP(MONTH(LoanTable[[#This Row],[Disbursement Date]])/3,0)</f>
        <v>2017-Q4</v>
      </c>
      <c r="BE613">
        <f>IF(LoanTable[[#This Row],[Disbursement Date]]=LoanTable[[#This Row],[First Loan Date]],1,0)</f>
        <v>1</v>
      </c>
    </row>
    <row r="614" spans="1:57" x14ac:dyDescent="0.3">
      <c r="A614" t="s">
        <v>1152</v>
      </c>
      <c r="B614">
        <v>830</v>
      </c>
      <c r="C614" t="s">
        <v>523</v>
      </c>
      <c r="D614" t="s">
        <v>573</v>
      </c>
      <c r="E614">
        <v>35264</v>
      </c>
      <c r="F614">
        <v>29630</v>
      </c>
      <c r="G614">
        <v>39587</v>
      </c>
      <c r="H614" s="5">
        <v>43057</v>
      </c>
      <c r="I614" t="s">
        <v>612</v>
      </c>
      <c r="J614" t="s">
        <v>619</v>
      </c>
      <c r="K614">
        <v>800018</v>
      </c>
      <c r="L614" t="s">
        <v>526</v>
      </c>
      <c r="M614" t="s">
        <v>70</v>
      </c>
      <c r="N614" t="s">
        <v>13</v>
      </c>
      <c r="O614" t="s">
        <v>28</v>
      </c>
      <c r="P614">
        <v>52</v>
      </c>
      <c r="Q614" s="5" t="s">
        <v>103</v>
      </c>
      <c r="R614" t="s">
        <v>104</v>
      </c>
      <c r="S614" t="s">
        <v>105</v>
      </c>
      <c r="T614" t="s">
        <v>18</v>
      </c>
      <c r="U614" t="s">
        <v>65</v>
      </c>
      <c r="V614" t="s">
        <v>31</v>
      </c>
      <c r="W614">
        <v>557</v>
      </c>
      <c r="X614" t="s">
        <v>574</v>
      </c>
      <c r="Y614" t="s">
        <v>575</v>
      </c>
      <c r="Z614" t="s">
        <v>576</v>
      </c>
      <c r="AA614">
        <v>0.1065</v>
      </c>
      <c r="AB614" t="s">
        <v>577</v>
      </c>
      <c r="AC614" t="s">
        <v>578</v>
      </c>
      <c r="AD614" t="s">
        <v>523</v>
      </c>
      <c r="AE614" t="s">
        <v>250</v>
      </c>
      <c r="AF614" t="s">
        <v>251</v>
      </c>
      <c r="AG614" t="s">
        <v>252</v>
      </c>
      <c r="AH614" t="s">
        <v>253</v>
      </c>
      <c r="AI614" t="s">
        <v>524</v>
      </c>
      <c r="AJ614">
        <v>800018</v>
      </c>
      <c r="AK614" t="s">
        <v>525</v>
      </c>
      <c r="AL614" t="s">
        <v>239</v>
      </c>
      <c r="AM614">
        <v>34951</v>
      </c>
      <c r="AN614">
        <v>30259</v>
      </c>
      <c r="AO614">
        <v>34841</v>
      </c>
      <c r="AP614">
        <v>10.47</v>
      </c>
      <c r="AQ614">
        <v>2359.38</v>
      </c>
      <c r="AR614" t="s">
        <v>2626</v>
      </c>
      <c r="AS614" t="s">
        <v>2626</v>
      </c>
      <c r="AT614">
        <v>0</v>
      </c>
      <c r="AU614" t="s">
        <v>2628</v>
      </c>
      <c r="AV614" s="3">
        <v>43057</v>
      </c>
      <c r="AW614" s="3" t="str">
        <f>TEXT(LoanTable[[#This Row],[Disbursement Date]],"YYYY-MM")</f>
        <v>2017-11</v>
      </c>
      <c r="AX614" t="str">
        <f>TEXT(EDATE(LoanTable[[#This Row],[Disbursement Date]],-1),"YYYY-MM")</f>
        <v>2017-10</v>
      </c>
      <c r="AY614">
        <f>IF(LoanTable[[#This Row],[Loan Status]]="Active",1,0)</f>
        <v>0</v>
      </c>
      <c r="AZ614">
        <f>IF(COUNTIFS(LoanTable[Client id],LoanTable[[#This Row],[Client id]],LoanTable[Period],LoanTable[[#This Row],[Previous Period]])&gt;0,1,0)</f>
        <v>0</v>
      </c>
      <c r="BA614" s="17" t="str">
        <f>TEXT(LoanTable[[#This Row],[Disbursement Date]],"YYYY")</f>
        <v>2017</v>
      </c>
      <c r="BB614" s="10" cm="1">
        <f t="array" ref="BB614">IF(YEAR(LoanTable[[#This Row],[Disbursement Date]])=MIN(YEAR(LoanTable[Disbursement Date])),"",YEAR(LoanTable[[#This Row],[Disbursement Date]])-1)</f>
        <v>2016</v>
      </c>
      <c r="BC614" s="10">
        <f>IF(LoanTable[[#This Row],[Previous Year]]="",1,IF(COUNTIFS(LoanTable[Client id],LoanTable[[#This Row],[Client id]],LoanTable[Year],LoanTable[[#This Row],[Previous Year]])&gt;0,1,0))</f>
        <v>0</v>
      </c>
      <c r="BD614" t="str">
        <f>YEAR(LoanTable[[#This Row],[Disbursement Date]]) &amp; "-Q" &amp; ROUNDUP(MONTH(LoanTable[[#This Row],[Disbursement Date]])/3,0)</f>
        <v>2017-Q4</v>
      </c>
      <c r="BE614">
        <f>IF(LoanTable[[#This Row],[Disbursement Date]]=LoanTable[[#This Row],[First Loan Date]],1,0)</f>
        <v>1</v>
      </c>
    </row>
    <row r="615" spans="1:57" x14ac:dyDescent="0.3">
      <c r="A615" t="s">
        <v>2035</v>
      </c>
      <c r="B615">
        <v>832</v>
      </c>
      <c r="C615" t="s">
        <v>265</v>
      </c>
      <c r="D615" t="s">
        <v>573</v>
      </c>
      <c r="E615">
        <v>11284</v>
      </c>
      <c r="F615">
        <v>5866</v>
      </c>
      <c r="G615">
        <v>19685</v>
      </c>
      <c r="H615" s="5">
        <v>43057</v>
      </c>
      <c r="I615" t="s">
        <v>624</v>
      </c>
      <c r="J615" t="s">
        <v>619</v>
      </c>
      <c r="K615">
        <v>30179</v>
      </c>
      <c r="L615" t="s">
        <v>272</v>
      </c>
      <c r="M615" t="s">
        <v>149</v>
      </c>
      <c r="N615" t="s">
        <v>13</v>
      </c>
      <c r="O615" t="s">
        <v>28</v>
      </c>
      <c r="P615">
        <v>51</v>
      </c>
      <c r="Q615" s="5" t="s">
        <v>194</v>
      </c>
      <c r="R615" t="s">
        <v>74</v>
      </c>
      <c r="S615" t="s">
        <v>105</v>
      </c>
      <c r="T615" t="s">
        <v>18</v>
      </c>
      <c r="U615" t="s">
        <v>65</v>
      </c>
      <c r="V615" t="s">
        <v>39</v>
      </c>
      <c r="W615">
        <v>338</v>
      </c>
      <c r="X615" t="s">
        <v>574</v>
      </c>
      <c r="Y615" t="s">
        <v>575</v>
      </c>
      <c r="Z615" t="s">
        <v>576</v>
      </c>
      <c r="AA615">
        <v>0.1065</v>
      </c>
      <c r="AB615" t="s">
        <v>577</v>
      </c>
      <c r="AC615" t="s">
        <v>578</v>
      </c>
      <c r="AD615" t="s">
        <v>265</v>
      </c>
      <c r="AE615" t="s">
        <v>266</v>
      </c>
      <c r="AF615" t="s">
        <v>267</v>
      </c>
      <c r="AG615" t="s">
        <v>268</v>
      </c>
      <c r="AH615" t="s">
        <v>269</v>
      </c>
      <c r="AI615" t="s">
        <v>270</v>
      </c>
      <c r="AJ615">
        <v>30179</v>
      </c>
      <c r="AK615" t="s">
        <v>271</v>
      </c>
      <c r="AL615" t="s">
        <v>241</v>
      </c>
      <c r="AM615">
        <v>11196</v>
      </c>
      <c r="AN615">
        <v>7791</v>
      </c>
      <c r="AO615">
        <v>10922</v>
      </c>
      <c r="AP615">
        <v>11.81</v>
      </c>
      <c r="AQ615">
        <v>1260.03</v>
      </c>
      <c r="AR615" t="s">
        <v>2626</v>
      </c>
      <c r="AS615" t="s">
        <v>2626</v>
      </c>
      <c r="AT615">
        <v>0</v>
      </c>
      <c r="AU615" t="s">
        <v>2628</v>
      </c>
      <c r="AV615" s="3">
        <v>42617</v>
      </c>
      <c r="AW615" s="3" t="str">
        <f>TEXT(LoanTable[[#This Row],[Disbursement Date]],"YYYY-MM")</f>
        <v>2017-11</v>
      </c>
      <c r="AX615" t="str">
        <f>TEXT(EDATE(LoanTable[[#This Row],[Disbursement Date]],-1),"YYYY-MM")</f>
        <v>2017-10</v>
      </c>
      <c r="AY615">
        <f>IF(LoanTable[[#This Row],[Loan Status]]="Active",1,0)</f>
        <v>1</v>
      </c>
      <c r="AZ615">
        <f>IF(COUNTIFS(LoanTable[Client id],LoanTable[[#This Row],[Client id]],LoanTable[Period],LoanTable[[#This Row],[Previous Period]])&gt;0,1,0)</f>
        <v>0</v>
      </c>
      <c r="BA615" s="17" t="str">
        <f>TEXT(LoanTable[[#This Row],[Disbursement Date]],"YYYY")</f>
        <v>2017</v>
      </c>
      <c r="BB615" s="10" cm="1">
        <f t="array" ref="BB615">IF(YEAR(LoanTable[[#This Row],[Disbursement Date]])=MIN(YEAR(LoanTable[Disbursement Date])),"",YEAR(LoanTable[[#This Row],[Disbursement Date]])-1)</f>
        <v>2016</v>
      </c>
      <c r="BC615" s="10">
        <f>IF(LoanTable[[#This Row],[Previous Year]]="",1,IF(COUNTIFS(LoanTable[Client id],LoanTable[[#This Row],[Client id]],LoanTable[Year],LoanTable[[#This Row],[Previous Year]])&gt;0,1,0))</f>
        <v>1</v>
      </c>
      <c r="BD615" t="str">
        <f>YEAR(LoanTable[[#This Row],[Disbursement Date]]) &amp; "-Q" &amp; ROUNDUP(MONTH(LoanTable[[#This Row],[Disbursement Date]])/3,0)</f>
        <v>2017-Q4</v>
      </c>
      <c r="BE615">
        <f>IF(LoanTable[[#This Row],[Disbursement Date]]=LoanTable[[#This Row],[First Loan Date]],1,0)</f>
        <v>0</v>
      </c>
    </row>
    <row r="616" spans="1:57" x14ac:dyDescent="0.3">
      <c r="A616" t="s">
        <v>1997</v>
      </c>
      <c r="B616">
        <v>99</v>
      </c>
      <c r="C616" t="s">
        <v>471</v>
      </c>
      <c r="D616" t="s">
        <v>589</v>
      </c>
      <c r="E616">
        <v>12146</v>
      </c>
      <c r="F616">
        <v>23681</v>
      </c>
      <c r="G616">
        <v>7259</v>
      </c>
      <c r="H616" s="5">
        <v>43058</v>
      </c>
      <c r="I616" t="s">
        <v>612</v>
      </c>
      <c r="J616" t="s">
        <v>619</v>
      </c>
      <c r="K616">
        <v>570241</v>
      </c>
      <c r="L616" t="s">
        <v>477</v>
      </c>
      <c r="M616" t="s">
        <v>160</v>
      </c>
      <c r="N616" t="s">
        <v>13</v>
      </c>
      <c r="O616" t="s">
        <v>46</v>
      </c>
      <c r="P616">
        <v>33</v>
      </c>
      <c r="Q616" s="5" t="s">
        <v>161</v>
      </c>
      <c r="R616" t="s">
        <v>30</v>
      </c>
      <c r="S616" t="s">
        <v>145</v>
      </c>
      <c r="T616" t="s">
        <v>63</v>
      </c>
      <c r="U616" t="s">
        <v>38</v>
      </c>
      <c r="V616" t="s">
        <v>39</v>
      </c>
      <c r="W616">
        <v>754</v>
      </c>
      <c r="X616" t="s">
        <v>574</v>
      </c>
      <c r="Y616" t="s">
        <v>590</v>
      </c>
      <c r="Z616" t="s">
        <v>576</v>
      </c>
      <c r="AA616">
        <v>9.9099999999999994E-2</v>
      </c>
      <c r="AB616" t="s">
        <v>577</v>
      </c>
      <c r="AC616" t="s">
        <v>591</v>
      </c>
      <c r="AD616" t="s">
        <v>471</v>
      </c>
      <c r="AE616" t="s">
        <v>472</v>
      </c>
      <c r="AF616" t="s">
        <v>473</v>
      </c>
      <c r="AG616" t="s">
        <v>474</v>
      </c>
      <c r="AH616" t="s">
        <v>475</v>
      </c>
      <c r="AI616" t="s">
        <v>471</v>
      </c>
      <c r="AJ616">
        <v>570241</v>
      </c>
      <c r="AK616" t="s">
        <v>476</v>
      </c>
      <c r="AL616" t="s">
        <v>241</v>
      </c>
      <c r="AM616">
        <v>12526</v>
      </c>
      <c r="AN616">
        <v>24869</v>
      </c>
      <c r="AO616">
        <v>12069</v>
      </c>
      <c r="AP616">
        <v>17.89</v>
      </c>
      <c r="AQ616">
        <v>2704.62</v>
      </c>
      <c r="AR616" t="s">
        <v>2626</v>
      </c>
      <c r="AS616" t="s">
        <v>2626</v>
      </c>
      <c r="AT616">
        <v>1</v>
      </c>
      <c r="AU616" t="s">
        <v>2628</v>
      </c>
      <c r="AV616" s="3">
        <v>43058</v>
      </c>
      <c r="AW616" s="3" t="str">
        <f>TEXT(LoanTable[[#This Row],[Disbursement Date]],"YYYY-MM")</f>
        <v>2017-11</v>
      </c>
      <c r="AX616" t="str">
        <f>TEXT(EDATE(LoanTable[[#This Row],[Disbursement Date]],-1),"YYYY-MM")</f>
        <v>2017-10</v>
      </c>
      <c r="AY616">
        <f>IF(LoanTable[[#This Row],[Loan Status]]="Active",1,0)</f>
        <v>0</v>
      </c>
      <c r="AZ616">
        <f>IF(COUNTIFS(LoanTable[Client id],LoanTable[[#This Row],[Client id]],LoanTable[Period],LoanTable[[#This Row],[Previous Period]])&gt;0,1,0)</f>
        <v>0</v>
      </c>
      <c r="BA616" s="17" t="str">
        <f>TEXT(LoanTable[[#This Row],[Disbursement Date]],"YYYY")</f>
        <v>2017</v>
      </c>
      <c r="BB616" s="10" cm="1">
        <f t="array" ref="BB616">IF(YEAR(LoanTable[[#This Row],[Disbursement Date]])=MIN(YEAR(LoanTable[Disbursement Date])),"",YEAR(LoanTable[[#This Row],[Disbursement Date]])-1)</f>
        <v>2016</v>
      </c>
      <c r="BC616" s="10">
        <f>IF(LoanTable[[#This Row],[Previous Year]]="",1,IF(COUNTIFS(LoanTable[Client id],LoanTable[[#This Row],[Client id]],LoanTable[Year],LoanTable[[#This Row],[Previous Year]])&gt;0,1,0))</f>
        <v>0</v>
      </c>
      <c r="BD616" t="str">
        <f>YEAR(LoanTable[[#This Row],[Disbursement Date]]) &amp; "-Q" &amp; ROUNDUP(MONTH(LoanTable[[#This Row],[Disbursement Date]])/3,0)</f>
        <v>2017-Q4</v>
      </c>
      <c r="BE616">
        <f>IF(LoanTable[[#This Row],[Disbursement Date]]=LoanTable[[#This Row],[First Loan Date]],1,0)</f>
        <v>1</v>
      </c>
    </row>
    <row r="617" spans="1:57" x14ac:dyDescent="0.3">
      <c r="A617" t="s">
        <v>1697</v>
      </c>
      <c r="B617">
        <v>41</v>
      </c>
      <c r="C617" t="s">
        <v>350</v>
      </c>
      <c r="D617" t="s">
        <v>573</v>
      </c>
      <c r="E617">
        <v>13486</v>
      </c>
      <c r="F617">
        <v>31341</v>
      </c>
      <c r="G617">
        <v>32889</v>
      </c>
      <c r="H617" s="5">
        <v>43060</v>
      </c>
      <c r="I617" t="s">
        <v>624</v>
      </c>
      <c r="J617" t="s">
        <v>619</v>
      </c>
      <c r="K617">
        <v>700013</v>
      </c>
      <c r="L617" t="s">
        <v>351</v>
      </c>
      <c r="M617" t="s">
        <v>96</v>
      </c>
      <c r="N617" t="s">
        <v>13</v>
      </c>
      <c r="O617" t="s">
        <v>46</v>
      </c>
      <c r="P617">
        <v>26</v>
      </c>
      <c r="Q617" s="6" t="s">
        <v>97</v>
      </c>
      <c r="R617" t="s">
        <v>74</v>
      </c>
      <c r="S617" t="s">
        <v>35</v>
      </c>
      <c r="T617" t="s">
        <v>18</v>
      </c>
      <c r="U617" t="s">
        <v>38</v>
      </c>
      <c r="V617" t="s">
        <v>39</v>
      </c>
      <c r="W617">
        <v>522</v>
      </c>
      <c r="X617" t="s">
        <v>574</v>
      </c>
      <c r="Y617" t="s">
        <v>575</v>
      </c>
      <c r="Z617" t="s">
        <v>576</v>
      </c>
      <c r="AA617">
        <v>0.1065</v>
      </c>
      <c r="AB617" t="s">
        <v>577</v>
      </c>
      <c r="AC617" t="s">
        <v>578</v>
      </c>
      <c r="AD617" t="s">
        <v>350</v>
      </c>
      <c r="AE617" t="s">
        <v>331</v>
      </c>
      <c r="AF617" t="s">
        <v>332</v>
      </c>
      <c r="AG617" t="s">
        <v>333</v>
      </c>
      <c r="AH617" t="s">
        <v>334</v>
      </c>
      <c r="AI617" t="s">
        <v>335</v>
      </c>
      <c r="AJ617">
        <v>700013</v>
      </c>
      <c r="AK617" t="s">
        <v>247</v>
      </c>
      <c r="AL617" t="s">
        <v>241</v>
      </c>
      <c r="AM617">
        <v>14237</v>
      </c>
      <c r="AN617">
        <v>33237</v>
      </c>
      <c r="AO617">
        <v>13337</v>
      </c>
      <c r="AP617">
        <v>4.2300000000000004</v>
      </c>
      <c r="AQ617">
        <v>4668.47</v>
      </c>
      <c r="AR617" t="s">
        <v>2626</v>
      </c>
      <c r="AS617" t="s">
        <v>2627</v>
      </c>
      <c r="AT617">
        <v>2</v>
      </c>
      <c r="AU617" t="s">
        <v>2629</v>
      </c>
      <c r="AV617" s="3">
        <v>43060</v>
      </c>
      <c r="AW617" s="3" t="str">
        <f>TEXT(LoanTable[[#This Row],[Disbursement Date]],"YYYY-MM")</f>
        <v>2017-11</v>
      </c>
      <c r="AX617" t="str">
        <f>TEXT(EDATE(LoanTable[[#This Row],[Disbursement Date]],-1),"YYYY-MM")</f>
        <v>2017-10</v>
      </c>
      <c r="AY617">
        <f>IF(LoanTable[[#This Row],[Loan Status]]="Active",1,0)</f>
        <v>1</v>
      </c>
      <c r="AZ617">
        <f>IF(COUNTIFS(LoanTable[Client id],LoanTable[[#This Row],[Client id]],LoanTable[Period],LoanTable[[#This Row],[Previous Period]])&gt;0,1,0)</f>
        <v>0</v>
      </c>
      <c r="BA617" s="17" t="str">
        <f>TEXT(LoanTable[[#This Row],[Disbursement Date]],"YYYY")</f>
        <v>2017</v>
      </c>
      <c r="BB617" s="10" cm="1">
        <f t="array" ref="BB617">IF(YEAR(LoanTable[[#This Row],[Disbursement Date]])=MIN(YEAR(LoanTable[Disbursement Date])),"",YEAR(LoanTable[[#This Row],[Disbursement Date]])-1)</f>
        <v>2016</v>
      </c>
      <c r="BC617" s="10">
        <f>IF(LoanTable[[#This Row],[Previous Year]]="",1,IF(COUNTIFS(LoanTable[Client id],LoanTable[[#This Row],[Client id]],LoanTable[Year],LoanTable[[#This Row],[Previous Year]])&gt;0,1,0))</f>
        <v>0</v>
      </c>
      <c r="BD617" t="str">
        <f>YEAR(LoanTable[[#This Row],[Disbursement Date]]) &amp; "-Q" &amp; ROUNDUP(MONTH(LoanTable[[#This Row],[Disbursement Date]])/3,0)</f>
        <v>2017-Q4</v>
      </c>
      <c r="BE617">
        <f>IF(LoanTable[[#This Row],[Disbursement Date]]=LoanTable[[#This Row],[First Loan Date]],1,0)</f>
        <v>1</v>
      </c>
    </row>
    <row r="618" spans="1:57" x14ac:dyDescent="0.3">
      <c r="A618" t="s">
        <v>2319</v>
      </c>
      <c r="B618">
        <v>587</v>
      </c>
      <c r="C618" t="s">
        <v>258</v>
      </c>
      <c r="D618" t="s">
        <v>573</v>
      </c>
      <c r="E618">
        <v>7983</v>
      </c>
      <c r="F618">
        <v>49068</v>
      </c>
      <c r="G618">
        <v>4085</v>
      </c>
      <c r="H618" s="5">
        <v>43065</v>
      </c>
      <c r="I618" t="s">
        <v>615</v>
      </c>
      <c r="J618" t="s">
        <v>613</v>
      </c>
      <c r="K618">
        <v>250029</v>
      </c>
      <c r="L618" t="s">
        <v>264</v>
      </c>
      <c r="M618" t="s">
        <v>82</v>
      </c>
      <c r="N618" t="s">
        <v>13</v>
      </c>
      <c r="O618" t="s">
        <v>197</v>
      </c>
      <c r="P618">
        <v>59</v>
      </c>
      <c r="Q618" s="5" t="s">
        <v>201</v>
      </c>
      <c r="R618" t="s">
        <v>74</v>
      </c>
      <c r="S618" t="s">
        <v>105</v>
      </c>
      <c r="T618" t="s">
        <v>18</v>
      </c>
      <c r="U618" t="s">
        <v>26</v>
      </c>
      <c r="V618" t="s">
        <v>39</v>
      </c>
      <c r="W618">
        <v>775</v>
      </c>
      <c r="X618" t="s">
        <v>574</v>
      </c>
      <c r="Y618" t="s">
        <v>575</v>
      </c>
      <c r="Z618" t="s">
        <v>576</v>
      </c>
      <c r="AA618">
        <v>0.1065</v>
      </c>
      <c r="AB618" t="s">
        <v>577</v>
      </c>
      <c r="AC618" t="s">
        <v>578</v>
      </c>
      <c r="AD618" t="s">
        <v>258</v>
      </c>
      <c r="AE618" t="s">
        <v>259</v>
      </c>
      <c r="AF618" t="s">
        <v>260</v>
      </c>
      <c r="AG618" t="s">
        <v>261</v>
      </c>
      <c r="AH618" t="s">
        <v>262</v>
      </c>
      <c r="AI618" t="s">
        <v>258</v>
      </c>
      <c r="AJ618">
        <v>250029</v>
      </c>
      <c r="AK618" t="s">
        <v>263</v>
      </c>
      <c r="AL618" t="s">
        <v>256</v>
      </c>
      <c r="AM618">
        <v>8102</v>
      </c>
      <c r="AN618">
        <v>51006</v>
      </c>
      <c r="AO618">
        <v>7727</v>
      </c>
      <c r="AP618">
        <v>8.39</v>
      </c>
      <c r="AQ618">
        <v>3445.81</v>
      </c>
      <c r="AR618" t="s">
        <v>2626</v>
      </c>
      <c r="AS618" t="s">
        <v>2626</v>
      </c>
      <c r="AT618">
        <v>2</v>
      </c>
      <c r="AU618" t="s">
        <v>2628</v>
      </c>
      <c r="AV618" s="3">
        <v>42935</v>
      </c>
      <c r="AW618" s="3" t="str">
        <f>TEXT(LoanTable[[#This Row],[Disbursement Date]],"YYYY-MM")</f>
        <v>2017-11</v>
      </c>
      <c r="AX618" t="str">
        <f>TEXT(EDATE(LoanTable[[#This Row],[Disbursement Date]],-1),"YYYY-MM")</f>
        <v>2017-10</v>
      </c>
      <c r="AY618">
        <f>IF(LoanTable[[#This Row],[Loan Status]]="Active",1,0)</f>
        <v>0</v>
      </c>
      <c r="AZ618">
        <f>IF(COUNTIFS(LoanTable[Client id],LoanTable[[#This Row],[Client id]],LoanTable[Period],LoanTable[[#This Row],[Previous Period]])&gt;0,1,0)</f>
        <v>0</v>
      </c>
      <c r="BA618" s="17" t="str">
        <f>TEXT(LoanTable[[#This Row],[Disbursement Date]],"YYYY")</f>
        <v>2017</v>
      </c>
      <c r="BB618" s="10" cm="1">
        <f t="array" ref="BB618">IF(YEAR(LoanTable[[#This Row],[Disbursement Date]])=MIN(YEAR(LoanTable[Disbursement Date])),"",YEAR(LoanTable[[#This Row],[Disbursement Date]])-1)</f>
        <v>2016</v>
      </c>
      <c r="BC618" s="10">
        <f>IF(LoanTable[[#This Row],[Previous Year]]="",1,IF(COUNTIFS(LoanTable[Client id],LoanTable[[#This Row],[Client id]],LoanTable[Year],LoanTable[[#This Row],[Previous Year]])&gt;0,1,0))</f>
        <v>0</v>
      </c>
      <c r="BD618" t="str">
        <f>YEAR(LoanTable[[#This Row],[Disbursement Date]]) &amp; "-Q" &amp; ROUNDUP(MONTH(LoanTable[[#This Row],[Disbursement Date]])/3,0)</f>
        <v>2017-Q4</v>
      </c>
      <c r="BE618">
        <f>IF(LoanTable[[#This Row],[Disbursement Date]]=LoanTable[[#This Row],[First Loan Date]],1,0)</f>
        <v>0</v>
      </c>
    </row>
    <row r="619" spans="1:57" x14ac:dyDescent="0.3">
      <c r="A619" t="s">
        <v>2109</v>
      </c>
      <c r="B619">
        <v>772</v>
      </c>
      <c r="C619" t="s">
        <v>509</v>
      </c>
      <c r="D619" t="s">
        <v>573</v>
      </c>
      <c r="E619">
        <v>22908</v>
      </c>
      <c r="F619">
        <v>29109</v>
      </c>
      <c r="G619">
        <v>40395</v>
      </c>
      <c r="H619" s="5">
        <v>43066</v>
      </c>
      <c r="I619" t="s">
        <v>615</v>
      </c>
      <c r="J619" t="s">
        <v>619</v>
      </c>
      <c r="K619">
        <v>520376</v>
      </c>
      <c r="L619" t="s">
        <v>512</v>
      </c>
      <c r="M619" t="s">
        <v>112</v>
      </c>
      <c r="N619" t="s">
        <v>13</v>
      </c>
      <c r="O619" t="s">
        <v>28</v>
      </c>
      <c r="P619">
        <v>46</v>
      </c>
      <c r="Q619" s="5" t="s">
        <v>59</v>
      </c>
      <c r="R619" t="s">
        <v>74</v>
      </c>
      <c r="S619" t="s">
        <v>35</v>
      </c>
      <c r="T619" t="s">
        <v>18</v>
      </c>
      <c r="U619" t="s">
        <v>26</v>
      </c>
      <c r="V619" t="s">
        <v>31</v>
      </c>
      <c r="W619">
        <v>467</v>
      </c>
      <c r="X619" t="s">
        <v>574</v>
      </c>
      <c r="Y619" t="s">
        <v>575</v>
      </c>
      <c r="Z619" t="s">
        <v>576</v>
      </c>
      <c r="AA619">
        <v>0.1065</v>
      </c>
      <c r="AB619" t="s">
        <v>577</v>
      </c>
      <c r="AC619" t="s">
        <v>578</v>
      </c>
      <c r="AD619" t="s">
        <v>509</v>
      </c>
      <c r="AE619" t="s">
        <v>325</v>
      </c>
      <c r="AF619" t="s">
        <v>326</v>
      </c>
      <c r="AG619" t="s">
        <v>327</v>
      </c>
      <c r="AH619" t="s">
        <v>328</v>
      </c>
      <c r="AI619" t="s">
        <v>510</v>
      </c>
      <c r="AJ619">
        <v>520376</v>
      </c>
      <c r="AK619" t="s">
        <v>511</v>
      </c>
      <c r="AL619" t="s">
        <v>239</v>
      </c>
      <c r="AM619">
        <v>24457</v>
      </c>
      <c r="AN619">
        <v>30182</v>
      </c>
      <c r="AO619">
        <v>22804</v>
      </c>
      <c r="AP619">
        <v>45.9</v>
      </c>
      <c r="AQ619">
        <v>4030.2</v>
      </c>
      <c r="AR619" t="s">
        <v>2626</v>
      </c>
      <c r="AS619" t="s">
        <v>2626</v>
      </c>
      <c r="AT619">
        <v>1</v>
      </c>
      <c r="AU619" t="s">
        <v>2628</v>
      </c>
      <c r="AV619" s="3">
        <v>43066</v>
      </c>
      <c r="AW619" s="3" t="str">
        <f>TEXT(LoanTable[[#This Row],[Disbursement Date]],"YYYY-MM")</f>
        <v>2017-11</v>
      </c>
      <c r="AX619" t="str">
        <f>TEXT(EDATE(LoanTable[[#This Row],[Disbursement Date]],-1),"YYYY-MM")</f>
        <v>2017-10</v>
      </c>
      <c r="AY619">
        <f>IF(LoanTable[[#This Row],[Loan Status]]="Active",1,0)</f>
        <v>0</v>
      </c>
      <c r="AZ619">
        <f>IF(COUNTIFS(LoanTable[Client id],LoanTable[[#This Row],[Client id]],LoanTable[Period],LoanTable[[#This Row],[Previous Period]])&gt;0,1,0)</f>
        <v>0</v>
      </c>
      <c r="BA619" s="17" t="str">
        <f>TEXT(LoanTable[[#This Row],[Disbursement Date]],"YYYY")</f>
        <v>2017</v>
      </c>
      <c r="BB619" s="10" cm="1">
        <f t="array" ref="BB619">IF(YEAR(LoanTable[[#This Row],[Disbursement Date]])=MIN(YEAR(LoanTable[Disbursement Date])),"",YEAR(LoanTable[[#This Row],[Disbursement Date]])-1)</f>
        <v>2016</v>
      </c>
      <c r="BC619" s="10">
        <f>IF(LoanTable[[#This Row],[Previous Year]]="",1,IF(COUNTIFS(LoanTable[Client id],LoanTable[[#This Row],[Client id]],LoanTable[Year],LoanTable[[#This Row],[Previous Year]])&gt;0,1,0))</f>
        <v>0</v>
      </c>
      <c r="BD619" t="str">
        <f>YEAR(LoanTable[[#This Row],[Disbursement Date]]) &amp; "-Q" &amp; ROUNDUP(MONTH(LoanTable[[#This Row],[Disbursement Date]])/3,0)</f>
        <v>2017-Q4</v>
      </c>
      <c r="BE619">
        <f>IF(LoanTable[[#This Row],[Disbursement Date]]=LoanTable[[#This Row],[First Loan Date]],1,0)</f>
        <v>1</v>
      </c>
    </row>
    <row r="620" spans="1:57" x14ac:dyDescent="0.3">
      <c r="A620" t="s">
        <v>872</v>
      </c>
      <c r="B620">
        <v>170</v>
      </c>
      <c r="C620" t="s">
        <v>505</v>
      </c>
      <c r="D620" t="s">
        <v>573</v>
      </c>
      <c r="E620">
        <v>28710</v>
      </c>
      <c r="F620">
        <v>13891</v>
      </c>
      <c r="G620">
        <v>35648</v>
      </c>
      <c r="H620" s="5">
        <v>43067</v>
      </c>
      <c r="I620" t="s">
        <v>612</v>
      </c>
      <c r="J620" t="s">
        <v>619</v>
      </c>
      <c r="K620">
        <v>380112</v>
      </c>
      <c r="L620" t="s">
        <v>507</v>
      </c>
      <c r="M620" t="s">
        <v>119</v>
      </c>
      <c r="N620" t="s">
        <v>13</v>
      </c>
      <c r="O620" t="s">
        <v>14</v>
      </c>
      <c r="P620">
        <v>36</v>
      </c>
      <c r="Q620" s="5" t="s">
        <v>205</v>
      </c>
      <c r="R620" t="s">
        <v>74</v>
      </c>
      <c r="S620" t="s">
        <v>105</v>
      </c>
      <c r="T620" t="s">
        <v>44</v>
      </c>
      <c r="U620" t="s">
        <v>65</v>
      </c>
      <c r="V620" t="s">
        <v>31</v>
      </c>
      <c r="W620">
        <v>807</v>
      </c>
      <c r="X620" t="s">
        <v>574</v>
      </c>
      <c r="Y620" t="s">
        <v>575</v>
      </c>
      <c r="Z620" t="s">
        <v>576</v>
      </c>
      <c r="AA620">
        <v>0.1065</v>
      </c>
      <c r="AB620" t="s">
        <v>577</v>
      </c>
      <c r="AC620" t="s">
        <v>578</v>
      </c>
      <c r="AD620" t="s">
        <v>505</v>
      </c>
      <c r="AE620" t="s">
        <v>325</v>
      </c>
      <c r="AF620" t="s">
        <v>326</v>
      </c>
      <c r="AG620" t="s">
        <v>327</v>
      </c>
      <c r="AH620" t="s">
        <v>328</v>
      </c>
      <c r="AI620" t="s">
        <v>505</v>
      </c>
      <c r="AJ620">
        <v>380112</v>
      </c>
      <c r="AK620" t="s">
        <v>506</v>
      </c>
      <c r="AL620" t="s">
        <v>256</v>
      </c>
      <c r="AM620">
        <v>29341</v>
      </c>
      <c r="AN620">
        <v>13436</v>
      </c>
      <c r="AO620">
        <v>28530</v>
      </c>
      <c r="AP620">
        <v>24</v>
      </c>
      <c r="AQ620">
        <v>4258.59</v>
      </c>
      <c r="AR620" t="s">
        <v>2626</v>
      </c>
      <c r="AS620" t="s">
        <v>2626</v>
      </c>
      <c r="AT620">
        <v>2</v>
      </c>
      <c r="AU620" t="s">
        <v>2630</v>
      </c>
      <c r="AV620" s="3">
        <v>43067</v>
      </c>
      <c r="AW620" s="3" t="str">
        <f>TEXT(LoanTable[[#This Row],[Disbursement Date]],"YYYY-MM")</f>
        <v>2017-11</v>
      </c>
      <c r="AX620" t="str">
        <f>TEXT(EDATE(LoanTable[[#This Row],[Disbursement Date]],-1),"YYYY-MM")</f>
        <v>2017-10</v>
      </c>
      <c r="AY620">
        <f>IF(LoanTable[[#This Row],[Loan Status]]="Active",1,0)</f>
        <v>0</v>
      </c>
      <c r="AZ620">
        <f>IF(COUNTIFS(LoanTable[Client id],LoanTable[[#This Row],[Client id]],LoanTable[Period],LoanTable[[#This Row],[Previous Period]])&gt;0,1,0)</f>
        <v>0</v>
      </c>
      <c r="BA620" s="17" t="str">
        <f>TEXT(LoanTable[[#This Row],[Disbursement Date]],"YYYY")</f>
        <v>2017</v>
      </c>
      <c r="BB620" s="10" cm="1">
        <f t="array" ref="BB620">IF(YEAR(LoanTable[[#This Row],[Disbursement Date]])=MIN(YEAR(LoanTable[Disbursement Date])),"",YEAR(LoanTable[[#This Row],[Disbursement Date]])-1)</f>
        <v>2016</v>
      </c>
      <c r="BC620" s="10">
        <f>IF(LoanTable[[#This Row],[Previous Year]]="",1,IF(COUNTIFS(LoanTable[Client id],LoanTable[[#This Row],[Client id]],LoanTable[Year],LoanTable[[#This Row],[Previous Year]])&gt;0,1,0))</f>
        <v>0</v>
      </c>
      <c r="BD620" t="str">
        <f>YEAR(LoanTable[[#This Row],[Disbursement Date]]) &amp; "-Q" &amp; ROUNDUP(MONTH(LoanTable[[#This Row],[Disbursement Date]])/3,0)</f>
        <v>2017-Q4</v>
      </c>
      <c r="BE620">
        <f>IF(LoanTable[[#This Row],[Disbursement Date]]=LoanTable[[#This Row],[First Loan Date]],1,0)</f>
        <v>1</v>
      </c>
    </row>
    <row r="621" spans="1:57" x14ac:dyDescent="0.3">
      <c r="A621" t="s">
        <v>1516</v>
      </c>
      <c r="B621">
        <v>13</v>
      </c>
      <c r="C621" t="s">
        <v>485</v>
      </c>
      <c r="D621" t="s">
        <v>573</v>
      </c>
      <c r="E621">
        <v>44273</v>
      </c>
      <c r="F621">
        <v>25348</v>
      </c>
      <c r="G621">
        <v>34231</v>
      </c>
      <c r="H621" s="5">
        <v>43070</v>
      </c>
      <c r="I621" t="s">
        <v>612</v>
      </c>
      <c r="J621" t="s">
        <v>619</v>
      </c>
      <c r="K621">
        <v>880038</v>
      </c>
      <c r="L621" t="s">
        <v>487</v>
      </c>
      <c r="M621" t="s">
        <v>50</v>
      </c>
      <c r="N621" t="s">
        <v>13</v>
      </c>
      <c r="O621" t="s">
        <v>14</v>
      </c>
      <c r="P621">
        <v>36</v>
      </c>
      <c r="Q621" s="6" t="s">
        <v>51</v>
      </c>
      <c r="R621" t="s">
        <v>16</v>
      </c>
      <c r="S621" t="s">
        <v>35</v>
      </c>
      <c r="T621" t="s">
        <v>44</v>
      </c>
      <c r="U621" t="s">
        <v>26</v>
      </c>
      <c r="V621" t="s">
        <v>31</v>
      </c>
      <c r="W621">
        <v>787</v>
      </c>
      <c r="X621" t="s">
        <v>574</v>
      </c>
      <c r="Y621" t="s">
        <v>575</v>
      </c>
      <c r="Z621" t="s">
        <v>576</v>
      </c>
      <c r="AA621">
        <v>0.1065</v>
      </c>
      <c r="AB621" t="s">
        <v>577</v>
      </c>
      <c r="AC621" t="s">
        <v>578</v>
      </c>
      <c r="AD621" t="s">
        <v>485</v>
      </c>
      <c r="AE621" t="s">
        <v>472</v>
      </c>
      <c r="AF621" t="s">
        <v>473</v>
      </c>
      <c r="AG621" t="s">
        <v>474</v>
      </c>
      <c r="AH621" t="s">
        <v>475</v>
      </c>
      <c r="AI621" t="s">
        <v>485</v>
      </c>
      <c r="AJ621">
        <v>880038</v>
      </c>
      <c r="AK621" t="s">
        <v>486</v>
      </c>
      <c r="AL621" t="s">
        <v>256</v>
      </c>
      <c r="AM621">
        <v>45989</v>
      </c>
      <c r="AN621">
        <v>26696</v>
      </c>
      <c r="AO621">
        <v>44213</v>
      </c>
      <c r="AP621">
        <v>27.78</v>
      </c>
      <c r="AQ621">
        <v>2107.02</v>
      </c>
      <c r="AR621" t="s">
        <v>2626</v>
      </c>
      <c r="AS621" t="s">
        <v>2626</v>
      </c>
      <c r="AT621">
        <v>2</v>
      </c>
      <c r="AU621" t="s">
        <v>2629</v>
      </c>
      <c r="AV621" s="3">
        <v>43070</v>
      </c>
      <c r="AW621" s="3" t="str">
        <f>TEXT(LoanTable[[#This Row],[Disbursement Date]],"YYYY-MM")</f>
        <v>2017-12</v>
      </c>
      <c r="AX621" t="str">
        <f>TEXT(EDATE(LoanTable[[#This Row],[Disbursement Date]],-1),"YYYY-MM")</f>
        <v>2017-11</v>
      </c>
      <c r="AY621">
        <f>IF(LoanTable[[#This Row],[Loan Status]]="Active",1,0)</f>
        <v>0</v>
      </c>
      <c r="AZ621">
        <f>IF(COUNTIFS(LoanTable[Client id],LoanTable[[#This Row],[Client id]],LoanTable[Period],LoanTable[[#This Row],[Previous Period]])&gt;0,1,0)</f>
        <v>0</v>
      </c>
      <c r="BA621" s="17" t="str">
        <f>TEXT(LoanTable[[#This Row],[Disbursement Date]],"YYYY")</f>
        <v>2017</v>
      </c>
      <c r="BB621" s="10" cm="1">
        <f t="array" ref="BB621">IF(YEAR(LoanTable[[#This Row],[Disbursement Date]])=MIN(YEAR(LoanTable[Disbursement Date])),"",YEAR(LoanTable[[#This Row],[Disbursement Date]])-1)</f>
        <v>2016</v>
      </c>
      <c r="BC621" s="10">
        <f>IF(LoanTable[[#This Row],[Previous Year]]="",1,IF(COUNTIFS(LoanTable[Client id],LoanTable[[#This Row],[Client id]],LoanTable[Year],LoanTable[[#This Row],[Previous Year]])&gt;0,1,0))</f>
        <v>0</v>
      </c>
      <c r="BD621" t="str">
        <f>YEAR(LoanTable[[#This Row],[Disbursement Date]]) &amp; "-Q" &amp; ROUNDUP(MONTH(LoanTable[[#This Row],[Disbursement Date]])/3,0)</f>
        <v>2017-Q4</v>
      </c>
      <c r="BE621">
        <f>IF(LoanTable[[#This Row],[Disbursement Date]]=LoanTable[[#This Row],[First Loan Date]],1,0)</f>
        <v>1</v>
      </c>
    </row>
    <row r="622" spans="1:57" x14ac:dyDescent="0.3">
      <c r="A622" t="s">
        <v>1010</v>
      </c>
      <c r="B622">
        <v>98</v>
      </c>
      <c r="C622" t="s">
        <v>386</v>
      </c>
      <c r="D622" t="s">
        <v>573</v>
      </c>
      <c r="E622">
        <v>22304</v>
      </c>
      <c r="F622">
        <v>42172</v>
      </c>
      <c r="G622">
        <v>41992</v>
      </c>
      <c r="H622" s="5">
        <v>43073</v>
      </c>
      <c r="I622" t="s">
        <v>615</v>
      </c>
      <c r="J622" t="s">
        <v>619</v>
      </c>
      <c r="K622">
        <v>1110166</v>
      </c>
      <c r="L622" t="s">
        <v>389</v>
      </c>
      <c r="M622" t="s">
        <v>133</v>
      </c>
      <c r="N622" t="s">
        <v>13</v>
      </c>
      <c r="O622" t="s">
        <v>33</v>
      </c>
      <c r="P622">
        <v>22</v>
      </c>
      <c r="Q622" s="5" t="s">
        <v>159</v>
      </c>
      <c r="R622" t="s">
        <v>30</v>
      </c>
      <c r="S622" t="s">
        <v>145</v>
      </c>
      <c r="T622" t="s">
        <v>63</v>
      </c>
      <c r="U622" t="s">
        <v>22</v>
      </c>
      <c r="V622" t="s">
        <v>39</v>
      </c>
      <c r="W622">
        <v>564</v>
      </c>
      <c r="X622" t="s">
        <v>574</v>
      </c>
      <c r="Y622" t="s">
        <v>575</v>
      </c>
      <c r="Z622" t="s">
        <v>576</v>
      </c>
      <c r="AA622">
        <v>0.1065</v>
      </c>
      <c r="AB622" t="s">
        <v>577</v>
      </c>
      <c r="AC622" t="s">
        <v>578</v>
      </c>
      <c r="AD622" t="s">
        <v>386</v>
      </c>
      <c r="AE622" t="s">
        <v>234</v>
      </c>
      <c r="AF622" t="s">
        <v>235</v>
      </c>
      <c r="AG622" t="s">
        <v>236</v>
      </c>
      <c r="AH622" t="s">
        <v>237</v>
      </c>
      <c r="AI622" t="s">
        <v>387</v>
      </c>
      <c r="AJ622">
        <v>1110166</v>
      </c>
      <c r="AK622" t="s">
        <v>388</v>
      </c>
      <c r="AL622" t="s">
        <v>239</v>
      </c>
      <c r="AM622">
        <v>24198</v>
      </c>
      <c r="AN622">
        <v>41747</v>
      </c>
      <c r="AO622">
        <v>22112</v>
      </c>
      <c r="AP622">
        <v>5.86</v>
      </c>
      <c r="AQ622">
        <v>3773.95</v>
      </c>
      <c r="AR622" t="s">
        <v>2626</v>
      </c>
      <c r="AS622" t="s">
        <v>2626</v>
      </c>
      <c r="AT622">
        <v>0</v>
      </c>
      <c r="AU622" t="s">
        <v>2628</v>
      </c>
      <c r="AV622" s="3">
        <v>43073</v>
      </c>
      <c r="AW622" s="3" t="str">
        <f>TEXT(LoanTable[[#This Row],[Disbursement Date]],"YYYY-MM")</f>
        <v>2017-12</v>
      </c>
      <c r="AX622" t="str">
        <f>TEXT(EDATE(LoanTable[[#This Row],[Disbursement Date]],-1),"YYYY-MM")</f>
        <v>2017-11</v>
      </c>
      <c r="AY622">
        <f>IF(LoanTable[[#This Row],[Loan Status]]="Active",1,0)</f>
        <v>0</v>
      </c>
      <c r="AZ622">
        <f>IF(COUNTIFS(LoanTable[Client id],LoanTable[[#This Row],[Client id]],LoanTable[Period],LoanTable[[#This Row],[Previous Period]])&gt;0,1,0)</f>
        <v>0</v>
      </c>
      <c r="BA622" s="17" t="str">
        <f>TEXT(LoanTable[[#This Row],[Disbursement Date]],"YYYY")</f>
        <v>2017</v>
      </c>
      <c r="BB622" s="10" cm="1">
        <f t="array" ref="BB622">IF(YEAR(LoanTable[[#This Row],[Disbursement Date]])=MIN(YEAR(LoanTable[Disbursement Date])),"",YEAR(LoanTable[[#This Row],[Disbursement Date]])-1)</f>
        <v>2016</v>
      </c>
      <c r="BC622" s="10">
        <f>IF(LoanTable[[#This Row],[Previous Year]]="",1,IF(COUNTIFS(LoanTable[Client id],LoanTable[[#This Row],[Client id]],LoanTable[Year],LoanTable[[#This Row],[Previous Year]])&gt;0,1,0))</f>
        <v>0</v>
      </c>
      <c r="BD622" t="str">
        <f>YEAR(LoanTable[[#This Row],[Disbursement Date]]) &amp; "-Q" &amp; ROUNDUP(MONTH(LoanTable[[#This Row],[Disbursement Date]])/3,0)</f>
        <v>2017-Q4</v>
      </c>
      <c r="BE622">
        <f>IF(LoanTable[[#This Row],[Disbursement Date]]=LoanTable[[#This Row],[First Loan Date]],1,0)</f>
        <v>1</v>
      </c>
    </row>
    <row r="623" spans="1:57" x14ac:dyDescent="0.3">
      <c r="A623" t="s">
        <v>2463</v>
      </c>
      <c r="B623">
        <v>105</v>
      </c>
      <c r="C623" t="s">
        <v>249</v>
      </c>
      <c r="D623" t="s">
        <v>573</v>
      </c>
      <c r="E623">
        <v>42729</v>
      </c>
      <c r="F623">
        <v>37841</v>
      </c>
      <c r="G623">
        <v>12449</v>
      </c>
      <c r="H623" s="5">
        <v>43074</v>
      </c>
      <c r="I623" t="s">
        <v>617</v>
      </c>
      <c r="J623" t="s">
        <v>613</v>
      </c>
      <c r="K623">
        <v>910182</v>
      </c>
      <c r="L623" t="s">
        <v>257</v>
      </c>
      <c r="M623" t="s">
        <v>164</v>
      </c>
      <c r="N623" t="s">
        <v>13</v>
      </c>
      <c r="O623" t="s">
        <v>14</v>
      </c>
      <c r="P623">
        <v>38</v>
      </c>
      <c r="Q623" s="5" t="s">
        <v>37</v>
      </c>
      <c r="R623" t="s">
        <v>30</v>
      </c>
      <c r="S623" t="s">
        <v>145</v>
      </c>
      <c r="T623" t="s">
        <v>18</v>
      </c>
      <c r="U623" t="s">
        <v>38</v>
      </c>
      <c r="V623" t="s">
        <v>39</v>
      </c>
      <c r="W623">
        <v>398</v>
      </c>
      <c r="X623" t="s">
        <v>574</v>
      </c>
      <c r="Y623" t="s">
        <v>575</v>
      </c>
      <c r="Z623" t="s">
        <v>576</v>
      </c>
      <c r="AA623">
        <v>0.1065</v>
      </c>
      <c r="AB623" t="s">
        <v>577</v>
      </c>
      <c r="AC623" t="s">
        <v>578</v>
      </c>
      <c r="AD623" t="s">
        <v>249</v>
      </c>
      <c r="AE623" t="s">
        <v>250</v>
      </c>
      <c r="AF623" t="s">
        <v>251</v>
      </c>
      <c r="AG623" t="s">
        <v>252</v>
      </c>
      <c r="AH623" t="s">
        <v>253</v>
      </c>
      <c r="AI623" t="s">
        <v>254</v>
      </c>
      <c r="AJ623">
        <v>910182</v>
      </c>
      <c r="AK623" t="s">
        <v>255</v>
      </c>
      <c r="AL623" t="s">
        <v>256</v>
      </c>
      <c r="AM623">
        <v>44191</v>
      </c>
      <c r="AN623">
        <v>39114</v>
      </c>
      <c r="AO623">
        <v>42655</v>
      </c>
      <c r="AP623">
        <v>0.54</v>
      </c>
      <c r="AQ623">
        <v>1058.18</v>
      </c>
      <c r="AR623" t="s">
        <v>2626</v>
      </c>
      <c r="AS623" t="s">
        <v>2626</v>
      </c>
      <c r="AT623">
        <v>2</v>
      </c>
      <c r="AU623" t="s">
        <v>2629</v>
      </c>
      <c r="AV623" s="3">
        <v>42858</v>
      </c>
      <c r="AW623" s="3" t="str">
        <f>TEXT(LoanTable[[#This Row],[Disbursement Date]],"YYYY-MM")</f>
        <v>2017-12</v>
      </c>
      <c r="AX623" t="str">
        <f>TEXT(EDATE(LoanTable[[#This Row],[Disbursement Date]],-1),"YYYY-MM")</f>
        <v>2017-11</v>
      </c>
      <c r="AY623">
        <f>IF(LoanTable[[#This Row],[Loan Status]]="Active",1,0)</f>
        <v>0</v>
      </c>
      <c r="AZ623">
        <f>IF(COUNTIFS(LoanTable[Client id],LoanTable[[#This Row],[Client id]],LoanTable[Period],LoanTable[[#This Row],[Previous Period]])&gt;0,1,0)</f>
        <v>0</v>
      </c>
      <c r="BA623" s="17" t="str">
        <f>TEXT(LoanTable[[#This Row],[Disbursement Date]],"YYYY")</f>
        <v>2017</v>
      </c>
      <c r="BB623" s="10" cm="1">
        <f t="array" ref="BB623">IF(YEAR(LoanTable[[#This Row],[Disbursement Date]])=MIN(YEAR(LoanTable[Disbursement Date])),"",YEAR(LoanTable[[#This Row],[Disbursement Date]])-1)</f>
        <v>2016</v>
      </c>
      <c r="BC623" s="10">
        <f>IF(LoanTable[[#This Row],[Previous Year]]="",1,IF(COUNTIFS(LoanTable[Client id],LoanTable[[#This Row],[Client id]],LoanTable[Year],LoanTable[[#This Row],[Previous Year]])&gt;0,1,0))</f>
        <v>0</v>
      </c>
      <c r="BD623" t="str">
        <f>YEAR(LoanTable[[#This Row],[Disbursement Date]]) &amp; "-Q" &amp; ROUNDUP(MONTH(LoanTable[[#This Row],[Disbursement Date]])/3,0)</f>
        <v>2017-Q4</v>
      </c>
      <c r="BE623">
        <f>IF(LoanTable[[#This Row],[Disbursement Date]]=LoanTable[[#This Row],[First Loan Date]],1,0)</f>
        <v>0</v>
      </c>
    </row>
    <row r="624" spans="1:57" x14ac:dyDescent="0.3">
      <c r="A624" t="s">
        <v>1499</v>
      </c>
      <c r="B624">
        <v>478</v>
      </c>
      <c r="C624" t="s">
        <v>324</v>
      </c>
      <c r="D624" t="s">
        <v>573</v>
      </c>
      <c r="E624">
        <v>23397</v>
      </c>
      <c r="F624">
        <v>33307</v>
      </c>
      <c r="G624">
        <v>6040</v>
      </c>
      <c r="H624" s="5">
        <v>43076</v>
      </c>
      <c r="I624" t="s">
        <v>615</v>
      </c>
      <c r="J624" t="s">
        <v>613</v>
      </c>
      <c r="K624">
        <v>710002</v>
      </c>
      <c r="L624" t="s">
        <v>329</v>
      </c>
      <c r="M624" t="s">
        <v>119</v>
      </c>
      <c r="N624" t="s">
        <v>13</v>
      </c>
      <c r="O624" t="s">
        <v>14</v>
      </c>
      <c r="P624">
        <v>36</v>
      </c>
      <c r="Q624" s="5" t="s">
        <v>205</v>
      </c>
      <c r="R624" t="s">
        <v>74</v>
      </c>
      <c r="S624" t="s">
        <v>105</v>
      </c>
      <c r="T624" t="s">
        <v>44</v>
      </c>
      <c r="U624" t="s">
        <v>65</v>
      </c>
      <c r="V624" t="s">
        <v>31</v>
      </c>
      <c r="W624">
        <v>807</v>
      </c>
      <c r="X624" t="s">
        <v>574</v>
      </c>
      <c r="Y624" t="s">
        <v>575</v>
      </c>
      <c r="Z624" t="s">
        <v>576</v>
      </c>
      <c r="AA624">
        <v>0.1065</v>
      </c>
      <c r="AB624" t="s">
        <v>577</v>
      </c>
      <c r="AC624" t="s">
        <v>578</v>
      </c>
      <c r="AD624" t="s">
        <v>324</v>
      </c>
      <c r="AE624" t="s">
        <v>325</v>
      </c>
      <c r="AF624" t="s">
        <v>326</v>
      </c>
      <c r="AG624" t="s">
        <v>327</v>
      </c>
      <c r="AH624" t="s">
        <v>328</v>
      </c>
      <c r="AI624" t="s">
        <v>324</v>
      </c>
      <c r="AJ624">
        <v>710002</v>
      </c>
      <c r="AK624" t="s">
        <v>271</v>
      </c>
      <c r="AL624" t="s">
        <v>239</v>
      </c>
      <c r="AM624">
        <v>24549</v>
      </c>
      <c r="AN624">
        <v>34805</v>
      </c>
      <c r="AO624">
        <v>23303</v>
      </c>
      <c r="AP624">
        <v>6.17</v>
      </c>
      <c r="AQ624">
        <v>1033.18</v>
      </c>
      <c r="AR624" t="s">
        <v>2626</v>
      </c>
      <c r="AS624" t="s">
        <v>2626</v>
      </c>
      <c r="AT624">
        <v>1</v>
      </c>
      <c r="AU624" t="s">
        <v>2629</v>
      </c>
      <c r="AV624" s="3">
        <v>43076</v>
      </c>
      <c r="AW624" s="3" t="str">
        <f>TEXT(LoanTable[[#This Row],[Disbursement Date]],"YYYY-MM")</f>
        <v>2017-12</v>
      </c>
      <c r="AX624" t="str">
        <f>TEXT(EDATE(LoanTable[[#This Row],[Disbursement Date]],-1),"YYYY-MM")</f>
        <v>2017-11</v>
      </c>
      <c r="AY624">
        <f>IF(LoanTable[[#This Row],[Loan Status]]="Active",1,0)</f>
        <v>0</v>
      </c>
      <c r="AZ624">
        <f>IF(COUNTIFS(LoanTable[Client id],LoanTable[[#This Row],[Client id]],LoanTable[Period],LoanTable[[#This Row],[Previous Period]])&gt;0,1,0)</f>
        <v>0</v>
      </c>
      <c r="BA624" s="17" t="str">
        <f>TEXT(LoanTable[[#This Row],[Disbursement Date]],"YYYY")</f>
        <v>2017</v>
      </c>
      <c r="BB624" s="10" cm="1">
        <f t="array" ref="BB624">IF(YEAR(LoanTable[[#This Row],[Disbursement Date]])=MIN(YEAR(LoanTable[Disbursement Date])),"",YEAR(LoanTable[[#This Row],[Disbursement Date]])-1)</f>
        <v>2016</v>
      </c>
      <c r="BC624" s="10">
        <f>IF(LoanTable[[#This Row],[Previous Year]]="",1,IF(COUNTIFS(LoanTable[Client id],LoanTable[[#This Row],[Client id]],LoanTable[Year],LoanTable[[#This Row],[Previous Year]])&gt;0,1,0))</f>
        <v>0</v>
      </c>
      <c r="BD624" t="str">
        <f>YEAR(LoanTable[[#This Row],[Disbursement Date]]) &amp; "-Q" &amp; ROUNDUP(MONTH(LoanTable[[#This Row],[Disbursement Date]])/3,0)</f>
        <v>2017-Q4</v>
      </c>
      <c r="BE624">
        <f>IF(LoanTable[[#This Row],[Disbursement Date]]=LoanTable[[#This Row],[First Loan Date]],1,0)</f>
        <v>1</v>
      </c>
    </row>
    <row r="625" spans="1:57" x14ac:dyDescent="0.3">
      <c r="A625" t="s">
        <v>1245</v>
      </c>
      <c r="B625">
        <v>467</v>
      </c>
      <c r="C625" t="s">
        <v>409</v>
      </c>
      <c r="D625" t="s">
        <v>573</v>
      </c>
      <c r="E625">
        <v>20506</v>
      </c>
      <c r="F625">
        <v>47866</v>
      </c>
      <c r="G625">
        <v>33448</v>
      </c>
      <c r="H625" s="5">
        <v>43077</v>
      </c>
      <c r="I625" t="s">
        <v>615</v>
      </c>
      <c r="J625" t="s">
        <v>619</v>
      </c>
      <c r="K625">
        <v>1030063</v>
      </c>
      <c r="L625" t="s">
        <v>411</v>
      </c>
      <c r="M625" t="s">
        <v>133</v>
      </c>
      <c r="N625" t="s">
        <v>13</v>
      </c>
      <c r="O625" t="s">
        <v>33</v>
      </c>
      <c r="P625">
        <v>24</v>
      </c>
      <c r="Q625" s="5" t="s">
        <v>34</v>
      </c>
      <c r="R625" t="s">
        <v>30</v>
      </c>
      <c r="S625" t="s">
        <v>145</v>
      </c>
      <c r="T625" t="s">
        <v>18</v>
      </c>
      <c r="U625" t="s">
        <v>65</v>
      </c>
      <c r="V625" t="s">
        <v>39</v>
      </c>
      <c r="W625">
        <v>443</v>
      </c>
      <c r="X625" t="s">
        <v>574</v>
      </c>
      <c r="Y625" t="s">
        <v>575</v>
      </c>
      <c r="Z625" t="s">
        <v>576</v>
      </c>
      <c r="AA625">
        <v>0.1065</v>
      </c>
      <c r="AB625" t="s">
        <v>577</v>
      </c>
      <c r="AC625" t="s">
        <v>578</v>
      </c>
      <c r="AD625" t="s">
        <v>409</v>
      </c>
      <c r="AE625" t="s">
        <v>234</v>
      </c>
      <c r="AF625" t="s">
        <v>235</v>
      </c>
      <c r="AG625" t="s">
        <v>236</v>
      </c>
      <c r="AH625" t="s">
        <v>237</v>
      </c>
      <c r="AI625" t="s">
        <v>246</v>
      </c>
      <c r="AJ625">
        <v>1030063</v>
      </c>
      <c r="AK625" t="s">
        <v>410</v>
      </c>
      <c r="AL625" t="s">
        <v>241</v>
      </c>
      <c r="AM625">
        <v>21106</v>
      </c>
      <c r="AN625">
        <v>47868</v>
      </c>
      <c r="AO625">
        <v>20176</v>
      </c>
      <c r="AP625">
        <v>31.27</v>
      </c>
      <c r="AQ625">
        <v>3073.84</v>
      </c>
      <c r="AR625" t="s">
        <v>2627</v>
      </c>
      <c r="AS625" t="s">
        <v>2626</v>
      </c>
      <c r="AT625">
        <v>1</v>
      </c>
      <c r="AU625" t="s">
        <v>2628</v>
      </c>
      <c r="AV625" s="3">
        <v>42369</v>
      </c>
      <c r="AW625" s="3" t="str">
        <f>TEXT(LoanTable[[#This Row],[Disbursement Date]],"YYYY-MM")</f>
        <v>2017-12</v>
      </c>
      <c r="AX625" t="str">
        <f>TEXT(EDATE(LoanTable[[#This Row],[Disbursement Date]],-1),"YYYY-MM")</f>
        <v>2017-11</v>
      </c>
      <c r="AY625">
        <f>IF(LoanTable[[#This Row],[Loan Status]]="Active",1,0)</f>
        <v>0</v>
      </c>
      <c r="AZ625">
        <f>IF(COUNTIFS(LoanTable[Client id],LoanTable[[#This Row],[Client id]],LoanTable[Period],LoanTable[[#This Row],[Previous Period]])&gt;0,1,0)</f>
        <v>0</v>
      </c>
      <c r="BA625" s="17" t="str">
        <f>TEXT(LoanTable[[#This Row],[Disbursement Date]],"YYYY")</f>
        <v>2017</v>
      </c>
      <c r="BB625" s="10" cm="1">
        <f t="array" ref="BB625">IF(YEAR(LoanTable[[#This Row],[Disbursement Date]])=MIN(YEAR(LoanTable[Disbursement Date])),"",YEAR(LoanTable[[#This Row],[Disbursement Date]])-1)</f>
        <v>2016</v>
      </c>
      <c r="BC625" s="10">
        <f>IF(LoanTable[[#This Row],[Previous Year]]="",1,IF(COUNTIFS(LoanTable[Client id],LoanTable[[#This Row],[Client id]],LoanTable[Year],LoanTable[[#This Row],[Previous Year]])&gt;0,1,0))</f>
        <v>0</v>
      </c>
      <c r="BD625" t="str">
        <f>YEAR(LoanTable[[#This Row],[Disbursement Date]]) &amp; "-Q" &amp; ROUNDUP(MONTH(LoanTable[[#This Row],[Disbursement Date]])/3,0)</f>
        <v>2017-Q4</v>
      </c>
      <c r="BE625">
        <f>IF(LoanTable[[#This Row],[Disbursement Date]]=LoanTable[[#This Row],[First Loan Date]],1,0)</f>
        <v>0</v>
      </c>
    </row>
    <row r="626" spans="1:57" x14ac:dyDescent="0.3">
      <c r="A626" t="s">
        <v>2439</v>
      </c>
      <c r="B626">
        <v>991</v>
      </c>
      <c r="C626" t="s">
        <v>249</v>
      </c>
      <c r="D626" t="s">
        <v>589</v>
      </c>
      <c r="E626">
        <v>8082</v>
      </c>
      <c r="F626">
        <v>31732</v>
      </c>
      <c r="G626">
        <v>4063</v>
      </c>
      <c r="H626" s="5">
        <v>43077</v>
      </c>
      <c r="I626" t="s">
        <v>615</v>
      </c>
      <c r="J626" t="s">
        <v>613</v>
      </c>
      <c r="K626">
        <v>910182</v>
      </c>
      <c r="L626" t="s">
        <v>257</v>
      </c>
      <c r="M626" t="s">
        <v>122</v>
      </c>
      <c r="N626" t="s">
        <v>13</v>
      </c>
      <c r="O626" t="s">
        <v>14</v>
      </c>
      <c r="P626">
        <v>44</v>
      </c>
      <c r="Q626" s="5" t="s">
        <v>123</v>
      </c>
      <c r="R626" t="s">
        <v>74</v>
      </c>
      <c r="S626" t="s">
        <v>35</v>
      </c>
      <c r="T626" t="s">
        <v>63</v>
      </c>
      <c r="U626" t="s">
        <v>38</v>
      </c>
      <c r="V626" t="s">
        <v>39</v>
      </c>
      <c r="W626">
        <v>601</v>
      </c>
      <c r="X626" t="s">
        <v>574</v>
      </c>
      <c r="Y626" t="s">
        <v>590</v>
      </c>
      <c r="Z626" t="s">
        <v>576</v>
      </c>
      <c r="AA626">
        <v>9.9099999999999994E-2</v>
      </c>
      <c r="AB626" t="s">
        <v>577</v>
      </c>
      <c r="AC626" t="s">
        <v>591</v>
      </c>
      <c r="AD626" t="s">
        <v>249</v>
      </c>
      <c r="AE626" t="s">
        <v>250</v>
      </c>
      <c r="AF626" t="s">
        <v>251</v>
      </c>
      <c r="AG626" t="s">
        <v>252</v>
      </c>
      <c r="AH626" t="s">
        <v>253</v>
      </c>
      <c r="AI626" t="s">
        <v>254</v>
      </c>
      <c r="AJ626">
        <v>910182</v>
      </c>
      <c r="AK626" t="s">
        <v>255</v>
      </c>
      <c r="AL626" t="s">
        <v>256</v>
      </c>
      <c r="AM626">
        <v>8924</v>
      </c>
      <c r="AN626">
        <v>32456</v>
      </c>
      <c r="AO626">
        <v>7700</v>
      </c>
      <c r="AP626">
        <v>19.829999999999998</v>
      </c>
      <c r="AQ626">
        <v>4568.96</v>
      </c>
      <c r="AR626" t="s">
        <v>2626</v>
      </c>
      <c r="AS626" t="s">
        <v>2626</v>
      </c>
      <c r="AT626">
        <v>2</v>
      </c>
      <c r="AU626" t="s">
        <v>2628</v>
      </c>
      <c r="AV626" s="3">
        <v>43077</v>
      </c>
      <c r="AW626" s="3" t="str">
        <f>TEXT(LoanTable[[#This Row],[Disbursement Date]],"YYYY-MM")</f>
        <v>2017-12</v>
      </c>
      <c r="AX626" t="str">
        <f>TEXT(EDATE(LoanTable[[#This Row],[Disbursement Date]],-1),"YYYY-MM")</f>
        <v>2017-11</v>
      </c>
      <c r="AY626">
        <f>IF(LoanTable[[#This Row],[Loan Status]]="Active",1,0)</f>
        <v>0</v>
      </c>
      <c r="AZ626">
        <f>IF(COUNTIFS(LoanTable[Client id],LoanTable[[#This Row],[Client id]],LoanTable[Period],LoanTable[[#This Row],[Previous Period]])&gt;0,1,0)</f>
        <v>0</v>
      </c>
      <c r="BA626" s="17" t="str">
        <f>TEXT(LoanTable[[#This Row],[Disbursement Date]],"YYYY")</f>
        <v>2017</v>
      </c>
      <c r="BB626" s="10" cm="1">
        <f t="array" ref="BB626">IF(YEAR(LoanTable[[#This Row],[Disbursement Date]])=MIN(YEAR(LoanTable[Disbursement Date])),"",YEAR(LoanTable[[#This Row],[Disbursement Date]])-1)</f>
        <v>2016</v>
      </c>
      <c r="BC626" s="10">
        <f>IF(LoanTable[[#This Row],[Previous Year]]="",1,IF(COUNTIFS(LoanTable[Client id],LoanTable[[#This Row],[Client id]],LoanTable[Year],LoanTable[[#This Row],[Previous Year]])&gt;0,1,0))</f>
        <v>0</v>
      </c>
      <c r="BD626" t="str">
        <f>YEAR(LoanTable[[#This Row],[Disbursement Date]]) &amp; "-Q" &amp; ROUNDUP(MONTH(LoanTable[[#This Row],[Disbursement Date]])/3,0)</f>
        <v>2017-Q4</v>
      </c>
      <c r="BE626">
        <f>IF(LoanTable[[#This Row],[Disbursement Date]]=LoanTable[[#This Row],[First Loan Date]],1,0)</f>
        <v>1</v>
      </c>
    </row>
    <row r="627" spans="1:57" x14ac:dyDescent="0.3">
      <c r="A627" t="s">
        <v>720</v>
      </c>
      <c r="B627">
        <v>898</v>
      </c>
      <c r="C627" t="s">
        <v>505</v>
      </c>
      <c r="D627" t="s">
        <v>589</v>
      </c>
      <c r="E627">
        <v>38741</v>
      </c>
      <c r="F627">
        <v>37988</v>
      </c>
      <c r="G627">
        <v>20373</v>
      </c>
      <c r="H627" s="5">
        <v>43080</v>
      </c>
      <c r="I627" t="s">
        <v>615</v>
      </c>
      <c r="J627" t="s">
        <v>619</v>
      </c>
      <c r="K627">
        <v>380112</v>
      </c>
      <c r="L627" t="s">
        <v>507</v>
      </c>
      <c r="M627" t="s">
        <v>128</v>
      </c>
      <c r="N627" t="s">
        <v>13</v>
      </c>
      <c r="O627" t="s">
        <v>14</v>
      </c>
      <c r="P627">
        <v>36</v>
      </c>
      <c r="Q627" s="5" t="s">
        <v>67</v>
      </c>
      <c r="R627" t="s">
        <v>25</v>
      </c>
      <c r="S627" t="s">
        <v>35</v>
      </c>
      <c r="T627" t="s">
        <v>63</v>
      </c>
      <c r="U627" t="s">
        <v>22</v>
      </c>
      <c r="V627" t="s">
        <v>20</v>
      </c>
      <c r="W627">
        <v>489</v>
      </c>
      <c r="X627" t="s">
        <v>574</v>
      </c>
      <c r="Y627" t="s">
        <v>590</v>
      </c>
      <c r="Z627" t="s">
        <v>576</v>
      </c>
      <c r="AA627">
        <v>9.9099999999999994E-2</v>
      </c>
      <c r="AB627" t="s">
        <v>577</v>
      </c>
      <c r="AC627" t="s">
        <v>591</v>
      </c>
      <c r="AD627" t="s">
        <v>505</v>
      </c>
      <c r="AE627" t="s">
        <v>325</v>
      </c>
      <c r="AF627" t="s">
        <v>326</v>
      </c>
      <c r="AG627" t="s">
        <v>327</v>
      </c>
      <c r="AH627" t="s">
        <v>328</v>
      </c>
      <c r="AI627" t="s">
        <v>505</v>
      </c>
      <c r="AJ627">
        <v>380112</v>
      </c>
      <c r="AK627" t="s">
        <v>506</v>
      </c>
      <c r="AL627" t="s">
        <v>256</v>
      </c>
      <c r="AM627">
        <v>38682</v>
      </c>
      <c r="AN627">
        <v>38937</v>
      </c>
      <c r="AO627">
        <v>38329</v>
      </c>
      <c r="AP627">
        <v>49.68</v>
      </c>
      <c r="AQ627">
        <v>1438.12</v>
      </c>
      <c r="AR627" t="s">
        <v>2626</v>
      </c>
      <c r="AS627" t="s">
        <v>2626</v>
      </c>
      <c r="AT627">
        <v>1</v>
      </c>
      <c r="AU627" t="s">
        <v>2628</v>
      </c>
      <c r="AV627" s="3">
        <v>42094</v>
      </c>
      <c r="AW627" s="3" t="str">
        <f>TEXT(LoanTable[[#This Row],[Disbursement Date]],"YYYY-MM")</f>
        <v>2017-12</v>
      </c>
      <c r="AX627" t="str">
        <f>TEXT(EDATE(LoanTable[[#This Row],[Disbursement Date]],-1),"YYYY-MM")</f>
        <v>2017-11</v>
      </c>
      <c r="AY627">
        <f>IF(LoanTable[[#This Row],[Loan Status]]="Active",1,0)</f>
        <v>0</v>
      </c>
      <c r="AZ627">
        <f>IF(COUNTIFS(LoanTable[Client id],LoanTable[[#This Row],[Client id]],LoanTable[Period],LoanTable[[#This Row],[Previous Period]])&gt;0,1,0)</f>
        <v>0</v>
      </c>
      <c r="BA627" s="17" t="str">
        <f>TEXT(LoanTable[[#This Row],[Disbursement Date]],"YYYY")</f>
        <v>2017</v>
      </c>
      <c r="BB627" s="10" cm="1">
        <f t="array" ref="BB627">IF(YEAR(LoanTable[[#This Row],[Disbursement Date]])=MIN(YEAR(LoanTable[Disbursement Date])),"",YEAR(LoanTable[[#This Row],[Disbursement Date]])-1)</f>
        <v>2016</v>
      </c>
      <c r="BC627" s="10">
        <f>IF(LoanTable[[#This Row],[Previous Year]]="",1,IF(COUNTIFS(LoanTable[Client id],LoanTable[[#This Row],[Client id]],LoanTable[Year],LoanTable[[#This Row],[Previous Year]])&gt;0,1,0))</f>
        <v>0</v>
      </c>
      <c r="BD627" t="str">
        <f>YEAR(LoanTable[[#This Row],[Disbursement Date]]) &amp; "-Q" &amp; ROUNDUP(MONTH(LoanTable[[#This Row],[Disbursement Date]])/3,0)</f>
        <v>2017-Q4</v>
      </c>
      <c r="BE627">
        <f>IF(LoanTable[[#This Row],[Disbursement Date]]=LoanTable[[#This Row],[First Loan Date]],1,0)</f>
        <v>0</v>
      </c>
    </row>
    <row r="628" spans="1:57" x14ac:dyDescent="0.3">
      <c r="A628" t="s">
        <v>1607</v>
      </c>
      <c r="B628">
        <v>275</v>
      </c>
      <c r="C628" t="s">
        <v>399</v>
      </c>
      <c r="D628" t="s">
        <v>579</v>
      </c>
      <c r="E628">
        <v>10187</v>
      </c>
      <c r="F628">
        <v>28498</v>
      </c>
      <c r="G628">
        <v>34785</v>
      </c>
      <c r="H628" s="5">
        <v>43081</v>
      </c>
      <c r="I628" t="s">
        <v>624</v>
      </c>
      <c r="J628" t="s">
        <v>613</v>
      </c>
      <c r="K628">
        <v>1140044</v>
      </c>
      <c r="L628" t="s">
        <v>401</v>
      </c>
      <c r="M628" t="s">
        <v>99</v>
      </c>
      <c r="N628" t="s">
        <v>13</v>
      </c>
      <c r="O628" t="s">
        <v>14</v>
      </c>
      <c r="P628">
        <v>38</v>
      </c>
      <c r="Q628" s="5" t="s">
        <v>202</v>
      </c>
      <c r="R628" t="s">
        <v>74</v>
      </c>
      <c r="S628" t="s">
        <v>105</v>
      </c>
      <c r="T628" t="s">
        <v>18</v>
      </c>
      <c r="U628" t="s">
        <v>26</v>
      </c>
      <c r="V628" t="s">
        <v>20</v>
      </c>
      <c r="W628">
        <v>755</v>
      </c>
      <c r="X628" t="s">
        <v>574</v>
      </c>
      <c r="Y628" t="s">
        <v>580</v>
      </c>
      <c r="Z628" t="s">
        <v>576</v>
      </c>
      <c r="AA628">
        <v>7.51E-2</v>
      </c>
      <c r="AB628" t="s">
        <v>581</v>
      </c>
      <c r="AC628" t="s">
        <v>582</v>
      </c>
      <c r="AD628" t="s">
        <v>399</v>
      </c>
      <c r="AE628" t="s">
        <v>325</v>
      </c>
      <c r="AF628" t="s">
        <v>326</v>
      </c>
      <c r="AG628" t="s">
        <v>327</v>
      </c>
      <c r="AH628" t="s">
        <v>328</v>
      </c>
      <c r="AI628" t="s">
        <v>399</v>
      </c>
      <c r="AJ628">
        <v>1140044</v>
      </c>
      <c r="AK628" t="s">
        <v>400</v>
      </c>
      <c r="AL628" t="s">
        <v>239</v>
      </c>
      <c r="AM628">
        <v>10707</v>
      </c>
      <c r="AN628">
        <v>29460</v>
      </c>
      <c r="AO628">
        <v>10103</v>
      </c>
      <c r="AP628">
        <v>39.18</v>
      </c>
      <c r="AQ628">
        <v>4193.32</v>
      </c>
      <c r="AR628" t="s">
        <v>2626</v>
      </c>
      <c r="AS628" t="s">
        <v>2626</v>
      </c>
      <c r="AT628">
        <v>0</v>
      </c>
      <c r="AU628" t="s">
        <v>2628</v>
      </c>
      <c r="AV628" s="3">
        <v>43081</v>
      </c>
      <c r="AW628" s="3" t="str">
        <f>TEXT(LoanTable[[#This Row],[Disbursement Date]],"YYYY-MM")</f>
        <v>2017-12</v>
      </c>
      <c r="AX628" t="str">
        <f>TEXT(EDATE(LoanTable[[#This Row],[Disbursement Date]],-1),"YYYY-MM")</f>
        <v>2017-11</v>
      </c>
      <c r="AY628">
        <f>IF(LoanTable[[#This Row],[Loan Status]]="Active",1,0)</f>
        <v>1</v>
      </c>
      <c r="AZ628">
        <f>IF(COUNTIFS(LoanTable[Client id],LoanTable[[#This Row],[Client id]],LoanTable[Period],LoanTable[[#This Row],[Previous Period]])&gt;0,1,0)</f>
        <v>0</v>
      </c>
      <c r="BA628" s="17" t="str">
        <f>TEXT(LoanTable[[#This Row],[Disbursement Date]],"YYYY")</f>
        <v>2017</v>
      </c>
      <c r="BB628" s="10" cm="1">
        <f t="array" ref="BB628">IF(YEAR(LoanTable[[#This Row],[Disbursement Date]])=MIN(YEAR(LoanTable[Disbursement Date])),"",YEAR(LoanTable[[#This Row],[Disbursement Date]])-1)</f>
        <v>2016</v>
      </c>
      <c r="BC628" s="10">
        <f>IF(LoanTable[[#This Row],[Previous Year]]="",1,IF(COUNTIFS(LoanTable[Client id],LoanTable[[#This Row],[Client id]],LoanTable[Year],LoanTable[[#This Row],[Previous Year]])&gt;0,1,0))</f>
        <v>0</v>
      </c>
      <c r="BD628" t="str">
        <f>YEAR(LoanTable[[#This Row],[Disbursement Date]]) &amp; "-Q" &amp; ROUNDUP(MONTH(LoanTable[[#This Row],[Disbursement Date]])/3,0)</f>
        <v>2017-Q4</v>
      </c>
      <c r="BE628">
        <f>IF(LoanTable[[#This Row],[Disbursement Date]]=LoanTable[[#This Row],[First Loan Date]],1,0)</f>
        <v>1</v>
      </c>
    </row>
    <row r="629" spans="1:57" x14ac:dyDescent="0.3">
      <c r="A629" t="s">
        <v>1023</v>
      </c>
      <c r="B629">
        <v>942</v>
      </c>
      <c r="C629" t="s">
        <v>350</v>
      </c>
      <c r="D629" t="s">
        <v>573</v>
      </c>
      <c r="E629">
        <v>32084</v>
      </c>
      <c r="F629">
        <v>40161</v>
      </c>
      <c r="G629">
        <v>9044</v>
      </c>
      <c r="H629" s="5">
        <v>43082</v>
      </c>
      <c r="I629" t="s">
        <v>612</v>
      </c>
      <c r="J629" t="s">
        <v>619</v>
      </c>
      <c r="K629">
        <v>700013</v>
      </c>
      <c r="L629" t="s">
        <v>351</v>
      </c>
      <c r="M629" t="s">
        <v>164</v>
      </c>
      <c r="N629" t="s">
        <v>13</v>
      </c>
      <c r="O629" t="s">
        <v>46</v>
      </c>
      <c r="P629">
        <v>30</v>
      </c>
      <c r="Q629" s="5" t="s">
        <v>47</v>
      </c>
      <c r="R629" t="s">
        <v>30</v>
      </c>
      <c r="S629" t="s">
        <v>145</v>
      </c>
      <c r="T629" t="s">
        <v>18</v>
      </c>
      <c r="U629" t="s">
        <v>19</v>
      </c>
      <c r="V629" t="s">
        <v>31</v>
      </c>
      <c r="W629">
        <v>783</v>
      </c>
      <c r="X629" t="s">
        <v>574</v>
      </c>
      <c r="Y629" t="s">
        <v>575</v>
      </c>
      <c r="Z629" t="s">
        <v>576</v>
      </c>
      <c r="AA629">
        <v>0.1065</v>
      </c>
      <c r="AB629" t="s">
        <v>577</v>
      </c>
      <c r="AC629" t="s">
        <v>578</v>
      </c>
      <c r="AD629" t="s">
        <v>350</v>
      </c>
      <c r="AE629" t="s">
        <v>331</v>
      </c>
      <c r="AF629" t="s">
        <v>332</v>
      </c>
      <c r="AG629" t="s">
        <v>333</v>
      </c>
      <c r="AH629" t="s">
        <v>334</v>
      </c>
      <c r="AI629" t="s">
        <v>335</v>
      </c>
      <c r="AJ629">
        <v>700013</v>
      </c>
      <c r="AK629" t="s">
        <v>247</v>
      </c>
      <c r="AL629" t="s">
        <v>241</v>
      </c>
      <c r="AM629">
        <v>33539</v>
      </c>
      <c r="AN629">
        <v>39665</v>
      </c>
      <c r="AO629">
        <v>31662</v>
      </c>
      <c r="AP629">
        <v>12.76</v>
      </c>
      <c r="AQ629">
        <v>737.41</v>
      </c>
      <c r="AR629" t="s">
        <v>2626</v>
      </c>
      <c r="AS629" t="s">
        <v>2626</v>
      </c>
      <c r="AT629">
        <v>2</v>
      </c>
      <c r="AU629" t="s">
        <v>2628</v>
      </c>
      <c r="AV629" s="3">
        <v>43082</v>
      </c>
      <c r="AW629" s="3" t="str">
        <f>TEXT(LoanTable[[#This Row],[Disbursement Date]],"YYYY-MM")</f>
        <v>2017-12</v>
      </c>
      <c r="AX629" t="str">
        <f>TEXT(EDATE(LoanTable[[#This Row],[Disbursement Date]],-1),"YYYY-MM")</f>
        <v>2017-11</v>
      </c>
      <c r="AY629">
        <f>IF(LoanTable[[#This Row],[Loan Status]]="Active",1,0)</f>
        <v>0</v>
      </c>
      <c r="AZ629">
        <f>IF(COUNTIFS(LoanTable[Client id],LoanTable[[#This Row],[Client id]],LoanTable[Period],LoanTable[[#This Row],[Previous Period]])&gt;0,1,0)</f>
        <v>0</v>
      </c>
      <c r="BA629" s="17" t="str">
        <f>TEXT(LoanTable[[#This Row],[Disbursement Date]],"YYYY")</f>
        <v>2017</v>
      </c>
      <c r="BB629" s="10" cm="1">
        <f t="array" ref="BB629">IF(YEAR(LoanTable[[#This Row],[Disbursement Date]])=MIN(YEAR(LoanTable[Disbursement Date])),"",YEAR(LoanTable[[#This Row],[Disbursement Date]])-1)</f>
        <v>2016</v>
      </c>
      <c r="BC629" s="10">
        <f>IF(LoanTable[[#This Row],[Previous Year]]="",1,IF(COUNTIFS(LoanTable[Client id],LoanTable[[#This Row],[Client id]],LoanTable[Year],LoanTable[[#This Row],[Previous Year]])&gt;0,1,0))</f>
        <v>0</v>
      </c>
      <c r="BD629" t="str">
        <f>YEAR(LoanTable[[#This Row],[Disbursement Date]]) &amp; "-Q" &amp; ROUNDUP(MONTH(LoanTable[[#This Row],[Disbursement Date]])/3,0)</f>
        <v>2017-Q4</v>
      </c>
      <c r="BE629">
        <f>IF(LoanTable[[#This Row],[Disbursement Date]]=LoanTable[[#This Row],[First Loan Date]],1,0)</f>
        <v>1</v>
      </c>
    </row>
    <row r="630" spans="1:57" x14ac:dyDescent="0.3">
      <c r="A630" t="s">
        <v>1918</v>
      </c>
      <c r="B630">
        <v>303</v>
      </c>
      <c r="C630" t="s">
        <v>265</v>
      </c>
      <c r="D630" t="s">
        <v>589</v>
      </c>
      <c r="E630">
        <v>3302</v>
      </c>
      <c r="F630">
        <v>11333</v>
      </c>
      <c r="G630">
        <v>5237</v>
      </c>
      <c r="H630" s="5">
        <v>43083</v>
      </c>
      <c r="I630" t="s">
        <v>624</v>
      </c>
      <c r="J630" t="s">
        <v>619</v>
      </c>
      <c r="K630">
        <v>30179</v>
      </c>
      <c r="L630" t="s">
        <v>272</v>
      </c>
      <c r="M630" t="s">
        <v>54</v>
      </c>
      <c r="N630" t="s">
        <v>13</v>
      </c>
      <c r="O630" t="s">
        <v>33</v>
      </c>
      <c r="R630" t="s">
        <v>74</v>
      </c>
      <c r="S630" t="s">
        <v>105</v>
      </c>
      <c r="T630" t="s">
        <v>63</v>
      </c>
      <c r="U630" t="s">
        <v>65</v>
      </c>
      <c r="V630" t="s">
        <v>20</v>
      </c>
      <c r="W630">
        <v>660</v>
      </c>
      <c r="X630" t="s">
        <v>574</v>
      </c>
      <c r="Y630" t="s">
        <v>590</v>
      </c>
      <c r="Z630" t="s">
        <v>576</v>
      </c>
      <c r="AA630">
        <v>9.9099999999999994E-2</v>
      </c>
      <c r="AB630" t="s">
        <v>577</v>
      </c>
      <c r="AC630" t="s">
        <v>591</v>
      </c>
      <c r="AD630" t="s">
        <v>265</v>
      </c>
      <c r="AE630" t="s">
        <v>266</v>
      </c>
      <c r="AF630" t="s">
        <v>267</v>
      </c>
      <c r="AG630" t="s">
        <v>268</v>
      </c>
      <c r="AH630" t="s">
        <v>269</v>
      </c>
      <c r="AI630" t="s">
        <v>270</v>
      </c>
      <c r="AJ630">
        <v>30179</v>
      </c>
      <c r="AK630" t="s">
        <v>271</v>
      </c>
      <c r="AL630" t="s">
        <v>241</v>
      </c>
      <c r="AM630">
        <v>3687</v>
      </c>
      <c r="AN630">
        <v>11416</v>
      </c>
      <c r="AO630">
        <v>2860</v>
      </c>
      <c r="AP630">
        <v>0.16</v>
      </c>
      <c r="AQ630">
        <v>1160.08</v>
      </c>
      <c r="AR630" t="s">
        <v>2626</v>
      </c>
      <c r="AS630" t="s">
        <v>2626</v>
      </c>
      <c r="AT630">
        <v>0</v>
      </c>
      <c r="AU630" t="s">
        <v>2629</v>
      </c>
      <c r="AV630" s="3">
        <v>43083</v>
      </c>
      <c r="AW630" s="3" t="str">
        <f>TEXT(LoanTable[[#This Row],[Disbursement Date]],"YYYY-MM")</f>
        <v>2017-12</v>
      </c>
      <c r="AX630" t="str">
        <f>TEXT(EDATE(LoanTable[[#This Row],[Disbursement Date]],-1),"YYYY-MM")</f>
        <v>2017-11</v>
      </c>
      <c r="AY630">
        <f>IF(LoanTable[[#This Row],[Loan Status]]="Active",1,0)</f>
        <v>1</v>
      </c>
      <c r="AZ630">
        <f>IF(COUNTIFS(LoanTable[Client id],LoanTable[[#This Row],[Client id]],LoanTable[Period],LoanTable[[#This Row],[Previous Period]])&gt;0,1,0)</f>
        <v>0</v>
      </c>
      <c r="BA630" s="17" t="str">
        <f>TEXT(LoanTable[[#This Row],[Disbursement Date]],"YYYY")</f>
        <v>2017</v>
      </c>
      <c r="BB630" s="10" cm="1">
        <f t="array" ref="BB630">IF(YEAR(LoanTable[[#This Row],[Disbursement Date]])=MIN(YEAR(LoanTable[Disbursement Date])),"",YEAR(LoanTable[[#This Row],[Disbursement Date]])-1)</f>
        <v>2016</v>
      </c>
      <c r="BC630" s="10">
        <f>IF(LoanTable[[#This Row],[Previous Year]]="",1,IF(COUNTIFS(LoanTable[Client id],LoanTable[[#This Row],[Client id]],LoanTable[Year],LoanTable[[#This Row],[Previous Year]])&gt;0,1,0))</f>
        <v>0</v>
      </c>
      <c r="BD630" t="str">
        <f>YEAR(LoanTable[[#This Row],[Disbursement Date]]) &amp; "-Q" &amp; ROUNDUP(MONTH(LoanTable[[#This Row],[Disbursement Date]])/3,0)</f>
        <v>2017-Q4</v>
      </c>
      <c r="BE630">
        <f>IF(LoanTable[[#This Row],[Disbursement Date]]=LoanTable[[#This Row],[First Loan Date]],1,0)</f>
        <v>1</v>
      </c>
    </row>
    <row r="631" spans="1:57" x14ac:dyDescent="0.3">
      <c r="A631" t="s">
        <v>1484</v>
      </c>
      <c r="B631">
        <v>473</v>
      </c>
      <c r="C631" t="s">
        <v>251</v>
      </c>
      <c r="D631" t="s">
        <v>583</v>
      </c>
      <c r="E631">
        <v>44408</v>
      </c>
      <c r="F631">
        <v>44209</v>
      </c>
      <c r="G631">
        <v>2453</v>
      </c>
      <c r="H631" s="5">
        <v>43086</v>
      </c>
      <c r="I631" t="s">
        <v>612</v>
      </c>
      <c r="J631" t="s">
        <v>619</v>
      </c>
      <c r="K631">
        <v>10068</v>
      </c>
      <c r="L631" t="s">
        <v>319</v>
      </c>
      <c r="M631" t="s">
        <v>90</v>
      </c>
      <c r="N631" t="s">
        <v>13</v>
      </c>
      <c r="O631" t="s">
        <v>46</v>
      </c>
      <c r="P631">
        <v>28</v>
      </c>
      <c r="Q631" s="5" t="s">
        <v>53</v>
      </c>
      <c r="R631" t="s">
        <v>74</v>
      </c>
      <c r="S631" t="s">
        <v>35</v>
      </c>
      <c r="T631" t="s">
        <v>18</v>
      </c>
      <c r="U631" t="s">
        <v>65</v>
      </c>
      <c r="V631" t="s">
        <v>20</v>
      </c>
      <c r="W631">
        <v>553</v>
      </c>
      <c r="X631" t="s">
        <v>574</v>
      </c>
      <c r="Y631" t="s">
        <v>584</v>
      </c>
      <c r="Z631" t="s">
        <v>576</v>
      </c>
      <c r="AA631">
        <v>0.1825</v>
      </c>
      <c r="AB631" t="s">
        <v>585</v>
      </c>
      <c r="AC631" t="s">
        <v>586</v>
      </c>
      <c r="AD631" t="s">
        <v>251</v>
      </c>
      <c r="AE631" t="s">
        <v>250</v>
      </c>
      <c r="AF631" t="s">
        <v>251</v>
      </c>
      <c r="AG631" t="s">
        <v>252</v>
      </c>
      <c r="AH631" t="s">
        <v>253</v>
      </c>
      <c r="AI631" t="s">
        <v>317</v>
      </c>
      <c r="AJ631">
        <v>10068</v>
      </c>
      <c r="AK631" t="s">
        <v>318</v>
      </c>
      <c r="AL631" t="s">
        <v>256</v>
      </c>
      <c r="AM631">
        <v>45631</v>
      </c>
      <c r="AN631">
        <v>43945</v>
      </c>
      <c r="AO631">
        <v>44107</v>
      </c>
      <c r="AP631">
        <v>38.5</v>
      </c>
      <c r="AQ631">
        <v>865.03</v>
      </c>
      <c r="AR631" t="s">
        <v>2626</v>
      </c>
      <c r="AS631" t="s">
        <v>2626</v>
      </c>
      <c r="AT631">
        <v>2</v>
      </c>
      <c r="AU631" t="s">
        <v>2628</v>
      </c>
      <c r="AV631" s="3">
        <v>42734</v>
      </c>
      <c r="AW631" s="3" t="str">
        <f>TEXT(LoanTable[[#This Row],[Disbursement Date]],"YYYY-MM")</f>
        <v>2017-12</v>
      </c>
      <c r="AX631" t="str">
        <f>TEXT(EDATE(LoanTable[[#This Row],[Disbursement Date]],-1),"YYYY-MM")</f>
        <v>2017-11</v>
      </c>
      <c r="AY631">
        <f>IF(LoanTable[[#This Row],[Loan Status]]="Active",1,0)</f>
        <v>0</v>
      </c>
      <c r="AZ631">
        <f>IF(COUNTIFS(LoanTable[Client id],LoanTable[[#This Row],[Client id]],LoanTable[Period],LoanTable[[#This Row],[Previous Period]])&gt;0,1,0)</f>
        <v>0</v>
      </c>
      <c r="BA631" s="17" t="str">
        <f>TEXT(LoanTable[[#This Row],[Disbursement Date]],"YYYY")</f>
        <v>2017</v>
      </c>
      <c r="BB631" s="10" cm="1">
        <f t="array" ref="BB631">IF(YEAR(LoanTable[[#This Row],[Disbursement Date]])=MIN(YEAR(LoanTable[Disbursement Date])),"",YEAR(LoanTable[[#This Row],[Disbursement Date]])-1)</f>
        <v>2016</v>
      </c>
      <c r="BC631" s="10">
        <f>IF(LoanTable[[#This Row],[Previous Year]]="",1,IF(COUNTIFS(LoanTable[Client id],LoanTable[[#This Row],[Client id]],LoanTable[Year],LoanTable[[#This Row],[Previous Year]])&gt;0,1,0))</f>
        <v>1</v>
      </c>
      <c r="BD631" t="str">
        <f>YEAR(LoanTable[[#This Row],[Disbursement Date]]) &amp; "-Q" &amp; ROUNDUP(MONTH(LoanTable[[#This Row],[Disbursement Date]])/3,0)</f>
        <v>2017-Q4</v>
      </c>
      <c r="BE631">
        <f>IF(LoanTable[[#This Row],[Disbursement Date]]=LoanTable[[#This Row],[First Loan Date]],1,0)</f>
        <v>0</v>
      </c>
    </row>
    <row r="632" spans="1:57" x14ac:dyDescent="0.3">
      <c r="A632" t="s">
        <v>2551</v>
      </c>
      <c r="B632">
        <v>183</v>
      </c>
      <c r="C632" t="s">
        <v>249</v>
      </c>
      <c r="D632" t="s">
        <v>589</v>
      </c>
      <c r="E632">
        <v>27568</v>
      </c>
      <c r="F632">
        <v>9105</v>
      </c>
      <c r="G632">
        <v>35332</v>
      </c>
      <c r="H632" s="5">
        <v>43093</v>
      </c>
      <c r="I632" t="s">
        <v>617</v>
      </c>
      <c r="J632" t="s">
        <v>613</v>
      </c>
      <c r="K632">
        <v>910182</v>
      </c>
      <c r="L632" t="s">
        <v>257</v>
      </c>
      <c r="M632" t="s">
        <v>72</v>
      </c>
      <c r="N632" t="s">
        <v>13</v>
      </c>
      <c r="O632" t="s">
        <v>14</v>
      </c>
      <c r="P632">
        <v>39</v>
      </c>
      <c r="Q632" s="5" t="s">
        <v>85</v>
      </c>
      <c r="R632" t="s">
        <v>104</v>
      </c>
      <c r="S632" t="s">
        <v>105</v>
      </c>
      <c r="T632" t="s">
        <v>18</v>
      </c>
      <c r="U632" t="s">
        <v>26</v>
      </c>
      <c r="V632" t="s">
        <v>20</v>
      </c>
      <c r="W632">
        <v>831</v>
      </c>
      <c r="X632" t="s">
        <v>574</v>
      </c>
      <c r="Y632" t="s">
        <v>590</v>
      </c>
      <c r="Z632" t="s">
        <v>576</v>
      </c>
      <c r="AA632">
        <v>9.9099999999999994E-2</v>
      </c>
      <c r="AB632" t="s">
        <v>577</v>
      </c>
      <c r="AC632" t="s">
        <v>591</v>
      </c>
      <c r="AD632" t="s">
        <v>249</v>
      </c>
      <c r="AE632" t="s">
        <v>250</v>
      </c>
      <c r="AF632" t="s">
        <v>251</v>
      </c>
      <c r="AG632" t="s">
        <v>252</v>
      </c>
      <c r="AH632" t="s">
        <v>253</v>
      </c>
      <c r="AI632" t="s">
        <v>254</v>
      </c>
      <c r="AJ632">
        <v>910182</v>
      </c>
      <c r="AK632" t="s">
        <v>255</v>
      </c>
      <c r="AL632" t="s">
        <v>256</v>
      </c>
      <c r="AM632">
        <v>29538</v>
      </c>
      <c r="AN632">
        <v>10594</v>
      </c>
      <c r="AO632">
        <v>27454</v>
      </c>
      <c r="AP632">
        <v>34.51</v>
      </c>
      <c r="AQ632">
        <v>1627.36</v>
      </c>
      <c r="AR632" t="s">
        <v>2626</v>
      </c>
      <c r="AS632" t="s">
        <v>2626</v>
      </c>
      <c r="AT632">
        <v>0</v>
      </c>
      <c r="AU632" t="s">
        <v>2629</v>
      </c>
      <c r="AV632" s="3">
        <v>42605</v>
      </c>
      <c r="AW632" s="3" t="str">
        <f>TEXT(LoanTable[[#This Row],[Disbursement Date]],"YYYY-MM")</f>
        <v>2017-12</v>
      </c>
      <c r="AX632" t="str">
        <f>TEXT(EDATE(LoanTable[[#This Row],[Disbursement Date]],-1),"YYYY-MM")</f>
        <v>2017-11</v>
      </c>
      <c r="AY632">
        <f>IF(LoanTable[[#This Row],[Loan Status]]="Active",1,0)</f>
        <v>0</v>
      </c>
      <c r="AZ632">
        <f>IF(COUNTIFS(LoanTable[Client id],LoanTable[[#This Row],[Client id]],LoanTable[Period],LoanTable[[#This Row],[Previous Period]])&gt;0,1,0)</f>
        <v>0</v>
      </c>
      <c r="BA632" s="17" t="str">
        <f>TEXT(LoanTable[[#This Row],[Disbursement Date]],"YYYY")</f>
        <v>2017</v>
      </c>
      <c r="BB632" s="10" cm="1">
        <f t="array" ref="BB632">IF(YEAR(LoanTable[[#This Row],[Disbursement Date]])=MIN(YEAR(LoanTable[Disbursement Date])),"",YEAR(LoanTable[[#This Row],[Disbursement Date]])-1)</f>
        <v>2016</v>
      </c>
      <c r="BC632" s="10">
        <f>IF(LoanTable[[#This Row],[Previous Year]]="",1,IF(COUNTIFS(LoanTable[Client id],LoanTable[[#This Row],[Client id]],LoanTable[Year],LoanTable[[#This Row],[Previous Year]])&gt;0,1,0))</f>
        <v>1</v>
      </c>
      <c r="BD632" t="str">
        <f>YEAR(LoanTable[[#This Row],[Disbursement Date]]) &amp; "-Q" &amp; ROUNDUP(MONTH(LoanTable[[#This Row],[Disbursement Date]])/3,0)</f>
        <v>2017-Q4</v>
      </c>
      <c r="BE632">
        <f>IF(LoanTable[[#This Row],[Disbursement Date]]=LoanTable[[#This Row],[First Loan Date]],1,0)</f>
        <v>0</v>
      </c>
    </row>
    <row r="633" spans="1:57" x14ac:dyDescent="0.3">
      <c r="A633" t="s">
        <v>770</v>
      </c>
      <c r="B633">
        <v>671</v>
      </c>
      <c r="C633" t="s">
        <v>422</v>
      </c>
      <c r="D633" t="s">
        <v>573</v>
      </c>
      <c r="E633">
        <v>46282</v>
      </c>
      <c r="F633">
        <v>10260</v>
      </c>
      <c r="G633">
        <v>16848</v>
      </c>
      <c r="H633" s="5">
        <v>43093</v>
      </c>
      <c r="I633" t="s">
        <v>624</v>
      </c>
      <c r="J633" t="s">
        <v>613</v>
      </c>
      <c r="K633">
        <v>120676</v>
      </c>
      <c r="L633" t="s">
        <v>423</v>
      </c>
      <c r="M633" t="s">
        <v>164</v>
      </c>
      <c r="N633" t="s">
        <v>13</v>
      </c>
      <c r="O633" t="s">
        <v>14</v>
      </c>
      <c r="P633">
        <v>38</v>
      </c>
      <c r="Q633" s="5" t="s">
        <v>37</v>
      </c>
      <c r="R633" t="s">
        <v>30</v>
      </c>
      <c r="S633" t="s">
        <v>145</v>
      </c>
      <c r="T633" t="s">
        <v>18</v>
      </c>
      <c r="U633" t="s">
        <v>38</v>
      </c>
      <c r="V633" t="s">
        <v>39</v>
      </c>
      <c r="W633">
        <v>398</v>
      </c>
      <c r="X633" t="s">
        <v>574</v>
      </c>
      <c r="Y633" t="s">
        <v>575</v>
      </c>
      <c r="Z633" t="s">
        <v>576</v>
      </c>
      <c r="AA633">
        <v>0.1065</v>
      </c>
      <c r="AB633" t="s">
        <v>577</v>
      </c>
      <c r="AC633" t="s">
        <v>578</v>
      </c>
      <c r="AD633" t="s">
        <v>422</v>
      </c>
      <c r="AE633" t="s">
        <v>234</v>
      </c>
      <c r="AF633" t="s">
        <v>235</v>
      </c>
      <c r="AG633" t="s">
        <v>236</v>
      </c>
      <c r="AH633" t="s">
        <v>237</v>
      </c>
      <c r="AI633" t="s">
        <v>422</v>
      </c>
      <c r="AJ633">
        <v>120676</v>
      </c>
      <c r="AK633" t="s">
        <v>247</v>
      </c>
      <c r="AL633" t="s">
        <v>239</v>
      </c>
      <c r="AM633">
        <v>48036</v>
      </c>
      <c r="AN633">
        <v>10510</v>
      </c>
      <c r="AO633">
        <v>45935</v>
      </c>
      <c r="AP633">
        <v>43.12</v>
      </c>
      <c r="AQ633">
        <v>2001.61</v>
      </c>
      <c r="AR633" t="s">
        <v>2626</v>
      </c>
      <c r="AS633" t="s">
        <v>2626</v>
      </c>
      <c r="AT633">
        <v>1</v>
      </c>
      <c r="AU633" t="s">
        <v>2628</v>
      </c>
      <c r="AV633" s="3">
        <v>43093</v>
      </c>
      <c r="AW633" s="3" t="str">
        <f>TEXT(LoanTable[[#This Row],[Disbursement Date]],"YYYY-MM")</f>
        <v>2017-12</v>
      </c>
      <c r="AX633" t="str">
        <f>TEXT(EDATE(LoanTable[[#This Row],[Disbursement Date]],-1),"YYYY-MM")</f>
        <v>2017-11</v>
      </c>
      <c r="AY633">
        <f>IF(LoanTable[[#This Row],[Loan Status]]="Active",1,0)</f>
        <v>1</v>
      </c>
      <c r="AZ633">
        <f>IF(COUNTIFS(LoanTable[Client id],LoanTable[[#This Row],[Client id]],LoanTable[Period],LoanTable[[#This Row],[Previous Period]])&gt;0,1,0)</f>
        <v>0</v>
      </c>
      <c r="BA633" s="17" t="str">
        <f>TEXT(LoanTable[[#This Row],[Disbursement Date]],"YYYY")</f>
        <v>2017</v>
      </c>
      <c r="BB633" s="10" cm="1">
        <f t="array" ref="BB633">IF(YEAR(LoanTable[[#This Row],[Disbursement Date]])=MIN(YEAR(LoanTable[Disbursement Date])),"",YEAR(LoanTable[[#This Row],[Disbursement Date]])-1)</f>
        <v>2016</v>
      </c>
      <c r="BC633" s="10">
        <f>IF(LoanTable[[#This Row],[Previous Year]]="",1,IF(COUNTIFS(LoanTable[Client id],LoanTable[[#This Row],[Client id]],LoanTable[Year],LoanTable[[#This Row],[Previous Year]])&gt;0,1,0))</f>
        <v>0</v>
      </c>
      <c r="BD633" t="str">
        <f>YEAR(LoanTable[[#This Row],[Disbursement Date]]) &amp; "-Q" &amp; ROUNDUP(MONTH(LoanTable[[#This Row],[Disbursement Date]])/3,0)</f>
        <v>2017-Q4</v>
      </c>
      <c r="BE633">
        <f>IF(LoanTable[[#This Row],[Disbursement Date]]=LoanTable[[#This Row],[First Loan Date]],1,0)</f>
        <v>1</v>
      </c>
    </row>
    <row r="634" spans="1:57" x14ac:dyDescent="0.3">
      <c r="A634" t="s">
        <v>844</v>
      </c>
      <c r="B634">
        <v>519</v>
      </c>
      <c r="C634" t="s">
        <v>249</v>
      </c>
      <c r="D634" t="s">
        <v>573</v>
      </c>
      <c r="E634">
        <v>32986</v>
      </c>
      <c r="F634">
        <v>3055</v>
      </c>
      <c r="G634">
        <v>40987</v>
      </c>
      <c r="H634" s="5">
        <v>43094</v>
      </c>
      <c r="I634" t="s">
        <v>624</v>
      </c>
      <c r="J634" t="s">
        <v>613</v>
      </c>
      <c r="K634">
        <v>910182</v>
      </c>
      <c r="L634" t="s">
        <v>257</v>
      </c>
      <c r="M634" t="s">
        <v>217</v>
      </c>
      <c r="N634" t="s">
        <v>13</v>
      </c>
      <c r="O634" t="s">
        <v>14</v>
      </c>
      <c r="P634">
        <v>43</v>
      </c>
      <c r="Q634" s="5" t="s">
        <v>218</v>
      </c>
      <c r="R634" t="s">
        <v>104</v>
      </c>
      <c r="S634" t="s">
        <v>105</v>
      </c>
      <c r="T634" t="s">
        <v>18</v>
      </c>
      <c r="U634" t="s">
        <v>19</v>
      </c>
      <c r="V634" t="s">
        <v>39</v>
      </c>
      <c r="W634">
        <v>558</v>
      </c>
      <c r="X634" t="s">
        <v>574</v>
      </c>
      <c r="Y634" t="s">
        <v>575</v>
      </c>
      <c r="Z634" t="s">
        <v>576</v>
      </c>
      <c r="AA634">
        <v>0.1065</v>
      </c>
      <c r="AB634" t="s">
        <v>577</v>
      </c>
      <c r="AC634" t="s">
        <v>578</v>
      </c>
      <c r="AD634" t="s">
        <v>249</v>
      </c>
      <c r="AE634" t="s">
        <v>250</v>
      </c>
      <c r="AF634" t="s">
        <v>251</v>
      </c>
      <c r="AG634" t="s">
        <v>252</v>
      </c>
      <c r="AH634" t="s">
        <v>253</v>
      </c>
      <c r="AI634" t="s">
        <v>254</v>
      </c>
      <c r="AJ634">
        <v>910182</v>
      </c>
      <c r="AK634" t="s">
        <v>255</v>
      </c>
      <c r="AL634" t="s">
        <v>256</v>
      </c>
      <c r="AM634">
        <v>34475</v>
      </c>
      <c r="AN634">
        <v>4536</v>
      </c>
      <c r="AO634">
        <v>32677</v>
      </c>
      <c r="AP634">
        <v>43.06</v>
      </c>
      <c r="AQ634">
        <v>3920.12</v>
      </c>
      <c r="AR634" t="s">
        <v>2626</v>
      </c>
      <c r="AS634" t="s">
        <v>2626</v>
      </c>
      <c r="AT634">
        <v>0</v>
      </c>
      <c r="AU634" t="s">
        <v>2628</v>
      </c>
      <c r="AV634" s="3">
        <v>43094</v>
      </c>
      <c r="AW634" s="3" t="str">
        <f>TEXT(LoanTable[[#This Row],[Disbursement Date]],"YYYY-MM")</f>
        <v>2017-12</v>
      </c>
      <c r="AX634" t="str">
        <f>TEXT(EDATE(LoanTable[[#This Row],[Disbursement Date]],-1),"YYYY-MM")</f>
        <v>2017-11</v>
      </c>
      <c r="AY634">
        <f>IF(LoanTable[[#This Row],[Loan Status]]="Active",1,0)</f>
        <v>1</v>
      </c>
      <c r="AZ634">
        <f>IF(COUNTIFS(LoanTable[Client id],LoanTable[[#This Row],[Client id]],LoanTable[Period],LoanTable[[#This Row],[Previous Period]])&gt;0,1,0)</f>
        <v>0</v>
      </c>
      <c r="BA634" s="17" t="str">
        <f>TEXT(LoanTable[[#This Row],[Disbursement Date]],"YYYY")</f>
        <v>2017</v>
      </c>
      <c r="BB634" s="10" cm="1">
        <f t="array" ref="BB634">IF(YEAR(LoanTable[[#This Row],[Disbursement Date]])=MIN(YEAR(LoanTable[Disbursement Date])),"",YEAR(LoanTable[[#This Row],[Disbursement Date]])-1)</f>
        <v>2016</v>
      </c>
      <c r="BC634" s="10">
        <f>IF(LoanTable[[#This Row],[Previous Year]]="",1,IF(COUNTIFS(LoanTable[Client id],LoanTable[[#This Row],[Client id]],LoanTable[Year],LoanTable[[#This Row],[Previous Year]])&gt;0,1,0))</f>
        <v>0</v>
      </c>
      <c r="BD634" t="str">
        <f>YEAR(LoanTable[[#This Row],[Disbursement Date]]) &amp; "-Q" &amp; ROUNDUP(MONTH(LoanTable[[#This Row],[Disbursement Date]])/3,0)</f>
        <v>2017-Q4</v>
      </c>
      <c r="BE634">
        <f>IF(LoanTable[[#This Row],[Disbursement Date]]=LoanTable[[#This Row],[First Loan Date]],1,0)</f>
        <v>1</v>
      </c>
    </row>
    <row r="635" spans="1:57" x14ac:dyDescent="0.3">
      <c r="A635" t="s">
        <v>1587</v>
      </c>
      <c r="B635">
        <v>798</v>
      </c>
      <c r="C635" t="s">
        <v>265</v>
      </c>
      <c r="D635" t="s">
        <v>573</v>
      </c>
      <c r="E635">
        <v>45591</v>
      </c>
      <c r="F635">
        <v>7200</v>
      </c>
      <c r="G635">
        <v>24128</v>
      </c>
      <c r="H635" s="5">
        <v>43095</v>
      </c>
      <c r="I635" t="s">
        <v>624</v>
      </c>
      <c r="J635" t="s">
        <v>619</v>
      </c>
      <c r="K635">
        <v>30179</v>
      </c>
      <c r="L635" t="s">
        <v>272</v>
      </c>
      <c r="M635" t="s">
        <v>54</v>
      </c>
      <c r="N635" t="s">
        <v>13</v>
      </c>
      <c r="O635" t="s">
        <v>46</v>
      </c>
      <c r="P635">
        <v>29</v>
      </c>
      <c r="Q635" s="5" t="s">
        <v>53</v>
      </c>
      <c r="R635" t="s">
        <v>30</v>
      </c>
      <c r="S635" t="s">
        <v>145</v>
      </c>
      <c r="T635" t="s">
        <v>18</v>
      </c>
      <c r="U635" t="s">
        <v>22</v>
      </c>
      <c r="V635" t="s">
        <v>39</v>
      </c>
      <c r="W635">
        <v>324</v>
      </c>
      <c r="X635" t="s">
        <v>574</v>
      </c>
      <c r="Y635" t="s">
        <v>575</v>
      </c>
      <c r="Z635" t="s">
        <v>576</v>
      </c>
      <c r="AA635">
        <v>0.1065</v>
      </c>
      <c r="AB635" t="s">
        <v>577</v>
      </c>
      <c r="AC635" t="s">
        <v>578</v>
      </c>
      <c r="AD635" t="s">
        <v>265</v>
      </c>
      <c r="AE635" t="s">
        <v>266</v>
      </c>
      <c r="AF635" t="s">
        <v>267</v>
      </c>
      <c r="AG635" t="s">
        <v>268</v>
      </c>
      <c r="AH635" t="s">
        <v>269</v>
      </c>
      <c r="AI635" t="s">
        <v>270</v>
      </c>
      <c r="AJ635">
        <v>30179</v>
      </c>
      <c r="AK635" t="s">
        <v>271</v>
      </c>
      <c r="AL635" t="s">
        <v>241</v>
      </c>
      <c r="AM635">
        <v>45946</v>
      </c>
      <c r="AN635">
        <v>8723</v>
      </c>
      <c r="AO635">
        <v>45502</v>
      </c>
      <c r="AP635">
        <v>22.18</v>
      </c>
      <c r="AQ635">
        <v>2192.17</v>
      </c>
      <c r="AR635" t="s">
        <v>2626</v>
      </c>
      <c r="AS635" t="s">
        <v>2626</v>
      </c>
      <c r="AT635">
        <v>1</v>
      </c>
      <c r="AU635" t="s">
        <v>2628</v>
      </c>
      <c r="AV635" s="3">
        <v>42575</v>
      </c>
      <c r="AW635" s="3" t="str">
        <f>TEXT(LoanTable[[#This Row],[Disbursement Date]],"YYYY-MM")</f>
        <v>2017-12</v>
      </c>
      <c r="AX635" t="str">
        <f>TEXT(EDATE(LoanTable[[#This Row],[Disbursement Date]],-1),"YYYY-MM")</f>
        <v>2017-11</v>
      </c>
      <c r="AY635">
        <f>IF(LoanTable[[#This Row],[Loan Status]]="Active",1,0)</f>
        <v>1</v>
      </c>
      <c r="AZ635">
        <f>IF(COUNTIFS(LoanTable[Client id],LoanTable[[#This Row],[Client id]],LoanTable[Period],LoanTable[[#This Row],[Previous Period]])&gt;0,1,0)</f>
        <v>0</v>
      </c>
      <c r="BA635" s="17" t="str">
        <f>TEXT(LoanTable[[#This Row],[Disbursement Date]],"YYYY")</f>
        <v>2017</v>
      </c>
      <c r="BB635" s="10" cm="1">
        <f t="array" ref="BB635">IF(YEAR(LoanTable[[#This Row],[Disbursement Date]])=MIN(YEAR(LoanTable[Disbursement Date])),"",YEAR(LoanTable[[#This Row],[Disbursement Date]])-1)</f>
        <v>2016</v>
      </c>
      <c r="BC635" s="10">
        <f>IF(LoanTable[[#This Row],[Previous Year]]="",1,IF(COUNTIFS(LoanTable[Client id],LoanTable[[#This Row],[Client id]],LoanTable[Year],LoanTable[[#This Row],[Previous Year]])&gt;0,1,0))</f>
        <v>1</v>
      </c>
      <c r="BD635" t="str">
        <f>YEAR(LoanTable[[#This Row],[Disbursement Date]]) &amp; "-Q" &amp; ROUNDUP(MONTH(LoanTable[[#This Row],[Disbursement Date]])/3,0)</f>
        <v>2017-Q4</v>
      </c>
      <c r="BE635">
        <f>IF(LoanTable[[#This Row],[Disbursement Date]]=LoanTable[[#This Row],[First Loan Date]],1,0)</f>
        <v>0</v>
      </c>
    </row>
    <row r="636" spans="1:57" x14ac:dyDescent="0.3">
      <c r="A636" t="s">
        <v>2544</v>
      </c>
      <c r="B636">
        <v>132</v>
      </c>
      <c r="C636" t="s">
        <v>505</v>
      </c>
      <c r="D636" t="s">
        <v>589</v>
      </c>
      <c r="E636">
        <v>32644</v>
      </c>
      <c r="F636">
        <v>35996</v>
      </c>
      <c r="G636">
        <v>11247</v>
      </c>
      <c r="H636" s="5">
        <v>43097</v>
      </c>
      <c r="I636" t="s">
        <v>615</v>
      </c>
      <c r="J636" t="s">
        <v>619</v>
      </c>
      <c r="K636">
        <v>380112</v>
      </c>
      <c r="L636" t="s">
        <v>507</v>
      </c>
      <c r="M636" t="s">
        <v>177</v>
      </c>
      <c r="N636" t="s">
        <v>13</v>
      </c>
      <c r="O636" t="s">
        <v>33</v>
      </c>
      <c r="P636">
        <v>21</v>
      </c>
      <c r="Q636" s="5" t="s">
        <v>178</v>
      </c>
      <c r="R636" t="s">
        <v>30</v>
      </c>
      <c r="S636" t="s">
        <v>145</v>
      </c>
      <c r="T636" t="s">
        <v>18</v>
      </c>
      <c r="U636" t="s">
        <v>26</v>
      </c>
      <c r="V636" t="s">
        <v>20</v>
      </c>
      <c r="W636">
        <v>493</v>
      </c>
      <c r="X636" t="s">
        <v>574</v>
      </c>
      <c r="Y636" t="s">
        <v>590</v>
      </c>
      <c r="Z636" t="s">
        <v>576</v>
      </c>
      <c r="AA636">
        <v>9.9099999999999994E-2</v>
      </c>
      <c r="AB636" t="s">
        <v>577</v>
      </c>
      <c r="AC636" t="s">
        <v>591</v>
      </c>
      <c r="AD636" t="s">
        <v>505</v>
      </c>
      <c r="AE636" t="s">
        <v>325</v>
      </c>
      <c r="AF636" t="s">
        <v>326</v>
      </c>
      <c r="AG636" t="s">
        <v>327</v>
      </c>
      <c r="AH636" t="s">
        <v>328</v>
      </c>
      <c r="AI636" t="s">
        <v>505</v>
      </c>
      <c r="AJ636">
        <v>380112</v>
      </c>
      <c r="AK636" t="s">
        <v>506</v>
      </c>
      <c r="AL636" t="s">
        <v>256</v>
      </c>
      <c r="AM636">
        <v>32774</v>
      </c>
      <c r="AN636">
        <v>36854</v>
      </c>
      <c r="AO636">
        <v>32294</v>
      </c>
      <c r="AP636">
        <v>44.69</v>
      </c>
      <c r="AQ636">
        <v>1644.67</v>
      </c>
      <c r="AR636" t="s">
        <v>2626</v>
      </c>
      <c r="AS636" t="s">
        <v>2626</v>
      </c>
      <c r="AT636">
        <v>0</v>
      </c>
      <c r="AU636" t="s">
        <v>2628</v>
      </c>
      <c r="AV636" s="3">
        <v>42078</v>
      </c>
      <c r="AW636" s="3" t="str">
        <f>TEXT(LoanTable[[#This Row],[Disbursement Date]],"YYYY-MM")</f>
        <v>2017-12</v>
      </c>
      <c r="AX636" t="str">
        <f>TEXT(EDATE(LoanTable[[#This Row],[Disbursement Date]],-1),"YYYY-MM")</f>
        <v>2017-11</v>
      </c>
      <c r="AY636">
        <f>IF(LoanTable[[#This Row],[Loan Status]]="Active",1,0)</f>
        <v>0</v>
      </c>
      <c r="AZ636">
        <f>IF(COUNTIFS(LoanTable[Client id],LoanTable[[#This Row],[Client id]],LoanTable[Period],LoanTable[[#This Row],[Previous Period]])&gt;0,1,0)</f>
        <v>0</v>
      </c>
      <c r="BA636" s="17" t="str">
        <f>TEXT(LoanTable[[#This Row],[Disbursement Date]],"YYYY")</f>
        <v>2017</v>
      </c>
      <c r="BB636" s="10" cm="1">
        <f t="array" ref="BB636">IF(YEAR(LoanTable[[#This Row],[Disbursement Date]])=MIN(YEAR(LoanTable[Disbursement Date])),"",YEAR(LoanTable[[#This Row],[Disbursement Date]])-1)</f>
        <v>2016</v>
      </c>
      <c r="BC636" s="10">
        <f>IF(LoanTable[[#This Row],[Previous Year]]="",1,IF(COUNTIFS(LoanTable[Client id],LoanTable[[#This Row],[Client id]],LoanTable[Year],LoanTable[[#This Row],[Previous Year]])&gt;0,1,0))</f>
        <v>0</v>
      </c>
      <c r="BD636" t="str">
        <f>YEAR(LoanTable[[#This Row],[Disbursement Date]]) &amp; "-Q" &amp; ROUNDUP(MONTH(LoanTable[[#This Row],[Disbursement Date]])/3,0)</f>
        <v>2017-Q4</v>
      </c>
      <c r="BE636">
        <f>IF(LoanTable[[#This Row],[Disbursement Date]]=LoanTable[[#This Row],[First Loan Date]],1,0)</f>
        <v>0</v>
      </c>
    </row>
    <row r="637" spans="1:57" x14ac:dyDescent="0.3">
      <c r="A637" t="s">
        <v>1144</v>
      </c>
      <c r="B637">
        <v>16</v>
      </c>
      <c r="C637" t="s">
        <v>563</v>
      </c>
      <c r="D637" t="s">
        <v>589</v>
      </c>
      <c r="E637">
        <v>12689</v>
      </c>
      <c r="F637">
        <v>17980</v>
      </c>
      <c r="G637">
        <v>34358</v>
      </c>
      <c r="H637" s="5">
        <v>43102</v>
      </c>
      <c r="I637" t="s">
        <v>615</v>
      </c>
      <c r="J637" t="s">
        <v>619</v>
      </c>
      <c r="K637">
        <v>1440051</v>
      </c>
      <c r="L637" t="s">
        <v>565</v>
      </c>
      <c r="M637" t="s">
        <v>56</v>
      </c>
      <c r="N637" t="s">
        <v>13</v>
      </c>
      <c r="O637" t="s">
        <v>28</v>
      </c>
      <c r="P637">
        <v>53</v>
      </c>
      <c r="Q637" s="6" t="s">
        <v>57</v>
      </c>
      <c r="R637" t="s">
        <v>25</v>
      </c>
      <c r="S637" t="s">
        <v>35</v>
      </c>
      <c r="T637" t="s">
        <v>18</v>
      </c>
      <c r="U637" t="s">
        <v>19</v>
      </c>
      <c r="V637" t="s">
        <v>31</v>
      </c>
      <c r="W637">
        <v>488</v>
      </c>
      <c r="X637" t="s">
        <v>574</v>
      </c>
      <c r="Y637" t="s">
        <v>590</v>
      </c>
      <c r="Z637" t="s">
        <v>576</v>
      </c>
      <c r="AA637">
        <v>9.9099999999999994E-2</v>
      </c>
      <c r="AB637" t="s">
        <v>577</v>
      </c>
      <c r="AC637" t="s">
        <v>591</v>
      </c>
      <c r="AD637" t="s">
        <v>563</v>
      </c>
      <c r="AE637" t="s">
        <v>375</v>
      </c>
      <c r="AF637" t="s">
        <v>376</v>
      </c>
      <c r="AG637" t="s">
        <v>377</v>
      </c>
      <c r="AH637" t="s">
        <v>378</v>
      </c>
      <c r="AI637" t="s">
        <v>563</v>
      </c>
      <c r="AJ637">
        <v>1440051</v>
      </c>
      <c r="AK637" t="s">
        <v>564</v>
      </c>
      <c r="AL637" t="s">
        <v>256</v>
      </c>
      <c r="AM637">
        <v>12217</v>
      </c>
      <c r="AN637">
        <v>19908</v>
      </c>
      <c r="AO637">
        <v>12293</v>
      </c>
      <c r="AP637">
        <v>33.68</v>
      </c>
      <c r="AQ637">
        <v>3795.65</v>
      </c>
      <c r="AR637" t="s">
        <v>2626</v>
      </c>
      <c r="AS637" t="s">
        <v>2626</v>
      </c>
      <c r="AT637">
        <v>2</v>
      </c>
      <c r="AU637" t="s">
        <v>2629</v>
      </c>
      <c r="AV637" s="3">
        <v>42262</v>
      </c>
      <c r="AW637" s="3" t="str">
        <f>TEXT(LoanTable[[#This Row],[Disbursement Date]],"YYYY-MM")</f>
        <v>2018-01</v>
      </c>
      <c r="AX637" t="str">
        <f>TEXT(EDATE(LoanTable[[#This Row],[Disbursement Date]],-1),"YYYY-MM")</f>
        <v>2017-12</v>
      </c>
      <c r="AY637">
        <f>IF(LoanTable[[#This Row],[Loan Status]]="Active",1,0)</f>
        <v>0</v>
      </c>
      <c r="AZ637">
        <f>IF(COUNTIFS(LoanTable[Client id],LoanTable[[#This Row],[Client id]],LoanTable[Period],LoanTable[[#This Row],[Previous Period]])&gt;0,1,0)</f>
        <v>0</v>
      </c>
      <c r="BA637" s="17" t="str">
        <f>TEXT(LoanTable[[#This Row],[Disbursement Date]],"YYYY")</f>
        <v>2018</v>
      </c>
      <c r="BB637" s="10" cm="1">
        <f t="array" ref="BB637">IF(YEAR(LoanTable[[#This Row],[Disbursement Date]])=MIN(YEAR(LoanTable[Disbursement Date])),"",YEAR(LoanTable[[#This Row],[Disbursement Date]])-1)</f>
        <v>2017</v>
      </c>
      <c r="BC637" s="10">
        <f>IF(LoanTable[[#This Row],[Previous Year]]="",1,IF(COUNTIFS(LoanTable[Client id],LoanTable[[#This Row],[Client id]],LoanTable[Year],LoanTable[[#This Row],[Previous Year]])&gt;0,1,0))</f>
        <v>1</v>
      </c>
      <c r="BD637" t="str">
        <f>YEAR(LoanTable[[#This Row],[Disbursement Date]]) &amp; "-Q" &amp; ROUNDUP(MONTH(LoanTable[[#This Row],[Disbursement Date]])/3,0)</f>
        <v>2018-Q1</v>
      </c>
      <c r="BE637">
        <f>IF(LoanTable[[#This Row],[Disbursement Date]]=LoanTable[[#This Row],[First Loan Date]],1,0)</f>
        <v>0</v>
      </c>
    </row>
    <row r="638" spans="1:57" x14ac:dyDescent="0.3">
      <c r="A638" t="s">
        <v>1719</v>
      </c>
      <c r="B638">
        <v>613</v>
      </c>
      <c r="C638" t="s">
        <v>409</v>
      </c>
      <c r="D638" t="s">
        <v>573</v>
      </c>
      <c r="E638">
        <v>13610</v>
      </c>
      <c r="F638">
        <v>18299</v>
      </c>
      <c r="G638">
        <v>28492</v>
      </c>
      <c r="H638" s="5">
        <v>43105</v>
      </c>
      <c r="I638" t="s">
        <v>617</v>
      </c>
      <c r="J638" t="s">
        <v>613</v>
      </c>
      <c r="K638">
        <v>1030063</v>
      </c>
      <c r="L638" t="s">
        <v>411</v>
      </c>
      <c r="M638" t="s">
        <v>66</v>
      </c>
      <c r="N638" t="s">
        <v>13</v>
      </c>
      <c r="O638" t="s">
        <v>14</v>
      </c>
      <c r="P638">
        <v>41</v>
      </c>
      <c r="Q638" s="5" t="s">
        <v>94</v>
      </c>
      <c r="R638" t="s">
        <v>74</v>
      </c>
      <c r="S638" t="s">
        <v>35</v>
      </c>
      <c r="T638" t="s">
        <v>18</v>
      </c>
      <c r="U638" t="s">
        <v>22</v>
      </c>
      <c r="V638" t="s">
        <v>39</v>
      </c>
      <c r="W638">
        <v>399</v>
      </c>
      <c r="X638" t="s">
        <v>574</v>
      </c>
      <c r="Y638" t="s">
        <v>575</v>
      </c>
      <c r="Z638" t="s">
        <v>576</v>
      </c>
      <c r="AA638">
        <v>0.1065</v>
      </c>
      <c r="AB638" t="s">
        <v>577</v>
      </c>
      <c r="AC638" t="s">
        <v>578</v>
      </c>
      <c r="AD638" t="s">
        <v>409</v>
      </c>
      <c r="AE638" t="s">
        <v>234</v>
      </c>
      <c r="AF638" t="s">
        <v>235</v>
      </c>
      <c r="AG638" t="s">
        <v>236</v>
      </c>
      <c r="AH638" t="s">
        <v>237</v>
      </c>
      <c r="AI638" t="s">
        <v>246</v>
      </c>
      <c r="AJ638">
        <v>1030063</v>
      </c>
      <c r="AK638" t="s">
        <v>410</v>
      </c>
      <c r="AL638" t="s">
        <v>241</v>
      </c>
      <c r="AM638">
        <v>14534</v>
      </c>
      <c r="AN638">
        <v>20054</v>
      </c>
      <c r="AO638">
        <v>13478</v>
      </c>
      <c r="AP638">
        <v>30.26</v>
      </c>
      <c r="AQ638">
        <v>3075.73</v>
      </c>
      <c r="AR638" t="s">
        <v>2626</v>
      </c>
      <c r="AS638" t="s">
        <v>2626</v>
      </c>
      <c r="AT638">
        <v>2</v>
      </c>
      <c r="AU638" t="s">
        <v>2628</v>
      </c>
      <c r="AV638" s="3">
        <v>42298</v>
      </c>
      <c r="AW638" s="3" t="str">
        <f>TEXT(LoanTable[[#This Row],[Disbursement Date]],"YYYY-MM")</f>
        <v>2018-01</v>
      </c>
      <c r="AX638" t="str">
        <f>TEXT(EDATE(LoanTable[[#This Row],[Disbursement Date]],-1),"YYYY-MM")</f>
        <v>2017-12</v>
      </c>
      <c r="AY638">
        <f>IF(LoanTable[[#This Row],[Loan Status]]="Active",1,0)</f>
        <v>0</v>
      </c>
      <c r="AZ638">
        <f>IF(COUNTIFS(LoanTable[Client id],LoanTable[[#This Row],[Client id]],LoanTable[Period],LoanTable[[#This Row],[Previous Period]])&gt;0,1,0)</f>
        <v>0</v>
      </c>
      <c r="BA638" s="17" t="str">
        <f>TEXT(LoanTable[[#This Row],[Disbursement Date]],"YYYY")</f>
        <v>2018</v>
      </c>
      <c r="BB638" s="10" cm="1">
        <f t="array" ref="BB638">IF(YEAR(LoanTable[[#This Row],[Disbursement Date]])=MIN(YEAR(LoanTable[Disbursement Date])),"",YEAR(LoanTable[[#This Row],[Disbursement Date]])-1)</f>
        <v>2017</v>
      </c>
      <c r="BC638" s="10">
        <f>IF(LoanTable[[#This Row],[Previous Year]]="",1,IF(COUNTIFS(LoanTable[Client id],LoanTable[[#This Row],[Client id]],LoanTable[Year],LoanTable[[#This Row],[Previous Year]])&gt;0,1,0))</f>
        <v>1</v>
      </c>
      <c r="BD638" t="str">
        <f>YEAR(LoanTable[[#This Row],[Disbursement Date]]) &amp; "-Q" &amp; ROUNDUP(MONTH(LoanTable[[#This Row],[Disbursement Date]])/3,0)</f>
        <v>2018-Q1</v>
      </c>
      <c r="BE638">
        <f>IF(LoanTable[[#This Row],[Disbursement Date]]=LoanTable[[#This Row],[First Loan Date]],1,0)</f>
        <v>0</v>
      </c>
    </row>
    <row r="639" spans="1:57" x14ac:dyDescent="0.3">
      <c r="A639" t="s">
        <v>2562</v>
      </c>
      <c r="B639">
        <v>788</v>
      </c>
      <c r="C639" t="s">
        <v>481</v>
      </c>
      <c r="D639" t="s">
        <v>573</v>
      </c>
      <c r="E639">
        <v>41004</v>
      </c>
      <c r="F639">
        <v>27911</v>
      </c>
      <c r="G639">
        <v>43208</v>
      </c>
      <c r="H639" s="5">
        <v>43105</v>
      </c>
      <c r="I639" t="s">
        <v>612</v>
      </c>
      <c r="J639" t="s">
        <v>619</v>
      </c>
      <c r="K639">
        <v>1050013</v>
      </c>
      <c r="L639" t="s">
        <v>482</v>
      </c>
      <c r="M639" t="s">
        <v>136</v>
      </c>
      <c r="N639" t="s">
        <v>13</v>
      </c>
      <c r="O639" t="s">
        <v>14</v>
      </c>
      <c r="P639">
        <v>43</v>
      </c>
      <c r="Q639" s="5" t="s">
        <v>137</v>
      </c>
      <c r="R639" t="s">
        <v>74</v>
      </c>
      <c r="S639" t="s">
        <v>35</v>
      </c>
      <c r="T639" t="s">
        <v>18</v>
      </c>
      <c r="U639" t="s">
        <v>22</v>
      </c>
      <c r="V639" t="s">
        <v>39</v>
      </c>
      <c r="W639">
        <v>675</v>
      </c>
      <c r="X639" t="s">
        <v>574</v>
      </c>
      <c r="Y639" t="s">
        <v>575</v>
      </c>
      <c r="Z639" t="s">
        <v>576</v>
      </c>
      <c r="AA639">
        <v>0.1065</v>
      </c>
      <c r="AB639" t="s">
        <v>577</v>
      </c>
      <c r="AC639" t="s">
        <v>578</v>
      </c>
      <c r="AD639" t="s">
        <v>481</v>
      </c>
      <c r="AE639" t="s">
        <v>472</v>
      </c>
      <c r="AF639" t="s">
        <v>473</v>
      </c>
      <c r="AG639" t="s">
        <v>474</v>
      </c>
      <c r="AH639" t="s">
        <v>475</v>
      </c>
      <c r="AI639" t="s">
        <v>481</v>
      </c>
      <c r="AJ639">
        <v>1050013</v>
      </c>
      <c r="AK639" t="s">
        <v>476</v>
      </c>
      <c r="AL639" t="s">
        <v>241</v>
      </c>
      <c r="AM639">
        <v>40832</v>
      </c>
      <c r="AN639">
        <v>28011</v>
      </c>
      <c r="AO639">
        <v>40662</v>
      </c>
      <c r="AP639">
        <v>30.09</v>
      </c>
      <c r="AQ639">
        <v>2128.19</v>
      </c>
      <c r="AR639" t="s">
        <v>2626</v>
      </c>
      <c r="AS639" t="s">
        <v>2626</v>
      </c>
      <c r="AT639">
        <v>1</v>
      </c>
      <c r="AU639" t="s">
        <v>2628</v>
      </c>
      <c r="AV639" s="3">
        <v>42172</v>
      </c>
      <c r="AW639" s="3" t="str">
        <f>TEXT(LoanTable[[#This Row],[Disbursement Date]],"YYYY-MM")</f>
        <v>2018-01</v>
      </c>
      <c r="AX639" t="str">
        <f>TEXT(EDATE(LoanTable[[#This Row],[Disbursement Date]],-1),"YYYY-MM")</f>
        <v>2017-12</v>
      </c>
      <c r="AY639">
        <f>IF(LoanTable[[#This Row],[Loan Status]]="Active",1,0)</f>
        <v>0</v>
      </c>
      <c r="AZ639">
        <f>IF(COUNTIFS(LoanTable[Client id],LoanTable[[#This Row],[Client id]],LoanTable[Period],LoanTable[[#This Row],[Previous Period]])&gt;0,1,0)</f>
        <v>0</v>
      </c>
      <c r="BA639" s="17" t="str">
        <f>TEXT(LoanTable[[#This Row],[Disbursement Date]],"YYYY")</f>
        <v>2018</v>
      </c>
      <c r="BB639" s="10" cm="1">
        <f t="array" ref="BB639">IF(YEAR(LoanTable[[#This Row],[Disbursement Date]])=MIN(YEAR(LoanTable[Disbursement Date])),"",YEAR(LoanTable[[#This Row],[Disbursement Date]])-1)</f>
        <v>2017</v>
      </c>
      <c r="BC639" s="10">
        <f>IF(LoanTable[[#This Row],[Previous Year]]="",1,IF(COUNTIFS(LoanTable[Client id],LoanTable[[#This Row],[Client id]],LoanTable[Year],LoanTable[[#This Row],[Previous Year]])&gt;0,1,0))</f>
        <v>1</v>
      </c>
      <c r="BD639" t="str">
        <f>YEAR(LoanTable[[#This Row],[Disbursement Date]]) &amp; "-Q" &amp; ROUNDUP(MONTH(LoanTable[[#This Row],[Disbursement Date]])/3,0)</f>
        <v>2018-Q1</v>
      </c>
      <c r="BE639">
        <f>IF(LoanTable[[#This Row],[Disbursement Date]]=LoanTable[[#This Row],[First Loan Date]],1,0)</f>
        <v>0</v>
      </c>
    </row>
    <row r="640" spans="1:57" x14ac:dyDescent="0.3">
      <c r="A640" t="s">
        <v>2225</v>
      </c>
      <c r="B640">
        <v>10</v>
      </c>
      <c r="C640" t="s">
        <v>505</v>
      </c>
      <c r="D640" t="s">
        <v>589</v>
      </c>
      <c r="E640">
        <v>33263</v>
      </c>
      <c r="F640">
        <v>31369</v>
      </c>
      <c r="G640">
        <v>13230</v>
      </c>
      <c r="H640" s="5">
        <v>43106</v>
      </c>
      <c r="I640" t="s">
        <v>624</v>
      </c>
      <c r="J640" t="s">
        <v>619</v>
      </c>
      <c r="K640">
        <v>380112</v>
      </c>
      <c r="L640" t="s">
        <v>507</v>
      </c>
      <c r="M640" t="s">
        <v>32</v>
      </c>
      <c r="N640" t="s">
        <v>13</v>
      </c>
      <c r="O640" t="s">
        <v>14</v>
      </c>
      <c r="P640">
        <v>39</v>
      </c>
      <c r="Q640" s="6" t="s">
        <v>41</v>
      </c>
      <c r="R640" t="s">
        <v>16</v>
      </c>
      <c r="S640" t="s">
        <v>35</v>
      </c>
      <c r="T640" t="s">
        <v>44</v>
      </c>
      <c r="U640" t="s">
        <v>26</v>
      </c>
      <c r="V640" t="s">
        <v>20</v>
      </c>
      <c r="W640">
        <v>812</v>
      </c>
      <c r="X640" t="s">
        <v>574</v>
      </c>
      <c r="Y640" t="s">
        <v>590</v>
      </c>
      <c r="Z640" t="s">
        <v>576</v>
      </c>
      <c r="AA640">
        <v>9.9099999999999994E-2</v>
      </c>
      <c r="AB640" t="s">
        <v>577</v>
      </c>
      <c r="AC640" t="s">
        <v>591</v>
      </c>
      <c r="AD640" t="s">
        <v>505</v>
      </c>
      <c r="AE640" t="s">
        <v>325</v>
      </c>
      <c r="AF640" t="s">
        <v>326</v>
      </c>
      <c r="AG640" t="s">
        <v>327</v>
      </c>
      <c r="AH640" t="s">
        <v>328</v>
      </c>
      <c r="AI640" t="s">
        <v>505</v>
      </c>
      <c r="AJ640">
        <v>380112</v>
      </c>
      <c r="AK640" t="s">
        <v>506</v>
      </c>
      <c r="AL640" t="s">
        <v>256</v>
      </c>
      <c r="AM640">
        <v>34322</v>
      </c>
      <c r="AN640">
        <v>30976</v>
      </c>
      <c r="AO640">
        <v>33199</v>
      </c>
      <c r="AP640">
        <v>36.19</v>
      </c>
      <c r="AQ640">
        <v>1984.32</v>
      </c>
      <c r="AR640" t="s">
        <v>2627</v>
      </c>
      <c r="AS640" t="s">
        <v>2626</v>
      </c>
      <c r="AT640">
        <v>0</v>
      </c>
      <c r="AU640" t="s">
        <v>2628</v>
      </c>
      <c r="AV640" s="3">
        <v>43106</v>
      </c>
      <c r="AW640" s="3" t="str">
        <f>TEXT(LoanTable[[#This Row],[Disbursement Date]],"YYYY-MM")</f>
        <v>2018-01</v>
      </c>
      <c r="AX640" t="str">
        <f>TEXT(EDATE(LoanTable[[#This Row],[Disbursement Date]],-1),"YYYY-MM")</f>
        <v>2017-12</v>
      </c>
      <c r="AY640">
        <f>IF(LoanTable[[#This Row],[Loan Status]]="Active",1,0)</f>
        <v>1</v>
      </c>
      <c r="AZ640">
        <f>IF(COUNTIFS(LoanTable[Client id],LoanTable[[#This Row],[Client id]],LoanTable[Period],LoanTable[[#This Row],[Previous Period]])&gt;0,1,0)</f>
        <v>0</v>
      </c>
      <c r="BA640" s="17" t="str">
        <f>TEXT(LoanTable[[#This Row],[Disbursement Date]],"YYYY")</f>
        <v>2018</v>
      </c>
      <c r="BB640" s="10" cm="1">
        <f t="array" ref="BB640">IF(YEAR(LoanTable[[#This Row],[Disbursement Date]])=MIN(YEAR(LoanTable[Disbursement Date])),"",YEAR(LoanTable[[#This Row],[Disbursement Date]])-1)</f>
        <v>2017</v>
      </c>
      <c r="BC640" s="10">
        <f>IF(LoanTable[[#This Row],[Previous Year]]="",1,IF(COUNTIFS(LoanTable[Client id],LoanTable[[#This Row],[Client id]],LoanTable[Year],LoanTable[[#This Row],[Previous Year]])&gt;0,1,0))</f>
        <v>0</v>
      </c>
      <c r="BD640" t="str">
        <f>YEAR(LoanTable[[#This Row],[Disbursement Date]]) &amp; "-Q" &amp; ROUNDUP(MONTH(LoanTable[[#This Row],[Disbursement Date]])/3,0)</f>
        <v>2018-Q1</v>
      </c>
      <c r="BE640">
        <f>IF(LoanTable[[#This Row],[Disbursement Date]]=LoanTable[[#This Row],[First Loan Date]],1,0)</f>
        <v>1</v>
      </c>
    </row>
    <row r="641" spans="1:57" x14ac:dyDescent="0.3">
      <c r="A641" t="s">
        <v>669</v>
      </c>
      <c r="B641">
        <v>260</v>
      </c>
      <c r="C641" t="s">
        <v>537</v>
      </c>
      <c r="D641" t="s">
        <v>579</v>
      </c>
      <c r="E641">
        <v>35642</v>
      </c>
      <c r="F641">
        <v>5329</v>
      </c>
      <c r="G641">
        <v>29742</v>
      </c>
      <c r="H641" s="5">
        <v>43106</v>
      </c>
      <c r="I641" t="s">
        <v>615</v>
      </c>
      <c r="J641" t="s">
        <v>613</v>
      </c>
      <c r="K641">
        <v>410521</v>
      </c>
      <c r="L641" t="s">
        <v>539</v>
      </c>
      <c r="M641" t="s">
        <v>99</v>
      </c>
      <c r="N641" t="s">
        <v>13</v>
      </c>
      <c r="O641" t="s">
        <v>14</v>
      </c>
      <c r="P641">
        <v>38</v>
      </c>
      <c r="Q641" s="5" t="s">
        <v>15</v>
      </c>
      <c r="R641" t="s">
        <v>30</v>
      </c>
      <c r="S641" t="s">
        <v>145</v>
      </c>
      <c r="T641" t="s">
        <v>18</v>
      </c>
      <c r="U641" t="s">
        <v>26</v>
      </c>
      <c r="V641" t="s">
        <v>20</v>
      </c>
      <c r="W641">
        <v>552</v>
      </c>
      <c r="X641" t="s">
        <v>574</v>
      </c>
      <c r="Y641" t="s">
        <v>580</v>
      </c>
      <c r="Z641" t="s">
        <v>576</v>
      </c>
      <c r="AA641">
        <v>7.51E-2</v>
      </c>
      <c r="AB641" t="s">
        <v>581</v>
      </c>
      <c r="AC641" t="s">
        <v>582</v>
      </c>
      <c r="AD641" t="s">
        <v>537</v>
      </c>
      <c r="AE641" t="s">
        <v>250</v>
      </c>
      <c r="AF641" t="s">
        <v>251</v>
      </c>
      <c r="AG641" t="s">
        <v>252</v>
      </c>
      <c r="AH641" t="s">
        <v>253</v>
      </c>
      <c r="AI641" t="s">
        <v>537</v>
      </c>
      <c r="AJ641">
        <v>410521</v>
      </c>
      <c r="AK641" t="s">
        <v>538</v>
      </c>
      <c r="AL641" t="s">
        <v>241</v>
      </c>
      <c r="AM641">
        <v>35219</v>
      </c>
      <c r="AN641">
        <v>6332</v>
      </c>
      <c r="AO641">
        <v>35472</v>
      </c>
      <c r="AP641">
        <v>4.29</v>
      </c>
      <c r="AQ641">
        <v>3564.2</v>
      </c>
      <c r="AR641" t="s">
        <v>2626</v>
      </c>
      <c r="AS641" t="s">
        <v>2626</v>
      </c>
      <c r="AT641">
        <v>2</v>
      </c>
      <c r="AU641" t="s">
        <v>2628</v>
      </c>
      <c r="AV641" s="3">
        <v>42133</v>
      </c>
      <c r="AW641" s="3" t="str">
        <f>TEXT(LoanTable[[#This Row],[Disbursement Date]],"YYYY-MM")</f>
        <v>2018-01</v>
      </c>
      <c r="AX641" t="str">
        <f>TEXT(EDATE(LoanTable[[#This Row],[Disbursement Date]],-1),"YYYY-MM")</f>
        <v>2017-12</v>
      </c>
      <c r="AY641">
        <f>IF(LoanTable[[#This Row],[Loan Status]]="Active",1,0)</f>
        <v>0</v>
      </c>
      <c r="AZ641">
        <f>IF(COUNTIFS(LoanTable[Client id],LoanTable[[#This Row],[Client id]],LoanTable[Period],LoanTable[[#This Row],[Previous Period]])&gt;0,1,0)</f>
        <v>0</v>
      </c>
      <c r="BA641" s="17" t="str">
        <f>TEXT(LoanTable[[#This Row],[Disbursement Date]],"YYYY")</f>
        <v>2018</v>
      </c>
      <c r="BB641" s="10" cm="1">
        <f t="array" ref="BB641">IF(YEAR(LoanTable[[#This Row],[Disbursement Date]])=MIN(YEAR(LoanTable[Disbursement Date])),"",YEAR(LoanTable[[#This Row],[Disbursement Date]])-1)</f>
        <v>2017</v>
      </c>
      <c r="BC641" s="10">
        <f>IF(LoanTable[[#This Row],[Previous Year]]="",1,IF(COUNTIFS(LoanTable[Client id],LoanTable[[#This Row],[Client id]],LoanTable[Year],LoanTable[[#This Row],[Previous Year]])&gt;0,1,0))</f>
        <v>0</v>
      </c>
      <c r="BD641" t="str">
        <f>YEAR(LoanTable[[#This Row],[Disbursement Date]]) &amp; "-Q" &amp; ROUNDUP(MONTH(LoanTable[[#This Row],[Disbursement Date]])/3,0)</f>
        <v>2018-Q1</v>
      </c>
      <c r="BE641">
        <f>IF(LoanTable[[#This Row],[Disbursement Date]]=LoanTable[[#This Row],[First Loan Date]],1,0)</f>
        <v>0</v>
      </c>
    </row>
    <row r="642" spans="1:57" x14ac:dyDescent="0.3">
      <c r="A642" t="s">
        <v>1968</v>
      </c>
      <c r="B642">
        <v>166</v>
      </c>
      <c r="C642" t="s">
        <v>409</v>
      </c>
      <c r="D642" t="s">
        <v>601</v>
      </c>
      <c r="E642">
        <v>42601</v>
      </c>
      <c r="F642">
        <v>47795</v>
      </c>
      <c r="G642">
        <v>35100</v>
      </c>
      <c r="H642" s="5">
        <v>43111</v>
      </c>
      <c r="I642" t="s">
        <v>612</v>
      </c>
      <c r="J642" t="s">
        <v>613</v>
      </c>
      <c r="K642">
        <v>1030063</v>
      </c>
      <c r="L642" t="s">
        <v>411</v>
      </c>
      <c r="M642" t="s">
        <v>102</v>
      </c>
      <c r="N642" t="s">
        <v>13</v>
      </c>
      <c r="O642" t="s">
        <v>46</v>
      </c>
      <c r="P642">
        <v>29</v>
      </c>
      <c r="Q642" s="5" t="s">
        <v>53</v>
      </c>
      <c r="R642" t="s">
        <v>74</v>
      </c>
      <c r="S642" t="s">
        <v>105</v>
      </c>
      <c r="T642" t="s">
        <v>18</v>
      </c>
      <c r="U642" t="s">
        <v>26</v>
      </c>
      <c r="V642" t="s">
        <v>31</v>
      </c>
      <c r="W642">
        <v>647</v>
      </c>
      <c r="X642" t="s">
        <v>574</v>
      </c>
      <c r="Y642" t="s">
        <v>575</v>
      </c>
      <c r="Z642" t="s">
        <v>576</v>
      </c>
      <c r="AA642">
        <v>0.14649999999999999</v>
      </c>
      <c r="AB642" t="s">
        <v>599</v>
      </c>
      <c r="AC642" t="s">
        <v>600</v>
      </c>
      <c r="AD642" t="s">
        <v>409</v>
      </c>
      <c r="AE642" t="s">
        <v>234</v>
      </c>
      <c r="AF642" t="s">
        <v>235</v>
      </c>
      <c r="AG642" t="s">
        <v>236</v>
      </c>
      <c r="AH642" t="s">
        <v>237</v>
      </c>
      <c r="AI642" t="s">
        <v>246</v>
      </c>
      <c r="AJ642">
        <v>1030063</v>
      </c>
      <c r="AK642" t="s">
        <v>410</v>
      </c>
      <c r="AL642" t="s">
        <v>241</v>
      </c>
      <c r="AM642">
        <v>43916</v>
      </c>
      <c r="AN642">
        <v>47656</v>
      </c>
      <c r="AO642">
        <v>42129</v>
      </c>
      <c r="AP642">
        <v>42.31</v>
      </c>
      <c r="AQ642">
        <v>463.8</v>
      </c>
      <c r="AR642" t="s">
        <v>2626</v>
      </c>
      <c r="AS642" t="s">
        <v>2626</v>
      </c>
      <c r="AT642">
        <v>1</v>
      </c>
      <c r="AU642" t="s">
        <v>2628</v>
      </c>
      <c r="AV642" s="3">
        <v>42591</v>
      </c>
      <c r="AW642" s="3" t="str">
        <f>TEXT(LoanTable[[#This Row],[Disbursement Date]],"YYYY-MM")</f>
        <v>2018-01</v>
      </c>
      <c r="AX642" t="str">
        <f>TEXT(EDATE(LoanTable[[#This Row],[Disbursement Date]],-1),"YYYY-MM")</f>
        <v>2017-12</v>
      </c>
      <c r="AY642">
        <f>IF(LoanTable[[#This Row],[Loan Status]]="Active",1,0)</f>
        <v>0</v>
      </c>
      <c r="AZ642">
        <f>IF(COUNTIFS(LoanTable[Client id],LoanTable[[#This Row],[Client id]],LoanTable[Period],LoanTable[[#This Row],[Previous Period]])&gt;0,1,0)</f>
        <v>0</v>
      </c>
      <c r="BA642" s="17" t="str">
        <f>TEXT(LoanTable[[#This Row],[Disbursement Date]],"YYYY")</f>
        <v>2018</v>
      </c>
      <c r="BB642" s="10" cm="1">
        <f t="array" ref="BB642">IF(YEAR(LoanTable[[#This Row],[Disbursement Date]])=MIN(YEAR(LoanTable[Disbursement Date])),"",YEAR(LoanTable[[#This Row],[Disbursement Date]])-1)</f>
        <v>2017</v>
      </c>
      <c r="BC642" s="10">
        <f>IF(LoanTable[[#This Row],[Previous Year]]="",1,IF(COUNTIFS(LoanTable[Client id],LoanTable[[#This Row],[Client id]],LoanTable[Year],LoanTable[[#This Row],[Previous Year]])&gt;0,1,0))</f>
        <v>0</v>
      </c>
      <c r="BD642" t="str">
        <f>YEAR(LoanTable[[#This Row],[Disbursement Date]]) &amp; "-Q" &amp; ROUNDUP(MONTH(LoanTable[[#This Row],[Disbursement Date]])/3,0)</f>
        <v>2018-Q1</v>
      </c>
      <c r="BE642">
        <f>IF(LoanTable[[#This Row],[Disbursement Date]]=LoanTable[[#This Row],[First Loan Date]],1,0)</f>
        <v>0</v>
      </c>
    </row>
    <row r="643" spans="1:57" x14ac:dyDescent="0.3">
      <c r="A643" t="s">
        <v>680</v>
      </c>
      <c r="B643">
        <v>592</v>
      </c>
      <c r="C643" t="s">
        <v>265</v>
      </c>
      <c r="D643" t="s">
        <v>598</v>
      </c>
      <c r="E643">
        <v>16682</v>
      </c>
      <c r="F643">
        <v>8122</v>
      </c>
      <c r="G643">
        <v>39585</v>
      </c>
      <c r="H643" s="5">
        <v>43113</v>
      </c>
      <c r="I643" t="s">
        <v>612</v>
      </c>
      <c r="J643" t="s">
        <v>613</v>
      </c>
      <c r="K643">
        <v>30179</v>
      </c>
      <c r="L643" t="s">
        <v>272</v>
      </c>
      <c r="M643" t="s">
        <v>133</v>
      </c>
      <c r="N643" t="s">
        <v>13</v>
      </c>
      <c r="O643" t="s">
        <v>46</v>
      </c>
      <c r="P643">
        <v>35</v>
      </c>
      <c r="Q643" s="5" t="s">
        <v>87</v>
      </c>
      <c r="R643" t="s">
        <v>25</v>
      </c>
      <c r="S643" t="s">
        <v>35</v>
      </c>
      <c r="T643" t="s">
        <v>18</v>
      </c>
      <c r="U643" t="s">
        <v>19</v>
      </c>
      <c r="V643" t="s">
        <v>39</v>
      </c>
      <c r="W643">
        <v>792</v>
      </c>
      <c r="X643" t="s">
        <v>574</v>
      </c>
      <c r="Y643" t="s">
        <v>584</v>
      </c>
      <c r="Z643" t="s">
        <v>593</v>
      </c>
      <c r="AA643">
        <v>0.14649999999999999</v>
      </c>
      <c r="AB643" t="s">
        <v>599</v>
      </c>
      <c r="AC643" t="s">
        <v>600</v>
      </c>
      <c r="AD643" t="s">
        <v>265</v>
      </c>
      <c r="AE643" t="s">
        <v>266</v>
      </c>
      <c r="AF643" t="s">
        <v>267</v>
      </c>
      <c r="AG643" t="s">
        <v>268</v>
      </c>
      <c r="AH643" t="s">
        <v>269</v>
      </c>
      <c r="AI643" t="s">
        <v>270</v>
      </c>
      <c r="AJ643">
        <v>30179</v>
      </c>
      <c r="AK643" t="s">
        <v>271</v>
      </c>
      <c r="AL643" t="s">
        <v>241</v>
      </c>
      <c r="AM643">
        <v>16935</v>
      </c>
      <c r="AN643">
        <v>8397</v>
      </c>
      <c r="AO643">
        <v>16220</v>
      </c>
      <c r="AP643">
        <v>14.6</v>
      </c>
      <c r="AQ643">
        <v>382.53</v>
      </c>
      <c r="AR643" t="s">
        <v>2626</v>
      </c>
      <c r="AS643" t="s">
        <v>2626</v>
      </c>
      <c r="AT643">
        <v>2</v>
      </c>
      <c r="AU643" t="s">
        <v>2628</v>
      </c>
      <c r="AV643" s="3">
        <v>43113</v>
      </c>
      <c r="AW643" s="3" t="str">
        <f>TEXT(LoanTable[[#This Row],[Disbursement Date]],"YYYY-MM")</f>
        <v>2018-01</v>
      </c>
      <c r="AX643" t="str">
        <f>TEXT(EDATE(LoanTable[[#This Row],[Disbursement Date]],-1),"YYYY-MM")</f>
        <v>2017-12</v>
      </c>
      <c r="AY643">
        <f>IF(LoanTable[[#This Row],[Loan Status]]="Active",1,0)</f>
        <v>0</v>
      </c>
      <c r="AZ643">
        <f>IF(COUNTIFS(LoanTable[Client id],LoanTable[[#This Row],[Client id]],LoanTable[Period],LoanTable[[#This Row],[Previous Period]])&gt;0,1,0)</f>
        <v>0</v>
      </c>
      <c r="BA643" s="17" t="str">
        <f>TEXT(LoanTable[[#This Row],[Disbursement Date]],"YYYY")</f>
        <v>2018</v>
      </c>
      <c r="BB643" s="10" cm="1">
        <f t="array" ref="BB643">IF(YEAR(LoanTable[[#This Row],[Disbursement Date]])=MIN(YEAR(LoanTable[Disbursement Date])),"",YEAR(LoanTable[[#This Row],[Disbursement Date]])-1)</f>
        <v>2017</v>
      </c>
      <c r="BC643" s="10">
        <f>IF(LoanTable[[#This Row],[Previous Year]]="",1,IF(COUNTIFS(LoanTable[Client id],LoanTable[[#This Row],[Client id]],LoanTable[Year],LoanTable[[#This Row],[Previous Year]])&gt;0,1,0))</f>
        <v>0</v>
      </c>
      <c r="BD643" t="str">
        <f>YEAR(LoanTable[[#This Row],[Disbursement Date]]) &amp; "-Q" &amp; ROUNDUP(MONTH(LoanTable[[#This Row],[Disbursement Date]])/3,0)</f>
        <v>2018-Q1</v>
      </c>
      <c r="BE643">
        <f>IF(LoanTable[[#This Row],[Disbursement Date]]=LoanTable[[#This Row],[First Loan Date]],1,0)</f>
        <v>1</v>
      </c>
    </row>
    <row r="644" spans="1:57" x14ac:dyDescent="0.3">
      <c r="A644" t="s">
        <v>1388</v>
      </c>
      <c r="B644">
        <v>222</v>
      </c>
      <c r="C644" t="s">
        <v>249</v>
      </c>
      <c r="D644" t="s">
        <v>579</v>
      </c>
      <c r="E644">
        <v>11203</v>
      </c>
      <c r="F644">
        <v>22867</v>
      </c>
      <c r="G644">
        <v>23500</v>
      </c>
      <c r="H644" s="5">
        <v>43114</v>
      </c>
      <c r="I644" t="s">
        <v>624</v>
      </c>
      <c r="J644" t="s">
        <v>619</v>
      </c>
      <c r="K644">
        <v>910182</v>
      </c>
      <c r="L644" t="s">
        <v>257</v>
      </c>
      <c r="M644" t="s">
        <v>70</v>
      </c>
      <c r="N644" t="s">
        <v>13</v>
      </c>
      <c r="O644" t="s">
        <v>46</v>
      </c>
      <c r="P644">
        <v>29</v>
      </c>
      <c r="Q644" s="5" t="s">
        <v>135</v>
      </c>
      <c r="R644" t="s">
        <v>74</v>
      </c>
      <c r="S644" t="s">
        <v>35</v>
      </c>
      <c r="T644" t="s">
        <v>63</v>
      </c>
      <c r="U644" t="s">
        <v>65</v>
      </c>
      <c r="V644" t="s">
        <v>20</v>
      </c>
      <c r="W644">
        <v>712</v>
      </c>
      <c r="X644" t="s">
        <v>574</v>
      </c>
      <c r="Y644" t="s">
        <v>580</v>
      </c>
      <c r="Z644" t="s">
        <v>576</v>
      </c>
      <c r="AA644">
        <v>7.51E-2</v>
      </c>
      <c r="AB644" t="s">
        <v>581</v>
      </c>
      <c r="AC644" t="s">
        <v>582</v>
      </c>
      <c r="AD644" t="s">
        <v>249</v>
      </c>
      <c r="AE644" t="s">
        <v>250</v>
      </c>
      <c r="AF644" t="s">
        <v>251</v>
      </c>
      <c r="AG644" t="s">
        <v>252</v>
      </c>
      <c r="AH644" t="s">
        <v>253</v>
      </c>
      <c r="AI644" t="s">
        <v>254</v>
      </c>
      <c r="AJ644">
        <v>910182</v>
      </c>
      <c r="AK644" t="s">
        <v>255</v>
      </c>
      <c r="AL644" t="s">
        <v>256</v>
      </c>
      <c r="AM644">
        <v>10761</v>
      </c>
      <c r="AN644">
        <v>23074</v>
      </c>
      <c r="AO644">
        <v>11036</v>
      </c>
      <c r="AP644">
        <v>28.47</v>
      </c>
      <c r="AQ644">
        <v>1257.8499999999999</v>
      </c>
      <c r="AR644" t="s">
        <v>2626</v>
      </c>
      <c r="AS644" t="s">
        <v>2626</v>
      </c>
      <c r="AT644">
        <v>2</v>
      </c>
      <c r="AU644" t="s">
        <v>2630</v>
      </c>
      <c r="AV644" s="3">
        <v>43114</v>
      </c>
      <c r="AW644" s="3" t="str">
        <f>TEXT(LoanTable[[#This Row],[Disbursement Date]],"YYYY-MM")</f>
        <v>2018-01</v>
      </c>
      <c r="AX644" t="str">
        <f>TEXT(EDATE(LoanTable[[#This Row],[Disbursement Date]],-1),"YYYY-MM")</f>
        <v>2017-12</v>
      </c>
      <c r="AY644">
        <f>IF(LoanTable[[#This Row],[Loan Status]]="Active",1,0)</f>
        <v>1</v>
      </c>
      <c r="AZ644">
        <f>IF(COUNTIFS(LoanTable[Client id],LoanTable[[#This Row],[Client id]],LoanTable[Period],LoanTable[[#This Row],[Previous Period]])&gt;0,1,0)</f>
        <v>0</v>
      </c>
      <c r="BA644" s="17" t="str">
        <f>TEXT(LoanTable[[#This Row],[Disbursement Date]],"YYYY")</f>
        <v>2018</v>
      </c>
      <c r="BB644" s="10" cm="1">
        <f t="array" ref="BB644">IF(YEAR(LoanTable[[#This Row],[Disbursement Date]])=MIN(YEAR(LoanTable[Disbursement Date])),"",YEAR(LoanTable[[#This Row],[Disbursement Date]])-1)</f>
        <v>2017</v>
      </c>
      <c r="BC644" s="10">
        <f>IF(LoanTable[[#This Row],[Previous Year]]="",1,IF(COUNTIFS(LoanTable[Client id],LoanTable[[#This Row],[Client id]],LoanTable[Year],LoanTable[[#This Row],[Previous Year]])&gt;0,1,0))</f>
        <v>0</v>
      </c>
      <c r="BD644" t="str">
        <f>YEAR(LoanTable[[#This Row],[Disbursement Date]]) &amp; "-Q" &amp; ROUNDUP(MONTH(LoanTable[[#This Row],[Disbursement Date]])/3,0)</f>
        <v>2018-Q1</v>
      </c>
      <c r="BE644">
        <f>IF(LoanTable[[#This Row],[Disbursement Date]]=LoanTable[[#This Row],[First Loan Date]],1,0)</f>
        <v>1</v>
      </c>
    </row>
    <row r="645" spans="1:57" x14ac:dyDescent="0.3">
      <c r="A645" t="s">
        <v>1405</v>
      </c>
      <c r="B645">
        <v>831</v>
      </c>
      <c r="C645" t="s">
        <v>278</v>
      </c>
      <c r="D645" t="s">
        <v>589</v>
      </c>
      <c r="E645">
        <v>46883</v>
      </c>
      <c r="F645">
        <v>9393</v>
      </c>
      <c r="G645">
        <v>26588</v>
      </c>
      <c r="H645" s="5">
        <v>43115</v>
      </c>
      <c r="I645" t="s">
        <v>612</v>
      </c>
      <c r="J645" t="s">
        <v>613</v>
      </c>
      <c r="K645">
        <v>20242</v>
      </c>
      <c r="L645" t="s">
        <v>284</v>
      </c>
      <c r="M645" t="s">
        <v>42</v>
      </c>
      <c r="N645" t="s">
        <v>13</v>
      </c>
      <c r="O645" t="s">
        <v>28</v>
      </c>
      <c r="P645">
        <v>54</v>
      </c>
      <c r="Q645" s="5" t="s">
        <v>43</v>
      </c>
      <c r="R645" t="s">
        <v>16</v>
      </c>
      <c r="S645" t="s">
        <v>35</v>
      </c>
      <c r="T645" t="s">
        <v>18</v>
      </c>
      <c r="U645" t="s">
        <v>26</v>
      </c>
      <c r="V645" t="s">
        <v>31</v>
      </c>
      <c r="W645">
        <v>357</v>
      </c>
      <c r="X645" t="s">
        <v>574</v>
      </c>
      <c r="Y645" t="s">
        <v>590</v>
      </c>
      <c r="Z645" t="s">
        <v>576</v>
      </c>
      <c r="AA645">
        <v>9.9099999999999994E-2</v>
      </c>
      <c r="AB645" t="s">
        <v>577</v>
      </c>
      <c r="AC645" t="s">
        <v>591</v>
      </c>
      <c r="AD645" t="s">
        <v>278</v>
      </c>
      <c r="AE645" t="s">
        <v>279</v>
      </c>
      <c r="AF645" t="s">
        <v>280</v>
      </c>
      <c r="AG645" t="s">
        <v>281</v>
      </c>
      <c r="AH645" t="s">
        <v>282</v>
      </c>
      <c r="AI645" t="s">
        <v>278</v>
      </c>
      <c r="AJ645">
        <v>20242</v>
      </c>
      <c r="AK645" t="s">
        <v>283</v>
      </c>
      <c r="AL645" t="s">
        <v>239</v>
      </c>
      <c r="AM645">
        <v>47450</v>
      </c>
      <c r="AN645">
        <v>10848</v>
      </c>
      <c r="AO645">
        <v>46768</v>
      </c>
      <c r="AP645">
        <v>47.08</v>
      </c>
      <c r="AQ645">
        <v>1382.1</v>
      </c>
      <c r="AR645" t="s">
        <v>2627</v>
      </c>
      <c r="AS645" t="s">
        <v>2626</v>
      </c>
      <c r="AT645">
        <v>1</v>
      </c>
      <c r="AU645" t="s">
        <v>2629</v>
      </c>
      <c r="AV645" s="3">
        <v>42757</v>
      </c>
      <c r="AW645" s="3" t="str">
        <f>TEXT(LoanTable[[#This Row],[Disbursement Date]],"YYYY-MM")</f>
        <v>2018-01</v>
      </c>
      <c r="AX645" t="str">
        <f>TEXT(EDATE(LoanTable[[#This Row],[Disbursement Date]],-1),"YYYY-MM")</f>
        <v>2017-12</v>
      </c>
      <c r="AY645">
        <f>IF(LoanTable[[#This Row],[Loan Status]]="Active",1,0)</f>
        <v>0</v>
      </c>
      <c r="AZ645">
        <f>IF(COUNTIFS(LoanTable[Client id],LoanTable[[#This Row],[Client id]],LoanTable[Period],LoanTable[[#This Row],[Previous Period]])&gt;0,1,0)</f>
        <v>0</v>
      </c>
      <c r="BA645" s="17" t="str">
        <f>TEXT(LoanTable[[#This Row],[Disbursement Date]],"YYYY")</f>
        <v>2018</v>
      </c>
      <c r="BB645" s="10" cm="1">
        <f t="array" ref="BB645">IF(YEAR(LoanTable[[#This Row],[Disbursement Date]])=MIN(YEAR(LoanTable[Disbursement Date])),"",YEAR(LoanTable[[#This Row],[Disbursement Date]])-1)</f>
        <v>2017</v>
      </c>
      <c r="BC645" s="10">
        <f>IF(LoanTable[[#This Row],[Previous Year]]="",1,IF(COUNTIFS(LoanTable[Client id],LoanTable[[#This Row],[Client id]],LoanTable[Year],LoanTable[[#This Row],[Previous Year]])&gt;0,1,0))</f>
        <v>1</v>
      </c>
      <c r="BD645" t="str">
        <f>YEAR(LoanTable[[#This Row],[Disbursement Date]]) &amp; "-Q" &amp; ROUNDUP(MONTH(LoanTable[[#This Row],[Disbursement Date]])/3,0)</f>
        <v>2018-Q1</v>
      </c>
      <c r="BE645">
        <f>IF(LoanTable[[#This Row],[Disbursement Date]]=LoanTable[[#This Row],[First Loan Date]],1,0)</f>
        <v>0</v>
      </c>
    </row>
    <row r="646" spans="1:57" x14ac:dyDescent="0.3">
      <c r="A646" t="s">
        <v>1792</v>
      </c>
      <c r="B646">
        <v>955</v>
      </c>
      <c r="C646" t="s">
        <v>386</v>
      </c>
      <c r="D646" t="s">
        <v>596</v>
      </c>
      <c r="E646">
        <v>10100</v>
      </c>
      <c r="F646">
        <v>5009</v>
      </c>
      <c r="G646">
        <v>16599</v>
      </c>
      <c r="H646" s="5">
        <v>43115</v>
      </c>
      <c r="I646" t="s">
        <v>615</v>
      </c>
      <c r="J646" t="s">
        <v>619</v>
      </c>
      <c r="K646">
        <v>1110166</v>
      </c>
      <c r="L646" t="s">
        <v>389</v>
      </c>
      <c r="M646" t="s">
        <v>50</v>
      </c>
      <c r="N646" t="s">
        <v>13</v>
      </c>
      <c r="O646" t="s">
        <v>14</v>
      </c>
      <c r="P646">
        <v>36</v>
      </c>
      <c r="Q646" s="5" t="s">
        <v>51</v>
      </c>
      <c r="R646" t="s">
        <v>16</v>
      </c>
      <c r="S646" t="s">
        <v>35</v>
      </c>
      <c r="T646" t="s">
        <v>44</v>
      </c>
      <c r="U646" t="s">
        <v>26</v>
      </c>
      <c r="V646" t="s">
        <v>31</v>
      </c>
      <c r="W646">
        <v>787</v>
      </c>
      <c r="X646" t="s">
        <v>574</v>
      </c>
      <c r="Y646" t="s">
        <v>590</v>
      </c>
      <c r="Z646" t="s">
        <v>593</v>
      </c>
      <c r="AA646">
        <v>0.17269999999999999</v>
      </c>
      <c r="AB646" t="s">
        <v>585</v>
      </c>
      <c r="AC646" t="s">
        <v>597</v>
      </c>
      <c r="AD646" t="s">
        <v>386</v>
      </c>
      <c r="AE646" t="s">
        <v>234</v>
      </c>
      <c r="AF646" t="s">
        <v>235</v>
      </c>
      <c r="AG646" t="s">
        <v>236</v>
      </c>
      <c r="AH646" t="s">
        <v>237</v>
      </c>
      <c r="AI646" t="s">
        <v>387</v>
      </c>
      <c r="AJ646">
        <v>1110166</v>
      </c>
      <c r="AK646" t="s">
        <v>388</v>
      </c>
      <c r="AL646" t="s">
        <v>239</v>
      </c>
      <c r="AM646">
        <v>10581</v>
      </c>
      <c r="AN646">
        <v>4895</v>
      </c>
      <c r="AO646">
        <v>9913</v>
      </c>
      <c r="AP646">
        <v>48.59</v>
      </c>
      <c r="AQ646">
        <v>2754.82</v>
      </c>
      <c r="AR646" t="s">
        <v>2626</v>
      </c>
      <c r="AS646" t="s">
        <v>2626</v>
      </c>
      <c r="AT646">
        <v>2</v>
      </c>
      <c r="AU646" t="s">
        <v>2628</v>
      </c>
      <c r="AV646" s="3">
        <v>42045</v>
      </c>
      <c r="AW646" s="3" t="str">
        <f>TEXT(LoanTable[[#This Row],[Disbursement Date]],"YYYY-MM")</f>
        <v>2018-01</v>
      </c>
      <c r="AX646" t="str">
        <f>TEXT(EDATE(LoanTable[[#This Row],[Disbursement Date]],-1),"YYYY-MM")</f>
        <v>2017-12</v>
      </c>
      <c r="AY646">
        <f>IF(LoanTable[[#This Row],[Loan Status]]="Active",1,0)</f>
        <v>0</v>
      </c>
      <c r="AZ646">
        <f>IF(COUNTIFS(LoanTable[Client id],LoanTable[[#This Row],[Client id]],LoanTable[Period],LoanTable[[#This Row],[Previous Period]])&gt;0,1,0)</f>
        <v>0</v>
      </c>
      <c r="BA646" s="17" t="str">
        <f>TEXT(LoanTable[[#This Row],[Disbursement Date]],"YYYY")</f>
        <v>2018</v>
      </c>
      <c r="BB646" s="10" cm="1">
        <f t="array" ref="BB646">IF(YEAR(LoanTable[[#This Row],[Disbursement Date]])=MIN(YEAR(LoanTable[Disbursement Date])),"",YEAR(LoanTable[[#This Row],[Disbursement Date]])-1)</f>
        <v>2017</v>
      </c>
      <c r="BC646" s="10">
        <f>IF(LoanTable[[#This Row],[Previous Year]]="",1,IF(COUNTIFS(LoanTable[Client id],LoanTable[[#This Row],[Client id]],LoanTable[Year],LoanTable[[#This Row],[Previous Year]])&gt;0,1,0))</f>
        <v>0</v>
      </c>
      <c r="BD646" t="str">
        <f>YEAR(LoanTable[[#This Row],[Disbursement Date]]) &amp; "-Q" &amp; ROUNDUP(MONTH(LoanTable[[#This Row],[Disbursement Date]])/3,0)</f>
        <v>2018-Q1</v>
      </c>
      <c r="BE646">
        <f>IF(LoanTable[[#This Row],[Disbursement Date]]=LoanTable[[#This Row],[First Loan Date]],1,0)</f>
        <v>0</v>
      </c>
    </row>
    <row r="647" spans="1:57" x14ac:dyDescent="0.3">
      <c r="A647" t="s">
        <v>1389</v>
      </c>
      <c r="B647">
        <v>557</v>
      </c>
      <c r="C647" t="s">
        <v>548</v>
      </c>
      <c r="D647" t="s">
        <v>573</v>
      </c>
      <c r="E647">
        <v>38599</v>
      </c>
      <c r="F647">
        <v>28348</v>
      </c>
      <c r="G647">
        <v>34473</v>
      </c>
      <c r="H647" s="5">
        <v>43116</v>
      </c>
      <c r="I647" t="s">
        <v>615</v>
      </c>
      <c r="J647" t="s">
        <v>619</v>
      </c>
      <c r="K647">
        <v>680026</v>
      </c>
      <c r="L647" t="s">
        <v>551</v>
      </c>
      <c r="M647" t="s">
        <v>177</v>
      </c>
      <c r="N647" t="s">
        <v>13</v>
      </c>
      <c r="O647" t="s">
        <v>33</v>
      </c>
      <c r="P647">
        <v>21</v>
      </c>
      <c r="Q647" s="5" t="s">
        <v>178</v>
      </c>
      <c r="R647" t="s">
        <v>30</v>
      </c>
      <c r="S647" t="s">
        <v>145</v>
      </c>
      <c r="T647" t="s">
        <v>18</v>
      </c>
      <c r="U647" t="s">
        <v>26</v>
      </c>
      <c r="V647" t="s">
        <v>20</v>
      </c>
      <c r="W647">
        <v>493</v>
      </c>
      <c r="X647" t="s">
        <v>574</v>
      </c>
      <c r="Y647" t="s">
        <v>575</v>
      </c>
      <c r="Z647" t="s">
        <v>576</v>
      </c>
      <c r="AA647">
        <v>0.1065</v>
      </c>
      <c r="AB647" t="s">
        <v>577</v>
      </c>
      <c r="AC647" t="s">
        <v>578</v>
      </c>
      <c r="AD647" t="s">
        <v>548</v>
      </c>
      <c r="AE647" t="s">
        <v>472</v>
      </c>
      <c r="AF647" t="s">
        <v>473</v>
      </c>
      <c r="AG647" t="s">
        <v>474</v>
      </c>
      <c r="AH647" t="s">
        <v>475</v>
      </c>
      <c r="AI647" t="s">
        <v>549</v>
      </c>
      <c r="AJ647">
        <v>680026</v>
      </c>
      <c r="AK647" t="s">
        <v>550</v>
      </c>
      <c r="AL647" t="s">
        <v>239</v>
      </c>
      <c r="AM647">
        <v>39217</v>
      </c>
      <c r="AN647">
        <v>28308</v>
      </c>
      <c r="AO647">
        <v>38428</v>
      </c>
      <c r="AP647">
        <v>40.94</v>
      </c>
      <c r="AQ647">
        <v>1575.42</v>
      </c>
      <c r="AR647" t="s">
        <v>2626</v>
      </c>
      <c r="AS647" t="s">
        <v>2626</v>
      </c>
      <c r="AT647">
        <v>0</v>
      </c>
      <c r="AU647" t="s">
        <v>2628</v>
      </c>
      <c r="AV647" s="3">
        <v>42265</v>
      </c>
      <c r="AW647" s="3" t="str">
        <f>TEXT(LoanTable[[#This Row],[Disbursement Date]],"YYYY-MM")</f>
        <v>2018-01</v>
      </c>
      <c r="AX647" t="str">
        <f>TEXT(EDATE(LoanTable[[#This Row],[Disbursement Date]],-1),"YYYY-MM")</f>
        <v>2017-12</v>
      </c>
      <c r="AY647">
        <f>IF(LoanTable[[#This Row],[Loan Status]]="Active",1,0)</f>
        <v>0</v>
      </c>
      <c r="AZ647">
        <f>IF(COUNTIFS(LoanTable[Client id],LoanTable[[#This Row],[Client id]],LoanTable[Period],LoanTable[[#This Row],[Previous Period]])&gt;0,1,0)</f>
        <v>0</v>
      </c>
      <c r="BA647" s="17" t="str">
        <f>TEXT(LoanTable[[#This Row],[Disbursement Date]],"YYYY")</f>
        <v>2018</v>
      </c>
      <c r="BB647" s="10" cm="1">
        <f t="array" ref="BB647">IF(YEAR(LoanTable[[#This Row],[Disbursement Date]])=MIN(YEAR(LoanTable[Disbursement Date])),"",YEAR(LoanTable[[#This Row],[Disbursement Date]])-1)</f>
        <v>2017</v>
      </c>
      <c r="BC647" s="10">
        <f>IF(LoanTable[[#This Row],[Previous Year]]="",1,IF(COUNTIFS(LoanTable[Client id],LoanTable[[#This Row],[Client id]],LoanTable[Year],LoanTable[[#This Row],[Previous Year]])&gt;0,1,0))</f>
        <v>1</v>
      </c>
      <c r="BD647" t="str">
        <f>YEAR(LoanTable[[#This Row],[Disbursement Date]]) &amp; "-Q" &amp; ROUNDUP(MONTH(LoanTable[[#This Row],[Disbursement Date]])/3,0)</f>
        <v>2018-Q1</v>
      </c>
      <c r="BE647">
        <f>IF(LoanTable[[#This Row],[Disbursement Date]]=LoanTable[[#This Row],[First Loan Date]],1,0)</f>
        <v>0</v>
      </c>
    </row>
    <row r="648" spans="1:57" x14ac:dyDescent="0.3">
      <c r="A648" t="s">
        <v>2577</v>
      </c>
      <c r="B648">
        <v>668</v>
      </c>
      <c r="C648" t="s">
        <v>354</v>
      </c>
      <c r="D648" t="s">
        <v>573</v>
      </c>
      <c r="E648">
        <v>12413</v>
      </c>
      <c r="F648">
        <v>25546</v>
      </c>
      <c r="G648">
        <v>43542</v>
      </c>
      <c r="H648" s="5">
        <v>43116</v>
      </c>
      <c r="I648" t="s">
        <v>615</v>
      </c>
      <c r="J648" t="s">
        <v>619</v>
      </c>
      <c r="K648">
        <v>70364</v>
      </c>
      <c r="L648" t="s">
        <v>356</v>
      </c>
      <c r="M648" t="s">
        <v>121</v>
      </c>
      <c r="N648" t="s">
        <v>13</v>
      </c>
      <c r="O648" t="s">
        <v>14</v>
      </c>
      <c r="P648">
        <v>45</v>
      </c>
      <c r="Q648" s="5" t="s">
        <v>24</v>
      </c>
      <c r="R648" t="s">
        <v>25</v>
      </c>
      <c r="S648" t="s">
        <v>35</v>
      </c>
      <c r="T648" t="s">
        <v>18</v>
      </c>
      <c r="U648" t="s">
        <v>19</v>
      </c>
      <c r="V648" t="s">
        <v>39</v>
      </c>
      <c r="W648">
        <v>311</v>
      </c>
      <c r="X648" t="s">
        <v>574</v>
      </c>
      <c r="Y648" t="s">
        <v>575</v>
      </c>
      <c r="Z648" t="s">
        <v>576</v>
      </c>
      <c r="AA648">
        <v>0.1065</v>
      </c>
      <c r="AB648" t="s">
        <v>577</v>
      </c>
      <c r="AC648" t="s">
        <v>578</v>
      </c>
      <c r="AD648" t="s">
        <v>354</v>
      </c>
      <c r="AE648" t="s">
        <v>279</v>
      </c>
      <c r="AF648" t="s">
        <v>280</v>
      </c>
      <c r="AG648" t="s">
        <v>281</v>
      </c>
      <c r="AH648" t="s">
        <v>282</v>
      </c>
      <c r="AI648" t="s">
        <v>354</v>
      </c>
      <c r="AJ648">
        <v>70364</v>
      </c>
      <c r="AK648" t="s">
        <v>355</v>
      </c>
      <c r="AL648" t="s">
        <v>239</v>
      </c>
      <c r="AM648">
        <v>13251</v>
      </c>
      <c r="AN648">
        <v>26922</v>
      </c>
      <c r="AO648">
        <v>12012</v>
      </c>
      <c r="AP648">
        <v>8.1199999999999992</v>
      </c>
      <c r="AQ648">
        <v>4042.17</v>
      </c>
      <c r="AR648" t="s">
        <v>2626</v>
      </c>
      <c r="AS648" t="s">
        <v>2626</v>
      </c>
      <c r="AT648">
        <v>0</v>
      </c>
      <c r="AU648" t="s">
        <v>2628</v>
      </c>
      <c r="AV648" s="3">
        <v>42170</v>
      </c>
      <c r="AW648" s="3" t="str">
        <f>TEXT(LoanTable[[#This Row],[Disbursement Date]],"YYYY-MM")</f>
        <v>2018-01</v>
      </c>
      <c r="AX648" t="str">
        <f>TEXT(EDATE(LoanTable[[#This Row],[Disbursement Date]],-1),"YYYY-MM")</f>
        <v>2017-12</v>
      </c>
      <c r="AY648">
        <f>IF(LoanTable[[#This Row],[Loan Status]]="Active",1,0)</f>
        <v>0</v>
      </c>
      <c r="AZ648">
        <f>IF(COUNTIFS(LoanTable[Client id],LoanTable[[#This Row],[Client id]],LoanTable[Period],LoanTable[[#This Row],[Previous Period]])&gt;0,1,0)</f>
        <v>0</v>
      </c>
      <c r="BA648" s="17" t="str">
        <f>TEXT(LoanTable[[#This Row],[Disbursement Date]],"YYYY")</f>
        <v>2018</v>
      </c>
      <c r="BB648" s="10" cm="1">
        <f t="array" ref="BB648">IF(YEAR(LoanTable[[#This Row],[Disbursement Date]])=MIN(YEAR(LoanTable[Disbursement Date])),"",YEAR(LoanTable[[#This Row],[Disbursement Date]])-1)</f>
        <v>2017</v>
      </c>
      <c r="BC648" s="10">
        <f>IF(LoanTable[[#This Row],[Previous Year]]="",1,IF(COUNTIFS(LoanTable[Client id],LoanTable[[#This Row],[Client id]],LoanTable[Year],LoanTable[[#This Row],[Previous Year]])&gt;0,1,0))</f>
        <v>1</v>
      </c>
      <c r="BD648" t="str">
        <f>YEAR(LoanTable[[#This Row],[Disbursement Date]]) &amp; "-Q" &amp; ROUNDUP(MONTH(LoanTable[[#This Row],[Disbursement Date]])/3,0)</f>
        <v>2018-Q1</v>
      </c>
      <c r="BE648">
        <f>IF(LoanTable[[#This Row],[Disbursement Date]]=LoanTable[[#This Row],[First Loan Date]],1,0)</f>
        <v>0</v>
      </c>
    </row>
    <row r="649" spans="1:57" x14ac:dyDescent="0.3">
      <c r="A649" t="s">
        <v>1616</v>
      </c>
      <c r="B649">
        <v>353</v>
      </c>
      <c r="C649" t="s">
        <v>246</v>
      </c>
      <c r="D649" t="s">
        <v>601</v>
      </c>
      <c r="E649">
        <v>34610</v>
      </c>
      <c r="F649">
        <v>48936</v>
      </c>
      <c r="G649">
        <v>12034</v>
      </c>
      <c r="H649" s="5">
        <v>43117</v>
      </c>
      <c r="I649" t="s">
        <v>612</v>
      </c>
      <c r="J649" t="s">
        <v>613</v>
      </c>
      <c r="K649">
        <v>110159</v>
      </c>
      <c r="L649" t="s">
        <v>248</v>
      </c>
      <c r="M649" t="s">
        <v>12</v>
      </c>
      <c r="N649" t="s">
        <v>13</v>
      </c>
      <c r="O649" t="s">
        <v>28</v>
      </c>
      <c r="P649">
        <v>50</v>
      </c>
      <c r="Q649" s="5" t="s">
        <v>113</v>
      </c>
      <c r="R649" t="s">
        <v>25</v>
      </c>
      <c r="S649" t="s">
        <v>35</v>
      </c>
      <c r="T649" t="s">
        <v>18</v>
      </c>
      <c r="U649" t="s">
        <v>19</v>
      </c>
      <c r="V649" t="s">
        <v>39</v>
      </c>
      <c r="W649">
        <v>726</v>
      </c>
      <c r="X649" t="s">
        <v>574</v>
      </c>
      <c r="Y649" t="s">
        <v>575</v>
      </c>
      <c r="Z649" t="s">
        <v>576</v>
      </c>
      <c r="AA649">
        <v>0.14649999999999999</v>
      </c>
      <c r="AB649" t="s">
        <v>599</v>
      </c>
      <c r="AC649" t="s">
        <v>600</v>
      </c>
      <c r="AD649" t="s">
        <v>246</v>
      </c>
      <c r="AE649" t="s">
        <v>234</v>
      </c>
      <c r="AF649" t="s">
        <v>235</v>
      </c>
      <c r="AG649" t="s">
        <v>236</v>
      </c>
      <c r="AH649" t="s">
        <v>237</v>
      </c>
      <c r="AI649" t="s">
        <v>246</v>
      </c>
      <c r="AJ649">
        <v>110159</v>
      </c>
      <c r="AK649" t="s">
        <v>247</v>
      </c>
      <c r="AL649" t="s">
        <v>241</v>
      </c>
      <c r="AM649">
        <v>35675</v>
      </c>
      <c r="AN649">
        <v>49373</v>
      </c>
      <c r="AO649">
        <v>34398</v>
      </c>
      <c r="AP649">
        <v>16.84</v>
      </c>
      <c r="AQ649">
        <v>1746.37</v>
      </c>
      <c r="AR649" t="s">
        <v>2627</v>
      </c>
      <c r="AS649" t="s">
        <v>2626</v>
      </c>
      <c r="AT649">
        <v>1</v>
      </c>
      <c r="AU649" t="s">
        <v>2630</v>
      </c>
      <c r="AV649" s="3">
        <v>43117</v>
      </c>
      <c r="AW649" s="3" t="str">
        <f>TEXT(LoanTable[[#This Row],[Disbursement Date]],"YYYY-MM")</f>
        <v>2018-01</v>
      </c>
      <c r="AX649" t="str">
        <f>TEXT(EDATE(LoanTable[[#This Row],[Disbursement Date]],-1),"YYYY-MM")</f>
        <v>2017-12</v>
      </c>
      <c r="AY649">
        <f>IF(LoanTable[[#This Row],[Loan Status]]="Active",1,0)</f>
        <v>0</v>
      </c>
      <c r="AZ649">
        <f>IF(COUNTIFS(LoanTable[Client id],LoanTable[[#This Row],[Client id]],LoanTable[Period],LoanTable[[#This Row],[Previous Period]])&gt;0,1,0)</f>
        <v>0</v>
      </c>
      <c r="BA649" s="17" t="str">
        <f>TEXT(LoanTable[[#This Row],[Disbursement Date]],"YYYY")</f>
        <v>2018</v>
      </c>
      <c r="BB649" s="10" cm="1">
        <f t="array" ref="BB649">IF(YEAR(LoanTable[[#This Row],[Disbursement Date]])=MIN(YEAR(LoanTable[Disbursement Date])),"",YEAR(LoanTable[[#This Row],[Disbursement Date]])-1)</f>
        <v>2017</v>
      </c>
      <c r="BC649" s="10">
        <f>IF(LoanTable[[#This Row],[Previous Year]]="",1,IF(COUNTIFS(LoanTable[Client id],LoanTable[[#This Row],[Client id]],LoanTable[Year],LoanTable[[#This Row],[Previous Year]])&gt;0,1,0))</f>
        <v>0</v>
      </c>
      <c r="BD649" t="str">
        <f>YEAR(LoanTable[[#This Row],[Disbursement Date]]) &amp; "-Q" &amp; ROUNDUP(MONTH(LoanTable[[#This Row],[Disbursement Date]])/3,0)</f>
        <v>2018-Q1</v>
      </c>
      <c r="BE649">
        <f>IF(LoanTable[[#This Row],[Disbursement Date]]=LoanTable[[#This Row],[First Loan Date]],1,0)</f>
        <v>1</v>
      </c>
    </row>
    <row r="650" spans="1:57" x14ac:dyDescent="0.3">
      <c r="A650" t="s">
        <v>1180</v>
      </c>
      <c r="B650">
        <v>792</v>
      </c>
      <c r="C650" t="s">
        <v>386</v>
      </c>
      <c r="D650" t="s">
        <v>573</v>
      </c>
      <c r="E650">
        <v>16601</v>
      </c>
      <c r="F650">
        <v>39242</v>
      </c>
      <c r="G650">
        <v>43080</v>
      </c>
      <c r="H650" s="5">
        <v>43117</v>
      </c>
      <c r="I650" t="s">
        <v>624</v>
      </c>
      <c r="J650" t="s">
        <v>613</v>
      </c>
      <c r="K650">
        <v>1110166</v>
      </c>
      <c r="L650" t="s">
        <v>389</v>
      </c>
      <c r="M650" t="s">
        <v>99</v>
      </c>
      <c r="N650" t="s">
        <v>13</v>
      </c>
      <c r="O650" t="s">
        <v>14</v>
      </c>
      <c r="P650">
        <v>42</v>
      </c>
      <c r="Q650" s="5" t="s">
        <v>129</v>
      </c>
      <c r="R650" t="s">
        <v>25</v>
      </c>
      <c r="S650" t="s">
        <v>35</v>
      </c>
      <c r="T650" t="s">
        <v>18</v>
      </c>
      <c r="U650" t="s">
        <v>22</v>
      </c>
      <c r="V650" t="s">
        <v>20</v>
      </c>
      <c r="W650">
        <v>668</v>
      </c>
      <c r="X650" t="s">
        <v>574</v>
      </c>
      <c r="Y650" t="s">
        <v>575</v>
      </c>
      <c r="Z650" t="s">
        <v>576</v>
      </c>
      <c r="AA650">
        <v>0.1065</v>
      </c>
      <c r="AB650" t="s">
        <v>577</v>
      </c>
      <c r="AC650" t="s">
        <v>578</v>
      </c>
      <c r="AD650" t="s">
        <v>386</v>
      </c>
      <c r="AE650" t="s">
        <v>234</v>
      </c>
      <c r="AF650" t="s">
        <v>235</v>
      </c>
      <c r="AG650" t="s">
        <v>236</v>
      </c>
      <c r="AH650" t="s">
        <v>237</v>
      </c>
      <c r="AI650" t="s">
        <v>387</v>
      </c>
      <c r="AJ650">
        <v>1110166</v>
      </c>
      <c r="AK650" t="s">
        <v>388</v>
      </c>
      <c r="AL650" t="s">
        <v>239</v>
      </c>
      <c r="AM650">
        <v>18042</v>
      </c>
      <c r="AN650">
        <v>39841</v>
      </c>
      <c r="AO650">
        <v>16532</v>
      </c>
      <c r="AP650">
        <v>42.51</v>
      </c>
      <c r="AQ650">
        <v>1516.81</v>
      </c>
      <c r="AR650" t="s">
        <v>2626</v>
      </c>
      <c r="AS650" t="s">
        <v>2626</v>
      </c>
      <c r="AT650">
        <v>2</v>
      </c>
      <c r="AU650" t="s">
        <v>2628</v>
      </c>
      <c r="AV650" s="3">
        <v>43117</v>
      </c>
      <c r="AW650" s="3" t="str">
        <f>TEXT(LoanTable[[#This Row],[Disbursement Date]],"YYYY-MM")</f>
        <v>2018-01</v>
      </c>
      <c r="AX650" t="str">
        <f>TEXT(EDATE(LoanTable[[#This Row],[Disbursement Date]],-1),"YYYY-MM")</f>
        <v>2017-12</v>
      </c>
      <c r="AY650">
        <f>IF(LoanTable[[#This Row],[Loan Status]]="Active",1,0)</f>
        <v>1</v>
      </c>
      <c r="AZ650">
        <f>IF(COUNTIFS(LoanTable[Client id],LoanTable[[#This Row],[Client id]],LoanTable[Period],LoanTable[[#This Row],[Previous Period]])&gt;0,1,0)</f>
        <v>0</v>
      </c>
      <c r="BA650" s="17" t="str">
        <f>TEXT(LoanTable[[#This Row],[Disbursement Date]],"YYYY")</f>
        <v>2018</v>
      </c>
      <c r="BB650" s="10" cm="1">
        <f t="array" ref="BB650">IF(YEAR(LoanTable[[#This Row],[Disbursement Date]])=MIN(YEAR(LoanTable[Disbursement Date])),"",YEAR(LoanTable[[#This Row],[Disbursement Date]])-1)</f>
        <v>2017</v>
      </c>
      <c r="BC650" s="10">
        <f>IF(LoanTable[[#This Row],[Previous Year]]="",1,IF(COUNTIFS(LoanTable[Client id],LoanTable[[#This Row],[Client id]],LoanTable[Year],LoanTable[[#This Row],[Previous Year]])&gt;0,1,0))</f>
        <v>0</v>
      </c>
      <c r="BD650" t="str">
        <f>YEAR(LoanTable[[#This Row],[Disbursement Date]]) &amp; "-Q" &amp; ROUNDUP(MONTH(LoanTable[[#This Row],[Disbursement Date]])/3,0)</f>
        <v>2018-Q1</v>
      </c>
      <c r="BE650">
        <f>IF(LoanTable[[#This Row],[Disbursement Date]]=LoanTable[[#This Row],[First Loan Date]],1,0)</f>
        <v>1</v>
      </c>
    </row>
    <row r="651" spans="1:57" x14ac:dyDescent="0.3">
      <c r="A651" t="s">
        <v>2404</v>
      </c>
      <c r="B651">
        <v>908</v>
      </c>
      <c r="C651" t="s">
        <v>350</v>
      </c>
      <c r="D651" t="s">
        <v>573</v>
      </c>
      <c r="E651">
        <v>9929</v>
      </c>
      <c r="F651">
        <v>27422</v>
      </c>
      <c r="G651">
        <v>11794</v>
      </c>
      <c r="H651" s="5">
        <v>43117</v>
      </c>
      <c r="I651" t="s">
        <v>617</v>
      </c>
      <c r="J651" t="s">
        <v>613</v>
      </c>
      <c r="K651">
        <v>700013</v>
      </c>
      <c r="L651" t="s">
        <v>351</v>
      </c>
      <c r="M651" t="s">
        <v>99</v>
      </c>
      <c r="N651" t="s">
        <v>13</v>
      </c>
      <c r="O651" t="s">
        <v>46</v>
      </c>
      <c r="P651">
        <v>33</v>
      </c>
      <c r="Q651" s="5" t="s">
        <v>174</v>
      </c>
      <c r="R651" t="s">
        <v>30</v>
      </c>
      <c r="S651" t="s">
        <v>145</v>
      </c>
      <c r="T651" t="s">
        <v>18</v>
      </c>
      <c r="U651" t="s">
        <v>22</v>
      </c>
      <c r="V651" t="s">
        <v>31</v>
      </c>
      <c r="W651">
        <v>473</v>
      </c>
      <c r="X651" t="s">
        <v>574</v>
      </c>
      <c r="Y651" t="s">
        <v>575</v>
      </c>
      <c r="Z651" t="s">
        <v>576</v>
      </c>
      <c r="AA651">
        <v>0.1065</v>
      </c>
      <c r="AB651" t="s">
        <v>577</v>
      </c>
      <c r="AC651" t="s">
        <v>578</v>
      </c>
      <c r="AD651" t="s">
        <v>350</v>
      </c>
      <c r="AE651" t="s">
        <v>331</v>
      </c>
      <c r="AF651" t="s">
        <v>332</v>
      </c>
      <c r="AG651" t="s">
        <v>333</v>
      </c>
      <c r="AH651" t="s">
        <v>334</v>
      </c>
      <c r="AI651" t="s">
        <v>335</v>
      </c>
      <c r="AJ651">
        <v>700013</v>
      </c>
      <c r="AK651" t="s">
        <v>247</v>
      </c>
      <c r="AL651" t="s">
        <v>241</v>
      </c>
      <c r="AM651">
        <v>10385</v>
      </c>
      <c r="AN651">
        <v>27687</v>
      </c>
      <c r="AO651">
        <v>9608</v>
      </c>
      <c r="AP651">
        <v>26.83</v>
      </c>
      <c r="AQ651">
        <v>3007.52</v>
      </c>
      <c r="AR651" t="s">
        <v>2626</v>
      </c>
      <c r="AS651" t="s">
        <v>2626</v>
      </c>
      <c r="AT651">
        <v>1</v>
      </c>
      <c r="AU651" t="s">
        <v>2629</v>
      </c>
      <c r="AV651" s="3">
        <v>43117</v>
      </c>
      <c r="AW651" s="3" t="str">
        <f>TEXT(LoanTable[[#This Row],[Disbursement Date]],"YYYY-MM")</f>
        <v>2018-01</v>
      </c>
      <c r="AX651" t="str">
        <f>TEXT(EDATE(LoanTable[[#This Row],[Disbursement Date]],-1),"YYYY-MM")</f>
        <v>2017-12</v>
      </c>
      <c r="AY651">
        <f>IF(LoanTable[[#This Row],[Loan Status]]="Active",1,0)</f>
        <v>0</v>
      </c>
      <c r="AZ651">
        <f>IF(COUNTIFS(LoanTable[Client id],LoanTable[[#This Row],[Client id]],LoanTable[Period],LoanTable[[#This Row],[Previous Period]])&gt;0,1,0)</f>
        <v>0</v>
      </c>
      <c r="BA651" s="17" t="str">
        <f>TEXT(LoanTable[[#This Row],[Disbursement Date]],"YYYY")</f>
        <v>2018</v>
      </c>
      <c r="BB651" s="10" cm="1">
        <f t="array" ref="BB651">IF(YEAR(LoanTable[[#This Row],[Disbursement Date]])=MIN(YEAR(LoanTable[Disbursement Date])),"",YEAR(LoanTable[[#This Row],[Disbursement Date]])-1)</f>
        <v>2017</v>
      </c>
      <c r="BC651" s="10">
        <f>IF(LoanTable[[#This Row],[Previous Year]]="",1,IF(COUNTIFS(LoanTable[Client id],LoanTable[[#This Row],[Client id]],LoanTable[Year],LoanTable[[#This Row],[Previous Year]])&gt;0,1,0))</f>
        <v>0</v>
      </c>
      <c r="BD651" t="str">
        <f>YEAR(LoanTable[[#This Row],[Disbursement Date]]) &amp; "-Q" &amp; ROUNDUP(MONTH(LoanTable[[#This Row],[Disbursement Date]])/3,0)</f>
        <v>2018-Q1</v>
      </c>
      <c r="BE651">
        <f>IF(LoanTable[[#This Row],[Disbursement Date]]=LoanTable[[#This Row],[First Loan Date]],1,0)</f>
        <v>1</v>
      </c>
    </row>
    <row r="652" spans="1:57" x14ac:dyDescent="0.3">
      <c r="A652" t="s">
        <v>1324</v>
      </c>
      <c r="B652">
        <v>413</v>
      </c>
      <c r="C652" t="s">
        <v>246</v>
      </c>
      <c r="D652" t="s">
        <v>579</v>
      </c>
      <c r="E652">
        <v>25145</v>
      </c>
      <c r="F652">
        <v>23382</v>
      </c>
      <c r="G652">
        <v>4294</v>
      </c>
      <c r="H652" s="5">
        <v>43118</v>
      </c>
      <c r="I652" t="s">
        <v>615</v>
      </c>
      <c r="J652" t="s">
        <v>613</v>
      </c>
      <c r="K652">
        <v>110159</v>
      </c>
      <c r="L652" t="s">
        <v>248</v>
      </c>
      <c r="M652" t="s">
        <v>134</v>
      </c>
      <c r="N652" t="s">
        <v>13</v>
      </c>
      <c r="O652" t="s">
        <v>14</v>
      </c>
      <c r="P652">
        <v>45</v>
      </c>
      <c r="Q652" s="5" t="s">
        <v>193</v>
      </c>
      <c r="R652" t="s">
        <v>74</v>
      </c>
      <c r="S652" t="s">
        <v>105</v>
      </c>
      <c r="T652" t="s">
        <v>63</v>
      </c>
      <c r="U652" t="s">
        <v>65</v>
      </c>
      <c r="V652" t="s">
        <v>20</v>
      </c>
      <c r="W652">
        <v>830</v>
      </c>
      <c r="X652" t="s">
        <v>574</v>
      </c>
      <c r="Y652" t="s">
        <v>580</v>
      </c>
      <c r="Z652" t="s">
        <v>576</v>
      </c>
      <c r="AA652">
        <v>7.51E-2</v>
      </c>
      <c r="AB652" t="s">
        <v>581</v>
      </c>
      <c r="AC652" t="s">
        <v>582</v>
      </c>
      <c r="AD652" t="s">
        <v>246</v>
      </c>
      <c r="AE652" t="s">
        <v>234</v>
      </c>
      <c r="AF652" t="s">
        <v>235</v>
      </c>
      <c r="AG652" t="s">
        <v>236</v>
      </c>
      <c r="AH652" t="s">
        <v>237</v>
      </c>
      <c r="AI652" t="s">
        <v>246</v>
      </c>
      <c r="AJ652">
        <v>110159</v>
      </c>
      <c r="AK652" t="s">
        <v>247</v>
      </c>
      <c r="AL652" t="s">
        <v>241</v>
      </c>
      <c r="AM652">
        <v>26174</v>
      </c>
      <c r="AN652">
        <v>24629</v>
      </c>
      <c r="AO652">
        <v>24965</v>
      </c>
      <c r="AP652">
        <v>44.75</v>
      </c>
      <c r="AQ652">
        <v>3896.25</v>
      </c>
      <c r="AR652" t="s">
        <v>2626</v>
      </c>
      <c r="AS652" t="s">
        <v>2626</v>
      </c>
      <c r="AT652">
        <v>1</v>
      </c>
      <c r="AU652" t="s">
        <v>2629</v>
      </c>
      <c r="AV652" s="3">
        <v>43118</v>
      </c>
      <c r="AW652" s="3" t="str">
        <f>TEXT(LoanTable[[#This Row],[Disbursement Date]],"YYYY-MM")</f>
        <v>2018-01</v>
      </c>
      <c r="AX652" t="str">
        <f>TEXT(EDATE(LoanTable[[#This Row],[Disbursement Date]],-1),"YYYY-MM")</f>
        <v>2017-12</v>
      </c>
      <c r="AY652">
        <f>IF(LoanTable[[#This Row],[Loan Status]]="Active",1,0)</f>
        <v>0</v>
      </c>
      <c r="AZ652">
        <f>IF(COUNTIFS(LoanTable[Client id],LoanTable[[#This Row],[Client id]],LoanTable[Period],LoanTable[[#This Row],[Previous Period]])&gt;0,1,0)</f>
        <v>0</v>
      </c>
      <c r="BA652" s="17" t="str">
        <f>TEXT(LoanTable[[#This Row],[Disbursement Date]],"YYYY")</f>
        <v>2018</v>
      </c>
      <c r="BB652" s="10" cm="1">
        <f t="array" ref="BB652">IF(YEAR(LoanTable[[#This Row],[Disbursement Date]])=MIN(YEAR(LoanTable[Disbursement Date])),"",YEAR(LoanTable[[#This Row],[Disbursement Date]])-1)</f>
        <v>2017</v>
      </c>
      <c r="BC652" s="10">
        <f>IF(LoanTable[[#This Row],[Previous Year]]="",1,IF(COUNTIFS(LoanTable[Client id],LoanTable[[#This Row],[Client id]],LoanTable[Year],LoanTable[[#This Row],[Previous Year]])&gt;0,1,0))</f>
        <v>0</v>
      </c>
      <c r="BD652" t="str">
        <f>YEAR(LoanTable[[#This Row],[Disbursement Date]]) &amp; "-Q" &amp; ROUNDUP(MONTH(LoanTable[[#This Row],[Disbursement Date]])/3,0)</f>
        <v>2018-Q1</v>
      </c>
      <c r="BE652">
        <f>IF(LoanTable[[#This Row],[Disbursement Date]]=LoanTable[[#This Row],[First Loan Date]],1,0)</f>
        <v>1</v>
      </c>
    </row>
    <row r="653" spans="1:57" x14ac:dyDescent="0.3">
      <c r="A653" t="s">
        <v>2244</v>
      </c>
      <c r="B653">
        <v>597</v>
      </c>
      <c r="C653" t="s">
        <v>386</v>
      </c>
      <c r="D653" t="s">
        <v>573</v>
      </c>
      <c r="E653">
        <v>12537</v>
      </c>
      <c r="F653">
        <v>5080</v>
      </c>
      <c r="G653">
        <v>39470</v>
      </c>
      <c r="H653" s="5">
        <v>43120</v>
      </c>
      <c r="I653" t="s">
        <v>617</v>
      </c>
      <c r="J653" t="s">
        <v>619</v>
      </c>
      <c r="K653">
        <v>1110166</v>
      </c>
      <c r="L653" t="s">
        <v>389</v>
      </c>
      <c r="M653" t="s">
        <v>126</v>
      </c>
      <c r="N653" t="s">
        <v>13</v>
      </c>
      <c r="O653" t="s">
        <v>28</v>
      </c>
      <c r="P653">
        <v>49</v>
      </c>
      <c r="Q653" s="5" t="s">
        <v>214</v>
      </c>
      <c r="R653" t="s">
        <v>104</v>
      </c>
      <c r="S653" t="s">
        <v>105</v>
      </c>
      <c r="T653" t="s">
        <v>63</v>
      </c>
      <c r="U653" t="s">
        <v>65</v>
      </c>
      <c r="V653" t="s">
        <v>39</v>
      </c>
      <c r="W653">
        <v>825</v>
      </c>
      <c r="X653" t="s">
        <v>574</v>
      </c>
      <c r="Y653" t="s">
        <v>575</v>
      </c>
      <c r="Z653" t="s">
        <v>576</v>
      </c>
      <c r="AA653">
        <v>0.1065</v>
      </c>
      <c r="AB653" t="s">
        <v>577</v>
      </c>
      <c r="AC653" t="s">
        <v>578</v>
      </c>
      <c r="AD653" t="s">
        <v>386</v>
      </c>
      <c r="AE653" t="s">
        <v>234</v>
      </c>
      <c r="AF653" t="s">
        <v>235</v>
      </c>
      <c r="AG653" t="s">
        <v>236</v>
      </c>
      <c r="AH653" t="s">
        <v>237</v>
      </c>
      <c r="AI653" t="s">
        <v>387</v>
      </c>
      <c r="AJ653">
        <v>1110166</v>
      </c>
      <c r="AK653" t="s">
        <v>388</v>
      </c>
      <c r="AL653" t="s">
        <v>239</v>
      </c>
      <c r="AM653">
        <v>12458</v>
      </c>
      <c r="AN653">
        <v>5352</v>
      </c>
      <c r="AO653">
        <v>12266</v>
      </c>
      <c r="AP653">
        <v>35.33</v>
      </c>
      <c r="AQ653">
        <v>1482.22</v>
      </c>
      <c r="AR653" t="s">
        <v>2626</v>
      </c>
      <c r="AS653" t="s">
        <v>2626</v>
      </c>
      <c r="AT653">
        <v>0</v>
      </c>
      <c r="AU653" t="s">
        <v>2628</v>
      </c>
      <c r="AV653" s="3">
        <v>42249</v>
      </c>
      <c r="AW653" s="3" t="str">
        <f>TEXT(LoanTable[[#This Row],[Disbursement Date]],"YYYY-MM")</f>
        <v>2018-01</v>
      </c>
      <c r="AX653" t="str">
        <f>TEXT(EDATE(LoanTable[[#This Row],[Disbursement Date]],-1),"YYYY-MM")</f>
        <v>2017-12</v>
      </c>
      <c r="AY653">
        <f>IF(LoanTable[[#This Row],[Loan Status]]="Active",1,0)</f>
        <v>0</v>
      </c>
      <c r="AZ653">
        <f>IF(COUNTIFS(LoanTable[Client id],LoanTable[[#This Row],[Client id]],LoanTable[Period],LoanTable[[#This Row],[Previous Period]])&gt;0,1,0)</f>
        <v>0</v>
      </c>
      <c r="BA653" s="17" t="str">
        <f>TEXT(LoanTable[[#This Row],[Disbursement Date]],"YYYY")</f>
        <v>2018</v>
      </c>
      <c r="BB653" s="10" cm="1">
        <f t="array" ref="BB653">IF(YEAR(LoanTable[[#This Row],[Disbursement Date]])=MIN(YEAR(LoanTable[Disbursement Date])),"",YEAR(LoanTable[[#This Row],[Disbursement Date]])-1)</f>
        <v>2017</v>
      </c>
      <c r="BC653" s="10">
        <f>IF(LoanTable[[#This Row],[Previous Year]]="",1,IF(COUNTIFS(LoanTable[Client id],LoanTable[[#This Row],[Client id]],LoanTable[Year],LoanTable[[#This Row],[Previous Year]])&gt;0,1,0))</f>
        <v>0</v>
      </c>
      <c r="BD653" t="str">
        <f>YEAR(LoanTable[[#This Row],[Disbursement Date]]) &amp; "-Q" &amp; ROUNDUP(MONTH(LoanTable[[#This Row],[Disbursement Date]])/3,0)</f>
        <v>2018-Q1</v>
      </c>
      <c r="BE653">
        <f>IF(LoanTable[[#This Row],[Disbursement Date]]=LoanTable[[#This Row],[First Loan Date]],1,0)</f>
        <v>0</v>
      </c>
    </row>
    <row r="654" spans="1:57" x14ac:dyDescent="0.3">
      <c r="A654" t="s">
        <v>1266</v>
      </c>
      <c r="B654">
        <v>23</v>
      </c>
      <c r="C654" t="s">
        <v>471</v>
      </c>
      <c r="D654" t="s">
        <v>573</v>
      </c>
      <c r="E654">
        <v>22535</v>
      </c>
      <c r="F654">
        <v>44448</v>
      </c>
      <c r="G654">
        <v>30745</v>
      </c>
      <c r="H654" s="5">
        <v>43123</v>
      </c>
      <c r="I654" t="s">
        <v>612</v>
      </c>
      <c r="J654" t="s">
        <v>613</v>
      </c>
      <c r="K654">
        <v>570241</v>
      </c>
      <c r="L654" t="s">
        <v>477</v>
      </c>
      <c r="M654" t="s">
        <v>70</v>
      </c>
      <c r="N654" t="s">
        <v>13</v>
      </c>
      <c r="O654" t="s">
        <v>46</v>
      </c>
      <c r="P654">
        <v>32</v>
      </c>
      <c r="Q654" s="6" t="s">
        <v>71</v>
      </c>
      <c r="R654" t="s">
        <v>16</v>
      </c>
      <c r="S654" t="s">
        <v>35</v>
      </c>
      <c r="T654" t="s">
        <v>18</v>
      </c>
      <c r="U654" t="s">
        <v>22</v>
      </c>
      <c r="V654" t="s">
        <v>20</v>
      </c>
      <c r="W654">
        <v>584</v>
      </c>
      <c r="X654" t="s">
        <v>574</v>
      </c>
      <c r="Y654" t="s">
        <v>575</v>
      </c>
      <c r="Z654" t="s">
        <v>576</v>
      </c>
      <c r="AA654">
        <v>0.1065</v>
      </c>
      <c r="AB654" t="s">
        <v>577</v>
      </c>
      <c r="AC654" t="s">
        <v>578</v>
      </c>
      <c r="AD654" t="s">
        <v>471</v>
      </c>
      <c r="AE654" t="s">
        <v>472</v>
      </c>
      <c r="AF654" t="s">
        <v>473</v>
      </c>
      <c r="AG654" t="s">
        <v>474</v>
      </c>
      <c r="AH654" t="s">
        <v>475</v>
      </c>
      <c r="AI654" t="s">
        <v>471</v>
      </c>
      <c r="AJ654">
        <v>570241</v>
      </c>
      <c r="AK654" t="s">
        <v>476</v>
      </c>
      <c r="AL654" t="s">
        <v>241</v>
      </c>
      <c r="AM654">
        <v>23445</v>
      </c>
      <c r="AN654">
        <v>46097</v>
      </c>
      <c r="AO654">
        <v>22293</v>
      </c>
      <c r="AP654">
        <v>30.75</v>
      </c>
      <c r="AQ654">
        <v>4431.33</v>
      </c>
      <c r="AR654" t="s">
        <v>2626</v>
      </c>
      <c r="AS654" t="s">
        <v>2626</v>
      </c>
      <c r="AT654">
        <v>0</v>
      </c>
      <c r="AU654" t="s">
        <v>2628</v>
      </c>
      <c r="AV654" s="3">
        <v>43123</v>
      </c>
      <c r="AW654" s="3" t="str">
        <f>TEXT(LoanTable[[#This Row],[Disbursement Date]],"YYYY-MM")</f>
        <v>2018-01</v>
      </c>
      <c r="AX654" t="str">
        <f>TEXT(EDATE(LoanTable[[#This Row],[Disbursement Date]],-1),"YYYY-MM")</f>
        <v>2017-12</v>
      </c>
      <c r="AY654">
        <f>IF(LoanTable[[#This Row],[Loan Status]]="Active",1,0)</f>
        <v>0</v>
      </c>
      <c r="AZ654">
        <f>IF(COUNTIFS(LoanTable[Client id],LoanTable[[#This Row],[Client id]],LoanTable[Period],LoanTable[[#This Row],[Previous Period]])&gt;0,1,0)</f>
        <v>0</v>
      </c>
      <c r="BA654" s="17" t="str">
        <f>TEXT(LoanTable[[#This Row],[Disbursement Date]],"YYYY")</f>
        <v>2018</v>
      </c>
      <c r="BB654" s="10" cm="1">
        <f t="array" ref="BB654">IF(YEAR(LoanTable[[#This Row],[Disbursement Date]])=MIN(YEAR(LoanTable[Disbursement Date])),"",YEAR(LoanTable[[#This Row],[Disbursement Date]])-1)</f>
        <v>2017</v>
      </c>
      <c r="BC654" s="10">
        <f>IF(LoanTable[[#This Row],[Previous Year]]="",1,IF(COUNTIFS(LoanTable[Client id],LoanTable[[#This Row],[Client id]],LoanTable[Year],LoanTable[[#This Row],[Previous Year]])&gt;0,1,0))</f>
        <v>0</v>
      </c>
      <c r="BD654" t="str">
        <f>YEAR(LoanTable[[#This Row],[Disbursement Date]]) &amp; "-Q" &amp; ROUNDUP(MONTH(LoanTable[[#This Row],[Disbursement Date]])/3,0)</f>
        <v>2018-Q1</v>
      </c>
      <c r="BE654">
        <f>IF(LoanTable[[#This Row],[Disbursement Date]]=LoanTable[[#This Row],[First Loan Date]],1,0)</f>
        <v>1</v>
      </c>
    </row>
    <row r="655" spans="1:57" x14ac:dyDescent="0.3">
      <c r="A655" t="s">
        <v>2179</v>
      </c>
      <c r="B655">
        <v>187</v>
      </c>
      <c r="C655" t="s">
        <v>409</v>
      </c>
      <c r="D655" t="s">
        <v>573</v>
      </c>
      <c r="E655">
        <v>12894</v>
      </c>
      <c r="F655">
        <v>29983</v>
      </c>
      <c r="G655">
        <v>7018</v>
      </c>
      <c r="H655" s="5">
        <v>43124</v>
      </c>
      <c r="I655" t="s">
        <v>615</v>
      </c>
      <c r="J655" t="s">
        <v>613</v>
      </c>
      <c r="K655">
        <v>1030063</v>
      </c>
      <c r="L655" t="s">
        <v>411</v>
      </c>
      <c r="M655" t="s">
        <v>165</v>
      </c>
      <c r="N655" t="s">
        <v>13</v>
      </c>
      <c r="O655" t="s">
        <v>197</v>
      </c>
      <c r="P655">
        <v>56</v>
      </c>
      <c r="Q655" s="5" t="s">
        <v>29</v>
      </c>
      <c r="R655" t="s">
        <v>104</v>
      </c>
      <c r="S655" t="s">
        <v>105</v>
      </c>
      <c r="T655" t="s">
        <v>63</v>
      </c>
      <c r="U655" t="s">
        <v>19</v>
      </c>
      <c r="V655" t="s">
        <v>31</v>
      </c>
      <c r="W655">
        <v>532</v>
      </c>
      <c r="X655" t="s">
        <v>574</v>
      </c>
      <c r="Y655" t="s">
        <v>575</v>
      </c>
      <c r="Z655" t="s">
        <v>576</v>
      </c>
      <c r="AA655">
        <v>0.1065</v>
      </c>
      <c r="AB655" t="s">
        <v>577</v>
      </c>
      <c r="AC655" t="s">
        <v>578</v>
      </c>
      <c r="AD655" t="s">
        <v>409</v>
      </c>
      <c r="AE655" t="s">
        <v>234</v>
      </c>
      <c r="AF655" t="s">
        <v>235</v>
      </c>
      <c r="AG655" t="s">
        <v>236</v>
      </c>
      <c r="AH655" t="s">
        <v>237</v>
      </c>
      <c r="AI655" t="s">
        <v>246</v>
      </c>
      <c r="AJ655">
        <v>1030063</v>
      </c>
      <c r="AK655" t="s">
        <v>410</v>
      </c>
      <c r="AL655" t="s">
        <v>241</v>
      </c>
      <c r="AM655">
        <v>13133</v>
      </c>
      <c r="AN655">
        <v>31372</v>
      </c>
      <c r="AO655">
        <v>12642</v>
      </c>
      <c r="AP655">
        <v>3.26</v>
      </c>
      <c r="AQ655">
        <v>1622.79</v>
      </c>
      <c r="AR655" t="s">
        <v>2626</v>
      </c>
      <c r="AS655" t="s">
        <v>2626</v>
      </c>
      <c r="AT655">
        <v>1</v>
      </c>
      <c r="AU655" t="s">
        <v>2628</v>
      </c>
      <c r="AV655" s="3">
        <v>43124</v>
      </c>
      <c r="AW655" s="3" t="str">
        <f>TEXT(LoanTable[[#This Row],[Disbursement Date]],"YYYY-MM")</f>
        <v>2018-01</v>
      </c>
      <c r="AX655" t="str">
        <f>TEXT(EDATE(LoanTable[[#This Row],[Disbursement Date]],-1),"YYYY-MM")</f>
        <v>2017-12</v>
      </c>
      <c r="AY655">
        <f>IF(LoanTable[[#This Row],[Loan Status]]="Active",1,0)</f>
        <v>0</v>
      </c>
      <c r="AZ655">
        <f>IF(COUNTIFS(LoanTable[Client id],LoanTable[[#This Row],[Client id]],LoanTable[Period],LoanTable[[#This Row],[Previous Period]])&gt;0,1,0)</f>
        <v>0</v>
      </c>
      <c r="BA655" s="17" t="str">
        <f>TEXT(LoanTable[[#This Row],[Disbursement Date]],"YYYY")</f>
        <v>2018</v>
      </c>
      <c r="BB655" s="10" cm="1">
        <f t="array" ref="BB655">IF(YEAR(LoanTable[[#This Row],[Disbursement Date]])=MIN(YEAR(LoanTable[Disbursement Date])),"",YEAR(LoanTable[[#This Row],[Disbursement Date]])-1)</f>
        <v>2017</v>
      </c>
      <c r="BC655" s="10">
        <f>IF(LoanTable[[#This Row],[Previous Year]]="",1,IF(COUNTIFS(LoanTable[Client id],LoanTable[[#This Row],[Client id]],LoanTable[Year],LoanTable[[#This Row],[Previous Year]])&gt;0,1,0))</f>
        <v>0</v>
      </c>
      <c r="BD655" t="str">
        <f>YEAR(LoanTable[[#This Row],[Disbursement Date]]) &amp; "-Q" &amp; ROUNDUP(MONTH(LoanTable[[#This Row],[Disbursement Date]])/3,0)</f>
        <v>2018-Q1</v>
      </c>
      <c r="BE655">
        <f>IF(LoanTable[[#This Row],[Disbursement Date]]=LoanTable[[#This Row],[First Loan Date]],1,0)</f>
        <v>1</v>
      </c>
    </row>
    <row r="656" spans="1:57" x14ac:dyDescent="0.3">
      <c r="A656" t="s">
        <v>1614</v>
      </c>
      <c r="B656">
        <v>23</v>
      </c>
      <c r="C656" t="s">
        <v>386</v>
      </c>
      <c r="D656" t="s">
        <v>589</v>
      </c>
      <c r="E656">
        <v>31459</v>
      </c>
      <c r="F656">
        <v>27640</v>
      </c>
      <c r="G656">
        <v>41683</v>
      </c>
      <c r="H656" s="5">
        <v>43125</v>
      </c>
      <c r="I656" t="s">
        <v>612</v>
      </c>
      <c r="J656" t="s">
        <v>613</v>
      </c>
      <c r="K656">
        <v>1110166</v>
      </c>
      <c r="L656" t="s">
        <v>389</v>
      </c>
      <c r="M656" t="s">
        <v>70</v>
      </c>
      <c r="N656" t="s">
        <v>13</v>
      </c>
      <c r="O656" t="s">
        <v>46</v>
      </c>
      <c r="P656">
        <v>32</v>
      </c>
      <c r="Q656" s="6" t="s">
        <v>71</v>
      </c>
      <c r="R656" t="s">
        <v>16</v>
      </c>
      <c r="S656" t="s">
        <v>35</v>
      </c>
      <c r="T656" t="s">
        <v>18</v>
      </c>
      <c r="U656" t="s">
        <v>22</v>
      </c>
      <c r="V656" t="s">
        <v>20</v>
      </c>
      <c r="W656">
        <v>584</v>
      </c>
      <c r="X656" t="s">
        <v>574</v>
      </c>
      <c r="Y656" t="s">
        <v>590</v>
      </c>
      <c r="Z656" t="s">
        <v>576</v>
      </c>
      <c r="AA656">
        <v>9.9099999999999994E-2</v>
      </c>
      <c r="AB656" t="s">
        <v>577</v>
      </c>
      <c r="AC656" t="s">
        <v>591</v>
      </c>
      <c r="AD656" t="s">
        <v>386</v>
      </c>
      <c r="AE656" t="s">
        <v>234</v>
      </c>
      <c r="AF656" t="s">
        <v>235</v>
      </c>
      <c r="AG656" t="s">
        <v>236</v>
      </c>
      <c r="AH656" t="s">
        <v>237</v>
      </c>
      <c r="AI656" t="s">
        <v>387</v>
      </c>
      <c r="AJ656">
        <v>1110166</v>
      </c>
      <c r="AK656" t="s">
        <v>388</v>
      </c>
      <c r="AL656" t="s">
        <v>239</v>
      </c>
      <c r="AM656">
        <v>32875</v>
      </c>
      <c r="AN656">
        <v>29252</v>
      </c>
      <c r="AO656">
        <v>31286</v>
      </c>
      <c r="AP656">
        <v>6.28</v>
      </c>
      <c r="AQ656">
        <v>218.84</v>
      </c>
      <c r="AR656" t="s">
        <v>2626</v>
      </c>
      <c r="AS656" t="s">
        <v>2626</v>
      </c>
      <c r="AT656">
        <v>2</v>
      </c>
      <c r="AU656" t="s">
        <v>2628</v>
      </c>
      <c r="AV656" s="3">
        <v>43123</v>
      </c>
      <c r="AW656" s="3" t="str">
        <f>TEXT(LoanTable[[#This Row],[Disbursement Date]],"YYYY-MM")</f>
        <v>2018-01</v>
      </c>
      <c r="AX656" t="str">
        <f>TEXT(EDATE(LoanTable[[#This Row],[Disbursement Date]],-1),"YYYY-MM")</f>
        <v>2017-12</v>
      </c>
      <c r="AY656">
        <f>IF(LoanTable[[#This Row],[Loan Status]]="Active",1,0)</f>
        <v>0</v>
      </c>
      <c r="AZ656">
        <f>IF(COUNTIFS(LoanTable[Client id],LoanTable[[#This Row],[Client id]],LoanTable[Period],LoanTable[[#This Row],[Previous Period]])&gt;0,1,0)</f>
        <v>0</v>
      </c>
      <c r="BA656" s="17" t="str">
        <f>TEXT(LoanTable[[#This Row],[Disbursement Date]],"YYYY")</f>
        <v>2018</v>
      </c>
      <c r="BB656" s="10" cm="1">
        <f t="array" ref="BB656">IF(YEAR(LoanTable[[#This Row],[Disbursement Date]])=MIN(YEAR(LoanTable[Disbursement Date])),"",YEAR(LoanTable[[#This Row],[Disbursement Date]])-1)</f>
        <v>2017</v>
      </c>
      <c r="BC656" s="10">
        <f>IF(LoanTable[[#This Row],[Previous Year]]="",1,IF(COUNTIFS(LoanTable[Client id],LoanTable[[#This Row],[Client id]],LoanTable[Year],LoanTable[[#This Row],[Previous Year]])&gt;0,1,0))</f>
        <v>0</v>
      </c>
      <c r="BD656" t="str">
        <f>YEAR(LoanTable[[#This Row],[Disbursement Date]]) &amp; "-Q" &amp; ROUNDUP(MONTH(LoanTable[[#This Row],[Disbursement Date]])/3,0)</f>
        <v>2018-Q1</v>
      </c>
      <c r="BE656">
        <f>IF(LoanTable[[#This Row],[Disbursement Date]]=LoanTable[[#This Row],[First Loan Date]],1,0)</f>
        <v>0</v>
      </c>
    </row>
    <row r="657" spans="1:57" x14ac:dyDescent="0.3">
      <c r="A657" t="s">
        <v>1847</v>
      </c>
      <c r="B657">
        <v>96</v>
      </c>
      <c r="C657" t="s">
        <v>310</v>
      </c>
      <c r="D657" t="s">
        <v>573</v>
      </c>
      <c r="E657">
        <v>11969</v>
      </c>
      <c r="F657">
        <v>46521</v>
      </c>
      <c r="G657">
        <v>25675</v>
      </c>
      <c r="H657" s="5">
        <v>43130</v>
      </c>
      <c r="I657" t="s">
        <v>624</v>
      </c>
      <c r="J657" t="s">
        <v>613</v>
      </c>
      <c r="K657">
        <v>140056</v>
      </c>
      <c r="L657" t="s">
        <v>312</v>
      </c>
      <c r="M657" t="s">
        <v>156</v>
      </c>
      <c r="N657" t="s">
        <v>13</v>
      </c>
      <c r="O657" t="s">
        <v>46</v>
      </c>
      <c r="P657">
        <v>31</v>
      </c>
      <c r="Q657" s="5" t="s">
        <v>157</v>
      </c>
      <c r="R657" t="s">
        <v>30</v>
      </c>
      <c r="S657" t="s">
        <v>145</v>
      </c>
      <c r="T657" t="s">
        <v>44</v>
      </c>
      <c r="U657" t="s">
        <v>65</v>
      </c>
      <c r="V657" t="s">
        <v>31</v>
      </c>
      <c r="W657">
        <v>532</v>
      </c>
      <c r="X657" t="s">
        <v>574</v>
      </c>
      <c r="Y657" t="s">
        <v>575</v>
      </c>
      <c r="Z657" t="s">
        <v>576</v>
      </c>
      <c r="AA657">
        <v>0.1065</v>
      </c>
      <c r="AB657" t="s">
        <v>577</v>
      </c>
      <c r="AC657" t="s">
        <v>578</v>
      </c>
      <c r="AD657" t="s">
        <v>310</v>
      </c>
      <c r="AE657" t="s">
        <v>250</v>
      </c>
      <c r="AF657" t="s">
        <v>251</v>
      </c>
      <c r="AG657" t="s">
        <v>252</v>
      </c>
      <c r="AH657" t="s">
        <v>253</v>
      </c>
      <c r="AI657" t="s">
        <v>310</v>
      </c>
      <c r="AJ657">
        <v>140056</v>
      </c>
      <c r="AK657" t="s">
        <v>311</v>
      </c>
      <c r="AL657" t="s">
        <v>239</v>
      </c>
      <c r="AM657">
        <v>11610</v>
      </c>
      <c r="AN657">
        <v>47608</v>
      </c>
      <c r="AO657">
        <v>11575</v>
      </c>
      <c r="AP657">
        <v>38.630000000000003</v>
      </c>
      <c r="AQ657">
        <v>438.08</v>
      </c>
      <c r="AR657" t="s">
        <v>2626</v>
      </c>
      <c r="AS657" t="s">
        <v>2626</v>
      </c>
      <c r="AT657">
        <v>1</v>
      </c>
      <c r="AU657" t="s">
        <v>2628</v>
      </c>
      <c r="AV657" s="3">
        <v>42031</v>
      </c>
      <c r="AW657" s="3" t="str">
        <f>TEXT(LoanTable[[#This Row],[Disbursement Date]],"YYYY-MM")</f>
        <v>2018-01</v>
      </c>
      <c r="AX657" t="str">
        <f>TEXT(EDATE(LoanTable[[#This Row],[Disbursement Date]],-1),"YYYY-MM")</f>
        <v>2017-12</v>
      </c>
      <c r="AY657">
        <f>IF(LoanTable[[#This Row],[Loan Status]]="Active",1,0)</f>
        <v>1</v>
      </c>
      <c r="AZ657">
        <f>IF(COUNTIFS(LoanTable[Client id],LoanTable[[#This Row],[Client id]],LoanTable[Period],LoanTable[[#This Row],[Previous Period]])&gt;0,1,0)</f>
        <v>0</v>
      </c>
      <c r="BA657" s="17" t="str">
        <f>TEXT(LoanTable[[#This Row],[Disbursement Date]],"YYYY")</f>
        <v>2018</v>
      </c>
      <c r="BB657" s="10" cm="1">
        <f t="array" ref="BB657">IF(YEAR(LoanTable[[#This Row],[Disbursement Date]])=MIN(YEAR(LoanTable[Disbursement Date])),"",YEAR(LoanTable[[#This Row],[Disbursement Date]])-1)</f>
        <v>2017</v>
      </c>
      <c r="BC657" s="10">
        <f>IF(LoanTable[[#This Row],[Previous Year]]="",1,IF(COUNTIFS(LoanTable[Client id],LoanTable[[#This Row],[Client id]],LoanTable[Year],LoanTable[[#This Row],[Previous Year]])&gt;0,1,0))</f>
        <v>0</v>
      </c>
      <c r="BD657" t="str">
        <f>YEAR(LoanTable[[#This Row],[Disbursement Date]]) &amp; "-Q" &amp; ROUNDUP(MONTH(LoanTable[[#This Row],[Disbursement Date]])/3,0)</f>
        <v>2018-Q1</v>
      </c>
      <c r="BE657">
        <f>IF(LoanTable[[#This Row],[Disbursement Date]]=LoanTable[[#This Row],[First Loan Date]],1,0)</f>
        <v>0</v>
      </c>
    </row>
    <row r="658" spans="1:57" x14ac:dyDescent="0.3">
      <c r="A658" t="s">
        <v>1386</v>
      </c>
      <c r="B658">
        <v>138</v>
      </c>
      <c r="C658" t="s">
        <v>461</v>
      </c>
      <c r="D658" t="s">
        <v>583</v>
      </c>
      <c r="E658">
        <v>10774</v>
      </c>
      <c r="F658">
        <v>34051</v>
      </c>
      <c r="G658">
        <v>39651</v>
      </c>
      <c r="H658" s="5">
        <v>43131</v>
      </c>
      <c r="I658" t="s">
        <v>612</v>
      </c>
      <c r="J658" t="s">
        <v>613</v>
      </c>
      <c r="K658">
        <v>440052</v>
      </c>
      <c r="L658" t="s">
        <v>467</v>
      </c>
      <c r="M658" t="s">
        <v>181</v>
      </c>
      <c r="N658" t="s">
        <v>13</v>
      </c>
      <c r="O658" t="s">
        <v>14</v>
      </c>
      <c r="P658">
        <v>39</v>
      </c>
      <c r="Q658" s="5" t="s">
        <v>15</v>
      </c>
      <c r="R658" t="s">
        <v>30</v>
      </c>
      <c r="S658" t="s">
        <v>145</v>
      </c>
      <c r="T658" t="s">
        <v>18</v>
      </c>
      <c r="U658" t="s">
        <v>19</v>
      </c>
      <c r="V658" t="s">
        <v>31</v>
      </c>
      <c r="W658">
        <v>795</v>
      </c>
      <c r="X658" t="s">
        <v>574</v>
      </c>
      <c r="Y658" t="s">
        <v>584</v>
      </c>
      <c r="Z658" t="s">
        <v>576</v>
      </c>
      <c r="AA658">
        <v>0.1825</v>
      </c>
      <c r="AB658" t="s">
        <v>585</v>
      </c>
      <c r="AC658" t="s">
        <v>586</v>
      </c>
      <c r="AD658" t="s">
        <v>461</v>
      </c>
      <c r="AE658" t="s">
        <v>462</v>
      </c>
      <c r="AF658" t="s">
        <v>463</v>
      </c>
      <c r="AG658" t="s">
        <v>464</v>
      </c>
      <c r="AH658" t="s">
        <v>465</v>
      </c>
      <c r="AI658" t="s">
        <v>461</v>
      </c>
      <c r="AJ658">
        <v>440052</v>
      </c>
      <c r="AK658" t="s">
        <v>466</v>
      </c>
      <c r="AL658" t="s">
        <v>256</v>
      </c>
      <c r="AM658">
        <v>12153</v>
      </c>
      <c r="AN658">
        <v>33772</v>
      </c>
      <c r="AO658">
        <v>10283</v>
      </c>
      <c r="AP658">
        <v>42.01</v>
      </c>
      <c r="AQ658">
        <v>4876.8900000000003</v>
      </c>
      <c r="AR658" t="s">
        <v>2626</v>
      </c>
      <c r="AS658" t="s">
        <v>2626</v>
      </c>
      <c r="AT658">
        <v>2</v>
      </c>
      <c r="AU658" t="s">
        <v>2629</v>
      </c>
      <c r="AV658" s="3">
        <v>42106</v>
      </c>
      <c r="AW658" s="3" t="str">
        <f>TEXT(LoanTable[[#This Row],[Disbursement Date]],"YYYY-MM")</f>
        <v>2018-01</v>
      </c>
      <c r="AX658" t="str">
        <f>TEXT(EDATE(LoanTable[[#This Row],[Disbursement Date]],-1),"YYYY-MM")</f>
        <v>2017-12</v>
      </c>
      <c r="AY658">
        <f>IF(LoanTable[[#This Row],[Loan Status]]="Active",1,0)</f>
        <v>0</v>
      </c>
      <c r="AZ658">
        <f>IF(COUNTIFS(LoanTable[Client id],LoanTable[[#This Row],[Client id]],LoanTable[Period],LoanTable[[#This Row],[Previous Period]])&gt;0,1,0)</f>
        <v>0</v>
      </c>
      <c r="BA658" s="17" t="str">
        <f>TEXT(LoanTable[[#This Row],[Disbursement Date]],"YYYY")</f>
        <v>2018</v>
      </c>
      <c r="BB658" s="10" cm="1">
        <f t="array" ref="BB658">IF(YEAR(LoanTable[[#This Row],[Disbursement Date]])=MIN(YEAR(LoanTable[Disbursement Date])),"",YEAR(LoanTable[[#This Row],[Disbursement Date]])-1)</f>
        <v>2017</v>
      </c>
      <c r="BC658" s="10">
        <f>IF(LoanTable[[#This Row],[Previous Year]]="",1,IF(COUNTIFS(LoanTable[Client id],LoanTable[[#This Row],[Client id]],LoanTable[Year],LoanTable[[#This Row],[Previous Year]])&gt;0,1,0))</f>
        <v>0</v>
      </c>
      <c r="BD658" t="str">
        <f>YEAR(LoanTable[[#This Row],[Disbursement Date]]) &amp; "-Q" &amp; ROUNDUP(MONTH(LoanTable[[#This Row],[Disbursement Date]])/3,0)</f>
        <v>2018-Q1</v>
      </c>
      <c r="BE658">
        <f>IF(LoanTable[[#This Row],[Disbursement Date]]=LoanTable[[#This Row],[First Loan Date]],1,0)</f>
        <v>0</v>
      </c>
    </row>
    <row r="659" spans="1:57" x14ac:dyDescent="0.3">
      <c r="A659" t="s">
        <v>1922</v>
      </c>
      <c r="B659">
        <v>593</v>
      </c>
      <c r="C659" t="s">
        <v>246</v>
      </c>
      <c r="D659" t="s">
        <v>573</v>
      </c>
      <c r="E659">
        <v>36649</v>
      </c>
      <c r="F659">
        <v>28933</v>
      </c>
      <c r="G659">
        <v>1975</v>
      </c>
      <c r="H659" s="5">
        <v>43135</v>
      </c>
      <c r="I659" t="s">
        <v>615</v>
      </c>
      <c r="J659" t="s">
        <v>613</v>
      </c>
      <c r="K659">
        <v>110159</v>
      </c>
      <c r="L659" t="s">
        <v>248</v>
      </c>
      <c r="M659" t="s">
        <v>84</v>
      </c>
      <c r="N659" t="s">
        <v>13</v>
      </c>
      <c r="O659" t="s">
        <v>197</v>
      </c>
      <c r="P659">
        <v>57</v>
      </c>
      <c r="Q659" s="5" t="s">
        <v>198</v>
      </c>
      <c r="R659" t="s">
        <v>74</v>
      </c>
      <c r="S659" t="s">
        <v>105</v>
      </c>
      <c r="T659" t="s">
        <v>18</v>
      </c>
      <c r="U659" t="s">
        <v>19</v>
      </c>
      <c r="V659" t="s">
        <v>31</v>
      </c>
      <c r="W659">
        <v>472</v>
      </c>
      <c r="X659" t="s">
        <v>574</v>
      </c>
      <c r="Y659" t="s">
        <v>575</v>
      </c>
      <c r="Z659" t="s">
        <v>576</v>
      </c>
      <c r="AA659">
        <v>0.1065</v>
      </c>
      <c r="AB659" t="s">
        <v>577</v>
      </c>
      <c r="AC659" t="s">
        <v>578</v>
      </c>
      <c r="AD659" t="s">
        <v>246</v>
      </c>
      <c r="AE659" t="s">
        <v>234</v>
      </c>
      <c r="AF659" t="s">
        <v>235</v>
      </c>
      <c r="AG659" t="s">
        <v>236</v>
      </c>
      <c r="AH659" t="s">
        <v>237</v>
      </c>
      <c r="AI659" t="s">
        <v>246</v>
      </c>
      <c r="AJ659">
        <v>110159</v>
      </c>
      <c r="AK659" t="s">
        <v>247</v>
      </c>
      <c r="AL659" t="s">
        <v>241</v>
      </c>
      <c r="AM659">
        <v>36309</v>
      </c>
      <c r="AN659">
        <v>29985</v>
      </c>
      <c r="AO659">
        <v>36361</v>
      </c>
      <c r="AP659">
        <v>23.89</v>
      </c>
      <c r="AQ659">
        <v>3938.62</v>
      </c>
      <c r="AR659" t="s">
        <v>2626</v>
      </c>
      <c r="AS659" t="s">
        <v>2626</v>
      </c>
      <c r="AT659">
        <v>0</v>
      </c>
      <c r="AU659" t="s">
        <v>2628</v>
      </c>
      <c r="AV659" s="3">
        <v>42414</v>
      </c>
      <c r="AW659" s="3" t="str">
        <f>TEXT(LoanTable[[#This Row],[Disbursement Date]],"YYYY-MM")</f>
        <v>2018-02</v>
      </c>
      <c r="AX659" t="str">
        <f>TEXT(EDATE(LoanTable[[#This Row],[Disbursement Date]],-1),"YYYY-MM")</f>
        <v>2018-01</v>
      </c>
      <c r="AY659">
        <f>IF(LoanTable[[#This Row],[Loan Status]]="Active",1,0)</f>
        <v>0</v>
      </c>
      <c r="AZ659">
        <f>IF(COUNTIFS(LoanTable[Client id],LoanTable[[#This Row],[Client id]],LoanTable[Period],LoanTable[[#This Row],[Previous Period]])&gt;0,1,0)</f>
        <v>0</v>
      </c>
      <c r="BA659" s="17" t="str">
        <f>TEXT(LoanTable[[#This Row],[Disbursement Date]],"YYYY")</f>
        <v>2018</v>
      </c>
      <c r="BB659" s="10" cm="1">
        <f t="array" ref="BB659">IF(YEAR(LoanTable[[#This Row],[Disbursement Date]])=MIN(YEAR(LoanTable[Disbursement Date])),"",YEAR(LoanTable[[#This Row],[Disbursement Date]])-1)</f>
        <v>2017</v>
      </c>
      <c r="BC659" s="10">
        <f>IF(LoanTable[[#This Row],[Previous Year]]="",1,IF(COUNTIFS(LoanTable[Client id],LoanTable[[#This Row],[Client id]],LoanTable[Year],LoanTable[[#This Row],[Previous Year]])&gt;0,1,0))</f>
        <v>0</v>
      </c>
      <c r="BD659" t="str">
        <f>YEAR(LoanTable[[#This Row],[Disbursement Date]]) &amp; "-Q" &amp; ROUNDUP(MONTH(LoanTable[[#This Row],[Disbursement Date]])/3,0)</f>
        <v>2018-Q1</v>
      </c>
      <c r="BE659">
        <f>IF(LoanTable[[#This Row],[Disbursement Date]]=LoanTable[[#This Row],[First Loan Date]],1,0)</f>
        <v>0</v>
      </c>
    </row>
    <row r="660" spans="1:57" x14ac:dyDescent="0.3">
      <c r="A660" t="s">
        <v>1632</v>
      </c>
      <c r="B660">
        <v>782</v>
      </c>
      <c r="C660" t="s">
        <v>485</v>
      </c>
      <c r="D660" t="s">
        <v>573</v>
      </c>
      <c r="E660">
        <v>30555</v>
      </c>
      <c r="F660">
        <v>3446</v>
      </c>
      <c r="G660">
        <v>20190</v>
      </c>
      <c r="H660" s="5">
        <v>43137</v>
      </c>
      <c r="I660" t="s">
        <v>615</v>
      </c>
      <c r="J660" t="s">
        <v>619</v>
      </c>
      <c r="K660">
        <v>880038</v>
      </c>
      <c r="L660" t="s">
        <v>487</v>
      </c>
      <c r="M660" t="s">
        <v>128</v>
      </c>
      <c r="N660" t="s">
        <v>13</v>
      </c>
      <c r="O660" t="s">
        <v>46</v>
      </c>
      <c r="P660">
        <v>29</v>
      </c>
      <c r="Q660" s="5" t="s">
        <v>97</v>
      </c>
      <c r="R660" t="s">
        <v>30</v>
      </c>
      <c r="S660" t="s">
        <v>145</v>
      </c>
      <c r="T660" t="s">
        <v>63</v>
      </c>
      <c r="U660" t="s">
        <v>22</v>
      </c>
      <c r="V660" t="s">
        <v>20</v>
      </c>
      <c r="W660">
        <v>799</v>
      </c>
      <c r="X660" t="s">
        <v>574</v>
      </c>
      <c r="Y660" t="s">
        <v>575</v>
      </c>
      <c r="Z660" t="s">
        <v>576</v>
      </c>
      <c r="AA660">
        <v>0.1065</v>
      </c>
      <c r="AB660" t="s">
        <v>577</v>
      </c>
      <c r="AC660" t="s">
        <v>578</v>
      </c>
      <c r="AD660" t="s">
        <v>485</v>
      </c>
      <c r="AE660" t="s">
        <v>472</v>
      </c>
      <c r="AF660" t="s">
        <v>473</v>
      </c>
      <c r="AG660" t="s">
        <v>474</v>
      </c>
      <c r="AH660" t="s">
        <v>475</v>
      </c>
      <c r="AI660" t="s">
        <v>485</v>
      </c>
      <c r="AJ660">
        <v>880038</v>
      </c>
      <c r="AK660" t="s">
        <v>486</v>
      </c>
      <c r="AL660" t="s">
        <v>256</v>
      </c>
      <c r="AM660">
        <v>32201</v>
      </c>
      <c r="AN660">
        <v>4959</v>
      </c>
      <c r="AO660">
        <v>30098</v>
      </c>
      <c r="AP660">
        <v>32.08</v>
      </c>
      <c r="AQ660">
        <v>2329.12</v>
      </c>
      <c r="AR660" t="s">
        <v>2626</v>
      </c>
      <c r="AS660" t="s">
        <v>2626</v>
      </c>
      <c r="AT660">
        <v>0</v>
      </c>
      <c r="AU660" t="s">
        <v>2629</v>
      </c>
      <c r="AV660" s="3">
        <v>42904</v>
      </c>
      <c r="AW660" s="3" t="str">
        <f>TEXT(LoanTable[[#This Row],[Disbursement Date]],"YYYY-MM")</f>
        <v>2018-02</v>
      </c>
      <c r="AX660" t="str">
        <f>TEXT(EDATE(LoanTable[[#This Row],[Disbursement Date]],-1),"YYYY-MM")</f>
        <v>2018-01</v>
      </c>
      <c r="AY660">
        <f>IF(LoanTable[[#This Row],[Loan Status]]="Active",1,0)</f>
        <v>0</v>
      </c>
      <c r="AZ660">
        <f>IF(COUNTIFS(LoanTable[Client id],LoanTable[[#This Row],[Client id]],LoanTable[Period],LoanTable[[#This Row],[Previous Period]])&gt;0,1,0)</f>
        <v>0</v>
      </c>
      <c r="BA660" s="17" t="str">
        <f>TEXT(LoanTable[[#This Row],[Disbursement Date]],"YYYY")</f>
        <v>2018</v>
      </c>
      <c r="BB660" s="10" cm="1">
        <f t="array" ref="BB660">IF(YEAR(LoanTable[[#This Row],[Disbursement Date]])=MIN(YEAR(LoanTable[Disbursement Date])),"",YEAR(LoanTable[[#This Row],[Disbursement Date]])-1)</f>
        <v>2017</v>
      </c>
      <c r="BC660" s="10">
        <f>IF(LoanTable[[#This Row],[Previous Year]]="",1,IF(COUNTIFS(LoanTable[Client id],LoanTable[[#This Row],[Client id]],LoanTable[Year],LoanTable[[#This Row],[Previous Year]])&gt;0,1,0))</f>
        <v>1</v>
      </c>
      <c r="BD660" t="str">
        <f>YEAR(LoanTable[[#This Row],[Disbursement Date]]) &amp; "-Q" &amp; ROUNDUP(MONTH(LoanTable[[#This Row],[Disbursement Date]])/3,0)</f>
        <v>2018-Q1</v>
      </c>
      <c r="BE660">
        <f>IF(LoanTable[[#This Row],[Disbursement Date]]=LoanTable[[#This Row],[First Loan Date]],1,0)</f>
        <v>0</v>
      </c>
    </row>
    <row r="661" spans="1:57" x14ac:dyDescent="0.3">
      <c r="A661" t="s">
        <v>1585</v>
      </c>
      <c r="B661">
        <v>854</v>
      </c>
      <c r="C661" t="s">
        <v>243</v>
      </c>
      <c r="D661" t="s">
        <v>573</v>
      </c>
      <c r="E661">
        <v>38031</v>
      </c>
      <c r="F661">
        <v>38256</v>
      </c>
      <c r="G661">
        <v>11081</v>
      </c>
      <c r="H661" s="5">
        <v>43138</v>
      </c>
      <c r="I661" t="s">
        <v>615</v>
      </c>
      <c r="J661" t="s">
        <v>619</v>
      </c>
      <c r="K661">
        <v>160051</v>
      </c>
      <c r="L661" t="s">
        <v>245</v>
      </c>
      <c r="M661" t="s">
        <v>27</v>
      </c>
      <c r="N661" t="s">
        <v>13</v>
      </c>
      <c r="O661" t="s">
        <v>46</v>
      </c>
      <c r="P661">
        <v>29</v>
      </c>
      <c r="Q661" s="5" t="s">
        <v>53</v>
      </c>
      <c r="R661" t="s">
        <v>30</v>
      </c>
      <c r="S661" t="s">
        <v>145</v>
      </c>
      <c r="T661" t="s">
        <v>18</v>
      </c>
      <c r="U661" t="s">
        <v>19</v>
      </c>
      <c r="V661" t="s">
        <v>20</v>
      </c>
      <c r="W661">
        <v>369</v>
      </c>
      <c r="X661" t="s">
        <v>574</v>
      </c>
      <c r="Y661" t="s">
        <v>575</v>
      </c>
      <c r="Z661" t="s">
        <v>576</v>
      </c>
      <c r="AA661">
        <v>0.1065</v>
      </c>
      <c r="AB661" t="s">
        <v>577</v>
      </c>
      <c r="AC661" t="s">
        <v>578</v>
      </c>
      <c r="AD661" t="s">
        <v>243</v>
      </c>
      <c r="AE661" t="s">
        <v>234</v>
      </c>
      <c r="AF661" t="s">
        <v>235</v>
      </c>
      <c r="AG661" t="s">
        <v>236</v>
      </c>
      <c r="AH661" t="s">
        <v>237</v>
      </c>
      <c r="AI661" t="s">
        <v>243</v>
      </c>
      <c r="AJ661">
        <v>160051</v>
      </c>
      <c r="AK661" t="s">
        <v>244</v>
      </c>
      <c r="AL661" t="s">
        <v>241</v>
      </c>
      <c r="AM661">
        <v>39328</v>
      </c>
      <c r="AN661">
        <v>39427</v>
      </c>
      <c r="AO661">
        <v>37599</v>
      </c>
      <c r="AP661">
        <v>11.33</v>
      </c>
      <c r="AQ661">
        <v>2383.54</v>
      </c>
      <c r="AR661" t="s">
        <v>2626</v>
      </c>
      <c r="AS661" t="s">
        <v>2626</v>
      </c>
      <c r="AT661">
        <v>0</v>
      </c>
      <c r="AU661" t="s">
        <v>2628</v>
      </c>
      <c r="AV661" s="3">
        <v>43138</v>
      </c>
      <c r="AW661" s="3" t="str">
        <f>TEXT(LoanTable[[#This Row],[Disbursement Date]],"YYYY-MM")</f>
        <v>2018-02</v>
      </c>
      <c r="AX661" t="str">
        <f>TEXT(EDATE(LoanTable[[#This Row],[Disbursement Date]],-1),"YYYY-MM")</f>
        <v>2018-01</v>
      </c>
      <c r="AY661">
        <f>IF(LoanTable[[#This Row],[Loan Status]]="Active",1,0)</f>
        <v>0</v>
      </c>
      <c r="AZ661">
        <f>IF(COUNTIFS(LoanTable[Client id],LoanTable[[#This Row],[Client id]],LoanTable[Period],LoanTable[[#This Row],[Previous Period]])&gt;0,1,0)</f>
        <v>0</v>
      </c>
      <c r="BA661" s="17" t="str">
        <f>TEXT(LoanTable[[#This Row],[Disbursement Date]],"YYYY")</f>
        <v>2018</v>
      </c>
      <c r="BB661" s="10" cm="1">
        <f t="array" ref="BB661">IF(YEAR(LoanTable[[#This Row],[Disbursement Date]])=MIN(YEAR(LoanTable[Disbursement Date])),"",YEAR(LoanTable[[#This Row],[Disbursement Date]])-1)</f>
        <v>2017</v>
      </c>
      <c r="BC661" s="10">
        <f>IF(LoanTable[[#This Row],[Previous Year]]="",1,IF(COUNTIFS(LoanTable[Client id],LoanTable[[#This Row],[Client id]],LoanTable[Year],LoanTable[[#This Row],[Previous Year]])&gt;0,1,0))</f>
        <v>0</v>
      </c>
      <c r="BD661" t="str">
        <f>YEAR(LoanTable[[#This Row],[Disbursement Date]]) &amp; "-Q" &amp; ROUNDUP(MONTH(LoanTable[[#This Row],[Disbursement Date]])/3,0)</f>
        <v>2018-Q1</v>
      </c>
      <c r="BE661">
        <f>IF(LoanTable[[#This Row],[Disbursement Date]]=LoanTable[[#This Row],[First Loan Date]],1,0)</f>
        <v>1</v>
      </c>
    </row>
    <row r="662" spans="1:57" x14ac:dyDescent="0.3">
      <c r="A662" t="s">
        <v>677</v>
      </c>
      <c r="B662">
        <v>527</v>
      </c>
      <c r="C662" t="s">
        <v>265</v>
      </c>
      <c r="D662" t="s">
        <v>573</v>
      </c>
      <c r="E662">
        <v>12194</v>
      </c>
      <c r="F662">
        <v>44573</v>
      </c>
      <c r="G662">
        <v>2944</v>
      </c>
      <c r="H662" s="5">
        <v>43141</v>
      </c>
      <c r="I662" t="s">
        <v>617</v>
      </c>
      <c r="J662" t="s">
        <v>619</v>
      </c>
      <c r="K662">
        <v>30179</v>
      </c>
      <c r="L662" t="s">
        <v>272</v>
      </c>
      <c r="M662" t="s">
        <v>58</v>
      </c>
      <c r="N662" t="s">
        <v>13</v>
      </c>
      <c r="O662" t="s">
        <v>14</v>
      </c>
      <c r="P662">
        <v>44</v>
      </c>
      <c r="Q662" s="5" t="s">
        <v>59</v>
      </c>
      <c r="R662" t="s">
        <v>25</v>
      </c>
      <c r="S662" t="s">
        <v>35</v>
      </c>
      <c r="T662" t="s">
        <v>18</v>
      </c>
      <c r="U662" t="s">
        <v>38</v>
      </c>
      <c r="V662" t="s">
        <v>31</v>
      </c>
      <c r="W662">
        <v>746</v>
      </c>
      <c r="X662" t="s">
        <v>574</v>
      </c>
      <c r="Y662" t="s">
        <v>575</v>
      </c>
      <c r="Z662" t="s">
        <v>576</v>
      </c>
      <c r="AA662">
        <v>0.1065</v>
      </c>
      <c r="AB662" t="s">
        <v>577</v>
      </c>
      <c r="AC662" t="s">
        <v>578</v>
      </c>
      <c r="AD662" t="s">
        <v>265</v>
      </c>
      <c r="AE662" t="s">
        <v>266</v>
      </c>
      <c r="AF662" t="s">
        <v>267</v>
      </c>
      <c r="AG662" t="s">
        <v>268</v>
      </c>
      <c r="AH662" t="s">
        <v>269</v>
      </c>
      <c r="AI662" t="s">
        <v>270</v>
      </c>
      <c r="AJ662">
        <v>30179</v>
      </c>
      <c r="AK662" t="s">
        <v>271</v>
      </c>
      <c r="AL662" t="s">
        <v>241</v>
      </c>
      <c r="AM662">
        <v>11839</v>
      </c>
      <c r="AN662">
        <v>46389</v>
      </c>
      <c r="AO662">
        <v>11915</v>
      </c>
      <c r="AP662">
        <v>33.19</v>
      </c>
      <c r="AQ662">
        <v>145.08000000000001</v>
      </c>
      <c r="AR662" t="s">
        <v>2627</v>
      </c>
      <c r="AS662" t="s">
        <v>2626</v>
      </c>
      <c r="AT662">
        <v>0</v>
      </c>
      <c r="AU662" t="s">
        <v>2628</v>
      </c>
      <c r="AV662" s="3">
        <v>42981</v>
      </c>
      <c r="AW662" s="3" t="str">
        <f>TEXT(LoanTable[[#This Row],[Disbursement Date]],"YYYY-MM")</f>
        <v>2018-02</v>
      </c>
      <c r="AX662" t="str">
        <f>TEXT(EDATE(LoanTable[[#This Row],[Disbursement Date]],-1),"YYYY-MM")</f>
        <v>2018-01</v>
      </c>
      <c r="AY662">
        <f>IF(LoanTable[[#This Row],[Loan Status]]="Active",1,0)</f>
        <v>0</v>
      </c>
      <c r="AZ662">
        <f>IF(COUNTIFS(LoanTable[Client id],LoanTable[[#This Row],[Client id]],LoanTable[Period],LoanTable[[#This Row],[Previous Period]])&gt;0,1,0)</f>
        <v>0</v>
      </c>
      <c r="BA662" s="17" t="str">
        <f>TEXT(LoanTable[[#This Row],[Disbursement Date]],"YYYY")</f>
        <v>2018</v>
      </c>
      <c r="BB662" s="10" cm="1">
        <f t="array" ref="BB662">IF(YEAR(LoanTable[[#This Row],[Disbursement Date]])=MIN(YEAR(LoanTable[Disbursement Date])),"",YEAR(LoanTable[[#This Row],[Disbursement Date]])-1)</f>
        <v>2017</v>
      </c>
      <c r="BC662" s="10">
        <f>IF(LoanTable[[#This Row],[Previous Year]]="",1,IF(COUNTIFS(LoanTable[Client id],LoanTable[[#This Row],[Client id]],LoanTable[Year],LoanTable[[#This Row],[Previous Year]])&gt;0,1,0))</f>
        <v>1</v>
      </c>
      <c r="BD662" t="str">
        <f>YEAR(LoanTable[[#This Row],[Disbursement Date]]) &amp; "-Q" &amp; ROUNDUP(MONTH(LoanTable[[#This Row],[Disbursement Date]])/3,0)</f>
        <v>2018-Q1</v>
      </c>
      <c r="BE662">
        <f>IF(LoanTable[[#This Row],[Disbursement Date]]=LoanTable[[#This Row],[First Loan Date]],1,0)</f>
        <v>0</v>
      </c>
    </row>
    <row r="663" spans="1:57" x14ac:dyDescent="0.3">
      <c r="A663" t="s">
        <v>2614</v>
      </c>
      <c r="B663">
        <v>512</v>
      </c>
      <c r="C663" t="s">
        <v>409</v>
      </c>
      <c r="D663" t="s">
        <v>589</v>
      </c>
      <c r="E663">
        <v>9011</v>
      </c>
      <c r="F663">
        <v>17838</v>
      </c>
      <c r="G663">
        <v>23006</v>
      </c>
      <c r="H663" s="5">
        <v>43143</v>
      </c>
      <c r="I663" t="s">
        <v>612</v>
      </c>
      <c r="J663" t="s">
        <v>613</v>
      </c>
      <c r="K663">
        <v>1030063</v>
      </c>
      <c r="L663" t="s">
        <v>411</v>
      </c>
      <c r="M663" t="s">
        <v>209</v>
      </c>
      <c r="N663" t="s">
        <v>13</v>
      </c>
      <c r="O663" t="s">
        <v>28</v>
      </c>
      <c r="P663">
        <v>55</v>
      </c>
      <c r="Q663" s="5" t="s">
        <v>210</v>
      </c>
      <c r="R663" t="s">
        <v>104</v>
      </c>
      <c r="S663" t="s">
        <v>105</v>
      </c>
      <c r="T663" t="s">
        <v>18</v>
      </c>
      <c r="U663" t="s">
        <v>22</v>
      </c>
      <c r="V663" t="s">
        <v>20</v>
      </c>
      <c r="W663">
        <v>502</v>
      </c>
      <c r="X663" t="s">
        <v>574</v>
      </c>
      <c r="Y663" t="s">
        <v>590</v>
      </c>
      <c r="Z663" t="s">
        <v>576</v>
      </c>
      <c r="AA663">
        <v>9.9099999999999994E-2</v>
      </c>
      <c r="AB663" t="s">
        <v>577</v>
      </c>
      <c r="AC663" t="s">
        <v>591</v>
      </c>
      <c r="AD663" t="s">
        <v>409</v>
      </c>
      <c r="AE663" t="s">
        <v>234</v>
      </c>
      <c r="AF663" t="s">
        <v>235</v>
      </c>
      <c r="AG663" t="s">
        <v>236</v>
      </c>
      <c r="AH663" t="s">
        <v>237</v>
      </c>
      <c r="AI663" t="s">
        <v>246</v>
      </c>
      <c r="AJ663">
        <v>1030063</v>
      </c>
      <c r="AK663" t="s">
        <v>410</v>
      </c>
      <c r="AL663" t="s">
        <v>241</v>
      </c>
      <c r="AM663">
        <v>9709</v>
      </c>
      <c r="AN663">
        <v>18988</v>
      </c>
      <c r="AO663">
        <v>8878</v>
      </c>
      <c r="AP663">
        <v>48.21</v>
      </c>
      <c r="AQ663">
        <v>1162.96</v>
      </c>
      <c r="AR663" t="s">
        <v>2626</v>
      </c>
      <c r="AS663" t="s">
        <v>2626</v>
      </c>
      <c r="AT663">
        <v>1</v>
      </c>
      <c r="AU663" t="s">
        <v>2628</v>
      </c>
      <c r="AV663" s="3">
        <v>43143</v>
      </c>
      <c r="AW663" s="3" t="str">
        <f>TEXT(LoanTable[[#This Row],[Disbursement Date]],"YYYY-MM")</f>
        <v>2018-02</v>
      </c>
      <c r="AX663" t="str">
        <f>TEXT(EDATE(LoanTable[[#This Row],[Disbursement Date]],-1),"YYYY-MM")</f>
        <v>2018-01</v>
      </c>
      <c r="AY663">
        <f>IF(LoanTable[[#This Row],[Loan Status]]="Active",1,0)</f>
        <v>0</v>
      </c>
      <c r="AZ663">
        <f>IF(COUNTIFS(LoanTable[Client id],LoanTable[[#This Row],[Client id]],LoanTable[Period],LoanTable[[#This Row],[Previous Period]])&gt;0,1,0)</f>
        <v>0</v>
      </c>
      <c r="BA663" s="17" t="str">
        <f>TEXT(LoanTable[[#This Row],[Disbursement Date]],"YYYY")</f>
        <v>2018</v>
      </c>
      <c r="BB663" s="10" cm="1">
        <f t="array" ref="BB663">IF(YEAR(LoanTable[[#This Row],[Disbursement Date]])=MIN(YEAR(LoanTable[Disbursement Date])),"",YEAR(LoanTable[[#This Row],[Disbursement Date]])-1)</f>
        <v>2017</v>
      </c>
      <c r="BC663" s="10">
        <f>IF(LoanTable[[#This Row],[Previous Year]]="",1,IF(COUNTIFS(LoanTable[Client id],LoanTable[[#This Row],[Client id]],LoanTable[Year],LoanTable[[#This Row],[Previous Year]])&gt;0,1,0))</f>
        <v>0</v>
      </c>
      <c r="BD663" t="str">
        <f>YEAR(LoanTable[[#This Row],[Disbursement Date]]) &amp; "-Q" &amp; ROUNDUP(MONTH(LoanTable[[#This Row],[Disbursement Date]])/3,0)</f>
        <v>2018-Q1</v>
      </c>
      <c r="BE663">
        <f>IF(LoanTable[[#This Row],[Disbursement Date]]=LoanTable[[#This Row],[First Loan Date]],1,0)</f>
        <v>1</v>
      </c>
    </row>
    <row r="664" spans="1:57" x14ac:dyDescent="0.3">
      <c r="A664" t="s">
        <v>774</v>
      </c>
      <c r="B664">
        <v>778</v>
      </c>
      <c r="C664" t="s">
        <v>265</v>
      </c>
      <c r="D664" t="s">
        <v>573</v>
      </c>
      <c r="E664">
        <v>11139</v>
      </c>
      <c r="F664">
        <v>25509</v>
      </c>
      <c r="G664">
        <v>7581</v>
      </c>
      <c r="H664" s="5">
        <v>43145</v>
      </c>
      <c r="I664" t="s">
        <v>617</v>
      </c>
      <c r="J664" t="s">
        <v>619</v>
      </c>
      <c r="K664">
        <v>30179</v>
      </c>
      <c r="L664" t="s">
        <v>272</v>
      </c>
      <c r="M664" t="s">
        <v>169</v>
      </c>
      <c r="N664" t="s">
        <v>13</v>
      </c>
      <c r="O664" t="s">
        <v>28</v>
      </c>
      <c r="P664">
        <v>51</v>
      </c>
      <c r="Q664" s="5" t="s">
        <v>113</v>
      </c>
      <c r="R664" t="s">
        <v>74</v>
      </c>
      <c r="S664" t="s">
        <v>105</v>
      </c>
      <c r="T664" t="s">
        <v>63</v>
      </c>
      <c r="U664" t="s">
        <v>19</v>
      </c>
      <c r="V664" t="s">
        <v>20</v>
      </c>
      <c r="W664">
        <v>804</v>
      </c>
      <c r="X664" t="s">
        <v>574</v>
      </c>
      <c r="Y664" t="s">
        <v>575</v>
      </c>
      <c r="Z664" t="s">
        <v>576</v>
      </c>
      <c r="AA664">
        <v>0.1065</v>
      </c>
      <c r="AB664" t="s">
        <v>577</v>
      </c>
      <c r="AC664" t="s">
        <v>578</v>
      </c>
      <c r="AD664" t="s">
        <v>265</v>
      </c>
      <c r="AE664" t="s">
        <v>266</v>
      </c>
      <c r="AF664" t="s">
        <v>267</v>
      </c>
      <c r="AG664" t="s">
        <v>268</v>
      </c>
      <c r="AH664" t="s">
        <v>269</v>
      </c>
      <c r="AI664" t="s">
        <v>270</v>
      </c>
      <c r="AJ664">
        <v>30179</v>
      </c>
      <c r="AK664" t="s">
        <v>271</v>
      </c>
      <c r="AL664" t="s">
        <v>241</v>
      </c>
      <c r="AM664">
        <v>11082</v>
      </c>
      <c r="AN664">
        <v>27183</v>
      </c>
      <c r="AO664">
        <v>10744</v>
      </c>
      <c r="AP664">
        <v>41.56</v>
      </c>
      <c r="AQ664">
        <v>1935.13</v>
      </c>
      <c r="AR664" t="s">
        <v>2626</v>
      </c>
      <c r="AS664" t="s">
        <v>2626</v>
      </c>
      <c r="AT664">
        <v>2</v>
      </c>
      <c r="AU664" t="s">
        <v>2628</v>
      </c>
      <c r="AV664" s="3">
        <v>43145</v>
      </c>
      <c r="AW664" s="3" t="str">
        <f>TEXT(LoanTable[[#This Row],[Disbursement Date]],"YYYY-MM")</f>
        <v>2018-02</v>
      </c>
      <c r="AX664" t="str">
        <f>TEXT(EDATE(LoanTable[[#This Row],[Disbursement Date]],-1),"YYYY-MM")</f>
        <v>2018-01</v>
      </c>
      <c r="AY664">
        <f>IF(LoanTable[[#This Row],[Loan Status]]="Active",1,0)</f>
        <v>0</v>
      </c>
      <c r="AZ664">
        <f>IF(COUNTIFS(LoanTable[Client id],LoanTable[[#This Row],[Client id]],LoanTable[Period],LoanTable[[#This Row],[Previous Period]])&gt;0,1,0)</f>
        <v>0</v>
      </c>
      <c r="BA664" s="17" t="str">
        <f>TEXT(LoanTable[[#This Row],[Disbursement Date]],"YYYY")</f>
        <v>2018</v>
      </c>
      <c r="BB664" s="10" cm="1">
        <f t="array" ref="BB664">IF(YEAR(LoanTable[[#This Row],[Disbursement Date]])=MIN(YEAR(LoanTable[Disbursement Date])),"",YEAR(LoanTable[[#This Row],[Disbursement Date]])-1)</f>
        <v>2017</v>
      </c>
      <c r="BC664" s="10">
        <f>IF(LoanTable[[#This Row],[Previous Year]]="",1,IF(COUNTIFS(LoanTable[Client id],LoanTable[[#This Row],[Client id]],LoanTable[Year],LoanTable[[#This Row],[Previous Year]])&gt;0,1,0))</f>
        <v>0</v>
      </c>
      <c r="BD664" t="str">
        <f>YEAR(LoanTable[[#This Row],[Disbursement Date]]) &amp; "-Q" &amp; ROUNDUP(MONTH(LoanTable[[#This Row],[Disbursement Date]])/3,0)</f>
        <v>2018-Q1</v>
      </c>
      <c r="BE664">
        <f>IF(LoanTable[[#This Row],[Disbursement Date]]=LoanTable[[#This Row],[First Loan Date]],1,0)</f>
        <v>1</v>
      </c>
    </row>
    <row r="665" spans="1:57" x14ac:dyDescent="0.3">
      <c r="A665" t="s">
        <v>1706</v>
      </c>
      <c r="B665">
        <v>319</v>
      </c>
      <c r="C665" t="s">
        <v>537</v>
      </c>
      <c r="D665" t="s">
        <v>589</v>
      </c>
      <c r="E665">
        <v>24884</v>
      </c>
      <c r="F665">
        <v>38208</v>
      </c>
      <c r="G665">
        <v>27574</v>
      </c>
      <c r="H665" s="5">
        <v>43146</v>
      </c>
      <c r="I665" t="s">
        <v>612</v>
      </c>
      <c r="J665" t="s">
        <v>619</v>
      </c>
      <c r="K665">
        <v>410521</v>
      </c>
      <c r="L665" t="s">
        <v>539</v>
      </c>
      <c r="M665" t="s">
        <v>116</v>
      </c>
      <c r="N665" t="s">
        <v>13</v>
      </c>
      <c r="O665" t="s">
        <v>14</v>
      </c>
      <c r="P665">
        <v>36</v>
      </c>
      <c r="Q665" s="5" t="s">
        <v>67</v>
      </c>
      <c r="R665" t="s">
        <v>30</v>
      </c>
      <c r="S665" t="s">
        <v>145</v>
      </c>
      <c r="T665" t="s">
        <v>18</v>
      </c>
      <c r="U665" t="s">
        <v>65</v>
      </c>
      <c r="V665" t="s">
        <v>39</v>
      </c>
      <c r="W665">
        <v>514</v>
      </c>
      <c r="X665" t="s">
        <v>574</v>
      </c>
      <c r="Y665" t="s">
        <v>590</v>
      </c>
      <c r="Z665" t="s">
        <v>576</v>
      </c>
      <c r="AA665">
        <v>9.9099999999999994E-2</v>
      </c>
      <c r="AB665" t="s">
        <v>577</v>
      </c>
      <c r="AC665" t="s">
        <v>591</v>
      </c>
      <c r="AD665" t="s">
        <v>537</v>
      </c>
      <c r="AE665" t="s">
        <v>250</v>
      </c>
      <c r="AF665" t="s">
        <v>251</v>
      </c>
      <c r="AG665" t="s">
        <v>252</v>
      </c>
      <c r="AH665" t="s">
        <v>253</v>
      </c>
      <c r="AI665" t="s">
        <v>537</v>
      </c>
      <c r="AJ665">
        <v>410521</v>
      </c>
      <c r="AK665" t="s">
        <v>538</v>
      </c>
      <c r="AL665" t="s">
        <v>241</v>
      </c>
      <c r="AM665">
        <v>24678</v>
      </c>
      <c r="AN665">
        <v>38600</v>
      </c>
      <c r="AO665">
        <v>24438</v>
      </c>
      <c r="AP665">
        <v>15.69</v>
      </c>
      <c r="AQ665">
        <v>375.3</v>
      </c>
      <c r="AR665" t="s">
        <v>2626</v>
      </c>
      <c r="AS665" t="s">
        <v>2626</v>
      </c>
      <c r="AT665">
        <v>0</v>
      </c>
      <c r="AU665" t="s">
        <v>2628</v>
      </c>
      <c r="AV665" s="3">
        <v>43146</v>
      </c>
      <c r="AW665" s="3" t="str">
        <f>TEXT(LoanTable[[#This Row],[Disbursement Date]],"YYYY-MM")</f>
        <v>2018-02</v>
      </c>
      <c r="AX665" t="str">
        <f>TEXT(EDATE(LoanTable[[#This Row],[Disbursement Date]],-1),"YYYY-MM")</f>
        <v>2018-01</v>
      </c>
      <c r="AY665">
        <f>IF(LoanTable[[#This Row],[Loan Status]]="Active",1,0)</f>
        <v>0</v>
      </c>
      <c r="AZ665">
        <f>IF(COUNTIFS(LoanTable[Client id],LoanTable[[#This Row],[Client id]],LoanTable[Period],LoanTable[[#This Row],[Previous Period]])&gt;0,1,0)</f>
        <v>0</v>
      </c>
      <c r="BA665" s="17" t="str">
        <f>TEXT(LoanTable[[#This Row],[Disbursement Date]],"YYYY")</f>
        <v>2018</v>
      </c>
      <c r="BB665" s="10" cm="1">
        <f t="array" ref="BB665">IF(YEAR(LoanTable[[#This Row],[Disbursement Date]])=MIN(YEAR(LoanTable[Disbursement Date])),"",YEAR(LoanTable[[#This Row],[Disbursement Date]])-1)</f>
        <v>2017</v>
      </c>
      <c r="BC665" s="10">
        <f>IF(LoanTable[[#This Row],[Previous Year]]="",1,IF(COUNTIFS(LoanTable[Client id],LoanTable[[#This Row],[Client id]],LoanTable[Year],LoanTable[[#This Row],[Previous Year]])&gt;0,1,0))</f>
        <v>0</v>
      </c>
      <c r="BD665" t="str">
        <f>YEAR(LoanTable[[#This Row],[Disbursement Date]]) &amp; "-Q" &amp; ROUNDUP(MONTH(LoanTable[[#This Row],[Disbursement Date]])/3,0)</f>
        <v>2018-Q1</v>
      </c>
      <c r="BE665">
        <f>IF(LoanTable[[#This Row],[Disbursement Date]]=LoanTable[[#This Row],[First Loan Date]],1,0)</f>
        <v>1</v>
      </c>
    </row>
    <row r="666" spans="1:57" x14ac:dyDescent="0.3">
      <c r="A666" t="s">
        <v>2430</v>
      </c>
      <c r="B666">
        <v>603</v>
      </c>
      <c r="C666" t="s">
        <v>354</v>
      </c>
      <c r="D666" t="s">
        <v>589</v>
      </c>
      <c r="E666">
        <v>33073</v>
      </c>
      <c r="F666">
        <v>32994</v>
      </c>
      <c r="G666">
        <v>14764</v>
      </c>
      <c r="H666" s="5">
        <v>43150</v>
      </c>
      <c r="I666" t="s">
        <v>615</v>
      </c>
      <c r="J666" t="s">
        <v>619</v>
      </c>
      <c r="K666">
        <v>70364</v>
      </c>
      <c r="L666" t="s">
        <v>356</v>
      </c>
      <c r="M666" t="s">
        <v>112</v>
      </c>
      <c r="N666" t="s">
        <v>13</v>
      </c>
      <c r="O666" t="s">
        <v>28</v>
      </c>
      <c r="P666">
        <v>46</v>
      </c>
      <c r="Q666" s="5" t="s">
        <v>59</v>
      </c>
      <c r="R666" t="s">
        <v>74</v>
      </c>
      <c r="S666" t="s">
        <v>35</v>
      </c>
      <c r="T666" t="s">
        <v>18</v>
      </c>
      <c r="U666" t="s">
        <v>26</v>
      </c>
      <c r="V666" t="s">
        <v>31</v>
      </c>
      <c r="W666">
        <v>467</v>
      </c>
      <c r="X666" t="s">
        <v>574</v>
      </c>
      <c r="Y666" t="s">
        <v>590</v>
      </c>
      <c r="Z666" t="s">
        <v>576</v>
      </c>
      <c r="AA666">
        <v>9.9099999999999994E-2</v>
      </c>
      <c r="AB666" t="s">
        <v>577</v>
      </c>
      <c r="AC666" t="s">
        <v>591</v>
      </c>
      <c r="AD666" t="s">
        <v>354</v>
      </c>
      <c r="AE666" t="s">
        <v>279</v>
      </c>
      <c r="AF666" t="s">
        <v>280</v>
      </c>
      <c r="AG666" t="s">
        <v>281</v>
      </c>
      <c r="AH666" t="s">
        <v>282</v>
      </c>
      <c r="AI666" t="s">
        <v>354</v>
      </c>
      <c r="AJ666">
        <v>70364</v>
      </c>
      <c r="AK666" t="s">
        <v>355</v>
      </c>
      <c r="AL666" t="s">
        <v>239</v>
      </c>
      <c r="AM666">
        <v>33461</v>
      </c>
      <c r="AN666">
        <v>33603</v>
      </c>
      <c r="AO666">
        <v>33069</v>
      </c>
      <c r="AP666">
        <v>16.14</v>
      </c>
      <c r="AQ666">
        <v>2357.14</v>
      </c>
      <c r="AR666" t="s">
        <v>2626</v>
      </c>
      <c r="AS666" t="s">
        <v>2626</v>
      </c>
      <c r="AT666">
        <v>1</v>
      </c>
      <c r="AU666" t="s">
        <v>2628</v>
      </c>
      <c r="AV666" s="3">
        <v>43150</v>
      </c>
      <c r="AW666" s="3" t="str">
        <f>TEXT(LoanTable[[#This Row],[Disbursement Date]],"YYYY-MM")</f>
        <v>2018-02</v>
      </c>
      <c r="AX666" t="str">
        <f>TEXT(EDATE(LoanTable[[#This Row],[Disbursement Date]],-1),"YYYY-MM")</f>
        <v>2018-01</v>
      </c>
      <c r="AY666">
        <f>IF(LoanTable[[#This Row],[Loan Status]]="Active",1,0)</f>
        <v>0</v>
      </c>
      <c r="AZ666">
        <f>IF(COUNTIFS(LoanTable[Client id],LoanTable[[#This Row],[Client id]],LoanTable[Period],LoanTable[[#This Row],[Previous Period]])&gt;0,1,0)</f>
        <v>0</v>
      </c>
      <c r="BA666" s="17" t="str">
        <f>TEXT(LoanTable[[#This Row],[Disbursement Date]],"YYYY")</f>
        <v>2018</v>
      </c>
      <c r="BB666" s="10" cm="1">
        <f t="array" ref="BB666">IF(YEAR(LoanTable[[#This Row],[Disbursement Date]])=MIN(YEAR(LoanTable[Disbursement Date])),"",YEAR(LoanTable[[#This Row],[Disbursement Date]])-1)</f>
        <v>2017</v>
      </c>
      <c r="BC666" s="10">
        <f>IF(LoanTable[[#This Row],[Previous Year]]="",1,IF(COUNTIFS(LoanTable[Client id],LoanTable[[#This Row],[Client id]],LoanTable[Year],LoanTable[[#This Row],[Previous Year]])&gt;0,1,0))</f>
        <v>0</v>
      </c>
      <c r="BD666" t="str">
        <f>YEAR(LoanTable[[#This Row],[Disbursement Date]]) &amp; "-Q" &amp; ROUNDUP(MONTH(LoanTable[[#This Row],[Disbursement Date]])/3,0)</f>
        <v>2018-Q1</v>
      </c>
      <c r="BE666">
        <f>IF(LoanTable[[#This Row],[Disbursement Date]]=LoanTable[[#This Row],[First Loan Date]],1,0)</f>
        <v>1</v>
      </c>
    </row>
    <row r="667" spans="1:57" x14ac:dyDescent="0.3">
      <c r="A667" t="s">
        <v>1675</v>
      </c>
      <c r="B667">
        <v>717</v>
      </c>
      <c r="C667" t="s">
        <v>409</v>
      </c>
      <c r="D667" t="s">
        <v>573</v>
      </c>
      <c r="E667">
        <v>6584</v>
      </c>
      <c r="F667">
        <v>5557</v>
      </c>
      <c r="G667">
        <v>3135</v>
      </c>
      <c r="H667" s="5">
        <v>43151</v>
      </c>
      <c r="I667" t="s">
        <v>612</v>
      </c>
      <c r="J667" t="s">
        <v>619</v>
      </c>
      <c r="K667">
        <v>1030063</v>
      </c>
      <c r="L667" t="s">
        <v>411</v>
      </c>
      <c r="M667" t="s">
        <v>95</v>
      </c>
      <c r="N667" t="s">
        <v>13</v>
      </c>
      <c r="O667" t="s">
        <v>14</v>
      </c>
      <c r="P667">
        <v>37</v>
      </c>
      <c r="Q667" s="5" t="s">
        <v>37</v>
      </c>
      <c r="R667" t="s">
        <v>74</v>
      </c>
      <c r="S667" t="s">
        <v>35</v>
      </c>
      <c r="T667" t="s">
        <v>18</v>
      </c>
      <c r="U667" t="s">
        <v>65</v>
      </c>
      <c r="V667" t="s">
        <v>20</v>
      </c>
      <c r="W667">
        <v>479</v>
      </c>
      <c r="X667" t="s">
        <v>574</v>
      </c>
      <c r="Y667" t="s">
        <v>575</v>
      </c>
      <c r="Z667" t="s">
        <v>576</v>
      </c>
      <c r="AA667">
        <v>0.1065</v>
      </c>
      <c r="AB667" t="s">
        <v>577</v>
      </c>
      <c r="AC667" t="s">
        <v>578</v>
      </c>
      <c r="AD667" t="s">
        <v>409</v>
      </c>
      <c r="AE667" t="s">
        <v>234</v>
      </c>
      <c r="AF667" t="s">
        <v>235</v>
      </c>
      <c r="AG667" t="s">
        <v>236</v>
      </c>
      <c r="AH667" t="s">
        <v>237</v>
      </c>
      <c r="AI667" t="s">
        <v>246</v>
      </c>
      <c r="AJ667">
        <v>1030063</v>
      </c>
      <c r="AK667" t="s">
        <v>410</v>
      </c>
      <c r="AL667" t="s">
        <v>241</v>
      </c>
      <c r="AM667">
        <v>6366</v>
      </c>
      <c r="AN667">
        <v>5680</v>
      </c>
      <c r="AO667">
        <v>6130</v>
      </c>
      <c r="AP667">
        <v>28.62</v>
      </c>
      <c r="AQ667">
        <v>3853.68</v>
      </c>
      <c r="AR667" t="s">
        <v>2627</v>
      </c>
      <c r="AS667" t="s">
        <v>2626</v>
      </c>
      <c r="AT667">
        <v>0</v>
      </c>
      <c r="AU667" t="s">
        <v>2628</v>
      </c>
      <c r="AV667" s="3">
        <v>42727</v>
      </c>
      <c r="AW667" s="3" t="str">
        <f>TEXT(LoanTable[[#This Row],[Disbursement Date]],"YYYY-MM")</f>
        <v>2018-02</v>
      </c>
      <c r="AX667" t="str">
        <f>TEXT(EDATE(LoanTable[[#This Row],[Disbursement Date]],-1),"YYYY-MM")</f>
        <v>2018-01</v>
      </c>
      <c r="AY667">
        <f>IF(LoanTable[[#This Row],[Loan Status]]="Active",1,0)</f>
        <v>0</v>
      </c>
      <c r="AZ667">
        <f>IF(COUNTIFS(LoanTable[Client id],LoanTable[[#This Row],[Client id]],LoanTable[Period],LoanTable[[#This Row],[Previous Period]])&gt;0,1,0)</f>
        <v>0</v>
      </c>
      <c r="BA667" s="17" t="str">
        <f>TEXT(LoanTable[[#This Row],[Disbursement Date]],"YYYY")</f>
        <v>2018</v>
      </c>
      <c r="BB667" s="10" cm="1">
        <f t="array" ref="BB667">IF(YEAR(LoanTable[[#This Row],[Disbursement Date]])=MIN(YEAR(LoanTable[Disbursement Date])),"",YEAR(LoanTable[[#This Row],[Disbursement Date]])-1)</f>
        <v>2017</v>
      </c>
      <c r="BC667" s="10">
        <f>IF(LoanTable[[#This Row],[Previous Year]]="",1,IF(COUNTIFS(LoanTable[Client id],LoanTable[[#This Row],[Client id]],LoanTable[Year],LoanTable[[#This Row],[Previous Year]])&gt;0,1,0))</f>
        <v>0</v>
      </c>
      <c r="BD667" t="str">
        <f>YEAR(LoanTable[[#This Row],[Disbursement Date]]) &amp; "-Q" &amp; ROUNDUP(MONTH(LoanTable[[#This Row],[Disbursement Date]])/3,0)</f>
        <v>2018-Q1</v>
      </c>
      <c r="BE667">
        <f>IF(LoanTable[[#This Row],[Disbursement Date]]=LoanTable[[#This Row],[First Loan Date]],1,0)</f>
        <v>0</v>
      </c>
    </row>
    <row r="668" spans="1:57" x14ac:dyDescent="0.3">
      <c r="A668" t="s">
        <v>2149</v>
      </c>
      <c r="B668">
        <v>186</v>
      </c>
      <c r="C668" t="s">
        <v>249</v>
      </c>
      <c r="D668" t="s">
        <v>587</v>
      </c>
      <c r="E668">
        <v>49643</v>
      </c>
      <c r="F668">
        <v>29978</v>
      </c>
      <c r="G668">
        <v>41425</v>
      </c>
      <c r="H668" s="5">
        <v>43152</v>
      </c>
      <c r="I668" t="s">
        <v>624</v>
      </c>
      <c r="J668" t="s">
        <v>619</v>
      </c>
      <c r="K668">
        <v>910182</v>
      </c>
      <c r="L668" t="s">
        <v>257</v>
      </c>
      <c r="M668" t="s">
        <v>27</v>
      </c>
      <c r="N668" t="s">
        <v>13</v>
      </c>
      <c r="O668" t="s">
        <v>28</v>
      </c>
      <c r="P668">
        <v>47</v>
      </c>
      <c r="Q668" s="5" t="s">
        <v>212</v>
      </c>
      <c r="R668" t="s">
        <v>104</v>
      </c>
      <c r="S668" t="s">
        <v>105</v>
      </c>
      <c r="T668" t="s">
        <v>63</v>
      </c>
      <c r="U668" t="s">
        <v>38</v>
      </c>
      <c r="V668" t="s">
        <v>20</v>
      </c>
      <c r="W668">
        <v>346</v>
      </c>
      <c r="X668" t="s">
        <v>574</v>
      </c>
      <c r="Y668" t="s">
        <v>584</v>
      </c>
      <c r="Z668" t="s">
        <v>576</v>
      </c>
      <c r="AA668">
        <v>6.6199999999999995E-2</v>
      </c>
      <c r="AB668" t="s">
        <v>581</v>
      </c>
      <c r="AC668" t="s">
        <v>588</v>
      </c>
      <c r="AD668" t="s">
        <v>249</v>
      </c>
      <c r="AE668" t="s">
        <v>250</v>
      </c>
      <c r="AF668" t="s">
        <v>251</v>
      </c>
      <c r="AG668" t="s">
        <v>252</v>
      </c>
      <c r="AH668" t="s">
        <v>253</v>
      </c>
      <c r="AI668" t="s">
        <v>254</v>
      </c>
      <c r="AJ668">
        <v>910182</v>
      </c>
      <c r="AK668" t="s">
        <v>255</v>
      </c>
      <c r="AL668" t="s">
        <v>256</v>
      </c>
      <c r="AM668">
        <v>51146</v>
      </c>
      <c r="AN668">
        <v>30967</v>
      </c>
      <c r="AO668">
        <v>49534</v>
      </c>
      <c r="AP668">
        <v>49.53</v>
      </c>
      <c r="AQ668">
        <v>799.02</v>
      </c>
      <c r="AR668" t="s">
        <v>2626</v>
      </c>
      <c r="AS668" t="s">
        <v>2626</v>
      </c>
      <c r="AT668">
        <v>1</v>
      </c>
      <c r="AU668" t="s">
        <v>2630</v>
      </c>
      <c r="AV668" s="3">
        <v>43152</v>
      </c>
      <c r="AW668" s="3" t="str">
        <f>TEXT(LoanTable[[#This Row],[Disbursement Date]],"YYYY-MM")</f>
        <v>2018-02</v>
      </c>
      <c r="AX668" t="str">
        <f>TEXT(EDATE(LoanTable[[#This Row],[Disbursement Date]],-1),"YYYY-MM")</f>
        <v>2018-01</v>
      </c>
      <c r="AY668">
        <f>IF(LoanTable[[#This Row],[Loan Status]]="Active",1,0)</f>
        <v>1</v>
      </c>
      <c r="AZ668">
        <f>IF(COUNTIFS(LoanTable[Client id],LoanTable[[#This Row],[Client id]],LoanTable[Period],LoanTable[[#This Row],[Previous Period]])&gt;0,1,0)</f>
        <v>0</v>
      </c>
      <c r="BA668" s="17" t="str">
        <f>TEXT(LoanTable[[#This Row],[Disbursement Date]],"YYYY")</f>
        <v>2018</v>
      </c>
      <c r="BB668" s="10" cm="1">
        <f t="array" ref="BB668">IF(YEAR(LoanTable[[#This Row],[Disbursement Date]])=MIN(YEAR(LoanTable[Disbursement Date])),"",YEAR(LoanTable[[#This Row],[Disbursement Date]])-1)</f>
        <v>2017</v>
      </c>
      <c r="BC668" s="10">
        <f>IF(LoanTable[[#This Row],[Previous Year]]="",1,IF(COUNTIFS(LoanTable[Client id],LoanTable[[#This Row],[Client id]],LoanTable[Year],LoanTable[[#This Row],[Previous Year]])&gt;0,1,0))</f>
        <v>0</v>
      </c>
      <c r="BD668" t="str">
        <f>YEAR(LoanTable[[#This Row],[Disbursement Date]]) &amp; "-Q" &amp; ROUNDUP(MONTH(LoanTable[[#This Row],[Disbursement Date]])/3,0)</f>
        <v>2018-Q1</v>
      </c>
      <c r="BE668">
        <f>IF(LoanTable[[#This Row],[Disbursement Date]]=LoanTable[[#This Row],[First Loan Date]],1,0)</f>
        <v>1</v>
      </c>
    </row>
    <row r="669" spans="1:57" x14ac:dyDescent="0.3">
      <c r="A669" t="s">
        <v>702</v>
      </c>
      <c r="B669">
        <v>346</v>
      </c>
      <c r="C669" t="s">
        <v>386</v>
      </c>
      <c r="D669" t="s">
        <v>602</v>
      </c>
      <c r="E669">
        <v>10849</v>
      </c>
      <c r="F669">
        <v>25823</v>
      </c>
      <c r="G669">
        <v>2282</v>
      </c>
      <c r="H669" s="5">
        <v>43153</v>
      </c>
      <c r="I669" t="s">
        <v>615</v>
      </c>
      <c r="J669" t="s">
        <v>619</v>
      </c>
      <c r="K669">
        <v>1110166</v>
      </c>
      <c r="L669" t="s">
        <v>389</v>
      </c>
      <c r="M669" t="s">
        <v>86</v>
      </c>
      <c r="N669" t="s">
        <v>13</v>
      </c>
      <c r="O669" t="s">
        <v>28</v>
      </c>
      <c r="P669">
        <v>48</v>
      </c>
      <c r="Q669" s="5" t="s">
        <v>222</v>
      </c>
      <c r="R669" t="s">
        <v>74</v>
      </c>
      <c r="S669" t="s">
        <v>35</v>
      </c>
      <c r="T669" t="s">
        <v>63</v>
      </c>
      <c r="U669" t="s">
        <v>26</v>
      </c>
      <c r="V669" t="s">
        <v>31</v>
      </c>
      <c r="W669">
        <v>657</v>
      </c>
      <c r="X669" t="s">
        <v>574</v>
      </c>
      <c r="Y669" t="s">
        <v>575</v>
      </c>
      <c r="Z669" t="s">
        <v>576</v>
      </c>
      <c r="AA669">
        <v>0.17269999999999999</v>
      </c>
      <c r="AB669" t="s">
        <v>585</v>
      </c>
      <c r="AC669" t="s">
        <v>597</v>
      </c>
      <c r="AD669" t="s">
        <v>386</v>
      </c>
      <c r="AE669" t="s">
        <v>234</v>
      </c>
      <c r="AF669" t="s">
        <v>235</v>
      </c>
      <c r="AG669" t="s">
        <v>236</v>
      </c>
      <c r="AH669" t="s">
        <v>237</v>
      </c>
      <c r="AI669" t="s">
        <v>387</v>
      </c>
      <c r="AJ669">
        <v>1110166</v>
      </c>
      <c r="AK669" t="s">
        <v>388</v>
      </c>
      <c r="AL669" t="s">
        <v>239</v>
      </c>
      <c r="AM669">
        <v>12029</v>
      </c>
      <c r="AN669">
        <v>26751</v>
      </c>
      <c r="AO669">
        <v>10844</v>
      </c>
      <c r="AP669">
        <v>12.11</v>
      </c>
      <c r="AQ669">
        <v>4890.1099999999997</v>
      </c>
      <c r="AR669" t="s">
        <v>2626</v>
      </c>
      <c r="AS669" t="s">
        <v>2626</v>
      </c>
      <c r="AT669">
        <v>0</v>
      </c>
      <c r="AU669" t="s">
        <v>2629</v>
      </c>
      <c r="AV669" s="3">
        <v>43153</v>
      </c>
      <c r="AW669" s="3" t="str">
        <f>TEXT(LoanTable[[#This Row],[Disbursement Date]],"YYYY-MM")</f>
        <v>2018-02</v>
      </c>
      <c r="AX669" t="str">
        <f>TEXT(EDATE(LoanTable[[#This Row],[Disbursement Date]],-1),"YYYY-MM")</f>
        <v>2018-01</v>
      </c>
      <c r="AY669">
        <f>IF(LoanTable[[#This Row],[Loan Status]]="Active",1,0)</f>
        <v>0</v>
      </c>
      <c r="AZ669">
        <f>IF(COUNTIFS(LoanTable[Client id],LoanTable[[#This Row],[Client id]],LoanTable[Period],LoanTable[[#This Row],[Previous Period]])&gt;0,1,0)</f>
        <v>0</v>
      </c>
      <c r="BA669" s="17" t="str">
        <f>TEXT(LoanTable[[#This Row],[Disbursement Date]],"YYYY")</f>
        <v>2018</v>
      </c>
      <c r="BB669" s="10" cm="1">
        <f t="array" ref="BB669">IF(YEAR(LoanTable[[#This Row],[Disbursement Date]])=MIN(YEAR(LoanTable[Disbursement Date])),"",YEAR(LoanTable[[#This Row],[Disbursement Date]])-1)</f>
        <v>2017</v>
      </c>
      <c r="BC669" s="10">
        <f>IF(LoanTable[[#This Row],[Previous Year]]="",1,IF(COUNTIFS(LoanTable[Client id],LoanTable[[#This Row],[Client id]],LoanTable[Year],LoanTable[[#This Row],[Previous Year]])&gt;0,1,0))</f>
        <v>0</v>
      </c>
      <c r="BD669" t="str">
        <f>YEAR(LoanTable[[#This Row],[Disbursement Date]]) &amp; "-Q" &amp; ROUNDUP(MONTH(LoanTable[[#This Row],[Disbursement Date]])/3,0)</f>
        <v>2018-Q1</v>
      </c>
      <c r="BE669">
        <f>IF(LoanTable[[#This Row],[Disbursement Date]]=LoanTable[[#This Row],[First Loan Date]],1,0)</f>
        <v>1</v>
      </c>
    </row>
    <row r="670" spans="1:57" x14ac:dyDescent="0.3">
      <c r="A670" t="s">
        <v>1933</v>
      </c>
      <c r="B670">
        <v>136</v>
      </c>
      <c r="C670" t="s">
        <v>481</v>
      </c>
      <c r="D670" t="s">
        <v>573</v>
      </c>
      <c r="E670">
        <v>10611</v>
      </c>
      <c r="F670">
        <v>10925</v>
      </c>
      <c r="G670">
        <v>5414</v>
      </c>
      <c r="H670" s="5">
        <v>43154</v>
      </c>
      <c r="I670" t="s">
        <v>612</v>
      </c>
      <c r="J670" t="s">
        <v>613</v>
      </c>
      <c r="K670">
        <v>1050013</v>
      </c>
      <c r="L670" t="s">
        <v>482</v>
      </c>
      <c r="M670" t="s">
        <v>40</v>
      </c>
      <c r="N670" t="s">
        <v>13</v>
      </c>
      <c r="O670" t="s">
        <v>46</v>
      </c>
      <c r="P670">
        <v>35</v>
      </c>
      <c r="Q670" s="5" t="s">
        <v>87</v>
      </c>
      <c r="R670" t="s">
        <v>30</v>
      </c>
      <c r="S670" t="s">
        <v>145</v>
      </c>
      <c r="T670" t="s">
        <v>18</v>
      </c>
      <c r="U670" t="s">
        <v>26</v>
      </c>
      <c r="V670" t="s">
        <v>31</v>
      </c>
      <c r="W670">
        <v>721</v>
      </c>
      <c r="X670" t="s">
        <v>574</v>
      </c>
      <c r="Y670" t="s">
        <v>575</v>
      </c>
      <c r="Z670" t="s">
        <v>576</v>
      </c>
      <c r="AA670">
        <v>0.1065</v>
      </c>
      <c r="AB670" t="s">
        <v>577</v>
      </c>
      <c r="AC670" t="s">
        <v>578</v>
      </c>
      <c r="AD670" t="s">
        <v>481</v>
      </c>
      <c r="AE670" t="s">
        <v>472</v>
      </c>
      <c r="AF670" t="s">
        <v>473</v>
      </c>
      <c r="AG670" t="s">
        <v>474</v>
      </c>
      <c r="AH670" t="s">
        <v>475</v>
      </c>
      <c r="AI670" t="s">
        <v>481</v>
      </c>
      <c r="AJ670">
        <v>1050013</v>
      </c>
      <c r="AK670" t="s">
        <v>476</v>
      </c>
      <c r="AL670" t="s">
        <v>241</v>
      </c>
      <c r="AM670">
        <v>12538</v>
      </c>
      <c r="AN670">
        <v>11289</v>
      </c>
      <c r="AO670">
        <v>10422</v>
      </c>
      <c r="AP670">
        <v>34.090000000000003</v>
      </c>
      <c r="AQ670">
        <v>4556.74</v>
      </c>
      <c r="AR670" t="s">
        <v>2626</v>
      </c>
      <c r="AS670" t="s">
        <v>2626</v>
      </c>
      <c r="AT670">
        <v>2</v>
      </c>
      <c r="AU670" t="s">
        <v>2628</v>
      </c>
      <c r="AV670" s="3">
        <v>43154</v>
      </c>
      <c r="AW670" s="3" t="str">
        <f>TEXT(LoanTable[[#This Row],[Disbursement Date]],"YYYY-MM")</f>
        <v>2018-02</v>
      </c>
      <c r="AX670" t="str">
        <f>TEXT(EDATE(LoanTable[[#This Row],[Disbursement Date]],-1),"YYYY-MM")</f>
        <v>2018-01</v>
      </c>
      <c r="AY670">
        <f>IF(LoanTable[[#This Row],[Loan Status]]="Active",1,0)</f>
        <v>0</v>
      </c>
      <c r="AZ670">
        <f>IF(COUNTIFS(LoanTable[Client id],LoanTable[[#This Row],[Client id]],LoanTable[Period],LoanTable[[#This Row],[Previous Period]])&gt;0,1,0)</f>
        <v>0</v>
      </c>
      <c r="BA670" s="17" t="str">
        <f>TEXT(LoanTable[[#This Row],[Disbursement Date]],"YYYY")</f>
        <v>2018</v>
      </c>
      <c r="BB670" s="10" cm="1">
        <f t="array" ref="BB670">IF(YEAR(LoanTable[[#This Row],[Disbursement Date]])=MIN(YEAR(LoanTable[Disbursement Date])),"",YEAR(LoanTable[[#This Row],[Disbursement Date]])-1)</f>
        <v>2017</v>
      </c>
      <c r="BC670" s="10">
        <f>IF(LoanTable[[#This Row],[Previous Year]]="",1,IF(COUNTIFS(LoanTable[Client id],LoanTable[[#This Row],[Client id]],LoanTable[Year],LoanTable[[#This Row],[Previous Year]])&gt;0,1,0))</f>
        <v>0</v>
      </c>
      <c r="BD670" t="str">
        <f>YEAR(LoanTable[[#This Row],[Disbursement Date]]) &amp; "-Q" &amp; ROUNDUP(MONTH(LoanTable[[#This Row],[Disbursement Date]])/3,0)</f>
        <v>2018-Q1</v>
      </c>
      <c r="BE670">
        <f>IF(LoanTable[[#This Row],[Disbursement Date]]=LoanTable[[#This Row],[First Loan Date]],1,0)</f>
        <v>1</v>
      </c>
    </row>
    <row r="671" spans="1:57" x14ac:dyDescent="0.3">
      <c r="A671" t="s">
        <v>1071</v>
      </c>
      <c r="B671">
        <v>84</v>
      </c>
      <c r="C671" t="s">
        <v>265</v>
      </c>
      <c r="D671" t="s">
        <v>592</v>
      </c>
      <c r="E671">
        <v>2755</v>
      </c>
      <c r="F671">
        <v>3382</v>
      </c>
      <c r="G671">
        <v>13369</v>
      </c>
      <c r="H671" s="5">
        <v>43155</v>
      </c>
      <c r="I671" t="s">
        <v>615</v>
      </c>
      <c r="J671" t="s">
        <v>619</v>
      </c>
      <c r="K671">
        <v>30179</v>
      </c>
      <c r="L671" t="s">
        <v>272</v>
      </c>
      <c r="M671" t="s">
        <v>99</v>
      </c>
      <c r="N671" t="s">
        <v>13</v>
      </c>
      <c r="O671" t="s">
        <v>14</v>
      </c>
      <c r="P671">
        <v>42</v>
      </c>
      <c r="Q671" s="6" t="s">
        <v>129</v>
      </c>
      <c r="R671" t="s">
        <v>25</v>
      </c>
      <c r="S671" t="s">
        <v>35</v>
      </c>
      <c r="T671" t="s">
        <v>18</v>
      </c>
      <c r="U671" t="s">
        <v>22</v>
      </c>
      <c r="V671" t="s">
        <v>20</v>
      </c>
      <c r="W671">
        <v>668</v>
      </c>
      <c r="X671" t="s">
        <v>574</v>
      </c>
      <c r="Y671" t="s">
        <v>584</v>
      </c>
      <c r="Z671" t="s">
        <v>593</v>
      </c>
      <c r="AA671">
        <v>0.1991</v>
      </c>
      <c r="AB671" t="s">
        <v>594</v>
      </c>
      <c r="AC671" t="s">
        <v>595</v>
      </c>
      <c r="AD671" t="s">
        <v>265</v>
      </c>
      <c r="AE671" t="s">
        <v>266</v>
      </c>
      <c r="AF671" t="s">
        <v>267</v>
      </c>
      <c r="AG671" t="s">
        <v>268</v>
      </c>
      <c r="AH671" t="s">
        <v>269</v>
      </c>
      <c r="AI671" t="s">
        <v>270</v>
      </c>
      <c r="AJ671">
        <v>30179</v>
      </c>
      <c r="AK671" t="s">
        <v>271</v>
      </c>
      <c r="AL671" t="s">
        <v>241</v>
      </c>
      <c r="AM671">
        <v>2911</v>
      </c>
      <c r="AN671">
        <v>5301</v>
      </c>
      <c r="AO671">
        <v>2695</v>
      </c>
      <c r="AP671">
        <v>45.31</v>
      </c>
      <c r="AQ671">
        <v>2529.98</v>
      </c>
      <c r="AR671" t="s">
        <v>2626</v>
      </c>
      <c r="AS671" t="s">
        <v>2626</v>
      </c>
      <c r="AT671">
        <v>1</v>
      </c>
      <c r="AU671" t="s">
        <v>2630</v>
      </c>
      <c r="AV671" s="3">
        <v>43155</v>
      </c>
      <c r="AW671" s="3" t="str">
        <f>TEXT(LoanTable[[#This Row],[Disbursement Date]],"YYYY-MM")</f>
        <v>2018-02</v>
      </c>
      <c r="AX671" t="str">
        <f>TEXT(EDATE(LoanTable[[#This Row],[Disbursement Date]],-1),"YYYY-MM")</f>
        <v>2018-01</v>
      </c>
      <c r="AY671">
        <f>IF(LoanTable[[#This Row],[Loan Status]]="Active",1,0)</f>
        <v>0</v>
      </c>
      <c r="AZ671">
        <f>IF(COUNTIFS(LoanTable[Client id],LoanTable[[#This Row],[Client id]],LoanTable[Period],LoanTable[[#This Row],[Previous Period]])&gt;0,1,0)</f>
        <v>0</v>
      </c>
      <c r="BA671" s="17" t="str">
        <f>TEXT(LoanTable[[#This Row],[Disbursement Date]],"YYYY")</f>
        <v>2018</v>
      </c>
      <c r="BB671" s="10" cm="1">
        <f t="array" ref="BB671">IF(YEAR(LoanTable[[#This Row],[Disbursement Date]])=MIN(YEAR(LoanTable[Disbursement Date])),"",YEAR(LoanTable[[#This Row],[Disbursement Date]])-1)</f>
        <v>2017</v>
      </c>
      <c r="BC671" s="10">
        <f>IF(LoanTable[[#This Row],[Previous Year]]="",1,IF(COUNTIFS(LoanTable[Client id],LoanTable[[#This Row],[Client id]],LoanTable[Year],LoanTable[[#This Row],[Previous Year]])&gt;0,1,0))</f>
        <v>0</v>
      </c>
      <c r="BD671" t="str">
        <f>YEAR(LoanTable[[#This Row],[Disbursement Date]]) &amp; "-Q" &amp; ROUNDUP(MONTH(LoanTable[[#This Row],[Disbursement Date]])/3,0)</f>
        <v>2018-Q1</v>
      </c>
      <c r="BE671">
        <f>IF(LoanTable[[#This Row],[Disbursement Date]]=LoanTable[[#This Row],[First Loan Date]],1,0)</f>
        <v>1</v>
      </c>
    </row>
    <row r="672" spans="1:57" x14ac:dyDescent="0.3">
      <c r="A672" t="s">
        <v>761</v>
      </c>
      <c r="B672">
        <v>157</v>
      </c>
      <c r="C672" t="s">
        <v>471</v>
      </c>
      <c r="D672" t="s">
        <v>573</v>
      </c>
      <c r="E672">
        <v>16674</v>
      </c>
      <c r="F672">
        <v>38123</v>
      </c>
      <c r="G672">
        <v>37000</v>
      </c>
      <c r="H672" s="5">
        <v>43155</v>
      </c>
      <c r="I672" t="s">
        <v>612</v>
      </c>
      <c r="J672" t="s">
        <v>619</v>
      </c>
      <c r="K672">
        <v>570241</v>
      </c>
      <c r="L672" t="s">
        <v>477</v>
      </c>
      <c r="M672" t="s">
        <v>196</v>
      </c>
      <c r="N672" t="s">
        <v>13</v>
      </c>
      <c r="O672" t="s">
        <v>28</v>
      </c>
      <c r="P672">
        <v>55</v>
      </c>
      <c r="Q672" s="5" t="s">
        <v>43</v>
      </c>
      <c r="R672" t="s">
        <v>74</v>
      </c>
      <c r="S672" t="s">
        <v>105</v>
      </c>
      <c r="T672" t="s">
        <v>63</v>
      </c>
      <c r="U672" t="s">
        <v>65</v>
      </c>
      <c r="V672" t="s">
        <v>20</v>
      </c>
      <c r="W672">
        <v>750</v>
      </c>
      <c r="X672" t="s">
        <v>574</v>
      </c>
      <c r="Y672" t="s">
        <v>575</v>
      </c>
      <c r="Z672" t="s">
        <v>576</v>
      </c>
      <c r="AA672">
        <v>0.1065</v>
      </c>
      <c r="AB672" t="s">
        <v>577</v>
      </c>
      <c r="AC672" t="s">
        <v>578</v>
      </c>
      <c r="AD672" t="s">
        <v>471</v>
      </c>
      <c r="AE672" t="s">
        <v>472</v>
      </c>
      <c r="AF672" t="s">
        <v>473</v>
      </c>
      <c r="AG672" t="s">
        <v>474</v>
      </c>
      <c r="AH672" t="s">
        <v>475</v>
      </c>
      <c r="AI672" t="s">
        <v>471</v>
      </c>
      <c r="AJ672">
        <v>570241</v>
      </c>
      <c r="AK672" t="s">
        <v>476</v>
      </c>
      <c r="AL672" t="s">
        <v>241</v>
      </c>
      <c r="AM672">
        <v>18197</v>
      </c>
      <c r="AN672">
        <v>38892</v>
      </c>
      <c r="AO672">
        <v>16317</v>
      </c>
      <c r="AP672">
        <v>4.62</v>
      </c>
      <c r="AQ672">
        <v>2410.31</v>
      </c>
      <c r="AR672" t="s">
        <v>2626</v>
      </c>
      <c r="AS672" t="s">
        <v>2626</v>
      </c>
      <c r="AT672">
        <v>1</v>
      </c>
      <c r="AU672" t="s">
        <v>2628</v>
      </c>
      <c r="AV672" s="3">
        <v>43155</v>
      </c>
      <c r="AW672" s="3" t="str">
        <f>TEXT(LoanTable[[#This Row],[Disbursement Date]],"YYYY-MM")</f>
        <v>2018-02</v>
      </c>
      <c r="AX672" t="str">
        <f>TEXT(EDATE(LoanTable[[#This Row],[Disbursement Date]],-1),"YYYY-MM")</f>
        <v>2018-01</v>
      </c>
      <c r="AY672">
        <f>IF(LoanTable[[#This Row],[Loan Status]]="Active",1,0)</f>
        <v>0</v>
      </c>
      <c r="AZ672">
        <f>IF(COUNTIFS(LoanTable[Client id],LoanTable[[#This Row],[Client id]],LoanTable[Period],LoanTable[[#This Row],[Previous Period]])&gt;0,1,0)</f>
        <v>0</v>
      </c>
      <c r="BA672" s="17" t="str">
        <f>TEXT(LoanTable[[#This Row],[Disbursement Date]],"YYYY")</f>
        <v>2018</v>
      </c>
      <c r="BB672" s="10" cm="1">
        <f t="array" ref="BB672">IF(YEAR(LoanTable[[#This Row],[Disbursement Date]])=MIN(YEAR(LoanTable[Disbursement Date])),"",YEAR(LoanTable[[#This Row],[Disbursement Date]])-1)</f>
        <v>2017</v>
      </c>
      <c r="BC672" s="10">
        <f>IF(LoanTable[[#This Row],[Previous Year]]="",1,IF(COUNTIFS(LoanTable[Client id],LoanTable[[#This Row],[Client id]],LoanTable[Year],LoanTable[[#This Row],[Previous Year]])&gt;0,1,0))</f>
        <v>0</v>
      </c>
      <c r="BD672" t="str">
        <f>YEAR(LoanTable[[#This Row],[Disbursement Date]]) &amp; "-Q" &amp; ROUNDUP(MONTH(LoanTable[[#This Row],[Disbursement Date]])/3,0)</f>
        <v>2018-Q1</v>
      </c>
      <c r="BE672">
        <f>IF(LoanTable[[#This Row],[Disbursement Date]]=LoanTable[[#This Row],[First Loan Date]],1,0)</f>
        <v>1</v>
      </c>
    </row>
    <row r="673" spans="1:57" x14ac:dyDescent="0.3">
      <c r="A673" t="s">
        <v>2505</v>
      </c>
      <c r="B673">
        <v>262</v>
      </c>
      <c r="C673" t="s">
        <v>471</v>
      </c>
      <c r="D673" t="s">
        <v>589</v>
      </c>
      <c r="E673">
        <v>44279</v>
      </c>
      <c r="F673">
        <v>28689</v>
      </c>
      <c r="G673">
        <v>17524</v>
      </c>
      <c r="H673" s="5">
        <v>43155</v>
      </c>
      <c r="I673" t="s">
        <v>612</v>
      </c>
      <c r="J673" t="s">
        <v>613</v>
      </c>
      <c r="K673">
        <v>570241</v>
      </c>
      <c r="L673" t="s">
        <v>477</v>
      </c>
      <c r="M673" t="s">
        <v>66</v>
      </c>
      <c r="N673" t="s">
        <v>13</v>
      </c>
      <c r="O673" t="s">
        <v>33</v>
      </c>
      <c r="P673">
        <v>21</v>
      </c>
      <c r="Q673" s="5" t="s">
        <v>132</v>
      </c>
      <c r="R673" t="s">
        <v>74</v>
      </c>
      <c r="S673" t="s">
        <v>35</v>
      </c>
      <c r="T673" t="s">
        <v>18</v>
      </c>
      <c r="U673" t="s">
        <v>38</v>
      </c>
      <c r="V673" t="s">
        <v>39</v>
      </c>
      <c r="W673">
        <v>800</v>
      </c>
      <c r="X673" t="s">
        <v>574</v>
      </c>
      <c r="Y673" t="s">
        <v>590</v>
      </c>
      <c r="Z673" t="s">
        <v>576</v>
      </c>
      <c r="AA673">
        <v>9.9099999999999994E-2</v>
      </c>
      <c r="AB673" t="s">
        <v>577</v>
      </c>
      <c r="AC673" t="s">
        <v>591</v>
      </c>
      <c r="AD673" t="s">
        <v>471</v>
      </c>
      <c r="AE673" t="s">
        <v>472</v>
      </c>
      <c r="AF673" t="s">
        <v>473</v>
      </c>
      <c r="AG673" t="s">
        <v>474</v>
      </c>
      <c r="AH673" t="s">
        <v>475</v>
      </c>
      <c r="AI673" t="s">
        <v>471</v>
      </c>
      <c r="AJ673">
        <v>570241</v>
      </c>
      <c r="AK673" t="s">
        <v>476</v>
      </c>
      <c r="AL673" t="s">
        <v>241</v>
      </c>
      <c r="AM673">
        <v>45455</v>
      </c>
      <c r="AN673">
        <v>28432</v>
      </c>
      <c r="AO673">
        <v>44217</v>
      </c>
      <c r="AP673">
        <v>41.17</v>
      </c>
      <c r="AQ673">
        <v>2015.83</v>
      </c>
      <c r="AR673" t="s">
        <v>2626</v>
      </c>
      <c r="AS673" t="s">
        <v>2626</v>
      </c>
      <c r="AT673">
        <v>1</v>
      </c>
      <c r="AU673" t="s">
        <v>2628</v>
      </c>
      <c r="AV673" s="3">
        <v>43155</v>
      </c>
      <c r="AW673" s="3" t="str">
        <f>TEXT(LoanTable[[#This Row],[Disbursement Date]],"YYYY-MM")</f>
        <v>2018-02</v>
      </c>
      <c r="AX673" t="str">
        <f>TEXT(EDATE(LoanTable[[#This Row],[Disbursement Date]],-1),"YYYY-MM")</f>
        <v>2018-01</v>
      </c>
      <c r="AY673">
        <f>IF(LoanTable[[#This Row],[Loan Status]]="Active",1,0)</f>
        <v>0</v>
      </c>
      <c r="AZ673">
        <f>IF(COUNTIFS(LoanTable[Client id],LoanTable[[#This Row],[Client id]],LoanTable[Period],LoanTable[[#This Row],[Previous Period]])&gt;0,1,0)</f>
        <v>0</v>
      </c>
      <c r="BA673" s="17" t="str">
        <f>TEXT(LoanTable[[#This Row],[Disbursement Date]],"YYYY")</f>
        <v>2018</v>
      </c>
      <c r="BB673" s="10" cm="1">
        <f t="array" ref="BB673">IF(YEAR(LoanTable[[#This Row],[Disbursement Date]])=MIN(YEAR(LoanTable[Disbursement Date])),"",YEAR(LoanTable[[#This Row],[Disbursement Date]])-1)</f>
        <v>2017</v>
      </c>
      <c r="BC673" s="10">
        <f>IF(LoanTable[[#This Row],[Previous Year]]="",1,IF(COUNTIFS(LoanTable[Client id],LoanTable[[#This Row],[Client id]],LoanTable[Year],LoanTable[[#This Row],[Previous Year]])&gt;0,1,0))</f>
        <v>0</v>
      </c>
      <c r="BD673" t="str">
        <f>YEAR(LoanTable[[#This Row],[Disbursement Date]]) &amp; "-Q" &amp; ROUNDUP(MONTH(LoanTable[[#This Row],[Disbursement Date]])/3,0)</f>
        <v>2018-Q1</v>
      </c>
      <c r="BE673">
        <f>IF(LoanTable[[#This Row],[Disbursement Date]]=LoanTable[[#This Row],[First Loan Date]],1,0)</f>
        <v>1</v>
      </c>
    </row>
    <row r="674" spans="1:57" x14ac:dyDescent="0.3">
      <c r="A674" t="s">
        <v>2052</v>
      </c>
      <c r="B674">
        <v>326</v>
      </c>
      <c r="C674" t="s">
        <v>354</v>
      </c>
      <c r="D674" t="s">
        <v>573</v>
      </c>
      <c r="E674">
        <v>31558</v>
      </c>
      <c r="F674">
        <v>15790</v>
      </c>
      <c r="G674">
        <v>20444</v>
      </c>
      <c r="H674" s="5">
        <v>43155</v>
      </c>
      <c r="I674" t="s">
        <v>617</v>
      </c>
      <c r="J674" t="s">
        <v>613</v>
      </c>
      <c r="K674">
        <v>70364</v>
      </c>
      <c r="L674" t="s">
        <v>356</v>
      </c>
      <c r="M674" t="s">
        <v>181</v>
      </c>
      <c r="N674" t="s">
        <v>13</v>
      </c>
      <c r="O674" t="s">
        <v>14</v>
      </c>
      <c r="P674">
        <v>44</v>
      </c>
      <c r="Q674" s="5" t="s">
        <v>100</v>
      </c>
      <c r="R674" t="s">
        <v>30</v>
      </c>
      <c r="S674" t="s">
        <v>145</v>
      </c>
      <c r="T674" t="s">
        <v>18</v>
      </c>
      <c r="U674" t="s">
        <v>26</v>
      </c>
      <c r="V674" t="s">
        <v>20</v>
      </c>
      <c r="W674">
        <v>638</v>
      </c>
      <c r="X674" t="s">
        <v>574</v>
      </c>
      <c r="Y674" t="s">
        <v>575</v>
      </c>
      <c r="Z674" t="s">
        <v>576</v>
      </c>
      <c r="AA674">
        <v>0.1065</v>
      </c>
      <c r="AB674" t="s">
        <v>577</v>
      </c>
      <c r="AC674" t="s">
        <v>578</v>
      </c>
      <c r="AD674" t="s">
        <v>354</v>
      </c>
      <c r="AE674" t="s">
        <v>279</v>
      </c>
      <c r="AF674" t="s">
        <v>280</v>
      </c>
      <c r="AG674" t="s">
        <v>281</v>
      </c>
      <c r="AH674" t="s">
        <v>282</v>
      </c>
      <c r="AI674" t="s">
        <v>354</v>
      </c>
      <c r="AJ674">
        <v>70364</v>
      </c>
      <c r="AK674" t="s">
        <v>355</v>
      </c>
      <c r="AL674" t="s">
        <v>239</v>
      </c>
      <c r="AM674">
        <v>31290</v>
      </c>
      <c r="AN674">
        <v>16663</v>
      </c>
      <c r="AO674">
        <v>31218</v>
      </c>
      <c r="AP674">
        <v>45.49</v>
      </c>
      <c r="AQ674">
        <v>819.71</v>
      </c>
      <c r="AR674" t="s">
        <v>2626</v>
      </c>
      <c r="AS674" t="s">
        <v>2626</v>
      </c>
      <c r="AT674">
        <v>0</v>
      </c>
      <c r="AU674" t="s">
        <v>2628</v>
      </c>
      <c r="AV674" s="3">
        <v>43003</v>
      </c>
      <c r="AW674" s="3" t="str">
        <f>TEXT(LoanTable[[#This Row],[Disbursement Date]],"YYYY-MM")</f>
        <v>2018-02</v>
      </c>
      <c r="AX674" t="str">
        <f>TEXT(EDATE(LoanTable[[#This Row],[Disbursement Date]],-1),"YYYY-MM")</f>
        <v>2018-01</v>
      </c>
      <c r="AY674">
        <f>IF(LoanTable[[#This Row],[Loan Status]]="Active",1,0)</f>
        <v>0</v>
      </c>
      <c r="AZ674">
        <f>IF(COUNTIFS(LoanTable[Client id],LoanTable[[#This Row],[Client id]],LoanTable[Period],LoanTable[[#This Row],[Previous Period]])&gt;0,1,0)</f>
        <v>0</v>
      </c>
      <c r="BA674" s="17" t="str">
        <f>TEXT(LoanTable[[#This Row],[Disbursement Date]],"YYYY")</f>
        <v>2018</v>
      </c>
      <c r="BB674" s="10" cm="1">
        <f t="array" ref="BB674">IF(YEAR(LoanTable[[#This Row],[Disbursement Date]])=MIN(YEAR(LoanTable[Disbursement Date])),"",YEAR(LoanTable[[#This Row],[Disbursement Date]])-1)</f>
        <v>2017</v>
      </c>
      <c r="BC674" s="10">
        <f>IF(LoanTable[[#This Row],[Previous Year]]="",1,IF(COUNTIFS(LoanTable[Client id],LoanTable[[#This Row],[Client id]],LoanTable[Year],LoanTable[[#This Row],[Previous Year]])&gt;0,1,0))</f>
        <v>1</v>
      </c>
      <c r="BD674" t="str">
        <f>YEAR(LoanTable[[#This Row],[Disbursement Date]]) &amp; "-Q" &amp; ROUNDUP(MONTH(LoanTable[[#This Row],[Disbursement Date]])/3,0)</f>
        <v>2018-Q1</v>
      </c>
      <c r="BE674">
        <f>IF(LoanTable[[#This Row],[Disbursement Date]]=LoanTable[[#This Row],[First Loan Date]],1,0)</f>
        <v>0</v>
      </c>
    </row>
    <row r="675" spans="1:57" x14ac:dyDescent="0.3">
      <c r="A675" t="s">
        <v>1502</v>
      </c>
      <c r="B675">
        <v>410</v>
      </c>
      <c r="C675" t="s">
        <v>249</v>
      </c>
      <c r="D675" t="s">
        <v>573</v>
      </c>
      <c r="E675">
        <v>31192</v>
      </c>
      <c r="F675">
        <v>46139</v>
      </c>
      <c r="G675">
        <v>15918</v>
      </c>
      <c r="H675" s="5">
        <v>43155</v>
      </c>
      <c r="I675" t="s">
        <v>612</v>
      </c>
      <c r="J675" t="s">
        <v>613</v>
      </c>
      <c r="K675">
        <v>910182</v>
      </c>
      <c r="L675" t="s">
        <v>257</v>
      </c>
      <c r="M675" t="s">
        <v>124</v>
      </c>
      <c r="N675" t="s">
        <v>13</v>
      </c>
      <c r="O675" t="s">
        <v>14</v>
      </c>
      <c r="P675">
        <v>41</v>
      </c>
      <c r="Q675" s="5" t="s">
        <v>129</v>
      </c>
      <c r="R675" t="s">
        <v>30</v>
      </c>
      <c r="S675" t="s">
        <v>145</v>
      </c>
      <c r="T675" t="s">
        <v>63</v>
      </c>
      <c r="U675" t="s">
        <v>65</v>
      </c>
      <c r="V675" t="s">
        <v>39</v>
      </c>
      <c r="W675">
        <v>338</v>
      </c>
      <c r="X675" t="s">
        <v>574</v>
      </c>
      <c r="Y675" t="s">
        <v>575</v>
      </c>
      <c r="Z675" t="s">
        <v>576</v>
      </c>
      <c r="AA675">
        <v>0.1065</v>
      </c>
      <c r="AB675" t="s">
        <v>577</v>
      </c>
      <c r="AC675" t="s">
        <v>578</v>
      </c>
      <c r="AD675" t="s">
        <v>249</v>
      </c>
      <c r="AE675" t="s">
        <v>250</v>
      </c>
      <c r="AF675" t="s">
        <v>251</v>
      </c>
      <c r="AG675" t="s">
        <v>252</v>
      </c>
      <c r="AH675" t="s">
        <v>253</v>
      </c>
      <c r="AI675" t="s">
        <v>254</v>
      </c>
      <c r="AJ675">
        <v>910182</v>
      </c>
      <c r="AK675" t="s">
        <v>255</v>
      </c>
      <c r="AL675" t="s">
        <v>256</v>
      </c>
      <c r="AM675">
        <v>31506</v>
      </c>
      <c r="AN675">
        <v>47959</v>
      </c>
      <c r="AO675">
        <v>30767</v>
      </c>
      <c r="AP675">
        <v>23.95</v>
      </c>
      <c r="AQ675">
        <v>4892.66</v>
      </c>
      <c r="AR675" t="s">
        <v>2626</v>
      </c>
      <c r="AS675" t="s">
        <v>2626</v>
      </c>
      <c r="AT675">
        <v>2</v>
      </c>
      <c r="AU675" t="s">
        <v>2629</v>
      </c>
      <c r="AV675" s="3">
        <v>42650</v>
      </c>
      <c r="AW675" s="3" t="str">
        <f>TEXT(LoanTable[[#This Row],[Disbursement Date]],"YYYY-MM")</f>
        <v>2018-02</v>
      </c>
      <c r="AX675" t="str">
        <f>TEXT(EDATE(LoanTable[[#This Row],[Disbursement Date]],-1),"YYYY-MM")</f>
        <v>2018-01</v>
      </c>
      <c r="AY675">
        <f>IF(LoanTable[[#This Row],[Loan Status]]="Active",1,0)</f>
        <v>0</v>
      </c>
      <c r="AZ675">
        <f>IF(COUNTIFS(LoanTable[Client id],LoanTable[[#This Row],[Client id]],LoanTable[Period],LoanTable[[#This Row],[Previous Period]])&gt;0,1,0)</f>
        <v>0</v>
      </c>
      <c r="BA675" s="17" t="str">
        <f>TEXT(LoanTable[[#This Row],[Disbursement Date]],"YYYY")</f>
        <v>2018</v>
      </c>
      <c r="BB675" s="10" cm="1">
        <f t="array" ref="BB675">IF(YEAR(LoanTable[[#This Row],[Disbursement Date]])=MIN(YEAR(LoanTable[Disbursement Date])),"",YEAR(LoanTable[[#This Row],[Disbursement Date]])-1)</f>
        <v>2017</v>
      </c>
      <c r="BC675" s="10">
        <f>IF(LoanTable[[#This Row],[Previous Year]]="",1,IF(COUNTIFS(LoanTable[Client id],LoanTable[[#This Row],[Client id]],LoanTable[Year],LoanTable[[#This Row],[Previous Year]])&gt;0,1,0))</f>
        <v>0</v>
      </c>
      <c r="BD675" t="str">
        <f>YEAR(LoanTable[[#This Row],[Disbursement Date]]) &amp; "-Q" &amp; ROUNDUP(MONTH(LoanTable[[#This Row],[Disbursement Date]])/3,0)</f>
        <v>2018-Q1</v>
      </c>
      <c r="BE675">
        <f>IF(LoanTable[[#This Row],[Disbursement Date]]=LoanTable[[#This Row],[First Loan Date]],1,0)</f>
        <v>0</v>
      </c>
    </row>
    <row r="676" spans="1:57" x14ac:dyDescent="0.3">
      <c r="A676" t="s">
        <v>742</v>
      </c>
      <c r="B676">
        <v>671</v>
      </c>
      <c r="C676" t="s">
        <v>246</v>
      </c>
      <c r="D676" t="s">
        <v>589</v>
      </c>
      <c r="E676">
        <v>38395</v>
      </c>
      <c r="F676">
        <v>33167</v>
      </c>
      <c r="G676">
        <v>29039</v>
      </c>
      <c r="H676" s="5">
        <v>43156</v>
      </c>
      <c r="I676" t="s">
        <v>612</v>
      </c>
      <c r="J676" t="s">
        <v>613</v>
      </c>
      <c r="K676">
        <v>110159</v>
      </c>
      <c r="L676" t="s">
        <v>248</v>
      </c>
      <c r="M676" t="s">
        <v>164</v>
      </c>
      <c r="N676" t="s">
        <v>13</v>
      </c>
      <c r="O676" t="s">
        <v>14</v>
      </c>
      <c r="P676">
        <v>38</v>
      </c>
      <c r="Q676" s="5" t="s">
        <v>37</v>
      </c>
      <c r="R676" t="s">
        <v>30</v>
      </c>
      <c r="S676" t="s">
        <v>145</v>
      </c>
      <c r="T676" t="s">
        <v>18</v>
      </c>
      <c r="U676" t="s">
        <v>38</v>
      </c>
      <c r="V676" t="s">
        <v>39</v>
      </c>
      <c r="W676">
        <v>398</v>
      </c>
      <c r="X676" t="s">
        <v>574</v>
      </c>
      <c r="Y676" t="s">
        <v>590</v>
      </c>
      <c r="Z676" t="s">
        <v>576</v>
      </c>
      <c r="AA676">
        <v>9.9099999999999994E-2</v>
      </c>
      <c r="AB676" t="s">
        <v>577</v>
      </c>
      <c r="AC676" t="s">
        <v>591</v>
      </c>
      <c r="AD676" t="s">
        <v>246</v>
      </c>
      <c r="AE676" t="s">
        <v>234</v>
      </c>
      <c r="AF676" t="s">
        <v>235</v>
      </c>
      <c r="AG676" t="s">
        <v>236</v>
      </c>
      <c r="AH676" t="s">
        <v>237</v>
      </c>
      <c r="AI676" t="s">
        <v>246</v>
      </c>
      <c r="AJ676">
        <v>110159</v>
      </c>
      <c r="AK676" t="s">
        <v>247</v>
      </c>
      <c r="AL676" t="s">
        <v>241</v>
      </c>
      <c r="AM676">
        <v>38641</v>
      </c>
      <c r="AN676">
        <v>32774</v>
      </c>
      <c r="AO676">
        <v>38268</v>
      </c>
      <c r="AP676">
        <v>33.99</v>
      </c>
      <c r="AQ676">
        <v>1409.91</v>
      </c>
      <c r="AR676" t="s">
        <v>2626</v>
      </c>
      <c r="AS676" t="s">
        <v>2626</v>
      </c>
      <c r="AT676">
        <v>2</v>
      </c>
      <c r="AU676" t="s">
        <v>2628</v>
      </c>
      <c r="AV676" s="3">
        <v>43093</v>
      </c>
      <c r="AW676" s="3" t="str">
        <f>TEXT(LoanTable[[#This Row],[Disbursement Date]],"YYYY-MM")</f>
        <v>2018-02</v>
      </c>
      <c r="AX676" t="str">
        <f>TEXT(EDATE(LoanTable[[#This Row],[Disbursement Date]],-1),"YYYY-MM")</f>
        <v>2018-01</v>
      </c>
      <c r="AY676">
        <f>IF(LoanTable[[#This Row],[Loan Status]]="Active",1,0)</f>
        <v>0</v>
      </c>
      <c r="AZ676">
        <f>IF(COUNTIFS(LoanTable[Client id],LoanTable[[#This Row],[Client id]],LoanTable[Period],LoanTable[[#This Row],[Previous Period]])&gt;0,1,0)</f>
        <v>0</v>
      </c>
      <c r="BA676" s="17" t="str">
        <f>TEXT(LoanTable[[#This Row],[Disbursement Date]],"YYYY")</f>
        <v>2018</v>
      </c>
      <c r="BB676" s="10" cm="1">
        <f t="array" ref="BB676">IF(YEAR(LoanTable[[#This Row],[Disbursement Date]])=MIN(YEAR(LoanTable[Disbursement Date])),"",YEAR(LoanTable[[#This Row],[Disbursement Date]])-1)</f>
        <v>2017</v>
      </c>
      <c r="BC676" s="10">
        <f>IF(LoanTable[[#This Row],[Previous Year]]="",1,IF(COUNTIFS(LoanTable[Client id],LoanTable[[#This Row],[Client id]],LoanTable[Year],LoanTable[[#This Row],[Previous Year]])&gt;0,1,0))</f>
        <v>1</v>
      </c>
      <c r="BD676" t="str">
        <f>YEAR(LoanTable[[#This Row],[Disbursement Date]]) &amp; "-Q" &amp; ROUNDUP(MONTH(LoanTable[[#This Row],[Disbursement Date]])/3,0)</f>
        <v>2018-Q1</v>
      </c>
      <c r="BE676">
        <f>IF(LoanTable[[#This Row],[Disbursement Date]]=LoanTable[[#This Row],[First Loan Date]],1,0)</f>
        <v>0</v>
      </c>
    </row>
    <row r="677" spans="1:57" x14ac:dyDescent="0.3">
      <c r="A677" t="s">
        <v>2073</v>
      </c>
      <c r="B677">
        <v>596</v>
      </c>
      <c r="C677" t="s">
        <v>249</v>
      </c>
      <c r="D677" t="s">
        <v>573</v>
      </c>
      <c r="E677">
        <v>29454</v>
      </c>
      <c r="F677">
        <v>28553</v>
      </c>
      <c r="G677">
        <v>11739</v>
      </c>
      <c r="H677" s="5">
        <v>43159</v>
      </c>
      <c r="I677" t="s">
        <v>617</v>
      </c>
      <c r="J677" t="s">
        <v>613</v>
      </c>
      <c r="K677">
        <v>910182</v>
      </c>
      <c r="L677" t="s">
        <v>257</v>
      </c>
      <c r="M677" t="s">
        <v>45</v>
      </c>
      <c r="N677" t="s">
        <v>13</v>
      </c>
      <c r="O677" t="s">
        <v>28</v>
      </c>
      <c r="P677">
        <v>51</v>
      </c>
      <c r="Q677" s="5" t="s">
        <v>62</v>
      </c>
      <c r="R677" t="s">
        <v>25</v>
      </c>
      <c r="S677" t="s">
        <v>35</v>
      </c>
      <c r="T677" t="s">
        <v>63</v>
      </c>
      <c r="U677" t="s">
        <v>22</v>
      </c>
      <c r="V677" t="s">
        <v>31</v>
      </c>
      <c r="W677">
        <v>375</v>
      </c>
      <c r="X677" t="s">
        <v>574</v>
      </c>
      <c r="Y677" t="s">
        <v>575</v>
      </c>
      <c r="Z677" t="s">
        <v>576</v>
      </c>
      <c r="AA677">
        <v>0.1065</v>
      </c>
      <c r="AB677" t="s">
        <v>577</v>
      </c>
      <c r="AC677" t="s">
        <v>578</v>
      </c>
      <c r="AD677" t="s">
        <v>249</v>
      </c>
      <c r="AE677" t="s">
        <v>250</v>
      </c>
      <c r="AF677" t="s">
        <v>251</v>
      </c>
      <c r="AG677" t="s">
        <v>252</v>
      </c>
      <c r="AH677" t="s">
        <v>253</v>
      </c>
      <c r="AI677" t="s">
        <v>254</v>
      </c>
      <c r="AJ677">
        <v>910182</v>
      </c>
      <c r="AK677" t="s">
        <v>255</v>
      </c>
      <c r="AL677" t="s">
        <v>256</v>
      </c>
      <c r="AM677">
        <v>31155</v>
      </c>
      <c r="AN677">
        <v>28960</v>
      </c>
      <c r="AO677">
        <v>28967</v>
      </c>
      <c r="AP677">
        <v>42.76</v>
      </c>
      <c r="AQ677">
        <v>2771.3</v>
      </c>
      <c r="AR677" t="s">
        <v>2626</v>
      </c>
      <c r="AS677" t="s">
        <v>2626</v>
      </c>
      <c r="AT677">
        <v>2</v>
      </c>
      <c r="AU677" t="s">
        <v>2628</v>
      </c>
      <c r="AV677" s="3">
        <v>42893</v>
      </c>
      <c r="AW677" s="3" t="str">
        <f>TEXT(LoanTable[[#This Row],[Disbursement Date]],"YYYY-MM")</f>
        <v>2018-02</v>
      </c>
      <c r="AX677" t="str">
        <f>TEXT(EDATE(LoanTable[[#This Row],[Disbursement Date]],-1),"YYYY-MM")</f>
        <v>2018-01</v>
      </c>
      <c r="AY677">
        <f>IF(LoanTable[[#This Row],[Loan Status]]="Active",1,0)</f>
        <v>0</v>
      </c>
      <c r="AZ677">
        <f>IF(COUNTIFS(LoanTable[Client id],LoanTable[[#This Row],[Client id]],LoanTable[Period],LoanTable[[#This Row],[Previous Period]])&gt;0,1,0)</f>
        <v>0</v>
      </c>
      <c r="BA677" s="17" t="str">
        <f>TEXT(LoanTable[[#This Row],[Disbursement Date]],"YYYY")</f>
        <v>2018</v>
      </c>
      <c r="BB677" s="10" cm="1">
        <f t="array" ref="BB677">IF(YEAR(LoanTable[[#This Row],[Disbursement Date]])=MIN(YEAR(LoanTable[Disbursement Date])),"",YEAR(LoanTable[[#This Row],[Disbursement Date]])-1)</f>
        <v>2017</v>
      </c>
      <c r="BC677" s="10">
        <f>IF(LoanTable[[#This Row],[Previous Year]]="",1,IF(COUNTIFS(LoanTable[Client id],LoanTable[[#This Row],[Client id]],LoanTable[Year],LoanTable[[#This Row],[Previous Year]])&gt;0,1,0))</f>
        <v>1</v>
      </c>
      <c r="BD677" t="str">
        <f>YEAR(LoanTable[[#This Row],[Disbursement Date]]) &amp; "-Q" &amp; ROUNDUP(MONTH(LoanTable[[#This Row],[Disbursement Date]])/3,0)</f>
        <v>2018-Q1</v>
      </c>
      <c r="BE677">
        <f>IF(LoanTable[[#This Row],[Disbursement Date]]=LoanTable[[#This Row],[First Loan Date]],1,0)</f>
        <v>0</v>
      </c>
    </row>
    <row r="678" spans="1:57" x14ac:dyDescent="0.3">
      <c r="A678" t="s">
        <v>618</v>
      </c>
      <c r="B678">
        <v>735</v>
      </c>
      <c r="C678" t="s">
        <v>409</v>
      </c>
      <c r="D678" t="s">
        <v>573</v>
      </c>
      <c r="E678">
        <v>8828</v>
      </c>
      <c r="F678">
        <v>6648</v>
      </c>
      <c r="G678">
        <v>5311</v>
      </c>
      <c r="H678" s="5">
        <v>43159</v>
      </c>
      <c r="I678" t="s">
        <v>612</v>
      </c>
      <c r="J678" t="s">
        <v>619</v>
      </c>
      <c r="K678">
        <v>1030063</v>
      </c>
      <c r="L678" t="s">
        <v>411</v>
      </c>
      <c r="M678" t="s">
        <v>40</v>
      </c>
      <c r="N678" t="s">
        <v>13</v>
      </c>
      <c r="O678" t="s">
        <v>14</v>
      </c>
      <c r="P678">
        <v>43</v>
      </c>
      <c r="Q678" s="5" t="s">
        <v>94</v>
      </c>
      <c r="R678" t="s">
        <v>104</v>
      </c>
      <c r="S678" t="s">
        <v>105</v>
      </c>
      <c r="T678" t="s">
        <v>18</v>
      </c>
      <c r="U678" t="s">
        <v>65</v>
      </c>
      <c r="V678" t="s">
        <v>20</v>
      </c>
      <c r="W678">
        <v>528</v>
      </c>
      <c r="X678" t="s">
        <v>574</v>
      </c>
      <c r="Y678" t="s">
        <v>575</v>
      </c>
      <c r="Z678" t="s">
        <v>576</v>
      </c>
      <c r="AA678">
        <v>0.1065</v>
      </c>
      <c r="AB678" t="s">
        <v>577</v>
      </c>
      <c r="AC678" t="s">
        <v>578</v>
      </c>
      <c r="AD678" t="s">
        <v>409</v>
      </c>
      <c r="AE678" t="s">
        <v>234</v>
      </c>
      <c r="AF678" t="s">
        <v>235</v>
      </c>
      <c r="AG678" t="s">
        <v>236</v>
      </c>
      <c r="AH678" t="s">
        <v>237</v>
      </c>
      <c r="AI678" t="s">
        <v>246</v>
      </c>
      <c r="AJ678">
        <v>1030063</v>
      </c>
      <c r="AK678" t="s">
        <v>410</v>
      </c>
      <c r="AL678" t="s">
        <v>241</v>
      </c>
      <c r="AM678">
        <v>8636</v>
      </c>
      <c r="AN678">
        <v>7126</v>
      </c>
      <c r="AO678">
        <v>8764</v>
      </c>
      <c r="AP678">
        <v>18.66</v>
      </c>
      <c r="AQ678">
        <v>895.23</v>
      </c>
      <c r="AR678" t="s">
        <v>2626</v>
      </c>
      <c r="AS678" t="s">
        <v>2626</v>
      </c>
      <c r="AT678">
        <v>2</v>
      </c>
      <c r="AU678" t="s">
        <v>2628</v>
      </c>
      <c r="AV678" s="3">
        <v>42363</v>
      </c>
      <c r="AW678" s="3" t="str">
        <f>TEXT(LoanTable[[#This Row],[Disbursement Date]],"YYYY-MM")</f>
        <v>2018-02</v>
      </c>
      <c r="AX678" t="str">
        <f>TEXT(EDATE(LoanTable[[#This Row],[Disbursement Date]],-1),"YYYY-MM")</f>
        <v>2018-01</v>
      </c>
      <c r="AY678">
        <f>IF(LoanTable[[#This Row],[Loan Status]]="Active",1,0)</f>
        <v>0</v>
      </c>
      <c r="AZ678">
        <f>IF(COUNTIFS(LoanTable[Client id],LoanTable[[#This Row],[Client id]],LoanTable[Period],LoanTable[[#This Row],[Previous Period]])&gt;0,1,0)</f>
        <v>0</v>
      </c>
      <c r="BA678" s="17" t="str">
        <f>TEXT(LoanTable[[#This Row],[Disbursement Date]],"YYYY")</f>
        <v>2018</v>
      </c>
      <c r="BB678" s="10" cm="1">
        <f t="array" ref="BB678">IF(YEAR(LoanTable[[#This Row],[Disbursement Date]])=MIN(YEAR(LoanTable[Disbursement Date])),"",YEAR(LoanTable[[#This Row],[Disbursement Date]])-1)</f>
        <v>2017</v>
      </c>
      <c r="BC678" s="10">
        <f>IF(LoanTable[[#This Row],[Previous Year]]="",1,IF(COUNTIFS(LoanTable[Client id],LoanTable[[#This Row],[Client id]],LoanTable[Year],LoanTable[[#This Row],[Previous Year]])&gt;0,1,0))</f>
        <v>0</v>
      </c>
      <c r="BD678" t="str">
        <f>YEAR(LoanTable[[#This Row],[Disbursement Date]]) &amp; "-Q" &amp; ROUNDUP(MONTH(LoanTable[[#This Row],[Disbursement Date]])/3,0)</f>
        <v>2018-Q1</v>
      </c>
      <c r="BE678">
        <f>IF(LoanTable[[#This Row],[Disbursement Date]]=LoanTable[[#This Row],[First Loan Date]],1,0)</f>
        <v>0</v>
      </c>
    </row>
    <row r="679" spans="1:57" x14ac:dyDescent="0.3">
      <c r="A679" t="s">
        <v>2154</v>
      </c>
      <c r="B679">
        <v>337</v>
      </c>
      <c r="C679" t="s">
        <v>246</v>
      </c>
      <c r="D679" t="s">
        <v>573</v>
      </c>
      <c r="E679">
        <v>9811</v>
      </c>
      <c r="F679">
        <v>5807</v>
      </c>
      <c r="G679">
        <v>32116</v>
      </c>
      <c r="H679" s="5">
        <v>43160</v>
      </c>
      <c r="I679" t="s">
        <v>624</v>
      </c>
      <c r="J679" t="s">
        <v>613</v>
      </c>
      <c r="K679">
        <v>110159</v>
      </c>
      <c r="L679" t="s">
        <v>248</v>
      </c>
      <c r="M679" t="s">
        <v>12</v>
      </c>
      <c r="N679" t="s">
        <v>13</v>
      </c>
      <c r="O679" t="s">
        <v>14</v>
      </c>
      <c r="P679">
        <v>36</v>
      </c>
      <c r="Q679" s="5" t="s">
        <v>15</v>
      </c>
      <c r="R679" t="s">
        <v>16</v>
      </c>
      <c r="S679" t="s">
        <v>17</v>
      </c>
      <c r="T679" t="s">
        <v>18</v>
      </c>
      <c r="U679" t="s">
        <v>19</v>
      </c>
      <c r="V679" t="s">
        <v>20</v>
      </c>
      <c r="W679">
        <v>419</v>
      </c>
      <c r="X679" t="s">
        <v>574</v>
      </c>
      <c r="Y679" t="s">
        <v>575</v>
      </c>
      <c r="Z679" t="s">
        <v>576</v>
      </c>
      <c r="AA679">
        <v>0.1065</v>
      </c>
      <c r="AB679" t="s">
        <v>577</v>
      </c>
      <c r="AC679" t="s">
        <v>578</v>
      </c>
      <c r="AD679" t="s">
        <v>246</v>
      </c>
      <c r="AE679" t="s">
        <v>234</v>
      </c>
      <c r="AF679" t="s">
        <v>235</v>
      </c>
      <c r="AG679" t="s">
        <v>236</v>
      </c>
      <c r="AH679" t="s">
        <v>237</v>
      </c>
      <c r="AI679" t="s">
        <v>246</v>
      </c>
      <c r="AJ679">
        <v>110159</v>
      </c>
      <c r="AK679" t="s">
        <v>247</v>
      </c>
      <c r="AL679" t="s">
        <v>241</v>
      </c>
      <c r="AM679">
        <v>10763</v>
      </c>
      <c r="AN679">
        <v>6897</v>
      </c>
      <c r="AO679">
        <v>9439</v>
      </c>
      <c r="AP679">
        <v>39.200000000000003</v>
      </c>
      <c r="AQ679">
        <v>1463.37</v>
      </c>
      <c r="AR679" t="s">
        <v>2626</v>
      </c>
      <c r="AS679" t="s">
        <v>2626</v>
      </c>
      <c r="AT679">
        <v>2</v>
      </c>
      <c r="AU679" t="s">
        <v>2628</v>
      </c>
      <c r="AV679" s="3">
        <v>43160</v>
      </c>
      <c r="AW679" s="3" t="str">
        <f>TEXT(LoanTable[[#This Row],[Disbursement Date]],"YYYY-MM")</f>
        <v>2018-03</v>
      </c>
      <c r="AX679" t="str">
        <f>TEXT(EDATE(LoanTable[[#This Row],[Disbursement Date]],-1),"YYYY-MM")</f>
        <v>2018-02</v>
      </c>
      <c r="AY679">
        <f>IF(LoanTable[[#This Row],[Loan Status]]="Active",1,0)</f>
        <v>1</v>
      </c>
      <c r="AZ679">
        <f>IF(COUNTIFS(LoanTable[Client id],LoanTable[[#This Row],[Client id]],LoanTable[Period],LoanTable[[#This Row],[Previous Period]])&gt;0,1,0)</f>
        <v>0</v>
      </c>
      <c r="BA679" s="17" t="str">
        <f>TEXT(LoanTable[[#This Row],[Disbursement Date]],"YYYY")</f>
        <v>2018</v>
      </c>
      <c r="BB679" s="10" cm="1">
        <f t="array" ref="BB679">IF(YEAR(LoanTable[[#This Row],[Disbursement Date]])=MIN(YEAR(LoanTable[Disbursement Date])),"",YEAR(LoanTable[[#This Row],[Disbursement Date]])-1)</f>
        <v>2017</v>
      </c>
      <c r="BC679" s="10">
        <f>IF(LoanTable[[#This Row],[Previous Year]]="",1,IF(COUNTIFS(LoanTable[Client id],LoanTable[[#This Row],[Client id]],LoanTable[Year],LoanTable[[#This Row],[Previous Year]])&gt;0,1,0))</f>
        <v>0</v>
      </c>
      <c r="BD679" t="str">
        <f>YEAR(LoanTable[[#This Row],[Disbursement Date]]) &amp; "-Q" &amp; ROUNDUP(MONTH(LoanTable[[#This Row],[Disbursement Date]])/3,0)</f>
        <v>2018-Q1</v>
      </c>
      <c r="BE679">
        <f>IF(LoanTable[[#This Row],[Disbursement Date]]=LoanTable[[#This Row],[First Loan Date]],1,0)</f>
        <v>1</v>
      </c>
    </row>
    <row r="680" spans="1:57" x14ac:dyDescent="0.3">
      <c r="A680" t="s">
        <v>1964</v>
      </c>
      <c r="B680">
        <v>888</v>
      </c>
      <c r="C680" t="s">
        <v>529</v>
      </c>
      <c r="D680" t="s">
        <v>573</v>
      </c>
      <c r="E680">
        <v>20705</v>
      </c>
      <c r="F680">
        <v>46712</v>
      </c>
      <c r="G680">
        <v>5543</v>
      </c>
      <c r="H680" s="5">
        <v>43160</v>
      </c>
      <c r="I680" t="s">
        <v>615</v>
      </c>
      <c r="J680" t="s">
        <v>613</v>
      </c>
      <c r="K680">
        <v>210563</v>
      </c>
      <c r="L680" t="s">
        <v>531</v>
      </c>
      <c r="M680" t="s">
        <v>130</v>
      </c>
      <c r="N680" t="s">
        <v>13</v>
      </c>
      <c r="O680" t="s">
        <v>14</v>
      </c>
      <c r="P680">
        <v>37</v>
      </c>
      <c r="Q680" s="5" t="s">
        <v>131</v>
      </c>
      <c r="R680" t="s">
        <v>30</v>
      </c>
      <c r="S680" t="s">
        <v>35</v>
      </c>
      <c r="T680" t="s">
        <v>63</v>
      </c>
      <c r="U680" t="s">
        <v>19</v>
      </c>
      <c r="V680" t="s">
        <v>31</v>
      </c>
      <c r="W680">
        <v>414</v>
      </c>
      <c r="X680" t="s">
        <v>574</v>
      </c>
      <c r="Y680" t="s">
        <v>575</v>
      </c>
      <c r="Z680" t="s">
        <v>576</v>
      </c>
      <c r="AA680">
        <v>0.1065</v>
      </c>
      <c r="AB680" t="s">
        <v>577</v>
      </c>
      <c r="AC680" t="s">
        <v>578</v>
      </c>
      <c r="AD680" t="s">
        <v>529</v>
      </c>
      <c r="AE680" t="s">
        <v>250</v>
      </c>
      <c r="AF680" t="s">
        <v>251</v>
      </c>
      <c r="AG680" t="s">
        <v>252</v>
      </c>
      <c r="AH680" t="s">
        <v>253</v>
      </c>
      <c r="AI680" t="s">
        <v>529</v>
      </c>
      <c r="AJ680">
        <v>210563</v>
      </c>
      <c r="AK680" t="s">
        <v>530</v>
      </c>
      <c r="AL680" t="s">
        <v>241</v>
      </c>
      <c r="AM680">
        <v>21661</v>
      </c>
      <c r="AN680">
        <v>46341</v>
      </c>
      <c r="AO680">
        <v>20226</v>
      </c>
      <c r="AP680">
        <v>45.32</v>
      </c>
      <c r="AQ680">
        <v>4040.98</v>
      </c>
      <c r="AR680" t="s">
        <v>2626</v>
      </c>
      <c r="AS680" t="s">
        <v>2626</v>
      </c>
      <c r="AT680">
        <v>2</v>
      </c>
      <c r="AU680" t="s">
        <v>2629</v>
      </c>
      <c r="AV680" s="3">
        <v>43160</v>
      </c>
      <c r="AW680" s="3" t="str">
        <f>TEXT(LoanTable[[#This Row],[Disbursement Date]],"YYYY-MM")</f>
        <v>2018-03</v>
      </c>
      <c r="AX680" t="str">
        <f>TEXT(EDATE(LoanTable[[#This Row],[Disbursement Date]],-1),"YYYY-MM")</f>
        <v>2018-02</v>
      </c>
      <c r="AY680">
        <f>IF(LoanTable[[#This Row],[Loan Status]]="Active",1,0)</f>
        <v>0</v>
      </c>
      <c r="AZ680">
        <f>IF(COUNTIFS(LoanTable[Client id],LoanTable[[#This Row],[Client id]],LoanTable[Period],LoanTable[[#This Row],[Previous Period]])&gt;0,1,0)</f>
        <v>0</v>
      </c>
      <c r="BA680" s="17" t="str">
        <f>TEXT(LoanTable[[#This Row],[Disbursement Date]],"YYYY")</f>
        <v>2018</v>
      </c>
      <c r="BB680" s="10" cm="1">
        <f t="array" ref="BB680">IF(YEAR(LoanTable[[#This Row],[Disbursement Date]])=MIN(YEAR(LoanTable[Disbursement Date])),"",YEAR(LoanTable[[#This Row],[Disbursement Date]])-1)</f>
        <v>2017</v>
      </c>
      <c r="BC680" s="10">
        <f>IF(LoanTable[[#This Row],[Previous Year]]="",1,IF(COUNTIFS(LoanTable[Client id],LoanTable[[#This Row],[Client id]],LoanTable[Year],LoanTable[[#This Row],[Previous Year]])&gt;0,1,0))</f>
        <v>0</v>
      </c>
      <c r="BD680" t="str">
        <f>YEAR(LoanTable[[#This Row],[Disbursement Date]]) &amp; "-Q" &amp; ROUNDUP(MONTH(LoanTable[[#This Row],[Disbursement Date]])/3,0)</f>
        <v>2018-Q1</v>
      </c>
      <c r="BE680">
        <f>IF(LoanTable[[#This Row],[Disbursement Date]]=LoanTable[[#This Row],[First Loan Date]],1,0)</f>
        <v>1</v>
      </c>
    </row>
    <row r="681" spans="1:57" x14ac:dyDescent="0.3">
      <c r="A681" t="s">
        <v>875</v>
      </c>
      <c r="B681">
        <v>700</v>
      </c>
      <c r="C681" t="s">
        <v>350</v>
      </c>
      <c r="D681" t="s">
        <v>573</v>
      </c>
      <c r="E681">
        <v>17998</v>
      </c>
      <c r="F681">
        <v>4079</v>
      </c>
      <c r="G681">
        <v>42066</v>
      </c>
      <c r="H681" s="5">
        <v>43165</v>
      </c>
      <c r="I681" t="s">
        <v>624</v>
      </c>
      <c r="J681" t="s">
        <v>613</v>
      </c>
      <c r="K681">
        <v>700013</v>
      </c>
      <c r="L681" t="s">
        <v>351</v>
      </c>
      <c r="M681" t="s">
        <v>130</v>
      </c>
      <c r="N681" t="s">
        <v>13</v>
      </c>
      <c r="O681" t="s">
        <v>46</v>
      </c>
      <c r="P681">
        <v>31</v>
      </c>
      <c r="Q681" s="5" t="s">
        <v>174</v>
      </c>
      <c r="R681" t="s">
        <v>30</v>
      </c>
      <c r="S681" t="s">
        <v>105</v>
      </c>
      <c r="T681" t="s">
        <v>18</v>
      </c>
      <c r="U681" t="s">
        <v>65</v>
      </c>
      <c r="V681" t="s">
        <v>20</v>
      </c>
      <c r="W681">
        <v>466</v>
      </c>
      <c r="X681" t="s">
        <v>574</v>
      </c>
      <c r="Y681" t="s">
        <v>575</v>
      </c>
      <c r="Z681" t="s">
        <v>576</v>
      </c>
      <c r="AA681">
        <v>0.1065</v>
      </c>
      <c r="AB681" t="s">
        <v>577</v>
      </c>
      <c r="AC681" t="s">
        <v>578</v>
      </c>
      <c r="AD681" t="s">
        <v>350</v>
      </c>
      <c r="AE681" t="s">
        <v>331</v>
      </c>
      <c r="AF681" t="s">
        <v>332</v>
      </c>
      <c r="AG681" t="s">
        <v>333</v>
      </c>
      <c r="AH681" t="s">
        <v>334</v>
      </c>
      <c r="AI681" t="s">
        <v>335</v>
      </c>
      <c r="AJ681">
        <v>700013</v>
      </c>
      <c r="AK681" t="s">
        <v>247</v>
      </c>
      <c r="AL681" t="s">
        <v>241</v>
      </c>
      <c r="AM681">
        <v>19359</v>
      </c>
      <c r="AN681">
        <v>5905</v>
      </c>
      <c r="AO681">
        <v>17903</v>
      </c>
      <c r="AP681">
        <v>28.22</v>
      </c>
      <c r="AQ681">
        <v>1197.54</v>
      </c>
      <c r="AR681" t="s">
        <v>2626</v>
      </c>
      <c r="AS681" t="s">
        <v>2626</v>
      </c>
      <c r="AT681">
        <v>1</v>
      </c>
      <c r="AU681" t="s">
        <v>2628</v>
      </c>
      <c r="AV681" s="3">
        <v>43165</v>
      </c>
      <c r="AW681" s="3" t="str">
        <f>TEXT(LoanTable[[#This Row],[Disbursement Date]],"YYYY-MM")</f>
        <v>2018-03</v>
      </c>
      <c r="AX681" t="str">
        <f>TEXT(EDATE(LoanTable[[#This Row],[Disbursement Date]],-1),"YYYY-MM")</f>
        <v>2018-02</v>
      </c>
      <c r="AY681">
        <f>IF(LoanTable[[#This Row],[Loan Status]]="Active",1,0)</f>
        <v>1</v>
      </c>
      <c r="AZ681">
        <f>IF(COUNTIFS(LoanTable[Client id],LoanTable[[#This Row],[Client id]],LoanTable[Period],LoanTable[[#This Row],[Previous Period]])&gt;0,1,0)</f>
        <v>0</v>
      </c>
      <c r="BA681" s="17" t="str">
        <f>TEXT(LoanTable[[#This Row],[Disbursement Date]],"YYYY")</f>
        <v>2018</v>
      </c>
      <c r="BB681" s="10" cm="1">
        <f t="array" ref="BB681">IF(YEAR(LoanTable[[#This Row],[Disbursement Date]])=MIN(YEAR(LoanTable[Disbursement Date])),"",YEAR(LoanTable[[#This Row],[Disbursement Date]])-1)</f>
        <v>2017</v>
      </c>
      <c r="BC681" s="10">
        <f>IF(LoanTable[[#This Row],[Previous Year]]="",1,IF(COUNTIFS(LoanTable[Client id],LoanTable[[#This Row],[Client id]],LoanTable[Year],LoanTable[[#This Row],[Previous Year]])&gt;0,1,0))</f>
        <v>0</v>
      </c>
      <c r="BD681" t="str">
        <f>YEAR(LoanTable[[#This Row],[Disbursement Date]]) &amp; "-Q" &amp; ROUNDUP(MONTH(LoanTable[[#This Row],[Disbursement Date]])/3,0)</f>
        <v>2018-Q1</v>
      </c>
      <c r="BE681">
        <f>IF(LoanTable[[#This Row],[Disbursement Date]]=LoanTable[[#This Row],[First Loan Date]],1,0)</f>
        <v>1</v>
      </c>
    </row>
    <row r="682" spans="1:57" x14ac:dyDescent="0.3">
      <c r="A682" t="s">
        <v>1577</v>
      </c>
      <c r="B682">
        <v>711</v>
      </c>
      <c r="C682" t="s">
        <v>246</v>
      </c>
      <c r="D682" t="s">
        <v>589</v>
      </c>
      <c r="E682">
        <v>8028</v>
      </c>
      <c r="F682">
        <v>49788</v>
      </c>
      <c r="G682">
        <v>36355</v>
      </c>
      <c r="H682" s="5">
        <v>43165</v>
      </c>
      <c r="I682" t="s">
        <v>617</v>
      </c>
      <c r="J682" t="s">
        <v>613</v>
      </c>
      <c r="K682">
        <v>110159</v>
      </c>
      <c r="L682" t="s">
        <v>248</v>
      </c>
      <c r="M682" t="s">
        <v>154</v>
      </c>
      <c r="N682" t="s">
        <v>13</v>
      </c>
      <c r="O682" t="s">
        <v>14</v>
      </c>
      <c r="P682">
        <v>40</v>
      </c>
      <c r="Q682" s="5" t="s">
        <v>216</v>
      </c>
      <c r="R682" t="s">
        <v>104</v>
      </c>
      <c r="S682" t="s">
        <v>105</v>
      </c>
      <c r="T682" t="s">
        <v>18</v>
      </c>
      <c r="U682" t="s">
        <v>26</v>
      </c>
      <c r="V682" t="s">
        <v>39</v>
      </c>
      <c r="W682">
        <v>714</v>
      </c>
      <c r="X682" t="s">
        <v>574</v>
      </c>
      <c r="Y682" t="s">
        <v>590</v>
      </c>
      <c r="Z682" t="s">
        <v>576</v>
      </c>
      <c r="AA682">
        <v>9.9099999999999994E-2</v>
      </c>
      <c r="AB682" t="s">
        <v>577</v>
      </c>
      <c r="AC682" t="s">
        <v>591</v>
      </c>
      <c r="AD682" t="s">
        <v>246</v>
      </c>
      <c r="AE682" t="s">
        <v>234</v>
      </c>
      <c r="AF682" t="s">
        <v>235</v>
      </c>
      <c r="AG682" t="s">
        <v>236</v>
      </c>
      <c r="AH682" t="s">
        <v>237</v>
      </c>
      <c r="AI682" t="s">
        <v>246</v>
      </c>
      <c r="AJ682">
        <v>110159</v>
      </c>
      <c r="AK682" t="s">
        <v>247</v>
      </c>
      <c r="AL682" t="s">
        <v>241</v>
      </c>
      <c r="AM682">
        <v>7705</v>
      </c>
      <c r="AN682">
        <v>51660</v>
      </c>
      <c r="AO682">
        <v>7900</v>
      </c>
      <c r="AP682">
        <v>5.37</v>
      </c>
      <c r="AQ682">
        <v>4888.72</v>
      </c>
      <c r="AR682" t="s">
        <v>2626</v>
      </c>
      <c r="AS682" t="s">
        <v>2626</v>
      </c>
      <c r="AT682">
        <v>0</v>
      </c>
      <c r="AU682" t="s">
        <v>2628</v>
      </c>
      <c r="AV682" s="3">
        <v>43165</v>
      </c>
      <c r="AW682" s="3" t="str">
        <f>TEXT(LoanTable[[#This Row],[Disbursement Date]],"YYYY-MM")</f>
        <v>2018-03</v>
      </c>
      <c r="AX682" t="str">
        <f>TEXT(EDATE(LoanTable[[#This Row],[Disbursement Date]],-1),"YYYY-MM")</f>
        <v>2018-02</v>
      </c>
      <c r="AY682">
        <f>IF(LoanTable[[#This Row],[Loan Status]]="Active",1,0)</f>
        <v>0</v>
      </c>
      <c r="AZ682">
        <f>IF(COUNTIFS(LoanTable[Client id],LoanTable[[#This Row],[Client id]],LoanTable[Period],LoanTable[[#This Row],[Previous Period]])&gt;0,1,0)</f>
        <v>0</v>
      </c>
      <c r="BA682" s="17" t="str">
        <f>TEXT(LoanTable[[#This Row],[Disbursement Date]],"YYYY")</f>
        <v>2018</v>
      </c>
      <c r="BB682" s="10" cm="1">
        <f t="array" ref="BB682">IF(YEAR(LoanTable[[#This Row],[Disbursement Date]])=MIN(YEAR(LoanTable[Disbursement Date])),"",YEAR(LoanTable[[#This Row],[Disbursement Date]])-1)</f>
        <v>2017</v>
      </c>
      <c r="BC682" s="10">
        <f>IF(LoanTable[[#This Row],[Previous Year]]="",1,IF(COUNTIFS(LoanTable[Client id],LoanTable[[#This Row],[Client id]],LoanTable[Year],LoanTable[[#This Row],[Previous Year]])&gt;0,1,0))</f>
        <v>0</v>
      </c>
      <c r="BD682" t="str">
        <f>YEAR(LoanTable[[#This Row],[Disbursement Date]]) &amp; "-Q" &amp; ROUNDUP(MONTH(LoanTable[[#This Row],[Disbursement Date]])/3,0)</f>
        <v>2018-Q1</v>
      </c>
      <c r="BE682">
        <f>IF(LoanTable[[#This Row],[Disbursement Date]]=LoanTable[[#This Row],[First Loan Date]],1,0)</f>
        <v>1</v>
      </c>
    </row>
    <row r="683" spans="1:57" x14ac:dyDescent="0.3">
      <c r="A683" t="s">
        <v>830</v>
      </c>
      <c r="B683">
        <v>589</v>
      </c>
      <c r="C683" t="s">
        <v>523</v>
      </c>
      <c r="D683" t="s">
        <v>573</v>
      </c>
      <c r="E683">
        <v>15414</v>
      </c>
      <c r="F683">
        <v>29044</v>
      </c>
      <c r="G683">
        <v>28167</v>
      </c>
      <c r="H683" s="5">
        <v>43169</v>
      </c>
      <c r="I683" t="s">
        <v>612</v>
      </c>
      <c r="J683" t="s">
        <v>619</v>
      </c>
      <c r="K683">
        <v>800018</v>
      </c>
      <c r="L683" t="s">
        <v>526</v>
      </c>
      <c r="M683" t="s">
        <v>158</v>
      </c>
      <c r="N683" t="s">
        <v>13</v>
      </c>
      <c r="O683" t="s">
        <v>33</v>
      </c>
      <c r="P683">
        <v>24</v>
      </c>
      <c r="Q683" s="5" t="s">
        <v>188</v>
      </c>
      <c r="R683" t="s">
        <v>30</v>
      </c>
      <c r="S683" t="s">
        <v>145</v>
      </c>
      <c r="T683" t="s">
        <v>18</v>
      </c>
      <c r="U683" t="s">
        <v>19</v>
      </c>
      <c r="V683" t="s">
        <v>31</v>
      </c>
      <c r="W683">
        <v>431</v>
      </c>
      <c r="X683" t="s">
        <v>574</v>
      </c>
      <c r="Y683" t="s">
        <v>575</v>
      </c>
      <c r="Z683" t="s">
        <v>576</v>
      </c>
      <c r="AA683">
        <v>0.1065</v>
      </c>
      <c r="AB683" t="s">
        <v>577</v>
      </c>
      <c r="AC683" t="s">
        <v>578</v>
      </c>
      <c r="AD683" t="s">
        <v>523</v>
      </c>
      <c r="AE683" t="s">
        <v>250</v>
      </c>
      <c r="AF683" t="s">
        <v>251</v>
      </c>
      <c r="AG683" t="s">
        <v>252</v>
      </c>
      <c r="AH683" t="s">
        <v>253</v>
      </c>
      <c r="AI683" t="s">
        <v>524</v>
      </c>
      <c r="AJ683">
        <v>800018</v>
      </c>
      <c r="AK683" t="s">
        <v>525</v>
      </c>
      <c r="AL683" t="s">
        <v>239</v>
      </c>
      <c r="AM683">
        <v>15703</v>
      </c>
      <c r="AN683">
        <v>28798</v>
      </c>
      <c r="AO683">
        <v>15030</v>
      </c>
      <c r="AP683">
        <v>1.6</v>
      </c>
      <c r="AQ683">
        <v>2107.5500000000002</v>
      </c>
      <c r="AR683" t="s">
        <v>2626</v>
      </c>
      <c r="AS683" t="s">
        <v>2626</v>
      </c>
      <c r="AT683">
        <v>1</v>
      </c>
      <c r="AU683" t="s">
        <v>2628</v>
      </c>
      <c r="AV683" s="3">
        <v>42597</v>
      </c>
      <c r="AW683" s="3" t="str">
        <f>TEXT(LoanTable[[#This Row],[Disbursement Date]],"YYYY-MM")</f>
        <v>2018-03</v>
      </c>
      <c r="AX683" t="str">
        <f>TEXT(EDATE(LoanTable[[#This Row],[Disbursement Date]],-1),"YYYY-MM")</f>
        <v>2018-02</v>
      </c>
      <c r="AY683">
        <f>IF(LoanTable[[#This Row],[Loan Status]]="Active",1,0)</f>
        <v>0</v>
      </c>
      <c r="AZ683">
        <f>IF(COUNTIFS(LoanTable[Client id],LoanTable[[#This Row],[Client id]],LoanTable[Period],LoanTable[[#This Row],[Previous Period]])&gt;0,1,0)</f>
        <v>0</v>
      </c>
      <c r="BA683" s="17" t="str">
        <f>TEXT(LoanTable[[#This Row],[Disbursement Date]],"YYYY")</f>
        <v>2018</v>
      </c>
      <c r="BB683" s="10" cm="1">
        <f t="array" ref="BB683">IF(YEAR(LoanTable[[#This Row],[Disbursement Date]])=MIN(YEAR(LoanTable[Disbursement Date])),"",YEAR(LoanTable[[#This Row],[Disbursement Date]])-1)</f>
        <v>2017</v>
      </c>
      <c r="BC683" s="10">
        <f>IF(LoanTable[[#This Row],[Previous Year]]="",1,IF(COUNTIFS(LoanTable[Client id],LoanTable[[#This Row],[Client id]],LoanTable[Year],LoanTable[[#This Row],[Previous Year]])&gt;0,1,0))</f>
        <v>0</v>
      </c>
      <c r="BD683" t="str">
        <f>YEAR(LoanTable[[#This Row],[Disbursement Date]]) &amp; "-Q" &amp; ROUNDUP(MONTH(LoanTable[[#This Row],[Disbursement Date]])/3,0)</f>
        <v>2018-Q1</v>
      </c>
      <c r="BE683">
        <f>IF(LoanTable[[#This Row],[Disbursement Date]]=LoanTable[[#This Row],[First Loan Date]],1,0)</f>
        <v>0</v>
      </c>
    </row>
    <row r="684" spans="1:57" x14ac:dyDescent="0.3">
      <c r="A684" t="s">
        <v>2608</v>
      </c>
      <c r="B684">
        <v>64</v>
      </c>
      <c r="C684" t="s">
        <v>386</v>
      </c>
      <c r="D684" t="s">
        <v>596</v>
      </c>
      <c r="E684">
        <v>10575</v>
      </c>
      <c r="F684">
        <v>8344</v>
      </c>
      <c r="G684">
        <v>9289</v>
      </c>
      <c r="H684" s="5">
        <v>43174</v>
      </c>
      <c r="I684" t="s">
        <v>612</v>
      </c>
      <c r="J684" t="s">
        <v>613</v>
      </c>
      <c r="K684">
        <v>1110166</v>
      </c>
      <c r="L684" t="s">
        <v>389</v>
      </c>
      <c r="M684" t="s">
        <v>126</v>
      </c>
      <c r="N684" t="s">
        <v>13</v>
      </c>
      <c r="O684" t="s">
        <v>28</v>
      </c>
      <c r="P684">
        <v>50</v>
      </c>
      <c r="Q684" s="6" t="s">
        <v>61</v>
      </c>
      <c r="R684" t="s">
        <v>16</v>
      </c>
      <c r="S684" t="s">
        <v>35</v>
      </c>
      <c r="T684" t="s">
        <v>18</v>
      </c>
      <c r="U684" t="s">
        <v>22</v>
      </c>
      <c r="V684" t="s">
        <v>20</v>
      </c>
      <c r="W684">
        <v>334</v>
      </c>
      <c r="X684" t="s">
        <v>574</v>
      </c>
      <c r="Y684" t="s">
        <v>590</v>
      </c>
      <c r="Z684" t="s">
        <v>593</v>
      </c>
      <c r="AA684">
        <v>0.17269999999999999</v>
      </c>
      <c r="AB684" t="s">
        <v>585</v>
      </c>
      <c r="AC684" t="s">
        <v>597</v>
      </c>
      <c r="AD684" t="s">
        <v>386</v>
      </c>
      <c r="AE684" t="s">
        <v>234</v>
      </c>
      <c r="AF684" t="s">
        <v>235</v>
      </c>
      <c r="AG684" t="s">
        <v>236</v>
      </c>
      <c r="AH684" t="s">
        <v>237</v>
      </c>
      <c r="AI684" t="s">
        <v>387</v>
      </c>
      <c r="AJ684">
        <v>1110166</v>
      </c>
      <c r="AK684" t="s">
        <v>388</v>
      </c>
      <c r="AL684" t="s">
        <v>239</v>
      </c>
      <c r="AM684">
        <v>10387</v>
      </c>
      <c r="AN684">
        <v>9460</v>
      </c>
      <c r="AO684">
        <v>10251</v>
      </c>
      <c r="AP684">
        <v>19.57</v>
      </c>
      <c r="AQ684">
        <v>2589.29</v>
      </c>
      <c r="AR684" t="s">
        <v>2626</v>
      </c>
      <c r="AS684" t="s">
        <v>2626</v>
      </c>
      <c r="AT684">
        <v>0</v>
      </c>
      <c r="AU684" t="s">
        <v>2628</v>
      </c>
      <c r="AV684" s="3">
        <v>43174</v>
      </c>
      <c r="AW684" s="3" t="str">
        <f>TEXT(LoanTable[[#This Row],[Disbursement Date]],"YYYY-MM")</f>
        <v>2018-03</v>
      </c>
      <c r="AX684" t="str">
        <f>TEXT(EDATE(LoanTable[[#This Row],[Disbursement Date]],-1),"YYYY-MM")</f>
        <v>2018-02</v>
      </c>
      <c r="AY684">
        <f>IF(LoanTable[[#This Row],[Loan Status]]="Active",1,0)</f>
        <v>0</v>
      </c>
      <c r="AZ684">
        <f>IF(COUNTIFS(LoanTable[Client id],LoanTable[[#This Row],[Client id]],LoanTable[Period],LoanTable[[#This Row],[Previous Period]])&gt;0,1,0)</f>
        <v>0</v>
      </c>
      <c r="BA684" s="17" t="str">
        <f>TEXT(LoanTable[[#This Row],[Disbursement Date]],"YYYY")</f>
        <v>2018</v>
      </c>
      <c r="BB684" s="10" cm="1">
        <f t="array" ref="BB684">IF(YEAR(LoanTable[[#This Row],[Disbursement Date]])=MIN(YEAR(LoanTable[Disbursement Date])),"",YEAR(LoanTable[[#This Row],[Disbursement Date]])-1)</f>
        <v>2017</v>
      </c>
      <c r="BC684" s="10">
        <f>IF(LoanTable[[#This Row],[Previous Year]]="",1,IF(COUNTIFS(LoanTable[Client id],LoanTable[[#This Row],[Client id]],LoanTable[Year],LoanTable[[#This Row],[Previous Year]])&gt;0,1,0))</f>
        <v>0</v>
      </c>
      <c r="BD684" t="str">
        <f>YEAR(LoanTable[[#This Row],[Disbursement Date]]) &amp; "-Q" &amp; ROUNDUP(MONTH(LoanTable[[#This Row],[Disbursement Date]])/3,0)</f>
        <v>2018-Q1</v>
      </c>
      <c r="BE684">
        <f>IF(LoanTable[[#This Row],[Disbursement Date]]=LoanTable[[#This Row],[First Loan Date]],1,0)</f>
        <v>1</v>
      </c>
    </row>
    <row r="685" spans="1:57" x14ac:dyDescent="0.3">
      <c r="A685" t="s">
        <v>2140</v>
      </c>
      <c r="B685">
        <v>224</v>
      </c>
      <c r="C685" t="s">
        <v>409</v>
      </c>
      <c r="D685" t="s">
        <v>573</v>
      </c>
      <c r="E685">
        <v>46225</v>
      </c>
      <c r="F685">
        <v>24111</v>
      </c>
      <c r="G685">
        <v>35918</v>
      </c>
      <c r="H685" s="5">
        <v>43174</v>
      </c>
      <c r="I685" t="s">
        <v>612</v>
      </c>
      <c r="J685" t="s">
        <v>619</v>
      </c>
      <c r="K685">
        <v>1030063</v>
      </c>
      <c r="L685" t="s">
        <v>411</v>
      </c>
      <c r="M685" t="s">
        <v>110</v>
      </c>
      <c r="N685" t="s">
        <v>13</v>
      </c>
      <c r="O685" t="s">
        <v>33</v>
      </c>
      <c r="P685">
        <v>22</v>
      </c>
      <c r="Q685" s="5" t="s">
        <v>111</v>
      </c>
      <c r="R685" t="s">
        <v>16</v>
      </c>
      <c r="S685" t="s">
        <v>35</v>
      </c>
      <c r="T685" t="s">
        <v>18</v>
      </c>
      <c r="U685" t="s">
        <v>19</v>
      </c>
      <c r="V685" t="s">
        <v>39</v>
      </c>
      <c r="W685">
        <v>679</v>
      </c>
      <c r="X685" t="s">
        <v>574</v>
      </c>
      <c r="Y685" t="s">
        <v>575</v>
      </c>
      <c r="Z685" t="s">
        <v>576</v>
      </c>
      <c r="AA685">
        <v>0.1065</v>
      </c>
      <c r="AB685" t="s">
        <v>577</v>
      </c>
      <c r="AC685" t="s">
        <v>578</v>
      </c>
      <c r="AD685" t="s">
        <v>409</v>
      </c>
      <c r="AE685" t="s">
        <v>234</v>
      </c>
      <c r="AF685" t="s">
        <v>235</v>
      </c>
      <c r="AG685" t="s">
        <v>236</v>
      </c>
      <c r="AH685" t="s">
        <v>237</v>
      </c>
      <c r="AI685" t="s">
        <v>246</v>
      </c>
      <c r="AJ685">
        <v>1030063</v>
      </c>
      <c r="AK685" t="s">
        <v>410</v>
      </c>
      <c r="AL685" t="s">
        <v>241</v>
      </c>
      <c r="AM685">
        <v>45778</v>
      </c>
      <c r="AN685">
        <v>26087</v>
      </c>
      <c r="AO685">
        <v>45875</v>
      </c>
      <c r="AP685">
        <v>9.85</v>
      </c>
      <c r="AQ685">
        <v>546.12</v>
      </c>
      <c r="AR685" t="s">
        <v>2626</v>
      </c>
      <c r="AS685" t="s">
        <v>2626</v>
      </c>
      <c r="AT685">
        <v>2</v>
      </c>
      <c r="AU685" t="s">
        <v>2628</v>
      </c>
      <c r="AV685" s="3">
        <v>42664</v>
      </c>
      <c r="AW685" s="3" t="str">
        <f>TEXT(LoanTable[[#This Row],[Disbursement Date]],"YYYY-MM")</f>
        <v>2018-03</v>
      </c>
      <c r="AX685" t="str">
        <f>TEXT(EDATE(LoanTable[[#This Row],[Disbursement Date]],-1),"YYYY-MM")</f>
        <v>2018-02</v>
      </c>
      <c r="AY685">
        <f>IF(LoanTable[[#This Row],[Loan Status]]="Active",1,0)</f>
        <v>0</v>
      </c>
      <c r="AZ685">
        <f>IF(COUNTIFS(LoanTable[Client id],LoanTable[[#This Row],[Client id]],LoanTable[Period],LoanTable[[#This Row],[Previous Period]])&gt;0,1,0)</f>
        <v>0</v>
      </c>
      <c r="BA685" s="17" t="str">
        <f>TEXT(LoanTable[[#This Row],[Disbursement Date]],"YYYY")</f>
        <v>2018</v>
      </c>
      <c r="BB685" s="10" cm="1">
        <f t="array" ref="BB685">IF(YEAR(LoanTable[[#This Row],[Disbursement Date]])=MIN(YEAR(LoanTable[Disbursement Date])),"",YEAR(LoanTable[[#This Row],[Disbursement Date]])-1)</f>
        <v>2017</v>
      </c>
      <c r="BC685" s="10">
        <f>IF(LoanTable[[#This Row],[Previous Year]]="",1,IF(COUNTIFS(LoanTable[Client id],LoanTable[[#This Row],[Client id]],LoanTable[Year],LoanTable[[#This Row],[Previous Year]])&gt;0,1,0))</f>
        <v>1</v>
      </c>
      <c r="BD685" t="str">
        <f>YEAR(LoanTable[[#This Row],[Disbursement Date]]) &amp; "-Q" &amp; ROUNDUP(MONTH(LoanTable[[#This Row],[Disbursement Date]])/3,0)</f>
        <v>2018-Q1</v>
      </c>
      <c r="BE685">
        <f>IF(LoanTable[[#This Row],[Disbursement Date]]=LoanTable[[#This Row],[First Loan Date]],1,0)</f>
        <v>0</v>
      </c>
    </row>
    <row r="686" spans="1:57" x14ac:dyDescent="0.3">
      <c r="A686" t="s">
        <v>918</v>
      </c>
      <c r="B686">
        <v>446</v>
      </c>
      <c r="C686" t="s">
        <v>251</v>
      </c>
      <c r="D686" t="s">
        <v>573</v>
      </c>
      <c r="E686">
        <v>19858</v>
      </c>
      <c r="F686">
        <v>21043</v>
      </c>
      <c r="G686">
        <v>38013</v>
      </c>
      <c r="H686" s="5">
        <v>43174</v>
      </c>
      <c r="I686" t="s">
        <v>612</v>
      </c>
      <c r="J686" t="s">
        <v>613</v>
      </c>
      <c r="K686">
        <v>10068</v>
      </c>
      <c r="L686" t="s">
        <v>319</v>
      </c>
      <c r="M686" t="s">
        <v>98</v>
      </c>
      <c r="N686" t="s">
        <v>13</v>
      </c>
      <c r="O686" t="s">
        <v>14</v>
      </c>
      <c r="P686">
        <v>44</v>
      </c>
      <c r="Q686" s="5" t="s">
        <v>100</v>
      </c>
      <c r="R686" t="s">
        <v>25</v>
      </c>
      <c r="S686" t="s">
        <v>35</v>
      </c>
      <c r="T686" t="s">
        <v>63</v>
      </c>
      <c r="U686" t="s">
        <v>65</v>
      </c>
      <c r="V686" t="s">
        <v>20</v>
      </c>
      <c r="W686">
        <v>361</v>
      </c>
      <c r="X686" t="s">
        <v>574</v>
      </c>
      <c r="Y686" t="s">
        <v>575</v>
      </c>
      <c r="Z686" t="s">
        <v>576</v>
      </c>
      <c r="AA686">
        <v>0.1065</v>
      </c>
      <c r="AB686" t="s">
        <v>577</v>
      </c>
      <c r="AC686" t="s">
        <v>578</v>
      </c>
      <c r="AD686" t="s">
        <v>251</v>
      </c>
      <c r="AE686" t="s">
        <v>250</v>
      </c>
      <c r="AF686" t="s">
        <v>251</v>
      </c>
      <c r="AG686" t="s">
        <v>252</v>
      </c>
      <c r="AH686" t="s">
        <v>253</v>
      </c>
      <c r="AI686" t="s">
        <v>317</v>
      </c>
      <c r="AJ686">
        <v>10068</v>
      </c>
      <c r="AK686" t="s">
        <v>318</v>
      </c>
      <c r="AL686" t="s">
        <v>256</v>
      </c>
      <c r="AM686">
        <v>20125</v>
      </c>
      <c r="AN686">
        <v>20744</v>
      </c>
      <c r="AO686">
        <v>19837</v>
      </c>
      <c r="AP686">
        <v>48.74</v>
      </c>
      <c r="AQ686">
        <v>922.96</v>
      </c>
      <c r="AR686" t="s">
        <v>2626</v>
      </c>
      <c r="AS686" t="s">
        <v>2626</v>
      </c>
      <c r="AT686">
        <v>0</v>
      </c>
      <c r="AU686" t="s">
        <v>2628</v>
      </c>
      <c r="AV686" s="3">
        <v>43174</v>
      </c>
      <c r="AW686" s="3" t="str">
        <f>TEXT(LoanTable[[#This Row],[Disbursement Date]],"YYYY-MM")</f>
        <v>2018-03</v>
      </c>
      <c r="AX686" t="str">
        <f>TEXT(EDATE(LoanTable[[#This Row],[Disbursement Date]],-1),"YYYY-MM")</f>
        <v>2018-02</v>
      </c>
      <c r="AY686">
        <f>IF(LoanTable[[#This Row],[Loan Status]]="Active",1,0)</f>
        <v>0</v>
      </c>
      <c r="AZ686">
        <f>IF(COUNTIFS(LoanTable[Client id],LoanTable[[#This Row],[Client id]],LoanTable[Period],LoanTable[[#This Row],[Previous Period]])&gt;0,1,0)</f>
        <v>0</v>
      </c>
      <c r="BA686" s="17" t="str">
        <f>TEXT(LoanTable[[#This Row],[Disbursement Date]],"YYYY")</f>
        <v>2018</v>
      </c>
      <c r="BB686" s="10" cm="1">
        <f t="array" ref="BB686">IF(YEAR(LoanTable[[#This Row],[Disbursement Date]])=MIN(YEAR(LoanTable[Disbursement Date])),"",YEAR(LoanTable[[#This Row],[Disbursement Date]])-1)</f>
        <v>2017</v>
      </c>
      <c r="BC686" s="10">
        <f>IF(LoanTable[[#This Row],[Previous Year]]="",1,IF(COUNTIFS(LoanTable[Client id],LoanTable[[#This Row],[Client id]],LoanTable[Year],LoanTable[[#This Row],[Previous Year]])&gt;0,1,0))</f>
        <v>0</v>
      </c>
      <c r="BD686" t="str">
        <f>YEAR(LoanTable[[#This Row],[Disbursement Date]]) &amp; "-Q" &amp; ROUNDUP(MONTH(LoanTable[[#This Row],[Disbursement Date]])/3,0)</f>
        <v>2018-Q1</v>
      </c>
      <c r="BE686">
        <f>IF(LoanTable[[#This Row],[Disbursement Date]]=LoanTable[[#This Row],[First Loan Date]],1,0)</f>
        <v>1</v>
      </c>
    </row>
    <row r="687" spans="1:57" x14ac:dyDescent="0.3">
      <c r="A687" t="s">
        <v>943</v>
      </c>
      <c r="B687">
        <v>923</v>
      </c>
      <c r="C687" t="s">
        <v>251</v>
      </c>
      <c r="D687" t="s">
        <v>573</v>
      </c>
      <c r="E687">
        <v>26958</v>
      </c>
      <c r="F687">
        <v>22518</v>
      </c>
      <c r="G687">
        <v>17836</v>
      </c>
      <c r="H687" s="5">
        <v>43176</v>
      </c>
      <c r="I687" t="s">
        <v>612</v>
      </c>
      <c r="J687" t="s">
        <v>613</v>
      </c>
      <c r="K687">
        <v>10068</v>
      </c>
      <c r="L687" t="s">
        <v>319</v>
      </c>
      <c r="M687" t="s">
        <v>190</v>
      </c>
      <c r="N687" t="s">
        <v>13</v>
      </c>
      <c r="O687" t="s">
        <v>33</v>
      </c>
      <c r="P687">
        <v>22</v>
      </c>
      <c r="Q687" s="5" t="s">
        <v>191</v>
      </c>
      <c r="R687" t="s">
        <v>30</v>
      </c>
      <c r="S687" t="s">
        <v>145</v>
      </c>
      <c r="T687" t="s">
        <v>63</v>
      </c>
      <c r="U687" t="s">
        <v>26</v>
      </c>
      <c r="V687" t="s">
        <v>39</v>
      </c>
      <c r="W687">
        <v>714</v>
      </c>
      <c r="X687" t="s">
        <v>574</v>
      </c>
      <c r="Y687" t="s">
        <v>575</v>
      </c>
      <c r="Z687" t="s">
        <v>576</v>
      </c>
      <c r="AA687">
        <v>0.1065</v>
      </c>
      <c r="AB687" t="s">
        <v>577</v>
      </c>
      <c r="AC687" t="s">
        <v>578</v>
      </c>
      <c r="AD687" t="s">
        <v>251</v>
      </c>
      <c r="AE687" t="s">
        <v>250</v>
      </c>
      <c r="AF687" t="s">
        <v>251</v>
      </c>
      <c r="AG687" t="s">
        <v>252</v>
      </c>
      <c r="AH687" t="s">
        <v>253</v>
      </c>
      <c r="AI687" t="s">
        <v>317</v>
      </c>
      <c r="AJ687">
        <v>10068</v>
      </c>
      <c r="AK687" t="s">
        <v>318</v>
      </c>
      <c r="AL687" t="s">
        <v>256</v>
      </c>
      <c r="AM687">
        <v>27297</v>
      </c>
      <c r="AN687">
        <v>23602</v>
      </c>
      <c r="AO687">
        <v>26758</v>
      </c>
      <c r="AP687">
        <v>2.34</v>
      </c>
      <c r="AQ687">
        <v>4596.67</v>
      </c>
      <c r="AR687" t="s">
        <v>2626</v>
      </c>
      <c r="AS687" t="s">
        <v>2626</v>
      </c>
      <c r="AT687">
        <v>2</v>
      </c>
      <c r="AU687" t="s">
        <v>2628</v>
      </c>
      <c r="AV687" s="3">
        <v>42957</v>
      </c>
      <c r="AW687" s="3" t="str">
        <f>TEXT(LoanTable[[#This Row],[Disbursement Date]],"YYYY-MM")</f>
        <v>2018-03</v>
      </c>
      <c r="AX687" t="str">
        <f>TEXT(EDATE(LoanTable[[#This Row],[Disbursement Date]],-1),"YYYY-MM")</f>
        <v>2018-02</v>
      </c>
      <c r="AY687">
        <f>IF(LoanTable[[#This Row],[Loan Status]]="Active",1,0)</f>
        <v>0</v>
      </c>
      <c r="AZ687">
        <f>IF(COUNTIFS(LoanTable[Client id],LoanTable[[#This Row],[Client id]],LoanTable[Period],LoanTable[[#This Row],[Previous Period]])&gt;0,1,0)</f>
        <v>0</v>
      </c>
      <c r="BA687" s="17" t="str">
        <f>TEXT(LoanTable[[#This Row],[Disbursement Date]],"YYYY")</f>
        <v>2018</v>
      </c>
      <c r="BB687" s="10" cm="1">
        <f t="array" ref="BB687">IF(YEAR(LoanTable[[#This Row],[Disbursement Date]])=MIN(YEAR(LoanTable[Disbursement Date])),"",YEAR(LoanTable[[#This Row],[Disbursement Date]])-1)</f>
        <v>2017</v>
      </c>
      <c r="BC687" s="10">
        <f>IF(LoanTable[[#This Row],[Previous Year]]="",1,IF(COUNTIFS(LoanTable[Client id],LoanTable[[#This Row],[Client id]],LoanTable[Year],LoanTable[[#This Row],[Previous Year]])&gt;0,1,0))</f>
        <v>1</v>
      </c>
      <c r="BD687" t="str">
        <f>YEAR(LoanTable[[#This Row],[Disbursement Date]]) &amp; "-Q" &amp; ROUNDUP(MONTH(LoanTable[[#This Row],[Disbursement Date]])/3,0)</f>
        <v>2018-Q1</v>
      </c>
      <c r="BE687">
        <f>IF(LoanTable[[#This Row],[Disbursement Date]]=LoanTable[[#This Row],[First Loan Date]],1,0)</f>
        <v>0</v>
      </c>
    </row>
    <row r="688" spans="1:57" x14ac:dyDescent="0.3">
      <c r="A688" t="s">
        <v>670</v>
      </c>
      <c r="B688">
        <v>743</v>
      </c>
      <c r="C688" t="s">
        <v>246</v>
      </c>
      <c r="D688" t="s">
        <v>573</v>
      </c>
      <c r="E688">
        <v>27146</v>
      </c>
      <c r="F688">
        <v>38341</v>
      </c>
      <c r="G688">
        <v>6414</v>
      </c>
      <c r="H688" s="5">
        <v>43177</v>
      </c>
      <c r="I688" t="s">
        <v>615</v>
      </c>
      <c r="J688" t="s">
        <v>613</v>
      </c>
      <c r="K688">
        <v>110159</v>
      </c>
      <c r="L688" t="s">
        <v>248</v>
      </c>
      <c r="M688" t="s">
        <v>128</v>
      </c>
      <c r="N688" t="s">
        <v>13</v>
      </c>
      <c r="O688" t="s">
        <v>46</v>
      </c>
      <c r="P688">
        <v>29</v>
      </c>
      <c r="Q688" s="5" t="s">
        <v>97</v>
      </c>
      <c r="R688" t="s">
        <v>30</v>
      </c>
      <c r="S688" t="s">
        <v>145</v>
      </c>
      <c r="T688" t="s">
        <v>63</v>
      </c>
      <c r="U688" t="s">
        <v>22</v>
      </c>
      <c r="V688" t="s">
        <v>20</v>
      </c>
      <c r="W688">
        <v>799</v>
      </c>
      <c r="X688" t="s">
        <v>574</v>
      </c>
      <c r="Y688" t="s">
        <v>575</v>
      </c>
      <c r="Z688" t="s">
        <v>576</v>
      </c>
      <c r="AA688">
        <v>0.1065</v>
      </c>
      <c r="AB688" t="s">
        <v>577</v>
      </c>
      <c r="AC688" t="s">
        <v>578</v>
      </c>
      <c r="AD688" t="s">
        <v>246</v>
      </c>
      <c r="AE688" t="s">
        <v>234</v>
      </c>
      <c r="AF688" t="s">
        <v>235</v>
      </c>
      <c r="AG688" t="s">
        <v>236</v>
      </c>
      <c r="AH688" t="s">
        <v>237</v>
      </c>
      <c r="AI688" t="s">
        <v>246</v>
      </c>
      <c r="AJ688">
        <v>110159</v>
      </c>
      <c r="AK688" t="s">
        <v>247</v>
      </c>
      <c r="AL688" t="s">
        <v>241</v>
      </c>
      <c r="AM688">
        <v>28816</v>
      </c>
      <c r="AN688">
        <v>39214</v>
      </c>
      <c r="AO688">
        <v>26890</v>
      </c>
      <c r="AP688">
        <v>33.18</v>
      </c>
      <c r="AQ688">
        <v>4677.9399999999996</v>
      </c>
      <c r="AR688" t="s">
        <v>2627</v>
      </c>
      <c r="AS688" t="s">
        <v>2626</v>
      </c>
      <c r="AT688">
        <v>0</v>
      </c>
      <c r="AU688" t="s">
        <v>2628</v>
      </c>
      <c r="AV688" s="3">
        <v>42089</v>
      </c>
      <c r="AW688" s="3" t="str">
        <f>TEXT(LoanTable[[#This Row],[Disbursement Date]],"YYYY-MM")</f>
        <v>2018-03</v>
      </c>
      <c r="AX688" t="str">
        <f>TEXT(EDATE(LoanTable[[#This Row],[Disbursement Date]],-1),"YYYY-MM")</f>
        <v>2018-02</v>
      </c>
      <c r="AY688">
        <f>IF(LoanTable[[#This Row],[Loan Status]]="Active",1,0)</f>
        <v>0</v>
      </c>
      <c r="AZ688">
        <f>IF(COUNTIFS(LoanTable[Client id],LoanTable[[#This Row],[Client id]],LoanTable[Period],LoanTable[[#This Row],[Previous Period]])&gt;0,1,0)</f>
        <v>0</v>
      </c>
      <c r="BA688" s="17" t="str">
        <f>TEXT(LoanTable[[#This Row],[Disbursement Date]],"YYYY")</f>
        <v>2018</v>
      </c>
      <c r="BB688" s="10" cm="1">
        <f t="array" ref="BB688">IF(YEAR(LoanTable[[#This Row],[Disbursement Date]])=MIN(YEAR(LoanTable[Disbursement Date])),"",YEAR(LoanTable[[#This Row],[Disbursement Date]])-1)</f>
        <v>2017</v>
      </c>
      <c r="BC688" s="10">
        <f>IF(LoanTable[[#This Row],[Previous Year]]="",1,IF(COUNTIFS(LoanTable[Client id],LoanTable[[#This Row],[Client id]],LoanTable[Year],LoanTable[[#This Row],[Previous Year]])&gt;0,1,0))</f>
        <v>0</v>
      </c>
      <c r="BD688" t="str">
        <f>YEAR(LoanTable[[#This Row],[Disbursement Date]]) &amp; "-Q" &amp; ROUNDUP(MONTH(LoanTable[[#This Row],[Disbursement Date]])/3,0)</f>
        <v>2018-Q1</v>
      </c>
      <c r="BE688">
        <f>IF(LoanTable[[#This Row],[Disbursement Date]]=LoanTable[[#This Row],[First Loan Date]],1,0)</f>
        <v>0</v>
      </c>
    </row>
    <row r="689" spans="1:57" x14ac:dyDescent="0.3">
      <c r="A689" t="s">
        <v>1787</v>
      </c>
      <c r="B689">
        <v>856</v>
      </c>
      <c r="C689" t="s">
        <v>249</v>
      </c>
      <c r="D689" t="s">
        <v>589</v>
      </c>
      <c r="E689">
        <v>28645</v>
      </c>
      <c r="F689">
        <v>37941</v>
      </c>
      <c r="G689">
        <v>23436</v>
      </c>
      <c r="H689" s="5">
        <v>43177</v>
      </c>
      <c r="I689" t="s">
        <v>615</v>
      </c>
      <c r="J689" t="s">
        <v>619</v>
      </c>
      <c r="K689">
        <v>910182</v>
      </c>
      <c r="L689" t="s">
        <v>257</v>
      </c>
      <c r="M689" t="s">
        <v>75</v>
      </c>
      <c r="N689" t="s">
        <v>13</v>
      </c>
      <c r="O689" t="s">
        <v>28</v>
      </c>
      <c r="P689">
        <v>46</v>
      </c>
      <c r="Q689" s="5" t="s">
        <v>107</v>
      </c>
      <c r="R689" t="s">
        <v>25</v>
      </c>
      <c r="S689" t="s">
        <v>35</v>
      </c>
      <c r="T689" t="s">
        <v>18</v>
      </c>
      <c r="U689" t="s">
        <v>22</v>
      </c>
      <c r="V689" t="s">
        <v>31</v>
      </c>
      <c r="W689">
        <v>459</v>
      </c>
      <c r="X689" t="s">
        <v>574</v>
      </c>
      <c r="Y689" t="s">
        <v>590</v>
      </c>
      <c r="Z689" t="s">
        <v>576</v>
      </c>
      <c r="AA689">
        <v>9.9099999999999994E-2</v>
      </c>
      <c r="AB689" t="s">
        <v>577</v>
      </c>
      <c r="AC689" t="s">
        <v>591</v>
      </c>
      <c r="AD689" t="s">
        <v>249</v>
      </c>
      <c r="AE689" t="s">
        <v>250</v>
      </c>
      <c r="AF689" t="s">
        <v>251</v>
      </c>
      <c r="AG689" t="s">
        <v>252</v>
      </c>
      <c r="AH689" t="s">
        <v>253</v>
      </c>
      <c r="AI689" t="s">
        <v>254</v>
      </c>
      <c r="AJ689">
        <v>910182</v>
      </c>
      <c r="AK689" t="s">
        <v>255</v>
      </c>
      <c r="AL689" t="s">
        <v>256</v>
      </c>
      <c r="AM689">
        <v>29233</v>
      </c>
      <c r="AN689">
        <v>39562</v>
      </c>
      <c r="AO689">
        <v>28173</v>
      </c>
      <c r="AP689">
        <v>17.89</v>
      </c>
      <c r="AQ689">
        <v>2975.11</v>
      </c>
      <c r="AR689" t="s">
        <v>2626</v>
      </c>
      <c r="AS689" t="s">
        <v>2626</v>
      </c>
      <c r="AT689">
        <v>2</v>
      </c>
      <c r="AU689" t="s">
        <v>2630</v>
      </c>
      <c r="AV689" s="3">
        <v>42251</v>
      </c>
      <c r="AW689" s="3" t="str">
        <f>TEXT(LoanTable[[#This Row],[Disbursement Date]],"YYYY-MM")</f>
        <v>2018-03</v>
      </c>
      <c r="AX689" t="str">
        <f>TEXT(EDATE(LoanTable[[#This Row],[Disbursement Date]],-1),"YYYY-MM")</f>
        <v>2018-02</v>
      </c>
      <c r="AY689">
        <f>IF(LoanTable[[#This Row],[Loan Status]]="Active",1,0)</f>
        <v>0</v>
      </c>
      <c r="AZ689">
        <f>IF(COUNTIFS(LoanTable[Client id],LoanTable[[#This Row],[Client id]],LoanTable[Period],LoanTable[[#This Row],[Previous Period]])&gt;0,1,0)</f>
        <v>0</v>
      </c>
      <c r="BA689" s="17" t="str">
        <f>TEXT(LoanTable[[#This Row],[Disbursement Date]],"YYYY")</f>
        <v>2018</v>
      </c>
      <c r="BB689" s="10" cm="1">
        <f t="array" ref="BB689">IF(YEAR(LoanTable[[#This Row],[Disbursement Date]])=MIN(YEAR(LoanTable[Disbursement Date])),"",YEAR(LoanTable[[#This Row],[Disbursement Date]])-1)</f>
        <v>2017</v>
      </c>
      <c r="BC689" s="10">
        <f>IF(LoanTable[[#This Row],[Previous Year]]="",1,IF(COUNTIFS(LoanTable[Client id],LoanTable[[#This Row],[Client id]],LoanTable[Year],LoanTable[[#This Row],[Previous Year]])&gt;0,1,0))</f>
        <v>0</v>
      </c>
      <c r="BD689" t="str">
        <f>YEAR(LoanTable[[#This Row],[Disbursement Date]]) &amp; "-Q" &amp; ROUNDUP(MONTH(LoanTable[[#This Row],[Disbursement Date]])/3,0)</f>
        <v>2018-Q1</v>
      </c>
      <c r="BE689">
        <f>IF(LoanTable[[#This Row],[Disbursement Date]]=LoanTable[[#This Row],[First Loan Date]],1,0)</f>
        <v>0</v>
      </c>
    </row>
    <row r="690" spans="1:57" x14ac:dyDescent="0.3">
      <c r="A690" t="s">
        <v>1623</v>
      </c>
      <c r="B690">
        <v>545</v>
      </c>
      <c r="C690" t="s">
        <v>471</v>
      </c>
      <c r="D690" t="s">
        <v>573</v>
      </c>
      <c r="E690">
        <v>19410</v>
      </c>
      <c r="F690">
        <v>14658</v>
      </c>
      <c r="G690">
        <v>21932</v>
      </c>
      <c r="H690" s="5">
        <v>43178</v>
      </c>
      <c r="I690" t="s">
        <v>612</v>
      </c>
      <c r="J690" t="s">
        <v>619</v>
      </c>
      <c r="K690">
        <v>570241</v>
      </c>
      <c r="L690" t="s">
        <v>477</v>
      </c>
      <c r="M690" t="s">
        <v>164</v>
      </c>
      <c r="N690" t="s">
        <v>13</v>
      </c>
      <c r="O690" t="s">
        <v>46</v>
      </c>
      <c r="P690">
        <v>30</v>
      </c>
      <c r="Q690" s="5" t="s">
        <v>47</v>
      </c>
      <c r="R690" t="s">
        <v>30</v>
      </c>
      <c r="S690" t="s">
        <v>145</v>
      </c>
      <c r="T690" t="s">
        <v>18</v>
      </c>
      <c r="U690" t="s">
        <v>19</v>
      </c>
      <c r="V690" t="s">
        <v>31</v>
      </c>
      <c r="W690">
        <v>783</v>
      </c>
      <c r="X690" t="s">
        <v>574</v>
      </c>
      <c r="Y690" t="s">
        <v>575</v>
      </c>
      <c r="Z690" t="s">
        <v>576</v>
      </c>
      <c r="AA690">
        <v>0.1065</v>
      </c>
      <c r="AB690" t="s">
        <v>577</v>
      </c>
      <c r="AC690" t="s">
        <v>578</v>
      </c>
      <c r="AD690" t="s">
        <v>471</v>
      </c>
      <c r="AE690" t="s">
        <v>472</v>
      </c>
      <c r="AF690" t="s">
        <v>473</v>
      </c>
      <c r="AG690" t="s">
        <v>474</v>
      </c>
      <c r="AH690" t="s">
        <v>475</v>
      </c>
      <c r="AI690" t="s">
        <v>471</v>
      </c>
      <c r="AJ690">
        <v>570241</v>
      </c>
      <c r="AK690" t="s">
        <v>476</v>
      </c>
      <c r="AL690" t="s">
        <v>241</v>
      </c>
      <c r="AM690">
        <v>20157</v>
      </c>
      <c r="AN690">
        <v>14348</v>
      </c>
      <c r="AO690">
        <v>19113</v>
      </c>
      <c r="AP690">
        <v>6.52</v>
      </c>
      <c r="AQ690">
        <v>256.13</v>
      </c>
      <c r="AR690" t="s">
        <v>2626</v>
      </c>
      <c r="AS690" t="s">
        <v>2626</v>
      </c>
      <c r="AT690">
        <v>2</v>
      </c>
      <c r="AU690" t="s">
        <v>2628</v>
      </c>
      <c r="AV690" s="3">
        <v>43178</v>
      </c>
      <c r="AW690" s="3" t="str">
        <f>TEXT(LoanTable[[#This Row],[Disbursement Date]],"YYYY-MM")</f>
        <v>2018-03</v>
      </c>
      <c r="AX690" t="str">
        <f>TEXT(EDATE(LoanTable[[#This Row],[Disbursement Date]],-1),"YYYY-MM")</f>
        <v>2018-02</v>
      </c>
      <c r="AY690">
        <f>IF(LoanTable[[#This Row],[Loan Status]]="Active",1,0)</f>
        <v>0</v>
      </c>
      <c r="AZ690">
        <f>IF(COUNTIFS(LoanTable[Client id],LoanTable[[#This Row],[Client id]],LoanTable[Period],LoanTable[[#This Row],[Previous Period]])&gt;0,1,0)</f>
        <v>0</v>
      </c>
      <c r="BA690" s="17" t="str">
        <f>TEXT(LoanTable[[#This Row],[Disbursement Date]],"YYYY")</f>
        <v>2018</v>
      </c>
      <c r="BB690" s="10" cm="1">
        <f t="array" ref="BB690">IF(YEAR(LoanTable[[#This Row],[Disbursement Date]])=MIN(YEAR(LoanTable[Disbursement Date])),"",YEAR(LoanTable[[#This Row],[Disbursement Date]])-1)</f>
        <v>2017</v>
      </c>
      <c r="BC690" s="10">
        <f>IF(LoanTable[[#This Row],[Previous Year]]="",1,IF(COUNTIFS(LoanTable[Client id],LoanTable[[#This Row],[Client id]],LoanTable[Year],LoanTable[[#This Row],[Previous Year]])&gt;0,1,0))</f>
        <v>0</v>
      </c>
      <c r="BD690" t="str">
        <f>YEAR(LoanTable[[#This Row],[Disbursement Date]]) &amp; "-Q" &amp; ROUNDUP(MONTH(LoanTable[[#This Row],[Disbursement Date]])/3,0)</f>
        <v>2018-Q1</v>
      </c>
      <c r="BE690">
        <f>IF(LoanTable[[#This Row],[Disbursement Date]]=LoanTable[[#This Row],[First Loan Date]],1,0)</f>
        <v>1</v>
      </c>
    </row>
    <row r="691" spans="1:57" x14ac:dyDescent="0.3">
      <c r="A691" t="s">
        <v>1976</v>
      </c>
      <c r="B691">
        <v>706</v>
      </c>
      <c r="C691" t="s">
        <v>243</v>
      </c>
      <c r="D691" t="s">
        <v>573</v>
      </c>
      <c r="E691">
        <v>9145</v>
      </c>
      <c r="F691">
        <v>29232</v>
      </c>
      <c r="G691">
        <v>42840</v>
      </c>
      <c r="H691" s="5">
        <v>43178</v>
      </c>
      <c r="I691" t="s">
        <v>615</v>
      </c>
      <c r="J691" t="s">
        <v>619</v>
      </c>
      <c r="K691">
        <v>160051</v>
      </c>
      <c r="L691" t="s">
        <v>245</v>
      </c>
      <c r="M691" t="s">
        <v>40</v>
      </c>
      <c r="N691" t="s">
        <v>13</v>
      </c>
      <c r="O691" t="s">
        <v>14</v>
      </c>
      <c r="P691">
        <v>45</v>
      </c>
      <c r="Q691" s="5" t="s">
        <v>49</v>
      </c>
      <c r="R691" t="s">
        <v>74</v>
      </c>
      <c r="S691" t="s">
        <v>35</v>
      </c>
      <c r="T691" t="s">
        <v>18</v>
      </c>
      <c r="U691" t="s">
        <v>19</v>
      </c>
      <c r="V691" t="s">
        <v>20</v>
      </c>
      <c r="W691">
        <v>773</v>
      </c>
      <c r="X691" t="s">
        <v>574</v>
      </c>
      <c r="Y691" t="s">
        <v>575</v>
      </c>
      <c r="Z691" t="s">
        <v>576</v>
      </c>
      <c r="AA691">
        <v>0.1065</v>
      </c>
      <c r="AB691" t="s">
        <v>577</v>
      </c>
      <c r="AC691" t="s">
        <v>578</v>
      </c>
      <c r="AD691" t="s">
        <v>243</v>
      </c>
      <c r="AE691" t="s">
        <v>234</v>
      </c>
      <c r="AF691" t="s">
        <v>235</v>
      </c>
      <c r="AG691" t="s">
        <v>236</v>
      </c>
      <c r="AH691" t="s">
        <v>237</v>
      </c>
      <c r="AI691" t="s">
        <v>243</v>
      </c>
      <c r="AJ691">
        <v>160051</v>
      </c>
      <c r="AK691" t="s">
        <v>244</v>
      </c>
      <c r="AL691" t="s">
        <v>241</v>
      </c>
      <c r="AM691">
        <v>9215</v>
      </c>
      <c r="AN691">
        <v>29699</v>
      </c>
      <c r="AO691">
        <v>8897</v>
      </c>
      <c r="AP691">
        <v>5.25</v>
      </c>
      <c r="AQ691">
        <v>4520.7700000000004</v>
      </c>
      <c r="AR691" t="s">
        <v>2626</v>
      </c>
      <c r="AS691" t="s">
        <v>2626</v>
      </c>
      <c r="AT691">
        <v>0</v>
      </c>
      <c r="AU691" t="s">
        <v>2628</v>
      </c>
      <c r="AV691" s="3">
        <v>43178</v>
      </c>
      <c r="AW691" s="3" t="str">
        <f>TEXT(LoanTable[[#This Row],[Disbursement Date]],"YYYY-MM")</f>
        <v>2018-03</v>
      </c>
      <c r="AX691" t="str">
        <f>TEXT(EDATE(LoanTable[[#This Row],[Disbursement Date]],-1),"YYYY-MM")</f>
        <v>2018-02</v>
      </c>
      <c r="AY691">
        <f>IF(LoanTable[[#This Row],[Loan Status]]="Active",1,0)</f>
        <v>0</v>
      </c>
      <c r="AZ691">
        <f>IF(COUNTIFS(LoanTable[Client id],LoanTable[[#This Row],[Client id]],LoanTable[Period],LoanTable[[#This Row],[Previous Period]])&gt;0,1,0)</f>
        <v>0</v>
      </c>
      <c r="BA691" s="17" t="str">
        <f>TEXT(LoanTable[[#This Row],[Disbursement Date]],"YYYY")</f>
        <v>2018</v>
      </c>
      <c r="BB691" s="10" cm="1">
        <f t="array" ref="BB691">IF(YEAR(LoanTable[[#This Row],[Disbursement Date]])=MIN(YEAR(LoanTable[Disbursement Date])),"",YEAR(LoanTable[[#This Row],[Disbursement Date]])-1)</f>
        <v>2017</v>
      </c>
      <c r="BC691" s="10">
        <f>IF(LoanTable[[#This Row],[Previous Year]]="",1,IF(COUNTIFS(LoanTable[Client id],LoanTable[[#This Row],[Client id]],LoanTable[Year],LoanTable[[#This Row],[Previous Year]])&gt;0,1,0))</f>
        <v>0</v>
      </c>
      <c r="BD691" t="str">
        <f>YEAR(LoanTable[[#This Row],[Disbursement Date]]) &amp; "-Q" &amp; ROUNDUP(MONTH(LoanTable[[#This Row],[Disbursement Date]])/3,0)</f>
        <v>2018-Q1</v>
      </c>
      <c r="BE691">
        <f>IF(LoanTable[[#This Row],[Disbursement Date]]=LoanTable[[#This Row],[First Loan Date]],1,0)</f>
        <v>1</v>
      </c>
    </row>
    <row r="692" spans="1:57" x14ac:dyDescent="0.3">
      <c r="A692" t="s">
        <v>1820</v>
      </c>
      <c r="B692">
        <v>459</v>
      </c>
      <c r="C692" t="s">
        <v>523</v>
      </c>
      <c r="D692" t="s">
        <v>589</v>
      </c>
      <c r="E692">
        <v>29608</v>
      </c>
      <c r="F692">
        <v>13468</v>
      </c>
      <c r="G692">
        <v>4583</v>
      </c>
      <c r="H692" s="5">
        <v>43180</v>
      </c>
      <c r="I692" t="s">
        <v>615</v>
      </c>
      <c r="J692" t="s">
        <v>619</v>
      </c>
      <c r="K692">
        <v>800018</v>
      </c>
      <c r="L692" t="s">
        <v>526</v>
      </c>
      <c r="M692" t="s">
        <v>133</v>
      </c>
      <c r="N692" t="s">
        <v>13</v>
      </c>
      <c r="O692" t="s">
        <v>46</v>
      </c>
      <c r="P692">
        <v>35</v>
      </c>
      <c r="Q692" s="5" t="s">
        <v>87</v>
      </c>
      <c r="R692" t="s">
        <v>25</v>
      </c>
      <c r="S692" t="s">
        <v>35</v>
      </c>
      <c r="T692" t="s">
        <v>18</v>
      </c>
      <c r="U692" t="s">
        <v>19</v>
      </c>
      <c r="V692" t="s">
        <v>39</v>
      </c>
      <c r="W692">
        <v>792</v>
      </c>
      <c r="X692" t="s">
        <v>574</v>
      </c>
      <c r="Y692" t="s">
        <v>590</v>
      </c>
      <c r="Z692" t="s">
        <v>576</v>
      </c>
      <c r="AA692">
        <v>9.9099999999999994E-2</v>
      </c>
      <c r="AB692" t="s">
        <v>577</v>
      </c>
      <c r="AC692" t="s">
        <v>591</v>
      </c>
      <c r="AD692" t="s">
        <v>523</v>
      </c>
      <c r="AE692" t="s">
        <v>250</v>
      </c>
      <c r="AF692" t="s">
        <v>251</v>
      </c>
      <c r="AG692" t="s">
        <v>252</v>
      </c>
      <c r="AH692" t="s">
        <v>253</v>
      </c>
      <c r="AI692" t="s">
        <v>524</v>
      </c>
      <c r="AJ692">
        <v>800018</v>
      </c>
      <c r="AK692" t="s">
        <v>525</v>
      </c>
      <c r="AL692" t="s">
        <v>239</v>
      </c>
      <c r="AM692">
        <v>29564</v>
      </c>
      <c r="AN692">
        <v>12991</v>
      </c>
      <c r="AO692">
        <v>29169</v>
      </c>
      <c r="AP692">
        <v>33.61</v>
      </c>
      <c r="AQ692">
        <v>726.69</v>
      </c>
      <c r="AR692" t="s">
        <v>2626</v>
      </c>
      <c r="AS692" t="s">
        <v>2626</v>
      </c>
      <c r="AT692">
        <v>2</v>
      </c>
      <c r="AU692" t="s">
        <v>2628</v>
      </c>
      <c r="AV692" s="3">
        <v>43180</v>
      </c>
      <c r="AW692" s="3" t="str">
        <f>TEXT(LoanTable[[#This Row],[Disbursement Date]],"YYYY-MM")</f>
        <v>2018-03</v>
      </c>
      <c r="AX692" t="str">
        <f>TEXT(EDATE(LoanTable[[#This Row],[Disbursement Date]],-1),"YYYY-MM")</f>
        <v>2018-02</v>
      </c>
      <c r="AY692">
        <f>IF(LoanTable[[#This Row],[Loan Status]]="Active",1,0)</f>
        <v>0</v>
      </c>
      <c r="AZ692">
        <f>IF(COUNTIFS(LoanTable[Client id],LoanTable[[#This Row],[Client id]],LoanTable[Period],LoanTable[[#This Row],[Previous Period]])&gt;0,1,0)</f>
        <v>0</v>
      </c>
      <c r="BA692" s="17" t="str">
        <f>TEXT(LoanTable[[#This Row],[Disbursement Date]],"YYYY")</f>
        <v>2018</v>
      </c>
      <c r="BB692" s="10" cm="1">
        <f t="array" ref="BB692">IF(YEAR(LoanTable[[#This Row],[Disbursement Date]])=MIN(YEAR(LoanTable[Disbursement Date])),"",YEAR(LoanTable[[#This Row],[Disbursement Date]])-1)</f>
        <v>2017</v>
      </c>
      <c r="BC692" s="10">
        <f>IF(LoanTable[[#This Row],[Previous Year]]="",1,IF(COUNTIFS(LoanTable[Client id],LoanTable[[#This Row],[Client id]],LoanTable[Year],LoanTable[[#This Row],[Previous Year]])&gt;0,1,0))</f>
        <v>0</v>
      </c>
      <c r="BD692" t="str">
        <f>YEAR(LoanTable[[#This Row],[Disbursement Date]]) &amp; "-Q" &amp; ROUNDUP(MONTH(LoanTable[[#This Row],[Disbursement Date]])/3,0)</f>
        <v>2018-Q1</v>
      </c>
      <c r="BE692">
        <f>IF(LoanTable[[#This Row],[Disbursement Date]]=LoanTable[[#This Row],[First Loan Date]],1,0)</f>
        <v>1</v>
      </c>
    </row>
    <row r="693" spans="1:57" x14ac:dyDescent="0.3">
      <c r="A693" t="s">
        <v>717</v>
      </c>
      <c r="B693">
        <v>665</v>
      </c>
      <c r="C693" t="s">
        <v>249</v>
      </c>
      <c r="D693" t="s">
        <v>583</v>
      </c>
      <c r="E693">
        <v>17767</v>
      </c>
      <c r="F693">
        <v>29518</v>
      </c>
      <c r="G693">
        <v>10124</v>
      </c>
      <c r="H693" s="5">
        <v>43181</v>
      </c>
      <c r="I693" t="s">
        <v>615</v>
      </c>
      <c r="J693" t="s">
        <v>613</v>
      </c>
      <c r="K693">
        <v>910182</v>
      </c>
      <c r="L693" t="s">
        <v>257</v>
      </c>
      <c r="M693" t="s">
        <v>23</v>
      </c>
      <c r="N693" t="s">
        <v>13</v>
      </c>
      <c r="O693" t="s">
        <v>14</v>
      </c>
      <c r="P693">
        <v>43</v>
      </c>
      <c r="Q693" s="5" t="s">
        <v>24</v>
      </c>
      <c r="R693" t="s">
        <v>25</v>
      </c>
      <c r="S693" t="s">
        <v>17</v>
      </c>
      <c r="T693" t="s">
        <v>18</v>
      </c>
      <c r="U693" t="s">
        <v>26</v>
      </c>
      <c r="V693" t="s">
        <v>20</v>
      </c>
      <c r="W693">
        <v>645</v>
      </c>
      <c r="X693" t="s">
        <v>574</v>
      </c>
      <c r="Y693" t="s">
        <v>584</v>
      </c>
      <c r="Z693" t="s">
        <v>576</v>
      </c>
      <c r="AA693">
        <v>0.1825</v>
      </c>
      <c r="AB693" t="s">
        <v>585</v>
      </c>
      <c r="AC693" t="s">
        <v>586</v>
      </c>
      <c r="AD693" t="s">
        <v>249</v>
      </c>
      <c r="AE693" t="s">
        <v>250</v>
      </c>
      <c r="AF693" t="s">
        <v>251</v>
      </c>
      <c r="AG693" t="s">
        <v>252</v>
      </c>
      <c r="AH693" t="s">
        <v>253</v>
      </c>
      <c r="AI693" t="s">
        <v>254</v>
      </c>
      <c r="AJ693">
        <v>910182</v>
      </c>
      <c r="AK693" t="s">
        <v>255</v>
      </c>
      <c r="AL693" t="s">
        <v>256</v>
      </c>
      <c r="AM693">
        <v>18772</v>
      </c>
      <c r="AN693">
        <v>29635</v>
      </c>
      <c r="AO693">
        <v>17397</v>
      </c>
      <c r="AP693">
        <v>41.7</v>
      </c>
      <c r="AQ693">
        <v>826.95</v>
      </c>
      <c r="AR693" t="s">
        <v>2626</v>
      </c>
      <c r="AS693" t="s">
        <v>2626</v>
      </c>
      <c r="AT693">
        <v>2</v>
      </c>
      <c r="AU693" t="s">
        <v>2628</v>
      </c>
      <c r="AV693" s="3">
        <v>43181</v>
      </c>
      <c r="AW693" s="3" t="str">
        <f>TEXT(LoanTable[[#This Row],[Disbursement Date]],"YYYY-MM")</f>
        <v>2018-03</v>
      </c>
      <c r="AX693" t="str">
        <f>TEXT(EDATE(LoanTable[[#This Row],[Disbursement Date]],-1),"YYYY-MM")</f>
        <v>2018-02</v>
      </c>
      <c r="AY693">
        <f>IF(LoanTable[[#This Row],[Loan Status]]="Active",1,0)</f>
        <v>0</v>
      </c>
      <c r="AZ693">
        <f>IF(COUNTIFS(LoanTable[Client id],LoanTable[[#This Row],[Client id]],LoanTable[Period],LoanTable[[#This Row],[Previous Period]])&gt;0,1,0)</f>
        <v>0</v>
      </c>
      <c r="BA693" s="17" t="str">
        <f>TEXT(LoanTable[[#This Row],[Disbursement Date]],"YYYY")</f>
        <v>2018</v>
      </c>
      <c r="BB693" s="10" cm="1">
        <f t="array" ref="BB693">IF(YEAR(LoanTable[[#This Row],[Disbursement Date]])=MIN(YEAR(LoanTable[Disbursement Date])),"",YEAR(LoanTable[[#This Row],[Disbursement Date]])-1)</f>
        <v>2017</v>
      </c>
      <c r="BC693" s="10">
        <f>IF(LoanTable[[#This Row],[Previous Year]]="",1,IF(COUNTIFS(LoanTable[Client id],LoanTable[[#This Row],[Client id]],LoanTable[Year],LoanTable[[#This Row],[Previous Year]])&gt;0,1,0))</f>
        <v>0</v>
      </c>
      <c r="BD693" t="str">
        <f>YEAR(LoanTable[[#This Row],[Disbursement Date]]) &amp; "-Q" &amp; ROUNDUP(MONTH(LoanTable[[#This Row],[Disbursement Date]])/3,0)</f>
        <v>2018-Q1</v>
      </c>
      <c r="BE693">
        <f>IF(LoanTable[[#This Row],[Disbursement Date]]=LoanTable[[#This Row],[First Loan Date]],1,0)</f>
        <v>1</v>
      </c>
    </row>
    <row r="694" spans="1:57" x14ac:dyDescent="0.3">
      <c r="A694" t="s">
        <v>2494</v>
      </c>
      <c r="B694">
        <v>451</v>
      </c>
      <c r="C694" t="s">
        <v>386</v>
      </c>
      <c r="D694" t="s">
        <v>592</v>
      </c>
      <c r="E694">
        <v>18781</v>
      </c>
      <c r="F694">
        <v>31317</v>
      </c>
      <c r="G694">
        <v>37397</v>
      </c>
      <c r="H694" s="5">
        <v>43182</v>
      </c>
      <c r="I694" t="s">
        <v>617</v>
      </c>
      <c r="J694" t="s">
        <v>619</v>
      </c>
      <c r="K694">
        <v>1110166</v>
      </c>
      <c r="L694" t="s">
        <v>389</v>
      </c>
      <c r="M694" t="s">
        <v>130</v>
      </c>
      <c r="N694" t="s">
        <v>13</v>
      </c>
      <c r="O694" t="s">
        <v>14</v>
      </c>
      <c r="P694">
        <v>45</v>
      </c>
      <c r="Q694" s="5" t="s">
        <v>204</v>
      </c>
      <c r="R694" t="s">
        <v>74</v>
      </c>
      <c r="S694" t="s">
        <v>105</v>
      </c>
      <c r="T694" t="s">
        <v>44</v>
      </c>
      <c r="U694" t="s">
        <v>26</v>
      </c>
      <c r="V694" t="s">
        <v>31</v>
      </c>
      <c r="W694">
        <v>490</v>
      </c>
      <c r="X694" t="s">
        <v>574</v>
      </c>
      <c r="Y694" t="s">
        <v>584</v>
      </c>
      <c r="Z694" t="s">
        <v>593</v>
      </c>
      <c r="AA694">
        <v>0.1991</v>
      </c>
      <c r="AB694" t="s">
        <v>594</v>
      </c>
      <c r="AC694" t="s">
        <v>595</v>
      </c>
      <c r="AD694" t="s">
        <v>386</v>
      </c>
      <c r="AE694" t="s">
        <v>234</v>
      </c>
      <c r="AF694" t="s">
        <v>235</v>
      </c>
      <c r="AG694" t="s">
        <v>236</v>
      </c>
      <c r="AH694" t="s">
        <v>237</v>
      </c>
      <c r="AI694" t="s">
        <v>387</v>
      </c>
      <c r="AJ694">
        <v>1110166</v>
      </c>
      <c r="AK694" t="s">
        <v>388</v>
      </c>
      <c r="AL694" t="s">
        <v>239</v>
      </c>
      <c r="AM694">
        <v>19733</v>
      </c>
      <c r="AN694">
        <v>31104</v>
      </c>
      <c r="AO694">
        <v>18337</v>
      </c>
      <c r="AP694">
        <v>7.39</v>
      </c>
      <c r="AQ694">
        <v>488.21</v>
      </c>
      <c r="AR694" t="s">
        <v>2626</v>
      </c>
      <c r="AS694" t="s">
        <v>2626</v>
      </c>
      <c r="AT694">
        <v>0</v>
      </c>
      <c r="AU694" t="s">
        <v>2628</v>
      </c>
      <c r="AV694" s="3">
        <v>42020</v>
      </c>
      <c r="AW694" s="3" t="str">
        <f>TEXT(LoanTable[[#This Row],[Disbursement Date]],"YYYY-MM")</f>
        <v>2018-03</v>
      </c>
      <c r="AX694" t="str">
        <f>TEXT(EDATE(LoanTable[[#This Row],[Disbursement Date]],-1),"YYYY-MM")</f>
        <v>2018-02</v>
      </c>
      <c r="AY694">
        <f>IF(LoanTable[[#This Row],[Loan Status]]="Active",1,0)</f>
        <v>0</v>
      </c>
      <c r="AZ694">
        <f>IF(COUNTIFS(LoanTable[Client id],LoanTable[[#This Row],[Client id]],LoanTable[Period],LoanTable[[#This Row],[Previous Period]])&gt;0,1,0)</f>
        <v>0</v>
      </c>
      <c r="BA694" s="17" t="str">
        <f>TEXT(LoanTable[[#This Row],[Disbursement Date]],"YYYY")</f>
        <v>2018</v>
      </c>
      <c r="BB694" s="10" cm="1">
        <f t="array" ref="BB694">IF(YEAR(LoanTable[[#This Row],[Disbursement Date]])=MIN(YEAR(LoanTable[Disbursement Date])),"",YEAR(LoanTable[[#This Row],[Disbursement Date]])-1)</f>
        <v>2017</v>
      </c>
      <c r="BC694" s="10">
        <f>IF(LoanTable[[#This Row],[Previous Year]]="",1,IF(COUNTIFS(LoanTable[Client id],LoanTable[[#This Row],[Client id]],LoanTable[Year],LoanTable[[#This Row],[Previous Year]])&gt;0,1,0))</f>
        <v>0</v>
      </c>
      <c r="BD694" t="str">
        <f>YEAR(LoanTable[[#This Row],[Disbursement Date]]) &amp; "-Q" &amp; ROUNDUP(MONTH(LoanTable[[#This Row],[Disbursement Date]])/3,0)</f>
        <v>2018-Q1</v>
      </c>
      <c r="BE694">
        <f>IF(LoanTable[[#This Row],[Disbursement Date]]=LoanTable[[#This Row],[First Loan Date]],1,0)</f>
        <v>0</v>
      </c>
    </row>
    <row r="695" spans="1:57" x14ac:dyDescent="0.3">
      <c r="A695" t="s">
        <v>1804</v>
      </c>
      <c r="B695">
        <v>708</v>
      </c>
      <c r="C695" t="s">
        <v>409</v>
      </c>
      <c r="D695" t="s">
        <v>573</v>
      </c>
      <c r="E695">
        <v>26583</v>
      </c>
      <c r="F695">
        <v>30487</v>
      </c>
      <c r="G695">
        <v>21324</v>
      </c>
      <c r="H695" s="5">
        <v>43182</v>
      </c>
      <c r="I695" t="s">
        <v>612</v>
      </c>
      <c r="J695" t="s">
        <v>613</v>
      </c>
      <c r="K695">
        <v>1030063</v>
      </c>
      <c r="L695" t="s">
        <v>411</v>
      </c>
      <c r="M695" t="s">
        <v>99</v>
      </c>
      <c r="N695" t="s">
        <v>13</v>
      </c>
      <c r="O695" t="s">
        <v>14</v>
      </c>
      <c r="P695">
        <v>38</v>
      </c>
      <c r="Q695" s="5" t="s">
        <v>202</v>
      </c>
      <c r="R695" t="s">
        <v>74</v>
      </c>
      <c r="S695" t="s">
        <v>105</v>
      </c>
      <c r="T695" t="s">
        <v>18</v>
      </c>
      <c r="U695" t="s">
        <v>26</v>
      </c>
      <c r="V695" t="s">
        <v>20</v>
      </c>
      <c r="W695">
        <v>755</v>
      </c>
      <c r="X695" t="s">
        <v>574</v>
      </c>
      <c r="Y695" t="s">
        <v>575</v>
      </c>
      <c r="Z695" t="s">
        <v>576</v>
      </c>
      <c r="AA695">
        <v>0.1065</v>
      </c>
      <c r="AB695" t="s">
        <v>577</v>
      </c>
      <c r="AC695" t="s">
        <v>578</v>
      </c>
      <c r="AD695" t="s">
        <v>409</v>
      </c>
      <c r="AE695" t="s">
        <v>234</v>
      </c>
      <c r="AF695" t="s">
        <v>235</v>
      </c>
      <c r="AG695" t="s">
        <v>236</v>
      </c>
      <c r="AH695" t="s">
        <v>237</v>
      </c>
      <c r="AI695" t="s">
        <v>246</v>
      </c>
      <c r="AJ695">
        <v>1030063</v>
      </c>
      <c r="AK695" t="s">
        <v>410</v>
      </c>
      <c r="AL695" t="s">
        <v>241</v>
      </c>
      <c r="AM695">
        <v>27601</v>
      </c>
      <c r="AN695">
        <v>31515</v>
      </c>
      <c r="AO695">
        <v>26154</v>
      </c>
      <c r="AP695">
        <v>3.32</v>
      </c>
      <c r="AQ695">
        <v>300.77</v>
      </c>
      <c r="AR695" t="s">
        <v>2627</v>
      </c>
      <c r="AS695" t="s">
        <v>2626</v>
      </c>
      <c r="AT695">
        <v>1</v>
      </c>
      <c r="AU695" t="s">
        <v>2628</v>
      </c>
      <c r="AV695" s="3">
        <v>42037</v>
      </c>
      <c r="AW695" s="3" t="str">
        <f>TEXT(LoanTable[[#This Row],[Disbursement Date]],"YYYY-MM")</f>
        <v>2018-03</v>
      </c>
      <c r="AX695" t="str">
        <f>TEXT(EDATE(LoanTable[[#This Row],[Disbursement Date]],-1),"YYYY-MM")</f>
        <v>2018-02</v>
      </c>
      <c r="AY695">
        <f>IF(LoanTable[[#This Row],[Loan Status]]="Active",1,0)</f>
        <v>0</v>
      </c>
      <c r="AZ695">
        <f>IF(COUNTIFS(LoanTable[Client id],LoanTable[[#This Row],[Client id]],LoanTable[Period],LoanTable[[#This Row],[Previous Period]])&gt;0,1,0)</f>
        <v>0</v>
      </c>
      <c r="BA695" s="17" t="str">
        <f>TEXT(LoanTable[[#This Row],[Disbursement Date]],"YYYY")</f>
        <v>2018</v>
      </c>
      <c r="BB695" s="10" cm="1">
        <f t="array" ref="BB695">IF(YEAR(LoanTable[[#This Row],[Disbursement Date]])=MIN(YEAR(LoanTable[Disbursement Date])),"",YEAR(LoanTable[[#This Row],[Disbursement Date]])-1)</f>
        <v>2017</v>
      </c>
      <c r="BC695" s="10">
        <f>IF(LoanTable[[#This Row],[Previous Year]]="",1,IF(COUNTIFS(LoanTable[Client id],LoanTable[[#This Row],[Client id]],LoanTable[Year],LoanTable[[#This Row],[Previous Year]])&gt;0,1,0))</f>
        <v>0</v>
      </c>
      <c r="BD695" t="str">
        <f>YEAR(LoanTable[[#This Row],[Disbursement Date]]) &amp; "-Q" &amp; ROUNDUP(MONTH(LoanTable[[#This Row],[Disbursement Date]])/3,0)</f>
        <v>2018-Q1</v>
      </c>
      <c r="BE695">
        <f>IF(LoanTable[[#This Row],[Disbursement Date]]=LoanTable[[#This Row],[First Loan Date]],1,0)</f>
        <v>0</v>
      </c>
    </row>
    <row r="696" spans="1:57" x14ac:dyDescent="0.3">
      <c r="A696" t="s">
        <v>2573</v>
      </c>
      <c r="B696">
        <v>403</v>
      </c>
      <c r="C696" t="s">
        <v>350</v>
      </c>
      <c r="D696" t="s">
        <v>573</v>
      </c>
      <c r="E696">
        <v>42729</v>
      </c>
      <c r="F696">
        <v>17938</v>
      </c>
      <c r="G696">
        <v>8990</v>
      </c>
      <c r="H696" s="5">
        <v>43184</v>
      </c>
      <c r="I696" t="s">
        <v>612</v>
      </c>
      <c r="J696" t="s">
        <v>619</v>
      </c>
      <c r="K696">
        <v>700013</v>
      </c>
      <c r="L696" t="s">
        <v>351</v>
      </c>
      <c r="M696" t="s">
        <v>196</v>
      </c>
      <c r="N696" t="s">
        <v>13</v>
      </c>
      <c r="O696" t="s">
        <v>28</v>
      </c>
      <c r="P696">
        <v>55</v>
      </c>
      <c r="Q696" s="5" t="s">
        <v>43</v>
      </c>
      <c r="R696" t="s">
        <v>74</v>
      </c>
      <c r="S696" t="s">
        <v>105</v>
      </c>
      <c r="T696" t="s">
        <v>63</v>
      </c>
      <c r="U696" t="s">
        <v>65</v>
      </c>
      <c r="V696" t="s">
        <v>20</v>
      </c>
      <c r="W696">
        <v>750</v>
      </c>
      <c r="X696" t="s">
        <v>574</v>
      </c>
      <c r="Y696" t="s">
        <v>575</v>
      </c>
      <c r="Z696" t="s">
        <v>576</v>
      </c>
      <c r="AA696">
        <v>0.1065</v>
      </c>
      <c r="AB696" t="s">
        <v>577</v>
      </c>
      <c r="AC696" t="s">
        <v>578</v>
      </c>
      <c r="AD696" t="s">
        <v>350</v>
      </c>
      <c r="AE696" t="s">
        <v>331</v>
      </c>
      <c r="AF696" t="s">
        <v>332</v>
      </c>
      <c r="AG696" t="s">
        <v>333</v>
      </c>
      <c r="AH696" t="s">
        <v>334</v>
      </c>
      <c r="AI696" t="s">
        <v>335</v>
      </c>
      <c r="AJ696">
        <v>700013</v>
      </c>
      <c r="AK696" t="s">
        <v>247</v>
      </c>
      <c r="AL696" t="s">
        <v>241</v>
      </c>
      <c r="AM696">
        <v>44409</v>
      </c>
      <c r="AN696">
        <v>17443</v>
      </c>
      <c r="AO696">
        <v>42580</v>
      </c>
      <c r="AP696">
        <v>31.95</v>
      </c>
      <c r="AQ696">
        <v>3344.53</v>
      </c>
      <c r="AR696" t="s">
        <v>2626</v>
      </c>
      <c r="AS696" t="s">
        <v>2626</v>
      </c>
      <c r="AT696">
        <v>1</v>
      </c>
      <c r="AU696" t="s">
        <v>2628</v>
      </c>
      <c r="AV696" s="3">
        <v>42621</v>
      </c>
      <c r="AW696" s="3" t="str">
        <f>TEXT(LoanTable[[#This Row],[Disbursement Date]],"YYYY-MM")</f>
        <v>2018-03</v>
      </c>
      <c r="AX696" t="str">
        <f>TEXT(EDATE(LoanTable[[#This Row],[Disbursement Date]],-1),"YYYY-MM")</f>
        <v>2018-02</v>
      </c>
      <c r="AY696">
        <f>IF(LoanTable[[#This Row],[Loan Status]]="Active",1,0)</f>
        <v>0</v>
      </c>
      <c r="AZ696">
        <f>IF(COUNTIFS(LoanTable[Client id],LoanTable[[#This Row],[Client id]],LoanTable[Period],LoanTable[[#This Row],[Previous Period]])&gt;0,1,0)</f>
        <v>0</v>
      </c>
      <c r="BA696" s="17" t="str">
        <f>TEXT(LoanTable[[#This Row],[Disbursement Date]],"YYYY")</f>
        <v>2018</v>
      </c>
      <c r="BB696" s="10" cm="1">
        <f t="array" ref="BB696">IF(YEAR(LoanTable[[#This Row],[Disbursement Date]])=MIN(YEAR(LoanTable[Disbursement Date])),"",YEAR(LoanTable[[#This Row],[Disbursement Date]])-1)</f>
        <v>2017</v>
      </c>
      <c r="BC696" s="10">
        <f>IF(LoanTable[[#This Row],[Previous Year]]="",1,IF(COUNTIFS(LoanTable[Client id],LoanTable[[#This Row],[Client id]],LoanTable[Year],LoanTable[[#This Row],[Previous Year]])&gt;0,1,0))</f>
        <v>1</v>
      </c>
      <c r="BD696" t="str">
        <f>YEAR(LoanTable[[#This Row],[Disbursement Date]]) &amp; "-Q" &amp; ROUNDUP(MONTH(LoanTable[[#This Row],[Disbursement Date]])/3,0)</f>
        <v>2018-Q1</v>
      </c>
      <c r="BE696">
        <f>IF(LoanTable[[#This Row],[Disbursement Date]]=LoanTable[[#This Row],[First Loan Date]],1,0)</f>
        <v>0</v>
      </c>
    </row>
    <row r="697" spans="1:57" x14ac:dyDescent="0.3">
      <c r="A697" t="s">
        <v>2116</v>
      </c>
      <c r="B697">
        <v>936</v>
      </c>
      <c r="C697" t="s">
        <v>468</v>
      </c>
      <c r="D697" t="s">
        <v>589</v>
      </c>
      <c r="E697">
        <v>35183</v>
      </c>
      <c r="F697">
        <v>25142</v>
      </c>
      <c r="G697">
        <v>24993</v>
      </c>
      <c r="H697" s="5">
        <v>43187</v>
      </c>
      <c r="I697" t="s">
        <v>615</v>
      </c>
      <c r="J697" t="s">
        <v>613</v>
      </c>
      <c r="K697">
        <v>630081</v>
      </c>
      <c r="L697" t="s">
        <v>470</v>
      </c>
      <c r="M697" t="s">
        <v>217</v>
      </c>
      <c r="N697" t="s">
        <v>13</v>
      </c>
      <c r="O697" t="s">
        <v>14</v>
      </c>
      <c r="P697">
        <v>43</v>
      </c>
      <c r="Q697" s="5" t="s">
        <v>218</v>
      </c>
      <c r="R697" t="s">
        <v>104</v>
      </c>
      <c r="S697" t="s">
        <v>105</v>
      </c>
      <c r="T697" t="s">
        <v>18</v>
      </c>
      <c r="U697" t="s">
        <v>19</v>
      </c>
      <c r="V697" t="s">
        <v>39</v>
      </c>
      <c r="W697">
        <v>558</v>
      </c>
      <c r="X697" t="s">
        <v>574</v>
      </c>
      <c r="Y697" t="s">
        <v>590</v>
      </c>
      <c r="Z697" t="s">
        <v>576</v>
      </c>
      <c r="AA697">
        <v>9.9099999999999994E-2</v>
      </c>
      <c r="AB697" t="s">
        <v>577</v>
      </c>
      <c r="AC697" t="s">
        <v>591</v>
      </c>
      <c r="AD697" t="s">
        <v>468</v>
      </c>
      <c r="AE697" t="s">
        <v>462</v>
      </c>
      <c r="AF697" t="s">
        <v>463</v>
      </c>
      <c r="AG697" t="s">
        <v>464</v>
      </c>
      <c r="AH697" t="s">
        <v>465</v>
      </c>
      <c r="AI697" t="s">
        <v>468</v>
      </c>
      <c r="AJ697">
        <v>630081</v>
      </c>
      <c r="AK697" t="s">
        <v>469</v>
      </c>
      <c r="AL697" t="s">
        <v>256</v>
      </c>
      <c r="AM697">
        <v>35041</v>
      </c>
      <c r="AN697">
        <v>27003</v>
      </c>
      <c r="AO697">
        <v>34689</v>
      </c>
      <c r="AP697">
        <v>39.94</v>
      </c>
      <c r="AQ697">
        <v>3583.05</v>
      </c>
      <c r="AR697" t="s">
        <v>2626</v>
      </c>
      <c r="AS697" t="s">
        <v>2626</v>
      </c>
      <c r="AT697">
        <v>2</v>
      </c>
      <c r="AU697" t="s">
        <v>2628</v>
      </c>
      <c r="AV697" s="3">
        <v>43187</v>
      </c>
      <c r="AW697" s="3" t="str">
        <f>TEXT(LoanTable[[#This Row],[Disbursement Date]],"YYYY-MM")</f>
        <v>2018-03</v>
      </c>
      <c r="AX697" t="str">
        <f>TEXT(EDATE(LoanTable[[#This Row],[Disbursement Date]],-1),"YYYY-MM")</f>
        <v>2018-02</v>
      </c>
      <c r="AY697">
        <f>IF(LoanTable[[#This Row],[Loan Status]]="Active",1,0)</f>
        <v>0</v>
      </c>
      <c r="AZ697">
        <f>IF(COUNTIFS(LoanTable[Client id],LoanTable[[#This Row],[Client id]],LoanTable[Period],LoanTable[[#This Row],[Previous Period]])&gt;0,1,0)</f>
        <v>0</v>
      </c>
      <c r="BA697" s="17" t="str">
        <f>TEXT(LoanTable[[#This Row],[Disbursement Date]],"YYYY")</f>
        <v>2018</v>
      </c>
      <c r="BB697" s="10" cm="1">
        <f t="array" ref="BB697">IF(YEAR(LoanTable[[#This Row],[Disbursement Date]])=MIN(YEAR(LoanTable[Disbursement Date])),"",YEAR(LoanTable[[#This Row],[Disbursement Date]])-1)</f>
        <v>2017</v>
      </c>
      <c r="BC697" s="10">
        <f>IF(LoanTable[[#This Row],[Previous Year]]="",1,IF(COUNTIFS(LoanTable[Client id],LoanTable[[#This Row],[Client id]],LoanTable[Year],LoanTable[[#This Row],[Previous Year]])&gt;0,1,0))</f>
        <v>0</v>
      </c>
      <c r="BD697" t="str">
        <f>YEAR(LoanTable[[#This Row],[Disbursement Date]]) &amp; "-Q" &amp; ROUNDUP(MONTH(LoanTable[[#This Row],[Disbursement Date]])/3,0)</f>
        <v>2018-Q1</v>
      </c>
      <c r="BE697">
        <f>IF(LoanTable[[#This Row],[Disbursement Date]]=LoanTable[[#This Row],[First Loan Date]],1,0)</f>
        <v>1</v>
      </c>
    </row>
    <row r="698" spans="1:57" x14ac:dyDescent="0.3">
      <c r="A698" t="s">
        <v>1138</v>
      </c>
      <c r="B698">
        <v>122</v>
      </c>
      <c r="C698" t="s">
        <v>409</v>
      </c>
      <c r="D698" t="s">
        <v>573</v>
      </c>
      <c r="E698">
        <v>26832</v>
      </c>
      <c r="F698">
        <v>22401</v>
      </c>
      <c r="G698">
        <v>34913</v>
      </c>
      <c r="H698" s="5">
        <v>43188</v>
      </c>
      <c r="I698" t="s">
        <v>615</v>
      </c>
      <c r="J698" t="s">
        <v>613</v>
      </c>
      <c r="K698">
        <v>1030063</v>
      </c>
      <c r="L698" t="s">
        <v>411</v>
      </c>
      <c r="M698" t="s">
        <v>172</v>
      </c>
      <c r="N698" t="s">
        <v>13</v>
      </c>
      <c r="O698" t="s">
        <v>14</v>
      </c>
      <c r="P698">
        <v>38</v>
      </c>
      <c r="Q698" s="5" t="s">
        <v>15</v>
      </c>
      <c r="R698" t="s">
        <v>30</v>
      </c>
      <c r="S698" t="s">
        <v>145</v>
      </c>
      <c r="T698" t="s">
        <v>63</v>
      </c>
      <c r="U698" t="s">
        <v>38</v>
      </c>
      <c r="V698" t="s">
        <v>31</v>
      </c>
      <c r="W698">
        <v>308</v>
      </c>
      <c r="X698" t="s">
        <v>574</v>
      </c>
      <c r="Y698" t="s">
        <v>575</v>
      </c>
      <c r="Z698" t="s">
        <v>576</v>
      </c>
      <c r="AA698">
        <v>0.1065</v>
      </c>
      <c r="AB698" t="s">
        <v>577</v>
      </c>
      <c r="AC698" t="s">
        <v>578</v>
      </c>
      <c r="AD698" t="s">
        <v>409</v>
      </c>
      <c r="AE698" t="s">
        <v>234</v>
      </c>
      <c r="AF698" t="s">
        <v>235</v>
      </c>
      <c r="AG698" t="s">
        <v>236</v>
      </c>
      <c r="AH698" t="s">
        <v>237</v>
      </c>
      <c r="AI698" t="s">
        <v>246</v>
      </c>
      <c r="AJ698">
        <v>1030063</v>
      </c>
      <c r="AK698" t="s">
        <v>410</v>
      </c>
      <c r="AL698" t="s">
        <v>241</v>
      </c>
      <c r="AM698">
        <v>27934</v>
      </c>
      <c r="AN698">
        <v>22811</v>
      </c>
      <c r="AO698">
        <v>26576</v>
      </c>
      <c r="AP698">
        <v>41.64</v>
      </c>
      <c r="AQ698">
        <v>2879.81</v>
      </c>
      <c r="AR698" t="s">
        <v>2626</v>
      </c>
      <c r="AS698" t="s">
        <v>2626</v>
      </c>
      <c r="AT698">
        <v>2</v>
      </c>
      <c r="AU698" t="s">
        <v>2630</v>
      </c>
      <c r="AV698" s="3">
        <v>43188</v>
      </c>
      <c r="AW698" s="3" t="str">
        <f>TEXT(LoanTable[[#This Row],[Disbursement Date]],"YYYY-MM")</f>
        <v>2018-03</v>
      </c>
      <c r="AX698" t="str">
        <f>TEXT(EDATE(LoanTable[[#This Row],[Disbursement Date]],-1),"YYYY-MM")</f>
        <v>2018-02</v>
      </c>
      <c r="AY698">
        <f>IF(LoanTable[[#This Row],[Loan Status]]="Active",1,0)</f>
        <v>0</v>
      </c>
      <c r="AZ698">
        <f>IF(COUNTIFS(LoanTable[Client id],LoanTable[[#This Row],[Client id]],LoanTable[Period],LoanTable[[#This Row],[Previous Period]])&gt;0,1,0)</f>
        <v>0</v>
      </c>
      <c r="BA698" s="17" t="str">
        <f>TEXT(LoanTable[[#This Row],[Disbursement Date]],"YYYY")</f>
        <v>2018</v>
      </c>
      <c r="BB698" s="10" cm="1">
        <f t="array" ref="BB698">IF(YEAR(LoanTable[[#This Row],[Disbursement Date]])=MIN(YEAR(LoanTable[Disbursement Date])),"",YEAR(LoanTable[[#This Row],[Disbursement Date]])-1)</f>
        <v>2017</v>
      </c>
      <c r="BC698" s="10">
        <f>IF(LoanTable[[#This Row],[Previous Year]]="",1,IF(COUNTIFS(LoanTable[Client id],LoanTable[[#This Row],[Client id]],LoanTable[Year],LoanTable[[#This Row],[Previous Year]])&gt;0,1,0))</f>
        <v>0</v>
      </c>
      <c r="BD698" t="str">
        <f>YEAR(LoanTable[[#This Row],[Disbursement Date]]) &amp; "-Q" &amp; ROUNDUP(MONTH(LoanTable[[#This Row],[Disbursement Date]])/3,0)</f>
        <v>2018-Q1</v>
      </c>
      <c r="BE698">
        <f>IF(LoanTable[[#This Row],[Disbursement Date]]=LoanTable[[#This Row],[First Loan Date]],1,0)</f>
        <v>1</v>
      </c>
    </row>
    <row r="699" spans="1:57" x14ac:dyDescent="0.3">
      <c r="A699" t="s">
        <v>939</v>
      </c>
      <c r="B699">
        <v>801</v>
      </c>
      <c r="C699" t="s">
        <v>294</v>
      </c>
      <c r="D699" t="s">
        <v>573</v>
      </c>
      <c r="E699">
        <v>5724</v>
      </c>
      <c r="F699">
        <v>4321</v>
      </c>
      <c r="G699">
        <v>42584</v>
      </c>
      <c r="H699" s="5">
        <v>43188</v>
      </c>
      <c r="I699" t="s">
        <v>615</v>
      </c>
      <c r="J699" t="s">
        <v>619</v>
      </c>
      <c r="K699">
        <v>90149</v>
      </c>
      <c r="L699" t="s">
        <v>296</v>
      </c>
      <c r="M699" t="s">
        <v>64</v>
      </c>
      <c r="N699" t="s">
        <v>13</v>
      </c>
      <c r="O699" t="s">
        <v>28</v>
      </c>
      <c r="P699">
        <v>50</v>
      </c>
      <c r="Q699" s="5" t="s">
        <v>61</v>
      </c>
      <c r="R699" t="s">
        <v>30</v>
      </c>
      <c r="S699" t="s">
        <v>145</v>
      </c>
      <c r="T699" t="s">
        <v>18</v>
      </c>
      <c r="U699" t="s">
        <v>38</v>
      </c>
      <c r="V699" t="s">
        <v>31</v>
      </c>
      <c r="W699">
        <v>664</v>
      </c>
      <c r="X699" t="s">
        <v>574</v>
      </c>
      <c r="Y699" t="s">
        <v>575</v>
      </c>
      <c r="Z699" t="s">
        <v>576</v>
      </c>
      <c r="AA699">
        <v>0.1065</v>
      </c>
      <c r="AB699" t="s">
        <v>577</v>
      </c>
      <c r="AC699" t="s">
        <v>578</v>
      </c>
      <c r="AD699" t="s">
        <v>294</v>
      </c>
      <c r="AE699" t="s">
        <v>266</v>
      </c>
      <c r="AF699" t="s">
        <v>267</v>
      </c>
      <c r="AG699" t="s">
        <v>268</v>
      </c>
      <c r="AH699" t="s">
        <v>269</v>
      </c>
      <c r="AI699" t="s">
        <v>295</v>
      </c>
      <c r="AJ699">
        <v>90149</v>
      </c>
      <c r="AK699" t="s">
        <v>274</v>
      </c>
      <c r="AL699" t="s">
        <v>241</v>
      </c>
      <c r="AM699">
        <v>7645</v>
      </c>
      <c r="AN699">
        <v>5335</v>
      </c>
      <c r="AO699">
        <v>5281</v>
      </c>
      <c r="AP699">
        <v>5.87</v>
      </c>
      <c r="AQ699">
        <v>2630.8</v>
      </c>
      <c r="AR699" t="s">
        <v>2626</v>
      </c>
      <c r="AS699" t="s">
        <v>2627</v>
      </c>
      <c r="AT699">
        <v>0</v>
      </c>
      <c r="AU699" t="s">
        <v>2629</v>
      </c>
      <c r="AV699" s="3">
        <v>42788</v>
      </c>
      <c r="AW699" s="3" t="str">
        <f>TEXT(LoanTable[[#This Row],[Disbursement Date]],"YYYY-MM")</f>
        <v>2018-03</v>
      </c>
      <c r="AX699" t="str">
        <f>TEXT(EDATE(LoanTable[[#This Row],[Disbursement Date]],-1),"YYYY-MM")</f>
        <v>2018-02</v>
      </c>
      <c r="AY699">
        <f>IF(LoanTable[[#This Row],[Loan Status]]="Active",1,0)</f>
        <v>0</v>
      </c>
      <c r="AZ699">
        <f>IF(COUNTIFS(LoanTable[Client id],LoanTable[[#This Row],[Client id]],LoanTable[Period],LoanTable[[#This Row],[Previous Period]])&gt;0,1,0)</f>
        <v>0</v>
      </c>
      <c r="BA699" s="17" t="str">
        <f>TEXT(LoanTable[[#This Row],[Disbursement Date]],"YYYY")</f>
        <v>2018</v>
      </c>
      <c r="BB699" s="10" cm="1">
        <f t="array" ref="BB699">IF(YEAR(LoanTable[[#This Row],[Disbursement Date]])=MIN(YEAR(LoanTable[Disbursement Date])),"",YEAR(LoanTable[[#This Row],[Disbursement Date]])-1)</f>
        <v>2017</v>
      </c>
      <c r="BC699" s="10">
        <f>IF(LoanTable[[#This Row],[Previous Year]]="",1,IF(COUNTIFS(LoanTable[Client id],LoanTable[[#This Row],[Client id]],LoanTable[Year],LoanTable[[#This Row],[Previous Year]])&gt;0,1,0))</f>
        <v>1</v>
      </c>
      <c r="BD699" t="str">
        <f>YEAR(LoanTable[[#This Row],[Disbursement Date]]) &amp; "-Q" &amp; ROUNDUP(MONTH(LoanTable[[#This Row],[Disbursement Date]])/3,0)</f>
        <v>2018-Q1</v>
      </c>
      <c r="BE699">
        <f>IF(LoanTable[[#This Row],[Disbursement Date]]=LoanTable[[#This Row],[First Loan Date]],1,0)</f>
        <v>0</v>
      </c>
    </row>
    <row r="700" spans="1:57" x14ac:dyDescent="0.3">
      <c r="A700" t="s">
        <v>2239</v>
      </c>
      <c r="B700">
        <v>983</v>
      </c>
      <c r="C700" t="s">
        <v>386</v>
      </c>
      <c r="D700" t="s">
        <v>573</v>
      </c>
      <c r="E700">
        <v>42213</v>
      </c>
      <c r="F700">
        <v>25689</v>
      </c>
      <c r="G700">
        <v>38097</v>
      </c>
      <c r="H700" s="5">
        <v>43188</v>
      </c>
      <c r="I700" t="s">
        <v>615</v>
      </c>
      <c r="J700" t="s">
        <v>619</v>
      </c>
      <c r="K700">
        <v>1110166</v>
      </c>
      <c r="L700" t="s">
        <v>389</v>
      </c>
      <c r="M700" t="s">
        <v>133</v>
      </c>
      <c r="N700" t="s">
        <v>13</v>
      </c>
      <c r="O700" t="s">
        <v>33</v>
      </c>
      <c r="P700">
        <v>22</v>
      </c>
      <c r="Q700" s="5" t="s">
        <v>159</v>
      </c>
      <c r="R700" t="s">
        <v>30</v>
      </c>
      <c r="S700" t="s">
        <v>145</v>
      </c>
      <c r="T700" t="s">
        <v>63</v>
      </c>
      <c r="U700" t="s">
        <v>22</v>
      </c>
      <c r="V700" t="s">
        <v>39</v>
      </c>
      <c r="W700">
        <v>564</v>
      </c>
      <c r="X700" t="s">
        <v>574</v>
      </c>
      <c r="Y700" t="s">
        <v>575</v>
      </c>
      <c r="Z700" t="s">
        <v>576</v>
      </c>
      <c r="AA700">
        <v>0.1065</v>
      </c>
      <c r="AB700" t="s">
        <v>577</v>
      </c>
      <c r="AC700" t="s">
        <v>578</v>
      </c>
      <c r="AD700" t="s">
        <v>386</v>
      </c>
      <c r="AE700" t="s">
        <v>234</v>
      </c>
      <c r="AF700" t="s">
        <v>235</v>
      </c>
      <c r="AG700" t="s">
        <v>236</v>
      </c>
      <c r="AH700" t="s">
        <v>237</v>
      </c>
      <c r="AI700" t="s">
        <v>387</v>
      </c>
      <c r="AJ700">
        <v>1110166</v>
      </c>
      <c r="AK700" t="s">
        <v>388</v>
      </c>
      <c r="AL700" t="s">
        <v>239</v>
      </c>
      <c r="AM700">
        <v>43770</v>
      </c>
      <c r="AN700">
        <v>25208</v>
      </c>
      <c r="AO700">
        <v>41918</v>
      </c>
      <c r="AP700">
        <v>22.94</v>
      </c>
      <c r="AQ700">
        <v>3657.49</v>
      </c>
      <c r="AR700" t="s">
        <v>2626</v>
      </c>
      <c r="AS700" t="s">
        <v>2626</v>
      </c>
      <c r="AT700">
        <v>0</v>
      </c>
      <c r="AU700" t="s">
        <v>2629</v>
      </c>
      <c r="AV700" s="3">
        <v>42063</v>
      </c>
      <c r="AW700" s="3" t="str">
        <f>TEXT(LoanTable[[#This Row],[Disbursement Date]],"YYYY-MM")</f>
        <v>2018-03</v>
      </c>
      <c r="AX700" t="str">
        <f>TEXT(EDATE(LoanTable[[#This Row],[Disbursement Date]],-1),"YYYY-MM")</f>
        <v>2018-02</v>
      </c>
      <c r="AY700">
        <f>IF(LoanTable[[#This Row],[Loan Status]]="Active",1,0)</f>
        <v>0</v>
      </c>
      <c r="AZ700">
        <f>IF(COUNTIFS(LoanTable[Client id],LoanTable[[#This Row],[Client id]],LoanTable[Period],LoanTable[[#This Row],[Previous Period]])&gt;0,1,0)</f>
        <v>0</v>
      </c>
      <c r="BA700" s="17" t="str">
        <f>TEXT(LoanTable[[#This Row],[Disbursement Date]],"YYYY")</f>
        <v>2018</v>
      </c>
      <c r="BB700" s="10" cm="1">
        <f t="array" ref="BB700">IF(YEAR(LoanTable[[#This Row],[Disbursement Date]])=MIN(YEAR(LoanTable[Disbursement Date])),"",YEAR(LoanTable[[#This Row],[Disbursement Date]])-1)</f>
        <v>2017</v>
      </c>
      <c r="BC700" s="10">
        <f>IF(LoanTable[[#This Row],[Previous Year]]="",1,IF(COUNTIFS(LoanTable[Client id],LoanTable[[#This Row],[Client id]],LoanTable[Year],LoanTable[[#This Row],[Previous Year]])&gt;0,1,0))</f>
        <v>0</v>
      </c>
      <c r="BD700" t="str">
        <f>YEAR(LoanTable[[#This Row],[Disbursement Date]]) &amp; "-Q" &amp; ROUNDUP(MONTH(LoanTable[[#This Row],[Disbursement Date]])/3,0)</f>
        <v>2018-Q1</v>
      </c>
      <c r="BE700">
        <f>IF(LoanTable[[#This Row],[Disbursement Date]]=LoanTable[[#This Row],[First Loan Date]],1,0)</f>
        <v>0</v>
      </c>
    </row>
    <row r="701" spans="1:57" x14ac:dyDescent="0.3">
      <c r="A701" t="s">
        <v>643</v>
      </c>
      <c r="B701">
        <v>942</v>
      </c>
      <c r="C701" t="s">
        <v>409</v>
      </c>
      <c r="D701" t="s">
        <v>583</v>
      </c>
      <c r="E701">
        <v>2417</v>
      </c>
      <c r="F701">
        <v>34200</v>
      </c>
      <c r="G701">
        <v>20537</v>
      </c>
      <c r="H701" s="5">
        <v>43190</v>
      </c>
      <c r="I701" t="s">
        <v>612</v>
      </c>
      <c r="J701" t="s">
        <v>619</v>
      </c>
      <c r="K701">
        <v>1030063</v>
      </c>
      <c r="L701" t="s">
        <v>411</v>
      </c>
      <c r="M701" t="s">
        <v>164</v>
      </c>
      <c r="N701" t="s">
        <v>13</v>
      </c>
      <c r="O701" t="s">
        <v>46</v>
      </c>
      <c r="P701">
        <v>30</v>
      </c>
      <c r="Q701" s="5" t="s">
        <v>47</v>
      </c>
      <c r="R701" t="s">
        <v>30</v>
      </c>
      <c r="S701" t="s">
        <v>145</v>
      </c>
      <c r="T701" t="s">
        <v>18</v>
      </c>
      <c r="U701" t="s">
        <v>19</v>
      </c>
      <c r="V701" t="s">
        <v>31</v>
      </c>
      <c r="W701">
        <v>783</v>
      </c>
      <c r="X701" t="s">
        <v>574</v>
      </c>
      <c r="Y701" t="s">
        <v>584</v>
      </c>
      <c r="Z701" t="s">
        <v>576</v>
      </c>
      <c r="AA701">
        <v>0.1825</v>
      </c>
      <c r="AB701" t="s">
        <v>585</v>
      </c>
      <c r="AC701" t="s">
        <v>586</v>
      </c>
      <c r="AD701" t="s">
        <v>409</v>
      </c>
      <c r="AE701" t="s">
        <v>234</v>
      </c>
      <c r="AF701" t="s">
        <v>235</v>
      </c>
      <c r="AG701" t="s">
        <v>236</v>
      </c>
      <c r="AH701" t="s">
        <v>237</v>
      </c>
      <c r="AI701" t="s">
        <v>246</v>
      </c>
      <c r="AJ701">
        <v>1030063</v>
      </c>
      <c r="AK701" t="s">
        <v>410</v>
      </c>
      <c r="AL701" t="s">
        <v>241</v>
      </c>
      <c r="AM701">
        <v>3018</v>
      </c>
      <c r="AN701">
        <v>35539</v>
      </c>
      <c r="AO701">
        <v>2240</v>
      </c>
      <c r="AP701">
        <v>24.69</v>
      </c>
      <c r="AQ701">
        <v>2330.9499999999998</v>
      </c>
      <c r="AR701" t="s">
        <v>2626</v>
      </c>
      <c r="AS701" t="s">
        <v>2626</v>
      </c>
      <c r="AT701">
        <v>0</v>
      </c>
      <c r="AU701" t="s">
        <v>2628</v>
      </c>
      <c r="AV701" s="3">
        <v>43082</v>
      </c>
      <c r="AW701" s="3" t="str">
        <f>TEXT(LoanTable[[#This Row],[Disbursement Date]],"YYYY-MM")</f>
        <v>2018-03</v>
      </c>
      <c r="AX701" t="str">
        <f>TEXT(EDATE(LoanTable[[#This Row],[Disbursement Date]],-1),"YYYY-MM")</f>
        <v>2018-02</v>
      </c>
      <c r="AY701">
        <f>IF(LoanTable[[#This Row],[Loan Status]]="Active",1,0)</f>
        <v>0</v>
      </c>
      <c r="AZ701">
        <f>IF(COUNTIFS(LoanTable[Client id],LoanTable[[#This Row],[Client id]],LoanTable[Period],LoanTable[[#This Row],[Previous Period]])&gt;0,1,0)</f>
        <v>0</v>
      </c>
      <c r="BA701" s="17" t="str">
        <f>TEXT(LoanTable[[#This Row],[Disbursement Date]],"YYYY")</f>
        <v>2018</v>
      </c>
      <c r="BB701" s="10" cm="1">
        <f t="array" ref="BB701">IF(YEAR(LoanTable[[#This Row],[Disbursement Date]])=MIN(YEAR(LoanTable[Disbursement Date])),"",YEAR(LoanTable[[#This Row],[Disbursement Date]])-1)</f>
        <v>2017</v>
      </c>
      <c r="BC701" s="10">
        <f>IF(LoanTable[[#This Row],[Previous Year]]="",1,IF(COUNTIFS(LoanTable[Client id],LoanTable[[#This Row],[Client id]],LoanTable[Year],LoanTable[[#This Row],[Previous Year]])&gt;0,1,0))</f>
        <v>1</v>
      </c>
      <c r="BD701" t="str">
        <f>YEAR(LoanTable[[#This Row],[Disbursement Date]]) &amp; "-Q" &amp; ROUNDUP(MONTH(LoanTable[[#This Row],[Disbursement Date]])/3,0)</f>
        <v>2018-Q1</v>
      </c>
      <c r="BE701">
        <f>IF(LoanTable[[#This Row],[Disbursement Date]]=LoanTable[[#This Row],[First Loan Date]],1,0)</f>
        <v>0</v>
      </c>
    </row>
    <row r="702" spans="1:57" x14ac:dyDescent="0.3">
      <c r="A702" t="s">
        <v>931</v>
      </c>
      <c r="B702">
        <v>768</v>
      </c>
      <c r="C702" t="s">
        <v>246</v>
      </c>
      <c r="D702" t="s">
        <v>589</v>
      </c>
      <c r="E702">
        <v>18540</v>
      </c>
      <c r="F702">
        <v>34210</v>
      </c>
      <c r="G702">
        <v>40021</v>
      </c>
      <c r="H702" s="5">
        <v>43191</v>
      </c>
      <c r="I702" t="s">
        <v>615</v>
      </c>
      <c r="J702" t="s">
        <v>613</v>
      </c>
      <c r="K702">
        <v>110159</v>
      </c>
      <c r="L702" t="s">
        <v>248</v>
      </c>
      <c r="M702" t="s">
        <v>153</v>
      </c>
      <c r="N702" t="s">
        <v>13</v>
      </c>
      <c r="O702" t="s">
        <v>14</v>
      </c>
      <c r="P702">
        <v>40</v>
      </c>
      <c r="Q702" s="5" t="s">
        <v>85</v>
      </c>
      <c r="R702" t="s">
        <v>30</v>
      </c>
      <c r="S702" t="s">
        <v>145</v>
      </c>
      <c r="T702" t="s">
        <v>18</v>
      </c>
      <c r="U702" t="s">
        <v>26</v>
      </c>
      <c r="V702" t="s">
        <v>20</v>
      </c>
      <c r="W702">
        <v>318</v>
      </c>
      <c r="X702" t="s">
        <v>574</v>
      </c>
      <c r="Y702" t="s">
        <v>590</v>
      </c>
      <c r="Z702" t="s">
        <v>576</v>
      </c>
      <c r="AA702">
        <v>9.9099999999999994E-2</v>
      </c>
      <c r="AB702" t="s">
        <v>577</v>
      </c>
      <c r="AC702" t="s">
        <v>591</v>
      </c>
      <c r="AD702" t="s">
        <v>246</v>
      </c>
      <c r="AE702" t="s">
        <v>234</v>
      </c>
      <c r="AF702" t="s">
        <v>235</v>
      </c>
      <c r="AG702" t="s">
        <v>236</v>
      </c>
      <c r="AH702" t="s">
        <v>237</v>
      </c>
      <c r="AI702" t="s">
        <v>246</v>
      </c>
      <c r="AJ702">
        <v>110159</v>
      </c>
      <c r="AK702" t="s">
        <v>247</v>
      </c>
      <c r="AL702" t="s">
        <v>241</v>
      </c>
      <c r="AM702">
        <v>19218</v>
      </c>
      <c r="AN702">
        <v>35281</v>
      </c>
      <c r="AO702">
        <v>18250</v>
      </c>
      <c r="AP702">
        <v>42.54</v>
      </c>
      <c r="AQ702">
        <v>1078.9000000000001</v>
      </c>
      <c r="AR702" t="s">
        <v>2626</v>
      </c>
      <c r="AS702" t="s">
        <v>2626</v>
      </c>
      <c r="AT702">
        <v>1</v>
      </c>
      <c r="AU702" t="s">
        <v>2629</v>
      </c>
      <c r="AV702" s="3">
        <v>43191</v>
      </c>
      <c r="AW702" s="3" t="str">
        <f>TEXT(LoanTable[[#This Row],[Disbursement Date]],"YYYY-MM")</f>
        <v>2018-04</v>
      </c>
      <c r="AX702" t="str">
        <f>TEXT(EDATE(LoanTable[[#This Row],[Disbursement Date]],-1),"YYYY-MM")</f>
        <v>2018-03</v>
      </c>
      <c r="AY702">
        <f>IF(LoanTable[[#This Row],[Loan Status]]="Active",1,0)</f>
        <v>0</v>
      </c>
      <c r="AZ702">
        <f>IF(COUNTIFS(LoanTable[Client id],LoanTable[[#This Row],[Client id]],LoanTable[Period],LoanTable[[#This Row],[Previous Period]])&gt;0,1,0)</f>
        <v>0</v>
      </c>
      <c r="BA702" s="17" t="str">
        <f>TEXT(LoanTable[[#This Row],[Disbursement Date]],"YYYY")</f>
        <v>2018</v>
      </c>
      <c r="BB702" s="10" cm="1">
        <f t="array" ref="BB702">IF(YEAR(LoanTable[[#This Row],[Disbursement Date]])=MIN(YEAR(LoanTable[Disbursement Date])),"",YEAR(LoanTable[[#This Row],[Disbursement Date]])-1)</f>
        <v>2017</v>
      </c>
      <c r="BC702" s="10">
        <f>IF(LoanTable[[#This Row],[Previous Year]]="",1,IF(COUNTIFS(LoanTable[Client id],LoanTable[[#This Row],[Client id]],LoanTable[Year],LoanTable[[#This Row],[Previous Year]])&gt;0,1,0))</f>
        <v>0</v>
      </c>
      <c r="BD702" t="str">
        <f>YEAR(LoanTable[[#This Row],[Disbursement Date]]) &amp; "-Q" &amp; ROUNDUP(MONTH(LoanTable[[#This Row],[Disbursement Date]])/3,0)</f>
        <v>2018-Q2</v>
      </c>
      <c r="BE702">
        <f>IF(LoanTable[[#This Row],[Disbursement Date]]=LoanTable[[#This Row],[First Loan Date]],1,0)</f>
        <v>1</v>
      </c>
    </row>
    <row r="703" spans="1:57" x14ac:dyDescent="0.3">
      <c r="A703" t="s">
        <v>1842</v>
      </c>
      <c r="B703">
        <v>853</v>
      </c>
      <c r="C703" t="s">
        <v>559</v>
      </c>
      <c r="D703" t="s">
        <v>592</v>
      </c>
      <c r="E703">
        <v>28523</v>
      </c>
      <c r="F703">
        <v>3137</v>
      </c>
      <c r="G703">
        <v>14535</v>
      </c>
      <c r="H703" s="5">
        <v>43191</v>
      </c>
      <c r="I703" t="s">
        <v>612</v>
      </c>
      <c r="J703" t="s">
        <v>619</v>
      </c>
      <c r="K703">
        <v>670106</v>
      </c>
      <c r="L703" t="s">
        <v>561</v>
      </c>
      <c r="M703" t="s">
        <v>42</v>
      </c>
      <c r="N703" t="s">
        <v>13</v>
      </c>
      <c r="O703" t="s">
        <v>46</v>
      </c>
      <c r="P703">
        <v>35</v>
      </c>
      <c r="Q703" s="5" t="s">
        <v>87</v>
      </c>
      <c r="R703" t="s">
        <v>74</v>
      </c>
      <c r="S703" t="s">
        <v>35</v>
      </c>
      <c r="T703" t="s">
        <v>18</v>
      </c>
      <c r="U703" t="s">
        <v>65</v>
      </c>
      <c r="V703" t="s">
        <v>31</v>
      </c>
      <c r="W703">
        <v>624</v>
      </c>
      <c r="X703" t="s">
        <v>574</v>
      </c>
      <c r="Y703" t="s">
        <v>584</v>
      </c>
      <c r="Z703" t="s">
        <v>593</v>
      </c>
      <c r="AA703">
        <v>0.1991</v>
      </c>
      <c r="AB703" t="s">
        <v>594</v>
      </c>
      <c r="AC703" t="s">
        <v>595</v>
      </c>
      <c r="AD703" t="s">
        <v>559</v>
      </c>
      <c r="AE703" t="s">
        <v>279</v>
      </c>
      <c r="AF703" t="s">
        <v>280</v>
      </c>
      <c r="AG703" t="s">
        <v>281</v>
      </c>
      <c r="AH703" t="s">
        <v>282</v>
      </c>
      <c r="AI703" t="s">
        <v>559</v>
      </c>
      <c r="AJ703">
        <v>670106</v>
      </c>
      <c r="AK703" t="s">
        <v>560</v>
      </c>
      <c r="AL703" t="s">
        <v>239</v>
      </c>
      <c r="AM703">
        <v>28346</v>
      </c>
      <c r="AN703">
        <v>3406</v>
      </c>
      <c r="AO703">
        <v>28293</v>
      </c>
      <c r="AP703">
        <v>8.82</v>
      </c>
      <c r="AQ703">
        <v>4170.1099999999997</v>
      </c>
      <c r="AR703" t="s">
        <v>2626</v>
      </c>
      <c r="AS703" t="s">
        <v>2626</v>
      </c>
      <c r="AT703">
        <v>2</v>
      </c>
      <c r="AU703" t="s">
        <v>2628</v>
      </c>
      <c r="AV703" s="3">
        <v>42930</v>
      </c>
      <c r="AW703" s="3" t="str">
        <f>TEXT(LoanTable[[#This Row],[Disbursement Date]],"YYYY-MM")</f>
        <v>2018-04</v>
      </c>
      <c r="AX703" t="str">
        <f>TEXT(EDATE(LoanTable[[#This Row],[Disbursement Date]],-1),"YYYY-MM")</f>
        <v>2018-03</v>
      </c>
      <c r="AY703">
        <f>IF(LoanTable[[#This Row],[Loan Status]]="Active",1,0)</f>
        <v>0</v>
      </c>
      <c r="AZ703">
        <f>IF(COUNTIFS(LoanTable[Client id],LoanTable[[#This Row],[Client id]],LoanTable[Period],LoanTable[[#This Row],[Previous Period]])&gt;0,1,0)</f>
        <v>0</v>
      </c>
      <c r="BA703" s="17" t="str">
        <f>TEXT(LoanTable[[#This Row],[Disbursement Date]],"YYYY")</f>
        <v>2018</v>
      </c>
      <c r="BB703" s="10" cm="1">
        <f t="array" ref="BB703">IF(YEAR(LoanTable[[#This Row],[Disbursement Date]])=MIN(YEAR(LoanTable[Disbursement Date])),"",YEAR(LoanTable[[#This Row],[Disbursement Date]])-1)</f>
        <v>2017</v>
      </c>
      <c r="BC703" s="10">
        <f>IF(LoanTable[[#This Row],[Previous Year]]="",1,IF(COUNTIFS(LoanTable[Client id],LoanTable[[#This Row],[Client id]],LoanTable[Year],LoanTable[[#This Row],[Previous Year]])&gt;0,1,0))</f>
        <v>1</v>
      </c>
      <c r="BD703" t="str">
        <f>YEAR(LoanTable[[#This Row],[Disbursement Date]]) &amp; "-Q" &amp; ROUNDUP(MONTH(LoanTable[[#This Row],[Disbursement Date]])/3,0)</f>
        <v>2018-Q2</v>
      </c>
      <c r="BE703">
        <f>IF(LoanTable[[#This Row],[Disbursement Date]]=LoanTable[[#This Row],[First Loan Date]],1,0)</f>
        <v>0</v>
      </c>
    </row>
    <row r="704" spans="1:57" x14ac:dyDescent="0.3">
      <c r="A704" t="s">
        <v>645</v>
      </c>
      <c r="B704">
        <v>291</v>
      </c>
      <c r="C704" t="s">
        <v>350</v>
      </c>
      <c r="D704" t="s">
        <v>592</v>
      </c>
      <c r="E704">
        <v>2751</v>
      </c>
      <c r="F704">
        <v>5699</v>
      </c>
      <c r="G704">
        <v>12374</v>
      </c>
      <c r="H704" s="5">
        <v>43192</v>
      </c>
      <c r="I704" t="s">
        <v>624</v>
      </c>
      <c r="J704" t="s">
        <v>613</v>
      </c>
      <c r="K704">
        <v>700013</v>
      </c>
      <c r="L704" t="s">
        <v>351</v>
      </c>
      <c r="M704" t="s">
        <v>86</v>
      </c>
      <c r="N704" t="s">
        <v>13</v>
      </c>
      <c r="O704" t="s">
        <v>28</v>
      </c>
      <c r="P704">
        <v>48</v>
      </c>
      <c r="Q704" s="5" t="s">
        <v>222</v>
      </c>
      <c r="R704" t="s">
        <v>74</v>
      </c>
      <c r="S704" t="s">
        <v>35</v>
      </c>
      <c r="T704" t="s">
        <v>63</v>
      </c>
      <c r="U704" t="s">
        <v>26</v>
      </c>
      <c r="V704" t="s">
        <v>31</v>
      </c>
      <c r="W704">
        <v>657</v>
      </c>
      <c r="X704" t="s">
        <v>574</v>
      </c>
      <c r="Y704" t="s">
        <v>584</v>
      </c>
      <c r="Z704" t="s">
        <v>593</v>
      </c>
      <c r="AA704">
        <v>0.1991</v>
      </c>
      <c r="AB704" t="s">
        <v>594</v>
      </c>
      <c r="AC704" t="s">
        <v>595</v>
      </c>
      <c r="AD704" t="s">
        <v>350</v>
      </c>
      <c r="AE704" t="s">
        <v>331</v>
      </c>
      <c r="AF704" t="s">
        <v>332</v>
      </c>
      <c r="AG704" t="s">
        <v>333</v>
      </c>
      <c r="AH704" t="s">
        <v>334</v>
      </c>
      <c r="AI704" t="s">
        <v>335</v>
      </c>
      <c r="AJ704">
        <v>700013</v>
      </c>
      <c r="AK704" t="s">
        <v>247</v>
      </c>
      <c r="AL704" t="s">
        <v>241</v>
      </c>
      <c r="AM704">
        <v>4321</v>
      </c>
      <c r="AN704">
        <v>7464</v>
      </c>
      <c r="AO704">
        <v>2489</v>
      </c>
      <c r="AP704">
        <v>0.52</v>
      </c>
      <c r="AQ704">
        <v>4797.6499999999996</v>
      </c>
      <c r="AR704" t="s">
        <v>2626</v>
      </c>
      <c r="AS704" t="s">
        <v>2626</v>
      </c>
      <c r="AT704">
        <v>2</v>
      </c>
      <c r="AU704" t="s">
        <v>2628</v>
      </c>
      <c r="AV704" s="3">
        <v>43192</v>
      </c>
      <c r="AW704" s="3" t="str">
        <f>TEXT(LoanTable[[#This Row],[Disbursement Date]],"YYYY-MM")</f>
        <v>2018-04</v>
      </c>
      <c r="AX704" t="str">
        <f>TEXT(EDATE(LoanTable[[#This Row],[Disbursement Date]],-1),"YYYY-MM")</f>
        <v>2018-03</v>
      </c>
      <c r="AY704">
        <f>IF(LoanTable[[#This Row],[Loan Status]]="Active",1,0)</f>
        <v>1</v>
      </c>
      <c r="AZ704">
        <f>IF(COUNTIFS(LoanTable[Client id],LoanTable[[#This Row],[Client id]],LoanTable[Period],LoanTable[[#This Row],[Previous Period]])&gt;0,1,0)</f>
        <v>0</v>
      </c>
      <c r="BA704" s="17" t="str">
        <f>TEXT(LoanTable[[#This Row],[Disbursement Date]],"YYYY")</f>
        <v>2018</v>
      </c>
      <c r="BB704" s="10" cm="1">
        <f t="array" ref="BB704">IF(YEAR(LoanTable[[#This Row],[Disbursement Date]])=MIN(YEAR(LoanTable[Disbursement Date])),"",YEAR(LoanTable[[#This Row],[Disbursement Date]])-1)</f>
        <v>2017</v>
      </c>
      <c r="BC704" s="10">
        <f>IF(LoanTable[[#This Row],[Previous Year]]="",1,IF(COUNTIFS(LoanTable[Client id],LoanTable[[#This Row],[Client id]],LoanTable[Year],LoanTable[[#This Row],[Previous Year]])&gt;0,1,0))</f>
        <v>0</v>
      </c>
      <c r="BD704" t="str">
        <f>YEAR(LoanTable[[#This Row],[Disbursement Date]]) &amp; "-Q" &amp; ROUNDUP(MONTH(LoanTable[[#This Row],[Disbursement Date]])/3,0)</f>
        <v>2018-Q2</v>
      </c>
      <c r="BE704">
        <f>IF(LoanTable[[#This Row],[Disbursement Date]]=LoanTable[[#This Row],[First Loan Date]],1,0)</f>
        <v>1</v>
      </c>
    </row>
    <row r="705" spans="1:57" x14ac:dyDescent="0.3">
      <c r="A705" t="s">
        <v>1742</v>
      </c>
      <c r="B705">
        <v>777</v>
      </c>
      <c r="C705" t="s">
        <v>350</v>
      </c>
      <c r="D705" t="s">
        <v>573</v>
      </c>
      <c r="E705">
        <v>33108</v>
      </c>
      <c r="F705">
        <v>26794</v>
      </c>
      <c r="G705">
        <v>33582</v>
      </c>
      <c r="H705" s="5">
        <v>43192</v>
      </c>
      <c r="I705" t="s">
        <v>612</v>
      </c>
      <c r="J705" t="s">
        <v>613</v>
      </c>
      <c r="K705">
        <v>700013</v>
      </c>
      <c r="L705" t="s">
        <v>351</v>
      </c>
      <c r="M705" t="s">
        <v>134</v>
      </c>
      <c r="N705" t="s">
        <v>13</v>
      </c>
      <c r="O705" t="s">
        <v>28</v>
      </c>
      <c r="P705">
        <v>49</v>
      </c>
      <c r="Q705" s="5" t="s">
        <v>61</v>
      </c>
      <c r="R705" t="s">
        <v>30</v>
      </c>
      <c r="S705" t="s">
        <v>35</v>
      </c>
      <c r="T705" t="s">
        <v>44</v>
      </c>
      <c r="U705" t="s">
        <v>19</v>
      </c>
      <c r="V705" t="s">
        <v>39</v>
      </c>
      <c r="W705">
        <v>374</v>
      </c>
      <c r="X705" t="s">
        <v>574</v>
      </c>
      <c r="Y705" t="s">
        <v>575</v>
      </c>
      <c r="Z705" t="s">
        <v>576</v>
      </c>
      <c r="AA705">
        <v>0.1065</v>
      </c>
      <c r="AB705" t="s">
        <v>577</v>
      </c>
      <c r="AC705" t="s">
        <v>578</v>
      </c>
      <c r="AD705" t="s">
        <v>350</v>
      </c>
      <c r="AE705" t="s">
        <v>331</v>
      </c>
      <c r="AF705" t="s">
        <v>332</v>
      </c>
      <c r="AG705" t="s">
        <v>333</v>
      </c>
      <c r="AH705" t="s">
        <v>334</v>
      </c>
      <c r="AI705" t="s">
        <v>335</v>
      </c>
      <c r="AJ705">
        <v>700013</v>
      </c>
      <c r="AK705" t="s">
        <v>247</v>
      </c>
      <c r="AL705" t="s">
        <v>241</v>
      </c>
      <c r="AM705">
        <v>33412</v>
      </c>
      <c r="AN705">
        <v>27232</v>
      </c>
      <c r="AO705">
        <v>32649</v>
      </c>
      <c r="AP705">
        <v>40.79</v>
      </c>
      <c r="AQ705">
        <v>773.48</v>
      </c>
      <c r="AR705" t="s">
        <v>2626</v>
      </c>
      <c r="AS705" t="s">
        <v>2626</v>
      </c>
      <c r="AT705">
        <v>1</v>
      </c>
      <c r="AU705" t="s">
        <v>2628</v>
      </c>
      <c r="AV705" s="3">
        <v>43192</v>
      </c>
      <c r="AW705" s="3" t="str">
        <f>TEXT(LoanTable[[#This Row],[Disbursement Date]],"YYYY-MM")</f>
        <v>2018-04</v>
      </c>
      <c r="AX705" t="str">
        <f>TEXT(EDATE(LoanTable[[#This Row],[Disbursement Date]],-1),"YYYY-MM")</f>
        <v>2018-03</v>
      </c>
      <c r="AY705">
        <f>IF(LoanTable[[#This Row],[Loan Status]]="Active",1,0)</f>
        <v>0</v>
      </c>
      <c r="AZ705">
        <f>IF(COUNTIFS(LoanTable[Client id],LoanTable[[#This Row],[Client id]],LoanTable[Period],LoanTable[[#This Row],[Previous Period]])&gt;0,1,0)</f>
        <v>0</v>
      </c>
      <c r="BA705" s="17" t="str">
        <f>TEXT(LoanTable[[#This Row],[Disbursement Date]],"YYYY")</f>
        <v>2018</v>
      </c>
      <c r="BB705" s="10" cm="1">
        <f t="array" ref="BB705">IF(YEAR(LoanTable[[#This Row],[Disbursement Date]])=MIN(YEAR(LoanTable[Disbursement Date])),"",YEAR(LoanTable[[#This Row],[Disbursement Date]])-1)</f>
        <v>2017</v>
      </c>
      <c r="BC705" s="10">
        <f>IF(LoanTable[[#This Row],[Previous Year]]="",1,IF(COUNTIFS(LoanTable[Client id],LoanTable[[#This Row],[Client id]],LoanTable[Year],LoanTable[[#This Row],[Previous Year]])&gt;0,1,0))</f>
        <v>0</v>
      </c>
      <c r="BD705" t="str">
        <f>YEAR(LoanTable[[#This Row],[Disbursement Date]]) &amp; "-Q" &amp; ROUNDUP(MONTH(LoanTable[[#This Row],[Disbursement Date]])/3,0)</f>
        <v>2018-Q2</v>
      </c>
      <c r="BE705">
        <f>IF(LoanTable[[#This Row],[Disbursement Date]]=LoanTable[[#This Row],[First Loan Date]],1,0)</f>
        <v>1</v>
      </c>
    </row>
    <row r="706" spans="1:57" x14ac:dyDescent="0.3">
      <c r="A706" t="s">
        <v>1089</v>
      </c>
      <c r="B706">
        <v>926</v>
      </c>
      <c r="C706" t="s">
        <v>330</v>
      </c>
      <c r="D706" t="s">
        <v>596</v>
      </c>
      <c r="E706">
        <v>22497</v>
      </c>
      <c r="F706">
        <v>25306</v>
      </c>
      <c r="G706">
        <v>7878</v>
      </c>
      <c r="H706" s="5">
        <v>43192</v>
      </c>
      <c r="I706" t="s">
        <v>612</v>
      </c>
      <c r="J706" t="s">
        <v>613</v>
      </c>
      <c r="K706">
        <v>690076</v>
      </c>
      <c r="L706" t="s">
        <v>337</v>
      </c>
      <c r="M706" t="s">
        <v>186</v>
      </c>
      <c r="N706" t="s">
        <v>13</v>
      </c>
      <c r="O706" t="s">
        <v>46</v>
      </c>
      <c r="P706">
        <v>27</v>
      </c>
      <c r="Q706" s="5" t="s">
        <v>187</v>
      </c>
      <c r="R706" t="s">
        <v>30</v>
      </c>
      <c r="S706" t="s">
        <v>145</v>
      </c>
      <c r="T706" t="s">
        <v>63</v>
      </c>
      <c r="U706" t="s">
        <v>19</v>
      </c>
      <c r="V706" t="s">
        <v>39</v>
      </c>
      <c r="W706">
        <v>600</v>
      </c>
      <c r="X706" t="s">
        <v>574</v>
      </c>
      <c r="Y706" t="s">
        <v>590</v>
      </c>
      <c r="Z706" t="s">
        <v>593</v>
      </c>
      <c r="AA706">
        <v>0.17269999999999999</v>
      </c>
      <c r="AB706" t="s">
        <v>585</v>
      </c>
      <c r="AC706" t="s">
        <v>597</v>
      </c>
      <c r="AD706" t="s">
        <v>330</v>
      </c>
      <c r="AE706" t="s">
        <v>331</v>
      </c>
      <c r="AF706" t="s">
        <v>332</v>
      </c>
      <c r="AG706" t="s">
        <v>333</v>
      </c>
      <c r="AH706" t="s">
        <v>334</v>
      </c>
      <c r="AI706" t="s">
        <v>335</v>
      </c>
      <c r="AJ706">
        <v>690076</v>
      </c>
      <c r="AK706" t="s">
        <v>336</v>
      </c>
      <c r="AL706" t="s">
        <v>239</v>
      </c>
      <c r="AM706">
        <v>23424</v>
      </c>
      <c r="AN706">
        <v>27044</v>
      </c>
      <c r="AO706">
        <v>22411</v>
      </c>
      <c r="AP706">
        <v>8.6199999999999992</v>
      </c>
      <c r="AQ706">
        <v>1498.39</v>
      </c>
      <c r="AR706" t="s">
        <v>2626</v>
      </c>
      <c r="AS706" t="s">
        <v>2626</v>
      </c>
      <c r="AT706">
        <v>0</v>
      </c>
      <c r="AU706" t="s">
        <v>2629</v>
      </c>
      <c r="AV706" s="3">
        <v>43192</v>
      </c>
      <c r="AW706" s="3" t="str">
        <f>TEXT(LoanTable[[#This Row],[Disbursement Date]],"YYYY-MM")</f>
        <v>2018-04</v>
      </c>
      <c r="AX706" t="str">
        <f>TEXT(EDATE(LoanTable[[#This Row],[Disbursement Date]],-1),"YYYY-MM")</f>
        <v>2018-03</v>
      </c>
      <c r="AY706">
        <f>IF(LoanTable[[#This Row],[Loan Status]]="Active",1,0)</f>
        <v>0</v>
      </c>
      <c r="AZ706">
        <f>IF(COUNTIFS(LoanTable[Client id],LoanTable[[#This Row],[Client id]],LoanTable[Period],LoanTable[[#This Row],[Previous Period]])&gt;0,1,0)</f>
        <v>0</v>
      </c>
      <c r="BA706" s="17" t="str">
        <f>TEXT(LoanTable[[#This Row],[Disbursement Date]],"YYYY")</f>
        <v>2018</v>
      </c>
      <c r="BB706" s="10" cm="1">
        <f t="array" ref="BB706">IF(YEAR(LoanTable[[#This Row],[Disbursement Date]])=MIN(YEAR(LoanTable[Disbursement Date])),"",YEAR(LoanTable[[#This Row],[Disbursement Date]])-1)</f>
        <v>2017</v>
      </c>
      <c r="BC706" s="10">
        <f>IF(LoanTable[[#This Row],[Previous Year]]="",1,IF(COUNTIFS(LoanTable[Client id],LoanTable[[#This Row],[Client id]],LoanTable[Year],LoanTable[[#This Row],[Previous Year]])&gt;0,1,0))</f>
        <v>0</v>
      </c>
      <c r="BD706" t="str">
        <f>YEAR(LoanTable[[#This Row],[Disbursement Date]]) &amp; "-Q" &amp; ROUNDUP(MONTH(LoanTable[[#This Row],[Disbursement Date]])/3,0)</f>
        <v>2018-Q2</v>
      </c>
      <c r="BE706">
        <f>IF(LoanTable[[#This Row],[Disbursement Date]]=LoanTable[[#This Row],[First Loan Date]],1,0)</f>
        <v>1</v>
      </c>
    </row>
    <row r="707" spans="1:57" x14ac:dyDescent="0.3">
      <c r="A707" t="s">
        <v>936</v>
      </c>
      <c r="B707">
        <v>722</v>
      </c>
      <c r="C707" t="s">
        <v>471</v>
      </c>
      <c r="D707" t="s">
        <v>573</v>
      </c>
      <c r="E707">
        <v>7196</v>
      </c>
      <c r="F707">
        <v>29264</v>
      </c>
      <c r="G707">
        <v>19164</v>
      </c>
      <c r="H707" s="5">
        <v>43195</v>
      </c>
      <c r="I707" t="s">
        <v>612</v>
      </c>
      <c r="J707" t="s">
        <v>613</v>
      </c>
      <c r="K707">
        <v>570241</v>
      </c>
      <c r="L707" t="s">
        <v>477</v>
      </c>
      <c r="M707" t="s">
        <v>48</v>
      </c>
      <c r="N707" t="s">
        <v>13</v>
      </c>
      <c r="O707" t="s">
        <v>14</v>
      </c>
      <c r="P707">
        <v>43</v>
      </c>
      <c r="Q707" s="5" t="s">
        <v>94</v>
      </c>
      <c r="R707" t="s">
        <v>104</v>
      </c>
      <c r="S707" t="s">
        <v>105</v>
      </c>
      <c r="T707" t="s">
        <v>18</v>
      </c>
      <c r="U707" t="s">
        <v>22</v>
      </c>
      <c r="V707" t="s">
        <v>20</v>
      </c>
      <c r="W707">
        <v>672</v>
      </c>
      <c r="X707" t="s">
        <v>574</v>
      </c>
      <c r="Y707" t="s">
        <v>575</v>
      </c>
      <c r="Z707" t="s">
        <v>576</v>
      </c>
      <c r="AA707">
        <v>0.1065</v>
      </c>
      <c r="AB707" t="s">
        <v>577</v>
      </c>
      <c r="AC707" t="s">
        <v>578</v>
      </c>
      <c r="AD707" t="s">
        <v>471</v>
      </c>
      <c r="AE707" t="s">
        <v>472</v>
      </c>
      <c r="AF707" t="s">
        <v>473</v>
      </c>
      <c r="AG707" t="s">
        <v>474</v>
      </c>
      <c r="AH707" t="s">
        <v>475</v>
      </c>
      <c r="AI707" t="s">
        <v>471</v>
      </c>
      <c r="AJ707">
        <v>570241</v>
      </c>
      <c r="AK707" t="s">
        <v>476</v>
      </c>
      <c r="AL707" t="s">
        <v>241</v>
      </c>
      <c r="AM707">
        <v>8034</v>
      </c>
      <c r="AN707">
        <v>29264</v>
      </c>
      <c r="AO707">
        <v>6727</v>
      </c>
      <c r="AP707">
        <v>13.23</v>
      </c>
      <c r="AQ707">
        <v>4705.12</v>
      </c>
      <c r="AR707" t="s">
        <v>2626</v>
      </c>
      <c r="AS707" t="s">
        <v>2626</v>
      </c>
      <c r="AT707">
        <v>0</v>
      </c>
      <c r="AU707" t="s">
        <v>2630</v>
      </c>
      <c r="AV707" s="3">
        <v>43195</v>
      </c>
      <c r="AW707" s="3" t="str">
        <f>TEXT(LoanTable[[#This Row],[Disbursement Date]],"YYYY-MM")</f>
        <v>2018-04</v>
      </c>
      <c r="AX707" t="str">
        <f>TEXT(EDATE(LoanTable[[#This Row],[Disbursement Date]],-1),"YYYY-MM")</f>
        <v>2018-03</v>
      </c>
      <c r="AY707">
        <f>IF(LoanTable[[#This Row],[Loan Status]]="Active",1,0)</f>
        <v>0</v>
      </c>
      <c r="AZ707">
        <f>IF(COUNTIFS(LoanTable[Client id],LoanTable[[#This Row],[Client id]],LoanTable[Period],LoanTable[[#This Row],[Previous Period]])&gt;0,1,0)</f>
        <v>0</v>
      </c>
      <c r="BA707" s="17" t="str">
        <f>TEXT(LoanTable[[#This Row],[Disbursement Date]],"YYYY")</f>
        <v>2018</v>
      </c>
      <c r="BB707" s="10" cm="1">
        <f t="array" ref="BB707">IF(YEAR(LoanTable[[#This Row],[Disbursement Date]])=MIN(YEAR(LoanTable[Disbursement Date])),"",YEAR(LoanTable[[#This Row],[Disbursement Date]])-1)</f>
        <v>2017</v>
      </c>
      <c r="BC707" s="10">
        <f>IF(LoanTable[[#This Row],[Previous Year]]="",1,IF(COUNTIFS(LoanTable[Client id],LoanTable[[#This Row],[Client id]],LoanTable[Year],LoanTable[[#This Row],[Previous Year]])&gt;0,1,0))</f>
        <v>0</v>
      </c>
      <c r="BD707" t="str">
        <f>YEAR(LoanTable[[#This Row],[Disbursement Date]]) &amp; "-Q" &amp; ROUNDUP(MONTH(LoanTable[[#This Row],[Disbursement Date]])/3,0)</f>
        <v>2018-Q2</v>
      </c>
      <c r="BE707">
        <f>IF(LoanTable[[#This Row],[Disbursement Date]]=LoanTable[[#This Row],[First Loan Date]],1,0)</f>
        <v>1</v>
      </c>
    </row>
    <row r="708" spans="1:57" x14ac:dyDescent="0.3">
      <c r="A708" t="s">
        <v>2145</v>
      </c>
      <c r="B708">
        <v>206</v>
      </c>
      <c r="C708" t="s">
        <v>265</v>
      </c>
      <c r="D708" t="s">
        <v>589</v>
      </c>
      <c r="E708">
        <v>23422</v>
      </c>
      <c r="F708">
        <v>21743</v>
      </c>
      <c r="G708">
        <v>29527</v>
      </c>
      <c r="H708" s="5">
        <v>43196</v>
      </c>
      <c r="I708" t="s">
        <v>612</v>
      </c>
      <c r="J708" t="s">
        <v>619</v>
      </c>
      <c r="K708">
        <v>30179</v>
      </c>
      <c r="L708" t="s">
        <v>272</v>
      </c>
      <c r="M708" t="s">
        <v>116</v>
      </c>
      <c r="N708" t="s">
        <v>13</v>
      </c>
      <c r="O708" t="s">
        <v>14</v>
      </c>
      <c r="P708">
        <v>41</v>
      </c>
      <c r="Q708" s="5" t="s">
        <v>41</v>
      </c>
      <c r="R708" t="s">
        <v>16</v>
      </c>
      <c r="S708" t="s">
        <v>35</v>
      </c>
      <c r="T708" t="s">
        <v>18</v>
      </c>
      <c r="U708" t="s">
        <v>38</v>
      </c>
      <c r="V708" t="s">
        <v>39</v>
      </c>
      <c r="W708">
        <v>495</v>
      </c>
      <c r="X708" t="s">
        <v>574</v>
      </c>
      <c r="Y708" t="s">
        <v>590</v>
      </c>
      <c r="Z708" t="s">
        <v>576</v>
      </c>
      <c r="AA708">
        <v>9.9099999999999994E-2</v>
      </c>
      <c r="AB708" t="s">
        <v>577</v>
      </c>
      <c r="AC708" t="s">
        <v>591</v>
      </c>
      <c r="AD708" t="s">
        <v>265</v>
      </c>
      <c r="AE708" t="s">
        <v>266</v>
      </c>
      <c r="AF708" t="s">
        <v>267</v>
      </c>
      <c r="AG708" t="s">
        <v>268</v>
      </c>
      <c r="AH708" t="s">
        <v>269</v>
      </c>
      <c r="AI708" t="s">
        <v>270</v>
      </c>
      <c r="AJ708">
        <v>30179</v>
      </c>
      <c r="AK708" t="s">
        <v>271</v>
      </c>
      <c r="AL708" t="s">
        <v>241</v>
      </c>
      <c r="AM708">
        <v>24194</v>
      </c>
      <c r="AN708">
        <v>22730</v>
      </c>
      <c r="AO708">
        <v>23248</v>
      </c>
      <c r="AP708">
        <v>45.65</v>
      </c>
      <c r="AQ708">
        <v>2346.85</v>
      </c>
      <c r="AR708" t="s">
        <v>2626</v>
      </c>
      <c r="AS708" t="s">
        <v>2626</v>
      </c>
      <c r="AT708">
        <v>1</v>
      </c>
      <c r="AU708" t="s">
        <v>2628</v>
      </c>
      <c r="AV708" s="3">
        <v>43196</v>
      </c>
      <c r="AW708" s="3" t="str">
        <f>TEXT(LoanTable[[#This Row],[Disbursement Date]],"YYYY-MM")</f>
        <v>2018-04</v>
      </c>
      <c r="AX708" t="str">
        <f>TEXT(EDATE(LoanTable[[#This Row],[Disbursement Date]],-1),"YYYY-MM")</f>
        <v>2018-03</v>
      </c>
      <c r="AY708">
        <f>IF(LoanTable[[#This Row],[Loan Status]]="Active",1,0)</f>
        <v>0</v>
      </c>
      <c r="AZ708">
        <f>IF(COUNTIFS(LoanTable[Client id],LoanTable[[#This Row],[Client id]],LoanTable[Period],LoanTable[[#This Row],[Previous Period]])&gt;0,1,0)</f>
        <v>0</v>
      </c>
      <c r="BA708" s="17" t="str">
        <f>TEXT(LoanTable[[#This Row],[Disbursement Date]],"YYYY")</f>
        <v>2018</v>
      </c>
      <c r="BB708" s="10" cm="1">
        <f t="array" ref="BB708">IF(YEAR(LoanTable[[#This Row],[Disbursement Date]])=MIN(YEAR(LoanTable[Disbursement Date])),"",YEAR(LoanTable[[#This Row],[Disbursement Date]])-1)</f>
        <v>2017</v>
      </c>
      <c r="BC708" s="10">
        <f>IF(LoanTable[[#This Row],[Previous Year]]="",1,IF(COUNTIFS(LoanTable[Client id],LoanTable[[#This Row],[Client id]],LoanTable[Year],LoanTable[[#This Row],[Previous Year]])&gt;0,1,0))</f>
        <v>0</v>
      </c>
      <c r="BD708" t="str">
        <f>YEAR(LoanTable[[#This Row],[Disbursement Date]]) &amp; "-Q" &amp; ROUNDUP(MONTH(LoanTable[[#This Row],[Disbursement Date]])/3,0)</f>
        <v>2018-Q2</v>
      </c>
      <c r="BE708">
        <f>IF(LoanTable[[#This Row],[Disbursement Date]]=LoanTable[[#This Row],[First Loan Date]],1,0)</f>
        <v>1</v>
      </c>
    </row>
    <row r="709" spans="1:57" x14ac:dyDescent="0.3">
      <c r="A709" t="s">
        <v>1258</v>
      </c>
      <c r="B709">
        <v>160</v>
      </c>
      <c r="C709" t="s">
        <v>251</v>
      </c>
      <c r="D709" t="s">
        <v>573</v>
      </c>
      <c r="E709">
        <v>32002</v>
      </c>
      <c r="F709">
        <v>24052</v>
      </c>
      <c r="G709">
        <v>44457</v>
      </c>
      <c r="H709" s="5">
        <v>43202</v>
      </c>
      <c r="I709" t="s">
        <v>615</v>
      </c>
      <c r="J709" t="s">
        <v>613</v>
      </c>
      <c r="K709">
        <v>10068</v>
      </c>
      <c r="L709" t="s">
        <v>319</v>
      </c>
      <c r="M709" t="s">
        <v>72</v>
      </c>
      <c r="N709" t="s">
        <v>13</v>
      </c>
      <c r="O709" t="s">
        <v>28</v>
      </c>
      <c r="P709">
        <v>49</v>
      </c>
      <c r="Q709" s="5" t="s">
        <v>167</v>
      </c>
      <c r="R709" t="s">
        <v>74</v>
      </c>
      <c r="S709" t="s">
        <v>105</v>
      </c>
      <c r="T709" t="s">
        <v>18</v>
      </c>
      <c r="U709" t="s">
        <v>65</v>
      </c>
      <c r="V709" t="s">
        <v>39</v>
      </c>
      <c r="W709">
        <v>357</v>
      </c>
      <c r="X709" t="s">
        <v>574</v>
      </c>
      <c r="Y709" t="s">
        <v>575</v>
      </c>
      <c r="Z709" t="s">
        <v>576</v>
      </c>
      <c r="AA709">
        <v>0.1065</v>
      </c>
      <c r="AB709" t="s">
        <v>577</v>
      </c>
      <c r="AC709" t="s">
        <v>578</v>
      </c>
      <c r="AD709" t="s">
        <v>251</v>
      </c>
      <c r="AE709" t="s">
        <v>250</v>
      </c>
      <c r="AF709" t="s">
        <v>251</v>
      </c>
      <c r="AG709" t="s">
        <v>252</v>
      </c>
      <c r="AH709" t="s">
        <v>253</v>
      </c>
      <c r="AI709" t="s">
        <v>317</v>
      </c>
      <c r="AJ709">
        <v>10068</v>
      </c>
      <c r="AK709" t="s">
        <v>318</v>
      </c>
      <c r="AL709" t="s">
        <v>256</v>
      </c>
      <c r="AM709">
        <v>33018</v>
      </c>
      <c r="AN709">
        <v>25616</v>
      </c>
      <c r="AO709">
        <v>31944</v>
      </c>
      <c r="AP709">
        <v>29.49</v>
      </c>
      <c r="AQ709">
        <v>3935.6</v>
      </c>
      <c r="AR709" t="s">
        <v>2626</v>
      </c>
      <c r="AS709" t="s">
        <v>2626</v>
      </c>
      <c r="AT709">
        <v>1</v>
      </c>
      <c r="AU709" t="s">
        <v>2628</v>
      </c>
      <c r="AV709" s="3">
        <v>42639</v>
      </c>
      <c r="AW709" s="3" t="str">
        <f>TEXT(LoanTable[[#This Row],[Disbursement Date]],"YYYY-MM")</f>
        <v>2018-04</v>
      </c>
      <c r="AX709" t="str">
        <f>TEXT(EDATE(LoanTable[[#This Row],[Disbursement Date]],-1),"YYYY-MM")</f>
        <v>2018-03</v>
      </c>
      <c r="AY709">
        <f>IF(LoanTable[[#This Row],[Loan Status]]="Active",1,0)</f>
        <v>0</v>
      </c>
      <c r="AZ709">
        <f>IF(COUNTIFS(LoanTable[Client id],LoanTable[[#This Row],[Client id]],LoanTable[Period],LoanTable[[#This Row],[Previous Period]])&gt;0,1,0)</f>
        <v>0</v>
      </c>
      <c r="BA709" s="17" t="str">
        <f>TEXT(LoanTable[[#This Row],[Disbursement Date]],"YYYY")</f>
        <v>2018</v>
      </c>
      <c r="BB709" s="10" cm="1">
        <f t="array" ref="BB709">IF(YEAR(LoanTable[[#This Row],[Disbursement Date]])=MIN(YEAR(LoanTable[Disbursement Date])),"",YEAR(LoanTable[[#This Row],[Disbursement Date]])-1)</f>
        <v>2017</v>
      </c>
      <c r="BC709" s="10">
        <f>IF(LoanTable[[#This Row],[Previous Year]]="",1,IF(COUNTIFS(LoanTable[Client id],LoanTable[[#This Row],[Client id]],LoanTable[Year],LoanTable[[#This Row],[Previous Year]])&gt;0,1,0))</f>
        <v>1</v>
      </c>
      <c r="BD709" t="str">
        <f>YEAR(LoanTable[[#This Row],[Disbursement Date]]) &amp; "-Q" &amp; ROUNDUP(MONTH(LoanTable[[#This Row],[Disbursement Date]])/3,0)</f>
        <v>2018-Q2</v>
      </c>
      <c r="BE709">
        <f>IF(LoanTable[[#This Row],[Disbursement Date]]=LoanTable[[#This Row],[First Loan Date]],1,0)</f>
        <v>0</v>
      </c>
    </row>
    <row r="710" spans="1:57" x14ac:dyDescent="0.3">
      <c r="A710" t="s">
        <v>1608</v>
      </c>
      <c r="B710">
        <v>445</v>
      </c>
      <c r="C710" t="s">
        <v>350</v>
      </c>
      <c r="D710" t="s">
        <v>573</v>
      </c>
      <c r="E710">
        <v>18292</v>
      </c>
      <c r="F710">
        <v>19003</v>
      </c>
      <c r="G710">
        <v>38175</v>
      </c>
      <c r="H710" s="5">
        <v>43203</v>
      </c>
      <c r="I710" t="s">
        <v>612</v>
      </c>
      <c r="J710" t="s">
        <v>613</v>
      </c>
      <c r="K710">
        <v>700013</v>
      </c>
      <c r="L710" t="s">
        <v>351</v>
      </c>
      <c r="M710" t="s">
        <v>133</v>
      </c>
      <c r="N710" t="s">
        <v>13</v>
      </c>
      <c r="O710" t="s">
        <v>33</v>
      </c>
      <c r="P710">
        <v>22</v>
      </c>
      <c r="Q710" s="5" t="s">
        <v>159</v>
      </c>
      <c r="R710" t="s">
        <v>30</v>
      </c>
      <c r="S710" t="s">
        <v>145</v>
      </c>
      <c r="T710" t="s">
        <v>63</v>
      </c>
      <c r="U710" t="s">
        <v>22</v>
      </c>
      <c r="V710" t="s">
        <v>39</v>
      </c>
      <c r="W710">
        <v>564</v>
      </c>
      <c r="X710" t="s">
        <v>574</v>
      </c>
      <c r="Y710" t="s">
        <v>575</v>
      </c>
      <c r="Z710" t="s">
        <v>576</v>
      </c>
      <c r="AA710">
        <v>0.1065</v>
      </c>
      <c r="AB710" t="s">
        <v>577</v>
      </c>
      <c r="AC710" t="s">
        <v>578</v>
      </c>
      <c r="AD710" t="s">
        <v>350</v>
      </c>
      <c r="AE710" t="s">
        <v>331</v>
      </c>
      <c r="AF710" t="s">
        <v>332</v>
      </c>
      <c r="AG710" t="s">
        <v>333</v>
      </c>
      <c r="AH710" t="s">
        <v>334</v>
      </c>
      <c r="AI710" t="s">
        <v>335</v>
      </c>
      <c r="AJ710">
        <v>700013</v>
      </c>
      <c r="AK710" t="s">
        <v>247</v>
      </c>
      <c r="AL710" t="s">
        <v>241</v>
      </c>
      <c r="AM710">
        <v>17852</v>
      </c>
      <c r="AN710">
        <v>19974</v>
      </c>
      <c r="AO710">
        <v>18190</v>
      </c>
      <c r="AP710">
        <v>6.43</v>
      </c>
      <c r="AQ710">
        <v>135.02000000000001</v>
      </c>
      <c r="AR710" t="s">
        <v>2626</v>
      </c>
      <c r="AS710" t="s">
        <v>2626</v>
      </c>
      <c r="AT710">
        <v>0</v>
      </c>
      <c r="AU710" t="s">
        <v>2628</v>
      </c>
      <c r="AV710" s="3">
        <v>43203</v>
      </c>
      <c r="AW710" s="3" t="str">
        <f>TEXT(LoanTable[[#This Row],[Disbursement Date]],"YYYY-MM")</f>
        <v>2018-04</v>
      </c>
      <c r="AX710" t="str">
        <f>TEXT(EDATE(LoanTable[[#This Row],[Disbursement Date]],-1),"YYYY-MM")</f>
        <v>2018-03</v>
      </c>
      <c r="AY710">
        <f>IF(LoanTable[[#This Row],[Loan Status]]="Active",1,0)</f>
        <v>0</v>
      </c>
      <c r="AZ710">
        <f>IF(COUNTIFS(LoanTable[Client id],LoanTable[[#This Row],[Client id]],LoanTable[Period],LoanTable[[#This Row],[Previous Period]])&gt;0,1,0)</f>
        <v>0</v>
      </c>
      <c r="BA710" s="17" t="str">
        <f>TEXT(LoanTable[[#This Row],[Disbursement Date]],"YYYY")</f>
        <v>2018</v>
      </c>
      <c r="BB710" s="10" cm="1">
        <f t="array" ref="BB710">IF(YEAR(LoanTable[[#This Row],[Disbursement Date]])=MIN(YEAR(LoanTable[Disbursement Date])),"",YEAR(LoanTable[[#This Row],[Disbursement Date]])-1)</f>
        <v>2017</v>
      </c>
      <c r="BC710" s="10">
        <f>IF(LoanTable[[#This Row],[Previous Year]]="",1,IF(COUNTIFS(LoanTable[Client id],LoanTable[[#This Row],[Client id]],LoanTable[Year],LoanTable[[#This Row],[Previous Year]])&gt;0,1,0))</f>
        <v>0</v>
      </c>
      <c r="BD710" t="str">
        <f>YEAR(LoanTable[[#This Row],[Disbursement Date]]) &amp; "-Q" &amp; ROUNDUP(MONTH(LoanTable[[#This Row],[Disbursement Date]])/3,0)</f>
        <v>2018-Q2</v>
      </c>
      <c r="BE710">
        <f>IF(LoanTable[[#This Row],[Disbursement Date]]=LoanTable[[#This Row],[First Loan Date]],1,0)</f>
        <v>1</v>
      </c>
    </row>
    <row r="711" spans="1:57" x14ac:dyDescent="0.3">
      <c r="A711" t="s">
        <v>1402</v>
      </c>
      <c r="B711">
        <v>497</v>
      </c>
      <c r="C711" t="s">
        <v>350</v>
      </c>
      <c r="D711" t="s">
        <v>573</v>
      </c>
      <c r="E711">
        <v>48921</v>
      </c>
      <c r="F711">
        <v>23416</v>
      </c>
      <c r="G711">
        <v>7398</v>
      </c>
      <c r="H711" s="5">
        <v>43205</v>
      </c>
      <c r="I711" t="s">
        <v>617</v>
      </c>
      <c r="J711" t="s">
        <v>619</v>
      </c>
      <c r="K711">
        <v>700013</v>
      </c>
      <c r="L711" t="s">
        <v>351</v>
      </c>
      <c r="M711" t="s">
        <v>84</v>
      </c>
      <c r="N711" t="s">
        <v>13</v>
      </c>
      <c r="O711" t="s">
        <v>28</v>
      </c>
      <c r="P711">
        <v>46</v>
      </c>
      <c r="Q711" s="5" t="s">
        <v>59</v>
      </c>
      <c r="R711" t="s">
        <v>30</v>
      </c>
      <c r="S711" t="s">
        <v>145</v>
      </c>
      <c r="T711" t="s">
        <v>44</v>
      </c>
      <c r="U711" t="s">
        <v>19</v>
      </c>
      <c r="V711" t="s">
        <v>31</v>
      </c>
      <c r="W711">
        <v>481</v>
      </c>
      <c r="X711" t="s">
        <v>574</v>
      </c>
      <c r="Y711" t="s">
        <v>575</v>
      </c>
      <c r="Z711" t="s">
        <v>576</v>
      </c>
      <c r="AA711">
        <v>0.1065</v>
      </c>
      <c r="AB711" t="s">
        <v>577</v>
      </c>
      <c r="AC711" t="s">
        <v>578</v>
      </c>
      <c r="AD711" t="s">
        <v>350</v>
      </c>
      <c r="AE711" t="s">
        <v>331</v>
      </c>
      <c r="AF711" t="s">
        <v>332</v>
      </c>
      <c r="AG711" t="s">
        <v>333</v>
      </c>
      <c r="AH711" t="s">
        <v>334</v>
      </c>
      <c r="AI711" t="s">
        <v>335</v>
      </c>
      <c r="AJ711">
        <v>700013</v>
      </c>
      <c r="AK711" t="s">
        <v>247</v>
      </c>
      <c r="AL711" t="s">
        <v>241</v>
      </c>
      <c r="AM711">
        <v>49124</v>
      </c>
      <c r="AN711">
        <v>22929</v>
      </c>
      <c r="AO711">
        <v>48602</v>
      </c>
      <c r="AP711">
        <v>24.98</v>
      </c>
      <c r="AQ711">
        <v>4167.54</v>
      </c>
      <c r="AR711" t="s">
        <v>2626</v>
      </c>
      <c r="AS711" t="s">
        <v>2626</v>
      </c>
      <c r="AT711">
        <v>0</v>
      </c>
      <c r="AU711" t="s">
        <v>2628</v>
      </c>
      <c r="AV711" s="3">
        <v>42700</v>
      </c>
      <c r="AW711" s="3" t="str">
        <f>TEXT(LoanTable[[#This Row],[Disbursement Date]],"YYYY-MM")</f>
        <v>2018-04</v>
      </c>
      <c r="AX711" t="str">
        <f>TEXT(EDATE(LoanTable[[#This Row],[Disbursement Date]],-1),"YYYY-MM")</f>
        <v>2018-03</v>
      </c>
      <c r="AY711">
        <f>IF(LoanTable[[#This Row],[Loan Status]]="Active",1,0)</f>
        <v>0</v>
      </c>
      <c r="AZ711">
        <f>IF(COUNTIFS(LoanTable[Client id],LoanTable[[#This Row],[Client id]],LoanTable[Period],LoanTable[[#This Row],[Previous Period]])&gt;0,1,0)</f>
        <v>0</v>
      </c>
      <c r="BA711" s="17" t="str">
        <f>TEXT(LoanTable[[#This Row],[Disbursement Date]],"YYYY")</f>
        <v>2018</v>
      </c>
      <c r="BB711" s="10" cm="1">
        <f t="array" ref="BB711">IF(YEAR(LoanTable[[#This Row],[Disbursement Date]])=MIN(YEAR(LoanTable[Disbursement Date])),"",YEAR(LoanTable[[#This Row],[Disbursement Date]])-1)</f>
        <v>2017</v>
      </c>
      <c r="BC711" s="10">
        <f>IF(LoanTable[[#This Row],[Previous Year]]="",1,IF(COUNTIFS(LoanTable[Client id],LoanTable[[#This Row],[Client id]],LoanTable[Year],LoanTable[[#This Row],[Previous Year]])&gt;0,1,0))</f>
        <v>0</v>
      </c>
      <c r="BD711" t="str">
        <f>YEAR(LoanTable[[#This Row],[Disbursement Date]]) &amp; "-Q" &amp; ROUNDUP(MONTH(LoanTable[[#This Row],[Disbursement Date]])/3,0)</f>
        <v>2018-Q2</v>
      </c>
      <c r="BE711">
        <f>IF(LoanTable[[#This Row],[Disbursement Date]]=LoanTable[[#This Row],[First Loan Date]],1,0)</f>
        <v>0</v>
      </c>
    </row>
    <row r="712" spans="1:57" x14ac:dyDescent="0.3">
      <c r="A712" t="s">
        <v>1695</v>
      </c>
      <c r="B712">
        <v>289</v>
      </c>
      <c r="C712" t="s">
        <v>350</v>
      </c>
      <c r="D712" t="s">
        <v>573</v>
      </c>
      <c r="E712">
        <v>43829</v>
      </c>
      <c r="F712">
        <v>4322</v>
      </c>
      <c r="G712">
        <v>28422</v>
      </c>
      <c r="H712" s="5">
        <v>43206</v>
      </c>
      <c r="I712" t="s">
        <v>612</v>
      </c>
      <c r="J712" t="s">
        <v>619</v>
      </c>
      <c r="K712">
        <v>700013</v>
      </c>
      <c r="L712" t="s">
        <v>351</v>
      </c>
      <c r="M712" t="s">
        <v>168</v>
      </c>
      <c r="N712" t="s">
        <v>13</v>
      </c>
      <c r="O712" t="s">
        <v>46</v>
      </c>
      <c r="P712">
        <v>34</v>
      </c>
      <c r="Q712" s="5" t="s">
        <v>87</v>
      </c>
      <c r="R712" t="s">
        <v>30</v>
      </c>
      <c r="S712" t="s">
        <v>145</v>
      </c>
      <c r="T712" t="s">
        <v>63</v>
      </c>
      <c r="U712" t="s">
        <v>22</v>
      </c>
      <c r="V712" t="s">
        <v>20</v>
      </c>
      <c r="W712">
        <v>341</v>
      </c>
      <c r="X712" t="s">
        <v>574</v>
      </c>
      <c r="Y712" t="s">
        <v>575</v>
      </c>
      <c r="Z712" t="s">
        <v>576</v>
      </c>
      <c r="AA712">
        <v>0.1065</v>
      </c>
      <c r="AB712" t="s">
        <v>577</v>
      </c>
      <c r="AC712" t="s">
        <v>578</v>
      </c>
      <c r="AD712" t="s">
        <v>350</v>
      </c>
      <c r="AE712" t="s">
        <v>331</v>
      </c>
      <c r="AF712" t="s">
        <v>332</v>
      </c>
      <c r="AG712" t="s">
        <v>333</v>
      </c>
      <c r="AH712" t="s">
        <v>334</v>
      </c>
      <c r="AI712" t="s">
        <v>335</v>
      </c>
      <c r="AJ712">
        <v>700013</v>
      </c>
      <c r="AK712" t="s">
        <v>247</v>
      </c>
      <c r="AL712" t="s">
        <v>241</v>
      </c>
      <c r="AM712">
        <v>45224</v>
      </c>
      <c r="AN712">
        <v>5088</v>
      </c>
      <c r="AO712">
        <v>43735</v>
      </c>
      <c r="AP712">
        <v>36.729999999999997</v>
      </c>
      <c r="AQ712">
        <v>3848.36</v>
      </c>
      <c r="AR712" t="s">
        <v>2626</v>
      </c>
      <c r="AS712" t="s">
        <v>2626</v>
      </c>
      <c r="AT712">
        <v>0</v>
      </c>
      <c r="AU712" t="s">
        <v>2628</v>
      </c>
      <c r="AV712" s="3">
        <v>42449</v>
      </c>
      <c r="AW712" s="3" t="str">
        <f>TEXT(LoanTable[[#This Row],[Disbursement Date]],"YYYY-MM")</f>
        <v>2018-04</v>
      </c>
      <c r="AX712" t="str">
        <f>TEXT(EDATE(LoanTable[[#This Row],[Disbursement Date]],-1),"YYYY-MM")</f>
        <v>2018-03</v>
      </c>
      <c r="AY712">
        <f>IF(LoanTable[[#This Row],[Loan Status]]="Active",1,0)</f>
        <v>0</v>
      </c>
      <c r="AZ712">
        <f>IF(COUNTIFS(LoanTable[Client id],LoanTable[[#This Row],[Client id]],LoanTable[Period],LoanTable[[#This Row],[Previous Period]])&gt;0,1,0)</f>
        <v>0</v>
      </c>
      <c r="BA712" s="17" t="str">
        <f>TEXT(LoanTable[[#This Row],[Disbursement Date]],"YYYY")</f>
        <v>2018</v>
      </c>
      <c r="BB712" s="10" cm="1">
        <f t="array" ref="BB712">IF(YEAR(LoanTable[[#This Row],[Disbursement Date]])=MIN(YEAR(LoanTable[Disbursement Date])),"",YEAR(LoanTable[[#This Row],[Disbursement Date]])-1)</f>
        <v>2017</v>
      </c>
      <c r="BC712" s="10">
        <f>IF(LoanTable[[#This Row],[Previous Year]]="",1,IF(COUNTIFS(LoanTable[Client id],LoanTable[[#This Row],[Client id]],LoanTable[Year],LoanTable[[#This Row],[Previous Year]])&gt;0,1,0))</f>
        <v>0</v>
      </c>
      <c r="BD712" t="str">
        <f>YEAR(LoanTable[[#This Row],[Disbursement Date]]) &amp; "-Q" &amp; ROUNDUP(MONTH(LoanTable[[#This Row],[Disbursement Date]])/3,0)</f>
        <v>2018-Q2</v>
      </c>
      <c r="BE712">
        <f>IF(LoanTable[[#This Row],[Disbursement Date]]=LoanTable[[#This Row],[First Loan Date]],1,0)</f>
        <v>0</v>
      </c>
    </row>
    <row r="713" spans="1:57" x14ac:dyDescent="0.3">
      <c r="A713" t="s">
        <v>1942</v>
      </c>
      <c r="B713">
        <v>601</v>
      </c>
      <c r="C713" t="s">
        <v>344</v>
      </c>
      <c r="D713" t="s">
        <v>573</v>
      </c>
      <c r="E713">
        <v>5419</v>
      </c>
      <c r="F713">
        <v>28214</v>
      </c>
      <c r="G713">
        <v>27036</v>
      </c>
      <c r="H713" s="5">
        <v>43207</v>
      </c>
      <c r="I713" t="s">
        <v>624</v>
      </c>
      <c r="J713" t="s">
        <v>619</v>
      </c>
      <c r="K713">
        <v>910020</v>
      </c>
      <c r="L713" t="s">
        <v>346</v>
      </c>
      <c r="M713" t="s">
        <v>32</v>
      </c>
      <c r="N713" t="s">
        <v>13</v>
      </c>
      <c r="O713" t="s">
        <v>33</v>
      </c>
      <c r="P713">
        <v>23</v>
      </c>
      <c r="Q713" s="5" t="s">
        <v>34</v>
      </c>
      <c r="R713" t="s">
        <v>16</v>
      </c>
      <c r="S713" t="s">
        <v>35</v>
      </c>
      <c r="T713" t="s">
        <v>18</v>
      </c>
      <c r="U713" t="s">
        <v>22</v>
      </c>
      <c r="V713" t="s">
        <v>31</v>
      </c>
      <c r="W713">
        <v>416</v>
      </c>
      <c r="X713" t="s">
        <v>574</v>
      </c>
      <c r="Y713" t="s">
        <v>575</v>
      </c>
      <c r="Z713" t="s">
        <v>576</v>
      </c>
      <c r="AA713">
        <v>0.1065</v>
      </c>
      <c r="AB713" t="s">
        <v>577</v>
      </c>
      <c r="AC713" t="s">
        <v>578</v>
      </c>
      <c r="AD713" t="s">
        <v>344</v>
      </c>
      <c r="AE713" t="s">
        <v>250</v>
      </c>
      <c r="AF713" t="s">
        <v>251</v>
      </c>
      <c r="AG713" t="s">
        <v>252</v>
      </c>
      <c r="AH713" t="s">
        <v>253</v>
      </c>
      <c r="AI713" t="s">
        <v>254</v>
      </c>
      <c r="AJ713">
        <v>910020</v>
      </c>
      <c r="AK713" t="s">
        <v>345</v>
      </c>
      <c r="AL713" t="s">
        <v>256</v>
      </c>
      <c r="AM713">
        <v>6452</v>
      </c>
      <c r="AN713">
        <v>27871</v>
      </c>
      <c r="AO713">
        <v>5405</v>
      </c>
      <c r="AP713">
        <v>36.799999999999997</v>
      </c>
      <c r="AQ713">
        <v>965.43</v>
      </c>
      <c r="AR713" t="s">
        <v>2627</v>
      </c>
      <c r="AS713" t="s">
        <v>2626</v>
      </c>
      <c r="AT713">
        <v>0</v>
      </c>
      <c r="AU713" t="s">
        <v>2629</v>
      </c>
      <c r="AV713" s="3">
        <v>43207</v>
      </c>
      <c r="AW713" s="3" t="str">
        <f>TEXT(LoanTable[[#This Row],[Disbursement Date]],"YYYY-MM")</f>
        <v>2018-04</v>
      </c>
      <c r="AX713" t="str">
        <f>TEXT(EDATE(LoanTable[[#This Row],[Disbursement Date]],-1),"YYYY-MM")</f>
        <v>2018-03</v>
      </c>
      <c r="AY713">
        <f>IF(LoanTable[[#This Row],[Loan Status]]="Active",1,0)</f>
        <v>1</v>
      </c>
      <c r="AZ713">
        <f>IF(COUNTIFS(LoanTable[Client id],LoanTable[[#This Row],[Client id]],LoanTable[Period],LoanTable[[#This Row],[Previous Period]])&gt;0,1,0)</f>
        <v>0</v>
      </c>
      <c r="BA713" s="17" t="str">
        <f>TEXT(LoanTable[[#This Row],[Disbursement Date]],"YYYY")</f>
        <v>2018</v>
      </c>
      <c r="BB713" s="10" cm="1">
        <f t="array" ref="BB713">IF(YEAR(LoanTable[[#This Row],[Disbursement Date]])=MIN(YEAR(LoanTable[Disbursement Date])),"",YEAR(LoanTable[[#This Row],[Disbursement Date]])-1)</f>
        <v>2017</v>
      </c>
      <c r="BC713" s="10">
        <f>IF(LoanTable[[#This Row],[Previous Year]]="",1,IF(COUNTIFS(LoanTable[Client id],LoanTable[[#This Row],[Client id]],LoanTable[Year],LoanTable[[#This Row],[Previous Year]])&gt;0,1,0))</f>
        <v>0</v>
      </c>
      <c r="BD713" t="str">
        <f>YEAR(LoanTable[[#This Row],[Disbursement Date]]) &amp; "-Q" &amp; ROUNDUP(MONTH(LoanTable[[#This Row],[Disbursement Date]])/3,0)</f>
        <v>2018-Q2</v>
      </c>
      <c r="BE713">
        <f>IF(LoanTable[[#This Row],[Disbursement Date]]=LoanTable[[#This Row],[First Loan Date]],1,0)</f>
        <v>1</v>
      </c>
    </row>
    <row r="714" spans="1:57" x14ac:dyDescent="0.3">
      <c r="A714" t="s">
        <v>1506</v>
      </c>
      <c r="B714">
        <v>60</v>
      </c>
      <c r="C714" t="s">
        <v>265</v>
      </c>
      <c r="D714" t="s">
        <v>589</v>
      </c>
      <c r="E714">
        <v>12683</v>
      </c>
      <c r="F714">
        <v>32648</v>
      </c>
      <c r="G714">
        <v>31206</v>
      </c>
      <c r="H714" s="5">
        <v>43209</v>
      </c>
      <c r="I714" t="s">
        <v>612</v>
      </c>
      <c r="J714" t="s">
        <v>613</v>
      </c>
      <c r="K714">
        <v>30179</v>
      </c>
      <c r="L714" t="s">
        <v>272</v>
      </c>
      <c r="M714" t="s">
        <v>121</v>
      </c>
      <c r="N714" t="s">
        <v>13</v>
      </c>
      <c r="O714" t="s">
        <v>14</v>
      </c>
      <c r="P714">
        <v>45</v>
      </c>
      <c r="Q714" s="6" t="s">
        <v>24</v>
      </c>
      <c r="R714" t="s">
        <v>25</v>
      </c>
      <c r="S714" t="s">
        <v>35</v>
      </c>
      <c r="T714" t="s">
        <v>18</v>
      </c>
      <c r="U714" t="s">
        <v>19</v>
      </c>
      <c r="V714" t="s">
        <v>39</v>
      </c>
      <c r="W714">
        <v>311</v>
      </c>
      <c r="X714" t="s">
        <v>574</v>
      </c>
      <c r="Y714" t="s">
        <v>590</v>
      </c>
      <c r="Z714" t="s">
        <v>576</v>
      </c>
      <c r="AA714">
        <v>9.9099999999999994E-2</v>
      </c>
      <c r="AB714" t="s">
        <v>577</v>
      </c>
      <c r="AC714" t="s">
        <v>591</v>
      </c>
      <c r="AD714" t="s">
        <v>265</v>
      </c>
      <c r="AE714" t="s">
        <v>266</v>
      </c>
      <c r="AF714" t="s">
        <v>267</v>
      </c>
      <c r="AG714" t="s">
        <v>268</v>
      </c>
      <c r="AH714" t="s">
        <v>269</v>
      </c>
      <c r="AI714" t="s">
        <v>270</v>
      </c>
      <c r="AJ714">
        <v>30179</v>
      </c>
      <c r="AK714" t="s">
        <v>271</v>
      </c>
      <c r="AL714" t="s">
        <v>241</v>
      </c>
      <c r="AM714">
        <v>13443</v>
      </c>
      <c r="AN714">
        <v>32825</v>
      </c>
      <c r="AO714">
        <v>12472</v>
      </c>
      <c r="AP714">
        <v>28.41</v>
      </c>
      <c r="AQ714">
        <v>319.77999999999997</v>
      </c>
      <c r="AR714" t="s">
        <v>2626</v>
      </c>
      <c r="AS714" t="s">
        <v>2626</v>
      </c>
      <c r="AT714">
        <v>0</v>
      </c>
      <c r="AU714" t="s">
        <v>2628</v>
      </c>
      <c r="AV714" s="3">
        <v>43209</v>
      </c>
      <c r="AW714" s="3" t="str">
        <f>TEXT(LoanTable[[#This Row],[Disbursement Date]],"YYYY-MM")</f>
        <v>2018-04</v>
      </c>
      <c r="AX714" t="str">
        <f>TEXT(EDATE(LoanTable[[#This Row],[Disbursement Date]],-1),"YYYY-MM")</f>
        <v>2018-03</v>
      </c>
      <c r="AY714">
        <f>IF(LoanTable[[#This Row],[Loan Status]]="Active",1,0)</f>
        <v>0</v>
      </c>
      <c r="AZ714">
        <f>IF(COUNTIFS(LoanTable[Client id],LoanTable[[#This Row],[Client id]],LoanTable[Period],LoanTable[[#This Row],[Previous Period]])&gt;0,1,0)</f>
        <v>0</v>
      </c>
      <c r="BA714" s="17" t="str">
        <f>TEXT(LoanTable[[#This Row],[Disbursement Date]],"YYYY")</f>
        <v>2018</v>
      </c>
      <c r="BB714" s="10" cm="1">
        <f t="array" ref="BB714">IF(YEAR(LoanTable[[#This Row],[Disbursement Date]])=MIN(YEAR(LoanTable[Disbursement Date])),"",YEAR(LoanTable[[#This Row],[Disbursement Date]])-1)</f>
        <v>2017</v>
      </c>
      <c r="BC714" s="10">
        <f>IF(LoanTable[[#This Row],[Previous Year]]="",1,IF(COUNTIFS(LoanTable[Client id],LoanTable[[#This Row],[Client id]],LoanTable[Year],LoanTable[[#This Row],[Previous Year]])&gt;0,1,0))</f>
        <v>0</v>
      </c>
      <c r="BD714" t="str">
        <f>YEAR(LoanTable[[#This Row],[Disbursement Date]]) &amp; "-Q" &amp; ROUNDUP(MONTH(LoanTable[[#This Row],[Disbursement Date]])/3,0)</f>
        <v>2018-Q2</v>
      </c>
      <c r="BE714">
        <f>IF(LoanTable[[#This Row],[Disbursement Date]]=LoanTable[[#This Row],[First Loan Date]],1,0)</f>
        <v>1</v>
      </c>
    </row>
    <row r="715" spans="1:57" x14ac:dyDescent="0.3">
      <c r="A715" t="s">
        <v>1426</v>
      </c>
      <c r="B715">
        <v>403</v>
      </c>
      <c r="C715" t="s">
        <v>303</v>
      </c>
      <c r="D715" t="s">
        <v>573</v>
      </c>
      <c r="E715">
        <v>13157</v>
      </c>
      <c r="F715">
        <v>41385</v>
      </c>
      <c r="G715">
        <v>21738</v>
      </c>
      <c r="H715" s="5">
        <v>43211</v>
      </c>
      <c r="I715" t="s">
        <v>612</v>
      </c>
      <c r="J715" t="s">
        <v>613</v>
      </c>
      <c r="K715">
        <v>60004</v>
      </c>
      <c r="L715" t="s">
        <v>305</v>
      </c>
      <c r="M715" t="s">
        <v>196</v>
      </c>
      <c r="N715" t="s">
        <v>13</v>
      </c>
      <c r="O715" t="s">
        <v>28</v>
      </c>
      <c r="P715">
        <v>55</v>
      </c>
      <c r="Q715" s="5" t="s">
        <v>43</v>
      </c>
      <c r="R715" t="s">
        <v>74</v>
      </c>
      <c r="S715" t="s">
        <v>105</v>
      </c>
      <c r="T715" t="s">
        <v>63</v>
      </c>
      <c r="U715" t="s">
        <v>65</v>
      </c>
      <c r="V715" t="s">
        <v>20</v>
      </c>
      <c r="W715">
        <v>750</v>
      </c>
      <c r="X715" t="s">
        <v>574</v>
      </c>
      <c r="Y715" t="s">
        <v>575</v>
      </c>
      <c r="Z715" t="s">
        <v>576</v>
      </c>
      <c r="AA715">
        <v>0.1065</v>
      </c>
      <c r="AB715" t="s">
        <v>577</v>
      </c>
      <c r="AC715" t="s">
        <v>578</v>
      </c>
      <c r="AD715" t="s">
        <v>303</v>
      </c>
      <c r="AE715" t="s">
        <v>279</v>
      </c>
      <c r="AF715" t="s">
        <v>280</v>
      </c>
      <c r="AG715" t="s">
        <v>281</v>
      </c>
      <c r="AH715" t="s">
        <v>282</v>
      </c>
      <c r="AI715" t="s">
        <v>303</v>
      </c>
      <c r="AJ715">
        <v>60004</v>
      </c>
      <c r="AK715" t="s">
        <v>304</v>
      </c>
      <c r="AL715" t="s">
        <v>239</v>
      </c>
      <c r="AM715">
        <v>13199</v>
      </c>
      <c r="AN715">
        <v>41907</v>
      </c>
      <c r="AO715">
        <v>12665</v>
      </c>
      <c r="AP715">
        <v>3.99</v>
      </c>
      <c r="AQ715">
        <v>365.46</v>
      </c>
      <c r="AR715" t="s">
        <v>2627</v>
      </c>
      <c r="AS715" t="s">
        <v>2626</v>
      </c>
      <c r="AT715">
        <v>1</v>
      </c>
      <c r="AU715" t="s">
        <v>2628</v>
      </c>
      <c r="AV715" s="3">
        <v>42621</v>
      </c>
      <c r="AW715" s="3" t="str">
        <f>TEXT(LoanTable[[#This Row],[Disbursement Date]],"YYYY-MM")</f>
        <v>2018-04</v>
      </c>
      <c r="AX715" t="str">
        <f>TEXT(EDATE(LoanTable[[#This Row],[Disbursement Date]],-1),"YYYY-MM")</f>
        <v>2018-03</v>
      </c>
      <c r="AY715">
        <f>IF(LoanTable[[#This Row],[Loan Status]]="Active",1,0)</f>
        <v>0</v>
      </c>
      <c r="AZ715">
        <f>IF(COUNTIFS(LoanTable[Client id],LoanTable[[#This Row],[Client id]],LoanTable[Period],LoanTable[[#This Row],[Previous Period]])&gt;0,1,0)</f>
        <v>1</v>
      </c>
      <c r="BA715" s="17" t="str">
        <f>TEXT(LoanTable[[#This Row],[Disbursement Date]],"YYYY")</f>
        <v>2018</v>
      </c>
      <c r="BB715" s="10" cm="1">
        <f t="array" ref="BB715">IF(YEAR(LoanTable[[#This Row],[Disbursement Date]])=MIN(YEAR(LoanTable[Disbursement Date])),"",YEAR(LoanTable[[#This Row],[Disbursement Date]])-1)</f>
        <v>2017</v>
      </c>
      <c r="BC715" s="10">
        <f>IF(LoanTable[[#This Row],[Previous Year]]="",1,IF(COUNTIFS(LoanTable[Client id],LoanTable[[#This Row],[Client id]],LoanTable[Year],LoanTable[[#This Row],[Previous Year]])&gt;0,1,0))</f>
        <v>1</v>
      </c>
      <c r="BD715" t="str">
        <f>YEAR(LoanTable[[#This Row],[Disbursement Date]]) &amp; "-Q" &amp; ROUNDUP(MONTH(LoanTable[[#This Row],[Disbursement Date]])/3,0)</f>
        <v>2018-Q2</v>
      </c>
      <c r="BE715">
        <f>IF(LoanTable[[#This Row],[Disbursement Date]]=LoanTable[[#This Row],[First Loan Date]],1,0)</f>
        <v>0</v>
      </c>
    </row>
    <row r="716" spans="1:57" x14ac:dyDescent="0.3">
      <c r="A716" t="s">
        <v>2479</v>
      </c>
      <c r="B716">
        <v>850</v>
      </c>
      <c r="C716" t="s">
        <v>243</v>
      </c>
      <c r="D716" t="s">
        <v>573</v>
      </c>
      <c r="E716">
        <v>3302</v>
      </c>
      <c r="F716">
        <v>8930</v>
      </c>
      <c r="G716">
        <v>23350</v>
      </c>
      <c r="H716" s="5">
        <v>43211</v>
      </c>
      <c r="I716" t="s">
        <v>617</v>
      </c>
      <c r="J716" t="s">
        <v>613</v>
      </c>
      <c r="K716">
        <v>160051</v>
      </c>
      <c r="L716" t="s">
        <v>245</v>
      </c>
      <c r="M716" t="s">
        <v>121</v>
      </c>
      <c r="N716" t="s">
        <v>13</v>
      </c>
      <c r="O716" t="s">
        <v>14</v>
      </c>
      <c r="P716">
        <v>45</v>
      </c>
      <c r="Q716" s="5" t="s">
        <v>24</v>
      </c>
      <c r="R716" t="s">
        <v>25</v>
      </c>
      <c r="S716" t="s">
        <v>35</v>
      </c>
      <c r="T716" t="s">
        <v>18</v>
      </c>
      <c r="U716" t="s">
        <v>19</v>
      </c>
      <c r="V716" t="s">
        <v>39</v>
      </c>
      <c r="W716">
        <v>311</v>
      </c>
      <c r="X716" t="s">
        <v>574</v>
      </c>
      <c r="Y716" t="s">
        <v>575</v>
      </c>
      <c r="Z716" t="s">
        <v>576</v>
      </c>
      <c r="AA716">
        <v>0.1065</v>
      </c>
      <c r="AB716" t="s">
        <v>577</v>
      </c>
      <c r="AC716" t="s">
        <v>578</v>
      </c>
      <c r="AD716" t="s">
        <v>243</v>
      </c>
      <c r="AE716" t="s">
        <v>234</v>
      </c>
      <c r="AF716" t="s">
        <v>235</v>
      </c>
      <c r="AG716" t="s">
        <v>236</v>
      </c>
      <c r="AH716" t="s">
        <v>237</v>
      </c>
      <c r="AI716" t="s">
        <v>243</v>
      </c>
      <c r="AJ716">
        <v>160051</v>
      </c>
      <c r="AK716" t="s">
        <v>244</v>
      </c>
      <c r="AL716" t="s">
        <v>241</v>
      </c>
      <c r="AM716">
        <v>3099</v>
      </c>
      <c r="AN716">
        <v>9998</v>
      </c>
      <c r="AO716">
        <v>3223</v>
      </c>
      <c r="AP716">
        <v>5.77</v>
      </c>
      <c r="AQ716">
        <v>1142.3699999999999</v>
      </c>
      <c r="AR716" t="s">
        <v>2626</v>
      </c>
      <c r="AS716" t="s">
        <v>2626</v>
      </c>
      <c r="AT716">
        <v>0</v>
      </c>
      <c r="AU716" t="s">
        <v>2630</v>
      </c>
      <c r="AV716" s="3">
        <v>43211</v>
      </c>
      <c r="AW716" s="3" t="str">
        <f>TEXT(LoanTable[[#This Row],[Disbursement Date]],"YYYY-MM")</f>
        <v>2018-04</v>
      </c>
      <c r="AX716" t="str">
        <f>TEXT(EDATE(LoanTable[[#This Row],[Disbursement Date]],-1),"YYYY-MM")</f>
        <v>2018-03</v>
      </c>
      <c r="AY716">
        <f>IF(LoanTable[[#This Row],[Loan Status]]="Active",1,0)</f>
        <v>0</v>
      </c>
      <c r="AZ716">
        <f>IF(COUNTIFS(LoanTable[Client id],LoanTable[[#This Row],[Client id]],LoanTable[Period],LoanTable[[#This Row],[Previous Period]])&gt;0,1,0)</f>
        <v>0</v>
      </c>
      <c r="BA716" s="17" t="str">
        <f>TEXT(LoanTable[[#This Row],[Disbursement Date]],"YYYY")</f>
        <v>2018</v>
      </c>
      <c r="BB716" s="10" cm="1">
        <f t="array" ref="BB716">IF(YEAR(LoanTable[[#This Row],[Disbursement Date]])=MIN(YEAR(LoanTable[Disbursement Date])),"",YEAR(LoanTable[[#This Row],[Disbursement Date]])-1)</f>
        <v>2017</v>
      </c>
      <c r="BC716" s="10">
        <f>IF(LoanTable[[#This Row],[Previous Year]]="",1,IF(COUNTIFS(LoanTable[Client id],LoanTable[[#This Row],[Client id]],LoanTable[Year],LoanTable[[#This Row],[Previous Year]])&gt;0,1,0))</f>
        <v>0</v>
      </c>
      <c r="BD716" t="str">
        <f>YEAR(LoanTable[[#This Row],[Disbursement Date]]) &amp; "-Q" &amp; ROUNDUP(MONTH(LoanTable[[#This Row],[Disbursement Date]])/3,0)</f>
        <v>2018-Q2</v>
      </c>
      <c r="BE716">
        <f>IF(LoanTable[[#This Row],[Disbursement Date]]=LoanTable[[#This Row],[First Loan Date]],1,0)</f>
        <v>1</v>
      </c>
    </row>
    <row r="717" spans="1:57" x14ac:dyDescent="0.3">
      <c r="A717" t="s">
        <v>2448</v>
      </c>
      <c r="B717">
        <v>939</v>
      </c>
      <c r="C717" t="s">
        <v>391</v>
      </c>
      <c r="D717" t="s">
        <v>573</v>
      </c>
      <c r="E717">
        <v>44274</v>
      </c>
      <c r="F717">
        <v>11496</v>
      </c>
      <c r="G717">
        <v>2998</v>
      </c>
      <c r="H717" s="5">
        <v>43211</v>
      </c>
      <c r="I717" t="s">
        <v>615</v>
      </c>
      <c r="J717" t="s">
        <v>619</v>
      </c>
      <c r="K717">
        <v>730084</v>
      </c>
      <c r="L717" t="s">
        <v>393</v>
      </c>
      <c r="M717" t="s">
        <v>95</v>
      </c>
      <c r="N717" t="s">
        <v>13</v>
      </c>
      <c r="O717" t="s">
        <v>14</v>
      </c>
      <c r="P717">
        <v>39</v>
      </c>
      <c r="Q717" s="5" t="s">
        <v>37</v>
      </c>
      <c r="R717" t="s">
        <v>30</v>
      </c>
      <c r="S717" t="s">
        <v>145</v>
      </c>
      <c r="T717" t="s">
        <v>18</v>
      </c>
      <c r="U717" t="s">
        <v>22</v>
      </c>
      <c r="V717" t="s">
        <v>31</v>
      </c>
      <c r="W717">
        <v>791</v>
      </c>
      <c r="X717" t="s">
        <v>574</v>
      </c>
      <c r="Y717" t="s">
        <v>575</v>
      </c>
      <c r="Z717" t="s">
        <v>576</v>
      </c>
      <c r="AA717">
        <v>0.1065</v>
      </c>
      <c r="AB717" t="s">
        <v>577</v>
      </c>
      <c r="AC717" t="s">
        <v>578</v>
      </c>
      <c r="AD717" t="s">
        <v>391</v>
      </c>
      <c r="AE717" t="s">
        <v>279</v>
      </c>
      <c r="AF717" t="s">
        <v>280</v>
      </c>
      <c r="AG717" t="s">
        <v>281</v>
      </c>
      <c r="AH717" t="s">
        <v>282</v>
      </c>
      <c r="AI717" t="s">
        <v>391</v>
      </c>
      <c r="AJ717">
        <v>730084</v>
      </c>
      <c r="AK717" t="s">
        <v>392</v>
      </c>
      <c r="AL717" t="s">
        <v>239</v>
      </c>
      <c r="AM717">
        <v>44771</v>
      </c>
      <c r="AN717">
        <v>11219</v>
      </c>
      <c r="AO717">
        <v>44090</v>
      </c>
      <c r="AP717">
        <v>23.97</v>
      </c>
      <c r="AQ717">
        <v>4797.34</v>
      </c>
      <c r="AR717" t="s">
        <v>2626</v>
      </c>
      <c r="AS717" t="s">
        <v>2627</v>
      </c>
      <c r="AT717">
        <v>0</v>
      </c>
      <c r="AU717" t="s">
        <v>2629</v>
      </c>
      <c r="AV717" s="3">
        <v>43211</v>
      </c>
      <c r="AW717" s="3" t="str">
        <f>TEXT(LoanTable[[#This Row],[Disbursement Date]],"YYYY-MM")</f>
        <v>2018-04</v>
      </c>
      <c r="AX717" t="str">
        <f>TEXT(EDATE(LoanTable[[#This Row],[Disbursement Date]],-1),"YYYY-MM")</f>
        <v>2018-03</v>
      </c>
      <c r="AY717">
        <f>IF(LoanTable[[#This Row],[Loan Status]]="Active",1,0)</f>
        <v>0</v>
      </c>
      <c r="AZ717">
        <f>IF(COUNTIFS(LoanTable[Client id],LoanTable[[#This Row],[Client id]],LoanTable[Period],LoanTable[[#This Row],[Previous Period]])&gt;0,1,0)</f>
        <v>0</v>
      </c>
      <c r="BA717" s="17" t="str">
        <f>TEXT(LoanTable[[#This Row],[Disbursement Date]],"YYYY")</f>
        <v>2018</v>
      </c>
      <c r="BB717" s="10" cm="1">
        <f t="array" ref="BB717">IF(YEAR(LoanTable[[#This Row],[Disbursement Date]])=MIN(YEAR(LoanTable[Disbursement Date])),"",YEAR(LoanTable[[#This Row],[Disbursement Date]])-1)</f>
        <v>2017</v>
      </c>
      <c r="BC717" s="10">
        <f>IF(LoanTable[[#This Row],[Previous Year]]="",1,IF(COUNTIFS(LoanTable[Client id],LoanTable[[#This Row],[Client id]],LoanTable[Year],LoanTable[[#This Row],[Previous Year]])&gt;0,1,0))</f>
        <v>0</v>
      </c>
      <c r="BD717" t="str">
        <f>YEAR(LoanTable[[#This Row],[Disbursement Date]]) &amp; "-Q" &amp; ROUNDUP(MONTH(LoanTable[[#This Row],[Disbursement Date]])/3,0)</f>
        <v>2018-Q2</v>
      </c>
      <c r="BE717">
        <f>IF(LoanTable[[#This Row],[Disbursement Date]]=LoanTable[[#This Row],[First Loan Date]],1,0)</f>
        <v>1</v>
      </c>
    </row>
    <row r="718" spans="1:57" x14ac:dyDescent="0.3">
      <c r="A718" t="s">
        <v>1913</v>
      </c>
      <c r="B718">
        <v>12</v>
      </c>
      <c r="C718" t="s">
        <v>249</v>
      </c>
      <c r="D718" t="s">
        <v>589</v>
      </c>
      <c r="E718">
        <v>20507</v>
      </c>
      <c r="F718">
        <v>11997</v>
      </c>
      <c r="G718">
        <v>35506</v>
      </c>
      <c r="H718" s="5">
        <v>43212</v>
      </c>
      <c r="I718" t="s">
        <v>612</v>
      </c>
      <c r="J718" t="s">
        <v>619</v>
      </c>
      <c r="K718">
        <v>910182</v>
      </c>
      <c r="L718" t="s">
        <v>257</v>
      </c>
      <c r="M718" t="s">
        <v>48</v>
      </c>
      <c r="N718" t="s">
        <v>13</v>
      </c>
      <c r="O718" t="s">
        <v>14</v>
      </c>
      <c r="P718">
        <v>45</v>
      </c>
      <c r="Q718" s="6" t="s">
        <v>49</v>
      </c>
      <c r="R718" t="s">
        <v>16</v>
      </c>
      <c r="S718" t="s">
        <v>35</v>
      </c>
      <c r="T718" t="s">
        <v>44</v>
      </c>
      <c r="U718" t="s">
        <v>19</v>
      </c>
      <c r="V718" t="s">
        <v>31</v>
      </c>
      <c r="W718">
        <v>417</v>
      </c>
      <c r="X718" t="s">
        <v>574</v>
      </c>
      <c r="Y718" t="s">
        <v>590</v>
      </c>
      <c r="Z718" t="s">
        <v>576</v>
      </c>
      <c r="AA718">
        <v>9.9099999999999994E-2</v>
      </c>
      <c r="AB718" t="s">
        <v>577</v>
      </c>
      <c r="AC718" t="s">
        <v>591</v>
      </c>
      <c r="AD718" t="s">
        <v>249</v>
      </c>
      <c r="AE718" t="s">
        <v>250</v>
      </c>
      <c r="AF718" t="s">
        <v>251</v>
      </c>
      <c r="AG718" t="s">
        <v>252</v>
      </c>
      <c r="AH718" t="s">
        <v>253</v>
      </c>
      <c r="AI718" t="s">
        <v>254</v>
      </c>
      <c r="AJ718">
        <v>910182</v>
      </c>
      <c r="AK718" t="s">
        <v>255</v>
      </c>
      <c r="AL718" t="s">
        <v>256</v>
      </c>
      <c r="AM718">
        <v>21917</v>
      </c>
      <c r="AN718">
        <v>13952</v>
      </c>
      <c r="AO718">
        <v>20337</v>
      </c>
      <c r="AP718">
        <v>26.7</v>
      </c>
      <c r="AQ718">
        <v>3015.7</v>
      </c>
      <c r="AR718" t="s">
        <v>2626</v>
      </c>
      <c r="AS718" t="s">
        <v>2626</v>
      </c>
      <c r="AT718">
        <v>0</v>
      </c>
      <c r="AU718" t="s">
        <v>2629</v>
      </c>
      <c r="AV718" s="3">
        <v>42847</v>
      </c>
      <c r="AW718" s="3" t="str">
        <f>TEXT(LoanTable[[#This Row],[Disbursement Date]],"YYYY-MM")</f>
        <v>2018-04</v>
      </c>
      <c r="AX718" t="str">
        <f>TEXT(EDATE(LoanTable[[#This Row],[Disbursement Date]],-1),"YYYY-MM")</f>
        <v>2018-03</v>
      </c>
      <c r="AY718">
        <f>IF(LoanTable[[#This Row],[Loan Status]]="Active",1,0)</f>
        <v>0</v>
      </c>
      <c r="AZ718">
        <f>IF(COUNTIFS(LoanTable[Client id],LoanTable[[#This Row],[Client id]],LoanTable[Period],LoanTable[[#This Row],[Previous Period]])&gt;0,1,0)</f>
        <v>0</v>
      </c>
      <c r="BA718" s="17" t="str">
        <f>TEXT(LoanTable[[#This Row],[Disbursement Date]],"YYYY")</f>
        <v>2018</v>
      </c>
      <c r="BB718" s="10" cm="1">
        <f t="array" ref="BB718">IF(YEAR(LoanTable[[#This Row],[Disbursement Date]])=MIN(YEAR(LoanTable[Disbursement Date])),"",YEAR(LoanTable[[#This Row],[Disbursement Date]])-1)</f>
        <v>2017</v>
      </c>
      <c r="BC718" s="10">
        <f>IF(LoanTable[[#This Row],[Previous Year]]="",1,IF(COUNTIFS(LoanTable[Client id],LoanTable[[#This Row],[Client id]],LoanTable[Year],LoanTable[[#This Row],[Previous Year]])&gt;0,1,0))</f>
        <v>1</v>
      </c>
      <c r="BD718" t="str">
        <f>YEAR(LoanTable[[#This Row],[Disbursement Date]]) &amp; "-Q" &amp; ROUNDUP(MONTH(LoanTable[[#This Row],[Disbursement Date]])/3,0)</f>
        <v>2018-Q2</v>
      </c>
      <c r="BE718">
        <f>IF(LoanTable[[#This Row],[Disbursement Date]]=LoanTable[[#This Row],[First Loan Date]],1,0)</f>
        <v>0</v>
      </c>
    </row>
    <row r="719" spans="1:57" x14ac:dyDescent="0.3">
      <c r="A719" t="s">
        <v>1640</v>
      </c>
      <c r="B719">
        <v>751</v>
      </c>
      <c r="C719" t="s">
        <v>330</v>
      </c>
      <c r="D719" t="s">
        <v>573</v>
      </c>
      <c r="E719">
        <v>23130</v>
      </c>
      <c r="F719">
        <v>5226</v>
      </c>
      <c r="G719">
        <v>5641</v>
      </c>
      <c r="H719" s="5">
        <v>43212</v>
      </c>
      <c r="I719" t="s">
        <v>612</v>
      </c>
      <c r="J719" t="s">
        <v>619</v>
      </c>
      <c r="K719">
        <v>690076</v>
      </c>
      <c r="L719" t="s">
        <v>337</v>
      </c>
      <c r="M719" t="s">
        <v>27</v>
      </c>
      <c r="N719" t="s">
        <v>13</v>
      </c>
      <c r="O719" t="s">
        <v>28</v>
      </c>
      <c r="P719">
        <v>55</v>
      </c>
      <c r="Q719" s="5" t="s">
        <v>29</v>
      </c>
      <c r="R719" t="s">
        <v>30</v>
      </c>
      <c r="S719" t="s">
        <v>17</v>
      </c>
      <c r="T719" t="s">
        <v>18</v>
      </c>
      <c r="U719" t="s">
        <v>22</v>
      </c>
      <c r="V719" t="s">
        <v>31</v>
      </c>
      <c r="W719">
        <v>773</v>
      </c>
      <c r="X719" t="s">
        <v>574</v>
      </c>
      <c r="Y719" t="s">
        <v>575</v>
      </c>
      <c r="Z719" t="s">
        <v>576</v>
      </c>
      <c r="AA719">
        <v>0.1065</v>
      </c>
      <c r="AB719" t="s">
        <v>577</v>
      </c>
      <c r="AC719" t="s">
        <v>578</v>
      </c>
      <c r="AD719" t="s">
        <v>330</v>
      </c>
      <c r="AE719" t="s">
        <v>331</v>
      </c>
      <c r="AF719" t="s">
        <v>332</v>
      </c>
      <c r="AG719" t="s">
        <v>333</v>
      </c>
      <c r="AH719" t="s">
        <v>334</v>
      </c>
      <c r="AI719" t="s">
        <v>335</v>
      </c>
      <c r="AJ719">
        <v>690076</v>
      </c>
      <c r="AK719" t="s">
        <v>336</v>
      </c>
      <c r="AL719" t="s">
        <v>239</v>
      </c>
      <c r="AM719">
        <v>25018</v>
      </c>
      <c r="AN719">
        <v>6401</v>
      </c>
      <c r="AO719">
        <v>22716</v>
      </c>
      <c r="AP719">
        <v>37.39</v>
      </c>
      <c r="AQ719">
        <v>443.03</v>
      </c>
      <c r="AR719" t="s">
        <v>2626</v>
      </c>
      <c r="AS719" t="s">
        <v>2626</v>
      </c>
      <c r="AT719">
        <v>0</v>
      </c>
      <c r="AU719" t="s">
        <v>2629</v>
      </c>
      <c r="AV719" s="3">
        <v>43212</v>
      </c>
      <c r="AW719" s="3" t="str">
        <f>TEXT(LoanTable[[#This Row],[Disbursement Date]],"YYYY-MM")</f>
        <v>2018-04</v>
      </c>
      <c r="AX719" t="str">
        <f>TEXT(EDATE(LoanTable[[#This Row],[Disbursement Date]],-1),"YYYY-MM")</f>
        <v>2018-03</v>
      </c>
      <c r="AY719">
        <f>IF(LoanTable[[#This Row],[Loan Status]]="Active",1,0)</f>
        <v>0</v>
      </c>
      <c r="AZ719">
        <f>IF(COUNTIFS(LoanTable[Client id],LoanTable[[#This Row],[Client id]],LoanTable[Period],LoanTable[[#This Row],[Previous Period]])&gt;0,1,0)</f>
        <v>0</v>
      </c>
      <c r="BA719" s="17" t="str">
        <f>TEXT(LoanTable[[#This Row],[Disbursement Date]],"YYYY")</f>
        <v>2018</v>
      </c>
      <c r="BB719" s="10" cm="1">
        <f t="array" ref="BB719">IF(YEAR(LoanTable[[#This Row],[Disbursement Date]])=MIN(YEAR(LoanTable[Disbursement Date])),"",YEAR(LoanTable[[#This Row],[Disbursement Date]])-1)</f>
        <v>2017</v>
      </c>
      <c r="BC719" s="10">
        <f>IF(LoanTable[[#This Row],[Previous Year]]="",1,IF(COUNTIFS(LoanTable[Client id],LoanTable[[#This Row],[Client id]],LoanTable[Year],LoanTable[[#This Row],[Previous Year]])&gt;0,1,0))</f>
        <v>0</v>
      </c>
      <c r="BD719" t="str">
        <f>YEAR(LoanTable[[#This Row],[Disbursement Date]]) &amp; "-Q" &amp; ROUNDUP(MONTH(LoanTable[[#This Row],[Disbursement Date]])/3,0)</f>
        <v>2018-Q2</v>
      </c>
      <c r="BE719">
        <f>IF(LoanTable[[#This Row],[Disbursement Date]]=LoanTable[[#This Row],[First Loan Date]],1,0)</f>
        <v>1</v>
      </c>
    </row>
    <row r="720" spans="1:57" x14ac:dyDescent="0.3">
      <c r="A720" t="s">
        <v>2205</v>
      </c>
      <c r="B720">
        <v>998</v>
      </c>
      <c r="C720" t="s">
        <v>523</v>
      </c>
      <c r="D720" t="s">
        <v>573</v>
      </c>
      <c r="E720">
        <v>38427</v>
      </c>
      <c r="F720">
        <v>45358</v>
      </c>
      <c r="G720">
        <v>32887</v>
      </c>
      <c r="H720" s="5">
        <v>43215</v>
      </c>
      <c r="I720" t="s">
        <v>612</v>
      </c>
      <c r="J720" t="s">
        <v>619</v>
      </c>
      <c r="K720">
        <v>800018</v>
      </c>
      <c r="L720" t="s">
        <v>526</v>
      </c>
      <c r="M720" t="s">
        <v>217</v>
      </c>
      <c r="N720" t="s">
        <v>13</v>
      </c>
      <c r="O720" t="s">
        <v>14</v>
      </c>
      <c r="P720">
        <v>43</v>
      </c>
      <c r="Q720" s="5" t="s">
        <v>218</v>
      </c>
      <c r="R720" t="s">
        <v>104</v>
      </c>
      <c r="S720" t="s">
        <v>105</v>
      </c>
      <c r="T720" t="s">
        <v>18</v>
      </c>
      <c r="U720" t="s">
        <v>19</v>
      </c>
      <c r="V720" t="s">
        <v>39</v>
      </c>
      <c r="W720">
        <v>558</v>
      </c>
      <c r="X720" t="s">
        <v>574</v>
      </c>
      <c r="Y720" t="s">
        <v>575</v>
      </c>
      <c r="Z720" t="s">
        <v>576</v>
      </c>
      <c r="AA720">
        <v>0.1065</v>
      </c>
      <c r="AB720" t="s">
        <v>577</v>
      </c>
      <c r="AC720" t="s">
        <v>578</v>
      </c>
      <c r="AD720" t="s">
        <v>523</v>
      </c>
      <c r="AE720" t="s">
        <v>250</v>
      </c>
      <c r="AF720" t="s">
        <v>251</v>
      </c>
      <c r="AG720" t="s">
        <v>252</v>
      </c>
      <c r="AH720" t="s">
        <v>253</v>
      </c>
      <c r="AI720" t="s">
        <v>524</v>
      </c>
      <c r="AJ720">
        <v>800018</v>
      </c>
      <c r="AK720" t="s">
        <v>525</v>
      </c>
      <c r="AL720" t="s">
        <v>239</v>
      </c>
      <c r="AM720">
        <v>38439</v>
      </c>
      <c r="AN720">
        <v>45276</v>
      </c>
      <c r="AO720">
        <v>38006</v>
      </c>
      <c r="AP720">
        <v>34.83</v>
      </c>
      <c r="AQ720">
        <v>311.67</v>
      </c>
      <c r="AR720" t="s">
        <v>2626</v>
      </c>
      <c r="AS720" t="s">
        <v>2626</v>
      </c>
      <c r="AT720">
        <v>1</v>
      </c>
      <c r="AU720" t="s">
        <v>2629</v>
      </c>
      <c r="AV720" s="3">
        <v>43215</v>
      </c>
      <c r="AW720" s="3" t="str">
        <f>TEXT(LoanTable[[#This Row],[Disbursement Date]],"YYYY-MM")</f>
        <v>2018-04</v>
      </c>
      <c r="AX720" t="str">
        <f>TEXT(EDATE(LoanTable[[#This Row],[Disbursement Date]],-1),"YYYY-MM")</f>
        <v>2018-03</v>
      </c>
      <c r="AY720">
        <f>IF(LoanTable[[#This Row],[Loan Status]]="Active",1,0)</f>
        <v>0</v>
      </c>
      <c r="AZ720">
        <f>IF(COUNTIFS(LoanTable[Client id],LoanTable[[#This Row],[Client id]],LoanTable[Period],LoanTable[[#This Row],[Previous Period]])&gt;0,1,0)</f>
        <v>0</v>
      </c>
      <c r="BA720" s="17" t="str">
        <f>TEXT(LoanTable[[#This Row],[Disbursement Date]],"YYYY")</f>
        <v>2018</v>
      </c>
      <c r="BB720" s="10" cm="1">
        <f t="array" ref="BB720">IF(YEAR(LoanTable[[#This Row],[Disbursement Date]])=MIN(YEAR(LoanTable[Disbursement Date])),"",YEAR(LoanTable[[#This Row],[Disbursement Date]])-1)</f>
        <v>2017</v>
      </c>
      <c r="BC720" s="10">
        <f>IF(LoanTable[[#This Row],[Previous Year]]="",1,IF(COUNTIFS(LoanTable[Client id],LoanTable[[#This Row],[Client id]],LoanTable[Year],LoanTable[[#This Row],[Previous Year]])&gt;0,1,0))</f>
        <v>0</v>
      </c>
      <c r="BD720" t="str">
        <f>YEAR(LoanTable[[#This Row],[Disbursement Date]]) &amp; "-Q" &amp; ROUNDUP(MONTH(LoanTable[[#This Row],[Disbursement Date]])/3,0)</f>
        <v>2018-Q2</v>
      </c>
      <c r="BE720">
        <f>IF(LoanTable[[#This Row],[Disbursement Date]]=LoanTable[[#This Row],[First Loan Date]],1,0)</f>
        <v>1</v>
      </c>
    </row>
    <row r="721" spans="1:57" x14ac:dyDescent="0.3">
      <c r="A721" t="s">
        <v>1760</v>
      </c>
      <c r="B721">
        <v>391</v>
      </c>
      <c r="C721" t="s">
        <v>249</v>
      </c>
      <c r="D721" t="s">
        <v>573</v>
      </c>
      <c r="E721">
        <v>30546</v>
      </c>
      <c r="F721">
        <v>28206</v>
      </c>
      <c r="G721">
        <v>41746</v>
      </c>
      <c r="H721" s="5">
        <v>43219</v>
      </c>
      <c r="I721" t="s">
        <v>617</v>
      </c>
      <c r="J721" t="s">
        <v>613</v>
      </c>
      <c r="K721">
        <v>910182</v>
      </c>
      <c r="L721" t="s">
        <v>257</v>
      </c>
      <c r="M721" t="s">
        <v>162</v>
      </c>
      <c r="N721" t="s">
        <v>13</v>
      </c>
      <c r="O721" t="s">
        <v>14</v>
      </c>
      <c r="P721">
        <v>36</v>
      </c>
      <c r="Q721" s="5" t="s">
        <v>67</v>
      </c>
      <c r="R721" t="s">
        <v>30</v>
      </c>
      <c r="S721" t="s">
        <v>145</v>
      </c>
      <c r="T721" t="s">
        <v>18</v>
      </c>
      <c r="U721" t="s">
        <v>22</v>
      </c>
      <c r="V721" t="s">
        <v>31</v>
      </c>
      <c r="W721">
        <v>692</v>
      </c>
      <c r="X721" t="s">
        <v>574</v>
      </c>
      <c r="Y721" t="s">
        <v>575</v>
      </c>
      <c r="Z721" t="s">
        <v>576</v>
      </c>
      <c r="AA721">
        <v>0.1065</v>
      </c>
      <c r="AB721" t="s">
        <v>577</v>
      </c>
      <c r="AC721" t="s">
        <v>578</v>
      </c>
      <c r="AD721" t="s">
        <v>249</v>
      </c>
      <c r="AE721" t="s">
        <v>250</v>
      </c>
      <c r="AF721" t="s">
        <v>251</v>
      </c>
      <c r="AG721" t="s">
        <v>252</v>
      </c>
      <c r="AH721" t="s">
        <v>253</v>
      </c>
      <c r="AI721" t="s">
        <v>254</v>
      </c>
      <c r="AJ721">
        <v>910182</v>
      </c>
      <c r="AK721" t="s">
        <v>255</v>
      </c>
      <c r="AL721" t="s">
        <v>256</v>
      </c>
      <c r="AM721">
        <v>30229</v>
      </c>
      <c r="AN721">
        <v>29654</v>
      </c>
      <c r="AO721">
        <v>30435</v>
      </c>
      <c r="AP721">
        <v>32.06</v>
      </c>
      <c r="AQ721">
        <v>3341.73</v>
      </c>
      <c r="AR721" t="s">
        <v>2626</v>
      </c>
      <c r="AS721" t="s">
        <v>2626</v>
      </c>
      <c r="AT721">
        <v>2</v>
      </c>
      <c r="AU721" t="s">
        <v>2628</v>
      </c>
      <c r="AV721" s="3">
        <v>43219</v>
      </c>
      <c r="AW721" s="3" t="str">
        <f>TEXT(LoanTable[[#This Row],[Disbursement Date]],"YYYY-MM")</f>
        <v>2018-04</v>
      </c>
      <c r="AX721" t="str">
        <f>TEXT(EDATE(LoanTable[[#This Row],[Disbursement Date]],-1),"YYYY-MM")</f>
        <v>2018-03</v>
      </c>
      <c r="AY721">
        <f>IF(LoanTable[[#This Row],[Loan Status]]="Active",1,0)</f>
        <v>0</v>
      </c>
      <c r="AZ721">
        <f>IF(COUNTIFS(LoanTable[Client id],LoanTable[[#This Row],[Client id]],LoanTable[Period],LoanTable[[#This Row],[Previous Period]])&gt;0,1,0)</f>
        <v>0</v>
      </c>
      <c r="BA721" s="17" t="str">
        <f>TEXT(LoanTable[[#This Row],[Disbursement Date]],"YYYY")</f>
        <v>2018</v>
      </c>
      <c r="BB721" s="10" cm="1">
        <f t="array" ref="BB721">IF(YEAR(LoanTable[[#This Row],[Disbursement Date]])=MIN(YEAR(LoanTable[Disbursement Date])),"",YEAR(LoanTable[[#This Row],[Disbursement Date]])-1)</f>
        <v>2017</v>
      </c>
      <c r="BC721" s="10">
        <f>IF(LoanTable[[#This Row],[Previous Year]]="",1,IF(COUNTIFS(LoanTable[Client id],LoanTable[[#This Row],[Client id]],LoanTable[Year],LoanTable[[#This Row],[Previous Year]])&gt;0,1,0))</f>
        <v>0</v>
      </c>
      <c r="BD721" t="str">
        <f>YEAR(LoanTable[[#This Row],[Disbursement Date]]) &amp; "-Q" &amp; ROUNDUP(MONTH(LoanTable[[#This Row],[Disbursement Date]])/3,0)</f>
        <v>2018-Q2</v>
      </c>
      <c r="BE721">
        <f>IF(LoanTable[[#This Row],[Disbursement Date]]=LoanTable[[#This Row],[First Loan Date]],1,0)</f>
        <v>1</v>
      </c>
    </row>
    <row r="722" spans="1:57" x14ac:dyDescent="0.3">
      <c r="A722" t="s">
        <v>1028</v>
      </c>
      <c r="B722">
        <v>573</v>
      </c>
      <c r="C722" t="s">
        <v>409</v>
      </c>
      <c r="D722" t="s">
        <v>573</v>
      </c>
      <c r="E722">
        <v>25964</v>
      </c>
      <c r="F722">
        <v>48974</v>
      </c>
      <c r="G722">
        <v>9373</v>
      </c>
      <c r="H722" s="5">
        <v>43225</v>
      </c>
      <c r="I722" t="s">
        <v>617</v>
      </c>
      <c r="J722" t="s">
        <v>613</v>
      </c>
      <c r="K722">
        <v>1030063</v>
      </c>
      <c r="L722" t="s">
        <v>411</v>
      </c>
      <c r="M722" t="s">
        <v>40</v>
      </c>
      <c r="N722" t="s">
        <v>13</v>
      </c>
      <c r="O722" t="s">
        <v>14</v>
      </c>
      <c r="P722">
        <v>43</v>
      </c>
      <c r="Q722" s="5" t="s">
        <v>94</v>
      </c>
      <c r="R722" t="s">
        <v>104</v>
      </c>
      <c r="S722" t="s">
        <v>105</v>
      </c>
      <c r="T722" t="s">
        <v>18</v>
      </c>
      <c r="U722" t="s">
        <v>65</v>
      </c>
      <c r="V722" t="s">
        <v>20</v>
      </c>
      <c r="W722">
        <v>528</v>
      </c>
      <c r="X722" t="s">
        <v>574</v>
      </c>
      <c r="Y722" t="s">
        <v>575</v>
      </c>
      <c r="Z722" t="s">
        <v>576</v>
      </c>
      <c r="AA722">
        <v>0.1065</v>
      </c>
      <c r="AB722" t="s">
        <v>577</v>
      </c>
      <c r="AC722" t="s">
        <v>578</v>
      </c>
      <c r="AD722" t="s">
        <v>409</v>
      </c>
      <c r="AE722" t="s">
        <v>234</v>
      </c>
      <c r="AF722" t="s">
        <v>235</v>
      </c>
      <c r="AG722" t="s">
        <v>236</v>
      </c>
      <c r="AH722" t="s">
        <v>237</v>
      </c>
      <c r="AI722" t="s">
        <v>246</v>
      </c>
      <c r="AJ722">
        <v>1030063</v>
      </c>
      <c r="AK722" t="s">
        <v>410</v>
      </c>
      <c r="AL722" t="s">
        <v>241</v>
      </c>
      <c r="AM722">
        <v>26930</v>
      </c>
      <c r="AN722">
        <v>49330</v>
      </c>
      <c r="AO722">
        <v>25519</v>
      </c>
      <c r="AP722">
        <v>21.14</v>
      </c>
      <c r="AQ722">
        <v>2683.15</v>
      </c>
      <c r="AR722" t="s">
        <v>2626</v>
      </c>
      <c r="AS722" t="s">
        <v>2626</v>
      </c>
      <c r="AT722">
        <v>1</v>
      </c>
      <c r="AU722" t="s">
        <v>2628</v>
      </c>
      <c r="AV722" s="3">
        <v>43225</v>
      </c>
      <c r="AW722" s="3" t="str">
        <f>TEXT(LoanTable[[#This Row],[Disbursement Date]],"YYYY-MM")</f>
        <v>2018-05</v>
      </c>
      <c r="AX722" t="str">
        <f>TEXT(EDATE(LoanTable[[#This Row],[Disbursement Date]],-1),"YYYY-MM")</f>
        <v>2018-04</v>
      </c>
      <c r="AY722">
        <f>IF(LoanTable[[#This Row],[Loan Status]]="Active",1,0)</f>
        <v>0</v>
      </c>
      <c r="AZ722">
        <f>IF(COUNTIFS(LoanTable[Client id],LoanTable[[#This Row],[Client id]],LoanTable[Period],LoanTable[[#This Row],[Previous Period]])&gt;0,1,0)</f>
        <v>0</v>
      </c>
      <c r="BA722" s="17" t="str">
        <f>TEXT(LoanTable[[#This Row],[Disbursement Date]],"YYYY")</f>
        <v>2018</v>
      </c>
      <c r="BB722" s="10" cm="1">
        <f t="array" ref="BB722">IF(YEAR(LoanTable[[#This Row],[Disbursement Date]])=MIN(YEAR(LoanTable[Disbursement Date])),"",YEAR(LoanTable[[#This Row],[Disbursement Date]])-1)</f>
        <v>2017</v>
      </c>
      <c r="BC722" s="10">
        <f>IF(LoanTable[[#This Row],[Previous Year]]="",1,IF(COUNTIFS(LoanTable[Client id],LoanTable[[#This Row],[Client id]],LoanTable[Year],LoanTable[[#This Row],[Previous Year]])&gt;0,1,0))</f>
        <v>0</v>
      </c>
      <c r="BD722" t="str">
        <f>YEAR(LoanTable[[#This Row],[Disbursement Date]]) &amp; "-Q" &amp; ROUNDUP(MONTH(LoanTable[[#This Row],[Disbursement Date]])/3,0)</f>
        <v>2018-Q2</v>
      </c>
      <c r="BE722">
        <f>IF(LoanTable[[#This Row],[Disbursement Date]]=LoanTable[[#This Row],[First Loan Date]],1,0)</f>
        <v>1</v>
      </c>
    </row>
    <row r="723" spans="1:57" x14ac:dyDescent="0.3">
      <c r="A723" t="s">
        <v>2041</v>
      </c>
      <c r="B723">
        <v>746</v>
      </c>
      <c r="C723" t="s">
        <v>471</v>
      </c>
      <c r="D723" t="s">
        <v>573</v>
      </c>
      <c r="E723">
        <v>9951</v>
      </c>
      <c r="F723">
        <v>12378</v>
      </c>
      <c r="G723">
        <v>38120</v>
      </c>
      <c r="H723" s="5">
        <v>43226</v>
      </c>
      <c r="I723" t="s">
        <v>615</v>
      </c>
      <c r="J723" t="s">
        <v>613</v>
      </c>
      <c r="K723">
        <v>570241</v>
      </c>
      <c r="L723" t="s">
        <v>477</v>
      </c>
      <c r="M723" t="s">
        <v>89</v>
      </c>
      <c r="N723" t="s">
        <v>13</v>
      </c>
      <c r="O723" t="s">
        <v>14</v>
      </c>
      <c r="P723">
        <v>36</v>
      </c>
      <c r="Q723" s="5" t="s">
        <v>87</v>
      </c>
      <c r="R723" t="s">
        <v>104</v>
      </c>
      <c r="S723" t="s">
        <v>105</v>
      </c>
      <c r="T723" t="s">
        <v>18</v>
      </c>
      <c r="U723" t="s">
        <v>19</v>
      </c>
      <c r="V723" t="s">
        <v>20</v>
      </c>
      <c r="W723">
        <v>307</v>
      </c>
      <c r="X723" t="s">
        <v>574</v>
      </c>
      <c r="Y723" t="s">
        <v>575</v>
      </c>
      <c r="Z723" t="s">
        <v>576</v>
      </c>
      <c r="AA723">
        <v>0.1065</v>
      </c>
      <c r="AB723" t="s">
        <v>577</v>
      </c>
      <c r="AC723" t="s">
        <v>578</v>
      </c>
      <c r="AD723" t="s">
        <v>471</v>
      </c>
      <c r="AE723" t="s">
        <v>472</v>
      </c>
      <c r="AF723" t="s">
        <v>473</v>
      </c>
      <c r="AG723" t="s">
        <v>474</v>
      </c>
      <c r="AH723" t="s">
        <v>475</v>
      </c>
      <c r="AI723" t="s">
        <v>471</v>
      </c>
      <c r="AJ723">
        <v>570241</v>
      </c>
      <c r="AK723" t="s">
        <v>476</v>
      </c>
      <c r="AL723" t="s">
        <v>241</v>
      </c>
      <c r="AM723">
        <v>11806</v>
      </c>
      <c r="AN723">
        <v>14230</v>
      </c>
      <c r="AO723">
        <v>9460</v>
      </c>
      <c r="AP723">
        <v>44.27</v>
      </c>
      <c r="AQ723">
        <v>4386.1899999999996</v>
      </c>
      <c r="AR723" t="s">
        <v>2626</v>
      </c>
      <c r="AS723" t="s">
        <v>2626</v>
      </c>
      <c r="AT723">
        <v>0</v>
      </c>
      <c r="AU723" t="s">
        <v>2630</v>
      </c>
      <c r="AV723" s="3">
        <v>42972</v>
      </c>
      <c r="AW723" s="3" t="str">
        <f>TEXT(LoanTable[[#This Row],[Disbursement Date]],"YYYY-MM")</f>
        <v>2018-05</v>
      </c>
      <c r="AX723" t="str">
        <f>TEXT(EDATE(LoanTable[[#This Row],[Disbursement Date]],-1),"YYYY-MM")</f>
        <v>2018-04</v>
      </c>
      <c r="AY723">
        <f>IF(LoanTable[[#This Row],[Loan Status]]="Active",1,0)</f>
        <v>0</v>
      </c>
      <c r="AZ723">
        <f>IF(COUNTIFS(LoanTable[Client id],LoanTable[[#This Row],[Client id]],LoanTable[Period],LoanTable[[#This Row],[Previous Period]])&gt;0,1,0)</f>
        <v>0</v>
      </c>
      <c r="BA723" s="17" t="str">
        <f>TEXT(LoanTable[[#This Row],[Disbursement Date]],"YYYY")</f>
        <v>2018</v>
      </c>
      <c r="BB723" s="10" cm="1">
        <f t="array" ref="BB723">IF(YEAR(LoanTable[[#This Row],[Disbursement Date]])=MIN(YEAR(LoanTable[Disbursement Date])),"",YEAR(LoanTable[[#This Row],[Disbursement Date]])-1)</f>
        <v>2017</v>
      </c>
      <c r="BC723" s="10">
        <f>IF(LoanTable[[#This Row],[Previous Year]]="",1,IF(COUNTIFS(LoanTable[Client id],LoanTable[[#This Row],[Client id]],LoanTable[Year],LoanTable[[#This Row],[Previous Year]])&gt;0,1,0))</f>
        <v>1</v>
      </c>
      <c r="BD723" t="str">
        <f>YEAR(LoanTable[[#This Row],[Disbursement Date]]) &amp; "-Q" &amp; ROUNDUP(MONTH(LoanTable[[#This Row],[Disbursement Date]])/3,0)</f>
        <v>2018-Q2</v>
      </c>
      <c r="BE723">
        <f>IF(LoanTable[[#This Row],[Disbursement Date]]=LoanTable[[#This Row],[First Loan Date]],1,0)</f>
        <v>0</v>
      </c>
    </row>
    <row r="724" spans="1:57" x14ac:dyDescent="0.3">
      <c r="A724" t="s">
        <v>1297</v>
      </c>
      <c r="B724">
        <v>141</v>
      </c>
      <c r="C724" t="s">
        <v>265</v>
      </c>
      <c r="D724" t="s">
        <v>573</v>
      </c>
      <c r="E724">
        <v>23698</v>
      </c>
      <c r="F724">
        <v>6643</v>
      </c>
      <c r="G724">
        <v>28563</v>
      </c>
      <c r="H724" s="5">
        <v>43229</v>
      </c>
      <c r="I724" t="s">
        <v>612</v>
      </c>
      <c r="J724" t="s">
        <v>613</v>
      </c>
      <c r="K724">
        <v>30179</v>
      </c>
      <c r="L724" t="s">
        <v>272</v>
      </c>
      <c r="M724" t="s">
        <v>128</v>
      </c>
      <c r="N724" t="s">
        <v>13</v>
      </c>
      <c r="O724" t="s">
        <v>46</v>
      </c>
      <c r="P724">
        <v>29</v>
      </c>
      <c r="Q724" s="5" t="s">
        <v>97</v>
      </c>
      <c r="R724" t="s">
        <v>30</v>
      </c>
      <c r="S724" t="s">
        <v>145</v>
      </c>
      <c r="T724" t="s">
        <v>63</v>
      </c>
      <c r="U724" t="s">
        <v>22</v>
      </c>
      <c r="V724" t="s">
        <v>20</v>
      </c>
      <c r="W724">
        <v>799</v>
      </c>
      <c r="X724" t="s">
        <v>574</v>
      </c>
      <c r="Y724" t="s">
        <v>575</v>
      </c>
      <c r="Z724" t="s">
        <v>576</v>
      </c>
      <c r="AA724">
        <v>0.1065</v>
      </c>
      <c r="AB724" t="s">
        <v>577</v>
      </c>
      <c r="AC724" t="s">
        <v>578</v>
      </c>
      <c r="AD724" t="s">
        <v>265</v>
      </c>
      <c r="AE724" t="s">
        <v>266</v>
      </c>
      <c r="AF724" t="s">
        <v>267</v>
      </c>
      <c r="AG724" t="s">
        <v>268</v>
      </c>
      <c r="AH724" t="s">
        <v>269</v>
      </c>
      <c r="AI724" t="s">
        <v>270</v>
      </c>
      <c r="AJ724">
        <v>30179</v>
      </c>
      <c r="AK724" t="s">
        <v>271</v>
      </c>
      <c r="AL724" t="s">
        <v>241</v>
      </c>
      <c r="AM724">
        <v>25335</v>
      </c>
      <c r="AN724">
        <v>8620</v>
      </c>
      <c r="AO724">
        <v>23621</v>
      </c>
      <c r="AP724">
        <v>9.7100000000000009</v>
      </c>
      <c r="AQ724">
        <v>4430.91</v>
      </c>
      <c r="AR724" t="s">
        <v>2626</v>
      </c>
      <c r="AS724" t="s">
        <v>2626</v>
      </c>
      <c r="AT724">
        <v>2</v>
      </c>
      <c r="AU724" t="s">
        <v>2628</v>
      </c>
      <c r="AV724" s="3">
        <v>43229</v>
      </c>
      <c r="AW724" s="3" t="str">
        <f>TEXT(LoanTable[[#This Row],[Disbursement Date]],"YYYY-MM")</f>
        <v>2018-05</v>
      </c>
      <c r="AX724" t="str">
        <f>TEXT(EDATE(LoanTable[[#This Row],[Disbursement Date]],-1),"YYYY-MM")</f>
        <v>2018-04</v>
      </c>
      <c r="AY724">
        <f>IF(LoanTable[[#This Row],[Loan Status]]="Active",1,0)</f>
        <v>0</v>
      </c>
      <c r="AZ724">
        <f>IF(COUNTIFS(LoanTable[Client id],LoanTable[[#This Row],[Client id]],LoanTable[Period],LoanTable[[#This Row],[Previous Period]])&gt;0,1,0)</f>
        <v>0</v>
      </c>
      <c r="BA724" s="17" t="str">
        <f>TEXT(LoanTable[[#This Row],[Disbursement Date]],"YYYY")</f>
        <v>2018</v>
      </c>
      <c r="BB724" s="10" cm="1">
        <f t="array" ref="BB724">IF(YEAR(LoanTable[[#This Row],[Disbursement Date]])=MIN(YEAR(LoanTable[Disbursement Date])),"",YEAR(LoanTable[[#This Row],[Disbursement Date]])-1)</f>
        <v>2017</v>
      </c>
      <c r="BC724" s="10">
        <f>IF(LoanTable[[#This Row],[Previous Year]]="",1,IF(COUNTIFS(LoanTable[Client id],LoanTable[[#This Row],[Client id]],LoanTable[Year],LoanTable[[#This Row],[Previous Year]])&gt;0,1,0))</f>
        <v>0</v>
      </c>
      <c r="BD724" t="str">
        <f>YEAR(LoanTable[[#This Row],[Disbursement Date]]) &amp; "-Q" &amp; ROUNDUP(MONTH(LoanTable[[#This Row],[Disbursement Date]])/3,0)</f>
        <v>2018-Q2</v>
      </c>
      <c r="BE724">
        <f>IF(LoanTable[[#This Row],[Disbursement Date]]=LoanTable[[#This Row],[First Loan Date]],1,0)</f>
        <v>1</v>
      </c>
    </row>
    <row r="725" spans="1:57" x14ac:dyDescent="0.3">
      <c r="A725" t="s">
        <v>2163</v>
      </c>
      <c r="B725">
        <v>1000</v>
      </c>
      <c r="C725" t="s">
        <v>471</v>
      </c>
      <c r="D725" t="s">
        <v>589</v>
      </c>
      <c r="E725">
        <v>29049</v>
      </c>
      <c r="F725">
        <v>17822</v>
      </c>
      <c r="G725">
        <v>35543</v>
      </c>
      <c r="H725" s="5">
        <v>43230</v>
      </c>
      <c r="I725" t="s">
        <v>612</v>
      </c>
      <c r="J725" t="s">
        <v>619</v>
      </c>
      <c r="K725">
        <v>570241</v>
      </c>
      <c r="L725" t="s">
        <v>477</v>
      </c>
      <c r="M725" t="s">
        <v>27</v>
      </c>
      <c r="N725" t="s">
        <v>13</v>
      </c>
      <c r="O725" t="s">
        <v>28</v>
      </c>
      <c r="P725">
        <v>55</v>
      </c>
      <c r="Q725" s="5" t="s">
        <v>29</v>
      </c>
      <c r="R725" t="s">
        <v>30</v>
      </c>
      <c r="S725" t="s">
        <v>17</v>
      </c>
      <c r="T725" t="s">
        <v>18</v>
      </c>
      <c r="U725" t="s">
        <v>22</v>
      </c>
      <c r="V725" t="s">
        <v>31</v>
      </c>
      <c r="W725">
        <v>773</v>
      </c>
      <c r="X725" t="s">
        <v>574</v>
      </c>
      <c r="Y725" t="s">
        <v>590</v>
      </c>
      <c r="Z725" t="s">
        <v>576</v>
      </c>
      <c r="AA725">
        <v>9.9099999999999994E-2</v>
      </c>
      <c r="AB725" t="s">
        <v>577</v>
      </c>
      <c r="AC725" t="s">
        <v>591</v>
      </c>
      <c r="AD725" t="s">
        <v>471</v>
      </c>
      <c r="AE725" t="s">
        <v>472</v>
      </c>
      <c r="AF725" t="s">
        <v>473</v>
      </c>
      <c r="AG725" t="s">
        <v>474</v>
      </c>
      <c r="AH725" t="s">
        <v>475</v>
      </c>
      <c r="AI725" t="s">
        <v>471</v>
      </c>
      <c r="AJ725">
        <v>570241</v>
      </c>
      <c r="AK725" t="s">
        <v>476</v>
      </c>
      <c r="AL725" t="s">
        <v>241</v>
      </c>
      <c r="AM725">
        <v>31016</v>
      </c>
      <c r="AN725">
        <v>18994</v>
      </c>
      <c r="AO725">
        <v>28629</v>
      </c>
      <c r="AP725">
        <v>45.92</v>
      </c>
      <c r="AQ725">
        <v>1409.23</v>
      </c>
      <c r="AR725" t="s">
        <v>2626</v>
      </c>
      <c r="AS725" t="s">
        <v>2626</v>
      </c>
      <c r="AT725">
        <v>0</v>
      </c>
      <c r="AU725" t="s">
        <v>2628</v>
      </c>
      <c r="AV725" s="3">
        <v>43230</v>
      </c>
      <c r="AW725" s="3" t="str">
        <f>TEXT(LoanTable[[#This Row],[Disbursement Date]],"YYYY-MM")</f>
        <v>2018-05</v>
      </c>
      <c r="AX725" t="str">
        <f>TEXT(EDATE(LoanTable[[#This Row],[Disbursement Date]],-1),"YYYY-MM")</f>
        <v>2018-04</v>
      </c>
      <c r="AY725">
        <f>IF(LoanTable[[#This Row],[Loan Status]]="Active",1,0)</f>
        <v>0</v>
      </c>
      <c r="AZ725">
        <f>IF(COUNTIFS(LoanTable[Client id],LoanTable[[#This Row],[Client id]],LoanTable[Period],LoanTable[[#This Row],[Previous Period]])&gt;0,1,0)</f>
        <v>0</v>
      </c>
      <c r="BA725" s="17" t="str">
        <f>TEXT(LoanTable[[#This Row],[Disbursement Date]],"YYYY")</f>
        <v>2018</v>
      </c>
      <c r="BB725" s="10" cm="1">
        <f t="array" ref="BB725">IF(YEAR(LoanTable[[#This Row],[Disbursement Date]])=MIN(YEAR(LoanTable[Disbursement Date])),"",YEAR(LoanTable[[#This Row],[Disbursement Date]])-1)</f>
        <v>2017</v>
      </c>
      <c r="BC725" s="10">
        <f>IF(LoanTable[[#This Row],[Previous Year]]="",1,IF(COUNTIFS(LoanTable[Client id],LoanTable[[#This Row],[Client id]],LoanTable[Year],LoanTable[[#This Row],[Previous Year]])&gt;0,1,0))</f>
        <v>0</v>
      </c>
      <c r="BD725" t="str">
        <f>YEAR(LoanTable[[#This Row],[Disbursement Date]]) &amp; "-Q" &amp; ROUNDUP(MONTH(LoanTable[[#This Row],[Disbursement Date]])/3,0)</f>
        <v>2018-Q2</v>
      </c>
      <c r="BE725">
        <f>IF(LoanTable[[#This Row],[Disbursement Date]]=LoanTable[[#This Row],[First Loan Date]],1,0)</f>
        <v>1</v>
      </c>
    </row>
    <row r="726" spans="1:57" x14ac:dyDescent="0.3">
      <c r="A726" t="s">
        <v>1188</v>
      </c>
      <c r="B726">
        <v>268</v>
      </c>
      <c r="C726" t="s">
        <v>386</v>
      </c>
      <c r="D726" t="s">
        <v>589</v>
      </c>
      <c r="E726">
        <v>39290</v>
      </c>
      <c r="F726">
        <v>37493</v>
      </c>
      <c r="G726">
        <v>21099</v>
      </c>
      <c r="H726" s="5">
        <v>43232</v>
      </c>
      <c r="I726" t="s">
        <v>615</v>
      </c>
      <c r="J726" t="s">
        <v>619</v>
      </c>
      <c r="K726">
        <v>1110166</v>
      </c>
      <c r="L726" t="s">
        <v>389</v>
      </c>
      <c r="M726" t="s">
        <v>186</v>
      </c>
      <c r="N726" t="s">
        <v>13</v>
      </c>
      <c r="O726" t="s">
        <v>46</v>
      </c>
      <c r="P726">
        <v>27</v>
      </c>
      <c r="Q726" s="5" t="s">
        <v>187</v>
      </c>
      <c r="R726" t="s">
        <v>30</v>
      </c>
      <c r="S726" t="s">
        <v>145</v>
      </c>
      <c r="T726" t="s">
        <v>63</v>
      </c>
      <c r="U726" t="s">
        <v>19</v>
      </c>
      <c r="V726" t="s">
        <v>39</v>
      </c>
      <c r="W726">
        <v>600</v>
      </c>
      <c r="X726" t="s">
        <v>574</v>
      </c>
      <c r="Y726" t="s">
        <v>590</v>
      </c>
      <c r="Z726" t="s">
        <v>576</v>
      </c>
      <c r="AA726">
        <v>9.9099999999999994E-2</v>
      </c>
      <c r="AB726" t="s">
        <v>577</v>
      </c>
      <c r="AC726" t="s">
        <v>591</v>
      </c>
      <c r="AD726" t="s">
        <v>386</v>
      </c>
      <c r="AE726" t="s">
        <v>234</v>
      </c>
      <c r="AF726" t="s">
        <v>235</v>
      </c>
      <c r="AG726" t="s">
        <v>236</v>
      </c>
      <c r="AH726" t="s">
        <v>237</v>
      </c>
      <c r="AI726" t="s">
        <v>387</v>
      </c>
      <c r="AJ726">
        <v>1110166</v>
      </c>
      <c r="AK726" t="s">
        <v>388</v>
      </c>
      <c r="AL726" t="s">
        <v>239</v>
      </c>
      <c r="AM726">
        <v>39692</v>
      </c>
      <c r="AN726">
        <v>39119</v>
      </c>
      <c r="AO726">
        <v>38841</v>
      </c>
      <c r="AP726">
        <v>44.64</v>
      </c>
      <c r="AQ726">
        <v>1096.2</v>
      </c>
      <c r="AR726" t="s">
        <v>2626</v>
      </c>
      <c r="AS726" t="s">
        <v>2626</v>
      </c>
      <c r="AT726">
        <v>1</v>
      </c>
      <c r="AU726" t="s">
        <v>2629</v>
      </c>
      <c r="AV726" s="3">
        <v>43232</v>
      </c>
      <c r="AW726" s="3" t="str">
        <f>TEXT(LoanTable[[#This Row],[Disbursement Date]],"YYYY-MM")</f>
        <v>2018-05</v>
      </c>
      <c r="AX726" t="str">
        <f>TEXT(EDATE(LoanTable[[#This Row],[Disbursement Date]],-1),"YYYY-MM")</f>
        <v>2018-04</v>
      </c>
      <c r="AY726">
        <f>IF(LoanTable[[#This Row],[Loan Status]]="Active",1,0)</f>
        <v>0</v>
      </c>
      <c r="AZ726">
        <f>IF(COUNTIFS(LoanTable[Client id],LoanTable[[#This Row],[Client id]],LoanTable[Period],LoanTable[[#This Row],[Previous Period]])&gt;0,1,0)</f>
        <v>0</v>
      </c>
      <c r="BA726" s="17" t="str">
        <f>TEXT(LoanTable[[#This Row],[Disbursement Date]],"YYYY")</f>
        <v>2018</v>
      </c>
      <c r="BB726" s="10" cm="1">
        <f t="array" ref="BB726">IF(YEAR(LoanTable[[#This Row],[Disbursement Date]])=MIN(YEAR(LoanTable[Disbursement Date])),"",YEAR(LoanTable[[#This Row],[Disbursement Date]])-1)</f>
        <v>2017</v>
      </c>
      <c r="BC726" s="10">
        <f>IF(LoanTable[[#This Row],[Previous Year]]="",1,IF(COUNTIFS(LoanTable[Client id],LoanTable[[#This Row],[Client id]],LoanTable[Year],LoanTable[[#This Row],[Previous Year]])&gt;0,1,0))</f>
        <v>0</v>
      </c>
      <c r="BD726" t="str">
        <f>YEAR(LoanTable[[#This Row],[Disbursement Date]]) &amp; "-Q" &amp; ROUNDUP(MONTH(LoanTable[[#This Row],[Disbursement Date]])/3,0)</f>
        <v>2018-Q2</v>
      </c>
      <c r="BE726">
        <f>IF(LoanTable[[#This Row],[Disbursement Date]]=LoanTable[[#This Row],[First Loan Date]],1,0)</f>
        <v>1</v>
      </c>
    </row>
    <row r="727" spans="1:57" x14ac:dyDescent="0.3">
      <c r="A727" t="s">
        <v>2157</v>
      </c>
      <c r="B727">
        <v>133</v>
      </c>
      <c r="C727" t="s">
        <v>265</v>
      </c>
      <c r="D727" t="s">
        <v>589</v>
      </c>
      <c r="E727">
        <v>13046</v>
      </c>
      <c r="F727">
        <v>49235</v>
      </c>
      <c r="G727">
        <v>8584</v>
      </c>
      <c r="H727" s="5">
        <v>43233</v>
      </c>
      <c r="I727" t="s">
        <v>615</v>
      </c>
      <c r="J727" t="s">
        <v>619</v>
      </c>
      <c r="K727">
        <v>30179</v>
      </c>
      <c r="L727" t="s">
        <v>272</v>
      </c>
      <c r="M727" t="s">
        <v>179</v>
      </c>
      <c r="N727" t="s">
        <v>13</v>
      </c>
      <c r="O727" t="s">
        <v>46</v>
      </c>
      <c r="P727">
        <v>28</v>
      </c>
      <c r="Q727" s="5" t="s">
        <v>180</v>
      </c>
      <c r="R727" t="s">
        <v>30</v>
      </c>
      <c r="S727" t="s">
        <v>145</v>
      </c>
      <c r="T727" t="s">
        <v>63</v>
      </c>
      <c r="U727" t="s">
        <v>22</v>
      </c>
      <c r="V727" t="s">
        <v>20</v>
      </c>
      <c r="W727">
        <v>816</v>
      </c>
      <c r="X727" t="s">
        <v>574</v>
      </c>
      <c r="Y727" t="s">
        <v>590</v>
      </c>
      <c r="Z727" t="s">
        <v>576</v>
      </c>
      <c r="AA727">
        <v>9.9099999999999994E-2</v>
      </c>
      <c r="AB727" t="s">
        <v>577</v>
      </c>
      <c r="AC727" t="s">
        <v>591</v>
      </c>
      <c r="AD727" t="s">
        <v>265</v>
      </c>
      <c r="AE727" t="s">
        <v>266</v>
      </c>
      <c r="AF727" t="s">
        <v>267</v>
      </c>
      <c r="AG727" t="s">
        <v>268</v>
      </c>
      <c r="AH727" t="s">
        <v>269</v>
      </c>
      <c r="AI727" t="s">
        <v>270</v>
      </c>
      <c r="AJ727">
        <v>30179</v>
      </c>
      <c r="AK727" t="s">
        <v>271</v>
      </c>
      <c r="AL727" t="s">
        <v>241</v>
      </c>
      <c r="AM727">
        <v>13394</v>
      </c>
      <c r="AN727">
        <v>50463</v>
      </c>
      <c r="AO727">
        <v>12872</v>
      </c>
      <c r="AP727">
        <v>3.03</v>
      </c>
      <c r="AQ727">
        <v>211.12</v>
      </c>
      <c r="AR727" t="s">
        <v>2626</v>
      </c>
      <c r="AS727" t="s">
        <v>2626</v>
      </c>
      <c r="AT727">
        <v>1</v>
      </c>
      <c r="AU727" t="s">
        <v>2629</v>
      </c>
      <c r="AV727" s="3">
        <v>43233</v>
      </c>
      <c r="AW727" s="3" t="str">
        <f>TEXT(LoanTable[[#This Row],[Disbursement Date]],"YYYY-MM")</f>
        <v>2018-05</v>
      </c>
      <c r="AX727" t="str">
        <f>TEXT(EDATE(LoanTable[[#This Row],[Disbursement Date]],-1),"YYYY-MM")</f>
        <v>2018-04</v>
      </c>
      <c r="AY727">
        <f>IF(LoanTable[[#This Row],[Loan Status]]="Active",1,0)</f>
        <v>0</v>
      </c>
      <c r="AZ727">
        <f>IF(COUNTIFS(LoanTable[Client id],LoanTable[[#This Row],[Client id]],LoanTable[Period],LoanTable[[#This Row],[Previous Period]])&gt;0,1,0)</f>
        <v>0</v>
      </c>
      <c r="BA727" s="17" t="str">
        <f>TEXT(LoanTable[[#This Row],[Disbursement Date]],"YYYY")</f>
        <v>2018</v>
      </c>
      <c r="BB727" s="10" cm="1">
        <f t="array" ref="BB727">IF(YEAR(LoanTable[[#This Row],[Disbursement Date]])=MIN(YEAR(LoanTable[Disbursement Date])),"",YEAR(LoanTable[[#This Row],[Disbursement Date]])-1)</f>
        <v>2017</v>
      </c>
      <c r="BC727" s="10">
        <f>IF(LoanTable[[#This Row],[Previous Year]]="",1,IF(COUNTIFS(LoanTable[Client id],LoanTable[[#This Row],[Client id]],LoanTable[Year],LoanTable[[#This Row],[Previous Year]])&gt;0,1,0))</f>
        <v>0</v>
      </c>
      <c r="BD727" t="str">
        <f>YEAR(LoanTable[[#This Row],[Disbursement Date]]) &amp; "-Q" &amp; ROUNDUP(MONTH(LoanTable[[#This Row],[Disbursement Date]])/3,0)</f>
        <v>2018-Q2</v>
      </c>
      <c r="BE727">
        <f>IF(LoanTable[[#This Row],[Disbursement Date]]=LoanTable[[#This Row],[First Loan Date]],1,0)</f>
        <v>1</v>
      </c>
    </row>
    <row r="728" spans="1:57" x14ac:dyDescent="0.3">
      <c r="A728" t="s">
        <v>960</v>
      </c>
      <c r="B728">
        <v>143</v>
      </c>
      <c r="C728" t="s">
        <v>523</v>
      </c>
      <c r="D728" t="s">
        <v>573</v>
      </c>
      <c r="E728">
        <v>43435</v>
      </c>
      <c r="F728">
        <v>27845</v>
      </c>
      <c r="G728">
        <v>39119</v>
      </c>
      <c r="H728" s="5">
        <v>43233</v>
      </c>
      <c r="I728" t="s">
        <v>624</v>
      </c>
      <c r="J728" t="s">
        <v>619</v>
      </c>
      <c r="K728">
        <v>800018</v>
      </c>
      <c r="L728" t="s">
        <v>526</v>
      </c>
      <c r="M728" t="s">
        <v>175</v>
      </c>
      <c r="N728" t="s">
        <v>13</v>
      </c>
      <c r="O728" t="s">
        <v>28</v>
      </c>
      <c r="P728">
        <v>52</v>
      </c>
      <c r="Q728" s="5" t="s">
        <v>103</v>
      </c>
      <c r="R728" t="s">
        <v>30</v>
      </c>
      <c r="S728" t="s">
        <v>145</v>
      </c>
      <c r="T728" t="s">
        <v>18</v>
      </c>
      <c r="U728" t="s">
        <v>22</v>
      </c>
      <c r="V728" t="s">
        <v>39</v>
      </c>
      <c r="W728">
        <v>626</v>
      </c>
      <c r="X728" t="s">
        <v>574</v>
      </c>
      <c r="Y728" t="s">
        <v>575</v>
      </c>
      <c r="Z728" t="s">
        <v>576</v>
      </c>
      <c r="AA728">
        <v>0.1065</v>
      </c>
      <c r="AB728" t="s">
        <v>577</v>
      </c>
      <c r="AC728" t="s">
        <v>578</v>
      </c>
      <c r="AD728" t="s">
        <v>523</v>
      </c>
      <c r="AE728" t="s">
        <v>250</v>
      </c>
      <c r="AF728" t="s">
        <v>251</v>
      </c>
      <c r="AG728" t="s">
        <v>252</v>
      </c>
      <c r="AH728" t="s">
        <v>253</v>
      </c>
      <c r="AI728" t="s">
        <v>524</v>
      </c>
      <c r="AJ728">
        <v>800018</v>
      </c>
      <c r="AK728" t="s">
        <v>525</v>
      </c>
      <c r="AL728" t="s">
        <v>239</v>
      </c>
      <c r="AM728">
        <v>44499</v>
      </c>
      <c r="AN728">
        <v>28255</v>
      </c>
      <c r="AO728">
        <v>43350</v>
      </c>
      <c r="AP728">
        <v>29.19</v>
      </c>
      <c r="AQ728">
        <v>804.94</v>
      </c>
      <c r="AR728" t="s">
        <v>2626</v>
      </c>
      <c r="AS728" t="s">
        <v>2626</v>
      </c>
      <c r="AT728">
        <v>1</v>
      </c>
      <c r="AU728" t="s">
        <v>2628</v>
      </c>
      <c r="AV728" s="3">
        <v>43233</v>
      </c>
      <c r="AW728" s="3" t="str">
        <f>TEXT(LoanTable[[#This Row],[Disbursement Date]],"YYYY-MM")</f>
        <v>2018-05</v>
      </c>
      <c r="AX728" t="str">
        <f>TEXT(EDATE(LoanTable[[#This Row],[Disbursement Date]],-1),"YYYY-MM")</f>
        <v>2018-04</v>
      </c>
      <c r="AY728">
        <f>IF(LoanTable[[#This Row],[Loan Status]]="Active",1,0)</f>
        <v>1</v>
      </c>
      <c r="AZ728">
        <f>IF(COUNTIFS(LoanTable[Client id],LoanTable[[#This Row],[Client id]],LoanTable[Period],LoanTable[[#This Row],[Previous Period]])&gt;0,1,0)</f>
        <v>0</v>
      </c>
      <c r="BA728" s="17" t="str">
        <f>TEXT(LoanTable[[#This Row],[Disbursement Date]],"YYYY")</f>
        <v>2018</v>
      </c>
      <c r="BB728" s="10" cm="1">
        <f t="array" ref="BB728">IF(YEAR(LoanTable[[#This Row],[Disbursement Date]])=MIN(YEAR(LoanTable[Disbursement Date])),"",YEAR(LoanTable[[#This Row],[Disbursement Date]])-1)</f>
        <v>2017</v>
      </c>
      <c r="BC728" s="10">
        <f>IF(LoanTable[[#This Row],[Previous Year]]="",1,IF(COUNTIFS(LoanTable[Client id],LoanTable[[#This Row],[Client id]],LoanTable[Year],LoanTable[[#This Row],[Previous Year]])&gt;0,1,0))</f>
        <v>0</v>
      </c>
      <c r="BD728" t="str">
        <f>YEAR(LoanTable[[#This Row],[Disbursement Date]]) &amp; "-Q" &amp; ROUNDUP(MONTH(LoanTable[[#This Row],[Disbursement Date]])/3,0)</f>
        <v>2018-Q2</v>
      </c>
      <c r="BE728">
        <f>IF(LoanTable[[#This Row],[Disbursement Date]]=LoanTable[[#This Row],[First Loan Date]],1,0)</f>
        <v>1</v>
      </c>
    </row>
    <row r="729" spans="1:57" x14ac:dyDescent="0.3">
      <c r="A729" t="s">
        <v>1109</v>
      </c>
      <c r="B729">
        <v>959</v>
      </c>
      <c r="C729" t="s">
        <v>386</v>
      </c>
      <c r="D729" t="s">
        <v>573</v>
      </c>
      <c r="E729">
        <v>19113</v>
      </c>
      <c r="F729">
        <v>35348</v>
      </c>
      <c r="G729">
        <v>30568</v>
      </c>
      <c r="H729" s="5">
        <v>43233</v>
      </c>
      <c r="I729" t="s">
        <v>612</v>
      </c>
      <c r="J729" t="s">
        <v>619</v>
      </c>
      <c r="K729">
        <v>1110166</v>
      </c>
      <c r="L729" t="s">
        <v>389</v>
      </c>
      <c r="M729" t="s">
        <v>99</v>
      </c>
      <c r="N729" t="s">
        <v>13</v>
      </c>
      <c r="O729" t="s">
        <v>14</v>
      </c>
      <c r="P729">
        <v>42</v>
      </c>
      <c r="Q729" s="5" t="s">
        <v>129</v>
      </c>
      <c r="R729" t="s">
        <v>25</v>
      </c>
      <c r="S729" t="s">
        <v>35</v>
      </c>
      <c r="T729" t="s">
        <v>18</v>
      </c>
      <c r="U729" t="s">
        <v>22</v>
      </c>
      <c r="V729" t="s">
        <v>20</v>
      </c>
      <c r="W729">
        <v>668</v>
      </c>
      <c r="X729" t="s">
        <v>574</v>
      </c>
      <c r="Y729" t="s">
        <v>575</v>
      </c>
      <c r="Z729" t="s">
        <v>576</v>
      </c>
      <c r="AA729">
        <v>0.1065</v>
      </c>
      <c r="AB729" t="s">
        <v>577</v>
      </c>
      <c r="AC729" t="s">
        <v>578</v>
      </c>
      <c r="AD729" t="s">
        <v>386</v>
      </c>
      <c r="AE729" t="s">
        <v>234</v>
      </c>
      <c r="AF729" t="s">
        <v>235</v>
      </c>
      <c r="AG729" t="s">
        <v>236</v>
      </c>
      <c r="AH729" t="s">
        <v>237</v>
      </c>
      <c r="AI729" t="s">
        <v>387</v>
      </c>
      <c r="AJ729">
        <v>1110166</v>
      </c>
      <c r="AK729" t="s">
        <v>388</v>
      </c>
      <c r="AL729" t="s">
        <v>239</v>
      </c>
      <c r="AM729">
        <v>19728</v>
      </c>
      <c r="AN729">
        <v>37120</v>
      </c>
      <c r="AO729">
        <v>19030</v>
      </c>
      <c r="AP729">
        <v>48.85</v>
      </c>
      <c r="AQ729">
        <v>143.88</v>
      </c>
      <c r="AR729" t="s">
        <v>2626</v>
      </c>
      <c r="AS729" t="s">
        <v>2626</v>
      </c>
      <c r="AT729">
        <v>1</v>
      </c>
      <c r="AU729" t="s">
        <v>2628</v>
      </c>
      <c r="AV729" s="3">
        <v>42024</v>
      </c>
      <c r="AW729" s="3" t="str">
        <f>TEXT(LoanTable[[#This Row],[Disbursement Date]],"YYYY-MM")</f>
        <v>2018-05</v>
      </c>
      <c r="AX729" t="str">
        <f>TEXT(EDATE(LoanTable[[#This Row],[Disbursement Date]],-1),"YYYY-MM")</f>
        <v>2018-04</v>
      </c>
      <c r="AY729">
        <f>IF(LoanTable[[#This Row],[Loan Status]]="Active",1,0)</f>
        <v>0</v>
      </c>
      <c r="AZ729">
        <f>IF(COUNTIFS(LoanTable[Client id],LoanTable[[#This Row],[Client id]],LoanTable[Period],LoanTable[[#This Row],[Previous Period]])&gt;0,1,0)</f>
        <v>0</v>
      </c>
      <c r="BA729" s="17" t="str">
        <f>TEXT(LoanTable[[#This Row],[Disbursement Date]],"YYYY")</f>
        <v>2018</v>
      </c>
      <c r="BB729" s="10" cm="1">
        <f t="array" ref="BB729">IF(YEAR(LoanTable[[#This Row],[Disbursement Date]])=MIN(YEAR(LoanTable[Disbursement Date])),"",YEAR(LoanTable[[#This Row],[Disbursement Date]])-1)</f>
        <v>2017</v>
      </c>
      <c r="BC729" s="10">
        <f>IF(LoanTable[[#This Row],[Previous Year]]="",1,IF(COUNTIFS(LoanTable[Client id],LoanTable[[#This Row],[Client id]],LoanTable[Year],LoanTable[[#This Row],[Previous Year]])&gt;0,1,0))</f>
        <v>0</v>
      </c>
      <c r="BD729" t="str">
        <f>YEAR(LoanTable[[#This Row],[Disbursement Date]]) &amp; "-Q" &amp; ROUNDUP(MONTH(LoanTable[[#This Row],[Disbursement Date]])/3,0)</f>
        <v>2018-Q2</v>
      </c>
      <c r="BE729">
        <f>IF(LoanTable[[#This Row],[Disbursement Date]]=LoanTable[[#This Row],[First Loan Date]],1,0)</f>
        <v>0</v>
      </c>
    </row>
    <row r="730" spans="1:57" x14ac:dyDescent="0.3">
      <c r="A730" t="s">
        <v>1963</v>
      </c>
      <c r="B730">
        <v>699</v>
      </c>
      <c r="C730" t="s">
        <v>303</v>
      </c>
      <c r="D730" t="s">
        <v>583</v>
      </c>
      <c r="E730">
        <v>7049</v>
      </c>
      <c r="F730">
        <v>31750</v>
      </c>
      <c r="G730">
        <v>27552</v>
      </c>
      <c r="H730" s="5">
        <v>43237</v>
      </c>
      <c r="I730" t="s">
        <v>624</v>
      </c>
      <c r="J730" t="s">
        <v>619</v>
      </c>
      <c r="K730">
        <v>60004</v>
      </c>
      <c r="L730" t="s">
        <v>305</v>
      </c>
      <c r="M730" t="s">
        <v>90</v>
      </c>
      <c r="N730" t="s">
        <v>13</v>
      </c>
      <c r="O730" t="s">
        <v>46</v>
      </c>
      <c r="P730">
        <v>28</v>
      </c>
      <c r="Q730" s="5" t="s">
        <v>53</v>
      </c>
      <c r="R730" t="s">
        <v>74</v>
      </c>
      <c r="S730" t="s">
        <v>35</v>
      </c>
      <c r="T730" t="s">
        <v>18</v>
      </c>
      <c r="U730" t="s">
        <v>65</v>
      </c>
      <c r="V730" t="s">
        <v>20</v>
      </c>
      <c r="W730">
        <v>553</v>
      </c>
      <c r="X730" t="s">
        <v>574</v>
      </c>
      <c r="Y730" t="s">
        <v>584</v>
      </c>
      <c r="Z730" t="s">
        <v>576</v>
      </c>
      <c r="AA730">
        <v>0.1825</v>
      </c>
      <c r="AB730" t="s">
        <v>585</v>
      </c>
      <c r="AC730" t="s">
        <v>586</v>
      </c>
      <c r="AD730" t="s">
        <v>303</v>
      </c>
      <c r="AE730" t="s">
        <v>279</v>
      </c>
      <c r="AF730" t="s">
        <v>280</v>
      </c>
      <c r="AG730" t="s">
        <v>281</v>
      </c>
      <c r="AH730" t="s">
        <v>282</v>
      </c>
      <c r="AI730" t="s">
        <v>303</v>
      </c>
      <c r="AJ730">
        <v>60004</v>
      </c>
      <c r="AK730" t="s">
        <v>304</v>
      </c>
      <c r="AL730" t="s">
        <v>239</v>
      </c>
      <c r="AM730">
        <v>8944</v>
      </c>
      <c r="AN730">
        <v>32080</v>
      </c>
      <c r="AO730">
        <v>6882</v>
      </c>
      <c r="AP730">
        <v>32.06</v>
      </c>
      <c r="AQ730">
        <v>2381.11</v>
      </c>
      <c r="AR730" t="s">
        <v>2626</v>
      </c>
      <c r="AS730" t="s">
        <v>2626</v>
      </c>
      <c r="AT730">
        <v>1</v>
      </c>
      <c r="AU730" t="s">
        <v>2629</v>
      </c>
      <c r="AV730" s="3">
        <v>42028</v>
      </c>
      <c r="AW730" s="3" t="str">
        <f>TEXT(LoanTable[[#This Row],[Disbursement Date]],"YYYY-MM")</f>
        <v>2018-05</v>
      </c>
      <c r="AX730" t="str">
        <f>TEXT(EDATE(LoanTable[[#This Row],[Disbursement Date]],-1),"YYYY-MM")</f>
        <v>2018-04</v>
      </c>
      <c r="AY730">
        <f>IF(LoanTable[[#This Row],[Loan Status]]="Active",1,0)</f>
        <v>1</v>
      </c>
      <c r="AZ730">
        <f>IF(COUNTIFS(LoanTable[Client id],LoanTable[[#This Row],[Client id]],LoanTable[Period],LoanTable[[#This Row],[Previous Period]])&gt;0,1,0)</f>
        <v>0</v>
      </c>
      <c r="BA730" s="17" t="str">
        <f>TEXT(LoanTable[[#This Row],[Disbursement Date]],"YYYY")</f>
        <v>2018</v>
      </c>
      <c r="BB730" s="10" cm="1">
        <f t="array" ref="BB730">IF(YEAR(LoanTable[[#This Row],[Disbursement Date]])=MIN(YEAR(LoanTable[Disbursement Date])),"",YEAR(LoanTable[[#This Row],[Disbursement Date]])-1)</f>
        <v>2017</v>
      </c>
      <c r="BC730" s="10">
        <f>IF(LoanTable[[#This Row],[Previous Year]]="",1,IF(COUNTIFS(LoanTable[Client id],LoanTable[[#This Row],[Client id]],LoanTable[Year],LoanTable[[#This Row],[Previous Year]])&gt;0,1,0))</f>
        <v>0</v>
      </c>
      <c r="BD730" t="str">
        <f>YEAR(LoanTable[[#This Row],[Disbursement Date]]) &amp; "-Q" &amp; ROUNDUP(MONTH(LoanTable[[#This Row],[Disbursement Date]])/3,0)</f>
        <v>2018-Q2</v>
      </c>
      <c r="BE730">
        <f>IF(LoanTable[[#This Row],[Disbursement Date]]=LoanTable[[#This Row],[First Loan Date]],1,0)</f>
        <v>0</v>
      </c>
    </row>
    <row r="731" spans="1:57" x14ac:dyDescent="0.3">
      <c r="A731" t="s">
        <v>1435</v>
      </c>
      <c r="B731">
        <v>845</v>
      </c>
      <c r="C731" t="s">
        <v>243</v>
      </c>
      <c r="D731" t="s">
        <v>573</v>
      </c>
      <c r="E731">
        <v>22540</v>
      </c>
      <c r="F731">
        <v>37864</v>
      </c>
      <c r="G731">
        <v>43801</v>
      </c>
      <c r="H731" s="5">
        <v>43239</v>
      </c>
      <c r="I731" t="s">
        <v>612</v>
      </c>
      <c r="J731" t="s">
        <v>613</v>
      </c>
      <c r="K731">
        <v>160051</v>
      </c>
      <c r="L731" t="s">
        <v>245</v>
      </c>
      <c r="M731" t="s">
        <v>64</v>
      </c>
      <c r="N731" t="s">
        <v>13</v>
      </c>
      <c r="O731" t="s">
        <v>14</v>
      </c>
      <c r="P731">
        <v>43</v>
      </c>
      <c r="Q731" s="5" t="s">
        <v>24</v>
      </c>
      <c r="R731" t="s">
        <v>25</v>
      </c>
      <c r="S731" t="s">
        <v>35</v>
      </c>
      <c r="T731" t="s">
        <v>63</v>
      </c>
      <c r="U731" t="s">
        <v>65</v>
      </c>
      <c r="V731" t="s">
        <v>39</v>
      </c>
      <c r="W731">
        <v>453</v>
      </c>
      <c r="X731" t="s">
        <v>574</v>
      </c>
      <c r="Y731" t="s">
        <v>575</v>
      </c>
      <c r="Z731" t="s">
        <v>576</v>
      </c>
      <c r="AA731">
        <v>0.1065</v>
      </c>
      <c r="AB731" t="s">
        <v>577</v>
      </c>
      <c r="AC731" t="s">
        <v>578</v>
      </c>
      <c r="AD731" t="s">
        <v>243</v>
      </c>
      <c r="AE731" t="s">
        <v>234</v>
      </c>
      <c r="AF731" t="s">
        <v>235</v>
      </c>
      <c r="AG731" t="s">
        <v>236</v>
      </c>
      <c r="AH731" t="s">
        <v>237</v>
      </c>
      <c r="AI731" t="s">
        <v>243</v>
      </c>
      <c r="AJ731">
        <v>160051</v>
      </c>
      <c r="AK731" t="s">
        <v>244</v>
      </c>
      <c r="AL731" t="s">
        <v>241</v>
      </c>
      <c r="AM731">
        <v>24238</v>
      </c>
      <c r="AN731">
        <v>39560</v>
      </c>
      <c r="AO731">
        <v>22474</v>
      </c>
      <c r="AP731">
        <v>38.1</v>
      </c>
      <c r="AQ731">
        <v>4313.29</v>
      </c>
      <c r="AR731" t="s">
        <v>2626</v>
      </c>
      <c r="AS731" t="s">
        <v>2626</v>
      </c>
      <c r="AT731">
        <v>2</v>
      </c>
      <c r="AU731" t="s">
        <v>2630</v>
      </c>
      <c r="AV731" s="3">
        <v>43008</v>
      </c>
      <c r="AW731" s="3" t="str">
        <f>TEXT(LoanTable[[#This Row],[Disbursement Date]],"YYYY-MM")</f>
        <v>2018-05</v>
      </c>
      <c r="AX731" t="str">
        <f>TEXT(EDATE(LoanTable[[#This Row],[Disbursement Date]],-1),"YYYY-MM")</f>
        <v>2018-04</v>
      </c>
      <c r="AY731">
        <f>IF(LoanTable[[#This Row],[Loan Status]]="Active",1,0)</f>
        <v>0</v>
      </c>
      <c r="AZ731">
        <f>IF(COUNTIFS(LoanTable[Client id],LoanTable[[#This Row],[Client id]],LoanTable[Period],LoanTable[[#This Row],[Previous Period]])&gt;0,1,0)</f>
        <v>0</v>
      </c>
      <c r="BA731" s="17" t="str">
        <f>TEXT(LoanTable[[#This Row],[Disbursement Date]],"YYYY")</f>
        <v>2018</v>
      </c>
      <c r="BB731" s="10" cm="1">
        <f t="array" ref="BB731">IF(YEAR(LoanTable[[#This Row],[Disbursement Date]])=MIN(YEAR(LoanTable[Disbursement Date])),"",YEAR(LoanTable[[#This Row],[Disbursement Date]])-1)</f>
        <v>2017</v>
      </c>
      <c r="BC731" s="10">
        <f>IF(LoanTable[[#This Row],[Previous Year]]="",1,IF(COUNTIFS(LoanTable[Client id],LoanTable[[#This Row],[Client id]],LoanTable[Year],LoanTable[[#This Row],[Previous Year]])&gt;0,1,0))</f>
        <v>1</v>
      </c>
      <c r="BD731" t="str">
        <f>YEAR(LoanTable[[#This Row],[Disbursement Date]]) &amp; "-Q" &amp; ROUNDUP(MONTH(LoanTable[[#This Row],[Disbursement Date]])/3,0)</f>
        <v>2018-Q2</v>
      </c>
      <c r="BE731">
        <f>IF(LoanTable[[#This Row],[Disbursement Date]]=LoanTable[[#This Row],[First Loan Date]],1,0)</f>
        <v>0</v>
      </c>
    </row>
    <row r="732" spans="1:57" x14ac:dyDescent="0.3">
      <c r="A732" t="s">
        <v>1070</v>
      </c>
      <c r="B732">
        <v>196</v>
      </c>
      <c r="C732" t="s">
        <v>541</v>
      </c>
      <c r="D732" t="s">
        <v>573</v>
      </c>
      <c r="E732">
        <v>7435</v>
      </c>
      <c r="F732">
        <v>38584</v>
      </c>
      <c r="G732">
        <v>44433</v>
      </c>
      <c r="H732" s="5">
        <v>43241</v>
      </c>
      <c r="I732" t="s">
        <v>615</v>
      </c>
      <c r="J732" t="s">
        <v>613</v>
      </c>
      <c r="K732">
        <v>560090</v>
      </c>
      <c r="L732" t="s">
        <v>544</v>
      </c>
      <c r="M732" t="s">
        <v>50</v>
      </c>
      <c r="N732" t="s">
        <v>13</v>
      </c>
      <c r="O732" t="s">
        <v>46</v>
      </c>
      <c r="P732">
        <v>29</v>
      </c>
      <c r="Q732" s="5" t="s">
        <v>146</v>
      </c>
      <c r="R732" t="s">
        <v>16</v>
      </c>
      <c r="S732" t="s">
        <v>35</v>
      </c>
      <c r="T732" t="s">
        <v>18</v>
      </c>
      <c r="U732" t="s">
        <v>19</v>
      </c>
      <c r="V732" t="s">
        <v>31</v>
      </c>
      <c r="W732">
        <v>311</v>
      </c>
      <c r="X732" t="s">
        <v>574</v>
      </c>
      <c r="Y732" t="s">
        <v>575</v>
      </c>
      <c r="Z732" t="s">
        <v>576</v>
      </c>
      <c r="AA732">
        <v>0.1065</v>
      </c>
      <c r="AB732" t="s">
        <v>577</v>
      </c>
      <c r="AC732" t="s">
        <v>578</v>
      </c>
      <c r="AD732" t="s">
        <v>541</v>
      </c>
      <c r="AE732" t="s">
        <v>472</v>
      </c>
      <c r="AF732" t="s">
        <v>473</v>
      </c>
      <c r="AG732" t="s">
        <v>474</v>
      </c>
      <c r="AH732" t="s">
        <v>475</v>
      </c>
      <c r="AI732" t="s">
        <v>542</v>
      </c>
      <c r="AJ732">
        <v>560090</v>
      </c>
      <c r="AK732" t="s">
        <v>543</v>
      </c>
      <c r="AL732" t="s">
        <v>239</v>
      </c>
      <c r="AM732">
        <v>8932</v>
      </c>
      <c r="AN732">
        <v>39296</v>
      </c>
      <c r="AO732">
        <v>7318</v>
      </c>
      <c r="AP732">
        <v>29.69</v>
      </c>
      <c r="AQ732">
        <v>3101.74</v>
      </c>
      <c r="AR732" t="s">
        <v>2626</v>
      </c>
      <c r="AS732" t="s">
        <v>2626</v>
      </c>
      <c r="AT732">
        <v>0</v>
      </c>
      <c r="AU732" t="s">
        <v>2630</v>
      </c>
      <c r="AV732" s="3">
        <v>43241</v>
      </c>
      <c r="AW732" s="3" t="str">
        <f>TEXT(LoanTable[[#This Row],[Disbursement Date]],"YYYY-MM")</f>
        <v>2018-05</v>
      </c>
      <c r="AX732" t="str">
        <f>TEXT(EDATE(LoanTable[[#This Row],[Disbursement Date]],-1),"YYYY-MM")</f>
        <v>2018-04</v>
      </c>
      <c r="AY732">
        <f>IF(LoanTable[[#This Row],[Loan Status]]="Active",1,0)</f>
        <v>0</v>
      </c>
      <c r="AZ732">
        <f>IF(COUNTIFS(LoanTable[Client id],LoanTable[[#This Row],[Client id]],LoanTable[Period],LoanTable[[#This Row],[Previous Period]])&gt;0,1,0)</f>
        <v>0</v>
      </c>
      <c r="BA732" s="17" t="str">
        <f>TEXT(LoanTable[[#This Row],[Disbursement Date]],"YYYY")</f>
        <v>2018</v>
      </c>
      <c r="BB732" s="10" cm="1">
        <f t="array" ref="BB732">IF(YEAR(LoanTable[[#This Row],[Disbursement Date]])=MIN(YEAR(LoanTable[Disbursement Date])),"",YEAR(LoanTable[[#This Row],[Disbursement Date]])-1)</f>
        <v>2017</v>
      </c>
      <c r="BC732" s="10">
        <f>IF(LoanTable[[#This Row],[Previous Year]]="",1,IF(COUNTIFS(LoanTable[Client id],LoanTable[[#This Row],[Client id]],LoanTable[Year],LoanTable[[#This Row],[Previous Year]])&gt;0,1,0))</f>
        <v>0</v>
      </c>
      <c r="BD732" t="str">
        <f>YEAR(LoanTable[[#This Row],[Disbursement Date]]) &amp; "-Q" &amp; ROUNDUP(MONTH(LoanTable[[#This Row],[Disbursement Date]])/3,0)</f>
        <v>2018-Q2</v>
      </c>
      <c r="BE732">
        <f>IF(LoanTable[[#This Row],[Disbursement Date]]=LoanTable[[#This Row],[First Loan Date]],1,0)</f>
        <v>1</v>
      </c>
    </row>
    <row r="733" spans="1:57" x14ac:dyDescent="0.3">
      <c r="A733" t="s">
        <v>2468</v>
      </c>
      <c r="B733">
        <v>784</v>
      </c>
      <c r="C733" t="s">
        <v>303</v>
      </c>
      <c r="D733" t="s">
        <v>573</v>
      </c>
      <c r="E733">
        <v>22899</v>
      </c>
      <c r="F733">
        <v>31581</v>
      </c>
      <c r="G733">
        <v>8940</v>
      </c>
      <c r="H733" s="5">
        <v>43241</v>
      </c>
      <c r="I733" t="s">
        <v>617</v>
      </c>
      <c r="J733" t="s">
        <v>613</v>
      </c>
      <c r="K733">
        <v>60004</v>
      </c>
      <c r="L733" t="s">
        <v>305</v>
      </c>
      <c r="M733" t="s">
        <v>217</v>
      </c>
      <c r="N733" t="s">
        <v>13</v>
      </c>
      <c r="O733" t="s">
        <v>14</v>
      </c>
      <c r="P733">
        <v>43</v>
      </c>
      <c r="Q733" s="5" t="s">
        <v>218</v>
      </c>
      <c r="R733" t="s">
        <v>104</v>
      </c>
      <c r="S733" t="s">
        <v>105</v>
      </c>
      <c r="T733" t="s">
        <v>18</v>
      </c>
      <c r="U733" t="s">
        <v>19</v>
      </c>
      <c r="V733" t="s">
        <v>39</v>
      </c>
      <c r="W733">
        <v>558</v>
      </c>
      <c r="X733" t="s">
        <v>574</v>
      </c>
      <c r="Y733" t="s">
        <v>575</v>
      </c>
      <c r="Z733" t="s">
        <v>576</v>
      </c>
      <c r="AA733">
        <v>0.1065</v>
      </c>
      <c r="AB733" t="s">
        <v>577</v>
      </c>
      <c r="AC733" t="s">
        <v>578</v>
      </c>
      <c r="AD733" t="s">
        <v>303</v>
      </c>
      <c r="AE733" t="s">
        <v>279</v>
      </c>
      <c r="AF733" t="s">
        <v>280</v>
      </c>
      <c r="AG733" t="s">
        <v>281</v>
      </c>
      <c r="AH733" t="s">
        <v>282</v>
      </c>
      <c r="AI733" t="s">
        <v>303</v>
      </c>
      <c r="AJ733">
        <v>60004</v>
      </c>
      <c r="AK733" t="s">
        <v>304</v>
      </c>
      <c r="AL733" t="s">
        <v>239</v>
      </c>
      <c r="AM733">
        <v>22496</v>
      </c>
      <c r="AN733">
        <v>32684</v>
      </c>
      <c r="AO733">
        <v>22472</v>
      </c>
      <c r="AP733">
        <v>23.88</v>
      </c>
      <c r="AQ733">
        <v>689.29</v>
      </c>
      <c r="AR733" t="s">
        <v>2626</v>
      </c>
      <c r="AS733" t="s">
        <v>2626</v>
      </c>
      <c r="AT733">
        <v>2</v>
      </c>
      <c r="AU733" t="s">
        <v>2630</v>
      </c>
      <c r="AV733" s="3">
        <v>42272</v>
      </c>
      <c r="AW733" s="3" t="str">
        <f>TEXT(LoanTable[[#This Row],[Disbursement Date]],"YYYY-MM")</f>
        <v>2018-05</v>
      </c>
      <c r="AX733" t="str">
        <f>TEXT(EDATE(LoanTable[[#This Row],[Disbursement Date]],-1),"YYYY-MM")</f>
        <v>2018-04</v>
      </c>
      <c r="AY733">
        <f>IF(LoanTable[[#This Row],[Loan Status]]="Active",1,0)</f>
        <v>0</v>
      </c>
      <c r="AZ733">
        <f>IF(COUNTIFS(LoanTable[Client id],LoanTable[[#This Row],[Client id]],LoanTable[Period],LoanTable[[#This Row],[Previous Period]])&gt;0,1,0)</f>
        <v>0</v>
      </c>
      <c r="BA733" s="17" t="str">
        <f>TEXT(LoanTable[[#This Row],[Disbursement Date]],"YYYY")</f>
        <v>2018</v>
      </c>
      <c r="BB733" s="10" cm="1">
        <f t="array" ref="BB733">IF(YEAR(LoanTable[[#This Row],[Disbursement Date]])=MIN(YEAR(LoanTable[Disbursement Date])),"",YEAR(LoanTable[[#This Row],[Disbursement Date]])-1)</f>
        <v>2017</v>
      </c>
      <c r="BC733" s="10">
        <f>IF(LoanTable[[#This Row],[Previous Year]]="",1,IF(COUNTIFS(LoanTable[Client id],LoanTable[[#This Row],[Client id]],LoanTable[Year],LoanTable[[#This Row],[Previous Year]])&gt;0,1,0))</f>
        <v>1</v>
      </c>
      <c r="BD733" t="str">
        <f>YEAR(LoanTable[[#This Row],[Disbursement Date]]) &amp; "-Q" &amp; ROUNDUP(MONTH(LoanTable[[#This Row],[Disbursement Date]])/3,0)</f>
        <v>2018-Q2</v>
      </c>
      <c r="BE733">
        <f>IF(LoanTable[[#This Row],[Disbursement Date]]=LoanTable[[#This Row],[First Loan Date]],1,0)</f>
        <v>0</v>
      </c>
    </row>
    <row r="734" spans="1:57" x14ac:dyDescent="0.3">
      <c r="A734" t="s">
        <v>819</v>
      </c>
      <c r="B734">
        <v>681</v>
      </c>
      <c r="C734" t="s">
        <v>249</v>
      </c>
      <c r="D734" t="s">
        <v>589</v>
      </c>
      <c r="E734">
        <v>28948</v>
      </c>
      <c r="F734">
        <v>47049</v>
      </c>
      <c r="G734">
        <v>3549</v>
      </c>
      <c r="H734" s="5">
        <v>43246</v>
      </c>
      <c r="I734" t="s">
        <v>615</v>
      </c>
      <c r="J734" t="s">
        <v>613</v>
      </c>
      <c r="K734">
        <v>910182</v>
      </c>
      <c r="L734" t="s">
        <v>257</v>
      </c>
      <c r="M734" t="s">
        <v>116</v>
      </c>
      <c r="N734" t="s">
        <v>13</v>
      </c>
      <c r="O734" t="s">
        <v>46</v>
      </c>
      <c r="P734">
        <v>34</v>
      </c>
      <c r="Q734" s="5" t="s">
        <v>71</v>
      </c>
      <c r="R734" t="s">
        <v>30</v>
      </c>
      <c r="S734" t="s">
        <v>145</v>
      </c>
      <c r="T734" t="s">
        <v>63</v>
      </c>
      <c r="U734" t="s">
        <v>19</v>
      </c>
      <c r="V734" t="s">
        <v>31</v>
      </c>
      <c r="W734">
        <v>328</v>
      </c>
      <c r="X734" t="s">
        <v>574</v>
      </c>
      <c r="Y734" t="s">
        <v>590</v>
      </c>
      <c r="Z734" t="s">
        <v>576</v>
      </c>
      <c r="AA734">
        <v>9.9099999999999994E-2</v>
      </c>
      <c r="AB734" t="s">
        <v>577</v>
      </c>
      <c r="AC734" t="s">
        <v>591</v>
      </c>
      <c r="AD734" t="s">
        <v>249</v>
      </c>
      <c r="AE734" t="s">
        <v>250</v>
      </c>
      <c r="AF734" t="s">
        <v>251</v>
      </c>
      <c r="AG734" t="s">
        <v>252</v>
      </c>
      <c r="AH734" t="s">
        <v>253</v>
      </c>
      <c r="AI734" t="s">
        <v>254</v>
      </c>
      <c r="AJ734">
        <v>910182</v>
      </c>
      <c r="AK734" t="s">
        <v>255</v>
      </c>
      <c r="AL734" t="s">
        <v>256</v>
      </c>
      <c r="AM734">
        <v>30778</v>
      </c>
      <c r="AN734">
        <v>47672</v>
      </c>
      <c r="AO734">
        <v>28928</v>
      </c>
      <c r="AP734">
        <v>1.98</v>
      </c>
      <c r="AQ734">
        <v>4470.07</v>
      </c>
      <c r="AR734" t="s">
        <v>2626</v>
      </c>
      <c r="AS734" t="s">
        <v>2627</v>
      </c>
      <c r="AT734">
        <v>0</v>
      </c>
      <c r="AU734" t="s">
        <v>2630</v>
      </c>
      <c r="AV734" s="3">
        <v>42438</v>
      </c>
      <c r="AW734" s="3" t="str">
        <f>TEXT(LoanTable[[#This Row],[Disbursement Date]],"YYYY-MM")</f>
        <v>2018-05</v>
      </c>
      <c r="AX734" t="str">
        <f>TEXT(EDATE(LoanTable[[#This Row],[Disbursement Date]],-1),"YYYY-MM")</f>
        <v>2018-04</v>
      </c>
      <c r="AY734">
        <f>IF(LoanTable[[#This Row],[Loan Status]]="Active",1,0)</f>
        <v>0</v>
      </c>
      <c r="AZ734">
        <f>IF(COUNTIFS(LoanTable[Client id],LoanTable[[#This Row],[Client id]],LoanTable[Period],LoanTable[[#This Row],[Previous Period]])&gt;0,1,0)</f>
        <v>0</v>
      </c>
      <c r="BA734" s="17" t="str">
        <f>TEXT(LoanTable[[#This Row],[Disbursement Date]],"YYYY")</f>
        <v>2018</v>
      </c>
      <c r="BB734" s="10" cm="1">
        <f t="array" ref="BB734">IF(YEAR(LoanTable[[#This Row],[Disbursement Date]])=MIN(YEAR(LoanTable[Disbursement Date])),"",YEAR(LoanTable[[#This Row],[Disbursement Date]])-1)</f>
        <v>2017</v>
      </c>
      <c r="BC734" s="10">
        <f>IF(LoanTable[[#This Row],[Previous Year]]="",1,IF(COUNTIFS(LoanTable[Client id],LoanTable[[#This Row],[Client id]],LoanTable[Year],LoanTable[[#This Row],[Previous Year]])&gt;0,1,0))</f>
        <v>0</v>
      </c>
      <c r="BD734" t="str">
        <f>YEAR(LoanTable[[#This Row],[Disbursement Date]]) &amp; "-Q" &amp; ROUNDUP(MONTH(LoanTable[[#This Row],[Disbursement Date]])/3,0)</f>
        <v>2018-Q2</v>
      </c>
      <c r="BE734">
        <f>IF(LoanTable[[#This Row],[Disbursement Date]]=LoanTable[[#This Row],[First Loan Date]],1,0)</f>
        <v>0</v>
      </c>
    </row>
    <row r="735" spans="1:57" x14ac:dyDescent="0.3">
      <c r="A735" t="s">
        <v>1315</v>
      </c>
      <c r="B735">
        <v>254</v>
      </c>
      <c r="C735" t="s">
        <v>344</v>
      </c>
      <c r="D735" t="s">
        <v>573</v>
      </c>
      <c r="E735">
        <v>33886</v>
      </c>
      <c r="F735">
        <v>7322</v>
      </c>
      <c r="G735">
        <v>4983</v>
      </c>
      <c r="H735" s="5">
        <v>43247</v>
      </c>
      <c r="I735" t="s">
        <v>612</v>
      </c>
      <c r="J735" t="s">
        <v>619</v>
      </c>
      <c r="K735">
        <v>910020</v>
      </c>
      <c r="L735" t="s">
        <v>346</v>
      </c>
      <c r="M735" t="s">
        <v>112</v>
      </c>
      <c r="N735" t="s">
        <v>13</v>
      </c>
      <c r="O735" t="s">
        <v>46</v>
      </c>
      <c r="P735">
        <v>28</v>
      </c>
      <c r="Q735" s="5" t="s">
        <v>97</v>
      </c>
      <c r="R735" t="s">
        <v>25</v>
      </c>
      <c r="S735" t="s">
        <v>35</v>
      </c>
      <c r="T735" t="s">
        <v>63</v>
      </c>
      <c r="U735" t="s">
        <v>19</v>
      </c>
      <c r="V735" t="s">
        <v>31</v>
      </c>
      <c r="W735">
        <v>844</v>
      </c>
      <c r="X735" t="s">
        <v>574</v>
      </c>
      <c r="Y735" t="s">
        <v>575</v>
      </c>
      <c r="Z735" t="s">
        <v>576</v>
      </c>
      <c r="AA735">
        <v>0.1065</v>
      </c>
      <c r="AB735" t="s">
        <v>577</v>
      </c>
      <c r="AC735" t="s">
        <v>578</v>
      </c>
      <c r="AD735" t="s">
        <v>344</v>
      </c>
      <c r="AE735" t="s">
        <v>250</v>
      </c>
      <c r="AF735" t="s">
        <v>251</v>
      </c>
      <c r="AG735" t="s">
        <v>252</v>
      </c>
      <c r="AH735" t="s">
        <v>253</v>
      </c>
      <c r="AI735" t="s">
        <v>254</v>
      </c>
      <c r="AJ735">
        <v>910020</v>
      </c>
      <c r="AK735" t="s">
        <v>345</v>
      </c>
      <c r="AL735" t="s">
        <v>256</v>
      </c>
      <c r="AM735">
        <v>33478</v>
      </c>
      <c r="AN735">
        <v>8485</v>
      </c>
      <c r="AO735">
        <v>33710</v>
      </c>
      <c r="AP735">
        <v>47.35</v>
      </c>
      <c r="AQ735">
        <v>4502.99</v>
      </c>
      <c r="AR735" t="s">
        <v>2626</v>
      </c>
      <c r="AS735" t="s">
        <v>2627</v>
      </c>
      <c r="AT735">
        <v>0</v>
      </c>
      <c r="AU735" t="s">
        <v>2628</v>
      </c>
      <c r="AV735" s="3">
        <v>42192</v>
      </c>
      <c r="AW735" s="3" t="str">
        <f>TEXT(LoanTable[[#This Row],[Disbursement Date]],"YYYY-MM")</f>
        <v>2018-05</v>
      </c>
      <c r="AX735" t="str">
        <f>TEXT(EDATE(LoanTable[[#This Row],[Disbursement Date]],-1),"YYYY-MM")</f>
        <v>2018-04</v>
      </c>
      <c r="AY735">
        <f>IF(LoanTable[[#This Row],[Loan Status]]="Active",1,0)</f>
        <v>0</v>
      </c>
      <c r="AZ735">
        <f>IF(COUNTIFS(LoanTable[Client id],LoanTable[[#This Row],[Client id]],LoanTable[Period],LoanTable[[#This Row],[Previous Period]])&gt;0,1,0)</f>
        <v>0</v>
      </c>
      <c r="BA735" s="17" t="str">
        <f>TEXT(LoanTable[[#This Row],[Disbursement Date]],"YYYY")</f>
        <v>2018</v>
      </c>
      <c r="BB735" s="10" cm="1">
        <f t="array" ref="BB735">IF(YEAR(LoanTable[[#This Row],[Disbursement Date]])=MIN(YEAR(LoanTable[Disbursement Date])),"",YEAR(LoanTable[[#This Row],[Disbursement Date]])-1)</f>
        <v>2017</v>
      </c>
      <c r="BC735" s="10">
        <f>IF(LoanTable[[#This Row],[Previous Year]]="",1,IF(COUNTIFS(LoanTable[Client id],LoanTable[[#This Row],[Client id]],LoanTable[Year],LoanTable[[#This Row],[Previous Year]])&gt;0,1,0))</f>
        <v>0</v>
      </c>
      <c r="BD735" t="str">
        <f>YEAR(LoanTable[[#This Row],[Disbursement Date]]) &amp; "-Q" &amp; ROUNDUP(MONTH(LoanTable[[#This Row],[Disbursement Date]])/3,0)</f>
        <v>2018-Q2</v>
      </c>
      <c r="BE735">
        <f>IF(LoanTable[[#This Row],[Disbursement Date]]=LoanTable[[#This Row],[First Loan Date]],1,0)</f>
        <v>0</v>
      </c>
    </row>
    <row r="736" spans="1:57" x14ac:dyDescent="0.3">
      <c r="A736" t="s">
        <v>1834</v>
      </c>
      <c r="B736">
        <v>494</v>
      </c>
      <c r="C736" t="s">
        <v>249</v>
      </c>
      <c r="D736" t="s">
        <v>589</v>
      </c>
      <c r="E736">
        <v>45967</v>
      </c>
      <c r="F736">
        <v>29653</v>
      </c>
      <c r="G736">
        <v>21689</v>
      </c>
      <c r="H736" s="5">
        <v>43248</v>
      </c>
      <c r="I736" t="s">
        <v>624</v>
      </c>
      <c r="J736" t="s">
        <v>613</v>
      </c>
      <c r="K736">
        <v>910182</v>
      </c>
      <c r="L736" t="s">
        <v>257</v>
      </c>
      <c r="M736" t="s">
        <v>98</v>
      </c>
      <c r="N736" t="s">
        <v>13</v>
      </c>
      <c r="O736" t="s">
        <v>28</v>
      </c>
      <c r="P736">
        <v>54</v>
      </c>
      <c r="Q736" s="5" t="s">
        <v>92</v>
      </c>
      <c r="R736" t="s">
        <v>104</v>
      </c>
      <c r="S736" t="s">
        <v>105</v>
      </c>
      <c r="T736" t="s">
        <v>18</v>
      </c>
      <c r="U736" t="s">
        <v>38</v>
      </c>
      <c r="V736" t="s">
        <v>20</v>
      </c>
      <c r="W736">
        <v>433</v>
      </c>
      <c r="X736" t="s">
        <v>574</v>
      </c>
      <c r="Y736" t="s">
        <v>590</v>
      </c>
      <c r="Z736" t="s">
        <v>576</v>
      </c>
      <c r="AA736">
        <v>9.9099999999999994E-2</v>
      </c>
      <c r="AB736" t="s">
        <v>577</v>
      </c>
      <c r="AC736" t="s">
        <v>591</v>
      </c>
      <c r="AD736" t="s">
        <v>249</v>
      </c>
      <c r="AE736" t="s">
        <v>250</v>
      </c>
      <c r="AF736" t="s">
        <v>251</v>
      </c>
      <c r="AG736" t="s">
        <v>252</v>
      </c>
      <c r="AH736" t="s">
        <v>253</v>
      </c>
      <c r="AI736" t="s">
        <v>254</v>
      </c>
      <c r="AJ736">
        <v>910182</v>
      </c>
      <c r="AK736" t="s">
        <v>255</v>
      </c>
      <c r="AL736" t="s">
        <v>256</v>
      </c>
      <c r="AM736">
        <v>46375</v>
      </c>
      <c r="AN736">
        <v>29995</v>
      </c>
      <c r="AO736">
        <v>45473</v>
      </c>
      <c r="AP736">
        <v>20.25</v>
      </c>
      <c r="AQ736">
        <v>3512.44</v>
      </c>
      <c r="AR736" t="s">
        <v>2626</v>
      </c>
      <c r="AS736" t="s">
        <v>2626</v>
      </c>
      <c r="AT736">
        <v>0</v>
      </c>
      <c r="AU736" t="s">
        <v>2628</v>
      </c>
      <c r="AV736" s="3">
        <v>42154</v>
      </c>
      <c r="AW736" s="3" t="str">
        <f>TEXT(LoanTable[[#This Row],[Disbursement Date]],"YYYY-MM")</f>
        <v>2018-05</v>
      </c>
      <c r="AX736" t="str">
        <f>TEXT(EDATE(LoanTable[[#This Row],[Disbursement Date]],-1),"YYYY-MM")</f>
        <v>2018-04</v>
      </c>
      <c r="AY736">
        <f>IF(LoanTable[[#This Row],[Loan Status]]="Active",1,0)</f>
        <v>1</v>
      </c>
      <c r="AZ736">
        <f>IF(COUNTIFS(LoanTable[Client id],LoanTable[[#This Row],[Client id]],LoanTable[Period],LoanTable[[#This Row],[Previous Period]])&gt;0,1,0)</f>
        <v>0</v>
      </c>
      <c r="BA736" s="17" t="str">
        <f>TEXT(LoanTable[[#This Row],[Disbursement Date]],"YYYY")</f>
        <v>2018</v>
      </c>
      <c r="BB736" s="10" cm="1">
        <f t="array" ref="BB736">IF(YEAR(LoanTable[[#This Row],[Disbursement Date]])=MIN(YEAR(LoanTable[Disbursement Date])),"",YEAR(LoanTable[[#This Row],[Disbursement Date]])-1)</f>
        <v>2017</v>
      </c>
      <c r="BC736" s="10">
        <f>IF(LoanTable[[#This Row],[Previous Year]]="",1,IF(COUNTIFS(LoanTable[Client id],LoanTable[[#This Row],[Client id]],LoanTable[Year],LoanTable[[#This Row],[Previous Year]])&gt;0,1,0))</f>
        <v>1</v>
      </c>
      <c r="BD736" t="str">
        <f>YEAR(LoanTable[[#This Row],[Disbursement Date]]) &amp; "-Q" &amp; ROUNDUP(MONTH(LoanTable[[#This Row],[Disbursement Date]])/3,0)</f>
        <v>2018-Q2</v>
      </c>
      <c r="BE736">
        <f>IF(LoanTable[[#This Row],[Disbursement Date]]=LoanTable[[#This Row],[First Loan Date]],1,0)</f>
        <v>0</v>
      </c>
    </row>
    <row r="737" spans="1:57" x14ac:dyDescent="0.3">
      <c r="A737" t="s">
        <v>2053</v>
      </c>
      <c r="B737">
        <v>966</v>
      </c>
      <c r="C737" t="s">
        <v>391</v>
      </c>
      <c r="D737" t="s">
        <v>589</v>
      </c>
      <c r="E737">
        <v>27021</v>
      </c>
      <c r="F737">
        <v>23444</v>
      </c>
      <c r="G737">
        <v>12260</v>
      </c>
      <c r="H737" s="5">
        <v>43251</v>
      </c>
      <c r="I737" t="s">
        <v>615</v>
      </c>
      <c r="J737" t="s">
        <v>619</v>
      </c>
      <c r="K737">
        <v>730084</v>
      </c>
      <c r="L737" t="s">
        <v>393</v>
      </c>
      <c r="M737" t="s">
        <v>211</v>
      </c>
      <c r="N737" t="s">
        <v>13</v>
      </c>
      <c r="O737" t="s">
        <v>28</v>
      </c>
      <c r="P737">
        <v>46</v>
      </c>
      <c r="Q737" s="5" t="s">
        <v>213</v>
      </c>
      <c r="R737" t="s">
        <v>104</v>
      </c>
      <c r="S737" t="s">
        <v>105</v>
      </c>
      <c r="T737" t="s">
        <v>63</v>
      </c>
      <c r="U737" t="s">
        <v>22</v>
      </c>
      <c r="V737" t="s">
        <v>39</v>
      </c>
      <c r="W737">
        <v>604</v>
      </c>
      <c r="X737" t="s">
        <v>574</v>
      </c>
      <c r="Y737" t="s">
        <v>590</v>
      </c>
      <c r="Z737" t="s">
        <v>576</v>
      </c>
      <c r="AA737">
        <v>9.9099999999999994E-2</v>
      </c>
      <c r="AB737" t="s">
        <v>577</v>
      </c>
      <c r="AC737" t="s">
        <v>591</v>
      </c>
      <c r="AD737" t="s">
        <v>391</v>
      </c>
      <c r="AE737" t="s">
        <v>279</v>
      </c>
      <c r="AF737" t="s">
        <v>280</v>
      </c>
      <c r="AG737" t="s">
        <v>281</v>
      </c>
      <c r="AH737" t="s">
        <v>282</v>
      </c>
      <c r="AI737" t="s">
        <v>391</v>
      </c>
      <c r="AJ737">
        <v>730084</v>
      </c>
      <c r="AK737" t="s">
        <v>392</v>
      </c>
      <c r="AL737" t="s">
        <v>239</v>
      </c>
      <c r="AM737">
        <v>27829</v>
      </c>
      <c r="AN737">
        <v>23827</v>
      </c>
      <c r="AO737">
        <v>26997</v>
      </c>
      <c r="AP737">
        <v>15.74</v>
      </c>
      <c r="AQ737">
        <v>1848.4</v>
      </c>
      <c r="AR737" t="s">
        <v>2626</v>
      </c>
      <c r="AS737" t="s">
        <v>2626</v>
      </c>
      <c r="AT737">
        <v>0</v>
      </c>
      <c r="AU737" t="s">
        <v>2628</v>
      </c>
      <c r="AV737" s="3">
        <v>43251</v>
      </c>
      <c r="AW737" s="3" t="str">
        <f>TEXT(LoanTable[[#This Row],[Disbursement Date]],"YYYY-MM")</f>
        <v>2018-05</v>
      </c>
      <c r="AX737" t="str">
        <f>TEXT(EDATE(LoanTable[[#This Row],[Disbursement Date]],-1),"YYYY-MM")</f>
        <v>2018-04</v>
      </c>
      <c r="AY737">
        <f>IF(LoanTable[[#This Row],[Loan Status]]="Active",1,0)</f>
        <v>0</v>
      </c>
      <c r="AZ737">
        <f>IF(COUNTIFS(LoanTable[Client id],LoanTable[[#This Row],[Client id]],LoanTable[Period],LoanTable[[#This Row],[Previous Period]])&gt;0,1,0)</f>
        <v>0</v>
      </c>
      <c r="BA737" s="17" t="str">
        <f>TEXT(LoanTable[[#This Row],[Disbursement Date]],"YYYY")</f>
        <v>2018</v>
      </c>
      <c r="BB737" s="10" cm="1">
        <f t="array" ref="BB737">IF(YEAR(LoanTable[[#This Row],[Disbursement Date]])=MIN(YEAR(LoanTable[Disbursement Date])),"",YEAR(LoanTable[[#This Row],[Disbursement Date]])-1)</f>
        <v>2017</v>
      </c>
      <c r="BC737" s="10">
        <f>IF(LoanTable[[#This Row],[Previous Year]]="",1,IF(COUNTIFS(LoanTable[Client id],LoanTable[[#This Row],[Client id]],LoanTable[Year],LoanTable[[#This Row],[Previous Year]])&gt;0,1,0))</f>
        <v>0</v>
      </c>
      <c r="BD737" t="str">
        <f>YEAR(LoanTable[[#This Row],[Disbursement Date]]) &amp; "-Q" &amp; ROUNDUP(MONTH(LoanTable[[#This Row],[Disbursement Date]])/3,0)</f>
        <v>2018-Q2</v>
      </c>
      <c r="BE737">
        <f>IF(LoanTable[[#This Row],[Disbursement Date]]=LoanTable[[#This Row],[First Loan Date]],1,0)</f>
        <v>1</v>
      </c>
    </row>
    <row r="738" spans="1:57" x14ac:dyDescent="0.3">
      <c r="A738" t="s">
        <v>726</v>
      </c>
      <c r="B738">
        <v>976</v>
      </c>
      <c r="C738" t="s">
        <v>523</v>
      </c>
      <c r="D738" t="s">
        <v>573</v>
      </c>
      <c r="E738">
        <v>45364</v>
      </c>
      <c r="F738">
        <v>35615</v>
      </c>
      <c r="G738">
        <v>12205</v>
      </c>
      <c r="H738" s="5">
        <v>43254</v>
      </c>
      <c r="I738" t="s">
        <v>612</v>
      </c>
      <c r="J738" t="s">
        <v>619</v>
      </c>
      <c r="K738">
        <v>800018</v>
      </c>
      <c r="L738" t="s">
        <v>526</v>
      </c>
      <c r="M738" t="s">
        <v>68</v>
      </c>
      <c r="N738" t="s">
        <v>13</v>
      </c>
      <c r="O738" t="s">
        <v>46</v>
      </c>
      <c r="P738">
        <v>28</v>
      </c>
      <c r="Q738" s="5" t="s">
        <v>170</v>
      </c>
      <c r="R738" t="s">
        <v>30</v>
      </c>
      <c r="S738" t="s">
        <v>145</v>
      </c>
      <c r="T738" t="s">
        <v>18</v>
      </c>
      <c r="U738" t="s">
        <v>38</v>
      </c>
      <c r="V738" t="s">
        <v>39</v>
      </c>
      <c r="W738">
        <v>432</v>
      </c>
      <c r="X738" t="s">
        <v>574</v>
      </c>
      <c r="Y738" t="s">
        <v>575</v>
      </c>
      <c r="Z738" t="s">
        <v>576</v>
      </c>
      <c r="AA738">
        <v>0.1065</v>
      </c>
      <c r="AB738" t="s">
        <v>577</v>
      </c>
      <c r="AC738" t="s">
        <v>578</v>
      </c>
      <c r="AD738" t="s">
        <v>523</v>
      </c>
      <c r="AE738" t="s">
        <v>250</v>
      </c>
      <c r="AF738" t="s">
        <v>251</v>
      </c>
      <c r="AG738" t="s">
        <v>252</v>
      </c>
      <c r="AH738" t="s">
        <v>253</v>
      </c>
      <c r="AI738" t="s">
        <v>524</v>
      </c>
      <c r="AJ738">
        <v>800018</v>
      </c>
      <c r="AK738" t="s">
        <v>525</v>
      </c>
      <c r="AL738" t="s">
        <v>239</v>
      </c>
      <c r="AM738">
        <v>46892</v>
      </c>
      <c r="AN738">
        <v>35391</v>
      </c>
      <c r="AO738">
        <v>45000</v>
      </c>
      <c r="AP738">
        <v>0.49</v>
      </c>
      <c r="AQ738">
        <v>1458.41</v>
      </c>
      <c r="AR738" t="s">
        <v>2626</v>
      </c>
      <c r="AS738" t="s">
        <v>2627</v>
      </c>
      <c r="AT738">
        <v>0</v>
      </c>
      <c r="AU738" t="s">
        <v>2628</v>
      </c>
      <c r="AV738" s="3">
        <v>43254</v>
      </c>
      <c r="AW738" s="3" t="str">
        <f>TEXT(LoanTable[[#This Row],[Disbursement Date]],"YYYY-MM")</f>
        <v>2018-06</v>
      </c>
      <c r="AX738" t="str">
        <f>TEXT(EDATE(LoanTable[[#This Row],[Disbursement Date]],-1),"YYYY-MM")</f>
        <v>2018-05</v>
      </c>
      <c r="AY738">
        <f>IF(LoanTable[[#This Row],[Loan Status]]="Active",1,0)</f>
        <v>0</v>
      </c>
      <c r="AZ738">
        <f>IF(COUNTIFS(LoanTable[Client id],LoanTable[[#This Row],[Client id]],LoanTable[Period],LoanTable[[#This Row],[Previous Period]])&gt;0,1,0)</f>
        <v>0</v>
      </c>
      <c r="BA738" s="17" t="str">
        <f>TEXT(LoanTable[[#This Row],[Disbursement Date]],"YYYY")</f>
        <v>2018</v>
      </c>
      <c r="BB738" s="10" cm="1">
        <f t="array" ref="BB738">IF(YEAR(LoanTable[[#This Row],[Disbursement Date]])=MIN(YEAR(LoanTable[Disbursement Date])),"",YEAR(LoanTable[[#This Row],[Disbursement Date]])-1)</f>
        <v>2017</v>
      </c>
      <c r="BC738" s="10">
        <f>IF(LoanTable[[#This Row],[Previous Year]]="",1,IF(COUNTIFS(LoanTable[Client id],LoanTable[[#This Row],[Client id]],LoanTable[Year],LoanTable[[#This Row],[Previous Year]])&gt;0,1,0))</f>
        <v>0</v>
      </c>
      <c r="BD738" t="str">
        <f>YEAR(LoanTable[[#This Row],[Disbursement Date]]) &amp; "-Q" &amp; ROUNDUP(MONTH(LoanTable[[#This Row],[Disbursement Date]])/3,0)</f>
        <v>2018-Q2</v>
      </c>
      <c r="BE738">
        <f>IF(LoanTable[[#This Row],[Disbursement Date]]=LoanTable[[#This Row],[First Loan Date]],1,0)</f>
        <v>1</v>
      </c>
    </row>
    <row r="739" spans="1:57" x14ac:dyDescent="0.3">
      <c r="A739" t="s">
        <v>2213</v>
      </c>
      <c r="B739">
        <v>58</v>
      </c>
      <c r="C739" t="s">
        <v>324</v>
      </c>
      <c r="D739" t="s">
        <v>573</v>
      </c>
      <c r="E739">
        <v>25720</v>
      </c>
      <c r="F739">
        <v>47590</v>
      </c>
      <c r="G739">
        <v>43116</v>
      </c>
      <c r="H739" s="5">
        <v>43258</v>
      </c>
      <c r="I739" t="s">
        <v>615</v>
      </c>
      <c r="J739" t="s">
        <v>619</v>
      </c>
      <c r="K739">
        <v>710002</v>
      </c>
      <c r="L739" t="s">
        <v>329</v>
      </c>
      <c r="M739" t="s">
        <v>119</v>
      </c>
      <c r="N739" t="s">
        <v>13</v>
      </c>
      <c r="O739" t="s">
        <v>28</v>
      </c>
      <c r="P739">
        <v>52</v>
      </c>
      <c r="Q739" s="6" t="s">
        <v>113</v>
      </c>
      <c r="R739" t="s">
        <v>25</v>
      </c>
      <c r="S739" t="s">
        <v>35</v>
      </c>
      <c r="T739" t="s">
        <v>18</v>
      </c>
      <c r="U739" t="s">
        <v>19</v>
      </c>
      <c r="V739" t="s">
        <v>39</v>
      </c>
      <c r="W739">
        <v>584</v>
      </c>
      <c r="X739" t="s">
        <v>574</v>
      </c>
      <c r="Y739" t="s">
        <v>575</v>
      </c>
      <c r="Z739" t="s">
        <v>576</v>
      </c>
      <c r="AA739">
        <v>0.1065</v>
      </c>
      <c r="AB739" t="s">
        <v>577</v>
      </c>
      <c r="AC739" t="s">
        <v>578</v>
      </c>
      <c r="AD739" t="s">
        <v>324</v>
      </c>
      <c r="AE739" t="s">
        <v>325</v>
      </c>
      <c r="AF739" t="s">
        <v>326</v>
      </c>
      <c r="AG739" t="s">
        <v>327</v>
      </c>
      <c r="AH739" t="s">
        <v>328</v>
      </c>
      <c r="AI739" t="s">
        <v>324</v>
      </c>
      <c r="AJ739">
        <v>710002</v>
      </c>
      <c r="AK739" t="s">
        <v>271</v>
      </c>
      <c r="AL739" t="s">
        <v>239</v>
      </c>
      <c r="AM739">
        <v>26193</v>
      </c>
      <c r="AN739">
        <v>48946</v>
      </c>
      <c r="AO739">
        <v>25626</v>
      </c>
      <c r="AP739">
        <v>25.04</v>
      </c>
      <c r="AQ739">
        <v>2179.31</v>
      </c>
      <c r="AR739" t="s">
        <v>2626</v>
      </c>
      <c r="AS739" t="s">
        <v>2626</v>
      </c>
      <c r="AT739">
        <v>1</v>
      </c>
      <c r="AU739" t="s">
        <v>2628</v>
      </c>
      <c r="AV739" s="3">
        <v>42466</v>
      </c>
      <c r="AW739" s="3" t="str">
        <f>TEXT(LoanTable[[#This Row],[Disbursement Date]],"YYYY-MM")</f>
        <v>2018-06</v>
      </c>
      <c r="AX739" t="str">
        <f>TEXT(EDATE(LoanTable[[#This Row],[Disbursement Date]],-1),"YYYY-MM")</f>
        <v>2018-05</v>
      </c>
      <c r="AY739">
        <f>IF(LoanTable[[#This Row],[Loan Status]]="Active",1,0)</f>
        <v>0</v>
      </c>
      <c r="AZ739">
        <f>IF(COUNTIFS(LoanTable[Client id],LoanTable[[#This Row],[Client id]],LoanTable[Period],LoanTable[[#This Row],[Previous Period]])&gt;0,1,0)</f>
        <v>0</v>
      </c>
      <c r="BA739" s="17" t="str">
        <f>TEXT(LoanTable[[#This Row],[Disbursement Date]],"YYYY")</f>
        <v>2018</v>
      </c>
      <c r="BB739" s="10" cm="1">
        <f t="array" ref="BB739">IF(YEAR(LoanTable[[#This Row],[Disbursement Date]])=MIN(YEAR(LoanTable[Disbursement Date])),"",YEAR(LoanTable[[#This Row],[Disbursement Date]])-1)</f>
        <v>2017</v>
      </c>
      <c r="BC739" s="10">
        <f>IF(LoanTable[[#This Row],[Previous Year]]="",1,IF(COUNTIFS(LoanTable[Client id],LoanTable[[#This Row],[Client id]],LoanTable[Year],LoanTable[[#This Row],[Previous Year]])&gt;0,1,0))</f>
        <v>0</v>
      </c>
      <c r="BD739" t="str">
        <f>YEAR(LoanTable[[#This Row],[Disbursement Date]]) &amp; "-Q" &amp; ROUNDUP(MONTH(LoanTable[[#This Row],[Disbursement Date]])/3,0)</f>
        <v>2018-Q2</v>
      </c>
      <c r="BE739">
        <f>IF(LoanTable[[#This Row],[Disbursement Date]]=LoanTable[[#This Row],[First Loan Date]],1,0)</f>
        <v>0</v>
      </c>
    </row>
    <row r="740" spans="1:57" x14ac:dyDescent="0.3">
      <c r="A740" t="s">
        <v>1006</v>
      </c>
      <c r="B740">
        <v>638</v>
      </c>
      <c r="C740" t="s">
        <v>265</v>
      </c>
      <c r="D740" t="s">
        <v>573</v>
      </c>
      <c r="E740">
        <v>10116</v>
      </c>
      <c r="F740">
        <v>13499</v>
      </c>
      <c r="G740">
        <v>38276</v>
      </c>
      <c r="H740" s="5">
        <v>43259</v>
      </c>
      <c r="I740" t="s">
        <v>617</v>
      </c>
      <c r="J740" t="s">
        <v>613</v>
      </c>
      <c r="K740">
        <v>30179</v>
      </c>
      <c r="L740" t="s">
        <v>272</v>
      </c>
      <c r="M740" t="s">
        <v>84</v>
      </c>
      <c r="N740" t="s">
        <v>13</v>
      </c>
      <c r="O740" t="s">
        <v>197</v>
      </c>
      <c r="P740">
        <v>57</v>
      </c>
      <c r="Q740" s="5" t="s">
        <v>198</v>
      </c>
      <c r="R740" t="s">
        <v>74</v>
      </c>
      <c r="S740" t="s">
        <v>105</v>
      </c>
      <c r="T740" t="s">
        <v>18</v>
      </c>
      <c r="U740" t="s">
        <v>19</v>
      </c>
      <c r="V740" t="s">
        <v>31</v>
      </c>
      <c r="W740">
        <v>472</v>
      </c>
      <c r="X740" t="s">
        <v>574</v>
      </c>
      <c r="Y740" t="s">
        <v>575</v>
      </c>
      <c r="Z740" t="s">
        <v>576</v>
      </c>
      <c r="AA740">
        <v>0.1065</v>
      </c>
      <c r="AB740" t="s">
        <v>577</v>
      </c>
      <c r="AC740" t="s">
        <v>578</v>
      </c>
      <c r="AD740" t="s">
        <v>265</v>
      </c>
      <c r="AE740" t="s">
        <v>266</v>
      </c>
      <c r="AF740" t="s">
        <v>267</v>
      </c>
      <c r="AG740" t="s">
        <v>268</v>
      </c>
      <c r="AH740" t="s">
        <v>269</v>
      </c>
      <c r="AI740" t="s">
        <v>270</v>
      </c>
      <c r="AJ740">
        <v>30179</v>
      </c>
      <c r="AK740" t="s">
        <v>271</v>
      </c>
      <c r="AL740" t="s">
        <v>241</v>
      </c>
      <c r="AM740">
        <v>10857</v>
      </c>
      <c r="AN740">
        <v>15441</v>
      </c>
      <c r="AO740">
        <v>9916</v>
      </c>
      <c r="AP740">
        <v>14.4</v>
      </c>
      <c r="AQ740">
        <v>3956.02</v>
      </c>
      <c r="AR740" t="s">
        <v>2626</v>
      </c>
      <c r="AS740" t="s">
        <v>2626</v>
      </c>
      <c r="AT740">
        <v>0</v>
      </c>
      <c r="AU740" t="s">
        <v>2628</v>
      </c>
      <c r="AV740" s="3">
        <v>42960</v>
      </c>
      <c r="AW740" s="3" t="str">
        <f>TEXT(LoanTable[[#This Row],[Disbursement Date]],"YYYY-MM")</f>
        <v>2018-06</v>
      </c>
      <c r="AX740" t="str">
        <f>TEXT(EDATE(LoanTable[[#This Row],[Disbursement Date]],-1),"YYYY-MM")</f>
        <v>2018-05</v>
      </c>
      <c r="AY740">
        <f>IF(LoanTable[[#This Row],[Loan Status]]="Active",1,0)</f>
        <v>0</v>
      </c>
      <c r="AZ740">
        <f>IF(COUNTIFS(LoanTable[Client id],LoanTable[[#This Row],[Client id]],LoanTable[Period],LoanTable[[#This Row],[Previous Period]])&gt;0,1,0)</f>
        <v>0</v>
      </c>
      <c r="BA740" s="17" t="str">
        <f>TEXT(LoanTable[[#This Row],[Disbursement Date]],"YYYY")</f>
        <v>2018</v>
      </c>
      <c r="BB740" s="10" cm="1">
        <f t="array" ref="BB740">IF(YEAR(LoanTable[[#This Row],[Disbursement Date]])=MIN(YEAR(LoanTable[Disbursement Date])),"",YEAR(LoanTable[[#This Row],[Disbursement Date]])-1)</f>
        <v>2017</v>
      </c>
      <c r="BC740" s="10">
        <f>IF(LoanTable[[#This Row],[Previous Year]]="",1,IF(COUNTIFS(LoanTable[Client id],LoanTable[[#This Row],[Client id]],LoanTable[Year],LoanTable[[#This Row],[Previous Year]])&gt;0,1,0))</f>
        <v>1</v>
      </c>
      <c r="BD740" t="str">
        <f>YEAR(LoanTable[[#This Row],[Disbursement Date]]) &amp; "-Q" &amp; ROUNDUP(MONTH(LoanTable[[#This Row],[Disbursement Date]])/3,0)</f>
        <v>2018-Q2</v>
      </c>
      <c r="BE740">
        <f>IF(LoanTable[[#This Row],[Disbursement Date]]=LoanTable[[#This Row],[First Loan Date]],1,0)</f>
        <v>0</v>
      </c>
    </row>
    <row r="741" spans="1:57" x14ac:dyDescent="0.3">
      <c r="A741" t="s">
        <v>1578</v>
      </c>
      <c r="B741">
        <v>13</v>
      </c>
      <c r="C741" t="s">
        <v>350</v>
      </c>
      <c r="D741" t="s">
        <v>573</v>
      </c>
      <c r="E741">
        <v>48537</v>
      </c>
      <c r="F741">
        <v>38421</v>
      </c>
      <c r="G741">
        <v>13437</v>
      </c>
      <c r="H741" s="5">
        <v>43260</v>
      </c>
      <c r="I741" t="s">
        <v>612</v>
      </c>
      <c r="J741" t="s">
        <v>613</v>
      </c>
      <c r="K741">
        <v>700013</v>
      </c>
      <c r="L741" t="s">
        <v>351</v>
      </c>
      <c r="M741" t="s">
        <v>50</v>
      </c>
      <c r="N741" t="s">
        <v>13</v>
      </c>
      <c r="O741" t="s">
        <v>14</v>
      </c>
      <c r="P741">
        <v>36</v>
      </c>
      <c r="Q741" s="6" t="s">
        <v>51</v>
      </c>
      <c r="R741" t="s">
        <v>16</v>
      </c>
      <c r="S741" t="s">
        <v>35</v>
      </c>
      <c r="T741" t="s">
        <v>44</v>
      </c>
      <c r="U741" t="s">
        <v>26</v>
      </c>
      <c r="V741" t="s">
        <v>31</v>
      </c>
      <c r="W741">
        <v>787</v>
      </c>
      <c r="X741" t="s">
        <v>574</v>
      </c>
      <c r="Y741" t="s">
        <v>575</v>
      </c>
      <c r="Z741" t="s">
        <v>576</v>
      </c>
      <c r="AA741">
        <v>0.1065</v>
      </c>
      <c r="AB741" t="s">
        <v>577</v>
      </c>
      <c r="AC741" t="s">
        <v>578</v>
      </c>
      <c r="AD741" t="s">
        <v>350</v>
      </c>
      <c r="AE741" t="s">
        <v>331</v>
      </c>
      <c r="AF741" t="s">
        <v>332</v>
      </c>
      <c r="AG741" t="s">
        <v>333</v>
      </c>
      <c r="AH741" t="s">
        <v>334</v>
      </c>
      <c r="AI741" t="s">
        <v>335</v>
      </c>
      <c r="AJ741">
        <v>700013</v>
      </c>
      <c r="AK741" t="s">
        <v>247</v>
      </c>
      <c r="AL741" t="s">
        <v>241</v>
      </c>
      <c r="AM741">
        <v>50524</v>
      </c>
      <c r="AN741">
        <v>40200</v>
      </c>
      <c r="AO741">
        <v>48255</v>
      </c>
      <c r="AP741">
        <v>26.65</v>
      </c>
      <c r="AQ741">
        <v>2158.42</v>
      </c>
      <c r="AR741" t="s">
        <v>2626</v>
      </c>
      <c r="AS741" t="s">
        <v>2626</v>
      </c>
      <c r="AT741">
        <v>2</v>
      </c>
      <c r="AU741" t="s">
        <v>2628</v>
      </c>
      <c r="AV741" s="3">
        <v>43070</v>
      </c>
      <c r="AW741" s="3" t="str">
        <f>TEXT(LoanTable[[#This Row],[Disbursement Date]],"YYYY-MM")</f>
        <v>2018-06</v>
      </c>
      <c r="AX741" t="str">
        <f>TEXT(EDATE(LoanTable[[#This Row],[Disbursement Date]],-1),"YYYY-MM")</f>
        <v>2018-05</v>
      </c>
      <c r="AY741">
        <f>IF(LoanTable[[#This Row],[Loan Status]]="Active",1,0)</f>
        <v>0</v>
      </c>
      <c r="AZ741">
        <f>IF(COUNTIFS(LoanTable[Client id],LoanTable[[#This Row],[Client id]],LoanTable[Period],LoanTable[[#This Row],[Previous Period]])&gt;0,1,0)</f>
        <v>0</v>
      </c>
      <c r="BA741" s="17" t="str">
        <f>TEXT(LoanTable[[#This Row],[Disbursement Date]],"YYYY")</f>
        <v>2018</v>
      </c>
      <c r="BB741" s="10" cm="1">
        <f t="array" ref="BB741">IF(YEAR(LoanTable[[#This Row],[Disbursement Date]])=MIN(YEAR(LoanTable[Disbursement Date])),"",YEAR(LoanTable[[#This Row],[Disbursement Date]])-1)</f>
        <v>2017</v>
      </c>
      <c r="BC741" s="10">
        <f>IF(LoanTable[[#This Row],[Previous Year]]="",1,IF(COUNTIFS(LoanTable[Client id],LoanTable[[#This Row],[Client id]],LoanTable[Year],LoanTable[[#This Row],[Previous Year]])&gt;0,1,0))</f>
        <v>1</v>
      </c>
      <c r="BD741" t="str">
        <f>YEAR(LoanTable[[#This Row],[Disbursement Date]]) &amp; "-Q" &amp; ROUNDUP(MONTH(LoanTable[[#This Row],[Disbursement Date]])/3,0)</f>
        <v>2018-Q2</v>
      </c>
      <c r="BE741">
        <f>IF(LoanTable[[#This Row],[Disbursement Date]]=LoanTable[[#This Row],[First Loan Date]],1,0)</f>
        <v>0</v>
      </c>
    </row>
    <row r="742" spans="1:57" x14ac:dyDescent="0.3">
      <c r="A742" t="s">
        <v>1613</v>
      </c>
      <c r="B742">
        <v>54</v>
      </c>
      <c r="C742" t="s">
        <v>344</v>
      </c>
      <c r="D742" t="s">
        <v>573</v>
      </c>
      <c r="E742">
        <v>40031</v>
      </c>
      <c r="F742">
        <v>12005</v>
      </c>
      <c r="G742">
        <v>11297</v>
      </c>
      <c r="H742" s="5">
        <v>43264</v>
      </c>
      <c r="I742" t="s">
        <v>615</v>
      </c>
      <c r="J742" t="s">
        <v>619</v>
      </c>
      <c r="K742">
        <v>910020</v>
      </c>
      <c r="L742" t="s">
        <v>346</v>
      </c>
      <c r="M742" t="s">
        <v>114</v>
      </c>
      <c r="N742" t="s">
        <v>13</v>
      </c>
      <c r="O742" t="s">
        <v>46</v>
      </c>
      <c r="P742">
        <v>35</v>
      </c>
      <c r="Q742" s="6" t="s">
        <v>115</v>
      </c>
      <c r="R742" t="s">
        <v>25</v>
      </c>
      <c r="S742" t="s">
        <v>35</v>
      </c>
      <c r="T742" t="s">
        <v>18</v>
      </c>
      <c r="U742" t="s">
        <v>19</v>
      </c>
      <c r="V742" t="s">
        <v>20</v>
      </c>
      <c r="W742">
        <v>567</v>
      </c>
      <c r="X742" t="s">
        <v>574</v>
      </c>
      <c r="Y742" t="s">
        <v>575</v>
      </c>
      <c r="Z742" t="s">
        <v>576</v>
      </c>
      <c r="AA742">
        <v>0.1065</v>
      </c>
      <c r="AB742" t="s">
        <v>577</v>
      </c>
      <c r="AC742" t="s">
        <v>578</v>
      </c>
      <c r="AD742" t="s">
        <v>344</v>
      </c>
      <c r="AE742" t="s">
        <v>250</v>
      </c>
      <c r="AF742" t="s">
        <v>251</v>
      </c>
      <c r="AG742" t="s">
        <v>252</v>
      </c>
      <c r="AH742" t="s">
        <v>253</v>
      </c>
      <c r="AI742" t="s">
        <v>254</v>
      </c>
      <c r="AJ742">
        <v>910020</v>
      </c>
      <c r="AK742" t="s">
        <v>345</v>
      </c>
      <c r="AL742" t="s">
        <v>256</v>
      </c>
      <c r="AM742">
        <v>40634</v>
      </c>
      <c r="AN742">
        <v>13216</v>
      </c>
      <c r="AO742">
        <v>39548</v>
      </c>
      <c r="AP742">
        <v>1.99</v>
      </c>
      <c r="AQ742">
        <v>290.83</v>
      </c>
      <c r="AR742" t="s">
        <v>2626</v>
      </c>
      <c r="AS742" t="s">
        <v>2626</v>
      </c>
      <c r="AT742">
        <v>0</v>
      </c>
      <c r="AU742" t="s">
        <v>2630</v>
      </c>
      <c r="AV742" s="3">
        <v>42570</v>
      </c>
      <c r="AW742" s="3" t="str">
        <f>TEXT(LoanTable[[#This Row],[Disbursement Date]],"YYYY-MM")</f>
        <v>2018-06</v>
      </c>
      <c r="AX742" t="str">
        <f>TEXT(EDATE(LoanTable[[#This Row],[Disbursement Date]],-1),"YYYY-MM")</f>
        <v>2018-05</v>
      </c>
      <c r="AY742">
        <f>IF(LoanTable[[#This Row],[Loan Status]]="Active",1,0)</f>
        <v>0</v>
      </c>
      <c r="AZ742">
        <f>IF(COUNTIFS(LoanTable[Client id],LoanTable[[#This Row],[Client id]],LoanTable[Period],LoanTable[[#This Row],[Previous Period]])&gt;0,1,0)</f>
        <v>0</v>
      </c>
      <c r="BA742" s="17" t="str">
        <f>TEXT(LoanTable[[#This Row],[Disbursement Date]],"YYYY")</f>
        <v>2018</v>
      </c>
      <c r="BB742" s="10" cm="1">
        <f t="array" ref="BB742">IF(YEAR(LoanTable[[#This Row],[Disbursement Date]])=MIN(YEAR(LoanTable[Disbursement Date])),"",YEAR(LoanTable[[#This Row],[Disbursement Date]])-1)</f>
        <v>2017</v>
      </c>
      <c r="BC742" s="10">
        <f>IF(LoanTable[[#This Row],[Previous Year]]="",1,IF(COUNTIFS(LoanTable[Client id],LoanTable[[#This Row],[Client id]],LoanTable[Year],LoanTable[[#This Row],[Previous Year]])&gt;0,1,0))</f>
        <v>1</v>
      </c>
      <c r="BD742" t="str">
        <f>YEAR(LoanTable[[#This Row],[Disbursement Date]]) &amp; "-Q" &amp; ROUNDUP(MONTH(LoanTable[[#This Row],[Disbursement Date]])/3,0)</f>
        <v>2018-Q2</v>
      </c>
      <c r="BE742">
        <f>IF(LoanTable[[#This Row],[Disbursement Date]]=LoanTable[[#This Row],[First Loan Date]],1,0)</f>
        <v>0</v>
      </c>
    </row>
    <row r="743" spans="1:57" x14ac:dyDescent="0.3">
      <c r="A743" t="s">
        <v>1909</v>
      </c>
      <c r="B743">
        <v>833</v>
      </c>
      <c r="C743" t="s">
        <v>249</v>
      </c>
      <c r="D743" t="s">
        <v>589</v>
      </c>
      <c r="E743">
        <v>28848</v>
      </c>
      <c r="F743">
        <v>42284</v>
      </c>
      <c r="G743">
        <v>38339</v>
      </c>
      <c r="H743" s="5">
        <v>43265</v>
      </c>
      <c r="I743" t="s">
        <v>615</v>
      </c>
      <c r="J743" t="s">
        <v>619</v>
      </c>
      <c r="K743">
        <v>910182</v>
      </c>
      <c r="L743" t="s">
        <v>257</v>
      </c>
      <c r="M743" t="s">
        <v>133</v>
      </c>
      <c r="N743" t="s">
        <v>13</v>
      </c>
      <c r="O743" t="s">
        <v>33</v>
      </c>
      <c r="P743">
        <v>22</v>
      </c>
      <c r="Q743" s="5" t="s">
        <v>159</v>
      </c>
      <c r="R743" t="s">
        <v>30</v>
      </c>
      <c r="S743" t="s">
        <v>145</v>
      </c>
      <c r="T743" t="s">
        <v>63</v>
      </c>
      <c r="U743" t="s">
        <v>22</v>
      </c>
      <c r="V743" t="s">
        <v>39</v>
      </c>
      <c r="W743">
        <v>564</v>
      </c>
      <c r="X743" t="s">
        <v>574</v>
      </c>
      <c r="Y743" t="s">
        <v>590</v>
      </c>
      <c r="Z743" t="s">
        <v>576</v>
      </c>
      <c r="AA743">
        <v>9.9099999999999994E-2</v>
      </c>
      <c r="AB743" t="s">
        <v>577</v>
      </c>
      <c r="AC743" t="s">
        <v>591</v>
      </c>
      <c r="AD743" t="s">
        <v>249</v>
      </c>
      <c r="AE743" t="s">
        <v>250</v>
      </c>
      <c r="AF743" t="s">
        <v>251</v>
      </c>
      <c r="AG743" t="s">
        <v>252</v>
      </c>
      <c r="AH743" t="s">
        <v>253</v>
      </c>
      <c r="AI743" t="s">
        <v>254</v>
      </c>
      <c r="AJ743">
        <v>910182</v>
      </c>
      <c r="AK743" t="s">
        <v>255</v>
      </c>
      <c r="AL743" t="s">
        <v>256</v>
      </c>
      <c r="AM743">
        <v>30443</v>
      </c>
      <c r="AN743">
        <v>42153</v>
      </c>
      <c r="AO743">
        <v>28633</v>
      </c>
      <c r="AP743">
        <v>44.41</v>
      </c>
      <c r="AQ743">
        <v>1511.93</v>
      </c>
      <c r="AR743" t="s">
        <v>2627</v>
      </c>
      <c r="AS743" t="s">
        <v>2626</v>
      </c>
      <c r="AT743">
        <v>2</v>
      </c>
      <c r="AU743" t="s">
        <v>2628</v>
      </c>
      <c r="AV743" s="3">
        <v>42664</v>
      </c>
      <c r="AW743" s="3" t="str">
        <f>TEXT(LoanTable[[#This Row],[Disbursement Date]],"YYYY-MM")</f>
        <v>2018-06</v>
      </c>
      <c r="AX743" t="str">
        <f>TEXT(EDATE(LoanTable[[#This Row],[Disbursement Date]],-1),"YYYY-MM")</f>
        <v>2018-05</v>
      </c>
      <c r="AY743">
        <f>IF(LoanTable[[#This Row],[Loan Status]]="Active",1,0)</f>
        <v>0</v>
      </c>
      <c r="AZ743">
        <f>IF(COUNTIFS(LoanTable[Client id],LoanTable[[#This Row],[Client id]],LoanTable[Period],LoanTable[[#This Row],[Previous Period]])&gt;0,1,0)</f>
        <v>0</v>
      </c>
      <c r="BA743" s="17" t="str">
        <f>TEXT(LoanTable[[#This Row],[Disbursement Date]],"YYYY")</f>
        <v>2018</v>
      </c>
      <c r="BB743" s="10" cm="1">
        <f t="array" ref="BB743">IF(YEAR(LoanTable[[#This Row],[Disbursement Date]])=MIN(YEAR(LoanTable[Disbursement Date])),"",YEAR(LoanTable[[#This Row],[Disbursement Date]])-1)</f>
        <v>2017</v>
      </c>
      <c r="BC743" s="10">
        <f>IF(LoanTable[[#This Row],[Previous Year]]="",1,IF(COUNTIFS(LoanTable[Client id],LoanTable[[#This Row],[Client id]],LoanTable[Year],LoanTable[[#This Row],[Previous Year]])&gt;0,1,0))</f>
        <v>0</v>
      </c>
      <c r="BD743" t="str">
        <f>YEAR(LoanTable[[#This Row],[Disbursement Date]]) &amp; "-Q" &amp; ROUNDUP(MONTH(LoanTable[[#This Row],[Disbursement Date]])/3,0)</f>
        <v>2018-Q2</v>
      </c>
      <c r="BE743">
        <f>IF(LoanTable[[#This Row],[Disbursement Date]]=LoanTable[[#This Row],[First Loan Date]],1,0)</f>
        <v>0</v>
      </c>
    </row>
    <row r="744" spans="1:57" x14ac:dyDescent="0.3">
      <c r="A744" t="s">
        <v>755</v>
      </c>
      <c r="B744">
        <v>922</v>
      </c>
      <c r="C744" t="s">
        <v>246</v>
      </c>
      <c r="D744" t="s">
        <v>573</v>
      </c>
      <c r="E744">
        <v>26756</v>
      </c>
      <c r="F744">
        <v>10648</v>
      </c>
      <c r="G744">
        <v>27186</v>
      </c>
      <c r="H744" s="5">
        <v>43268</v>
      </c>
      <c r="I744" t="s">
        <v>612</v>
      </c>
      <c r="J744" t="s">
        <v>613</v>
      </c>
      <c r="K744">
        <v>110159</v>
      </c>
      <c r="L744" t="s">
        <v>248</v>
      </c>
      <c r="M744" t="s">
        <v>86</v>
      </c>
      <c r="N744" t="s">
        <v>13</v>
      </c>
      <c r="O744" t="s">
        <v>28</v>
      </c>
      <c r="P744">
        <v>48</v>
      </c>
      <c r="Q744" s="5" t="s">
        <v>222</v>
      </c>
      <c r="R744" t="s">
        <v>74</v>
      </c>
      <c r="S744" t="s">
        <v>35</v>
      </c>
      <c r="T744" t="s">
        <v>63</v>
      </c>
      <c r="U744" t="s">
        <v>26</v>
      </c>
      <c r="V744" t="s">
        <v>31</v>
      </c>
      <c r="W744">
        <v>657</v>
      </c>
      <c r="X744" t="s">
        <v>574</v>
      </c>
      <c r="Y744" t="s">
        <v>575</v>
      </c>
      <c r="Z744" t="s">
        <v>576</v>
      </c>
      <c r="AA744">
        <v>0.1065</v>
      </c>
      <c r="AB744" t="s">
        <v>577</v>
      </c>
      <c r="AC744" t="s">
        <v>578</v>
      </c>
      <c r="AD744" t="s">
        <v>246</v>
      </c>
      <c r="AE744" t="s">
        <v>234</v>
      </c>
      <c r="AF744" t="s">
        <v>235</v>
      </c>
      <c r="AG744" t="s">
        <v>236</v>
      </c>
      <c r="AH744" t="s">
        <v>237</v>
      </c>
      <c r="AI744" t="s">
        <v>246</v>
      </c>
      <c r="AJ744">
        <v>110159</v>
      </c>
      <c r="AK744" t="s">
        <v>247</v>
      </c>
      <c r="AL744" t="s">
        <v>241</v>
      </c>
      <c r="AM744">
        <v>27934</v>
      </c>
      <c r="AN744">
        <v>10355</v>
      </c>
      <c r="AO744">
        <v>26292</v>
      </c>
      <c r="AP744">
        <v>13.28</v>
      </c>
      <c r="AQ744">
        <v>4271.3599999999997</v>
      </c>
      <c r="AR744" t="s">
        <v>2626</v>
      </c>
      <c r="AS744" t="s">
        <v>2626</v>
      </c>
      <c r="AT744">
        <v>2</v>
      </c>
      <c r="AU744" t="s">
        <v>2628</v>
      </c>
      <c r="AV744" s="3">
        <v>42045</v>
      </c>
      <c r="AW744" s="3" t="str">
        <f>TEXT(LoanTable[[#This Row],[Disbursement Date]],"YYYY-MM")</f>
        <v>2018-06</v>
      </c>
      <c r="AX744" t="str">
        <f>TEXT(EDATE(LoanTable[[#This Row],[Disbursement Date]],-1),"YYYY-MM")</f>
        <v>2018-05</v>
      </c>
      <c r="AY744">
        <f>IF(LoanTable[[#This Row],[Loan Status]]="Active",1,0)</f>
        <v>0</v>
      </c>
      <c r="AZ744">
        <f>IF(COUNTIFS(LoanTable[Client id],LoanTable[[#This Row],[Client id]],LoanTable[Period],LoanTable[[#This Row],[Previous Period]])&gt;0,1,0)</f>
        <v>0</v>
      </c>
      <c r="BA744" s="17" t="str">
        <f>TEXT(LoanTable[[#This Row],[Disbursement Date]],"YYYY")</f>
        <v>2018</v>
      </c>
      <c r="BB744" s="10" cm="1">
        <f t="array" ref="BB744">IF(YEAR(LoanTable[[#This Row],[Disbursement Date]])=MIN(YEAR(LoanTable[Disbursement Date])),"",YEAR(LoanTable[[#This Row],[Disbursement Date]])-1)</f>
        <v>2017</v>
      </c>
      <c r="BC744" s="10">
        <f>IF(LoanTable[[#This Row],[Previous Year]]="",1,IF(COUNTIFS(LoanTable[Client id],LoanTable[[#This Row],[Client id]],LoanTable[Year],LoanTable[[#This Row],[Previous Year]])&gt;0,1,0))</f>
        <v>0</v>
      </c>
      <c r="BD744" t="str">
        <f>YEAR(LoanTable[[#This Row],[Disbursement Date]]) &amp; "-Q" &amp; ROUNDUP(MONTH(LoanTable[[#This Row],[Disbursement Date]])/3,0)</f>
        <v>2018-Q2</v>
      </c>
      <c r="BE744">
        <f>IF(LoanTable[[#This Row],[Disbursement Date]]=LoanTable[[#This Row],[First Loan Date]],1,0)</f>
        <v>0</v>
      </c>
    </row>
    <row r="745" spans="1:57" x14ac:dyDescent="0.3">
      <c r="A745" t="s">
        <v>1456</v>
      </c>
      <c r="B745">
        <v>696</v>
      </c>
      <c r="C745" t="s">
        <v>409</v>
      </c>
      <c r="D745" t="s">
        <v>573</v>
      </c>
      <c r="E745">
        <v>22679</v>
      </c>
      <c r="F745">
        <v>7408</v>
      </c>
      <c r="G745">
        <v>4158</v>
      </c>
      <c r="H745" s="5">
        <v>43269</v>
      </c>
      <c r="I745" t="s">
        <v>612</v>
      </c>
      <c r="J745" t="s">
        <v>619</v>
      </c>
      <c r="K745">
        <v>1030063</v>
      </c>
      <c r="L745" t="s">
        <v>411</v>
      </c>
      <c r="M745" t="s">
        <v>27</v>
      </c>
      <c r="N745" t="s">
        <v>13</v>
      </c>
      <c r="O745" t="s">
        <v>28</v>
      </c>
      <c r="P745">
        <v>47</v>
      </c>
      <c r="Q745" s="5" t="s">
        <v>212</v>
      </c>
      <c r="R745" t="s">
        <v>104</v>
      </c>
      <c r="S745" t="s">
        <v>105</v>
      </c>
      <c r="T745" t="s">
        <v>63</v>
      </c>
      <c r="U745" t="s">
        <v>38</v>
      </c>
      <c r="V745" t="s">
        <v>20</v>
      </c>
      <c r="W745">
        <v>346</v>
      </c>
      <c r="X745" t="s">
        <v>574</v>
      </c>
      <c r="Y745" t="s">
        <v>575</v>
      </c>
      <c r="Z745" t="s">
        <v>576</v>
      </c>
      <c r="AA745">
        <v>0.1065</v>
      </c>
      <c r="AB745" t="s">
        <v>577</v>
      </c>
      <c r="AC745" t="s">
        <v>578</v>
      </c>
      <c r="AD745" t="s">
        <v>409</v>
      </c>
      <c r="AE745" t="s">
        <v>234</v>
      </c>
      <c r="AF745" t="s">
        <v>235</v>
      </c>
      <c r="AG745" t="s">
        <v>236</v>
      </c>
      <c r="AH745" t="s">
        <v>237</v>
      </c>
      <c r="AI745" t="s">
        <v>246</v>
      </c>
      <c r="AJ745">
        <v>1030063</v>
      </c>
      <c r="AK745" t="s">
        <v>410</v>
      </c>
      <c r="AL745" t="s">
        <v>241</v>
      </c>
      <c r="AM745">
        <v>23410</v>
      </c>
      <c r="AN745">
        <v>9366</v>
      </c>
      <c r="AO745">
        <v>22324</v>
      </c>
      <c r="AP745">
        <v>33.93</v>
      </c>
      <c r="AQ745">
        <v>4798.3900000000003</v>
      </c>
      <c r="AR745" t="s">
        <v>2626</v>
      </c>
      <c r="AS745" t="s">
        <v>2626</v>
      </c>
      <c r="AT745">
        <v>1</v>
      </c>
      <c r="AU745" t="s">
        <v>2628</v>
      </c>
      <c r="AV745" s="3">
        <v>43269</v>
      </c>
      <c r="AW745" s="3" t="str">
        <f>TEXT(LoanTable[[#This Row],[Disbursement Date]],"YYYY-MM")</f>
        <v>2018-06</v>
      </c>
      <c r="AX745" t="str">
        <f>TEXT(EDATE(LoanTable[[#This Row],[Disbursement Date]],-1),"YYYY-MM")</f>
        <v>2018-05</v>
      </c>
      <c r="AY745">
        <f>IF(LoanTable[[#This Row],[Loan Status]]="Active",1,0)</f>
        <v>0</v>
      </c>
      <c r="AZ745">
        <f>IF(COUNTIFS(LoanTable[Client id],LoanTable[[#This Row],[Client id]],LoanTable[Period],LoanTable[[#This Row],[Previous Period]])&gt;0,1,0)</f>
        <v>0</v>
      </c>
      <c r="BA745" s="17" t="str">
        <f>TEXT(LoanTable[[#This Row],[Disbursement Date]],"YYYY")</f>
        <v>2018</v>
      </c>
      <c r="BB745" s="10" cm="1">
        <f t="array" ref="BB745">IF(YEAR(LoanTable[[#This Row],[Disbursement Date]])=MIN(YEAR(LoanTable[Disbursement Date])),"",YEAR(LoanTable[[#This Row],[Disbursement Date]])-1)</f>
        <v>2017</v>
      </c>
      <c r="BC745" s="10">
        <f>IF(LoanTable[[#This Row],[Previous Year]]="",1,IF(COUNTIFS(LoanTable[Client id],LoanTable[[#This Row],[Client id]],LoanTable[Year],LoanTable[[#This Row],[Previous Year]])&gt;0,1,0))</f>
        <v>0</v>
      </c>
      <c r="BD745" t="str">
        <f>YEAR(LoanTable[[#This Row],[Disbursement Date]]) &amp; "-Q" &amp; ROUNDUP(MONTH(LoanTable[[#This Row],[Disbursement Date]])/3,0)</f>
        <v>2018-Q2</v>
      </c>
      <c r="BE745">
        <f>IF(LoanTable[[#This Row],[Disbursement Date]]=LoanTable[[#This Row],[First Loan Date]],1,0)</f>
        <v>1</v>
      </c>
    </row>
    <row r="746" spans="1:57" x14ac:dyDescent="0.3">
      <c r="A746" t="s">
        <v>2501</v>
      </c>
      <c r="B746">
        <v>816</v>
      </c>
      <c r="C746" t="s">
        <v>391</v>
      </c>
      <c r="D746" t="s">
        <v>589</v>
      </c>
      <c r="E746">
        <v>24513</v>
      </c>
      <c r="F746">
        <v>33301</v>
      </c>
      <c r="G746">
        <v>11618</v>
      </c>
      <c r="H746" s="5">
        <v>43269</v>
      </c>
      <c r="I746" t="s">
        <v>617</v>
      </c>
      <c r="J746" t="s">
        <v>613</v>
      </c>
      <c r="K746">
        <v>730084</v>
      </c>
      <c r="L746" t="s">
        <v>393</v>
      </c>
      <c r="M746" t="s">
        <v>181</v>
      </c>
      <c r="N746" t="s">
        <v>13</v>
      </c>
      <c r="O746" t="s">
        <v>14</v>
      </c>
      <c r="P746">
        <v>44</v>
      </c>
      <c r="Q746" s="5" t="s">
        <v>100</v>
      </c>
      <c r="R746" t="s">
        <v>30</v>
      </c>
      <c r="S746" t="s">
        <v>145</v>
      </c>
      <c r="T746" t="s">
        <v>18</v>
      </c>
      <c r="U746" t="s">
        <v>26</v>
      </c>
      <c r="V746" t="s">
        <v>20</v>
      </c>
      <c r="W746">
        <v>638</v>
      </c>
      <c r="X746" t="s">
        <v>574</v>
      </c>
      <c r="Y746" t="s">
        <v>590</v>
      </c>
      <c r="Z746" t="s">
        <v>576</v>
      </c>
      <c r="AA746">
        <v>9.9099999999999994E-2</v>
      </c>
      <c r="AB746" t="s">
        <v>577</v>
      </c>
      <c r="AC746" t="s">
        <v>591</v>
      </c>
      <c r="AD746" t="s">
        <v>391</v>
      </c>
      <c r="AE746" t="s">
        <v>279</v>
      </c>
      <c r="AF746" t="s">
        <v>280</v>
      </c>
      <c r="AG746" t="s">
        <v>281</v>
      </c>
      <c r="AH746" t="s">
        <v>282</v>
      </c>
      <c r="AI746" t="s">
        <v>391</v>
      </c>
      <c r="AJ746">
        <v>730084</v>
      </c>
      <c r="AK746" t="s">
        <v>392</v>
      </c>
      <c r="AL746" t="s">
        <v>239</v>
      </c>
      <c r="AM746">
        <v>25746</v>
      </c>
      <c r="AN746">
        <v>33824</v>
      </c>
      <c r="AO746">
        <v>24387</v>
      </c>
      <c r="AP746">
        <v>33</v>
      </c>
      <c r="AQ746">
        <v>3348.8</v>
      </c>
      <c r="AR746" t="s">
        <v>2626</v>
      </c>
      <c r="AS746" t="s">
        <v>2626</v>
      </c>
      <c r="AT746">
        <v>2</v>
      </c>
      <c r="AU746" t="s">
        <v>2628</v>
      </c>
      <c r="AV746" s="3">
        <v>42689</v>
      </c>
      <c r="AW746" s="3" t="str">
        <f>TEXT(LoanTable[[#This Row],[Disbursement Date]],"YYYY-MM")</f>
        <v>2018-06</v>
      </c>
      <c r="AX746" t="str">
        <f>TEXT(EDATE(LoanTable[[#This Row],[Disbursement Date]],-1),"YYYY-MM")</f>
        <v>2018-05</v>
      </c>
      <c r="AY746">
        <f>IF(LoanTable[[#This Row],[Loan Status]]="Active",1,0)</f>
        <v>0</v>
      </c>
      <c r="AZ746">
        <f>IF(COUNTIFS(LoanTable[Client id],LoanTable[[#This Row],[Client id]],LoanTable[Period],LoanTable[[#This Row],[Previous Period]])&gt;0,1,0)</f>
        <v>0</v>
      </c>
      <c r="BA746" s="17" t="str">
        <f>TEXT(LoanTable[[#This Row],[Disbursement Date]],"YYYY")</f>
        <v>2018</v>
      </c>
      <c r="BB746" s="10" cm="1">
        <f t="array" ref="BB746">IF(YEAR(LoanTable[[#This Row],[Disbursement Date]])=MIN(YEAR(LoanTable[Disbursement Date])),"",YEAR(LoanTable[[#This Row],[Disbursement Date]])-1)</f>
        <v>2017</v>
      </c>
      <c r="BC746" s="10">
        <f>IF(LoanTable[[#This Row],[Previous Year]]="",1,IF(COUNTIFS(LoanTable[Client id],LoanTable[[#This Row],[Client id]],LoanTable[Year],LoanTable[[#This Row],[Previous Year]])&gt;0,1,0))</f>
        <v>0</v>
      </c>
      <c r="BD746" t="str">
        <f>YEAR(LoanTable[[#This Row],[Disbursement Date]]) &amp; "-Q" &amp; ROUNDUP(MONTH(LoanTable[[#This Row],[Disbursement Date]])/3,0)</f>
        <v>2018-Q2</v>
      </c>
      <c r="BE746">
        <f>IF(LoanTable[[#This Row],[Disbursement Date]]=LoanTable[[#This Row],[First Loan Date]],1,0)</f>
        <v>0</v>
      </c>
    </row>
    <row r="747" spans="1:57" x14ac:dyDescent="0.3">
      <c r="A747" t="s">
        <v>2493</v>
      </c>
      <c r="B747">
        <v>609</v>
      </c>
      <c r="C747" t="s">
        <v>409</v>
      </c>
      <c r="D747" t="s">
        <v>573</v>
      </c>
      <c r="E747">
        <v>26588</v>
      </c>
      <c r="F747">
        <v>43117</v>
      </c>
      <c r="G747">
        <v>33148</v>
      </c>
      <c r="H747" s="5">
        <v>43273</v>
      </c>
      <c r="I747" t="s">
        <v>624</v>
      </c>
      <c r="J747" t="s">
        <v>613</v>
      </c>
      <c r="K747">
        <v>1030063</v>
      </c>
      <c r="L747" t="s">
        <v>411</v>
      </c>
      <c r="M747" t="s">
        <v>82</v>
      </c>
      <c r="N747" t="s">
        <v>13</v>
      </c>
      <c r="O747" t="s">
        <v>28</v>
      </c>
      <c r="P747">
        <v>49</v>
      </c>
      <c r="Q747" s="5" t="s">
        <v>215</v>
      </c>
      <c r="R747" t="s">
        <v>104</v>
      </c>
      <c r="S747" t="s">
        <v>105</v>
      </c>
      <c r="T747" t="s">
        <v>18</v>
      </c>
      <c r="U747" t="s">
        <v>65</v>
      </c>
      <c r="V747" t="s">
        <v>39</v>
      </c>
      <c r="W747">
        <v>442</v>
      </c>
      <c r="X747" t="s">
        <v>574</v>
      </c>
      <c r="Y747" t="s">
        <v>575</v>
      </c>
      <c r="Z747" t="s">
        <v>576</v>
      </c>
      <c r="AA747">
        <v>0.1065</v>
      </c>
      <c r="AB747" t="s">
        <v>577</v>
      </c>
      <c r="AC747" t="s">
        <v>578</v>
      </c>
      <c r="AD747" t="s">
        <v>409</v>
      </c>
      <c r="AE747" t="s">
        <v>234</v>
      </c>
      <c r="AF747" t="s">
        <v>235</v>
      </c>
      <c r="AG747" t="s">
        <v>236</v>
      </c>
      <c r="AH747" t="s">
        <v>237</v>
      </c>
      <c r="AI747" t="s">
        <v>246</v>
      </c>
      <c r="AJ747">
        <v>1030063</v>
      </c>
      <c r="AK747" t="s">
        <v>410</v>
      </c>
      <c r="AL747" t="s">
        <v>241</v>
      </c>
      <c r="AM747">
        <v>27896</v>
      </c>
      <c r="AN747">
        <v>43361</v>
      </c>
      <c r="AO747">
        <v>26438</v>
      </c>
      <c r="AP747">
        <v>44.06</v>
      </c>
      <c r="AQ747">
        <v>4794.91</v>
      </c>
      <c r="AR747" t="s">
        <v>2626</v>
      </c>
      <c r="AS747" t="s">
        <v>2626</v>
      </c>
      <c r="AT747">
        <v>2</v>
      </c>
      <c r="AU747" t="s">
        <v>2628</v>
      </c>
      <c r="AV747" s="3">
        <v>42553</v>
      </c>
      <c r="AW747" s="3" t="str">
        <f>TEXT(LoanTable[[#This Row],[Disbursement Date]],"YYYY-MM")</f>
        <v>2018-06</v>
      </c>
      <c r="AX747" t="str">
        <f>TEXT(EDATE(LoanTable[[#This Row],[Disbursement Date]],-1),"YYYY-MM")</f>
        <v>2018-05</v>
      </c>
      <c r="AY747">
        <f>IF(LoanTable[[#This Row],[Loan Status]]="Active",1,0)</f>
        <v>1</v>
      </c>
      <c r="AZ747">
        <f>IF(COUNTIFS(LoanTable[Client id],LoanTable[[#This Row],[Client id]],LoanTable[Period],LoanTable[[#This Row],[Previous Period]])&gt;0,1,0)</f>
        <v>0</v>
      </c>
      <c r="BA747" s="17" t="str">
        <f>TEXT(LoanTable[[#This Row],[Disbursement Date]],"YYYY")</f>
        <v>2018</v>
      </c>
      <c r="BB747" s="10" cm="1">
        <f t="array" ref="BB747">IF(YEAR(LoanTable[[#This Row],[Disbursement Date]])=MIN(YEAR(LoanTable[Disbursement Date])),"",YEAR(LoanTable[[#This Row],[Disbursement Date]])-1)</f>
        <v>2017</v>
      </c>
      <c r="BC747" s="10">
        <f>IF(LoanTable[[#This Row],[Previous Year]]="",1,IF(COUNTIFS(LoanTable[Client id],LoanTable[[#This Row],[Client id]],LoanTable[Year],LoanTable[[#This Row],[Previous Year]])&gt;0,1,0))</f>
        <v>0</v>
      </c>
      <c r="BD747" t="str">
        <f>YEAR(LoanTable[[#This Row],[Disbursement Date]]) &amp; "-Q" &amp; ROUNDUP(MONTH(LoanTable[[#This Row],[Disbursement Date]])/3,0)</f>
        <v>2018-Q2</v>
      </c>
      <c r="BE747">
        <f>IF(LoanTable[[#This Row],[Disbursement Date]]=LoanTable[[#This Row],[First Loan Date]],1,0)</f>
        <v>0</v>
      </c>
    </row>
    <row r="748" spans="1:57" x14ac:dyDescent="0.3">
      <c r="A748" t="s">
        <v>1037</v>
      </c>
      <c r="B748">
        <v>1000</v>
      </c>
      <c r="C748" t="s">
        <v>523</v>
      </c>
      <c r="D748" t="s">
        <v>589</v>
      </c>
      <c r="E748">
        <v>10929</v>
      </c>
      <c r="F748">
        <v>31016</v>
      </c>
      <c r="G748">
        <v>9251</v>
      </c>
      <c r="H748" s="5">
        <v>43278</v>
      </c>
      <c r="I748" t="s">
        <v>624</v>
      </c>
      <c r="J748" t="s">
        <v>619</v>
      </c>
      <c r="K748">
        <v>800018</v>
      </c>
      <c r="L748" t="s">
        <v>526</v>
      </c>
      <c r="M748" t="s">
        <v>27</v>
      </c>
      <c r="N748" t="s">
        <v>13</v>
      </c>
      <c r="O748" t="s">
        <v>28</v>
      </c>
      <c r="P748">
        <v>55</v>
      </c>
      <c r="Q748" s="5" t="s">
        <v>29</v>
      </c>
      <c r="R748" t="s">
        <v>30</v>
      </c>
      <c r="S748" t="s">
        <v>17</v>
      </c>
      <c r="T748" t="s">
        <v>18</v>
      </c>
      <c r="U748" t="s">
        <v>22</v>
      </c>
      <c r="V748" t="s">
        <v>31</v>
      </c>
      <c r="W748">
        <v>773</v>
      </c>
      <c r="X748" t="s">
        <v>574</v>
      </c>
      <c r="Y748" t="s">
        <v>590</v>
      </c>
      <c r="Z748" t="s">
        <v>576</v>
      </c>
      <c r="AA748">
        <v>9.9099999999999994E-2</v>
      </c>
      <c r="AB748" t="s">
        <v>577</v>
      </c>
      <c r="AC748" t="s">
        <v>591</v>
      </c>
      <c r="AD748" t="s">
        <v>523</v>
      </c>
      <c r="AE748" t="s">
        <v>250</v>
      </c>
      <c r="AF748" t="s">
        <v>251</v>
      </c>
      <c r="AG748" t="s">
        <v>252</v>
      </c>
      <c r="AH748" t="s">
        <v>253</v>
      </c>
      <c r="AI748" t="s">
        <v>524</v>
      </c>
      <c r="AJ748">
        <v>800018</v>
      </c>
      <c r="AK748" t="s">
        <v>525</v>
      </c>
      <c r="AL748" t="s">
        <v>239</v>
      </c>
      <c r="AM748">
        <v>12298</v>
      </c>
      <c r="AN748">
        <v>32367</v>
      </c>
      <c r="AO748">
        <v>10834</v>
      </c>
      <c r="AP748">
        <v>10.66</v>
      </c>
      <c r="AQ748">
        <v>4166.41</v>
      </c>
      <c r="AR748" t="s">
        <v>2626</v>
      </c>
      <c r="AS748" t="s">
        <v>2626</v>
      </c>
      <c r="AT748">
        <v>0</v>
      </c>
      <c r="AU748" t="s">
        <v>2629</v>
      </c>
      <c r="AV748" s="3">
        <v>43230</v>
      </c>
      <c r="AW748" s="3" t="str">
        <f>TEXT(LoanTable[[#This Row],[Disbursement Date]],"YYYY-MM")</f>
        <v>2018-06</v>
      </c>
      <c r="AX748" t="str">
        <f>TEXT(EDATE(LoanTable[[#This Row],[Disbursement Date]],-1),"YYYY-MM")</f>
        <v>2018-05</v>
      </c>
      <c r="AY748">
        <f>IF(LoanTable[[#This Row],[Loan Status]]="Active",1,0)</f>
        <v>1</v>
      </c>
      <c r="AZ748">
        <f>IF(COUNTIFS(LoanTable[Client id],LoanTable[[#This Row],[Client id]],LoanTable[Period],LoanTable[[#This Row],[Previous Period]])&gt;0,1,0)</f>
        <v>1</v>
      </c>
      <c r="BA748" s="17" t="str">
        <f>TEXT(LoanTable[[#This Row],[Disbursement Date]],"YYYY")</f>
        <v>2018</v>
      </c>
      <c r="BB748" s="10" cm="1">
        <f t="array" ref="BB748">IF(YEAR(LoanTable[[#This Row],[Disbursement Date]])=MIN(YEAR(LoanTable[Disbursement Date])),"",YEAR(LoanTable[[#This Row],[Disbursement Date]])-1)</f>
        <v>2017</v>
      </c>
      <c r="BC748" s="10">
        <f>IF(LoanTable[[#This Row],[Previous Year]]="",1,IF(COUNTIFS(LoanTable[Client id],LoanTable[[#This Row],[Client id]],LoanTable[Year],LoanTable[[#This Row],[Previous Year]])&gt;0,1,0))</f>
        <v>0</v>
      </c>
      <c r="BD748" t="str">
        <f>YEAR(LoanTable[[#This Row],[Disbursement Date]]) &amp; "-Q" &amp; ROUNDUP(MONTH(LoanTable[[#This Row],[Disbursement Date]])/3,0)</f>
        <v>2018-Q2</v>
      </c>
      <c r="BE748">
        <f>IF(LoanTable[[#This Row],[Disbursement Date]]=LoanTable[[#This Row],[First Loan Date]],1,0)</f>
        <v>0</v>
      </c>
    </row>
    <row r="749" spans="1:57" x14ac:dyDescent="0.3">
      <c r="A749" t="s">
        <v>1586</v>
      </c>
      <c r="B749">
        <v>62</v>
      </c>
      <c r="C749" t="s">
        <v>265</v>
      </c>
      <c r="D749" t="s">
        <v>603</v>
      </c>
      <c r="E749">
        <v>25545</v>
      </c>
      <c r="F749">
        <v>36899</v>
      </c>
      <c r="G749">
        <v>41647</v>
      </c>
      <c r="H749" s="5">
        <v>43280</v>
      </c>
      <c r="I749" t="s">
        <v>615</v>
      </c>
      <c r="J749" t="s">
        <v>619</v>
      </c>
      <c r="K749">
        <v>30179</v>
      </c>
      <c r="L749" t="s">
        <v>272</v>
      </c>
      <c r="M749" t="s">
        <v>124</v>
      </c>
      <c r="N749" t="s">
        <v>13</v>
      </c>
      <c r="O749" t="s">
        <v>14</v>
      </c>
      <c r="P749">
        <v>36</v>
      </c>
      <c r="Q749" s="6" t="s">
        <v>125</v>
      </c>
      <c r="R749" t="s">
        <v>16</v>
      </c>
      <c r="S749" t="s">
        <v>35</v>
      </c>
      <c r="T749" t="s">
        <v>63</v>
      </c>
      <c r="U749" t="s">
        <v>38</v>
      </c>
      <c r="V749" t="s">
        <v>20</v>
      </c>
      <c r="W749">
        <v>552</v>
      </c>
      <c r="X749" t="s">
        <v>574</v>
      </c>
      <c r="Y749" t="s">
        <v>580</v>
      </c>
      <c r="Z749" t="s">
        <v>576</v>
      </c>
      <c r="AA749">
        <v>6.6199999999999995E-2</v>
      </c>
      <c r="AB749" t="s">
        <v>581</v>
      </c>
      <c r="AC749" t="s">
        <v>588</v>
      </c>
      <c r="AD749" t="s">
        <v>265</v>
      </c>
      <c r="AE749" t="s">
        <v>266</v>
      </c>
      <c r="AF749" t="s">
        <v>267</v>
      </c>
      <c r="AG749" t="s">
        <v>268</v>
      </c>
      <c r="AH749" t="s">
        <v>269</v>
      </c>
      <c r="AI749" t="s">
        <v>270</v>
      </c>
      <c r="AJ749">
        <v>30179</v>
      </c>
      <c r="AK749" t="s">
        <v>271</v>
      </c>
      <c r="AL749" t="s">
        <v>241</v>
      </c>
      <c r="AM749">
        <v>27157</v>
      </c>
      <c r="AN749">
        <v>37439</v>
      </c>
      <c r="AO749">
        <v>25280</v>
      </c>
      <c r="AP749">
        <v>44.22</v>
      </c>
      <c r="AQ749">
        <v>1831.18</v>
      </c>
      <c r="AR749" t="s">
        <v>2626</v>
      </c>
      <c r="AS749" t="s">
        <v>2626</v>
      </c>
      <c r="AT749">
        <v>0</v>
      </c>
      <c r="AU749" t="s">
        <v>2628</v>
      </c>
      <c r="AV749" s="3">
        <v>43280</v>
      </c>
      <c r="AW749" s="3" t="str">
        <f>TEXT(LoanTable[[#This Row],[Disbursement Date]],"YYYY-MM")</f>
        <v>2018-06</v>
      </c>
      <c r="AX749" t="str">
        <f>TEXT(EDATE(LoanTable[[#This Row],[Disbursement Date]],-1),"YYYY-MM")</f>
        <v>2018-05</v>
      </c>
      <c r="AY749">
        <f>IF(LoanTable[[#This Row],[Loan Status]]="Active",1,0)</f>
        <v>0</v>
      </c>
      <c r="AZ749">
        <f>IF(COUNTIFS(LoanTable[Client id],LoanTable[[#This Row],[Client id]],LoanTable[Period],LoanTable[[#This Row],[Previous Period]])&gt;0,1,0)</f>
        <v>0</v>
      </c>
      <c r="BA749" s="17" t="str">
        <f>TEXT(LoanTable[[#This Row],[Disbursement Date]],"YYYY")</f>
        <v>2018</v>
      </c>
      <c r="BB749" s="10" cm="1">
        <f t="array" ref="BB749">IF(YEAR(LoanTable[[#This Row],[Disbursement Date]])=MIN(YEAR(LoanTable[Disbursement Date])),"",YEAR(LoanTable[[#This Row],[Disbursement Date]])-1)</f>
        <v>2017</v>
      </c>
      <c r="BC749" s="10">
        <f>IF(LoanTable[[#This Row],[Previous Year]]="",1,IF(COUNTIFS(LoanTable[Client id],LoanTable[[#This Row],[Client id]],LoanTable[Year],LoanTable[[#This Row],[Previous Year]])&gt;0,1,0))</f>
        <v>0</v>
      </c>
      <c r="BD749" t="str">
        <f>YEAR(LoanTable[[#This Row],[Disbursement Date]]) &amp; "-Q" &amp; ROUNDUP(MONTH(LoanTable[[#This Row],[Disbursement Date]])/3,0)</f>
        <v>2018-Q2</v>
      </c>
      <c r="BE749">
        <f>IF(LoanTable[[#This Row],[Disbursement Date]]=LoanTable[[#This Row],[First Loan Date]],1,0)</f>
        <v>1</v>
      </c>
    </row>
    <row r="750" spans="1:57" x14ac:dyDescent="0.3">
      <c r="A750" t="s">
        <v>2207</v>
      </c>
      <c r="B750">
        <v>398</v>
      </c>
      <c r="C750" t="s">
        <v>350</v>
      </c>
      <c r="D750" t="s">
        <v>573</v>
      </c>
      <c r="E750">
        <v>18117</v>
      </c>
      <c r="F750">
        <v>9012</v>
      </c>
      <c r="G750">
        <v>18861</v>
      </c>
      <c r="H750" s="5">
        <v>43282</v>
      </c>
      <c r="I750" t="s">
        <v>624</v>
      </c>
      <c r="J750" t="s">
        <v>613</v>
      </c>
      <c r="K750">
        <v>700013</v>
      </c>
      <c r="L750" t="s">
        <v>351</v>
      </c>
      <c r="M750" t="s">
        <v>165</v>
      </c>
      <c r="N750" t="s">
        <v>13</v>
      </c>
      <c r="O750" t="s">
        <v>46</v>
      </c>
      <c r="P750">
        <v>29</v>
      </c>
      <c r="Q750" s="5" t="s">
        <v>53</v>
      </c>
      <c r="R750" t="s">
        <v>30</v>
      </c>
      <c r="S750" t="s">
        <v>145</v>
      </c>
      <c r="T750" t="s">
        <v>63</v>
      </c>
      <c r="U750" t="s">
        <v>65</v>
      </c>
      <c r="V750" t="s">
        <v>20</v>
      </c>
      <c r="W750">
        <v>695</v>
      </c>
      <c r="X750" t="s">
        <v>574</v>
      </c>
      <c r="Y750" t="s">
        <v>575</v>
      </c>
      <c r="Z750" t="s">
        <v>576</v>
      </c>
      <c r="AA750">
        <v>0.1065</v>
      </c>
      <c r="AB750" t="s">
        <v>577</v>
      </c>
      <c r="AC750" t="s">
        <v>578</v>
      </c>
      <c r="AD750" t="s">
        <v>350</v>
      </c>
      <c r="AE750" t="s">
        <v>331</v>
      </c>
      <c r="AF750" t="s">
        <v>332</v>
      </c>
      <c r="AG750" t="s">
        <v>333</v>
      </c>
      <c r="AH750" t="s">
        <v>334</v>
      </c>
      <c r="AI750" t="s">
        <v>335</v>
      </c>
      <c r="AJ750">
        <v>700013</v>
      </c>
      <c r="AK750" t="s">
        <v>247</v>
      </c>
      <c r="AL750" t="s">
        <v>241</v>
      </c>
      <c r="AM750">
        <v>19296</v>
      </c>
      <c r="AN750">
        <v>10072</v>
      </c>
      <c r="AO750">
        <v>17968</v>
      </c>
      <c r="AP750">
        <v>33.74</v>
      </c>
      <c r="AQ750">
        <v>3951.07</v>
      </c>
      <c r="AR750" t="s">
        <v>2626</v>
      </c>
      <c r="AS750" t="s">
        <v>2626</v>
      </c>
      <c r="AT750">
        <v>1</v>
      </c>
      <c r="AU750" t="s">
        <v>2628</v>
      </c>
      <c r="AV750" s="3">
        <v>43282</v>
      </c>
      <c r="AW750" s="3" t="str">
        <f>TEXT(LoanTable[[#This Row],[Disbursement Date]],"YYYY-MM")</f>
        <v>2018-07</v>
      </c>
      <c r="AX750" t="str">
        <f>TEXT(EDATE(LoanTable[[#This Row],[Disbursement Date]],-1),"YYYY-MM")</f>
        <v>2018-06</v>
      </c>
      <c r="AY750">
        <f>IF(LoanTable[[#This Row],[Loan Status]]="Active",1,0)</f>
        <v>1</v>
      </c>
      <c r="AZ750">
        <f>IF(COUNTIFS(LoanTable[Client id],LoanTable[[#This Row],[Client id]],LoanTable[Period],LoanTable[[#This Row],[Previous Period]])&gt;0,1,0)</f>
        <v>0</v>
      </c>
      <c r="BA750" s="17" t="str">
        <f>TEXT(LoanTable[[#This Row],[Disbursement Date]],"YYYY")</f>
        <v>2018</v>
      </c>
      <c r="BB750" s="10" cm="1">
        <f t="array" ref="BB750">IF(YEAR(LoanTable[[#This Row],[Disbursement Date]])=MIN(YEAR(LoanTable[Disbursement Date])),"",YEAR(LoanTable[[#This Row],[Disbursement Date]])-1)</f>
        <v>2017</v>
      </c>
      <c r="BC750" s="10">
        <f>IF(LoanTable[[#This Row],[Previous Year]]="",1,IF(COUNTIFS(LoanTable[Client id],LoanTable[[#This Row],[Client id]],LoanTable[Year],LoanTable[[#This Row],[Previous Year]])&gt;0,1,0))</f>
        <v>0</v>
      </c>
      <c r="BD750" t="str">
        <f>YEAR(LoanTable[[#This Row],[Disbursement Date]]) &amp; "-Q" &amp; ROUNDUP(MONTH(LoanTable[[#This Row],[Disbursement Date]])/3,0)</f>
        <v>2018-Q3</v>
      </c>
      <c r="BE750">
        <f>IF(LoanTable[[#This Row],[Disbursement Date]]=LoanTable[[#This Row],[First Loan Date]],1,0)</f>
        <v>1</v>
      </c>
    </row>
    <row r="751" spans="1:57" x14ac:dyDescent="0.3">
      <c r="A751" t="s">
        <v>2304</v>
      </c>
      <c r="B751">
        <v>620</v>
      </c>
      <c r="C751" t="s">
        <v>432</v>
      </c>
      <c r="D751" t="s">
        <v>583</v>
      </c>
      <c r="E751">
        <v>14712</v>
      </c>
      <c r="F751">
        <v>30455</v>
      </c>
      <c r="G751">
        <v>33229</v>
      </c>
      <c r="H751" s="5">
        <v>43282</v>
      </c>
      <c r="I751" t="s">
        <v>612</v>
      </c>
      <c r="J751" t="s">
        <v>619</v>
      </c>
      <c r="K751">
        <v>130067</v>
      </c>
      <c r="L751" t="s">
        <v>434</v>
      </c>
      <c r="M751" t="s">
        <v>42</v>
      </c>
      <c r="N751" t="s">
        <v>13</v>
      </c>
      <c r="O751" t="s">
        <v>46</v>
      </c>
      <c r="P751">
        <v>35</v>
      </c>
      <c r="Q751" s="5" t="s">
        <v>87</v>
      </c>
      <c r="R751" t="s">
        <v>74</v>
      </c>
      <c r="S751" t="s">
        <v>35</v>
      </c>
      <c r="T751" t="s">
        <v>18</v>
      </c>
      <c r="U751" t="s">
        <v>65</v>
      </c>
      <c r="V751" t="s">
        <v>31</v>
      </c>
      <c r="W751">
        <v>624</v>
      </c>
      <c r="X751" t="s">
        <v>574</v>
      </c>
      <c r="Y751" t="s">
        <v>584</v>
      </c>
      <c r="Z751" t="s">
        <v>576</v>
      </c>
      <c r="AA751">
        <v>0.1825</v>
      </c>
      <c r="AB751" t="s">
        <v>585</v>
      </c>
      <c r="AC751" t="s">
        <v>586</v>
      </c>
      <c r="AD751" t="s">
        <v>432</v>
      </c>
      <c r="AE751" t="s">
        <v>234</v>
      </c>
      <c r="AF751" t="s">
        <v>235</v>
      </c>
      <c r="AG751" t="s">
        <v>236</v>
      </c>
      <c r="AH751" t="s">
        <v>237</v>
      </c>
      <c r="AI751" t="s">
        <v>432</v>
      </c>
      <c r="AJ751">
        <v>130067</v>
      </c>
      <c r="AK751" t="s">
        <v>433</v>
      </c>
      <c r="AL751" t="s">
        <v>241</v>
      </c>
      <c r="AM751">
        <v>15197</v>
      </c>
      <c r="AN751">
        <v>30439</v>
      </c>
      <c r="AO751">
        <v>14584</v>
      </c>
      <c r="AP751">
        <v>12.26</v>
      </c>
      <c r="AQ751">
        <v>3543.82</v>
      </c>
      <c r="AR751" t="s">
        <v>2626</v>
      </c>
      <c r="AS751" t="s">
        <v>2626</v>
      </c>
      <c r="AT751">
        <v>0</v>
      </c>
      <c r="AU751" t="s">
        <v>2629</v>
      </c>
      <c r="AV751" s="3">
        <v>42316</v>
      </c>
      <c r="AW751" s="3" t="str">
        <f>TEXT(LoanTable[[#This Row],[Disbursement Date]],"YYYY-MM")</f>
        <v>2018-07</v>
      </c>
      <c r="AX751" t="str">
        <f>TEXT(EDATE(LoanTable[[#This Row],[Disbursement Date]],-1),"YYYY-MM")</f>
        <v>2018-06</v>
      </c>
      <c r="AY751">
        <f>IF(LoanTable[[#This Row],[Loan Status]]="Active",1,0)</f>
        <v>0</v>
      </c>
      <c r="AZ751">
        <f>IF(COUNTIFS(LoanTable[Client id],LoanTable[[#This Row],[Client id]],LoanTable[Period],LoanTable[[#This Row],[Previous Period]])&gt;0,1,0)</f>
        <v>0</v>
      </c>
      <c r="BA751" s="17" t="str">
        <f>TEXT(LoanTable[[#This Row],[Disbursement Date]],"YYYY")</f>
        <v>2018</v>
      </c>
      <c r="BB751" s="10" cm="1">
        <f t="array" ref="BB751">IF(YEAR(LoanTable[[#This Row],[Disbursement Date]])=MIN(YEAR(LoanTable[Disbursement Date])),"",YEAR(LoanTable[[#This Row],[Disbursement Date]])-1)</f>
        <v>2017</v>
      </c>
      <c r="BC751" s="10">
        <f>IF(LoanTable[[#This Row],[Previous Year]]="",1,IF(COUNTIFS(LoanTable[Client id],LoanTable[[#This Row],[Client id]],LoanTable[Year],LoanTable[[#This Row],[Previous Year]])&gt;0,1,0))</f>
        <v>0</v>
      </c>
      <c r="BD751" t="str">
        <f>YEAR(LoanTable[[#This Row],[Disbursement Date]]) &amp; "-Q" &amp; ROUNDUP(MONTH(LoanTable[[#This Row],[Disbursement Date]])/3,0)</f>
        <v>2018-Q3</v>
      </c>
      <c r="BE751">
        <f>IF(LoanTable[[#This Row],[Disbursement Date]]=LoanTable[[#This Row],[First Loan Date]],1,0)</f>
        <v>0</v>
      </c>
    </row>
    <row r="752" spans="1:57" x14ac:dyDescent="0.3">
      <c r="A752" t="s">
        <v>1579</v>
      </c>
      <c r="B752">
        <v>703</v>
      </c>
      <c r="C752" t="s">
        <v>251</v>
      </c>
      <c r="D752" t="s">
        <v>589</v>
      </c>
      <c r="E752">
        <v>6232</v>
      </c>
      <c r="F752">
        <v>28509</v>
      </c>
      <c r="G752">
        <v>7344</v>
      </c>
      <c r="H752" s="5">
        <v>43282</v>
      </c>
      <c r="I752" t="s">
        <v>612</v>
      </c>
      <c r="J752" t="s">
        <v>613</v>
      </c>
      <c r="K752">
        <v>10068</v>
      </c>
      <c r="L752" t="s">
        <v>319</v>
      </c>
      <c r="M752" t="s">
        <v>68</v>
      </c>
      <c r="N752" t="s">
        <v>13</v>
      </c>
      <c r="O752" t="s">
        <v>46</v>
      </c>
      <c r="P752">
        <v>28</v>
      </c>
      <c r="Q752" s="5" t="s">
        <v>69</v>
      </c>
      <c r="R752" t="s">
        <v>25</v>
      </c>
      <c r="S752" t="s">
        <v>35</v>
      </c>
      <c r="T752" t="s">
        <v>18</v>
      </c>
      <c r="U752" t="s">
        <v>38</v>
      </c>
      <c r="V752" t="s">
        <v>31</v>
      </c>
      <c r="W752">
        <v>385</v>
      </c>
      <c r="X752" t="s">
        <v>574</v>
      </c>
      <c r="Y752" t="s">
        <v>590</v>
      </c>
      <c r="Z752" t="s">
        <v>576</v>
      </c>
      <c r="AA752">
        <v>9.9099999999999994E-2</v>
      </c>
      <c r="AB752" t="s">
        <v>577</v>
      </c>
      <c r="AC752" t="s">
        <v>591</v>
      </c>
      <c r="AD752" t="s">
        <v>251</v>
      </c>
      <c r="AE752" t="s">
        <v>250</v>
      </c>
      <c r="AF752" t="s">
        <v>251</v>
      </c>
      <c r="AG752" t="s">
        <v>252</v>
      </c>
      <c r="AH752" t="s">
        <v>253</v>
      </c>
      <c r="AI752" t="s">
        <v>317</v>
      </c>
      <c r="AJ752">
        <v>10068</v>
      </c>
      <c r="AK752" t="s">
        <v>318</v>
      </c>
      <c r="AL752" t="s">
        <v>256</v>
      </c>
      <c r="AM752">
        <v>7881</v>
      </c>
      <c r="AN752">
        <v>28743</v>
      </c>
      <c r="AO752">
        <v>6135</v>
      </c>
      <c r="AP752">
        <v>24.34</v>
      </c>
      <c r="AQ752">
        <v>3465.9</v>
      </c>
      <c r="AR752" t="s">
        <v>2626</v>
      </c>
      <c r="AS752" t="s">
        <v>2626</v>
      </c>
      <c r="AT752">
        <v>2</v>
      </c>
      <c r="AU752" t="s">
        <v>2628</v>
      </c>
      <c r="AV752" s="3">
        <v>43282</v>
      </c>
      <c r="AW752" s="3" t="str">
        <f>TEXT(LoanTable[[#This Row],[Disbursement Date]],"YYYY-MM")</f>
        <v>2018-07</v>
      </c>
      <c r="AX752" t="str">
        <f>TEXT(EDATE(LoanTable[[#This Row],[Disbursement Date]],-1),"YYYY-MM")</f>
        <v>2018-06</v>
      </c>
      <c r="AY752">
        <f>IF(LoanTable[[#This Row],[Loan Status]]="Active",1,0)</f>
        <v>0</v>
      </c>
      <c r="AZ752">
        <f>IF(COUNTIFS(LoanTable[Client id],LoanTable[[#This Row],[Client id]],LoanTable[Period],LoanTable[[#This Row],[Previous Period]])&gt;0,1,0)</f>
        <v>0</v>
      </c>
      <c r="BA752" s="17" t="str">
        <f>TEXT(LoanTable[[#This Row],[Disbursement Date]],"YYYY")</f>
        <v>2018</v>
      </c>
      <c r="BB752" s="10" cm="1">
        <f t="array" ref="BB752">IF(YEAR(LoanTable[[#This Row],[Disbursement Date]])=MIN(YEAR(LoanTable[Disbursement Date])),"",YEAR(LoanTable[[#This Row],[Disbursement Date]])-1)</f>
        <v>2017</v>
      </c>
      <c r="BC752" s="10">
        <f>IF(LoanTable[[#This Row],[Previous Year]]="",1,IF(COUNTIFS(LoanTable[Client id],LoanTable[[#This Row],[Client id]],LoanTable[Year],LoanTable[[#This Row],[Previous Year]])&gt;0,1,0))</f>
        <v>0</v>
      </c>
      <c r="BD752" t="str">
        <f>YEAR(LoanTable[[#This Row],[Disbursement Date]]) &amp; "-Q" &amp; ROUNDUP(MONTH(LoanTable[[#This Row],[Disbursement Date]])/3,0)</f>
        <v>2018-Q3</v>
      </c>
      <c r="BE752">
        <f>IF(LoanTable[[#This Row],[Disbursement Date]]=LoanTable[[#This Row],[First Loan Date]],1,0)</f>
        <v>1</v>
      </c>
    </row>
    <row r="753" spans="1:57" x14ac:dyDescent="0.3">
      <c r="A753" t="s">
        <v>1236</v>
      </c>
      <c r="B753">
        <v>167</v>
      </c>
      <c r="C753" t="s">
        <v>249</v>
      </c>
      <c r="D753" t="s">
        <v>573</v>
      </c>
      <c r="E753">
        <v>7607</v>
      </c>
      <c r="F753">
        <v>23467</v>
      </c>
      <c r="G753">
        <v>21351</v>
      </c>
      <c r="H753" s="5">
        <v>43285</v>
      </c>
      <c r="I753" t="s">
        <v>612</v>
      </c>
      <c r="J753" t="s">
        <v>619</v>
      </c>
      <c r="K753">
        <v>910182</v>
      </c>
      <c r="L753" t="s">
        <v>257</v>
      </c>
      <c r="M753" t="s">
        <v>45</v>
      </c>
      <c r="N753" t="s">
        <v>13</v>
      </c>
      <c r="O753" t="s">
        <v>28</v>
      </c>
      <c r="P753">
        <v>55</v>
      </c>
      <c r="Q753" s="5" t="s">
        <v>57</v>
      </c>
      <c r="R753" t="s">
        <v>74</v>
      </c>
      <c r="S753" t="s">
        <v>105</v>
      </c>
      <c r="T753" t="s">
        <v>63</v>
      </c>
      <c r="U753" t="s">
        <v>38</v>
      </c>
      <c r="V753" t="s">
        <v>20</v>
      </c>
      <c r="W753">
        <v>489</v>
      </c>
      <c r="X753" t="s">
        <v>574</v>
      </c>
      <c r="Y753" t="s">
        <v>575</v>
      </c>
      <c r="Z753" t="s">
        <v>576</v>
      </c>
      <c r="AA753">
        <v>0.1065</v>
      </c>
      <c r="AB753" t="s">
        <v>577</v>
      </c>
      <c r="AC753" t="s">
        <v>578</v>
      </c>
      <c r="AD753" t="s">
        <v>249</v>
      </c>
      <c r="AE753" t="s">
        <v>250</v>
      </c>
      <c r="AF753" t="s">
        <v>251</v>
      </c>
      <c r="AG753" t="s">
        <v>252</v>
      </c>
      <c r="AH753" t="s">
        <v>253</v>
      </c>
      <c r="AI753" t="s">
        <v>254</v>
      </c>
      <c r="AJ753">
        <v>910182</v>
      </c>
      <c r="AK753" t="s">
        <v>255</v>
      </c>
      <c r="AL753" t="s">
        <v>256</v>
      </c>
      <c r="AM753">
        <v>7508</v>
      </c>
      <c r="AN753">
        <v>23209</v>
      </c>
      <c r="AO753">
        <v>7266</v>
      </c>
      <c r="AP753">
        <v>25.87</v>
      </c>
      <c r="AQ753">
        <v>2955.31</v>
      </c>
      <c r="AR753" t="s">
        <v>2626</v>
      </c>
      <c r="AS753" t="s">
        <v>2626</v>
      </c>
      <c r="AT753">
        <v>0</v>
      </c>
      <c r="AU753" t="s">
        <v>2630</v>
      </c>
      <c r="AV753" s="3">
        <v>43285</v>
      </c>
      <c r="AW753" s="3" t="str">
        <f>TEXT(LoanTable[[#This Row],[Disbursement Date]],"YYYY-MM")</f>
        <v>2018-07</v>
      </c>
      <c r="AX753" t="str">
        <f>TEXT(EDATE(LoanTable[[#This Row],[Disbursement Date]],-1),"YYYY-MM")</f>
        <v>2018-06</v>
      </c>
      <c r="AY753">
        <f>IF(LoanTable[[#This Row],[Loan Status]]="Active",1,0)</f>
        <v>0</v>
      </c>
      <c r="AZ753">
        <f>IF(COUNTIFS(LoanTable[Client id],LoanTable[[#This Row],[Client id]],LoanTable[Period],LoanTable[[#This Row],[Previous Period]])&gt;0,1,0)</f>
        <v>0</v>
      </c>
      <c r="BA753" s="17" t="str">
        <f>TEXT(LoanTable[[#This Row],[Disbursement Date]],"YYYY")</f>
        <v>2018</v>
      </c>
      <c r="BB753" s="10" cm="1">
        <f t="array" ref="BB753">IF(YEAR(LoanTable[[#This Row],[Disbursement Date]])=MIN(YEAR(LoanTable[Disbursement Date])),"",YEAR(LoanTable[[#This Row],[Disbursement Date]])-1)</f>
        <v>2017</v>
      </c>
      <c r="BC753" s="10">
        <f>IF(LoanTable[[#This Row],[Previous Year]]="",1,IF(COUNTIFS(LoanTable[Client id],LoanTable[[#This Row],[Client id]],LoanTable[Year],LoanTable[[#This Row],[Previous Year]])&gt;0,1,0))</f>
        <v>0</v>
      </c>
      <c r="BD753" t="str">
        <f>YEAR(LoanTable[[#This Row],[Disbursement Date]]) &amp; "-Q" &amp; ROUNDUP(MONTH(LoanTable[[#This Row],[Disbursement Date]])/3,0)</f>
        <v>2018-Q3</v>
      </c>
      <c r="BE753">
        <f>IF(LoanTable[[#This Row],[Disbursement Date]]=LoanTable[[#This Row],[First Loan Date]],1,0)</f>
        <v>1</v>
      </c>
    </row>
    <row r="754" spans="1:57" x14ac:dyDescent="0.3">
      <c r="A754" t="s">
        <v>2265</v>
      </c>
      <c r="B754">
        <v>262</v>
      </c>
      <c r="C754" t="s">
        <v>422</v>
      </c>
      <c r="D754" t="s">
        <v>573</v>
      </c>
      <c r="E754">
        <v>3343</v>
      </c>
      <c r="F754">
        <v>24150</v>
      </c>
      <c r="G754">
        <v>32936</v>
      </c>
      <c r="H754" s="5">
        <v>43285</v>
      </c>
      <c r="I754" t="s">
        <v>615</v>
      </c>
      <c r="J754" t="s">
        <v>619</v>
      </c>
      <c r="K754">
        <v>120676</v>
      </c>
      <c r="L754" t="s">
        <v>423</v>
      </c>
      <c r="M754" t="s">
        <v>66</v>
      </c>
      <c r="N754" t="s">
        <v>13</v>
      </c>
      <c r="O754" t="s">
        <v>33</v>
      </c>
      <c r="P754">
        <v>21</v>
      </c>
      <c r="Q754" s="5" t="s">
        <v>132</v>
      </c>
      <c r="R754" t="s">
        <v>74</v>
      </c>
      <c r="S754" t="s">
        <v>35</v>
      </c>
      <c r="T754" t="s">
        <v>18</v>
      </c>
      <c r="U754" t="s">
        <v>38</v>
      </c>
      <c r="V754" t="s">
        <v>39</v>
      </c>
      <c r="W754">
        <v>800</v>
      </c>
      <c r="X754" t="s">
        <v>574</v>
      </c>
      <c r="Y754" t="s">
        <v>575</v>
      </c>
      <c r="Z754" t="s">
        <v>576</v>
      </c>
      <c r="AA754">
        <v>0.1065</v>
      </c>
      <c r="AB754" t="s">
        <v>577</v>
      </c>
      <c r="AC754" t="s">
        <v>578</v>
      </c>
      <c r="AD754" t="s">
        <v>422</v>
      </c>
      <c r="AE754" t="s">
        <v>234</v>
      </c>
      <c r="AF754" t="s">
        <v>235</v>
      </c>
      <c r="AG754" t="s">
        <v>236</v>
      </c>
      <c r="AH754" t="s">
        <v>237</v>
      </c>
      <c r="AI754" t="s">
        <v>422</v>
      </c>
      <c r="AJ754">
        <v>120676</v>
      </c>
      <c r="AK754" t="s">
        <v>247</v>
      </c>
      <c r="AL754" t="s">
        <v>239</v>
      </c>
      <c r="AM754">
        <v>4675</v>
      </c>
      <c r="AN754">
        <v>24691</v>
      </c>
      <c r="AO754">
        <v>3102</v>
      </c>
      <c r="AP754">
        <v>35.75</v>
      </c>
      <c r="AQ754">
        <v>642.77</v>
      </c>
      <c r="AR754" t="s">
        <v>2626</v>
      </c>
      <c r="AS754" t="s">
        <v>2626</v>
      </c>
      <c r="AT754">
        <v>2</v>
      </c>
      <c r="AU754" t="s">
        <v>2628</v>
      </c>
      <c r="AV754" s="3">
        <v>43155</v>
      </c>
      <c r="AW754" s="3" t="str">
        <f>TEXT(LoanTable[[#This Row],[Disbursement Date]],"YYYY-MM")</f>
        <v>2018-07</v>
      </c>
      <c r="AX754" t="str">
        <f>TEXT(EDATE(LoanTable[[#This Row],[Disbursement Date]],-1),"YYYY-MM")</f>
        <v>2018-06</v>
      </c>
      <c r="AY754">
        <f>IF(LoanTable[[#This Row],[Loan Status]]="Active",1,0)</f>
        <v>0</v>
      </c>
      <c r="AZ754">
        <f>IF(COUNTIFS(LoanTable[Client id],LoanTable[[#This Row],[Client id]],LoanTable[Period],LoanTable[[#This Row],[Previous Period]])&gt;0,1,0)</f>
        <v>0</v>
      </c>
      <c r="BA754" s="17" t="str">
        <f>TEXT(LoanTable[[#This Row],[Disbursement Date]],"YYYY")</f>
        <v>2018</v>
      </c>
      <c r="BB754" s="10" cm="1">
        <f t="array" ref="BB754">IF(YEAR(LoanTable[[#This Row],[Disbursement Date]])=MIN(YEAR(LoanTable[Disbursement Date])),"",YEAR(LoanTable[[#This Row],[Disbursement Date]])-1)</f>
        <v>2017</v>
      </c>
      <c r="BC754" s="10">
        <f>IF(LoanTable[[#This Row],[Previous Year]]="",1,IF(COUNTIFS(LoanTable[Client id],LoanTable[[#This Row],[Client id]],LoanTable[Year],LoanTable[[#This Row],[Previous Year]])&gt;0,1,0))</f>
        <v>0</v>
      </c>
      <c r="BD754" t="str">
        <f>YEAR(LoanTable[[#This Row],[Disbursement Date]]) &amp; "-Q" &amp; ROUNDUP(MONTH(LoanTable[[#This Row],[Disbursement Date]])/3,0)</f>
        <v>2018-Q3</v>
      </c>
      <c r="BE754">
        <f>IF(LoanTable[[#This Row],[Disbursement Date]]=LoanTable[[#This Row],[First Loan Date]],1,0)</f>
        <v>0</v>
      </c>
    </row>
    <row r="755" spans="1:57" x14ac:dyDescent="0.3">
      <c r="A755" t="s">
        <v>1002</v>
      </c>
      <c r="B755">
        <v>456</v>
      </c>
      <c r="C755" t="s">
        <v>354</v>
      </c>
      <c r="D755" t="s">
        <v>573</v>
      </c>
      <c r="E755">
        <v>38936</v>
      </c>
      <c r="F755">
        <v>13103</v>
      </c>
      <c r="G755">
        <v>26139</v>
      </c>
      <c r="H755" s="5">
        <v>43285</v>
      </c>
      <c r="I755" t="s">
        <v>624</v>
      </c>
      <c r="J755" t="s">
        <v>613</v>
      </c>
      <c r="K755">
        <v>70364</v>
      </c>
      <c r="L755" t="s">
        <v>356</v>
      </c>
      <c r="M755" t="s">
        <v>116</v>
      </c>
      <c r="N755" t="s">
        <v>13</v>
      </c>
      <c r="O755" t="s">
        <v>14</v>
      </c>
      <c r="P755">
        <v>41</v>
      </c>
      <c r="Q755" s="5" t="s">
        <v>41</v>
      </c>
      <c r="R755" t="s">
        <v>16</v>
      </c>
      <c r="S755" t="s">
        <v>35</v>
      </c>
      <c r="T755" t="s">
        <v>18</v>
      </c>
      <c r="U755" t="s">
        <v>38</v>
      </c>
      <c r="V755" t="s">
        <v>39</v>
      </c>
      <c r="W755">
        <v>495</v>
      </c>
      <c r="X755" t="s">
        <v>574</v>
      </c>
      <c r="Y755" t="s">
        <v>575</v>
      </c>
      <c r="Z755" t="s">
        <v>576</v>
      </c>
      <c r="AA755">
        <v>0.1065</v>
      </c>
      <c r="AB755" t="s">
        <v>577</v>
      </c>
      <c r="AC755" t="s">
        <v>578</v>
      </c>
      <c r="AD755" t="s">
        <v>354</v>
      </c>
      <c r="AE755" t="s">
        <v>279</v>
      </c>
      <c r="AF755" t="s">
        <v>280</v>
      </c>
      <c r="AG755" t="s">
        <v>281</v>
      </c>
      <c r="AH755" t="s">
        <v>282</v>
      </c>
      <c r="AI755" t="s">
        <v>354</v>
      </c>
      <c r="AJ755">
        <v>70364</v>
      </c>
      <c r="AK755" t="s">
        <v>355</v>
      </c>
      <c r="AL755" t="s">
        <v>239</v>
      </c>
      <c r="AM755">
        <v>38533</v>
      </c>
      <c r="AN755">
        <v>13730</v>
      </c>
      <c r="AO755">
        <v>38722</v>
      </c>
      <c r="AP755">
        <v>30.73</v>
      </c>
      <c r="AQ755">
        <v>558.55999999999995</v>
      </c>
      <c r="AR755" t="s">
        <v>2626</v>
      </c>
      <c r="AS755" t="s">
        <v>2626</v>
      </c>
      <c r="AT755">
        <v>0</v>
      </c>
      <c r="AU755" t="s">
        <v>2628</v>
      </c>
      <c r="AV755" s="3">
        <v>42177</v>
      </c>
      <c r="AW755" s="3" t="str">
        <f>TEXT(LoanTable[[#This Row],[Disbursement Date]],"YYYY-MM")</f>
        <v>2018-07</v>
      </c>
      <c r="AX755" t="str">
        <f>TEXT(EDATE(LoanTable[[#This Row],[Disbursement Date]],-1),"YYYY-MM")</f>
        <v>2018-06</v>
      </c>
      <c r="AY755">
        <f>IF(LoanTable[[#This Row],[Loan Status]]="Active",1,0)</f>
        <v>1</v>
      </c>
      <c r="AZ755">
        <f>IF(COUNTIFS(LoanTable[Client id],LoanTable[[#This Row],[Client id]],LoanTable[Period],LoanTable[[#This Row],[Previous Period]])&gt;0,1,0)</f>
        <v>0</v>
      </c>
      <c r="BA755" s="17" t="str">
        <f>TEXT(LoanTable[[#This Row],[Disbursement Date]],"YYYY")</f>
        <v>2018</v>
      </c>
      <c r="BB755" s="10" cm="1">
        <f t="array" ref="BB755">IF(YEAR(LoanTable[[#This Row],[Disbursement Date]])=MIN(YEAR(LoanTable[Disbursement Date])),"",YEAR(LoanTable[[#This Row],[Disbursement Date]])-1)</f>
        <v>2017</v>
      </c>
      <c r="BC755" s="10">
        <f>IF(LoanTable[[#This Row],[Previous Year]]="",1,IF(COUNTIFS(LoanTable[Client id],LoanTable[[#This Row],[Client id]],LoanTable[Year],LoanTable[[#This Row],[Previous Year]])&gt;0,1,0))</f>
        <v>0</v>
      </c>
      <c r="BD755" t="str">
        <f>YEAR(LoanTable[[#This Row],[Disbursement Date]]) &amp; "-Q" &amp; ROUNDUP(MONTH(LoanTable[[#This Row],[Disbursement Date]])/3,0)</f>
        <v>2018-Q3</v>
      </c>
      <c r="BE755">
        <f>IF(LoanTable[[#This Row],[Disbursement Date]]=LoanTable[[#This Row],[First Loan Date]],1,0)</f>
        <v>0</v>
      </c>
    </row>
    <row r="756" spans="1:57" x14ac:dyDescent="0.3">
      <c r="A756" t="s">
        <v>1046</v>
      </c>
      <c r="B756">
        <v>757</v>
      </c>
      <c r="C756" t="s">
        <v>422</v>
      </c>
      <c r="D756" t="s">
        <v>573</v>
      </c>
      <c r="E756">
        <v>36152</v>
      </c>
      <c r="F756">
        <v>24444</v>
      </c>
      <c r="G756">
        <v>27684</v>
      </c>
      <c r="H756" s="5">
        <v>43286</v>
      </c>
      <c r="I756" t="s">
        <v>612</v>
      </c>
      <c r="J756" t="s">
        <v>619</v>
      </c>
      <c r="K756">
        <v>120676</v>
      </c>
      <c r="L756" t="s">
        <v>423</v>
      </c>
      <c r="M756" t="s">
        <v>23</v>
      </c>
      <c r="N756" t="s">
        <v>13</v>
      </c>
      <c r="O756" t="s">
        <v>14</v>
      </c>
      <c r="P756">
        <v>43</v>
      </c>
      <c r="Q756" s="5" t="s">
        <v>24</v>
      </c>
      <c r="R756" t="s">
        <v>25</v>
      </c>
      <c r="S756" t="s">
        <v>17</v>
      </c>
      <c r="T756" t="s">
        <v>18</v>
      </c>
      <c r="U756" t="s">
        <v>26</v>
      </c>
      <c r="V756" t="s">
        <v>20</v>
      </c>
      <c r="W756">
        <v>645</v>
      </c>
      <c r="X756" t="s">
        <v>574</v>
      </c>
      <c r="Y756" t="s">
        <v>575</v>
      </c>
      <c r="Z756" t="s">
        <v>576</v>
      </c>
      <c r="AA756">
        <v>0.1065</v>
      </c>
      <c r="AB756" t="s">
        <v>577</v>
      </c>
      <c r="AC756" t="s">
        <v>578</v>
      </c>
      <c r="AD756" t="s">
        <v>422</v>
      </c>
      <c r="AE756" t="s">
        <v>234</v>
      </c>
      <c r="AF756" t="s">
        <v>235</v>
      </c>
      <c r="AG756" t="s">
        <v>236</v>
      </c>
      <c r="AH756" t="s">
        <v>237</v>
      </c>
      <c r="AI756" t="s">
        <v>422</v>
      </c>
      <c r="AJ756">
        <v>120676</v>
      </c>
      <c r="AK756" t="s">
        <v>247</v>
      </c>
      <c r="AL756" t="s">
        <v>239</v>
      </c>
      <c r="AM756">
        <v>36967</v>
      </c>
      <c r="AN756">
        <v>25133</v>
      </c>
      <c r="AO756">
        <v>35860</v>
      </c>
      <c r="AP756">
        <v>4.12</v>
      </c>
      <c r="AQ756">
        <v>1284.77</v>
      </c>
      <c r="AR756" t="s">
        <v>2626</v>
      </c>
      <c r="AS756" t="s">
        <v>2626</v>
      </c>
      <c r="AT756">
        <v>0</v>
      </c>
      <c r="AU756" t="s">
        <v>2628</v>
      </c>
      <c r="AV756" s="3">
        <v>43286</v>
      </c>
      <c r="AW756" s="3" t="str">
        <f>TEXT(LoanTable[[#This Row],[Disbursement Date]],"YYYY-MM")</f>
        <v>2018-07</v>
      </c>
      <c r="AX756" t="str">
        <f>TEXT(EDATE(LoanTable[[#This Row],[Disbursement Date]],-1),"YYYY-MM")</f>
        <v>2018-06</v>
      </c>
      <c r="AY756">
        <f>IF(LoanTable[[#This Row],[Loan Status]]="Active",1,0)</f>
        <v>0</v>
      </c>
      <c r="AZ756">
        <f>IF(COUNTIFS(LoanTable[Client id],LoanTable[[#This Row],[Client id]],LoanTable[Period],LoanTable[[#This Row],[Previous Period]])&gt;0,1,0)</f>
        <v>0</v>
      </c>
      <c r="BA756" s="17" t="str">
        <f>TEXT(LoanTable[[#This Row],[Disbursement Date]],"YYYY")</f>
        <v>2018</v>
      </c>
      <c r="BB756" s="10" cm="1">
        <f t="array" ref="BB756">IF(YEAR(LoanTable[[#This Row],[Disbursement Date]])=MIN(YEAR(LoanTable[Disbursement Date])),"",YEAR(LoanTable[[#This Row],[Disbursement Date]])-1)</f>
        <v>2017</v>
      </c>
      <c r="BC756" s="10">
        <f>IF(LoanTable[[#This Row],[Previous Year]]="",1,IF(COUNTIFS(LoanTable[Client id],LoanTable[[#This Row],[Client id]],LoanTable[Year],LoanTable[[#This Row],[Previous Year]])&gt;0,1,0))</f>
        <v>0</v>
      </c>
      <c r="BD756" t="str">
        <f>YEAR(LoanTable[[#This Row],[Disbursement Date]]) &amp; "-Q" &amp; ROUNDUP(MONTH(LoanTable[[#This Row],[Disbursement Date]])/3,0)</f>
        <v>2018-Q3</v>
      </c>
      <c r="BE756">
        <f>IF(LoanTable[[#This Row],[Disbursement Date]]=LoanTable[[#This Row],[First Loan Date]],1,0)</f>
        <v>1</v>
      </c>
    </row>
    <row r="757" spans="1:57" x14ac:dyDescent="0.3">
      <c r="A757" t="s">
        <v>1774</v>
      </c>
      <c r="B757">
        <v>26</v>
      </c>
      <c r="C757" t="s">
        <v>485</v>
      </c>
      <c r="D757" t="s">
        <v>589</v>
      </c>
      <c r="E757">
        <v>12471</v>
      </c>
      <c r="F757">
        <v>47993</v>
      </c>
      <c r="G757">
        <v>5257</v>
      </c>
      <c r="H757" s="5">
        <v>43288</v>
      </c>
      <c r="I757" t="s">
        <v>615</v>
      </c>
      <c r="J757" t="s">
        <v>613</v>
      </c>
      <c r="K757">
        <v>880038</v>
      </c>
      <c r="L757" t="s">
        <v>487</v>
      </c>
      <c r="M757" t="s">
        <v>48</v>
      </c>
      <c r="N757" t="s">
        <v>13</v>
      </c>
      <c r="O757" t="s">
        <v>33</v>
      </c>
      <c r="P757">
        <v>22</v>
      </c>
      <c r="Q757" s="6" t="s">
        <v>77</v>
      </c>
      <c r="R757" t="s">
        <v>74</v>
      </c>
      <c r="S757" t="s">
        <v>35</v>
      </c>
      <c r="T757" t="s">
        <v>18</v>
      </c>
      <c r="U757" t="s">
        <v>65</v>
      </c>
      <c r="V757" t="s">
        <v>39</v>
      </c>
      <c r="W757">
        <v>346</v>
      </c>
      <c r="X757" t="s">
        <v>574</v>
      </c>
      <c r="Y757" t="s">
        <v>590</v>
      </c>
      <c r="Z757" t="s">
        <v>576</v>
      </c>
      <c r="AA757">
        <v>9.9099999999999994E-2</v>
      </c>
      <c r="AB757" t="s">
        <v>577</v>
      </c>
      <c r="AC757" t="s">
        <v>591</v>
      </c>
      <c r="AD757" t="s">
        <v>485</v>
      </c>
      <c r="AE757" t="s">
        <v>472</v>
      </c>
      <c r="AF757" t="s">
        <v>473</v>
      </c>
      <c r="AG757" t="s">
        <v>474</v>
      </c>
      <c r="AH757" t="s">
        <v>475</v>
      </c>
      <c r="AI757" t="s">
        <v>485</v>
      </c>
      <c r="AJ757">
        <v>880038</v>
      </c>
      <c r="AK757" t="s">
        <v>486</v>
      </c>
      <c r="AL757" t="s">
        <v>256</v>
      </c>
      <c r="AM757">
        <v>13014</v>
      </c>
      <c r="AN757">
        <v>49225</v>
      </c>
      <c r="AO757">
        <v>12171</v>
      </c>
      <c r="AP757">
        <v>46.17</v>
      </c>
      <c r="AQ757">
        <v>1060.51</v>
      </c>
      <c r="AR757" t="s">
        <v>2626</v>
      </c>
      <c r="AS757" t="s">
        <v>2626</v>
      </c>
      <c r="AT757">
        <v>0</v>
      </c>
      <c r="AU757" t="s">
        <v>2628</v>
      </c>
      <c r="AV757" s="3">
        <v>42858</v>
      </c>
      <c r="AW757" s="3" t="str">
        <f>TEXT(LoanTable[[#This Row],[Disbursement Date]],"YYYY-MM")</f>
        <v>2018-07</v>
      </c>
      <c r="AX757" t="str">
        <f>TEXT(EDATE(LoanTable[[#This Row],[Disbursement Date]],-1),"YYYY-MM")</f>
        <v>2018-06</v>
      </c>
      <c r="AY757">
        <f>IF(LoanTable[[#This Row],[Loan Status]]="Active",1,0)</f>
        <v>0</v>
      </c>
      <c r="AZ757">
        <f>IF(COUNTIFS(LoanTable[Client id],LoanTable[[#This Row],[Client id]],LoanTable[Period],LoanTable[[#This Row],[Previous Period]])&gt;0,1,0)</f>
        <v>0</v>
      </c>
      <c r="BA757" s="17" t="str">
        <f>TEXT(LoanTable[[#This Row],[Disbursement Date]],"YYYY")</f>
        <v>2018</v>
      </c>
      <c r="BB757" s="10" cm="1">
        <f t="array" ref="BB757">IF(YEAR(LoanTable[[#This Row],[Disbursement Date]])=MIN(YEAR(LoanTable[Disbursement Date])),"",YEAR(LoanTable[[#This Row],[Disbursement Date]])-1)</f>
        <v>2017</v>
      </c>
      <c r="BC757" s="10">
        <f>IF(LoanTable[[#This Row],[Previous Year]]="",1,IF(COUNTIFS(LoanTable[Client id],LoanTable[[#This Row],[Client id]],LoanTable[Year],LoanTable[[#This Row],[Previous Year]])&gt;0,1,0))</f>
        <v>1</v>
      </c>
      <c r="BD757" t="str">
        <f>YEAR(LoanTable[[#This Row],[Disbursement Date]]) &amp; "-Q" &amp; ROUNDUP(MONTH(LoanTable[[#This Row],[Disbursement Date]])/3,0)</f>
        <v>2018-Q3</v>
      </c>
      <c r="BE757">
        <f>IF(LoanTable[[#This Row],[Disbursement Date]]=LoanTable[[#This Row],[First Loan Date]],1,0)</f>
        <v>0</v>
      </c>
    </row>
    <row r="758" spans="1:57" x14ac:dyDescent="0.3">
      <c r="A758" t="s">
        <v>2595</v>
      </c>
      <c r="B758">
        <v>842</v>
      </c>
      <c r="C758" t="s">
        <v>488</v>
      </c>
      <c r="D758" t="s">
        <v>573</v>
      </c>
      <c r="E758">
        <v>42975</v>
      </c>
      <c r="F758">
        <v>45723</v>
      </c>
      <c r="G758">
        <v>44295</v>
      </c>
      <c r="H758" s="5">
        <v>43290</v>
      </c>
      <c r="I758" t="s">
        <v>612</v>
      </c>
      <c r="J758" t="s">
        <v>613</v>
      </c>
      <c r="K758">
        <v>740048</v>
      </c>
      <c r="L758" t="s">
        <v>491</v>
      </c>
      <c r="M758" t="s">
        <v>66</v>
      </c>
      <c r="N758" t="s">
        <v>13</v>
      </c>
      <c r="O758" t="s">
        <v>14</v>
      </c>
      <c r="P758">
        <v>41</v>
      </c>
      <c r="Q758" s="5" t="s">
        <v>94</v>
      </c>
      <c r="R758" t="s">
        <v>74</v>
      </c>
      <c r="S758" t="s">
        <v>35</v>
      </c>
      <c r="T758" t="s">
        <v>18</v>
      </c>
      <c r="U758" t="s">
        <v>22</v>
      </c>
      <c r="V758" t="s">
        <v>39</v>
      </c>
      <c r="W758">
        <v>399</v>
      </c>
      <c r="X758" t="s">
        <v>574</v>
      </c>
      <c r="Y758" t="s">
        <v>575</v>
      </c>
      <c r="Z758" t="s">
        <v>576</v>
      </c>
      <c r="AA758">
        <v>0.1065</v>
      </c>
      <c r="AB758" t="s">
        <v>577</v>
      </c>
      <c r="AC758" t="s">
        <v>578</v>
      </c>
      <c r="AD758" t="s">
        <v>488</v>
      </c>
      <c r="AE758" t="s">
        <v>472</v>
      </c>
      <c r="AF758" t="s">
        <v>473</v>
      </c>
      <c r="AG758" t="s">
        <v>474</v>
      </c>
      <c r="AH758" t="s">
        <v>475</v>
      </c>
      <c r="AI758" t="s">
        <v>489</v>
      </c>
      <c r="AJ758">
        <v>740048</v>
      </c>
      <c r="AK758" t="s">
        <v>490</v>
      </c>
      <c r="AL758" t="s">
        <v>239</v>
      </c>
      <c r="AM758">
        <v>44764</v>
      </c>
      <c r="AN758">
        <v>47249</v>
      </c>
      <c r="AO758">
        <v>42862</v>
      </c>
      <c r="AP758">
        <v>0.2</v>
      </c>
      <c r="AQ758">
        <v>703.98</v>
      </c>
      <c r="AR758" t="s">
        <v>2626</v>
      </c>
      <c r="AS758" t="s">
        <v>2626</v>
      </c>
      <c r="AT758">
        <v>1</v>
      </c>
      <c r="AU758" t="s">
        <v>2628</v>
      </c>
      <c r="AV758" s="3">
        <v>43004</v>
      </c>
      <c r="AW758" s="3" t="str">
        <f>TEXT(LoanTable[[#This Row],[Disbursement Date]],"YYYY-MM")</f>
        <v>2018-07</v>
      </c>
      <c r="AX758" t="str">
        <f>TEXT(EDATE(LoanTable[[#This Row],[Disbursement Date]],-1),"YYYY-MM")</f>
        <v>2018-06</v>
      </c>
      <c r="AY758">
        <f>IF(LoanTable[[#This Row],[Loan Status]]="Active",1,0)</f>
        <v>0</v>
      </c>
      <c r="AZ758">
        <f>IF(COUNTIFS(LoanTable[Client id],LoanTable[[#This Row],[Client id]],LoanTable[Period],LoanTable[[#This Row],[Previous Period]])&gt;0,1,0)</f>
        <v>0</v>
      </c>
      <c r="BA758" s="17" t="str">
        <f>TEXT(LoanTable[[#This Row],[Disbursement Date]],"YYYY")</f>
        <v>2018</v>
      </c>
      <c r="BB758" s="10" cm="1">
        <f t="array" ref="BB758">IF(YEAR(LoanTable[[#This Row],[Disbursement Date]])=MIN(YEAR(LoanTable[Disbursement Date])),"",YEAR(LoanTable[[#This Row],[Disbursement Date]])-1)</f>
        <v>2017</v>
      </c>
      <c r="BC758" s="10">
        <f>IF(LoanTable[[#This Row],[Previous Year]]="",1,IF(COUNTIFS(LoanTable[Client id],LoanTable[[#This Row],[Client id]],LoanTable[Year],LoanTable[[#This Row],[Previous Year]])&gt;0,1,0))</f>
        <v>1</v>
      </c>
      <c r="BD758" t="str">
        <f>YEAR(LoanTable[[#This Row],[Disbursement Date]]) &amp; "-Q" &amp; ROUNDUP(MONTH(LoanTable[[#This Row],[Disbursement Date]])/3,0)</f>
        <v>2018-Q3</v>
      </c>
      <c r="BE758">
        <f>IF(LoanTable[[#This Row],[Disbursement Date]]=LoanTable[[#This Row],[First Loan Date]],1,0)</f>
        <v>0</v>
      </c>
    </row>
    <row r="759" spans="1:57" x14ac:dyDescent="0.3">
      <c r="A759" t="s">
        <v>1279</v>
      </c>
      <c r="B759">
        <v>670</v>
      </c>
      <c r="C759" t="s">
        <v>386</v>
      </c>
      <c r="D759" t="s">
        <v>573</v>
      </c>
      <c r="E759">
        <v>5448</v>
      </c>
      <c r="F759">
        <v>39181</v>
      </c>
      <c r="G759">
        <v>26857</v>
      </c>
      <c r="H759" s="5">
        <v>43291</v>
      </c>
      <c r="I759" t="s">
        <v>615</v>
      </c>
      <c r="J759" t="s">
        <v>619</v>
      </c>
      <c r="K759">
        <v>1110166</v>
      </c>
      <c r="L759" t="s">
        <v>389</v>
      </c>
      <c r="M759" t="s">
        <v>112</v>
      </c>
      <c r="N759" t="s">
        <v>13</v>
      </c>
      <c r="O759" t="s">
        <v>14</v>
      </c>
      <c r="P759">
        <v>44</v>
      </c>
      <c r="Q759" s="5" t="s">
        <v>118</v>
      </c>
      <c r="R759" t="s">
        <v>30</v>
      </c>
      <c r="S759" t="s">
        <v>35</v>
      </c>
      <c r="T759" t="s">
        <v>18</v>
      </c>
      <c r="U759" t="s">
        <v>65</v>
      </c>
      <c r="V759" t="s">
        <v>20</v>
      </c>
      <c r="W759">
        <v>342</v>
      </c>
      <c r="X759" t="s">
        <v>574</v>
      </c>
      <c r="Y759" t="s">
        <v>575</v>
      </c>
      <c r="Z759" t="s">
        <v>576</v>
      </c>
      <c r="AA759">
        <v>0.1065</v>
      </c>
      <c r="AB759" t="s">
        <v>577</v>
      </c>
      <c r="AC759" t="s">
        <v>578</v>
      </c>
      <c r="AD759" t="s">
        <v>386</v>
      </c>
      <c r="AE759" t="s">
        <v>234</v>
      </c>
      <c r="AF759" t="s">
        <v>235</v>
      </c>
      <c r="AG759" t="s">
        <v>236</v>
      </c>
      <c r="AH759" t="s">
        <v>237</v>
      </c>
      <c r="AI759" t="s">
        <v>387</v>
      </c>
      <c r="AJ759">
        <v>1110166</v>
      </c>
      <c r="AK759" t="s">
        <v>388</v>
      </c>
      <c r="AL759" t="s">
        <v>239</v>
      </c>
      <c r="AM759">
        <v>7196</v>
      </c>
      <c r="AN759">
        <v>39509</v>
      </c>
      <c r="AO759">
        <v>5186</v>
      </c>
      <c r="AP759">
        <v>25.67</v>
      </c>
      <c r="AQ759">
        <v>971.07</v>
      </c>
      <c r="AR759" t="s">
        <v>2626</v>
      </c>
      <c r="AS759" t="s">
        <v>2626</v>
      </c>
      <c r="AT759">
        <v>2</v>
      </c>
      <c r="AU759" t="s">
        <v>2629</v>
      </c>
      <c r="AV759" s="3">
        <v>42143</v>
      </c>
      <c r="AW759" s="3" t="str">
        <f>TEXT(LoanTable[[#This Row],[Disbursement Date]],"YYYY-MM")</f>
        <v>2018-07</v>
      </c>
      <c r="AX759" t="str">
        <f>TEXT(EDATE(LoanTable[[#This Row],[Disbursement Date]],-1),"YYYY-MM")</f>
        <v>2018-06</v>
      </c>
      <c r="AY759">
        <f>IF(LoanTable[[#This Row],[Loan Status]]="Active",1,0)</f>
        <v>0</v>
      </c>
      <c r="AZ759">
        <f>IF(COUNTIFS(LoanTable[Client id],LoanTable[[#This Row],[Client id]],LoanTable[Period],LoanTable[[#This Row],[Previous Period]])&gt;0,1,0)</f>
        <v>0</v>
      </c>
      <c r="BA759" s="17" t="str">
        <f>TEXT(LoanTable[[#This Row],[Disbursement Date]],"YYYY")</f>
        <v>2018</v>
      </c>
      <c r="BB759" s="10" cm="1">
        <f t="array" ref="BB759">IF(YEAR(LoanTable[[#This Row],[Disbursement Date]])=MIN(YEAR(LoanTable[Disbursement Date])),"",YEAR(LoanTable[[#This Row],[Disbursement Date]])-1)</f>
        <v>2017</v>
      </c>
      <c r="BC759" s="10">
        <f>IF(LoanTable[[#This Row],[Previous Year]]="",1,IF(COUNTIFS(LoanTable[Client id],LoanTable[[#This Row],[Client id]],LoanTable[Year],LoanTable[[#This Row],[Previous Year]])&gt;0,1,0))</f>
        <v>0</v>
      </c>
      <c r="BD759" t="str">
        <f>YEAR(LoanTable[[#This Row],[Disbursement Date]]) &amp; "-Q" &amp; ROUNDUP(MONTH(LoanTable[[#This Row],[Disbursement Date]])/3,0)</f>
        <v>2018-Q3</v>
      </c>
      <c r="BE759">
        <f>IF(LoanTable[[#This Row],[Disbursement Date]]=LoanTable[[#This Row],[First Loan Date]],1,0)</f>
        <v>0</v>
      </c>
    </row>
    <row r="760" spans="1:57" x14ac:dyDescent="0.3">
      <c r="A760" t="s">
        <v>1179</v>
      </c>
      <c r="B760">
        <v>454</v>
      </c>
      <c r="C760" t="s">
        <v>409</v>
      </c>
      <c r="D760" t="s">
        <v>573</v>
      </c>
      <c r="E760">
        <v>35526</v>
      </c>
      <c r="F760">
        <v>5928</v>
      </c>
      <c r="G760">
        <v>38982</v>
      </c>
      <c r="H760" s="5">
        <v>43293</v>
      </c>
      <c r="I760" t="s">
        <v>612</v>
      </c>
      <c r="J760" t="s">
        <v>619</v>
      </c>
      <c r="K760">
        <v>1030063</v>
      </c>
      <c r="L760" t="s">
        <v>411</v>
      </c>
      <c r="M760" t="s">
        <v>23</v>
      </c>
      <c r="N760" t="s">
        <v>13</v>
      </c>
      <c r="O760" t="s">
        <v>14</v>
      </c>
      <c r="P760">
        <v>43</v>
      </c>
      <c r="Q760" s="5" t="s">
        <v>24</v>
      </c>
      <c r="R760" t="s">
        <v>25</v>
      </c>
      <c r="S760" t="s">
        <v>17</v>
      </c>
      <c r="T760" t="s">
        <v>18</v>
      </c>
      <c r="U760" t="s">
        <v>26</v>
      </c>
      <c r="V760" t="s">
        <v>20</v>
      </c>
      <c r="W760">
        <v>645</v>
      </c>
      <c r="X760" t="s">
        <v>574</v>
      </c>
      <c r="Y760" t="s">
        <v>575</v>
      </c>
      <c r="Z760" t="s">
        <v>576</v>
      </c>
      <c r="AA760">
        <v>0.1065</v>
      </c>
      <c r="AB760" t="s">
        <v>577</v>
      </c>
      <c r="AC760" t="s">
        <v>578</v>
      </c>
      <c r="AD760" t="s">
        <v>409</v>
      </c>
      <c r="AE760" t="s">
        <v>234</v>
      </c>
      <c r="AF760" t="s">
        <v>235</v>
      </c>
      <c r="AG760" t="s">
        <v>236</v>
      </c>
      <c r="AH760" t="s">
        <v>237</v>
      </c>
      <c r="AI760" t="s">
        <v>246</v>
      </c>
      <c r="AJ760">
        <v>1030063</v>
      </c>
      <c r="AK760" t="s">
        <v>410</v>
      </c>
      <c r="AL760" t="s">
        <v>241</v>
      </c>
      <c r="AM760">
        <v>35620</v>
      </c>
      <c r="AN760">
        <v>7602</v>
      </c>
      <c r="AO760">
        <v>35285</v>
      </c>
      <c r="AP760">
        <v>15.03</v>
      </c>
      <c r="AQ760">
        <v>3153.91</v>
      </c>
      <c r="AR760" t="s">
        <v>2626</v>
      </c>
      <c r="AS760" t="s">
        <v>2626</v>
      </c>
      <c r="AT760">
        <v>1</v>
      </c>
      <c r="AU760" t="s">
        <v>2629</v>
      </c>
      <c r="AV760" s="3">
        <v>43293</v>
      </c>
      <c r="AW760" s="3" t="str">
        <f>TEXT(LoanTable[[#This Row],[Disbursement Date]],"YYYY-MM")</f>
        <v>2018-07</v>
      </c>
      <c r="AX760" t="str">
        <f>TEXT(EDATE(LoanTable[[#This Row],[Disbursement Date]],-1),"YYYY-MM")</f>
        <v>2018-06</v>
      </c>
      <c r="AY760">
        <f>IF(LoanTable[[#This Row],[Loan Status]]="Active",1,0)</f>
        <v>0</v>
      </c>
      <c r="AZ760">
        <f>IF(COUNTIFS(LoanTable[Client id],LoanTable[[#This Row],[Client id]],LoanTable[Period],LoanTable[[#This Row],[Previous Period]])&gt;0,1,0)</f>
        <v>0</v>
      </c>
      <c r="BA760" s="17" t="str">
        <f>TEXT(LoanTable[[#This Row],[Disbursement Date]],"YYYY")</f>
        <v>2018</v>
      </c>
      <c r="BB760" s="10" cm="1">
        <f t="array" ref="BB760">IF(YEAR(LoanTable[[#This Row],[Disbursement Date]])=MIN(YEAR(LoanTable[Disbursement Date])),"",YEAR(LoanTable[[#This Row],[Disbursement Date]])-1)</f>
        <v>2017</v>
      </c>
      <c r="BC760" s="10">
        <f>IF(LoanTable[[#This Row],[Previous Year]]="",1,IF(COUNTIFS(LoanTable[Client id],LoanTable[[#This Row],[Client id]],LoanTable[Year],LoanTable[[#This Row],[Previous Year]])&gt;0,1,0))</f>
        <v>0</v>
      </c>
      <c r="BD760" t="str">
        <f>YEAR(LoanTable[[#This Row],[Disbursement Date]]) &amp; "-Q" &amp; ROUNDUP(MONTH(LoanTable[[#This Row],[Disbursement Date]])/3,0)</f>
        <v>2018-Q3</v>
      </c>
      <c r="BE760">
        <f>IF(LoanTable[[#This Row],[Disbursement Date]]=LoanTable[[#This Row],[First Loan Date]],1,0)</f>
        <v>1</v>
      </c>
    </row>
    <row r="761" spans="1:57" x14ac:dyDescent="0.3">
      <c r="A761" t="s">
        <v>952</v>
      </c>
      <c r="B761">
        <v>467</v>
      </c>
      <c r="C761" t="s">
        <v>265</v>
      </c>
      <c r="D761" t="s">
        <v>587</v>
      </c>
      <c r="E761">
        <v>10863</v>
      </c>
      <c r="F761">
        <v>4114</v>
      </c>
      <c r="G761">
        <v>34555</v>
      </c>
      <c r="H761" s="5">
        <v>43296</v>
      </c>
      <c r="I761" t="s">
        <v>615</v>
      </c>
      <c r="J761" t="s">
        <v>619</v>
      </c>
      <c r="K761">
        <v>30179</v>
      </c>
      <c r="L761" t="s">
        <v>272</v>
      </c>
      <c r="M761" t="s">
        <v>133</v>
      </c>
      <c r="N761" t="s">
        <v>13</v>
      </c>
      <c r="O761" t="s">
        <v>33</v>
      </c>
      <c r="P761">
        <v>24</v>
      </c>
      <c r="Q761" s="5" t="s">
        <v>34</v>
      </c>
      <c r="R761" t="s">
        <v>30</v>
      </c>
      <c r="S761" t="s">
        <v>145</v>
      </c>
      <c r="T761" t="s">
        <v>18</v>
      </c>
      <c r="U761" t="s">
        <v>65</v>
      </c>
      <c r="V761" t="s">
        <v>39</v>
      </c>
      <c r="W761">
        <v>443</v>
      </c>
      <c r="X761" t="s">
        <v>574</v>
      </c>
      <c r="Y761" t="s">
        <v>584</v>
      </c>
      <c r="Z761" t="s">
        <v>576</v>
      </c>
      <c r="AA761">
        <v>6.6199999999999995E-2</v>
      </c>
      <c r="AB761" t="s">
        <v>581</v>
      </c>
      <c r="AC761" t="s">
        <v>588</v>
      </c>
      <c r="AD761" t="s">
        <v>265</v>
      </c>
      <c r="AE761" t="s">
        <v>266</v>
      </c>
      <c r="AF761" t="s">
        <v>267</v>
      </c>
      <c r="AG761" t="s">
        <v>268</v>
      </c>
      <c r="AH761" t="s">
        <v>269</v>
      </c>
      <c r="AI761" t="s">
        <v>270</v>
      </c>
      <c r="AJ761">
        <v>30179</v>
      </c>
      <c r="AK761" t="s">
        <v>271</v>
      </c>
      <c r="AL761" t="s">
        <v>241</v>
      </c>
      <c r="AM761">
        <v>12206</v>
      </c>
      <c r="AN761">
        <v>5093</v>
      </c>
      <c r="AO761">
        <v>10420</v>
      </c>
      <c r="AP761">
        <v>21.3</v>
      </c>
      <c r="AQ761">
        <v>2966.65</v>
      </c>
      <c r="AR761" t="s">
        <v>2626</v>
      </c>
      <c r="AS761" t="s">
        <v>2626</v>
      </c>
      <c r="AT761">
        <v>1</v>
      </c>
      <c r="AU761" t="s">
        <v>2629</v>
      </c>
      <c r="AV761" s="3">
        <v>42369</v>
      </c>
      <c r="AW761" s="3" t="str">
        <f>TEXT(LoanTable[[#This Row],[Disbursement Date]],"YYYY-MM")</f>
        <v>2018-07</v>
      </c>
      <c r="AX761" t="str">
        <f>TEXT(EDATE(LoanTable[[#This Row],[Disbursement Date]],-1),"YYYY-MM")</f>
        <v>2018-06</v>
      </c>
      <c r="AY761">
        <f>IF(LoanTable[[#This Row],[Loan Status]]="Active",1,0)</f>
        <v>0</v>
      </c>
      <c r="AZ761">
        <f>IF(COUNTIFS(LoanTable[Client id],LoanTable[[#This Row],[Client id]],LoanTable[Period],LoanTable[[#This Row],[Previous Period]])&gt;0,1,0)</f>
        <v>0</v>
      </c>
      <c r="BA761" s="17" t="str">
        <f>TEXT(LoanTable[[#This Row],[Disbursement Date]],"YYYY")</f>
        <v>2018</v>
      </c>
      <c r="BB761" s="10" cm="1">
        <f t="array" ref="BB761">IF(YEAR(LoanTable[[#This Row],[Disbursement Date]])=MIN(YEAR(LoanTable[Disbursement Date])),"",YEAR(LoanTable[[#This Row],[Disbursement Date]])-1)</f>
        <v>2017</v>
      </c>
      <c r="BC761" s="10">
        <f>IF(LoanTable[[#This Row],[Previous Year]]="",1,IF(COUNTIFS(LoanTable[Client id],LoanTable[[#This Row],[Client id]],LoanTable[Year],LoanTable[[#This Row],[Previous Year]])&gt;0,1,0))</f>
        <v>1</v>
      </c>
      <c r="BD761" t="str">
        <f>YEAR(LoanTable[[#This Row],[Disbursement Date]]) &amp; "-Q" &amp; ROUNDUP(MONTH(LoanTable[[#This Row],[Disbursement Date]])/3,0)</f>
        <v>2018-Q3</v>
      </c>
      <c r="BE761">
        <f>IF(LoanTable[[#This Row],[Disbursement Date]]=LoanTable[[#This Row],[First Loan Date]],1,0)</f>
        <v>0</v>
      </c>
    </row>
    <row r="762" spans="1:57" x14ac:dyDescent="0.3">
      <c r="A762" t="s">
        <v>1751</v>
      </c>
      <c r="B762">
        <v>317</v>
      </c>
      <c r="C762" t="s">
        <v>265</v>
      </c>
      <c r="D762" t="s">
        <v>589</v>
      </c>
      <c r="E762">
        <v>24551</v>
      </c>
      <c r="F762">
        <v>37678</v>
      </c>
      <c r="G762">
        <v>26940</v>
      </c>
      <c r="H762" s="5">
        <v>43305</v>
      </c>
      <c r="I762" t="s">
        <v>617</v>
      </c>
      <c r="J762" t="s">
        <v>613</v>
      </c>
      <c r="K762">
        <v>30179</v>
      </c>
      <c r="L762" t="s">
        <v>272</v>
      </c>
      <c r="M762" t="s">
        <v>143</v>
      </c>
      <c r="N762" t="s">
        <v>13</v>
      </c>
      <c r="O762" t="s">
        <v>46</v>
      </c>
      <c r="P762">
        <v>33</v>
      </c>
      <c r="Q762" s="5" t="s">
        <v>144</v>
      </c>
      <c r="R762" t="s">
        <v>25</v>
      </c>
      <c r="S762" t="s">
        <v>145</v>
      </c>
      <c r="T762" t="s">
        <v>63</v>
      </c>
      <c r="U762" t="s">
        <v>19</v>
      </c>
      <c r="V762" t="s">
        <v>20</v>
      </c>
      <c r="W762">
        <v>847</v>
      </c>
      <c r="X762" t="s">
        <v>574</v>
      </c>
      <c r="Y762" t="s">
        <v>590</v>
      </c>
      <c r="Z762" t="s">
        <v>576</v>
      </c>
      <c r="AA762">
        <v>9.9099999999999994E-2</v>
      </c>
      <c r="AB762" t="s">
        <v>577</v>
      </c>
      <c r="AC762" t="s">
        <v>591</v>
      </c>
      <c r="AD762" t="s">
        <v>265</v>
      </c>
      <c r="AE762" t="s">
        <v>266</v>
      </c>
      <c r="AF762" t="s">
        <v>267</v>
      </c>
      <c r="AG762" t="s">
        <v>268</v>
      </c>
      <c r="AH762" t="s">
        <v>269</v>
      </c>
      <c r="AI762" t="s">
        <v>270</v>
      </c>
      <c r="AJ762">
        <v>30179</v>
      </c>
      <c r="AK762" t="s">
        <v>271</v>
      </c>
      <c r="AL762" t="s">
        <v>241</v>
      </c>
      <c r="AM762">
        <v>24270</v>
      </c>
      <c r="AN762">
        <v>37499</v>
      </c>
      <c r="AO762">
        <v>24299</v>
      </c>
      <c r="AP762">
        <v>26.47</v>
      </c>
      <c r="AQ762">
        <v>2641.4</v>
      </c>
      <c r="AR762" t="s">
        <v>2626</v>
      </c>
      <c r="AS762" t="s">
        <v>2626</v>
      </c>
      <c r="AT762">
        <v>2</v>
      </c>
      <c r="AU762" t="s">
        <v>2628</v>
      </c>
      <c r="AV762" s="3">
        <v>43305</v>
      </c>
      <c r="AW762" s="3" t="str">
        <f>TEXT(LoanTable[[#This Row],[Disbursement Date]],"YYYY-MM")</f>
        <v>2018-07</v>
      </c>
      <c r="AX762" t="str">
        <f>TEXT(EDATE(LoanTable[[#This Row],[Disbursement Date]],-1),"YYYY-MM")</f>
        <v>2018-06</v>
      </c>
      <c r="AY762">
        <f>IF(LoanTable[[#This Row],[Loan Status]]="Active",1,0)</f>
        <v>0</v>
      </c>
      <c r="AZ762">
        <f>IF(COUNTIFS(LoanTable[Client id],LoanTable[[#This Row],[Client id]],LoanTable[Period],LoanTable[[#This Row],[Previous Period]])&gt;0,1,0)</f>
        <v>0</v>
      </c>
      <c r="BA762" s="17" t="str">
        <f>TEXT(LoanTable[[#This Row],[Disbursement Date]],"YYYY")</f>
        <v>2018</v>
      </c>
      <c r="BB762" s="10" cm="1">
        <f t="array" ref="BB762">IF(YEAR(LoanTable[[#This Row],[Disbursement Date]])=MIN(YEAR(LoanTable[Disbursement Date])),"",YEAR(LoanTable[[#This Row],[Disbursement Date]])-1)</f>
        <v>2017</v>
      </c>
      <c r="BC762" s="10">
        <f>IF(LoanTable[[#This Row],[Previous Year]]="",1,IF(COUNTIFS(LoanTable[Client id],LoanTable[[#This Row],[Client id]],LoanTable[Year],LoanTable[[#This Row],[Previous Year]])&gt;0,1,0))</f>
        <v>0</v>
      </c>
      <c r="BD762" t="str">
        <f>YEAR(LoanTable[[#This Row],[Disbursement Date]]) &amp; "-Q" &amp; ROUNDUP(MONTH(LoanTable[[#This Row],[Disbursement Date]])/3,0)</f>
        <v>2018-Q3</v>
      </c>
      <c r="BE762">
        <f>IF(LoanTable[[#This Row],[Disbursement Date]]=LoanTable[[#This Row],[First Loan Date]],1,0)</f>
        <v>1</v>
      </c>
    </row>
    <row r="763" spans="1:57" x14ac:dyDescent="0.3">
      <c r="A763" t="s">
        <v>1327</v>
      </c>
      <c r="B763">
        <v>161</v>
      </c>
      <c r="C763" t="s">
        <v>409</v>
      </c>
      <c r="D763" t="s">
        <v>589</v>
      </c>
      <c r="E763">
        <v>49200</v>
      </c>
      <c r="F763">
        <v>31444</v>
      </c>
      <c r="G763">
        <v>28999</v>
      </c>
      <c r="H763" s="5">
        <v>43307</v>
      </c>
      <c r="I763" t="s">
        <v>612</v>
      </c>
      <c r="J763" t="s">
        <v>613</v>
      </c>
      <c r="K763">
        <v>1030063</v>
      </c>
      <c r="L763" t="s">
        <v>411</v>
      </c>
      <c r="M763" t="s">
        <v>82</v>
      </c>
      <c r="N763" t="s">
        <v>13</v>
      </c>
      <c r="O763" t="s">
        <v>197</v>
      </c>
      <c r="P763">
        <v>59</v>
      </c>
      <c r="Q763" s="5" t="s">
        <v>201</v>
      </c>
      <c r="R763" t="s">
        <v>74</v>
      </c>
      <c r="S763" t="s">
        <v>105</v>
      </c>
      <c r="T763" t="s">
        <v>18</v>
      </c>
      <c r="U763" t="s">
        <v>26</v>
      </c>
      <c r="V763" t="s">
        <v>39</v>
      </c>
      <c r="W763">
        <v>775</v>
      </c>
      <c r="X763" t="s">
        <v>574</v>
      </c>
      <c r="Y763" t="s">
        <v>590</v>
      </c>
      <c r="Z763" t="s">
        <v>576</v>
      </c>
      <c r="AA763">
        <v>9.9099999999999994E-2</v>
      </c>
      <c r="AB763" t="s">
        <v>577</v>
      </c>
      <c r="AC763" t="s">
        <v>591</v>
      </c>
      <c r="AD763" t="s">
        <v>409</v>
      </c>
      <c r="AE763" t="s">
        <v>234</v>
      </c>
      <c r="AF763" t="s">
        <v>235</v>
      </c>
      <c r="AG763" t="s">
        <v>236</v>
      </c>
      <c r="AH763" t="s">
        <v>237</v>
      </c>
      <c r="AI763" t="s">
        <v>246</v>
      </c>
      <c r="AJ763">
        <v>1030063</v>
      </c>
      <c r="AK763" t="s">
        <v>410</v>
      </c>
      <c r="AL763" t="s">
        <v>241</v>
      </c>
      <c r="AM763">
        <v>50557</v>
      </c>
      <c r="AN763">
        <v>32020</v>
      </c>
      <c r="AO763">
        <v>48946</v>
      </c>
      <c r="AP763">
        <v>22.56</v>
      </c>
      <c r="AQ763">
        <v>3469.5</v>
      </c>
      <c r="AR763" t="s">
        <v>2626</v>
      </c>
      <c r="AS763" t="s">
        <v>2626</v>
      </c>
      <c r="AT763">
        <v>2</v>
      </c>
      <c r="AU763" t="s">
        <v>2628</v>
      </c>
      <c r="AV763" s="3">
        <v>42056</v>
      </c>
      <c r="AW763" s="3" t="str">
        <f>TEXT(LoanTable[[#This Row],[Disbursement Date]],"YYYY-MM")</f>
        <v>2018-07</v>
      </c>
      <c r="AX763" t="str">
        <f>TEXT(EDATE(LoanTable[[#This Row],[Disbursement Date]],-1),"YYYY-MM")</f>
        <v>2018-06</v>
      </c>
      <c r="AY763">
        <f>IF(LoanTable[[#This Row],[Loan Status]]="Active",1,0)</f>
        <v>0</v>
      </c>
      <c r="AZ763">
        <f>IF(COUNTIFS(LoanTable[Client id],LoanTable[[#This Row],[Client id]],LoanTable[Period],LoanTable[[#This Row],[Previous Period]])&gt;0,1,0)</f>
        <v>0</v>
      </c>
      <c r="BA763" s="17" t="str">
        <f>TEXT(LoanTable[[#This Row],[Disbursement Date]],"YYYY")</f>
        <v>2018</v>
      </c>
      <c r="BB763" s="10" cm="1">
        <f t="array" ref="BB763">IF(YEAR(LoanTable[[#This Row],[Disbursement Date]])=MIN(YEAR(LoanTable[Disbursement Date])),"",YEAR(LoanTable[[#This Row],[Disbursement Date]])-1)</f>
        <v>2017</v>
      </c>
      <c r="BC763" s="10">
        <f>IF(LoanTable[[#This Row],[Previous Year]]="",1,IF(COUNTIFS(LoanTable[Client id],LoanTable[[#This Row],[Client id]],LoanTable[Year],LoanTable[[#This Row],[Previous Year]])&gt;0,1,0))</f>
        <v>0</v>
      </c>
      <c r="BD763" t="str">
        <f>YEAR(LoanTable[[#This Row],[Disbursement Date]]) &amp; "-Q" &amp; ROUNDUP(MONTH(LoanTable[[#This Row],[Disbursement Date]])/3,0)</f>
        <v>2018-Q3</v>
      </c>
      <c r="BE763">
        <f>IF(LoanTable[[#This Row],[Disbursement Date]]=LoanTable[[#This Row],[First Loan Date]],1,0)</f>
        <v>0</v>
      </c>
    </row>
    <row r="764" spans="1:57" x14ac:dyDescent="0.3">
      <c r="A764" t="s">
        <v>2574</v>
      </c>
      <c r="B764">
        <v>302</v>
      </c>
      <c r="C764" t="s">
        <v>265</v>
      </c>
      <c r="D764" t="s">
        <v>573</v>
      </c>
      <c r="E764">
        <v>14926</v>
      </c>
      <c r="F764">
        <v>11622</v>
      </c>
      <c r="G764">
        <v>17020</v>
      </c>
      <c r="H764" s="5">
        <v>43307</v>
      </c>
      <c r="I764" t="s">
        <v>617</v>
      </c>
      <c r="J764" t="s">
        <v>619</v>
      </c>
      <c r="K764">
        <v>30179</v>
      </c>
      <c r="L764" t="s">
        <v>272</v>
      </c>
      <c r="M764" t="s">
        <v>156</v>
      </c>
      <c r="N764" t="s">
        <v>13</v>
      </c>
      <c r="O764" t="s">
        <v>46</v>
      </c>
      <c r="P764">
        <v>31</v>
      </c>
      <c r="Q764" s="5" t="s">
        <v>157</v>
      </c>
      <c r="R764" t="s">
        <v>30</v>
      </c>
      <c r="S764" t="s">
        <v>145</v>
      </c>
      <c r="T764" t="s">
        <v>44</v>
      </c>
      <c r="U764" t="s">
        <v>65</v>
      </c>
      <c r="V764" t="s">
        <v>31</v>
      </c>
      <c r="W764">
        <v>532</v>
      </c>
      <c r="X764" t="s">
        <v>574</v>
      </c>
      <c r="Y764" t="s">
        <v>575</v>
      </c>
      <c r="Z764" t="s">
        <v>576</v>
      </c>
      <c r="AA764">
        <v>0.1065</v>
      </c>
      <c r="AB764" t="s">
        <v>577</v>
      </c>
      <c r="AC764" t="s">
        <v>578</v>
      </c>
      <c r="AD764" t="s">
        <v>265</v>
      </c>
      <c r="AE764" t="s">
        <v>266</v>
      </c>
      <c r="AF764" t="s">
        <v>267</v>
      </c>
      <c r="AG764" t="s">
        <v>268</v>
      </c>
      <c r="AH764" t="s">
        <v>269</v>
      </c>
      <c r="AI764" t="s">
        <v>270</v>
      </c>
      <c r="AJ764">
        <v>30179</v>
      </c>
      <c r="AK764" t="s">
        <v>271</v>
      </c>
      <c r="AL764" t="s">
        <v>241</v>
      </c>
      <c r="AM764">
        <v>15052</v>
      </c>
      <c r="AN764">
        <v>13447</v>
      </c>
      <c r="AO764">
        <v>14503</v>
      </c>
      <c r="AP764">
        <v>18.3</v>
      </c>
      <c r="AQ764">
        <v>3858.69</v>
      </c>
      <c r="AR764" t="s">
        <v>2626</v>
      </c>
      <c r="AS764" t="s">
        <v>2627</v>
      </c>
      <c r="AT764">
        <v>0</v>
      </c>
      <c r="AU764" t="s">
        <v>2628</v>
      </c>
      <c r="AV764" s="3">
        <v>43307</v>
      </c>
      <c r="AW764" s="3" t="str">
        <f>TEXT(LoanTable[[#This Row],[Disbursement Date]],"YYYY-MM")</f>
        <v>2018-07</v>
      </c>
      <c r="AX764" t="str">
        <f>TEXT(EDATE(LoanTable[[#This Row],[Disbursement Date]],-1),"YYYY-MM")</f>
        <v>2018-06</v>
      </c>
      <c r="AY764">
        <f>IF(LoanTable[[#This Row],[Loan Status]]="Active",1,0)</f>
        <v>0</v>
      </c>
      <c r="AZ764">
        <f>IF(COUNTIFS(LoanTable[Client id],LoanTable[[#This Row],[Client id]],LoanTable[Period],LoanTable[[#This Row],[Previous Period]])&gt;0,1,0)</f>
        <v>0</v>
      </c>
      <c r="BA764" s="17" t="str">
        <f>TEXT(LoanTable[[#This Row],[Disbursement Date]],"YYYY")</f>
        <v>2018</v>
      </c>
      <c r="BB764" s="10" cm="1">
        <f t="array" ref="BB764">IF(YEAR(LoanTable[[#This Row],[Disbursement Date]])=MIN(YEAR(LoanTable[Disbursement Date])),"",YEAR(LoanTable[[#This Row],[Disbursement Date]])-1)</f>
        <v>2017</v>
      </c>
      <c r="BC764" s="10">
        <f>IF(LoanTable[[#This Row],[Previous Year]]="",1,IF(COUNTIFS(LoanTable[Client id],LoanTable[[#This Row],[Client id]],LoanTable[Year],LoanTable[[#This Row],[Previous Year]])&gt;0,1,0))</f>
        <v>0</v>
      </c>
      <c r="BD764" t="str">
        <f>YEAR(LoanTable[[#This Row],[Disbursement Date]]) &amp; "-Q" &amp; ROUNDUP(MONTH(LoanTable[[#This Row],[Disbursement Date]])/3,0)</f>
        <v>2018-Q3</v>
      </c>
      <c r="BE764">
        <f>IF(LoanTable[[#This Row],[Disbursement Date]]=LoanTable[[#This Row],[First Loan Date]],1,0)</f>
        <v>1</v>
      </c>
    </row>
    <row r="765" spans="1:57" x14ac:dyDescent="0.3">
      <c r="A765" t="s">
        <v>1878</v>
      </c>
      <c r="B765">
        <v>620</v>
      </c>
      <c r="C765" t="s">
        <v>545</v>
      </c>
      <c r="D765" t="s">
        <v>583</v>
      </c>
      <c r="E765">
        <v>26587</v>
      </c>
      <c r="F765">
        <v>49395</v>
      </c>
      <c r="G765">
        <v>26732</v>
      </c>
      <c r="H765" s="5">
        <v>43307</v>
      </c>
      <c r="I765" t="s">
        <v>617</v>
      </c>
      <c r="J765" t="s">
        <v>613</v>
      </c>
      <c r="K765">
        <v>850152</v>
      </c>
      <c r="L765" t="s">
        <v>546</v>
      </c>
      <c r="M765" t="s">
        <v>42</v>
      </c>
      <c r="N765" t="s">
        <v>13</v>
      </c>
      <c r="O765" t="s">
        <v>46</v>
      </c>
      <c r="P765">
        <v>35</v>
      </c>
      <c r="Q765" s="5" t="s">
        <v>87</v>
      </c>
      <c r="R765" t="s">
        <v>74</v>
      </c>
      <c r="S765" t="s">
        <v>35</v>
      </c>
      <c r="T765" t="s">
        <v>18</v>
      </c>
      <c r="U765" t="s">
        <v>65</v>
      </c>
      <c r="V765" t="s">
        <v>31</v>
      </c>
      <c r="W765">
        <v>624</v>
      </c>
      <c r="X765" t="s">
        <v>574</v>
      </c>
      <c r="Y765" t="s">
        <v>584</v>
      </c>
      <c r="Z765" t="s">
        <v>576</v>
      </c>
      <c r="AA765">
        <v>0.1825</v>
      </c>
      <c r="AB765" t="s">
        <v>585</v>
      </c>
      <c r="AC765" t="s">
        <v>586</v>
      </c>
      <c r="AD765" t="s">
        <v>545</v>
      </c>
      <c r="AE765" t="s">
        <v>472</v>
      </c>
      <c r="AF765" t="s">
        <v>473</v>
      </c>
      <c r="AG765" t="s">
        <v>474</v>
      </c>
      <c r="AH765" t="s">
        <v>475</v>
      </c>
      <c r="AI765" t="s">
        <v>545</v>
      </c>
      <c r="AJ765">
        <v>850152</v>
      </c>
      <c r="AK765" t="s">
        <v>476</v>
      </c>
      <c r="AL765" t="s">
        <v>256</v>
      </c>
      <c r="AM765">
        <v>27017</v>
      </c>
      <c r="AN765">
        <v>49874</v>
      </c>
      <c r="AO765">
        <v>26337</v>
      </c>
      <c r="AP765">
        <v>32.299999999999997</v>
      </c>
      <c r="AQ765">
        <v>859.33</v>
      </c>
      <c r="AR765" t="s">
        <v>2626</v>
      </c>
      <c r="AS765" t="s">
        <v>2626</v>
      </c>
      <c r="AT765">
        <v>0</v>
      </c>
      <c r="AU765" t="s">
        <v>2628</v>
      </c>
      <c r="AV765" s="3">
        <v>42316</v>
      </c>
      <c r="AW765" s="3" t="str">
        <f>TEXT(LoanTable[[#This Row],[Disbursement Date]],"YYYY-MM")</f>
        <v>2018-07</v>
      </c>
      <c r="AX765" t="str">
        <f>TEXT(EDATE(LoanTable[[#This Row],[Disbursement Date]],-1),"YYYY-MM")</f>
        <v>2018-06</v>
      </c>
      <c r="AY765">
        <f>IF(LoanTable[[#This Row],[Loan Status]]="Active",1,0)</f>
        <v>0</v>
      </c>
      <c r="AZ765">
        <f>IF(COUNTIFS(LoanTable[Client id],LoanTable[[#This Row],[Client id]],LoanTable[Period],LoanTable[[#This Row],[Previous Period]])&gt;0,1,0)</f>
        <v>0</v>
      </c>
      <c r="BA765" s="17" t="str">
        <f>TEXT(LoanTable[[#This Row],[Disbursement Date]],"YYYY")</f>
        <v>2018</v>
      </c>
      <c r="BB765" s="10" cm="1">
        <f t="array" ref="BB765">IF(YEAR(LoanTable[[#This Row],[Disbursement Date]])=MIN(YEAR(LoanTable[Disbursement Date])),"",YEAR(LoanTable[[#This Row],[Disbursement Date]])-1)</f>
        <v>2017</v>
      </c>
      <c r="BC765" s="10">
        <f>IF(LoanTable[[#This Row],[Previous Year]]="",1,IF(COUNTIFS(LoanTable[Client id],LoanTable[[#This Row],[Client id]],LoanTable[Year],LoanTable[[#This Row],[Previous Year]])&gt;0,1,0))</f>
        <v>0</v>
      </c>
      <c r="BD765" t="str">
        <f>YEAR(LoanTable[[#This Row],[Disbursement Date]]) &amp; "-Q" &amp; ROUNDUP(MONTH(LoanTable[[#This Row],[Disbursement Date]])/3,0)</f>
        <v>2018-Q3</v>
      </c>
      <c r="BE765">
        <f>IF(LoanTable[[#This Row],[Disbursement Date]]=LoanTable[[#This Row],[First Loan Date]],1,0)</f>
        <v>0</v>
      </c>
    </row>
    <row r="766" spans="1:57" x14ac:dyDescent="0.3">
      <c r="A766" t="s">
        <v>1627</v>
      </c>
      <c r="B766">
        <v>439</v>
      </c>
      <c r="C766" t="s">
        <v>246</v>
      </c>
      <c r="D766" t="s">
        <v>589</v>
      </c>
      <c r="E766">
        <v>18758</v>
      </c>
      <c r="F766">
        <v>14486</v>
      </c>
      <c r="G766">
        <v>40264</v>
      </c>
      <c r="H766" s="5">
        <v>43311</v>
      </c>
      <c r="I766" t="s">
        <v>612</v>
      </c>
      <c r="J766" t="s">
        <v>613</v>
      </c>
      <c r="K766">
        <v>110159</v>
      </c>
      <c r="L766" t="s">
        <v>248</v>
      </c>
      <c r="M766" t="s">
        <v>84</v>
      </c>
      <c r="N766" t="s">
        <v>13</v>
      </c>
      <c r="O766" t="s">
        <v>14</v>
      </c>
      <c r="P766">
        <v>38</v>
      </c>
      <c r="Q766" s="5" t="s">
        <v>85</v>
      </c>
      <c r="R766" t="s">
        <v>74</v>
      </c>
      <c r="S766" t="s">
        <v>35</v>
      </c>
      <c r="T766" t="s">
        <v>63</v>
      </c>
      <c r="U766" t="s">
        <v>19</v>
      </c>
      <c r="V766" t="s">
        <v>31</v>
      </c>
      <c r="W766">
        <v>517</v>
      </c>
      <c r="X766" t="s">
        <v>574</v>
      </c>
      <c r="Y766" t="s">
        <v>590</v>
      </c>
      <c r="Z766" t="s">
        <v>576</v>
      </c>
      <c r="AA766">
        <v>9.9099999999999994E-2</v>
      </c>
      <c r="AB766" t="s">
        <v>577</v>
      </c>
      <c r="AC766" t="s">
        <v>591</v>
      </c>
      <c r="AD766" t="s">
        <v>246</v>
      </c>
      <c r="AE766" t="s">
        <v>234</v>
      </c>
      <c r="AF766" t="s">
        <v>235</v>
      </c>
      <c r="AG766" t="s">
        <v>236</v>
      </c>
      <c r="AH766" t="s">
        <v>237</v>
      </c>
      <c r="AI766" t="s">
        <v>246</v>
      </c>
      <c r="AJ766">
        <v>110159</v>
      </c>
      <c r="AK766" t="s">
        <v>247</v>
      </c>
      <c r="AL766" t="s">
        <v>241</v>
      </c>
      <c r="AM766">
        <v>19689</v>
      </c>
      <c r="AN766">
        <v>15355</v>
      </c>
      <c r="AO766">
        <v>18341</v>
      </c>
      <c r="AP766">
        <v>13.98</v>
      </c>
      <c r="AQ766">
        <v>4120.01</v>
      </c>
      <c r="AR766" t="s">
        <v>2626</v>
      </c>
      <c r="AS766" t="s">
        <v>2626</v>
      </c>
      <c r="AT766">
        <v>1</v>
      </c>
      <c r="AU766" t="s">
        <v>2628</v>
      </c>
      <c r="AV766" s="3">
        <v>43311</v>
      </c>
      <c r="AW766" s="3" t="str">
        <f>TEXT(LoanTable[[#This Row],[Disbursement Date]],"YYYY-MM")</f>
        <v>2018-07</v>
      </c>
      <c r="AX766" t="str">
        <f>TEXT(EDATE(LoanTable[[#This Row],[Disbursement Date]],-1),"YYYY-MM")</f>
        <v>2018-06</v>
      </c>
      <c r="AY766">
        <f>IF(LoanTable[[#This Row],[Loan Status]]="Active",1,0)</f>
        <v>0</v>
      </c>
      <c r="AZ766">
        <f>IF(COUNTIFS(LoanTable[Client id],LoanTable[[#This Row],[Client id]],LoanTable[Period],LoanTable[[#This Row],[Previous Period]])&gt;0,1,0)</f>
        <v>0</v>
      </c>
      <c r="BA766" s="17" t="str">
        <f>TEXT(LoanTable[[#This Row],[Disbursement Date]],"YYYY")</f>
        <v>2018</v>
      </c>
      <c r="BB766" s="10" cm="1">
        <f t="array" ref="BB766">IF(YEAR(LoanTable[[#This Row],[Disbursement Date]])=MIN(YEAR(LoanTable[Disbursement Date])),"",YEAR(LoanTable[[#This Row],[Disbursement Date]])-1)</f>
        <v>2017</v>
      </c>
      <c r="BC766" s="10">
        <f>IF(LoanTable[[#This Row],[Previous Year]]="",1,IF(COUNTIFS(LoanTable[Client id],LoanTable[[#This Row],[Client id]],LoanTable[Year],LoanTable[[#This Row],[Previous Year]])&gt;0,1,0))</f>
        <v>0</v>
      </c>
      <c r="BD766" t="str">
        <f>YEAR(LoanTable[[#This Row],[Disbursement Date]]) &amp; "-Q" &amp; ROUNDUP(MONTH(LoanTable[[#This Row],[Disbursement Date]])/3,0)</f>
        <v>2018-Q3</v>
      </c>
      <c r="BE766">
        <f>IF(LoanTable[[#This Row],[Disbursement Date]]=LoanTable[[#This Row],[First Loan Date]],1,0)</f>
        <v>1</v>
      </c>
    </row>
    <row r="767" spans="1:57" x14ac:dyDescent="0.3">
      <c r="A767" t="s">
        <v>1507</v>
      </c>
      <c r="B767">
        <v>650</v>
      </c>
      <c r="C767" t="s">
        <v>350</v>
      </c>
      <c r="D767" t="s">
        <v>573</v>
      </c>
      <c r="E767">
        <v>17916</v>
      </c>
      <c r="F767">
        <v>45428</v>
      </c>
      <c r="G767">
        <v>22679</v>
      </c>
      <c r="H767" s="5">
        <v>43312</v>
      </c>
      <c r="I767" t="s">
        <v>615</v>
      </c>
      <c r="J767" t="s">
        <v>613</v>
      </c>
      <c r="K767">
        <v>700013</v>
      </c>
      <c r="L767" t="s">
        <v>351</v>
      </c>
      <c r="M767" t="s">
        <v>122</v>
      </c>
      <c r="N767" t="s">
        <v>13</v>
      </c>
      <c r="O767" t="s">
        <v>14</v>
      </c>
      <c r="P767">
        <v>44</v>
      </c>
      <c r="Q767" s="5" t="s">
        <v>123</v>
      </c>
      <c r="R767" t="s">
        <v>74</v>
      </c>
      <c r="S767" t="s">
        <v>35</v>
      </c>
      <c r="T767" t="s">
        <v>63</v>
      </c>
      <c r="U767" t="s">
        <v>38</v>
      </c>
      <c r="V767" t="s">
        <v>39</v>
      </c>
      <c r="W767">
        <v>601</v>
      </c>
      <c r="X767" t="s">
        <v>574</v>
      </c>
      <c r="Y767" t="s">
        <v>575</v>
      </c>
      <c r="Z767" t="s">
        <v>576</v>
      </c>
      <c r="AA767">
        <v>0.1065</v>
      </c>
      <c r="AB767" t="s">
        <v>577</v>
      </c>
      <c r="AC767" t="s">
        <v>578</v>
      </c>
      <c r="AD767" t="s">
        <v>350</v>
      </c>
      <c r="AE767" t="s">
        <v>331</v>
      </c>
      <c r="AF767" t="s">
        <v>332</v>
      </c>
      <c r="AG767" t="s">
        <v>333</v>
      </c>
      <c r="AH767" t="s">
        <v>334</v>
      </c>
      <c r="AI767" t="s">
        <v>335</v>
      </c>
      <c r="AJ767">
        <v>700013</v>
      </c>
      <c r="AK767" t="s">
        <v>247</v>
      </c>
      <c r="AL767" t="s">
        <v>241</v>
      </c>
      <c r="AM767">
        <v>18795</v>
      </c>
      <c r="AN767">
        <v>46737</v>
      </c>
      <c r="AO767">
        <v>17683</v>
      </c>
      <c r="AP767">
        <v>46.73</v>
      </c>
      <c r="AQ767">
        <v>4562.5600000000004</v>
      </c>
      <c r="AR767" t="s">
        <v>2626</v>
      </c>
      <c r="AS767" t="s">
        <v>2626</v>
      </c>
      <c r="AT767">
        <v>0</v>
      </c>
      <c r="AU767" t="s">
        <v>2630</v>
      </c>
      <c r="AV767" s="3">
        <v>42663</v>
      </c>
      <c r="AW767" s="3" t="str">
        <f>TEXT(LoanTable[[#This Row],[Disbursement Date]],"YYYY-MM")</f>
        <v>2018-07</v>
      </c>
      <c r="AX767" t="str">
        <f>TEXT(EDATE(LoanTable[[#This Row],[Disbursement Date]],-1),"YYYY-MM")</f>
        <v>2018-06</v>
      </c>
      <c r="AY767">
        <f>IF(LoanTable[[#This Row],[Loan Status]]="Active",1,0)</f>
        <v>0</v>
      </c>
      <c r="AZ767">
        <f>IF(COUNTIFS(LoanTable[Client id],LoanTable[[#This Row],[Client id]],LoanTable[Period],LoanTable[[#This Row],[Previous Period]])&gt;0,1,0)</f>
        <v>0</v>
      </c>
      <c r="BA767" s="17" t="str">
        <f>TEXT(LoanTable[[#This Row],[Disbursement Date]],"YYYY")</f>
        <v>2018</v>
      </c>
      <c r="BB767" s="10" cm="1">
        <f t="array" ref="BB767">IF(YEAR(LoanTable[[#This Row],[Disbursement Date]])=MIN(YEAR(LoanTable[Disbursement Date])),"",YEAR(LoanTable[[#This Row],[Disbursement Date]])-1)</f>
        <v>2017</v>
      </c>
      <c r="BC767" s="10">
        <f>IF(LoanTable[[#This Row],[Previous Year]]="",1,IF(COUNTIFS(LoanTable[Client id],LoanTable[[#This Row],[Client id]],LoanTable[Year],LoanTable[[#This Row],[Previous Year]])&gt;0,1,0))</f>
        <v>0</v>
      </c>
      <c r="BD767" t="str">
        <f>YEAR(LoanTable[[#This Row],[Disbursement Date]]) &amp; "-Q" &amp; ROUNDUP(MONTH(LoanTable[[#This Row],[Disbursement Date]])/3,0)</f>
        <v>2018-Q3</v>
      </c>
      <c r="BE767">
        <f>IF(LoanTable[[#This Row],[Disbursement Date]]=LoanTable[[#This Row],[First Loan Date]],1,0)</f>
        <v>0</v>
      </c>
    </row>
    <row r="768" spans="1:57" x14ac:dyDescent="0.3">
      <c r="A768" t="s">
        <v>1752</v>
      </c>
      <c r="B768">
        <v>716</v>
      </c>
      <c r="C768" t="s">
        <v>285</v>
      </c>
      <c r="D768" t="s">
        <v>583</v>
      </c>
      <c r="E768">
        <v>18908</v>
      </c>
      <c r="F768">
        <v>35939</v>
      </c>
      <c r="G768">
        <v>7554</v>
      </c>
      <c r="H768" s="5">
        <v>43312</v>
      </c>
      <c r="I768" t="s">
        <v>612</v>
      </c>
      <c r="J768" t="s">
        <v>619</v>
      </c>
      <c r="K768">
        <v>240005</v>
      </c>
      <c r="L768" t="s">
        <v>287</v>
      </c>
      <c r="M768" t="s">
        <v>182</v>
      </c>
      <c r="N768" t="s">
        <v>13</v>
      </c>
      <c r="O768" t="s">
        <v>46</v>
      </c>
      <c r="P768">
        <v>28</v>
      </c>
      <c r="Q768" s="5" t="s">
        <v>183</v>
      </c>
      <c r="R768" t="s">
        <v>30</v>
      </c>
      <c r="S768" t="s">
        <v>145</v>
      </c>
      <c r="T768" t="s">
        <v>63</v>
      </c>
      <c r="U768" t="s">
        <v>38</v>
      </c>
      <c r="V768" t="s">
        <v>20</v>
      </c>
      <c r="W768">
        <v>641</v>
      </c>
      <c r="X768" t="s">
        <v>574</v>
      </c>
      <c r="Y768" t="s">
        <v>584</v>
      </c>
      <c r="Z768" t="s">
        <v>576</v>
      </c>
      <c r="AA768">
        <v>0.1825</v>
      </c>
      <c r="AB768" t="s">
        <v>585</v>
      </c>
      <c r="AC768" t="s">
        <v>586</v>
      </c>
      <c r="AD768" t="s">
        <v>285</v>
      </c>
      <c r="AE768" t="s">
        <v>259</v>
      </c>
      <c r="AF768" t="s">
        <v>260</v>
      </c>
      <c r="AG768" t="s">
        <v>261</v>
      </c>
      <c r="AH768" t="s">
        <v>262</v>
      </c>
      <c r="AI768" t="s">
        <v>285</v>
      </c>
      <c r="AJ768">
        <v>240005</v>
      </c>
      <c r="AK768" t="s">
        <v>286</v>
      </c>
      <c r="AL768" t="s">
        <v>241</v>
      </c>
      <c r="AM768">
        <v>19007</v>
      </c>
      <c r="AN768">
        <v>35913</v>
      </c>
      <c r="AO768">
        <v>18719</v>
      </c>
      <c r="AP768">
        <v>46.27</v>
      </c>
      <c r="AQ768">
        <v>1592.75</v>
      </c>
      <c r="AR768" t="s">
        <v>2626</v>
      </c>
      <c r="AS768" t="s">
        <v>2626</v>
      </c>
      <c r="AT768">
        <v>1</v>
      </c>
      <c r="AU768" t="s">
        <v>2628</v>
      </c>
      <c r="AV768" s="3">
        <v>42697</v>
      </c>
      <c r="AW768" s="3" t="str">
        <f>TEXT(LoanTable[[#This Row],[Disbursement Date]],"YYYY-MM")</f>
        <v>2018-07</v>
      </c>
      <c r="AX768" t="str">
        <f>TEXT(EDATE(LoanTable[[#This Row],[Disbursement Date]],-1),"YYYY-MM")</f>
        <v>2018-06</v>
      </c>
      <c r="AY768">
        <f>IF(LoanTable[[#This Row],[Loan Status]]="Active",1,0)</f>
        <v>0</v>
      </c>
      <c r="AZ768">
        <f>IF(COUNTIFS(LoanTable[Client id],LoanTable[[#This Row],[Client id]],LoanTable[Period],LoanTable[[#This Row],[Previous Period]])&gt;0,1,0)</f>
        <v>0</v>
      </c>
      <c r="BA768" s="17" t="str">
        <f>TEXT(LoanTable[[#This Row],[Disbursement Date]],"YYYY")</f>
        <v>2018</v>
      </c>
      <c r="BB768" s="10" cm="1">
        <f t="array" ref="BB768">IF(YEAR(LoanTable[[#This Row],[Disbursement Date]])=MIN(YEAR(LoanTable[Disbursement Date])),"",YEAR(LoanTable[[#This Row],[Disbursement Date]])-1)</f>
        <v>2017</v>
      </c>
      <c r="BC768" s="10">
        <f>IF(LoanTable[[#This Row],[Previous Year]]="",1,IF(COUNTIFS(LoanTable[Client id],LoanTable[[#This Row],[Client id]],LoanTable[Year],LoanTable[[#This Row],[Previous Year]])&gt;0,1,0))</f>
        <v>0</v>
      </c>
      <c r="BD768" t="str">
        <f>YEAR(LoanTable[[#This Row],[Disbursement Date]]) &amp; "-Q" &amp; ROUNDUP(MONTH(LoanTable[[#This Row],[Disbursement Date]])/3,0)</f>
        <v>2018-Q3</v>
      </c>
      <c r="BE768">
        <f>IF(LoanTable[[#This Row],[Disbursement Date]]=LoanTable[[#This Row],[First Loan Date]],1,0)</f>
        <v>0</v>
      </c>
    </row>
    <row r="769" spans="1:57" x14ac:dyDescent="0.3">
      <c r="A769" t="s">
        <v>1200</v>
      </c>
      <c r="B769">
        <v>339</v>
      </c>
      <c r="C769" t="s">
        <v>422</v>
      </c>
      <c r="D769" t="s">
        <v>573</v>
      </c>
      <c r="E769">
        <v>40326</v>
      </c>
      <c r="F769">
        <v>22976</v>
      </c>
      <c r="G769">
        <v>5926</v>
      </c>
      <c r="H769" s="5">
        <v>43313</v>
      </c>
      <c r="I769" t="s">
        <v>615</v>
      </c>
      <c r="J769" t="s">
        <v>619</v>
      </c>
      <c r="K769">
        <v>120676</v>
      </c>
      <c r="L769" t="s">
        <v>423</v>
      </c>
      <c r="M769" t="s">
        <v>217</v>
      </c>
      <c r="N769" t="s">
        <v>13</v>
      </c>
      <c r="O769" t="s">
        <v>14</v>
      </c>
      <c r="P769">
        <v>43</v>
      </c>
      <c r="Q769" s="5" t="s">
        <v>218</v>
      </c>
      <c r="R769" t="s">
        <v>104</v>
      </c>
      <c r="S769" t="s">
        <v>105</v>
      </c>
      <c r="T769" t="s">
        <v>18</v>
      </c>
      <c r="U769" t="s">
        <v>19</v>
      </c>
      <c r="V769" t="s">
        <v>39</v>
      </c>
      <c r="W769">
        <v>558</v>
      </c>
      <c r="X769" t="s">
        <v>574</v>
      </c>
      <c r="Y769" t="s">
        <v>575</v>
      </c>
      <c r="Z769" t="s">
        <v>576</v>
      </c>
      <c r="AA769">
        <v>0.1065</v>
      </c>
      <c r="AB769" t="s">
        <v>577</v>
      </c>
      <c r="AC769" t="s">
        <v>578</v>
      </c>
      <c r="AD769" t="s">
        <v>422</v>
      </c>
      <c r="AE769" t="s">
        <v>234</v>
      </c>
      <c r="AF769" t="s">
        <v>235</v>
      </c>
      <c r="AG769" t="s">
        <v>236</v>
      </c>
      <c r="AH769" t="s">
        <v>237</v>
      </c>
      <c r="AI769" t="s">
        <v>422</v>
      </c>
      <c r="AJ769">
        <v>120676</v>
      </c>
      <c r="AK769" t="s">
        <v>247</v>
      </c>
      <c r="AL769" t="s">
        <v>239</v>
      </c>
      <c r="AM769">
        <v>42132</v>
      </c>
      <c r="AN769">
        <v>23622</v>
      </c>
      <c r="AO769">
        <v>40092</v>
      </c>
      <c r="AP769">
        <v>30.09</v>
      </c>
      <c r="AQ769">
        <v>984.53</v>
      </c>
      <c r="AR769" t="s">
        <v>2626</v>
      </c>
      <c r="AS769" t="s">
        <v>2626</v>
      </c>
      <c r="AT769">
        <v>1</v>
      </c>
      <c r="AU769" t="s">
        <v>2629</v>
      </c>
      <c r="AV769" s="3">
        <v>42564</v>
      </c>
      <c r="AW769" s="3" t="str">
        <f>TEXT(LoanTable[[#This Row],[Disbursement Date]],"YYYY-MM")</f>
        <v>2018-08</v>
      </c>
      <c r="AX769" t="str">
        <f>TEXT(EDATE(LoanTable[[#This Row],[Disbursement Date]],-1),"YYYY-MM")</f>
        <v>2018-07</v>
      </c>
      <c r="AY769">
        <f>IF(LoanTable[[#This Row],[Loan Status]]="Active",1,0)</f>
        <v>0</v>
      </c>
      <c r="AZ769">
        <f>IF(COUNTIFS(LoanTable[Client id],LoanTable[[#This Row],[Client id]],LoanTable[Period],LoanTable[[#This Row],[Previous Period]])&gt;0,1,0)</f>
        <v>0</v>
      </c>
      <c r="BA769" s="17" t="str">
        <f>TEXT(LoanTable[[#This Row],[Disbursement Date]],"YYYY")</f>
        <v>2018</v>
      </c>
      <c r="BB769" s="10" cm="1">
        <f t="array" ref="BB769">IF(YEAR(LoanTable[[#This Row],[Disbursement Date]])=MIN(YEAR(LoanTable[Disbursement Date])),"",YEAR(LoanTable[[#This Row],[Disbursement Date]])-1)</f>
        <v>2017</v>
      </c>
      <c r="BC769" s="10">
        <f>IF(LoanTable[[#This Row],[Previous Year]]="",1,IF(COUNTIFS(LoanTable[Client id],LoanTable[[#This Row],[Client id]],LoanTable[Year],LoanTable[[#This Row],[Previous Year]])&gt;0,1,0))</f>
        <v>0</v>
      </c>
      <c r="BD769" t="str">
        <f>YEAR(LoanTable[[#This Row],[Disbursement Date]]) &amp; "-Q" &amp; ROUNDUP(MONTH(LoanTable[[#This Row],[Disbursement Date]])/3,0)</f>
        <v>2018-Q3</v>
      </c>
      <c r="BE769">
        <f>IF(LoanTable[[#This Row],[Disbursement Date]]=LoanTable[[#This Row],[First Loan Date]],1,0)</f>
        <v>0</v>
      </c>
    </row>
    <row r="770" spans="1:57" x14ac:dyDescent="0.3">
      <c r="A770" t="s">
        <v>1342</v>
      </c>
      <c r="B770">
        <v>807</v>
      </c>
      <c r="C770" t="s">
        <v>249</v>
      </c>
      <c r="D770" t="s">
        <v>573</v>
      </c>
      <c r="E770">
        <v>47561</v>
      </c>
      <c r="F770">
        <v>12633</v>
      </c>
      <c r="G770">
        <v>27668</v>
      </c>
      <c r="H770" s="5">
        <v>43318</v>
      </c>
      <c r="I770" t="s">
        <v>624</v>
      </c>
      <c r="J770" t="s">
        <v>613</v>
      </c>
      <c r="K770">
        <v>910182</v>
      </c>
      <c r="L770" t="s">
        <v>257</v>
      </c>
      <c r="M770" t="s">
        <v>153</v>
      </c>
      <c r="N770" t="s">
        <v>13</v>
      </c>
      <c r="O770" t="s">
        <v>14</v>
      </c>
      <c r="P770">
        <v>44</v>
      </c>
      <c r="Q770" s="5" t="s">
        <v>195</v>
      </c>
      <c r="R770" t="s">
        <v>74</v>
      </c>
      <c r="S770" t="s">
        <v>105</v>
      </c>
      <c r="T770" t="s">
        <v>18</v>
      </c>
      <c r="U770" t="s">
        <v>26</v>
      </c>
      <c r="V770" t="s">
        <v>39</v>
      </c>
      <c r="W770">
        <v>425</v>
      </c>
      <c r="X770" t="s">
        <v>574</v>
      </c>
      <c r="Y770" t="s">
        <v>575</v>
      </c>
      <c r="Z770" t="s">
        <v>576</v>
      </c>
      <c r="AA770">
        <v>0.1065</v>
      </c>
      <c r="AB770" t="s">
        <v>577</v>
      </c>
      <c r="AC770" t="s">
        <v>578</v>
      </c>
      <c r="AD770" t="s">
        <v>249</v>
      </c>
      <c r="AE770" t="s">
        <v>250</v>
      </c>
      <c r="AF770" t="s">
        <v>251</v>
      </c>
      <c r="AG770" t="s">
        <v>252</v>
      </c>
      <c r="AH770" t="s">
        <v>253</v>
      </c>
      <c r="AI770" t="s">
        <v>254</v>
      </c>
      <c r="AJ770">
        <v>910182</v>
      </c>
      <c r="AK770" t="s">
        <v>255</v>
      </c>
      <c r="AL770" t="s">
        <v>256</v>
      </c>
      <c r="AM770">
        <v>48298</v>
      </c>
      <c r="AN770">
        <v>13490</v>
      </c>
      <c r="AO770">
        <v>47178</v>
      </c>
      <c r="AP770">
        <v>31.28</v>
      </c>
      <c r="AQ770">
        <v>2939.34</v>
      </c>
      <c r="AR770" t="s">
        <v>2626</v>
      </c>
      <c r="AS770" t="s">
        <v>2626</v>
      </c>
      <c r="AT770">
        <v>2</v>
      </c>
      <c r="AU770" t="s">
        <v>2628</v>
      </c>
      <c r="AV770" s="3">
        <v>43318</v>
      </c>
      <c r="AW770" s="3" t="str">
        <f>TEXT(LoanTable[[#This Row],[Disbursement Date]],"YYYY-MM")</f>
        <v>2018-08</v>
      </c>
      <c r="AX770" t="str">
        <f>TEXT(EDATE(LoanTable[[#This Row],[Disbursement Date]],-1),"YYYY-MM")</f>
        <v>2018-07</v>
      </c>
      <c r="AY770">
        <f>IF(LoanTable[[#This Row],[Loan Status]]="Active",1,0)</f>
        <v>1</v>
      </c>
      <c r="AZ770">
        <f>IF(COUNTIFS(LoanTable[Client id],LoanTable[[#This Row],[Client id]],LoanTable[Period],LoanTable[[#This Row],[Previous Period]])&gt;0,1,0)</f>
        <v>0</v>
      </c>
      <c r="BA770" s="17" t="str">
        <f>TEXT(LoanTable[[#This Row],[Disbursement Date]],"YYYY")</f>
        <v>2018</v>
      </c>
      <c r="BB770" s="10" cm="1">
        <f t="array" ref="BB770">IF(YEAR(LoanTable[[#This Row],[Disbursement Date]])=MIN(YEAR(LoanTable[Disbursement Date])),"",YEAR(LoanTable[[#This Row],[Disbursement Date]])-1)</f>
        <v>2017</v>
      </c>
      <c r="BC770" s="10">
        <f>IF(LoanTable[[#This Row],[Previous Year]]="",1,IF(COUNTIFS(LoanTable[Client id],LoanTable[[#This Row],[Client id]],LoanTable[Year],LoanTable[[#This Row],[Previous Year]])&gt;0,1,0))</f>
        <v>0</v>
      </c>
      <c r="BD770" t="str">
        <f>YEAR(LoanTable[[#This Row],[Disbursement Date]]) &amp; "-Q" &amp; ROUNDUP(MONTH(LoanTable[[#This Row],[Disbursement Date]])/3,0)</f>
        <v>2018-Q3</v>
      </c>
      <c r="BE770">
        <f>IF(LoanTable[[#This Row],[Disbursement Date]]=LoanTable[[#This Row],[First Loan Date]],1,0)</f>
        <v>1</v>
      </c>
    </row>
    <row r="771" spans="1:57" x14ac:dyDescent="0.3">
      <c r="A771" t="s">
        <v>2141</v>
      </c>
      <c r="B771">
        <v>154</v>
      </c>
      <c r="C771" t="s">
        <v>471</v>
      </c>
      <c r="D771" t="s">
        <v>573</v>
      </c>
      <c r="E771">
        <v>37717</v>
      </c>
      <c r="F771">
        <v>14469</v>
      </c>
      <c r="G771">
        <v>32503</v>
      </c>
      <c r="H771" s="5">
        <v>43320</v>
      </c>
      <c r="I771" t="s">
        <v>617</v>
      </c>
      <c r="J771" t="s">
        <v>619</v>
      </c>
      <c r="K771">
        <v>570241</v>
      </c>
      <c r="L771" t="s">
        <v>477</v>
      </c>
      <c r="M771" t="s">
        <v>134</v>
      </c>
      <c r="N771" t="s">
        <v>13</v>
      </c>
      <c r="O771" t="s">
        <v>14</v>
      </c>
      <c r="P771">
        <v>45</v>
      </c>
      <c r="Q771" s="5" t="s">
        <v>193</v>
      </c>
      <c r="R771" t="s">
        <v>74</v>
      </c>
      <c r="S771" t="s">
        <v>105</v>
      </c>
      <c r="T771" t="s">
        <v>63</v>
      </c>
      <c r="U771" t="s">
        <v>65</v>
      </c>
      <c r="V771" t="s">
        <v>20</v>
      </c>
      <c r="W771">
        <v>830</v>
      </c>
      <c r="X771" t="s">
        <v>574</v>
      </c>
      <c r="Y771" t="s">
        <v>575</v>
      </c>
      <c r="Z771" t="s">
        <v>576</v>
      </c>
      <c r="AA771">
        <v>0.1065</v>
      </c>
      <c r="AB771" t="s">
        <v>577</v>
      </c>
      <c r="AC771" t="s">
        <v>578</v>
      </c>
      <c r="AD771" t="s">
        <v>471</v>
      </c>
      <c r="AE771" t="s">
        <v>472</v>
      </c>
      <c r="AF771" t="s">
        <v>473</v>
      </c>
      <c r="AG771" t="s">
        <v>474</v>
      </c>
      <c r="AH771" t="s">
        <v>475</v>
      </c>
      <c r="AI771" t="s">
        <v>471</v>
      </c>
      <c r="AJ771">
        <v>570241</v>
      </c>
      <c r="AK771" t="s">
        <v>476</v>
      </c>
      <c r="AL771" t="s">
        <v>241</v>
      </c>
      <c r="AM771">
        <v>37436</v>
      </c>
      <c r="AN771">
        <v>15300</v>
      </c>
      <c r="AO771">
        <v>37715</v>
      </c>
      <c r="AP771">
        <v>38.659999999999997</v>
      </c>
      <c r="AQ771">
        <v>339.73</v>
      </c>
      <c r="AR771" t="s">
        <v>2626</v>
      </c>
      <c r="AS771" t="s">
        <v>2626</v>
      </c>
      <c r="AT771">
        <v>2</v>
      </c>
      <c r="AU771" t="s">
        <v>2629</v>
      </c>
      <c r="AV771" s="3">
        <v>42085</v>
      </c>
      <c r="AW771" s="3" t="str">
        <f>TEXT(LoanTable[[#This Row],[Disbursement Date]],"YYYY-MM")</f>
        <v>2018-08</v>
      </c>
      <c r="AX771" t="str">
        <f>TEXT(EDATE(LoanTable[[#This Row],[Disbursement Date]],-1),"YYYY-MM")</f>
        <v>2018-07</v>
      </c>
      <c r="AY771">
        <f>IF(LoanTable[[#This Row],[Loan Status]]="Active",1,0)</f>
        <v>0</v>
      </c>
      <c r="AZ771">
        <f>IF(COUNTIFS(LoanTable[Client id],LoanTable[[#This Row],[Client id]],LoanTable[Period],LoanTable[[#This Row],[Previous Period]])&gt;0,1,0)</f>
        <v>0</v>
      </c>
      <c r="BA771" s="17" t="str">
        <f>TEXT(LoanTable[[#This Row],[Disbursement Date]],"YYYY")</f>
        <v>2018</v>
      </c>
      <c r="BB771" s="10" cm="1">
        <f t="array" ref="BB771">IF(YEAR(LoanTable[[#This Row],[Disbursement Date]])=MIN(YEAR(LoanTable[Disbursement Date])),"",YEAR(LoanTable[[#This Row],[Disbursement Date]])-1)</f>
        <v>2017</v>
      </c>
      <c r="BC771" s="10">
        <f>IF(LoanTable[[#This Row],[Previous Year]]="",1,IF(COUNTIFS(LoanTable[Client id],LoanTable[[#This Row],[Client id]],LoanTable[Year],LoanTable[[#This Row],[Previous Year]])&gt;0,1,0))</f>
        <v>0</v>
      </c>
      <c r="BD771" t="str">
        <f>YEAR(LoanTable[[#This Row],[Disbursement Date]]) &amp; "-Q" &amp; ROUNDUP(MONTH(LoanTable[[#This Row],[Disbursement Date]])/3,0)</f>
        <v>2018-Q3</v>
      </c>
      <c r="BE771">
        <f>IF(LoanTable[[#This Row],[Disbursement Date]]=LoanTable[[#This Row],[First Loan Date]],1,0)</f>
        <v>0</v>
      </c>
    </row>
    <row r="772" spans="1:57" x14ac:dyDescent="0.3">
      <c r="A772" t="s">
        <v>1567</v>
      </c>
      <c r="B772">
        <v>320</v>
      </c>
      <c r="C772" t="s">
        <v>249</v>
      </c>
      <c r="D772" t="s">
        <v>573</v>
      </c>
      <c r="E772">
        <v>36478</v>
      </c>
      <c r="F772">
        <v>44577</v>
      </c>
      <c r="G772">
        <v>15150</v>
      </c>
      <c r="H772" s="5">
        <v>43321</v>
      </c>
      <c r="I772" t="s">
        <v>612</v>
      </c>
      <c r="J772" t="s">
        <v>613</v>
      </c>
      <c r="K772">
        <v>910182</v>
      </c>
      <c r="L772" t="s">
        <v>257</v>
      </c>
      <c r="M772" t="s">
        <v>116</v>
      </c>
      <c r="N772" t="s">
        <v>13</v>
      </c>
      <c r="O772" t="s">
        <v>46</v>
      </c>
      <c r="P772">
        <v>33</v>
      </c>
      <c r="Q772" s="5" t="s">
        <v>117</v>
      </c>
      <c r="R772" t="s">
        <v>74</v>
      </c>
      <c r="S772" t="s">
        <v>35</v>
      </c>
      <c r="T772" t="s">
        <v>18</v>
      </c>
      <c r="U772" t="s">
        <v>22</v>
      </c>
      <c r="V772" t="s">
        <v>20</v>
      </c>
      <c r="W772">
        <v>716</v>
      </c>
      <c r="X772" t="s">
        <v>574</v>
      </c>
      <c r="Y772" t="s">
        <v>575</v>
      </c>
      <c r="Z772" t="s">
        <v>576</v>
      </c>
      <c r="AA772">
        <v>0.1065</v>
      </c>
      <c r="AB772" t="s">
        <v>577</v>
      </c>
      <c r="AC772" t="s">
        <v>578</v>
      </c>
      <c r="AD772" t="s">
        <v>249</v>
      </c>
      <c r="AE772" t="s">
        <v>250</v>
      </c>
      <c r="AF772" t="s">
        <v>251</v>
      </c>
      <c r="AG772" t="s">
        <v>252</v>
      </c>
      <c r="AH772" t="s">
        <v>253</v>
      </c>
      <c r="AI772" t="s">
        <v>254</v>
      </c>
      <c r="AJ772">
        <v>910182</v>
      </c>
      <c r="AK772" t="s">
        <v>255</v>
      </c>
      <c r="AL772" t="s">
        <v>256</v>
      </c>
      <c r="AM772">
        <v>38130</v>
      </c>
      <c r="AN772">
        <v>45602</v>
      </c>
      <c r="AO772">
        <v>36207</v>
      </c>
      <c r="AP772">
        <v>35.799999999999997</v>
      </c>
      <c r="AQ772">
        <v>4461.99</v>
      </c>
      <c r="AR772" t="s">
        <v>2626</v>
      </c>
      <c r="AS772" t="s">
        <v>2626</v>
      </c>
      <c r="AT772">
        <v>0</v>
      </c>
      <c r="AU772" t="s">
        <v>2629</v>
      </c>
      <c r="AV772" s="3">
        <v>43056</v>
      </c>
      <c r="AW772" s="3" t="str">
        <f>TEXT(LoanTable[[#This Row],[Disbursement Date]],"YYYY-MM")</f>
        <v>2018-08</v>
      </c>
      <c r="AX772" t="str">
        <f>TEXT(EDATE(LoanTable[[#This Row],[Disbursement Date]],-1),"YYYY-MM")</f>
        <v>2018-07</v>
      </c>
      <c r="AY772">
        <f>IF(LoanTable[[#This Row],[Loan Status]]="Active",1,0)</f>
        <v>0</v>
      </c>
      <c r="AZ772">
        <f>IF(COUNTIFS(LoanTable[Client id],LoanTable[[#This Row],[Client id]],LoanTable[Period],LoanTable[[#This Row],[Previous Period]])&gt;0,1,0)</f>
        <v>0</v>
      </c>
      <c r="BA772" s="17" t="str">
        <f>TEXT(LoanTable[[#This Row],[Disbursement Date]],"YYYY")</f>
        <v>2018</v>
      </c>
      <c r="BB772" s="10" cm="1">
        <f t="array" ref="BB772">IF(YEAR(LoanTable[[#This Row],[Disbursement Date]])=MIN(YEAR(LoanTable[Disbursement Date])),"",YEAR(LoanTable[[#This Row],[Disbursement Date]])-1)</f>
        <v>2017</v>
      </c>
      <c r="BC772" s="10">
        <f>IF(LoanTable[[#This Row],[Previous Year]]="",1,IF(COUNTIFS(LoanTable[Client id],LoanTable[[#This Row],[Client id]],LoanTable[Year],LoanTable[[#This Row],[Previous Year]])&gt;0,1,0))</f>
        <v>1</v>
      </c>
      <c r="BD772" t="str">
        <f>YEAR(LoanTable[[#This Row],[Disbursement Date]]) &amp; "-Q" &amp; ROUNDUP(MONTH(LoanTable[[#This Row],[Disbursement Date]])/3,0)</f>
        <v>2018-Q3</v>
      </c>
      <c r="BE772">
        <f>IF(LoanTable[[#This Row],[Disbursement Date]]=LoanTable[[#This Row],[First Loan Date]],1,0)</f>
        <v>0</v>
      </c>
    </row>
    <row r="773" spans="1:57" x14ac:dyDescent="0.3">
      <c r="A773" t="s">
        <v>1782</v>
      </c>
      <c r="B773">
        <v>30</v>
      </c>
      <c r="C773" t="s">
        <v>233</v>
      </c>
      <c r="D773" t="s">
        <v>573</v>
      </c>
      <c r="E773">
        <v>8784</v>
      </c>
      <c r="F773">
        <v>6476</v>
      </c>
      <c r="G773">
        <v>20129</v>
      </c>
      <c r="H773" s="5">
        <v>43323</v>
      </c>
      <c r="I773" t="s">
        <v>612</v>
      </c>
      <c r="J773" t="s">
        <v>619</v>
      </c>
      <c r="K773">
        <v>100186</v>
      </c>
      <c r="L773" t="s">
        <v>240</v>
      </c>
      <c r="M773" t="s">
        <v>84</v>
      </c>
      <c r="N773" t="s">
        <v>13</v>
      </c>
      <c r="O773" t="s">
        <v>14</v>
      </c>
      <c r="P773">
        <v>38</v>
      </c>
      <c r="Q773" s="6" t="s">
        <v>85</v>
      </c>
      <c r="R773" t="s">
        <v>74</v>
      </c>
      <c r="S773" t="s">
        <v>35</v>
      </c>
      <c r="T773" t="s">
        <v>63</v>
      </c>
      <c r="U773" t="s">
        <v>19</v>
      </c>
      <c r="V773" t="s">
        <v>31</v>
      </c>
      <c r="W773">
        <v>517</v>
      </c>
      <c r="X773" t="s">
        <v>574</v>
      </c>
      <c r="Y773" t="s">
        <v>575</v>
      </c>
      <c r="Z773" t="s">
        <v>576</v>
      </c>
      <c r="AA773">
        <v>0.1065</v>
      </c>
      <c r="AB773" t="s">
        <v>577</v>
      </c>
      <c r="AC773" t="s">
        <v>578</v>
      </c>
      <c r="AD773" t="s">
        <v>233</v>
      </c>
      <c r="AE773" t="s">
        <v>234</v>
      </c>
      <c r="AF773" t="s">
        <v>235</v>
      </c>
      <c r="AG773" t="s">
        <v>236</v>
      </c>
      <c r="AH773" t="s">
        <v>237</v>
      </c>
      <c r="AI773" t="s">
        <v>233</v>
      </c>
      <c r="AJ773">
        <v>100186</v>
      </c>
      <c r="AK773" t="s">
        <v>238</v>
      </c>
      <c r="AL773" t="s">
        <v>239</v>
      </c>
      <c r="AM773">
        <v>10230</v>
      </c>
      <c r="AN773">
        <v>6482</v>
      </c>
      <c r="AO773">
        <v>8676</v>
      </c>
      <c r="AP773">
        <v>4.24</v>
      </c>
      <c r="AQ773">
        <v>302.07</v>
      </c>
      <c r="AR773" t="s">
        <v>2627</v>
      </c>
      <c r="AS773" t="s">
        <v>2626</v>
      </c>
      <c r="AT773">
        <v>1</v>
      </c>
      <c r="AU773" t="s">
        <v>2628</v>
      </c>
      <c r="AV773" s="3">
        <v>42494</v>
      </c>
      <c r="AW773" s="3" t="str">
        <f>TEXT(LoanTable[[#This Row],[Disbursement Date]],"YYYY-MM")</f>
        <v>2018-08</v>
      </c>
      <c r="AX773" t="str">
        <f>TEXT(EDATE(LoanTable[[#This Row],[Disbursement Date]],-1),"YYYY-MM")</f>
        <v>2018-07</v>
      </c>
      <c r="AY773">
        <f>IF(LoanTable[[#This Row],[Loan Status]]="Active",1,0)</f>
        <v>0</v>
      </c>
      <c r="AZ773">
        <f>IF(COUNTIFS(LoanTable[Client id],LoanTable[[#This Row],[Client id]],LoanTable[Period],LoanTable[[#This Row],[Previous Period]])&gt;0,1,0)</f>
        <v>0</v>
      </c>
      <c r="BA773" s="17" t="str">
        <f>TEXT(LoanTable[[#This Row],[Disbursement Date]],"YYYY")</f>
        <v>2018</v>
      </c>
      <c r="BB773" s="10" cm="1">
        <f t="array" ref="BB773">IF(YEAR(LoanTable[[#This Row],[Disbursement Date]])=MIN(YEAR(LoanTable[Disbursement Date])),"",YEAR(LoanTable[[#This Row],[Disbursement Date]])-1)</f>
        <v>2017</v>
      </c>
      <c r="BC773" s="10">
        <f>IF(LoanTable[[#This Row],[Previous Year]]="",1,IF(COUNTIFS(LoanTable[Client id],LoanTable[[#This Row],[Client id]],LoanTable[Year],LoanTable[[#This Row],[Previous Year]])&gt;0,1,0))</f>
        <v>1</v>
      </c>
      <c r="BD773" t="str">
        <f>YEAR(LoanTable[[#This Row],[Disbursement Date]]) &amp; "-Q" &amp; ROUNDUP(MONTH(LoanTable[[#This Row],[Disbursement Date]])/3,0)</f>
        <v>2018-Q3</v>
      </c>
      <c r="BE773">
        <f>IF(LoanTable[[#This Row],[Disbursement Date]]=LoanTable[[#This Row],[First Loan Date]],1,0)</f>
        <v>0</v>
      </c>
    </row>
    <row r="774" spans="1:57" x14ac:dyDescent="0.3">
      <c r="A774" t="s">
        <v>1475</v>
      </c>
      <c r="B774">
        <v>49</v>
      </c>
      <c r="C774" t="s">
        <v>294</v>
      </c>
      <c r="D774" t="s">
        <v>573</v>
      </c>
      <c r="E774">
        <v>39800</v>
      </c>
      <c r="F774">
        <v>5440</v>
      </c>
      <c r="G774">
        <v>9047</v>
      </c>
      <c r="H774" s="5">
        <v>43323</v>
      </c>
      <c r="I774" t="s">
        <v>615</v>
      </c>
      <c r="J774" t="s">
        <v>619</v>
      </c>
      <c r="K774">
        <v>90149</v>
      </c>
      <c r="L774" t="s">
        <v>296</v>
      </c>
      <c r="M774" t="s">
        <v>75</v>
      </c>
      <c r="N774" t="s">
        <v>13</v>
      </c>
      <c r="O774" t="s">
        <v>28</v>
      </c>
      <c r="P774">
        <v>46</v>
      </c>
      <c r="Q774" s="6" t="s">
        <v>107</v>
      </c>
      <c r="R774" t="s">
        <v>25</v>
      </c>
      <c r="S774" t="s">
        <v>35</v>
      </c>
      <c r="T774" t="s">
        <v>18</v>
      </c>
      <c r="U774" t="s">
        <v>22</v>
      </c>
      <c r="V774" t="s">
        <v>31</v>
      </c>
      <c r="W774">
        <v>459</v>
      </c>
      <c r="X774" t="s">
        <v>574</v>
      </c>
      <c r="Y774" t="s">
        <v>575</v>
      </c>
      <c r="Z774" t="s">
        <v>576</v>
      </c>
      <c r="AA774">
        <v>0.1065</v>
      </c>
      <c r="AB774" t="s">
        <v>577</v>
      </c>
      <c r="AC774" t="s">
        <v>578</v>
      </c>
      <c r="AD774" t="s">
        <v>294</v>
      </c>
      <c r="AE774" t="s">
        <v>266</v>
      </c>
      <c r="AF774" t="s">
        <v>267</v>
      </c>
      <c r="AG774" t="s">
        <v>268</v>
      </c>
      <c r="AH774" t="s">
        <v>269</v>
      </c>
      <c r="AI774" t="s">
        <v>295</v>
      </c>
      <c r="AJ774">
        <v>90149</v>
      </c>
      <c r="AK774" t="s">
        <v>274</v>
      </c>
      <c r="AL774" t="s">
        <v>241</v>
      </c>
      <c r="AM774">
        <v>40591</v>
      </c>
      <c r="AN774">
        <v>5877</v>
      </c>
      <c r="AO774">
        <v>39516</v>
      </c>
      <c r="AP774">
        <v>26.6</v>
      </c>
      <c r="AQ774">
        <v>2590.56</v>
      </c>
      <c r="AR774" t="s">
        <v>2626</v>
      </c>
      <c r="AS774" t="s">
        <v>2626</v>
      </c>
      <c r="AT774">
        <v>1</v>
      </c>
      <c r="AU774" t="s">
        <v>2628</v>
      </c>
      <c r="AV774" s="3">
        <v>42061</v>
      </c>
      <c r="AW774" s="3" t="str">
        <f>TEXT(LoanTable[[#This Row],[Disbursement Date]],"YYYY-MM")</f>
        <v>2018-08</v>
      </c>
      <c r="AX774" t="str">
        <f>TEXT(EDATE(LoanTable[[#This Row],[Disbursement Date]],-1),"YYYY-MM")</f>
        <v>2018-07</v>
      </c>
      <c r="AY774">
        <f>IF(LoanTable[[#This Row],[Loan Status]]="Active",1,0)</f>
        <v>0</v>
      </c>
      <c r="AZ774">
        <f>IF(COUNTIFS(LoanTable[Client id],LoanTable[[#This Row],[Client id]],LoanTable[Period],LoanTable[[#This Row],[Previous Period]])&gt;0,1,0)</f>
        <v>0</v>
      </c>
      <c r="BA774" s="17" t="str">
        <f>TEXT(LoanTable[[#This Row],[Disbursement Date]],"YYYY")</f>
        <v>2018</v>
      </c>
      <c r="BB774" s="10" cm="1">
        <f t="array" ref="BB774">IF(YEAR(LoanTable[[#This Row],[Disbursement Date]])=MIN(YEAR(LoanTable[Disbursement Date])),"",YEAR(LoanTable[[#This Row],[Disbursement Date]])-1)</f>
        <v>2017</v>
      </c>
      <c r="BC774" s="10">
        <f>IF(LoanTable[[#This Row],[Previous Year]]="",1,IF(COUNTIFS(LoanTable[Client id],LoanTable[[#This Row],[Client id]],LoanTable[Year],LoanTable[[#This Row],[Previous Year]])&gt;0,1,0))</f>
        <v>1</v>
      </c>
      <c r="BD774" t="str">
        <f>YEAR(LoanTable[[#This Row],[Disbursement Date]]) &amp; "-Q" &amp; ROUNDUP(MONTH(LoanTable[[#This Row],[Disbursement Date]])/3,0)</f>
        <v>2018-Q3</v>
      </c>
      <c r="BE774">
        <f>IF(LoanTable[[#This Row],[Disbursement Date]]=LoanTable[[#This Row],[First Loan Date]],1,0)</f>
        <v>0</v>
      </c>
    </row>
    <row r="775" spans="1:57" x14ac:dyDescent="0.3">
      <c r="A775" t="s">
        <v>1566</v>
      </c>
      <c r="B775">
        <v>164</v>
      </c>
      <c r="C775" t="s">
        <v>330</v>
      </c>
      <c r="D775" t="s">
        <v>573</v>
      </c>
      <c r="E775">
        <v>42711</v>
      </c>
      <c r="F775">
        <v>37757</v>
      </c>
      <c r="G775">
        <v>36776</v>
      </c>
      <c r="H775" s="5">
        <v>43323</v>
      </c>
      <c r="I775" t="s">
        <v>617</v>
      </c>
      <c r="J775" t="s">
        <v>613</v>
      </c>
      <c r="K775">
        <v>690076</v>
      </c>
      <c r="L775" t="s">
        <v>337</v>
      </c>
      <c r="M775" t="s">
        <v>89</v>
      </c>
      <c r="N775" t="s">
        <v>13</v>
      </c>
      <c r="O775" t="s">
        <v>14</v>
      </c>
      <c r="P775">
        <v>43</v>
      </c>
      <c r="Q775" s="5" t="s">
        <v>203</v>
      </c>
      <c r="R775" t="s">
        <v>74</v>
      </c>
      <c r="S775" t="s">
        <v>105</v>
      </c>
      <c r="T775" t="s">
        <v>44</v>
      </c>
      <c r="U775" t="s">
        <v>22</v>
      </c>
      <c r="V775" t="s">
        <v>31</v>
      </c>
      <c r="W775">
        <v>300</v>
      </c>
      <c r="X775" t="s">
        <v>574</v>
      </c>
      <c r="Y775" t="s">
        <v>575</v>
      </c>
      <c r="Z775" t="s">
        <v>576</v>
      </c>
      <c r="AA775">
        <v>0.1065</v>
      </c>
      <c r="AB775" t="s">
        <v>577</v>
      </c>
      <c r="AC775" t="s">
        <v>578</v>
      </c>
      <c r="AD775" t="s">
        <v>330</v>
      </c>
      <c r="AE775" t="s">
        <v>331</v>
      </c>
      <c r="AF775" t="s">
        <v>332</v>
      </c>
      <c r="AG775" t="s">
        <v>333</v>
      </c>
      <c r="AH775" t="s">
        <v>334</v>
      </c>
      <c r="AI775" t="s">
        <v>335</v>
      </c>
      <c r="AJ775">
        <v>690076</v>
      </c>
      <c r="AK775" t="s">
        <v>336</v>
      </c>
      <c r="AL775" t="s">
        <v>239</v>
      </c>
      <c r="AM775">
        <v>42808</v>
      </c>
      <c r="AN775">
        <v>39367</v>
      </c>
      <c r="AO775">
        <v>42440</v>
      </c>
      <c r="AP775">
        <v>5.47</v>
      </c>
      <c r="AQ775">
        <v>1246.21</v>
      </c>
      <c r="AR775" t="s">
        <v>2627</v>
      </c>
      <c r="AS775" t="s">
        <v>2626</v>
      </c>
      <c r="AT775">
        <v>1</v>
      </c>
      <c r="AU775" t="s">
        <v>2628</v>
      </c>
      <c r="AV775" s="3">
        <v>42932</v>
      </c>
      <c r="AW775" s="3" t="str">
        <f>TEXT(LoanTable[[#This Row],[Disbursement Date]],"YYYY-MM")</f>
        <v>2018-08</v>
      </c>
      <c r="AX775" t="str">
        <f>TEXT(EDATE(LoanTable[[#This Row],[Disbursement Date]],-1),"YYYY-MM")</f>
        <v>2018-07</v>
      </c>
      <c r="AY775">
        <f>IF(LoanTable[[#This Row],[Loan Status]]="Active",1,0)</f>
        <v>0</v>
      </c>
      <c r="AZ775">
        <f>IF(COUNTIFS(LoanTable[Client id],LoanTable[[#This Row],[Client id]],LoanTable[Period],LoanTable[[#This Row],[Previous Period]])&gt;0,1,0)</f>
        <v>0</v>
      </c>
      <c r="BA775" s="17" t="str">
        <f>TEXT(LoanTable[[#This Row],[Disbursement Date]],"YYYY")</f>
        <v>2018</v>
      </c>
      <c r="BB775" s="10" cm="1">
        <f t="array" ref="BB775">IF(YEAR(LoanTable[[#This Row],[Disbursement Date]])=MIN(YEAR(LoanTable[Disbursement Date])),"",YEAR(LoanTable[[#This Row],[Disbursement Date]])-1)</f>
        <v>2017</v>
      </c>
      <c r="BC775" s="10">
        <f>IF(LoanTable[[#This Row],[Previous Year]]="",1,IF(COUNTIFS(LoanTable[Client id],LoanTable[[#This Row],[Client id]],LoanTable[Year],LoanTable[[#This Row],[Previous Year]])&gt;0,1,0))</f>
        <v>1</v>
      </c>
      <c r="BD775" t="str">
        <f>YEAR(LoanTable[[#This Row],[Disbursement Date]]) &amp; "-Q" &amp; ROUNDUP(MONTH(LoanTable[[#This Row],[Disbursement Date]])/3,0)</f>
        <v>2018-Q3</v>
      </c>
      <c r="BE775">
        <f>IF(LoanTable[[#This Row],[Disbursement Date]]=LoanTable[[#This Row],[First Loan Date]],1,0)</f>
        <v>0</v>
      </c>
    </row>
    <row r="776" spans="1:57" x14ac:dyDescent="0.3">
      <c r="A776" t="s">
        <v>2070</v>
      </c>
      <c r="B776">
        <v>879</v>
      </c>
      <c r="C776" t="s">
        <v>246</v>
      </c>
      <c r="D776" t="s">
        <v>583</v>
      </c>
      <c r="E776">
        <v>48496</v>
      </c>
      <c r="F776">
        <v>44038</v>
      </c>
      <c r="G776">
        <v>3377</v>
      </c>
      <c r="H776" s="5">
        <v>43324</v>
      </c>
      <c r="I776" t="s">
        <v>612</v>
      </c>
      <c r="J776" t="s">
        <v>619</v>
      </c>
      <c r="K776">
        <v>110159</v>
      </c>
      <c r="L776" t="s">
        <v>248</v>
      </c>
      <c r="M776" t="s">
        <v>64</v>
      </c>
      <c r="N776" t="s">
        <v>13</v>
      </c>
      <c r="O776" t="s">
        <v>14</v>
      </c>
      <c r="P776">
        <v>38</v>
      </c>
      <c r="Q776" s="5" t="s">
        <v>37</v>
      </c>
      <c r="R776" t="s">
        <v>30</v>
      </c>
      <c r="S776" t="s">
        <v>145</v>
      </c>
      <c r="T776" t="s">
        <v>44</v>
      </c>
      <c r="U776" t="s">
        <v>19</v>
      </c>
      <c r="V776" t="s">
        <v>20</v>
      </c>
      <c r="W776">
        <v>368</v>
      </c>
      <c r="X776" t="s">
        <v>574</v>
      </c>
      <c r="Y776" t="s">
        <v>584</v>
      </c>
      <c r="Z776" t="s">
        <v>576</v>
      </c>
      <c r="AA776">
        <v>0.1825</v>
      </c>
      <c r="AB776" t="s">
        <v>585</v>
      </c>
      <c r="AC776" t="s">
        <v>586</v>
      </c>
      <c r="AD776" t="s">
        <v>246</v>
      </c>
      <c r="AE776" t="s">
        <v>234</v>
      </c>
      <c r="AF776" t="s">
        <v>235</v>
      </c>
      <c r="AG776" t="s">
        <v>236</v>
      </c>
      <c r="AH776" t="s">
        <v>237</v>
      </c>
      <c r="AI776" t="s">
        <v>246</v>
      </c>
      <c r="AJ776">
        <v>110159</v>
      </c>
      <c r="AK776" t="s">
        <v>247</v>
      </c>
      <c r="AL776" t="s">
        <v>241</v>
      </c>
      <c r="AM776">
        <v>49555</v>
      </c>
      <c r="AN776">
        <v>43707</v>
      </c>
      <c r="AO776">
        <v>48210</v>
      </c>
      <c r="AP776">
        <v>18.66</v>
      </c>
      <c r="AQ776">
        <v>2969.99</v>
      </c>
      <c r="AR776" t="s">
        <v>2626</v>
      </c>
      <c r="AS776" t="s">
        <v>2626</v>
      </c>
      <c r="AT776">
        <v>2</v>
      </c>
      <c r="AU776" t="s">
        <v>2628</v>
      </c>
      <c r="AV776" s="3">
        <v>43324</v>
      </c>
      <c r="AW776" s="3" t="str">
        <f>TEXT(LoanTable[[#This Row],[Disbursement Date]],"YYYY-MM")</f>
        <v>2018-08</v>
      </c>
      <c r="AX776" t="str">
        <f>TEXT(EDATE(LoanTable[[#This Row],[Disbursement Date]],-1),"YYYY-MM")</f>
        <v>2018-07</v>
      </c>
      <c r="AY776">
        <f>IF(LoanTable[[#This Row],[Loan Status]]="Active",1,0)</f>
        <v>0</v>
      </c>
      <c r="AZ776">
        <f>IF(COUNTIFS(LoanTable[Client id],LoanTable[[#This Row],[Client id]],LoanTable[Period],LoanTable[[#This Row],[Previous Period]])&gt;0,1,0)</f>
        <v>0</v>
      </c>
      <c r="BA776" s="17" t="str">
        <f>TEXT(LoanTable[[#This Row],[Disbursement Date]],"YYYY")</f>
        <v>2018</v>
      </c>
      <c r="BB776" s="10" cm="1">
        <f t="array" ref="BB776">IF(YEAR(LoanTable[[#This Row],[Disbursement Date]])=MIN(YEAR(LoanTable[Disbursement Date])),"",YEAR(LoanTable[[#This Row],[Disbursement Date]])-1)</f>
        <v>2017</v>
      </c>
      <c r="BC776" s="10">
        <f>IF(LoanTable[[#This Row],[Previous Year]]="",1,IF(COUNTIFS(LoanTable[Client id],LoanTable[[#This Row],[Client id]],LoanTable[Year],LoanTable[[#This Row],[Previous Year]])&gt;0,1,0))</f>
        <v>0</v>
      </c>
      <c r="BD776" t="str">
        <f>YEAR(LoanTable[[#This Row],[Disbursement Date]]) &amp; "-Q" &amp; ROUNDUP(MONTH(LoanTable[[#This Row],[Disbursement Date]])/3,0)</f>
        <v>2018-Q3</v>
      </c>
      <c r="BE776">
        <f>IF(LoanTable[[#This Row],[Disbursement Date]]=LoanTable[[#This Row],[First Loan Date]],1,0)</f>
        <v>1</v>
      </c>
    </row>
    <row r="777" spans="1:57" x14ac:dyDescent="0.3">
      <c r="A777" t="s">
        <v>2369</v>
      </c>
      <c r="B777">
        <v>830</v>
      </c>
      <c r="C777" t="s">
        <v>246</v>
      </c>
      <c r="D777" t="s">
        <v>589</v>
      </c>
      <c r="E777">
        <v>25016</v>
      </c>
      <c r="F777">
        <v>24140</v>
      </c>
      <c r="G777">
        <v>2223</v>
      </c>
      <c r="H777" s="5">
        <v>43325</v>
      </c>
      <c r="I777" t="s">
        <v>615</v>
      </c>
      <c r="J777" t="s">
        <v>613</v>
      </c>
      <c r="K777">
        <v>110159</v>
      </c>
      <c r="L777" t="s">
        <v>248</v>
      </c>
      <c r="M777" t="s">
        <v>70</v>
      </c>
      <c r="N777" t="s">
        <v>13</v>
      </c>
      <c r="O777" t="s">
        <v>28</v>
      </c>
      <c r="P777">
        <v>52</v>
      </c>
      <c r="Q777" s="5" t="s">
        <v>103</v>
      </c>
      <c r="R777" t="s">
        <v>104</v>
      </c>
      <c r="S777" t="s">
        <v>105</v>
      </c>
      <c r="T777" t="s">
        <v>18</v>
      </c>
      <c r="U777" t="s">
        <v>65</v>
      </c>
      <c r="V777" t="s">
        <v>31</v>
      </c>
      <c r="W777">
        <v>557</v>
      </c>
      <c r="X777" t="s">
        <v>574</v>
      </c>
      <c r="Y777" t="s">
        <v>590</v>
      </c>
      <c r="Z777" t="s">
        <v>576</v>
      </c>
      <c r="AA777">
        <v>9.9099999999999994E-2</v>
      </c>
      <c r="AB777" t="s">
        <v>577</v>
      </c>
      <c r="AC777" t="s">
        <v>591</v>
      </c>
      <c r="AD777" t="s">
        <v>246</v>
      </c>
      <c r="AE777" t="s">
        <v>234</v>
      </c>
      <c r="AF777" t="s">
        <v>235</v>
      </c>
      <c r="AG777" t="s">
        <v>236</v>
      </c>
      <c r="AH777" t="s">
        <v>237</v>
      </c>
      <c r="AI777" t="s">
        <v>246</v>
      </c>
      <c r="AJ777">
        <v>110159</v>
      </c>
      <c r="AK777" t="s">
        <v>247</v>
      </c>
      <c r="AL777" t="s">
        <v>241</v>
      </c>
      <c r="AM777">
        <v>26427</v>
      </c>
      <c r="AN777">
        <v>24789</v>
      </c>
      <c r="AO777">
        <v>24607</v>
      </c>
      <c r="AP777">
        <v>13.97</v>
      </c>
      <c r="AQ777">
        <v>2847.33</v>
      </c>
      <c r="AR777" t="s">
        <v>2626</v>
      </c>
      <c r="AS777" t="s">
        <v>2626</v>
      </c>
      <c r="AT777">
        <v>0</v>
      </c>
      <c r="AU777" t="s">
        <v>2628</v>
      </c>
      <c r="AV777" s="3">
        <v>43057</v>
      </c>
      <c r="AW777" s="3" t="str">
        <f>TEXT(LoanTable[[#This Row],[Disbursement Date]],"YYYY-MM")</f>
        <v>2018-08</v>
      </c>
      <c r="AX777" t="str">
        <f>TEXT(EDATE(LoanTable[[#This Row],[Disbursement Date]],-1),"YYYY-MM")</f>
        <v>2018-07</v>
      </c>
      <c r="AY777">
        <f>IF(LoanTable[[#This Row],[Loan Status]]="Active",1,0)</f>
        <v>0</v>
      </c>
      <c r="AZ777">
        <f>IF(COUNTIFS(LoanTable[Client id],LoanTable[[#This Row],[Client id]],LoanTable[Period],LoanTable[[#This Row],[Previous Period]])&gt;0,1,0)</f>
        <v>0</v>
      </c>
      <c r="BA777" s="17" t="str">
        <f>TEXT(LoanTable[[#This Row],[Disbursement Date]],"YYYY")</f>
        <v>2018</v>
      </c>
      <c r="BB777" s="10" cm="1">
        <f t="array" ref="BB777">IF(YEAR(LoanTable[[#This Row],[Disbursement Date]])=MIN(YEAR(LoanTable[Disbursement Date])),"",YEAR(LoanTable[[#This Row],[Disbursement Date]])-1)</f>
        <v>2017</v>
      </c>
      <c r="BC777" s="10">
        <f>IF(LoanTable[[#This Row],[Previous Year]]="",1,IF(COUNTIFS(LoanTable[Client id],LoanTable[[#This Row],[Client id]],LoanTable[Year],LoanTable[[#This Row],[Previous Year]])&gt;0,1,0))</f>
        <v>1</v>
      </c>
      <c r="BD777" t="str">
        <f>YEAR(LoanTable[[#This Row],[Disbursement Date]]) &amp; "-Q" &amp; ROUNDUP(MONTH(LoanTable[[#This Row],[Disbursement Date]])/3,0)</f>
        <v>2018-Q3</v>
      </c>
      <c r="BE777">
        <f>IF(LoanTable[[#This Row],[Disbursement Date]]=LoanTable[[#This Row],[First Loan Date]],1,0)</f>
        <v>0</v>
      </c>
    </row>
    <row r="778" spans="1:57" x14ac:dyDescent="0.3">
      <c r="A778" t="s">
        <v>1354</v>
      </c>
      <c r="B778">
        <v>2</v>
      </c>
      <c r="C778" t="s">
        <v>246</v>
      </c>
      <c r="D778" t="s">
        <v>573</v>
      </c>
      <c r="E778">
        <v>15187</v>
      </c>
      <c r="F778">
        <v>14105</v>
      </c>
      <c r="G778">
        <v>36037</v>
      </c>
      <c r="H778" s="5">
        <v>43328</v>
      </c>
      <c r="I778" t="s">
        <v>612</v>
      </c>
      <c r="J778" t="s">
        <v>613</v>
      </c>
      <c r="K778">
        <v>110159</v>
      </c>
      <c r="L778" t="s">
        <v>248</v>
      </c>
      <c r="M778" t="s">
        <v>12</v>
      </c>
      <c r="N778" t="s">
        <v>13</v>
      </c>
      <c r="O778" t="s">
        <v>14</v>
      </c>
      <c r="P778">
        <v>36</v>
      </c>
      <c r="Q778" s="6" t="s">
        <v>15</v>
      </c>
      <c r="R778" t="s">
        <v>16</v>
      </c>
      <c r="S778" t="s">
        <v>17</v>
      </c>
      <c r="T778" t="s">
        <v>18</v>
      </c>
      <c r="U778" t="s">
        <v>19</v>
      </c>
      <c r="V778" t="s">
        <v>20</v>
      </c>
      <c r="W778">
        <v>419</v>
      </c>
      <c r="X778" t="s">
        <v>574</v>
      </c>
      <c r="Y778" t="s">
        <v>575</v>
      </c>
      <c r="Z778" t="s">
        <v>576</v>
      </c>
      <c r="AA778">
        <v>0.1065</v>
      </c>
      <c r="AB778" t="s">
        <v>577</v>
      </c>
      <c r="AC778" t="s">
        <v>578</v>
      </c>
      <c r="AD778" t="s">
        <v>246</v>
      </c>
      <c r="AE778" t="s">
        <v>234</v>
      </c>
      <c r="AF778" t="s">
        <v>235</v>
      </c>
      <c r="AG778" t="s">
        <v>236</v>
      </c>
      <c r="AH778" t="s">
        <v>237</v>
      </c>
      <c r="AI778" t="s">
        <v>246</v>
      </c>
      <c r="AJ778">
        <v>110159</v>
      </c>
      <c r="AK778" t="s">
        <v>247</v>
      </c>
      <c r="AL778" t="s">
        <v>241</v>
      </c>
      <c r="AM778">
        <v>14959</v>
      </c>
      <c r="AN778">
        <v>15583</v>
      </c>
      <c r="AO778">
        <v>14847</v>
      </c>
      <c r="AP778">
        <v>17.07</v>
      </c>
      <c r="AQ778">
        <v>2614.6799999999998</v>
      </c>
      <c r="AR778" t="s">
        <v>2626</v>
      </c>
      <c r="AS778" t="s">
        <v>2626</v>
      </c>
      <c r="AT778">
        <v>1</v>
      </c>
      <c r="AU778" t="s">
        <v>2628</v>
      </c>
      <c r="AV778" s="3">
        <v>43328</v>
      </c>
      <c r="AW778" s="3" t="str">
        <f>TEXT(LoanTable[[#This Row],[Disbursement Date]],"YYYY-MM")</f>
        <v>2018-08</v>
      </c>
      <c r="AX778" t="str">
        <f>TEXT(EDATE(LoanTable[[#This Row],[Disbursement Date]],-1),"YYYY-MM")</f>
        <v>2018-07</v>
      </c>
      <c r="AY778">
        <f>IF(LoanTable[[#This Row],[Loan Status]]="Active",1,0)</f>
        <v>0</v>
      </c>
      <c r="AZ778">
        <f>IF(COUNTIFS(LoanTable[Client id],LoanTable[[#This Row],[Client id]],LoanTable[Period],LoanTable[[#This Row],[Previous Period]])&gt;0,1,0)</f>
        <v>0</v>
      </c>
      <c r="BA778" s="17" t="str">
        <f>TEXT(LoanTable[[#This Row],[Disbursement Date]],"YYYY")</f>
        <v>2018</v>
      </c>
      <c r="BB778" s="10" cm="1">
        <f t="array" ref="BB778">IF(YEAR(LoanTable[[#This Row],[Disbursement Date]])=MIN(YEAR(LoanTable[Disbursement Date])),"",YEAR(LoanTable[[#This Row],[Disbursement Date]])-1)</f>
        <v>2017</v>
      </c>
      <c r="BC778" s="10">
        <f>IF(LoanTable[[#This Row],[Previous Year]]="",1,IF(COUNTIFS(LoanTable[Client id],LoanTable[[#This Row],[Client id]],LoanTable[Year],LoanTable[[#This Row],[Previous Year]])&gt;0,1,0))</f>
        <v>0</v>
      </c>
      <c r="BD778" t="str">
        <f>YEAR(LoanTable[[#This Row],[Disbursement Date]]) &amp; "-Q" &amp; ROUNDUP(MONTH(LoanTable[[#This Row],[Disbursement Date]])/3,0)</f>
        <v>2018-Q3</v>
      </c>
      <c r="BE778">
        <f>IF(LoanTable[[#This Row],[Disbursement Date]]=LoanTable[[#This Row],[First Loan Date]],1,0)</f>
        <v>1</v>
      </c>
    </row>
    <row r="779" spans="1:57" x14ac:dyDescent="0.3">
      <c r="A779" t="s">
        <v>1530</v>
      </c>
      <c r="B779">
        <v>505</v>
      </c>
      <c r="C779" t="s">
        <v>350</v>
      </c>
      <c r="D779" t="s">
        <v>573</v>
      </c>
      <c r="E779">
        <v>30519</v>
      </c>
      <c r="F779">
        <v>41366</v>
      </c>
      <c r="G779">
        <v>42964</v>
      </c>
      <c r="H779" s="5">
        <v>43330</v>
      </c>
      <c r="I779" t="s">
        <v>624</v>
      </c>
      <c r="J779" t="s">
        <v>619</v>
      </c>
      <c r="K779">
        <v>700013</v>
      </c>
      <c r="L779" t="s">
        <v>351</v>
      </c>
      <c r="M779" t="s">
        <v>82</v>
      </c>
      <c r="N779" t="s">
        <v>13</v>
      </c>
      <c r="O779" t="s">
        <v>28</v>
      </c>
      <c r="P779">
        <v>49</v>
      </c>
      <c r="Q779" s="5" t="s">
        <v>215</v>
      </c>
      <c r="R779" t="s">
        <v>104</v>
      </c>
      <c r="S779" t="s">
        <v>105</v>
      </c>
      <c r="T779" t="s">
        <v>18</v>
      </c>
      <c r="U779" t="s">
        <v>65</v>
      </c>
      <c r="V779" t="s">
        <v>39</v>
      </c>
      <c r="W779">
        <v>442</v>
      </c>
      <c r="X779" t="s">
        <v>574</v>
      </c>
      <c r="Y779" t="s">
        <v>575</v>
      </c>
      <c r="Z779" t="s">
        <v>576</v>
      </c>
      <c r="AA779">
        <v>0.1065</v>
      </c>
      <c r="AB779" t="s">
        <v>577</v>
      </c>
      <c r="AC779" t="s">
        <v>578</v>
      </c>
      <c r="AD779" t="s">
        <v>350</v>
      </c>
      <c r="AE779" t="s">
        <v>331</v>
      </c>
      <c r="AF779" t="s">
        <v>332</v>
      </c>
      <c r="AG779" t="s">
        <v>333</v>
      </c>
      <c r="AH779" t="s">
        <v>334</v>
      </c>
      <c r="AI779" t="s">
        <v>335</v>
      </c>
      <c r="AJ779">
        <v>700013</v>
      </c>
      <c r="AK779" t="s">
        <v>247</v>
      </c>
      <c r="AL779" t="s">
        <v>241</v>
      </c>
      <c r="AM779">
        <v>32278</v>
      </c>
      <c r="AN779">
        <v>42279</v>
      </c>
      <c r="AO779">
        <v>30248</v>
      </c>
      <c r="AP779">
        <v>14.83</v>
      </c>
      <c r="AQ779">
        <v>220.15</v>
      </c>
      <c r="AR779" t="s">
        <v>2626</v>
      </c>
      <c r="AS779" t="s">
        <v>2626</v>
      </c>
      <c r="AT779">
        <v>0</v>
      </c>
      <c r="AU779" t="s">
        <v>2628</v>
      </c>
      <c r="AV779" s="3">
        <v>42740</v>
      </c>
      <c r="AW779" s="3" t="str">
        <f>TEXT(LoanTable[[#This Row],[Disbursement Date]],"YYYY-MM")</f>
        <v>2018-08</v>
      </c>
      <c r="AX779" t="str">
        <f>TEXT(EDATE(LoanTable[[#This Row],[Disbursement Date]],-1),"YYYY-MM")</f>
        <v>2018-07</v>
      </c>
      <c r="AY779">
        <f>IF(LoanTable[[#This Row],[Loan Status]]="Active",1,0)</f>
        <v>1</v>
      </c>
      <c r="AZ779">
        <f>IF(COUNTIFS(LoanTable[Client id],LoanTable[[#This Row],[Client id]],LoanTable[Period],LoanTable[[#This Row],[Previous Period]])&gt;0,1,0)</f>
        <v>0</v>
      </c>
      <c r="BA779" s="17" t="str">
        <f>TEXT(LoanTable[[#This Row],[Disbursement Date]],"YYYY")</f>
        <v>2018</v>
      </c>
      <c r="BB779" s="10" cm="1">
        <f t="array" ref="BB779">IF(YEAR(LoanTable[[#This Row],[Disbursement Date]])=MIN(YEAR(LoanTable[Disbursement Date])),"",YEAR(LoanTable[[#This Row],[Disbursement Date]])-1)</f>
        <v>2017</v>
      </c>
      <c r="BC779" s="10">
        <f>IF(LoanTable[[#This Row],[Previous Year]]="",1,IF(COUNTIFS(LoanTable[Client id],LoanTable[[#This Row],[Client id]],LoanTable[Year],LoanTable[[#This Row],[Previous Year]])&gt;0,1,0))</f>
        <v>1</v>
      </c>
      <c r="BD779" t="str">
        <f>YEAR(LoanTable[[#This Row],[Disbursement Date]]) &amp; "-Q" &amp; ROUNDUP(MONTH(LoanTable[[#This Row],[Disbursement Date]])/3,0)</f>
        <v>2018-Q3</v>
      </c>
      <c r="BE779">
        <f>IF(LoanTable[[#This Row],[Disbursement Date]]=LoanTable[[#This Row],[First Loan Date]],1,0)</f>
        <v>0</v>
      </c>
    </row>
    <row r="780" spans="1:57" x14ac:dyDescent="0.3">
      <c r="A780" t="s">
        <v>2210</v>
      </c>
      <c r="B780">
        <v>854</v>
      </c>
      <c r="C780" t="s">
        <v>519</v>
      </c>
      <c r="D780" t="s">
        <v>573</v>
      </c>
      <c r="E780">
        <v>38924</v>
      </c>
      <c r="F780">
        <v>41508</v>
      </c>
      <c r="G780">
        <v>1789</v>
      </c>
      <c r="H780" s="5">
        <v>43330</v>
      </c>
      <c r="I780" t="s">
        <v>615</v>
      </c>
      <c r="J780" t="s">
        <v>619</v>
      </c>
      <c r="K780">
        <v>1550006</v>
      </c>
      <c r="L780" t="s">
        <v>521</v>
      </c>
      <c r="M780" t="s">
        <v>27</v>
      </c>
      <c r="N780" t="s">
        <v>13</v>
      </c>
      <c r="O780" t="s">
        <v>46</v>
      </c>
      <c r="P780">
        <v>29</v>
      </c>
      <c r="Q780" s="5" t="s">
        <v>53</v>
      </c>
      <c r="R780" t="s">
        <v>30</v>
      </c>
      <c r="S780" t="s">
        <v>145</v>
      </c>
      <c r="T780" t="s">
        <v>18</v>
      </c>
      <c r="U780" t="s">
        <v>19</v>
      </c>
      <c r="V780" t="s">
        <v>20</v>
      </c>
      <c r="W780">
        <v>369</v>
      </c>
      <c r="X780" t="s">
        <v>574</v>
      </c>
      <c r="Y780" t="s">
        <v>575</v>
      </c>
      <c r="Z780" t="s">
        <v>576</v>
      </c>
      <c r="AA780">
        <v>0.1065</v>
      </c>
      <c r="AB780" t="s">
        <v>577</v>
      </c>
      <c r="AC780" t="s">
        <v>578</v>
      </c>
      <c r="AD780" t="s">
        <v>519</v>
      </c>
      <c r="AE780" t="s">
        <v>375</v>
      </c>
      <c r="AF780" t="s">
        <v>376</v>
      </c>
      <c r="AG780" t="s">
        <v>377</v>
      </c>
      <c r="AH780" t="s">
        <v>378</v>
      </c>
      <c r="AI780" t="s">
        <v>519</v>
      </c>
      <c r="AJ780">
        <v>1550006</v>
      </c>
      <c r="AK780" t="s">
        <v>520</v>
      </c>
      <c r="AL780" t="s">
        <v>239</v>
      </c>
      <c r="AM780">
        <v>40108</v>
      </c>
      <c r="AN780">
        <v>41621</v>
      </c>
      <c r="AO780">
        <v>38429</v>
      </c>
      <c r="AP780">
        <v>23.02</v>
      </c>
      <c r="AQ780">
        <v>2273.65</v>
      </c>
      <c r="AR780" t="s">
        <v>2626</v>
      </c>
      <c r="AS780" t="s">
        <v>2626</v>
      </c>
      <c r="AT780">
        <v>2</v>
      </c>
      <c r="AU780" t="s">
        <v>2628</v>
      </c>
      <c r="AV780" s="3">
        <v>43138</v>
      </c>
      <c r="AW780" s="3" t="str">
        <f>TEXT(LoanTable[[#This Row],[Disbursement Date]],"YYYY-MM")</f>
        <v>2018-08</v>
      </c>
      <c r="AX780" t="str">
        <f>TEXT(EDATE(LoanTable[[#This Row],[Disbursement Date]],-1),"YYYY-MM")</f>
        <v>2018-07</v>
      </c>
      <c r="AY780">
        <f>IF(LoanTable[[#This Row],[Loan Status]]="Active",1,0)</f>
        <v>0</v>
      </c>
      <c r="AZ780">
        <f>IF(COUNTIFS(LoanTable[Client id],LoanTable[[#This Row],[Client id]],LoanTable[Period],LoanTable[[#This Row],[Previous Period]])&gt;0,1,0)</f>
        <v>0</v>
      </c>
      <c r="BA780" s="17" t="str">
        <f>TEXT(LoanTable[[#This Row],[Disbursement Date]],"YYYY")</f>
        <v>2018</v>
      </c>
      <c r="BB780" s="10" cm="1">
        <f t="array" ref="BB780">IF(YEAR(LoanTable[[#This Row],[Disbursement Date]])=MIN(YEAR(LoanTable[Disbursement Date])),"",YEAR(LoanTable[[#This Row],[Disbursement Date]])-1)</f>
        <v>2017</v>
      </c>
      <c r="BC780" s="10">
        <f>IF(LoanTable[[#This Row],[Previous Year]]="",1,IF(COUNTIFS(LoanTable[Client id],LoanTable[[#This Row],[Client id]],LoanTable[Year],LoanTable[[#This Row],[Previous Year]])&gt;0,1,0))</f>
        <v>0</v>
      </c>
      <c r="BD780" t="str">
        <f>YEAR(LoanTable[[#This Row],[Disbursement Date]]) &amp; "-Q" &amp; ROUNDUP(MONTH(LoanTable[[#This Row],[Disbursement Date]])/3,0)</f>
        <v>2018-Q3</v>
      </c>
      <c r="BE780">
        <f>IF(LoanTable[[#This Row],[Disbursement Date]]=LoanTable[[#This Row],[First Loan Date]],1,0)</f>
        <v>0</v>
      </c>
    </row>
    <row r="781" spans="1:57" x14ac:dyDescent="0.3">
      <c r="A781" t="s">
        <v>1891</v>
      </c>
      <c r="B781">
        <v>83</v>
      </c>
      <c r="C781" t="s">
        <v>409</v>
      </c>
      <c r="D781" t="s">
        <v>573</v>
      </c>
      <c r="E781">
        <v>34831</v>
      </c>
      <c r="F781">
        <v>18421</v>
      </c>
      <c r="G781">
        <v>2651</v>
      </c>
      <c r="H781" s="5">
        <v>43331</v>
      </c>
      <c r="I781" t="s">
        <v>615</v>
      </c>
      <c r="J781" t="s">
        <v>613</v>
      </c>
      <c r="K781">
        <v>1030063</v>
      </c>
      <c r="L781" t="s">
        <v>411</v>
      </c>
      <c r="M781" t="s">
        <v>147</v>
      </c>
      <c r="N781" t="s">
        <v>13</v>
      </c>
      <c r="O781" t="s">
        <v>46</v>
      </c>
      <c r="P781">
        <v>33</v>
      </c>
      <c r="Q781" s="6" t="s">
        <v>148</v>
      </c>
      <c r="R781" t="s">
        <v>74</v>
      </c>
      <c r="S781" t="s">
        <v>105</v>
      </c>
      <c r="T781" t="s">
        <v>18</v>
      </c>
      <c r="U781" t="s">
        <v>65</v>
      </c>
      <c r="V781" t="s">
        <v>20</v>
      </c>
      <c r="W781">
        <v>336</v>
      </c>
      <c r="X781" t="s">
        <v>574</v>
      </c>
      <c r="Y781" t="s">
        <v>575</v>
      </c>
      <c r="Z781" t="s">
        <v>576</v>
      </c>
      <c r="AA781">
        <v>0.1065</v>
      </c>
      <c r="AB781" t="s">
        <v>577</v>
      </c>
      <c r="AC781" t="s">
        <v>578</v>
      </c>
      <c r="AD781" t="s">
        <v>409</v>
      </c>
      <c r="AE781" t="s">
        <v>234</v>
      </c>
      <c r="AF781" t="s">
        <v>235</v>
      </c>
      <c r="AG781" t="s">
        <v>236</v>
      </c>
      <c r="AH781" t="s">
        <v>237</v>
      </c>
      <c r="AI781" t="s">
        <v>246</v>
      </c>
      <c r="AJ781">
        <v>1030063</v>
      </c>
      <c r="AK781" t="s">
        <v>410</v>
      </c>
      <c r="AL781" t="s">
        <v>241</v>
      </c>
      <c r="AM781">
        <v>34833</v>
      </c>
      <c r="AN781">
        <v>19251</v>
      </c>
      <c r="AO781">
        <v>34735</v>
      </c>
      <c r="AP781">
        <v>44.02</v>
      </c>
      <c r="AQ781">
        <v>245.06</v>
      </c>
      <c r="AR781" t="s">
        <v>2626</v>
      </c>
      <c r="AS781" t="s">
        <v>2626</v>
      </c>
      <c r="AT781">
        <v>1</v>
      </c>
      <c r="AU781" t="s">
        <v>2628</v>
      </c>
      <c r="AV781" s="3">
        <v>42114</v>
      </c>
      <c r="AW781" s="3" t="str">
        <f>TEXT(LoanTable[[#This Row],[Disbursement Date]],"YYYY-MM")</f>
        <v>2018-08</v>
      </c>
      <c r="AX781" t="str">
        <f>TEXT(EDATE(LoanTable[[#This Row],[Disbursement Date]],-1),"YYYY-MM")</f>
        <v>2018-07</v>
      </c>
      <c r="AY781">
        <f>IF(LoanTable[[#This Row],[Loan Status]]="Active",1,0)</f>
        <v>0</v>
      </c>
      <c r="AZ781">
        <f>IF(COUNTIFS(LoanTable[Client id],LoanTable[[#This Row],[Client id]],LoanTable[Period],LoanTable[[#This Row],[Previous Period]])&gt;0,1,0)</f>
        <v>0</v>
      </c>
      <c r="BA781" s="17" t="str">
        <f>TEXT(LoanTable[[#This Row],[Disbursement Date]],"YYYY")</f>
        <v>2018</v>
      </c>
      <c r="BB781" s="10" cm="1">
        <f t="array" ref="BB781">IF(YEAR(LoanTable[[#This Row],[Disbursement Date]])=MIN(YEAR(LoanTable[Disbursement Date])),"",YEAR(LoanTable[[#This Row],[Disbursement Date]])-1)</f>
        <v>2017</v>
      </c>
      <c r="BC781" s="10">
        <f>IF(LoanTable[[#This Row],[Previous Year]]="",1,IF(COUNTIFS(LoanTable[Client id],LoanTable[[#This Row],[Client id]],LoanTable[Year],LoanTable[[#This Row],[Previous Year]])&gt;0,1,0))</f>
        <v>0</v>
      </c>
      <c r="BD781" t="str">
        <f>YEAR(LoanTable[[#This Row],[Disbursement Date]]) &amp; "-Q" &amp; ROUNDUP(MONTH(LoanTable[[#This Row],[Disbursement Date]])/3,0)</f>
        <v>2018-Q3</v>
      </c>
      <c r="BE781">
        <f>IF(LoanTable[[#This Row],[Disbursement Date]]=LoanTable[[#This Row],[First Loan Date]],1,0)</f>
        <v>0</v>
      </c>
    </row>
    <row r="782" spans="1:57" x14ac:dyDescent="0.3">
      <c r="A782" t="s">
        <v>2329</v>
      </c>
      <c r="B782">
        <v>88</v>
      </c>
      <c r="C782" t="s">
        <v>344</v>
      </c>
      <c r="D782" t="s">
        <v>573</v>
      </c>
      <c r="E782">
        <v>46252</v>
      </c>
      <c r="F782">
        <v>39017</v>
      </c>
      <c r="G782">
        <v>14699</v>
      </c>
      <c r="H782" s="5">
        <v>43332</v>
      </c>
      <c r="I782" t="s">
        <v>624</v>
      </c>
      <c r="J782" t="s">
        <v>613</v>
      </c>
      <c r="K782">
        <v>910020</v>
      </c>
      <c r="L782" t="s">
        <v>346</v>
      </c>
      <c r="M782" t="s">
        <v>114</v>
      </c>
      <c r="N782" t="s">
        <v>13</v>
      </c>
      <c r="O782" t="s">
        <v>28</v>
      </c>
      <c r="P782">
        <v>49</v>
      </c>
      <c r="Q782" s="6" t="s">
        <v>61</v>
      </c>
      <c r="R782" t="s">
        <v>74</v>
      </c>
      <c r="S782" t="s">
        <v>35</v>
      </c>
      <c r="T782" t="s">
        <v>18</v>
      </c>
      <c r="U782" t="s">
        <v>65</v>
      </c>
      <c r="V782" t="s">
        <v>31</v>
      </c>
      <c r="W782">
        <v>572</v>
      </c>
      <c r="X782" t="s">
        <v>574</v>
      </c>
      <c r="Y782" t="s">
        <v>575</v>
      </c>
      <c r="Z782" t="s">
        <v>576</v>
      </c>
      <c r="AA782">
        <v>0.1065</v>
      </c>
      <c r="AB782" t="s">
        <v>577</v>
      </c>
      <c r="AC782" t="s">
        <v>578</v>
      </c>
      <c r="AD782" t="s">
        <v>344</v>
      </c>
      <c r="AE782" t="s">
        <v>250</v>
      </c>
      <c r="AF782" t="s">
        <v>251</v>
      </c>
      <c r="AG782" t="s">
        <v>252</v>
      </c>
      <c r="AH782" t="s">
        <v>253</v>
      </c>
      <c r="AI782" t="s">
        <v>254</v>
      </c>
      <c r="AJ782">
        <v>910020</v>
      </c>
      <c r="AK782" t="s">
        <v>345</v>
      </c>
      <c r="AL782" t="s">
        <v>256</v>
      </c>
      <c r="AM782">
        <v>46145</v>
      </c>
      <c r="AN782">
        <v>40159</v>
      </c>
      <c r="AO782">
        <v>46141</v>
      </c>
      <c r="AP782">
        <v>34.25</v>
      </c>
      <c r="AQ782">
        <v>1805.16</v>
      </c>
      <c r="AR782" t="s">
        <v>2626</v>
      </c>
      <c r="AS782" t="s">
        <v>2626</v>
      </c>
      <c r="AT782">
        <v>0</v>
      </c>
      <c r="AU782" t="s">
        <v>2628</v>
      </c>
      <c r="AV782" s="3">
        <v>42429</v>
      </c>
      <c r="AW782" s="3" t="str">
        <f>TEXT(LoanTable[[#This Row],[Disbursement Date]],"YYYY-MM")</f>
        <v>2018-08</v>
      </c>
      <c r="AX782" t="str">
        <f>TEXT(EDATE(LoanTable[[#This Row],[Disbursement Date]],-1),"YYYY-MM")</f>
        <v>2018-07</v>
      </c>
      <c r="AY782">
        <f>IF(LoanTable[[#This Row],[Loan Status]]="Active",1,0)</f>
        <v>1</v>
      </c>
      <c r="AZ782">
        <f>IF(COUNTIFS(LoanTable[Client id],LoanTable[[#This Row],[Client id]],LoanTable[Period],LoanTable[[#This Row],[Previous Period]])&gt;0,1,0)</f>
        <v>0</v>
      </c>
      <c r="BA782" s="17" t="str">
        <f>TEXT(LoanTable[[#This Row],[Disbursement Date]],"YYYY")</f>
        <v>2018</v>
      </c>
      <c r="BB782" s="10" cm="1">
        <f t="array" ref="BB782">IF(YEAR(LoanTable[[#This Row],[Disbursement Date]])=MIN(YEAR(LoanTable[Disbursement Date])),"",YEAR(LoanTable[[#This Row],[Disbursement Date]])-1)</f>
        <v>2017</v>
      </c>
      <c r="BC782" s="10">
        <f>IF(LoanTable[[#This Row],[Previous Year]]="",1,IF(COUNTIFS(LoanTable[Client id],LoanTable[[#This Row],[Client id]],LoanTable[Year],LoanTable[[#This Row],[Previous Year]])&gt;0,1,0))</f>
        <v>0</v>
      </c>
      <c r="BD782" t="str">
        <f>YEAR(LoanTable[[#This Row],[Disbursement Date]]) &amp; "-Q" &amp; ROUNDUP(MONTH(LoanTable[[#This Row],[Disbursement Date]])/3,0)</f>
        <v>2018-Q3</v>
      </c>
      <c r="BE782">
        <f>IF(LoanTable[[#This Row],[Disbursement Date]]=LoanTable[[#This Row],[First Loan Date]],1,0)</f>
        <v>0</v>
      </c>
    </row>
    <row r="783" spans="1:57" x14ac:dyDescent="0.3">
      <c r="A783" t="s">
        <v>1758</v>
      </c>
      <c r="B783">
        <v>549</v>
      </c>
      <c r="C783" t="s">
        <v>488</v>
      </c>
      <c r="D783" t="s">
        <v>573</v>
      </c>
      <c r="E783">
        <v>48805</v>
      </c>
      <c r="F783">
        <v>21950</v>
      </c>
      <c r="G783">
        <v>23705</v>
      </c>
      <c r="H783" s="5">
        <v>43332</v>
      </c>
      <c r="I783" t="s">
        <v>612</v>
      </c>
      <c r="J783" t="s">
        <v>619</v>
      </c>
      <c r="K783">
        <v>740048</v>
      </c>
      <c r="L783" t="s">
        <v>491</v>
      </c>
      <c r="M783" t="s">
        <v>171</v>
      </c>
      <c r="N783" t="s">
        <v>13</v>
      </c>
      <c r="O783" t="s">
        <v>46</v>
      </c>
      <c r="P783">
        <v>31</v>
      </c>
      <c r="Q783" s="5" t="s">
        <v>47</v>
      </c>
      <c r="R783" t="s">
        <v>30</v>
      </c>
      <c r="S783" t="s">
        <v>145</v>
      </c>
      <c r="T783" t="s">
        <v>63</v>
      </c>
      <c r="U783" t="s">
        <v>26</v>
      </c>
      <c r="V783" t="s">
        <v>31</v>
      </c>
      <c r="W783">
        <v>462</v>
      </c>
      <c r="X783" t="s">
        <v>574</v>
      </c>
      <c r="Y783" t="s">
        <v>575</v>
      </c>
      <c r="Z783" t="s">
        <v>576</v>
      </c>
      <c r="AA783">
        <v>0.1065</v>
      </c>
      <c r="AB783" t="s">
        <v>577</v>
      </c>
      <c r="AC783" t="s">
        <v>578</v>
      </c>
      <c r="AD783" t="s">
        <v>488</v>
      </c>
      <c r="AE783" t="s">
        <v>472</v>
      </c>
      <c r="AF783" t="s">
        <v>473</v>
      </c>
      <c r="AG783" t="s">
        <v>474</v>
      </c>
      <c r="AH783" t="s">
        <v>475</v>
      </c>
      <c r="AI783" t="s">
        <v>489</v>
      </c>
      <c r="AJ783">
        <v>740048</v>
      </c>
      <c r="AK783" t="s">
        <v>490</v>
      </c>
      <c r="AL783" t="s">
        <v>239</v>
      </c>
      <c r="AM783">
        <v>50138</v>
      </c>
      <c r="AN783">
        <v>23582</v>
      </c>
      <c r="AO783">
        <v>48680</v>
      </c>
      <c r="AP783">
        <v>5.4</v>
      </c>
      <c r="AQ783">
        <v>4958.93</v>
      </c>
      <c r="AR783" t="s">
        <v>2626</v>
      </c>
      <c r="AS783" t="s">
        <v>2626</v>
      </c>
      <c r="AT783">
        <v>2</v>
      </c>
      <c r="AU783" t="s">
        <v>2628</v>
      </c>
      <c r="AV783" s="3">
        <v>43332</v>
      </c>
      <c r="AW783" s="3" t="str">
        <f>TEXT(LoanTable[[#This Row],[Disbursement Date]],"YYYY-MM")</f>
        <v>2018-08</v>
      </c>
      <c r="AX783" t="str">
        <f>TEXT(EDATE(LoanTable[[#This Row],[Disbursement Date]],-1),"YYYY-MM")</f>
        <v>2018-07</v>
      </c>
      <c r="AY783">
        <f>IF(LoanTable[[#This Row],[Loan Status]]="Active",1,0)</f>
        <v>0</v>
      </c>
      <c r="AZ783">
        <f>IF(COUNTIFS(LoanTable[Client id],LoanTable[[#This Row],[Client id]],LoanTable[Period],LoanTable[[#This Row],[Previous Period]])&gt;0,1,0)</f>
        <v>0</v>
      </c>
      <c r="BA783" s="17" t="str">
        <f>TEXT(LoanTable[[#This Row],[Disbursement Date]],"YYYY")</f>
        <v>2018</v>
      </c>
      <c r="BB783" s="10" cm="1">
        <f t="array" ref="BB783">IF(YEAR(LoanTable[[#This Row],[Disbursement Date]])=MIN(YEAR(LoanTable[Disbursement Date])),"",YEAR(LoanTable[[#This Row],[Disbursement Date]])-1)</f>
        <v>2017</v>
      </c>
      <c r="BC783" s="10">
        <f>IF(LoanTable[[#This Row],[Previous Year]]="",1,IF(COUNTIFS(LoanTable[Client id],LoanTable[[#This Row],[Client id]],LoanTable[Year],LoanTable[[#This Row],[Previous Year]])&gt;0,1,0))</f>
        <v>0</v>
      </c>
      <c r="BD783" t="str">
        <f>YEAR(LoanTable[[#This Row],[Disbursement Date]]) &amp; "-Q" &amp; ROUNDUP(MONTH(LoanTable[[#This Row],[Disbursement Date]])/3,0)</f>
        <v>2018-Q3</v>
      </c>
      <c r="BE783">
        <f>IF(LoanTable[[#This Row],[Disbursement Date]]=LoanTable[[#This Row],[First Loan Date]],1,0)</f>
        <v>1</v>
      </c>
    </row>
    <row r="784" spans="1:57" x14ac:dyDescent="0.3">
      <c r="A784" t="s">
        <v>2003</v>
      </c>
      <c r="B784">
        <v>755</v>
      </c>
      <c r="C784" t="s">
        <v>471</v>
      </c>
      <c r="D784" t="s">
        <v>592</v>
      </c>
      <c r="E784">
        <v>17272</v>
      </c>
      <c r="F784">
        <v>44805</v>
      </c>
      <c r="G784">
        <v>33713</v>
      </c>
      <c r="H784" s="5">
        <v>43334</v>
      </c>
      <c r="I784" t="s">
        <v>615</v>
      </c>
      <c r="J784" t="s">
        <v>613</v>
      </c>
      <c r="K784">
        <v>570241</v>
      </c>
      <c r="L784" t="s">
        <v>477</v>
      </c>
      <c r="M784" t="s">
        <v>54</v>
      </c>
      <c r="N784" t="s">
        <v>13</v>
      </c>
      <c r="O784" t="s">
        <v>46</v>
      </c>
      <c r="P784">
        <v>29</v>
      </c>
      <c r="Q784" s="5" t="s">
        <v>53</v>
      </c>
      <c r="R784" t="s">
        <v>30</v>
      </c>
      <c r="S784" t="s">
        <v>145</v>
      </c>
      <c r="T784" t="s">
        <v>18</v>
      </c>
      <c r="U784" t="s">
        <v>22</v>
      </c>
      <c r="V784" t="s">
        <v>39</v>
      </c>
      <c r="W784">
        <v>324</v>
      </c>
      <c r="X784" t="s">
        <v>574</v>
      </c>
      <c r="Y784" t="s">
        <v>584</v>
      </c>
      <c r="Z784" t="s">
        <v>593</v>
      </c>
      <c r="AA784">
        <v>0.1991</v>
      </c>
      <c r="AB784" t="s">
        <v>594</v>
      </c>
      <c r="AC784" t="s">
        <v>595</v>
      </c>
      <c r="AD784" t="s">
        <v>471</v>
      </c>
      <c r="AE784" t="s">
        <v>472</v>
      </c>
      <c r="AF784" t="s">
        <v>473</v>
      </c>
      <c r="AG784" t="s">
        <v>474</v>
      </c>
      <c r="AH784" t="s">
        <v>475</v>
      </c>
      <c r="AI784" t="s">
        <v>471</v>
      </c>
      <c r="AJ784">
        <v>570241</v>
      </c>
      <c r="AK784" t="s">
        <v>476</v>
      </c>
      <c r="AL784" t="s">
        <v>241</v>
      </c>
      <c r="AM784">
        <v>18655</v>
      </c>
      <c r="AN784">
        <v>45403</v>
      </c>
      <c r="AO784">
        <v>17028</v>
      </c>
      <c r="AP784">
        <v>41.53</v>
      </c>
      <c r="AQ784">
        <v>4490.68</v>
      </c>
      <c r="AR784" t="s">
        <v>2627</v>
      </c>
      <c r="AS784" t="s">
        <v>2626</v>
      </c>
      <c r="AT784">
        <v>1</v>
      </c>
      <c r="AU784" t="s">
        <v>2629</v>
      </c>
      <c r="AV784" s="3">
        <v>42848</v>
      </c>
      <c r="AW784" s="3" t="str">
        <f>TEXT(LoanTable[[#This Row],[Disbursement Date]],"YYYY-MM")</f>
        <v>2018-08</v>
      </c>
      <c r="AX784" t="str">
        <f>TEXT(EDATE(LoanTable[[#This Row],[Disbursement Date]],-1),"YYYY-MM")</f>
        <v>2018-07</v>
      </c>
      <c r="AY784">
        <f>IF(LoanTable[[#This Row],[Loan Status]]="Active",1,0)</f>
        <v>0</v>
      </c>
      <c r="AZ784">
        <f>IF(COUNTIFS(LoanTable[Client id],LoanTable[[#This Row],[Client id]],LoanTable[Period],LoanTable[[#This Row],[Previous Period]])&gt;0,1,0)</f>
        <v>0</v>
      </c>
      <c r="BA784" s="17" t="str">
        <f>TEXT(LoanTable[[#This Row],[Disbursement Date]],"YYYY")</f>
        <v>2018</v>
      </c>
      <c r="BB784" s="10" cm="1">
        <f t="array" ref="BB784">IF(YEAR(LoanTable[[#This Row],[Disbursement Date]])=MIN(YEAR(LoanTable[Disbursement Date])),"",YEAR(LoanTable[[#This Row],[Disbursement Date]])-1)</f>
        <v>2017</v>
      </c>
      <c r="BC784" s="10">
        <f>IF(LoanTable[[#This Row],[Previous Year]]="",1,IF(COUNTIFS(LoanTable[Client id],LoanTable[[#This Row],[Client id]],LoanTable[Year],LoanTable[[#This Row],[Previous Year]])&gt;0,1,0))</f>
        <v>1</v>
      </c>
      <c r="BD784" t="str">
        <f>YEAR(LoanTable[[#This Row],[Disbursement Date]]) &amp; "-Q" &amp; ROUNDUP(MONTH(LoanTable[[#This Row],[Disbursement Date]])/3,0)</f>
        <v>2018-Q3</v>
      </c>
      <c r="BE784">
        <f>IF(LoanTable[[#This Row],[Disbursement Date]]=LoanTable[[#This Row],[First Loan Date]],1,0)</f>
        <v>0</v>
      </c>
    </row>
    <row r="785" spans="1:57" x14ac:dyDescent="0.3">
      <c r="A785" t="s">
        <v>2342</v>
      </c>
      <c r="B785">
        <v>860</v>
      </c>
      <c r="C785" t="s">
        <v>350</v>
      </c>
      <c r="D785" t="s">
        <v>573</v>
      </c>
      <c r="E785">
        <v>15799</v>
      </c>
      <c r="F785">
        <v>49075</v>
      </c>
      <c r="G785">
        <v>36503</v>
      </c>
      <c r="H785" s="5">
        <v>43337</v>
      </c>
      <c r="I785" t="s">
        <v>612</v>
      </c>
      <c r="J785" t="s">
        <v>613</v>
      </c>
      <c r="K785">
        <v>700013</v>
      </c>
      <c r="L785" t="s">
        <v>351</v>
      </c>
      <c r="M785" t="s">
        <v>82</v>
      </c>
      <c r="N785" t="s">
        <v>13</v>
      </c>
      <c r="O785" t="s">
        <v>46</v>
      </c>
      <c r="P785">
        <v>35</v>
      </c>
      <c r="Q785" s="5" t="s">
        <v>91</v>
      </c>
      <c r="R785" t="s">
        <v>74</v>
      </c>
      <c r="S785" t="s">
        <v>35</v>
      </c>
      <c r="T785" t="s">
        <v>18</v>
      </c>
      <c r="U785" t="s">
        <v>26</v>
      </c>
      <c r="V785" t="s">
        <v>39</v>
      </c>
      <c r="W785">
        <v>656</v>
      </c>
      <c r="X785" t="s">
        <v>574</v>
      </c>
      <c r="Y785" t="s">
        <v>575</v>
      </c>
      <c r="Z785" t="s">
        <v>576</v>
      </c>
      <c r="AA785">
        <v>0.1065</v>
      </c>
      <c r="AB785" t="s">
        <v>577</v>
      </c>
      <c r="AC785" t="s">
        <v>578</v>
      </c>
      <c r="AD785" t="s">
        <v>350</v>
      </c>
      <c r="AE785" t="s">
        <v>331</v>
      </c>
      <c r="AF785" t="s">
        <v>332</v>
      </c>
      <c r="AG785" t="s">
        <v>333</v>
      </c>
      <c r="AH785" t="s">
        <v>334</v>
      </c>
      <c r="AI785" t="s">
        <v>335</v>
      </c>
      <c r="AJ785">
        <v>700013</v>
      </c>
      <c r="AK785" t="s">
        <v>247</v>
      </c>
      <c r="AL785" t="s">
        <v>241</v>
      </c>
      <c r="AM785">
        <v>16571</v>
      </c>
      <c r="AN785">
        <v>49912</v>
      </c>
      <c r="AO785">
        <v>15574</v>
      </c>
      <c r="AP785">
        <v>33.590000000000003</v>
      </c>
      <c r="AQ785">
        <v>1902.57</v>
      </c>
      <c r="AR785" t="s">
        <v>2626</v>
      </c>
      <c r="AS785" t="s">
        <v>2626</v>
      </c>
      <c r="AT785">
        <v>0</v>
      </c>
      <c r="AU785" t="s">
        <v>2628</v>
      </c>
      <c r="AV785" s="3">
        <v>42929</v>
      </c>
      <c r="AW785" s="3" t="str">
        <f>TEXT(LoanTable[[#This Row],[Disbursement Date]],"YYYY-MM")</f>
        <v>2018-08</v>
      </c>
      <c r="AX785" t="str">
        <f>TEXT(EDATE(LoanTable[[#This Row],[Disbursement Date]],-1),"YYYY-MM")</f>
        <v>2018-07</v>
      </c>
      <c r="AY785">
        <f>IF(LoanTable[[#This Row],[Loan Status]]="Active",1,0)</f>
        <v>0</v>
      </c>
      <c r="AZ785">
        <f>IF(COUNTIFS(LoanTable[Client id],LoanTable[[#This Row],[Client id]],LoanTable[Period],LoanTable[[#This Row],[Previous Period]])&gt;0,1,0)</f>
        <v>0</v>
      </c>
      <c r="BA785" s="17" t="str">
        <f>TEXT(LoanTable[[#This Row],[Disbursement Date]],"YYYY")</f>
        <v>2018</v>
      </c>
      <c r="BB785" s="10" cm="1">
        <f t="array" ref="BB785">IF(YEAR(LoanTable[[#This Row],[Disbursement Date]])=MIN(YEAR(LoanTable[Disbursement Date])),"",YEAR(LoanTable[[#This Row],[Disbursement Date]])-1)</f>
        <v>2017</v>
      </c>
      <c r="BC785" s="10">
        <f>IF(LoanTable[[#This Row],[Previous Year]]="",1,IF(COUNTIFS(LoanTable[Client id],LoanTable[[#This Row],[Client id]],LoanTable[Year],LoanTable[[#This Row],[Previous Year]])&gt;0,1,0))</f>
        <v>1</v>
      </c>
      <c r="BD785" t="str">
        <f>YEAR(LoanTable[[#This Row],[Disbursement Date]]) &amp; "-Q" &amp; ROUNDUP(MONTH(LoanTable[[#This Row],[Disbursement Date]])/3,0)</f>
        <v>2018-Q3</v>
      </c>
      <c r="BE785">
        <f>IF(LoanTable[[#This Row],[Disbursement Date]]=LoanTable[[#This Row],[First Loan Date]],1,0)</f>
        <v>0</v>
      </c>
    </row>
    <row r="786" spans="1:57" x14ac:dyDescent="0.3">
      <c r="A786" t="s">
        <v>2133</v>
      </c>
      <c r="B786">
        <v>427</v>
      </c>
      <c r="C786" t="s">
        <v>350</v>
      </c>
      <c r="D786" t="s">
        <v>573</v>
      </c>
      <c r="E786">
        <v>29967</v>
      </c>
      <c r="F786">
        <v>4451</v>
      </c>
      <c r="G786">
        <v>35629</v>
      </c>
      <c r="H786" s="5">
        <v>43338</v>
      </c>
      <c r="I786" t="s">
        <v>624</v>
      </c>
      <c r="J786" t="s">
        <v>613</v>
      </c>
      <c r="K786">
        <v>700013</v>
      </c>
      <c r="L786" t="s">
        <v>351</v>
      </c>
      <c r="M786" t="s">
        <v>96</v>
      </c>
      <c r="N786" t="s">
        <v>13</v>
      </c>
      <c r="O786" t="s">
        <v>28</v>
      </c>
      <c r="P786">
        <v>46</v>
      </c>
      <c r="Q786" s="5" t="s">
        <v>59</v>
      </c>
      <c r="R786" t="s">
        <v>30</v>
      </c>
      <c r="S786" t="s">
        <v>145</v>
      </c>
      <c r="T786" t="s">
        <v>63</v>
      </c>
      <c r="U786" t="s">
        <v>22</v>
      </c>
      <c r="V786" t="s">
        <v>31</v>
      </c>
      <c r="W786">
        <v>522</v>
      </c>
      <c r="X786" t="s">
        <v>574</v>
      </c>
      <c r="Y786" t="s">
        <v>575</v>
      </c>
      <c r="Z786" t="s">
        <v>576</v>
      </c>
      <c r="AA786">
        <v>0.1065</v>
      </c>
      <c r="AB786" t="s">
        <v>577</v>
      </c>
      <c r="AC786" t="s">
        <v>578</v>
      </c>
      <c r="AD786" t="s">
        <v>350</v>
      </c>
      <c r="AE786" t="s">
        <v>331</v>
      </c>
      <c r="AF786" t="s">
        <v>332</v>
      </c>
      <c r="AG786" t="s">
        <v>333</v>
      </c>
      <c r="AH786" t="s">
        <v>334</v>
      </c>
      <c r="AI786" t="s">
        <v>335</v>
      </c>
      <c r="AJ786">
        <v>700013</v>
      </c>
      <c r="AK786" t="s">
        <v>247</v>
      </c>
      <c r="AL786" t="s">
        <v>241</v>
      </c>
      <c r="AM786">
        <v>29493</v>
      </c>
      <c r="AN786">
        <v>4147</v>
      </c>
      <c r="AO786">
        <v>29933</v>
      </c>
      <c r="AP786">
        <v>0.47</v>
      </c>
      <c r="AQ786">
        <v>2576.44</v>
      </c>
      <c r="AR786" t="s">
        <v>2626</v>
      </c>
      <c r="AS786" t="s">
        <v>2627</v>
      </c>
      <c r="AT786">
        <v>0</v>
      </c>
      <c r="AU786" t="s">
        <v>2628</v>
      </c>
      <c r="AV786" s="3">
        <v>42287</v>
      </c>
      <c r="AW786" s="3" t="str">
        <f>TEXT(LoanTable[[#This Row],[Disbursement Date]],"YYYY-MM")</f>
        <v>2018-08</v>
      </c>
      <c r="AX786" t="str">
        <f>TEXT(EDATE(LoanTable[[#This Row],[Disbursement Date]],-1),"YYYY-MM")</f>
        <v>2018-07</v>
      </c>
      <c r="AY786">
        <f>IF(LoanTable[[#This Row],[Loan Status]]="Active",1,0)</f>
        <v>1</v>
      </c>
      <c r="AZ786">
        <f>IF(COUNTIFS(LoanTable[Client id],LoanTable[[#This Row],[Client id]],LoanTable[Period],LoanTable[[#This Row],[Previous Period]])&gt;0,1,0)</f>
        <v>0</v>
      </c>
      <c r="BA786" s="17" t="str">
        <f>TEXT(LoanTable[[#This Row],[Disbursement Date]],"YYYY")</f>
        <v>2018</v>
      </c>
      <c r="BB786" s="10" cm="1">
        <f t="array" ref="BB786">IF(YEAR(LoanTable[[#This Row],[Disbursement Date]])=MIN(YEAR(LoanTable[Disbursement Date])),"",YEAR(LoanTable[[#This Row],[Disbursement Date]])-1)</f>
        <v>2017</v>
      </c>
      <c r="BC786" s="10">
        <f>IF(LoanTable[[#This Row],[Previous Year]]="",1,IF(COUNTIFS(LoanTable[Client id],LoanTable[[#This Row],[Client id]],LoanTable[Year],LoanTable[[#This Row],[Previous Year]])&gt;0,1,0))</f>
        <v>0</v>
      </c>
      <c r="BD786" t="str">
        <f>YEAR(LoanTable[[#This Row],[Disbursement Date]]) &amp; "-Q" &amp; ROUNDUP(MONTH(LoanTable[[#This Row],[Disbursement Date]])/3,0)</f>
        <v>2018-Q3</v>
      </c>
      <c r="BE786">
        <f>IF(LoanTable[[#This Row],[Disbursement Date]]=LoanTable[[#This Row],[First Loan Date]],1,0)</f>
        <v>0</v>
      </c>
    </row>
    <row r="787" spans="1:57" x14ac:dyDescent="0.3">
      <c r="A787" t="s">
        <v>739</v>
      </c>
      <c r="B787">
        <v>249</v>
      </c>
      <c r="C787" t="s">
        <v>471</v>
      </c>
      <c r="D787" t="s">
        <v>589</v>
      </c>
      <c r="E787">
        <v>7784</v>
      </c>
      <c r="F787">
        <v>34797</v>
      </c>
      <c r="G787">
        <v>1932</v>
      </c>
      <c r="H787" s="5">
        <v>43342</v>
      </c>
      <c r="I787" t="s">
        <v>612</v>
      </c>
      <c r="J787" t="s">
        <v>619</v>
      </c>
      <c r="K787">
        <v>570241</v>
      </c>
      <c r="L787" t="s">
        <v>477</v>
      </c>
      <c r="M787" t="s">
        <v>12</v>
      </c>
      <c r="N787" t="s">
        <v>13</v>
      </c>
      <c r="O787" t="s">
        <v>28</v>
      </c>
      <c r="P787">
        <v>50</v>
      </c>
      <c r="Q787" s="5" t="s">
        <v>113</v>
      </c>
      <c r="R787" t="s">
        <v>25</v>
      </c>
      <c r="S787" t="s">
        <v>35</v>
      </c>
      <c r="T787" t="s">
        <v>18</v>
      </c>
      <c r="U787" t="s">
        <v>19</v>
      </c>
      <c r="V787" t="s">
        <v>39</v>
      </c>
      <c r="W787">
        <v>726</v>
      </c>
      <c r="X787" t="s">
        <v>574</v>
      </c>
      <c r="Y787" t="s">
        <v>590</v>
      </c>
      <c r="Z787" t="s">
        <v>576</v>
      </c>
      <c r="AA787">
        <v>9.9099999999999994E-2</v>
      </c>
      <c r="AB787" t="s">
        <v>577</v>
      </c>
      <c r="AC787" t="s">
        <v>591</v>
      </c>
      <c r="AD787" t="s">
        <v>471</v>
      </c>
      <c r="AE787" t="s">
        <v>472</v>
      </c>
      <c r="AF787" t="s">
        <v>473</v>
      </c>
      <c r="AG787" t="s">
        <v>474</v>
      </c>
      <c r="AH787" t="s">
        <v>475</v>
      </c>
      <c r="AI787" t="s">
        <v>471</v>
      </c>
      <c r="AJ787">
        <v>570241</v>
      </c>
      <c r="AK787" t="s">
        <v>476</v>
      </c>
      <c r="AL787" t="s">
        <v>241</v>
      </c>
      <c r="AM787">
        <v>9286</v>
      </c>
      <c r="AN787">
        <v>35103</v>
      </c>
      <c r="AO787">
        <v>7767</v>
      </c>
      <c r="AP787">
        <v>31.5</v>
      </c>
      <c r="AQ787">
        <v>799.56</v>
      </c>
      <c r="AR787" t="s">
        <v>2626</v>
      </c>
      <c r="AS787" t="s">
        <v>2626</v>
      </c>
      <c r="AT787">
        <v>0</v>
      </c>
      <c r="AU787" t="s">
        <v>2628</v>
      </c>
      <c r="AV787" s="3">
        <v>43342</v>
      </c>
      <c r="AW787" s="3" t="str">
        <f>TEXT(LoanTable[[#This Row],[Disbursement Date]],"YYYY-MM")</f>
        <v>2018-08</v>
      </c>
      <c r="AX787" t="str">
        <f>TEXT(EDATE(LoanTable[[#This Row],[Disbursement Date]],-1),"YYYY-MM")</f>
        <v>2018-07</v>
      </c>
      <c r="AY787">
        <f>IF(LoanTable[[#This Row],[Loan Status]]="Active",1,0)</f>
        <v>0</v>
      </c>
      <c r="AZ787">
        <f>IF(COUNTIFS(LoanTable[Client id],LoanTable[[#This Row],[Client id]],LoanTable[Period],LoanTable[[#This Row],[Previous Period]])&gt;0,1,0)</f>
        <v>0</v>
      </c>
      <c r="BA787" s="17" t="str">
        <f>TEXT(LoanTable[[#This Row],[Disbursement Date]],"YYYY")</f>
        <v>2018</v>
      </c>
      <c r="BB787" s="10" cm="1">
        <f t="array" ref="BB787">IF(YEAR(LoanTable[[#This Row],[Disbursement Date]])=MIN(YEAR(LoanTable[Disbursement Date])),"",YEAR(LoanTable[[#This Row],[Disbursement Date]])-1)</f>
        <v>2017</v>
      </c>
      <c r="BC787" s="10">
        <f>IF(LoanTable[[#This Row],[Previous Year]]="",1,IF(COUNTIFS(LoanTable[Client id],LoanTable[[#This Row],[Client id]],LoanTable[Year],LoanTable[[#This Row],[Previous Year]])&gt;0,1,0))</f>
        <v>0</v>
      </c>
      <c r="BD787" t="str">
        <f>YEAR(LoanTable[[#This Row],[Disbursement Date]]) &amp; "-Q" &amp; ROUNDUP(MONTH(LoanTable[[#This Row],[Disbursement Date]])/3,0)</f>
        <v>2018-Q3</v>
      </c>
      <c r="BE787">
        <f>IF(LoanTable[[#This Row],[Disbursement Date]]=LoanTable[[#This Row],[First Loan Date]],1,0)</f>
        <v>1</v>
      </c>
    </row>
    <row r="788" spans="1:57" x14ac:dyDescent="0.3">
      <c r="A788" t="s">
        <v>2066</v>
      </c>
      <c r="B788">
        <v>593</v>
      </c>
      <c r="C788" t="s">
        <v>243</v>
      </c>
      <c r="D788" t="s">
        <v>602</v>
      </c>
      <c r="E788">
        <v>45686</v>
      </c>
      <c r="F788">
        <v>39078</v>
      </c>
      <c r="G788">
        <v>20384</v>
      </c>
      <c r="H788" s="5">
        <v>43344</v>
      </c>
      <c r="I788" t="s">
        <v>624</v>
      </c>
      <c r="J788" t="s">
        <v>613</v>
      </c>
      <c r="K788">
        <v>160051</v>
      </c>
      <c r="L788" t="s">
        <v>245</v>
      </c>
      <c r="M788" t="s">
        <v>84</v>
      </c>
      <c r="N788" t="s">
        <v>13</v>
      </c>
      <c r="O788" t="s">
        <v>197</v>
      </c>
      <c r="P788">
        <v>57</v>
      </c>
      <c r="Q788" s="5" t="s">
        <v>198</v>
      </c>
      <c r="R788" t="s">
        <v>74</v>
      </c>
      <c r="S788" t="s">
        <v>105</v>
      </c>
      <c r="T788" t="s">
        <v>18</v>
      </c>
      <c r="U788" t="s">
        <v>19</v>
      </c>
      <c r="V788" t="s">
        <v>31</v>
      </c>
      <c r="W788">
        <v>472</v>
      </c>
      <c r="X788" t="s">
        <v>574</v>
      </c>
      <c r="Y788" t="s">
        <v>575</v>
      </c>
      <c r="Z788" t="s">
        <v>576</v>
      </c>
      <c r="AA788">
        <v>0.17269999999999999</v>
      </c>
      <c r="AB788" t="s">
        <v>585</v>
      </c>
      <c r="AC788" t="s">
        <v>597</v>
      </c>
      <c r="AD788" t="s">
        <v>243</v>
      </c>
      <c r="AE788" t="s">
        <v>234</v>
      </c>
      <c r="AF788" t="s">
        <v>235</v>
      </c>
      <c r="AG788" t="s">
        <v>236</v>
      </c>
      <c r="AH788" t="s">
        <v>237</v>
      </c>
      <c r="AI788" t="s">
        <v>243</v>
      </c>
      <c r="AJ788">
        <v>160051</v>
      </c>
      <c r="AK788" t="s">
        <v>244</v>
      </c>
      <c r="AL788" t="s">
        <v>241</v>
      </c>
      <c r="AM788">
        <v>45292</v>
      </c>
      <c r="AN788">
        <v>39357</v>
      </c>
      <c r="AO788">
        <v>45278</v>
      </c>
      <c r="AP788">
        <v>33.840000000000003</v>
      </c>
      <c r="AQ788">
        <v>3162.95</v>
      </c>
      <c r="AR788" t="s">
        <v>2626</v>
      </c>
      <c r="AS788" t="s">
        <v>2626</v>
      </c>
      <c r="AT788">
        <v>2</v>
      </c>
      <c r="AU788" t="s">
        <v>2628</v>
      </c>
      <c r="AV788" s="3">
        <v>42414</v>
      </c>
      <c r="AW788" s="3" t="str">
        <f>TEXT(LoanTable[[#This Row],[Disbursement Date]],"YYYY-MM")</f>
        <v>2018-09</v>
      </c>
      <c r="AX788" t="str">
        <f>TEXT(EDATE(LoanTable[[#This Row],[Disbursement Date]],-1),"YYYY-MM")</f>
        <v>2018-08</v>
      </c>
      <c r="AY788">
        <f>IF(LoanTable[[#This Row],[Loan Status]]="Active",1,0)</f>
        <v>1</v>
      </c>
      <c r="AZ788">
        <f>IF(COUNTIFS(LoanTable[Client id],LoanTable[[#This Row],[Client id]],LoanTable[Period],LoanTable[[#This Row],[Previous Period]])&gt;0,1,0)</f>
        <v>0</v>
      </c>
      <c r="BA788" s="17" t="str">
        <f>TEXT(LoanTable[[#This Row],[Disbursement Date]],"YYYY")</f>
        <v>2018</v>
      </c>
      <c r="BB788" s="10" cm="1">
        <f t="array" ref="BB788">IF(YEAR(LoanTable[[#This Row],[Disbursement Date]])=MIN(YEAR(LoanTable[Disbursement Date])),"",YEAR(LoanTable[[#This Row],[Disbursement Date]])-1)</f>
        <v>2017</v>
      </c>
      <c r="BC788" s="10">
        <f>IF(LoanTable[[#This Row],[Previous Year]]="",1,IF(COUNTIFS(LoanTable[Client id],LoanTable[[#This Row],[Client id]],LoanTable[Year],LoanTable[[#This Row],[Previous Year]])&gt;0,1,0))</f>
        <v>0</v>
      </c>
      <c r="BD788" t="str">
        <f>YEAR(LoanTable[[#This Row],[Disbursement Date]]) &amp; "-Q" &amp; ROUNDUP(MONTH(LoanTable[[#This Row],[Disbursement Date]])/3,0)</f>
        <v>2018-Q3</v>
      </c>
      <c r="BE788">
        <f>IF(LoanTable[[#This Row],[Disbursement Date]]=LoanTable[[#This Row],[First Loan Date]],1,0)</f>
        <v>0</v>
      </c>
    </row>
    <row r="789" spans="1:57" x14ac:dyDescent="0.3">
      <c r="A789" t="s">
        <v>2165</v>
      </c>
      <c r="B789">
        <v>55</v>
      </c>
      <c r="C789" t="s">
        <v>280</v>
      </c>
      <c r="D789" t="s">
        <v>573</v>
      </c>
      <c r="E789">
        <v>45743</v>
      </c>
      <c r="F789">
        <v>39464</v>
      </c>
      <c r="G789">
        <v>8355</v>
      </c>
      <c r="H789" s="5">
        <v>43346</v>
      </c>
      <c r="I789" t="s">
        <v>615</v>
      </c>
      <c r="J789" t="s">
        <v>613</v>
      </c>
      <c r="K789">
        <v>50678</v>
      </c>
      <c r="L789" t="s">
        <v>363</v>
      </c>
      <c r="M789" t="s">
        <v>116</v>
      </c>
      <c r="N789" t="s">
        <v>13</v>
      </c>
      <c r="O789" t="s">
        <v>46</v>
      </c>
      <c r="P789">
        <v>33</v>
      </c>
      <c r="Q789" s="6" t="s">
        <v>117</v>
      </c>
      <c r="R789" t="s">
        <v>74</v>
      </c>
      <c r="S789" t="s">
        <v>35</v>
      </c>
      <c r="T789" t="s">
        <v>18</v>
      </c>
      <c r="U789" t="s">
        <v>22</v>
      </c>
      <c r="V789" t="s">
        <v>20</v>
      </c>
      <c r="W789">
        <v>716</v>
      </c>
      <c r="X789" t="s">
        <v>574</v>
      </c>
      <c r="Y789" t="s">
        <v>575</v>
      </c>
      <c r="Z789" t="s">
        <v>576</v>
      </c>
      <c r="AA789">
        <v>0.1065</v>
      </c>
      <c r="AB789" t="s">
        <v>577</v>
      </c>
      <c r="AC789" t="s">
        <v>578</v>
      </c>
      <c r="AD789" t="s">
        <v>280</v>
      </c>
      <c r="AE789" t="s">
        <v>279</v>
      </c>
      <c r="AF789" t="s">
        <v>280</v>
      </c>
      <c r="AG789" t="s">
        <v>281</v>
      </c>
      <c r="AH789" t="s">
        <v>282</v>
      </c>
      <c r="AI789" t="s">
        <v>280</v>
      </c>
      <c r="AJ789">
        <v>50678</v>
      </c>
      <c r="AK789" t="s">
        <v>362</v>
      </c>
      <c r="AL789" t="s">
        <v>239</v>
      </c>
      <c r="AM789">
        <v>46467</v>
      </c>
      <c r="AN789">
        <v>40384</v>
      </c>
      <c r="AO789">
        <v>45735</v>
      </c>
      <c r="AP789">
        <v>31.1</v>
      </c>
      <c r="AQ789">
        <v>2925.87</v>
      </c>
      <c r="AR789" t="s">
        <v>2626</v>
      </c>
      <c r="AS789" t="s">
        <v>2626</v>
      </c>
      <c r="AT789">
        <v>1</v>
      </c>
      <c r="AU789" t="s">
        <v>2628</v>
      </c>
      <c r="AV789" s="3">
        <v>42578</v>
      </c>
      <c r="AW789" s="3" t="str">
        <f>TEXT(LoanTable[[#This Row],[Disbursement Date]],"YYYY-MM")</f>
        <v>2018-09</v>
      </c>
      <c r="AX789" t="str">
        <f>TEXT(EDATE(LoanTable[[#This Row],[Disbursement Date]],-1),"YYYY-MM")</f>
        <v>2018-08</v>
      </c>
      <c r="AY789">
        <f>IF(LoanTable[[#This Row],[Loan Status]]="Active",1,0)</f>
        <v>0</v>
      </c>
      <c r="AZ789">
        <f>IF(COUNTIFS(LoanTable[Client id],LoanTable[[#This Row],[Client id]],LoanTable[Period],LoanTable[[#This Row],[Previous Period]])&gt;0,1,0)</f>
        <v>0</v>
      </c>
      <c r="BA789" s="17" t="str">
        <f>TEXT(LoanTable[[#This Row],[Disbursement Date]],"YYYY")</f>
        <v>2018</v>
      </c>
      <c r="BB789" s="10" cm="1">
        <f t="array" ref="BB789">IF(YEAR(LoanTable[[#This Row],[Disbursement Date]])=MIN(YEAR(LoanTable[Disbursement Date])),"",YEAR(LoanTable[[#This Row],[Disbursement Date]])-1)</f>
        <v>2017</v>
      </c>
      <c r="BC789" s="10">
        <f>IF(LoanTable[[#This Row],[Previous Year]]="",1,IF(COUNTIFS(LoanTable[Client id],LoanTable[[#This Row],[Client id]],LoanTable[Year],LoanTable[[#This Row],[Previous Year]])&gt;0,1,0))</f>
        <v>0</v>
      </c>
      <c r="BD789" t="str">
        <f>YEAR(LoanTable[[#This Row],[Disbursement Date]]) &amp; "-Q" &amp; ROUNDUP(MONTH(LoanTable[[#This Row],[Disbursement Date]])/3,0)</f>
        <v>2018-Q3</v>
      </c>
      <c r="BE789">
        <f>IF(LoanTable[[#This Row],[Disbursement Date]]=LoanTable[[#This Row],[First Loan Date]],1,0)</f>
        <v>0</v>
      </c>
    </row>
    <row r="790" spans="1:57" x14ac:dyDescent="0.3">
      <c r="A790" t="s">
        <v>2358</v>
      </c>
      <c r="B790">
        <v>67</v>
      </c>
      <c r="C790" t="s">
        <v>265</v>
      </c>
      <c r="D790" t="s">
        <v>573</v>
      </c>
      <c r="E790">
        <v>36146</v>
      </c>
      <c r="F790">
        <v>15962</v>
      </c>
      <c r="G790">
        <v>20464</v>
      </c>
      <c r="H790" s="5">
        <v>43346</v>
      </c>
      <c r="I790" t="s">
        <v>612</v>
      </c>
      <c r="J790" t="s">
        <v>613</v>
      </c>
      <c r="K790">
        <v>30179</v>
      </c>
      <c r="L790" t="s">
        <v>272</v>
      </c>
      <c r="M790" t="s">
        <v>130</v>
      </c>
      <c r="N790" t="s">
        <v>13</v>
      </c>
      <c r="O790" t="s">
        <v>14</v>
      </c>
      <c r="P790">
        <v>37</v>
      </c>
      <c r="Q790" s="6" t="s">
        <v>131</v>
      </c>
      <c r="R790" t="s">
        <v>30</v>
      </c>
      <c r="S790" t="s">
        <v>35</v>
      </c>
      <c r="T790" t="s">
        <v>63</v>
      </c>
      <c r="U790" t="s">
        <v>19</v>
      </c>
      <c r="V790" t="s">
        <v>31</v>
      </c>
      <c r="W790">
        <v>414</v>
      </c>
      <c r="X790" t="s">
        <v>574</v>
      </c>
      <c r="Y790" t="s">
        <v>575</v>
      </c>
      <c r="Z790" t="s">
        <v>576</v>
      </c>
      <c r="AA790">
        <v>0.1065</v>
      </c>
      <c r="AB790" t="s">
        <v>577</v>
      </c>
      <c r="AC790" t="s">
        <v>578</v>
      </c>
      <c r="AD790" t="s">
        <v>265</v>
      </c>
      <c r="AE790" t="s">
        <v>266</v>
      </c>
      <c r="AF790" t="s">
        <v>267</v>
      </c>
      <c r="AG790" t="s">
        <v>268</v>
      </c>
      <c r="AH790" t="s">
        <v>269</v>
      </c>
      <c r="AI790" t="s">
        <v>270</v>
      </c>
      <c r="AJ790">
        <v>30179</v>
      </c>
      <c r="AK790" t="s">
        <v>271</v>
      </c>
      <c r="AL790" t="s">
        <v>241</v>
      </c>
      <c r="AM790">
        <v>36738</v>
      </c>
      <c r="AN790">
        <v>17362</v>
      </c>
      <c r="AO790">
        <v>35946</v>
      </c>
      <c r="AP790">
        <v>28.85</v>
      </c>
      <c r="AQ790">
        <v>438.51</v>
      </c>
      <c r="AR790" t="s">
        <v>2626</v>
      </c>
      <c r="AS790" t="s">
        <v>2626</v>
      </c>
      <c r="AT790">
        <v>0</v>
      </c>
      <c r="AU790" t="s">
        <v>2628</v>
      </c>
      <c r="AV790" s="3">
        <v>43346</v>
      </c>
      <c r="AW790" s="3" t="str">
        <f>TEXT(LoanTable[[#This Row],[Disbursement Date]],"YYYY-MM")</f>
        <v>2018-09</v>
      </c>
      <c r="AX790" t="str">
        <f>TEXT(EDATE(LoanTable[[#This Row],[Disbursement Date]],-1),"YYYY-MM")</f>
        <v>2018-08</v>
      </c>
      <c r="AY790">
        <f>IF(LoanTable[[#This Row],[Loan Status]]="Active",1,0)</f>
        <v>0</v>
      </c>
      <c r="AZ790">
        <f>IF(COUNTIFS(LoanTable[Client id],LoanTable[[#This Row],[Client id]],LoanTable[Period],LoanTable[[#This Row],[Previous Period]])&gt;0,1,0)</f>
        <v>0</v>
      </c>
      <c r="BA790" s="17" t="str">
        <f>TEXT(LoanTable[[#This Row],[Disbursement Date]],"YYYY")</f>
        <v>2018</v>
      </c>
      <c r="BB790" s="10" cm="1">
        <f t="array" ref="BB790">IF(YEAR(LoanTable[[#This Row],[Disbursement Date]])=MIN(YEAR(LoanTable[Disbursement Date])),"",YEAR(LoanTable[[#This Row],[Disbursement Date]])-1)</f>
        <v>2017</v>
      </c>
      <c r="BC790" s="10">
        <f>IF(LoanTable[[#This Row],[Previous Year]]="",1,IF(COUNTIFS(LoanTable[Client id],LoanTable[[#This Row],[Client id]],LoanTable[Year],LoanTable[[#This Row],[Previous Year]])&gt;0,1,0))</f>
        <v>0</v>
      </c>
      <c r="BD790" t="str">
        <f>YEAR(LoanTable[[#This Row],[Disbursement Date]]) &amp; "-Q" &amp; ROUNDUP(MONTH(LoanTable[[#This Row],[Disbursement Date]])/3,0)</f>
        <v>2018-Q3</v>
      </c>
      <c r="BE790">
        <f>IF(LoanTable[[#This Row],[Disbursement Date]]=LoanTable[[#This Row],[First Loan Date]],1,0)</f>
        <v>1</v>
      </c>
    </row>
    <row r="791" spans="1:57" x14ac:dyDescent="0.3">
      <c r="A791" t="s">
        <v>2131</v>
      </c>
      <c r="B791">
        <v>719</v>
      </c>
      <c r="C791" t="s">
        <v>422</v>
      </c>
      <c r="D791" t="s">
        <v>573</v>
      </c>
      <c r="E791">
        <v>30548</v>
      </c>
      <c r="F791">
        <v>23989</v>
      </c>
      <c r="G791">
        <v>32573</v>
      </c>
      <c r="H791" s="5">
        <v>43346</v>
      </c>
      <c r="I791" t="s">
        <v>615</v>
      </c>
      <c r="J791" t="s">
        <v>619</v>
      </c>
      <c r="K791">
        <v>120676</v>
      </c>
      <c r="L791" t="s">
        <v>423</v>
      </c>
      <c r="M791" t="s">
        <v>165</v>
      </c>
      <c r="N791" t="s">
        <v>13</v>
      </c>
      <c r="O791" t="s">
        <v>28</v>
      </c>
      <c r="P791">
        <v>46</v>
      </c>
      <c r="Q791" s="5" t="s">
        <v>59</v>
      </c>
      <c r="R791" t="s">
        <v>104</v>
      </c>
      <c r="S791" t="s">
        <v>105</v>
      </c>
      <c r="T791" t="s">
        <v>18</v>
      </c>
      <c r="U791" t="s">
        <v>65</v>
      </c>
      <c r="V791" t="s">
        <v>20</v>
      </c>
      <c r="W791">
        <v>512</v>
      </c>
      <c r="X791" t="s">
        <v>574</v>
      </c>
      <c r="Y791" t="s">
        <v>575</v>
      </c>
      <c r="Z791" t="s">
        <v>576</v>
      </c>
      <c r="AA791">
        <v>0.1065</v>
      </c>
      <c r="AB791" t="s">
        <v>577</v>
      </c>
      <c r="AC791" t="s">
        <v>578</v>
      </c>
      <c r="AD791" t="s">
        <v>422</v>
      </c>
      <c r="AE791" t="s">
        <v>234</v>
      </c>
      <c r="AF791" t="s">
        <v>235</v>
      </c>
      <c r="AG791" t="s">
        <v>236</v>
      </c>
      <c r="AH791" t="s">
        <v>237</v>
      </c>
      <c r="AI791" t="s">
        <v>422</v>
      </c>
      <c r="AJ791">
        <v>120676</v>
      </c>
      <c r="AK791" t="s">
        <v>247</v>
      </c>
      <c r="AL791" t="s">
        <v>239</v>
      </c>
      <c r="AM791">
        <v>32163</v>
      </c>
      <c r="AN791">
        <v>23522</v>
      </c>
      <c r="AO791">
        <v>30531</v>
      </c>
      <c r="AP791">
        <v>49.18</v>
      </c>
      <c r="AQ791">
        <v>1404.82</v>
      </c>
      <c r="AR791" t="s">
        <v>2626</v>
      </c>
      <c r="AS791" t="s">
        <v>2627</v>
      </c>
      <c r="AT791">
        <v>0</v>
      </c>
      <c r="AU791" t="s">
        <v>2628</v>
      </c>
      <c r="AV791" s="3">
        <v>43346</v>
      </c>
      <c r="AW791" s="3" t="str">
        <f>TEXT(LoanTable[[#This Row],[Disbursement Date]],"YYYY-MM")</f>
        <v>2018-09</v>
      </c>
      <c r="AX791" t="str">
        <f>TEXT(EDATE(LoanTable[[#This Row],[Disbursement Date]],-1),"YYYY-MM")</f>
        <v>2018-08</v>
      </c>
      <c r="AY791">
        <f>IF(LoanTable[[#This Row],[Loan Status]]="Active",1,0)</f>
        <v>0</v>
      </c>
      <c r="AZ791">
        <f>IF(COUNTIFS(LoanTable[Client id],LoanTable[[#This Row],[Client id]],LoanTable[Period],LoanTable[[#This Row],[Previous Period]])&gt;0,1,0)</f>
        <v>0</v>
      </c>
      <c r="BA791" s="17" t="str">
        <f>TEXT(LoanTable[[#This Row],[Disbursement Date]],"YYYY")</f>
        <v>2018</v>
      </c>
      <c r="BB791" s="10" cm="1">
        <f t="array" ref="BB791">IF(YEAR(LoanTable[[#This Row],[Disbursement Date]])=MIN(YEAR(LoanTable[Disbursement Date])),"",YEAR(LoanTable[[#This Row],[Disbursement Date]])-1)</f>
        <v>2017</v>
      </c>
      <c r="BC791" s="10">
        <f>IF(LoanTable[[#This Row],[Previous Year]]="",1,IF(COUNTIFS(LoanTable[Client id],LoanTable[[#This Row],[Client id]],LoanTable[Year],LoanTable[[#This Row],[Previous Year]])&gt;0,1,0))</f>
        <v>0</v>
      </c>
      <c r="BD791" t="str">
        <f>YEAR(LoanTable[[#This Row],[Disbursement Date]]) &amp; "-Q" &amp; ROUNDUP(MONTH(LoanTable[[#This Row],[Disbursement Date]])/3,0)</f>
        <v>2018-Q3</v>
      </c>
      <c r="BE791">
        <f>IF(LoanTable[[#This Row],[Disbursement Date]]=LoanTable[[#This Row],[First Loan Date]],1,0)</f>
        <v>1</v>
      </c>
    </row>
    <row r="792" spans="1:57" x14ac:dyDescent="0.3">
      <c r="A792" t="s">
        <v>1394</v>
      </c>
      <c r="B792">
        <v>52</v>
      </c>
      <c r="C792" t="s">
        <v>391</v>
      </c>
      <c r="D792" t="s">
        <v>573</v>
      </c>
      <c r="E792">
        <v>7932</v>
      </c>
      <c r="F792">
        <v>23142</v>
      </c>
      <c r="G792">
        <v>40445</v>
      </c>
      <c r="H792" s="5">
        <v>43347</v>
      </c>
      <c r="I792" t="s">
        <v>624</v>
      </c>
      <c r="J792" t="s">
        <v>613</v>
      </c>
      <c r="K792">
        <v>730084</v>
      </c>
      <c r="L792" t="s">
        <v>393</v>
      </c>
      <c r="M792" t="s">
        <v>112</v>
      </c>
      <c r="N792" t="s">
        <v>13</v>
      </c>
      <c r="O792" t="s">
        <v>46</v>
      </c>
      <c r="P792">
        <v>28</v>
      </c>
      <c r="Q792" s="6" t="s">
        <v>97</v>
      </c>
      <c r="R792" t="s">
        <v>25</v>
      </c>
      <c r="S792" t="s">
        <v>35</v>
      </c>
      <c r="T792" t="s">
        <v>63</v>
      </c>
      <c r="U792" t="s">
        <v>19</v>
      </c>
      <c r="V792" t="s">
        <v>31</v>
      </c>
      <c r="W792">
        <v>844</v>
      </c>
      <c r="X792" t="s">
        <v>574</v>
      </c>
      <c r="Y792" t="s">
        <v>575</v>
      </c>
      <c r="Z792" t="s">
        <v>576</v>
      </c>
      <c r="AA792">
        <v>0.1065</v>
      </c>
      <c r="AB792" t="s">
        <v>577</v>
      </c>
      <c r="AC792" t="s">
        <v>578</v>
      </c>
      <c r="AD792" t="s">
        <v>391</v>
      </c>
      <c r="AE792" t="s">
        <v>279</v>
      </c>
      <c r="AF792" t="s">
        <v>280</v>
      </c>
      <c r="AG792" t="s">
        <v>281</v>
      </c>
      <c r="AH792" t="s">
        <v>282</v>
      </c>
      <c r="AI792" t="s">
        <v>391</v>
      </c>
      <c r="AJ792">
        <v>730084</v>
      </c>
      <c r="AK792" t="s">
        <v>392</v>
      </c>
      <c r="AL792" t="s">
        <v>239</v>
      </c>
      <c r="AM792">
        <v>8076</v>
      </c>
      <c r="AN792">
        <v>23443</v>
      </c>
      <c r="AO792">
        <v>7789</v>
      </c>
      <c r="AP792">
        <v>13.89</v>
      </c>
      <c r="AQ792">
        <v>538.67999999999995</v>
      </c>
      <c r="AR792" t="s">
        <v>2627</v>
      </c>
      <c r="AS792" t="s">
        <v>2626</v>
      </c>
      <c r="AT792">
        <v>2</v>
      </c>
      <c r="AU792" t="s">
        <v>2628</v>
      </c>
      <c r="AV792" s="3">
        <v>43347</v>
      </c>
      <c r="AW792" s="3" t="str">
        <f>TEXT(LoanTable[[#This Row],[Disbursement Date]],"YYYY-MM")</f>
        <v>2018-09</v>
      </c>
      <c r="AX792" t="str">
        <f>TEXT(EDATE(LoanTable[[#This Row],[Disbursement Date]],-1),"YYYY-MM")</f>
        <v>2018-08</v>
      </c>
      <c r="AY792">
        <f>IF(LoanTable[[#This Row],[Loan Status]]="Active",1,0)</f>
        <v>1</v>
      </c>
      <c r="AZ792">
        <f>IF(COUNTIFS(LoanTable[Client id],LoanTable[[#This Row],[Client id]],LoanTable[Period],LoanTable[[#This Row],[Previous Period]])&gt;0,1,0)</f>
        <v>0</v>
      </c>
      <c r="BA792" s="17" t="str">
        <f>TEXT(LoanTable[[#This Row],[Disbursement Date]],"YYYY")</f>
        <v>2018</v>
      </c>
      <c r="BB792" s="10" cm="1">
        <f t="array" ref="BB792">IF(YEAR(LoanTable[[#This Row],[Disbursement Date]])=MIN(YEAR(LoanTable[Disbursement Date])),"",YEAR(LoanTable[[#This Row],[Disbursement Date]])-1)</f>
        <v>2017</v>
      </c>
      <c r="BC792" s="10">
        <f>IF(LoanTable[[#This Row],[Previous Year]]="",1,IF(COUNTIFS(LoanTable[Client id],LoanTable[[#This Row],[Client id]],LoanTable[Year],LoanTable[[#This Row],[Previous Year]])&gt;0,1,0))</f>
        <v>0</v>
      </c>
      <c r="BD792" t="str">
        <f>YEAR(LoanTable[[#This Row],[Disbursement Date]]) &amp; "-Q" &amp; ROUNDUP(MONTH(LoanTable[[#This Row],[Disbursement Date]])/3,0)</f>
        <v>2018-Q3</v>
      </c>
      <c r="BE792">
        <f>IF(LoanTable[[#This Row],[Disbursement Date]]=LoanTable[[#This Row],[First Loan Date]],1,0)</f>
        <v>1</v>
      </c>
    </row>
    <row r="793" spans="1:57" x14ac:dyDescent="0.3">
      <c r="A793" t="s">
        <v>1131</v>
      </c>
      <c r="B793">
        <v>889</v>
      </c>
      <c r="C793" t="s">
        <v>350</v>
      </c>
      <c r="D793" t="s">
        <v>573</v>
      </c>
      <c r="E793">
        <v>37115</v>
      </c>
      <c r="F793">
        <v>35388</v>
      </c>
      <c r="G793">
        <v>5311</v>
      </c>
      <c r="H793" s="5">
        <v>43347</v>
      </c>
      <c r="I793" t="s">
        <v>624</v>
      </c>
      <c r="J793" t="s">
        <v>619</v>
      </c>
      <c r="K793">
        <v>700013</v>
      </c>
      <c r="L793" t="s">
        <v>351</v>
      </c>
      <c r="M793" t="s">
        <v>52</v>
      </c>
      <c r="N793" t="s">
        <v>13</v>
      </c>
      <c r="O793" t="s">
        <v>46</v>
      </c>
      <c r="P793">
        <v>28</v>
      </c>
      <c r="Q793" s="5" t="s">
        <v>53</v>
      </c>
      <c r="R793" t="s">
        <v>25</v>
      </c>
      <c r="S793" t="s">
        <v>35</v>
      </c>
      <c r="T793" t="s">
        <v>18</v>
      </c>
      <c r="U793" t="s">
        <v>22</v>
      </c>
      <c r="V793" t="s">
        <v>31</v>
      </c>
      <c r="W793">
        <v>536</v>
      </c>
      <c r="X793" t="s">
        <v>574</v>
      </c>
      <c r="Y793" t="s">
        <v>575</v>
      </c>
      <c r="Z793" t="s">
        <v>576</v>
      </c>
      <c r="AA793">
        <v>0.1065</v>
      </c>
      <c r="AB793" t="s">
        <v>577</v>
      </c>
      <c r="AC793" t="s">
        <v>578</v>
      </c>
      <c r="AD793" t="s">
        <v>350</v>
      </c>
      <c r="AE793" t="s">
        <v>331</v>
      </c>
      <c r="AF793" t="s">
        <v>332</v>
      </c>
      <c r="AG793" t="s">
        <v>333</v>
      </c>
      <c r="AH793" t="s">
        <v>334</v>
      </c>
      <c r="AI793" t="s">
        <v>335</v>
      </c>
      <c r="AJ793">
        <v>700013</v>
      </c>
      <c r="AK793" t="s">
        <v>247</v>
      </c>
      <c r="AL793" t="s">
        <v>241</v>
      </c>
      <c r="AM793">
        <v>38842</v>
      </c>
      <c r="AN793">
        <v>37278</v>
      </c>
      <c r="AO793">
        <v>36687</v>
      </c>
      <c r="AP793">
        <v>31.31</v>
      </c>
      <c r="AQ793">
        <v>2744.89</v>
      </c>
      <c r="AR793" t="s">
        <v>2626</v>
      </c>
      <c r="AS793" t="s">
        <v>2626</v>
      </c>
      <c r="AT793">
        <v>1</v>
      </c>
      <c r="AU793" t="s">
        <v>2628</v>
      </c>
      <c r="AV793" s="3">
        <v>42135</v>
      </c>
      <c r="AW793" s="3" t="str">
        <f>TEXT(LoanTable[[#This Row],[Disbursement Date]],"YYYY-MM")</f>
        <v>2018-09</v>
      </c>
      <c r="AX793" t="str">
        <f>TEXT(EDATE(LoanTable[[#This Row],[Disbursement Date]],-1),"YYYY-MM")</f>
        <v>2018-08</v>
      </c>
      <c r="AY793">
        <f>IF(LoanTable[[#This Row],[Loan Status]]="Active",1,0)</f>
        <v>1</v>
      </c>
      <c r="AZ793">
        <f>IF(COUNTIFS(LoanTable[Client id],LoanTable[[#This Row],[Client id]],LoanTable[Period],LoanTable[[#This Row],[Previous Period]])&gt;0,1,0)</f>
        <v>0</v>
      </c>
      <c r="BA793" s="17" t="str">
        <f>TEXT(LoanTable[[#This Row],[Disbursement Date]],"YYYY")</f>
        <v>2018</v>
      </c>
      <c r="BB793" s="10" cm="1">
        <f t="array" ref="BB793">IF(YEAR(LoanTable[[#This Row],[Disbursement Date]])=MIN(YEAR(LoanTable[Disbursement Date])),"",YEAR(LoanTable[[#This Row],[Disbursement Date]])-1)</f>
        <v>2017</v>
      </c>
      <c r="BC793" s="10">
        <f>IF(LoanTable[[#This Row],[Previous Year]]="",1,IF(COUNTIFS(LoanTable[Client id],LoanTable[[#This Row],[Client id]],LoanTable[Year],LoanTable[[#This Row],[Previous Year]])&gt;0,1,0))</f>
        <v>1</v>
      </c>
      <c r="BD793" t="str">
        <f>YEAR(LoanTable[[#This Row],[Disbursement Date]]) &amp; "-Q" &amp; ROUNDUP(MONTH(LoanTable[[#This Row],[Disbursement Date]])/3,0)</f>
        <v>2018-Q3</v>
      </c>
      <c r="BE793">
        <f>IF(LoanTable[[#This Row],[Disbursement Date]]=LoanTable[[#This Row],[First Loan Date]],1,0)</f>
        <v>0</v>
      </c>
    </row>
    <row r="794" spans="1:57" x14ac:dyDescent="0.3">
      <c r="A794" t="s">
        <v>1535</v>
      </c>
      <c r="B794">
        <v>931</v>
      </c>
      <c r="C794" t="s">
        <v>260</v>
      </c>
      <c r="D794" t="s">
        <v>573</v>
      </c>
      <c r="E794">
        <v>19011</v>
      </c>
      <c r="F794">
        <v>45157</v>
      </c>
      <c r="G794">
        <v>2303</v>
      </c>
      <c r="H794" s="5">
        <v>43347</v>
      </c>
      <c r="I794" t="s">
        <v>612</v>
      </c>
      <c r="J794" t="s">
        <v>619</v>
      </c>
      <c r="K794">
        <v>230415</v>
      </c>
      <c r="L794" t="s">
        <v>514</v>
      </c>
      <c r="M794" t="s">
        <v>154</v>
      </c>
      <c r="N794" t="s">
        <v>13</v>
      </c>
      <c r="O794" t="s">
        <v>14</v>
      </c>
      <c r="P794">
        <v>40</v>
      </c>
      <c r="Q794" s="5" t="s">
        <v>216</v>
      </c>
      <c r="R794" t="s">
        <v>104</v>
      </c>
      <c r="S794" t="s">
        <v>105</v>
      </c>
      <c r="T794" t="s">
        <v>18</v>
      </c>
      <c r="U794" t="s">
        <v>26</v>
      </c>
      <c r="V794" t="s">
        <v>39</v>
      </c>
      <c r="W794">
        <v>714</v>
      </c>
      <c r="X794" t="s">
        <v>574</v>
      </c>
      <c r="Y794" t="s">
        <v>575</v>
      </c>
      <c r="Z794" t="s">
        <v>576</v>
      </c>
      <c r="AA794">
        <v>0.1065</v>
      </c>
      <c r="AB794" t="s">
        <v>577</v>
      </c>
      <c r="AC794" t="s">
        <v>578</v>
      </c>
      <c r="AD794" t="s">
        <v>260</v>
      </c>
      <c r="AE794" t="s">
        <v>259</v>
      </c>
      <c r="AF794" t="s">
        <v>260</v>
      </c>
      <c r="AG794" t="s">
        <v>261</v>
      </c>
      <c r="AH794" t="s">
        <v>262</v>
      </c>
      <c r="AI794" t="s">
        <v>260</v>
      </c>
      <c r="AJ794">
        <v>230415</v>
      </c>
      <c r="AK794" t="s">
        <v>513</v>
      </c>
      <c r="AL794" t="s">
        <v>256</v>
      </c>
      <c r="AM794">
        <v>19184</v>
      </c>
      <c r="AN794">
        <v>46585</v>
      </c>
      <c r="AO794">
        <v>18815</v>
      </c>
      <c r="AP794">
        <v>26.64</v>
      </c>
      <c r="AQ794">
        <v>3809.21</v>
      </c>
      <c r="AR794" t="s">
        <v>2626</v>
      </c>
      <c r="AS794" t="s">
        <v>2626</v>
      </c>
      <c r="AT794">
        <v>1</v>
      </c>
      <c r="AU794" t="s">
        <v>2629</v>
      </c>
      <c r="AV794" s="3">
        <v>42681</v>
      </c>
      <c r="AW794" s="3" t="str">
        <f>TEXT(LoanTable[[#This Row],[Disbursement Date]],"YYYY-MM")</f>
        <v>2018-09</v>
      </c>
      <c r="AX794" t="str">
        <f>TEXT(EDATE(LoanTable[[#This Row],[Disbursement Date]],-1),"YYYY-MM")</f>
        <v>2018-08</v>
      </c>
      <c r="AY794">
        <f>IF(LoanTable[[#This Row],[Loan Status]]="Active",1,0)</f>
        <v>0</v>
      </c>
      <c r="AZ794">
        <f>IF(COUNTIFS(LoanTable[Client id],LoanTable[[#This Row],[Client id]],LoanTable[Period],LoanTable[[#This Row],[Previous Period]])&gt;0,1,0)</f>
        <v>0</v>
      </c>
      <c r="BA794" s="17" t="str">
        <f>TEXT(LoanTable[[#This Row],[Disbursement Date]],"YYYY")</f>
        <v>2018</v>
      </c>
      <c r="BB794" s="10" cm="1">
        <f t="array" ref="BB794">IF(YEAR(LoanTable[[#This Row],[Disbursement Date]])=MIN(YEAR(LoanTable[Disbursement Date])),"",YEAR(LoanTable[[#This Row],[Disbursement Date]])-1)</f>
        <v>2017</v>
      </c>
      <c r="BC794" s="10">
        <f>IF(LoanTable[[#This Row],[Previous Year]]="",1,IF(COUNTIFS(LoanTable[Client id],LoanTable[[#This Row],[Client id]],LoanTable[Year],LoanTable[[#This Row],[Previous Year]])&gt;0,1,0))</f>
        <v>0</v>
      </c>
      <c r="BD794" t="str">
        <f>YEAR(LoanTable[[#This Row],[Disbursement Date]]) &amp; "-Q" &amp; ROUNDUP(MONTH(LoanTable[[#This Row],[Disbursement Date]])/3,0)</f>
        <v>2018-Q3</v>
      </c>
      <c r="BE794">
        <f>IF(LoanTable[[#This Row],[Disbursement Date]]=LoanTable[[#This Row],[First Loan Date]],1,0)</f>
        <v>0</v>
      </c>
    </row>
    <row r="795" spans="1:57" x14ac:dyDescent="0.3">
      <c r="A795" t="s">
        <v>2450</v>
      </c>
      <c r="B795">
        <v>770</v>
      </c>
      <c r="C795" t="s">
        <v>409</v>
      </c>
      <c r="D795" t="s">
        <v>589</v>
      </c>
      <c r="E795">
        <v>15331</v>
      </c>
      <c r="F795">
        <v>45190</v>
      </c>
      <c r="G795">
        <v>23690</v>
      </c>
      <c r="H795" s="5">
        <v>43350</v>
      </c>
      <c r="I795" t="s">
        <v>612</v>
      </c>
      <c r="J795" t="s">
        <v>619</v>
      </c>
      <c r="K795">
        <v>1030063</v>
      </c>
      <c r="L795" t="s">
        <v>411</v>
      </c>
      <c r="M795" t="s">
        <v>84</v>
      </c>
      <c r="N795" t="s">
        <v>13</v>
      </c>
      <c r="O795" t="s">
        <v>28</v>
      </c>
      <c r="P795">
        <v>46</v>
      </c>
      <c r="Q795" s="5" t="s">
        <v>59</v>
      </c>
      <c r="R795" t="s">
        <v>30</v>
      </c>
      <c r="S795" t="s">
        <v>145</v>
      </c>
      <c r="T795" t="s">
        <v>44</v>
      </c>
      <c r="U795" t="s">
        <v>19</v>
      </c>
      <c r="V795" t="s">
        <v>31</v>
      </c>
      <c r="W795">
        <v>481</v>
      </c>
      <c r="X795" t="s">
        <v>574</v>
      </c>
      <c r="Y795" t="s">
        <v>590</v>
      </c>
      <c r="Z795" t="s">
        <v>576</v>
      </c>
      <c r="AA795">
        <v>9.9099999999999994E-2</v>
      </c>
      <c r="AB795" t="s">
        <v>577</v>
      </c>
      <c r="AC795" t="s">
        <v>591</v>
      </c>
      <c r="AD795" t="s">
        <v>409</v>
      </c>
      <c r="AE795" t="s">
        <v>234</v>
      </c>
      <c r="AF795" t="s">
        <v>235</v>
      </c>
      <c r="AG795" t="s">
        <v>236</v>
      </c>
      <c r="AH795" t="s">
        <v>237</v>
      </c>
      <c r="AI795" t="s">
        <v>246</v>
      </c>
      <c r="AJ795">
        <v>1030063</v>
      </c>
      <c r="AK795" t="s">
        <v>410</v>
      </c>
      <c r="AL795" t="s">
        <v>241</v>
      </c>
      <c r="AM795">
        <v>15605</v>
      </c>
      <c r="AN795">
        <v>45665</v>
      </c>
      <c r="AO795">
        <v>15041</v>
      </c>
      <c r="AP795">
        <v>41.52</v>
      </c>
      <c r="AQ795">
        <v>2193.9299999999998</v>
      </c>
      <c r="AR795" t="s">
        <v>2626</v>
      </c>
      <c r="AS795" t="s">
        <v>2626</v>
      </c>
      <c r="AT795">
        <v>1</v>
      </c>
      <c r="AU795" t="s">
        <v>2629</v>
      </c>
      <c r="AV795" s="3">
        <v>43350</v>
      </c>
      <c r="AW795" s="3" t="str">
        <f>TEXT(LoanTable[[#This Row],[Disbursement Date]],"YYYY-MM")</f>
        <v>2018-09</v>
      </c>
      <c r="AX795" t="str">
        <f>TEXT(EDATE(LoanTable[[#This Row],[Disbursement Date]],-1),"YYYY-MM")</f>
        <v>2018-08</v>
      </c>
      <c r="AY795">
        <f>IF(LoanTable[[#This Row],[Loan Status]]="Active",1,0)</f>
        <v>0</v>
      </c>
      <c r="AZ795">
        <f>IF(COUNTIFS(LoanTable[Client id],LoanTable[[#This Row],[Client id]],LoanTable[Period],LoanTable[[#This Row],[Previous Period]])&gt;0,1,0)</f>
        <v>0</v>
      </c>
      <c r="BA795" s="17" t="str">
        <f>TEXT(LoanTable[[#This Row],[Disbursement Date]],"YYYY")</f>
        <v>2018</v>
      </c>
      <c r="BB795" s="10" cm="1">
        <f t="array" ref="BB795">IF(YEAR(LoanTable[[#This Row],[Disbursement Date]])=MIN(YEAR(LoanTable[Disbursement Date])),"",YEAR(LoanTable[[#This Row],[Disbursement Date]])-1)</f>
        <v>2017</v>
      </c>
      <c r="BC795" s="10">
        <f>IF(LoanTable[[#This Row],[Previous Year]]="",1,IF(COUNTIFS(LoanTable[Client id],LoanTable[[#This Row],[Client id]],LoanTable[Year],LoanTable[[#This Row],[Previous Year]])&gt;0,1,0))</f>
        <v>0</v>
      </c>
      <c r="BD795" t="str">
        <f>YEAR(LoanTable[[#This Row],[Disbursement Date]]) &amp; "-Q" &amp; ROUNDUP(MONTH(LoanTable[[#This Row],[Disbursement Date]])/3,0)</f>
        <v>2018-Q3</v>
      </c>
      <c r="BE795">
        <f>IF(LoanTable[[#This Row],[Disbursement Date]]=LoanTable[[#This Row],[First Loan Date]],1,0)</f>
        <v>1</v>
      </c>
    </row>
    <row r="796" spans="1:57" x14ac:dyDescent="0.3">
      <c r="A796" t="s">
        <v>1059</v>
      </c>
      <c r="B796">
        <v>82</v>
      </c>
      <c r="C796" t="s">
        <v>285</v>
      </c>
      <c r="D796" t="s">
        <v>573</v>
      </c>
      <c r="E796">
        <v>47582</v>
      </c>
      <c r="F796">
        <v>11912</v>
      </c>
      <c r="G796">
        <v>7947</v>
      </c>
      <c r="H796" s="5">
        <v>43353</v>
      </c>
      <c r="I796" t="s">
        <v>615</v>
      </c>
      <c r="J796" t="s">
        <v>619</v>
      </c>
      <c r="K796">
        <v>240005</v>
      </c>
      <c r="L796" t="s">
        <v>287</v>
      </c>
      <c r="M796" t="s">
        <v>128</v>
      </c>
      <c r="N796" t="s">
        <v>13</v>
      </c>
      <c r="O796" t="s">
        <v>14</v>
      </c>
      <c r="P796">
        <v>36</v>
      </c>
      <c r="Q796" s="6" t="s">
        <v>67</v>
      </c>
      <c r="R796" t="s">
        <v>25</v>
      </c>
      <c r="S796" t="s">
        <v>35</v>
      </c>
      <c r="T796" t="s">
        <v>63</v>
      </c>
      <c r="U796" t="s">
        <v>22</v>
      </c>
      <c r="V796" t="s">
        <v>20</v>
      </c>
      <c r="W796">
        <v>489</v>
      </c>
      <c r="X796" t="s">
        <v>574</v>
      </c>
      <c r="Y796" t="s">
        <v>575</v>
      </c>
      <c r="Z796" t="s">
        <v>576</v>
      </c>
      <c r="AA796">
        <v>0.1065</v>
      </c>
      <c r="AB796" t="s">
        <v>577</v>
      </c>
      <c r="AC796" t="s">
        <v>578</v>
      </c>
      <c r="AD796" t="s">
        <v>285</v>
      </c>
      <c r="AE796" t="s">
        <v>259</v>
      </c>
      <c r="AF796" t="s">
        <v>260</v>
      </c>
      <c r="AG796" t="s">
        <v>261</v>
      </c>
      <c r="AH796" t="s">
        <v>262</v>
      </c>
      <c r="AI796" t="s">
        <v>285</v>
      </c>
      <c r="AJ796">
        <v>240005</v>
      </c>
      <c r="AK796" t="s">
        <v>286</v>
      </c>
      <c r="AL796" t="s">
        <v>241</v>
      </c>
      <c r="AM796">
        <v>47102</v>
      </c>
      <c r="AN796">
        <v>12881</v>
      </c>
      <c r="AO796">
        <v>47358</v>
      </c>
      <c r="AP796">
        <v>9.76</v>
      </c>
      <c r="AQ796">
        <v>1620.95</v>
      </c>
      <c r="AR796" t="s">
        <v>2626</v>
      </c>
      <c r="AS796" t="s">
        <v>2626</v>
      </c>
      <c r="AT796">
        <v>0</v>
      </c>
      <c r="AU796" t="s">
        <v>2628</v>
      </c>
      <c r="AV796" s="3">
        <v>42744</v>
      </c>
      <c r="AW796" s="3" t="str">
        <f>TEXT(LoanTable[[#This Row],[Disbursement Date]],"YYYY-MM")</f>
        <v>2018-09</v>
      </c>
      <c r="AX796" t="str">
        <f>TEXT(EDATE(LoanTable[[#This Row],[Disbursement Date]],-1),"YYYY-MM")</f>
        <v>2018-08</v>
      </c>
      <c r="AY796">
        <f>IF(LoanTable[[#This Row],[Loan Status]]="Active",1,0)</f>
        <v>0</v>
      </c>
      <c r="AZ796">
        <f>IF(COUNTIFS(LoanTable[Client id],LoanTable[[#This Row],[Client id]],LoanTable[Period],LoanTable[[#This Row],[Previous Period]])&gt;0,1,0)</f>
        <v>0</v>
      </c>
      <c r="BA796" s="17" t="str">
        <f>TEXT(LoanTable[[#This Row],[Disbursement Date]],"YYYY")</f>
        <v>2018</v>
      </c>
      <c r="BB796" s="10" cm="1">
        <f t="array" ref="BB796">IF(YEAR(LoanTable[[#This Row],[Disbursement Date]])=MIN(YEAR(LoanTable[Disbursement Date])),"",YEAR(LoanTable[[#This Row],[Disbursement Date]])-1)</f>
        <v>2017</v>
      </c>
      <c r="BC796" s="10">
        <f>IF(LoanTable[[#This Row],[Previous Year]]="",1,IF(COUNTIFS(LoanTable[Client id],LoanTable[[#This Row],[Client id]],LoanTable[Year],LoanTable[[#This Row],[Previous Year]])&gt;0,1,0))</f>
        <v>1</v>
      </c>
      <c r="BD796" t="str">
        <f>YEAR(LoanTable[[#This Row],[Disbursement Date]]) &amp; "-Q" &amp; ROUNDUP(MONTH(LoanTable[[#This Row],[Disbursement Date]])/3,0)</f>
        <v>2018-Q3</v>
      </c>
      <c r="BE796">
        <f>IF(LoanTable[[#This Row],[Disbursement Date]]=LoanTable[[#This Row],[First Loan Date]],1,0)</f>
        <v>0</v>
      </c>
    </row>
    <row r="797" spans="1:57" x14ac:dyDescent="0.3">
      <c r="A797" t="s">
        <v>1885</v>
      </c>
      <c r="B797">
        <v>532</v>
      </c>
      <c r="C797" t="s">
        <v>374</v>
      </c>
      <c r="D797" t="s">
        <v>592</v>
      </c>
      <c r="E797">
        <v>39939</v>
      </c>
      <c r="F797">
        <v>22539</v>
      </c>
      <c r="G797">
        <v>23742</v>
      </c>
      <c r="H797" s="5">
        <v>43355</v>
      </c>
      <c r="I797" t="s">
        <v>617</v>
      </c>
      <c r="J797" t="s">
        <v>619</v>
      </c>
      <c r="K797">
        <v>1510002</v>
      </c>
      <c r="L797" t="s">
        <v>380</v>
      </c>
      <c r="M797" t="s">
        <v>192</v>
      </c>
      <c r="N797" t="s">
        <v>13</v>
      </c>
      <c r="O797" t="s">
        <v>46</v>
      </c>
      <c r="P797">
        <v>35</v>
      </c>
      <c r="Q797" s="5" t="s">
        <v>87</v>
      </c>
      <c r="R797" t="s">
        <v>30</v>
      </c>
      <c r="S797" t="s">
        <v>145</v>
      </c>
      <c r="T797" t="s">
        <v>63</v>
      </c>
      <c r="U797" t="s">
        <v>38</v>
      </c>
      <c r="V797" t="s">
        <v>20</v>
      </c>
      <c r="W797">
        <v>744</v>
      </c>
      <c r="X797" t="s">
        <v>574</v>
      </c>
      <c r="Y797" t="s">
        <v>584</v>
      </c>
      <c r="Z797" t="s">
        <v>593</v>
      </c>
      <c r="AA797">
        <v>0.1991</v>
      </c>
      <c r="AB797" t="s">
        <v>594</v>
      </c>
      <c r="AC797" t="s">
        <v>595</v>
      </c>
      <c r="AD797" t="s">
        <v>374</v>
      </c>
      <c r="AE797" t="s">
        <v>375</v>
      </c>
      <c r="AF797" t="s">
        <v>376</v>
      </c>
      <c r="AG797" t="s">
        <v>377</v>
      </c>
      <c r="AH797" t="s">
        <v>378</v>
      </c>
      <c r="AI797" t="s">
        <v>374</v>
      </c>
      <c r="AJ797">
        <v>1510002</v>
      </c>
      <c r="AK797" t="s">
        <v>379</v>
      </c>
      <c r="AL797" t="s">
        <v>256</v>
      </c>
      <c r="AM797">
        <v>40505</v>
      </c>
      <c r="AN797">
        <v>24480</v>
      </c>
      <c r="AO797">
        <v>39746</v>
      </c>
      <c r="AP797">
        <v>9.32</v>
      </c>
      <c r="AQ797">
        <v>614.66</v>
      </c>
      <c r="AR797" t="s">
        <v>2626</v>
      </c>
      <c r="AS797" t="s">
        <v>2626</v>
      </c>
      <c r="AT797">
        <v>0</v>
      </c>
      <c r="AU797" t="s">
        <v>2628</v>
      </c>
      <c r="AV797" s="3">
        <v>43355</v>
      </c>
      <c r="AW797" s="3" t="str">
        <f>TEXT(LoanTable[[#This Row],[Disbursement Date]],"YYYY-MM")</f>
        <v>2018-09</v>
      </c>
      <c r="AX797" t="str">
        <f>TEXT(EDATE(LoanTable[[#This Row],[Disbursement Date]],-1),"YYYY-MM")</f>
        <v>2018-08</v>
      </c>
      <c r="AY797">
        <f>IF(LoanTable[[#This Row],[Loan Status]]="Active",1,0)</f>
        <v>0</v>
      </c>
      <c r="AZ797">
        <f>IF(COUNTIFS(LoanTable[Client id],LoanTable[[#This Row],[Client id]],LoanTable[Period],LoanTable[[#This Row],[Previous Period]])&gt;0,1,0)</f>
        <v>0</v>
      </c>
      <c r="BA797" s="17" t="str">
        <f>TEXT(LoanTable[[#This Row],[Disbursement Date]],"YYYY")</f>
        <v>2018</v>
      </c>
      <c r="BB797" s="10" cm="1">
        <f t="array" ref="BB797">IF(YEAR(LoanTable[[#This Row],[Disbursement Date]])=MIN(YEAR(LoanTable[Disbursement Date])),"",YEAR(LoanTable[[#This Row],[Disbursement Date]])-1)</f>
        <v>2017</v>
      </c>
      <c r="BC797" s="10">
        <f>IF(LoanTable[[#This Row],[Previous Year]]="",1,IF(COUNTIFS(LoanTable[Client id],LoanTable[[#This Row],[Client id]],LoanTable[Year],LoanTable[[#This Row],[Previous Year]])&gt;0,1,0))</f>
        <v>0</v>
      </c>
      <c r="BD797" t="str">
        <f>YEAR(LoanTable[[#This Row],[Disbursement Date]]) &amp; "-Q" &amp; ROUNDUP(MONTH(LoanTable[[#This Row],[Disbursement Date]])/3,0)</f>
        <v>2018-Q3</v>
      </c>
      <c r="BE797">
        <f>IF(LoanTable[[#This Row],[Disbursement Date]]=LoanTable[[#This Row],[First Loan Date]],1,0)</f>
        <v>1</v>
      </c>
    </row>
    <row r="798" spans="1:57" x14ac:dyDescent="0.3">
      <c r="A798" t="s">
        <v>1818</v>
      </c>
      <c r="B798">
        <v>9</v>
      </c>
      <c r="C798" t="s">
        <v>265</v>
      </c>
      <c r="D798" t="s">
        <v>573</v>
      </c>
      <c r="E798">
        <v>38159</v>
      </c>
      <c r="F798">
        <v>43313</v>
      </c>
      <c r="G798">
        <v>23041</v>
      </c>
      <c r="H798" s="5">
        <v>43356</v>
      </c>
      <c r="I798" t="s">
        <v>624</v>
      </c>
      <c r="J798" t="s">
        <v>619</v>
      </c>
      <c r="K798">
        <v>30179</v>
      </c>
      <c r="L798" t="s">
        <v>272</v>
      </c>
      <c r="M798" t="s">
        <v>42</v>
      </c>
      <c r="N798" t="s">
        <v>13</v>
      </c>
      <c r="O798" t="s">
        <v>28</v>
      </c>
      <c r="P798">
        <v>54</v>
      </c>
      <c r="Q798" s="6" t="s">
        <v>43</v>
      </c>
      <c r="R798" t="s">
        <v>16</v>
      </c>
      <c r="S798" t="s">
        <v>35</v>
      </c>
      <c r="T798" t="s">
        <v>18</v>
      </c>
      <c r="U798" t="s">
        <v>26</v>
      </c>
      <c r="V798" t="s">
        <v>31</v>
      </c>
      <c r="W798">
        <v>357</v>
      </c>
      <c r="X798" t="s">
        <v>574</v>
      </c>
      <c r="Y798" t="s">
        <v>575</v>
      </c>
      <c r="Z798" t="s">
        <v>576</v>
      </c>
      <c r="AA798">
        <v>0.1065</v>
      </c>
      <c r="AB798" t="s">
        <v>577</v>
      </c>
      <c r="AC798" t="s">
        <v>578</v>
      </c>
      <c r="AD798" t="s">
        <v>265</v>
      </c>
      <c r="AE798" t="s">
        <v>266</v>
      </c>
      <c r="AF798" t="s">
        <v>267</v>
      </c>
      <c r="AG798" t="s">
        <v>268</v>
      </c>
      <c r="AH798" t="s">
        <v>269</v>
      </c>
      <c r="AI798" t="s">
        <v>270</v>
      </c>
      <c r="AJ798">
        <v>30179</v>
      </c>
      <c r="AK798" t="s">
        <v>271</v>
      </c>
      <c r="AL798" t="s">
        <v>241</v>
      </c>
      <c r="AM798">
        <v>39357</v>
      </c>
      <c r="AN798">
        <v>43399</v>
      </c>
      <c r="AO798">
        <v>37790</v>
      </c>
      <c r="AP798">
        <v>34.340000000000003</v>
      </c>
      <c r="AQ798">
        <v>4882.3999999999996</v>
      </c>
      <c r="AR798" t="s">
        <v>2626</v>
      </c>
      <c r="AS798" t="s">
        <v>2626</v>
      </c>
      <c r="AT798">
        <v>0</v>
      </c>
      <c r="AU798" t="s">
        <v>2628</v>
      </c>
      <c r="AV798" s="3">
        <v>43356</v>
      </c>
      <c r="AW798" s="3" t="str">
        <f>TEXT(LoanTable[[#This Row],[Disbursement Date]],"YYYY-MM")</f>
        <v>2018-09</v>
      </c>
      <c r="AX798" t="str">
        <f>TEXT(EDATE(LoanTable[[#This Row],[Disbursement Date]],-1),"YYYY-MM")</f>
        <v>2018-08</v>
      </c>
      <c r="AY798">
        <f>IF(LoanTable[[#This Row],[Loan Status]]="Active",1,0)</f>
        <v>1</v>
      </c>
      <c r="AZ798">
        <f>IF(COUNTIFS(LoanTable[Client id],LoanTable[[#This Row],[Client id]],LoanTable[Period],LoanTable[[#This Row],[Previous Period]])&gt;0,1,0)</f>
        <v>0</v>
      </c>
      <c r="BA798" s="17" t="str">
        <f>TEXT(LoanTable[[#This Row],[Disbursement Date]],"YYYY")</f>
        <v>2018</v>
      </c>
      <c r="BB798" s="10" cm="1">
        <f t="array" ref="BB798">IF(YEAR(LoanTable[[#This Row],[Disbursement Date]])=MIN(YEAR(LoanTable[Disbursement Date])),"",YEAR(LoanTable[[#This Row],[Disbursement Date]])-1)</f>
        <v>2017</v>
      </c>
      <c r="BC798" s="10">
        <f>IF(LoanTable[[#This Row],[Previous Year]]="",1,IF(COUNTIFS(LoanTable[Client id],LoanTable[[#This Row],[Client id]],LoanTable[Year],LoanTable[[#This Row],[Previous Year]])&gt;0,1,0))</f>
        <v>0</v>
      </c>
      <c r="BD798" t="str">
        <f>YEAR(LoanTable[[#This Row],[Disbursement Date]]) &amp; "-Q" &amp; ROUNDUP(MONTH(LoanTable[[#This Row],[Disbursement Date]])/3,0)</f>
        <v>2018-Q3</v>
      </c>
      <c r="BE798">
        <f>IF(LoanTable[[#This Row],[Disbursement Date]]=LoanTable[[#This Row],[First Loan Date]],1,0)</f>
        <v>1</v>
      </c>
    </row>
    <row r="799" spans="1:57" x14ac:dyDescent="0.3">
      <c r="A799" t="s">
        <v>2062</v>
      </c>
      <c r="B799">
        <v>422</v>
      </c>
      <c r="C799" t="s">
        <v>350</v>
      </c>
      <c r="D799" t="s">
        <v>573</v>
      </c>
      <c r="E799">
        <v>31634</v>
      </c>
      <c r="F799">
        <v>17462</v>
      </c>
      <c r="G799">
        <v>16778</v>
      </c>
      <c r="H799" s="5">
        <v>43357</v>
      </c>
      <c r="I799" t="s">
        <v>612</v>
      </c>
      <c r="J799" t="s">
        <v>619</v>
      </c>
      <c r="K799">
        <v>700013</v>
      </c>
      <c r="L799" t="s">
        <v>351</v>
      </c>
      <c r="M799" t="s">
        <v>209</v>
      </c>
      <c r="N799" t="s">
        <v>13</v>
      </c>
      <c r="O799" t="s">
        <v>28</v>
      </c>
      <c r="P799">
        <v>55</v>
      </c>
      <c r="Q799" s="5" t="s">
        <v>210</v>
      </c>
      <c r="R799" t="s">
        <v>104</v>
      </c>
      <c r="S799" t="s">
        <v>105</v>
      </c>
      <c r="T799" t="s">
        <v>18</v>
      </c>
      <c r="U799" t="s">
        <v>22</v>
      </c>
      <c r="V799" t="s">
        <v>20</v>
      </c>
      <c r="W799">
        <v>502</v>
      </c>
      <c r="X799" t="s">
        <v>574</v>
      </c>
      <c r="Y799" t="s">
        <v>575</v>
      </c>
      <c r="Z799" t="s">
        <v>576</v>
      </c>
      <c r="AA799">
        <v>0.1065</v>
      </c>
      <c r="AB799" t="s">
        <v>577</v>
      </c>
      <c r="AC799" t="s">
        <v>578</v>
      </c>
      <c r="AD799" t="s">
        <v>350</v>
      </c>
      <c r="AE799" t="s">
        <v>331</v>
      </c>
      <c r="AF799" t="s">
        <v>332</v>
      </c>
      <c r="AG799" t="s">
        <v>333</v>
      </c>
      <c r="AH799" t="s">
        <v>334</v>
      </c>
      <c r="AI799" t="s">
        <v>335</v>
      </c>
      <c r="AJ799">
        <v>700013</v>
      </c>
      <c r="AK799" t="s">
        <v>247</v>
      </c>
      <c r="AL799" t="s">
        <v>241</v>
      </c>
      <c r="AM799">
        <v>32048</v>
      </c>
      <c r="AN799">
        <v>17927</v>
      </c>
      <c r="AO799">
        <v>31214</v>
      </c>
      <c r="AP799">
        <v>45.94</v>
      </c>
      <c r="AQ799">
        <v>1412.55</v>
      </c>
      <c r="AR799" t="s">
        <v>2626</v>
      </c>
      <c r="AS799" t="s">
        <v>2626</v>
      </c>
      <c r="AT799">
        <v>0</v>
      </c>
      <c r="AU799" t="s">
        <v>2629</v>
      </c>
      <c r="AV799" s="3">
        <v>42812</v>
      </c>
      <c r="AW799" s="3" t="str">
        <f>TEXT(LoanTable[[#This Row],[Disbursement Date]],"YYYY-MM")</f>
        <v>2018-09</v>
      </c>
      <c r="AX799" t="str">
        <f>TEXT(EDATE(LoanTable[[#This Row],[Disbursement Date]],-1),"YYYY-MM")</f>
        <v>2018-08</v>
      </c>
      <c r="AY799">
        <f>IF(LoanTable[[#This Row],[Loan Status]]="Active",1,0)</f>
        <v>0</v>
      </c>
      <c r="AZ799">
        <f>IF(COUNTIFS(LoanTable[Client id],LoanTable[[#This Row],[Client id]],LoanTable[Period],LoanTable[[#This Row],[Previous Period]])&gt;0,1,0)</f>
        <v>0</v>
      </c>
      <c r="BA799" s="17" t="str">
        <f>TEXT(LoanTable[[#This Row],[Disbursement Date]],"YYYY")</f>
        <v>2018</v>
      </c>
      <c r="BB799" s="10" cm="1">
        <f t="array" ref="BB799">IF(YEAR(LoanTable[[#This Row],[Disbursement Date]])=MIN(YEAR(LoanTable[Disbursement Date])),"",YEAR(LoanTable[[#This Row],[Disbursement Date]])-1)</f>
        <v>2017</v>
      </c>
      <c r="BC799" s="10">
        <f>IF(LoanTable[[#This Row],[Previous Year]]="",1,IF(COUNTIFS(LoanTable[Client id],LoanTable[[#This Row],[Client id]],LoanTable[Year],LoanTable[[#This Row],[Previous Year]])&gt;0,1,0))</f>
        <v>1</v>
      </c>
      <c r="BD799" t="str">
        <f>YEAR(LoanTable[[#This Row],[Disbursement Date]]) &amp; "-Q" &amp; ROUNDUP(MONTH(LoanTable[[#This Row],[Disbursement Date]])/3,0)</f>
        <v>2018-Q3</v>
      </c>
      <c r="BE799">
        <f>IF(LoanTable[[#This Row],[Disbursement Date]]=LoanTable[[#This Row],[First Loan Date]],1,0)</f>
        <v>0</v>
      </c>
    </row>
    <row r="800" spans="1:57" x14ac:dyDescent="0.3">
      <c r="A800" t="s">
        <v>1992</v>
      </c>
      <c r="B800">
        <v>581</v>
      </c>
      <c r="C800" t="s">
        <v>422</v>
      </c>
      <c r="D800" t="s">
        <v>589</v>
      </c>
      <c r="E800">
        <v>17329</v>
      </c>
      <c r="F800">
        <v>27272</v>
      </c>
      <c r="G800">
        <v>32966</v>
      </c>
      <c r="H800" s="5">
        <v>43357</v>
      </c>
      <c r="I800" t="s">
        <v>612</v>
      </c>
      <c r="J800" t="s">
        <v>613</v>
      </c>
      <c r="K800">
        <v>120676</v>
      </c>
      <c r="L800" t="s">
        <v>423</v>
      </c>
      <c r="M800" t="s">
        <v>84</v>
      </c>
      <c r="N800" t="s">
        <v>13</v>
      </c>
      <c r="O800" t="s">
        <v>197</v>
      </c>
      <c r="P800">
        <v>57</v>
      </c>
      <c r="Q800" s="5" t="s">
        <v>198</v>
      </c>
      <c r="R800" t="s">
        <v>74</v>
      </c>
      <c r="S800" t="s">
        <v>105</v>
      </c>
      <c r="T800" t="s">
        <v>18</v>
      </c>
      <c r="U800" t="s">
        <v>19</v>
      </c>
      <c r="V800" t="s">
        <v>31</v>
      </c>
      <c r="W800">
        <v>472</v>
      </c>
      <c r="X800" t="s">
        <v>574</v>
      </c>
      <c r="Y800" t="s">
        <v>590</v>
      </c>
      <c r="Z800" t="s">
        <v>576</v>
      </c>
      <c r="AA800">
        <v>9.9099999999999994E-2</v>
      </c>
      <c r="AB800" t="s">
        <v>577</v>
      </c>
      <c r="AC800" t="s">
        <v>591</v>
      </c>
      <c r="AD800" t="s">
        <v>422</v>
      </c>
      <c r="AE800" t="s">
        <v>234</v>
      </c>
      <c r="AF800" t="s">
        <v>235</v>
      </c>
      <c r="AG800" t="s">
        <v>236</v>
      </c>
      <c r="AH800" t="s">
        <v>237</v>
      </c>
      <c r="AI800" t="s">
        <v>422</v>
      </c>
      <c r="AJ800">
        <v>120676</v>
      </c>
      <c r="AK800" t="s">
        <v>247</v>
      </c>
      <c r="AL800" t="s">
        <v>239</v>
      </c>
      <c r="AM800">
        <v>18740</v>
      </c>
      <c r="AN800">
        <v>27392</v>
      </c>
      <c r="AO800">
        <v>16854</v>
      </c>
      <c r="AP800">
        <v>46.23</v>
      </c>
      <c r="AQ800">
        <v>4201.37</v>
      </c>
      <c r="AR800" t="s">
        <v>2626</v>
      </c>
      <c r="AS800" t="s">
        <v>2626</v>
      </c>
      <c r="AT800">
        <v>2</v>
      </c>
      <c r="AU800" t="s">
        <v>2628</v>
      </c>
      <c r="AV800" s="3">
        <v>43357</v>
      </c>
      <c r="AW800" s="3" t="str">
        <f>TEXT(LoanTable[[#This Row],[Disbursement Date]],"YYYY-MM")</f>
        <v>2018-09</v>
      </c>
      <c r="AX800" t="str">
        <f>TEXT(EDATE(LoanTable[[#This Row],[Disbursement Date]],-1),"YYYY-MM")</f>
        <v>2018-08</v>
      </c>
      <c r="AY800">
        <f>IF(LoanTable[[#This Row],[Loan Status]]="Active",1,0)</f>
        <v>0</v>
      </c>
      <c r="AZ800">
        <f>IF(COUNTIFS(LoanTable[Client id],LoanTable[[#This Row],[Client id]],LoanTable[Period],LoanTable[[#This Row],[Previous Period]])&gt;0,1,0)</f>
        <v>0</v>
      </c>
      <c r="BA800" s="17" t="str">
        <f>TEXT(LoanTable[[#This Row],[Disbursement Date]],"YYYY")</f>
        <v>2018</v>
      </c>
      <c r="BB800" s="10" cm="1">
        <f t="array" ref="BB800">IF(YEAR(LoanTable[[#This Row],[Disbursement Date]])=MIN(YEAR(LoanTable[Disbursement Date])),"",YEAR(LoanTable[[#This Row],[Disbursement Date]])-1)</f>
        <v>2017</v>
      </c>
      <c r="BC800" s="10">
        <f>IF(LoanTable[[#This Row],[Previous Year]]="",1,IF(COUNTIFS(LoanTable[Client id],LoanTable[[#This Row],[Client id]],LoanTable[Year],LoanTable[[#This Row],[Previous Year]])&gt;0,1,0))</f>
        <v>0</v>
      </c>
      <c r="BD800" t="str">
        <f>YEAR(LoanTable[[#This Row],[Disbursement Date]]) &amp; "-Q" &amp; ROUNDUP(MONTH(LoanTable[[#This Row],[Disbursement Date]])/3,0)</f>
        <v>2018-Q3</v>
      </c>
      <c r="BE800">
        <f>IF(LoanTable[[#This Row],[Disbursement Date]]=LoanTable[[#This Row],[First Loan Date]],1,0)</f>
        <v>1</v>
      </c>
    </row>
    <row r="801" spans="1:57" x14ac:dyDescent="0.3">
      <c r="A801" t="s">
        <v>1975</v>
      </c>
      <c r="B801">
        <v>736</v>
      </c>
      <c r="C801" t="s">
        <v>502</v>
      </c>
      <c r="D801" t="s">
        <v>573</v>
      </c>
      <c r="E801">
        <v>39433</v>
      </c>
      <c r="F801">
        <v>29549</v>
      </c>
      <c r="G801">
        <v>22827</v>
      </c>
      <c r="H801" s="5">
        <v>43361</v>
      </c>
      <c r="I801" t="s">
        <v>612</v>
      </c>
      <c r="J801" t="s">
        <v>619</v>
      </c>
      <c r="K801">
        <v>610198</v>
      </c>
      <c r="L801" t="s">
        <v>504</v>
      </c>
      <c r="M801" t="s">
        <v>64</v>
      </c>
      <c r="N801" t="s">
        <v>13</v>
      </c>
      <c r="O801" t="s">
        <v>28</v>
      </c>
      <c r="P801">
        <v>50</v>
      </c>
      <c r="Q801" s="5" t="s">
        <v>61</v>
      </c>
      <c r="R801" t="s">
        <v>30</v>
      </c>
      <c r="S801" t="s">
        <v>145</v>
      </c>
      <c r="T801" t="s">
        <v>18</v>
      </c>
      <c r="U801" t="s">
        <v>38</v>
      </c>
      <c r="V801" t="s">
        <v>31</v>
      </c>
      <c r="W801">
        <v>664</v>
      </c>
      <c r="X801" t="s">
        <v>574</v>
      </c>
      <c r="Y801" t="s">
        <v>575</v>
      </c>
      <c r="Z801" t="s">
        <v>576</v>
      </c>
      <c r="AA801">
        <v>0.1065</v>
      </c>
      <c r="AB801" t="s">
        <v>577</v>
      </c>
      <c r="AC801" t="s">
        <v>578</v>
      </c>
      <c r="AD801" t="s">
        <v>502</v>
      </c>
      <c r="AE801" t="s">
        <v>331</v>
      </c>
      <c r="AF801" t="s">
        <v>332</v>
      </c>
      <c r="AG801" t="s">
        <v>333</v>
      </c>
      <c r="AH801" t="s">
        <v>334</v>
      </c>
      <c r="AI801" t="s">
        <v>503</v>
      </c>
      <c r="AJ801">
        <v>610198</v>
      </c>
      <c r="AK801" t="s">
        <v>336</v>
      </c>
      <c r="AL801" t="s">
        <v>239</v>
      </c>
      <c r="AM801">
        <v>39811</v>
      </c>
      <c r="AN801">
        <v>31098</v>
      </c>
      <c r="AO801">
        <v>38977</v>
      </c>
      <c r="AP801">
        <v>30.78</v>
      </c>
      <c r="AQ801">
        <v>1198.24</v>
      </c>
      <c r="AR801" t="s">
        <v>2626</v>
      </c>
      <c r="AS801" t="s">
        <v>2626</v>
      </c>
      <c r="AT801">
        <v>2</v>
      </c>
      <c r="AU801" t="s">
        <v>2629</v>
      </c>
      <c r="AV801" s="3">
        <v>43361</v>
      </c>
      <c r="AW801" s="3" t="str">
        <f>TEXT(LoanTable[[#This Row],[Disbursement Date]],"YYYY-MM")</f>
        <v>2018-09</v>
      </c>
      <c r="AX801" t="str">
        <f>TEXT(EDATE(LoanTable[[#This Row],[Disbursement Date]],-1),"YYYY-MM")</f>
        <v>2018-08</v>
      </c>
      <c r="AY801">
        <f>IF(LoanTable[[#This Row],[Loan Status]]="Active",1,0)</f>
        <v>0</v>
      </c>
      <c r="AZ801">
        <f>IF(COUNTIFS(LoanTable[Client id],LoanTable[[#This Row],[Client id]],LoanTable[Period],LoanTable[[#This Row],[Previous Period]])&gt;0,1,0)</f>
        <v>0</v>
      </c>
      <c r="BA801" s="17" t="str">
        <f>TEXT(LoanTable[[#This Row],[Disbursement Date]],"YYYY")</f>
        <v>2018</v>
      </c>
      <c r="BB801" s="10" cm="1">
        <f t="array" ref="BB801">IF(YEAR(LoanTable[[#This Row],[Disbursement Date]])=MIN(YEAR(LoanTable[Disbursement Date])),"",YEAR(LoanTable[[#This Row],[Disbursement Date]])-1)</f>
        <v>2017</v>
      </c>
      <c r="BC801" s="10">
        <f>IF(LoanTable[[#This Row],[Previous Year]]="",1,IF(COUNTIFS(LoanTable[Client id],LoanTable[[#This Row],[Client id]],LoanTable[Year],LoanTable[[#This Row],[Previous Year]])&gt;0,1,0))</f>
        <v>0</v>
      </c>
      <c r="BD801" t="str">
        <f>YEAR(LoanTable[[#This Row],[Disbursement Date]]) &amp; "-Q" &amp; ROUNDUP(MONTH(LoanTable[[#This Row],[Disbursement Date]])/3,0)</f>
        <v>2018-Q3</v>
      </c>
      <c r="BE801">
        <f>IF(LoanTable[[#This Row],[Disbursement Date]]=LoanTable[[#This Row],[First Loan Date]],1,0)</f>
        <v>1</v>
      </c>
    </row>
    <row r="802" spans="1:57" x14ac:dyDescent="0.3">
      <c r="A802" t="s">
        <v>1159</v>
      </c>
      <c r="B802">
        <v>947</v>
      </c>
      <c r="C802" t="s">
        <v>330</v>
      </c>
      <c r="D802" t="s">
        <v>573</v>
      </c>
      <c r="E802">
        <v>26034</v>
      </c>
      <c r="F802">
        <v>43720</v>
      </c>
      <c r="G802">
        <v>33557</v>
      </c>
      <c r="H802" s="5">
        <v>43363</v>
      </c>
      <c r="I802" t="s">
        <v>612</v>
      </c>
      <c r="J802" t="s">
        <v>619</v>
      </c>
      <c r="K802">
        <v>690076</v>
      </c>
      <c r="L802" t="s">
        <v>337</v>
      </c>
      <c r="M802" t="s">
        <v>130</v>
      </c>
      <c r="N802" t="s">
        <v>13</v>
      </c>
      <c r="O802" t="s">
        <v>46</v>
      </c>
      <c r="P802">
        <v>31</v>
      </c>
      <c r="Q802" s="5" t="s">
        <v>174</v>
      </c>
      <c r="R802" t="s">
        <v>30</v>
      </c>
      <c r="S802" t="s">
        <v>105</v>
      </c>
      <c r="T802" t="s">
        <v>18</v>
      </c>
      <c r="U802" t="s">
        <v>65</v>
      </c>
      <c r="V802" t="s">
        <v>20</v>
      </c>
      <c r="W802">
        <v>466</v>
      </c>
      <c r="X802" t="s">
        <v>574</v>
      </c>
      <c r="Y802" t="s">
        <v>575</v>
      </c>
      <c r="Z802" t="s">
        <v>576</v>
      </c>
      <c r="AA802">
        <v>0.1065</v>
      </c>
      <c r="AB802" t="s">
        <v>577</v>
      </c>
      <c r="AC802" t="s">
        <v>578</v>
      </c>
      <c r="AD802" t="s">
        <v>330</v>
      </c>
      <c r="AE802" t="s">
        <v>331</v>
      </c>
      <c r="AF802" t="s">
        <v>332</v>
      </c>
      <c r="AG802" t="s">
        <v>333</v>
      </c>
      <c r="AH802" t="s">
        <v>334</v>
      </c>
      <c r="AI802" t="s">
        <v>335</v>
      </c>
      <c r="AJ802">
        <v>690076</v>
      </c>
      <c r="AK802" t="s">
        <v>336</v>
      </c>
      <c r="AL802" t="s">
        <v>239</v>
      </c>
      <c r="AM802">
        <v>27723</v>
      </c>
      <c r="AN802">
        <v>45529</v>
      </c>
      <c r="AO802">
        <v>25688</v>
      </c>
      <c r="AP802">
        <v>15.47</v>
      </c>
      <c r="AQ802">
        <v>2487.35</v>
      </c>
      <c r="AR802" t="s">
        <v>2626</v>
      </c>
      <c r="AS802" t="s">
        <v>2626</v>
      </c>
      <c r="AT802">
        <v>0</v>
      </c>
      <c r="AU802" t="s">
        <v>2630</v>
      </c>
      <c r="AV802" s="3">
        <v>43017</v>
      </c>
      <c r="AW802" s="3" t="str">
        <f>TEXT(LoanTable[[#This Row],[Disbursement Date]],"YYYY-MM")</f>
        <v>2018-09</v>
      </c>
      <c r="AX802" t="str">
        <f>TEXT(EDATE(LoanTable[[#This Row],[Disbursement Date]],-1),"YYYY-MM")</f>
        <v>2018-08</v>
      </c>
      <c r="AY802">
        <f>IF(LoanTable[[#This Row],[Loan Status]]="Active",1,0)</f>
        <v>0</v>
      </c>
      <c r="AZ802">
        <f>IF(COUNTIFS(LoanTable[Client id],LoanTable[[#This Row],[Client id]],LoanTable[Period],LoanTable[[#This Row],[Previous Period]])&gt;0,1,0)</f>
        <v>0</v>
      </c>
      <c r="BA802" s="17" t="str">
        <f>TEXT(LoanTable[[#This Row],[Disbursement Date]],"YYYY")</f>
        <v>2018</v>
      </c>
      <c r="BB802" s="10" cm="1">
        <f t="array" ref="BB802">IF(YEAR(LoanTable[[#This Row],[Disbursement Date]])=MIN(YEAR(LoanTable[Disbursement Date])),"",YEAR(LoanTable[[#This Row],[Disbursement Date]])-1)</f>
        <v>2017</v>
      </c>
      <c r="BC802" s="10">
        <f>IF(LoanTable[[#This Row],[Previous Year]]="",1,IF(COUNTIFS(LoanTable[Client id],LoanTable[[#This Row],[Client id]],LoanTable[Year],LoanTable[[#This Row],[Previous Year]])&gt;0,1,0))</f>
        <v>1</v>
      </c>
      <c r="BD802" t="str">
        <f>YEAR(LoanTable[[#This Row],[Disbursement Date]]) &amp; "-Q" &amp; ROUNDUP(MONTH(LoanTable[[#This Row],[Disbursement Date]])/3,0)</f>
        <v>2018-Q3</v>
      </c>
      <c r="BE802">
        <f>IF(LoanTable[[#This Row],[Disbursement Date]]=LoanTable[[#This Row],[First Loan Date]],1,0)</f>
        <v>0</v>
      </c>
    </row>
    <row r="803" spans="1:57" x14ac:dyDescent="0.3">
      <c r="A803" t="s">
        <v>2324</v>
      </c>
      <c r="B803">
        <v>878</v>
      </c>
      <c r="C803" t="s">
        <v>246</v>
      </c>
      <c r="D803" t="s">
        <v>573</v>
      </c>
      <c r="E803">
        <v>38143</v>
      </c>
      <c r="F803">
        <v>14416</v>
      </c>
      <c r="G803">
        <v>15506</v>
      </c>
      <c r="H803" s="5">
        <v>43364</v>
      </c>
      <c r="I803" t="s">
        <v>612</v>
      </c>
      <c r="J803" t="s">
        <v>613</v>
      </c>
      <c r="K803">
        <v>110159</v>
      </c>
      <c r="L803" t="s">
        <v>248</v>
      </c>
      <c r="M803" t="s">
        <v>96</v>
      </c>
      <c r="N803" t="s">
        <v>13</v>
      </c>
      <c r="O803" t="s">
        <v>28</v>
      </c>
      <c r="P803">
        <v>46</v>
      </c>
      <c r="Q803" s="5" t="s">
        <v>59</v>
      </c>
      <c r="R803" t="s">
        <v>30</v>
      </c>
      <c r="S803" t="s">
        <v>145</v>
      </c>
      <c r="T803" t="s">
        <v>63</v>
      </c>
      <c r="U803" t="s">
        <v>22</v>
      </c>
      <c r="V803" t="s">
        <v>31</v>
      </c>
      <c r="W803">
        <v>522</v>
      </c>
      <c r="X803" t="s">
        <v>574</v>
      </c>
      <c r="Y803" t="s">
        <v>575</v>
      </c>
      <c r="Z803" t="s">
        <v>576</v>
      </c>
      <c r="AA803">
        <v>0.1065</v>
      </c>
      <c r="AB803" t="s">
        <v>577</v>
      </c>
      <c r="AC803" t="s">
        <v>578</v>
      </c>
      <c r="AD803" t="s">
        <v>246</v>
      </c>
      <c r="AE803" t="s">
        <v>234</v>
      </c>
      <c r="AF803" t="s">
        <v>235</v>
      </c>
      <c r="AG803" t="s">
        <v>236</v>
      </c>
      <c r="AH803" t="s">
        <v>237</v>
      </c>
      <c r="AI803" t="s">
        <v>246</v>
      </c>
      <c r="AJ803">
        <v>110159</v>
      </c>
      <c r="AK803" t="s">
        <v>247</v>
      </c>
      <c r="AL803" t="s">
        <v>241</v>
      </c>
      <c r="AM803">
        <v>39014</v>
      </c>
      <c r="AN803">
        <v>14366</v>
      </c>
      <c r="AO803">
        <v>38002</v>
      </c>
      <c r="AP803">
        <v>38.82</v>
      </c>
      <c r="AQ803">
        <v>147.43</v>
      </c>
      <c r="AR803" t="s">
        <v>2626</v>
      </c>
      <c r="AS803" t="s">
        <v>2626</v>
      </c>
      <c r="AT803">
        <v>2</v>
      </c>
      <c r="AU803" t="s">
        <v>2628</v>
      </c>
      <c r="AV803" s="3">
        <v>42396</v>
      </c>
      <c r="AW803" s="3" t="str">
        <f>TEXT(LoanTable[[#This Row],[Disbursement Date]],"YYYY-MM")</f>
        <v>2018-09</v>
      </c>
      <c r="AX803" t="str">
        <f>TEXT(EDATE(LoanTable[[#This Row],[Disbursement Date]],-1),"YYYY-MM")</f>
        <v>2018-08</v>
      </c>
      <c r="AY803">
        <f>IF(LoanTable[[#This Row],[Loan Status]]="Active",1,0)</f>
        <v>0</v>
      </c>
      <c r="AZ803">
        <f>IF(COUNTIFS(LoanTable[Client id],LoanTable[[#This Row],[Client id]],LoanTable[Period],LoanTable[[#This Row],[Previous Period]])&gt;0,1,0)</f>
        <v>0</v>
      </c>
      <c r="BA803" s="17" t="str">
        <f>TEXT(LoanTable[[#This Row],[Disbursement Date]],"YYYY")</f>
        <v>2018</v>
      </c>
      <c r="BB803" s="10" cm="1">
        <f t="array" ref="BB803">IF(YEAR(LoanTable[[#This Row],[Disbursement Date]])=MIN(YEAR(LoanTable[Disbursement Date])),"",YEAR(LoanTable[[#This Row],[Disbursement Date]])-1)</f>
        <v>2017</v>
      </c>
      <c r="BC803" s="10">
        <f>IF(LoanTable[[#This Row],[Previous Year]]="",1,IF(COUNTIFS(LoanTable[Client id],LoanTable[[#This Row],[Client id]],LoanTable[Year],LoanTable[[#This Row],[Previous Year]])&gt;0,1,0))</f>
        <v>0</v>
      </c>
      <c r="BD803" t="str">
        <f>YEAR(LoanTable[[#This Row],[Disbursement Date]]) &amp; "-Q" &amp; ROUNDUP(MONTH(LoanTable[[#This Row],[Disbursement Date]])/3,0)</f>
        <v>2018-Q3</v>
      </c>
      <c r="BE803">
        <f>IF(LoanTable[[#This Row],[Disbursement Date]]=LoanTable[[#This Row],[First Loan Date]],1,0)</f>
        <v>0</v>
      </c>
    </row>
    <row r="804" spans="1:57" x14ac:dyDescent="0.3">
      <c r="A804" t="s">
        <v>2294</v>
      </c>
      <c r="B804">
        <v>158</v>
      </c>
      <c r="C804" t="s">
        <v>330</v>
      </c>
      <c r="D804" t="s">
        <v>573</v>
      </c>
      <c r="E804">
        <v>36261</v>
      </c>
      <c r="F804">
        <v>43852</v>
      </c>
      <c r="G804">
        <v>2377</v>
      </c>
      <c r="H804" s="5">
        <v>43366</v>
      </c>
      <c r="I804" t="s">
        <v>615</v>
      </c>
      <c r="J804" t="s">
        <v>619</v>
      </c>
      <c r="K804">
        <v>690076</v>
      </c>
      <c r="L804" t="s">
        <v>337</v>
      </c>
      <c r="M804" t="s">
        <v>84</v>
      </c>
      <c r="N804" t="s">
        <v>13</v>
      </c>
      <c r="O804" t="s">
        <v>197</v>
      </c>
      <c r="P804">
        <v>57</v>
      </c>
      <c r="Q804" s="5" t="s">
        <v>198</v>
      </c>
      <c r="R804" t="s">
        <v>74</v>
      </c>
      <c r="S804" t="s">
        <v>105</v>
      </c>
      <c r="T804" t="s">
        <v>18</v>
      </c>
      <c r="U804" t="s">
        <v>19</v>
      </c>
      <c r="V804" t="s">
        <v>31</v>
      </c>
      <c r="W804">
        <v>472</v>
      </c>
      <c r="X804" t="s">
        <v>574</v>
      </c>
      <c r="Y804" t="s">
        <v>575</v>
      </c>
      <c r="Z804" t="s">
        <v>576</v>
      </c>
      <c r="AA804">
        <v>0.1065</v>
      </c>
      <c r="AB804" t="s">
        <v>577</v>
      </c>
      <c r="AC804" t="s">
        <v>578</v>
      </c>
      <c r="AD804" t="s">
        <v>330</v>
      </c>
      <c r="AE804" t="s">
        <v>331</v>
      </c>
      <c r="AF804" t="s">
        <v>332</v>
      </c>
      <c r="AG804" t="s">
        <v>333</v>
      </c>
      <c r="AH804" t="s">
        <v>334</v>
      </c>
      <c r="AI804" t="s">
        <v>335</v>
      </c>
      <c r="AJ804">
        <v>690076</v>
      </c>
      <c r="AK804" t="s">
        <v>336</v>
      </c>
      <c r="AL804" t="s">
        <v>239</v>
      </c>
      <c r="AM804">
        <v>37541</v>
      </c>
      <c r="AN804">
        <v>44067</v>
      </c>
      <c r="AO804">
        <v>36216</v>
      </c>
      <c r="AP804">
        <v>34.4</v>
      </c>
      <c r="AQ804">
        <v>774.89</v>
      </c>
      <c r="AR804" t="s">
        <v>2627</v>
      </c>
      <c r="AS804" t="s">
        <v>2626</v>
      </c>
      <c r="AT804">
        <v>2</v>
      </c>
      <c r="AU804" t="s">
        <v>2628</v>
      </c>
      <c r="AV804" s="3">
        <v>43366</v>
      </c>
      <c r="AW804" s="3" t="str">
        <f>TEXT(LoanTable[[#This Row],[Disbursement Date]],"YYYY-MM")</f>
        <v>2018-09</v>
      </c>
      <c r="AX804" t="str">
        <f>TEXT(EDATE(LoanTable[[#This Row],[Disbursement Date]],-1),"YYYY-MM")</f>
        <v>2018-08</v>
      </c>
      <c r="AY804">
        <f>IF(LoanTable[[#This Row],[Loan Status]]="Active",1,0)</f>
        <v>0</v>
      </c>
      <c r="AZ804">
        <f>IF(COUNTIFS(LoanTable[Client id],LoanTable[[#This Row],[Client id]],LoanTable[Period],LoanTable[[#This Row],[Previous Period]])&gt;0,1,0)</f>
        <v>0</v>
      </c>
      <c r="BA804" s="17" t="str">
        <f>TEXT(LoanTable[[#This Row],[Disbursement Date]],"YYYY")</f>
        <v>2018</v>
      </c>
      <c r="BB804" s="10" cm="1">
        <f t="array" ref="BB804">IF(YEAR(LoanTable[[#This Row],[Disbursement Date]])=MIN(YEAR(LoanTable[Disbursement Date])),"",YEAR(LoanTable[[#This Row],[Disbursement Date]])-1)</f>
        <v>2017</v>
      </c>
      <c r="BC804" s="10">
        <f>IF(LoanTable[[#This Row],[Previous Year]]="",1,IF(COUNTIFS(LoanTable[Client id],LoanTable[[#This Row],[Client id]],LoanTable[Year],LoanTable[[#This Row],[Previous Year]])&gt;0,1,0))</f>
        <v>0</v>
      </c>
      <c r="BD804" t="str">
        <f>YEAR(LoanTable[[#This Row],[Disbursement Date]]) &amp; "-Q" &amp; ROUNDUP(MONTH(LoanTable[[#This Row],[Disbursement Date]])/3,0)</f>
        <v>2018-Q3</v>
      </c>
      <c r="BE804">
        <f>IF(LoanTable[[#This Row],[Disbursement Date]]=LoanTable[[#This Row],[First Loan Date]],1,0)</f>
        <v>1</v>
      </c>
    </row>
    <row r="805" spans="1:57" x14ac:dyDescent="0.3">
      <c r="A805" t="s">
        <v>743</v>
      </c>
      <c r="B805">
        <v>945</v>
      </c>
      <c r="C805" t="s">
        <v>344</v>
      </c>
      <c r="D805" t="s">
        <v>573</v>
      </c>
      <c r="E805">
        <v>29122</v>
      </c>
      <c r="F805">
        <v>38079</v>
      </c>
      <c r="G805">
        <v>38159</v>
      </c>
      <c r="H805" s="5">
        <v>43367</v>
      </c>
      <c r="I805" t="s">
        <v>612</v>
      </c>
      <c r="J805" t="s">
        <v>613</v>
      </c>
      <c r="K805">
        <v>910020</v>
      </c>
      <c r="L805" t="s">
        <v>346</v>
      </c>
      <c r="M805" t="s">
        <v>68</v>
      </c>
      <c r="N805" t="s">
        <v>13</v>
      </c>
      <c r="O805" t="s">
        <v>46</v>
      </c>
      <c r="P805">
        <v>28</v>
      </c>
      <c r="Q805" s="5" t="s">
        <v>69</v>
      </c>
      <c r="R805" t="s">
        <v>25</v>
      </c>
      <c r="S805" t="s">
        <v>35</v>
      </c>
      <c r="T805" t="s">
        <v>18</v>
      </c>
      <c r="U805" t="s">
        <v>38</v>
      </c>
      <c r="V805" t="s">
        <v>31</v>
      </c>
      <c r="W805">
        <v>385</v>
      </c>
      <c r="X805" t="s">
        <v>574</v>
      </c>
      <c r="Y805" t="s">
        <v>575</v>
      </c>
      <c r="Z805" t="s">
        <v>576</v>
      </c>
      <c r="AA805">
        <v>0.1065</v>
      </c>
      <c r="AB805" t="s">
        <v>577</v>
      </c>
      <c r="AC805" t="s">
        <v>578</v>
      </c>
      <c r="AD805" t="s">
        <v>344</v>
      </c>
      <c r="AE805" t="s">
        <v>250</v>
      </c>
      <c r="AF805" t="s">
        <v>251</v>
      </c>
      <c r="AG805" t="s">
        <v>252</v>
      </c>
      <c r="AH805" t="s">
        <v>253</v>
      </c>
      <c r="AI805" t="s">
        <v>254</v>
      </c>
      <c r="AJ805">
        <v>910020</v>
      </c>
      <c r="AK805" t="s">
        <v>345</v>
      </c>
      <c r="AL805" t="s">
        <v>256</v>
      </c>
      <c r="AM805">
        <v>30604</v>
      </c>
      <c r="AN805">
        <v>38275</v>
      </c>
      <c r="AO805">
        <v>29107</v>
      </c>
      <c r="AP805">
        <v>11.87</v>
      </c>
      <c r="AQ805">
        <v>316.27</v>
      </c>
      <c r="AR805" t="s">
        <v>2626</v>
      </c>
      <c r="AS805" t="s">
        <v>2626</v>
      </c>
      <c r="AT805">
        <v>1</v>
      </c>
      <c r="AU805" t="s">
        <v>2628</v>
      </c>
      <c r="AV805" s="3">
        <v>42279</v>
      </c>
      <c r="AW805" s="3" t="str">
        <f>TEXT(LoanTable[[#This Row],[Disbursement Date]],"YYYY-MM")</f>
        <v>2018-09</v>
      </c>
      <c r="AX805" t="str">
        <f>TEXT(EDATE(LoanTable[[#This Row],[Disbursement Date]],-1),"YYYY-MM")</f>
        <v>2018-08</v>
      </c>
      <c r="AY805">
        <f>IF(LoanTable[[#This Row],[Loan Status]]="Active",1,0)</f>
        <v>0</v>
      </c>
      <c r="AZ805">
        <f>IF(COUNTIFS(LoanTable[Client id],LoanTable[[#This Row],[Client id]],LoanTable[Period],LoanTable[[#This Row],[Previous Period]])&gt;0,1,0)</f>
        <v>0</v>
      </c>
      <c r="BA805" s="17" t="str">
        <f>TEXT(LoanTable[[#This Row],[Disbursement Date]],"YYYY")</f>
        <v>2018</v>
      </c>
      <c r="BB805" s="10" cm="1">
        <f t="array" ref="BB805">IF(YEAR(LoanTable[[#This Row],[Disbursement Date]])=MIN(YEAR(LoanTable[Disbursement Date])),"",YEAR(LoanTable[[#This Row],[Disbursement Date]])-1)</f>
        <v>2017</v>
      </c>
      <c r="BC805" s="10">
        <f>IF(LoanTable[[#This Row],[Previous Year]]="",1,IF(COUNTIFS(LoanTable[Client id],LoanTable[[#This Row],[Client id]],LoanTable[Year],LoanTable[[#This Row],[Previous Year]])&gt;0,1,0))</f>
        <v>0</v>
      </c>
      <c r="BD805" t="str">
        <f>YEAR(LoanTable[[#This Row],[Disbursement Date]]) &amp; "-Q" &amp; ROUNDUP(MONTH(LoanTable[[#This Row],[Disbursement Date]])/3,0)</f>
        <v>2018-Q3</v>
      </c>
      <c r="BE805">
        <f>IF(LoanTable[[#This Row],[Disbursement Date]]=LoanTable[[#This Row],[First Loan Date]],1,0)</f>
        <v>0</v>
      </c>
    </row>
    <row r="806" spans="1:57" x14ac:dyDescent="0.3">
      <c r="A806" t="s">
        <v>1807</v>
      </c>
      <c r="B806">
        <v>23</v>
      </c>
      <c r="C806" t="s">
        <v>548</v>
      </c>
      <c r="D806" t="s">
        <v>573</v>
      </c>
      <c r="E806">
        <v>31835</v>
      </c>
      <c r="F806">
        <v>7675</v>
      </c>
      <c r="G806">
        <v>42205</v>
      </c>
      <c r="H806" s="5">
        <v>43368</v>
      </c>
      <c r="I806" t="s">
        <v>612</v>
      </c>
      <c r="J806" t="s">
        <v>619</v>
      </c>
      <c r="K806">
        <v>680026</v>
      </c>
      <c r="L806" t="s">
        <v>551</v>
      </c>
      <c r="M806" t="s">
        <v>70</v>
      </c>
      <c r="N806" t="s">
        <v>13</v>
      </c>
      <c r="O806" t="s">
        <v>46</v>
      </c>
      <c r="P806">
        <v>32</v>
      </c>
      <c r="Q806" s="6" t="s">
        <v>71</v>
      </c>
      <c r="R806" t="s">
        <v>16</v>
      </c>
      <c r="S806" t="s">
        <v>35</v>
      </c>
      <c r="T806" t="s">
        <v>18</v>
      </c>
      <c r="U806" t="s">
        <v>22</v>
      </c>
      <c r="V806" t="s">
        <v>20</v>
      </c>
      <c r="W806">
        <v>584</v>
      </c>
      <c r="X806" t="s">
        <v>574</v>
      </c>
      <c r="Y806" t="s">
        <v>575</v>
      </c>
      <c r="Z806" t="s">
        <v>576</v>
      </c>
      <c r="AA806">
        <v>0.1065</v>
      </c>
      <c r="AB806" t="s">
        <v>577</v>
      </c>
      <c r="AC806" t="s">
        <v>578</v>
      </c>
      <c r="AD806" t="s">
        <v>548</v>
      </c>
      <c r="AE806" t="s">
        <v>472</v>
      </c>
      <c r="AF806" t="s">
        <v>473</v>
      </c>
      <c r="AG806" t="s">
        <v>474</v>
      </c>
      <c r="AH806" t="s">
        <v>475</v>
      </c>
      <c r="AI806" t="s">
        <v>549</v>
      </c>
      <c r="AJ806">
        <v>680026</v>
      </c>
      <c r="AK806" t="s">
        <v>550</v>
      </c>
      <c r="AL806" t="s">
        <v>239</v>
      </c>
      <c r="AM806">
        <v>31475</v>
      </c>
      <c r="AN806">
        <v>7787</v>
      </c>
      <c r="AO806">
        <v>31712</v>
      </c>
      <c r="AP806">
        <v>26.22</v>
      </c>
      <c r="AQ806">
        <v>1131.8800000000001</v>
      </c>
      <c r="AR806" t="s">
        <v>2626</v>
      </c>
      <c r="AS806" t="s">
        <v>2626</v>
      </c>
      <c r="AT806">
        <v>1</v>
      </c>
      <c r="AU806" t="s">
        <v>2629</v>
      </c>
      <c r="AV806" s="3">
        <v>43123</v>
      </c>
      <c r="AW806" s="3" t="str">
        <f>TEXT(LoanTable[[#This Row],[Disbursement Date]],"YYYY-MM")</f>
        <v>2018-09</v>
      </c>
      <c r="AX806" t="str">
        <f>TEXT(EDATE(LoanTable[[#This Row],[Disbursement Date]],-1),"YYYY-MM")</f>
        <v>2018-08</v>
      </c>
      <c r="AY806">
        <f>IF(LoanTable[[#This Row],[Loan Status]]="Active",1,0)</f>
        <v>0</v>
      </c>
      <c r="AZ806">
        <f>IF(COUNTIFS(LoanTable[Client id],LoanTable[[#This Row],[Client id]],LoanTable[Period],LoanTable[[#This Row],[Previous Period]])&gt;0,1,0)</f>
        <v>0</v>
      </c>
      <c r="BA806" s="17" t="str">
        <f>TEXT(LoanTable[[#This Row],[Disbursement Date]],"YYYY")</f>
        <v>2018</v>
      </c>
      <c r="BB806" s="10" cm="1">
        <f t="array" ref="BB806">IF(YEAR(LoanTable[[#This Row],[Disbursement Date]])=MIN(YEAR(LoanTable[Disbursement Date])),"",YEAR(LoanTable[[#This Row],[Disbursement Date]])-1)</f>
        <v>2017</v>
      </c>
      <c r="BC806" s="10">
        <f>IF(LoanTable[[#This Row],[Previous Year]]="",1,IF(COUNTIFS(LoanTable[Client id],LoanTable[[#This Row],[Client id]],LoanTable[Year],LoanTable[[#This Row],[Previous Year]])&gt;0,1,0))</f>
        <v>0</v>
      </c>
      <c r="BD806" t="str">
        <f>YEAR(LoanTable[[#This Row],[Disbursement Date]]) &amp; "-Q" &amp; ROUNDUP(MONTH(LoanTable[[#This Row],[Disbursement Date]])/3,0)</f>
        <v>2018-Q3</v>
      </c>
      <c r="BE806">
        <f>IF(LoanTable[[#This Row],[Disbursement Date]]=LoanTable[[#This Row],[First Loan Date]],1,0)</f>
        <v>0</v>
      </c>
    </row>
    <row r="807" spans="1:57" x14ac:dyDescent="0.3">
      <c r="A807" t="s">
        <v>2454</v>
      </c>
      <c r="B807">
        <v>977</v>
      </c>
      <c r="C807" t="s">
        <v>545</v>
      </c>
      <c r="D807" t="s">
        <v>573</v>
      </c>
      <c r="E807">
        <v>23115</v>
      </c>
      <c r="F807">
        <v>24718</v>
      </c>
      <c r="G807">
        <v>41416</v>
      </c>
      <c r="H807" s="5">
        <v>43372</v>
      </c>
      <c r="I807" t="s">
        <v>615</v>
      </c>
      <c r="J807" t="s">
        <v>613</v>
      </c>
      <c r="K807">
        <v>850152</v>
      </c>
      <c r="L807" t="s">
        <v>546</v>
      </c>
      <c r="M807" t="s">
        <v>130</v>
      </c>
      <c r="N807" t="s">
        <v>13</v>
      </c>
      <c r="O807" t="s">
        <v>14</v>
      </c>
      <c r="P807">
        <v>37</v>
      </c>
      <c r="Q807" s="5" t="s">
        <v>131</v>
      </c>
      <c r="R807" t="s">
        <v>30</v>
      </c>
      <c r="S807" t="s">
        <v>35</v>
      </c>
      <c r="T807" t="s">
        <v>63</v>
      </c>
      <c r="U807" t="s">
        <v>19</v>
      </c>
      <c r="V807" t="s">
        <v>31</v>
      </c>
      <c r="W807">
        <v>414</v>
      </c>
      <c r="X807" t="s">
        <v>574</v>
      </c>
      <c r="Y807" t="s">
        <v>575</v>
      </c>
      <c r="Z807" t="s">
        <v>576</v>
      </c>
      <c r="AA807">
        <v>0.1065</v>
      </c>
      <c r="AB807" t="s">
        <v>577</v>
      </c>
      <c r="AC807" t="s">
        <v>578</v>
      </c>
      <c r="AD807" t="s">
        <v>545</v>
      </c>
      <c r="AE807" t="s">
        <v>472</v>
      </c>
      <c r="AF807" t="s">
        <v>473</v>
      </c>
      <c r="AG807" t="s">
        <v>474</v>
      </c>
      <c r="AH807" t="s">
        <v>475</v>
      </c>
      <c r="AI807" t="s">
        <v>545</v>
      </c>
      <c r="AJ807">
        <v>850152</v>
      </c>
      <c r="AK807" t="s">
        <v>476</v>
      </c>
      <c r="AL807" t="s">
        <v>256</v>
      </c>
      <c r="AM807">
        <v>24414</v>
      </c>
      <c r="AN807">
        <v>26406</v>
      </c>
      <c r="AO807">
        <v>23024</v>
      </c>
      <c r="AP807">
        <v>49.58</v>
      </c>
      <c r="AQ807">
        <v>3647.8</v>
      </c>
      <c r="AR807" t="s">
        <v>2626</v>
      </c>
      <c r="AS807" t="s">
        <v>2626</v>
      </c>
      <c r="AT807">
        <v>1</v>
      </c>
      <c r="AU807" t="s">
        <v>2628</v>
      </c>
      <c r="AV807" s="3">
        <v>43372</v>
      </c>
      <c r="AW807" s="3" t="str">
        <f>TEXT(LoanTable[[#This Row],[Disbursement Date]],"YYYY-MM")</f>
        <v>2018-09</v>
      </c>
      <c r="AX807" t="str">
        <f>TEXT(EDATE(LoanTable[[#This Row],[Disbursement Date]],-1),"YYYY-MM")</f>
        <v>2018-08</v>
      </c>
      <c r="AY807">
        <f>IF(LoanTable[[#This Row],[Loan Status]]="Active",1,0)</f>
        <v>0</v>
      </c>
      <c r="AZ807">
        <f>IF(COUNTIFS(LoanTable[Client id],LoanTable[[#This Row],[Client id]],LoanTable[Period],LoanTable[[#This Row],[Previous Period]])&gt;0,1,0)</f>
        <v>0</v>
      </c>
      <c r="BA807" s="17" t="str">
        <f>TEXT(LoanTable[[#This Row],[Disbursement Date]],"YYYY")</f>
        <v>2018</v>
      </c>
      <c r="BB807" s="10" cm="1">
        <f t="array" ref="BB807">IF(YEAR(LoanTable[[#This Row],[Disbursement Date]])=MIN(YEAR(LoanTable[Disbursement Date])),"",YEAR(LoanTable[[#This Row],[Disbursement Date]])-1)</f>
        <v>2017</v>
      </c>
      <c r="BC807" s="10">
        <f>IF(LoanTable[[#This Row],[Previous Year]]="",1,IF(COUNTIFS(LoanTable[Client id],LoanTable[[#This Row],[Client id]],LoanTable[Year],LoanTable[[#This Row],[Previous Year]])&gt;0,1,0))</f>
        <v>0</v>
      </c>
      <c r="BD807" t="str">
        <f>YEAR(LoanTable[[#This Row],[Disbursement Date]]) &amp; "-Q" &amp; ROUNDUP(MONTH(LoanTable[[#This Row],[Disbursement Date]])/3,0)</f>
        <v>2018-Q3</v>
      </c>
      <c r="BE807">
        <f>IF(LoanTable[[#This Row],[Disbursement Date]]=LoanTable[[#This Row],[First Loan Date]],1,0)</f>
        <v>1</v>
      </c>
    </row>
    <row r="808" spans="1:57" x14ac:dyDescent="0.3">
      <c r="A808" t="s">
        <v>2173</v>
      </c>
      <c r="B808">
        <v>239</v>
      </c>
      <c r="C808" t="s">
        <v>350</v>
      </c>
      <c r="D808" t="s">
        <v>573</v>
      </c>
      <c r="E808">
        <v>42096</v>
      </c>
      <c r="F808">
        <v>48397</v>
      </c>
      <c r="G808">
        <v>33235</v>
      </c>
      <c r="H808" s="5">
        <v>43376</v>
      </c>
      <c r="I808" t="s">
        <v>615</v>
      </c>
      <c r="J808" t="s">
        <v>619</v>
      </c>
      <c r="K808">
        <v>700013</v>
      </c>
      <c r="L808" t="s">
        <v>351</v>
      </c>
      <c r="M808" t="s">
        <v>116</v>
      </c>
      <c r="N808" t="s">
        <v>13</v>
      </c>
      <c r="O808" t="s">
        <v>46</v>
      </c>
      <c r="P808">
        <v>33</v>
      </c>
      <c r="Q808" s="5" t="s">
        <v>117</v>
      </c>
      <c r="R808" t="s">
        <v>74</v>
      </c>
      <c r="S808" t="s">
        <v>35</v>
      </c>
      <c r="T808" t="s">
        <v>18</v>
      </c>
      <c r="U808" t="s">
        <v>22</v>
      </c>
      <c r="V808" t="s">
        <v>20</v>
      </c>
      <c r="W808">
        <v>716</v>
      </c>
      <c r="X808" t="s">
        <v>574</v>
      </c>
      <c r="Y808" t="s">
        <v>575</v>
      </c>
      <c r="Z808" t="s">
        <v>576</v>
      </c>
      <c r="AA808">
        <v>0.1065</v>
      </c>
      <c r="AB808" t="s">
        <v>577</v>
      </c>
      <c r="AC808" t="s">
        <v>578</v>
      </c>
      <c r="AD808" t="s">
        <v>350</v>
      </c>
      <c r="AE808" t="s">
        <v>331</v>
      </c>
      <c r="AF808" t="s">
        <v>332</v>
      </c>
      <c r="AG808" t="s">
        <v>333</v>
      </c>
      <c r="AH808" t="s">
        <v>334</v>
      </c>
      <c r="AI808" t="s">
        <v>335</v>
      </c>
      <c r="AJ808">
        <v>700013</v>
      </c>
      <c r="AK808" t="s">
        <v>247</v>
      </c>
      <c r="AL808" t="s">
        <v>241</v>
      </c>
      <c r="AM808">
        <v>43231</v>
      </c>
      <c r="AN808">
        <v>49616</v>
      </c>
      <c r="AO808">
        <v>41906</v>
      </c>
      <c r="AP808">
        <v>45.67</v>
      </c>
      <c r="AQ808">
        <v>3973.51</v>
      </c>
      <c r="AR808" t="s">
        <v>2626</v>
      </c>
      <c r="AS808" t="s">
        <v>2626</v>
      </c>
      <c r="AT808">
        <v>2</v>
      </c>
      <c r="AU808" t="s">
        <v>2628</v>
      </c>
      <c r="AV808" s="3">
        <v>43376</v>
      </c>
      <c r="AW808" s="3" t="str">
        <f>TEXT(LoanTable[[#This Row],[Disbursement Date]],"YYYY-MM")</f>
        <v>2018-10</v>
      </c>
      <c r="AX808" t="str">
        <f>TEXT(EDATE(LoanTable[[#This Row],[Disbursement Date]],-1),"YYYY-MM")</f>
        <v>2018-09</v>
      </c>
      <c r="AY808">
        <f>IF(LoanTable[[#This Row],[Loan Status]]="Active",1,0)</f>
        <v>0</v>
      </c>
      <c r="AZ808">
        <f>IF(COUNTIFS(LoanTable[Client id],LoanTable[[#This Row],[Client id]],LoanTable[Period],LoanTable[[#This Row],[Previous Period]])&gt;0,1,0)</f>
        <v>0</v>
      </c>
      <c r="BA808" s="17" t="str">
        <f>TEXT(LoanTable[[#This Row],[Disbursement Date]],"YYYY")</f>
        <v>2018</v>
      </c>
      <c r="BB808" s="10" cm="1">
        <f t="array" ref="BB808">IF(YEAR(LoanTable[[#This Row],[Disbursement Date]])=MIN(YEAR(LoanTable[Disbursement Date])),"",YEAR(LoanTable[[#This Row],[Disbursement Date]])-1)</f>
        <v>2017</v>
      </c>
      <c r="BC808" s="10">
        <f>IF(LoanTable[[#This Row],[Previous Year]]="",1,IF(COUNTIFS(LoanTable[Client id],LoanTable[[#This Row],[Client id]],LoanTable[Year],LoanTable[[#This Row],[Previous Year]])&gt;0,1,0))</f>
        <v>0</v>
      </c>
      <c r="BD808" t="str">
        <f>YEAR(LoanTable[[#This Row],[Disbursement Date]]) &amp; "-Q" &amp; ROUNDUP(MONTH(LoanTable[[#This Row],[Disbursement Date]])/3,0)</f>
        <v>2018-Q4</v>
      </c>
      <c r="BE808">
        <f>IF(LoanTable[[#This Row],[Disbursement Date]]=LoanTable[[#This Row],[First Loan Date]],1,0)</f>
        <v>1</v>
      </c>
    </row>
    <row r="809" spans="1:57" x14ac:dyDescent="0.3">
      <c r="A809" t="s">
        <v>1510</v>
      </c>
      <c r="B809">
        <v>311</v>
      </c>
      <c r="C809" t="s">
        <v>422</v>
      </c>
      <c r="D809" t="s">
        <v>573</v>
      </c>
      <c r="E809">
        <v>49823</v>
      </c>
      <c r="F809">
        <v>14008</v>
      </c>
      <c r="G809">
        <v>38937</v>
      </c>
      <c r="H809" s="5">
        <v>43377</v>
      </c>
      <c r="I809" t="s">
        <v>617</v>
      </c>
      <c r="J809" t="s">
        <v>613</v>
      </c>
      <c r="K809">
        <v>120676</v>
      </c>
      <c r="L809" t="s">
        <v>423</v>
      </c>
      <c r="M809" t="s">
        <v>106</v>
      </c>
      <c r="N809" t="s">
        <v>13</v>
      </c>
      <c r="O809" t="s">
        <v>14</v>
      </c>
      <c r="P809">
        <v>40</v>
      </c>
      <c r="Q809" s="5" t="s">
        <v>184</v>
      </c>
      <c r="R809" t="s">
        <v>30</v>
      </c>
      <c r="S809" t="s">
        <v>145</v>
      </c>
      <c r="T809" t="s">
        <v>18</v>
      </c>
      <c r="U809" t="s">
        <v>65</v>
      </c>
      <c r="V809" t="s">
        <v>20</v>
      </c>
      <c r="W809">
        <v>810</v>
      </c>
      <c r="X809" t="s">
        <v>574</v>
      </c>
      <c r="Y809" t="s">
        <v>575</v>
      </c>
      <c r="Z809" t="s">
        <v>576</v>
      </c>
      <c r="AA809">
        <v>0.1065</v>
      </c>
      <c r="AB809" t="s">
        <v>577</v>
      </c>
      <c r="AC809" t="s">
        <v>578</v>
      </c>
      <c r="AD809" t="s">
        <v>422</v>
      </c>
      <c r="AE809" t="s">
        <v>234</v>
      </c>
      <c r="AF809" t="s">
        <v>235</v>
      </c>
      <c r="AG809" t="s">
        <v>236</v>
      </c>
      <c r="AH809" t="s">
        <v>237</v>
      </c>
      <c r="AI809" t="s">
        <v>422</v>
      </c>
      <c r="AJ809">
        <v>120676</v>
      </c>
      <c r="AK809" t="s">
        <v>247</v>
      </c>
      <c r="AL809" t="s">
        <v>239</v>
      </c>
      <c r="AM809">
        <v>49951</v>
      </c>
      <c r="AN809">
        <v>15710</v>
      </c>
      <c r="AO809">
        <v>49569</v>
      </c>
      <c r="AP809">
        <v>32.96</v>
      </c>
      <c r="AQ809">
        <v>4783.41</v>
      </c>
      <c r="AR809" t="s">
        <v>2626</v>
      </c>
      <c r="AS809" t="s">
        <v>2626</v>
      </c>
      <c r="AT809">
        <v>2</v>
      </c>
      <c r="AU809" t="s">
        <v>2628</v>
      </c>
      <c r="AV809" s="3">
        <v>43377</v>
      </c>
      <c r="AW809" s="3" t="str">
        <f>TEXT(LoanTable[[#This Row],[Disbursement Date]],"YYYY-MM")</f>
        <v>2018-10</v>
      </c>
      <c r="AX809" t="str">
        <f>TEXT(EDATE(LoanTable[[#This Row],[Disbursement Date]],-1),"YYYY-MM")</f>
        <v>2018-09</v>
      </c>
      <c r="AY809">
        <f>IF(LoanTable[[#This Row],[Loan Status]]="Active",1,0)</f>
        <v>0</v>
      </c>
      <c r="AZ809">
        <f>IF(COUNTIFS(LoanTable[Client id],LoanTable[[#This Row],[Client id]],LoanTable[Period],LoanTable[[#This Row],[Previous Period]])&gt;0,1,0)</f>
        <v>0</v>
      </c>
      <c r="BA809" s="17" t="str">
        <f>TEXT(LoanTable[[#This Row],[Disbursement Date]],"YYYY")</f>
        <v>2018</v>
      </c>
      <c r="BB809" s="10" cm="1">
        <f t="array" ref="BB809">IF(YEAR(LoanTable[[#This Row],[Disbursement Date]])=MIN(YEAR(LoanTable[Disbursement Date])),"",YEAR(LoanTable[[#This Row],[Disbursement Date]])-1)</f>
        <v>2017</v>
      </c>
      <c r="BC809" s="10">
        <f>IF(LoanTable[[#This Row],[Previous Year]]="",1,IF(COUNTIFS(LoanTable[Client id],LoanTable[[#This Row],[Client id]],LoanTable[Year],LoanTable[[#This Row],[Previous Year]])&gt;0,1,0))</f>
        <v>0</v>
      </c>
      <c r="BD809" t="str">
        <f>YEAR(LoanTable[[#This Row],[Disbursement Date]]) &amp; "-Q" &amp; ROUNDUP(MONTH(LoanTable[[#This Row],[Disbursement Date]])/3,0)</f>
        <v>2018-Q4</v>
      </c>
      <c r="BE809">
        <f>IF(LoanTable[[#This Row],[Disbursement Date]]=LoanTable[[#This Row],[First Loan Date]],1,0)</f>
        <v>1</v>
      </c>
    </row>
    <row r="810" spans="1:57" x14ac:dyDescent="0.3">
      <c r="A810" t="s">
        <v>2391</v>
      </c>
      <c r="B810">
        <v>716</v>
      </c>
      <c r="C810" t="s">
        <v>386</v>
      </c>
      <c r="D810" t="s">
        <v>583</v>
      </c>
      <c r="E810">
        <v>33000</v>
      </c>
      <c r="F810">
        <v>26425</v>
      </c>
      <c r="G810">
        <v>16439</v>
      </c>
      <c r="H810" s="5">
        <v>43378</v>
      </c>
      <c r="I810" t="s">
        <v>612</v>
      </c>
      <c r="J810" t="s">
        <v>619</v>
      </c>
      <c r="K810">
        <v>1110166</v>
      </c>
      <c r="L810" t="s">
        <v>389</v>
      </c>
      <c r="M810" t="s">
        <v>182</v>
      </c>
      <c r="N810" t="s">
        <v>13</v>
      </c>
      <c r="O810" t="s">
        <v>46</v>
      </c>
      <c r="P810">
        <v>28</v>
      </c>
      <c r="Q810" s="5" t="s">
        <v>183</v>
      </c>
      <c r="R810" t="s">
        <v>30</v>
      </c>
      <c r="S810" t="s">
        <v>145</v>
      </c>
      <c r="T810" t="s">
        <v>63</v>
      </c>
      <c r="U810" t="s">
        <v>38</v>
      </c>
      <c r="V810" t="s">
        <v>20</v>
      </c>
      <c r="W810">
        <v>641</v>
      </c>
      <c r="X810" t="s">
        <v>574</v>
      </c>
      <c r="Y810" t="s">
        <v>584</v>
      </c>
      <c r="Z810" t="s">
        <v>576</v>
      </c>
      <c r="AA810">
        <v>0.1825</v>
      </c>
      <c r="AB810" t="s">
        <v>585</v>
      </c>
      <c r="AC810" t="s">
        <v>586</v>
      </c>
      <c r="AD810" t="s">
        <v>386</v>
      </c>
      <c r="AE810" t="s">
        <v>234</v>
      </c>
      <c r="AF810" t="s">
        <v>235</v>
      </c>
      <c r="AG810" t="s">
        <v>236</v>
      </c>
      <c r="AH810" t="s">
        <v>237</v>
      </c>
      <c r="AI810" t="s">
        <v>387</v>
      </c>
      <c r="AJ810">
        <v>1110166</v>
      </c>
      <c r="AK810" t="s">
        <v>388</v>
      </c>
      <c r="AL810" t="s">
        <v>239</v>
      </c>
      <c r="AM810">
        <v>33896</v>
      </c>
      <c r="AN810">
        <v>26272</v>
      </c>
      <c r="AO810">
        <v>32929</v>
      </c>
      <c r="AP810">
        <v>41.43</v>
      </c>
      <c r="AQ810">
        <v>1644.17</v>
      </c>
      <c r="AR810" t="s">
        <v>2627</v>
      </c>
      <c r="AS810" t="s">
        <v>2626</v>
      </c>
      <c r="AT810">
        <v>1</v>
      </c>
      <c r="AU810" t="s">
        <v>2628</v>
      </c>
      <c r="AV810" s="3">
        <v>42697</v>
      </c>
      <c r="AW810" s="3" t="str">
        <f>TEXT(LoanTable[[#This Row],[Disbursement Date]],"YYYY-MM")</f>
        <v>2018-10</v>
      </c>
      <c r="AX810" t="str">
        <f>TEXT(EDATE(LoanTable[[#This Row],[Disbursement Date]],-1),"YYYY-MM")</f>
        <v>2018-09</v>
      </c>
      <c r="AY810">
        <f>IF(LoanTable[[#This Row],[Loan Status]]="Active",1,0)</f>
        <v>0</v>
      </c>
      <c r="AZ810">
        <f>IF(COUNTIFS(LoanTable[Client id],LoanTable[[#This Row],[Client id]],LoanTable[Period],LoanTable[[#This Row],[Previous Period]])&gt;0,1,0)</f>
        <v>0</v>
      </c>
      <c r="BA810" s="17" t="str">
        <f>TEXT(LoanTable[[#This Row],[Disbursement Date]],"YYYY")</f>
        <v>2018</v>
      </c>
      <c r="BB810" s="10" cm="1">
        <f t="array" ref="BB810">IF(YEAR(LoanTable[[#This Row],[Disbursement Date]])=MIN(YEAR(LoanTable[Disbursement Date])),"",YEAR(LoanTable[[#This Row],[Disbursement Date]])-1)</f>
        <v>2017</v>
      </c>
      <c r="BC810" s="10">
        <f>IF(LoanTable[[#This Row],[Previous Year]]="",1,IF(COUNTIFS(LoanTable[Client id],LoanTable[[#This Row],[Client id]],LoanTable[Year],LoanTable[[#This Row],[Previous Year]])&gt;0,1,0))</f>
        <v>0</v>
      </c>
      <c r="BD810" t="str">
        <f>YEAR(LoanTable[[#This Row],[Disbursement Date]]) &amp; "-Q" &amp; ROUNDUP(MONTH(LoanTable[[#This Row],[Disbursement Date]])/3,0)</f>
        <v>2018-Q4</v>
      </c>
      <c r="BE810">
        <f>IF(LoanTable[[#This Row],[Disbursement Date]]=LoanTable[[#This Row],[First Loan Date]],1,0)</f>
        <v>0</v>
      </c>
    </row>
    <row r="811" spans="1:57" x14ac:dyDescent="0.3">
      <c r="A811" t="s">
        <v>1765</v>
      </c>
      <c r="B811">
        <v>305</v>
      </c>
      <c r="C811" t="s">
        <v>386</v>
      </c>
      <c r="D811" t="s">
        <v>573</v>
      </c>
      <c r="E811">
        <v>11589</v>
      </c>
      <c r="F811">
        <v>24079</v>
      </c>
      <c r="G811">
        <v>4661</v>
      </c>
      <c r="H811" s="5">
        <v>43379</v>
      </c>
      <c r="I811" t="s">
        <v>615</v>
      </c>
      <c r="J811" t="s">
        <v>613</v>
      </c>
      <c r="K811">
        <v>1110166</v>
      </c>
      <c r="L811" t="s">
        <v>389</v>
      </c>
      <c r="M811" t="s">
        <v>120</v>
      </c>
      <c r="N811" t="s">
        <v>13</v>
      </c>
      <c r="O811" t="s">
        <v>46</v>
      </c>
      <c r="P811">
        <v>32</v>
      </c>
      <c r="Q811" s="5" t="s">
        <v>163</v>
      </c>
      <c r="R811" t="s">
        <v>30</v>
      </c>
      <c r="S811" t="s">
        <v>145</v>
      </c>
      <c r="T811" t="s">
        <v>18</v>
      </c>
      <c r="U811" t="s">
        <v>19</v>
      </c>
      <c r="V811" t="s">
        <v>39</v>
      </c>
      <c r="W811">
        <v>666</v>
      </c>
      <c r="X811" t="s">
        <v>574</v>
      </c>
      <c r="Y811" t="s">
        <v>575</v>
      </c>
      <c r="Z811" t="s">
        <v>576</v>
      </c>
      <c r="AA811">
        <v>0.1065</v>
      </c>
      <c r="AB811" t="s">
        <v>577</v>
      </c>
      <c r="AC811" t="s">
        <v>578</v>
      </c>
      <c r="AD811" t="s">
        <v>386</v>
      </c>
      <c r="AE811" t="s">
        <v>234</v>
      </c>
      <c r="AF811" t="s">
        <v>235</v>
      </c>
      <c r="AG811" t="s">
        <v>236</v>
      </c>
      <c r="AH811" t="s">
        <v>237</v>
      </c>
      <c r="AI811" t="s">
        <v>387</v>
      </c>
      <c r="AJ811">
        <v>1110166</v>
      </c>
      <c r="AK811" t="s">
        <v>388</v>
      </c>
      <c r="AL811" t="s">
        <v>239</v>
      </c>
      <c r="AM811">
        <v>13551</v>
      </c>
      <c r="AN811">
        <v>23687</v>
      </c>
      <c r="AO811">
        <v>11141</v>
      </c>
      <c r="AP811">
        <v>22.08</v>
      </c>
      <c r="AQ811">
        <v>908.38</v>
      </c>
      <c r="AR811" t="s">
        <v>2626</v>
      </c>
      <c r="AS811" t="s">
        <v>2626</v>
      </c>
      <c r="AT811">
        <v>2</v>
      </c>
      <c r="AU811" t="s">
        <v>2628</v>
      </c>
      <c r="AV811" s="3">
        <v>42149</v>
      </c>
      <c r="AW811" s="3" t="str">
        <f>TEXT(LoanTable[[#This Row],[Disbursement Date]],"YYYY-MM")</f>
        <v>2018-10</v>
      </c>
      <c r="AX811" t="str">
        <f>TEXT(EDATE(LoanTable[[#This Row],[Disbursement Date]],-1),"YYYY-MM")</f>
        <v>2018-09</v>
      </c>
      <c r="AY811">
        <f>IF(LoanTable[[#This Row],[Loan Status]]="Active",1,0)</f>
        <v>0</v>
      </c>
      <c r="AZ811">
        <f>IF(COUNTIFS(LoanTable[Client id],LoanTable[[#This Row],[Client id]],LoanTable[Period],LoanTable[[#This Row],[Previous Period]])&gt;0,1,0)</f>
        <v>0</v>
      </c>
      <c r="BA811" s="17" t="str">
        <f>TEXT(LoanTable[[#This Row],[Disbursement Date]],"YYYY")</f>
        <v>2018</v>
      </c>
      <c r="BB811" s="10" cm="1">
        <f t="array" ref="BB811">IF(YEAR(LoanTable[[#This Row],[Disbursement Date]])=MIN(YEAR(LoanTable[Disbursement Date])),"",YEAR(LoanTable[[#This Row],[Disbursement Date]])-1)</f>
        <v>2017</v>
      </c>
      <c r="BC811" s="10">
        <f>IF(LoanTable[[#This Row],[Previous Year]]="",1,IF(COUNTIFS(LoanTable[Client id],LoanTable[[#This Row],[Client id]],LoanTable[Year],LoanTable[[#This Row],[Previous Year]])&gt;0,1,0))</f>
        <v>0</v>
      </c>
      <c r="BD811" t="str">
        <f>YEAR(LoanTable[[#This Row],[Disbursement Date]]) &amp; "-Q" &amp; ROUNDUP(MONTH(LoanTable[[#This Row],[Disbursement Date]])/3,0)</f>
        <v>2018-Q4</v>
      </c>
      <c r="BE811">
        <f>IF(LoanTable[[#This Row],[Disbursement Date]]=LoanTable[[#This Row],[First Loan Date]],1,0)</f>
        <v>0</v>
      </c>
    </row>
    <row r="812" spans="1:57" x14ac:dyDescent="0.3">
      <c r="A812" t="s">
        <v>1685</v>
      </c>
      <c r="B812">
        <v>862</v>
      </c>
      <c r="C812" t="s">
        <v>409</v>
      </c>
      <c r="D812" t="s">
        <v>573</v>
      </c>
      <c r="E812">
        <v>5748</v>
      </c>
      <c r="F812">
        <v>15564</v>
      </c>
      <c r="G812">
        <v>27974</v>
      </c>
      <c r="H812" s="5">
        <v>43381</v>
      </c>
      <c r="I812" t="s">
        <v>612</v>
      </c>
      <c r="J812" t="s">
        <v>619</v>
      </c>
      <c r="K812">
        <v>1030063</v>
      </c>
      <c r="L812" t="s">
        <v>411</v>
      </c>
      <c r="M812" t="s">
        <v>133</v>
      </c>
      <c r="N812" t="s">
        <v>13</v>
      </c>
      <c r="O812" t="s">
        <v>33</v>
      </c>
      <c r="P812">
        <v>22</v>
      </c>
      <c r="Q812" s="5" t="s">
        <v>159</v>
      </c>
      <c r="R812" t="s">
        <v>30</v>
      </c>
      <c r="S812" t="s">
        <v>145</v>
      </c>
      <c r="T812" t="s">
        <v>63</v>
      </c>
      <c r="U812" t="s">
        <v>22</v>
      </c>
      <c r="V812" t="s">
        <v>39</v>
      </c>
      <c r="W812">
        <v>564</v>
      </c>
      <c r="X812" t="s">
        <v>574</v>
      </c>
      <c r="Y812" t="s">
        <v>575</v>
      </c>
      <c r="Z812" t="s">
        <v>576</v>
      </c>
      <c r="AA812">
        <v>0.1065</v>
      </c>
      <c r="AB812" t="s">
        <v>577</v>
      </c>
      <c r="AC812" t="s">
        <v>578</v>
      </c>
      <c r="AD812" t="s">
        <v>409</v>
      </c>
      <c r="AE812" t="s">
        <v>234</v>
      </c>
      <c r="AF812" t="s">
        <v>235</v>
      </c>
      <c r="AG812" t="s">
        <v>236</v>
      </c>
      <c r="AH812" t="s">
        <v>237</v>
      </c>
      <c r="AI812" t="s">
        <v>246</v>
      </c>
      <c r="AJ812">
        <v>1030063</v>
      </c>
      <c r="AK812" t="s">
        <v>410</v>
      </c>
      <c r="AL812" t="s">
        <v>241</v>
      </c>
      <c r="AM812">
        <v>7418</v>
      </c>
      <c r="AN812">
        <v>17519</v>
      </c>
      <c r="AO812">
        <v>5458</v>
      </c>
      <c r="AP812">
        <v>20.2</v>
      </c>
      <c r="AQ812">
        <v>2577.16</v>
      </c>
      <c r="AR812" t="s">
        <v>2626</v>
      </c>
      <c r="AS812" t="s">
        <v>2626</v>
      </c>
      <c r="AT812">
        <v>0</v>
      </c>
      <c r="AU812" t="s">
        <v>2629</v>
      </c>
      <c r="AV812" s="3">
        <v>43381</v>
      </c>
      <c r="AW812" s="3" t="str">
        <f>TEXT(LoanTable[[#This Row],[Disbursement Date]],"YYYY-MM")</f>
        <v>2018-10</v>
      </c>
      <c r="AX812" t="str">
        <f>TEXT(EDATE(LoanTable[[#This Row],[Disbursement Date]],-1),"YYYY-MM")</f>
        <v>2018-09</v>
      </c>
      <c r="AY812">
        <f>IF(LoanTable[[#This Row],[Loan Status]]="Active",1,0)</f>
        <v>0</v>
      </c>
      <c r="AZ812">
        <f>IF(COUNTIFS(LoanTable[Client id],LoanTable[[#This Row],[Client id]],LoanTable[Period],LoanTable[[#This Row],[Previous Period]])&gt;0,1,0)</f>
        <v>0</v>
      </c>
      <c r="BA812" s="17" t="str">
        <f>TEXT(LoanTable[[#This Row],[Disbursement Date]],"YYYY")</f>
        <v>2018</v>
      </c>
      <c r="BB812" s="10" cm="1">
        <f t="array" ref="BB812">IF(YEAR(LoanTable[[#This Row],[Disbursement Date]])=MIN(YEAR(LoanTable[Disbursement Date])),"",YEAR(LoanTable[[#This Row],[Disbursement Date]])-1)</f>
        <v>2017</v>
      </c>
      <c r="BC812" s="10">
        <f>IF(LoanTable[[#This Row],[Previous Year]]="",1,IF(COUNTIFS(LoanTable[Client id],LoanTable[[#This Row],[Client id]],LoanTable[Year],LoanTable[[#This Row],[Previous Year]])&gt;0,1,0))</f>
        <v>0</v>
      </c>
      <c r="BD812" t="str">
        <f>YEAR(LoanTable[[#This Row],[Disbursement Date]]) &amp; "-Q" &amp; ROUNDUP(MONTH(LoanTable[[#This Row],[Disbursement Date]])/3,0)</f>
        <v>2018-Q4</v>
      </c>
      <c r="BE812">
        <f>IF(LoanTable[[#This Row],[Disbursement Date]]=LoanTable[[#This Row],[First Loan Date]],1,0)</f>
        <v>1</v>
      </c>
    </row>
    <row r="813" spans="1:57" x14ac:dyDescent="0.3">
      <c r="A813" t="s">
        <v>1655</v>
      </c>
      <c r="B813">
        <v>928</v>
      </c>
      <c r="C813" t="s">
        <v>249</v>
      </c>
      <c r="D813" t="s">
        <v>589</v>
      </c>
      <c r="E813">
        <v>38020</v>
      </c>
      <c r="F813">
        <v>35051</v>
      </c>
      <c r="G813">
        <v>3690</v>
      </c>
      <c r="H813" s="5">
        <v>43381</v>
      </c>
      <c r="I813" t="s">
        <v>615</v>
      </c>
      <c r="J813" t="s">
        <v>619</v>
      </c>
      <c r="K813">
        <v>910182</v>
      </c>
      <c r="L813" t="s">
        <v>257</v>
      </c>
      <c r="M813" t="s">
        <v>133</v>
      </c>
      <c r="N813" t="s">
        <v>13</v>
      </c>
      <c r="O813" t="s">
        <v>46</v>
      </c>
      <c r="P813">
        <v>35</v>
      </c>
      <c r="Q813" s="5" t="s">
        <v>87</v>
      </c>
      <c r="R813" t="s">
        <v>25</v>
      </c>
      <c r="S813" t="s">
        <v>35</v>
      </c>
      <c r="T813" t="s">
        <v>18</v>
      </c>
      <c r="U813" t="s">
        <v>19</v>
      </c>
      <c r="V813" t="s">
        <v>39</v>
      </c>
      <c r="W813">
        <v>792</v>
      </c>
      <c r="X813" t="s">
        <v>574</v>
      </c>
      <c r="Y813" t="s">
        <v>590</v>
      </c>
      <c r="Z813" t="s">
        <v>576</v>
      </c>
      <c r="AA813">
        <v>9.9099999999999994E-2</v>
      </c>
      <c r="AB813" t="s">
        <v>577</v>
      </c>
      <c r="AC813" t="s">
        <v>591</v>
      </c>
      <c r="AD813" t="s">
        <v>249</v>
      </c>
      <c r="AE813" t="s">
        <v>250</v>
      </c>
      <c r="AF813" t="s">
        <v>251</v>
      </c>
      <c r="AG813" t="s">
        <v>252</v>
      </c>
      <c r="AH813" t="s">
        <v>253</v>
      </c>
      <c r="AI813" t="s">
        <v>254</v>
      </c>
      <c r="AJ813">
        <v>910182</v>
      </c>
      <c r="AK813" t="s">
        <v>255</v>
      </c>
      <c r="AL813" t="s">
        <v>256</v>
      </c>
      <c r="AM813">
        <v>38987</v>
      </c>
      <c r="AN813">
        <v>36619</v>
      </c>
      <c r="AO813">
        <v>37665</v>
      </c>
      <c r="AP813">
        <v>38.47</v>
      </c>
      <c r="AQ813">
        <v>3043.91</v>
      </c>
      <c r="AR813" t="s">
        <v>2626</v>
      </c>
      <c r="AS813" t="s">
        <v>2626</v>
      </c>
      <c r="AT813">
        <v>0</v>
      </c>
      <c r="AU813" t="s">
        <v>2628</v>
      </c>
      <c r="AV813" s="3">
        <v>43381</v>
      </c>
      <c r="AW813" s="3" t="str">
        <f>TEXT(LoanTable[[#This Row],[Disbursement Date]],"YYYY-MM")</f>
        <v>2018-10</v>
      </c>
      <c r="AX813" t="str">
        <f>TEXT(EDATE(LoanTable[[#This Row],[Disbursement Date]],-1),"YYYY-MM")</f>
        <v>2018-09</v>
      </c>
      <c r="AY813">
        <f>IF(LoanTable[[#This Row],[Loan Status]]="Active",1,0)</f>
        <v>0</v>
      </c>
      <c r="AZ813">
        <f>IF(COUNTIFS(LoanTable[Client id],LoanTable[[#This Row],[Client id]],LoanTable[Period],LoanTable[[#This Row],[Previous Period]])&gt;0,1,0)</f>
        <v>0</v>
      </c>
      <c r="BA813" s="17" t="str">
        <f>TEXT(LoanTable[[#This Row],[Disbursement Date]],"YYYY")</f>
        <v>2018</v>
      </c>
      <c r="BB813" s="10" cm="1">
        <f t="array" ref="BB813">IF(YEAR(LoanTable[[#This Row],[Disbursement Date]])=MIN(YEAR(LoanTable[Disbursement Date])),"",YEAR(LoanTable[[#This Row],[Disbursement Date]])-1)</f>
        <v>2017</v>
      </c>
      <c r="BC813" s="10">
        <f>IF(LoanTable[[#This Row],[Previous Year]]="",1,IF(COUNTIFS(LoanTable[Client id],LoanTable[[#This Row],[Client id]],LoanTable[Year],LoanTable[[#This Row],[Previous Year]])&gt;0,1,0))</f>
        <v>0</v>
      </c>
      <c r="BD813" t="str">
        <f>YEAR(LoanTable[[#This Row],[Disbursement Date]]) &amp; "-Q" &amp; ROUNDUP(MONTH(LoanTable[[#This Row],[Disbursement Date]])/3,0)</f>
        <v>2018-Q4</v>
      </c>
      <c r="BE813">
        <f>IF(LoanTable[[#This Row],[Disbursement Date]]=LoanTable[[#This Row],[First Loan Date]],1,0)</f>
        <v>1</v>
      </c>
    </row>
    <row r="814" spans="1:57" x14ac:dyDescent="0.3">
      <c r="A814" t="s">
        <v>705</v>
      </c>
      <c r="B814">
        <v>907</v>
      </c>
      <c r="C814" t="s">
        <v>246</v>
      </c>
      <c r="D814" t="s">
        <v>573</v>
      </c>
      <c r="E814">
        <v>40133</v>
      </c>
      <c r="F814">
        <v>17502</v>
      </c>
      <c r="G814">
        <v>36178</v>
      </c>
      <c r="H814" s="5">
        <v>43384</v>
      </c>
      <c r="I814" t="s">
        <v>624</v>
      </c>
      <c r="J814" t="s">
        <v>619</v>
      </c>
      <c r="K814">
        <v>110159</v>
      </c>
      <c r="L814" t="s">
        <v>248</v>
      </c>
      <c r="M814" t="s">
        <v>139</v>
      </c>
      <c r="N814" t="s">
        <v>13</v>
      </c>
      <c r="O814" t="s">
        <v>46</v>
      </c>
      <c r="P814">
        <v>27</v>
      </c>
      <c r="Q814" s="5" t="s">
        <v>140</v>
      </c>
      <c r="R814" t="s">
        <v>25</v>
      </c>
      <c r="S814" t="s">
        <v>35</v>
      </c>
      <c r="T814" t="s">
        <v>44</v>
      </c>
      <c r="U814" t="s">
        <v>22</v>
      </c>
      <c r="V814" t="s">
        <v>39</v>
      </c>
      <c r="W814">
        <v>693</v>
      </c>
      <c r="X814" t="s">
        <v>574</v>
      </c>
      <c r="Y814" t="s">
        <v>575</v>
      </c>
      <c r="Z814" t="s">
        <v>576</v>
      </c>
      <c r="AA814">
        <v>0.1065</v>
      </c>
      <c r="AB814" t="s">
        <v>577</v>
      </c>
      <c r="AC814" t="s">
        <v>578</v>
      </c>
      <c r="AD814" t="s">
        <v>246</v>
      </c>
      <c r="AE814" t="s">
        <v>234</v>
      </c>
      <c r="AF814" t="s">
        <v>235</v>
      </c>
      <c r="AG814" t="s">
        <v>236</v>
      </c>
      <c r="AH814" t="s">
        <v>237</v>
      </c>
      <c r="AI814" t="s">
        <v>246</v>
      </c>
      <c r="AJ814">
        <v>110159</v>
      </c>
      <c r="AK814" t="s">
        <v>247</v>
      </c>
      <c r="AL814" t="s">
        <v>241</v>
      </c>
      <c r="AM814">
        <v>41274</v>
      </c>
      <c r="AN814">
        <v>18702</v>
      </c>
      <c r="AO814">
        <v>39677</v>
      </c>
      <c r="AP814">
        <v>21</v>
      </c>
      <c r="AQ814">
        <v>4974.7700000000004</v>
      </c>
      <c r="AR814" t="s">
        <v>2626</v>
      </c>
      <c r="AS814" t="s">
        <v>2626</v>
      </c>
      <c r="AT814">
        <v>0</v>
      </c>
      <c r="AU814" t="s">
        <v>2629</v>
      </c>
      <c r="AV814" s="3">
        <v>43384</v>
      </c>
      <c r="AW814" s="3" t="str">
        <f>TEXT(LoanTable[[#This Row],[Disbursement Date]],"YYYY-MM")</f>
        <v>2018-10</v>
      </c>
      <c r="AX814" t="str">
        <f>TEXT(EDATE(LoanTable[[#This Row],[Disbursement Date]],-1),"YYYY-MM")</f>
        <v>2018-09</v>
      </c>
      <c r="AY814">
        <f>IF(LoanTable[[#This Row],[Loan Status]]="Active",1,0)</f>
        <v>1</v>
      </c>
      <c r="AZ814">
        <f>IF(COUNTIFS(LoanTable[Client id],LoanTable[[#This Row],[Client id]],LoanTable[Period],LoanTable[[#This Row],[Previous Period]])&gt;0,1,0)</f>
        <v>0</v>
      </c>
      <c r="BA814" s="17" t="str">
        <f>TEXT(LoanTable[[#This Row],[Disbursement Date]],"YYYY")</f>
        <v>2018</v>
      </c>
      <c r="BB814" s="10" cm="1">
        <f t="array" ref="BB814">IF(YEAR(LoanTable[[#This Row],[Disbursement Date]])=MIN(YEAR(LoanTable[Disbursement Date])),"",YEAR(LoanTable[[#This Row],[Disbursement Date]])-1)</f>
        <v>2017</v>
      </c>
      <c r="BC814" s="10">
        <f>IF(LoanTable[[#This Row],[Previous Year]]="",1,IF(COUNTIFS(LoanTable[Client id],LoanTable[[#This Row],[Client id]],LoanTable[Year],LoanTable[[#This Row],[Previous Year]])&gt;0,1,0))</f>
        <v>0</v>
      </c>
      <c r="BD814" t="str">
        <f>YEAR(LoanTable[[#This Row],[Disbursement Date]]) &amp; "-Q" &amp; ROUNDUP(MONTH(LoanTable[[#This Row],[Disbursement Date]])/3,0)</f>
        <v>2018-Q4</v>
      </c>
      <c r="BE814">
        <f>IF(LoanTable[[#This Row],[Disbursement Date]]=LoanTable[[#This Row],[First Loan Date]],1,0)</f>
        <v>1</v>
      </c>
    </row>
    <row r="815" spans="1:57" x14ac:dyDescent="0.3">
      <c r="A815" t="s">
        <v>1228</v>
      </c>
      <c r="B815">
        <v>1000</v>
      </c>
      <c r="C815" t="s">
        <v>386</v>
      </c>
      <c r="D815" t="s">
        <v>589</v>
      </c>
      <c r="E815">
        <v>17002</v>
      </c>
      <c r="F815">
        <v>42364</v>
      </c>
      <c r="G815">
        <v>27155</v>
      </c>
      <c r="H815" s="5">
        <v>43386</v>
      </c>
      <c r="I815" t="s">
        <v>615</v>
      </c>
      <c r="J815" t="s">
        <v>613</v>
      </c>
      <c r="K815">
        <v>1110166</v>
      </c>
      <c r="L815" t="s">
        <v>389</v>
      </c>
      <c r="M815" t="s">
        <v>27</v>
      </c>
      <c r="N815" t="s">
        <v>13</v>
      </c>
      <c r="O815" t="s">
        <v>28</v>
      </c>
      <c r="P815">
        <v>55</v>
      </c>
      <c r="Q815" s="5" t="s">
        <v>29</v>
      </c>
      <c r="R815" t="s">
        <v>30</v>
      </c>
      <c r="S815" t="s">
        <v>17</v>
      </c>
      <c r="T815" t="s">
        <v>18</v>
      </c>
      <c r="U815" t="s">
        <v>22</v>
      </c>
      <c r="V815" t="s">
        <v>31</v>
      </c>
      <c r="W815">
        <v>773</v>
      </c>
      <c r="X815" t="s">
        <v>574</v>
      </c>
      <c r="Y815" t="s">
        <v>590</v>
      </c>
      <c r="Z815" t="s">
        <v>576</v>
      </c>
      <c r="AA815">
        <v>9.9099999999999994E-2</v>
      </c>
      <c r="AB815" t="s">
        <v>577</v>
      </c>
      <c r="AC815" t="s">
        <v>591</v>
      </c>
      <c r="AD815" t="s">
        <v>386</v>
      </c>
      <c r="AE815" t="s">
        <v>234</v>
      </c>
      <c r="AF815" t="s">
        <v>235</v>
      </c>
      <c r="AG815" t="s">
        <v>236</v>
      </c>
      <c r="AH815" t="s">
        <v>237</v>
      </c>
      <c r="AI815" t="s">
        <v>387</v>
      </c>
      <c r="AJ815">
        <v>1110166</v>
      </c>
      <c r="AK815" t="s">
        <v>388</v>
      </c>
      <c r="AL815" t="s">
        <v>239</v>
      </c>
      <c r="AM815">
        <v>16831</v>
      </c>
      <c r="AN815">
        <v>43375</v>
      </c>
      <c r="AO815">
        <v>16747</v>
      </c>
      <c r="AP815">
        <v>25.46</v>
      </c>
      <c r="AQ815">
        <v>2012.42</v>
      </c>
      <c r="AR815" t="s">
        <v>2626</v>
      </c>
      <c r="AS815" t="s">
        <v>2626</v>
      </c>
      <c r="AT815">
        <v>0</v>
      </c>
      <c r="AU815" t="s">
        <v>2630</v>
      </c>
      <c r="AV815" s="3">
        <v>43230</v>
      </c>
      <c r="AW815" s="3" t="str">
        <f>TEXT(LoanTable[[#This Row],[Disbursement Date]],"YYYY-MM")</f>
        <v>2018-10</v>
      </c>
      <c r="AX815" t="str">
        <f>TEXT(EDATE(LoanTable[[#This Row],[Disbursement Date]],-1),"YYYY-MM")</f>
        <v>2018-09</v>
      </c>
      <c r="AY815">
        <f>IF(LoanTable[[#This Row],[Loan Status]]="Active",1,0)</f>
        <v>0</v>
      </c>
      <c r="AZ815">
        <f>IF(COUNTIFS(LoanTable[Client id],LoanTable[[#This Row],[Client id]],LoanTable[Period],LoanTable[[#This Row],[Previous Period]])&gt;0,1,0)</f>
        <v>0</v>
      </c>
      <c r="BA815" s="17" t="str">
        <f>TEXT(LoanTable[[#This Row],[Disbursement Date]],"YYYY")</f>
        <v>2018</v>
      </c>
      <c r="BB815" s="10" cm="1">
        <f t="array" ref="BB815">IF(YEAR(LoanTable[[#This Row],[Disbursement Date]])=MIN(YEAR(LoanTable[Disbursement Date])),"",YEAR(LoanTable[[#This Row],[Disbursement Date]])-1)</f>
        <v>2017</v>
      </c>
      <c r="BC815" s="10">
        <f>IF(LoanTable[[#This Row],[Previous Year]]="",1,IF(COUNTIFS(LoanTable[Client id],LoanTable[[#This Row],[Client id]],LoanTable[Year],LoanTable[[#This Row],[Previous Year]])&gt;0,1,0))</f>
        <v>0</v>
      </c>
      <c r="BD815" t="str">
        <f>YEAR(LoanTable[[#This Row],[Disbursement Date]]) &amp; "-Q" &amp; ROUNDUP(MONTH(LoanTable[[#This Row],[Disbursement Date]])/3,0)</f>
        <v>2018-Q4</v>
      </c>
      <c r="BE815">
        <f>IF(LoanTable[[#This Row],[Disbursement Date]]=LoanTable[[#This Row],[First Loan Date]],1,0)</f>
        <v>0</v>
      </c>
    </row>
    <row r="816" spans="1:57" x14ac:dyDescent="0.3">
      <c r="A816" t="s">
        <v>1208</v>
      </c>
      <c r="B816">
        <v>141</v>
      </c>
      <c r="C816" t="s">
        <v>409</v>
      </c>
      <c r="D816" t="s">
        <v>573</v>
      </c>
      <c r="E816">
        <v>25728</v>
      </c>
      <c r="F816">
        <v>34919</v>
      </c>
      <c r="G816">
        <v>12441</v>
      </c>
      <c r="H816" s="5">
        <v>43387</v>
      </c>
      <c r="I816" t="s">
        <v>617</v>
      </c>
      <c r="J816" t="s">
        <v>613</v>
      </c>
      <c r="K816">
        <v>1030063</v>
      </c>
      <c r="L816" t="s">
        <v>411</v>
      </c>
      <c r="M816" t="s">
        <v>128</v>
      </c>
      <c r="N816" t="s">
        <v>13</v>
      </c>
      <c r="O816" t="s">
        <v>46</v>
      </c>
      <c r="P816">
        <v>29</v>
      </c>
      <c r="Q816" s="5" t="s">
        <v>97</v>
      </c>
      <c r="R816" t="s">
        <v>30</v>
      </c>
      <c r="S816" t="s">
        <v>145</v>
      </c>
      <c r="T816" t="s">
        <v>63</v>
      </c>
      <c r="U816" t="s">
        <v>22</v>
      </c>
      <c r="V816" t="s">
        <v>20</v>
      </c>
      <c r="W816">
        <v>799</v>
      </c>
      <c r="X816" t="s">
        <v>574</v>
      </c>
      <c r="Y816" t="s">
        <v>575</v>
      </c>
      <c r="Z816" t="s">
        <v>576</v>
      </c>
      <c r="AA816">
        <v>0.1065</v>
      </c>
      <c r="AB816" t="s">
        <v>577</v>
      </c>
      <c r="AC816" t="s">
        <v>578</v>
      </c>
      <c r="AD816" t="s">
        <v>409</v>
      </c>
      <c r="AE816" t="s">
        <v>234</v>
      </c>
      <c r="AF816" t="s">
        <v>235</v>
      </c>
      <c r="AG816" t="s">
        <v>236</v>
      </c>
      <c r="AH816" t="s">
        <v>237</v>
      </c>
      <c r="AI816" t="s">
        <v>246</v>
      </c>
      <c r="AJ816">
        <v>1030063</v>
      </c>
      <c r="AK816" t="s">
        <v>410</v>
      </c>
      <c r="AL816" t="s">
        <v>241</v>
      </c>
      <c r="AM816">
        <v>27467</v>
      </c>
      <c r="AN816">
        <v>36393</v>
      </c>
      <c r="AO816">
        <v>25493</v>
      </c>
      <c r="AP816">
        <v>19.91</v>
      </c>
      <c r="AQ816">
        <v>373.36</v>
      </c>
      <c r="AR816" t="s">
        <v>2626</v>
      </c>
      <c r="AS816" t="s">
        <v>2626</v>
      </c>
      <c r="AT816">
        <v>1</v>
      </c>
      <c r="AU816" t="s">
        <v>2628</v>
      </c>
      <c r="AV816" s="3">
        <v>43229</v>
      </c>
      <c r="AW816" s="3" t="str">
        <f>TEXT(LoanTable[[#This Row],[Disbursement Date]],"YYYY-MM")</f>
        <v>2018-10</v>
      </c>
      <c r="AX816" t="str">
        <f>TEXT(EDATE(LoanTable[[#This Row],[Disbursement Date]],-1),"YYYY-MM")</f>
        <v>2018-09</v>
      </c>
      <c r="AY816">
        <f>IF(LoanTable[[#This Row],[Loan Status]]="Active",1,0)</f>
        <v>0</v>
      </c>
      <c r="AZ816">
        <f>IF(COUNTIFS(LoanTable[Client id],LoanTable[[#This Row],[Client id]],LoanTable[Period],LoanTable[[#This Row],[Previous Period]])&gt;0,1,0)</f>
        <v>0</v>
      </c>
      <c r="BA816" s="17" t="str">
        <f>TEXT(LoanTable[[#This Row],[Disbursement Date]],"YYYY")</f>
        <v>2018</v>
      </c>
      <c r="BB816" s="10" cm="1">
        <f t="array" ref="BB816">IF(YEAR(LoanTable[[#This Row],[Disbursement Date]])=MIN(YEAR(LoanTable[Disbursement Date])),"",YEAR(LoanTable[[#This Row],[Disbursement Date]])-1)</f>
        <v>2017</v>
      </c>
      <c r="BC816" s="10">
        <f>IF(LoanTable[[#This Row],[Previous Year]]="",1,IF(COUNTIFS(LoanTable[Client id],LoanTable[[#This Row],[Client id]],LoanTable[Year],LoanTable[[#This Row],[Previous Year]])&gt;0,1,0))</f>
        <v>0</v>
      </c>
      <c r="BD816" t="str">
        <f>YEAR(LoanTable[[#This Row],[Disbursement Date]]) &amp; "-Q" &amp; ROUNDUP(MONTH(LoanTable[[#This Row],[Disbursement Date]])/3,0)</f>
        <v>2018-Q4</v>
      </c>
      <c r="BE816">
        <f>IF(LoanTable[[#This Row],[Disbursement Date]]=LoanTable[[#This Row],[First Loan Date]],1,0)</f>
        <v>0</v>
      </c>
    </row>
    <row r="817" spans="1:57" x14ac:dyDescent="0.3">
      <c r="A817" t="s">
        <v>2164</v>
      </c>
      <c r="B817">
        <v>399</v>
      </c>
      <c r="C817" t="s">
        <v>368</v>
      </c>
      <c r="D817" t="s">
        <v>573</v>
      </c>
      <c r="E817">
        <v>22935</v>
      </c>
      <c r="F817">
        <v>4034</v>
      </c>
      <c r="G817">
        <v>36158</v>
      </c>
      <c r="H817" s="5">
        <v>43392</v>
      </c>
      <c r="I817" t="s">
        <v>615</v>
      </c>
      <c r="J817" t="s">
        <v>613</v>
      </c>
      <c r="K817">
        <v>790102</v>
      </c>
      <c r="L817" t="s">
        <v>370</v>
      </c>
      <c r="M817" t="s">
        <v>153</v>
      </c>
      <c r="N817" t="s">
        <v>13</v>
      </c>
      <c r="O817" t="s">
        <v>14</v>
      </c>
      <c r="P817">
        <v>44</v>
      </c>
      <c r="Q817" s="5" t="s">
        <v>195</v>
      </c>
      <c r="R817" t="s">
        <v>74</v>
      </c>
      <c r="S817" t="s">
        <v>105</v>
      </c>
      <c r="T817" t="s">
        <v>18</v>
      </c>
      <c r="U817" t="s">
        <v>26</v>
      </c>
      <c r="V817" t="s">
        <v>39</v>
      </c>
      <c r="W817">
        <v>425</v>
      </c>
      <c r="X817" t="s">
        <v>574</v>
      </c>
      <c r="Y817" t="s">
        <v>575</v>
      </c>
      <c r="Z817" t="s">
        <v>576</v>
      </c>
      <c r="AA817">
        <v>0.1065</v>
      </c>
      <c r="AB817" t="s">
        <v>577</v>
      </c>
      <c r="AC817" t="s">
        <v>578</v>
      </c>
      <c r="AD817" t="s">
        <v>368</v>
      </c>
      <c r="AE817" t="s">
        <v>325</v>
      </c>
      <c r="AF817" t="s">
        <v>326</v>
      </c>
      <c r="AG817" t="s">
        <v>327</v>
      </c>
      <c r="AH817" t="s">
        <v>328</v>
      </c>
      <c r="AI817" t="s">
        <v>368</v>
      </c>
      <c r="AJ817">
        <v>790102</v>
      </c>
      <c r="AK817" t="s">
        <v>369</v>
      </c>
      <c r="AL817" t="s">
        <v>239</v>
      </c>
      <c r="AM817">
        <v>23581</v>
      </c>
      <c r="AN817">
        <v>5483</v>
      </c>
      <c r="AO817">
        <v>22502</v>
      </c>
      <c r="AP817">
        <v>43.79</v>
      </c>
      <c r="AQ817">
        <v>4733.76</v>
      </c>
      <c r="AR817" t="s">
        <v>2626</v>
      </c>
      <c r="AS817" t="s">
        <v>2626</v>
      </c>
      <c r="AT817">
        <v>2</v>
      </c>
      <c r="AU817" t="s">
        <v>2628</v>
      </c>
      <c r="AV817" s="3">
        <v>43392</v>
      </c>
      <c r="AW817" s="3" t="str">
        <f>TEXT(LoanTable[[#This Row],[Disbursement Date]],"YYYY-MM")</f>
        <v>2018-10</v>
      </c>
      <c r="AX817" t="str">
        <f>TEXT(EDATE(LoanTable[[#This Row],[Disbursement Date]],-1),"YYYY-MM")</f>
        <v>2018-09</v>
      </c>
      <c r="AY817">
        <f>IF(LoanTable[[#This Row],[Loan Status]]="Active",1,0)</f>
        <v>0</v>
      </c>
      <c r="AZ817">
        <f>IF(COUNTIFS(LoanTable[Client id],LoanTable[[#This Row],[Client id]],LoanTable[Period],LoanTable[[#This Row],[Previous Period]])&gt;0,1,0)</f>
        <v>0</v>
      </c>
      <c r="BA817" s="17" t="str">
        <f>TEXT(LoanTable[[#This Row],[Disbursement Date]],"YYYY")</f>
        <v>2018</v>
      </c>
      <c r="BB817" s="10" cm="1">
        <f t="array" ref="BB817">IF(YEAR(LoanTable[[#This Row],[Disbursement Date]])=MIN(YEAR(LoanTable[Disbursement Date])),"",YEAR(LoanTable[[#This Row],[Disbursement Date]])-1)</f>
        <v>2017</v>
      </c>
      <c r="BC817" s="10">
        <f>IF(LoanTable[[#This Row],[Previous Year]]="",1,IF(COUNTIFS(LoanTable[Client id],LoanTable[[#This Row],[Client id]],LoanTable[Year],LoanTable[[#This Row],[Previous Year]])&gt;0,1,0))</f>
        <v>0</v>
      </c>
      <c r="BD817" t="str">
        <f>YEAR(LoanTable[[#This Row],[Disbursement Date]]) &amp; "-Q" &amp; ROUNDUP(MONTH(LoanTable[[#This Row],[Disbursement Date]])/3,0)</f>
        <v>2018-Q4</v>
      </c>
      <c r="BE817">
        <f>IF(LoanTable[[#This Row],[Disbursement Date]]=LoanTable[[#This Row],[First Loan Date]],1,0)</f>
        <v>1</v>
      </c>
    </row>
    <row r="818" spans="1:57" x14ac:dyDescent="0.3">
      <c r="A818" t="s">
        <v>2435</v>
      </c>
      <c r="B818">
        <v>183</v>
      </c>
      <c r="C818" t="s">
        <v>310</v>
      </c>
      <c r="D818" t="s">
        <v>583</v>
      </c>
      <c r="E818">
        <v>42370</v>
      </c>
      <c r="F818">
        <v>44217</v>
      </c>
      <c r="G818">
        <v>43598</v>
      </c>
      <c r="H818" s="5">
        <v>43399</v>
      </c>
      <c r="I818" t="s">
        <v>612</v>
      </c>
      <c r="J818" t="s">
        <v>619</v>
      </c>
      <c r="K818">
        <v>140056</v>
      </c>
      <c r="L818" t="s">
        <v>312</v>
      </c>
      <c r="M818" t="s">
        <v>72</v>
      </c>
      <c r="N818" t="s">
        <v>13</v>
      </c>
      <c r="O818" t="s">
        <v>14</v>
      </c>
      <c r="P818">
        <v>39</v>
      </c>
      <c r="Q818" s="5" t="s">
        <v>85</v>
      </c>
      <c r="R818" t="s">
        <v>104</v>
      </c>
      <c r="S818" t="s">
        <v>105</v>
      </c>
      <c r="T818" t="s">
        <v>18</v>
      </c>
      <c r="U818" t="s">
        <v>26</v>
      </c>
      <c r="V818" t="s">
        <v>20</v>
      </c>
      <c r="W818">
        <v>831</v>
      </c>
      <c r="X818" t="s">
        <v>574</v>
      </c>
      <c r="Y818" t="s">
        <v>584</v>
      </c>
      <c r="Z818" t="s">
        <v>576</v>
      </c>
      <c r="AA818">
        <v>0.1825</v>
      </c>
      <c r="AB818" t="s">
        <v>585</v>
      </c>
      <c r="AC818" t="s">
        <v>586</v>
      </c>
      <c r="AD818" t="s">
        <v>310</v>
      </c>
      <c r="AE818" t="s">
        <v>250</v>
      </c>
      <c r="AF818" t="s">
        <v>251</v>
      </c>
      <c r="AG818" t="s">
        <v>252</v>
      </c>
      <c r="AH818" t="s">
        <v>253</v>
      </c>
      <c r="AI818" t="s">
        <v>310</v>
      </c>
      <c r="AJ818">
        <v>140056</v>
      </c>
      <c r="AK818" t="s">
        <v>311</v>
      </c>
      <c r="AL818" t="s">
        <v>239</v>
      </c>
      <c r="AM818">
        <v>42022</v>
      </c>
      <c r="AN818">
        <v>44708</v>
      </c>
      <c r="AO818">
        <v>42055</v>
      </c>
      <c r="AP818">
        <v>19.39</v>
      </c>
      <c r="AQ818">
        <v>1920.06</v>
      </c>
      <c r="AR818" t="s">
        <v>2626</v>
      </c>
      <c r="AS818" t="s">
        <v>2626</v>
      </c>
      <c r="AT818">
        <v>1</v>
      </c>
      <c r="AU818" t="s">
        <v>2628</v>
      </c>
      <c r="AV818" s="3">
        <v>42605</v>
      </c>
      <c r="AW818" s="3" t="str">
        <f>TEXT(LoanTable[[#This Row],[Disbursement Date]],"YYYY-MM")</f>
        <v>2018-10</v>
      </c>
      <c r="AX818" t="str">
        <f>TEXT(EDATE(LoanTable[[#This Row],[Disbursement Date]],-1),"YYYY-MM")</f>
        <v>2018-09</v>
      </c>
      <c r="AY818">
        <f>IF(LoanTable[[#This Row],[Loan Status]]="Active",1,0)</f>
        <v>0</v>
      </c>
      <c r="AZ818">
        <f>IF(COUNTIFS(LoanTable[Client id],LoanTable[[#This Row],[Client id]],LoanTable[Period],LoanTable[[#This Row],[Previous Period]])&gt;0,1,0)</f>
        <v>0</v>
      </c>
      <c r="BA818" s="17" t="str">
        <f>TEXT(LoanTable[[#This Row],[Disbursement Date]],"YYYY")</f>
        <v>2018</v>
      </c>
      <c r="BB818" s="10" cm="1">
        <f t="array" ref="BB818">IF(YEAR(LoanTable[[#This Row],[Disbursement Date]])=MIN(YEAR(LoanTable[Disbursement Date])),"",YEAR(LoanTable[[#This Row],[Disbursement Date]])-1)</f>
        <v>2017</v>
      </c>
      <c r="BC818" s="10">
        <f>IF(LoanTable[[#This Row],[Previous Year]]="",1,IF(COUNTIFS(LoanTable[Client id],LoanTable[[#This Row],[Client id]],LoanTable[Year],LoanTable[[#This Row],[Previous Year]])&gt;0,1,0))</f>
        <v>1</v>
      </c>
      <c r="BD818" t="str">
        <f>YEAR(LoanTable[[#This Row],[Disbursement Date]]) &amp; "-Q" &amp; ROUNDUP(MONTH(LoanTable[[#This Row],[Disbursement Date]])/3,0)</f>
        <v>2018-Q4</v>
      </c>
      <c r="BE818">
        <f>IF(LoanTable[[#This Row],[Disbursement Date]]=LoanTable[[#This Row],[First Loan Date]],1,0)</f>
        <v>0</v>
      </c>
    </row>
    <row r="819" spans="1:57" x14ac:dyDescent="0.3">
      <c r="A819" t="s">
        <v>2235</v>
      </c>
      <c r="B819">
        <v>3</v>
      </c>
      <c r="C819" t="s">
        <v>409</v>
      </c>
      <c r="D819" t="s">
        <v>573</v>
      </c>
      <c r="E819">
        <v>5643</v>
      </c>
      <c r="F819">
        <v>49457</v>
      </c>
      <c r="G819">
        <v>7434</v>
      </c>
      <c r="H819" s="5">
        <v>43400</v>
      </c>
      <c r="I819" t="s">
        <v>624</v>
      </c>
      <c r="J819" t="s">
        <v>619</v>
      </c>
      <c r="K819">
        <v>1030063</v>
      </c>
      <c r="L819" t="s">
        <v>411</v>
      </c>
      <c r="M819" t="s">
        <v>21</v>
      </c>
      <c r="N819" t="s">
        <v>13</v>
      </c>
      <c r="O819" t="s">
        <v>14</v>
      </c>
      <c r="P819">
        <v>36</v>
      </c>
      <c r="Q819" s="6" t="s">
        <v>15</v>
      </c>
      <c r="R819" t="s">
        <v>16</v>
      </c>
      <c r="S819" t="s">
        <v>17</v>
      </c>
      <c r="T819" t="s">
        <v>18</v>
      </c>
      <c r="U819" t="s">
        <v>22</v>
      </c>
      <c r="V819" t="s">
        <v>20</v>
      </c>
      <c r="W819">
        <v>357</v>
      </c>
      <c r="X819" t="s">
        <v>574</v>
      </c>
      <c r="Y819" t="s">
        <v>575</v>
      </c>
      <c r="Z819" t="s">
        <v>576</v>
      </c>
      <c r="AA819">
        <v>0.1065</v>
      </c>
      <c r="AB819" t="s">
        <v>577</v>
      </c>
      <c r="AC819" t="s">
        <v>578</v>
      </c>
      <c r="AD819" t="s">
        <v>409</v>
      </c>
      <c r="AE819" t="s">
        <v>234</v>
      </c>
      <c r="AF819" t="s">
        <v>235</v>
      </c>
      <c r="AG819" t="s">
        <v>236</v>
      </c>
      <c r="AH819" t="s">
        <v>237</v>
      </c>
      <c r="AI819" t="s">
        <v>246</v>
      </c>
      <c r="AJ819">
        <v>1030063</v>
      </c>
      <c r="AK819" t="s">
        <v>410</v>
      </c>
      <c r="AL819" t="s">
        <v>241</v>
      </c>
      <c r="AM819">
        <v>6628</v>
      </c>
      <c r="AN819">
        <v>50400</v>
      </c>
      <c r="AO819">
        <v>5460</v>
      </c>
      <c r="AP819">
        <v>6.17</v>
      </c>
      <c r="AQ819">
        <v>1065.72</v>
      </c>
      <c r="AR819" t="s">
        <v>2626</v>
      </c>
      <c r="AS819" t="s">
        <v>2626</v>
      </c>
      <c r="AT819">
        <v>1</v>
      </c>
      <c r="AU819" t="s">
        <v>2630</v>
      </c>
      <c r="AV819" s="3">
        <v>43400</v>
      </c>
      <c r="AW819" s="3" t="str">
        <f>TEXT(LoanTable[[#This Row],[Disbursement Date]],"YYYY-MM")</f>
        <v>2018-10</v>
      </c>
      <c r="AX819" t="str">
        <f>TEXT(EDATE(LoanTable[[#This Row],[Disbursement Date]],-1),"YYYY-MM")</f>
        <v>2018-09</v>
      </c>
      <c r="AY819">
        <f>IF(LoanTable[[#This Row],[Loan Status]]="Active",1,0)</f>
        <v>1</v>
      </c>
      <c r="AZ819">
        <f>IF(COUNTIFS(LoanTable[Client id],LoanTable[[#This Row],[Client id]],LoanTable[Period],LoanTable[[#This Row],[Previous Period]])&gt;0,1,0)</f>
        <v>0</v>
      </c>
      <c r="BA819" s="17" t="str">
        <f>TEXT(LoanTable[[#This Row],[Disbursement Date]],"YYYY")</f>
        <v>2018</v>
      </c>
      <c r="BB819" s="10" cm="1">
        <f t="array" ref="BB819">IF(YEAR(LoanTable[[#This Row],[Disbursement Date]])=MIN(YEAR(LoanTable[Disbursement Date])),"",YEAR(LoanTable[[#This Row],[Disbursement Date]])-1)</f>
        <v>2017</v>
      </c>
      <c r="BC819" s="10">
        <f>IF(LoanTable[[#This Row],[Previous Year]]="",1,IF(COUNTIFS(LoanTable[Client id],LoanTable[[#This Row],[Client id]],LoanTable[Year],LoanTable[[#This Row],[Previous Year]])&gt;0,1,0))</f>
        <v>0</v>
      </c>
      <c r="BD819" t="str">
        <f>YEAR(LoanTable[[#This Row],[Disbursement Date]]) &amp; "-Q" &amp; ROUNDUP(MONTH(LoanTable[[#This Row],[Disbursement Date]])/3,0)</f>
        <v>2018-Q4</v>
      </c>
      <c r="BE819">
        <f>IF(LoanTable[[#This Row],[Disbursement Date]]=LoanTable[[#This Row],[First Loan Date]],1,0)</f>
        <v>1</v>
      </c>
    </row>
    <row r="820" spans="1:57" x14ac:dyDescent="0.3">
      <c r="A820" t="s">
        <v>2469</v>
      </c>
      <c r="B820">
        <v>363</v>
      </c>
      <c r="C820" t="s">
        <v>330</v>
      </c>
      <c r="D820" t="s">
        <v>589</v>
      </c>
      <c r="E820">
        <v>13796</v>
      </c>
      <c r="F820">
        <v>32846</v>
      </c>
      <c r="G820">
        <v>11648</v>
      </c>
      <c r="H820" s="5">
        <v>43405</v>
      </c>
      <c r="I820" t="s">
        <v>615</v>
      </c>
      <c r="J820" t="s">
        <v>613</v>
      </c>
      <c r="K820">
        <v>690076</v>
      </c>
      <c r="L820" t="s">
        <v>337</v>
      </c>
      <c r="M820" t="s">
        <v>106</v>
      </c>
      <c r="N820" t="s">
        <v>13</v>
      </c>
      <c r="O820" t="s">
        <v>14</v>
      </c>
      <c r="P820">
        <v>40</v>
      </c>
      <c r="Q820" s="5" t="s">
        <v>184</v>
      </c>
      <c r="R820" t="s">
        <v>30</v>
      </c>
      <c r="S820" t="s">
        <v>145</v>
      </c>
      <c r="T820" t="s">
        <v>18</v>
      </c>
      <c r="U820" t="s">
        <v>65</v>
      </c>
      <c r="V820" t="s">
        <v>20</v>
      </c>
      <c r="W820">
        <v>810</v>
      </c>
      <c r="X820" t="s">
        <v>574</v>
      </c>
      <c r="Y820" t="s">
        <v>590</v>
      </c>
      <c r="Z820" t="s">
        <v>576</v>
      </c>
      <c r="AA820">
        <v>9.9099999999999994E-2</v>
      </c>
      <c r="AB820" t="s">
        <v>577</v>
      </c>
      <c r="AC820" t="s">
        <v>591</v>
      </c>
      <c r="AD820" t="s">
        <v>330</v>
      </c>
      <c r="AE820" t="s">
        <v>331</v>
      </c>
      <c r="AF820" t="s">
        <v>332</v>
      </c>
      <c r="AG820" t="s">
        <v>333</v>
      </c>
      <c r="AH820" t="s">
        <v>334</v>
      </c>
      <c r="AI820" t="s">
        <v>335</v>
      </c>
      <c r="AJ820">
        <v>690076</v>
      </c>
      <c r="AK820" t="s">
        <v>336</v>
      </c>
      <c r="AL820" t="s">
        <v>239</v>
      </c>
      <c r="AM820">
        <v>14183</v>
      </c>
      <c r="AN820">
        <v>33173</v>
      </c>
      <c r="AO820">
        <v>13603</v>
      </c>
      <c r="AP820">
        <v>29.44</v>
      </c>
      <c r="AQ820">
        <v>4479.33</v>
      </c>
      <c r="AR820" t="s">
        <v>2626</v>
      </c>
      <c r="AS820" t="s">
        <v>2626</v>
      </c>
      <c r="AT820">
        <v>2</v>
      </c>
      <c r="AU820" t="s">
        <v>2628</v>
      </c>
      <c r="AV820" s="3">
        <v>43405</v>
      </c>
      <c r="AW820" s="3" t="str">
        <f>TEXT(LoanTable[[#This Row],[Disbursement Date]],"YYYY-MM")</f>
        <v>2018-11</v>
      </c>
      <c r="AX820" t="str">
        <f>TEXT(EDATE(LoanTable[[#This Row],[Disbursement Date]],-1),"YYYY-MM")</f>
        <v>2018-10</v>
      </c>
      <c r="AY820">
        <f>IF(LoanTable[[#This Row],[Loan Status]]="Active",1,0)</f>
        <v>0</v>
      </c>
      <c r="AZ820">
        <f>IF(COUNTIFS(LoanTable[Client id],LoanTable[[#This Row],[Client id]],LoanTable[Period],LoanTable[[#This Row],[Previous Period]])&gt;0,1,0)</f>
        <v>0</v>
      </c>
      <c r="BA820" s="17" t="str">
        <f>TEXT(LoanTable[[#This Row],[Disbursement Date]],"YYYY")</f>
        <v>2018</v>
      </c>
      <c r="BB820" s="10" cm="1">
        <f t="array" ref="BB820">IF(YEAR(LoanTable[[#This Row],[Disbursement Date]])=MIN(YEAR(LoanTable[Disbursement Date])),"",YEAR(LoanTable[[#This Row],[Disbursement Date]])-1)</f>
        <v>2017</v>
      </c>
      <c r="BC820" s="10">
        <f>IF(LoanTable[[#This Row],[Previous Year]]="",1,IF(COUNTIFS(LoanTable[Client id],LoanTable[[#This Row],[Client id]],LoanTable[Year],LoanTable[[#This Row],[Previous Year]])&gt;0,1,0))</f>
        <v>0</v>
      </c>
      <c r="BD820" t="str">
        <f>YEAR(LoanTable[[#This Row],[Disbursement Date]]) &amp; "-Q" &amp; ROUNDUP(MONTH(LoanTable[[#This Row],[Disbursement Date]])/3,0)</f>
        <v>2018-Q4</v>
      </c>
      <c r="BE820">
        <f>IF(LoanTable[[#This Row],[Disbursement Date]]=LoanTable[[#This Row],[First Loan Date]],1,0)</f>
        <v>1</v>
      </c>
    </row>
    <row r="821" spans="1:57" x14ac:dyDescent="0.3">
      <c r="A821" t="s">
        <v>1961</v>
      </c>
      <c r="B821">
        <v>644</v>
      </c>
      <c r="C821" t="s">
        <v>350</v>
      </c>
      <c r="D821" t="s">
        <v>589</v>
      </c>
      <c r="E821">
        <v>45583</v>
      </c>
      <c r="F821">
        <v>13693</v>
      </c>
      <c r="G821">
        <v>31931</v>
      </c>
      <c r="H821" s="5">
        <v>43406</v>
      </c>
      <c r="I821" t="s">
        <v>624</v>
      </c>
      <c r="J821" t="s">
        <v>619</v>
      </c>
      <c r="K821">
        <v>700013</v>
      </c>
      <c r="L821" t="s">
        <v>351</v>
      </c>
      <c r="M821" t="s">
        <v>12</v>
      </c>
      <c r="N821" t="s">
        <v>13</v>
      </c>
      <c r="O821" t="s">
        <v>14</v>
      </c>
      <c r="P821">
        <v>36</v>
      </c>
      <c r="Q821" s="5" t="s">
        <v>15</v>
      </c>
      <c r="R821" t="s">
        <v>16</v>
      </c>
      <c r="S821" t="s">
        <v>17</v>
      </c>
      <c r="T821" t="s">
        <v>18</v>
      </c>
      <c r="U821" t="s">
        <v>19</v>
      </c>
      <c r="V821" t="s">
        <v>20</v>
      </c>
      <c r="W821">
        <v>419</v>
      </c>
      <c r="X821" t="s">
        <v>574</v>
      </c>
      <c r="Y821" t="s">
        <v>590</v>
      </c>
      <c r="Z821" t="s">
        <v>576</v>
      </c>
      <c r="AA821">
        <v>9.9099999999999994E-2</v>
      </c>
      <c r="AB821" t="s">
        <v>577</v>
      </c>
      <c r="AC821" t="s">
        <v>591</v>
      </c>
      <c r="AD821" t="s">
        <v>350</v>
      </c>
      <c r="AE821" t="s">
        <v>331</v>
      </c>
      <c r="AF821" t="s">
        <v>332</v>
      </c>
      <c r="AG821" t="s">
        <v>333</v>
      </c>
      <c r="AH821" t="s">
        <v>334</v>
      </c>
      <c r="AI821" t="s">
        <v>335</v>
      </c>
      <c r="AJ821">
        <v>700013</v>
      </c>
      <c r="AK821" t="s">
        <v>247</v>
      </c>
      <c r="AL821" t="s">
        <v>241</v>
      </c>
      <c r="AM821">
        <v>46259</v>
      </c>
      <c r="AN821">
        <v>13337</v>
      </c>
      <c r="AO821">
        <v>45530</v>
      </c>
      <c r="AP821">
        <v>2.64</v>
      </c>
      <c r="AQ821">
        <v>827.19</v>
      </c>
      <c r="AR821" t="s">
        <v>2626</v>
      </c>
      <c r="AS821" t="s">
        <v>2626</v>
      </c>
      <c r="AT821">
        <v>1</v>
      </c>
      <c r="AU821" t="s">
        <v>2628</v>
      </c>
      <c r="AV821" s="3">
        <v>42618</v>
      </c>
      <c r="AW821" s="3" t="str">
        <f>TEXT(LoanTable[[#This Row],[Disbursement Date]],"YYYY-MM")</f>
        <v>2018-11</v>
      </c>
      <c r="AX821" t="str">
        <f>TEXT(EDATE(LoanTable[[#This Row],[Disbursement Date]],-1),"YYYY-MM")</f>
        <v>2018-10</v>
      </c>
      <c r="AY821">
        <f>IF(LoanTable[[#This Row],[Loan Status]]="Active",1,0)</f>
        <v>1</v>
      </c>
      <c r="AZ821">
        <f>IF(COUNTIFS(LoanTable[Client id],LoanTable[[#This Row],[Client id]],LoanTable[Period],LoanTable[[#This Row],[Previous Period]])&gt;0,1,0)</f>
        <v>0</v>
      </c>
      <c r="BA821" s="17" t="str">
        <f>TEXT(LoanTable[[#This Row],[Disbursement Date]],"YYYY")</f>
        <v>2018</v>
      </c>
      <c r="BB821" s="10" cm="1">
        <f t="array" ref="BB821">IF(YEAR(LoanTable[[#This Row],[Disbursement Date]])=MIN(YEAR(LoanTable[Disbursement Date])),"",YEAR(LoanTable[[#This Row],[Disbursement Date]])-1)</f>
        <v>2017</v>
      </c>
      <c r="BC821" s="10">
        <f>IF(LoanTable[[#This Row],[Previous Year]]="",1,IF(COUNTIFS(LoanTable[Client id],LoanTable[[#This Row],[Client id]],LoanTable[Year],LoanTable[[#This Row],[Previous Year]])&gt;0,1,0))</f>
        <v>0</v>
      </c>
      <c r="BD821" t="str">
        <f>YEAR(LoanTable[[#This Row],[Disbursement Date]]) &amp; "-Q" &amp; ROUNDUP(MONTH(LoanTable[[#This Row],[Disbursement Date]])/3,0)</f>
        <v>2018-Q4</v>
      </c>
      <c r="BE821">
        <f>IF(LoanTable[[#This Row],[Disbursement Date]]=LoanTable[[#This Row],[First Loan Date]],1,0)</f>
        <v>0</v>
      </c>
    </row>
    <row r="822" spans="1:57" x14ac:dyDescent="0.3">
      <c r="A822" t="s">
        <v>1285</v>
      </c>
      <c r="B822">
        <v>129</v>
      </c>
      <c r="C822" t="s">
        <v>399</v>
      </c>
      <c r="D822" t="s">
        <v>589</v>
      </c>
      <c r="E822">
        <v>40844</v>
      </c>
      <c r="F822">
        <v>21398</v>
      </c>
      <c r="G822">
        <v>20180</v>
      </c>
      <c r="H822" s="5">
        <v>43408</v>
      </c>
      <c r="I822" t="s">
        <v>615</v>
      </c>
      <c r="J822" t="s">
        <v>613</v>
      </c>
      <c r="K822">
        <v>1140044</v>
      </c>
      <c r="L822" t="s">
        <v>401</v>
      </c>
      <c r="M822" t="s">
        <v>102</v>
      </c>
      <c r="N822" t="s">
        <v>13</v>
      </c>
      <c r="O822" t="s">
        <v>14</v>
      </c>
      <c r="P822">
        <v>38</v>
      </c>
      <c r="Q822" s="5" t="s">
        <v>91</v>
      </c>
      <c r="R822" t="s">
        <v>30</v>
      </c>
      <c r="S822" t="s">
        <v>145</v>
      </c>
      <c r="T822" t="s">
        <v>18</v>
      </c>
      <c r="U822" t="s">
        <v>19</v>
      </c>
      <c r="V822" t="s">
        <v>20</v>
      </c>
      <c r="W822">
        <v>467</v>
      </c>
      <c r="X822" t="s">
        <v>574</v>
      </c>
      <c r="Y822" t="s">
        <v>590</v>
      </c>
      <c r="Z822" t="s">
        <v>576</v>
      </c>
      <c r="AA822">
        <v>9.9099999999999994E-2</v>
      </c>
      <c r="AB822" t="s">
        <v>577</v>
      </c>
      <c r="AC822" t="s">
        <v>591</v>
      </c>
      <c r="AD822" t="s">
        <v>399</v>
      </c>
      <c r="AE822" t="s">
        <v>325</v>
      </c>
      <c r="AF822" t="s">
        <v>326</v>
      </c>
      <c r="AG822" t="s">
        <v>327</v>
      </c>
      <c r="AH822" t="s">
        <v>328</v>
      </c>
      <c r="AI822" t="s">
        <v>399</v>
      </c>
      <c r="AJ822">
        <v>1140044</v>
      </c>
      <c r="AK822" t="s">
        <v>400</v>
      </c>
      <c r="AL822" t="s">
        <v>239</v>
      </c>
      <c r="AM822">
        <v>41339</v>
      </c>
      <c r="AN822">
        <v>21292</v>
      </c>
      <c r="AO822">
        <v>40391</v>
      </c>
      <c r="AP822">
        <v>23.2</v>
      </c>
      <c r="AQ822">
        <v>3953.28</v>
      </c>
      <c r="AR822" t="s">
        <v>2626</v>
      </c>
      <c r="AS822" t="s">
        <v>2626</v>
      </c>
      <c r="AT822">
        <v>0</v>
      </c>
      <c r="AU822" t="s">
        <v>2629</v>
      </c>
      <c r="AV822" s="3">
        <v>42214</v>
      </c>
      <c r="AW822" s="3" t="str">
        <f>TEXT(LoanTable[[#This Row],[Disbursement Date]],"YYYY-MM")</f>
        <v>2018-11</v>
      </c>
      <c r="AX822" t="str">
        <f>TEXT(EDATE(LoanTable[[#This Row],[Disbursement Date]],-1),"YYYY-MM")</f>
        <v>2018-10</v>
      </c>
      <c r="AY822">
        <f>IF(LoanTable[[#This Row],[Loan Status]]="Active",1,0)</f>
        <v>0</v>
      </c>
      <c r="AZ822">
        <f>IF(COUNTIFS(LoanTable[Client id],LoanTable[[#This Row],[Client id]],LoanTable[Period],LoanTable[[#This Row],[Previous Period]])&gt;0,1,0)</f>
        <v>0</v>
      </c>
      <c r="BA822" s="17" t="str">
        <f>TEXT(LoanTable[[#This Row],[Disbursement Date]],"YYYY")</f>
        <v>2018</v>
      </c>
      <c r="BB822" s="10" cm="1">
        <f t="array" ref="BB822">IF(YEAR(LoanTable[[#This Row],[Disbursement Date]])=MIN(YEAR(LoanTable[Disbursement Date])),"",YEAR(LoanTable[[#This Row],[Disbursement Date]])-1)</f>
        <v>2017</v>
      </c>
      <c r="BC822" s="10">
        <f>IF(LoanTable[[#This Row],[Previous Year]]="",1,IF(COUNTIFS(LoanTable[Client id],LoanTable[[#This Row],[Client id]],LoanTable[Year],LoanTable[[#This Row],[Previous Year]])&gt;0,1,0))</f>
        <v>0</v>
      </c>
      <c r="BD822" t="str">
        <f>YEAR(LoanTable[[#This Row],[Disbursement Date]]) &amp; "-Q" &amp; ROUNDUP(MONTH(LoanTable[[#This Row],[Disbursement Date]])/3,0)</f>
        <v>2018-Q4</v>
      </c>
      <c r="BE822">
        <f>IF(LoanTable[[#This Row],[Disbursement Date]]=LoanTable[[#This Row],[First Loan Date]],1,0)</f>
        <v>0</v>
      </c>
    </row>
    <row r="823" spans="1:57" x14ac:dyDescent="0.3">
      <c r="A823" t="s">
        <v>1539</v>
      </c>
      <c r="B823">
        <v>277</v>
      </c>
      <c r="C823" t="s">
        <v>548</v>
      </c>
      <c r="D823" t="s">
        <v>589</v>
      </c>
      <c r="E823">
        <v>26158</v>
      </c>
      <c r="F823">
        <v>32758</v>
      </c>
      <c r="G823">
        <v>22378</v>
      </c>
      <c r="H823" s="5">
        <v>43408</v>
      </c>
      <c r="I823" t="s">
        <v>612</v>
      </c>
      <c r="J823" t="s">
        <v>613</v>
      </c>
      <c r="K823">
        <v>680026</v>
      </c>
      <c r="L823" t="s">
        <v>551</v>
      </c>
      <c r="M823" t="s">
        <v>156</v>
      </c>
      <c r="N823" t="s">
        <v>13</v>
      </c>
      <c r="O823" t="s">
        <v>14</v>
      </c>
      <c r="P823">
        <v>42</v>
      </c>
      <c r="Q823" s="5" t="s">
        <v>129</v>
      </c>
      <c r="R823" t="s">
        <v>30</v>
      </c>
      <c r="S823" t="s">
        <v>145</v>
      </c>
      <c r="T823" t="s">
        <v>18</v>
      </c>
      <c r="U823" t="s">
        <v>38</v>
      </c>
      <c r="V823" t="s">
        <v>39</v>
      </c>
      <c r="W823">
        <v>534</v>
      </c>
      <c r="X823" t="s">
        <v>574</v>
      </c>
      <c r="Y823" t="s">
        <v>590</v>
      </c>
      <c r="Z823" t="s">
        <v>576</v>
      </c>
      <c r="AA823">
        <v>9.9099999999999994E-2</v>
      </c>
      <c r="AB823" t="s">
        <v>577</v>
      </c>
      <c r="AC823" t="s">
        <v>591</v>
      </c>
      <c r="AD823" t="s">
        <v>548</v>
      </c>
      <c r="AE823" t="s">
        <v>472</v>
      </c>
      <c r="AF823" t="s">
        <v>473</v>
      </c>
      <c r="AG823" t="s">
        <v>474</v>
      </c>
      <c r="AH823" t="s">
        <v>475</v>
      </c>
      <c r="AI823" t="s">
        <v>549</v>
      </c>
      <c r="AJ823">
        <v>680026</v>
      </c>
      <c r="AK823" t="s">
        <v>550</v>
      </c>
      <c r="AL823" t="s">
        <v>239</v>
      </c>
      <c r="AM823">
        <v>28104</v>
      </c>
      <c r="AN823">
        <v>33894</v>
      </c>
      <c r="AO823">
        <v>26040</v>
      </c>
      <c r="AP823">
        <v>17.059999999999999</v>
      </c>
      <c r="AQ823">
        <v>4877.1000000000004</v>
      </c>
      <c r="AR823" t="s">
        <v>2626</v>
      </c>
      <c r="AS823" t="s">
        <v>2626</v>
      </c>
      <c r="AT823">
        <v>0</v>
      </c>
      <c r="AU823" t="s">
        <v>2628</v>
      </c>
      <c r="AV823" s="3">
        <v>43408</v>
      </c>
      <c r="AW823" s="3" t="str">
        <f>TEXT(LoanTable[[#This Row],[Disbursement Date]],"YYYY-MM")</f>
        <v>2018-11</v>
      </c>
      <c r="AX823" t="str">
        <f>TEXT(EDATE(LoanTable[[#This Row],[Disbursement Date]],-1),"YYYY-MM")</f>
        <v>2018-10</v>
      </c>
      <c r="AY823">
        <f>IF(LoanTable[[#This Row],[Loan Status]]="Active",1,0)</f>
        <v>0</v>
      </c>
      <c r="AZ823">
        <f>IF(COUNTIFS(LoanTable[Client id],LoanTable[[#This Row],[Client id]],LoanTable[Period],LoanTable[[#This Row],[Previous Period]])&gt;0,1,0)</f>
        <v>0</v>
      </c>
      <c r="BA823" s="17" t="str">
        <f>TEXT(LoanTable[[#This Row],[Disbursement Date]],"YYYY")</f>
        <v>2018</v>
      </c>
      <c r="BB823" s="10" cm="1">
        <f t="array" ref="BB823">IF(YEAR(LoanTable[[#This Row],[Disbursement Date]])=MIN(YEAR(LoanTable[Disbursement Date])),"",YEAR(LoanTable[[#This Row],[Disbursement Date]])-1)</f>
        <v>2017</v>
      </c>
      <c r="BC823" s="10">
        <f>IF(LoanTable[[#This Row],[Previous Year]]="",1,IF(COUNTIFS(LoanTable[Client id],LoanTable[[#This Row],[Client id]],LoanTable[Year],LoanTable[[#This Row],[Previous Year]])&gt;0,1,0))</f>
        <v>0</v>
      </c>
      <c r="BD823" t="str">
        <f>YEAR(LoanTable[[#This Row],[Disbursement Date]]) &amp; "-Q" &amp; ROUNDUP(MONTH(LoanTable[[#This Row],[Disbursement Date]])/3,0)</f>
        <v>2018-Q4</v>
      </c>
      <c r="BE823">
        <f>IF(LoanTable[[#This Row],[Disbursement Date]]=LoanTable[[#This Row],[First Loan Date]],1,0)</f>
        <v>1</v>
      </c>
    </row>
    <row r="824" spans="1:57" x14ac:dyDescent="0.3">
      <c r="A824" t="s">
        <v>1955</v>
      </c>
      <c r="B824">
        <v>538</v>
      </c>
      <c r="C824" t="s">
        <v>386</v>
      </c>
      <c r="D824" t="s">
        <v>589</v>
      </c>
      <c r="E824">
        <v>3103</v>
      </c>
      <c r="F824">
        <v>31729</v>
      </c>
      <c r="G824">
        <v>20599</v>
      </c>
      <c r="H824" s="5">
        <v>43408</v>
      </c>
      <c r="I824" t="s">
        <v>612</v>
      </c>
      <c r="J824" t="s">
        <v>613</v>
      </c>
      <c r="K824">
        <v>1110166</v>
      </c>
      <c r="L824" t="s">
        <v>389</v>
      </c>
      <c r="M824" t="s">
        <v>75</v>
      </c>
      <c r="N824" t="s">
        <v>13</v>
      </c>
      <c r="O824" t="s">
        <v>46</v>
      </c>
      <c r="P824">
        <v>30</v>
      </c>
      <c r="Q824" s="5" t="s">
        <v>76</v>
      </c>
      <c r="R824" t="s">
        <v>25</v>
      </c>
      <c r="S824" t="s">
        <v>35</v>
      </c>
      <c r="T824" t="s">
        <v>18</v>
      </c>
      <c r="U824" t="s">
        <v>65</v>
      </c>
      <c r="V824" t="s">
        <v>31</v>
      </c>
      <c r="W824">
        <v>368</v>
      </c>
      <c r="X824" t="s">
        <v>574</v>
      </c>
      <c r="Y824" t="s">
        <v>590</v>
      </c>
      <c r="Z824" t="s">
        <v>576</v>
      </c>
      <c r="AA824">
        <v>9.9099999999999994E-2</v>
      </c>
      <c r="AB824" t="s">
        <v>577</v>
      </c>
      <c r="AC824" t="s">
        <v>591</v>
      </c>
      <c r="AD824" t="s">
        <v>386</v>
      </c>
      <c r="AE824" t="s">
        <v>234</v>
      </c>
      <c r="AF824" t="s">
        <v>235</v>
      </c>
      <c r="AG824" t="s">
        <v>236</v>
      </c>
      <c r="AH824" t="s">
        <v>237</v>
      </c>
      <c r="AI824" t="s">
        <v>387</v>
      </c>
      <c r="AJ824">
        <v>1110166</v>
      </c>
      <c r="AK824" t="s">
        <v>388</v>
      </c>
      <c r="AL824" t="s">
        <v>239</v>
      </c>
      <c r="AM824">
        <v>2663</v>
      </c>
      <c r="AN824">
        <v>32855</v>
      </c>
      <c r="AO824">
        <v>2996</v>
      </c>
      <c r="AP824">
        <v>17.47</v>
      </c>
      <c r="AQ824">
        <v>983.89</v>
      </c>
      <c r="AR824" t="s">
        <v>2626</v>
      </c>
      <c r="AS824" t="s">
        <v>2626</v>
      </c>
      <c r="AT824">
        <v>0</v>
      </c>
      <c r="AU824" t="s">
        <v>2629</v>
      </c>
      <c r="AV824" s="3">
        <v>43408</v>
      </c>
      <c r="AW824" s="3" t="str">
        <f>TEXT(LoanTable[[#This Row],[Disbursement Date]],"YYYY-MM")</f>
        <v>2018-11</v>
      </c>
      <c r="AX824" t="str">
        <f>TEXT(EDATE(LoanTable[[#This Row],[Disbursement Date]],-1),"YYYY-MM")</f>
        <v>2018-10</v>
      </c>
      <c r="AY824">
        <f>IF(LoanTable[[#This Row],[Loan Status]]="Active",1,0)</f>
        <v>0</v>
      </c>
      <c r="AZ824">
        <f>IF(COUNTIFS(LoanTable[Client id],LoanTable[[#This Row],[Client id]],LoanTable[Period],LoanTable[[#This Row],[Previous Period]])&gt;0,1,0)</f>
        <v>0</v>
      </c>
      <c r="BA824" s="17" t="str">
        <f>TEXT(LoanTable[[#This Row],[Disbursement Date]],"YYYY")</f>
        <v>2018</v>
      </c>
      <c r="BB824" s="10" cm="1">
        <f t="array" ref="BB824">IF(YEAR(LoanTable[[#This Row],[Disbursement Date]])=MIN(YEAR(LoanTable[Disbursement Date])),"",YEAR(LoanTable[[#This Row],[Disbursement Date]])-1)</f>
        <v>2017</v>
      </c>
      <c r="BC824" s="10">
        <f>IF(LoanTable[[#This Row],[Previous Year]]="",1,IF(COUNTIFS(LoanTable[Client id],LoanTable[[#This Row],[Client id]],LoanTable[Year],LoanTable[[#This Row],[Previous Year]])&gt;0,1,0))</f>
        <v>0</v>
      </c>
      <c r="BD824" t="str">
        <f>YEAR(LoanTable[[#This Row],[Disbursement Date]]) &amp; "-Q" &amp; ROUNDUP(MONTH(LoanTable[[#This Row],[Disbursement Date]])/3,0)</f>
        <v>2018-Q4</v>
      </c>
      <c r="BE824">
        <f>IF(LoanTable[[#This Row],[Disbursement Date]]=LoanTable[[#This Row],[First Loan Date]],1,0)</f>
        <v>1</v>
      </c>
    </row>
    <row r="825" spans="1:57" x14ac:dyDescent="0.3">
      <c r="A825" t="s">
        <v>1658</v>
      </c>
      <c r="B825">
        <v>711</v>
      </c>
      <c r="C825" t="s">
        <v>409</v>
      </c>
      <c r="D825" t="s">
        <v>573</v>
      </c>
      <c r="E825">
        <v>13466</v>
      </c>
      <c r="F825">
        <v>43078</v>
      </c>
      <c r="G825">
        <v>16453</v>
      </c>
      <c r="H825" s="5">
        <v>43408</v>
      </c>
      <c r="I825" t="s">
        <v>612</v>
      </c>
      <c r="J825" t="s">
        <v>613</v>
      </c>
      <c r="K825">
        <v>1030063</v>
      </c>
      <c r="L825" t="s">
        <v>411</v>
      </c>
      <c r="M825" t="s">
        <v>154</v>
      </c>
      <c r="N825" t="s">
        <v>13</v>
      </c>
      <c r="O825" t="s">
        <v>14</v>
      </c>
      <c r="P825">
        <v>40</v>
      </c>
      <c r="Q825" s="5" t="s">
        <v>216</v>
      </c>
      <c r="R825" t="s">
        <v>104</v>
      </c>
      <c r="S825" t="s">
        <v>105</v>
      </c>
      <c r="T825" t="s">
        <v>18</v>
      </c>
      <c r="U825" t="s">
        <v>26</v>
      </c>
      <c r="V825" t="s">
        <v>39</v>
      </c>
      <c r="W825">
        <v>714</v>
      </c>
      <c r="X825" t="s">
        <v>574</v>
      </c>
      <c r="Y825" t="s">
        <v>575</v>
      </c>
      <c r="Z825" t="s">
        <v>576</v>
      </c>
      <c r="AA825">
        <v>0.1065</v>
      </c>
      <c r="AB825" t="s">
        <v>577</v>
      </c>
      <c r="AC825" t="s">
        <v>578</v>
      </c>
      <c r="AD825" t="s">
        <v>409</v>
      </c>
      <c r="AE825" t="s">
        <v>234</v>
      </c>
      <c r="AF825" t="s">
        <v>235</v>
      </c>
      <c r="AG825" t="s">
        <v>236</v>
      </c>
      <c r="AH825" t="s">
        <v>237</v>
      </c>
      <c r="AI825" t="s">
        <v>246</v>
      </c>
      <c r="AJ825">
        <v>1030063</v>
      </c>
      <c r="AK825" t="s">
        <v>410</v>
      </c>
      <c r="AL825" t="s">
        <v>241</v>
      </c>
      <c r="AM825">
        <v>15428</v>
      </c>
      <c r="AN825">
        <v>43924</v>
      </c>
      <c r="AO825">
        <v>13322</v>
      </c>
      <c r="AP825">
        <v>44.75</v>
      </c>
      <c r="AQ825">
        <v>3751.07</v>
      </c>
      <c r="AR825" t="s">
        <v>2626</v>
      </c>
      <c r="AS825" t="s">
        <v>2626</v>
      </c>
      <c r="AT825">
        <v>2</v>
      </c>
      <c r="AU825" t="s">
        <v>2629</v>
      </c>
      <c r="AV825" s="3">
        <v>43165</v>
      </c>
      <c r="AW825" s="3" t="str">
        <f>TEXT(LoanTable[[#This Row],[Disbursement Date]],"YYYY-MM")</f>
        <v>2018-11</v>
      </c>
      <c r="AX825" t="str">
        <f>TEXT(EDATE(LoanTable[[#This Row],[Disbursement Date]],-1),"YYYY-MM")</f>
        <v>2018-10</v>
      </c>
      <c r="AY825">
        <f>IF(LoanTable[[#This Row],[Loan Status]]="Active",1,0)</f>
        <v>0</v>
      </c>
      <c r="AZ825">
        <f>IF(COUNTIFS(LoanTable[Client id],LoanTable[[#This Row],[Client id]],LoanTable[Period],LoanTable[[#This Row],[Previous Period]])&gt;0,1,0)</f>
        <v>0</v>
      </c>
      <c r="BA825" s="17" t="str">
        <f>TEXT(LoanTable[[#This Row],[Disbursement Date]],"YYYY")</f>
        <v>2018</v>
      </c>
      <c r="BB825" s="10" cm="1">
        <f t="array" ref="BB825">IF(YEAR(LoanTable[[#This Row],[Disbursement Date]])=MIN(YEAR(LoanTable[Disbursement Date])),"",YEAR(LoanTable[[#This Row],[Disbursement Date]])-1)</f>
        <v>2017</v>
      </c>
      <c r="BC825" s="10">
        <f>IF(LoanTable[[#This Row],[Previous Year]]="",1,IF(COUNTIFS(LoanTable[Client id],LoanTable[[#This Row],[Client id]],LoanTable[Year],LoanTable[[#This Row],[Previous Year]])&gt;0,1,0))</f>
        <v>0</v>
      </c>
      <c r="BD825" t="str">
        <f>YEAR(LoanTable[[#This Row],[Disbursement Date]]) &amp; "-Q" &amp; ROUNDUP(MONTH(LoanTable[[#This Row],[Disbursement Date]])/3,0)</f>
        <v>2018-Q4</v>
      </c>
      <c r="BE825">
        <f>IF(LoanTable[[#This Row],[Disbursement Date]]=LoanTable[[#This Row],[First Loan Date]],1,0)</f>
        <v>0</v>
      </c>
    </row>
    <row r="826" spans="1:57" x14ac:dyDescent="0.3">
      <c r="A826" t="s">
        <v>1335</v>
      </c>
      <c r="B826">
        <v>875</v>
      </c>
      <c r="C826" t="s">
        <v>468</v>
      </c>
      <c r="D826" t="s">
        <v>573</v>
      </c>
      <c r="E826">
        <v>34362</v>
      </c>
      <c r="F826">
        <v>14643</v>
      </c>
      <c r="G826">
        <v>37911</v>
      </c>
      <c r="H826" s="5">
        <v>43411</v>
      </c>
      <c r="I826" t="s">
        <v>612</v>
      </c>
      <c r="J826" t="s">
        <v>619</v>
      </c>
      <c r="K826">
        <v>630081</v>
      </c>
      <c r="L826" t="s">
        <v>470</v>
      </c>
      <c r="M826" t="s">
        <v>122</v>
      </c>
      <c r="N826" t="s">
        <v>13</v>
      </c>
      <c r="O826" t="s">
        <v>33</v>
      </c>
      <c r="R826" t="s">
        <v>30</v>
      </c>
      <c r="S826" t="s">
        <v>145</v>
      </c>
      <c r="T826" t="s">
        <v>63</v>
      </c>
      <c r="U826" t="s">
        <v>65</v>
      </c>
      <c r="V826" t="s">
        <v>39</v>
      </c>
      <c r="W826">
        <v>476</v>
      </c>
      <c r="X826" t="s">
        <v>574</v>
      </c>
      <c r="Y826" t="s">
        <v>575</v>
      </c>
      <c r="Z826" t="s">
        <v>576</v>
      </c>
      <c r="AA826">
        <v>0.1065</v>
      </c>
      <c r="AB826" t="s">
        <v>577</v>
      </c>
      <c r="AC826" t="s">
        <v>578</v>
      </c>
      <c r="AD826" t="s">
        <v>468</v>
      </c>
      <c r="AE826" t="s">
        <v>462</v>
      </c>
      <c r="AF826" t="s">
        <v>463</v>
      </c>
      <c r="AG826" t="s">
        <v>464</v>
      </c>
      <c r="AH826" t="s">
        <v>465</v>
      </c>
      <c r="AI826" t="s">
        <v>468</v>
      </c>
      <c r="AJ826">
        <v>630081</v>
      </c>
      <c r="AK826" t="s">
        <v>469</v>
      </c>
      <c r="AL826" t="s">
        <v>256</v>
      </c>
      <c r="AM826">
        <v>35834</v>
      </c>
      <c r="AN826">
        <v>15523</v>
      </c>
      <c r="AO826">
        <v>34038</v>
      </c>
      <c r="AP826">
        <v>1.78</v>
      </c>
      <c r="AQ826">
        <v>2927.42</v>
      </c>
      <c r="AR826" t="s">
        <v>2626</v>
      </c>
      <c r="AS826" t="s">
        <v>2626</v>
      </c>
      <c r="AT826">
        <v>0</v>
      </c>
      <c r="AU826" t="s">
        <v>2628</v>
      </c>
      <c r="AV826" s="3">
        <v>43411</v>
      </c>
      <c r="AW826" s="3" t="str">
        <f>TEXT(LoanTable[[#This Row],[Disbursement Date]],"YYYY-MM")</f>
        <v>2018-11</v>
      </c>
      <c r="AX826" t="str">
        <f>TEXT(EDATE(LoanTable[[#This Row],[Disbursement Date]],-1),"YYYY-MM")</f>
        <v>2018-10</v>
      </c>
      <c r="AY826">
        <f>IF(LoanTable[[#This Row],[Loan Status]]="Active",1,0)</f>
        <v>0</v>
      </c>
      <c r="AZ826">
        <f>IF(COUNTIFS(LoanTable[Client id],LoanTable[[#This Row],[Client id]],LoanTable[Period],LoanTable[[#This Row],[Previous Period]])&gt;0,1,0)</f>
        <v>0</v>
      </c>
      <c r="BA826" s="17" t="str">
        <f>TEXT(LoanTable[[#This Row],[Disbursement Date]],"YYYY")</f>
        <v>2018</v>
      </c>
      <c r="BB826" s="10" cm="1">
        <f t="array" ref="BB826">IF(YEAR(LoanTable[[#This Row],[Disbursement Date]])=MIN(YEAR(LoanTable[Disbursement Date])),"",YEAR(LoanTable[[#This Row],[Disbursement Date]])-1)</f>
        <v>2017</v>
      </c>
      <c r="BC826" s="10">
        <f>IF(LoanTable[[#This Row],[Previous Year]]="",1,IF(COUNTIFS(LoanTable[Client id],LoanTable[[#This Row],[Client id]],LoanTable[Year],LoanTable[[#This Row],[Previous Year]])&gt;0,1,0))</f>
        <v>0</v>
      </c>
      <c r="BD826" t="str">
        <f>YEAR(LoanTable[[#This Row],[Disbursement Date]]) &amp; "-Q" &amp; ROUNDUP(MONTH(LoanTable[[#This Row],[Disbursement Date]])/3,0)</f>
        <v>2018-Q4</v>
      </c>
      <c r="BE826">
        <f>IF(LoanTable[[#This Row],[Disbursement Date]]=LoanTable[[#This Row],[First Loan Date]],1,0)</f>
        <v>1</v>
      </c>
    </row>
    <row r="827" spans="1:57" x14ac:dyDescent="0.3">
      <c r="A827" t="s">
        <v>2120</v>
      </c>
      <c r="B827">
        <v>890</v>
      </c>
      <c r="C827" t="s">
        <v>265</v>
      </c>
      <c r="D827" t="s">
        <v>589</v>
      </c>
      <c r="E827">
        <v>15067</v>
      </c>
      <c r="F827">
        <v>42877</v>
      </c>
      <c r="G827">
        <v>24132</v>
      </c>
      <c r="H827" s="5">
        <v>43411</v>
      </c>
      <c r="I827" t="s">
        <v>615</v>
      </c>
      <c r="J827" t="s">
        <v>613</v>
      </c>
      <c r="K827">
        <v>30179</v>
      </c>
      <c r="L827" t="s">
        <v>272</v>
      </c>
      <c r="M827" t="s">
        <v>124</v>
      </c>
      <c r="N827" t="s">
        <v>13</v>
      </c>
      <c r="O827" t="s">
        <v>33</v>
      </c>
      <c r="P827">
        <v>24</v>
      </c>
      <c r="Q827" s="5" t="s">
        <v>141</v>
      </c>
      <c r="R827" t="s">
        <v>25</v>
      </c>
      <c r="S827" t="s">
        <v>35</v>
      </c>
      <c r="T827" t="s">
        <v>63</v>
      </c>
      <c r="U827" t="s">
        <v>65</v>
      </c>
      <c r="V827" t="s">
        <v>31</v>
      </c>
      <c r="W827">
        <v>491</v>
      </c>
      <c r="X827" t="s">
        <v>574</v>
      </c>
      <c r="Y827" t="s">
        <v>590</v>
      </c>
      <c r="Z827" t="s">
        <v>576</v>
      </c>
      <c r="AA827">
        <v>9.9099999999999994E-2</v>
      </c>
      <c r="AB827" t="s">
        <v>577</v>
      </c>
      <c r="AC827" t="s">
        <v>591</v>
      </c>
      <c r="AD827" t="s">
        <v>265</v>
      </c>
      <c r="AE827" t="s">
        <v>266</v>
      </c>
      <c r="AF827" t="s">
        <v>267</v>
      </c>
      <c r="AG827" t="s">
        <v>268</v>
      </c>
      <c r="AH827" t="s">
        <v>269</v>
      </c>
      <c r="AI827" t="s">
        <v>270</v>
      </c>
      <c r="AJ827">
        <v>30179</v>
      </c>
      <c r="AK827" t="s">
        <v>271</v>
      </c>
      <c r="AL827" t="s">
        <v>241</v>
      </c>
      <c r="AM827">
        <v>15912</v>
      </c>
      <c r="AN827">
        <v>42530</v>
      </c>
      <c r="AO827">
        <v>14676</v>
      </c>
      <c r="AP827">
        <v>5.17</v>
      </c>
      <c r="AQ827">
        <v>242.33</v>
      </c>
      <c r="AR827" t="s">
        <v>2626</v>
      </c>
      <c r="AS827" t="s">
        <v>2626</v>
      </c>
      <c r="AT827">
        <v>0</v>
      </c>
      <c r="AU827" t="s">
        <v>2628</v>
      </c>
      <c r="AV827" s="3">
        <v>43411</v>
      </c>
      <c r="AW827" s="3" t="str">
        <f>TEXT(LoanTable[[#This Row],[Disbursement Date]],"YYYY-MM")</f>
        <v>2018-11</v>
      </c>
      <c r="AX827" t="str">
        <f>TEXT(EDATE(LoanTable[[#This Row],[Disbursement Date]],-1),"YYYY-MM")</f>
        <v>2018-10</v>
      </c>
      <c r="AY827">
        <f>IF(LoanTable[[#This Row],[Loan Status]]="Active",1,0)</f>
        <v>0</v>
      </c>
      <c r="AZ827">
        <f>IF(COUNTIFS(LoanTable[Client id],LoanTable[[#This Row],[Client id]],LoanTable[Period],LoanTable[[#This Row],[Previous Period]])&gt;0,1,0)</f>
        <v>0</v>
      </c>
      <c r="BA827" s="17" t="str">
        <f>TEXT(LoanTable[[#This Row],[Disbursement Date]],"YYYY")</f>
        <v>2018</v>
      </c>
      <c r="BB827" s="10" cm="1">
        <f t="array" ref="BB827">IF(YEAR(LoanTable[[#This Row],[Disbursement Date]])=MIN(YEAR(LoanTable[Disbursement Date])),"",YEAR(LoanTable[[#This Row],[Disbursement Date]])-1)</f>
        <v>2017</v>
      </c>
      <c r="BC827" s="10">
        <f>IF(LoanTable[[#This Row],[Previous Year]]="",1,IF(COUNTIFS(LoanTable[Client id],LoanTable[[#This Row],[Client id]],LoanTable[Year],LoanTable[[#This Row],[Previous Year]])&gt;0,1,0))</f>
        <v>0</v>
      </c>
      <c r="BD827" t="str">
        <f>YEAR(LoanTable[[#This Row],[Disbursement Date]]) &amp; "-Q" &amp; ROUNDUP(MONTH(LoanTable[[#This Row],[Disbursement Date]])/3,0)</f>
        <v>2018-Q4</v>
      </c>
      <c r="BE827">
        <f>IF(LoanTable[[#This Row],[Disbursement Date]]=LoanTable[[#This Row],[First Loan Date]],1,0)</f>
        <v>1</v>
      </c>
    </row>
    <row r="828" spans="1:57" x14ac:dyDescent="0.3">
      <c r="A828" t="s">
        <v>2612</v>
      </c>
      <c r="B828">
        <v>68</v>
      </c>
      <c r="C828" t="s">
        <v>505</v>
      </c>
      <c r="D828" t="s">
        <v>573</v>
      </c>
      <c r="E828">
        <v>10313</v>
      </c>
      <c r="F828">
        <v>49233</v>
      </c>
      <c r="G828">
        <v>16899</v>
      </c>
      <c r="H828" s="5">
        <v>43413</v>
      </c>
      <c r="I828" t="s">
        <v>612</v>
      </c>
      <c r="J828" t="s">
        <v>613</v>
      </c>
      <c r="K828">
        <v>380112</v>
      </c>
      <c r="L828" t="s">
        <v>507</v>
      </c>
      <c r="M828" t="s">
        <v>116</v>
      </c>
      <c r="N828" t="s">
        <v>13</v>
      </c>
      <c r="O828" t="s">
        <v>14</v>
      </c>
      <c r="P828">
        <v>41</v>
      </c>
      <c r="Q828" s="6" t="s">
        <v>41</v>
      </c>
      <c r="R828" t="s">
        <v>16</v>
      </c>
      <c r="S828" t="s">
        <v>35</v>
      </c>
      <c r="T828" t="s">
        <v>18</v>
      </c>
      <c r="U828" t="s">
        <v>38</v>
      </c>
      <c r="V828" t="s">
        <v>39</v>
      </c>
      <c r="W828">
        <v>495</v>
      </c>
      <c r="X828" t="s">
        <v>574</v>
      </c>
      <c r="Y828" t="s">
        <v>575</v>
      </c>
      <c r="Z828" t="s">
        <v>576</v>
      </c>
      <c r="AA828">
        <v>0.1065</v>
      </c>
      <c r="AB828" t="s">
        <v>577</v>
      </c>
      <c r="AC828" t="s">
        <v>578</v>
      </c>
      <c r="AD828" t="s">
        <v>505</v>
      </c>
      <c r="AE828" t="s">
        <v>325</v>
      </c>
      <c r="AF828" t="s">
        <v>326</v>
      </c>
      <c r="AG828" t="s">
        <v>327</v>
      </c>
      <c r="AH828" t="s">
        <v>328</v>
      </c>
      <c r="AI828" t="s">
        <v>505</v>
      </c>
      <c r="AJ828">
        <v>380112</v>
      </c>
      <c r="AK828" t="s">
        <v>506</v>
      </c>
      <c r="AL828" t="s">
        <v>256</v>
      </c>
      <c r="AM828">
        <v>12245</v>
      </c>
      <c r="AN828">
        <v>48952</v>
      </c>
      <c r="AO828">
        <v>9910</v>
      </c>
      <c r="AP828">
        <v>48.87</v>
      </c>
      <c r="AQ828">
        <v>2476.4499999999998</v>
      </c>
      <c r="AR828" t="s">
        <v>2626</v>
      </c>
      <c r="AS828" t="s">
        <v>2626</v>
      </c>
      <c r="AT828">
        <v>1</v>
      </c>
      <c r="AU828" t="s">
        <v>2628</v>
      </c>
      <c r="AV828" s="3">
        <v>43413</v>
      </c>
      <c r="AW828" s="3" t="str">
        <f>TEXT(LoanTable[[#This Row],[Disbursement Date]],"YYYY-MM")</f>
        <v>2018-11</v>
      </c>
      <c r="AX828" t="str">
        <f>TEXT(EDATE(LoanTable[[#This Row],[Disbursement Date]],-1),"YYYY-MM")</f>
        <v>2018-10</v>
      </c>
      <c r="AY828">
        <f>IF(LoanTable[[#This Row],[Loan Status]]="Active",1,0)</f>
        <v>0</v>
      </c>
      <c r="AZ828">
        <f>IF(COUNTIFS(LoanTable[Client id],LoanTable[[#This Row],[Client id]],LoanTable[Period],LoanTable[[#This Row],[Previous Period]])&gt;0,1,0)</f>
        <v>0</v>
      </c>
      <c r="BA828" s="17" t="str">
        <f>TEXT(LoanTable[[#This Row],[Disbursement Date]],"YYYY")</f>
        <v>2018</v>
      </c>
      <c r="BB828" s="10" cm="1">
        <f t="array" ref="BB828">IF(YEAR(LoanTable[[#This Row],[Disbursement Date]])=MIN(YEAR(LoanTable[Disbursement Date])),"",YEAR(LoanTable[[#This Row],[Disbursement Date]])-1)</f>
        <v>2017</v>
      </c>
      <c r="BC828" s="10">
        <f>IF(LoanTable[[#This Row],[Previous Year]]="",1,IF(COUNTIFS(LoanTable[Client id],LoanTable[[#This Row],[Client id]],LoanTable[Year],LoanTable[[#This Row],[Previous Year]])&gt;0,1,0))</f>
        <v>0</v>
      </c>
      <c r="BD828" t="str">
        <f>YEAR(LoanTable[[#This Row],[Disbursement Date]]) &amp; "-Q" &amp; ROUNDUP(MONTH(LoanTable[[#This Row],[Disbursement Date]])/3,0)</f>
        <v>2018-Q4</v>
      </c>
      <c r="BE828">
        <f>IF(LoanTable[[#This Row],[Disbursement Date]]=LoanTable[[#This Row],[First Loan Date]],1,0)</f>
        <v>1</v>
      </c>
    </row>
    <row r="829" spans="1:57" x14ac:dyDescent="0.3">
      <c r="A829" t="s">
        <v>1641</v>
      </c>
      <c r="B829">
        <v>622</v>
      </c>
      <c r="C829" t="s">
        <v>402</v>
      </c>
      <c r="D829" t="s">
        <v>573</v>
      </c>
      <c r="E829">
        <v>44056</v>
      </c>
      <c r="F829">
        <v>15186</v>
      </c>
      <c r="G829">
        <v>32691</v>
      </c>
      <c r="H829" s="5">
        <v>43413</v>
      </c>
      <c r="I829" t="s">
        <v>615</v>
      </c>
      <c r="J829" t="s">
        <v>619</v>
      </c>
      <c r="K829">
        <v>720081</v>
      </c>
      <c r="L829" t="s">
        <v>406</v>
      </c>
      <c r="M829" t="s">
        <v>130</v>
      </c>
      <c r="N829" t="s">
        <v>13</v>
      </c>
      <c r="O829" t="s">
        <v>14</v>
      </c>
      <c r="P829">
        <v>37</v>
      </c>
      <c r="Q829" s="5" t="s">
        <v>131</v>
      </c>
      <c r="R829" t="s">
        <v>30</v>
      </c>
      <c r="S829" t="s">
        <v>35</v>
      </c>
      <c r="T829" t="s">
        <v>63</v>
      </c>
      <c r="U829" t="s">
        <v>19</v>
      </c>
      <c r="V829" t="s">
        <v>31</v>
      </c>
      <c r="W829">
        <v>414</v>
      </c>
      <c r="X829" t="s">
        <v>574</v>
      </c>
      <c r="Y829" t="s">
        <v>575</v>
      </c>
      <c r="Z829" t="s">
        <v>576</v>
      </c>
      <c r="AA829">
        <v>0.1065</v>
      </c>
      <c r="AB829" t="s">
        <v>577</v>
      </c>
      <c r="AC829" t="s">
        <v>578</v>
      </c>
      <c r="AD829" t="s">
        <v>402</v>
      </c>
      <c r="AE829" t="s">
        <v>331</v>
      </c>
      <c r="AF829" t="s">
        <v>235</v>
      </c>
      <c r="AG829" t="s">
        <v>403</v>
      </c>
      <c r="AH829" t="s">
        <v>404</v>
      </c>
      <c r="AI829" t="s">
        <v>402</v>
      </c>
      <c r="AJ829">
        <v>720081</v>
      </c>
      <c r="AK829" t="s">
        <v>405</v>
      </c>
      <c r="AL829" t="s">
        <v>256</v>
      </c>
      <c r="AM829">
        <v>43582</v>
      </c>
      <c r="AN829">
        <v>14707</v>
      </c>
      <c r="AO829">
        <v>43899</v>
      </c>
      <c r="AP829">
        <v>48.3</v>
      </c>
      <c r="AQ829">
        <v>965.41</v>
      </c>
      <c r="AR829" t="s">
        <v>2626</v>
      </c>
      <c r="AS829" t="s">
        <v>2626</v>
      </c>
      <c r="AT829">
        <v>0</v>
      </c>
      <c r="AU829" t="s">
        <v>2628</v>
      </c>
      <c r="AV829" s="3">
        <v>43413</v>
      </c>
      <c r="AW829" s="3" t="str">
        <f>TEXT(LoanTable[[#This Row],[Disbursement Date]],"YYYY-MM")</f>
        <v>2018-11</v>
      </c>
      <c r="AX829" t="str">
        <f>TEXT(EDATE(LoanTable[[#This Row],[Disbursement Date]],-1),"YYYY-MM")</f>
        <v>2018-10</v>
      </c>
      <c r="AY829">
        <f>IF(LoanTable[[#This Row],[Loan Status]]="Active",1,0)</f>
        <v>0</v>
      </c>
      <c r="AZ829">
        <f>IF(COUNTIFS(LoanTable[Client id],LoanTable[[#This Row],[Client id]],LoanTable[Period],LoanTable[[#This Row],[Previous Period]])&gt;0,1,0)</f>
        <v>0</v>
      </c>
      <c r="BA829" s="17" t="str">
        <f>TEXT(LoanTable[[#This Row],[Disbursement Date]],"YYYY")</f>
        <v>2018</v>
      </c>
      <c r="BB829" s="10" cm="1">
        <f t="array" ref="BB829">IF(YEAR(LoanTable[[#This Row],[Disbursement Date]])=MIN(YEAR(LoanTable[Disbursement Date])),"",YEAR(LoanTable[[#This Row],[Disbursement Date]])-1)</f>
        <v>2017</v>
      </c>
      <c r="BC829" s="10">
        <f>IF(LoanTable[[#This Row],[Previous Year]]="",1,IF(COUNTIFS(LoanTable[Client id],LoanTable[[#This Row],[Client id]],LoanTable[Year],LoanTable[[#This Row],[Previous Year]])&gt;0,1,0))</f>
        <v>0</v>
      </c>
      <c r="BD829" t="str">
        <f>YEAR(LoanTable[[#This Row],[Disbursement Date]]) &amp; "-Q" &amp; ROUNDUP(MONTH(LoanTable[[#This Row],[Disbursement Date]])/3,0)</f>
        <v>2018-Q4</v>
      </c>
      <c r="BE829">
        <f>IF(LoanTable[[#This Row],[Disbursement Date]]=LoanTable[[#This Row],[First Loan Date]],1,0)</f>
        <v>1</v>
      </c>
    </row>
    <row r="830" spans="1:57" x14ac:dyDescent="0.3">
      <c r="A830" t="s">
        <v>887</v>
      </c>
      <c r="B830">
        <v>41</v>
      </c>
      <c r="C830" t="s">
        <v>545</v>
      </c>
      <c r="D830" t="s">
        <v>573</v>
      </c>
      <c r="E830">
        <v>49249</v>
      </c>
      <c r="F830">
        <v>6601</v>
      </c>
      <c r="G830">
        <v>9672</v>
      </c>
      <c r="H830" s="5">
        <v>43416</v>
      </c>
      <c r="I830" t="s">
        <v>612</v>
      </c>
      <c r="J830" t="s">
        <v>619</v>
      </c>
      <c r="K830">
        <v>850152</v>
      </c>
      <c r="L830" t="s">
        <v>546</v>
      </c>
      <c r="M830" t="s">
        <v>96</v>
      </c>
      <c r="N830" t="s">
        <v>13</v>
      </c>
      <c r="O830" t="s">
        <v>46</v>
      </c>
      <c r="P830">
        <v>26</v>
      </c>
      <c r="Q830" s="6" t="s">
        <v>97</v>
      </c>
      <c r="R830" t="s">
        <v>74</v>
      </c>
      <c r="S830" t="s">
        <v>35</v>
      </c>
      <c r="T830" t="s">
        <v>18</v>
      </c>
      <c r="U830" t="s">
        <v>38</v>
      </c>
      <c r="V830" t="s">
        <v>39</v>
      </c>
      <c r="W830">
        <v>522</v>
      </c>
      <c r="X830" t="s">
        <v>574</v>
      </c>
      <c r="Y830" t="s">
        <v>575</v>
      </c>
      <c r="Z830" t="s">
        <v>576</v>
      </c>
      <c r="AA830">
        <v>0.1065</v>
      </c>
      <c r="AB830" t="s">
        <v>577</v>
      </c>
      <c r="AC830" t="s">
        <v>578</v>
      </c>
      <c r="AD830" t="s">
        <v>545</v>
      </c>
      <c r="AE830" t="s">
        <v>472</v>
      </c>
      <c r="AF830" t="s">
        <v>473</v>
      </c>
      <c r="AG830" t="s">
        <v>474</v>
      </c>
      <c r="AH830" t="s">
        <v>475</v>
      </c>
      <c r="AI830" t="s">
        <v>545</v>
      </c>
      <c r="AJ830">
        <v>850152</v>
      </c>
      <c r="AK830" t="s">
        <v>476</v>
      </c>
      <c r="AL830" t="s">
        <v>256</v>
      </c>
      <c r="AM830">
        <v>50822</v>
      </c>
      <c r="AN830">
        <v>7746</v>
      </c>
      <c r="AO830">
        <v>48913</v>
      </c>
      <c r="AP830">
        <v>24.06</v>
      </c>
      <c r="AQ830">
        <v>1714.01</v>
      </c>
      <c r="AR830" t="s">
        <v>2626</v>
      </c>
      <c r="AS830" t="s">
        <v>2626</v>
      </c>
      <c r="AT830">
        <v>1</v>
      </c>
      <c r="AU830" t="s">
        <v>2629</v>
      </c>
      <c r="AV830" s="3">
        <v>43060</v>
      </c>
      <c r="AW830" s="3" t="str">
        <f>TEXT(LoanTable[[#This Row],[Disbursement Date]],"YYYY-MM")</f>
        <v>2018-11</v>
      </c>
      <c r="AX830" t="str">
        <f>TEXT(EDATE(LoanTable[[#This Row],[Disbursement Date]],-1),"YYYY-MM")</f>
        <v>2018-10</v>
      </c>
      <c r="AY830">
        <f>IF(LoanTable[[#This Row],[Loan Status]]="Active",1,0)</f>
        <v>0</v>
      </c>
      <c r="AZ830">
        <f>IF(COUNTIFS(LoanTable[Client id],LoanTable[[#This Row],[Client id]],LoanTable[Period],LoanTable[[#This Row],[Previous Period]])&gt;0,1,0)</f>
        <v>0</v>
      </c>
      <c r="BA830" s="17" t="str">
        <f>TEXT(LoanTable[[#This Row],[Disbursement Date]],"YYYY")</f>
        <v>2018</v>
      </c>
      <c r="BB830" s="10" cm="1">
        <f t="array" ref="BB830">IF(YEAR(LoanTable[[#This Row],[Disbursement Date]])=MIN(YEAR(LoanTable[Disbursement Date])),"",YEAR(LoanTable[[#This Row],[Disbursement Date]])-1)</f>
        <v>2017</v>
      </c>
      <c r="BC830" s="10">
        <f>IF(LoanTable[[#This Row],[Previous Year]]="",1,IF(COUNTIFS(LoanTable[Client id],LoanTable[[#This Row],[Client id]],LoanTable[Year],LoanTable[[#This Row],[Previous Year]])&gt;0,1,0))</f>
        <v>1</v>
      </c>
      <c r="BD830" t="str">
        <f>YEAR(LoanTable[[#This Row],[Disbursement Date]]) &amp; "-Q" &amp; ROUNDUP(MONTH(LoanTable[[#This Row],[Disbursement Date]])/3,0)</f>
        <v>2018-Q4</v>
      </c>
      <c r="BE830">
        <f>IF(LoanTable[[#This Row],[Disbursement Date]]=LoanTable[[#This Row],[First Loan Date]],1,0)</f>
        <v>0</v>
      </c>
    </row>
    <row r="831" spans="1:57" x14ac:dyDescent="0.3">
      <c r="A831" t="s">
        <v>1395</v>
      </c>
      <c r="B831">
        <v>979</v>
      </c>
      <c r="C831" t="s">
        <v>545</v>
      </c>
      <c r="D831" t="s">
        <v>573</v>
      </c>
      <c r="E831">
        <v>3109</v>
      </c>
      <c r="F831">
        <v>20644</v>
      </c>
      <c r="G831">
        <v>43865</v>
      </c>
      <c r="H831" s="5">
        <v>43416</v>
      </c>
      <c r="I831" t="s">
        <v>617</v>
      </c>
      <c r="J831" t="s">
        <v>613</v>
      </c>
      <c r="K831">
        <v>850152</v>
      </c>
      <c r="L831" t="s">
        <v>546</v>
      </c>
      <c r="M831" t="s">
        <v>98</v>
      </c>
      <c r="N831" t="s">
        <v>13</v>
      </c>
      <c r="O831" t="s">
        <v>14</v>
      </c>
      <c r="P831">
        <v>44</v>
      </c>
      <c r="Q831" s="5" t="s">
        <v>100</v>
      </c>
      <c r="R831" t="s">
        <v>25</v>
      </c>
      <c r="S831" t="s">
        <v>35</v>
      </c>
      <c r="T831" t="s">
        <v>63</v>
      </c>
      <c r="U831" t="s">
        <v>65</v>
      </c>
      <c r="V831" t="s">
        <v>20</v>
      </c>
      <c r="W831">
        <v>361</v>
      </c>
      <c r="X831" t="s">
        <v>574</v>
      </c>
      <c r="Y831" t="s">
        <v>575</v>
      </c>
      <c r="Z831" t="s">
        <v>576</v>
      </c>
      <c r="AA831">
        <v>0.1065</v>
      </c>
      <c r="AB831" t="s">
        <v>577</v>
      </c>
      <c r="AC831" t="s">
        <v>578</v>
      </c>
      <c r="AD831" t="s">
        <v>545</v>
      </c>
      <c r="AE831" t="s">
        <v>472</v>
      </c>
      <c r="AF831" t="s">
        <v>473</v>
      </c>
      <c r="AG831" t="s">
        <v>474</v>
      </c>
      <c r="AH831" t="s">
        <v>475</v>
      </c>
      <c r="AI831" t="s">
        <v>545</v>
      </c>
      <c r="AJ831">
        <v>850152</v>
      </c>
      <c r="AK831" t="s">
        <v>476</v>
      </c>
      <c r="AL831" t="s">
        <v>256</v>
      </c>
      <c r="AM831">
        <v>2875</v>
      </c>
      <c r="AN831">
        <v>20456</v>
      </c>
      <c r="AO831">
        <v>2616</v>
      </c>
      <c r="AP831">
        <v>25.37</v>
      </c>
      <c r="AQ831">
        <v>3932.06</v>
      </c>
      <c r="AR831" t="s">
        <v>2626</v>
      </c>
      <c r="AS831" t="s">
        <v>2626</v>
      </c>
      <c r="AT831">
        <v>0</v>
      </c>
      <c r="AU831" t="s">
        <v>2629</v>
      </c>
      <c r="AV831" s="3">
        <v>42666</v>
      </c>
      <c r="AW831" s="3" t="str">
        <f>TEXT(LoanTable[[#This Row],[Disbursement Date]],"YYYY-MM")</f>
        <v>2018-11</v>
      </c>
      <c r="AX831" t="str">
        <f>TEXT(EDATE(LoanTable[[#This Row],[Disbursement Date]],-1),"YYYY-MM")</f>
        <v>2018-10</v>
      </c>
      <c r="AY831">
        <f>IF(LoanTable[[#This Row],[Loan Status]]="Active",1,0)</f>
        <v>0</v>
      </c>
      <c r="AZ831">
        <f>IF(COUNTIFS(LoanTable[Client id],LoanTable[[#This Row],[Client id]],LoanTable[Period],LoanTable[[#This Row],[Previous Period]])&gt;0,1,0)</f>
        <v>0</v>
      </c>
      <c r="BA831" s="17" t="str">
        <f>TEXT(LoanTable[[#This Row],[Disbursement Date]],"YYYY")</f>
        <v>2018</v>
      </c>
      <c r="BB831" s="10" cm="1">
        <f t="array" ref="BB831">IF(YEAR(LoanTable[[#This Row],[Disbursement Date]])=MIN(YEAR(LoanTable[Disbursement Date])),"",YEAR(LoanTable[[#This Row],[Disbursement Date]])-1)</f>
        <v>2017</v>
      </c>
      <c r="BC831" s="10">
        <f>IF(LoanTable[[#This Row],[Previous Year]]="",1,IF(COUNTIFS(LoanTable[Client id],LoanTable[[#This Row],[Client id]],LoanTable[Year],LoanTable[[#This Row],[Previous Year]])&gt;0,1,0))</f>
        <v>0</v>
      </c>
      <c r="BD831" t="str">
        <f>YEAR(LoanTable[[#This Row],[Disbursement Date]]) &amp; "-Q" &amp; ROUNDUP(MONTH(LoanTable[[#This Row],[Disbursement Date]])/3,0)</f>
        <v>2018-Q4</v>
      </c>
      <c r="BE831">
        <f>IF(LoanTable[[#This Row],[Disbursement Date]]=LoanTable[[#This Row],[First Loan Date]],1,0)</f>
        <v>0</v>
      </c>
    </row>
    <row r="832" spans="1:57" x14ac:dyDescent="0.3">
      <c r="A832" t="s">
        <v>2382</v>
      </c>
      <c r="B832">
        <v>137</v>
      </c>
      <c r="C832" t="s">
        <v>422</v>
      </c>
      <c r="D832" t="s">
        <v>573</v>
      </c>
      <c r="E832">
        <v>19288</v>
      </c>
      <c r="F832">
        <v>42969</v>
      </c>
      <c r="G832">
        <v>34418</v>
      </c>
      <c r="H832" s="5">
        <v>43417</v>
      </c>
      <c r="I832" t="s">
        <v>617</v>
      </c>
      <c r="J832" t="s">
        <v>619</v>
      </c>
      <c r="K832">
        <v>120676</v>
      </c>
      <c r="L832" t="s">
        <v>423</v>
      </c>
      <c r="M832" t="s">
        <v>181</v>
      </c>
      <c r="N832" t="s">
        <v>13</v>
      </c>
      <c r="O832" t="s">
        <v>14</v>
      </c>
      <c r="P832">
        <v>44</v>
      </c>
      <c r="Q832" s="5" t="s">
        <v>100</v>
      </c>
      <c r="R832" t="s">
        <v>30</v>
      </c>
      <c r="S832" t="s">
        <v>145</v>
      </c>
      <c r="T832" t="s">
        <v>18</v>
      </c>
      <c r="U832" t="s">
        <v>26</v>
      </c>
      <c r="V832" t="s">
        <v>20</v>
      </c>
      <c r="W832">
        <v>638</v>
      </c>
      <c r="X832" t="s">
        <v>574</v>
      </c>
      <c r="Y832" t="s">
        <v>575</v>
      </c>
      <c r="Z832" t="s">
        <v>576</v>
      </c>
      <c r="AA832">
        <v>0.1065</v>
      </c>
      <c r="AB832" t="s">
        <v>577</v>
      </c>
      <c r="AC832" t="s">
        <v>578</v>
      </c>
      <c r="AD832" t="s">
        <v>422</v>
      </c>
      <c r="AE832" t="s">
        <v>234</v>
      </c>
      <c r="AF832" t="s">
        <v>235</v>
      </c>
      <c r="AG832" t="s">
        <v>236</v>
      </c>
      <c r="AH832" t="s">
        <v>237</v>
      </c>
      <c r="AI832" t="s">
        <v>422</v>
      </c>
      <c r="AJ832">
        <v>120676</v>
      </c>
      <c r="AK832" t="s">
        <v>247</v>
      </c>
      <c r="AL832" t="s">
        <v>239</v>
      </c>
      <c r="AM832">
        <v>18857</v>
      </c>
      <c r="AN832">
        <v>43692</v>
      </c>
      <c r="AO832">
        <v>19165</v>
      </c>
      <c r="AP832">
        <v>4.59</v>
      </c>
      <c r="AQ832">
        <v>4098.74</v>
      </c>
      <c r="AR832" t="s">
        <v>2626</v>
      </c>
      <c r="AS832" t="s">
        <v>2626</v>
      </c>
      <c r="AT832">
        <v>1</v>
      </c>
      <c r="AU832" t="s">
        <v>2628</v>
      </c>
      <c r="AV832" s="3">
        <v>43011</v>
      </c>
      <c r="AW832" s="3" t="str">
        <f>TEXT(LoanTable[[#This Row],[Disbursement Date]],"YYYY-MM")</f>
        <v>2018-11</v>
      </c>
      <c r="AX832" t="str">
        <f>TEXT(EDATE(LoanTable[[#This Row],[Disbursement Date]],-1),"YYYY-MM")</f>
        <v>2018-10</v>
      </c>
      <c r="AY832">
        <f>IF(LoanTable[[#This Row],[Loan Status]]="Active",1,0)</f>
        <v>0</v>
      </c>
      <c r="AZ832">
        <f>IF(COUNTIFS(LoanTable[Client id],LoanTable[[#This Row],[Client id]],LoanTable[Period],LoanTable[[#This Row],[Previous Period]])&gt;0,1,0)</f>
        <v>0</v>
      </c>
      <c r="BA832" s="17" t="str">
        <f>TEXT(LoanTable[[#This Row],[Disbursement Date]],"YYYY")</f>
        <v>2018</v>
      </c>
      <c r="BB832" s="10" cm="1">
        <f t="array" ref="BB832">IF(YEAR(LoanTable[[#This Row],[Disbursement Date]])=MIN(YEAR(LoanTable[Disbursement Date])),"",YEAR(LoanTable[[#This Row],[Disbursement Date]])-1)</f>
        <v>2017</v>
      </c>
      <c r="BC832" s="10">
        <f>IF(LoanTable[[#This Row],[Previous Year]]="",1,IF(COUNTIFS(LoanTable[Client id],LoanTable[[#This Row],[Client id]],LoanTable[Year],LoanTable[[#This Row],[Previous Year]])&gt;0,1,0))</f>
        <v>1</v>
      </c>
      <c r="BD832" t="str">
        <f>YEAR(LoanTable[[#This Row],[Disbursement Date]]) &amp; "-Q" &amp; ROUNDUP(MONTH(LoanTable[[#This Row],[Disbursement Date]])/3,0)</f>
        <v>2018-Q4</v>
      </c>
      <c r="BE832">
        <f>IF(LoanTable[[#This Row],[Disbursement Date]]=LoanTable[[#This Row],[First Loan Date]],1,0)</f>
        <v>0</v>
      </c>
    </row>
    <row r="833" spans="1:57" x14ac:dyDescent="0.3">
      <c r="A833" t="s">
        <v>1620</v>
      </c>
      <c r="B833">
        <v>448</v>
      </c>
      <c r="C833" t="s">
        <v>391</v>
      </c>
      <c r="D833" t="s">
        <v>573</v>
      </c>
      <c r="E833">
        <v>33129</v>
      </c>
      <c r="F833">
        <v>28673</v>
      </c>
      <c r="G833">
        <v>24115</v>
      </c>
      <c r="H833" s="5">
        <v>43422</v>
      </c>
      <c r="I833" t="s">
        <v>617</v>
      </c>
      <c r="J833" t="s">
        <v>619</v>
      </c>
      <c r="K833">
        <v>730084</v>
      </c>
      <c r="L833" t="s">
        <v>393</v>
      </c>
      <c r="M833" t="s">
        <v>95</v>
      </c>
      <c r="N833" t="s">
        <v>13</v>
      </c>
      <c r="O833" t="s">
        <v>14</v>
      </c>
      <c r="P833">
        <v>39</v>
      </c>
      <c r="Q833" s="5" t="s">
        <v>37</v>
      </c>
      <c r="R833" t="s">
        <v>30</v>
      </c>
      <c r="S833" t="s">
        <v>145</v>
      </c>
      <c r="T833" t="s">
        <v>18</v>
      </c>
      <c r="U833" t="s">
        <v>22</v>
      </c>
      <c r="V833" t="s">
        <v>31</v>
      </c>
      <c r="W833">
        <v>791</v>
      </c>
      <c r="X833" t="s">
        <v>574</v>
      </c>
      <c r="Y833" t="s">
        <v>575</v>
      </c>
      <c r="Z833" t="s">
        <v>576</v>
      </c>
      <c r="AA833">
        <v>0.1065</v>
      </c>
      <c r="AB833" t="s">
        <v>577</v>
      </c>
      <c r="AC833" t="s">
        <v>578</v>
      </c>
      <c r="AD833" t="s">
        <v>391</v>
      </c>
      <c r="AE833" t="s">
        <v>279</v>
      </c>
      <c r="AF833" t="s">
        <v>280</v>
      </c>
      <c r="AG833" t="s">
        <v>281</v>
      </c>
      <c r="AH833" t="s">
        <v>282</v>
      </c>
      <c r="AI833" t="s">
        <v>391</v>
      </c>
      <c r="AJ833">
        <v>730084</v>
      </c>
      <c r="AK833" t="s">
        <v>392</v>
      </c>
      <c r="AL833" t="s">
        <v>239</v>
      </c>
      <c r="AM833">
        <v>34814</v>
      </c>
      <c r="AN833">
        <v>29315</v>
      </c>
      <c r="AO833">
        <v>32697</v>
      </c>
      <c r="AP833">
        <v>1.06</v>
      </c>
      <c r="AQ833">
        <v>4027.83</v>
      </c>
      <c r="AR833" t="s">
        <v>2626</v>
      </c>
      <c r="AS833" t="s">
        <v>2626</v>
      </c>
      <c r="AT833">
        <v>1</v>
      </c>
      <c r="AU833" t="s">
        <v>2628</v>
      </c>
      <c r="AV833" s="3">
        <v>42686</v>
      </c>
      <c r="AW833" s="3" t="str">
        <f>TEXT(LoanTable[[#This Row],[Disbursement Date]],"YYYY-MM")</f>
        <v>2018-11</v>
      </c>
      <c r="AX833" t="str">
        <f>TEXT(EDATE(LoanTable[[#This Row],[Disbursement Date]],-1),"YYYY-MM")</f>
        <v>2018-10</v>
      </c>
      <c r="AY833">
        <f>IF(LoanTable[[#This Row],[Loan Status]]="Active",1,0)</f>
        <v>0</v>
      </c>
      <c r="AZ833">
        <f>IF(COUNTIFS(LoanTable[Client id],LoanTable[[#This Row],[Client id]],LoanTable[Period],LoanTable[[#This Row],[Previous Period]])&gt;0,1,0)</f>
        <v>0</v>
      </c>
      <c r="BA833" s="17" t="str">
        <f>TEXT(LoanTable[[#This Row],[Disbursement Date]],"YYYY")</f>
        <v>2018</v>
      </c>
      <c r="BB833" s="10" cm="1">
        <f t="array" ref="BB833">IF(YEAR(LoanTable[[#This Row],[Disbursement Date]])=MIN(YEAR(LoanTable[Disbursement Date])),"",YEAR(LoanTable[[#This Row],[Disbursement Date]])-1)</f>
        <v>2017</v>
      </c>
      <c r="BC833" s="10">
        <f>IF(LoanTable[[#This Row],[Previous Year]]="",1,IF(COUNTIFS(LoanTable[Client id],LoanTable[[#This Row],[Client id]],LoanTable[Year],LoanTable[[#This Row],[Previous Year]])&gt;0,1,0))</f>
        <v>0</v>
      </c>
      <c r="BD833" t="str">
        <f>YEAR(LoanTable[[#This Row],[Disbursement Date]]) &amp; "-Q" &amp; ROUNDUP(MONTH(LoanTable[[#This Row],[Disbursement Date]])/3,0)</f>
        <v>2018-Q4</v>
      </c>
      <c r="BE833">
        <f>IF(LoanTable[[#This Row],[Disbursement Date]]=LoanTable[[#This Row],[First Loan Date]],1,0)</f>
        <v>0</v>
      </c>
    </row>
    <row r="834" spans="1:57" x14ac:dyDescent="0.3">
      <c r="A834" t="s">
        <v>780</v>
      </c>
      <c r="B834">
        <v>702</v>
      </c>
      <c r="C834" t="s">
        <v>251</v>
      </c>
      <c r="D834" t="s">
        <v>579</v>
      </c>
      <c r="E834">
        <v>13705</v>
      </c>
      <c r="F834">
        <v>49130</v>
      </c>
      <c r="G834">
        <v>12428</v>
      </c>
      <c r="H834" s="5">
        <v>43423</v>
      </c>
      <c r="I834" t="s">
        <v>615</v>
      </c>
      <c r="J834" t="s">
        <v>619</v>
      </c>
      <c r="K834">
        <v>10068</v>
      </c>
      <c r="L834" t="s">
        <v>319</v>
      </c>
      <c r="M834" t="s">
        <v>68</v>
      </c>
      <c r="N834" t="s">
        <v>13</v>
      </c>
      <c r="O834" t="s">
        <v>46</v>
      </c>
      <c r="P834">
        <v>28</v>
      </c>
      <c r="Q834" s="5" t="s">
        <v>69</v>
      </c>
      <c r="R834" t="s">
        <v>25</v>
      </c>
      <c r="S834" t="s">
        <v>35</v>
      </c>
      <c r="T834" t="s">
        <v>18</v>
      </c>
      <c r="U834" t="s">
        <v>38</v>
      </c>
      <c r="V834" t="s">
        <v>31</v>
      </c>
      <c r="W834">
        <v>385</v>
      </c>
      <c r="X834" t="s">
        <v>574</v>
      </c>
      <c r="Y834" t="s">
        <v>580</v>
      </c>
      <c r="Z834" t="s">
        <v>576</v>
      </c>
      <c r="AA834">
        <v>7.51E-2</v>
      </c>
      <c r="AB834" t="s">
        <v>581</v>
      </c>
      <c r="AC834" t="s">
        <v>582</v>
      </c>
      <c r="AD834" t="s">
        <v>251</v>
      </c>
      <c r="AE834" t="s">
        <v>250</v>
      </c>
      <c r="AF834" t="s">
        <v>251</v>
      </c>
      <c r="AG834" t="s">
        <v>252</v>
      </c>
      <c r="AH834" t="s">
        <v>253</v>
      </c>
      <c r="AI834" t="s">
        <v>317</v>
      </c>
      <c r="AJ834">
        <v>10068</v>
      </c>
      <c r="AK834" t="s">
        <v>318</v>
      </c>
      <c r="AL834" t="s">
        <v>256</v>
      </c>
      <c r="AM834">
        <v>13488</v>
      </c>
      <c r="AN834">
        <v>50665</v>
      </c>
      <c r="AO834">
        <v>13206</v>
      </c>
      <c r="AP834">
        <v>34.67</v>
      </c>
      <c r="AQ834">
        <v>1999.96</v>
      </c>
      <c r="AR834" t="s">
        <v>2626</v>
      </c>
      <c r="AS834" t="s">
        <v>2626</v>
      </c>
      <c r="AT834">
        <v>1</v>
      </c>
      <c r="AU834" t="s">
        <v>2628</v>
      </c>
      <c r="AV834" s="3">
        <v>43423</v>
      </c>
      <c r="AW834" s="3" t="str">
        <f>TEXT(LoanTable[[#This Row],[Disbursement Date]],"YYYY-MM")</f>
        <v>2018-11</v>
      </c>
      <c r="AX834" t="str">
        <f>TEXT(EDATE(LoanTable[[#This Row],[Disbursement Date]],-1),"YYYY-MM")</f>
        <v>2018-10</v>
      </c>
      <c r="AY834">
        <f>IF(LoanTable[[#This Row],[Loan Status]]="Active",1,0)</f>
        <v>0</v>
      </c>
      <c r="AZ834">
        <f>IF(COUNTIFS(LoanTable[Client id],LoanTable[[#This Row],[Client id]],LoanTable[Period],LoanTable[[#This Row],[Previous Period]])&gt;0,1,0)</f>
        <v>0</v>
      </c>
      <c r="BA834" s="17" t="str">
        <f>TEXT(LoanTable[[#This Row],[Disbursement Date]],"YYYY")</f>
        <v>2018</v>
      </c>
      <c r="BB834" s="10" cm="1">
        <f t="array" ref="BB834">IF(YEAR(LoanTable[[#This Row],[Disbursement Date]])=MIN(YEAR(LoanTable[Disbursement Date])),"",YEAR(LoanTable[[#This Row],[Disbursement Date]])-1)</f>
        <v>2017</v>
      </c>
      <c r="BC834" s="10">
        <f>IF(LoanTable[[#This Row],[Previous Year]]="",1,IF(COUNTIFS(LoanTable[Client id],LoanTable[[#This Row],[Client id]],LoanTable[Year],LoanTable[[#This Row],[Previous Year]])&gt;0,1,0))</f>
        <v>0</v>
      </c>
      <c r="BD834" t="str">
        <f>YEAR(LoanTable[[#This Row],[Disbursement Date]]) &amp; "-Q" &amp; ROUNDUP(MONTH(LoanTable[[#This Row],[Disbursement Date]])/3,0)</f>
        <v>2018-Q4</v>
      </c>
      <c r="BE834">
        <f>IF(LoanTable[[#This Row],[Disbursement Date]]=LoanTable[[#This Row],[First Loan Date]],1,0)</f>
        <v>1</v>
      </c>
    </row>
    <row r="835" spans="1:57" x14ac:dyDescent="0.3">
      <c r="A835" t="s">
        <v>1730</v>
      </c>
      <c r="B835">
        <v>793</v>
      </c>
      <c r="C835" t="s">
        <v>386</v>
      </c>
      <c r="D835" t="s">
        <v>602</v>
      </c>
      <c r="E835">
        <v>39524</v>
      </c>
      <c r="F835">
        <v>4846</v>
      </c>
      <c r="G835">
        <v>14973</v>
      </c>
      <c r="H835" s="5">
        <v>43423</v>
      </c>
      <c r="I835" t="s">
        <v>612</v>
      </c>
      <c r="J835" t="s">
        <v>613</v>
      </c>
      <c r="K835">
        <v>1110166</v>
      </c>
      <c r="L835" t="s">
        <v>389</v>
      </c>
      <c r="M835" t="s">
        <v>42</v>
      </c>
      <c r="N835" t="s">
        <v>13</v>
      </c>
      <c r="O835" t="s">
        <v>28</v>
      </c>
      <c r="P835">
        <v>54</v>
      </c>
      <c r="Q835" s="5" t="s">
        <v>43</v>
      </c>
      <c r="R835" t="s">
        <v>16</v>
      </c>
      <c r="S835" t="s">
        <v>35</v>
      </c>
      <c r="T835" t="s">
        <v>18</v>
      </c>
      <c r="U835" t="s">
        <v>26</v>
      </c>
      <c r="V835" t="s">
        <v>31</v>
      </c>
      <c r="W835">
        <v>357</v>
      </c>
      <c r="X835" t="s">
        <v>574</v>
      </c>
      <c r="Y835" t="s">
        <v>575</v>
      </c>
      <c r="Z835" t="s">
        <v>576</v>
      </c>
      <c r="AA835">
        <v>0.17269999999999999</v>
      </c>
      <c r="AB835" t="s">
        <v>585</v>
      </c>
      <c r="AC835" t="s">
        <v>597</v>
      </c>
      <c r="AD835" t="s">
        <v>386</v>
      </c>
      <c r="AE835" t="s">
        <v>234</v>
      </c>
      <c r="AF835" t="s">
        <v>235</v>
      </c>
      <c r="AG835" t="s">
        <v>236</v>
      </c>
      <c r="AH835" t="s">
        <v>237</v>
      </c>
      <c r="AI835" t="s">
        <v>387</v>
      </c>
      <c r="AJ835">
        <v>1110166</v>
      </c>
      <c r="AK835" t="s">
        <v>388</v>
      </c>
      <c r="AL835" t="s">
        <v>239</v>
      </c>
      <c r="AM835">
        <v>40311</v>
      </c>
      <c r="AN835">
        <v>6437</v>
      </c>
      <c r="AO835">
        <v>39378</v>
      </c>
      <c r="AP835">
        <v>23.79</v>
      </c>
      <c r="AQ835">
        <v>3929.04</v>
      </c>
      <c r="AR835" t="s">
        <v>2626</v>
      </c>
      <c r="AS835" t="s">
        <v>2626</v>
      </c>
      <c r="AT835">
        <v>2</v>
      </c>
      <c r="AU835" t="s">
        <v>2630</v>
      </c>
      <c r="AV835" s="3">
        <v>43423</v>
      </c>
      <c r="AW835" s="3" t="str">
        <f>TEXT(LoanTable[[#This Row],[Disbursement Date]],"YYYY-MM")</f>
        <v>2018-11</v>
      </c>
      <c r="AX835" t="str">
        <f>TEXT(EDATE(LoanTable[[#This Row],[Disbursement Date]],-1),"YYYY-MM")</f>
        <v>2018-10</v>
      </c>
      <c r="AY835">
        <f>IF(LoanTable[[#This Row],[Loan Status]]="Active",1,0)</f>
        <v>0</v>
      </c>
      <c r="AZ835">
        <f>IF(COUNTIFS(LoanTable[Client id],LoanTable[[#This Row],[Client id]],LoanTable[Period],LoanTable[[#This Row],[Previous Period]])&gt;0,1,0)</f>
        <v>0</v>
      </c>
      <c r="BA835" s="17" t="str">
        <f>TEXT(LoanTable[[#This Row],[Disbursement Date]],"YYYY")</f>
        <v>2018</v>
      </c>
      <c r="BB835" s="10" cm="1">
        <f t="array" ref="BB835">IF(YEAR(LoanTable[[#This Row],[Disbursement Date]])=MIN(YEAR(LoanTable[Disbursement Date])),"",YEAR(LoanTable[[#This Row],[Disbursement Date]])-1)</f>
        <v>2017</v>
      </c>
      <c r="BC835" s="10">
        <f>IF(LoanTable[[#This Row],[Previous Year]]="",1,IF(COUNTIFS(LoanTable[Client id],LoanTable[[#This Row],[Client id]],LoanTable[Year],LoanTable[[#This Row],[Previous Year]])&gt;0,1,0))</f>
        <v>0</v>
      </c>
      <c r="BD835" t="str">
        <f>YEAR(LoanTable[[#This Row],[Disbursement Date]]) &amp; "-Q" &amp; ROUNDUP(MONTH(LoanTable[[#This Row],[Disbursement Date]])/3,0)</f>
        <v>2018-Q4</v>
      </c>
      <c r="BE835">
        <f>IF(LoanTable[[#This Row],[Disbursement Date]]=LoanTable[[#This Row],[First Loan Date]],1,0)</f>
        <v>1</v>
      </c>
    </row>
    <row r="836" spans="1:57" x14ac:dyDescent="0.3">
      <c r="A836" t="s">
        <v>2208</v>
      </c>
      <c r="B836">
        <v>287</v>
      </c>
      <c r="C836" t="s">
        <v>559</v>
      </c>
      <c r="D836" t="s">
        <v>587</v>
      </c>
      <c r="E836">
        <v>41657</v>
      </c>
      <c r="F836">
        <v>42920</v>
      </c>
      <c r="G836">
        <v>12781</v>
      </c>
      <c r="H836" s="5">
        <v>43428</v>
      </c>
      <c r="I836" t="s">
        <v>624</v>
      </c>
      <c r="J836" t="s">
        <v>613</v>
      </c>
      <c r="K836">
        <v>670106</v>
      </c>
      <c r="L836" t="s">
        <v>561</v>
      </c>
      <c r="M836" t="s">
        <v>82</v>
      </c>
      <c r="N836" t="s">
        <v>13</v>
      </c>
      <c r="O836" t="s">
        <v>197</v>
      </c>
      <c r="P836">
        <v>59</v>
      </c>
      <c r="Q836" s="5" t="s">
        <v>201</v>
      </c>
      <c r="R836" t="s">
        <v>74</v>
      </c>
      <c r="S836" t="s">
        <v>105</v>
      </c>
      <c r="T836" t="s">
        <v>18</v>
      </c>
      <c r="U836" t="s">
        <v>26</v>
      </c>
      <c r="V836" t="s">
        <v>39</v>
      </c>
      <c r="W836">
        <v>775</v>
      </c>
      <c r="X836" t="s">
        <v>574</v>
      </c>
      <c r="Y836" t="s">
        <v>584</v>
      </c>
      <c r="Z836" t="s">
        <v>576</v>
      </c>
      <c r="AA836">
        <v>6.6199999999999995E-2</v>
      </c>
      <c r="AB836" t="s">
        <v>581</v>
      </c>
      <c r="AC836" t="s">
        <v>588</v>
      </c>
      <c r="AD836" t="s">
        <v>559</v>
      </c>
      <c r="AE836" t="s">
        <v>279</v>
      </c>
      <c r="AF836" t="s">
        <v>280</v>
      </c>
      <c r="AG836" t="s">
        <v>281</v>
      </c>
      <c r="AH836" t="s">
        <v>282</v>
      </c>
      <c r="AI836" t="s">
        <v>559</v>
      </c>
      <c r="AJ836">
        <v>670106</v>
      </c>
      <c r="AK836" t="s">
        <v>560</v>
      </c>
      <c r="AL836" t="s">
        <v>239</v>
      </c>
      <c r="AM836">
        <v>43585</v>
      </c>
      <c r="AN836">
        <v>44099</v>
      </c>
      <c r="AO836">
        <v>41555</v>
      </c>
      <c r="AP836">
        <v>41.49</v>
      </c>
      <c r="AQ836">
        <v>2247.88</v>
      </c>
      <c r="AR836" t="s">
        <v>2626</v>
      </c>
      <c r="AS836" t="s">
        <v>2626</v>
      </c>
      <c r="AT836">
        <v>0</v>
      </c>
      <c r="AU836" t="s">
        <v>2628</v>
      </c>
      <c r="AV836" s="3">
        <v>42392</v>
      </c>
      <c r="AW836" s="3" t="str">
        <f>TEXT(LoanTable[[#This Row],[Disbursement Date]],"YYYY-MM")</f>
        <v>2018-11</v>
      </c>
      <c r="AX836" t="str">
        <f>TEXT(EDATE(LoanTable[[#This Row],[Disbursement Date]],-1),"YYYY-MM")</f>
        <v>2018-10</v>
      </c>
      <c r="AY836">
        <f>IF(LoanTable[[#This Row],[Loan Status]]="Active",1,0)</f>
        <v>1</v>
      </c>
      <c r="AZ836">
        <f>IF(COUNTIFS(LoanTable[Client id],LoanTable[[#This Row],[Client id]],LoanTable[Period],LoanTable[[#This Row],[Previous Period]])&gt;0,1,0)</f>
        <v>0</v>
      </c>
      <c r="BA836" s="17" t="str">
        <f>TEXT(LoanTable[[#This Row],[Disbursement Date]],"YYYY")</f>
        <v>2018</v>
      </c>
      <c r="BB836" s="10" cm="1">
        <f t="array" ref="BB836">IF(YEAR(LoanTable[[#This Row],[Disbursement Date]])=MIN(YEAR(LoanTable[Disbursement Date])),"",YEAR(LoanTable[[#This Row],[Disbursement Date]])-1)</f>
        <v>2017</v>
      </c>
      <c r="BC836" s="10">
        <f>IF(LoanTable[[#This Row],[Previous Year]]="",1,IF(COUNTIFS(LoanTable[Client id],LoanTable[[#This Row],[Client id]],LoanTable[Year],LoanTable[[#This Row],[Previous Year]])&gt;0,1,0))</f>
        <v>0</v>
      </c>
      <c r="BD836" t="str">
        <f>YEAR(LoanTable[[#This Row],[Disbursement Date]]) &amp; "-Q" &amp; ROUNDUP(MONTH(LoanTable[[#This Row],[Disbursement Date]])/3,0)</f>
        <v>2018-Q4</v>
      </c>
      <c r="BE836">
        <f>IF(LoanTable[[#This Row],[Disbursement Date]]=LoanTable[[#This Row],[First Loan Date]],1,0)</f>
        <v>0</v>
      </c>
    </row>
    <row r="837" spans="1:57" x14ac:dyDescent="0.3">
      <c r="A837" t="s">
        <v>1135</v>
      </c>
      <c r="B837">
        <v>325</v>
      </c>
      <c r="C837" t="s">
        <v>246</v>
      </c>
      <c r="D837" t="s">
        <v>573</v>
      </c>
      <c r="E837">
        <v>3609</v>
      </c>
      <c r="F837">
        <v>47192</v>
      </c>
      <c r="G837">
        <v>6341</v>
      </c>
      <c r="H837" s="5">
        <v>43430</v>
      </c>
      <c r="I837" t="s">
        <v>624</v>
      </c>
      <c r="J837" t="s">
        <v>613</v>
      </c>
      <c r="K837">
        <v>110159</v>
      </c>
      <c r="L837" t="s">
        <v>248</v>
      </c>
      <c r="M837" t="s">
        <v>134</v>
      </c>
      <c r="N837" t="s">
        <v>13</v>
      </c>
      <c r="O837" t="s">
        <v>14</v>
      </c>
      <c r="P837">
        <v>45</v>
      </c>
      <c r="Q837" s="5" t="s">
        <v>193</v>
      </c>
      <c r="R837" t="s">
        <v>74</v>
      </c>
      <c r="S837" t="s">
        <v>105</v>
      </c>
      <c r="T837" t="s">
        <v>63</v>
      </c>
      <c r="U837" t="s">
        <v>65</v>
      </c>
      <c r="V837" t="s">
        <v>20</v>
      </c>
      <c r="W837">
        <v>830</v>
      </c>
      <c r="X837" t="s">
        <v>574</v>
      </c>
      <c r="Y837" t="s">
        <v>575</v>
      </c>
      <c r="Z837" t="s">
        <v>576</v>
      </c>
      <c r="AA837">
        <v>0.1065</v>
      </c>
      <c r="AB837" t="s">
        <v>577</v>
      </c>
      <c r="AC837" t="s">
        <v>578</v>
      </c>
      <c r="AD837" t="s">
        <v>246</v>
      </c>
      <c r="AE837" t="s">
        <v>234</v>
      </c>
      <c r="AF837" t="s">
        <v>235</v>
      </c>
      <c r="AG837" t="s">
        <v>236</v>
      </c>
      <c r="AH837" t="s">
        <v>237</v>
      </c>
      <c r="AI837" t="s">
        <v>246</v>
      </c>
      <c r="AJ837">
        <v>110159</v>
      </c>
      <c r="AK837" t="s">
        <v>247</v>
      </c>
      <c r="AL837" t="s">
        <v>241</v>
      </c>
      <c r="AM837">
        <v>4059</v>
      </c>
      <c r="AN837">
        <v>47605</v>
      </c>
      <c r="AO837">
        <v>3438</v>
      </c>
      <c r="AP837">
        <v>25.63</v>
      </c>
      <c r="AQ837">
        <v>3430.01</v>
      </c>
      <c r="AR837" t="s">
        <v>2626</v>
      </c>
      <c r="AS837" t="s">
        <v>2626</v>
      </c>
      <c r="AT837">
        <v>1</v>
      </c>
      <c r="AU837" t="s">
        <v>2628</v>
      </c>
      <c r="AV837" s="3">
        <v>43430</v>
      </c>
      <c r="AW837" s="3" t="str">
        <f>TEXT(LoanTable[[#This Row],[Disbursement Date]],"YYYY-MM")</f>
        <v>2018-11</v>
      </c>
      <c r="AX837" t="str">
        <f>TEXT(EDATE(LoanTable[[#This Row],[Disbursement Date]],-1),"YYYY-MM")</f>
        <v>2018-10</v>
      </c>
      <c r="AY837">
        <f>IF(LoanTable[[#This Row],[Loan Status]]="Active",1,0)</f>
        <v>1</v>
      </c>
      <c r="AZ837">
        <f>IF(COUNTIFS(LoanTable[Client id],LoanTable[[#This Row],[Client id]],LoanTable[Period],LoanTable[[#This Row],[Previous Period]])&gt;0,1,0)</f>
        <v>0</v>
      </c>
      <c r="BA837" s="17" t="str">
        <f>TEXT(LoanTable[[#This Row],[Disbursement Date]],"YYYY")</f>
        <v>2018</v>
      </c>
      <c r="BB837" s="10" cm="1">
        <f t="array" ref="BB837">IF(YEAR(LoanTable[[#This Row],[Disbursement Date]])=MIN(YEAR(LoanTable[Disbursement Date])),"",YEAR(LoanTable[[#This Row],[Disbursement Date]])-1)</f>
        <v>2017</v>
      </c>
      <c r="BC837" s="10">
        <f>IF(LoanTable[[#This Row],[Previous Year]]="",1,IF(COUNTIFS(LoanTable[Client id],LoanTable[[#This Row],[Client id]],LoanTable[Year],LoanTable[[#This Row],[Previous Year]])&gt;0,1,0))</f>
        <v>0</v>
      </c>
      <c r="BD837" t="str">
        <f>YEAR(LoanTable[[#This Row],[Disbursement Date]]) &amp; "-Q" &amp; ROUNDUP(MONTH(LoanTable[[#This Row],[Disbursement Date]])/3,0)</f>
        <v>2018-Q4</v>
      </c>
      <c r="BE837">
        <f>IF(LoanTable[[#This Row],[Disbursement Date]]=LoanTable[[#This Row],[First Loan Date]],1,0)</f>
        <v>1</v>
      </c>
    </row>
    <row r="838" spans="1:57" x14ac:dyDescent="0.3">
      <c r="A838" t="s">
        <v>2107</v>
      </c>
      <c r="B838">
        <v>941</v>
      </c>
      <c r="C838" t="s">
        <v>246</v>
      </c>
      <c r="D838" t="s">
        <v>573</v>
      </c>
      <c r="E838">
        <v>27635</v>
      </c>
      <c r="F838">
        <v>6517</v>
      </c>
      <c r="G838">
        <v>23141</v>
      </c>
      <c r="H838" s="5">
        <v>43431</v>
      </c>
      <c r="I838" t="s">
        <v>612</v>
      </c>
      <c r="J838" t="s">
        <v>619</v>
      </c>
      <c r="K838">
        <v>110159</v>
      </c>
      <c r="L838" t="s">
        <v>248</v>
      </c>
      <c r="M838" t="s">
        <v>208</v>
      </c>
      <c r="N838" t="s">
        <v>13</v>
      </c>
      <c r="O838" t="s">
        <v>14</v>
      </c>
      <c r="P838">
        <v>39</v>
      </c>
      <c r="Q838" s="5" t="s">
        <v>37</v>
      </c>
      <c r="R838" t="s">
        <v>104</v>
      </c>
      <c r="S838" t="s">
        <v>105</v>
      </c>
      <c r="T838" t="s">
        <v>18</v>
      </c>
      <c r="U838" t="s">
        <v>19</v>
      </c>
      <c r="V838" t="s">
        <v>20</v>
      </c>
      <c r="W838">
        <v>472</v>
      </c>
      <c r="X838" t="s">
        <v>574</v>
      </c>
      <c r="Y838" t="s">
        <v>575</v>
      </c>
      <c r="Z838" t="s">
        <v>576</v>
      </c>
      <c r="AA838">
        <v>0.1065</v>
      </c>
      <c r="AB838" t="s">
        <v>577</v>
      </c>
      <c r="AC838" t="s">
        <v>578</v>
      </c>
      <c r="AD838" t="s">
        <v>246</v>
      </c>
      <c r="AE838" t="s">
        <v>234</v>
      </c>
      <c r="AF838" t="s">
        <v>235</v>
      </c>
      <c r="AG838" t="s">
        <v>236</v>
      </c>
      <c r="AH838" t="s">
        <v>237</v>
      </c>
      <c r="AI838" t="s">
        <v>246</v>
      </c>
      <c r="AJ838">
        <v>110159</v>
      </c>
      <c r="AK838" t="s">
        <v>247</v>
      </c>
      <c r="AL838" t="s">
        <v>241</v>
      </c>
      <c r="AM838">
        <v>29137</v>
      </c>
      <c r="AN838">
        <v>7942</v>
      </c>
      <c r="AO838">
        <v>27238</v>
      </c>
      <c r="AP838">
        <v>38.65</v>
      </c>
      <c r="AQ838">
        <v>3636.55</v>
      </c>
      <c r="AR838" t="s">
        <v>2626</v>
      </c>
      <c r="AS838" t="s">
        <v>2626</v>
      </c>
      <c r="AT838">
        <v>0</v>
      </c>
      <c r="AU838" t="s">
        <v>2628</v>
      </c>
      <c r="AV838" s="3">
        <v>43431</v>
      </c>
      <c r="AW838" s="3" t="str">
        <f>TEXT(LoanTable[[#This Row],[Disbursement Date]],"YYYY-MM")</f>
        <v>2018-11</v>
      </c>
      <c r="AX838" t="str">
        <f>TEXT(EDATE(LoanTable[[#This Row],[Disbursement Date]],-1),"YYYY-MM")</f>
        <v>2018-10</v>
      </c>
      <c r="AY838">
        <f>IF(LoanTable[[#This Row],[Loan Status]]="Active",1,0)</f>
        <v>0</v>
      </c>
      <c r="AZ838">
        <f>IF(COUNTIFS(LoanTable[Client id],LoanTable[[#This Row],[Client id]],LoanTable[Period],LoanTable[[#This Row],[Previous Period]])&gt;0,1,0)</f>
        <v>0</v>
      </c>
      <c r="BA838" s="17" t="str">
        <f>TEXT(LoanTable[[#This Row],[Disbursement Date]],"YYYY")</f>
        <v>2018</v>
      </c>
      <c r="BB838" s="10" cm="1">
        <f t="array" ref="BB838">IF(YEAR(LoanTable[[#This Row],[Disbursement Date]])=MIN(YEAR(LoanTable[Disbursement Date])),"",YEAR(LoanTable[[#This Row],[Disbursement Date]])-1)</f>
        <v>2017</v>
      </c>
      <c r="BC838" s="10">
        <f>IF(LoanTable[[#This Row],[Previous Year]]="",1,IF(COUNTIFS(LoanTable[Client id],LoanTable[[#This Row],[Client id]],LoanTable[Year],LoanTable[[#This Row],[Previous Year]])&gt;0,1,0))</f>
        <v>0</v>
      </c>
      <c r="BD838" t="str">
        <f>YEAR(LoanTable[[#This Row],[Disbursement Date]]) &amp; "-Q" &amp; ROUNDUP(MONTH(LoanTable[[#This Row],[Disbursement Date]])/3,0)</f>
        <v>2018-Q4</v>
      </c>
      <c r="BE838">
        <f>IF(LoanTable[[#This Row],[Disbursement Date]]=LoanTable[[#This Row],[First Loan Date]],1,0)</f>
        <v>1</v>
      </c>
    </row>
    <row r="839" spans="1:57" x14ac:dyDescent="0.3">
      <c r="A839" t="s">
        <v>896</v>
      </c>
      <c r="B839">
        <v>144</v>
      </c>
      <c r="C839" t="s">
        <v>471</v>
      </c>
      <c r="D839" t="s">
        <v>573</v>
      </c>
      <c r="E839">
        <v>32669</v>
      </c>
      <c r="F839">
        <v>5383</v>
      </c>
      <c r="G839">
        <v>23969</v>
      </c>
      <c r="H839" s="5">
        <v>43433</v>
      </c>
      <c r="I839" t="s">
        <v>615</v>
      </c>
      <c r="J839" t="s">
        <v>613</v>
      </c>
      <c r="K839">
        <v>570241</v>
      </c>
      <c r="L839" t="s">
        <v>477</v>
      </c>
      <c r="M839" t="s">
        <v>95</v>
      </c>
      <c r="N839" t="s">
        <v>13</v>
      </c>
      <c r="O839" t="s">
        <v>46</v>
      </c>
      <c r="P839">
        <v>35</v>
      </c>
      <c r="Q839" s="5" t="s">
        <v>185</v>
      </c>
      <c r="R839" t="s">
        <v>30</v>
      </c>
      <c r="S839" t="s">
        <v>145</v>
      </c>
      <c r="T839" t="s">
        <v>18</v>
      </c>
      <c r="U839" t="s">
        <v>19</v>
      </c>
      <c r="V839" t="s">
        <v>39</v>
      </c>
      <c r="W839">
        <v>516</v>
      </c>
      <c r="X839" t="s">
        <v>574</v>
      </c>
      <c r="Y839" t="s">
        <v>575</v>
      </c>
      <c r="Z839" t="s">
        <v>576</v>
      </c>
      <c r="AA839">
        <v>0.1065</v>
      </c>
      <c r="AB839" t="s">
        <v>577</v>
      </c>
      <c r="AC839" t="s">
        <v>578</v>
      </c>
      <c r="AD839" t="s">
        <v>471</v>
      </c>
      <c r="AE839" t="s">
        <v>472</v>
      </c>
      <c r="AF839" t="s">
        <v>473</v>
      </c>
      <c r="AG839" t="s">
        <v>474</v>
      </c>
      <c r="AH839" t="s">
        <v>475</v>
      </c>
      <c r="AI839" t="s">
        <v>471</v>
      </c>
      <c r="AJ839">
        <v>570241</v>
      </c>
      <c r="AK839" t="s">
        <v>476</v>
      </c>
      <c r="AL839" t="s">
        <v>241</v>
      </c>
      <c r="AM839">
        <v>32392</v>
      </c>
      <c r="AN839">
        <v>6945</v>
      </c>
      <c r="AO839">
        <v>32192</v>
      </c>
      <c r="AP839">
        <v>30.72</v>
      </c>
      <c r="AQ839">
        <v>2613.61</v>
      </c>
      <c r="AR839" t="s">
        <v>2626</v>
      </c>
      <c r="AS839" t="s">
        <v>2626</v>
      </c>
      <c r="AT839">
        <v>1</v>
      </c>
      <c r="AU839" t="s">
        <v>2630</v>
      </c>
      <c r="AV839" s="3">
        <v>43433</v>
      </c>
      <c r="AW839" s="3" t="str">
        <f>TEXT(LoanTable[[#This Row],[Disbursement Date]],"YYYY-MM")</f>
        <v>2018-11</v>
      </c>
      <c r="AX839" t="str">
        <f>TEXT(EDATE(LoanTable[[#This Row],[Disbursement Date]],-1),"YYYY-MM")</f>
        <v>2018-10</v>
      </c>
      <c r="AY839">
        <f>IF(LoanTable[[#This Row],[Loan Status]]="Active",1,0)</f>
        <v>0</v>
      </c>
      <c r="AZ839">
        <f>IF(COUNTIFS(LoanTable[Client id],LoanTable[[#This Row],[Client id]],LoanTable[Period],LoanTable[[#This Row],[Previous Period]])&gt;0,1,0)</f>
        <v>0</v>
      </c>
      <c r="BA839" s="17" t="str">
        <f>TEXT(LoanTable[[#This Row],[Disbursement Date]],"YYYY")</f>
        <v>2018</v>
      </c>
      <c r="BB839" s="10" cm="1">
        <f t="array" ref="BB839">IF(YEAR(LoanTable[[#This Row],[Disbursement Date]])=MIN(YEAR(LoanTable[Disbursement Date])),"",YEAR(LoanTable[[#This Row],[Disbursement Date]])-1)</f>
        <v>2017</v>
      </c>
      <c r="BC839" s="10">
        <f>IF(LoanTable[[#This Row],[Previous Year]]="",1,IF(COUNTIFS(LoanTable[Client id],LoanTable[[#This Row],[Client id]],LoanTable[Year],LoanTable[[#This Row],[Previous Year]])&gt;0,1,0))</f>
        <v>0</v>
      </c>
      <c r="BD839" t="str">
        <f>YEAR(LoanTable[[#This Row],[Disbursement Date]]) &amp; "-Q" &amp; ROUNDUP(MONTH(LoanTable[[#This Row],[Disbursement Date]])/3,0)</f>
        <v>2018-Q4</v>
      </c>
      <c r="BE839">
        <f>IF(LoanTable[[#This Row],[Disbursement Date]]=LoanTable[[#This Row],[First Loan Date]],1,0)</f>
        <v>1</v>
      </c>
    </row>
    <row r="840" spans="1:57" x14ac:dyDescent="0.3">
      <c r="A840" t="s">
        <v>633</v>
      </c>
      <c r="B840">
        <v>40</v>
      </c>
      <c r="C840" t="s">
        <v>516</v>
      </c>
      <c r="D840" t="s">
        <v>573</v>
      </c>
      <c r="E840">
        <v>11814</v>
      </c>
      <c r="F840">
        <v>29847</v>
      </c>
      <c r="G840">
        <v>15492</v>
      </c>
      <c r="H840" s="5">
        <v>43436</v>
      </c>
      <c r="I840" t="s">
        <v>612</v>
      </c>
      <c r="J840" t="s">
        <v>619</v>
      </c>
      <c r="K840">
        <v>1320004</v>
      </c>
      <c r="L840" t="s">
        <v>518</v>
      </c>
      <c r="M840" t="s">
        <v>95</v>
      </c>
      <c r="N840" t="s">
        <v>13</v>
      </c>
      <c r="O840" t="s">
        <v>14</v>
      </c>
      <c r="P840">
        <v>37</v>
      </c>
      <c r="Q840" s="6" t="s">
        <v>37</v>
      </c>
      <c r="R840" t="s">
        <v>74</v>
      </c>
      <c r="S840" t="s">
        <v>35</v>
      </c>
      <c r="T840" t="s">
        <v>18</v>
      </c>
      <c r="U840" t="s">
        <v>65</v>
      </c>
      <c r="V840" t="s">
        <v>20</v>
      </c>
      <c r="W840">
        <v>479</v>
      </c>
      <c r="X840" t="s">
        <v>574</v>
      </c>
      <c r="Y840" t="s">
        <v>575</v>
      </c>
      <c r="Z840" t="s">
        <v>576</v>
      </c>
      <c r="AA840">
        <v>0.1065</v>
      </c>
      <c r="AB840" t="s">
        <v>577</v>
      </c>
      <c r="AC840" t="s">
        <v>578</v>
      </c>
      <c r="AD840" t="s">
        <v>516</v>
      </c>
      <c r="AE840" t="s">
        <v>375</v>
      </c>
      <c r="AF840" t="s">
        <v>376</v>
      </c>
      <c r="AG840" t="s">
        <v>377</v>
      </c>
      <c r="AH840" t="s">
        <v>378</v>
      </c>
      <c r="AI840" t="s">
        <v>376</v>
      </c>
      <c r="AJ840">
        <v>1320004</v>
      </c>
      <c r="AK840" t="s">
        <v>517</v>
      </c>
      <c r="AL840" t="s">
        <v>239</v>
      </c>
      <c r="AM840">
        <v>11594</v>
      </c>
      <c r="AN840">
        <v>30161</v>
      </c>
      <c r="AO840">
        <v>11427</v>
      </c>
      <c r="AP840">
        <v>37.6</v>
      </c>
      <c r="AQ840">
        <v>4601.09</v>
      </c>
      <c r="AR840" t="s">
        <v>2626</v>
      </c>
      <c r="AS840" t="s">
        <v>2626</v>
      </c>
      <c r="AT840">
        <v>2</v>
      </c>
      <c r="AU840" t="s">
        <v>2628</v>
      </c>
      <c r="AV840" s="3">
        <v>42313</v>
      </c>
      <c r="AW840" s="3" t="str">
        <f>TEXT(LoanTable[[#This Row],[Disbursement Date]],"YYYY-MM")</f>
        <v>2018-12</v>
      </c>
      <c r="AX840" t="str">
        <f>TEXT(EDATE(LoanTable[[#This Row],[Disbursement Date]],-1),"YYYY-MM")</f>
        <v>2018-11</v>
      </c>
      <c r="AY840">
        <f>IF(LoanTable[[#This Row],[Loan Status]]="Active",1,0)</f>
        <v>0</v>
      </c>
      <c r="AZ840">
        <f>IF(COUNTIFS(LoanTable[Client id],LoanTable[[#This Row],[Client id]],LoanTable[Period],LoanTable[[#This Row],[Previous Period]])&gt;0,1,0)</f>
        <v>0</v>
      </c>
      <c r="BA840" s="17" t="str">
        <f>TEXT(LoanTable[[#This Row],[Disbursement Date]],"YYYY")</f>
        <v>2018</v>
      </c>
      <c r="BB840" s="10" cm="1">
        <f t="array" ref="BB840">IF(YEAR(LoanTable[[#This Row],[Disbursement Date]])=MIN(YEAR(LoanTable[Disbursement Date])),"",YEAR(LoanTable[[#This Row],[Disbursement Date]])-1)</f>
        <v>2017</v>
      </c>
      <c r="BC840" s="10">
        <f>IF(LoanTable[[#This Row],[Previous Year]]="",1,IF(COUNTIFS(LoanTable[Client id],LoanTable[[#This Row],[Client id]],LoanTable[Year],LoanTable[[#This Row],[Previous Year]])&gt;0,1,0))</f>
        <v>0</v>
      </c>
      <c r="BD840" t="str">
        <f>YEAR(LoanTable[[#This Row],[Disbursement Date]]) &amp; "-Q" &amp; ROUNDUP(MONTH(LoanTable[[#This Row],[Disbursement Date]])/3,0)</f>
        <v>2018-Q4</v>
      </c>
      <c r="BE840">
        <f>IF(LoanTable[[#This Row],[Disbursement Date]]=LoanTable[[#This Row],[First Loan Date]],1,0)</f>
        <v>0</v>
      </c>
    </row>
    <row r="841" spans="1:57" x14ac:dyDescent="0.3">
      <c r="A841" t="s">
        <v>2080</v>
      </c>
      <c r="B841">
        <v>959</v>
      </c>
      <c r="C841" t="s">
        <v>422</v>
      </c>
      <c r="D841" t="s">
        <v>573</v>
      </c>
      <c r="E841">
        <v>14886</v>
      </c>
      <c r="F841">
        <v>42413</v>
      </c>
      <c r="G841">
        <v>35777</v>
      </c>
      <c r="H841" s="5">
        <v>43438</v>
      </c>
      <c r="I841" t="s">
        <v>615</v>
      </c>
      <c r="J841" t="s">
        <v>613</v>
      </c>
      <c r="K841">
        <v>120676</v>
      </c>
      <c r="L841" t="s">
        <v>423</v>
      </c>
      <c r="M841" t="s">
        <v>99</v>
      </c>
      <c r="N841" t="s">
        <v>13</v>
      </c>
      <c r="O841" t="s">
        <v>14</v>
      </c>
      <c r="P841">
        <v>42</v>
      </c>
      <c r="Q841" s="5" t="s">
        <v>129</v>
      </c>
      <c r="R841" t="s">
        <v>25</v>
      </c>
      <c r="S841" t="s">
        <v>35</v>
      </c>
      <c r="T841" t="s">
        <v>18</v>
      </c>
      <c r="U841" t="s">
        <v>22</v>
      </c>
      <c r="V841" t="s">
        <v>20</v>
      </c>
      <c r="W841">
        <v>668</v>
      </c>
      <c r="X841" t="s">
        <v>574</v>
      </c>
      <c r="Y841" t="s">
        <v>575</v>
      </c>
      <c r="Z841" t="s">
        <v>576</v>
      </c>
      <c r="AA841">
        <v>0.1065</v>
      </c>
      <c r="AB841" t="s">
        <v>577</v>
      </c>
      <c r="AC841" t="s">
        <v>578</v>
      </c>
      <c r="AD841" t="s">
        <v>422</v>
      </c>
      <c r="AE841" t="s">
        <v>234</v>
      </c>
      <c r="AF841" t="s">
        <v>235</v>
      </c>
      <c r="AG841" t="s">
        <v>236</v>
      </c>
      <c r="AH841" t="s">
        <v>237</v>
      </c>
      <c r="AI841" t="s">
        <v>422</v>
      </c>
      <c r="AJ841">
        <v>120676</v>
      </c>
      <c r="AK841" t="s">
        <v>247</v>
      </c>
      <c r="AL841" t="s">
        <v>239</v>
      </c>
      <c r="AM841">
        <v>15206</v>
      </c>
      <c r="AN841">
        <v>42887</v>
      </c>
      <c r="AO841">
        <v>14511</v>
      </c>
      <c r="AP841">
        <v>9.11</v>
      </c>
      <c r="AQ841">
        <v>3587.5</v>
      </c>
      <c r="AR841" t="s">
        <v>2626</v>
      </c>
      <c r="AS841" t="s">
        <v>2626</v>
      </c>
      <c r="AT841">
        <v>0</v>
      </c>
      <c r="AU841" t="s">
        <v>2629</v>
      </c>
      <c r="AV841" s="3">
        <v>42024</v>
      </c>
      <c r="AW841" s="3" t="str">
        <f>TEXT(LoanTable[[#This Row],[Disbursement Date]],"YYYY-MM")</f>
        <v>2018-12</v>
      </c>
      <c r="AX841" t="str">
        <f>TEXT(EDATE(LoanTable[[#This Row],[Disbursement Date]],-1),"YYYY-MM")</f>
        <v>2018-11</v>
      </c>
      <c r="AY841">
        <f>IF(LoanTable[[#This Row],[Loan Status]]="Active",1,0)</f>
        <v>0</v>
      </c>
      <c r="AZ841">
        <f>IF(COUNTIFS(LoanTable[Client id],LoanTable[[#This Row],[Client id]],LoanTable[Period],LoanTable[[#This Row],[Previous Period]])&gt;0,1,0)</f>
        <v>0</v>
      </c>
      <c r="BA841" s="17" t="str">
        <f>TEXT(LoanTable[[#This Row],[Disbursement Date]],"YYYY")</f>
        <v>2018</v>
      </c>
      <c r="BB841" s="10" cm="1">
        <f t="array" ref="BB841">IF(YEAR(LoanTable[[#This Row],[Disbursement Date]])=MIN(YEAR(LoanTable[Disbursement Date])),"",YEAR(LoanTable[[#This Row],[Disbursement Date]])-1)</f>
        <v>2017</v>
      </c>
      <c r="BC841" s="10">
        <f>IF(LoanTable[[#This Row],[Previous Year]]="",1,IF(COUNTIFS(LoanTable[Client id],LoanTable[[#This Row],[Client id]],LoanTable[Year],LoanTable[[#This Row],[Previous Year]])&gt;0,1,0))</f>
        <v>0</v>
      </c>
      <c r="BD841" t="str">
        <f>YEAR(LoanTable[[#This Row],[Disbursement Date]]) &amp; "-Q" &amp; ROUNDUP(MONTH(LoanTable[[#This Row],[Disbursement Date]])/3,0)</f>
        <v>2018-Q4</v>
      </c>
      <c r="BE841">
        <f>IF(LoanTable[[#This Row],[Disbursement Date]]=LoanTable[[#This Row],[First Loan Date]],1,0)</f>
        <v>0</v>
      </c>
    </row>
    <row r="842" spans="1:57" x14ac:dyDescent="0.3">
      <c r="A842" t="s">
        <v>1779</v>
      </c>
      <c r="B842">
        <v>86</v>
      </c>
      <c r="C842" t="s">
        <v>243</v>
      </c>
      <c r="D842" t="s">
        <v>573</v>
      </c>
      <c r="E842">
        <v>32107</v>
      </c>
      <c r="F842">
        <v>18030</v>
      </c>
      <c r="G842">
        <v>17867</v>
      </c>
      <c r="H842" s="5">
        <v>43441</v>
      </c>
      <c r="I842" t="s">
        <v>612</v>
      </c>
      <c r="J842" t="s">
        <v>613</v>
      </c>
      <c r="K842">
        <v>160051</v>
      </c>
      <c r="L842" t="s">
        <v>245</v>
      </c>
      <c r="M842" t="s">
        <v>149</v>
      </c>
      <c r="N842" t="s">
        <v>13</v>
      </c>
      <c r="O842" t="s">
        <v>14</v>
      </c>
      <c r="P842">
        <v>38</v>
      </c>
      <c r="Q842" s="6" t="s">
        <v>37</v>
      </c>
      <c r="R842" t="s">
        <v>104</v>
      </c>
      <c r="S842" t="s">
        <v>105</v>
      </c>
      <c r="T842" t="s">
        <v>18</v>
      </c>
      <c r="U842" t="s">
        <v>65</v>
      </c>
      <c r="V842" t="s">
        <v>20</v>
      </c>
      <c r="W842">
        <v>578</v>
      </c>
      <c r="X842" t="s">
        <v>574</v>
      </c>
      <c r="Y842" t="s">
        <v>575</v>
      </c>
      <c r="Z842" t="s">
        <v>576</v>
      </c>
      <c r="AA842">
        <v>0.1065</v>
      </c>
      <c r="AB842" t="s">
        <v>577</v>
      </c>
      <c r="AC842" t="s">
        <v>578</v>
      </c>
      <c r="AD842" t="s">
        <v>243</v>
      </c>
      <c r="AE842" t="s">
        <v>234</v>
      </c>
      <c r="AF842" t="s">
        <v>235</v>
      </c>
      <c r="AG842" t="s">
        <v>236</v>
      </c>
      <c r="AH842" t="s">
        <v>237</v>
      </c>
      <c r="AI842" t="s">
        <v>243</v>
      </c>
      <c r="AJ842">
        <v>160051</v>
      </c>
      <c r="AK842" t="s">
        <v>244</v>
      </c>
      <c r="AL842" t="s">
        <v>241</v>
      </c>
      <c r="AM842">
        <v>31630</v>
      </c>
      <c r="AN842">
        <v>19536</v>
      </c>
      <c r="AO842">
        <v>31948</v>
      </c>
      <c r="AP842">
        <v>14</v>
      </c>
      <c r="AQ842">
        <v>3889.27</v>
      </c>
      <c r="AR842" t="s">
        <v>2626</v>
      </c>
      <c r="AS842" t="s">
        <v>2626</v>
      </c>
      <c r="AT842">
        <v>2</v>
      </c>
      <c r="AU842" t="s">
        <v>2628</v>
      </c>
      <c r="AV842" s="3">
        <v>42839</v>
      </c>
      <c r="AW842" s="3" t="str">
        <f>TEXT(LoanTable[[#This Row],[Disbursement Date]],"YYYY-MM")</f>
        <v>2018-12</v>
      </c>
      <c r="AX842" t="str">
        <f>TEXT(EDATE(LoanTable[[#This Row],[Disbursement Date]],-1),"YYYY-MM")</f>
        <v>2018-11</v>
      </c>
      <c r="AY842">
        <f>IF(LoanTable[[#This Row],[Loan Status]]="Active",1,0)</f>
        <v>0</v>
      </c>
      <c r="AZ842">
        <f>IF(COUNTIFS(LoanTable[Client id],LoanTable[[#This Row],[Client id]],LoanTable[Period],LoanTable[[#This Row],[Previous Period]])&gt;0,1,0)</f>
        <v>0</v>
      </c>
      <c r="BA842" s="17" t="str">
        <f>TEXT(LoanTable[[#This Row],[Disbursement Date]],"YYYY")</f>
        <v>2018</v>
      </c>
      <c r="BB842" s="10" cm="1">
        <f t="array" ref="BB842">IF(YEAR(LoanTable[[#This Row],[Disbursement Date]])=MIN(YEAR(LoanTable[Disbursement Date])),"",YEAR(LoanTable[[#This Row],[Disbursement Date]])-1)</f>
        <v>2017</v>
      </c>
      <c r="BC842" s="10">
        <f>IF(LoanTable[[#This Row],[Previous Year]]="",1,IF(COUNTIFS(LoanTable[Client id],LoanTable[[#This Row],[Client id]],LoanTable[Year],LoanTable[[#This Row],[Previous Year]])&gt;0,1,0))</f>
        <v>1</v>
      </c>
      <c r="BD842" t="str">
        <f>YEAR(LoanTable[[#This Row],[Disbursement Date]]) &amp; "-Q" &amp; ROUNDUP(MONTH(LoanTable[[#This Row],[Disbursement Date]])/3,0)</f>
        <v>2018-Q4</v>
      </c>
      <c r="BE842">
        <f>IF(LoanTable[[#This Row],[Disbursement Date]]=LoanTable[[#This Row],[First Loan Date]],1,0)</f>
        <v>0</v>
      </c>
    </row>
    <row r="843" spans="1:57" x14ac:dyDescent="0.3">
      <c r="A843" t="s">
        <v>664</v>
      </c>
      <c r="B843">
        <v>372</v>
      </c>
      <c r="C843" t="s">
        <v>471</v>
      </c>
      <c r="D843" t="s">
        <v>573</v>
      </c>
      <c r="E843">
        <v>40775</v>
      </c>
      <c r="F843">
        <v>49778</v>
      </c>
      <c r="G843">
        <v>26979</v>
      </c>
      <c r="H843" s="5">
        <v>43443</v>
      </c>
      <c r="I843" t="s">
        <v>612</v>
      </c>
      <c r="J843" t="s">
        <v>619</v>
      </c>
      <c r="K843">
        <v>570241</v>
      </c>
      <c r="L843" t="s">
        <v>477</v>
      </c>
      <c r="M843" t="s">
        <v>164</v>
      </c>
      <c r="N843" t="s">
        <v>13</v>
      </c>
      <c r="O843" t="s">
        <v>46</v>
      </c>
      <c r="P843">
        <v>30</v>
      </c>
      <c r="Q843" s="5" t="s">
        <v>47</v>
      </c>
      <c r="R843" t="s">
        <v>30</v>
      </c>
      <c r="S843" t="s">
        <v>145</v>
      </c>
      <c r="T843" t="s">
        <v>18</v>
      </c>
      <c r="U843" t="s">
        <v>19</v>
      </c>
      <c r="V843" t="s">
        <v>31</v>
      </c>
      <c r="W843">
        <v>783</v>
      </c>
      <c r="X843" t="s">
        <v>574</v>
      </c>
      <c r="Y843" t="s">
        <v>575</v>
      </c>
      <c r="Z843" t="s">
        <v>576</v>
      </c>
      <c r="AA843">
        <v>0.1065</v>
      </c>
      <c r="AB843" t="s">
        <v>577</v>
      </c>
      <c r="AC843" t="s">
        <v>578</v>
      </c>
      <c r="AD843" t="s">
        <v>471</v>
      </c>
      <c r="AE843" t="s">
        <v>472</v>
      </c>
      <c r="AF843" t="s">
        <v>473</v>
      </c>
      <c r="AG843" t="s">
        <v>474</v>
      </c>
      <c r="AH843" t="s">
        <v>475</v>
      </c>
      <c r="AI843" t="s">
        <v>471</v>
      </c>
      <c r="AJ843">
        <v>570241</v>
      </c>
      <c r="AK843" t="s">
        <v>476</v>
      </c>
      <c r="AL843" t="s">
        <v>241</v>
      </c>
      <c r="AM843">
        <v>42072</v>
      </c>
      <c r="AN843">
        <v>50117</v>
      </c>
      <c r="AO843">
        <v>40601</v>
      </c>
      <c r="AP843">
        <v>48.56</v>
      </c>
      <c r="AQ843">
        <v>1585.69</v>
      </c>
      <c r="AR843" t="s">
        <v>2626</v>
      </c>
      <c r="AS843" t="s">
        <v>2626</v>
      </c>
      <c r="AT843">
        <v>2</v>
      </c>
      <c r="AU843" t="s">
        <v>2630</v>
      </c>
      <c r="AV843" s="3">
        <v>42641</v>
      </c>
      <c r="AW843" s="3" t="str">
        <f>TEXT(LoanTable[[#This Row],[Disbursement Date]],"YYYY-MM")</f>
        <v>2018-12</v>
      </c>
      <c r="AX843" t="str">
        <f>TEXT(EDATE(LoanTable[[#This Row],[Disbursement Date]],-1),"YYYY-MM")</f>
        <v>2018-11</v>
      </c>
      <c r="AY843">
        <f>IF(LoanTable[[#This Row],[Loan Status]]="Active",1,0)</f>
        <v>0</v>
      </c>
      <c r="AZ843">
        <f>IF(COUNTIFS(LoanTable[Client id],LoanTable[[#This Row],[Client id]],LoanTable[Period],LoanTable[[#This Row],[Previous Period]])&gt;0,1,0)</f>
        <v>0</v>
      </c>
      <c r="BA843" s="17" t="str">
        <f>TEXT(LoanTable[[#This Row],[Disbursement Date]],"YYYY")</f>
        <v>2018</v>
      </c>
      <c r="BB843" s="10" cm="1">
        <f t="array" ref="BB843">IF(YEAR(LoanTable[[#This Row],[Disbursement Date]])=MIN(YEAR(LoanTable[Disbursement Date])),"",YEAR(LoanTable[[#This Row],[Disbursement Date]])-1)</f>
        <v>2017</v>
      </c>
      <c r="BC843" s="10">
        <f>IF(LoanTable[[#This Row],[Previous Year]]="",1,IF(COUNTIFS(LoanTable[Client id],LoanTable[[#This Row],[Client id]],LoanTable[Year],LoanTable[[#This Row],[Previous Year]])&gt;0,1,0))</f>
        <v>0</v>
      </c>
      <c r="BD843" t="str">
        <f>YEAR(LoanTable[[#This Row],[Disbursement Date]]) &amp; "-Q" &amp; ROUNDUP(MONTH(LoanTable[[#This Row],[Disbursement Date]])/3,0)</f>
        <v>2018-Q4</v>
      </c>
      <c r="BE843">
        <f>IF(LoanTable[[#This Row],[Disbursement Date]]=LoanTable[[#This Row],[First Loan Date]],1,0)</f>
        <v>0</v>
      </c>
    </row>
    <row r="844" spans="1:57" x14ac:dyDescent="0.3">
      <c r="A844" t="s">
        <v>2150</v>
      </c>
      <c r="B844">
        <v>279</v>
      </c>
      <c r="C844" t="s">
        <v>310</v>
      </c>
      <c r="D844" t="s">
        <v>589</v>
      </c>
      <c r="E844">
        <v>48577</v>
      </c>
      <c r="F844">
        <v>23594</v>
      </c>
      <c r="G844">
        <v>27878</v>
      </c>
      <c r="H844" s="5">
        <v>43444</v>
      </c>
      <c r="I844" t="s">
        <v>615</v>
      </c>
      <c r="J844" t="s">
        <v>613</v>
      </c>
      <c r="K844">
        <v>140056</v>
      </c>
      <c r="L844" t="s">
        <v>312</v>
      </c>
      <c r="M844" t="s">
        <v>42</v>
      </c>
      <c r="N844" t="s">
        <v>13</v>
      </c>
      <c r="O844" t="s">
        <v>28</v>
      </c>
      <c r="P844">
        <v>54</v>
      </c>
      <c r="Q844" s="5" t="s">
        <v>43</v>
      </c>
      <c r="R844" t="s">
        <v>16</v>
      </c>
      <c r="S844" t="s">
        <v>35</v>
      </c>
      <c r="T844" t="s">
        <v>18</v>
      </c>
      <c r="U844" t="s">
        <v>26</v>
      </c>
      <c r="V844" t="s">
        <v>31</v>
      </c>
      <c r="W844">
        <v>357</v>
      </c>
      <c r="X844" t="s">
        <v>574</v>
      </c>
      <c r="Y844" t="s">
        <v>590</v>
      </c>
      <c r="Z844" t="s">
        <v>576</v>
      </c>
      <c r="AA844">
        <v>9.9099999999999994E-2</v>
      </c>
      <c r="AB844" t="s">
        <v>577</v>
      </c>
      <c r="AC844" t="s">
        <v>591</v>
      </c>
      <c r="AD844" t="s">
        <v>310</v>
      </c>
      <c r="AE844" t="s">
        <v>250</v>
      </c>
      <c r="AF844" t="s">
        <v>251</v>
      </c>
      <c r="AG844" t="s">
        <v>252</v>
      </c>
      <c r="AH844" t="s">
        <v>253</v>
      </c>
      <c r="AI844" t="s">
        <v>310</v>
      </c>
      <c r="AJ844">
        <v>140056</v>
      </c>
      <c r="AK844" t="s">
        <v>311</v>
      </c>
      <c r="AL844" t="s">
        <v>239</v>
      </c>
      <c r="AM844">
        <v>48139</v>
      </c>
      <c r="AN844">
        <v>23312</v>
      </c>
      <c r="AO844">
        <v>48108</v>
      </c>
      <c r="AP844">
        <v>7.56</v>
      </c>
      <c r="AQ844">
        <v>4423.58</v>
      </c>
      <c r="AR844" t="s">
        <v>2626</v>
      </c>
      <c r="AS844" t="s">
        <v>2626</v>
      </c>
      <c r="AT844">
        <v>2</v>
      </c>
      <c r="AU844" t="s">
        <v>2630</v>
      </c>
      <c r="AV844" s="3">
        <v>42481</v>
      </c>
      <c r="AW844" s="3" t="str">
        <f>TEXT(LoanTable[[#This Row],[Disbursement Date]],"YYYY-MM")</f>
        <v>2018-12</v>
      </c>
      <c r="AX844" t="str">
        <f>TEXT(EDATE(LoanTable[[#This Row],[Disbursement Date]],-1),"YYYY-MM")</f>
        <v>2018-11</v>
      </c>
      <c r="AY844">
        <f>IF(LoanTable[[#This Row],[Loan Status]]="Active",1,0)</f>
        <v>0</v>
      </c>
      <c r="AZ844">
        <f>IF(COUNTIFS(LoanTable[Client id],LoanTable[[#This Row],[Client id]],LoanTable[Period],LoanTable[[#This Row],[Previous Period]])&gt;0,1,0)</f>
        <v>0</v>
      </c>
      <c r="BA844" s="17" t="str">
        <f>TEXT(LoanTable[[#This Row],[Disbursement Date]],"YYYY")</f>
        <v>2018</v>
      </c>
      <c r="BB844" s="10" cm="1">
        <f t="array" ref="BB844">IF(YEAR(LoanTable[[#This Row],[Disbursement Date]])=MIN(YEAR(LoanTable[Disbursement Date])),"",YEAR(LoanTable[[#This Row],[Disbursement Date]])-1)</f>
        <v>2017</v>
      </c>
      <c r="BC844" s="10">
        <f>IF(LoanTable[[#This Row],[Previous Year]]="",1,IF(COUNTIFS(LoanTable[Client id],LoanTable[[#This Row],[Client id]],LoanTable[Year],LoanTable[[#This Row],[Previous Year]])&gt;0,1,0))</f>
        <v>0</v>
      </c>
      <c r="BD844" t="str">
        <f>YEAR(LoanTable[[#This Row],[Disbursement Date]]) &amp; "-Q" &amp; ROUNDUP(MONTH(LoanTable[[#This Row],[Disbursement Date]])/3,0)</f>
        <v>2018-Q4</v>
      </c>
      <c r="BE844">
        <f>IF(LoanTable[[#This Row],[Disbursement Date]]=LoanTable[[#This Row],[First Loan Date]],1,0)</f>
        <v>0</v>
      </c>
    </row>
    <row r="845" spans="1:57" x14ac:dyDescent="0.3">
      <c r="A845" t="s">
        <v>1784</v>
      </c>
      <c r="B845">
        <v>3</v>
      </c>
      <c r="C845" t="s">
        <v>249</v>
      </c>
      <c r="D845" t="s">
        <v>603</v>
      </c>
      <c r="E845">
        <v>45457</v>
      </c>
      <c r="F845">
        <v>3325</v>
      </c>
      <c r="G845">
        <v>44100</v>
      </c>
      <c r="H845" s="5">
        <v>43445</v>
      </c>
      <c r="I845" t="s">
        <v>612</v>
      </c>
      <c r="J845" t="s">
        <v>613</v>
      </c>
      <c r="K845">
        <v>910182</v>
      </c>
      <c r="L845" t="s">
        <v>257</v>
      </c>
      <c r="M845" t="s">
        <v>21</v>
      </c>
      <c r="N845" t="s">
        <v>13</v>
      </c>
      <c r="O845" t="s">
        <v>14</v>
      </c>
      <c r="P845">
        <v>36</v>
      </c>
      <c r="Q845" s="6" t="s">
        <v>15</v>
      </c>
      <c r="R845" t="s">
        <v>16</v>
      </c>
      <c r="S845" t="s">
        <v>17</v>
      </c>
      <c r="T845" t="s">
        <v>18</v>
      </c>
      <c r="U845" t="s">
        <v>22</v>
      </c>
      <c r="V845" t="s">
        <v>20</v>
      </c>
      <c r="W845">
        <v>357</v>
      </c>
      <c r="X845" t="s">
        <v>574</v>
      </c>
      <c r="Y845" t="s">
        <v>580</v>
      </c>
      <c r="Z845" t="s">
        <v>576</v>
      </c>
      <c r="AA845">
        <v>6.6199999999999995E-2</v>
      </c>
      <c r="AB845" t="s">
        <v>581</v>
      </c>
      <c r="AC845" t="s">
        <v>588</v>
      </c>
      <c r="AD845" t="s">
        <v>249</v>
      </c>
      <c r="AE845" t="s">
        <v>250</v>
      </c>
      <c r="AF845" t="s">
        <v>251</v>
      </c>
      <c r="AG845" t="s">
        <v>252</v>
      </c>
      <c r="AH845" t="s">
        <v>253</v>
      </c>
      <c r="AI845" t="s">
        <v>254</v>
      </c>
      <c r="AJ845">
        <v>910182</v>
      </c>
      <c r="AK845" t="s">
        <v>255</v>
      </c>
      <c r="AL845" t="s">
        <v>256</v>
      </c>
      <c r="AM845">
        <v>45620</v>
      </c>
      <c r="AN845">
        <v>4650</v>
      </c>
      <c r="AO845">
        <v>45092</v>
      </c>
      <c r="AP845">
        <v>22.62</v>
      </c>
      <c r="AQ845">
        <v>1715.34</v>
      </c>
      <c r="AR845" t="s">
        <v>2626</v>
      </c>
      <c r="AS845" t="s">
        <v>2626</v>
      </c>
      <c r="AT845">
        <v>0</v>
      </c>
      <c r="AU845" t="s">
        <v>2628</v>
      </c>
      <c r="AV845" s="3">
        <v>43400</v>
      </c>
      <c r="AW845" s="3" t="str">
        <f>TEXT(LoanTable[[#This Row],[Disbursement Date]],"YYYY-MM")</f>
        <v>2018-12</v>
      </c>
      <c r="AX845" t="str">
        <f>TEXT(EDATE(LoanTable[[#This Row],[Disbursement Date]],-1),"YYYY-MM")</f>
        <v>2018-11</v>
      </c>
      <c r="AY845">
        <f>IF(LoanTable[[#This Row],[Loan Status]]="Active",1,0)</f>
        <v>0</v>
      </c>
      <c r="AZ845">
        <f>IF(COUNTIFS(LoanTable[Client id],LoanTable[[#This Row],[Client id]],LoanTable[Period],LoanTable[[#This Row],[Previous Period]])&gt;0,1,0)</f>
        <v>0</v>
      </c>
      <c r="BA845" s="17" t="str">
        <f>TEXT(LoanTable[[#This Row],[Disbursement Date]],"YYYY")</f>
        <v>2018</v>
      </c>
      <c r="BB845" s="10" cm="1">
        <f t="array" ref="BB845">IF(YEAR(LoanTable[[#This Row],[Disbursement Date]])=MIN(YEAR(LoanTable[Disbursement Date])),"",YEAR(LoanTable[[#This Row],[Disbursement Date]])-1)</f>
        <v>2017</v>
      </c>
      <c r="BC845" s="10">
        <f>IF(LoanTable[[#This Row],[Previous Year]]="",1,IF(COUNTIFS(LoanTable[Client id],LoanTable[[#This Row],[Client id]],LoanTable[Year],LoanTable[[#This Row],[Previous Year]])&gt;0,1,0))</f>
        <v>0</v>
      </c>
      <c r="BD845" t="str">
        <f>YEAR(LoanTable[[#This Row],[Disbursement Date]]) &amp; "-Q" &amp; ROUNDUP(MONTH(LoanTable[[#This Row],[Disbursement Date]])/3,0)</f>
        <v>2018-Q4</v>
      </c>
      <c r="BE845">
        <f>IF(LoanTable[[#This Row],[Disbursement Date]]=LoanTable[[#This Row],[First Loan Date]],1,0)</f>
        <v>0</v>
      </c>
    </row>
    <row r="846" spans="1:57" x14ac:dyDescent="0.3">
      <c r="A846" t="s">
        <v>1575</v>
      </c>
      <c r="B846">
        <v>377</v>
      </c>
      <c r="C846" t="s">
        <v>422</v>
      </c>
      <c r="D846" t="s">
        <v>573</v>
      </c>
      <c r="E846">
        <v>40199</v>
      </c>
      <c r="F846">
        <v>2520</v>
      </c>
      <c r="G846">
        <v>15552</v>
      </c>
      <c r="H846" s="5">
        <v>43445</v>
      </c>
      <c r="I846" t="s">
        <v>615</v>
      </c>
      <c r="J846" t="s">
        <v>613</v>
      </c>
      <c r="K846">
        <v>120676</v>
      </c>
      <c r="L846" t="s">
        <v>423</v>
      </c>
      <c r="M846" t="s">
        <v>181</v>
      </c>
      <c r="N846" t="s">
        <v>13</v>
      </c>
      <c r="O846" t="s">
        <v>14</v>
      </c>
      <c r="P846">
        <v>44</v>
      </c>
      <c r="Q846" s="5" t="s">
        <v>100</v>
      </c>
      <c r="R846" t="s">
        <v>30</v>
      </c>
      <c r="S846" t="s">
        <v>145</v>
      </c>
      <c r="T846" t="s">
        <v>18</v>
      </c>
      <c r="U846" t="s">
        <v>26</v>
      </c>
      <c r="V846" t="s">
        <v>20</v>
      </c>
      <c r="W846">
        <v>638</v>
      </c>
      <c r="X846" t="s">
        <v>574</v>
      </c>
      <c r="Y846" t="s">
        <v>575</v>
      </c>
      <c r="Z846" t="s">
        <v>576</v>
      </c>
      <c r="AA846">
        <v>0.1065</v>
      </c>
      <c r="AB846" t="s">
        <v>577</v>
      </c>
      <c r="AC846" t="s">
        <v>578</v>
      </c>
      <c r="AD846" t="s">
        <v>422</v>
      </c>
      <c r="AE846" t="s">
        <v>234</v>
      </c>
      <c r="AF846" t="s">
        <v>235</v>
      </c>
      <c r="AG846" t="s">
        <v>236</v>
      </c>
      <c r="AH846" t="s">
        <v>237</v>
      </c>
      <c r="AI846" t="s">
        <v>422</v>
      </c>
      <c r="AJ846">
        <v>120676</v>
      </c>
      <c r="AK846" t="s">
        <v>247</v>
      </c>
      <c r="AL846" t="s">
        <v>239</v>
      </c>
      <c r="AM846">
        <v>40235</v>
      </c>
      <c r="AN846">
        <v>3716</v>
      </c>
      <c r="AO846">
        <v>40175</v>
      </c>
      <c r="AP846">
        <v>48.74</v>
      </c>
      <c r="AQ846">
        <v>1041.19</v>
      </c>
      <c r="AR846" t="s">
        <v>2626</v>
      </c>
      <c r="AS846" t="s">
        <v>2626</v>
      </c>
      <c r="AT846">
        <v>0</v>
      </c>
      <c r="AU846" t="s">
        <v>2628</v>
      </c>
      <c r="AV846" s="3">
        <v>43445</v>
      </c>
      <c r="AW846" s="3" t="str">
        <f>TEXT(LoanTable[[#This Row],[Disbursement Date]],"YYYY-MM")</f>
        <v>2018-12</v>
      </c>
      <c r="AX846" t="str">
        <f>TEXT(EDATE(LoanTable[[#This Row],[Disbursement Date]],-1),"YYYY-MM")</f>
        <v>2018-11</v>
      </c>
      <c r="AY846">
        <f>IF(LoanTable[[#This Row],[Loan Status]]="Active",1,0)</f>
        <v>0</v>
      </c>
      <c r="AZ846">
        <f>IF(COUNTIFS(LoanTable[Client id],LoanTable[[#This Row],[Client id]],LoanTable[Period],LoanTable[[#This Row],[Previous Period]])&gt;0,1,0)</f>
        <v>0</v>
      </c>
      <c r="BA846" s="17" t="str">
        <f>TEXT(LoanTable[[#This Row],[Disbursement Date]],"YYYY")</f>
        <v>2018</v>
      </c>
      <c r="BB846" s="10" cm="1">
        <f t="array" ref="BB846">IF(YEAR(LoanTable[[#This Row],[Disbursement Date]])=MIN(YEAR(LoanTable[Disbursement Date])),"",YEAR(LoanTable[[#This Row],[Disbursement Date]])-1)</f>
        <v>2017</v>
      </c>
      <c r="BC846" s="10">
        <f>IF(LoanTable[[#This Row],[Previous Year]]="",1,IF(COUNTIFS(LoanTable[Client id],LoanTable[[#This Row],[Client id]],LoanTable[Year],LoanTable[[#This Row],[Previous Year]])&gt;0,1,0))</f>
        <v>0</v>
      </c>
      <c r="BD846" t="str">
        <f>YEAR(LoanTable[[#This Row],[Disbursement Date]]) &amp; "-Q" &amp; ROUNDUP(MONTH(LoanTable[[#This Row],[Disbursement Date]])/3,0)</f>
        <v>2018-Q4</v>
      </c>
      <c r="BE846">
        <f>IF(LoanTable[[#This Row],[Disbursement Date]]=LoanTable[[#This Row],[First Loan Date]],1,0)</f>
        <v>1</v>
      </c>
    </row>
    <row r="847" spans="1:57" x14ac:dyDescent="0.3">
      <c r="A847" t="s">
        <v>1903</v>
      </c>
      <c r="B847">
        <v>121</v>
      </c>
      <c r="C847" t="s">
        <v>246</v>
      </c>
      <c r="D847" t="s">
        <v>573</v>
      </c>
      <c r="E847">
        <v>7110</v>
      </c>
      <c r="F847">
        <v>14070</v>
      </c>
      <c r="G847">
        <v>16959</v>
      </c>
      <c r="H847" s="5">
        <v>43448</v>
      </c>
      <c r="I847" t="s">
        <v>624</v>
      </c>
      <c r="J847" t="s">
        <v>619</v>
      </c>
      <c r="K847">
        <v>110159</v>
      </c>
      <c r="L847" t="s">
        <v>248</v>
      </c>
      <c r="M847" t="s">
        <v>156</v>
      </c>
      <c r="N847" t="s">
        <v>13</v>
      </c>
      <c r="O847" t="s">
        <v>14</v>
      </c>
      <c r="P847">
        <v>42</v>
      </c>
      <c r="Q847" s="5" t="s">
        <v>129</v>
      </c>
      <c r="R847" t="s">
        <v>30</v>
      </c>
      <c r="S847" t="s">
        <v>145</v>
      </c>
      <c r="T847" t="s">
        <v>18</v>
      </c>
      <c r="U847" t="s">
        <v>38</v>
      </c>
      <c r="V847" t="s">
        <v>39</v>
      </c>
      <c r="W847">
        <v>534</v>
      </c>
      <c r="X847" t="s">
        <v>574</v>
      </c>
      <c r="Y847" t="s">
        <v>575</v>
      </c>
      <c r="Z847" t="s">
        <v>576</v>
      </c>
      <c r="AA847">
        <v>0.1065</v>
      </c>
      <c r="AB847" t="s">
        <v>577</v>
      </c>
      <c r="AC847" t="s">
        <v>578</v>
      </c>
      <c r="AD847" t="s">
        <v>246</v>
      </c>
      <c r="AE847" t="s">
        <v>234</v>
      </c>
      <c r="AF847" t="s">
        <v>235</v>
      </c>
      <c r="AG847" t="s">
        <v>236</v>
      </c>
      <c r="AH847" t="s">
        <v>237</v>
      </c>
      <c r="AI847" t="s">
        <v>246</v>
      </c>
      <c r="AJ847">
        <v>110159</v>
      </c>
      <c r="AK847" t="s">
        <v>247</v>
      </c>
      <c r="AL847" t="s">
        <v>241</v>
      </c>
      <c r="AM847">
        <v>7207</v>
      </c>
      <c r="AN847">
        <v>15874</v>
      </c>
      <c r="AO847">
        <v>6932</v>
      </c>
      <c r="AP847">
        <v>19.55</v>
      </c>
      <c r="AQ847">
        <v>1990.39</v>
      </c>
      <c r="AR847" t="s">
        <v>2627</v>
      </c>
      <c r="AS847" t="s">
        <v>2626</v>
      </c>
      <c r="AT847">
        <v>1</v>
      </c>
      <c r="AU847" t="s">
        <v>2628</v>
      </c>
      <c r="AV847" s="3">
        <v>43448</v>
      </c>
      <c r="AW847" s="3" t="str">
        <f>TEXT(LoanTable[[#This Row],[Disbursement Date]],"YYYY-MM")</f>
        <v>2018-12</v>
      </c>
      <c r="AX847" t="str">
        <f>TEXT(EDATE(LoanTable[[#This Row],[Disbursement Date]],-1),"YYYY-MM")</f>
        <v>2018-11</v>
      </c>
      <c r="AY847">
        <f>IF(LoanTable[[#This Row],[Loan Status]]="Active",1,0)</f>
        <v>1</v>
      </c>
      <c r="AZ847">
        <f>IF(COUNTIFS(LoanTable[Client id],LoanTable[[#This Row],[Client id]],LoanTable[Period],LoanTable[[#This Row],[Previous Period]])&gt;0,1,0)</f>
        <v>0</v>
      </c>
      <c r="BA847" s="17" t="str">
        <f>TEXT(LoanTable[[#This Row],[Disbursement Date]],"YYYY")</f>
        <v>2018</v>
      </c>
      <c r="BB847" s="10" cm="1">
        <f t="array" ref="BB847">IF(YEAR(LoanTable[[#This Row],[Disbursement Date]])=MIN(YEAR(LoanTable[Disbursement Date])),"",YEAR(LoanTable[[#This Row],[Disbursement Date]])-1)</f>
        <v>2017</v>
      </c>
      <c r="BC847" s="10">
        <f>IF(LoanTable[[#This Row],[Previous Year]]="",1,IF(COUNTIFS(LoanTable[Client id],LoanTable[[#This Row],[Client id]],LoanTable[Year],LoanTable[[#This Row],[Previous Year]])&gt;0,1,0))</f>
        <v>0</v>
      </c>
      <c r="BD847" t="str">
        <f>YEAR(LoanTable[[#This Row],[Disbursement Date]]) &amp; "-Q" &amp; ROUNDUP(MONTH(LoanTable[[#This Row],[Disbursement Date]])/3,0)</f>
        <v>2018-Q4</v>
      </c>
      <c r="BE847">
        <f>IF(LoanTable[[#This Row],[Disbursement Date]]=LoanTable[[#This Row],[First Loan Date]],1,0)</f>
        <v>1</v>
      </c>
    </row>
    <row r="848" spans="1:57" x14ac:dyDescent="0.3">
      <c r="A848" t="s">
        <v>2272</v>
      </c>
      <c r="B848">
        <v>848</v>
      </c>
      <c r="C848" t="s">
        <v>409</v>
      </c>
      <c r="D848" t="s">
        <v>589</v>
      </c>
      <c r="E848">
        <v>40650</v>
      </c>
      <c r="F848">
        <v>36121</v>
      </c>
      <c r="G848">
        <v>5899</v>
      </c>
      <c r="H848" s="5">
        <v>43451</v>
      </c>
      <c r="I848" t="s">
        <v>624</v>
      </c>
      <c r="J848" t="s">
        <v>613</v>
      </c>
      <c r="K848">
        <v>1030063</v>
      </c>
      <c r="L848" t="s">
        <v>411</v>
      </c>
      <c r="M848" t="s">
        <v>99</v>
      </c>
      <c r="N848" t="s">
        <v>13</v>
      </c>
      <c r="O848" t="s">
        <v>14</v>
      </c>
      <c r="P848">
        <v>38</v>
      </c>
      <c r="Q848" s="5" t="s">
        <v>202</v>
      </c>
      <c r="R848" t="s">
        <v>74</v>
      </c>
      <c r="S848" t="s">
        <v>105</v>
      </c>
      <c r="T848" t="s">
        <v>18</v>
      </c>
      <c r="U848" t="s">
        <v>26</v>
      </c>
      <c r="V848" t="s">
        <v>20</v>
      </c>
      <c r="W848">
        <v>755</v>
      </c>
      <c r="X848" t="s">
        <v>574</v>
      </c>
      <c r="Y848" t="s">
        <v>590</v>
      </c>
      <c r="Z848" t="s">
        <v>576</v>
      </c>
      <c r="AA848">
        <v>9.9099999999999994E-2</v>
      </c>
      <c r="AB848" t="s">
        <v>577</v>
      </c>
      <c r="AC848" t="s">
        <v>591</v>
      </c>
      <c r="AD848" t="s">
        <v>409</v>
      </c>
      <c r="AE848" t="s">
        <v>234</v>
      </c>
      <c r="AF848" t="s">
        <v>235</v>
      </c>
      <c r="AG848" t="s">
        <v>236</v>
      </c>
      <c r="AH848" t="s">
        <v>237</v>
      </c>
      <c r="AI848" t="s">
        <v>246</v>
      </c>
      <c r="AJ848">
        <v>1030063</v>
      </c>
      <c r="AK848" t="s">
        <v>410</v>
      </c>
      <c r="AL848" t="s">
        <v>241</v>
      </c>
      <c r="AM848">
        <v>41933</v>
      </c>
      <c r="AN848">
        <v>37382</v>
      </c>
      <c r="AO848">
        <v>40215</v>
      </c>
      <c r="AP848">
        <v>20.6</v>
      </c>
      <c r="AQ848">
        <v>3360.88</v>
      </c>
      <c r="AR848" t="s">
        <v>2626</v>
      </c>
      <c r="AS848" t="s">
        <v>2626</v>
      </c>
      <c r="AT848">
        <v>2</v>
      </c>
      <c r="AU848" t="s">
        <v>2628</v>
      </c>
      <c r="AV848" s="3">
        <v>42242</v>
      </c>
      <c r="AW848" s="3" t="str">
        <f>TEXT(LoanTable[[#This Row],[Disbursement Date]],"YYYY-MM")</f>
        <v>2018-12</v>
      </c>
      <c r="AX848" t="str">
        <f>TEXT(EDATE(LoanTable[[#This Row],[Disbursement Date]],-1),"YYYY-MM")</f>
        <v>2018-11</v>
      </c>
      <c r="AY848">
        <f>IF(LoanTable[[#This Row],[Loan Status]]="Active",1,0)</f>
        <v>1</v>
      </c>
      <c r="AZ848">
        <f>IF(COUNTIFS(LoanTable[Client id],LoanTable[[#This Row],[Client id]],LoanTable[Period],LoanTable[[#This Row],[Previous Period]])&gt;0,1,0)</f>
        <v>0</v>
      </c>
      <c r="BA848" s="17" t="str">
        <f>TEXT(LoanTable[[#This Row],[Disbursement Date]],"YYYY")</f>
        <v>2018</v>
      </c>
      <c r="BB848" s="10" cm="1">
        <f t="array" ref="BB848">IF(YEAR(LoanTable[[#This Row],[Disbursement Date]])=MIN(YEAR(LoanTable[Disbursement Date])),"",YEAR(LoanTable[[#This Row],[Disbursement Date]])-1)</f>
        <v>2017</v>
      </c>
      <c r="BC848" s="10">
        <f>IF(LoanTable[[#This Row],[Previous Year]]="",1,IF(COUNTIFS(LoanTable[Client id],LoanTable[[#This Row],[Client id]],LoanTable[Year],LoanTable[[#This Row],[Previous Year]])&gt;0,1,0))</f>
        <v>0</v>
      </c>
      <c r="BD848" t="str">
        <f>YEAR(LoanTable[[#This Row],[Disbursement Date]]) &amp; "-Q" &amp; ROUNDUP(MONTH(LoanTable[[#This Row],[Disbursement Date]])/3,0)</f>
        <v>2018-Q4</v>
      </c>
      <c r="BE848">
        <f>IF(LoanTable[[#This Row],[Disbursement Date]]=LoanTable[[#This Row],[First Loan Date]],1,0)</f>
        <v>0</v>
      </c>
    </row>
    <row r="849" spans="1:57" x14ac:dyDescent="0.3">
      <c r="A849" t="s">
        <v>2136</v>
      </c>
      <c r="B849">
        <v>646</v>
      </c>
      <c r="C849" t="s">
        <v>350</v>
      </c>
      <c r="D849" t="s">
        <v>589</v>
      </c>
      <c r="E849">
        <v>48136</v>
      </c>
      <c r="F849">
        <v>40323</v>
      </c>
      <c r="G849">
        <v>20439</v>
      </c>
      <c r="H849" s="5">
        <v>43452</v>
      </c>
      <c r="I849" t="s">
        <v>615</v>
      </c>
      <c r="J849" t="s">
        <v>619</v>
      </c>
      <c r="K849">
        <v>700013</v>
      </c>
      <c r="L849" t="s">
        <v>351</v>
      </c>
      <c r="M849" t="s">
        <v>95</v>
      </c>
      <c r="N849" t="s">
        <v>13</v>
      </c>
      <c r="O849" t="s">
        <v>14</v>
      </c>
      <c r="P849">
        <v>37</v>
      </c>
      <c r="Q849" s="5" t="s">
        <v>37</v>
      </c>
      <c r="R849" t="s">
        <v>74</v>
      </c>
      <c r="S849" t="s">
        <v>35</v>
      </c>
      <c r="T849" t="s">
        <v>18</v>
      </c>
      <c r="U849" t="s">
        <v>65</v>
      </c>
      <c r="V849" t="s">
        <v>20</v>
      </c>
      <c r="W849">
        <v>479</v>
      </c>
      <c r="X849" t="s">
        <v>574</v>
      </c>
      <c r="Y849" t="s">
        <v>590</v>
      </c>
      <c r="Z849" t="s">
        <v>576</v>
      </c>
      <c r="AA849">
        <v>9.9099999999999994E-2</v>
      </c>
      <c r="AB849" t="s">
        <v>577</v>
      </c>
      <c r="AC849" t="s">
        <v>591</v>
      </c>
      <c r="AD849" t="s">
        <v>350</v>
      </c>
      <c r="AE849" t="s">
        <v>331</v>
      </c>
      <c r="AF849" t="s">
        <v>332</v>
      </c>
      <c r="AG849" t="s">
        <v>333</v>
      </c>
      <c r="AH849" t="s">
        <v>334</v>
      </c>
      <c r="AI849" t="s">
        <v>335</v>
      </c>
      <c r="AJ849">
        <v>700013</v>
      </c>
      <c r="AK849" t="s">
        <v>247</v>
      </c>
      <c r="AL849" t="s">
        <v>241</v>
      </c>
      <c r="AM849">
        <v>50000</v>
      </c>
      <c r="AN849">
        <v>42291</v>
      </c>
      <c r="AO849">
        <v>48093</v>
      </c>
      <c r="AP849">
        <v>45.3</v>
      </c>
      <c r="AQ849">
        <v>4054.79</v>
      </c>
      <c r="AR849" t="s">
        <v>2626</v>
      </c>
      <c r="AS849" t="s">
        <v>2626</v>
      </c>
      <c r="AT849">
        <v>2</v>
      </c>
      <c r="AU849" t="s">
        <v>2628</v>
      </c>
      <c r="AV849" s="3">
        <v>42724</v>
      </c>
      <c r="AW849" s="3" t="str">
        <f>TEXT(LoanTable[[#This Row],[Disbursement Date]],"YYYY-MM")</f>
        <v>2018-12</v>
      </c>
      <c r="AX849" t="str">
        <f>TEXT(EDATE(LoanTable[[#This Row],[Disbursement Date]],-1),"YYYY-MM")</f>
        <v>2018-11</v>
      </c>
      <c r="AY849">
        <f>IF(LoanTable[[#This Row],[Loan Status]]="Active",1,0)</f>
        <v>0</v>
      </c>
      <c r="AZ849">
        <f>IF(COUNTIFS(LoanTable[Client id],LoanTable[[#This Row],[Client id]],LoanTable[Period],LoanTable[[#This Row],[Previous Period]])&gt;0,1,0)</f>
        <v>0</v>
      </c>
      <c r="BA849" s="17" t="str">
        <f>TEXT(LoanTable[[#This Row],[Disbursement Date]],"YYYY")</f>
        <v>2018</v>
      </c>
      <c r="BB849" s="10" cm="1">
        <f t="array" ref="BB849">IF(YEAR(LoanTable[[#This Row],[Disbursement Date]])=MIN(YEAR(LoanTable[Disbursement Date])),"",YEAR(LoanTable[[#This Row],[Disbursement Date]])-1)</f>
        <v>2017</v>
      </c>
      <c r="BC849" s="10">
        <f>IF(LoanTable[[#This Row],[Previous Year]]="",1,IF(COUNTIFS(LoanTable[Client id],LoanTable[[#This Row],[Client id]],LoanTable[Year],LoanTable[[#This Row],[Previous Year]])&gt;0,1,0))</f>
        <v>0</v>
      </c>
      <c r="BD849" t="str">
        <f>YEAR(LoanTable[[#This Row],[Disbursement Date]]) &amp; "-Q" &amp; ROUNDUP(MONTH(LoanTable[[#This Row],[Disbursement Date]])/3,0)</f>
        <v>2018-Q4</v>
      </c>
      <c r="BE849">
        <f>IF(LoanTable[[#This Row],[Disbursement Date]]=LoanTable[[#This Row],[First Loan Date]],1,0)</f>
        <v>0</v>
      </c>
    </row>
    <row r="850" spans="1:57" x14ac:dyDescent="0.3">
      <c r="A850" t="s">
        <v>1207</v>
      </c>
      <c r="B850">
        <v>684</v>
      </c>
      <c r="C850" t="s">
        <v>350</v>
      </c>
      <c r="D850" t="s">
        <v>573</v>
      </c>
      <c r="E850">
        <v>23034</v>
      </c>
      <c r="F850">
        <v>24077</v>
      </c>
      <c r="G850">
        <v>6281</v>
      </c>
      <c r="H850" s="5">
        <v>43455</v>
      </c>
      <c r="I850" t="s">
        <v>624</v>
      </c>
      <c r="J850" t="s">
        <v>613</v>
      </c>
      <c r="K850">
        <v>700013</v>
      </c>
      <c r="L850" t="s">
        <v>351</v>
      </c>
      <c r="M850" t="s">
        <v>64</v>
      </c>
      <c r="N850" t="s">
        <v>13</v>
      </c>
      <c r="O850" t="s">
        <v>14</v>
      </c>
      <c r="P850">
        <v>38</v>
      </c>
      <c r="Q850" s="5" t="s">
        <v>37</v>
      </c>
      <c r="R850" t="s">
        <v>30</v>
      </c>
      <c r="S850" t="s">
        <v>145</v>
      </c>
      <c r="T850" t="s">
        <v>44</v>
      </c>
      <c r="U850" t="s">
        <v>19</v>
      </c>
      <c r="V850" t="s">
        <v>20</v>
      </c>
      <c r="W850">
        <v>368</v>
      </c>
      <c r="X850" t="s">
        <v>574</v>
      </c>
      <c r="Y850" t="s">
        <v>575</v>
      </c>
      <c r="Z850" t="s">
        <v>576</v>
      </c>
      <c r="AA850">
        <v>0.1065</v>
      </c>
      <c r="AB850" t="s">
        <v>577</v>
      </c>
      <c r="AC850" t="s">
        <v>578</v>
      </c>
      <c r="AD850" t="s">
        <v>350</v>
      </c>
      <c r="AE850" t="s">
        <v>331</v>
      </c>
      <c r="AF850" t="s">
        <v>332</v>
      </c>
      <c r="AG850" t="s">
        <v>333</v>
      </c>
      <c r="AH850" t="s">
        <v>334</v>
      </c>
      <c r="AI850" t="s">
        <v>335</v>
      </c>
      <c r="AJ850">
        <v>700013</v>
      </c>
      <c r="AK850" t="s">
        <v>247</v>
      </c>
      <c r="AL850" t="s">
        <v>241</v>
      </c>
      <c r="AM850">
        <v>23341</v>
      </c>
      <c r="AN850">
        <v>23773</v>
      </c>
      <c r="AO850">
        <v>22956</v>
      </c>
      <c r="AP850">
        <v>12.79</v>
      </c>
      <c r="AQ850">
        <v>2835.35</v>
      </c>
      <c r="AR850" t="s">
        <v>2626</v>
      </c>
      <c r="AS850" t="s">
        <v>2626</v>
      </c>
      <c r="AT850">
        <v>1</v>
      </c>
      <c r="AU850" t="s">
        <v>2628</v>
      </c>
      <c r="AV850" s="3">
        <v>43455</v>
      </c>
      <c r="AW850" s="3" t="str">
        <f>TEXT(LoanTable[[#This Row],[Disbursement Date]],"YYYY-MM")</f>
        <v>2018-12</v>
      </c>
      <c r="AX850" t="str">
        <f>TEXT(EDATE(LoanTable[[#This Row],[Disbursement Date]],-1),"YYYY-MM")</f>
        <v>2018-11</v>
      </c>
      <c r="AY850">
        <f>IF(LoanTable[[#This Row],[Loan Status]]="Active",1,0)</f>
        <v>1</v>
      </c>
      <c r="AZ850">
        <f>IF(COUNTIFS(LoanTable[Client id],LoanTable[[#This Row],[Client id]],LoanTable[Period],LoanTable[[#This Row],[Previous Period]])&gt;0,1,0)</f>
        <v>0</v>
      </c>
      <c r="BA850" s="17" t="str">
        <f>TEXT(LoanTable[[#This Row],[Disbursement Date]],"YYYY")</f>
        <v>2018</v>
      </c>
      <c r="BB850" s="10" cm="1">
        <f t="array" ref="BB850">IF(YEAR(LoanTable[[#This Row],[Disbursement Date]])=MIN(YEAR(LoanTable[Disbursement Date])),"",YEAR(LoanTable[[#This Row],[Disbursement Date]])-1)</f>
        <v>2017</v>
      </c>
      <c r="BC850" s="10">
        <f>IF(LoanTable[[#This Row],[Previous Year]]="",1,IF(COUNTIFS(LoanTable[Client id],LoanTable[[#This Row],[Client id]],LoanTable[Year],LoanTable[[#This Row],[Previous Year]])&gt;0,1,0))</f>
        <v>0</v>
      </c>
      <c r="BD850" t="str">
        <f>YEAR(LoanTable[[#This Row],[Disbursement Date]]) &amp; "-Q" &amp; ROUNDUP(MONTH(LoanTable[[#This Row],[Disbursement Date]])/3,0)</f>
        <v>2018-Q4</v>
      </c>
      <c r="BE850">
        <f>IF(LoanTable[[#This Row],[Disbursement Date]]=LoanTable[[#This Row],[First Loan Date]],1,0)</f>
        <v>1</v>
      </c>
    </row>
    <row r="851" spans="1:57" x14ac:dyDescent="0.3">
      <c r="A851" t="s">
        <v>2347</v>
      </c>
      <c r="B851">
        <v>363</v>
      </c>
      <c r="C851" t="s">
        <v>409</v>
      </c>
      <c r="D851" t="s">
        <v>573</v>
      </c>
      <c r="E851">
        <v>13758</v>
      </c>
      <c r="F851">
        <v>43250</v>
      </c>
      <c r="G851">
        <v>15996</v>
      </c>
      <c r="H851" s="5">
        <v>43457</v>
      </c>
      <c r="I851" t="s">
        <v>624</v>
      </c>
      <c r="J851" t="s">
        <v>613</v>
      </c>
      <c r="K851">
        <v>1030063</v>
      </c>
      <c r="L851" t="s">
        <v>411</v>
      </c>
      <c r="M851" t="s">
        <v>106</v>
      </c>
      <c r="N851" t="s">
        <v>13</v>
      </c>
      <c r="O851" t="s">
        <v>14</v>
      </c>
      <c r="P851">
        <v>40</v>
      </c>
      <c r="Q851" s="5" t="s">
        <v>184</v>
      </c>
      <c r="R851" t="s">
        <v>30</v>
      </c>
      <c r="S851" t="s">
        <v>145</v>
      </c>
      <c r="T851" t="s">
        <v>18</v>
      </c>
      <c r="U851" t="s">
        <v>65</v>
      </c>
      <c r="V851" t="s">
        <v>20</v>
      </c>
      <c r="W851">
        <v>810</v>
      </c>
      <c r="X851" t="s">
        <v>574</v>
      </c>
      <c r="Y851" t="s">
        <v>575</v>
      </c>
      <c r="Z851" t="s">
        <v>576</v>
      </c>
      <c r="AA851">
        <v>0.1065</v>
      </c>
      <c r="AB851" t="s">
        <v>577</v>
      </c>
      <c r="AC851" t="s">
        <v>578</v>
      </c>
      <c r="AD851" t="s">
        <v>409</v>
      </c>
      <c r="AE851" t="s">
        <v>234</v>
      </c>
      <c r="AF851" t="s">
        <v>235</v>
      </c>
      <c r="AG851" t="s">
        <v>236</v>
      </c>
      <c r="AH851" t="s">
        <v>237</v>
      </c>
      <c r="AI851" t="s">
        <v>246</v>
      </c>
      <c r="AJ851">
        <v>1030063</v>
      </c>
      <c r="AK851" t="s">
        <v>410</v>
      </c>
      <c r="AL851" t="s">
        <v>241</v>
      </c>
      <c r="AM851">
        <v>13935</v>
      </c>
      <c r="AN851">
        <v>42792</v>
      </c>
      <c r="AO851">
        <v>13504</v>
      </c>
      <c r="AP851">
        <v>29.76</v>
      </c>
      <c r="AQ851">
        <v>4382.7299999999996</v>
      </c>
      <c r="AR851" t="s">
        <v>2626</v>
      </c>
      <c r="AS851" t="s">
        <v>2626</v>
      </c>
      <c r="AT851">
        <v>1</v>
      </c>
      <c r="AU851" t="s">
        <v>2628</v>
      </c>
      <c r="AV851" s="3">
        <v>43405</v>
      </c>
      <c r="AW851" s="3" t="str">
        <f>TEXT(LoanTable[[#This Row],[Disbursement Date]],"YYYY-MM")</f>
        <v>2018-12</v>
      </c>
      <c r="AX851" t="str">
        <f>TEXT(EDATE(LoanTable[[#This Row],[Disbursement Date]],-1),"YYYY-MM")</f>
        <v>2018-11</v>
      </c>
      <c r="AY851">
        <f>IF(LoanTable[[#This Row],[Loan Status]]="Active",1,0)</f>
        <v>1</v>
      </c>
      <c r="AZ851">
        <f>IF(COUNTIFS(LoanTable[Client id],LoanTable[[#This Row],[Client id]],LoanTable[Period],LoanTable[[#This Row],[Previous Period]])&gt;0,1,0)</f>
        <v>1</v>
      </c>
      <c r="BA851" s="17" t="str">
        <f>TEXT(LoanTable[[#This Row],[Disbursement Date]],"YYYY")</f>
        <v>2018</v>
      </c>
      <c r="BB851" s="10" cm="1">
        <f t="array" ref="BB851">IF(YEAR(LoanTable[[#This Row],[Disbursement Date]])=MIN(YEAR(LoanTable[Disbursement Date])),"",YEAR(LoanTable[[#This Row],[Disbursement Date]])-1)</f>
        <v>2017</v>
      </c>
      <c r="BC851" s="10">
        <f>IF(LoanTable[[#This Row],[Previous Year]]="",1,IF(COUNTIFS(LoanTable[Client id],LoanTable[[#This Row],[Client id]],LoanTable[Year],LoanTable[[#This Row],[Previous Year]])&gt;0,1,0))</f>
        <v>0</v>
      </c>
      <c r="BD851" t="str">
        <f>YEAR(LoanTable[[#This Row],[Disbursement Date]]) &amp; "-Q" &amp; ROUNDUP(MONTH(LoanTable[[#This Row],[Disbursement Date]])/3,0)</f>
        <v>2018-Q4</v>
      </c>
      <c r="BE851">
        <f>IF(LoanTable[[#This Row],[Disbursement Date]]=LoanTable[[#This Row],[First Loan Date]],1,0)</f>
        <v>0</v>
      </c>
    </row>
    <row r="852" spans="1:57" x14ac:dyDescent="0.3">
      <c r="A852" t="s">
        <v>1090</v>
      </c>
      <c r="B852">
        <v>358</v>
      </c>
      <c r="C852" t="s">
        <v>330</v>
      </c>
      <c r="D852" t="s">
        <v>583</v>
      </c>
      <c r="E852">
        <v>23237</v>
      </c>
      <c r="F852">
        <v>44519</v>
      </c>
      <c r="G852">
        <v>8007</v>
      </c>
      <c r="H852" s="5">
        <v>43458</v>
      </c>
      <c r="I852" t="s">
        <v>624</v>
      </c>
      <c r="J852" t="s">
        <v>613</v>
      </c>
      <c r="K852">
        <v>690076</v>
      </c>
      <c r="L852" t="s">
        <v>337</v>
      </c>
      <c r="M852" t="s">
        <v>48</v>
      </c>
      <c r="N852" t="s">
        <v>13</v>
      </c>
      <c r="O852" t="s">
        <v>33</v>
      </c>
      <c r="P852">
        <v>22</v>
      </c>
      <c r="Q852" s="5" t="s">
        <v>77</v>
      </c>
      <c r="R852" t="s">
        <v>74</v>
      </c>
      <c r="S852" t="s">
        <v>35</v>
      </c>
      <c r="T852" t="s">
        <v>18</v>
      </c>
      <c r="U852" t="s">
        <v>65</v>
      </c>
      <c r="V852" t="s">
        <v>39</v>
      </c>
      <c r="W852">
        <v>346</v>
      </c>
      <c r="X852" t="s">
        <v>574</v>
      </c>
      <c r="Y852" t="s">
        <v>584</v>
      </c>
      <c r="Z852" t="s">
        <v>576</v>
      </c>
      <c r="AA852">
        <v>0.1825</v>
      </c>
      <c r="AB852" t="s">
        <v>585</v>
      </c>
      <c r="AC852" t="s">
        <v>586</v>
      </c>
      <c r="AD852" t="s">
        <v>330</v>
      </c>
      <c r="AE852" t="s">
        <v>331</v>
      </c>
      <c r="AF852" t="s">
        <v>332</v>
      </c>
      <c r="AG852" t="s">
        <v>333</v>
      </c>
      <c r="AH852" t="s">
        <v>334</v>
      </c>
      <c r="AI852" t="s">
        <v>335</v>
      </c>
      <c r="AJ852">
        <v>690076</v>
      </c>
      <c r="AK852" t="s">
        <v>336</v>
      </c>
      <c r="AL852" t="s">
        <v>239</v>
      </c>
      <c r="AM852">
        <v>24339</v>
      </c>
      <c r="AN852">
        <v>44891</v>
      </c>
      <c r="AO852">
        <v>23108</v>
      </c>
      <c r="AP852">
        <v>43.15</v>
      </c>
      <c r="AQ852">
        <v>4248.38</v>
      </c>
      <c r="AR852" t="s">
        <v>2626</v>
      </c>
      <c r="AS852" t="s">
        <v>2627</v>
      </c>
      <c r="AT852">
        <v>2</v>
      </c>
      <c r="AU852" t="s">
        <v>2628</v>
      </c>
      <c r="AV852" s="3">
        <v>43458</v>
      </c>
      <c r="AW852" s="3" t="str">
        <f>TEXT(LoanTable[[#This Row],[Disbursement Date]],"YYYY-MM")</f>
        <v>2018-12</v>
      </c>
      <c r="AX852" t="str">
        <f>TEXT(EDATE(LoanTable[[#This Row],[Disbursement Date]],-1),"YYYY-MM")</f>
        <v>2018-11</v>
      </c>
      <c r="AY852">
        <f>IF(LoanTable[[#This Row],[Loan Status]]="Active",1,0)</f>
        <v>1</v>
      </c>
      <c r="AZ852">
        <f>IF(COUNTIFS(LoanTable[Client id],LoanTable[[#This Row],[Client id]],LoanTable[Period],LoanTable[[#This Row],[Previous Period]])&gt;0,1,0)</f>
        <v>0</v>
      </c>
      <c r="BA852" s="17" t="str">
        <f>TEXT(LoanTable[[#This Row],[Disbursement Date]],"YYYY")</f>
        <v>2018</v>
      </c>
      <c r="BB852" s="10" cm="1">
        <f t="array" ref="BB852">IF(YEAR(LoanTable[[#This Row],[Disbursement Date]])=MIN(YEAR(LoanTable[Disbursement Date])),"",YEAR(LoanTable[[#This Row],[Disbursement Date]])-1)</f>
        <v>2017</v>
      </c>
      <c r="BC852" s="10">
        <f>IF(LoanTable[[#This Row],[Previous Year]]="",1,IF(COUNTIFS(LoanTable[Client id],LoanTable[[#This Row],[Client id]],LoanTable[Year],LoanTable[[#This Row],[Previous Year]])&gt;0,1,0))</f>
        <v>0</v>
      </c>
      <c r="BD852" t="str">
        <f>YEAR(LoanTable[[#This Row],[Disbursement Date]]) &amp; "-Q" &amp; ROUNDUP(MONTH(LoanTable[[#This Row],[Disbursement Date]])/3,0)</f>
        <v>2018-Q4</v>
      </c>
      <c r="BE852">
        <f>IF(LoanTable[[#This Row],[Disbursement Date]]=LoanTable[[#This Row],[First Loan Date]],1,0)</f>
        <v>1</v>
      </c>
    </row>
    <row r="853" spans="1:57" x14ac:dyDescent="0.3">
      <c r="A853" t="s">
        <v>787</v>
      </c>
      <c r="B853">
        <v>879</v>
      </c>
      <c r="C853" t="s">
        <v>386</v>
      </c>
      <c r="D853" t="s">
        <v>573</v>
      </c>
      <c r="E853">
        <v>25737</v>
      </c>
      <c r="F853">
        <v>3933</v>
      </c>
      <c r="G853">
        <v>23007</v>
      </c>
      <c r="H853" s="5">
        <v>43458</v>
      </c>
      <c r="I853" t="s">
        <v>617</v>
      </c>
      <c r="J853" t="s">
        <v>613</v>
      </c>
      <c r="K853">
        <v>1110166</v>
      </c>
      <c r="L853" t="s">
        <v>389</v>
      </c>
      <c r="M853" t="s">
        <v>64</v>
      </c>
      <c r="N853" t="s">
        <v>13</v>
      </c>
      <c r="O853" t="s">
        <v>14</v>
      </c>
      <c r="P853">
        <v>38</v>
      </c>
      <c r="Q853" s="5" t="s">
        <v>37</v>
      </c>
      <c r="R853" t="s">
        <v>30</v>
      </c>
      <c r="S853" t="s">
        <v>145</v>
      </c>
      <c r="T853" t="s">
        <v>44</v>
      </c>
      <c r="U853" t="s">
        <v>19</v>
      </c>
      <c r="V853" t="s">
        <v>20</v>
      </c>
      <c r="W853">
        <v>368</v>
      </c>
      <c r="X853" t="s">
        <v>574</v>
      </c>
      <c r="Y853" t="s">
        <v>575</v>
      </c>
      <c r="Z853" t="s">
        <v>576</v>
      </c>
      <c r="AA853">
        <v>0.1065</v>
      </c>
      <c r="AB853" t="s">
        <v>577</v>
      </c>
      <c r="AC853" t="s">
        <v>578</v>
      </c>
      <c r="AD853" t="s">
        <v>386</v>
      </c>
      <c r="AE853" t="s">
        <v>234</v>
      </c>
      <c r="AF853" t="s">
        <v>235</v>
      </c>
      <c r="AG853" t="s">
        <v>236</v>
      </c>
      <c r="AH853" t="s">
        <v>237</v>
      </c>
      <c r="AI853" t="s">
        <v>387</v>
      </c>
      <c r="AJ853">
        <v>1110166</v>
      </c>
      <c r="AK853" t="s">
        <v>388</v>
      </c>
      <c r="AL853" t="s">
        <v>239</v>
      </c>
      <c r="AM853">
        <v>25850</v>
      </c>
      <c r="AN853">
        <v>5390</v>
      </c>
      <c r="AO853">
        <v>25398</v>
      </c>
      <c r="AP853">
        <v>4.78</v>
      </c>
      <c r="AQ853">
        <v>1779.9</v>
      </c>
      <c r="AR853" t="s">
        <v>2626</v>
      </c>
      <c r="AS853" t="s">
        <v>2626</v>
      </c>
      <c r="AT853">
        <v>0</v>
      </c>
      <c r="AU853" t="s">
        <v>2628</v>
      </c>
      <c r="AV853" s="3">
        <v>43324</v>
      </c>
      <c r="AW853" s="3" t="str">
        <f>TEXT(LoanTable[[#This Row],[Disbursement Date]],"YYYY-MM")</f>
        <v>2018-12</v>
      </c>
      <c r="AX853" t="str">
        <f>TEXT(EDATE(LoanTable[[#This Row],[Disbursement Date]],-1),"YYYY-MM")</f>
        <v>2018-11</v>
      </c>
      <c r="AY853">
        <f>IF(LoanTable[[#This Row],[Loan Status]]="Active",1,0)</f>
        <v>0</v>
      </c>
      <c r="AZ853">
        <f>IF(COUNTIFS(LoanTable[Client id],LoanTable[[#This Row],[Client id]],LoanTable[Period],LoanTable[[#This Row],[Previous Period]])&gt;0,1,0)</f>
        <v>0</v>
      </c>
      <c r="BA853" s="17" t="str">
        <f>TEXT(LoanTable[[#This Row],[Disbursement Date]],"YYYY")</f>
        <v>2018</v>
      </c>
      <c r="BB853" s="10" cm="1">
        <f t="array" ref="BB853">IF(YEAR(LoanTable[[#This Row],[Disbursement Date]])=MIN(YEAR(LoanTable[Disbursement Date])),"",YEAR(LoanTable[[#This Row],[Disbursement Date]])-1)</f>
        <v>2017</v>
      </c>
      <c r="BC853" s="10">
        <f>IF(LoanTable[[#This Row],[Previous Year]]="",1,IF(COUNTIFS(LoanTable[Client id],LoanTable[[#This Row],[Client id]],LoanTable[Year],LoanTable[[#This Row],[Previous Year]])&gt;0,1,0))</f>
        <v>0</v>
      </c>
      <c r="BD853" t="str">
        <f>YEAR(LoanTable[[#This Row],[Disbursement Date]]) &amp; "-Q" &amp; ROUNDUP(MONTH(LoanTable[[#This Row],[Disbursement Date]])/3,0)</f>
        <v>2018-Q4</v>
      </c>
      <c r="BE853">
        <f>IF(LoanTable[[#This Row],[Disbursement Date]]=LoanTable[[#This Row],[First Loan Date]],1,0)</f>
        <v>0</v>
      </c>
    </row>
    <row r="854" spans="1:57" x14ac:dyDescent="0.3">
      <c r="A854" t="s">
        <v>2200</v>
      </c>
      <c r="B854">
        <v>399</v>
      </c>
      <c r="C854" t="s">
        <v>294</v>
      </c>
      <c r="D854" t="s">
        <v>592</v>
      </c>
      <c r="E854">
        <v>46667</v>
      </c>
      <c r="F854">
        <v>12719</v>
      </c>
      <c r="G854">
        <v>23614</v>
      </c>
      <c r="H854" s="5">
        <v>43459</v>
      </c>
      <c r="I854" t="s">
        <v>612</v>
      </c>
      <c r="J854" t="s">
        <v>613</v>
      </c>
      <c r="K854">
        <v>90149</v>
      </c>
      <c r="L854" t="s">
        <v>296</v>
      </c>
      <c r="M854" t="s">
        <v>153</v>
      </c>
      <c r="N854" t="s">
        <v>13</v>
      </c>
      <c r="O854" t="s">
        <v>14</v>
      </c>
      <c r="P854">
        <v>44</v>
      </c>
      <c r="Q854" s="5" t="s">
        <v>195</v>
      </c>
      <c r="R854" t="s">
        <v>74</v>
      </c>
      <c r="S854" t="s">
        <v>105</v>
      </c>
      <c r="T854" t="s">
        <v>18</v>
      </c>
      <c r="U854" t="s">
        <v>26</v>
      </c>
      <c r="V854" t="s">
        <v>39</v>
      </c>
      <c r="W854">
        <v>425</v>
      </c>
      <c r="X854" t="s">
        <v>574</v>
      </c>
      <c r="Y854" t="s">
        <v>584</v>
      </c>
      <c r="Z854" t="s">
        <v>593</v>
      </c>
      <c r="AA854">
        <v>0.1991</v>
      </c>
      <c r="AB854" t="s">
        <v>594</v>
      </c>
      <c r="AC854" t="s">
        <v>595</v>
      </c>
      <c r="AD854" t="s">
        <v>294</v>
      </c>
      <c r="AE854" t="s">
        <v>266</v>
      </c>
      <c r="AF854" t="s">
        <v>267</v>
      </c>
      <c r="AG854" t="s">
        <v>268</v>
      </c>
      <c r="AH854" t="s">
        <v>269</v>
      </c>
      <c r="AI854" t="s">
        <v>295</v>
      </c>
      <c r="AJ854">
        <v>90149</v>
      </c>
      <c r="AK854" t="s">
        <v>274</v>
      </c>
      <c r="AL854" t="s">
        <v>241</v>
      </c>
      <c r="AM854">
        <v>47870</v>
      </c>
      <c r="AN854">
        <v>14005</v>
      </c>
      <c r="AO854">
        <v>46659</v>
      </c>
      <c r="AP854">
        <v>7.39</v>
      </c>
      <c r="AQ854">
        <v>239.41</v>
      </c>
      <c r="AR854" t="s">
        <v>2626</v>
      </c>
      <c r="AS854" t="s">
        <v>2626</v>
      </c>
      <c r="AT854">
        <v>0</v>
      </c>
      <c r="AU854" t="s">
        <v>2629</v>
      </c>
      <c r="AV854" s="3">
        <v>43392</v>
      </c>
      <c r="AW854" s="3" t="str">
        <f>TEXT(LoanTable[[#This Row],[Disbursement Date]],"YYYY-MM")</f>
        <v>2018-12</v>
      </c>
      <c r="AX854" t="str">
        <f>TEXT(EDATE(LoanTable[[#This Row],[Disbursement Date]],-1),"YYYY-MM")</f>
        <v>2018-11</v>
      </c>
      <c r="AY854">
        <f>IF(LoanTable[[#This Row],[Loan Status]]="Active",1,0)</f>
        <v>0</v>
      </c>
      <c r="AZ854">
        <f>IF(COUNTIFS(LoanTable[Client id],LoanTable[[#This Row],[Client id]],LoanTable[Period],LoanTable[[#This Row],[Previous Period]])&gt;0,1,0)</f>
        <v>0</v>
      </c>
      <c r="BA854" s="17" t="str">
        <f>TEXT(LoanTable[[#This Row],[Disbursement Date]],"YYYY")</f>
        <v>2018</v>
      </c>
      <c r="BB854" s="10" cm="1">
        <f t="array" ref="BB854">IF(YEAR(LoanTable[[#This Row],[Disbursement Date]])=MIN(YEAR(LoanTable[Disbursement Date])),"",YEAR(LoanTable[[#This Row],[Disbursement Date]])-1)</f>
        <v>2017</v>
      </c>
      <c r="BC854" s="10">
        <f>IF(LoanTable[[#This Row],[Previous Year]]="",1,IF(COUNTIFS(LoanTable[Client id],LoanTable[[#This Row],[Client id]],LoanTable[Year],LoanTable[[#This Row],[Previous Year]])&gt;0,1,0))</f>
        <v>0</v>
      </c>
      <c r="BD854" t="str">
        <f>YEAR(LoanTable[[#This Row],[Disbursement Date]]) &amp; "-Q" &amp; ROUNDUP(MONTH(LoanTable[[#This Row],[Disbursement Date]])/3,0)</f>
        <v>2018-Q4</v>
      </c>
      <c r="BE854">
        <f>IF(LoanTable[[#This Row],[Disbursement Date]]=LoanTable[[#This Row],[First Loan Date]],1,0)</f>
        <v>0</v>
      </c>
    </row>
    <row r="855" spans="1:57" x14ac:dyDescent="0.3">
      <c r="A855" t="s">
        <v>1104</v>
      </c>
      <c r="B855">
        <v>516</v>
      </c>
      <c r="C855" t="s">
        <v>265</v>
      </c>
      <c r="D855" t="s">
        <v>589</v>
      </c>
      <c r="E855">
        <v>3607</v>
      </c>
      <c r="F855">
        <v>5217</v>
      </c>
      <c r="G855">
        <v>34265</v>
      </c>
      <c r="H855" s="5">
        <v>43459</v>
      </c>
      <c r="I855" t="s">
        <v>615</v>
      </c>
      <c r="J855" t="s">
        <v>613</v>
      </c>
      <c r="K855">
        <v>30179</v>
      </c>
      <c r="L855" t="s">
        <v>272</v>
      </c>
      <c r="M855" t="s">
        <v>78</v>
      </c>
      <c r="N855" t="s">
        <v>13</v>
      </c>
      <c r="O855" t="s">
        <v>46</v>
      </c>
      <c r="P855">
        <v>26</v>
      </c>
      <c r="Q855" s="5" t="s">
        <v>142</v>
      </c>
      <c r="R855" t="s">
        <v>25</v>
      </c>
      <c r="S855" t="s">
        <v>35</v>
      </c>
      <c r="T855" t="s">
        <v>18</v>
      </c>
      <c r="U855" t="s">
        <v>19</v>
      </c>
      <c r="V855" t="s">
        <v>31</v>
      </c>
      <c r="W855">
        <v>398</v>
      </c>
      <c r="X855" t="s">
        <v>574</v>
      </c>
      <c r="Y855" t="s">
        <v>590</v>
      </c>
      <c r="Z855" t="s">
        <v>576</v>
      </c>
      <c r="AA855">
        <v>9.9099999999999994E-2</v>
      </c>
      <c r="AB855" t="s">
        <v>577</v>
      </c>
      <c r="AC855" t="s">
        <v>591</v>
      </c>
      <c r="AD855" t="s">
        <v>265</v>
      </c>
      <c r="AE855" t="s">
        <v>266</v>
      </c>
      <c r="AF855" t="s">
        <v>267</v>
      </c>
      <c r="AG855" t="s">
        <v>268</v>
      </c>
      <c r="AH855" t="s">
        <v>269</v>
      </c>
      <c r="AI855" t="s">
        <v>270</v>
      </c>
      <c r="AJ855">
        <v>30179</v>
      </c>
      <c r="AK855" t="s">
        <v>271</v>
      </c>
      <c r="AL855" t="s">
        <v>241</v>
      </c>
      <c r="AM855">
        <v>4160</v>
      </c>
      <c r="AN855">
        <v>7112</v>
      </c>
      <c r="AO855">
        <v>3187</v>
      </c>
      <c r="AP855">
        <v>41.03</v>
      </c>
      <c r="AQ855">
        <v>237.63</v>
      </c>
      <c r="AR855" t="s">
        <v>2626</v>
      </c>
      <c r="AS855" t="s">
        <v>2626</v>
      </c>
      <c r="AT855">
        <v>1</v>
      </c>
      <c r="AU855" t="s">
        <v>2629</v>
      </c>
      <c r="AV855" s="3">
        <v>42398</v>
      </c>
      <c r="AW855" s="3" t="str">
        <f>TEXT(LoanTable[[#This Row],[Disbursement Date]],"YYYY-MM")</f>
        <v>2018-12</v>
      </c>
      <c r="AX855" t="str">
        <f>TEXT(EDATE(LoanTable[[#This Row],[Disbursement Date]],-1),"YYYY-MM")</f>
        <v>2018-11</v>
      </c>
      <c r="AY855">
        <f>IF(LoanTable[[#This Row],[Loan Status]]="Active",1,0)</f>
        <v>0</v>
      </c>
      <c r="AZ855">
        <f>IF(COUNTIFS(LoanTable[Client id],LoanTable[[#This Row],[Client id]],LoanTable[Period],LoanTable[[#This Row],[Previous Period]])&gt;0,1,0)</f>
        <v>0</v>
      </c>
      <c r="BA855" s="17" t="str">
        <f>TEXT(LoanTable[[#This Row],[Disbursement Date]],"YYYY")</f>
        <v>2018</v>
      </c>
      <c r="BB855" s="10" cm="1">
        <f t="array" ref="BB855">IF(YEAR(LoanTable[[#This Row],[Disbursement Date]])=MIN(YEAR(LoanTable[Disbursement Date])),"",YEAR(LoanTable[[#This Row],[Disbursement Date]])-1)</f>
        <v>2017</v>
      </c>
      <c r="BC855" s="10">
        <f>IF(LoanTable[[#This Row],[Previous Year]]="",1,IF(COUNTIFS(LoanTable[Client id],LoanTable[[#This Row],[Client id]],LoanTable[Year],LoanTable[[#This Row],[Previous Year]])&gt;0,1,0))</f>
        <v>1</v>
      </c>
      <c r="BD855" t="str">
        <f>YEAR(LoanTable[[#This Row],[Disbursement Date]]) &amp; "-Q" &amp; ROUNDUP(MONTH(LoanTable[[#This Row],[Disbursement Date]])/3,0)</f>
        <v>2018-Q4</v>
      </c>
      <c r="BE855">
        <f>IF(LoanTable[[#This Row],[Disbursement Date]]=LoanTable[[#This Row],[First Loan Date]],1,0)</f>
        <v>0</v>
      </c>
    </row>
    <row r="856" spans="1:57" x14ac:dyDescent="0.3">
      <c r="A856" t="s">
        <v>2539</v>
      </c>
      <c r="B856">
        <v>354</v>
      </c>
      <c r="C856" t="s">
        <v>285</v>
      </c>
      <c r="D856" t="s">
        <v>589</v>
      </c>
      <c r="E856">
        <v>9928</v>
      </c>
      <c r="F856">
        <v>42782</v>
      </c>
      <c r="G856">
        <v>31522</v>
      </c>
      <c r="H856" s="5">
        <v>43460</v>
      </c>
      <c r="I856" t="s">
        <v>624</v>
      </c>
      <c r="J856" t="s">
        <v>619</v>
      </c>
      <c r="K856">
        <v>240005</v>
      </c>
      <c r="L856" t="s">
        <v>287</v>
      </c>
      <c r="M856" t="s">
        <v>128</v>
      </c>
      <c r="N856" t="s">
        <v>13</v>
      </c>
      <c r="O856" t="s">
        <v>14</v>
      </c>
      <c r="P856">
        <v>36</v>
      </c>
      <c r="Q856" s="5" t="s">
        <v>67</v>
      </c>
      <c r="R856" t="s">
        <v>25</v>
      </c>
      <c r="S856" t="s">
        <v>35</v>
      </c>
      <c r="T856" t="s">
        <v>63</v>
      </c>
      <c r="U856" t="s">
        <v>22</v>
      </c>
      <c r="V856" t="s">
        <v>20</v>
      </c>
      <c r="W856">
        <v>489</v>
      </c>
      <c r="X856" t="s">
        <v>574</v>
      </c>
      <c r="Y856" t="s">
        <v>590</v>
      </c>
      <c r="Z856" t="s">
        <v>576</v>
      </c>
      <c r="AA856">
        <v>9.9099999999999994E-2</v>
      </c>
      <c r="AB856" t="s">
        <v>577</v>
      </c>
      <c r="AC856" t="s">
        <v>591</v>
      </c>
      <c r="AD856" t="s">
        <v>285</v>
      </c>
      <c r="AE856" t="s">
        <v>259</v>
      </c>
      <c r="AF856" t="s">
        <v>260</v>
      </c>
      <c r="AG856" t="s">
        <v>261</v>
      </c>
      <c r="AH856" t="s">
        <v>262</v>
      </c>
      <c r="AI856" t="s">
        <v>285</v>
      </c>
      <c r="AJ856">
        <v>240005</v>
      </c>
      <c r="AK856" t="s">
        <v>286</v>
      </c>
      <c r="AL856" t="s">
        <v>241</v>
      </c>
      <c r="AM856">
        <v>9965</v>
      </c>
      <c r="AN856">
        <v>43975</v>
      </c>
      <c r="AO856">
        <v>9927</v>
      </c>
      <c r="AP856">
        <v>42.49</v>
      </c>
      <c r="AQ856">
        <v>3584.68</v>
      </c>
      <c r="AR856" t="s">
        <v>2626</v>
      </c>
      <c r="AS856" t="s">
        <v>2626</v>
      </c>
      <c r="AT856">
        <v>2</v>
      </c>
      <c r="AU856" t="s">
        <v>2628</v>
      </c>
      <c r="AV856" s="3">
        <v>43460</v>
      </c>
      <c r="AW856" s="3" t="str">
        <f>TEXT(LoanTable[[#This Row],[Disbursement Date]],"YYYY-MM")</f>
        <v>2018-12</v>
      </c>
      <c r="AX856" t="str">
        <f>TEXT(EDATE(LoanTable[[#This Row],[Disbursement Date]],-1),"YYYY-MM")</f>
        <v>2018-11</v>
      </c>
      <c r="AY856">
        <f>IF(LoanTable[[#This Row],[Loan Status]]="Active",1,0)</f>
        <v>1</v>
      </c>
      <c r="AZ856">
        <f>IF(COUNTIFS(LoanTable[Client id],LoanTable[[#This Row],[Client id]],LoanTable[Period],LoanTable[[#This Row],[Previous Period]])&gt;0,1,0)</f>
        <v>0</v>
      </c>
      <c r="BA856" s="17" t="str">
        <f>TEXT(LoanTable[[#This Row],[Disbursement Date]],"YYYY")</f>
        <v>2018</v>
      </c>
      <c r="BB856" s="10" cm="1">
        <f t="array" ref="BB856">IF(YEAR(LoanTable[[#This Row],[Disbursement Date]])=MIN(YEAR(LoanTable[Disbursement Date])),"",YEAR(LoanTable[[#This Row],[Disbursement Date]])-1)</f>
        <v>2017</v>
      </c>
      <c r="BC856" s="10">
        <f>IF(LoanTable[[#This Row],[Previous Year]]="",1,IF(COUNTIFS(LoanTable[Client id],LoanTable[[#This Row],[Client id]],LoanTable[Year],LoanTable[[#This Row],[Previous Year]])&gt;0,1,0))</f>
        <v>0</v>
      </c>
      <c r="BD856" t="str">
        <f>YEAR(LoanTable[[#This Row],[Disbursement Date]]) &amp; "-Q" &amp; ROUNDUP(MONTH(LoanTable[[#This Row],[Disbursement Date]])/3,0)</f>
        <v>2018-Q4</v>
      </c>
      <c r="BE856">
        <f>IF(LoanTable[[#This Row],[Disbursement Date]]=LoanTable[[#This Row],[First Loan Date]],1,0)</f>
        <v>1</v>
      </c>
    </row>
    <row r="857" spans="1:57" x14ac:dyDescent="0.3">
      <c r="A857" t="s">
        <v>1591</v>
      </c>
      <c r="B857">
        <v>698</v>
      </c>
      <c r="C857" t="s">
        <v>310</v>
      </c>
      <c r="D857" t="s">
        <v>573</v>
      </c>
      <c r="E857">
        <v>43520</v>
      </c>
      <c r="F857">
        <v>12349</v>
      </c>
      <c r="G857">
        <v>14048</v>
      </c>
      <c r="H857" s="5">
        <v>43460</v>
      </c>
      <c r="I857" t="s">
        <v>615</v>
      </c>
      <c r="J857" t="s">
        <v>613</v>
      </c>
      <c r="K857">
        <v>140056</v>
      </c>
      <c r="L857" t="s">
        <v>312</v>
      </c>
      <c r="M857" t="s">
        <v>150</v>
      </c>
      <c r="N857" t="s">
        <v>13</v>
      </c>
      <c r="O857" t="s">
        <v>33</v>
      </c>
      <c r="P857">
        <v>22</v>
      </c>
      <c r="Q857" s="5" t="s">
        <v>151</v>
      </c>
      <c r="R857" t="s">
        <v>74</v>
      </c>
      <c r="S857" t="s">
        <v>35</v>
      </c>
      <c r="T857" t="s">
        <v>18</v>
      </c>
      <c r="U857" t="s">
        <v>65</v>
      </c>
      <c r="V857" t="s">
        <v>39</v>
      </c>
      <c r="W857">
        <v>516</v>
      </c>
      <c r="X857" t="s">
        <v>574</v>
      </c>
      <c r="Y857" t="s">
        <v>575</v>
      </c>
      <c r="Z857" t="s">
        <v>576</v>
      </c>
      <c r="AA857">
        <v>0.1065</v>
      </c>
      <c r="AB857" t="s">
        <v>577</v>
      </c>
      <c r="AC857" t="s">
        <v>578</v>
      </c>
      <c r="AD857" t="s">
        <v>310</v>
      </c>
      <c r="AE857" t="s">
        <v>250</v>
      </c>
      <c r="AF857" t="s">
        <v>251</v>
      </c>
      <c r="AG857" t="s">
        <v>252</v>
      </c>
      <c r="AH857" t="s">
        <v>253</v>
      </c>
      <c r="AI857" t="s">
        <v>310</v>
      </c>
      <c r="AJ857">
        <v>140056</v>
      </c>
      <c r="AK857" t="s">
        <v>311</v>
      </c>
      <c r="AL857" t="s">
        <v>239</v>
      </c>
      <c r="AM857">
        <v>43456</v>
      </c>
      <c r="AN857">
        <v>13502</v>
      </c>
      <c r="AO857">
        <v>43185</v>
      </c>
      <c r="AP857">
        <v>8.32</v>
      </c>
      <c r="AQ857">
        <v>4298.29</v>
      </c>
      <c r="AR857" t="s">
        <v>2626</v>
      </c>
      <c r="AS857" t="s">
        <v>2626</v>
      </c>
      <c r="AT857">
        <v>2</v>
      </c>
      <c r="AU857" t="s">
        <v>2628</v>
      </c>
      <c r="AV857" s="3">
        <v>42719</v>
      </c>
      <c r="AW857" s="3" t="str">
        <f>TEXT(LoanTable[[#This Row],[Disbursement Date]],"YYYY-MM")</f>
        <v>2018-12</v>
      </c>
      <c r="AX857" t="str">
        <f>TEXT(EDATE(LoanTable[[#This Row],[Disbursement Date]],-1),"YYYY-MM")</f>
        <v>2018-11</v>
      </c>
      <c r="AY857">
        <f>IF(LoanTable[[#This Row],[Loan Status]]="Active",1,0)</f>
        <v>0</v>
      </c>
      <c r="AZ857">
        <f>IF(COUNTIFS(LoanTable[Client id],LoanTable[[#This Row],[Client id]],LoanTable[Period],LoanTable[[#This Row],[Previous Period]])&gt;0,1,0)</f>
        <v>0</v>
      </c>
      <c r="BA857" s="17" t="str">
        <f>TEXT(LoanTable[[#This Row],[Disbursement Date]],"YYYY")</f>
        <v>2018</v>
      </c>
      <c r="BB857" s="10" cm="1">
        <f t="array" ref="BB857">IF(YEAR(LoanTable[[#This Row],[Disbursement Date]])=MIN(YEAR(LoanTable[Disbursement Date])),"",YEAR(LoanTable[[#This Row],[Disbursement Date]])-1)</f>
        <v>2017</v>
      </c>
      <c r="BC857" s="10">
        <f>IF(LoanTable[[#This Row],[Previous Year]]="",1,IF(COUNTIFS(LoanTable[Client id],LoanTable[[#This Row],[Client id]],LoanTable[Year],LoanTable[[#This Row],[Previous Year]])&gt;0,1,0))</f>
        <v>0</v>
      </c>
      <c r="BD857" t="str">
        <f>YEAR(LoanTable[[#This Row],[Disbursement Date]]) &amp; "-Q" &amp; ROUNDUP(MONTH(LoanTable[[#This Row],[Disbursement Date]])/3,0)</f>
        <v>2018-Q4</v>
      </c>
      <c r="BE857">
        <f>IF(LoanTable[[#This Row],[Disbursement Date]]=LoanTable[[#This Row],[First Loan Date]],1,0)</f>
        <v>0</v>
      </c>
    </row>
    <row r="858" spans="1:57" x14ac:dyDescent="0.3">
      <c r="A858" t="s">
        <v>1338</v>
      </c>
      <c r="B858">
        <v>53</v>
      </c>
      <c r="C858" t="s">
        <v>249</v>
      </c>
      <c r="D858" t="s">
        <v>573</v>
      </c>
      <c r="E858">
        <v>13241</v>
      </c>
      <c r="F858">
        <v>39475</v>
      </c>
      <c r="G858">
        <v>5790</v>
      </c>
      <c r="H858" s="5">
        <v>43462</v>
      </c>
      <c r="I858" t="s">
        <v>617</v>
      </c>
      <c r="J858" t="s">
        <v>619</v>
      </c>
      <c r="K858">
        <v>910182</v>
      </c>
      <c r="L858" t="s">
        <v>257</v>
      </c>
      <c r="M858" t="s">
        <v>12</v>
      </c>
      <c r="N858" t="s">
        <v>13</v>
      </c>
      <c r="O858" t="s">
        <v>28</v>
      </c>
      <c r="P858">
        <v>50</v>
      </c>
      <c r="Q858" s="6" t="s">
        <v>113</v>
      </c>
      <c r="R858" t="s">
        <v>25</v>
      </c>
      <c r="S858" t="s">
        <v>35</v>
      </c>
      <c r="T858" t="s">
        <v>18</v>
      </c>
      <c r="U858" t="s">
        <v>19</v>
      </c>
      <c r="V858" t="s">
        <v>39</v>
      </c>
      <c r="W858">
        <v>726</v>
      </c>
      <c r="X858" t="s">
        <v>574</v>
      </c>
      <c r="Y858" t="s">
        <v>575</v>
      </c>
      <c r="Z858" t="s">
        <v>576</v>
      </c>
      <c r="AA858">
        <v>0.1065</v>
      </c>
      <c r="AB858" t="s">
        <v>577</v>
      </c>
      <c r="AC858" t="s">
        <v>578</v>
      </c>
      <c r="AD858" t="s">
        <v>249</v>
      </c>
      <c r="AE858" t="s">
        <v>250</v>
      </c>
      <c r="AF858" t="s">
        <v>251</v>
      </c>
      <c r="AG858" t="s">
        <v>252</v>
      </c>
      <c r="AH858" t="s">
        <v>253</v>
      </c>
      <c r="AI858" t="s">
        <v>254</v>
      </c>
      <c r="AJ858">
        <v>910182</v>
      </c>
      <c r="AK858" t="s">
        <v>255</v>
      </c>
      <c r="AL858" t="s">
        <v>256</v>
      </c>
      <c r="AM858">
        <v>14649</v>
      </c>
      <c r="AN858">
        <v>39215</v>
      </c>
      <c r="AO858">
        <v>13147</v>
      </c>
      <c r="AP858">
        <v>17.440000000000001</v>
      </c>
      <c r="AQ858">
        <v>2024.61</v>
      </c>
      <c r="AR858" t="s">
        <v>2626</v>
      </c>
      <c r="AS858" t="s">
        <v>2626</v>
      </c>
      <c r="AT858">
        <v>1</v>
      </c>
      <c r="AU858" t="s">
        <v>2628</v>
      </c>
      <c r="AV858" s="3">
        <v>42507</v>
      </c>
      <c r="AW858" s="3" t="str">
        <f>TEXT(LoanTable[[#This Row],[Disbursement Date]],"YYYY-MM")</f>
        <v>2018-12</v>
      </c>
      <c r="AX858" t="str">
        <f>TEXT(EDATE(LoanTable[[#This Row],[Disbursement Date]],-1),"YYYY-MM")</f>
        <v>2018-11</v>
      </c>
      <c r="AY858">
        <f>IF(LoanTable[[#This Row],[Loan Status]]="Active",1,0)</f>
        <v>0</v>
      </c>
      <c r="AZ858">
        <f>IF(COUNTIFS(LoanTable[Client id],LoanTable[[#This Row],[Client id]],LoanTable[Period],LoanTable[[#This Row],[Previous Period]])&gt;0,1,0)</f>
        <v>0</v>
      </c>
      <c r="BA858" s="17" t="str">
        <f>TEXT(LoanTable[[#This Row],[Disbursement Date]],"YYYY")</f>
        <v>2018</v>
      </c>
      <c r="BB858" s="10" cm="1">
        <f t="array" ref="BB858">IF(YEAR(LoanTable[[#This Row],[Disbursement Date]])=MIN(YEAR(LoanTable[Disbursement Date])),"",YEAR(LoanTable[[#This Row],[Disbursement Date]])-1)</f>
        <v>2017</v>
      </c>
      <c r="BC858" s="10">
        <f>IF(LoanTable[[#This Row],[Previous Year]]="",1,IF(COUNTIFS(LoanTable[Client id],LoanTable[[#This Row],[Client id]],LoanTable[Year],LoanTable[[#This Row],[Previous Year]])&gt;0,1,0))</f>
        <v>0</v>
      </c>
      <c r="BD858" t="str">
        <f>YEAR(LoanTable[[#This Row],[Disbursement Date]]) &amp; "-Q" &amp; ROUNDUP(MONTH(LoanTable[[#This Row],[Disbursement Date]])/3,0)</f>
        <v>2018-Q4</v>
      </c>
      <c r="BE858">
        <f>IF(LoanTable[[#This Row],[Disbursement Date]]=LoanTable[[#This Row],[First Loan Date]],1,0)</f>
        <v>0</v>
      </c>
    </row>
    <row r="859" spans="1:57" x14ac:dyDescent="0.3">
      <c r="A859" t="s">
        <v>1775</v>
      </c>
      <c r="B859">
        <v>824</v>
      </c>
      <c r="C859" t="s">
        <v>330</v>
      </c>
      <c r="D859" t="s">
        <v>573</v>
      </c>
      <c r="E859">
        <v>25161</v>
      </c>
      <c r="F859">
        <v>45519</v>
      </c>
      <c r="G859">
        <v>22830</v>
      </c>
      <c r="H859" s="5">
        <v>43465</v>
      </c>
      <c r="I859" t="s">
        <v>612</v>
      </c>
      <c r="J859" t="s">
        <v>619</v>
      </c>
      <c r="K859">
        <v>690076</v>
      </c>
      <c r="L859" t="s">
        <v>337</v>
      </c>
      <c r="M859" t="s">
        <v>50</v>
      </c>
      <c r="N859" t="s">
        <v>13</v>
      </c>
      <c r="O859" t="s">
        <v>46</v>
      </c>
      <c r="P859">
        <v>31</v>
      </c>
      <c r="Q859" s="5" t="s">
        <v>101</v>
      </c>
      <c r="R859" t="s">
        <v>25</v>
      </c>
      <c r="S859" t="s">
        <v>35</v>
      </c>
      <c r="T859" t="s">
        <v>18</v>
      </c>
      <c r="U859" t="s">
        <v>38</v>
      </c>
      <c r="V859" t="s">
        <v>39</v>
      </c>
      <c r="W859">
        <v>315</v>
      </c>
      <c r="X859" t="s">
        <v>574</v>
      </c>
      <c r="Y859" t="s">
        <v>575</v>
      </c>
      <c r="Z859" t="s">
        <v>576</v>
      </c>
      <c r="AA859">
        <v>0.1065</v>
      </c>
      <c r="AB859" t="s">
        <v>577</v>
      </c>
      <c r="AC859" t="s">
        <v>578</v>
      </c>
      <c r="AD859" t="s">
        <v>330</v>
      </c>
      <c r="AE859" t="s">
        <v>331</v>
      </c>
      <c r="AF859" t="s">
        <v>332</v>
      </c>
      <c r="AG859" t="s">
        <v>333</v>
      </c>
      <c r="AH859" t="s">
        <v>334</v>
      </c>
      <c r="AI859" t="s">
        <v>335</v>
      </c>
      <c r="AJ859">
        <v>690076</v>
      </c>
      <c r="AK859" t="s">
        <v>336</v>
      </c>
      <c r="AL859" t="s">
        <v>239</v>
      </c>
      <c r="AM859">
        <v>26702</v>
      </c>
      <c r="AN859">
        <v>46115</v>
      </c>
      <c r="AO859">
        <v>25131</v>
      </c>
      <c r="AP859">
        <v>8.64</v>
      </c>
      <c r="AQ859">
        <v>2743.1</v>
      </c>
      <c r="AR859" t="s">
        <v>2626</v>
      </c>
      <c r="AS859" t="s">
        <v>2626</v>
      </c>
      <c r="AT859">
        <v>0</v>
      </c>
      <c r="AU859" t="s">
        <v>2628</v>
      </c>
      <c r="AV859" s="3">
        <v>42457</v>
      </c>
      <c r="AW859" s="3" t="str">
        <f>TEXT(LoanTable[[#This Row],[Disbursement Date]],"YYYY-MM")</f>
        <v>2018-12</v>
      </c>
      <c r="AX859" t="str">
        <f>TEXT(EDATE(LoanTable[[#This Row],[Disbursement Date]],-1),"YYYY-MM")</f>
        <v>2018-11</v>
      </c>
      <c r="AY859">
        <f>IF(LoanTable[[#This Row],[Loan Status]]="Active",1,0)</f>
        <v>0</v>
      </c>
      <c r="AZ859">
        <f>IF(COUNTIFS(LoanTable[Client id],LoanTable[[#This Row],[Client id]],LoanTable[Period],LoanTable[[#This Row],[Previous Period]])&gt;0,1,0)</f>
        <v>0</v>
      </c>
      <c r="BA859" s="17" t="str">
        <f>TEXT(LoanTable[[#This Row],[Disbursement Date]],"YYYY")</f>
        <v>2018</v>
      </c>
      <c r="BB859" s="10" cm="1">
        <f t="array" ref="BB859">IF(YEAR(LoanTable[[#This Row],[Disbursement Date]])=MIN(YEAR(LoanTable[Disbursement Date])),"",YEAR(LoanTable[[#This Row],[Disbursement Date]])-1)</f>
        <v>2017</v>
      </c>
      <c r="BC859" s="10">
        <f>IF(LoanTable[[#This Row],[Previous Year]]="",1,IF(COUNTIFS(LoanTable[Client id],LoanTable[[#This Row],[Client id]],LoanTable[Year],LoanTable[[#This Row],[Previous Year]])&gt;0,1,0))</f>
        <v>0</v>
      </c>
      <c r="BD859" t="str">
        <f>YEAR(LoanTable[[#This Row],[Disbursement Date]]) &amp; "-Q" &amp; ROUNDUP(MONTH(LoanTable[[#This Row],[Disbursement Date]])/3,0)</f>
        <v>2018-Q4</v>
      </c>
      <c r="BE859">
        <f>IF(LoanTable[[#This Row],[Disbursement Date]]=LoanTable[[#This Row],[First Loan Date]],1,0)</f>
        <v>0</v>
      </c>
    </row>
    <row r="860" spans="1:57" x14ac:dyDescent="0.3">
      <c r="A860" t="s">
        <v>2352</v>
      </c>
      <c r="B860">
        <v>88</v>
      </c>
      <c r="C860" t="s">
        <v>350</v>
      </c>
      <c r="D860" t="s">
        <v>573</v>
      </c>
      <c r="E860">
        <v>38237</v>
      </c>
      <c r="F860">
        <v>23632</v>
      </c>
      <c r="G860">
        <v>44924</v>
      </c>
      <c r="H860" s="5">
        <v>43466</v>
      </c>
      <c r="I860" t="s">
        <v>615</v>
      </c>
      <c r="J860" t="s">
        <v>613</v>
      </c>
      <c r="K860">
        <v>700013</v>
      </c>
      <c r="L860" t="s">
        <v>351</v>
      </c>
      <c r="M860" t="s">
        <v>114</v>
      </c>
      <c r="N860" t="s">
        <v>13</v>
      </c>
      <c r="O860" t="s">
        <v>28</v>
      </c>
      <c r="P860">
        <v>49</v>
      </c>
      <c r="Q860" s="6" t="s">
        <v>61</v>
      </c>
      <c r="R860" t="s">
        <v>74</v>
      </c>
      <c r="S860" t="s">
        <v>35</v>
      </c>
      <c r="T860" t="s">
        <v>18</v>
      </c>
      <c r="U860" t="s">
        <v>65</v>
      </c>
      <c r="V860" t="s">
        <v>31</v>
      </c>
      <c r="W860">
        <v>572</v>
      </c>
      <c r="X860" t="s">
        <v>574</v>
      </c>
      <c r="Y860" t="s">
        <v>575</v>
      </c>
      <c r="Z860" t="s">
        <v>576</v>
      </c>
      <c r="AA860">
        <v>0.1065</v>
      </c>
      <c r="AB860" t="s">
        <v>577</v>
      </c>
      <c r="AC860" t="s">
        <v>578</v>
      </c>
      <c r="AD860" t="s">
        <v>350</v>
      </c>
      <c r="AE860" t="s">
        <v>331</v>
      </c>
      <c r="AF860" t="s">
        <v>332</v>
      </c>
      <c r="AG860" t="s">
        <v>333</v>
      </c>
      <c r="AH860" t="s">
        <v>334</v>
      </c>
      <c r="AI860" t="s">
        <v>335</v>
      </c>
      <c r="AJ860">
        <v>700013</v>
      </c>
      <c r="AK860" t="s">
        <v>247</v>
      </c>
      <c r="AL860" t="s">
        <v>241</v>
      </c>
      <c r="AM860">
        <v>39035</v>
      </c>
      <c r="AN860">
        <v>23361</v>
      </c>
      <c r="AO860">
        <v>38048</v>
      </c>
      <c r="AP860">
        <v>30.93</v>
      </c>
      <c r="AQ860">
        <v>2973.65</v>
      </c>
      <c r="AR860" t="s">
        <v>2627</v>
      </c>
      <c r="AS860" t="s">
        <v>2626</v>
      </c>
      <c r="AT860">
        <v>2</v>
      </c>
      <c r="AU860" t="s">
        <v>2628</v>
      </c>
      <c r="AV860" s="3">
        <v>42429</v>
      </c>
      <c r="AW860" s="3" t="str">
        <f>TEXT(LoanTable[[#This Row],[Disbursement Date]],"YYYY-MM")</f>
        <v>2019-01</v>
      </c>
      <c r="AX860" t="str">
        <f>TEXT(EDATE(LoanTable[[#This Row],[Disbursement Date]],-1),"YYYY-MM")</f>
        <v>2018-12</v>
      </c>
      <c r="AY860">
        <f>IF(LoanTable[[#This Row],[Loan Status]]="Active",1,0)</f>
        <v>0</v>
      </c>
      <c r="AZ860">
        <f>IF(COUNTIFS(LoanTable[Client id],LoanTable[[#This Row],[Client id]],LoanTable[Period],LoanTable[[#This Row],[Previous Period]])&gt;0,1,0)</f>
        <v>0</v>
      </c>
      <c r="BA860" s="17" t="str">
        <f>TEXT(LoanTable[[#This Row],[Disbursement Date]],"YYYY")</f>
        <v>2019</v>
      </c>
      <c r="BB860" s="10" cm="1">
        <f t="array" ref="BB860">IF(YEAR(LoanTable[[#This Row],[Disbursement Date]])=MIN(YEAR(LoanTable[Disbursement Date])),"",YEAR(LoanTable[[#This Row],[Disbursement Date]])-1)</f>
        <v>2018</v>
      </c>
      <c r="BC860" s="10">
        <f>IF(LoanTable[[#This Row],[Previous Year]]="",1,IF(COUNTIFS(LoanTable[Client id],LoanTable[[#This Row],[Client id]],LoanTable[Year],LoanTable[[#This Row],[Previous Year]])&gt;0,1,0))</f>
        <v>1</v>
      </c>
      <c r="BD860" t="str">
        <f>YEAR(LoanTable[[#This Row],[Disbursement Date]]) &amp; "-Q" &amp; ROUNDUP(MONTH(LoanTable[[#This Row],[Disbursement Date]])/3,0)</f>
        <v>2019-Q1</v>
      </c>
      <c r="BE860">
        <f>IF(LoanTable[[#This Row],[Disbursement Date]]=LoanTable[[#This Row],[First Loan Date]],1,0)</f>
        <v>0</v>
      </c>
    </row>
    <row r="861" spans="1:57" x14ac:dyDescent="0.3">
      <c r="A861" t="s">
        <v>1736</v>
      </c>
      <c r="B861">
        <v>261</v>
      </c>
      <c r="C861" t="s">
        <v>246</v>
      </c>
      <c r="D861" t="s">
        <v>573</v>
      </c>
      <c r="E861">
        <v>48877</v>
      </c>
      <c r="F861">
        <v>42576</v>
      </c>
      <c r="G861">
        <v>20622</v>
      </c>
      <c r="H861" s="5">
        <v>43466</v>
      </c>
      <c r="I861" t="s">
        <v>617</v>
      </c>
      <c r="J861" t="s">
        <v>613</v>
      </c>
      <c r="K861">
        <v>110159</v>
      </c>
      <c r="L861" t="s">
        <v>248</v>
      </c>
      <c r="M861" t="s">
        <v>40</v>
      </c>
      <c r="N861" t="s">
        <v>13</v>
      </c>
      <c r="O861" t="s">
        <v>14</v>
      </c>
      <c r="P861">
        <v>39</v>
      </c>
      <c r="Q861" s="5" t="s">
        <v>41</v>
      </c>
      <c r="R861" t="s">
        <v>16</v>
      </c>
      <c r="S861" t="s">
        <v>35</v>
      </c>
      <c r="T861" t="s">
        <v>18</v>
      </c>
      <c r="U861" t="s">
        <v>26</v>
      </c>
      <c r="V861" t="s">
        <v>39</v>
      </c>
      <c r="W861">
        <v>692</v>
      </c>
      <c r="X861" t="s">
        <v>574</v>
      </c>
      <c r="Y861" t="s">
        <v>575</v>
      </c>
      <c r="Z861" t="s">
        <v>576</v>
      </c>
      <c r="AA861">
        <v>0.1065</v>
      </c>
      <c r="AB861" t="s">
        <v>577</v>
      </c>
      <c r="AC861" t="s">
        <v>578</v>
      </c>
      <c r="AD861" t="s">
        <v>246</v>
      </c>
      <c r="AE861" t="s">
        <v>234</v>
      </c>
      <c r="AF861" t="s">
        <v>235</v>
      </c>
      <c r="AG861" t="s">
        <v>236</v>
      </c>
      <c r="AH861" t="s">
        <v>237</v>
      </c>
      <c r="AI861" t="s">
        <v>246</v>
      </c>
      <c r="AJ861">
        <v>110159</v>
      </c>
      <c r="AK861" t="s">
        <v>247</v>
      </c>
      <c r="AL861" t="s">
        <v>241</v>
      </c>
      <c r="AM861">
        <v>49855</v>
      </c>
      <c r="AN861">
        <v>42639</v>
      </c>
      <c r="AO861">
        <v>48577</v>
      </c>
      <c r="AP861">
        <v>33.53</v>
      </c>
      <c r="AQ861">
        <v>825.3</v>
      </c>
      <c r="AR861" t="s">
        <v>2626</v>
      </c>
      <c r="AS861" t="s">
        <v>2626</v>
      </c>
      <c r="AT861">
        <v>0</v>
      </c>
      <c r="AU861" t="s">
        <v>2629</v>
      </c>
      <c r="AV861" s="3">
        <v>43466</v>
      </c>
      <c r="AW861" s="3" t="str">
        <f>TEXT(LoanTable[[#This Row],[Disbursement Date]],"YYYY-MM")</f>
        <v>2019-01</v>
      </c>
      <c r="AX861" t="str">
        <f>TEXT(EDATE(LoanTable[[#This Row],[Disbursement Date]],-1),"YYYY-MM")</f>
        <v>2018-12</v>
      </c>
      <c r="AY861">
        <f>IF(LoanTable[[#This Row],[Loan Status]]="Active",1,0)</f>
        <v>0</v>
      </c>
      <c r="AZ861">
        <f>IF(COUNTIFS(LoanTable[Client id],LoanTable[[#This Row],[Client id]],LoanTable[Period],LoanTable[[#This Row],[Previous Period]])&gt;0,1,0)</f>
        <v>0</v>
      </c>
      <c r="BA861" s="17" t="str">
        <f>TEXT(LoanTable[[#This Row],[Disbursement Date]],"YYYY")</f>
        <v>2019</v>
      </c>
      <c r="BB861" s="10" cm="1">
        <f t="array" ref="BB861">IF(YEAR(LoanTable[[#This Row],[Disbursement Date]])=MIN(YEAR(LoanTable[Disbursement Date])),"",YEAR(LoanTable[[#This Row],[Disbursement Date]])-1)</f>
        <v>2018</v>
      </c>
      <c r="BC861" s="10">
        <f>IF(LoanTable[[#This Row],[Previous Year]]="",1,IF(COUNTIFS(LoanTable[Client id],LoanTable[[#This Row],[Client id]],LoanTable[Year],LoanTable[[#This Row],[Previous Year]])&gt;0,1,0))</f>
        <v>0</v>
      </c>
      <c r="BD861" t="str">
        <f>YEAR(LoanTable[[#This Row],[Disbursement Date]]) &amp; "-Q" &amp; ROUNDUP(MONTH(LoanTable[[#This Row],[Disbursement Date]])/3,0)</f>
        <v>2019-Q1</v>
      </c>
      <c r="BE861">
        <f>IF(LoanTable[[#This Row],[Disbursement Date]]=LoanTable[[#This Row],[First Loan Date]],1,0)</f>
        <v>1</v>
      </c>
    </row>
    <row r="862" spans="1:57" x14ac:dyDescent="0.3">
      <c r="A862" t="s">
        <v>1202</v>
      </c>
      <c r="B862">
        <v>980</v>
      </c>
      <c r="C862" t="s">
        <v>324</v>
      </c>
      <c r="D862" t="s">
        <v>583</v>
      </c>
      <c r="E862">
        <v>39337</v>
      </c>
      <c r="F862">
        <v>19657</v>
      </c>
      <c r="G862">
        <v>4389</v>
      </c>
      <c r="H862" s="5">
        <v>43468</v>
      </c>
      <c r="I862" t="s">
        <v>612</v>
      </c>
      <c r="J862" t="s">
        <v>619</v>
      </c>
      <c r="K862">
        <v>710002</v>
      </c>
      <c r="L862" t="s">
        <v>329</v>
      </c>
      <c r="M862" t="s">
        <v>32</v>
      </c>
      <c r="N862" t="s">
        <v>13</v>
      </c>
      <c r="O862" t="s">
        <v>46</v>
      </c>
      <c r="P862">
        <v>31</v>
      </c>
      <c r="Q862" s="5" t="s">
        <v>47</v>
      </c>
      <c r="R862" t="s">
        <v>30</v>
      </c>
      <c r="S862" t="s">
        <v>145</v>
      </c>
      <c r="T862" t="s">
        <v>18</v>
      </c>
      <c r="U862" t="s">
        <v>26</v>
      </c>
      <c r="V862" t="s">
        <v>31</v>
      </c>
      <c r="W862">
        <v>696</v>
      </c>
      <c r="X862" t="s">
        <v>574</v>
      </c>
      <c r="Y862" t="s">
        <v>584</v>
      </c>
      <c r="Z862" t="s">
        <v>576</v>
      </c>
      <c r="AA862">
        <v>0.1825</v>
      </c>
      <c r="AB862" t="s">
        <v>585</v>
      </c>
      <c r="AC862" t="s">
        <v>586</v>
      </c>
      <c r="AD862" t="s">
        <v>324</v>
      </c>
      <c r="AE862" t="s">
        <v>325</v>
      </c>
      <c r="AF862" t="s">
        <v>326</v>
      </c>
      <c r="AG862" t="s">
        <v>327</v>
      </c>
      <c r="AH862" t="s">
        <v>328</v>
      </c>
      <c r="AI862" t="s">
        <v>324</v>
      </c>
      <c r="AJ862">
        <v>710002</v>
      </c>
      <c r="AK862" t="s">
        <v>271</v>
      </c>
      <c r="AL862" t="s">
        <v>239</v>
      </c>
      <c r="AM862">
        <v>38850</v>
      </c>
      <c r="AN862">
        <v>20572</v>
      </c>
      <c r="AO862">
        <v>38930</v>
      </c>
      <c r="AP862">
        <v>4.6500000000000004</v>
      </c>
      <c r="AQ862">
        <v>2841.88</v>
      </c>
      <c r="AR862" t="s">
        <v>2626</v>
      </c>
      <c r="AS862" t="s">
        <v>2626</v>
      </c>
      <c r="AT862">
        <v>1</v>
      </c>
      <c r="AU862" t="s">
        <v>2628</v>
      </c>
      <c r="AV862" s="3">
        <v>43468</v>
      </c>
      <c r="AW862" s="3" t="str">
        <f>TEXT(LoanTable[[#This Row],[Disbursement Date]],"YYYY-MM")</f>
        <v>2019-01</v>
      </c>
      <c r="AX862" t="str">
        <f>TEXT(EDATE(LoanTable[[#This Row],[Disbursement Date]],-1),"YYYY-MM")</f>
        <v>2018-12</v>
      </c>
      <c r="AY862">
        <f>IF(LoanTable[[#This Row],[Loan Status]]="Active",1,0)</f>
        <v>0</v>
      </c>
      <c r="AZ862">
        <f>IF(COUNTIFS(LoanTable[Client id],LoanTable[[#This Row],[Client id]],LoanTable[Period],LoanTable[[#This Row],[Previous Period]])&gt;0,1,0)</f>
        <v>0</v>
      </c>
      <c r="BA862" s="17" t="str">
        <f>TEXT(LoanTable[[#This Row],[Disbursement Date]],"YYYY")</f>
        <v>2019</v>
      </c>
      <c r="BB862" s="10" cm="1">
        <f t="array" ref="BB862">IF(YEAR(LoanTable[[#This Row],[Disbursement Date]])=MIN(YEAR(LoanTable[Disbursement Date])),"",YEAR(LoanTable[[#This Row],[Disbursement Date]])-1)</f>
        <v>2018</v>
      </c>
      <c r="BC862" s="10">
        <f>IF(LoanTable[[#This Row],[Previous Year]]="",1,IF(COUNTIFS(LoanTable[Client id],LoanTable[[#This Row],[Client id]],LoanTable[Year],LoanTable[[#This Row],[Previous Year]])&gt;0,1,0))</f>
        <v>0</v>
      </c>
      <c r="BD862" t="str">
        <f>YEAR(LoanTable[[#This Row],[Disbursement Date]]) &amp; "-Q" &amp; ROUNDUP(MONTH(LoanTable[[#This Row],[Disbursement Date]])/3,0)</f>
        <v>2019-Q1</v>
      </c>
      <c r="BE862">
        <f>IF(LoanTable[[#This Row],[Disbursement Date]]=LoanTable[[#This Row],[First Loan Date]],1,0)</f>
        <v>1</v>
      </c>
    </row>
    <row r="863" spans="1:57" x14ac:dyDescent="0.3">
      <c r="A863" t="s">
        <v>1466</v>
      </c>
      <c r="B863">
        <v>533</v>
      </c>
      <c r="C863" t="s">
        <v>265</v>
      </c>
      <c r="D863" t="s">
        <v>573</v>
      </c>
      <c r="E863">
        <v>27920</v>
      </c>
      <c r="F863">
        <v>38972</v>
      </c>
      <c r="G863">
        <v>30669</v>
      </c>
      <c r="H863" s="5">
        <v>43469</v>
      </c>
      <c r="I863" t="s">
        <v>615</v>
      </c>
      <c r="J863" t="s">
        <v>613</v>
      </c>
      <c r="K863">
        <v>30179</v>
      </c>
      <c r="L863" t="s">
        <v>272</v>
      </c>
      <c r="M863" t="s">
        <v>175</v>
      </c>
      <c r="N863" t="s">
        <v>13</v>
      </c>
      <c r="O863" t="s">
        <v>28</v>
      </c>
      <c r="P863">
        <v>52</v>
      </c>
      <c r="Q863" s="5" t="s">
        <v>103</v>
      </c>
      <c r="R863" t="s">
        <v>30</v>
      </c>
      <c r="S863" t="s">
        <v>145</v>
      </c>
      <c r="T863" t="s">
        <v>18</v>
      </c>
      <c r="U863" t="s">
        <v>22</v>
      </c>
      <c r="V863" t="s">
        <v>39</v>
      </c>
      <c r="W863">
        <v>626</v>
      </c>
      <c r="X863" t="s">
        <v>574</v>
      </c>
      <c r="Y863" t="s">
        <v>575</v>
      </c>
      <c r="Z863" t="s">
        <v>576</v>
      </c>
      <c r="AA863">
        <v>0.1065</v>
      </c>
      <c r="AB863" t="s">
        <v>577</v>
      </c>
      <c r="AC863" t="s">
        <v>578</v>
      </c>
      <c r="AD863" t="s">
        <v>265</v>
      </c>
      <c r="AE863" t="s">
        <v>266</v>
      </c>
      <c r="AF863" t="s">
        <v>267</v>
      </c>
      <c r="AG863" t="s">
        <v>268</v>
      </c>
      <c r="AH863" t="s">
        <v>269</v>
      </c>
      <c r="AI863" t="s">
        <v>270</v>
      </c>
      <c r="AJ863">
        <v>30179</v>
      </c>
      <c r="AK863" t="s">
        <v>271</v>
      </c>
      <c r="AL863" t="s">
        <v>241</v>
      </c>
      <c r="AM863">
        <v>28603</v>
      </c>
      <c r="AN863">
        <v>38789</v>
      </c>
      <c r="AO863">
        <v>27453</v>
      </c>
      <c r="AP863">
        <v>20.47</v>
      </c>
      <c r="AQ863">
        <v>4962.96</v>
      </c>
      <c r="AR863" t="s">
        <v>2627</v>
      </c>
      <c r="AS863" t="s">
        <v>2626</v>
      </c>
      <c r="AT863">
        <v>0</v>
      </c>
      <c r="AU863" t="s">
        <v>2628</v>
      </c>
      <c r="AV863" s="3">
        <v>43469</v>
      </c>
      <c r="AW863" s="3" t="str">
        <f>TEXT(LoanTable[[#This Row],[Disbursement Date]],"YYYY-MM")</f>
        <v>2019-01</v>
      </c>
      <c r="AX863" t="str">
        <f>TEXT(EDATE(LoanTable[[#This Row],[Disbursement Date]],-1),"YYYY-MM")</f>
        <v>2018-12</v>
      </c>
      <c r="AY863">
        <f>IF(LoanTable[[#This Row],[Loan Status]]="Active",1,0)</f>
        <v>0</v>
      </c>
      <c r="AZ863">
        <f>IF(COUNTIFS(LoanTable[Client id],LoanTable[[#This Row],[Client id]],LoanTable[Period],LoanTable[[#This Row],[Previous Period]])&gt;0,1,0)</f>
        <v>0</v>
      </c>
      <c r="BA863" s="17" t="str">
        <f>TEXT(LoanTable[[#This Row],[Disbursement Date]],"YYYY")</f>
        <v>2019</v>
      </c>
      <c r="BB863" s="10" cm="1">
        <f t="array" ref="BB863">IF(YEAR(LoanTable[[#This Row],[Disbursement Date]])=MIN(YEAR(LoanTable[Disbursement Date])),"",YEAR(LoanTable[[#This Row],[Disbursement Date]])-1)</f>
        <v>2018</v>
      </c>
      <c r="BC863" s="10">
        <f>IF(LoanTable[[#This Row],[Previous Year]]="",1,IF(COUNTIFS(LoanTable[Client id],LoanTable[[#This Row],[Client id]],LoanTable[Year],LoanTable[[#This Row],[Previous Year]])&gt;0,1,0))</f>
        <v>0</v>
      </c>
      <c r="BD863" t="str">
        <f>YEAR(LoanTable[[#This Row],[Disbursement Date]]) &amp; "-Q" &amp; ROUNDUP(MONTH(LoanTable[[#This Row],[Disbursement Date]])/3,0)</f>
        <v>2019-Q1</v>
      </c>
      <c r="BE863">
        <f>IF(LoanTable[[#This Row],[Disbursement Date]]=LoanTable[[#This Row],[First Loan Date]],1,0)</f>
        <v>1</v>
      </c>
    </row>
    <row r="864" spans="1:57" x14ac:dyDescent="0.3">
      <c r="A864" t="s">
        <v>1194</v>
      </c>
      <c r="B864">
        <v>898</v>
      </c>
      <c r="C864" t="s">
        <v>243</v>
      </c>
      <c r="D864" t="s">
        <v>573</v>
      </c>
      <c r="E864">
        <v>30214</v>
      </c>
      <c r="F864">
        <v>23299</v>
      </c>
      <c r="G864">
        <v>35521</v>
      </c>
      <c r="H864" s="5">
        <v>43470</v>
      </c>
      <c r="I864" t="s">
        <v>612</v>
      </c>
      <c r="J864" t="s">
        <v>619</v>
      </c>
      <c r="K864">
        <v>160051</v>
      </c>
      <c r="L864" t="s">
        <v>245</v>
      </c>
      <c r="M864" t="s">
        <v>128</v>
      </c>
      <c r="N864" t="s">
        <v>13</v>
      </c>
      <c r="O864" t="s">
        <v>14</v>
      </c>
      <c r="P864">
        <v>36</v>
      </c>
      <c r="Q864" s="5" t="s">
        <v>67</v>
      </c>
      <c r="R864" t="s">
        <v>25</v>
      </c>
      <c r="S864" t="s">
        <v>35</v>
      </c>
      <c r="T864" t="s">
        <v>63</v>
      </c>
      <c r="U864" t="s">
        <v>22</v>
      </c>
      <c r="V864" t="s">
        <v>20</v>
      </c>
      <c r="W864">
        <v>489</v>
      </c>
      <c r="X864" t="s">
        <v>574</v>
      </c>
      <c r="Y864" t="s">
        <v>575</v>
      </c>
      <c r="Z864" t="s">
        <v>576</v>
      </c>
      <c r="AA864">
        <v>0.1065</v>
      </c>
      <c r="AB864" t="s">
        <v>577</v>
      </c>
      <c r="AC864" t="s">
        <v>578</v>
      </c>
      <c r="AD864" t="s">
        <v>243</v>
      </c>
      <c r="AE864" t="s">
        <v>234</v>
      </c>
      <c r="AF864" t="s">
        <v>235</v>
      </c>
      <c r="AG864" t="s">
        <v>236</v>
      </c>
      <c r="AH864" t="s">
        <v>237</v>
      </c>
      <c r="AI864" t="s">
        <v>243</v>
      </c>
      <c r="AJ864">
        <v>160051</v>
      </c>
      <c r="AK864" t="s">
        <v>244</v>
      </c>
      <c r="AL864" t="s">
        <v>241</v>
      </c>
      <c r="AM864">
        <v>31477</v>
      </c>
      <c r="AN864">
        <v>24156</v>
      </c>
      <c r="AO864">
        <v>29895</v>
      </c>
      <c r="AP864">
        <v>19.600000000000001</v>
      </c>
      <c r="AQ864">
        <v>1323.94</v>
      </c>
      <c r="AR864" t="s">
        <v>2626</v>
      </c>
      <c r="AS864" t="s">
        <v>2626</v>
      </c>
      <c r="AT864">
        <v>2</v>
      </c>
      <c r="AU864" t="s">
        <v>2629</v>
      </c>
      <c r="AV864" s="3">
        <v>42094</v>
      </c>
      <c r="AW864" s="3" t="str">
        <f>TEXT(LoanTable[[#This Row],[Disbursement Date]],"YYYY-MM")</f>
        <v>2019-01</v>
      </c>
      <c r="AX864" t="str">
        <f>TEXT(EDATE(LoanTable[[#This Row],[Disbursement Date]],-1),"YYYY-MM")</f>
        <v>2018-12</v>
      </c>
      <c r="AY864">
        <f>IF(LoanTable[[#This Row],[Loan Status]]="Active",1,0)</f>
        <v>0</v>
      </c>
      <c r="AZ864">
        <f>IF(COUNTIFS(LoanTable[Client id],LoanTable[[#This Row],[Client id]],LoanTable[Period],LoanTable[[#This Row],[Previous Period]])&gt;0,1,0)</f>
        <v>0</v>
      </c>
      <c r="BA864" s="17" t="str">
        <f>TEXT(LoanTable[[#This Row],[Disbursement Date]],"YYYY")</f>
        <v>2019</v>
      </c>
      <c r="BB864" s="10" cm="1">
        <f t="array" ref="BB864">IF(YEAR(LoanTable[[#This Row],[Disbursement Date]])=MIN(YEAR(LoanTable[Disbursement Date])),"",YEAR(LoanTable[[#This Row],[Disbursement Date]])-1)</f>
        <v>2018</v>
      </c>
      <c r="BC864" s="10">
        <f>IF(LoanTable[[#This Row],[Previous Year]]="",1,IF(COUNTIFS(LoanTable[Client id],LoanTable[[#This Row],[Client id]],LoanTable[Year],LoanTable[[#This Row],[Previous Year]])&gt;0,1,0))</f>
        <v>0</v>
      </c>
      <c r="BD864" t="str">
        <f>YEAR(LoanTable[[#This Row],[Disbursement Date]]) &amp; "-Q" &amp; ROUNDUP(MONTH(LoanTable[[#This Row],[Disbursement Date]])/3,0)</f>
        <v>2019-Q1</v>
      </c>
      <c r="BE864">
        <f>IF(LoanTable[[#This Row],[Disbursement Date]]=LoanTable[[#This Row],[First Loan Date]],1,0)</f>
        <v>0</v>
      </c>
    </row>
    <row r="865" spans="1:57" x14ac:dyDescent="0.3">
      <c r="A865" t="s">
        <v>1924</v>
      </c>
      <c r="B865">
        <v>987</v>
      </c>
      <c r="C865" t="s">
        <v>386</v>
      </c>
      <c r="D865" t="s">
        <v>573</v>
      </c>
      <c r="E865">
        <v>43687</v>
      </c>
      <c r="F865">
        <v>29958</v>
      </c>
      <c r="G865">
        <v>35728</v>
      </c>
      <c r="H865" s="5">
        <v>43471</v>
      </c>
      <c r="I865" t="s">
        <v>612</v>
      </c>
      <c r="J865" t="s">
        <v>613</v>
      </c>
      <c r="K865">
        <v>1110166</v>
      </c>
      <c r="L865" t="s">
        <v>389</v>
      </c>
      <c r="M865" t="s">
        <v>156</v>
      </c>
      <c r="N865" t="s">
        <v>13</v>
      </c>
      <c r="O865" t="s">
        <v>28</v>
      </c>
      <c r="P865">
        <v>53</v>
      </c>
      <c r="Q865" s="5" t="s">
        <v>62</v>
      </c>
      <c r="R865" t="s">
        <v>30</v>
      </c>
      <c r="S865" t="s">
        <v>145</v>
      </c>
      <c r="T865" t="s">
        <v>18</v>
      </c>
      <c r="U865" t="s">
        <v>65</v>
      </c>
      <c r="V865" t="s">
        <v>39</v>
      </c>
      <c r="W865">
        <v>529</v>
      </c>
      <c r="X865" t="s">
        <v>574</v>
      </c>
      <c r="Y865" t="s">
        <v>575</v>
      </c>
      <c r="Z865" t="s">
        <v>576</v>
      </c>
      <c r="AA865">
        <v>0.1065</v>
      </c>
      <c r="AB865" t="s">
        <v>577</v>
      </c>
      <c r="AC865" t="s">
        <v>578</v>
      </c>
      <c r="AD865" t="s">
        <v>386</v>
      </c>
      <c r="AE865" t="s">
        <v>234</v>
      </c>
      <c r="AF865" t="s">
        <v>235</v>
      </c>
      <c r="AG865" t="s">
        <v>236</v>
      </c>
      <c r="AH865" t="s">
        <v>237</v>
      </c>
      <c r="AI865" t="s">
        <v>387</v>
      </c>
      <c r="AJ865">
        <v>1110166</v>
      </c>
      <c r="AK865" t="s">
        <v>388</v>
      </c>
      <c r="AL865" t="s">
        <v>239</v>
      </c>
      <c r="AM865">
        <v>44562</v>
      </c>
      <c r="AN865">
        <v>30008</v>
      </c>
      <c r="AO865">
        <v>43531</v>
      </c>
      <c r="AP865">
        <v>43.26</v>
      </c>
      <c r="AQ865">
        <v>1440.33</v>
      </c>
      <c r="AR865" t="s">
        <v>2626</v>
      </c>
      <c r="AS865" t="s">
        <v>2626</v>
      </c>
      <c r="AT865">
        <v>2</v>
      </c>
      <c r="AU865" t="s">
        <v>2628</v>
      </c>
      <c r="AV865" s="3">
        <v>43471</v>
      </c>
      <c r="AW865" s="3" t="str">
        <f>TEXT(LoanTable[[#This Row],[Disbursement Date]],"YYYY-MM")</f>
        <v>2019-01</v>
      </c>
      <c r="AX865" t="str">
        <f>TEXT(EDATE(LoanTable[[#This Row],[Disbursement Date]],-1),"YYYY-MM")</f>
        <v>2018-12</v>
      </c>
      <c r="AY865">
        <f>IF(LoanTable[[#This Row],[Loan Status]]="Active",1,0)</f>
        <v>0</v>
      </c>
      <c r="AZ865">
        <f>IF(COUNTIFS(LoanTable[Client id],LoanTable[[#This Row],[Client id]],LoanTable[Period],LoanTable[[#This Row],[Previous Period]])&gt;0,1,0)</f>
        <v>0</v>
      </c>
      <c r="BA865" s="17" t="str">
        <f>TEXT(LoanTable[[#This Row],[Disbursement Date]],"YYYY")</f>
        <v>2019</v>
      </c>
      <c r="BB865" s="10" cm="1">
        <f t="array" ref="BB865">IF(YEAR(LoanTable[[#This Row],[Disbursement Date]])=MIN(YEAR(LoanTable[Disbursement Date])),"",YEAR(LoanTable[[#This Row],[Disbursement Date]])-1)</f>
        <v>2018</v>
      </c>
      <c r="BC865" s="10">
        <f>IF(LoanTable[[#This Row],[Previous Year]]="",1,IF(COUNTIFS(LoanTable[Client id],LoanTable[[#This Row],[Client id]],LoanTable[Year],LoanTable[[#This Row],[Previous Year]])&gt;0,1,0))</f>
        <v>0</v>
      </c>
      <c r="BD865" t="str">
        <f>YEAR(LoanTable[[#This Row],[Disbursement Date]]) &amp; "-Q" &amp; ROUNDUP(MONTH(LoanTable[[#This Row],[Disbursement Date]])/3,0)</f>
        <v>2019-Q1</v>
      </c>
      <c r="BE865">
        <f>IF(LoanTable[[#This Row],[Disbursement Date]]=LoanTable[[#This Row],[First Loan Date]],1,0)</f>
        <v>1</v>
      </c>
    </row>
    <row r="866" spans="1:57" x14ac:dyDescent="0.3">
      <c r="A866" t="s">
        <v>1033</v>
      </c>
      <c r="B866">
        <v>75</v>
      </c>
      <c r="C866" t="s">
        <v>499</v>
      </c>
      <c r="D866" t="s">
        <v>573</v>
      </c>
      <c r="E866">
        <v>24918</v>
      </c>
      <c r="F866">
        <v>31103</v>
      </c>
      <c r="G866">
        <v>40116</v>
      </c>
      <c r="H866" s="5">
        <v>43473</v>
      </c>
      <c r="I866" t="s">
        <v>615</v>
      </c>
      <c r="J866" t="s">
        <v>613</v>
      </c>
      <c r="K866">
        <v>650051</v>
      </c>
      <c r="L866" t="s">
        <v>501</v>
      </c>
      <c r="M866" t="s">
        <v>45</v>
      </c>
      <c r="N866" t="s">
        <v>13</v>
      </c>
      <c r="O866" t="s">
        <v>14</v>
      </c>
      <c r="P866">
        <v>39</v>
      </c>
      <c r="Q866" s="6" t="s">
        <v>138</v>
      </c>
      <c r="R866" t="s">
        <v>74</v>
      </c>
      <c r="S866" t="s">
        <v>35</v>
      </c>
      <c r="T866" t="s">
        <v>18</v>
      </c>
      <c r="U866" t="s">
        <v>38</v>
      </c>
      <c r="V866" t="s">
        <v>31</v>
      </c>
      <c r="W866">
        <v>576</v>
      </c>
      <c r="X866" t="s">
        <v>574</v>
      </c>
      <c r="Y866" t="s">
        <v>575</v>
      </c>
      <c r="Z866" t="s">
        <v>576</v>
      </c>
      <c r="AA866">
        <v>0.1065</v>
      </c>
      <c r="AB866" t="s">
        <v>577</v>
      </c>
      <c r="AC866" t="s">
        <v>578</v>
      </c>
      <c r="AD866" t="s">
        <v>499</v>
      </c>
      <c r="AE866" t="s">
        <v>331</v>
      </c>
      <c r="AF866" t="s">
        <v>332</v>
      </c>
      <c r="AG866" t="s">
        <v>333</v>
      </c>
      <c r="AH866" t="s">
        <v>334</v>
      </c>
      <c r="AI866" t="s">
        <v>499</v>
      </c>
      <c r="AJ866">
        <v>650051</v>
      </c>
      <c r="AK866" t="s">
        <v>500</v>
      </c>
      <c r="AL866" t="s">
        <v>241</v>
      </c>
      <c r="AM866">
        <v>26518</v>
      </c>
      <c r="AN866">
        <v>31991</v>
      </c>
      <c r="AO866">
        <v>24732</v>
      </c>
      <c r="AP866">
        <v>14.2</v>
      </c>
      <c r="AQ866">
        <v>3961.25</v>
      </c>
      <c r="AR866" t="s">
        <v>2626</v>
      </c>
      <c r="AS866" t="s">
        <v>2626</v>
      </c>
      <c r="AT866">
        <v>2</v>
      </c>
      <c r="AU866" t="s">
        <v>2629</v>
      </c>
      <c r="AV866" s="3">
        <v>43473</v>
      </c>
      <c r="AW866" s="3" t="str">
        <f>TEXT(LoanTable[[#This Row],[Disbursement Date]],"YYYY-MM")</f>
        <v>2019-01</v>
      </c>
      <c r="AX866" t="str">
        <f>TEXT(EDATE(LoanTable[[#This Row],[Disbursement Date]],-1),"YYYY-MM")</f>
        <v>2018-12</v>
      </c>
      <c r="AY866">
        <f>IF(LoanTable[[#This Row],[Loan Status]]="Active",1,0)</f>
        <v>0</v>
      </c>
      <c r="AZ866">
        <f>IF(COUNTIFS(LoanTable[Client id],LoanTable[[#This Row],[Client id]],LoanTable[Period],LoanTable[[#This Row],[Previous Period]])&gt;0,1,0)</f>
        <v>0</v>
      </c>
      <c r="BA866" s="17" t="str">
        <f>TEXT(LoanTable[[#This Row],[Disbursement Date]],"YYYY")</f>
        <v>2019</v>
      </c>
      <c r="BB866" s="10" cm="1">
        <f t="array" ref="BB866">IF(YEAR(LoanTable[[#This Row],[Disbursement Date]])=MIN(YEAR(LoanTable[Disbursement Date])),"",YEAR(LoanTable[[#This Row],[Disbursement Date]])-1)</f>
        <v>2018</v>
      </c>
      <c r="BC866" s="10">
        <f>IF(LoanTable[[#This Row],[Previous Year]]="",1,IF(COUNTIFS(LoanTable[Client id],LoanTable[[#This Row],[Client id]],LoanTable[Year],LoanTable[[#This Row],[Previous Year]])&gt;0,1,0))</f>
        <v>0</v>
      </c>
      <c r="BD866" t="str">
        <f>YEAR(LoanTable[[#This Row],[Disbursement Date]]) &amp; "-Q" &amp; ROUNDUP(MONTH(LoanTable[[#This Row],[Disbursement Date]])/3,0)</f>
        <v>2019-Q1</v>
      </c>
      <c r="BE866">
        <f>IF(LoanTable[[#This Row],[Disbursement Date]]=LoanTable[[#This Row],[First Loan Date]],1,0)</f>
        <v>1</v>
      </c>
    </row>
    <row r="867" spans="1:57" x14ac:dyDescent="0.3">
      <c r="A867" t="s">
        <v>2420</v>
      </c>
      <c r="B867">
        <v>577</v>
      </c>
      <c r="C867" t="s">
        <v>249</v>
      </c>
      <c r="D867" t="s">
        <v>589</v>
      </c>
      <c r="E867">
        <v>49183</v>
      </c>
      <c r="F867">
        <v>39315</v>
      </c>
      <c r="G867">
        <v>35724</v>
      </c>
      <c r="H867" s="5">
        <v>43475</v>
      </c>
      <c r="I867" t="s">
        <v>615</v>
      </c>
      <c r="J867" t="s">
        <v>613</v>
      </c>
      <c r="K867">
        <v>910182</v>
      </c>
      <c r="L867" t="s">
        <v>257</v>
      </c>
      <c r="M867" t="s">
        <v>99</v>
      </c>
      <c r="N867" t="s">
        <v>13</v>
      </c>
      <c r="O867" t="s">
        <v>14</v>
      </c>
      <c r="P867">
        <v>44</v>
      </c>
      <c r="Q867" s="5" t="s">
        <v>100</v>
      </c>
      <c r="R867" t="s">
        <v>16</v>
      </c>
      <c r="S867" t="s">
        <v>35</v>
      </c>
      <c r="T867" t="s">
        <v>63</v>
      </c>
      <c r="U867" t="s">
        <v>19</v>
      </c>
      <c r="V867" t="s">
        <v>31</v>
      </c>
      <c r="W867">
        <v>815</v>
      </c>
      <c r="X867" t="s">
        <v>574</v>
      </c>
      <c r="Y867" t="s">
        <v>590</v>
      </c>
      <c r="Z867" t="s">
        <v>576</v>
      </c>
      <c r="AA867">
        <v>9.9099999999999994E-2</v>
      </c>
      <c r="AB867" t="s">
        <v>577</v>
      </c>
      <c r="AC867" t="s">
        <v>591</v>
      </c>
      <c r="AD867" t="s">
        <v>249</v>
      </c>
      <c r="AE867" t="s">
        <v>250</v>
      </c>
      <c r="AF867" t="s">
        <v>251</v>
      </c>
      <c r="AG867" t="s">
        <v>252</v>
      </c>
      <c r="AH867" t="s">
        <v>253</v>
      </c>
      <c r="AI867" t="s">
        <v>254</v>
      </c>
      <c r="AJ867">
        <v>910182</v>
      </c>
      <c r="AK867" t="s">
        <v>255</v>
      </c>
      <c r="AL867" t="s">
        <v>256</v>
      </c>
      <c r="AM867">
        <v>49702</v>
      </c>
      <c r="AN867">
        <v>39181</v>
      </c>
      <c r="AO867">
        <v>48880</v>
      </c>
      <c r="AP867">
        <v>20.190000000000001</v>
      </c>
      <c r="AQ867">
        <v>4027.64</v>
      </c>
      <c r="AR867" t="s">
        <v>2626</v>
      </c>
      <c r="AS867" t="s">
        <v>2626</v>
      </c>
      <c r="AT867">
        <v>2</v>
      </c>
      <c r="AU867" t="s">
        <v>2628</v>
      </c>
      <c r="AV867" s="3">
        <v>43475</v>
      </c>
      <c r="AW867" s="3" t="str">
        <f>TEXT(LoanTable[[#This Row],[Disbursement Date]],"YYYY-MM")</f>
        <v>2019-01</v>
      </c>
      <c r="AX867" t="str">
        <f>TEXT(EDATE(LoanTable[[#This Row],[Disbursement Date]],-1),"YYYY-MM")</f>
        <v>2018-12</v>
      </c>
      <c r="AY867">
        <f>IF(LoanTable[[#This Row],[Loan Status]]="Active",1,0)</f>
        <v>0</v>
      </c>
      <c r="AZ867">
        <f>IF(COUNTIFS(LoanTable[Client id],LoanTable[[#This Row],[Client id]],LoanTable[Period],LoanTable[[#This Row],[Previous Period]])&gt;0,1,0)</f>
        <v>0</v>
      </c>
      <c r="BA867" s="17" t="str">
        <f>TEXT(LoanTable[[#This Row],[Disbursement Date]],"YYYY")</f>
        <v>2019</v>
      </c>
      <c r="BB867" s="10" cm="1">
        <f t="array" ref="BB867">IF(YEAR(LoanTable[[#This Row],[Disbursement Date]])=MIN(YEAR(LoanTable[Disbursement Date])),"",YEAR(LoanTable[[#This Row],[Disbursement Date]])-1)</f>
        <v>2018</v>
      </c>
      <c r="BC867" s="10">
        <f>IF(LoanTable[[#This Row],[Previous Year]]="",1,IF(COUNTIFS(LoanTable[Client id],LoanTable[[#This Row],[Client id]],LoanTable[Year],LoanTable[[#This Row],[Previous Year]])&gt;0,1,0))</f>
        <v>0</v>
      </c>
      <c r="BD867" t="str">
        <f>YEAR(LoanTable[[#This Row],[Disbursement Date]]) &amp; "-Q" &amp; ROUNDUP(MONTH(LoanTable[[#This Row],[Disbursement Date]])/3,0)</f>
        <v>2019-Q1</v>
      </c>
      <c r="BE867">
        <f>IF(LoanTable[[#This Row],[Disbursement Date]]=LoanTable[[#This Row],[First Loan Date]],1,0)</f>
        <v>1</v>
      </c>
    </row>
    <row r="868" spans="1:57" x14ac:dyDescent="0.3">
      <c r="A868" t="s">
        <v>1576</v>
      </c>
      <c r="B868">
        <v>713</v>
      </c>
      <c r="C868" t="s">
        <v>260</v>
      </c>
      <c r="D868" t="s">
        <v>573</v>
      </c>
      <c r="E868">
        <v>32618</v>
      </c>
      <c r="F868">
        <v>30423</v>
      </c>
      <c r="G868">
        <v>17338</v>
      </c>
      <c r="H868" s="5">
        <v>43475</v>
      </c>
      <c r="I868" t="s">
        <v>624</v>
      </c>
      <c r="J868" t="s">
        <v>619</v>
      </c>
      <c r="K868">
        <v>230415</v>
      </c>
      <c r="L868" t="s">
        <v>514</v>
      </c>
      <c r="M868" t="s">
        <v>114</v>
      </c>
      <c r="N868" t="s">
        <v>13</v>
      </c>
      <c r="O868" t="s">
        <v>46</v>
      </c>
      <c r="P868">
        <v>35</v>
      </c>
      <c r="Q868" s="5" t="s">
        <v>115</v>
      </c>
      <c r="R868" t="s">
        <v>25</v>
      </c>
      <c r="S868" t="s">
        <v>35</v>
      </c>
      <c r="T868" t="s">
        <v>18</v>
      </c>
      <c r="U868" t="s">
        <v>19</v>
      </c>
      <c r="V868" t="s">
        <v>20</v>
      </c>
      <c r="W868">
        <v>567</v>
      </c>
      <c r="X868" t="s">
        <v>574</v>
      </c>
      <c r="Y868" t="s">
        <v>575</v>
      </c>
      <c r="Z868" t="s">
        <v>576</v>
      </c>
      <c r="AA868">
        <v>0.1065</v>
      </c>
      <c r="AB868" t="s">
        <v>577</v>
      </c>
      <c r="AC868" t="s">
        <v>578</v>
      </c>
      <c r="AD868" t="s">
        <v>260</v>
      </c>
      <c r="AE868" t="s">
        <v>259</v>
      </c>
      <c r="AF868" t="s">
        <v>260</v>
      </c>
      <c r="AG868" t="s">
        <v>261</v>
      </c>
      <c r="AH868" t="s">
        <v>262</v>
      </c>
      <c r="AI868" t="s">
        <v>260</v>
      </c>
      <c r="AJ868">
        <v>230415</v>
      </c>
      <c r="AK868" t="s">
        <v>513</v>
      </c>
      <c r="AL868" t="s">
        <v>256</v>
      </c>
      <c r="AM868">
        <v>33017</v>
      </c>
      <c r="AN868">
        <v>30175</v>
      </c>
      <c r="AO868">
        <v>32184</v>
      </c>
      <c r="AP868">
        <v>10.45</v>
      </c>
      <c r="AQ868">
        <v>3210.13</v>
      </c>
      <c r="AR868" t="s">
        <v>2626</v>
      </c>
      <c r="AS868" t="s">
        <v>2626</v>
      </c>
      <c r="AT868">
        <v>1</v>
      </c>
      <c r="AU868" t="s">
        <v>2628</v>
      </c>
      <c r="AV868" s="3">
        <v>43475</v>
      </c>
      <c r="AW868" s="3" t="str">
        <f>TEXT(LoanTable[[#This Row],[Disbursement Date]],"YYYY-MM")</f>
        <v>2019-01</v>
      </c>
      <c r="AX868" t="str">
        <f>TEXT(EDATE(LoanTable[[#This Row],[Disbursement Date]],-1),"YYYY-MM")</f>
        <v>2018-12</v>
      </c>
      <c r="AY868">
        <f>IF(LoanTable[[#This Row],[Loan Status]]="Active",1,0)</f>
        <v>1</v>
      </c>
      <c r="AZ868">
        <f>IF(COUNTIFS(LoanTable[Client id],LoanTable[[#This Row],[Client id]],LoanTable[Period],LoanTable[[#This Row],[Previous Period]])&gt;0,1,0)</f>
        <v>0</v>
      </c>
      <c r="BA868" s="17" t="str">
        <f>TEXT(LoanTable[[#This Row],[Disbursement Date]],"YYYY")</f>
        <v>2019</v>
      </c>
      <c r="BB868" s="10" cm="1">
        <f t="array" ref="BB868">IF(YEAR(LoanTable[[#This Row],[Disbursement Date]])=MIN(YEAR(LoanTable[Disbursement Date])),"",YEAR(LoanTable[[#This Row],[Disbursement Date]])-1)</f>
        <v>2018</v>
      </c>
      <c r="BC868" s="10">
        <f>IF(LoanTable[[#This Row],[Previous Year]]="",1,IF(COUNTIFS(LoanTable[Client id],LoanTable[[#This Row],[Client id]],LoanTable[Year],LoanTable[[#This Row],[Previous Year]])&gt;0,1,0))</f>
        <v>0</v>
      </c>
      <c r="BD868" t="str">
        <f>YEAR(LoanTable[[#This Row],[Disbursement Date]]) &amp; "-Q" &amp; ROUNDUP(MONTH(LoanTable[[#This Row],[Disbursement Date]])/3,0)</f>
        <v>2019-Q1</v>
      </c>
      <c r="BE868">
        <f>IF(LoanTable[[#This Row],[Disbursement Date]]=LoanTable[[#This Row],[First Loan Date]],1,0)</f>
        <v>1</v>
      </c>
    </row>
    <row r="869" spans="1:57" x14ac:dyDescent="0.3">
      <c r="A869" t="s">
        <v>2560</v>
      </c>
      <c r="B869">
        <v>306</v>
      </c>
      <c r="C869" t="s">
        <v>350</v>
      </c>
      <c r="D869" t="s">
        <v>589</v>
      </c>
      <c r="E869">
        <v>34436</v>
      </c>
      <c r="F869">
        <v>49600</v>
      </c>
      <c r="G869">
        <v>37827</v>
      </c>
      <c r="H869" s="5">
        <v>43477</v>
      </c>
      <c r="I869" t="s">
        <v>612</v>
      </c>
      <c r="J869" t="s">
        <v>613</v>
      </c>
      <c r="K869">
        <v>700013</v>
      </c>
      <c r="L869" t="s">
        <v>351</v>
      </c>
      <c r="M869" t="s">
        <v>84</v>
      </c>
      <c r="N869" t="s">
        <v>13</v>
      </c>
      <c r="O869" t="s">
        <v>14</v>
      </c>
      <c r="P869">
        <v>38</v>
      </c>
      <c r="Q869" s="5" t="s">
        <v>85</v>
      </c>
      <c r="R869" t="s">
        <v>74</v>
      </c>
      <c r="S869" t="s">
        <v>35</v>
      </c>
      <c r="T869" t="s">
        <v>63</v>
      </c>
      <c r="U869" t="s">
        <v>19</v>
      </c>
      <c r="V869" t="s">
        <v>31</v>
      </c>
      <c r="W869">
        <v>517</v>
      </c>
      <c r="X869" t="s">
        <v>574</v>
      </c>
      <c r="Y869" t="s">
        <v>590</v>
      </c>
      <c r="Z869" t="s">
        <v>576</v>
      </c>
      <c r="AA869">
        <v>9.9099999999999994E-2</v>
      </c>
      <c r="AB869" t="s">
        <v>577</v>
      </c>
      <c r="AC869" t="s">
        <v>591</v>
      </c>
      <c r="AD869" t="s">
        <v>350</v>
      </c>
      <c r="AE869" t="s">
        <v>331</v>
      </c>
      <c r="AF869" t="s">
        <v>332</v>
      </c>
      <c r="AG869" t="s">
        <v>333</v>
      </c>
      <c r="AH869" t="s">
        <v>334</v>
      </c>
      <c r="AI869" t="s">
        <v>335</v>
      </c>
      <c r="AJ869">
        <v>700013</v>
      </c>
      <c r="AK869" t="s">
        <v>247</v>
      </c>
      <c r="AL869" t="s">
        <v>241</v>
      </c>
      <c r="AM869">
        <v>34339</v>
      </c>
      <c r="AN869">
        <v>51274</v>
      </c>
      <c r="AO869">
        <v>34270</v>
      </c>
      <c r="AP869">
        <v>41.23</v>
      </c>
      <c r="AQ869">
        <v>4651.03</v>
      </c>
      <c r="AR869" t="s">
        <v>2626</v>
      </c>
      <c r="AS869" t="s">
        <v>2626</v>
      </c>
      <c r="AT869">
        <v>1</v>
      </c>
      <c r="AU869" t="s">
        <v>2628</v>
      </c>
      <c r="AV869" s="3">
        <v>43477</v>
      </c>
      <c r="AW869" s="3" t="str">
        <f>TEXT(LoanTable[[#This Row],[Disbursement Date]],"YYYY-MM")</f>
        <v>2019-01</v>
      </c>
      <c r="AX869" t="str">
        <f>TEXT(EDATE(LoanTable[[#This Row],[Disbursement Date]],-1),"YYYY-MM")</f>
        <v>2018-12</v>
      </c>
      <c r="AY869">
        <f>IF(LoanTable[[#This Row],[Loan Status]]="Active",1,0)</f>
        <v>0</v>
      </c>
      <c r="AZ869">
        <f>IF(COUNTIFS(LoanTable[Client id],LoanTable[[#This Row],[Client id]],LoanTable[Period],LoanTable[[#This Row],[Previous Period]])&gt;0,1,0)</f>
        <v>0</v>
      </c>
      <c r="BA869" s="17" t="str">
        <f>TEXT(LoanTable[[#This Row],[Disbursement Date]],"YYYY")</f>
        <v>2019</v>
      </c>
      <c r="BB869" s="10" cm="1">
        <f t="array" ref="BB869">IF(YEAR(LoanTable[[#This Row],[Disbursement Date]])=MIN(YEAR(LoanTable[Disbursement Date])),"",YEAR(LoanTable[[#This Row],[Disbursement Date]])-1)</f>
        <v>2018</v>
      </c>
      <c r="BC869" s="10">
        <f>IF(LoanTable[[#This Row],[Previous Year]]="",1,IF(COUNTIFS(LoanTable[Client id],LoanTable[[#This Row],[Client id]],LoanTable[Year],LoanTable[[#This Row],[Previous Year]])&gt;0,1,0))</f>
        <v>0</v>
      </c>
      <c r="BD869" t="str">
        <f>YEAR(LoanTable[[#This Row],[Disbursement Date]]) &amp; "-Q" &amp; ROUNDUP(MONTH(LoanTable[[#This Row],[Disbursement Date]])/3,0)</f>
        <v>2019-Q1</v>
      </c>
      <c r="BE869">
        <f>IF(LoanTable[[#This Row],[Disbursement Date]]=LoanTable[[#This Row],[First Loan Date]],1,0)</f>
        <v>1</v>
      </c>
    </row>
    <row r="870" spans="1:57" x14ac:dyDescent="0.3">
      <c r="A870" t="s">
        <v>958</v>
      </c>
      <c r="B870">
        <v>759</v>
      </c>
      <c r="C870" t="s">
        <v>409</v>
      </c>
      <c r="D870" t="s">
        <v>589</v>
      </c>
      <c r="E870">
        <v>31356</v>
      </c>
      <c r="F870">
        <v>30322</v>
      </c>
      <c r="G870">
        <v>4212</v>
      </c>
      <c r="H870" s="5">
        <v>43479</v>
      </c>
      <c r="I870" t="s">
        <v>615</v>
      </c>
      <c r="J870" t="s">
        <v>613</v>
      </c>
      <c r="K870">
        <v>1030063</v>
      </c>
      <c r="L870" t="s">
        <v>411</v>
      </c>
      <c r="M870" t="s">
        <v>95</v>
      </c>
      <c r="N870" t="s">
        <v>13</v>
      </c>
      <c r="O870" t="s">
        <v>14</v>
      </c>
      <c r="P870">
        <v>39</v>
      </c>
      <c r="Q870" s="5" t="s">
        <v>37</v>
      </c>
      <c r="R870" t="s">
        <v>30</v>
      </c>
      <c r="S870" t="s">
        <v>145</v>
      </c>
      <c r="T870" t="s">
        <v>18</v>
      </c>
      <c r="U870" t="s">
        <v>22</v>
      </c>
      <c r="V870" t="s">
        <v>31</v>
      </c>
      <c r="W870">
        <v>791</v>
      </c>
      <c r="X870" t="s">
        <v>574</v>
      </c>
      <c r="Y870" t="s">
        <v>590</v>
      </c>
      <c r="Z870" t="s">
        <v>576</v>
      </c>
      <c r="AA870">
        <v>9.9099999999999994E-2</v>
      </c>
      <c r="AB870" t="s">
        <v>577</v>
      </c>
      <c r="AC870" t="s">
        <v>591</v>
      </c>
      <c r="AD870" t="s">
        <v>409</v>
      </c>
      <c r="AE870" t="s">
        <v>234</v>
      </c>
      <c r="AF870" t="s">
        <v>235</v>
      </c>
      <c r="AG870" t="s">
        <v>236</v>
      </c>
      <c r="AH870" t="s">
        <v>237</v>
      </c>
      <c r="AI870" t="s">
        <v>246</v>
      </c>
      <c r="AJ870">
        <v>1030063</v>
      </c>
      <c r="AK870" t="s">
        <v>410</v>
      </c>
      <c r="AL870" t="s">
        <v>241</v>
      </c>
      <c r="AM870">
        <v>31632</v>
      </c>
      <c r="AN870">
        <v>31194</v>
      </c>
      <c r="AO870">
        <v>30990</v>
      </c>
      <c r="AP870">
        <v>19.809999999999999</v>
      </c>
      <c r="AQ870">
        <v>1914.71</v>
      </c>
      <c r="AR870" t="s">
        <v>2626</v>
      </c>
      <c r="AS870" t="s">
        <v>2626</v>
      </c>
      <c r="AT870">
        <v>2</v>
      </c>
      <c r="AU870" t="s">
        <v>2628</v>
      </c>
      <c r="AV870" s="3">
        <v>42390</v>
      </c>
      <c r="AW870" s="3" t="str">
        <f>TEXT(LoanTable[[#This Row],[Disbursement Date]],"YYYY-MM")</f>
        <v>2019-01</v>
      </c>
      <c r="AX870" t="str">
        <f>TEXT(EDATE(LoanTable[[#This Row],[Disbursement Date]],-1),"YYYY-MM")</f>
        <v>2018-12</v>
      </c>
      <c r="AY870">
        <f>IF(LoanTable[[#This Row],[Loan Status]]="Active",1,0)</f>
        <v>0</v>
      </c>
      <c r="AZ870">
        <f>IF(COUNTIFS(LoanTable[Client id],LoanTable[[#This Row],[Client id]],LoanTable[Period],LoanTable[[#This Row],[Previous Period]])&gt;0,1,0)</f>
        <v>0</v>
      </c>
      <c r="BA870" s="17" t="str">
        <f>TEXT(LoanTable[[#This Row],[Disbursement Date]],"YYYY")</f>
        <v>2019</v>
      </c>
      <c r="BB870" s="10" cm="1">
        <f t="array" ref="BB870">IF(YEAR(LoanTable[[#This Row],[Disbursement Date]])=MIN(YEAR(LoanTable[Disbursement Date])),"",YEAR(LoanTable[[#This Row],[Disbursement Date]])-1)</f>
        <v>2018</v>
      </c>
      <c r="BC870" s="10">
        <f>IF(LoanTable[[#This Row],[Previous Year]]="",1,IF(COUNTIFS(LoanTable[Client id],LoanTable[[#This Row],[Client id]],LoanTable[Year],LoanTable[[#This Row],[Previous Year]])&gt;0,1,0))</f>
        <v>0</v>
      </c>
      <c r="BD870" t="str">
        <f>YEAR(LoanTable[[#This Row],[Disbursement Date]]) &amp; "-Q" &amp; ROUNDUP(MONTH(LoanTable[[#This Row],[Disbursement Date]])/3,0)</f>
        <v>2019-Q1</v>
      </c>
      <c r="BE870">
        <f>IF(LoanTable[[#This Row],[Disbursement Date]]=LoanTable[[#This Row],[First Loan Date]],1,0)</f>
        <v>0</v>
      </c>
    </row>
    <row r="871" spans="1:57" x14ac:dyDescent="0.3">
      <c r="A871" t="s">
        <v>1267</v>
      </c>
      <c r="B871">
        <v>55</v>
      </c>
      <c r="C871" t="s">
        <v>246</v>
      </c>
      <c r="D871" t="s">
        <v>589</v>
      </c>
      <c r="E871">
        <v>4017</v>
      </c>
      <c r="F871">
        <v>4377</v>
      </c>
      <c r="G871">
        <v>32253</v>
      </c>
      <c r="H871" s="5">
        <v>43482</v>
      </c>
      <c r="I871" t="s">
        <v>612</v>
      </c>
      <c r="J871" t="s">
        <v>613</v>
      </c>
      <c r="K871">
        <v>110159</v>
      </c>
      <c r="L871" t="s">
        <v>248</v>
      </c>
      <c r="M871" t="s">
        <v>116</v>
      </c>
      <c r="N871" t="s">
        <v>13</v>
      </c>
      <c r="O871" t="s">
        <v>46</v>
      </c>
      <c r="P871">
        <v>33</v>
      </c>
      <c r="Q871" s="6" t="s">
        <v>117</v>
      </c>
      <c r="R871" t="s">
        <v>74</v>
      </c>
      <c r="S871" t="s">
        <v>35</v>
      </c>
      <c r="T871" t="s">
        <v>18</v>
      </c>
      <c r="U871" t="s">
        <v>22</v>
      </c>
      <c r="V871" t="s">
        <v>20</v>
      </c>
      <c r="W871">
        <v>716</v>
      </c>
      <c r="X871" t="s">
        <v>574</v>
      </c>
      <c r="Y871" t="s">
        <v>590</v>
      </c>
      <c r="Z871" t="s">
        <v>576</v>
      </c>
      <c r="AA871">
        <v>9.9099999999999994E-2</v>
      </c>
      <c r="AB871" t="s">
        <v>577</v>
      </c>
      <c r="AC871" t="s">
        <v>591</v>
      </c>
      <c r="AD871" t="s">
        <v>246</v>
      </c>
      <c r="AE871" t="s">
        <v>234</v>
      </c>
      <c r="AF871" t="s">
        <v>235</v>
      </c>
      <c r="AG871" t="s">
        <v>236</v>
      </c>
      <c r="AH871" t="s">
        <v>237</v>
      </c>
      <c r="AI871" t="s">
        <v>246</v>
      </c>
      <c r="AJ871">
        <v>110159</v>
      </c>
      <c r="AK871" t="s">
        <v>247</v>
      </c>
      <c r="AL871" t="s">
        <v>241</v>
      </c>
      <c r="AM871">
        <v>4128</v>
      </c>
      <c r="AN871">
        <v>3956</v>
      </c>
      <c r="AO871">
        <v>3730</v>
      </c>
      <c r="AP871">
        <v>22.48</v>
      </c>
      <c r="AQ871">
        <v>1279.1199999999999</v>
      </c>
      <c r="AR871" t="s">
        <v>2626</v>
      </c>
      <c r="AS871" t="s">
        <v>2626</v>
      </c>
      <c r="AT871">
        <v>1</v>
      </c>
      <c r="AU871" t="s">
        <v>2628</v>
      </c>
      <c r="AV871" s="3">
        <v>42578</v>
      </c>
      <c r="AW871" s="3" t="str">
        <f>TEXT(LoanTable[[#This Row],[Disbursement Date]],"YYYY-MM")</f>
        <v>2019-01</v>
      </c>
      <c r="AX871" t="str">
        <f>TEXT(EDATE(LoanTable[[#This Row],[Disbursement Date]],-1),"YYYY-MM")</f>
        <v>2018-12</v>
      </c>
      <c r="AY871">
        <f>IF(LoanTable[[#This Row],[Loan Status]]="Active",1,0)</f>
        <v>0</v>
      </c>
      <c r="AZ871">
        <f>IF(COUNTIFS(LoanTable[Client id],LoanTable[[#This Row],[Client id]],LoanTable[Period],LoanTable[[#This Row],[Previous Period]])&gt;0,1,0)</f>
        <v>0</v>
      </c>
      <c r="BA871" s="17" t="str">
        <f>TEXT(LoanTable[[#This Row],[Disbursement Date]],"YYYY")</f>
        <v>2019</v>
      </c>
      <c r="BB871" s="10" cm="1">
        <f t="array" ref="BB871">IF(YEAR(LoanTable[[#This Row],[Disbursement Date]])=MIN(YEAR(LoanTable[Disbursement Date])),"",YEAR(LoanTable[[#This Row],[Disbursement Date]])-1)</f>
        <v>2018</v>
      </c>
      <c r="BC871" s="10">
        <f>IF(LoanTable[[#This Row],[Previous Year]]="",1,IF(COUNTIFS(LoanTable[Client id],LoanTable[[#This Row],[Client id]],LoanTable[Year],LoanTable[[#This Row],[Previous Year]])&gt;0,1,0))</f>
        <v>1</v>
      </c>
      <c r="BD871" t="str">
        <f>YEAR(LoanTable[[#This Row],[Disbursement Date]]) &amp; "-Q" &amp; ROUNDUP(MONTH(LoanTable[[#This Row],[Disbursement Date]])/3,0)</f>
        <v>2019-Q1</v>
      </c>
      <c r="BE871">
        <f>IF(LoanTable[[#This Row],[Disbursement Date]]=LoanTable[[#This Row],[First Loan Date]],1,0)</f>
        <v>0</v>
      </c>
    </row>
    <row r="872" spans="1:57" x14ac:dyDescent="0.3">
      <c r="A872" t="s">
        <v>689</v>
      </c>
      <c r="B872">
        <v>586</v>
      </c>
      <c r="C872" t="s">
        <v>409</v>
      </c>
      <c r="D872" t="s">
        <v>596</v>
      </c>
      <c r="E872">
        <v>19883</v>
      </c>
      <c r="F872">
        <v>10961</v>
      </c>
      <c r="G872">
        <v>29901</v>
      </c>
      <c r="H872" s="5">
        <v>43484</v>
      </c>
      <c r="I872" t="s">
        <v>615</v>
      </c>
      <c r="J872" t="s">
        <v>619</v>
      </c>
      <c r="K872">
        <v>1030063</v>
      </c>
      <c r="L872" t="s">
        <v>411</v>
      </c>
      <c r="M872" t="s">
        <v>150</v>
      </c>
      <c r="N872" t="s">
        <v>13</v>
      </c>
      <c r="O872" t="s">
        <v>14</v>
      </c>
      <c r="P872">
        <v>38</v>
      </c>
      <c r="Q872" s="5" t="s">
        <v>15</v>
      </c>
      <c r="R872" t="s">
        <v>30</v>
      </c>
      <c r="S872" t="s">
        <v>145</v>
      </c>
      <c r="T872" t="s">
        <v>18</v>
      </c>
      <c r="U872" t="s">
        <v>26</v>
      </c>
      <c r="V872" t="s">
        <v>39</v>
      </c>
      <c r="W872">
        <v>744</v>
      </c>
      <c r="X872" t="s">
        <v>574</v>
      </c>
      <c r="Y872" t="s">
        <v>590</v>
      </c>
      <c r="Z872" t="s">
        <v>593</v>
      </c>
      <c r="AA872">
        <v>0.17269999999999999</v>
      </c>
      <c r="AB872" t="s">
        <v>585</v>
      </c>
      <c r="AC872" t="s">
        <v>597</v>
      </c>
      <c r="AD872" t="s">
        <v>409</v>
      </c>
      <c r="AE872" t="s">
        <v>234</v>
      </c>
      <c r="AF872" t="s">
        <v>235</v>
      </c>
      <c r="AG872" t="s">
        <v>236</v>
      </c>
      <c r="AH872" t="s">
        <v>237</v>
      </c>
      <c r="AI872" t="s">
        <v>246</v>
      </c>
      <c r="AJ872">
        <v>1030063</v>
      </c>
      <c r="AK872" t="s">
        <v>410</v>
      </c>
      <c r="AL872" t="s">
        <v>241</v>
      </c>
      <c r="AM872">
        <v>19537</v>
      </c>
      <c r="AN872">
        <v>11814</v>
      </c>
      <c r="AO872">
        <v>19759</v>
      </c>
      <c r="AP872">
        <v>34.9</v>
      </c>
      <c r="AQ872">
        <v>3014.23</v>
      </c>
      <c r="AR872" t="s">
        <v>2626</v>
      </c>
      <c r="AS872" t="s">
        <v>2626</v>
      </c>
      <c r="AT872">
        <v>0</v>
      </c>
      <c r="AU872" t="s">
        <v>2628</v>
      </c>
      <c r="AV872" s="3">
        <v>43484</v>
      </c>
      <c r="AW872" s="3" t="str">
        <f>TEXT(LoanTable[[#This Row],[Disbursement Date]],"YYYY-MM")</f>
        <v>2019-01</v>
      </c>
      <c r="AX872" t="str">
        <f>TEXT(EDATE(LoanTable[[#This Row],[Disbursement Date]],-1),"YYYY-MM")</f>
        <v>2018-12</v>
      </c>
      <c r="AY872">
        <f>IF(LoanTable[[#This Row],[Loan Status]]="Active",1,0)</f>
        <v>0</v>
      </c>
      <c r="AZ872">
        <f>IF(COUNTIFS(LoanTable[Client id],LoanTable[[#This Row],[Client id]],LoanTable[Period],LoanTable[[#This Row],[Previous Period]])&gt;0,1,0)</f>
        <v>0</v>
      </c>
      <c r="BA872" s="17" t="str">
        <f>TEXT(LoanTable[[#This Row],[Disbursement Date]],"YYYY")</f>
        <v>2019</v>
      </c>
      <c r="BB872" s="10" cm="1">
        <f t="array" ref="BB872">IF(YEAR(LoanTable[[#This Row],[Disbursement Date]])=MIN(YEAR(LoanTable[Disbursement Date])),"",YEAR(LoanTable[[#This Row],[Disbursement Date]])-1)</f>
        <v>2018</v>
      </c>
      <c r="BC872" s="10">
        <f>IF(LoanTable[[#This Row],[Previous Year]]="",1,IF(COUNTIFS(LoanTable[Client id],LoanTable[[#This Row],[Client id]],LoanTable[Year],LoanTable[[#This Row],[Previous Year]])&gt;0,1,0))</f>
        <v>0</v>
      </c>
      <c r="BD872" t="str">
        <f>YEAR(LoanTable[[#This Row],[Disbursement Date]]) &amp; "-Q" &amp; ROUNDUP(MONTH(LoanTable[[#This Row],[Disbursement Date]])/3,0)</f>
        <v>2019-Q1</v>
      </c>
      <c r="BE872">
        <f>IF(LoanTable[[#This Row],[Disbursement Date]]=LoanTable[[#This Row],[First Loan Date]],1,0)</f>
        <v>1</v>
      </c>
    </row>
    <row r="873" spans="1:57" x14ac:dyDescent="0.3">
      <c r="A873" t="s">
        <v>1974</v>
      </c>
      <c r="B873">
        <v>983</v>
      </c>
      <c r="C873" t="s">
        <v>246</v>
      </c>
      <c r="D873" t="s">
        <v>589</v>
      </c>
      <c r="E873">
        <v>26348</v>
      </c>
      <c r="F873">
        <v>16658</v>
      </c>
      <c r="G873">
        <v>41068</v>
      </c>
      <c r="H873" s="5">
        <v>43484</v>
      </c>
      <c r="I873" t="s">
        <v>612</v>
      </c>
      <c r="J873" t="s">
        <v>613</v>
      </c>
      <c r="K873">
        <v>110159</v>
      </c>
      <c r="L873" t="s">
        <v>248</v>
      </c>
      <c r="M873" t="s">
        <v>133</v>
      </c>
      <c r="N873" t="s">
        <v>13</v>
      </c>
      <c r="O873" t="s">
        <v>33</v>
      </c>
      <c r="P873">
        <v>22</v>
      </c>
      <c r="Q873" s="5" t="s">
        <v>159</v>
      </c>
      <c r="R873" t="s">
        <v>30</v>
      </c>
      <c r="S873" t="s">
        <v>145</v>
      </c>
      <c r="T873" t="s">
        <v>63</v>
      </c>
      <c r="U873" t="s">
        <v>22</v>
      </c>
      <c r="V873" t="s">
        <v>39</v>
      </c>
      <c r="W873">
        <v>564</v>
      </c>
      <c r="X873" t="s">
        <v>574</v>
      </c>
      <c r="Y873" t="s">
        <v>590</v>
      </c>
      <c r="Z873" t="s">
        <v>576</v>
      </c>
      <c r="AA873">
        <v>9.9099999999999994E-2</v>
      </c>
      <c r="AB873" t="s">
        <v>577</v>
      </c>
      <c r="AC873" t="s">
        <v>591</v>
      </c>
      <c r="AD873" t="s">
        <v>246</v>
      </c>
      <c r="AE873" t="s">
        <v>234</v>
      </c>
      <c r="AF873" t="s">
        <v>235</v>
      </c>
      <c r="AG873" t="s">
        <v>236</v>
      </c>
      <c r="AH873" t="s">
        <v>237</v>
      </c>
      <c r="AI873" t="s">
        <v>246</v>
      </c>
      <c r="AJ873">
        <v>110159</v>
      </c>
      <c r="AK873" t="s">
        <v>247</v>
      </c>
      <c r="AL873" t="s">
        <v>241</v>
      </c>
      <c r="AM873">
        <v>27219</v>
      </c>
      <c r="AN873">
        <v>16828</v>
      </c>
      <c r="AO873">
        <v>26324</v>
      </c>
      <c r="AP873">
        <v>29.02</v>
      </c>
      <c r="AQ873">
        <v>360.59</v>
      </c>
      <c r="AR873" t="s">
        <v>2626</v>
      </c>
      <c r="AS873" t="s">
        <v>2626</v>
      </c>
      <c r="AT873">
        <v>2</v>
      </c>
      <c r="AU873" t="s">
        <v>2628</v>
      </c>
      <c r="AV873" s="3">
        <v>42063</v>
      </c>
      <c r="AW873" s="3" t="str">
        <f>TEXT(LoanTable[[#This Row],[Disbursement Date]],"YYYY-MM")</f>
        <v>2019-01</v>
      </c>
      <c r="AX873" t="str">
        <f>TEXT(EDATE(LoanTable[[#This Row],[Disbursement Date]],-1),"YYYY-MM")</f>
        <v>2018-12</v>
      </c>
      <c r="AY873">
        <f>IF(LoanTable[[#This Row],[Loan Status]]="Active",1,0)</f>
        <v>0</v>
      </c>
      <c r="AZ873">
        <f>IF(COUNTIFS(LoanTable[Client id],LoanTable[[#This Row],[Client id]],LoanTable[Period],LoanTable[[#This Row],[Previous Period]])&gt;0,1,0)</f>
        <v>0</v>
      </c>
      <c r="BA873" s="17" t="str">
        <f>TEXT(LoanTable[[#This Row],[Disbursement Date]],"YYYY")</f>
        <v>2019</v>
      </c>
      <c r="BB873" s="10" cm="1">
        <f t="array" ref="BB873">IF(YEAR(LoanTable[[#This Row],[Disbursement Date]])=MIN(YEAR(LoanTable[Disbursement Date])),"",YEAR(LoanTable[[#This Row],[Disbursement Date]])-1)</f>
        <v>2018</v>
      </c>
      <c r="BC873" s="10">
        <f>IF(LoanTable[[#This Row],[Previous Year]]="",1,IF(COUNTIFS(LoanTable[Client id],LoanTable[[#This Row],[Client id]],LoanTable[Year],LoanTable[[#This Row],[Previous Year]])&gt;0,1,0))</f>
        <v>1</v>
      </c>
      <c r="BD873" t="str">
        <f>YEAR(LoanTable[[#This Row],[Disbursement Date]]) &amp; "-Q" &amp; ROUNDUP(MONTH(LoanTable[[#This Row],[Disbursement Date]])/3,0)</f>
        <v>2019-Q1</v>
      </c>
      <c r="BE873">
        <f>IF(LoanTable[[#This Row],[Disbursement Date]]=LoanTable[[#This Row],[First Loan Date]],1,0)</f>
        <v>0</v>
      </c>
    </row>
    <row r="874" spans="1:57" x14ac:dyDescent="0.3">
      <c r="A874" t="s">
        <v>1491</v>
      </c>
      <c r="B874">
        <v>571</v>
      </c>
      <c r="C874" t="s">
        <v>265</v>
      </c>
      <c r="D874" t="s">
        <v>587</v>
      </c>
      <c r="E874">
        <v>14993</v>
      </c>
      <c r="F874">
        <v>36271</v>
      </c>
      <c r="G874">
        <v>28779</v>
      </c>
      <c r="H874" s="5">
        <v>43486</v>
      </c>
      <c r="I874" t="s">
        <v>612</v>
      </c>
      <c r="J874" t="s">
        <v>619</v>
      </c>
      <c r="K874">
        <v>30179</v>
      </c>
      <c r="L874" t="s">
        <v>272</v>
      </c>
      <c r="M874" t="s">
        <v>128</v>
      </c>
      <c r="N874" t="s">
        <v>13</v>
      </c>
      <c r="O874" t="s">
        <v>14</v>
      </c>
      <c r="P874">
        <v>36</v>
      </c>
      <c r="Q874" s="5" t="s">
        <v>67</v>
      </c>
      <c r="R874" t="s">
        <v>25</v>
      </c>
      <c r="S874" t="s">
        <v>35</v>
      </c>
      <c r="T874" t="s">
        <v>63</v>
      </c>
      <c r="U874" t="s">
        <v>22</v>
      </c>
      <c r="V874" t="s">
        <v>20</v>
      </c>
      <c r="W874">
        <v>489</v>
      </c>
      <c r="X874" t="s">
        <v>574</v>
      </c>
      <c r="Y874" t="s">
        <v>584</v>
      </c>
      <c r="Z874" t="s">
        <v>576</v>
      </c>
      <c r="AA874">
        <v>6.6199999999999995E-2</v>
      </c>
      <c r="AB874" t="s">
        <v>581</v>
      </c>
      <c r="AC874" t="s">
        <v>588</v>
      </c>
      <c r="AD874" t="s">
        <v>265</v>
      </c>
      <c r="AE874" t="s">
        <v>266</v>
      </c>
      <c r="AF874" t="s">
        <v>267</v>
      </c>
      <c r="AG874" t="s">
        <v>268</v>
      </c>
      <c r="AH874" t="s">
        <v>269</v>
      </c>
      <c r="AI874" t="s">
        <v>270</v>
      </c>
      <c r="AJ874">
        <v>30179</v>
      </c>
      <c r="AK874" t="s">
        <v>271</v>
      </c>
      <c r="AL874" t="s">
        <v>241</v>
      </c>
      <c r="AM874">
        <v>14795</v>
      </c>
      <c r="AN874">
        <v>35885</v>
      </c>
      <c r="AO874">
        <v>14590</v>
      </c>
      <c r="AP874">
        <v>11.86</v>
      </c>
      <c r="AQ874">
        <v>3139.47</v>
      </c>
      <c r="AR874" t="s">
        <v>2627</v>
      </c>
      <c r="AS874" t="s">
        <v>2626</v>
      </c>
      <c r="AT874">
        <v>2</v>
      </c>
      <c r="AU874" t="s">
        <v>2629</v>
      </c>
      <c r="AV874" s="3">
        <v>43486</v>
      </c>
      <c r="AW874" s="3" t="str">
        <f>TEXT(LoanTable[[#This Row],[Disbursement Date]],"YYYY-MM")</f>
        <v>2019-01</v>
      </c>
      <c r="AX874" t="str">
        <f>TEXT(EDATE(LoanTable[[#This Row],[Disbursement Date]],-1),"YYYY-MM")</f>
        <v>2018-12</v>
      </c>
      <c r="AY874">
        <f>IF(LoanTable[[#This Row],[Loan Status]]="Active",1,0)</f>
        <v>0</v>
      </c>
      <c r="AZ874">
        <f>IF(COUNTIFS(LoanTable[Client id],LoanTable[[#This Row],[Client id]],LoanTable[Period],LoanTable[[#This Row],[Previous Period]])&gt;0,1,0)</f>
        <v>0</v>
      </c>
      <c r="BA874" s="17" t="str">
        <f>TEXT(LoanTable[[#This Row],[Disbursement Date]],"YYYY")</f>
        <v>2019</v>
      </c>
      <c r="BB874" s="10" cm="1">
        <f t="array" ref="BB874">IF(YEAR(LoanTable[[#This Row],[Disbursement Date]])=MIN(YEAR(LoanTable[Disbursement Date])),"",YEAR(LoanTable[[#This Row],[Disbursement Date]])-1)</f>
        <v>2018</v>
      </c>
      <c r="BC874" s="10">
        <f>IF(LoanTable[[#This Row],[Previous Year]]="",1,IF(COUNTIFS(LoanTable[Client id],LoanTable[[#This Row],[Client id]],LoanTable[Year],LoanTable[[#This Row],[Previous Year]])&gt;0,1,0))</f>
        <v>0</v>
      </c>
      <c r="BD874" t="str">
        <f>YEAR(LoanTable[[#This Row],[Disbursement Date]]) &amp; "-Q" &amp; ROUNDUP(MONTH(LoanTable[[#This Row],[Disbursement Date]])/3,0)</f>
        <v>2019-Q1</v>
      </c>
      <c r="BE874">
        <f>IF(LoanTable[[#This Row],[Disbursement Date]]=LoanTable[[#This Row],[First Loan Date]],1,0)</f>
        <v>1</v>
      </c>
    </row>
    <row r="875" spans="1:57" x14ac:dyDescent="0.3">
      <c r="A875" t="s">
        <v>1759</v>
      </c>
      <c r="B875">
        <v>27</v>
      </c>
      <c r="C875" t="s">
        <v>386</v>
      </c>
      <c r="D875" t="s">
        <v>587</v>
      </c>
      <c r="E875">
        <v>28102</v>
      </c>
      <c r="F875">
        <v>13777</v>
      </c>
      <c r="G875">
        <v>5505</v>
      </c>
      <c r="H875" s="5">
        <v>43490</v>
      </c>
      <c r="I875" t="s">
        <v>615</v>
      </c>
      <c r="J875" t="s">
        <v>613</v>
      </c>
      <c r="K875">
        <v>1110166</v>
      </c>
      <c r="L875" t="s">
        <v>389</v>
      </c>
      <c r="M875" t="s">
        <v>78</v>
      </c>
      <c r="N875" t="s">
        <v>13</v>
      </c>
      <c r="O875" t="s">
        <v>14</v>
      </c>
      <c r="P875">
        <v>42</v>
      </c>
      <c r="Q875" s="6" t="s">
        <v>79</v>
      </c>
      <c r="R875" t="s">
        <v>74</v>
      </c>
      <c r="S875" t="s">
        <v>35</v>
      </c>
      <c r="T875" t="s">
        <v>63</v>
      </c>
      <c r="U875" t="s">
        <v>26</v>
      </c>
      <c r="V875" t="s">
        <v>39</v>
      </c>
      <c r="W875">
        <v>393</v>
      </c>
      <c r="X875" t="s">
        <v>574</v>
      </c>
      <c r="Y875" t="s">
        <v>584</v>
      </c>
      <c r="Z875" t="s">
        <v>576</v>
      </c>
      <c r="AA875">
        <v>6.6199999999999995E-2</v>
      </c>
      <c r="AB875" t="s">
        <v>581</v>
      </c>
      <c r="AC875" t="s">
        <v>588</v>
      </c>
      <c r="AD875" t="s">
        <v>386</v>
      </c>
      <c r="AE875" t="s">
        <v>234</v>
      </c>
      <c r="AF875" t="s">
        <v>235</v>
      </c>
      <c r="AG875" t="s">
        <v>236</v>
      </c>
      <c r="AH875" t="s">
        <v>237</v>
      </c>
      <c r="AI875" t="s">
        <v>387</v>
      </c>
      <c r="AJ875">
        <v>1110166</v>
      </c>
      <c r="AK875" t="s">
        <v>388</v>
      </c>
      <c r="AL875" t="s">
        <v>239</v>
      </c>
      <c r="AM875">
        <v>29620</v>
      </c>
      <c r="AN875">
        <v>14577</v>
      </c>
      <c r="AO875">
        <v>27683</v>
      </c>
      <c r="AP875">
        <v>23.05</v>
      </c>
      <c r="AQ875">
        <v>3323.88</v>
      </c>
      <c r="AR875" t="s">
        <v>2626</v>
      </c>
      <c r="AS875" t="s">
        <v>2626</v>
      </c>
      <c r="AT875">
        <v>1</v>
      </c>
      <c r="AU875" t="s">
        <v>2630</v>
      </c>
      <c r="AV875" s="3">
        <v>42822</v>
      </c>
      <c r="AW875" s="3" t="str">
        <f>TEXT(LoanTable[[#This Row],[Disbursement Date]],"YYYY-MM")</f>
        <v>2019-01</v>
      </c>
      <c r="AX875" t="str">
        <f>TEXT(EDATE(LoanTable[[#This Row],[Disbursement Date]],-1),"YYYY-MM")</f>
        <v>2018-12</v>
      </c>
      <c r="AY875">
        <f>IF(LoanTable[[#This Row],[Loan Status]]="Active",1,0)</f>
        <v>0</v>
      </c>
      <c r="AZ875">
        <f>IF(COUNTIFS(LoanTable[Client id],LoanTable[[#This Row],[Client id]],LoanTable[Period],LoanTable[[#This Row],[Previous Period]])&gt;0,1,0)</f>
        <v>0</v>
      </c>
      <c r="BA875" s="17" t="str">
        <f>TEXT(LoanTable[[#This Row],[Disbursement Date]],"YYYY")</f>
        <v>2019</v>
      </c>
      <c r="BB875" s="10" cm="1">
        <f t="array" ref="BB875">IF(YEAR(LoanTable[[#This Row],[Disbursement Date]])=MIN(YEAR(LoanTable[Disbursement Date])),"",YEAR(LoanTable[[#This Row],[Disbursement Date]])-1)</f>
        <v>2018</v>
      </c>
      <c r="BC875" s="10">
        <f>IF(LoanTable[[#This Row],[Previous Year]]="",1,IF(COUNTIFS(LoanTable[Client id],LoanTable[[#This Row],[Client id]],LoanTable[Year],LoanTable[[#This Row],[Previous Year]])&gt;0,1,0))</f>
        <v>0</v>
      </c>
      <c r="BD875" t="str">
        <f>YEAR(LoanTable[[#This Row],[Disbursement Date]]) &amp; "-Q" &amp; ROUNDUP(MONTH(LoanTable[[#This Row],[Disbursement Date]])/3,0)</f>
        <v>2019-Q1</v>
      </c>
      <c r="BE875">
        <f>IF(LoanTable[[#This Row],[Disbursement Date]]=LoanTable[[#This Row],[First Loan Date]],1,0)</f>
        <v>0</v>
      </c>
    </row>
    <row r="876" spans="1:57" x14ac:dyDescent="0.3">
      <c r="A876" t="s">
        <v>2135</v>
      </c>
      <c r="B876">
        <v>48</v>
      </c>
      <c r="C876" t="s">
        <v>350</v>
      </c>
      <c r="D876" t="s">
        <v>601</v>
      </c>
      <c r="E876">
        <v>45357</v>
      </c>
      <c r="F876">
        <v>21592</v>
      </c>
      <c r="G876">
        <v>2726</v>
      </c>
      <c r="H876" s="5">
        <v>43490</v>
      </c>
      <c r="I876" t="s">
        <v>612</v>
      </c>
      <c r="J876" t="s">
        <v>613</v>
      </c>
      <c r="K876">
        <v>700013</v>
      </c>
      <c r="L876" t="s">
        <v>351</v>
      </c>
      <c r="M876" t="s">
        <v>106</v>
      </c>
      <c r="N876" t="s">
        <v>13</v>
      </c>
      <c r="O876" t="s">
        <v>14</v>
      </c>
      <c r="P876">
        <v>36</v>
      </c>
      <c r="Q876" s="6" t="s">
        <v>67</v>
      </c>
      <c r="R876" t="s">
        <v>25</v>
      </c>
      <c r="S876" t="s">
        <v>35</v>
      </c>
      <c r="T876" t="s">
        <v>63</v>
      </c>
      <c r="U876" t="s">
        <v>38</v>
      </c>
      <c r="V876" t="s">
        <v>31</v>
      </c>
      <c r="W876">
        <v>796</v>
      </c>
      <c r="X876" t="s">
        <v>574</v>
      </c>
      <c r="Y876" t="s">
        <v>575</v>
      </c>
      <c r="Z876" t="s">
        <v>576</v>
      </c>
      <c r="AA876">
        <v>0.14649999999999999</v>
      </c>
      <c r="AB876" t="s">
        <v>599</v>
      </c>
      <c r="AC876" t="s">
        <v>600</v>
      </c>
      <c r="AD876" t="s">
        <v>350</v>
      </c>
      <c r="AE876" t="s">
        <v>331</v>
      </c>
      <c r="AF876" t="s">
        <v>332</v>
      </c>
      <c r="AG876" t="s">
        <v>333</v>
      </c>
      <c r="AH876" t="s">
        <v>334</v>
      </c>
      <c r="AI876" t="s">
        <v>335</v>
      </c>
      <c r="AJ876">
        <v>700013</v>
      </c>
      <c r="AK876" t="s">
        <v>247</v>
      </c>
      <c r="AL876" t="s">
        <v>241</v>
      </c>
      <c r="AM876">
        <v>45034</v>
      </c>
      <c r="AN876">
        <v>21620</v>
      </c>
      <c r="AO876">
        <v>44994</v>
      </c>
      <c r="AP876">
        <v>7.21</v>
      </c>
      <c r="AQ876">
        <v>1668.61</v>
      </c>
      <c r="AR876" t="s">
        <v>2626</v>
      </c>
      <c r="AS876" t="s">
        <v>2626</v>
      </c>
      <c r="AT876">
        <v>2</v>
      </c>
      <c r="AU876" t="s">
        <v>2628</v>
      </c>
      <c r="AV876" s="3">
        <v>43490</v>
      </c>
      <c r="AW876" s="3" t="str">
        <f>TEXT(LoanTable[[#This Row],[Disbursement Date]],"YYYY-MM")</f>
        <v>2019-01</v>
      </c>
      <c r="AX876" t="str">
        <f>TEXT(EDATE(LoanTable[[#This Row],[Disbursement Date]],-1),"YYYY-MM")</f>
        <v>2018-12</v>
      </c>
      <c r="AY876">
        <f>IF(LoanTable[[#This Row],[Loan Status]]="Active",1,0)</f>
        <v>0</v>
      </c>
      <c r="AZ876">
        <f>IF(COUNTIFS(LoanTable[Client id],LoanTable[[#This Row],[Client id]],LoanTable[Period],LoanTable[[#This Row],[Previous Period]])&gt;0,1,0)</f>
        <v>0</v>
      </c>
      <c r="BA876" s="17" t="str">
        <f>TEXT(LoanTable[[#This Row],[Disbursement Date]],"YYYY")</f>
        <v>2019</v>
      </c>
      <c r="BB876" s="10" cm="1">
        <f t="array" ref="BB876">IF(YEAR(LoanTable[[#This Row],[Disbursement Date]])=MIN(YEAR(LoanTable[Disbursement Date])),"",YEAR(LoanTable[[#This Row],[Disbursement Date]])-1)</f>
        <v>2018</v>
      </c>
      <c r="BC876" s="10">
        <f>IF(LoanTable[[#This Row],[Previous Year]]="",1,IF(COUNTIFS(LoanTable[Client id],LoanTable[[#This Row],[Client id]],LoanTable[Year],LoanTable[[#This Row],[Previous Year]])&gt;0,1,0))</f>
        <v>0</v>
      </c>
      <c r="BD876" t="str">
        <f>YEAR(LoanTable[[#This Row],[Disbursement Date]]) &amp; "-Q" &amp; ROUNDUP(MONTH(LoanTable[[#This Row],[Disbursement Date]])/3,0)</f>
        <v>2019-Q1</v>
      </c>
      <c r="BE876">
        <f>IF(LoanTable[[#This Row],[Disbursement Date]]=LoanTable[[#This Row],[First Loan Date]],1,0)</f>
        <v>1</v>
      </c>
    </row>
    <row r="877" spans="1:57" x14ac:dyDescent="0.3">
      <c r="A877" t="s">
        <v>2531</v>
      </c>
      <c r="B877">
        <v>865</v>
      </c>
      <c r="C877" t="s">
        <v>548</v>
      </c>
      <c r="D877" t="s">
        <v>589</v>
      </c>
      <c r="E877">
        <v>7872</v>
      </c>
      <c r="F877">
        <v>17537</v>
      </c>
      <c r="G877">
        <v>8265</v>
      </c>
      <c r="H877" s="5">
        <v>43492</v>
      </c>
      <c r="I877" t="s">
        <v>612</v>
      </c>
      <c r="J877" t="s">
        <v>613</v>
      </c>
      <c r="K877">
        <v>680026</v>
      </c>
      <c r="L877" t="s">
        <v>551</v>
      </c>
      <c r="M877" t="s">
        <v>40</v>
      </c>
      <c r="N877" t="s">
        <v>13</v>
      </c>
      <c r="O877" t="s">
        <v>14</v>
      </c>
      <c r="P877">
        <v>39</v>
      </c>
      <c r="Q877" s="5" t="s">
        <v>41</v>
      </c>
      <c r="R877" t="s">
        <v>16</v>
      </c>
      <c r="S877" t="s">
        <v>35</v>
      </c>
      <c r="T877" t="s">
        <v>18</v>
      </c>
      <c r="U877" t="s">
        <v>26</v>
      </c>
      <c r="V877" t="s">
        <v>39</v>
      </c>
      <c r="W877">
        <v>692</v>
      </c>
      <c r="X877" t="s">
        <v>574</v>
      </c>
      <c r="Y877" t="s">
        <v>590</v>
      </c>
      <c r="Z877" t="s">
        <v>576</v>
      </c>
      <c r="AA877">
        <v>9.9099999999999994E-2</v>
      </c>
      <c r="AB877" t="s">
        <v>577</v>
      </c>
      <c r="AC877" t="s">
        <v>591</v>
      </c>
      <c r="AD877" t="s">
        <v>548</v>
      </c>
      <c r="AE877" t="s">
        <v>472</v>
      </c>
      <c r="AF877" t="s">
        <v>473</v>
      </c>
      <c r="AG877" t="s">
        <v>474</v>
      </c>
      <c r="AH877" t="s">
        <v>475</v>
      </c>
      <c r="AI877" t="s">
        <v>549</v>
      </c>
      <c r="AJ877">
        <v>680026</v>
      </c>
      <c r="AK877" t="s">
        <v>550</v>
      </c>
      <c r="AL877" t="s">
        <v>239</v>
      </c>
      <c r="AM877">
        <v>7887</v>
      </c>
      <c r="AN877">
        <v>17698</v>
      </c>
      <c r="AO877">
        <v>7830</v>
      </c>
      <c r="AP877">
        <v>36.07</v>
      </c>
      <c r="AQ877">
        <v>1346.64</v>
      </c>
      <c r="AR877" t="s">
        <v>2626</v>
      </c>
      <c r="AS877" t="s">
        <v>2626</v>
      </c>
      <c r="AT877">
        <v>0</v>
      </c>
      <c r="AU877" t="s">
        <v>2628</v>
      </c>
      <c r="AV877" s="3">
        <v>42887</v>
      </c>
      <c r="AW877" s="3" t="str">
        <f>TEXT(LoanTable[[#This Row],[Disbursement Date]],"YYYY-MM")</f>
        <v>2019-01</v>
      </c>
      <c r="AX877" t="str">
        <f>TEXT(EDATE(LoanTable[[#This Row],[Disbursement Date]],-1),"YYYY-MM")</f>
        <v>2018-12</v>
      </c>
      <c r="AY877">
        <f>IF(LoanTable[[#This Row],[Loan Status]]="Active",1,0)</f>
        <v>0</v>
      </c>
      <c r="AZ877">
        <f>IF(COUNTIFS(LoanTable[Client id],LoanTable[[#This Row],[Client id]],LoanTable[Period],LoanTable[[#This Row],[Previous Period]])&gt;0,1,0)</f>
        <v>0</v>
      </c>
      <c r="BA877" s="17" t="str">
        <f>TEXT(LoanTable[[#This Row],[Disbursement Date]],"YYYY")</f>
        <v>2019</v>
      </c>
      <c r="BB877" s="10" cm="1">
        <f t="array" ref="BB877">IF(YEAR(LoanTable[[#This Row],[Disbursement Date]])=MIN(YEAR(LoanTable[Disbursement Date])),"",YEAR(LoanTable[[#This Row],[Disbursement Date]])-1)</f>
        <v>2018</v>
      </c>
      <c r="BC877" s="10">
        <f>IF(LoanTable[[#This Row],[Previous Year]]="",1,IF(COUNTIFS(LoanTable[Client id],LoanTable[[#This Row],[Client id]],LoanTable[Year],LoanTable[[#This Row],[Previous Year]])&gt;0,1,0))</f>
        <v>0</v>
      </c>
      <c r="BD877" t="str">
        <f>YEAR(LoanTable[[#This Row],[Disbursement Date]]) &amp; "-Q" &amp; ROUNDUP(MONTH(LoanTable[[#This Row],[Disbursement Date]])/3,0)</f>
        <v>2019-Q1</v>
      </c>
      <c r="BE877">
        <f>IF(LoanTable[[#This Row],[Disbursement Date]]=LoanTable[[#This Row],[First Loan Date]],1,0)</f>
        <v>0</v>
      </c>
    </row>
    <row r="878" spans="1:57" x14ac:dyDescent="0.3">
      <c r="A878" t="s">
        <v>620</v>
      </c>
      <c r="B878">
        <v>580</v>
      </c>
      <c r="C878" t="s">
        <v>249</v>
      </c>
      <c r="D878" t="s">
        <v>573</v>
      </c>
      <c r="E878">
        <v>23336</v>
      </c>
      <c r="F878">
        <v>5898</v>
      </c>
      <c r="G878">
        <v>32762</v>
      </c>
      <c r="H878" s="5">
        <v>43493</v>
      </c>
      <c r="I878" t="s">
        <v>615</v>
      </c>
      <c r="J878" t="s">
        <v>619</v>
      </c>
      <c r="K878">
        <v>910182</v>
      </c>
      <c r="L878" t="s">
        <v>257</v>
      </c>
      <c r="M878" t="s">
        <v>93</v>
      </c>
      <c r="N878" t="s">
        <v>13</v>
      </c>
      <c r="O878" t="s">
        <v>46</v>
      </c>
      <c r="P878">
        <v>32</v>
      </c>
      <c r="Q878" s="5" t="s">
        <v>71</v>
      </c>
      <c r="R878" t="s">
        <v>74</v>
      </c>
      <c r="S878" t="s">
        <v>35</v>
      </c>
      <c r="T878" t="s">
        <v>18</v>
      </c>
      <c r="U878" t="s">
        <v>26</v>
      </c>
      <c r="V878" t="s">
        <v>20</v>
      </c>
      <c r="W878">
        <v>821</v>
      </c>
      <c r="X878" t="s">
        <v>574</v>
      </c>
      <c r="Y878" t="s">
        <v>575</v>
      </c>
      <c r="Z878" t="s">
        <v>576</v>
      </c>
      <c r="AA878">
        <v>0.1065</v>
      </c>
      <c r="AB878" t="s">
        <v>577</v>
      </c>
      <c r="AC878" t="s">
        <v>578</v>
      </c>
      <c r="AD878" t="s">
        <v>249</v>
      </c>
      <c r="AE878" t="s">
        <v>250</v>
      </c>
      <c r="AF878" t="s">
        <v>251</v>
      </c>
      <c r="AG878" t="s">
        <v>252</v>
      </c>
      <c r="AH878" t="s">
        <v>253</v>
      </c>
      <c r="AI878" t="s">
        <v>254</v>
      </c>
      <c r="AJ878">
        <v>910182</v>
      </c>
      <c r="AK878" t="s">
        <v>255</v>
      </c>
      <c r="AL878" t="s">
        <v>256</v>
      </c>
      <c r="AM878">
        <v>23153</v>
      </c>
      <c r="AN878">
        <v>5512</v>
      </c>
      <c r="AO878">
        <v>23039</v>
      </c>
      <c r="AP878">
        <v>9.17</v>
      </c>
      <c r="AQ878">
        <v>421.52</v>
      </c>
      <c r="AR878" t="s">
        <v>2626</v>
      </c>
      <c r="AS878" t="s">
        <v>2626</v>
      </c>
      <c r="AT878">
        <v>1</v>
      </c>
      <c r="AU878" t="s">
        <v>2628</v>
      </c>
      <c r="AV878" s="3">
        <v>43493</v>
      </c>
      <c r="AW878" s="3" t="str">
        <f>TEXT(LoanTable[[#This Row],[Disbursement Date]],"YYYY-MM")</f>
        <v>2019-01</v>
      </c>
      <c r="AX878" t="str">
        <f>TEXT(EDATE(LoanTable[[#This Row],[Disbursement Date]],-1),"YYYY-MM")</f>
        <v>2018-12</v>
      </c>
      <c r="AY878">
        <f>IF(LoanTable[[#This Row],[Loan Status]]="Active",1,0)</f>
        <v>0</v>
      </c>
      <c r="AZ878">
        <f>IF(COUNTIFS(LoanTable[Client id],LoanTable[[#This Row],[Client id]],LoanTable[Period],LoanTable[[#This Row],[Previous Period]])&gt;0,1,0)</f>
        <v>0</v>
      </c>
      <c r="BA878" s="17" t="str">
        <f>TEXT(LoanTable[[#This Row],[Disbursement Date]],"YYYY")</f>
        <v>2019</v>
      </c>
      <c r="BB878" s="10" cm="1">
        <f t="array" ref="BB878">IF(YEAR(LoanTable[[#This Row],[Disbursement Date]])=MIN(YEAR(LoanTable[Disbursement Date])),"",YEAR(LoanTable[[#This Row],[Disbursement Date]])-1)</f>
        <v>2018</v>
      </c>
      <c r="BC878" s="10">
        <f>IF(LoanTable[[#This Row],[Previous Year]]="",1,IF(COUNTIFS(LoanTable[Client id],LoanTable[[#This Row],[Client id]],LoanTable[Year],LoanTable[[#This Row],[Previous Year]])&gt;0,1,0))</f>
        <v>0</v>
      </c>
      <c r="BD878" t="str">
        <f>YEAR(LoanTable[[#This Row],[Disbursement Date]]) &amp; "-Q" &amp; ROUNDUP(MONTH(LoanTable[[#This Row],[Disbursement Date]])/3,0)</f>
        <v>2019-Q1</v>
      </c>
      <c r="BE878">
        <f>IF(LoanTable[[#This Row],[Disbursement Date]]=LoanTable[[#This Row],[First Loan Date]],1,0)</f>
        <v>1</v>
      </c>
    </row>
    <row r="879" spans="1:57" x14ac:dyDescent="0.3">
      <c r="A879" t="s">
        <v>1166</v>
      </c>
      <c r="B879">
        <v>61</v>
      </c>
      <c r="C879" t="s">
        <v>273</v>
      </c>
      <c r="D879" t="s">
        <v>573</v>
      </c>
      <c r="E879">
        <v>9072</v>
      </c>
      <c r="F879">
        <v>28727</v>
      </c>
      <c r="G879">
        <v>34166</v>
      </c>
      <c r="H879" s="5">
        <v>43496</v>
      </c>
      <c r="I879" t="s">
        <v>612</v>
      </c>
      <c r="J879" t="s">
        <v>613</v>
      </c>
      <c r="K879">
        <v>80001</v>
      </c>
      <c r="L879" t="s">
        <v>275</v>
      </c>
      <c r="M879" t="s">
        <v>122</v>
      </c>
      <c r="N879" t="s">
        <v>13</v>
      </c>
      <c r="O879" t="s">
        <v>14</v>
      </c>
      <c r="P879">
        <v>44</v>
      </c>
      <c r="Q879" s="6" t="s">
        <v>123</v>
      </c>
      <c r="R879" t="s">
        <v>74</v>
      </c>
      <c r="S879" t="s">
        <v>35</v>
      </c>
      <c r="T879" t="s">
        <v>63</v>
      </c>
      <c r="U879" t="s">
        <v>38</v>
      </c>
      <c r="V879" t="s">
        <v>39</v>
      </c>
      <c r="W879">
        <v>601</v>
      </c>
      <c r="X879" t="s">
        <v>574</v>
      </c>
      <c r="Y879" t="s">
        <v>575</v>
      </c>
      <c r="Z879" t="s">
        <v>576</v>
      </c>
      <c r="AA879">
        <v>0.1065</v>
      </c>
      <c r="AB879" t="s">
        <v>577</v>
      </c>
      <c r="AC879" t="s">
        <v>578</v>
      </c>
      <c r="AD879" t="s">
        <v>273</v>
      </c>
      <c r="AE879" t="s">
        <v>266</v>
      </c>
      <c r="AF879" t="s">
        <v>267</v>
      </c>
      <c r="AG879" t="s">
        <v>268</v>
      </c>
      <c r="AH879" t="s">
        <v>269</v>
      </c>
      <c r="AI879" t="s">
        <v>273</v>
      </c>
      <c r="AJ879">
        <v>80001</v>
      </c>
      <c r="AK879" t="s">
        <v>274</v>
      </c>
      <c r="AL879" t="s">
        <v>256</v>
      </c>
      <c r="AM879">
        <v>8905</v>
      </c>
      <c r="AN879">
        <v>28566</v>
      </c>
      <c r="AO879">
        <v>8596</v>
      </c>
      <c r="AP879">
        <v>41.42</v>
      </c>
      <c r="AQ879">
        <v>1347.97</v>
      </c>
      <c r="AR879" t="s">
        <v>2627</v>
      </c>
      <c r="AS879" t="s">
        <v>2626</v>
      </c>
      <c r="AT879">
        <v>1</v>
      </c>
      <c r="AU879" t="s">
        <v>2628</v>
      </c>
      <c r="AV879" s="3">
        <v>43496</v>
      </c>
      <c r="AW879" s="3" t="str">
        <f>TEXT(LoanTable[[#This Row],[Disbursement Date]],"YYYY-MM")</f>
        <v>2019-01</v>
      </c>
      <c r="AX879" t="str">
        <f>TEXT(EDATE(LoanTable[[#This Row],[Disbursement Date]],-1),"YYYY-MM")</f>
        <v>2018-12</v>
      </c>
      <c r="AY879">
        <f>IF(LoanTable[[#This Row],[Loan Status]]="Active",1,0)</f>
        <v>0</v>
      </c>
      <c r="AZ879">
        <f>IF(COUNTIFS(LoanTable[Client id],LoanTable[[#This Row],[Client id]],LoanTable[Period],LoanTable[[#This Row],[Previous Period]])&gt;0,1,0)</f>
        <v>0</v>
      </c>
      <c r="BA879" s="17" t="str">
        <f>TEXT(LoanTable[[#This Row],[Disbursement Date]],"YYYY")</f>
        <v>2019</v>
      </c>
      <c r="BB879" s="10" cm="1">
        <f t="array" ref="BB879">IF(YEAR(LoanTable[[#This Row],[Disbursement Date]])=MIN(YEAR(LoanTable[Disbursement Date])),"",YEAR(LoanTable[[#This Row],[Disbursement Date]])-1)</f>
        <v>2018</v>
      </c>
      <c r="BC879" s="10">
        <f>IF(LoanTable[[#This Row],[Previous Year]]="",1,IF(COUNTIFS(LoanTable[Client id],LoanTable[[#This Row],[Client id]],LoanTable[Year],LoanTable[[#This Row],[Previous Year]])&gt;0,1,0))</f>
        <v>0</v>
      </c>
      <c r="BD879" t="str">
        <f>YEAR(LoanTable[[#This Row],[Disbursement Date]]) &amp; "-Q" &amp; ROUNDUP(MONTH(LoanTable[[#This Row],[Disbursement Date]])/3,0)</f>
        <v>2019-Q1</v>
      </c>
      <c r="BE879">
        <f>IF(LoanTable[[#This Row],[Disbursement Date]]=LoanTable[[#This Row],[First Loan Date]],1,0)</f>
        <v>1</v>
      </c>
    </row>
    <row r="880" spans="1:57" x14ac:dyDescent="0.3">
      <c r="A880" t="s">
        <v>2332</v>
      </c>
      <c r="B880">
        <v>374</v>
      </c>
      <c r="C880" t="s">
        <v>422</v>
      </c>
      <c r="D880" t="s">
        <v>589</v>
      </c>
      <c r="E880">
        <v>13785</v>
      </c>
      <c r="F880">
        <v>8175</v>
      </c>
      <c r="G880">
        <v>8679</v>
      </c>
      <c r="H880" s="5">
        <v>43498</v>
      </c>
      <c r="I880" t="s">
        <v>612</v>
      </c>
      <c r="J880" t="s">
        <v>613</v>
      </c>
      <c r="K880">
        <v>120676</v>
      </c>
      <c r="L880" t="s">
        <v>423</v>
      </c>
      <c r="M880" t="s">
        <v>147</v>
      </c>
      <c r="N880" t="s">
        <v>13</v>
      </c>
      <c r="O880" t="s">
        <v>46</v>
      </c>
      <c r="P880">
        <v>33</v>
      </c>
      <c r="Q880" s="5" t="s">
        <v>148</v>
      </c>
      <c r="R880" t="s">
        <v>74</v>
      </c>
      <c r="S880" t="s">
        <v>105</v>
      </c>
      <c r="T880" t="s">
        <v>18</v>
      </c>
      <c r="U880" t="s">
        <v>65</v>
      </c>
      <c r="V880" t="s">
        <v>20</v>
      </c>
      <c r="W880">
        <v>336</v>
      </c>
      <c r="X880" t="s">
        <v>574</v>
      </c>
      <c r="Y880" t="s">
        <v>590</v>
      </c>
      <c r="Z880" t="s">
        <v>576</v>
      </c>
      <c r="AA880">
        <v>9.9099999999999994E-2</v>
      </c>
      <c r="AB880" t="s">
        <v>577</v>
      </c>
      <c r="AC880" t="s">
        <v>591</v>
      </c>
      <c r="AD880" t="s">
        <v>422</v>
      </c>
      <c r="AE880" t="s">
        <v>234</v>
      </c>
      <c r="AF880" t="s">
        <v>235</v>
      </c>
      <c r="AG880" t="s">
        <v>236</v>
      </c>
      <c r="AH880" t="s">
        <v>237</v>
      </c>
      <c r="AI880" t="s">
        <v>422</v>
      </c>
      <c r="AJ880">
        <v>120676</v>
      </c>
      <c r="AK880" t="s">
        <v>247</v>
      </c>
      <c r="AL880" t="s">
        <v>239</v>
      </c>
      <c r="AM880">
        <v>15578</v>
      </c>
      <c r="AN880">
        <v>7917</v>
      </c>
      <c r="AO880">
        <v>13377</v>
      </c>
      <c r="AP880">
        <v>46.98</v>
      </c>
      <c r="AQ880">
        <v>1344.79</v>
      </c>
      <c r="AR880" t="s">
        <v>2626</v>
      </c>
      <c r="AS880" t="s">
        <v>2626</v>
      </c>
      <c r="AT880">
        <v>1</v>
      </c>
      <c r="AU880" t="s">
        <v>2628</v>
      </c>
      <c r="AV880" s="3">
        <v>42948</v>
      </c>
      <c r="AW880" s="3" t="str">
        <f>TEXT(LoanTable[[#This Row],[Disbursement Date]],"YYYY-MM")</f>
        <v>2019-02</v>
      </c>
      <c r="AX880" t="str">
        <f>TEXT(EDATE(LoanTable[[#This Row],[Disbursement Date]],-1),"YYYY-MM")</f>
        <v>2019-01</v>
      </c>
      <c r="AY880">
        <f>IF(LoanTable[[#This Row],[Loan Status]]="Active",1,0)</f>
        <v>0</v>
      </c>
      <c r="AZ880">
        <f>IF(COUNTIFS(LoanTable[Client id],LoanTable[[#This Row],[Client id]],LoanTable[Period],LoanTable[[#This Row],[Previous Period]])&gt;0,1,0)</f>
        <v>0</v>
      </c>
      <c r="BA880" s="17" t="str">
        <f>TEXT(LoanTable[[#This Row],[Disbursement Date]],"YYYY")</f>
        <v>2019</v>
      </c>
      <c r="BB880" s="10" cm="1">
        <f t="array" ref="BB880">IF(YEAR(LoanTable[[#This Row],[Disbursement Date]])=MIN(YEAR(LoanTable[Disbursement Date])),"",YEAR(LoanTable[[#This Row],[Disbursement Date]])-1)</f>
        <v>2018</v>
      </c>
      <c r="BC880" s="10">
        <f>IF(LoanTable[[#This Row],[Previous Year]]="",1,IF(COUNTIFS(LoanTable[Client id],LoanTable[[#This Row],[Client id]],LoanTable[Year],LoanTable[[#This Row],[Previous Year]])&gt;0,1,0))</f>
        <v>0</v>
      </c>
      <c r="BD880" t="str">
        <f>YEAR(LoanTable[[#This Row],[Disbursement Date]]) &amp; "-Q" &amp; ROUNDUP(MONTH(LoanTable[[#This Row],[Disbursement Date]])/3,0)</f>
        <v>2019-Q1</v>
      </c>
      <c r="BE880">
        <f>IF(LoanTable[[#This Row],[Disbursement Date]]=LoanTable[[#This Row],[First Loan Date]],1,0)</f>
        <v>0</v>
      </c>
    </row>
    <row r="881" spans="1:57" x14ac:dyDescent="0.3">
      <c r="A881" t="s">
        <v>730</v>
      </c>
      <c r="B881">
        <v>561</v>
      </c>
      <c r="C881" t="s">
        <v>350</v>
      </c>
      <c r="D881" t="s">
        <v>573</v>
      </c>
      <c r="E881">
        <v>3615</v>
      </c>
      <c r="F881">
        <v>27605</v>
      </c>
      <c r="G881">
        <v>7426</v>
      </c>
      <c r="H881" s="5">
        <v>43498</v>
      </c>
      <c r="I881" t="s">
        <v>624</v>
      </c>
      <c r="J881" t="s">
        <v>619</v>
      </c>
      <c r="K881">
        <v>700013</v>
      </c>
      <c r="L881" t="s">
        <v>351</v>
      </c>
      <c r="M881" t="s">
        <v>217</v>
      </c>
      <c r="N881" t="s">
        <v>13</v>
      </c>
      <c r="O881" t="s">
        <v>14</v>
      </c>
      <c r="P881">
        <v>43</v>
      </c>
      <c r="Q881" s="5" t="s">
        <v>218</v>
      </c>
      <c r="R881" t="s">
        <v>104</v>
      </c>
      <c r="S881" t="s">
        <v>105</v>
      </c>
      <c r="T881" t="s">
        <v>18</v>
      </c>
      <c r="U881" t="s">
        <v>19</v>
      </c>
      <c r="V881" t="s">
        <v>39</v>
      </c>
      <c r="W881">
        <v>558</v>
      </c>
      <c r="X881" t="s">
        <v>574</v>
      </c>
      <c r="Y881" t="s">
        <v>575</v>
      </c>
      <c r="Z881" t="s">
        <v>576</v>
      </c>
      <c r="AA881">
        <v>0.1065</v>
      </c>
      <c r="AB881" t="s">
        <v>577</v>
      </c>
      <c r="AC881" t="s">
        <v>578</v>
      </c>
      <c r="AD881" t="s">
        <v>350</v>
      </c>
      <c r="AE881" t="s">
        <v>331</v>
      </c>
      <c r="AF881" t="s">
        <v>332</v>
      </c>
      <c r="AG881" t="s">
        <v>333</v>
      </c>
      <c r="AH881" t="s">
        <v>334</v>
      </c>
      <c r="AI881" t="s">
        <v>335</v>
      </c>
      <c r="AJ881">
        <v>700013</v>
      </c>
      <c r="AK881" t="s">
        <v>247</v>
      </c>
      <c r="AL881" t="s">
        <v>241</v>
      </c>
      <c r="AM881">
        <v>4267</v>
      </c>
      <c r="AN881">
        <v>28761</v>
      </c>
      <c r="AO881">
        <v>3271</v>
      </c>
      <c r="AP881">
        <v>34.85</v>
      </c>
      <c r="AQ881">
        <v>2882.6</v>
      </c>
      <c r="AR881" t="s">
        <v>2626</v>
      </c>
      <c r="AS881" t="s">
        <v>2626</v>
      </c>
      <c r="AT881">
        <v>0</v>
      </c>
      <c r="AU881" t="s">
        <v>2629</v>
      </c>
      <c r="AV881" s="3">
        <v>43498</v>
      </c>
      <c r="AW881" s="3" t="str">
        <f>TEXT(LoanTable[[#This Row],[Disbursement Date]],"YYYY-MM")</f>
        <v>2019-02</v>
      </c>
      <c r="AX881" t="str">
        <f>TEXT(EDATE(LoanTable[[#This Row],[Disbursement Date]],-1),"YYYY-MM")</f>
        <v>2019-01</v>
      </c>
      <c r="AY881">
        <f>IF(LoanTable[[#This Row],[Loan Status]]="Active",1,0)</f>
        <v>1</v>
      </c>
      <c r="AZ881">
        <f>IF(COUNTIFS(LoanTable[Client id],LoanTable[[#This Row],[Client id]],LoanTable[Period],LoanTable[[#This Row],[Previous Period]])&gt;0,1,0)</f>
        <v>0</v>
      </c>
      <c r="BA881" s="17" t="str">
        <f>TEXT(LoanTable[[#This Row],[Disbursement Date]],"YYYY")</f>
        <v>2019</v>
      </c>
      <c r="BB881" s="10" cm="1">
        <f t="array" ref="BB881">IF(YEAR(LoanTable[[#This Row],[Disbursement Date]])=MIN(YEAR(LoanTable[Disbursement Date])),"",YEAR(LoanTable[[#This Row],[Disbursement Date]])-1)</f>
        <v>2018</v>
      </c>
      <c r="BC881" s="10">
        <f>IF(LoanTable[[#This Row],[Previous Year]]="",1,IF(COUNTIFS(LoanTable[Client id],LoanTable[[#This Row],[Client id]],LoanTable[Year],LoanTable[[#This Row],[Previous Year]])&gt;0,1,0))</f>
        <v>0</v>
      </c>
      <c r="BD881" t="str">
        <f>YEAR(LoanTable[[#This Row],[Disbursement Date]]) &amp; "-Q" &amp; ROUNDUP(MONTH(LoanTable[[#This Row],[Disbursement Date]])/3,0)</f>
        <v>2019-Q1</v>
      </c>
      <c r="BE881">
        <f>IF(LoanTable[[#This Row],[Disbursement Date]]=LoanTable[[#This Row],[First Loan Date]],1,0)</f>
        <v>1</v>
      </c>
    </row>
    <row r="882" spans="1:57" x14ac:dyDescent="0.3">
      <c r="A882" t="s">
        <v>2190</v>
      </c>
      <c r="B882">
        <v>401</v>
      </c>
      <c r="C882" t="s">
        <v>350</v>
      </c>
      <c r="D882" t="s">
        <v>573</v>
      </c>
      <c r="E882">
        <v>33782</v>
      </c>
      <c r="F882">
        <v>20168</v>
      </c>
      <c r="G882">
        <v>32776</v>
      </c>
      <c r="H882" s="5">
        <v>43506</v>
      </c>
      <c r="I882" t="s">
        <v>612</v>
      </c>
      <c r="J882" t="s">
        <v>613</v>
      </c>
      <c r="K882">
        <v>700013</v>
      </c>
      <c r="L882" t="s">
        <v>351</v>
      </c>
      <c r="M882" t="s">
        <v>112</v>
      </c>
      <c r="N882" t="s">
        <v>13</v>
      </c>
      <c r="O882" t="s">
        <v>28</v>
      </c>
      <c r="P882">
        <v>46</v>
      </c>
      <c r="Q882" s="5" t="s">
        <v>59</v>
      </c>
      <c r="R882" t="s">
        <v>74</v>
      </c>
      <c r="S882" t="s">
        <v>35</v>
      </c>
      <c r="T882" t="s">
        <v>18</v>
      </c>
      <c r="U882" t="s">
        <v>26</v>
      </c>
      <c r="V882" t="s">
        <v>31</v>
      </c>
      <c r="W882">
        <v>467</v>
      </c>
      <c r="X882" t="s">
        <v>574</v>
      </c>
      <c r="Y882" t="s">
        <v>575</v>
      </c>
      <c r="Z882" t="s">
        <v>576</v>
      </c>
      <c r="AA882">
        <v>0.1065</v>
      </c>
      <c r="AB882" t="s">
        <v>577</v>
      </c>
      <c r="AC882" t="s">
        <v>578</v>
      </c>
      <c r="AD882" t="s">
        <v>350</v>
      </c>
      <c r="AE882" t="s">
        <v>331</v>
      </c>
      <c r="AF882" t="s">
        <v>332</v>
      </c>
      <c r="AG882" t="s">
        <v>333</v>
      </c>
      <c r="AH882" t="s">
        <v>334</v>
      </c>
      <c r="AI882" t="s">
        <v>335</v>
      </c>
      <c r="AJ882">
        <v>700013</v>
      </c>
      <c r="AK882" t="s">
        <v>247</v>
      </c>
      <c r="AL882" t="s">
        <v>241</v>
      </c>
      <c r="AM882">
        <v>35740</v>
      </c>
      <c r="AN882">
        <v>20746</v>
      </c>
      <c r="AO882">
        <v>33685</v>
      </c>
      <c r="AP882">
        <v>29.51</v>
      </c>
      <c r="AQ882">
        <v>380.28</v>
      </c>
      <c r="AR882" t="s">
        <v>2626</v>
      </c>
      <c r="AS882" t="s">
        <v>2626</v>
      </c>
      <c r="AT882">
        <v>1</v>
      </c>
      <c r="AU882" t="s">
        <v>2628</v>
      </c>
      <c r="AV882" s="3">
        <v>42252</v>
      </c>
      <c r="AW882" s="3" t="str">
        <f>TEXT(LoanTable[[#This Row],[Disbursement Date]],"YYYY-MM")</f>
        <v>2019-02</v>
      </c>
      <c r="AX882" t="str">
        <f>TEXT(EDATE(LoanTable[[#This Row],[Disbursement Date]],-1),"YYYY-MM")</f>
        <v>2019-01</v>
      </c>
      <c r="AY882">
        <f>IF(LoanTable[[#This Row],[Loan Status]]="Active",1,0)</f>
        <v>0</v>
      </c>
      <c r="AZ882">
        <f>IF(COUNTIFS(LoanTable[Client id],LoanTable[[#This Row],[Client id]],LoanTable[Period],LoanTable[[#This Row],[Previous Period]])&gt;0,1,0)</f>
        <v>0</v>
      </c>
      <c r="BA882" s="17" t="str">
        <f>TEXT(LoanTable[[#This Row],[Disbursement Date]],"YYYY")</f>
        <v>2019</v>
      </c>
      <c r="BB882" s="10" cm="1">
        <f t="array" ref="BB882">IF(YEAR(LoanTable[[#This Row],[Disbursement Date]])=MIN(YEAR(LoanTable[Disbursement Date])),"",YEAR(LoanTable[[#This Row],[Disbursement Date]])-1)</f>
        <v>2018</v>
      </c>
      <c r="BC882" s="10">
        <f>IF(LoanTable[[#This Row],[Previous Year]]="",1,IF(COUNTIFS(LoanTable[Client id],LoanTable[[#This Row],[Client id]],LoanTable[Year],LoanTable[[#This Row],[Previous Year]])&gt;0,1,0))</f>
        <v>0</v>
      </c>
      <c r="BD882" t="str">
        <f>YEAR(LoanTable[[#This Row],[Disbursement Date]]) &amp; "-Q" &amp; ROUNDUP(MONTH(LoanTable[[#This Row],[Disbursement Date]])/3,0)</f>
        <v>2019-Q1</v>
      </c>
      <c r="BE882">
        <f>IF(LoanTable[[#This Row],[Disbursement Date]]=LoanTable[[#This Row],[First Loan Date]],1,0)</f>
        <v>0</v>
      </c>
    </row>
    <row r="883" spans="1:57" x14ac:dyDescent="0.3">
      <c r="A883" t="s">
        <v>902</v>
      </c>
      <c r="B883">
        <v>417</v>
      </c>
      <c r="C883" t="s">
        <v>386</v>
      </c>
      <c r="D883" t="s">
        <v>589</v>
      </c>
      <c r="E883">
        <v>46142</v>
      </c>
      <c r="F883">
        <v>31675</v>
      </c>
      <c r="G883">
        <v>35988</v>
      </c>
      <c r="H883" s="5">
        <v>43507</v>
      </c>
      <c r="I883" t="s">
        <v>617</v>
      </c>
      <c r="J883" t="s">
        <v>619</v>
      </c>
      <c r="K883">
        <v>1110166</v>
      </c>
      <c r="L883" t="s">
        <v>389</v>
      </c>
      <c r="M883" t="s">
        <v>86</v>
      </c>
      <c r="N883" t="s">
        <v>13</v>
      </c>
      <c r="O883" t="s">
        <v>46</v>
      </c>
      <c r="P883">
        <v>35</v>
      </c>
      <c r="Q883" s="5" t="s">
        <v>87</v>
      </c>
      <c r="R883" t="s">
        <v>30</v>
      </c>
      <c r="S883" t="s">
        <v>145</v>
      </c>
      <c r="T883" t="s">
        <v>18</v>
      </c>
      <c r="U883" t="s">
        <v>65</v>
      </c>
      <c r="V883" t="s">
        <v>31</v>
      </c>
      <c r="W883">
        <v>697</v>
      </c>
      <c r="X883" t="s">
        <v>574</v>
      </c>
      <c r="Y883" t="s">
        <v>590</v>
      </c>
      <c r="Z883" t="s">
        <v>576</v>
      </c>
      <c r="AA883">
        <v>9.9099999999999994E-2</v>
      </c>
      <c r="AB883" t="s">
        <v>577</v>
      </c>
      <c r="AC883" t="s">
        <v>591</v>
      </c>
      <c r="AD883" t="s">
        <v>386</v>
      </c>
      <c r="AE883" t="s">
        <v>234</v>
      </c>
      <c r="AF883" t="s">
        <v>235</v>
      </c>
      <c r="AG883" t="s">
        <v>236</v>
      </c>
      <c r="AH883" t="s">
        <v>237</v>
      </c>
      <c r="AI883" t="s">
        <v>387</v>
      </c>
      <c r="AJ883">
        <v>1110166</v>
      </c>
      <c r="AK883" t="s">
        <v>388</v>
      </c>
      <c r="AL883" t="s">
        <v>239</v>
      </c>
      <c r="AM883">
        <v>46788</v>
      </c>
      <c r="AN883">
        <v>33371</v>
      </c>
      <c r="AO883">
        <v>45933</v>
      </c>
      <c r="AP883">
        <v>12.8</v>
      </c>
      <c r="AQ883">
        <v>470.94</v>
      </c>
      <c r="AR883" t="s">
        <v>2626</v>
      </c>
      <c r="AS883" t="s">
        <v>2626</v>
      </c>
      <c r="AT883">
        <v>2</v>
      </c>
      <c r="AU883" t="s">
        <v>2629</v>
      </c>
      <c r="AV883" s="3">
        <v>43507</v>
      </c>
      <c r="AW883" s="3" t="str">
        <f>TEXT(LoanTable[[#This Row],[Disbursement Date]],"YYYY-MM")</f>
        <v>2019-02</v>
      </c>
      <c r="AX883" t="str">
        <f>TEXT(EDATE(LoanTable[[#This Row],[Disbursement Date]],-1),"YYYY-MM")</f>
        <v>2019-01</v>
      </c>
      <c r="AY883">
        <f>IF(LoanTable[[#This Row],[Loan Status]]="Active",1,0)</f>
        <v>0</v>
      </c>
      <c r="AZ883">
        <f>IF(COUNTIFS(LoanTable[Client id],LoanTable[[#This Row],[Client id]],LoanTable[Period],LoanTable[[#This Row],[Previous Period]])&gt;0,1,0)</f>
        <v>0</v>
      </c>
      <c r="BA883" s="17" t="str">
        <f>TEXT(LoanTable[[#This Row],[Disbursement Date]],"YYYY")</f>
        <v>2019</v>
      </c>
      <c r="BB883" s="10" cm="1">
        <f t="array" ref="BB883">IF(YEAR(LoanTable[[#This Row],[Disbursement Date]])=MIN(YEAR(LoanTable[Disbursement Date])),"",YEAR(LoanTable[[#This Row],[Disbursement Date]])-1)</f>
        <v>2018</v>
      </c>
      <c r="BC883" s="10">
        <f>IF(LoanTable[[#This Row],[Previous Year]]="",1,IF(COUNTIFS(LoanTable[Client id],LoanTable[[#This Row],[Client id]],LoanTable[Year],LoanTable[[#This Row],[Previous Year]])&gt;0,1,0))</f>
        <v>0</v>
      </c>
      <c r="BD883" t="str">
        <f>YEAR(LoanTable[[#This Row],[Disbursement Date]]) &amp; "-Q" &amp; ROUNDUP(MONTH(LoanTable[[#This Row],[Disbursement Date]])/3,0)</f>
        <v>2019-Q1</v>
      </c>
      <c r="BE883">
        <f>IF(LoanTable[[#This Row],[Disbursement Date]]=LoanTable[[#This Row],[First Loan Date]],1,0)</f>
        <v>1</v>
      </c>
    </row>
    <row r="884" spans="1:57" x14ac:dyDescent="0.3">
      <c r="A884" t="s">
        <v>903</v>
      </c>
      <c r="B884">
        <v>305</v>
      </c>
      <c r="C884" t="s">
        <v>265</v>
      </c>
      <c r="D884" t="s">
        <v>598</v>
      </c>
      <c r="E884">
        <v>28000</v>
      </c>
      <c r="F884">
        <v>16099</v>
      </c>
      <c r="G884">
        <v>44126</v>
      </c>
      <c r="H884" s="5">
        <v>43511</v>
      </c>
      <c r="I884" t="s">
        <v>615</v>
      </c>
      <c r="J884" t="s">
        <v>613</v>
      </c>
      <c r="K884">
        <v>30179</v>
      </c>
      <c r="L884" t="s">
        <v>272</v>
      </c>
      <c r="M884" t="s">
        <v>120</v>
      </c>
      <c r="N884" t="s">
        <v>13</v>
      </c>
      <c r="O884" t="s">
        <v>46</v>
      </c>
      <c r="P884">
        <v>32</v>
      </c>
      <c r="Q884" s="5" t="s">
        <v>163</v>
      </c>
      <c r="R884" t="s">
        <v>30</v>
      </c>
      <c r="S884" t="s">
        <v>145</v>
      </c>
      <c r="T884" t="s">
        <v>18</v>
      </c>
      <c r="U884" t="s">
        <v>19</v>
      </c>
      <c r="V884" t="s">
        <v>39</v>
      </c>
      <c r="W884">
        <v>666</v>
      </c>
      <c r="X884" t="s">
        <v>574</v>
      </c>
      <c r="Y884" t="s">
        <v>584</v>
      </c>
      <c r="Z884" t="s">
        <v>593</v>
      </c>
      <c r="AA884">
        <v>0.14649999999999999</v>
      </c>
      <c r="AB884" t="s">
        <v>599</v>
      </c>
      <c r="AC884" t="s">
        <v>600</v>
      </c>
      <c r="AD884" t="s">
        <v>265</v>
      </c>
      <c r="AE884" t="s">
        <v>266</v>
      </c>
      <c r="AF884" t="s">
        <v>267</v>
      </c>
      <c r="AG884" t="s">
        <v>268</v>
      </c>
      <c r="AH884" t="s">
        <v>269</v>
      </c>
      <c r="AI884" t="s">
        <v>270</v>
      </c>
      <c r="AJ884">
        <v>30179</v>
      </c>
      <c r="AK884" t="s">
        <v>271</v>
      </c>
      <c r="AL884" t="s">
        <v>241</v>
      </c>
      <c r="AM884">
        <v>29850</v>
      </c>
      <c r="AN884">
        <v>16425</v>
      </c>
      <c r="AO884">
        <v>27831</v>
      </c>
      <c r="AP884">
        <v>22.16</v>
      </c>
      <c r="AQ884">
        <v>4819.6000000000004</v>
      </c>
      <c r="AR884" t="s">
        <v>2627</v>
      </c>
      <c r="AS884" t="s">
        <v>2626</v>
      </c>
      <c r="AT884">
        <v>0</v>
      </c>
      <c r="AU884" t="s">
        <v>2628</v>
      </c>
      <c r="AV884" s="3">
        <v>42149</v>
      </c>
      <c r="AW884" s="3" t="str">
        <f>TEXT(LoanTable[[#This Row],[Disbursement Date]],"YYYY-MM")</f>
        <v>2019-02</v>
      </c>
      <c r="AX884" t="str">
        <f>TEXT(EDATE(LoanTable[[#This Row],[Disbursement Date]],-1),"YYYY-MM")</f>
        <v>2019-01</v>
      </c>
      <c r="AY884">
        <f>IF(LoanTable[[#This Row],[Loan Status]]="Active",1,0)</f>
        <v>0</v>
      </c>
      <c r="AZ884">
        <f>IF(COUNTIFS(LoanTable[Client id],LoanTable[[#This Row],[Client id]],LoanTable[Period],LoanTable[[#This Row],[Previous Period]])&gt;0,1,0)</f>
        <v>0</v>
      </c>
      <c r="BA884" s="17" t="str">
        <f>TEXT(LoanTable[[#This Row],[Disbursement Date]],"YYYY")</f>
        <v>2019</v>
      </c>
      <c r="BB884" s="10" cm="1">
        <f t="array" ref="BB884">IF(YEAR(LoanTable[[#This Row],[Disbursement Date]])=MIN(YEAR(LoanTable[Disbursement Date])),"",YEAR(LoanTable[[#This Row],[Disbursement Date]])-1)</f>
        <v>2018</v>
      </c>
      <c r="BC884" s="10">
        <f>IF(LoanTable[[#This Row],[Previous Year]]="",1,IF(COUNTIFS(LoanTable[Client id],LoanTable[[#This Row],[Client id]],LoanTable[Year],LoanTable[[#This Row],[Previous Year]])&gt;0,1,0))</f>
        <v>1</v>
      </c>
      <c r="BD884" t="str">
        <f>YEAR(LoanTable[[#This Row],[Disbursement Date]]) &amp; "-Q" &amp; ROUNDUP(MONTH(LoanTable[[#This Row],[Disbursement Date]])/3,0)</f>
        <v>2019-Q1</v>
      </c>
      <c r="BE884">
        <f>IF(LoanTable[[#This Row],[Disbursement Date]]=LoanTable[[#This Row],[First Loan Date]],1,0)</f>
        <v>0</v>
      </c>
    </row>
    <row r="885" spans="1:57" x14ac:dyDescent="0.3">
      <c r="A885" t="s">
        <v>1875</v>
      </c>
      <c r="B885">
        <v>68</v>
      </c>
      <c r="C885" t="s">
        <v>243</v>
      </c>
      <c r="D885" t="s">
        <v>589</v>
      </c>
      <c r="E885">
        <v>26873</v>
      </c>
      <c r="F885">
        <v>2219</v>
      </c>
      <c r="G885">
        <v>23642</v>
      </c>
      <c r="H885" s="5">
        <v>43514</v>
      </c>
      <c r="I885" t="s">
        <v>612</v>
      </c>
      <c r="J885" t="s">
        <v>613</v>
      </c>
      <c r="K885">
        <v>160051</v>
      </c>
      <c r="L885" t="s">
        <v>245</v>
      </c>
      <c r="M885" t="s">
        <v>116</v>
      </c>
      <c r="N885" t="s">
        <v>13</v>
      </c>
      <c r="O885" t="s">
        <v>14</v>
      </c>
      <c r="P885">
        <v>41</v>
      </c>
      <c r="Q885" s="6" t="s">
        <v>41</v>
      </c>
      <c r="R885" t="s">
        <v>16</v>
      </c>
      <c r="S885" t="s">
        <v>35</v>
      </c>
      <c r="T885" t="s">
        <v>18</v>
      </c>
      <c r="U885" t="s">
        <v>38</v>
      </c>
      <c r="V885" t="s">
        <v>39</v>
      </c>
      <c r="W885">
        <v>495</v>
      </c>
      <c r="X885" t="s">
        <v>574</v>
      </c>
      <c r="Y885" t="s">
        <v>590</v>
      </c>
      <c r="Z885" t="s">
        <v>576</v>
      </c>
      <c r="AA885">
        <v>9.9099999999999994E-2</v>
      </c>
      <c r="AB885" t="s">
        <v>577</v>
      </c>
      <c r="AC885" t="s">
        <v>591</v>
      </c>
      <c r="AD885" t="s">
        <v>243</v>
      </c>
      <c r="AE885" t="s">
        <v>234</v>
      </c>
      <c r="AF885" t="s">
        <v>235</v>
      </c>
      <c r="AG885" t="s">
        <v>236</v>
      </c>
      <c r="AH885" t="s">
        <v>237</v>
      </c>
      <c r="AI885" t="s">
        <v>243</v>
      </c>
      <c r="AJ885">
        <v>160051</v>
      </c>
      <c r="AK885" t="s">
        <v>244</v>
      </c>
      <c r="AL885" t="s">
        <v>241</v>
      </c>
      <c r="AM885">
        <v>26529</v>
      </c>
      <c r="AN885">
        <v>3796</v>
      </c>
      <c r="AO885">
        <v>26518</v>
      </c>
      <c r="AP885">
        <v>15.13</v>
      </c>
      <c r="AQ885">
        <v>1738.97</v>
      </c>
      <c r="AR885" t="s">
        <v>2627</v>
      </c>
      <c r="AS885" t="s">
        <v>2626</v>
      </c>
      <c r="AT885">
        <v>2</v>
      </c>
      <c r="AU885" t="s">
        <v>2629</v>
      </c>
      <c r="AV885" s="3">
        <v>43413</v>
      </c>
      <c r="AW885" s="3" t="str">
        <f>TEXT(LoanTable[[#This Row],[Disbursement Date]],"YYYY-MM")</f>
        <v>2019-02</v>
      </c>
      <c r="AX885" t="str">
        <f>TEXT(EDATE(LoanTable[[#This Row],[Disbursement Date]],-1),"YYYY-MM")</f>
        <v>2019-01</v>
      </c>
      <c r="AY885">
        <f>IF(LoanTable[[#This Row],[Loan Status]]="Active",1,0)</f>
        <v>0</v>
      </c>
      <c r="AZ885">
        <f>IF(COUNTIFS(LoanTable[Client id],LoanTable[[#This Row],[Client id]],LoanTable[Period],LoanTable[[#This Row],[Previous Period]])&gt;0,1,0)</f>
        <v>0</v>
      </c>
      <c r="BA885" s="17" t="str">
        <f>TEXT(LoanTable[[#This Row],[Disbursement Date]],"YYYY")</f>
        <v>2019</v>
      </c>
      <c r="BB885" s="10" cm="1">
        <f t="array" ref="BB885">IF(YEAR(LoanTable[[#This Row],[Disbursement Date]])=MIN(YEAR(LoanTable[Disbursement Date])),"",YEAR(LoanTable[[#This Row],[Disbursement Date]])-1)</f>
        <v>2018</v>
      </c>
      <c r="BC885" s="10">
        <f>IF(LoanTable[[#This Row],[Previous Year]]="",1,IF(COUNTIFS(LoanTable[Client id],LoanTable[[#This Row],[Client id]],LoanTable[Year],LoanTable[[#This Row],[Previous Year]])&gt;0,1,0))</f>
        <v>1</v>
      </c>
      <c r="BD885" t="str">
        <f>YEAR(LoanTable[[#This Row],[Disbursement Date]]) &amp; "-Q" &amp; ROUNDUP(MONTH(LoanTable[[#This Row],[Disbursement Date]])/3,0)</f>
        <v>2019-Q1</v>
      </c>
      <c r="BE885">
        <f>IF(LoanTable[[#This Row],[Disbursement Date]]=LoanTable[[#This Row],[First Loan Date]],1,0)</f>
        <v>0</v>
      </c>
    </row>
    <row r="886" spans="1:57" x14ac:dyDescent="0.3">
      <c r="A886" t="s">
        <v>1936</v>
      </c>
      <c r="B886">
        <v>930</v>
      </c>
      <c r="C886" t="s">
        <v>265</v>
      </c>
      <c r="D886" t="s">
        <v>573</v>
      </c>
      <c r="E886">
        <v>25576</v>
      </c>
      <c r="F886">
        <v>40515</v>
      </c>
      <c r="G886">
        <v>43791</v>
      </c>
      <c r="H886" s="5">
        <v>43515</v>
      </c>
      <c r="I886" t="s">
        <v>612</v>
      </c>
      <c r="J886" t="s">
        <v>613</v>
      </c>
      <c r="K886">
        <v>30179</v>
      </c>
      <c r="L886" t="s">
        <v>272</v>
      </c>
      <c r="M886" t="s">
        <v>84</v>
      </c>
      <c r="N886" t="s">
        <v>13</v>
      </c>
      <c r="O886" t="s">
        <v>28</v>
      </c>
      <c r="P886">
        <v>46</v>
      </c>
      <c r="Q886" s="5" t="s">
        <v>59</v>
      </c>
      <c r="R886" t="s">
        <v>30</v>
      </c>
      <c r="S886" t="s">
        <v>145</v>
      </c>
      <c r="T886" t="s">
        <v>44</v>
      </c>
      <c r="U886" t="s">
        <v>19</v>
      </c>
      <c r="V886" t="s">
        <v>31</v>
      </c>
      <c r="W886">
        <v>481</v>
      </c>
      <c r="X886" t="s">
        <v>574</v>
      </c>
      <c r="Y886" t="s">
        <v>575</v>
      </c>
      <c r="Z886" t="s">
        <v>576</v>
      </c>
      <c r="AA886">
        <v>0.1065</v>
      </c>
      <c r="AB886" t="s">
        <v>577</v>
      </c>
      <c r="AC886" t="s">
        <v>578</v>
      </c>
      <c r="AD886" t="s">
        <v>265</v>
      </c>
      <c r="AE886" t="s">
        <v>266</v>
      </c>
      <c r="AF886" t="s">
        <v>267</v>
      </c>
      <c r="AG886" t="s">
        <v>268</v>
      </c>
      <c r="AH886" t="s">
        <v>269</v>
      </c>
      <c r="AI886" t="s">
        <v>270</v>
      </c>
      <c r="AJ886">
        <v>30179</v>
      </c>
      <c r="AK886" t="s">
        <v>271</v>
      </c>
      <c r="AL886" t="s">
        <v>241</v>
      </c>
      <c r="AM886">
        <v>25986</v>
      </c>
      <c r="AN886">
        <v>40048</v>
      </c>
      <c r="AO886">
        <v>25130</v>
      </c>
      <c r="AP886">
        <v>7.27</v>
      </c>
      <c r="AQ886">
        <v>4525.26</v>
      </c>
      <c r="AR886" t="s">
        <v>2626</v>
      </c>
      <c r="AS886" t="s">
        <v>2626</v>
      </c>
      <c r="AT886">
        <v>2</v>
      </c>
      <c r="AU886" t="s">
        <v>2628</v>
      </c>
      <c r="AV886" s="3">
        <v>42302</v>
      </c>
      <c r="AW886" s="3" t="str">
        <f>TEXT(LoanTable[[#This Row],[Disbursement Date]],"YYYY-MM")</f>
        <v>2019-02</v>
      </c>
      <c r="AX886" t="str">
        <f>TEXT(EDATE(LoanTable[[#This Row],[Disbursement Date]],-1),"YYYY-MM")</f>
        <v>2019-01</v>
      </c>
      <c r="AY886">
        <f>IF(LoanTable[[#This Row],[Loan Status]]="Active",1,0)</f>
        <v>0</v>
      </c>
      <c r="AZ886">
        <f>IF(COUNTIFS(LoanTable[Client id],LoanTable[[#This Row],[Client id]],LoanTable[Period],LoanTable[[#This Row],[Previous Period]])&gt;0,1,0)</f>
        <v>0</v>
      </c>
      <c r="BA886" s="17" t="str">
        <f>TEXT(LoanTable[[#This Row],[Disbursement Date]],"YYYY")</f>
        <v>2019</v>
      </c>
      <c r="BB886" s="10" cm="1">
        <f t="array" ref="BB886">IF(YEAR(LoanTable[[#This Row],[Disbursement Date]])=MIN(YEAR(LoanTable[Disbursement Date])),"",YEAR(LoanTable[[#This Row],[Disbursement Date]])-1)</f>
        <v>2018</v>
      </c>
      <c r="BC886" s="10">
        <f>IF(LoanTable[[#This Row],[Previous Year]]="",1,IF(COUNTIFS(LoanTable[Client id],LoanTable[[#This Row],[Client id]],LoanTable[Year],LoanTable[[#This Row],[Previous Year]])&gt;0,1,0))</f>
        <v>0</v>
      </c>
      <c r="BD886" t="str">
        <f>YEAR(LoanTable[[#This Row],[Disbursement Date]]) &amp; "-Q" &amp; ROUNDUP(MONTH(LoanTable[[#This Row],[Disbursement Date]])/3,0)</f>
        <v>2019-Q1</v>
      </c>
      <c r="BE886">
        <f>IF(LoanTable[[#This Row],[Disbursement Date]]=LoanTable[[#This Row],[First Loan Date]],1,0)</f>
        <v>0</v>
      </c>
    </row>
    <row r="887" spans="1:57" x14ac:dyDescent="0.3">
      <c r="A887" t="s">
        <v>971</v>
      </c>
      <c r="B887">
        <v>553</v>
      </c>
      <c r="C887" t="s">
        <v>344</v>
      </c>
      <c r="D887" t="s">
        <v>573</v>
      </c>
      <c r="E887">
        <v>47075</v>
      </c>
      <c r="F887">
        <v>31535</v>
      </c>
      <c r="G887">
        <v>21791</v>
      </c>
      <c r="H887" s="5">
        <v>43516</v>
      </c>
      <c r="I887" t="s">
        <v>617</v>
      </c>
      <c r="J887" t="s">
        <v>613</v>
      </c>
      <c r="K887">
        <v>910020</v>
      </c>
      <c r="L887" t="s">
        <v>346</v>
      </c>
      <c r="M887" t="s">
        <v>130</v>
      </c>
      <c r="N887" t="s">
        <v>13</v>
      </c>
      <c r="O887" t="s">
        <v>28</v>
      </c>
      <c r="P887">
        <v>52</v>
      </c>
      <c r="Q887" s="5" t="s">
        <v>103</v>
      </c>
      <c r="R887" t="s">
        <v>74</v>
      </c>
      <c r="S887" t="s">
        <v>105</v>
      </c>
      <c r="T887" t="s">
        <v>18</v>
      </c>
      <c r="U887" t="s">
        <v>65</v>
      </c>
      <c r="V887" t="s">
        <v>31</v>
      </c>
      <c r="W887">
        <v>390</v>
      </c>
      <c r="X887" t="s">
        <v>574</v>
      </c>
      <c r="Y887" t="s">
        <v>575</v>
      </c>
      <c r="Z887" t="s">
        <v>576</v>
      </c>
      <c r="AA887">
        <v>0.1065</v>
      </c>
      <c r="AB887" t="s">
        <v>577</v>
      </c>
      <c r="AC887" t="s">
        <v>578</v>
      </c>
      <c r="AD887" t="s">
        <v>344</v>
      </c>
      <c r="AE887" t="s">
        <v>250</v>
      </c>
      <c r="AF887" t="s">
        <v>251</v>
      </c>
      <c r="AG887" t="s">
        <v>252</v>
      </c>
      <c r="AH887" t="s">
        <v>253</v>
      </c>
      <c r="AI887" t="s">
        <v>254</v>
      </c>
      <c r="AJ887">
        <v>910020</v>
      </c>
      <c r="AK887" t="s">
        <v>345</v>
      </c>
      <c r="AL887" t="s">
        <v>256</v>
      </c>
      <c r="AM887">
        <v>46649</v>
      </c>
      <c r="AN887">
        <v>32446</v>
      </c>
      <c r="AO887">
        <v>47004</v>
      </c>
      <c r="AP887">
        <v>30.33</v>
      </c>
      <c r="AQ887">
        <v>3228.17</v>
      </c>
      <c r="AR887" t="s">
        <v>2626</v>
      </c>
      <c r="AS887" t="s">
        <v>2626</v>
      </c>
      <c r="AT887">
        <v>1</v>
      </c>
      <c r="AU887" t="s">
        <v>2628</v>
      </c>
      <c r="AV887" s="3">
        <v>43516</v>
      </c>
      <c r="AW887" s="3" t="str">
        <f>TEXT(LoanTable[[#This Row],[Disbursement Date]],"YYYY-MM")</f>
        <v>2019-02</v>
      </c>
      <c r="AX887" t="str">
        <f>TEXT(EDATE(LoanTable[[#This Row],[Disbursement Date]],-1),"YYYY-MM")</f>
        <v>2019-01</v>
      </c>
      <c r="AY887">
        <f>IF(LoanTable[[#This Row],[Loan Status]]="Active",1,0)</f>
        <v>0</v>
      </c>
      <c r="AZ887">
        <f>IF(COUNTIFS(LoanTable[Client id],LoanTable[[#This Row],[Client id]],LoanTable[Period],LoanTable[[#This Row],[Previous Period]])&gt;0,1,0)</f>
        <v>0</v>
      </c>
      <c r="BA887" s="17" t="str">
        <f>TEXT(LoanTable[[#This Row],[Disbursement Date]],"YYYY")</f>
        <v>2019</v>
      </c>
      <c r="BB887" s="10" cm="1">
        <f t="array" ref="BB887">IF(YEAR(LoanTable[[#This Row],[Disbursement Date]])=MIN(YEAR(LoanTable[Disbursement Date])),"",YEAR(LoanTable[[#This Row],[Disbursement Date]])-1)</f>
        <v>2018</v>
      </c>
      <c r="BC887" s="10">
        <f>IF(LoanTable[[#This Row],[Previous Year]]="",1,IF(COUNTIFS(LoanTable[Client id],LoanTable[[#This Row],[Client id]],LoanTable[Year],LoanTable[[#This Row],[Previous Year]])&gt;0,1,0))</f>
        <v>0</v>
      </c>
      <c r="BD887" t="str">
        <f>YEAR(LoanTable[[#This Row],[Disbursement Date]]) &amp; "-Q" &amp; ROUNDUP(MONTH(LoanTable[[#This Row],[Disbursement Date]])/3,0)</f>
        <v>2019-Q1</v>
      </c>
      <c r="BE887">
        <f>IF(LoanTable[[#This Row],[Disbursement Date]]=LoanTable[[#This Row],[First Loan Date]],1,0)</f>
        <v>1</v>
      </c>
    </row>
    <row r="888" spans="1:57" x14ac:dyDescent="0.3">
      <c r="A888" t="s">
        <v>700</v>
      </c>
      <c r="B888">
        <v>485</v>
      </c>
      <c r="C888" t="s">
        <v>386</v>
      </c>
      <c r="D888" t="s">
        <v>573</v>
      </c>
      <c r="E888">
        <v>41935</v>
      </c>
      <c r="F888">
        <v>2903</v>
      </c>
      <c r="G888">
        <v>37536</v>
      </c>
      <c r="H888" s="5">
        <v>43517</v>
      </c>
      <c r="I888" t="s">
        <v>612</v>
      </c>
      <c r="J888" t="s">
        <v>619</v>
      </c>
      <c r="K888">
        <v>1110166</v>
      </c>
      <c r="L888" t="s">
        <v>389</v>
      </c>
      <c r="M888" t="s">
        <v>119</v>
      </c>
      <c r="N888" t="s">
        <v>13</v>
      </c>
      <c r="O888" t="s">
        <v>14</v>
      </c>
      <c r="P888">
        <v>36</v>
      </c>
      <c r="Q888" s="5" t="s">
        <v>205</v>
      </c>
      <c r="R888" t="s">
        <v>74</v>
      </c>
      <c r="S888" t="s">
        <v>105</v>
      </c>
      <c r="T888" t="s">
        <v>44</v>
      </c>
      <c r="U888" t="s">
        <v>65</v>
      </c>
      <c r="V888" t="s">
        <v>31</v>
      </c>
      <c r="W888">
        <v>807</v>
      </c>
      <c r="X888" t="s">
        <v>574</v>
      </c>
      <c r="Y888" t="s">
        <v>575</v>
      </c>
      <c r="Z888" t="s">
        <v>576</v>
      </c>
      <c r="AA888">
        <v>0.1065</v>
      </c>
      <c r="AB888" t="s">
        <v>577</v>
      </c>
      <c r="AC888" t="s">
        <v>578</v>
      </c>
      <c r="AD888" t="s">
        <v>386</v>
      </c>
      <c r="AE888" t="s">
        <v>234</v>
      </c>
      <c r="AF888" t="s">
        <v>235</v>
      </c>
      <c r="AG888" t="s">
        <v>236</v>
      </c>
      <c r="AH888" t="s">
        <v>237</v>
      </c>
      <c r="AI888" t="s">
        <v>387</v>
      </c>
      <c r="AJ888">
        <v>1110166</v>
      </c>
      <c r="AK888" t="s">
        <v>388</v>
      </c>
      <c r="AL888" t="s">
        <v>239</v>
      </c>
      <c r="AM888">
        <v>42373</v>
      </c>
      <c r="AN888">
        <v>4338</v>
      </c>
      <c r="AO888">
        <v>41607</v>
      </c>
      <c r="AP888">
        <v>35.78</v>
      </c>
      <c r="AQ888">
        <v>163.41</v>
      </c>
      <c r="AR888" t="s">
        <v>2626</v>
      </c>
      <c r="AS888" t="s">
        <v>2626</v>
      </c>
      <c r="AT888">
        <v>1</v>
      </c>
      <c r="AU888" t="s">
        <v>2628</v>
      </c>
      <c r="AV888" s="3">
        <v>43517</v>
      </c>
      <c r="AW888" s="3" t="str">
        <f>TEXT(LoanTable[[#This Row],[Disbursement Date]],"YYYY-MM")</f>
        <v>2019-02</v>
      </c>
      <c r="AX888" t="str">
        <f>TEXT(EDATE(LoanTable[[#This Row],[Disbursement Date]],-1),"YYYY-MM")</f>
        <v>2019-01</v>
      </c>
      <c r="AY888">
        <f>IF(LoanTable[[#This Row],[Loan Status]]="Active",1,0)</f>
        <v>0</v>
      </c>
      <c r="AZ888">
        <f>IF(COUNTIFS(LoanTable[Client id],LoanTable[[#This Row],[Client id]],LoanTable[Period],LoanTable[[#This Row],[Previous Period]])&gt;0,1,0)</f>
        <v>0</v>
      </c>
      <c r="BA888" s="17" t="str">
        <f>TEXT(LoanTable[[#This Row],[Disbursement Date]],"YYYY")</f>
        <v>2019</v>
      </c>
      <c r="BB888" s="10" cm="1">
        <f t="array" ref="BB888">IF(YEAR(LoanTable[[#This Row],[Disbursement Date]])=MIN(YEAR(LoanTable[Disbursement Date])),"",YEAR(LoanTable[[#This Row],[Disbursement Date]])-1)</f>
        <v>2018</v>
      </c>
      <c r="BC888" s="10">
        <f>IF(LoanTable[[#This Row],[Previous Year]]="",1,IF(COUNTIFS(LoanTable[Client id],LoanTable[[#This Row],[Client id]],LoanTable[Year],LoanTable[[#This Row],[Previous Year]])&gt;0,1,0))</f>
        <v>0</v>
      </c>
      <c r="BD888" t="str">
        <f>YEAR(LoanTable[[#This Row],[Disbursement Date]]) &amp; "-Q" &amp; ROUNDUP(MONTH(LoanTable[[#This Row],[Disbursement Date]])/3,0)</f>
        <v>2019-Q1</v>
      </c>
      <c r="BE888">
        <f>IF(LoanTable[[#This Row],[Disbursement Date]]=LoanTable[[#This Row],[First Loan Date]],1,0)</f>
        <v>1</v>
      </c>
    </row>
    <row r="889" spans="1:57" x14ac:dyDescent="0.3">
      <c r="A889" t="s">
        <v>1648</v>
      </c>
      <c r="B889">
        <v>941</v>
      </c>
      <c r="C889" t="s">
        <v>548</v>
      </c>
      <c r="D889" t="s">
        <v>573</v>
      </c>
      <c r="E889">
        <v>15908</v>
      </c>
      <c r="F889">
        <v>8106</v>
      </c>
      <c r="G889">
        <v>32080</v>
      </c>
      <c r="H889" s="5">
        <v>43517</v>
      </c>
      <c r="I889" t="s">
        <v>615</v>
      </c>
      <c r="J889" t="s">
        <v>619</v>
      </c>
      <c r="K889">
        <v>680026</v>
      </c>
      <c r="L889" t="s">
        <v>551</v>
      </c>
      <c r="M889" t="s">
        <v>208</v>
      </c>
      <c r="N889" t="s">
        <v>13</v>
      </c>
      <c r="O889" t="s">
        <v>14</v>
      </c>
      <c r="P889">
        <v>39</v>
      </c>
      <c r="Q889" s="5" t="s">
        <v>37</v>
      </c>
      <c r="R889" t="s">
        <v>104</v>
      </c>
      <c r="S889" t="s">
        <v>105</v>
      </c>
      <c r="T889" t="s">
        <v>18</v>
      </c>
      <c r="U889" t="s">
        <v>19</v>
      </c>
      <c r="V889" t="s">
        <v>20</v>
      </c>
      <c r="W889">
        <v>472</v>
      </c>
      <c r="X889" t="s">
        <v>574</v>
      </c>
      <c r="Y889" t="s">
        <v>575</v>
      </c>
      <c r="Z889" t="s">
        <v>576</v>
      </c>
      <c r="AA889">
        <v>0.1065</v>
      </c>
      <c r="AB889" t="s">
        <v>577</v>
      </c>
      <c r="AC889" t="s">
        <v>578</v>
      </c>
      <c r="AD889" t="s">
        <v>548</v>
      </c>
      <c r="AE889" t="s">
        <v>472</v>
      </c>
      <c r="AF889" t="s">
        <v>473</v>
      </c>
      <c r="AG889" t="s">
        <v>474</v>
      </c>
      <c r="AH889" t="s">
        <v>475</v>
      </c>
      <c r="AI889" t="s">
        <v>549</v>
      </c>
      <c r="AJ889">
        <v>680026</v>
      </c>
      <c r="AK889" t="s">
        <v>550</v>
      </c>
      <c r="AL889" t="s">
        <v>239</v>
      </c>
      <c r="AM889">
        <v>16707</v>
      </c>
      <c r="AN889">
        <v>8417</v>
      </c>
      <c r="AO889">
        <v>15658</v>
      </c>
      <c r="AP889">
        <v>8.8699999999999992</v>
      </c>
      <c r="AQ889">
        <v>2512.33</v>
      </c>
      <c r="AR889" t="s">
        <v>2626</v>
      </c>
      <c r="AS889" t="s">
        <v>2626</v>
      </c>
      <c r="AT889">
        <v>1</v>
      </c>
      <c r="AU889" t="s">
        <v>2628</v>
      </c>
      <c r="AV889" s="3">
        <v>43431</v>
      </c>
      <c r="AW889" s="3" t="str">
        <f>TEXT(LoanTable[[#This Row],[Disbursement Date]],"YYYY-MM")</f>
        <v>2019-02</v>
      </c>
      <c r="AX889" t="str">
        <f>TEXT(EDATE(LoanTable[[#This Row],[Disbursement Date]],-1),"YYYY-MM")</f>
        <v>2019-01</v>
      </c>
      <c r="AY889">
        <f>IF(LoanTable[[#This Row],[Loan Status]]="Active",1,0)</f>
        <v>0</v>
      </c>
      <c r="AZ889">
        <f>IF(COUNTIFS(LoanTable[Client id],LoanTable[[#This Row],[Client id]],LoanTable[Period],LoanTable[[#This Row],[Previous Period]])&gt;0,1,0)</f>
        <v>0</v>
      </c>
      <c r="BA889" s="17" t="str">
        <f>TEXT(LoanTable[[#This Row],[Disbursement Date]],"YYYY")</f>
        <v>2019</v>
      </c>
      <c r="BB889" s="10" cm="1">
        <f t="array" ref="BB889">IF(YEAR(LoanTable[[#This Row],[Disbursement Date]])=MIN(YEAR(LoanTable[Disbursement Date])),"",YEAR(LoanTable[[#This Row],[Disbursement Date]])-1)</f>
        <v>2018</v>
      </c>
      <c r="BC889" s="10">
        <f>IF(LoanTable[[#This Row],[Previous Year]]="",1,IF(COUNTIFS(LoanTable[Client id],LoanTable[[#This Row],[Client id]],LoanTable[Year],LoanTable[[#This Row],[Previous Year]])&gt;0,1,0))</f>
        <v>1</v>
      </c>
      <c r="BD889" t="str">
        <f>YEAR(LoanTable[[#This Row],[Disbursement Date]]) &amp; "-Q" &amp; ROUNDUP(MONTH(LoanTable[[#This Row],[Disbursement Date]])/3,0)</f>
        <v>2019-Q1</v>
      </c>
      <c r="BE889">
        <f>IF(LoanTable[[#This Row],[Disbursement Date]]=LoanTable[[#This Row],[First Loan Date]],1,0)</f>
        <v>0</v>
      </c>
    </row>
    <row r="890" spans="1:57" x14ac:dyDescent="0.3">
      <c r="A890" t="s">
        <v>1864</v>
      </c>
      <c r="B890">
        <v>356</v>
      </c>
      <c r="C890" t="s">
        <v>265</v>
      </c>
      <c r="D890" t="s">
        <v>573</v>
      </c>
      <c r="E890">
        <v>27097</v>
      </c>
      <c r="F890">
        <v>39117</v>
      </c>
      <c r="G890">
        <v>20930</v>
      </c>
      <c r="H890" s="5">
        <v>43519</v>
      </c>
      <c r="I890" t="s">
        <v>612</v>
      </c>
      <c r="J890" t="s">
        <v>619</v>
      </c>
      <c r="K890">
        <v>30179</v>
      </c>
      <c r="L890" t="s">
        <v>272</v>
      </c>
      <c r="M890" t="s">
        <v>122</v>
      </c>
      <c r="N890" t="s">
        <v>13</v>
      </c>
      <c r="O890" t="s">
        <v>14</v>
      </c>
      <c r="P890">
        <v>44</v>
      </c>
      <c r="Q890" s="5" t="s">
        <v>123</v>
      </c>
      <c r="R890" t="s">
        <v>74</v>
      </c>
      <c r="S890" t="s">
        <v>35</v>
      </c>
      <c r="T890" t="s">
        <v>63</v>
      </c>
      <c r="U890" t="s">
        <v>38</v>
      </c>
      <c r="V890" t="s">
        <v>39</v>
      </c>
      <c r="W890">
        <v>601</v>
      </c>
      <c r="X890" t="s">
        <v>574</v>
      </c>
      <c r="Y890" t="s">
        <v>575</v>
      </c>
      <c r="Z890" t="s">
        <v>576</v>
      </c>
      <c r="AA890">
        <v>0.1065</v>
      </c>
      <c r="AB890" t="s">
        <v>577</v>
      </c>
      <c r="AC890" t="s">
        <v>578</v>
      </c>
      <c r="AD890" t="s">
        <v>265</v>
      </c>
      <c r="AE890" t="s">
        <v>266</v>
      </c>
      <c r="AF890" t="s">
        <v>267</v>
      </c>
      <c r="AG890" t="s">
        <v>268</v>
      </c>
      <c r="AH890" t="s">
        <v>269</v>
      </c>
      <c r="AI890" t="s">
        <v>270</v>
      </c>
      <c r="AJ890">
        <v>30179</v>
      </c>
      <c r="AK890" t="s">
        <v>271</v>
      </c>
      <c r="AL890" t="s">
        <v>241</v>
      </c>
      <c r="AM890">
        <v>28180</v>
      </c>
      <c r="AN890">
        <v>41086</v>
      </c>
      <c r="AO890">
        <v>26882</v>
      </c>
      <c r="AP890">
        <v>2.82</v>
      </c>
      <c r="AQ890">
        <v>2379.11</v>
      </c>
      <c r="AR890" t="s">
        <v>2626</v>
      </c>
      <c r="AS890" t="s">
        <v>2626</v>
      </c>
      <c r="AT890">
        <v>2</v>
      </c>
      <c r="AU890" t="s">
        <v>2628</v>
      </c>
      <c r="AV890" s="3">
        <v>43519</v>
      </c>
      <c r="AW890" s="3" t="str">
        <f>TEXT(LoanTable[[#This Row],[Disbursement Date]],"YYYY-MM")</f>
        <v>2019-02</v>
      </c>
      <c r="AX890" t="str">
        <f>TEXT(EDATE(LoanTable[[#This Row],[Disbursement Date]],-1),"YYYY-MM")</f>
        <v>2019-01</v>
      </c>
      <c r="AY890">
        <f>IF(LoanTable[[#This Row],[Loan Status]]="Active",1,0)</f>
        <v>0</v>
      </c>
      <c r="AZ890">
        <f>IF(COUNTIFS(LoanTable[Client id],LoanTable[[#This Row],[Client id]],LoanTable[Period],LoanTable[[#This Row],[Previous Period]])&gt;0,1,0)</f>
        <v>0</v>
      </c>
      <c r="BA890" s="17" t="str">
        <f>TEXT(LoanTable[[#This Row],[Disbursement Date]],"YYYY")</f>
        <v>2019</v>
      </c>
      <c r="BB890" s="10" cm="1">
        <f t="array" ref="BB890">IF(YEAR(LoanTable[[#This Row],[Disbursement Date]])=MIN(YEAR(LoanTable[Disbursement Date])),"",YEAR(LoanTable[[#This Row],[Disbursement Date]])-1)</f>
        <v>2018</v>
      </c>
      <c r="BC890" s="10">
        <f>IF(LoanTable[[#This Row],[Previous Year]]="",1,IF(COUNTIFS(LoanTable[Client id],LoanTable[[#This Row],[Client id]],LoanTable[Year],LoanTable[[#This Row],[Previous Year]])&gt;0,1,0))</f>
        <v>0</v>
      </c>
      <c r="BD890" t="str">
        <f>YEAR(LoanTable[[#This Row],[Disbursement Date]]) &amp; "-Q" &amp; ROUNDUP(MONTH(LoanTable[[#This Row],[Disbursement Date]])/3,0)</f>
        <v>2019-Q1</v>
      </c>
      <c r="BE890">
        <f>IF(LoanTable[[#This Row],[Disbursement Date]]=LoanTable[[#This Row],[First Loan Date]],1,0)</f>
        <v>1</v>
      </c>
    </row>
    <row r="891" spans="1:57" x14ac:dyDescent="0.3">
      <c r="A891" t="s">
        <v>1378</v>
      </c>
      <c r="B891">
        <v>670</v>
      </c>
      <c r="C891" t="s">
        <v>386</v>
      </c>
      <c r="D891" t="s">
        <v>573</v>
      </c>
      <c r="E891">
        <v>40253</v>
      </c>
      <c r="F891">
        <v>2316</v>
      </c>
      <c r="G891">
        <v>22923</v>
      </c>
      <c r="H891" s="5">
        <v>43519</v>
      </c>
      <c r="I891" t="s">
        <v>612</v>
      </c>
      <c r="J891" t="s">
        <v>613</v>
      </c>
      <c r="K891">
        <v>1110166</v>
      </c>
      <c r="L891" t="s">
        <v>389</v>
      </c>
      <c r="M891" t="s">
        <v>112</v>
      </c>
      <c r="N891" t="s">
        <v>13</v>
      </c>
      <c r="O891" t="s">
        <v>14</v>
      </c>
      <c r="P891">
        <v>44</v>
      </c>
      <c r="Q891" s="5" t="s">
        <v>118</v>
      </c>
      <c r="R891" t="s">
        <v>30</v>
      </c>
      <c r="S891" t="s">
        <v>35</v>
      </c>
      <c r="T891" t="s">
        <v>18</v>
      </c>
      <c r="U891" t="s">
        <v>65</v>
      </c>
      <c r="V891" t="s">
        <v>20</v>
      </c>
      <c r="W891">
        <v>342</v>
      </c>
      <c r="X891" t="s">
        <v>574</v>
      </c>
      <c r="Y891" t="s">
        <v>575</v>
      </c>
      <c r="Z891" t="s">
        <v>576</v>
      </c>
      <c r="AA891">
        <v>0.1065</v>
      </c>
      <c r="AB891" t="s">
        <v>577</v>
      </c>
      <c r="AC891" t="s">
        <v>578</v>
      </c>
      <c r="AD891" t="s">
        <v>386</v>
      </c>
      <c r="AE891" t="s">
        <v>234</v>
      </c>
      <c r="AF891" t="s">
        <v>235</v>
      </c>
      <c r="AG891" t="s">
        <v>236</v>
      </c>
      <c r="AH891" t="s">
        <v>237</v>
      </c>
      <c r="AI891" t="s">
        <v>387</v>
      </c>
      <c r="AJ891">
        <v>1110166</v>
      </c>
      <c r="AK891" t="s">
        <v>388</v>
      </c>
      <c r="AL891" t="s">
        <v>239</v>
      </c>
      <c r="AM891">
        <v>40192</v>
      </c>
      <c r="AN891">
        <v>2867</v>
      </c>
      <c r="AO891">
        <v>39903</v>
      </c>
      <c r="AP891">
        <v>32.78</v>
      </c>
      <c r="AQ891">
        <v>225.68</v>
      </c>
      <c r="AR891" t="s">
        <v>2626</v>
      </c>
      <c r="AS891" t="s">
        <v>2626</v>
      </c>
      <c r="AT891">
        <v>2</v>
      </c>
      <c r="AU891" t="s">
        <v>2628</v>
      </c>
      <c r="AV891" s="3">
        <v>42143</v>
      </c>
      <c r="AW891" s="3" t="str">
        <f>TEXT(LoanTable[[#This Row],[Disbursement Date]],"YYYY-MM")</f>
        <v>2019-02</v>
      </c>
      <c r="AX891" t="str">
        <f>TEXT(EDATE(LoanTable[[#This Row],[Disbursement Date]],-1),"YYYY-MM")</f>
        <v>2019-01</v>
      </c>
      <c r="AY891">
        <f>IF(LoanTable[[#This Row],[Loan Status]]="Active",1,0)</f>
        <v>0</v>
      </c>
      <c r="AZ891">
        <f>IF(COUNTIFS(LoanTable[Client id],LoanTable[[#This Row],[Client id]],LoanTable[Period],LoanTable[[#This Row],[Previous Period]])&gt;0,1,0)</f>
        <v>0</v>
      </c>
      <c r="BA891" s="17" t="str">
        <f>TEXT(LoanTable[[#This Row],[Disbursement Date]],"YYYY")</f>
        <v>2019</v>
      </c>
      <c r="BB891" s="10" cm="1">
        <f t="array" ref="BB891">IF(YEAR(LoanTable[[#This Row],[Disbursement Date]])=MIN(YEAR(LoanTable[Disbursement Date])),"",YEAR(LoanTable[[#This Row],[Disbursement Date]])-1)</f>
        <v>2018</v>
      </c>
      <c r="BC891" s="10">
        <f>IF(LoanTable[[#This Row],[Previous Year]]="",1,IF(COUNTIFS(LoanTable[Client id],LoanTable[[#This Row],[Client id]],LoanTable[Year],LoanTable[[#This Row],[Previous Year]])&gt;0,1,0))</f>
        <v>1</v>
      </c>
      <c r="BD891" t="str">
        <f>YEAR(LoanTable[[#This Row],[Disbursement Date]]) &amp; "-Q" &amp; ROUNDUP(MONTH(LoanTable[[#This Row],[Disbursement Date]])/3,0)</f>
        <v>2019-Q1</v>
      </c>
      <c r="BE891">
        <f>IF(LoanTable[[#This Row],[Disbursement Date]]=LoanTable[[#This Row],[First Loan Date]],1,0)</f>
        <v>0</v>
      </c>
    </row>
    <row r="892" spans="1:57" x14ac:dyDescent="0.3">
      <c r="A892" t="s">
        <v>1746</v>
      </c>
      <c r="B892">
        <v>989</v>
      </c>
      <c r="C892" t="s">
        <v>330</v>
      </c>
      <c r="D892" t="s">
        <v>573</v>
      </c>
      <c r="E892">
        <v>13756</v>
      </c>
      <c r="F892">
        <v>17450</v>
      </c>
      <c r="G892">
        <v>20514</v>
      </c>
      <c r="H892" s="5">
        <v>43521</v>
      </c>
      <c r="I892" t="s">
        <v>624</v>
      </c>
      <c r="J892" t="s">
        <v>613</v>
      </c>
      <c r="K892">
        <v>690076</v>
      </c>
      <c r="L892" t="s">
        <v>337</v>
      </c>
      <c r="M892" t="s">
        <v>130</v>
      </c>
      <c r="N892" t="s">
        <v>13</v>
      </c>
      <c r="O892" t="s">
        <v>14</v>
      </c>
      <c r="P892">
        <v>45</v>
      </c>
      <c r="Q892" s="5" t="s">
        <v>204</v>
      </c>
      <c r="R892" t="s">
        <v>74</v>
      </c>
      <c r="S892" t="s">
        <v>105</v>
      </c>
      <c r="T892" t="s">
        <v>44</v>
      </c>
      <c r="U892" t="s">
        <v>26</v>
      </c>
      <c r="V892" t="s">
        <v>31</v>
      </c>
      <c r="W892">
        <v>490</v>
      </c>
      <c r="X892" t="s">
        <v>574</v>
      </c>
      <c r="Y892" t="s">
        <v>575</v>
      </c>
      <c r="Z892" t="s">
        <v>576</v>
      </c>
      <c r="AA892">
        <v>0.1065</v>
      </c>
      <c r="AB892" t="s">
        <v>577</v>
      </c>
      <c r="AC892" t="s">
        <v>578</v>
      </c>
      <c r="AD892" t="s">
        <v>330</v>
      </c>
      <c r="AE892" t="s">
        <v>331</v>
      </c>
      <c r="AF892" t="s">
        <v>332</v>
      </c>
      <c r="AG892" t="s">
        <v>333</v>
      </c>
      <c r="AH892" t="s">
        <v>334</v>
      </c>
      <c r="AI892" t="s">
        <v>335</v>
      </c>
      <c r="AJ892">
        <v>690076</v>
      </c>
      <c r="AK892" t="s">
        <v>336</v>
      </c>
      <c r="AL892" t="s">
        <v>239</v>
      </c>
      <c r="AM892">
        <v>15490</v>
      </c>
      <c r="AN892">
        <v>19178</v>
      </c>
      <c r="AO892">
        <v>13409</v>
      </c>
      <c r="AP892">
        <v>7.28</v>
      </c>
      <c r="AQ892">
        <v>353.59</v>
      </c>
      <c r="AR892" t="s">
        <v>2627</v>
      </c>
      <c r="AS892" t="s">
        <v>2626</v>
      </c>
      <c r="AT892">
        <v>2</v>
      </c>
      <c r="AU892" t="s">
        <v>2628</v>
      </c>
      <c r="AV892" s="3">
        <v>43521</v>
      </c>
      <c r="AW892" s="3" t="str">
        <f>TEXT(LoanTable[[#This Row],[Disbursement Date]],"YYYY-MM")</f>
        <v>2019-02</v>
      </c>
      <c r="AX892" t="str">
        <f>TEXT(EDATE(LoanTable[[#This Row],[Disbursement Date]],-1),"YYYY-MM")</f>
        <v>2019-01</v>
      </c>
      <c r="AY892">
        <f>IF(LoanTable[[#This Row],[Loan Status]]="Active",1,0)</f>
        <v>1</v>
      </c>
      <c r="AZ892">
        <f>IF(COUNTIFS(LoanTable[Client id],LoanTable[[#This Row],[Client id]],LoanTable[Period],LoanTable[[#This Row],[Previous Period]])&gt;0,1,0)</f>
        <v>0</v>
      </c>
      <c r="BA892" s="17" t="str">
        <f>TEXT(LoanTable[[#This Row],[Disbursement Date]],"YYYY")</f>
        <v>2019</v>
      </c>
      <c r="BB892" s="10" cm="1">
        <f t="array" ref="BB892">IF(YEAR(LoanTable[[#This Row],[Disbursement Date]])=MIN(YEAR(LoanTable[Disbursement Date])),"",YEAR(LoanTable[[#This Row],[Disbursement Date]])-1)</f>
        <v>2018</v>
      </c>
      <c r="BC892" s="10">
        <f>IF(LoanTable[[#This Row],[Previous Year]]="",1,IF(COUNTIFS(LoanTable[Client id],LoanTable[[#This Row],[Client id]],LoanTable[Year],LoanTable[[#This Row],[Previous Year]])&gt;0,1,0))</f>
        <v>0</v>
      </c>
      <c r="BD892" t="str">
        <f>YEAR(LoanTable[[#This Row],[Disbursement Date]]) &amp; "-Q" &amp; ROUNDUP(MONTH(LoanTable[[#This Row],[Disbursement Date]])/3,0)</f>
        <v>2019-Q1</v>
      </c>
      <c r="BE892">
        <f>IF(LoanTable[[#This Row],[Disbursement Date]]=LoanTable[[#This Row],[First Loan Date]],1,0)</f>
        <v>1</v>
      </c>
    </row>
    <row r="893" spans="1:57" x14ac:dyDescent="0.3">
      <c r="A893" t="s">
        <v>1125</v>
      </c>
      <c r="B893">
        <v>441</v>
      </c>
      <c r="C893" t="s">
        <v>251</v>
      </c>
      <c r="D893" t="s">
        <v>583</v>
      </c>
      <c r="E893">
        <v>22077</v>
      </c>
      <c r="F893">
        <v>44458</v>
      </c>
      <c r="G893">
        <v>19309</v>
      </c>
      <c r="H893" s="5">
        <v>43524</v>
      </c>
      <c r="I893" t="s">
        <v>612</v>
      </c>
      <c r="J893" t="s">
        <v>619</v>
      </c>
      <c r="K893">
        <v>10068</v>
      </c>
      <c r="L893" t="s">
        <v>319</v>
      </c>
      <c r="M893" t="s">
        <v>168</v>
      </c>
      <c r="N893" t="s">
        <v>13</v>
      </c>
      <c r="O893" t="s">
        <v>46</v>
      </c>
      <c r="P893">
        <v>34</v>
      </c>
      <c r="Q893" s="5" t="s">
        <v>87</v>
      </c>
      <c r="R893" t="s">
        <v>30</v>
      </c>
      <c r="S893" t="s">
        <v>145</v>
      </c>
      <c r="T893" t="s">
        <v>63</v>
      </c>
      <c r="U893" t="s">
        <v>22</v>
      </c>
      <c r="V893" t="s">
        <v>20</v>
      </c>
      <c r="W893">
        <v>341</v>
      </c>
      <c r="X893" t="s">
        <v>574</v>
      </c>
      <c r="Y893" t="s">
        <v>584</v>
      </c>
      <c r="Z893" t="s">
        <v>576</v>
      </c>
      <c r="AA893">
        <v>0.1825</v>
      </c>
      <c r="AB893" t="s">
        <v>585</v>
      </c>
      <c r="AC893" t="s">
        <v>586</v>
      </c>
      <c r="AD893" t="s">
        <v>251</v>
      </c>
      <c r="AE893" t="s">
        <v>250</v>
      </c>
      <c r="AF893" t="s">
        <v>251</v>
      </c>
      <c r="AG893" t="s">
        <v>252</v>
      </c>
      <c r="AH893" t="s">
        <v>253</v>
      </c>
      <c r="AI893" t="s">
        <v>317</v>
      </c>
      <c r="AJ893">
        <v>10068</v>
      </c>
      <c r="AK893" t="s">
        <v>318</v>
      </c>
      <c r="AL893" t="s">
        <v>256</v>
      </c>
      <c r="AM893">
        <v>23890</v>
      </c>
      <c r="AN893">
        <v>46333</v>
      </c>
      <c r="AO893">
        <v>21889</v>
      </c>
      <c r="AP893">
        <v>10.15</v>
      </c>
      <c r="AQ893">
        <v>3157.49</v>
      </c>
      <c r="AR893" t="s">
        <v>2626</v>
      </c>
      <c r="AS893" t="s">
        <v>2626</v>
      </c>
      <c r="AT893">
        <v>1</v>
      </c>
      <c r="AU893" t="s">
        <v>2629</v>
      </c>
      <c r="AV893" s="3">
        <v>42698</v>
      </c>
      <c r="AW893" s="3" t="str">
        <f>TEXT(LoanTable[[#This Row],[Disbursement Date]],"YYYY-MM")</f>
        <v>2019-02</v>
      </c>
      <c r="AX893" t="str">
        <f>TEXT(EDATE(LoanTable[[#This Row],[Disbursement Date]],-1),"YYYY-MM")</f>
        <v>2019-01</v>
      </c>
      <c r="AY893">
        <f>IF(LoanTable[[#This Row],[Loan Status]]="Active",1,0)</f>
        <v>0</v>
      </c>
      <c r="AZ893">
        <f>IF(COUNTIFS(LoanTable[Client id],LoanTable[[#This Row],[Client id]],LoanTable[Period],LoanTable[[#This Row],[Previous Period]])&gt;0,1,0)</f>
        <v>0</v>
      </c>
      <c r="BA893" s="17" t="str">
        <f>TEXT(LoanTable[[#This Row],[Disbursement Date]],"YYYY")</f>
        <v>2019</v>
      </c>
      <c r="BB893" s="10" cm="1">
        <f t="array" ref="BB893">IF(YEAR(LoanTable[[#This Row],[Disbursement Date]])=MIN(YEAR(LoanTable[Disbursement Date])),"",YEAR(LoanTable[[#This Row],[Disbursement Date]])-1)</f>
        <v>2018</v>
      </c>
      <c r="BC893" s="10">
        <f>IF(LoanTable[[#This Row],[Previous Year]]="",1,IF(COUNTIFS(LoanTable[Client id],LoanTable[[#This Row],[Client id]],LoanTable[Year],LoanTable[[#This Row],[Previous Year]])&gt;0,1,0))</f>
        <v>0</v>
      </c>
      <c r="BD893" t="str">
        <f>YEAR(LoanTable[[#This Row],[Disbursement Date]]) &amp; "-Q" &amp; ROUNDUP(MONTH(LoanTable[[#This Row],[Disbursement Date]])/3,0)</f>
        <v>2019-Q1</v>
      </c>
      <c r="BE893">
        <f>IF(LoanTable[[#This Row],[Disbursement Date]]=LoanTable[[#This Row],[First Loan Date]],1,0)</f>
        <v>0</v>
      </c>
    </row>
    <row r="894" spans="1:57" x14ac:dyDescent="0.3">
      <c r="A894" t="s">
        <v>1446</v>
      </c>
      <c r="B894">
        <v>765</v>
      </c>
      <c r="C894" t="s">
        <v>243</v>
      </c>
      <c r="D894" t="s">
        <v>573</v>
      </c>
      <c r="E894">
        <v>33851</v>
      </c>
      <c r="F894">
        <v>33827</v>
      </c>
      <c r="G894">
        <v>28779</v>
      </c>
      <c r="H894" s="5">
        <v>43527</v>
      </c>
      <c r="I894" t="s">
        <v>615</v>
      </c>
      <c r="J894" t="s">
        <v>613</v>
      </c>
      <c r="K894">
        <v>160051</v>
      </c>
      <c r="L894" t="s">
        <v>245</v>
      </c>
      <c r="M894" t="s">
        <v>48</v>
      </c>
      <c r="N894" t="s">
        <v>13</v>
      </c>
      <c r="O894" t="s">
        <v>14</v>
      </c>
      <c r="P894">
        <v>45</v>
      </c>
      <c r="Q894" s="5" t="s">
        <v>49</v>
      </c>
      <c r="R894" t="s">
        <v>16</v>
      </c>
      <c r="S894" t="s">
        <v>35</v>
      </c>
      <c r="T894" t="s">
        <v>44</v>
      </c>
      <c r="U894" t="s">
        <v>19</v>
      </c>
      <c r="V894" t="s">
        <v>31</v>
      </c>
      <c r="W894">
        <v>417</v>
      </c>
      <c r="X894" t="s">
        <v>574</v>
      </c>
      <c r="Y894" t="s">
        <v>575</v>
      </c>
      <c r="Z894" t="s">
        <v>576</v>
      </c>
      <c r="AA894">
        <v>0.1065</v>
      </c>
      <c r="AB894" t="s">
        <v>577</v>
      </c>
      <c r="AC894" t="s">
        <v>578</v>
      </c>
      <c r="AD894" t="s">
        <v>243</v>
      </c>
      <c r="AE894" t="s">
        <v>234</v>
      </c>
      <c r="AF894" t="s">
        <v>235</v>
      </c>
      <c r="AG894" t="s">
        <v>236</v>
      </c>
      <c r="AH894" t="s">
        <v>237</v>
      </c>
      <c r="AI894" t="s">
        <v>243</v>
      </c>
      <c r="AJ894">
        <v>160051</v>
      </c>
      <c r="AK894" t="s">
        <v>244</v>
      </c>
      <c r="AL894" t="s">
        <v>241</v>
      </c>
      <c r="AM894">
        <v>34261</v>
      </c>
      <c r="AN894">
        <v>34556</v>
      </c>
      <c r="AO894">
        <v>33729</v>
      </c>
      <c r="AP894">
        <v>44.4</v>
      </c>
      <c r="AQ894">
        <v>1078.54</v>
      </c>
      <c r="AR894" t="s">
        <v>2626</v>
      </c>
      <c r="AS894" t="s">
        <v>2626</v>
      </c>
      <c r="AT894">
        <v>2</v>
      </c>
      <c r="AU894" t="s">
        <v>2628</v>
      </c>
      <c r="AV894" s="3">
        <v>43002</v>
      </c>
      <c r="AW894" s="3" t="str">
        <f>TEXT(LoanTable[[#This Row],[Disbursement Date]],"YYYY-MM")</f>
        <v>2019-03</v>
      </c>
      <c r="AX894" t="str">
        <f>TEXT(EDATE(LoanTable[[#This Row],[Disbursement Date]],-1),"YYYY-MM")</f>
        <v>2019-02</v>
      </c>
      <c r="AY894">
        <f>IF(LoanTable[[#This Row],[Loan Status]]="Active",1,0)</f>
        <v>0</v>
      </c>
      <c r="AZ894">
        <f>IF(COUNTIFS(LoanTable[Client id],LoanTable[[#This Row],[Client id]],LoanTable[Period],LoanTable[[#This Row],[Previous Period]])&gt;0,1,0)</f>
        <v>0</v>
      </c>
      <c r="BA894" s="17" t="str">
        <f>TEXT(LoanTable[[#This Row],[Disbursement Date]],"YYYY")</f>
        <v>2019</v>
      </c>
      <c r="BB894" s="10" cm="1">
        <f t="array" ref="BB894">IF(YEAR(LoanTable[[#This Row],[Disbursement Date]])=MIN(YEAR(LoanTable[Disbursement Date])),"",YEAR(LoanTable[[#This Row],[Disbursement Date]])-1)</f>
        <v>2018</v>
      </c>
      <c r="BC894" s="10">
        <f>IF(LoanTable[[#This Row],[Previous Year]]="",1,IF(COUNTIFS(LoanTable[Client id],LoanTable[[#This Row],[Client id]],LoanTable[Year],LoanTable[[#This Row],[Previous Year]])&gt;0,1,0))</f>
        <v>0</v>
      </c>
      <c r="BD894" t="str">
        <f>YEAR(LoanTable[[#This Row],[Disbursement Date]]) &amp; "-Q" &amp; ROUNDUP(MONTH(LoanTable[[#This Row],[Disbursement Date]])/3,0)</f>
        <v>2019-Q1</v>
      </c>
      <c r="BE894">
        <f>IF(LoanTable[[#This Row],[Disbursement Date]]=LoanTable[[#This Row],[First Loan Date]],1,0)</f>
        <v>0</v>
      </c>
    </row>
    <row r="895" spans="1:57" x14ac:dyDescent="0.3">
      <c r="A895" t="s">
        <v>1603</v>
      </c>
      <c r="B895">
        <v>574</v>
      </c>
      <c r="C895" t="s">
        <v>344</v>
      </c>
      <c r="D895" t="s">
        <v>573</v>
      </c>
      <c r="E895">
        <v>32947</v>
      </c>
      <c r="F895">
        <v>7313</v>
      </c>
      <c r="G895">
        <v>14562</v>
      </c>
      <c r="H895" s="5">
        <v>43528</v>
      </c>
      <c r="I895" t="s">
        <v>612</v>
      </c>
      <c r="J895" t="s">
        <v>619</v>
      </c>
      <c r="K895">
        <v>910020</v>
      </c>
      <c r="L895" t="s">
        <v>346</v>
      </c>
      <c r="M895" t="s">
        <v>90</v>
      </c>
      <c r="N895" t="s">
        <v>13</v>
      </c>
      <c r="O895" t="s">
        <v>28</v>
      </c>
      <c r="P895">
        <v>52</v>
      </c>
      <c r="Q895" s="5" t="s">
        <v>92</v>
      </c>
      <c r="R895" t="s">
        <v>74</v>
      </c>
      <c r="S895" t="s">
        <v>35</v>
      </c>
      <c r="T895" t="s">
        <v>18</v>
      </c>
      <c r="U895" t="s">
        <v>22</v>
      </c>
      <c r="V895" t="s">
        <v>39</v>
      </c>
      <c r="W895">
        <v>322</v>
      </c>
      <c r="X895" t="s">
        <v>574</v>
      </c>
      <c r="Y895" t="s">
        <v>575</v>
      </c>
      <c r="Z895" t="s">
        <v>576</v>
      </c>
      <c r="AA895">
        <v>0.1065</v>
      </c>
      <c r="AB895" t="s">
        <v>577</v>
      </c>
      <c r="AC895" t="s">
        <v>578</v>
      </c>
      <c r="AD895" t="s">
        <v>344</v>
      </c>
      <c r="AE895" t="s">
        <v>250</v>
      </c>
      <c r="AF895" t="s">
        <v>251</v>
      </c>
      <c r="AG895" t="s">
        <v>252</v>
      </c>
      <c r="AH895" t="s">
        <v>253</v>
      </c>
      <c r="AI895" t="s">
        <v>254</v>
      </c>
      <c r="AJ895">
        <v>910020</v>
      </c>
      <c r="AK895" t="s">
        <v>345</v>
      </c>
      <c r="AL895" t="s">
        <v>256</v>
      </c>
      <c r="AM895">
        <v>32958</v>
      </c>
      <c r="AN895">
        <v>9066</v>
      </c>
      <c r="AO895">
        <v>32454</v>
      </c>
      <c r="AP895">
        <v>1.64</v>
      </c>
      <c r="AQ895">
        <v>196.75</v>
      </c>
      <c r="AR895" t="s">
        <v>2626</v>
      </c>
      <c r="AS895" t="s">
        <v>2626</v>
      </c>
      <c r="AT895">
        <v>1</v>
      </c>
      <c r="AU895" t="s">
        <v>2628</v>
      </c>
      <c r="AV895" s="3">
        <v>42683</v>
      </c>
      <c r="AW895" s="3" t="str">
        <f>TEXT(LoanTable[[#This Row],[Disbursement Date]],"YYYY-MM")</f>
        <v>2019-03</v>
      </c>
      <c r="AX895" t="str">
        <f>TEXT(EDATE(LoanTable[[#This Row],[Disbursement Date]],-1),"YYYY-MM")</f>
        <v>2019-02</v>
      </c>
      <c r="AY895">
        <f>IF(LoanTable[[#This Row],[Loan Status]]="Active",1,0)</f>
        <v>0</v>
      </c>
      <c r="AZ895">
        <f>IF(COUNTIFS(LoanTable[Client id],LoanTable[[#This Row],[Client id]],LoanTable[Period],LoanTable[[#This Row],[Previous Period]])&gt;0,1,0)</f>
        <v>0</v>
      </c>
      <c r="BA895" s="17" t="str">
        <f>TEXT(LoanTable[[#This Row],[Disbursement Date]],"YYYY")</f>
        <v>2019</v>
      </c>
      <c r="BB895" s="10" cm="1">
        <f t="array" ref="BB895">IF(YEAR(LoanTable[[#This Row],[Disbursement Date]])=MIN(YEAR(LoanTable[Disbursement Date])),"",YEAR(LoanTable[[#This Row],[Disbursement Date]])-1)</f>
        <v>2018</v>
      </c>
      <c r="BC895" s="10">
        <f>IF(LoanTable[[#This Row],[Previous Year]]="",1,IF(COUNTIFS(LoanTable[Client id],LoanTable[[#This Row],[Client id]],LoanTable[Year],LoanTable[[#This Row],[Previous Year]])&gt;0,1,0))</f>
        <v>0</v>
      </c>
      <c r="BD895" t="str">
        <f>YEAR(LoanTable[[#This Row],[Disbursement Date]]) &amp; "-Q" &amp; ROUNDUP(MONTH(LoanTable[[#This Row],[Disbursement Date]])/3,0)</f>
        <v>2019-Q1</v>
      </c>
      <c r="BE895">
        <f>IF(LoanTable[[#This Row],[Disbursement Date]]=LoanTable[[#This Row],[First Loan Date]],1,0)</f>
        <v>0</v>
      </c>
    </row>
    <row r="896" spans="1:57" x14ac:dyDescent="0.3">
      <c r="A896" t="s">
        <v>797</v>
      </c>
      <c r="B896">
        <v>43</v>
      </c>
      <c r="C896" t="s">
        <v>246</v>
      </c>
      <c r="D896" t="s">
        <v>573</v>
      </c>
      <c r="E896">
        <v>20110</v>
      </c>
      <c r="F896">
        <v>2754</v>
      </c>
      <c r="G896">
        <v>2483</v>
      </c>
      <c r="H896" s="5">
        <v>43529</v>
      </c>
      <c r="I896" t="s">
        <v>615</v>
      </c>
      <c r="J896" t="s">
        <v>613</v>
      </c>
      <c r="K896">
        <v>110159</v>
      </c>
      <c r="L896" t="s">
        <v>248</v>
      </c>
      <c r="M896" t="s">
        <v>42</v>
      </c>
      <c r="N896" t="s">
        <v>13</v>
      </c>
      <c r="O896" t="s">
        <v>46</v>
      </c>
      <c r="P896">
        <v>35</v>
      </c>
      <c r="Q896" s="6" t="s">
        <v>87</v>
      </c>
      <c r="R896" t="s">
        <v>74</v>
      </c>
      <c r="S896" t="s">
        <v>35</v>
      </c>
      <c r="T896" t="s">
        <v>18</v>
      </c>
      <c r="U896" t="s">
        <v>65</v>
      </c>
      <c r="V896" t="s">
        <v>31</v>
      </c>
      <c r="W896">
        <v>624</v>
      </c>
      <c r="X896" t="s">
        <v>574</v>
      </c>
      <c r="Y896" t="s">
        <v>575</v>
      </c>
      <c r="Z896" t="s">
        <v>576</v>
      </c>
      <c r="AA896">
        <v>0.1065</v>
      </c>
      <c r="AB896" t="s">
        <v>577</v>
      </c>
      <c r="AC896" t="s">
        <v>578</v>
      </c>
      <c r="AD896" t="s">
        <v>246</v>
      </c>
      <c r="AE896" t="s">
        <v>234</v>
      </c>
      <c r="AF896" t="s">
        <v>235</v>
      </c>
      <c r="AG896" t="s">
        <v>236</v>
      </c>
      <c r="AH896" t="s">
        <v>237</v>
      </c>
      <c r="AI896" t="s">
        <v>246</v>
      </c>
      <c r="AJ896">
        <v>110159</v>
      </c>
      <c r="AK896" t="s">
        <v>247</v>
      </c>
      <c r="AL896" t="s">
        <v>241</v>
      </c>
      <c r="AM896">
        <v>21567</v>
      </c>
      <c r="AN896">
        <v>4378</v>
      </c>
      <c r="AO896">
        <v>20095</v>
      </c>
      <c r="AP896">
        <v>27.16</v>
      </c>
      <c r="AQ896">
        <v>1099.8699999999999</v>
      </c>
      <c r="AR896" t="s">
        <v>2627</v>
      </c>
      <c r="AS896" t="s">
        <v>2626</v>
      </c>
      <c r="AT896">
        <v>2</v>
      </c>
      <c r="AU896" t="s">
        <v>2630</v>
      </c>
      <c r="AV896" s="3">
        <v>43529</v>
      </c>
      <c r="AW896" s="3" t="str">
        <f>TEXT(LoanTable[[#This Row],[Disbursement Date]],"YYYY-MM")</f>
        <v>2019-03</v>
      </c>
      <c r="AX896" t="str">
        <f>TEXT(EDATE(LoanTable[[#This Row],[Disbursement Date]],-1),"YYYY-MM")</f>
        <v>2019-02</v>
      </c>
      <c r="AY896">
        <f>IF(LoanTable[[#This Row],[Loan Status]]="Active",1,0)</f>
        <v>0</v>
      </c>
      <c r="AZ896">
        <f>IF(COUNTIFS(LoanTable[Client id],LoanTable[[#This Row],[Client id]],LoanTable[Period],LoanTable[[#This Row],[Previous Period]])&gt;0,1,0)</f>
        <v>0</v>
      </c>
      <c r="BA896" s="17" t="str">
        <f>TEXT(LoanTable[[#This Row],[Disbursement Date]],"YYYY")</f>
        <v>2019</v>
      </c>
      <c r="BB896" s="10" cm="1">
        <f t="array" ref="BB896">IF(YEAR(LoanTable[[#This Row],[Disbursement Date]])=MIN(YEAR(LoanTable[Disbursement Date])),"",YEAR(LoanTable[[#This Row],[Disbursement Date]])-1)</f>
        <v>2018</v>
      </c>
      <c r="BC896" s="10">
        <f>IF(LoanTable[[#This Row],[Previous Year]]="",1,IF(COUNTIFS(LoanTable[Client id],LoanTable[[#This Row],[Client id]],LoanTable[Year],LoanTable[[#This Row],[Previous Year]])&gt;0,1,0))</f>
        <v>0</v>
      </c>
      <c r="BD896" t="str">
        <f>YEAR(LoanTable[[#This Row],[Disbursement Date]]) &amp; "-Q" &amp; ROUNDUP(MONTH(LoanTable[[#This Row],[Disbursement Date]])/3,0)</f>
        <v>2019-Q1</v>
      </c>
      <c r="BE896">
        <f>IF(LoanTable[[#This Row],[Disbursement Date]]=LoanTable[[#This Row],[First Loan Date]],1,0)</f>
        <v>1</v>
      </c>
    </row>
    <row r="897" spans="1:57" x14ac:dyDescent="0.3">
      <c r="A897" t="s">
        <v>2185</v>
      </c>
      <c r="B897">
        <v>508</v>
      </c>
      <c r="C897" t="s">
        <v>505</v>
      </c>
      <c r="D897" t="s">
        <v>583</v>
      </c>
      <c r="E897">
        <v>19968</v>
      </c>
      <c r="F897">
        <v>31704</v>
      </c>
      <c r="G897">
        <v>16533</v>
      </c>
      <c r="H897" s="5">
        <v>43530</v>
      </c>
      <c r="I897" t="s">
        <v>612</v>
      </c>
      <c r="J897" t="s">
        <v>613</v>
      </c>
      <c r="K897">
        <v>380112</v>
      </c>
      <c r="L897" t="s">
        <v>507</v>
      </c>
      <c r="M897" t="s">
        <v>154</v>
      </c>
      <c r="N897" t="s">
        <v>13</v>
      </c>
      <c r="O897" t="s">
        <v>28</v>
      </c>
      <c r="P897">
        <v>49</v>
      </c>
      <c r="Q897" s="5" t="s">
        <v>155</v>
      </c>
      <c r="R897" t="s">
        <v>30</v>
      </c>
      <c r="S897" t="s">
        <v>145</v>
      </c>
      <c r="T897" t="s">
        <v>18</v>
      </c>
      <c r="U897" t="s">
        <v>26</v>
      </c>
      <c r="V897" t="s">
        <v>20</v>
      </c>
      <c r="W897">
        <v>695</v>
      </c>
      <c r="X897" t="s">
        <v>574</v>
      </c>
      <c r="Y897" t="s">
        <v>584</v>
      </c>
      <c r="Z897" t="s">
        <v>576</v>
      </c>
      <c r="AA897">
        <v>0.1825</v>
      </c>
      <c r="AB897" t="s">
        <v>585</v>
      </c>
      <c r="AC897" t="s">
        <v>586</v>
      </c>
      <c r="AD897" t="s">
        <v>505</v>
      </c>
      <c r="AE897" t="s">
        <v>325</v>
      </c>
      <c r="AF897" t="s">
        <v>326</v>
      </c>
      <c r="AG897" t="s">
        <v>327</v>
      </c>
      <c r="AH897" t="s">
        <v>328</v>
      </c>
      <c r="AI897" t="s">
        <v>505</v>
      </c>
      <c r="AJ897">
        <v>380112</v>
      </c>
      <c r="AK897" t="s">
        <v>506</v>
      </c>
      <c r="AL897" t="s">
        <v>256</v>
      </c>
      <c r="AM897">
        <v>19520</v>
      </c>
      <c r="AN897">
        <v>33598</v>
      </c>
      <c r="AO897">
        <v>19564</v>
      </c>
      <c r="AP897">
        <v>0.66</v>
      </c>
      <c r="AQ897">
        <v>1481.58</v>
      </c>
      <c r="AR897" t="s">
        <v>2626</v>
      </c>
      <c r="AS897" t="s">
        <v>2626</v>
      </c>
      <c r="AT897">
        <v>2</v>
      </c>
      <c r="AU897" t="s">
        <v>2628</v>
      </c>
      <c r="AV897" s="3">
        <v>42315</v>
      </c>
      <c r="AW897" s="3" t="str">
        <f>TEXT(LoanTable[[#This Row],[Disbursement Date]],"YYYY-MM")</f>
        <v>2019-03</v>
      </c>
      <c r="AX897" t="str">
        <f>TEXT(EDATE(LoanTable[[#This Row],[Disbursement Date]],-1),"YYYY-MM")</f>
        <v>2019-02</v>
      </c>
      <c r="AY897">
        <f>IF(LoanTable[[#This Row],[Loan Status]]="Active",1,0)</f>
        <v>0</v>
      </c>
      <c r="AZ897">
        <f>IF(COUNTIFS(LoanTable[Client id],LoanTable[[#This Row],[Client id]],LoanTable[Period],LoanTable[[#This Row],[Previous Period]])&gt;0,1,0)</f>
        <v>0</v>
      </c>
      <c r="BA897" s="17" t="str">
        <f>TEXT(LoanTable[[#This Row],[Disbursement Date]],"YYYY")</f>
        <v>2019</v>
      </c>
      <c r="BB897" s="10" cm="1">
        <f t="array" ref="BB897">IF(YEAR(LoanTable[[#This Row],[Disbursement Date]])=MIN(YEAR(LoanTable[Disbursement Date])),"",YEAR(LoanTable[[#This Row],[Disbursement Date]])-1)</f>
        <v>2018</v>
      </c>
      <c r="BC897" s="10">
        <f>IF(LoanTable[[#This Row],[Previous Year]]="",1,IF(COUNTIFS(LoanTable[Client id],LoanTable[[#This Row],[Client id]],LoanTable[Year],LoanTable[[#This Row],[Previous Year]])&gt;0,1,0))</f>
        <v>0</v>
      </c>
      <c r="BD897" t="str">
        <f>YEAR(LoanTable[[#This Row],[Disbursement Date]]) &amp; "-Q" &amp; ROUNDUP(MONTH(LoanTable[[#This Row],[Disbursement Date]])/3,0)</f>
        <v>2019-Q1</v>
      </c>
      <c r="BE897">
        <f>IF(LoanTable[[#This Row],[Disbursement Date]]=LoanTable[[#This Row],[First Loan Date]],1,0)</f>
        <v>0</v>
      </c>
    </row>
    <row r="898" spans="1:57" x14ac:dyDescent="0.3">
      <c r="A898" t="s">
        <v>1755</v>
      </c>
      <c r="B898">
        <v>851</v>
      </c>
      <c r="C898" t="s">
        <v>432</v>
      </c>
      <c r="D898" t="s">
        <v>589</v>
      </c>
      <c r="E898">
        <v>36735</v>
      </c>
      <c r="F898">
        <v>43609</v>
      </c>
      <c r="G898">
        <v>26917</v>
      </c>
      <c r="H898" s="5">
        <v>43532</v>
      </c>
      <c r="I898" t="s">
        <v>612</v>
      </c>
      <c r="J898" t="s">
        <v>613</v>
      </c>
      <c r="K898">
        <v>130067</v>
      </c>
      <c r="L898" t="s">
        <v>434</v>
      </c>
      <c r="M898" t="s">
        <v>42</v>
      </c>
      <c r="N898" t="s">
        <v>13</v>
      </c>
      <c r="O898" t="s">
        <v>28</v>
      </c>
      <c r="P898">
        <v>54</v>
      </c>
      <c r="Q898" s="5" t="s">
        <v>43</v>
      </c>
      <c r="R898" t="s">
        <v>16</v>
      </c>
      <c r="S898" t="s">
        <v>35</v>
      </c>
      <c r="T898" t="s">
        <v>18</v>
      </c>
      <c r="U898" t="s">
        <v>26</v>
      </c>
      <c r="V898" t="s">
        <v>31</v>
      </c>
      <c r="W898">
        <v>357</v>
      </c>
      <c r="X898" t="s">
        <v>574</v>
      </c>
      <c r="Y898" t="s">
        <v>590</v>
      </c>
      <c r="Z898" t="s">
        <v>576</v>
      </c>
      <c r="AA898">
        <v>9.9099999999999994E-2</v>
      </c>
      <c r="AB898" t="s">
        <v>577</v>
      </c>
      <c r="AC898" t="s">
        <v>591</v>
      </c>
      <c r="AD898" t="s">
        <v>432</v>
      </c>
      <c r="AE898" t="s">
        <v>234</v>
      </c>
      <c r="AF898" t="s">
        <v>235</v>
      </c>
      <c r="AG898" t="s">
        <v>236</v>
      </c>
      <c r="AH898" t="s">
        <v>237</v>
      </c>
      <c r="AI898" t="s">
        <v>432</v>
      </c>
      <c r="AJ898">
        <v>130067</v>
      </c>
      <c r="AK898" t="s">
        <v>433</v>
      </c>
      <c r="AL898" t="s">
        <v>241</v>
      </c>
      <c r="AM898">
        <v>36909</v>
      </c>
      <c r="AN898">
        <v>44291</v>
      </c>
      <c r="AO898">
        <v>36510</v>
      </c>
      <c r="AP898">
        <v>29.81</v>
      </c>
      <c r="AQ898">
        <v>2656.3</v>
      </c>
      <c r="AR898" t="s">
        <v>2626</v>
      </c>
      <c r="AS898" t="s">
        <v>2626</v>
      </c>
      <c r="AT898">
        <v>0</v>
      </c>
      <c r="AU898" t="s">
        <v>2628</v>
      </c>
      <c r="AV898" s="3">
        <v>43532</v>
      </c>
      <c r="AW898" s="3" t="str">
        <f>TEXT(LoanTable[[#This Row],[Disbursement Date]],"YYYY-MM")</f>
        <v>2019-03</v>
      </c>
      <c r="AX898" t="str">
        <f>TEXT(EDATE(LoanTable[[#This Row],[Disbursement Date]],-1),"YYYY-MM")</f>
        <v>2019-02</v>
      </c>
      <c r="AY898">
        <f>IF(LoanTable[[#This Row],[Loan Status]]="Active",1,0)</f>
        <v>0</v>
      </c>
      <c r="AZ898">
        <f>IF(COUNTIFS(LoanTable[Client id],LoanTable[[#This Row],[Client id]],LoanTable[Period],LoanTable[[#This Row],[Previous Period]])&gt;0,1,0)</f>
        <v>0</v>
      </c>
      <c r="BA898" s="17" t="str">
        <f>TEXT(LoanTable[[#This Row],[Disbursement Date]],"YYYY")</f>
        <v>2019</v>
      </c>
      <c r="BB898" s="10" cm="1">
        <f t="array" ref="BB898">IF(YEAR(LoanTable[[#This Row],[Disbursement Date]])=MIN(YEAR(LoanTable[Disbursement Date])),"",YEAR(LoanTable[[#This Row],[Disbursement Date]])-1)</f>
        <v>2018</v>
      </c>
      <c r="BC898" s="10">
        <f>IF(LoanTable[[#This Row],[Previous Year]]="",1,IF(COUNTIFS(LoanTable[Client id],LoanTable[[#This Row],[Client id]],LoanTable[Year],LoanTable[[#This Row],[Previous Year]])&gt;0,1,0))</f>
        <v>0</v>
      </c>
      <c r="BD898" t="str">
        <f>YEAR(LoanTable[[#This Row],[Disbursement Date]]) &amp; "-Q" &amp; ROUNDUP(MONTH(LoanTable[[#This Row],[Disbursement Date]])/3,0)</f>
        <v>2019-Q1</v>
      </c>
      <c r="BE898">
        <f>IF(LoanTable[[#This Row],[Disbursement Date]]=LoanTable[[#This Row],[First Loan Date]],1,0)</f>
        <v>1</v>
      </c>
    </row>
    <row r="899" spans="1:57" x14ac:dyDescent="0.3">
      <c r="A899" t="s">
        <v>1636</v>
      </c>
      <c r="B899">
        <v>956</v>
      </c>
      <c r="C899" t="s">
        <v>505</v>
      </c>
      <c r="D899" t="s">
        <v>573</v>
      </c>
      <c r="E899">
        <v>40511</v>
      </c>
      <c r="F899">
        <v>43513</v>
      </c>
      <c r="G899">
        <v>44572</v>
      </c>
      <c r="H899" s="5">
        <v>43535</v>
      </c>
      <c r="I899" t="s">
        <v>617</v>
      </c>
      <c r="J899" t="s">
        <v>619</v>
      </c>
      <c r="K899">
        <v>380112</v>
      </c>
      <c r="L899" t="s">
        <v>507</v>
      </c>
      <c r="M899" t="s">
        <v>130</v>
      </c>
      <c r="N899" t="s">
        <v>13</v>
      </c>
      <c r="O899" t="s">
        <v>46</v>
      </c>
      <c r="P899">
        <v>31</v>
      </c>
      <c r="Q899" s="5" t="s">
        <v>174</v>
      </c>
      <c r="R899" t="s">
        <v>30</v>
      </c>
      <c r="S899" t="s">
        <v>105</v>
      </c>
      <c r="T899" t="s">
        <v>18</v>
      </c>
      <c r="U899" t="s">
        <v>65</v>
      </c>
      <c r="V899" t="s">
        <v>20</v>
      </c>
      <c r="W899">
        <v>466</v>
      </c>
      <c r="X899" t="s">
        <v>574</v>
      </c>
      <c r="Y899" t="s">
        <v>575</v>
      </c>
      <c r="Z899" t="s">
        <v>576</v>
      </c>
      <c r="AA899">
        <v>0.1065</v>
      </c>
      <c r="AB899" t="s">
        <v>577</v>
      </c>
      <c r="AC899" t="s">
        <v>578</v>
      </c>
      <c r="AD899" t="s">
        <v>505</v>
      </c>
      <c r="AE899" t="s">
        <v>325</v>
      </c>
      <c r="AF899" t="s">
        <v>326</v>
      </c>
      <c r="AG899" t="s">
        <v>327</v>
      </c>
      <c r="AH899" t="s">
        <v>328</v>
      </c>
      <c r="AI899" t="s">
        <v>505</v>
      </c>
      <c r="AJ899">
        <v>380112</v>
      </c>
      <c r="AK899" t="s">
        <v>506</v>
      </c>
      <c r="AL899" t="s">
        <v>256</v>
      </c>
      <c r="AM899">
        <v>40502</v>
      </c>
      <c r="AN899">
        <v>44135</v>
      </c>
      <c r="AO899">
        <v>40161</v>
      </c>
      <c r="AP899">
        <v>14.79</v>
      </c>
      <c r="AQ899">
        <v>108.08</v>
      </c>
      <c r="AR899" t="s">
        <v>2627</v>
      </c>
      <c r="AS899" t="s">
        <v>2626</v>
      </c>
      <c r="AT899">
        <v>1</v>
      </c>
      <c r="AU899" t="s">
        <v>2628</v>
      </c>
      <c r="AV899" s="3">
        <v>42258</v>
      </c>
      <c r="AW899" s="3" t="str">
        <f>TEXT(LoanTable[[#This Row],[Disbursement Date]],"YYYY-MM")</f>
        <v>2019-03</v>
      </c>
      <c r="AX899" t="str">
        <f>TEXT(EDATE(LoanTable[[#This Row],[Disbursement Date]],-1),"YYYY-MM")</f>
        <v>2019-02</v>
      </c>
      <c r="AY899">
        <f>IF(LoanTable[[#This Row],[Loan Status]]="Active",1,0)</f>
        <v>0</v>
      </c>
      <c r="AZ899">
        <f>IF(COUNTIFS(LoanTable[Client id],LoanTable[[#This Row],[Client id]],LoanTable[Period],LoanTable[[#This Row],[Previous Period]])&gt;0,1,0)</f>
        <v>0</v>
      </c>
      <c r="BA899" s="17" t="str">
        <f>TEXT(LoanTable[[#This Row],[Disbursement Date]],"YYYY")</f>
        <v>2019</v>
      </c>
      <c r="BB899" s="10" cm="1">
        <f t="array" ref="BB899">IF(YEAR(LoanTable[[#This Row],[Disbursement Date]])=MIN(YEAR(LoanTable[Disbursement Date])),"",YEAR(LoanTable[[#This Row],[Disbursement Date]])-1)</f>
        <v>2018</v>
      </c>
      <c r="BC899" s="10">
        <f>IF(LoanTable[[#This Row],[Previous Year]]="",1,IF(COUNTIFS(LoanTable[Client id],LoanTable[[#This Row],[Client id]],LoanTable[Year],LoanTable[[#This Row],[Previous Year]])&gt;0,1,0))</f>
        <v>0</v>
      </c>
      <c r="BD899" t="str">
        <f>YEAR(LoanTable[[#This Row],[Disbursement Date]]) &amp; "-Q" &amp; ROUNDUP(MONTH(LoanTable[[#This Row],[Disbursement Date]])/3,0)</f>
        <v>2019-Q1</v>
      </c>
      <c r="BE899">
        <f>IF(LoanTable[[#This Row],[Disbursement Date]]=LoanTable[[#This Row],[First Loan Date]],1,0)</f>
        <v>0</v>
      </c>
    </row>
    <row r="900" spans="1:57" x14ac:dyDescent="0.3">
      <c r="A900" t="s">
        <v>2541</v>
      </c>
      <c r="B900">
        <v>127</v>
      </c>
      <c r="C900" t="s">
        <v>471</v>
      </c>
      <c r="D900" t="s">
        <v>573</v>
      </c>
      <c r="E900">
        <v>48928</v>
      </c>
      <c r="F900">
        <v>9388</v>
      </c>
      <c r="G900">
        <v>28915</v>
      </c>
      <c r="H900" s="5">
        <v>43537</v>
      </c>
      <c r="I900" t="s">
        <v>624</v>
      </c>
      <c r="J900" t="s">
        <v>613</v>
      </c>
      <c r="K900">
        <v>570241</v>
      </c>
      <c r="L900" t="s">
        <v>477</v>
      </c>
      <c r="M900" t="s">
        <v>80</v>
      </c>
      <c r="N900" t="s">
        <v>13</v>
      </c>
      <c r="O900" t="s">
        <v>46</v>
      </c>
      <c r="P900">
        <v>34</v>
      </c>
      <c r="Q900" s="5" t="s">
        <v>173</v>
      </c>
      <c r="R900" t="s">
        <v>30</v>
      </c>
      <c r="S900" t="s">
        <v>145</v>
      </c>
      <c r="T900" t="s">
        <v>18</v>
      </c>
      <c r="U900" t="s">
        <v>19</v>
      </c>
      <c r="V900" t="s">
        <v>20</v>
      </c>
      <c r="W900">
        <v>818</v>
      </c>
      <c r="X900" t="s">
        <v>574</v>
      </c>
      <c r="Y900" t="s">
        <v>575</v>
      </c>
      <c r="Z900" t="s">
        <v>576</v>
      </c>
      <c r="AA900">
        <v>0.1065</v>
      </c>
      <c r="AB900" t="s">
        <v>577</v>
      </c>
      <c r="AC900" t="s">
        <v>578</v>
      </c>
      <c r="AD900" t="s">
        <v>471</v>
      </c>
      <c r="AE900" t="s">
        <v>472</v>
      </c>
      <c r="AF900" t="s">
        <v>473</v>
      </c>
      <c r="AG900" t="s">
        <v>474</v>
      </c>
      <c r="AH900" t="s">
        <v>475</v>
      </c>
      <c r="AI900" t="s">
        <v>471</v>
      </c>
      <c r="AJ900">
        <v>570241</v>
      </c>
      <c r="AK900" t="s">
        <v>476</v>
      </c>
      <c r="AL900" t="s">
        <v>241</v>
      </c>
      <c r="AM900">
        <v>49797</v>
      </c>
      <c r="AN900">
        <v>11034</v>
      </c>
      <c r="AO900">
        <v>48542</v>
      </c>
      <c r="AP900">
        <v>11.71</v>
      </c>
      <c r="AQ900">
        <v>1475.41</v>
      </c>
      <c r="AR900" t="s">
        <v>2626</v>
      </c>
      <c r="AS900" t="s">
        <v>2626</v>
      </c>
      <c r="AT900">
        <v>2</v>
      </c>
      <c r="AU900" t="s">
        <v>2628</v>
      </c>
      <c r="AV900" s="3">
        <v>43537</v>
      </c>
      <c r="AW900" s="3" t="str">
        <f>TEXT(LoanTable[[#This Row],[Disbursement Date]],"YYYY-MM")</f>
        <v>2019-03</v>
      </c>
      <c r="AX900" t="str">
        <f>TEXT(EDATE(LoanTable[[#This Row],[Disbursement Date]],-1),"YYYY-MM")</f>
        <v>2019-02</v>
      </c>
      <c r="AY900">
        <f>IF(LoanTable[[#This Row],[Loan Status]]="Active",1,0)</f>
        <v>1</v>
      </c>
      <c r="AZ900">
        <f>IF(COUNTIFS(LoanTable[Client id],LoanTable[[#This Row],[Client id]],LoanTable[Period],LoanTable[[#This Row],[Previous Period]])&gt;0,1,0)</f>
        <v>0</v>
      </c>
      <c r="BA900" s="17" t="str">
        <f>TEXT(LoanTable[[#This Row],[Disbursement Date]],"YYYY")</f>
        <v>2019</v>
      </c>
      <c r="BB900" s="10" cm="1">
        <f t="array" ref="BB900">IF(YEAR(LoanTable[[#This Row],[Disbursement Date]])=MIN(YEAR(LoanTable[Disbursement Date])),"",YEAR(LoanTable[[#This Row],[Disbursement Date]])-1)</f>
        <v>2018</v>
      </c>
      <c r="BC900" s="10">
        <f>IF(LoanTable[[#This Row],[Previous Year]]="",1,IF(COUNTIFS(LoanTable[Client id],LoanTable[[#This Row],[Client id]],LoanTable[Year],LoanTable[[#This Row],[Previous Year]])&gt;0,1,0))</f>
        <v>0</v>
      </c>
      <c r="BD900" t="str">
        <f>YEAR(LoanTable[[#This Row],[Disbursement Date]]) &amp; "-Q" &amp; ROUNDUP(MONTH(LoanTable[[#This Row],[Disbursement Date]])/3,0)</f>
        <v>2019-Q1</v>
      </c>
      <c r="BE900">
        <f>IF(LoanTable[[#This Row],[Disbursement Date]]=LoanTable[[#This Row],[First Loan Date]],1,0)</f>
        <v>1</v>
      </c>
    </row>
    <row r="901" spans="1:57" x14ac:dyDescent="0.3">
      <c r="A901" t="s">
        <v>1610</v>
      </c>
      <c r="B901">
        <v>140</v>
      </c>
      <c r="C901" t="s">
        <v>422</v>
      </c>
      <c r="D901" t="s">
        <v>573</v>
      </c>
      <c r="E901">
        <v>34409</v>
      </c>
      <c r="F901">
        <v>23763</v>
      </c>
      <c r="G901">
        <v>22176</v>
      </c>
      <c r="H901" s="5">
        <v>43537</v>
      </c>
      <c r="I901" t="s">
        <v>612</v>
      </c>
      <c r="J901" t="s">
        <v>613</v>
      </c>
      <c r="K901">
        <v>120676</v>
      </c>
      <c r="L901" t="s">
        <v>423</v>
      </c>
      <c r="M901" t="s">
        <v>182</v>
      </c>
      <c r="N901" t="s">
        <v>13</v>
      </c>
      <c r="O901" t="s">
        <v>46</v>
      </c>
      <c r="P901">
        <v>28</v>
      </c>
      <c r="Q901" s="5" t="s">
        <v>183</v>
      </c>
      <c r="R901" t="s">
        <v>30</v>
      </c>
      <c r="S901" t="s">
        <v>145</v>
      </c>
      <c r="T901" t="s">
        <v>63</v>
      </c>
      <c r="U901" t="s">
        <v>38</v>
      </c>
      <c r="V901" t="s">
        <v>20</v>
      </c>
      <c r="W901">
        <v>641</v>
      </c>
      <c r="X901" t="s">
        <v>574</v>
      </c>
      <c r="Y901" t="s">
        <v>575</v>
      </c>
      <c r="Z901" t="s">
        <v>576</v>
      </c>
      <c r="AA901">
        <v>0.1065</v>
      </c>
      <c r="AB901" t="s">
        <v>577</v>
      </c>
      <c r="AC901" t="s">
        <v>578</v>
      </c>
      <c r="AD901" t="s">
        <v>422</v>
      </c>
      <c r="AE901" t="s">
        <v>234</v>
      </c>
      <c r="AF901" t="s">
        <v>235</v>
      </c>
      <c r="AG901" t="s">
        <v>236</v>
      </c>
      <c r="AH901" t="s">
        <v>237</v>
      </c>
      <c r="AI901" t="s">
        <v>422</v>
      </c>
      <c r="AJ901">
        <v>120676</v>
      </c>
      <c r="AK901" t="s">
        <v>247</v>
      </c>
      <c r="AL901" t="s">
        <v>239</v>
      </c>
      <c r="AM901">
        <v>35093</v>
      </c>
      <c r="AN901">
        <v>25122</v>
      </c>
      <c r="AO901">
        <v>34063</v>
      </c>
      <c r="AP901">
        <v>43.26</v>
      </c>
      <c r="AQ901">
        <v>4448.88</v>
      </c>
      <c r="AR901" t="s">
        <v>2626</v>
      </c>
      <c r="AS901" t="s">
        <v>2627</v>
      </c>
      <c r="AT901">
        <v>2</v>
      </c>
      <c r="AU901" t="s">
        <v>2629</v>
      </c>
      <c r="AV901" s="3">
        <v>42405</v>
      </c>
      <c r="AW901" s="3" t="str">
        <f>TEXT(LoanTable[[#This Row],[Disbursement Date]],"YYYY-MM")</f>
        <v>2019-03</v>
      </c>
      <c r="AX901" t="str">
        <f>TEXT(EDATE(LoanTable[[#This Row],[Disbursement Date]],-1),"YYYY-MM")</f>
        <v>2019-02</v>
      </c>
      <c r="AY901">
        <f>IF(LoanTable[[#This Row],[Loan Status]]="Active",1,0)</f>
        <v>0</v>
      </c>
      <c r="AZ901">
        <f>IF(COUNTIFS(LoanTable[Client id],LoanTable[[#This Row],[Client id]],LoanTable[Period],LoanTable[[#This Row],[Previous Period]])&gt;0,1,0)</f>
        <v>0</v>
      </c>
      <c r="BA901" s="17" t="str">
        <f>TEXT(LoanTable[[#This Row],[Disbursement Date]],"YYYY")</f>
        <v>2019</v>
      </c>
      <c r="BB901" s="10" cm="1">
        <f t="array" ref="BB901">IF(YEAR(LoanTable[[#This Row],[Disbursement Date]])=MIN(YEAR(LoanTable[Disbursement Date])),"",YEAR(LoanTable[[#This Row],[Disbursement Date]])-1)</f>
        <v>2018</v>
      </c>
      <c r="BC901" s="10">
        <f>IF(LoanTable[[#This Row],[Previous Year]]="",1,IF(COUNTIFS(LoanTable[Client id],LoanTable[[#This Row],[Client id]],LoanTable[Year],LoanTable[[#This Row],[Previous Year]])&gt;0,1,0))</f>
        <v>0</v>
      </c>
      <c r="BD901" t="str">
        <f>YEAR(LoanTable[[#This Row],[Disbursement Date]]) &amp; "-Q" &amp; ROUNDUP(MONTH(LoanTable[[#This Row],[Disbursement Date]])/3,0)</f>
        <v>2019-Q1</v>
      </c>
      <c r="BE901">
        <f>IF(LoanTable[[#This Row],[Disbursement Date]]=LoanTable[[#This Row],[First Loan Date]],1,0)</f>
        <v>0</v>
      </c>
    </row>
    <row r="902" spans="1:57" x14ac:dyDescent="0.3">
      <c r="A902" t="s">
        <v>2464</v>
      </c>
      <c r="B902">
        <v>666</v>
      </c>
      <c r="C902" t="s">
        <v>265</v>
      </c>
      <c r="D902" t="s">
        <v>587</v>
      </c>
      <c r="E902">
        <v>14251</v>
      </c>
      <c r="F902">
        <v>6387</v>
      </c>
      <c r="G902">
        <v>20096</v>
      </c>
      <c r="H902" s="5">
        <v>43539</v>
      </c>
      <c r="I902" t="s">
        <v>615</v>
      </c>
      <c r="J902" t="s">
        <v>619</v>
      </c>
      <c r="K902">
        <v>30179</v>
      </c>
      <c r="L902" t="s">
        <v>272</v>
      </c>
      <c r="M902" t="s">
        <v>133</v>
      </c>
      <c r="N902" t="s">
        <v>13</v>
      </c>
      <c r="O902" t="s">
        <v>33</v>
      </c>
      <c r="P902">
        <v>22</v>
      </c>
      <c r="Q902" s="5" t="s">
        <v>159</v>
      </c>
      <c r="R902" t="s">
        <v>30</v>
      </c>
      <c r="S902" t="s">
        <v>145</v>
      </c>
      <c r="T902" t="s">
        <v>63</v>
      </c>
      <c r="U902" t="s">
        <v>22</v>
      </c>
      <c r="V902" t="s">
        <v>39</v>
      </c>
      <c r="W902">
        <v>564</v>
      </c>
      <c r="X902" t="s">
        <v>574</v>
      </c>
      <c r="Y902" t="s">
        <v>584</v>
      </c>
      <c r="Z902" t="s">
        <v>576</v>
      </c>
      <c r="AA902">
        <v>6.6199999999999995E-2</v>
      </c>
      <c r="AB902" t="s">
        <v>581</v>
      </c>
      <c r="AC902" t="s">
        <v>588</v>
      </c>
      <c r="AD902" t="s">
        <v>265</v>
      </c>
      <c r="AE902" t="s">
        <v>266</v>
      </c>
      <c r="AF902" t="s">
        <v>267</v>
      </c>
      <c r="AG902" t="s">
        <v>268</v>
      </c>
      <c r="AH902" t="s">
        <v>269</v>
      </c>
      <c r="AI902" t="s">
        <v>270</v>
      </c>
      <c r="AJ902">
        <v>30179</v>
      </c>
      <c r="AK902" t="s">
        <v>271</v>
      </c>
      <c r="AL902" t="s">
        <v>241</v>
      </c>
      <c r="AM902">
        <v>13948</v>
      </c>
      <c r="AN902">
        <v>7178</v>
      </c>
      <c r="AO902">
        <v>14245</v>
      </c>
      <c r="AP902">
        <v>30.42</v>
      </c>
      <c r="AQ902">
        <v>382.6</v>
      </c>
      <c r="AR902" t="s">
        <v>2626</v>
      </c>
      <c r="AS902" t="s">
        <v>2626</v>
      </c>
      <c r="AT902">
        <v>1</v>
      </c>
      <c r="AU902" t="s">
        <v>2629</v>
      </c>
      <c r="AV902" s="3">
        <v>42805</v>
      </c>
      <c r="AW902" s="3" t="str">
        <f>TEXT(LoanTable[[#This Row],[Disbursement Date]],"YYYY-MM")</f>
        <v>2019-03</v>
      </c>
      <c r="AX902" t="str">
        <f>TEXT(EDATE(LoanTable[[#This Row],[Disbursement Date]],-1),"YYYY-MM")</f>
        <v>2019-02</v>
      </c>
      <c r="AY902">
        <f>IF(LoanTable[[#This Row],[Loan Status]]="Active",1,0)</f>
        <v>0</v>
      </c>
      <c r="AZ902">
        <f>IF(COUNTIFS(LoanTable[Client id],LoanTable[[#This Row],[Client id]],LoanTable[Period],LoanTable[[#This Row],[Previous Period]])&gt;0,1,0)</f>
        <v>0</v>
      </c>
      <c r="BA902" s="17" t="str">
        <f>TEXT(LoanTable[[#This Row],[Disbursement Date]],"YYYY")</f>
        <v>2019</v>
      </c>
      <c r="BB902" s="10" cm="1">
        <f t="array" ref="BB902">IF(YEAR(LoanTable[[#This Row],[Disbursement Date]])=MIN(YEAR(LoanTable[Disbursement Date])),"",YEAR(LoanTable[[#This Row],[Disbursement Date]])-1)</f>
        <v>2018</v>
      </c>
      <c r="BC902" s="10">
        <f>IF(LoanTable[[#This Row],[Previous Year]]="",1,IF(COUNTIFS(LoanTable[Client id],LoanTable[[#This Row],[Client id]],LoanTable[Year],LoanTable[[#This Row],[Previous Year]])&gt;0,1,0))</f>
        <v>0</v>
      </c>
      <c r="BD902" t="str">
        <f>YEAR(LoanTable[[#This Row],[Disbursement Date]]) &amp; "-Q" &amp; ROUNDUP(MONTH(LoanTable[[#This Row],[Disbursement Date]])/3,0)</f>
        <v>2019-Q1</v>
      </c>
      <c r="BE902">
        <f>IF(LoanTable[[#This Row],[Disbursement Date]]=LoanTable[[#This Row],[First Loan Date]],1,0)</f>
        <v>0</v>
      </c>
    </row>
    <row r="903" spans="1:57" x14ac:dyDescent="0.3">
      <c r="A903" t="s">
        <v>2459</v>
      </c>
      <c r="B903">
        <v>400</v>
      </c>
      <c r="C903" t="s">
        <v>386</v>
      </c>
      <c r="D903" t="s">
        <v>573</v>
      </c>
      <c r="E903">
        <v>16215</v>
      </c>
      <c r="F903">
        <v>36550</v>
      </c>
      <c r="G903">
        <v>5694</v>
      </c>
      <c r="H903" s="5">
        <v>43540</v>
      </c>
      <c r="I903" t="s">
        <v>612</v>
      </c>
      <c r="J903" t="s">
        <v>619</v>
      </c>
      <c r="K903">
        <v>1110166</v>
      </c>
      <c r="L903" t="s">
        <v>389</v>
      </c>
      <c r="M903" t="s">
        <v>219</v>
      </c>
      <c r="N903" t="s">
        <v>13</v>
      </c>
      <c r="O903" t="s">
        <v>28</v>
      </c>
      <c r="P903">
        <v>51</v>
      </c>
      <c r="Q903" s="5" t="s">
        <v>220</v>
      </c>
      <c r="R903" t="s">
        <v>16</v>
      </c>
      <c r="S903" t="s">
        <v>35</v>
      </c>
      <c r="T903" t="s">
        <v>63</v>
      </c>
      <c r="U903" t="s">
        <v>38</v>
      </c>
      <c r="V903" t="s">
        <v>20</v>
      </c>
      <c r="W903">
        <v>770</v>
      </c>
      <c r="X903" t="s">
        <v>574</v>
      </c>
      <c r="Y903" t="s">
        <v>575</v>
      </c>
      <c r="Z903" t="s">
        <v>576</v>
      </c>
      <c r="AA903">
        <v>0.1065</v>
      </c>
      <c r="AB903" t="s">
        <v>577</v>
      </c>
      <c r="AC903" t="s">
        <v>578</v>
      </c>
      <c r="AD903" t="s">
        <v>386</v>
      </c>
      <c r="AE903" t="s">
        <v>234</v>
      </c>
      <c r="AF903" t="s">
        <v>235</v>
      </c>
      <c r="AG903" t="s">
        <v>236</v>
      </c>
      <c r="AH903" t="s">
        <v>237</v>
      </c>
      <c r="AI903" t="s">
        <v>387</v>
      </c>
      <c r="AJ903">
        <v>1110166</v>
      </c>
      <c r="AK903" t="s">
        <v>388</v>
      </c>
      <c r="AL903" t="s">
        <v>239</v>
      </c>
      <c r="AM903">
        <v>16789</v>
      </c>
      <c r="AN903">
        <v>36743</v>
      </c>
      <c r="AO903">
        <v>16007</v>
      </c>
      <c r="AP903">
        <v>43.67</v>
      </c>
      <c r="AQ903">
        <v>590.36</v>
      </c>
      <c r="AR903" t="s">
        <v>2626</v>
      </c>
      <c r="AS903" t="s">
        <v>2626</v>
      </c>
      <c r="AT903">
        <v>2</v>
      </c>
      <c r="AU903" t="s">
        <v>2630</v>
      </c>
      <c r="AV903" s="3">
        <v>43540</v>
      </c>
      <c r="AW903" s="3" t="str">
        <f>TEXT(LoanTable[[#This Row],[Disbursement Date]],"YYYY-MM")</f>
        <v>2019-03</v>
      </c>
      <c r="AX903" t="str">
        <f>TEXT(EDATE(LoanTable[[#This Row],[Disbursement Date]],-1),"YYYY-MM")</f>
        <v>2019-02</v>
      </c>
      <c r="AY903">
        <f>IF(LoanTable[[#This Row],[Loan Status]]="Active",1,0)</f>
        <v>0</v>
      </c>
      <c r="AZ903">
        <f>IF(COUNTIFS(LoanTable[Client id],LoanTable[[#This Row],[Client id]],LoanTable[Period],LoanTable[[#This Row],[Previous Period]])&gt;0,1,0)</f>
        <v>0</v>
      </c>
      <c r="BA903" s="17" t="str">
        <f>TEXT(LoanTable[[#This Row],[Disbursement Date]],"YYYY")</f>
        <v>2019</v>
      </c>
      <c r="BB903" s="10" cm="1">
        <f t="array" ref="BB903">IF(YEAR(LoanTable[[#This Row],[Disbursement Date]])=MIN(YEAR(LoanTable[Disbursement Date])),"",YEAR(LoanTable[[#This Row],[Disbursement Date]])-1)</f>
        <v>2018</v>
      </c>
      <c r="BC903" s="10">
        <f>IF(LoanTable[[#This Row],[Previous Year]]="",1,IF(COUNTIFS(LoanTable[Client id],LoanTable[[#This Row],[Client id]],LoanTable[Year],LoanTable[[#This Row],[Previous Year]])&gt;0,1,0))</f>
        <v>0</v>
      </c>
      <c r="BD903" t="str">
        <f>YEAR(LoanTable[[#This Row],[Disbursement Date]]) &amp; "-Q" &amp; ROUNDUP(MONTH(LoanTable[[#This Row],[Disbursement Date]])/3,0)</f>
        <v>2019-Q1</v>
      </c>
      <c r="BE903">
        <f>IF(LoanTable[[#This Row],[Disbursement Date]]=LoanTable[[#This Row],[First Loan Date]],1,0)</f>
        <v>1</v>
      </c>
    </row>
    <row r="904" spans="1:57" x14ac:dyDescent="0.3">
      <c r="A904" t="s">
        <v>2099</v>
      </c>
      <c r="B904">
        <v>579</v>
      </c>
      <c r="C904" t="s">
        <v>350</v>
      </c>
      <c r="D904" t="s">
        <v>573</v>
      </c>
      <c r="E904">
        <v>24168</v>
      </c>
      <c r="F904">
        <v>10504</v>
      </c>
      <c r="G904">
        <v>30615</v>
      </c>
      <c r="H904" s="5">
        <v>43544</v>
      </c>
      <c r="I904" t="s">
        <v>612</v>
      </c>
      <c r="J904" t="s">
        <v>613</v>
      </c>
      <c r="K904">
        <v>700013</v>
      </c>
      <c r="L904" t="s">
        <v>351</v>
      </c>
      <c r="M904" t="s">
        <v>86</v>
      </c>
      <c r="N904" t="s">
        <v>13</v>
      </c>
      <c r="O904" t="s">
        <v>46</v>
      </c>
      <c r="P904">
        <v>33</v>
      </c>
      <c r="Q904" s="5" t="s">
        <v>87</v>
      </c>
      <c r="R904" t="s">
        <v>74</v>
      </c>
      <c r="S904" t="s">
        <v>35</v>
      </c>
      <c r="T904" t="s">
        <v>63</v>
      </c>
      <c r="U904" t="s">
        <v>26</v>
      </c>
      <c r="V904" t="s">
        <v>20</v>
      </c>
      <c r="W904">
        <v>731</v>
      </c>
      <c r="X904" t="s">
        <v>574</v>
      </c>
      <c r="Y904" t="s">
        <v>575</v>
      </c>
      <c r="Z904" t="s">
        <v>576</v>
      </c>
      <c r="AA904">
        <v>0.1065</v>
      </c>
      <c r="AB904" t="s">
        <v>577</v>
      </c>
      <c r="AC904" t="s">
        <v>578</v>
      </c>
      <c r="AD904" t="s">
        <v>350</v>
      </c>
      <c r="AE904" t="s">
        <v>331</v>
      </c>
      <c r="AF904" t="s">
        <v>332</v>
      </c>
      <c r="AG904" t="s">
        <v>333</v>
      </c>
      <c r="AH904" t="s">
        <v>334</v>
      </c>
      <c r="AI904" t="s">
        <v>335</v>
      </c>
      <c r="AJ904">
        <v>700013</v>
      </c>
      <c r="AK904" t="s">
        <v>247</v>
      </c>
      <c r="AL904" t="s">
        <v>241</v>
      </c>
      <c r="AM904">
        <v>25758</v>
      </c>
      <c r="AN904">
        <v>11283</v>
      </c>
      <c r="AO904">
        <v>23952</v>
      </c>
      <c r="AP904">
        <v>16.64</v>
      </c>
      <c r="AQ904">
        <v>2484.7399999999998</v>
      </c>
      <c r="AR904" t="s">
        <v>2626</v>
      </c>
      <c r="AS904" t="s">
        <v>2626</v>
      </c>
      <c r="AT904">
        <v>2</v>
      </c>
      <c r="AU904" t="s">
        <v>2628</v>
      </c>
      <c r="AV904" s="3">
        <v>42042</v>
      </c>
      <c r="AW904" s="3" t="str">
        <f>TEXT(LoanTable[[#This Row],[Disbursement Date]],"YYYY-MM")</f>
        <v>2019-03</v>
      </c>
      <c r="AX904" t="str">
        <f>TEXT(EDATE(LoanTable[[#This Row],[Disbursement Date]],-1),"YYYY-MM")</f>
        <v>2019-02</v>
      </c>
      <c r="AY904">
        <f>IF(LoanTable[[#This Row],[Loan Status]]="Active",1,0)</f>
        <v>0</v>
      </c>
      <c r="AZ904">
        <f>IF(COUNTIFS(LoanTable[Client id],LoanTable[[#This Row],[Client id]],LoanTable[Period],LoanTable[[#This Row],[Previous Period]])&gt;0,1,0)</f>
        <v>0</v>
      </c>
      <c r="BA904" s="17" t="str">
        <f>TEXT(LoanTable[[#This Row],[Disbursement Date]],"YYYY")</f>
        <v>2019</v>
      </c>
      <c r="BB904" s="10" cm="1">
        <f t="array" ref="BB904">IF(YEAR(LoanTable[[#This Row],[Disbursement Date]])=MIN(YEAR(LoanTable[Disbursement Date])),"",YEAR(LoanTable[[#This Row],[Disbursement Date]])-1)</f>
        <v>2018</v>
      </c>
      <c r="BC904" s="10">
        <f>IF(LoanTable[[#This Row],[Previous Year]]="",1,IF(COUNTIFS(LoanTable[Client id],LoanTable[[#This Row],[Client id]],LoanTable[Year],LoanTable[[#This Row],[Previous Year]])&gt;0,1,0))</f>
        <v>0</v>
      </c>
      <c r="BD904" t="str">
        <f>YEAR(LoanTable[[#This Row],[Disbursement Date]]) &amp; "-Q" &amp; ROUNDUP(MONTH(LoanTable[[#This Row],[Disbursement Date]])/3,0)</f>
        <v>2019-Q1</v>
      </c>
      <c r="BE904">
        <f>IF(LoanTable[[#This Row],[Disbursement Date]]=LoanTable[[#This Row],[First Loan Date]],1,0)</f>
        <v>0</v>
      </c>
    </row>
    <row r="905" spans="1:57" x14ac:dyDescent="0.3">
      <c r="A905" t="s">
        <v>1508</v>
      </c>
      <c r="B905">
        <v>936</v>
      </c>
      <c r="C905" t="s">
        <v>499</v>
      </c>
      <c r="D905" t="s">
        <v>573</v>
      </c>
      <c r="E905">
        <v>30478</v>
      </c>
      <c r="F905">
        <v>26288</v>
      </c>
      <c r="G905">
        <v>11166</v>
      </c>
      <c r="H905" s="5">
        <v>43545</v>
      </c>
      <c r="I905" t="s">
        <v>612</v>
      </c>
      <c r="J905" t="s">
        <v>619</v>
      </c>
      <c r="K905">
        <v>650051</v>
      </c>
      <c r="L905" t="s">
        <v>501</v>
      </c>
      <c r="M905" t="s">
        <v>217</v>
      </c>
      <c r="N905" t="s">
        <v>13</v>
      </c>
      <c r="O905" t="s">
        <v>14</v>
      </c>
      <c r="P905">
        <v>43</v>
      </c>
      <c r="Q905" s="5" t="s">
        <v>218</v>
      </c>
      <c r="R905" t="s">
        <v>104</v>
      </c>
      <c r="S905" t="s">
        <v>105</v>
      </c>
      <c r="T905" t="s">
        <v>18</v>
      </c>
      <c r="U905" t="s">
        <v>19</v>
      </c>
      <c r="V905" t="s">
        <v>39</v>
      </c>
      <c r="W905">
        <v>558</v>
      </c>
      <c r="X905" t="s">
        <v>574</v>
      </c>
      <c r="Y905" t="s">
        <v>575</v>
      </c>
      <c r="Z905" t="s">
        <v>576</v>
      </c>
      <c r="AA905">
        <v>0.1065</v>
      </c>
      <c r="AB905" t="s">
        <v>577</v>
      </c>
      <c r="AC905" t="s">
        <v>578</v>
      </c>
      <c r="AD905" t="s">
        <v>499</v>
      </c>
      <c r="AE905" t="s">
        <v>331</v>
      </c>
      <c r="AF905" t="s">
        <v>332</v>
      </c>
      <c r="AG905" t="s">
        <v>333</v>
      </c>
      <c r="AH905" t="s">
        <v>334</v>
      </c>
      <c r="AI905" t="s">
        <v>499</v>
      </c>
      <c r="AJ905">
        <v>650051</v>
      </c>
      <c r="AK905" t="s">
        <v>500</v>
      </c>
      <c r="AL905" t="s">
        <v>241</v>
      </c>
      <c r="AM905">
        <v>30088</v>
      </c>
      <c r="AN905">
        <v>27744</v>
      </c>
      <c r="AO905">
        <v>30136</v>
      </c>
      <c r="AP905">
        <v>19.57</v>
      </c>
      <c r="AQ905">
        <v>1353.62</v>
      </c>
      <c r="AR905" t="s">
        <v>2626</v>
      </c>
      <c r="AS905" t="s">
        <v>2626</v>
      </c>
      <c r="AT905">
        <v>0</v>
      </c>
      <c r="AU905" t="s">
        <v>2628</v>
      </c>
      <c r="AV905" s="3">
        <v>43187</v>
      </c>
      <c r="AW905" s="3" t="str">
        <f>TEXT(LoanTable[[#This Row],[Disbursement Date]],"YYYY-MM")</f>
        <v>2019-03</v>
      </c>
      <c r="AX905" t="str">
        <f>TEXT(EDATE(LoanTable[[#This Row],[Disbursement Date]],-1),"YYYY-MM")</f>
        <v>2019-02</v>
      </c>
      <c r="AY905">
        <f>IF(LoanTable[[#This Row],[Loan Status]]="Active",1,0)</f>
        <v>0</v>
      </c>
      <c r="AZ905">
        <f>IF(COUNTIFS(LoanTable[Client id],LoanTable[[#This Row],[Client id]],LoanTable[Period],LoanTable[[#This Row],[Previous Period]])&gt;0,1,0)</f>
        <v>0</v>
      </c>
      <c r="BA905" s="17" t="str">
        <f>TEXT(LoanTable[[#This Row],[Disbursement Date]],"YYYY")</f>
        <v>2019</v>
      </c>
      <c r="BB905" s="10" cm="1">
        <f t="array" ref="BB905">IF(YEAR(LoanTable[[#This Row],[Disbursement Date]])=MIN(YEAR(LoanTable[Disbursement Date])),"",YEAR(LoanTable[[#This Row],[Disbursement Date]])-1)</f>
        <v>2018</v>
      </c>
      <c r="BC905" s="10">
        <f>IF(LoanTable[[#This Row],[Previous Year]]="",1,IF(COUNTIFS(LoanTable[Client id],LoanTable[[#This Row],[Client id]],LoanTable[Year],LoanTable[[#This Row],[Previous Year]])&gt;0,1,0))</f>
        <v>1</v>
      </c>
      <c r="BD905" t="str">
        <f>YEAR(LoanTable[[#This Row],[Disbursement Date]]) &amp; "-Q" &amp; ROUNDUP(MONTH(LoanTable[[#This Row],[Disbursement Date]])/3,0)</f>
        <v>2019-Q1</v>
      </c>
      <c r="BE905">
        <f>IF(LoanTable[[#This Row],[Disbursement Date]]=LoanTable[[#This Row],[First Loan Date]],1,0)</f>
        <v>0</v>
      </c>
    </row>
    <row r="906" spans="1:57" x14ac:dyDescent="0.3">
      <c r="A906" t="s">
        <v>1809</v>
      </c>
      <c r="B906">
        <v>278</v>
      </c>
      <c r="C906" t="s">
        <v>246</v>
      </c>
      <c r="D906" t="s">
        <v>573</v>
      </c>
      <c r="E906">
        <v>20303</v>
      </c>
      <c r="F906">
        <v>10348</v>
      </c>
      <c r="G906">
        <v>23000</v>
      </c>
      <c r="H906" s="5">
        <v>43548</v>
      </c>
      <c r="I906" t="s">
        <v>612</v>
      </c>
      <c r="J906" t="s">
        <v>619</v>
      </c>
      <c r="K906">
        <v>110159</v>
      </c>
      <c r="L906" t="s">
        <v>248</v>
      </c>
      <c r="M906" t="s">
        <v>165</v>
      </c>
      <c r="N906" t="s">
        <v>13</v>
      </c>
      <c r="O906" t="s">
        <v>46</v>
      </c>
      <c r="P906">
        <v>31</v>
      </c>
      <c r="Q906" s="5" t="s">
        <v>47</v>
      </c>
      <c r="R906" t="s">
        <v>25</v>
      </c>
      <c r="S906" t="s">
        <v>35</v>
      </c>
      <c r="T906" t="s">
        <v>18</v>
      </c>
      <c r="U906" t="s">
        <v>22</v>
      </c>
      <c r="V906" t="s">
        <v>20</v>
      </c>
      <c r="W906">
        <v>672</v>
      </c>
      <c r="X906" t="s">
        <v>574</v>
      </c>
      <c r="Y906" t="s">
        <v>575</v>
      </c>
      <c r="Z906" t="s">
        <v>576</v>
      </c>
      <c r="AA906">
        <v>0.1065</v>
      </c>
      <c r="AB906" t="s">
        <v>577</v>
      </c>
      <c r="AC906" t="s">
        <v>578</v>
      </c>
      <c r="AD906" t="s">
        <v>246</v>
      </c>
      <c r="AE906" t="s">
        <v>234</v>
      </c>
      <c r="AF906" t="s">
        <v>235</v>
      </c>
      <c r="AG906" t="s">
        <v>236</v>
      </c>
      <c r="AH906" t="s">
        <v>237</v>
      </c>
      <c r="AI906" t="s">
        <v>246</v>
      </c>
      <c r="AJ906">
        <v>110159</v>
      </c>
      <c r="AK906" t="s">
        <v>247</v>
      </c>
      <c r="AL906" t="s">
        <v>241</v>
      </c>
      <c r="AM906">
        <v>19840</v>
      </c>
      <c r="AN906">
        <v>10290</v>
      </c>
      <c r="AO906">
        <v>20278</v>
      </c>
      <c r="AP906">
        <v>17.73</v>
      </c>
      <c r="AQ906">
        <v>2855.99</v>
      </c>
      <c r="AR906" t="s">
        <v>2627</v>
      </c>
      <c r="AS906" t="s">
        <v>2626</v>
      </c>
      <c r="AT906">
        <v>0</v>
      </c>
      <c r="AU906" t="s">
        <v>2628</v>
      </c>
      <c r="AV906" s="3">
        <v>43548</v>
      </c>
      <c r="AW906" s="3" t="str">
        <f>TEXT(LoanTable[[#This Row],[Disbursement Date]],"YYYY-MM")</f>
        <v>2019-03</v>
      </c>
      <c r="AX906" t="str">
        <f>TEXT(EDATE(LoanTable[[#This Row],[Disbursement Date]],-1),"YYYY-MM")</f>
        <v>2019-02</v>
      </c>
      <c r="AY906">
        <f>IF(LoanTable[[#This Row],[Loan Status]]="Active",1,0)</f>
        <v>0</v>
      </c>
      <c r="AZ906">
        <f>IF(COUNTIFS(LoanTable[Client id],LoanTable[[#This Row],[Client id]],LoanTable[Period],LoanTable[[#This Row],[Previous Period]])&gt;0,1,0)</f>
        <v>0</v>
      </c>
      <c r="BA906" s="17" t="str">
        <f>TEXT(LoanTable[[#This Row],[Disbursement Date]],"YYYY")</f>
        <v>2019</v>
      </c>
      <c r="BB906" s="10" cm="1">
        <f t="array" ref="BB906">IF(YEAR(LoanTable[[#This Row],[Disbursement Date]])=MIN(YEAR(LoanTable[Disbursement Date])),"",YEAR(LoanTable[[#This Row],[Disbursement Date]])-1)</f>
        <v>2018</v>
      </c>
      <c r="BC906" s="10">
        <f>IF(LoanTable[[#This Row],[Previous Year]]="",1,IF(COUNTIFS(LoanTable[Client id],LoanTable[[#This Row],[Client id]],LoanTable[Year],LoanTable[[#This Row],[Previous Year]])&gt;0,1,0))</f>
        <v>0</v>
      </c>
      <c r="BD906" t="str">
        <f>YEAR(LoanTable[[#This Row],[Disbursement Date]]) &amp; "-Q" &amp; ROUNDUP(MONTH(LoanTable[[#This Row],[Disbursement Date]])/3,0)</f>
        <v>2019-Q1</v>
      </c>
      <c r="BE906">
        <f>IF(LoanTable[[#This Row],[Disbursement Date]]=LoanTable[[#This Row],[First Loan Date]],1,0)</f>
        <v>1</v>
      </c>
    </row>
    <row r="907" spans="1:57" x14ac:dyDescent="0.3">
      <c r="A907" t="s">
        <v>1985</v>
      </c>
      <c r="B907">
        <v>981</v>
      </c>
      <c r="C907" t="s">
        <v>350</v>
      </c>
      <c r="D907" t="s">
        <v>573</v>
      </c>
      <c r="E907">
        <v>15111</v>
      </c>
      <c r="F907">
        <v>8384</v>
      </c>
      <c r="G907">
        <v>7338</v>
      </c>
      <c r="H907" s="5">
        <v>43548</v>
      </c>
      <c r="I907" t="s">
        <v>612</v>
      </c>
      <c r="J907" t="s">
        <v>619</v>
      </c>
      <c r="K907">
        <v>700013</v>
      </c>
      <c r="L907" t="s">
        <v>351</v>
      </c>
      <c r="M907" t="s">
        <v>42</v>
      </c>
      <c r="N907" t="s">
        <v>13</v>
      </c>
      <c r="O907" t="s">
        <v>28</v>
      </c>
      <c r="P907">
        <v>54</v>
      </c>
      <c r="Q907" s="5" t="s">
        <v>43</v>
      </c>
      <c r="R907" t="s">
        <v>16</v>
      </c>
      <c r="S907" t="s">
        <v>35</v>
      </c>
      <c r="T907" t="s">
        <v>18</v>
      </c>
      <c r="U907" t="s">
        <v>26</v>
      </c>
      <c r="V907" t="s">
        <v>31</v>
      </c>
      <c r="W907">
        <v>357</v>
      </c>
      <c r="X907" t="s">
        <v>574</v>
      </c>
      <c r="Y907" t="s">
        <v>575</v>
      </c>
      <c r="Z907" t="s">
        <v>576</v>
      </c>
      <c r="AA907">
        <v>0.1065</v>
      </c>
      <c r="AB907" t="s">
        <v>577</v>
      </c>
      <c r="AC907" t="s">
        <v>578</v>
      </c>
      <c r="AD907" t="s">
        <v>350</v>
      </c>
      <c r="AE907" t="s">
        <v>331</v>
      </c>
      <c r="AF907" t="s">
        <v>332</v>
      </c>
      <c r="AG907" t="s">
        <v>333</v>
      </c>
      <c r="AH907" t="s">
        <v>334</v>
      </c>
      <c r="AI907" t="s">
        <v>335</v>
      </c>
      <c r="AJ907">
        <v>700013</v>
      </c>
      <c r="AK907" t="s">
        <v>247</v>
      </c>
      <c r="AL907" t="s">
        <v>241</v>
      </c>
      <c r="AM907">
        <v>15948</v>
      </c>
      <c r="AN907">
        <v>9579</v>
      </c>
      <c r="AO907">
        <v>14714</v>
      </c>
      <c r="AP907">
        <v>11.36</v>
      </c>
      <c r="AQ907">
        <v>3082.21</v>
      </c>
      <c r="AR907" t="s">
        <v>2626</v>
      </c>
      <c r="AS907" t="s">
        <v>2626</v>
      </c>
      <c r="AT907">
        <v>0</v>
      </c>
      <c r="AU907" t="s">
        <v>2630</v>
      </c>
      <c r="AV907" s="3">
        <v>42783</v>
      </c>
      <c r="AW907" s="3" t="str">
        <f>TEXT(LoanTable[[#This Row],[Disbursement Date]],"YYYY-MM")</f>
        <v>2019-03</v>
      </c>
      <c r="AX907" t="str">
        <f>TEXT(EDATE(LoanTable[[#This Row],[Disbursement Date]],-1),"YYYY-MM")</f>
        <v>2019-02</v>
      </c>
      <c r="AY907">
        <f>IF(LoanTable[[#This Row],[Loan Status]]="Active",1,0)</f>
        <v>0</v>
      </c>
      <c r="AZ907">
        <f>IF(COUNTIFS(LoanTable[Client id],LoanTable[[#This Row],[Client id]],LoanTable[Period],LoanTable[[#This Row],[Previous Period]])&gt;0,1,0)</f>
        <v>0</v>
      </c>
      <c r="BA907" s="17" t="str">
        <f>TEXT(LoanTable[[#This Row],[Disbursement Date]],"YYYY")</f>
        <v>2019</v>
      </c>
      <c r="BB907" s="10" cm="1">
        <f t="array" ref="BB907">IF(YEAR(LoanTable[[#This Row],[Disbursement Date]])=MIN(YEAR(LoanTable[Disbursement Date])),"",YEAR(LoanTable[[#This Row],[Disbursement Date]])-1)</f>
        <v>2018</v>
      </c>
      <c r="BC907" s="10">
        <f>IF(LoanTable[[#This Row],[Previous Year]]="",1,IF(COUNTIFS(LoanTable[Client id],LoanTable[[#This Row],[Client id]],LoanTable[Year],LoanTable[[#This Row],[Previous Year]])&gt;0,1,0))</f>
        <v>0</v>
      </c>
      <c r="BD907" t="str">
        <f>YEAR(LoanTable[[#This Row],[Disbursement Date]]) &amp; "-Q" &amp; ROUNDUP(MONTH(LoanTable[[#This Row],[Disbursement Date]])/3,0)</f>
        <v>2019-Q1</v>
      </c>
      <c r="BE907">
        <f>IF(LoanTable[[#This Row],[Disbursement Date]]=LoanTable[[#This Row],[First Loan Date]],1,0)</f>
        <v>0</v>
      </c>
    </row>
    <row r="908" spans="1:57" x14ac:dyDescent="0.3">
      <c r="A908" t="s">
        <v>1212</v>
      </c>
      <c r="B908">
        <v>184</v>
      </c>
      <c r="C908" t="s">
        <v>350</v>
      </c>
      <c r="D908" t="s">
        <v>573</v>
      </c>
      <c r="E908">
        <v>39286</v>
      </c>
      <c r="F908">
        <v>41648</v>
      </c>
      <c r="G908">
        <v>1655</v>
      </c>
      <c r="H908" s="5">
        <v>43550</v>
      </c>
      <c r="I908" t="s">
        <v>617</v>
      </c>
      <c r="J908" t="s">
        <v>613</v>
      </c>
      <c r="K908">
        <v>700013</v>
      </c>
      <c r="L908" t="s">
        <v>351</v>
      </c>
      <c r="M908" t="s">
        <v>165</v>
      </c>
      <c r="N908" t="s">
        <v>13</v>
      </c>
      <c r="O908" t="s">
        <v>14</v>
      </c>
      <c r="P908">
        <v>37</v>
      </c>
      <c r="Q908" s="5" t="s">
        <v>91</v>
      </c>
      <c r="R908" t="s">
        <v>104</v>
      </c>
      <c r="S908" t="s">
        <v>105</v>
      </c>
      <c r="T908" t="s">
        <v>18</v>
      </c>
      <c r="U908" t="s">
        <v>65</v>
      </c>
      <c r="V908" t="s">
        <v>20</v>
      </c>
      <c r="W908">
        <v>740</v>
      </c>
      <c r="X908" t="s">
        <v>574</v>
      </c>
      <c r="Y908" t="s">
        <v>575</v>
      </c>
      <c r="Z908" t="s">
        <v>576</v>
      </c>
      <c r="AA908">
        <v>0.1065</v>
      </c>
      <c r="AB908" t="s">
        <v>577</v>
      </c>
      <c r="AC908" t="s">
        <v>578</v>
      </c>
      <c r="AD908" t="s">
        <v>350</v>
      </c>
      <c r="AE908" t="s">
        <v>331</v>
      </c>
      <c r="AF908" t="s">
        <v>332</v>
      </c>
      <c r="AG908" t="s">
        <v>333</v>
      </c>
      <c r="AH908" t="s">
        <v>334</v>
      </c>
      <c r="AI908" t="s">
        <v>335</v>
      </c>
      <c r="AJ908">
        <v>700013</v>
      </c>
      <c r="AK908" t="s">
        <v>247</v>
      </c>
      <c r="AL908" t="s">
        <v>241</v>
      </c>
      <c r="AM908">
        <v>39778</v>
      </c>
      <c r="AN908">
        <v>42095</v>
      </c>
      <c r="AO908">
        <v>38908</v>
      </c>
      <c r="AP908">
        <v>48.11</v>
      </c>
      <c r="AQ908">
        <v>2959.73</v>
      </c>
      <c r="AR908" t="s">
        <v>2626</v>
      </c>
      <c r="AS908" t="s">
        <v>2627</v>
      </c>
      <c r="AT908">
        <v>1</v>
      </c>
      <c r="AU908" t="s">
        <v>2628</v>
      </c>
      <c r="AV908" s="3">
        <v>42843</v>
      </c>
      <c r="AW908" s="3" t="str">
        <f>TEXT(LoanTable[[#This Row],[Disbursement Date]],"YYYY-MM")</f>
        <v>2019-03</v>
      </c>
      <c r="AX908" t="str">
        <f>TEXT(EDATE(LoanTable[[#This Row],[Disbursement Date]],-1),"YYYY-MM")</f>
        <v>2019-02</v>
      </c>
      <c r="AY908">
        <f>IF(LoanTable[[#This Row],[Loan Status]]="Active",1,0)</f>
        <v>0</v>
      </c>
      <c r="AZ908">
        <f>IF(COUNTIFS(LoanTable[Client id],LoanTable[[#This Row],[Client id]],LoanTable[Period],LoanTable[[#This Row],[Previous Period]])&gt;0,1,0)</f>
        <v>0</v>
      </c>
      <c r="BA908" s="17" t="str">
        <f>TEXT(LoanTable[[#This Row],[Disbursement Date]],"YYYY")</f>
        <v>2019</v>
      </c>
      <c r="BB908" s="10" cm="1">
        <f t="array" ref="BB908">IF(YEAR(LoanTable[[#This Row],[Disbursement Date]])=MIN(YEAR(LoanTable[Disbursement Date])),"",YEAR(LoanTable[[#This Row],[Disbursement Date]])-1)</f>
        <v>2018</v>
      </c>
      <c r="BC908" s="10">
        <f>IF(LoanTable[[#This Row],[Previous Year]]="",1,IF(COUNTIFS(LoanTable[Client id],LoanTable[[#This Row],[Client id]],LoanTable[Year],LoanTable[[#This Row],[Previous Year]])&gt;0,1,0))</f>
        <v>0</v>
      </c>
      <c r="BD908" t="str">
        <f>YEAR(LoanTable[[#This Row],[Disbursement Date]]) &amp; "-Q" &amp; ROUNDUP(MONTH(LoanTable[[#This Row],[Disbursement Date]])/3,0)</f>
        <v>2019-Q1</v>
      </c>
      <c r="BE908">
        <f>IF(LoanTable[[#This Row],[Disbursement Date]]=LoanTable[[#This Row],[First Loan Date]],1,0)</f>
        <v>0</v>
      </c>
    </row>
    <row r="909" spans="1:57" x14ac:dyDescent="0.3">
      <c r="A909" t="s">
        <v>773</v>
      </c>
      <c r="B909">
        <v>220</v>
      </c>
      <c r="C909" t="s">
        <v>354</v>
      </c>
      <c r="D909" t="s">
        <v>573</v>
      </c>
      <c r="E909">
        <v>47247</v>
      </c>
      <c r="F909">
        <v>21111</v>
      </c>
      <c r="G909">
        <v>44677</v>
      </c>
      <c r="H909" s="5">
        <v>43550</v>
      </c>
      <c r="I909" t="s">
        <v>615</v>
      </c>
      <c r="J909" t="s">
        <v>619</v>
      </c>
      <c r="K909">
        <v>70364</v>
      </c>
      <c r="L909" t="s">
        <v>356</v>
      </c>
      <c r="M909" t="s">
        <v>80</v>
      </c>
      <c r="N909" t="s">
        <v>13</v>
      </c>
      <c r="O909" t="s">
        <v>33</v>
      </c>
      <c r="P909">
        <v>25</v>
      </c>
      <c r="Q909" s="5" t="s">
        <v>81</v>
      </c>
      <c r="R909" t="s">
        <v>74</v>
      </c>
      <c r="S909" t="s">
        <v>35</v>
      </c>
      <c r="T909" t="s">
        <v>18</v>
      </c>
      <c r="U909" t="s">
        <v>26</v>
      </c>
      <c r="V909" t="s">
        <v>20</v>
      </c>
      <c r="W909">
        <v>752</v>
      </c>
      <c r="X909" t="s">
        <v>574</v>
      </c>
      <c r="Y909" t="s">
        <v>575</v>
      </c>
      <c r="Z909" t="s">
        <v>576</v>
      </c>
      <c r="AA909">
        <v>0.1065</v>
      </c>
      <c r="AB909" t="s">
        <v>577</v>
      </c>
      <c r="AC909" t="s">
        <v>578</v>
      </c>
      <c r="AD909" t="s">
        <v>354</v>
      </c>
      <c r="AE909" t="s">
        <v>279</v>
      </c>
      <c r="AF909" t="s">
        <v>280</v>
      </c>
      <c r="AG909" t="s">
        <v>281</v>
      </c>
      <c r="AH909" t="s">
        <v>282</v>
      </c>
      <c r="AI909" t="s">
        <v>354</v>
      </c>
      <c r="AJ909">
        <v>70364</v>
      </c>
      <c r="AK909" t="s">
        <v>355</v>
      </c>
      <c r="AL909" t="s">
        <v>239</v>
      </c>
      <c r="AM909">
        <v>46871</v>
      </c>
      <c r="AN909">
        <v>20982</v>
      </c>
      <c r="AO909">
        <v>46865</v>
      </c>
      <c r="AP909">
        <v>11.24</v>
      </c>
      <c r="AQ909">
        <v>2685.24</v>
      </c>
      <c r="AR909" t="s">
        <v>2626</v>
      </c>
      <c r="AS909" t="s">
        <v>2626</v>
      </c>
      <c r="AT909">
        <v>1</v>
      </c>
      <c r="AU909" t="s">
        <v>2628</v>
      </c>
      <c r="AV909" s="3">
        <v>42007</v>
      </c>
      <c r="AW909" s="3" t="str">
        <f>TEXT(LoanTable[[#This Row],[Disbursement Date]],"YYYY-MM")</f>
        <v>2019-03</v>
      </c>
      <c r="AX909" t="str">
        <f>TEXT(EDATE(LoanTable[[#This Row],[Disbursement Date]],-1),"YYYY-MM")</f>
        <v>2019-02</v>
      </c>
      <c r="AY909">
        <f>IF(LoanTable[[#This Row],[Loan Status]]="Active",1,0)</f>
        <v>0</v>
      </c>
      <c r="AZ909">
        <f>IF(COUNTIFS(LoanTable[Client id],LoanTable[[#This Row],[Client id]],LoanTable[Period],LoanTable[[#This Row],[Previous Period]])&gt;0,1,0)</f>
        <v>0</v>
      </c>
      <c r="BA909" s="17" t="str">
        <f>TEXT(LoanTable[[#This Row],[Disbursement Date]],"YYYY")</f>
        <v>2019</v>
      </c>
      <c r="BB909" s="10" cm="1">
        <f t="array" ref="BB909">IF(YEAR(LoanTable[[#This Row],[Disbursement Date]])=MIN(YEAR(LoanTable[Disbursement Date])),"",YEAR(LoanTable[[#This Row],[Disbursement Date]])-1)</f>
        <v>2018</v>
      </c>
      <c r="BC909" s="10">
        <f>IF(LoanTable[[#This Row],[Previous Year]]="",1,IF(COUNTIFS(LoanTable[Client id],LoanTable[[#This Row],[Client id]],LoanTable[Year],LoanTable[[#This Row],[Previous Year]])&gt;0,1,0))</f>
        <v>0</v>
      </c>
      <c r="BD909" t="str">
        <f>YEAR(LoanTable[[#This Row],[Disbursement Date]]) &amp; "-Q" &amp; ROUNDUP(MONTH(LoanTable[[#This Row],[Disbursement Date]])/3,0)</f>
        <v>2019-Q1</v>
      </c>
      <c r="BE909">
        <f>IF(LoanTable[[#This Row],[Disbursement Date]]=LoanTable[[#This Row],[First Loan Date]],1,0)</f>
        <v>0</v>
      </c>
    </row>
    <row r="910" spans="1:57" x14ac:dyDescent="0.3">
      <c r="A910" t="s">
        <v>2488</v>
      </c>
      <c r="B910">
        <v>41</v>
      </c>
      <c r="C910" t="s">
        <v>324</v>
      </c>
      <c r="D910" t="s">
        <v>589</v>
      </c>
      <c r="E910">
        <v>24443</v>
      </c>
      <c r="F910">
        <v>36115</v>
      </c>
      <c r="G910">
        <v>38404</v>
      </c>
      <c r="H910" s="5">
        <v>43552</v>
      </c>
      <c r="I910" t="s">
        <v>612</v>
      </c>
      <c r="J910" t="s">
        <v>619</v>
      </c>
      <c r="K910">
        <v>710002</v>
      </c>
      <c r="L910" t="s">
        <v>329</v>
      </c>
      <c r="M910" t="s">
        <v>96</v>
      </c>
      <c r="N910" t="s">
        <v>13</v>
      </c>
      <c r="O910" t="s">
        <v>46</v>
      </c>
      <c r="P910">
        <v>26</v>
      </c>
      <c r="Q910" s="6" t="s">
        <v>97</v>
      </c>
      <c r="R910" t="s">
        <v>74</v>
      </c>
      <c r="S910" t="s">
        <v>35</v>
      </c>
      <c r="T910" t="s">
        <v>18</v>
      </c>
      <c r="U910" t="s">
        <v>38</v>
      </c>
      <c r="V910" t="s">
        <v>39</v>
      </c>
      <c r="W910">
        <v>522</v>
      </c>
      <c r="X910" t="s">
        <v>574</v>
      </c>
      <c r="Y910" t="s">
        <v>590</v>
      </c>
      <c r="Z910" t="s">
        <v>576</v>
      </c>
      <c r="AA910">
        <v>9.9099999999999994E-2</v>
      </c>
      <c r="AB910" t="s">
        <v>577</v>
      </c>
      <c r="AC910" t="s">
        <v>591</v>
      </c>
      <c r="AD910" t="s">
        <v>324</v>
      </c>
      <c r="AE910" t="s">
        <v>325</v>
      </c>
      <c r="AF910" t="s">
        <v>326</v>
      </c>
      <c r="AG910" t="s">
        <v>327</v>
      </c>
      <c r="AH910" t="s">
        <v>328</v>
      </c>
      <c r="AI910" t="s">
        <v>324</v>
      </c>
      <c r="AJ910">
        <v>710002</v>
      </c>
      <c r="AK910" t="s">
        <v>271</v>
      </c>
      <c r="AL910" t="s">
        <v>239</v>
      </c>
      <c r="AM910">
        <v>24192</v>
      </c>
      <c r="AN910">
        <v>36698</v>
      </c>
      <c r="AO910">
        <v>24002</v>
      </c>
      <c r="AP910">
        <v>33.83</v>
      </c>
      <c r="AQ910">
        <v>2307.8000000000002</v>
      </c>
      <c r="AR910" t="s">
        <v>2626</v>
      </c>
      <c r="AS910" t="s">
        <v>2626</v>
      </c>
      <c r="AT910">
        <v>2</v>
      </c>
      <c r="AU910" t="s">
        <v>2628</v>
      </c>
      <c r="AV910" s="3">
        <v>43060</v>
      </c>
      <c r="AW910" s="3" t="str">
        <f>TEXT(LoanTable[[#This Row],[Disbursement Date]],"YYYY-MM")</f>
        <v>2019-03</v>
      </c>
      <c r="AX910" t="str">
        <f>TEXT(EDATE(LoanTable[[#This Row],[Disbursement Date]],-1),"YYYY-MM")</f>
        <v>2019-02</v>
      </c>
      <c r="AY910">
        <f>IF(LoanTable[[#This Row],[Loan Status]]="Active",1,0)</f>
        <v>0</v>
      </c>
      <c r="AZ910">
        <f>IF(COUNTIFS(LoanTable[Client id],LoanTable[[#This Row],[Client id]],LoanTable[Period],LoanTable[[#This Row],[Previous Period]])&gt;0,1,0)</f>
        <v>0</v>
      </c>
      <c r="BA910" s="17" t="str">
        <f>TEXT(LoanTable[[#This Row],[Disbursement Date]],"YYYY")</f>
        <v>2019</v>
      </c>
      <c r="BB910" s="10" cm="1">
        <f t="array" ref="BB910">IF(YEAR(LoanTable[[#This Row],[Disbursement Date]])=MIN(YEAR(LoanTable[Disbursement Date])),"",YEAR(LoanTable[[#This Row],[Disbursement Date]])-1)</f>
        <v>2018</v>
      </c>
      <c r="BC910" s="10">
        <f>IF(LoanTable[[#This Row],[Previous Year]]="",1,IF(COUNTIFS(LoanTable[Client id],LoanTable[[#This Row],[Client id]],LoanTable[Year],LoanTable[[#This Row],[Previous Year]])&gt;0,1,0))</f>
        <v>1</v>
      </c>
      <c r="BD910" t="str">
        <f>YEAR(LoanTable[[#This Row],[Disbursement Date]]) &amp; "-Q" &amp; ROUNDUP(MONTH(LoanTable[[#This Row],[Disbursement Date]])/3,0)</f>
        <v>2019-Q1</v>
      </c>
      <c r="BE910">
        <f>IF(LoanTable[[#This Row],[Disbursement Date]]=LoanTable[[#This Row],[First Loan Date]],1,0)</f>
        <v>0</v>
      </c>
    </row>
    <row r="911" spans="1:57" x14ac:dyDescent="0.3">
      <c r="A911" t="s">
        <v>1183</v>
      </c>
      <c r="B911">
        <v>510</v>
      </c>
      <c r="C911" t="s">
        <v>409</v>
      </c>
      <c r="D911" t="s">
        <v>589</v>
      </c>
      <c r="E911">
        <v>31672</v>
      </c>
      <c r="F911">
        <v>29621</v>
      </c>
      <c r="G911">
        <v>21445</v>
      </c>
      <c r="H911" s="5">
        <v>43554</v>
      </c>
      <c r="I911" t="s">
        <v>624</v>
      </c>
      <c r="J911" t="s">
        <v>613</v>
      </c>
      <c r="K911">
        <v>1030063</v>
      </c>
      <c r="L911" t="s">
        <v>411</v>
      </c>
      <c r="M911" t="s">
        <v>168</v>
      </c>
      <c r="N911" t="s">
        <v>13</v>
      </c>
      <c r="O911" t="s">
        <v>46</v>
      </c>
      <c r="P911">
        <v>34</v>
      </c>
      <c r="Q911" s="5" t="s">
        <v>87</v>
      </c>
      <c r="R911" t="s">
        <v>30</v>
      </c>
      <c r="S911" t="s">
        <v>145</v>
      </c>
      <c r="T911" t="s">
        <v>63</v>
      </c>
      <c r="U911" t="s">
        <v>22</v>
      </c>
      <c r="V911" t="s">
        <v>20</v>
      </c>
      <c r="W911">
        <v>341</v>
      </c>
      <c r="X911" t="s">
        <v>574</v>
      </c>
      <c r="Y911" t="s">
        <v>590</v>
      </c>
      <c r="Z911" t="s">
        <v>576</v>
      </c>
      <c r="AA911">
        <v>9.9099999999999994E-2</v>
      </c>
      <c r="AB911" t="s">
        <v>577</v>
      </c>
      <c r="AC911" t="s">
        <v>591</v>
      </c>
      <c r="AD911" t="s">
        <v>409</v>
      </c>
      <c r="AE911" t="s">
        <v>234</v>
      </c>
      <c r="AF911" t="s">
        <v>235</v>
      </c>
      <c r="AG911" t="s">
        <v>236</v>
      </c>
      <c r="AH911" t="s">
        <v>237</v>
      </c>
      <c r="AI911" t="s">
        <v>246</v>
      </c>
      <c r="AJ911">
        <v>1030063</v>
      </c>
      <c r="AK911" t="s">
        <v>410</v>
      </c>
      <c r="AL911" t="s">
        <v>241</v>
      </c>
      <c r="AM911">
        <v>32426</v>
      </c>
      <c r="AN911">
        <v>30760</v>
      </c>
      <c r="AO911">
        <v>31570</v>
      </c>
      <c r="AP911">
        <v>31.44</v>
      </c>
      <c r="AQ911">
        <v>2909.16</v>
      </c>
      <c r="AR911" t="s">
        <v>2626</v>
      </c>
      <c r="AS911" t="s">
        <v>2626</v>
      </c>
      <c r="AT911">
        <v>0</v>
      </c>
      <c r="AU911" t="s">
        <v>2628</v>
      </c>
      <c r="AV911" s="3">
        <v>42485</v>
      </c>
      <c r="AW911" s="3" t="str">
        <f>TEXT(LoanTable[[#This Row],[Disbursement Date]],"YYYY-MM")</f>
        <v>2019-03</v>
      </c>
      <c r="AX911" t="str">
        <f>TEXT(EDATE(LoanTable[[#This Row],[Disbursement Date]],-1),"YYYY-MM")</f>
        <v>2019-02</v>
      </c>
      <c r="AY911">
        <f>IF(LoanTable[[#This Row],[Loan Status]]="Active",1,0)</f>
        <v>1</v>
      </c>
      <c r="AZ911">
        <f>IF(COUNTIFS(LoanTable[Client id],LoanTable[[#This Row],[Client id]],LoanTable[Period],LoanTable[[#This Row],[Previous Period]])&gt;0,1,0)</f>
        <v>0</v>
      </c>
      <c r="BA911" s="17" t="str">
        <f>TEXT(LoanTable[[#This Row],[Disbursement Date]],"YYYY")</f>
        <v>2019</v>
      </c>
      <c r="BB911" s="10" cm="1">
        <f t="array" ref="BB911">IF(YEAR(LoanTable[[#This Row],[Disbursement Date]])=MIN(YEAR(LoanTable[Disbursement Date])),"",YEAR(LoanTable[[#This Row],[Disbursement Date]])-1)</f>
        <v>2018</v>
      </c>
      <c r="BC911" s="10">
        <f>IF(LoanTable[[#This Row],[Previous Year]]="",1,IF(COUNTIFS(LoanTable[Client id],LoanTable[[#This Row],[Client id]],LoanTable[Year],LoanTable[[#This Row],[Previous Year]])&gt;0,1,0))</f>
        <v>0</v>
      </c>
      <c r="BD911" t="str">
        <f>YEAR(LoanTable[[#This Row],[Disbursement Date]]) &amp; "-Q" &amp; ROUNDUP(MONTH(LoanTable[[#This Row],[Disbursement Date]])/3,0)</f>
        <v>2019-Q1</v>
      </c>
      <c r="BE911">
        <f>IF(LoanTable[[#This Row],[Disbursement Date]]=LoanTable[[#This Row],[First Loan Date]],1,0)</f>
        <v>0</v>
      </c>
    </row>
    <row r="912" spans="1:57" x14ac:dyDescent="0.3">
      <c r="A912" t="s">
        <v>2245</v>
      </c>
      <c r="B912">
        <v>987</v>
      </c>
      <c r="C912" t="s">
        <v>249</v>
      </c>
      <c r="D912" t="s">
        <v>573</v>
      </c>
      <c r="E912">
        <v>13226</v>
      </c>
      <c r="F912">
        <v>12887</v>
      </c>
      <c r="G912">
        <v>15991</v>
      </c>
      <c r="H912" s="5">
        <v>43554</v>
      </c>
      <c r="I912" t="s">
        <v>615</v>
      </c>
      <c r="J912" t="s">
        <v>619</v>
      </c>
      <c r="K912">
        <v>910182</v>
      </c>
      <c r="L912" t="s">
        <v>257</v>
      </c>
      <c r="M912" t="s">
        <v>156</v>
      </c>
      <c r="N912" t="s">
        <v>13</v>
      </c>
      <c r="O912" t="s">
        <v>28</v>
      </c>
      <c r="P912">
        <v>53</v>
      </c>
      <c r="Q912" s="5" t="s">
        <v>62</v>
      </c>
      <c r="R912" t="s">
        <v>30</v>
      </c>
      <c r="S912" t="s">
        <v>145</v>
      </c>
      <c r="T912" t="s">
        <v>18</v>
      </c>
      <c r="U912" t="s">
        <v>65</v>
      </c>
      <c r="V912" t="s">
        <v>39</v>
      </c>
      <c r="W912">
        <v>529</v>
      </c>
      <c r="X912" t="s">
        <v>574</v>
      </c>
      <c r="Y912" t="s">
        <v>575</v>
      </c>
      <c r="Z912" t="s">
        <v>576</v>
      </c>
      <c r="AA912">
        <v>0.1065</v>
      </c>
      <c r="AB912" t="s">
        <v>577</v>
      </c>
      <c r="AC912" t="s">
        <v>578</v>
      </c>
      <c r="AD912" t="s">
        <v>249</v>
      </c>
      <c r="AE912" t="s">
        <v>250</v>
      </c>
      <c r="AF912" t="s">
        <v>251</v>
      </c>
      <c r="AG912" t="s">
        <v>252</v>
      </c>
      <c r="AH912" t="s">
        <v>253</v>
      </c>
      <c r="AI912" t="s">
        <v>254</v>
      </c>
      <c r="AJ912">
        <v>910182</v>
      </c>
      <c r="AK912" t="s">
        <v>255</v>
      </c>
      <c r="AL912" t="s">
        <v>256</v>
      </c>
      <c r="AM912">
        <v>12845</v>
      </c>
      <c r="AN912">
        <v>14810</v>
      </c>
      <c r="AO912">
        <v>12747</v>
      </c>
      <c r="AP912">
        <v>35.729999999999997</v>
      </c>
      <c r="AQ912">
        <v>4632.67</v>
      </c>
      <c r="AR912" t="s">
        <v>2627</v>
      </c>
      <c r="AS912" t="s">
        <v>2626</v>
      </c>
      <c r="AT912">
        <v>0</v>
      </c>
      <c r="AU912" t="s">
        <v>2628</v>
      </c>
      <c r="AV912" s="3">
        <v>43471</v>
      </c>
      <c r="AW912" s="3" t="str">
        <f>TEXT(LoanTable[[#This Row],[Disbursement Date]],"YYYY-MM")</f>
        <v>2019-03</v>
      </c>
      <c r="AX912" t="str">
        <f>TEXT(EDATE(LoanTable[[#This Row],[Disbursement Date]],-1),"YYYY-MM")</f>
        <v>2019-02</v>
      </c>
      <c r="AY912">
        <f>IF(LoanTable[[#This Row],[Loan Status]]="Active",1,0)</f>
        <v>0</v>
      </c>
      <c r="AZ912">
        <f>IF(COUNTIFS(LoanTable[Client id],LoanTable[[#This Row],[Client id]],LoanTable[Period],LoanTable[[#This Row],[Previous Period]])&gt;0,1,0)</f>
        <v>0</v>
      </c>
      <c r="BA912" s="17" t="str">
        <f>TEXT(LoanTable[[#This Row],[Disbursement Date]],"YYYY")</f>
        <v>2019</v>
      </c>
      <c r="BB912" s="10" cm="1">
        <f t="array" ref="BB912">IF(YEAR(LoanTable[[#This Row],[Disbursement Date]])=MIN(YEAR(LoanTable[Disbursement Date])),"",YEAR(LoanTable[[#This Row],[Disbursement Date]])-1)</f>
        <v>2018</v>
      </c>
      <c r="BC912" s="10">
        <f>IF(LoanTable[[#This Row],[Previous Year]]="",1,IF(COUNTIFS(LoanTable[Client id],LoanTable[[#This Row],[Client id]],LoanTable[Year],LoanTable[[#This Row],[Previous Year]])&gt;0,1,0))</f>
        <v>0</v>
      </c>
      <c r="BD912" t="str">
        <f>YEAR(LoanTable[[#This Row],[Disbursement Date]]) &amp; "-Q" &amp; ROUNDUP(MONTH(LoanTable[[#This Row],[Disbursement Date]])/3,0)</f>
        <v>2019-Q1</v>
      </c>
      <c r="BE912">
        <f>IF(LoanTable[[#This Row],[Disbursement Date]]=LoanTable[[#This Row],[First Loan Date]],1,0)</f>
        <v>0</v>
      </c>
    </row>
    <row r="913" spans="1:57" x14ac:dyDescent="0.3">
      <c r="A913" t="s">
        <v>837</v>
      </c>
      <c r="B913">
        <v>213</v>
      </c>
      <c r="C913" t="s">
        <v>265</v>
      </c>
      <c r="D913" t="s">
        <v>579</v>
      </c>
      <c r="E913">
        <v>48198</v>
      </c>
      <c r="F913">
        <v>35114</v>
      </c>
      <c r="G913">
        <v>20349</v>
      </c>
      <c r="H913" s="5">
        <v>43555</v>
      </c>
      <c r="I913" t="s">
        <v>615</v>
      </c>
      <c r="J913" t="s">
        <v>619</v>
      </c>
      <c r="K913">
        <v>30179</v>
      </c>
      <c r="L913" t="s">
        <v>272</v>
      </c>
      <c r="M913" t="s">
        <v>95</v>
      </c>
      <c r="N913" t="s">
        <v>13</v>
      </c>
      <c r="O913" t="s">
        <v>14</v>
      </c>
      <c r="P913">
        <v>39</v>
      </c>
      <c r="Q913" s="5" t="s">
        <v>37</v>
      </c>
      <c r="R913" t="s">
        <v>30</v>
      </c>
      <c r="S913" t="s">
        <v>145</v>
      </c>
      <c r="T913" t="s">
        <v>18</v>
      </c>
      <c r="U913" t="s">
        <v>22</v>
      </c>
      <c r="V913" t="s">
        <v>31</v>
      </c>
      <c r="W913">
        <v>791</v>
      </c>
      <c r="X913" t="s">
        <v>574</v>
      </c>
      <c r="Y913" t="s">
        <v>580</v>
      </c>
      <c r="Z913" t="s">
        <v>576</v>
      </c>
      <c r="AA913">
        <v>7.51E-2</v>
      </c>
      <c r="AB913" t="s">
        <v>581</v>
      </c>
      <c r="AC913" t="s">
        <v>582</v>
      </c>
      <c r="AD913" t="s">
        <v>265</v>
      </c>
      <c r="AE913" t="s">
        <v>266</v>
      </c>
      <c r="AF913" t="s">
        <v>267</v>
      </c>
      <c r="AG913" t="s">
        <v>268</v>
      </c>
      <c r="AH913" t="s">
        <v>269</v>
      </c>
      <c r="AI913" t="s">
        <v>270</v>
      </c>
      <c r="AJ913">
        <v>30179</v>
      </c>
      <c r="AK913" t="s">
        <v>271</v>
      </c>
      <c r="AL913" t="s">
        <v>241</v>
      </c>
      <c r="AM913">
        <v>48671</v>
      </c>
      <c r="AN913">
        <v>35964</v>
      </c>
      <c r="AO913">
        <v>48132</v>
      </c>
      <c r="AP913">
        <v>33.82</v>
      </c>
      <c r="AQ913">
        <v>3575.12</v>
      </c>
      <c r="AR913" t="s">
        <v>2626</v>
      </c>
      <c r="AS913" t="s">
        <v>2626</v>
      </c>
      <c r="AT913">
        <v>0</v>
      </c>
      <c r="AU913" t="s">
        <v>2628</v>
      </c>
      <c r="AV913" s="3">
        <v>43555</v>
      </c>
      <c r="AW913" s="3" t="str">
        <f>TEXT(LoanTable[[#This Row],[Disbursement Date]],"YYYY-MM")</f>
        <v>2019-03</v>
      </c>
      <c r="AX913" t="str">
        <f>TEXT(EDATE(LoanTable[[#This Row],[Disbursement Date]],-1),"YYYY-MM")</f>
        <v>2019-02</v>
      </c>
      <c r="AY913">
        <f>IF(LoanTable[[#This Row],[Loan Status]]="Active",1,0)</f>
        <v>0</v>
      </c>
      <c r="AZ913">
        <f>IF(COUNTIFS(LoanTable[Client id],LoanTable[[#This Row],[Client id]],LoanTable[Period],LoanTable[[#This Row],[Previous Period]])&gt;0,1,0)</f>
        <v>0</v>
      </c>
      <c r="BA913" s="17" t="str">
        <f>TEXT(LoanTable[[#This Row],[Disbursement Date]],"YYYY")</f>
        <v>2019</v>
      </c>
      <c r="BB913" s="10" cm="1">
        <f t="array" ref="BB913">IF(YEAR(LoanTable[[#This Row],[Disbursement Date]])=MIN(YEAR(LoanTable[Disbursement Date])),"",YEAR(LoanTable[[#This Row],[Disbursement Date]])-1)</f>
        <v>2018</v>
      </c>
      <c r="BC913" s="10">
        <f>IF(LoanTable[[#This Row],[Previous Year]]="",1,IF(COUNTIFS(LoanTable[Client id],LoanTable[[#This Row],[Client id]],LoanTable[Year],LoanTable[[#This Row],[Previous Year]])&gt;0,1,0))</f>
        <v>0</v>
      </c>
      <c r="BD913" t="str">
        <f>YEAR(LoanTable[[#This Row],[Disbursement Date]]) &amp; "-Q" &amp; ROUNDUP(MONTH(LoanTable[[#This Row],[Disbursement Date]])/3,0)</f>
        <v>2019-Q1</v>
      </c>
      <c r="BE913">
        <f>IF(LoanTable[[#This Row],[Disbursement Date]]=LoanTable[[#This Row],[First Loan Date]],1,0)</f>
        <v>1</v>
      </c>
    </row>
    <row r="914" spans="1:57" x14ac:dyDescent="0.3">
      <c r="A914" t="s">
        <v>1739</v>
      </c>
      <c r="B914">
        <v>379</v>
      </c>
      <c r="C914" t="s">
        <v>265</v>
      </c>
      <c r="D914" t="s">
        <v>587</v>
      </c>
      <c r="E914">
        <v>18931</v>
      </c>
      <c r="F914">
        <v>4094</v>
      </c>
      <c r="G914">
        <v>12152</v>
      </c>
      <c r="H914" s="5">
        <v>43557</v>
      </c>
      <c r="I914" t="s">
        <v>615</v>
      </c>
      <c r="J914" t="s">
        <v>613</v>
      </c>
      <c r="K914">
        <v>30179</v>
      </c>
      <c r="L914" t="s">
        <v>272</v>
      </c>
      <c r="M914" t="s">
        <v>86</v>
      </c>
      <c r="N914" t="s">
        <v>13</v>
      </c>
      <c r="O914" t="s">
        <v>46</v>
      </c>
      <c r="P914">
        <v>35</v>
      </c>
      <c r="Q914" s="5" t="s">
        <v>87</v>
      </c>
      <c r="R914" t="s">
        <v>30</v>
      </c>
      <c r="S914" t="s">
        <v>145</v>
      </c>
      <c r="T914" t="s">
        <v>18</v>
      </c>
      <c r="U914" t="s">
        <v>65</v>
      </c>
      <c r="V914" t="s">
        <v>31</v>
      </c>
      <c r="W914">
        <v>697</v>
      </c>
      <c r="X914" t="s">
        <v>574</v>
      </c>
      <c r="Y914" t="s">
        <v>584</v>
      </c>
      <c r="Z914" t="s">
        <v>576</v>
      </c>
      <c r="AA914">
        <v>6.6199999999999995E-2</v>
      </c>
      <c r="AB914" t="s">
        <v>581</v>
      </c>
      <c r="AC914" t="s">
        <v>588</v>
      </c>
      <c r="AD914" t="s">
        <v>265</v>
      </c>
      <c r="AE914" t="s">
        <v>266</v>
      </c>
      <c r="AF914" t="s">
        <v>267</v>
      </c>
      <c r="AG914" t="s">
        <v>268</v>
      </c>
      <c r="AH914" t="s">
        <v>269</v>
      </c>
      <c r="AI914" t="s">
        <v>270</v>
      </c>
      <c r="AJ914">
        <v>30179</v>
      </c>
      <c r="AK914" t="s">
        <v>271</v>
      </c>
      <c r="AL914" t="s">
        <v>241</v>
      </c>
      <c r="AM914">
        <v>20369</v>
      </c>
      <c r="AN914">
        <v>5397</v>
      </c>
      <c r="AO914">
        <v>18615</v>
      </c>
      <c r="AP914">
        <v>36.93</v>
      </c>
      <c r="AQ914">
        <v>551.80999999999995</v>
      </c>
      <c r="AR914" t="s">
        <v>2626</v>
      </c>
      <c r="AS914" t="s">
        <v>2626</v>
      </c>
      <c r="AT914">
        <v>2</v>
      </c>
      <c r="AU914" t="s">
        <v>2628</v>
      </c>
      <c r="AV914" s="3">
        <v>43557</v>
      </c>
      <c r="AW914" s="3" t="str">
        <f>TEXT(LoanTable[[#This Row],[Disbursement Date]],"YYYY-MM")</f>
        <v>2019-04</v>
      </c>
      <c r="AX914" t="str">
        <f>TEXT(EDATE(LoanTable[[#This Row],[Disbursement Date]],-1),"YYYY-MM")</f>
        <v>2019-03</v>
      </c>
      <c r="AY914">
        <f>IF(LoanTable[[#This Row],[Loan Status]]="Active",1,0)</f>
        <v>0</v>
      </c>
      <c r="AZ914">
        <f>IF(COUNTIFS(LoanTable[Client id],LoanTable[[#This Row],[Client id]],LoanTable[Period],LoanTable[[#This Row],[Previous Period]])&gt;0,1,0)</f>
        <v>0</v>
      </c>
      <c r="BA914" s="17" t="str">
        <f>TEXT(LoanTable[[#This Row],[Disbursement Date]],"YYYY")</f>
        <v>2019</v>
      </c>
      <c r="BB914" s="10" cm="1">
        <f t="array" ref="BB914">IF(YEAR(LoanTable[[#This Row],[Disbursement Date]])=MIN(YEAR(LoanTable[Disbursement Date])),"",YEAR(LoanTable[[#This Row],[Disbursement Date]])-1)</f>
        <v>2018</v>
      </c>
      <c r="BC914" s="10">
        <f>IF(LoanTable[[#This Row],[Previous Year]]="",1,IF(COUNTIFS(LoanTable[Client id],LoanTable[[#This Row],[Client id]],LoanTable[Year],LoanTable[[#This Row],[Previous Year]])&gt;0,1,0))</f>
        <v>0</v>
      </c>
      <c r="BD914" t="str">
        <f>YEAR(LoanTable[[#This Row],[Disbursement Date]]) &amp; "-Q" &amp; ROUNDUP(MONTH(LoanTable[[#This Row],[Disbursement Date]])/3,0)</f>
        <v>2019-Q2</v>
      </c>
      <c r="BE914">
        <f>IF(LoanTable[[#This Row],[Disbursement Date]]=LoanTable[[#This Row],[First Loan Date]],1,0)</f>
        <v>1</v>
      </c>
    </row>
    <row r="915" spans="1:57" x14ac:dyDescent="0.3">
      <c r="A915" t="s">
        <v>776</v>
      </c>
      <c r="B915">
        <v>283</v>
      </c>
      <c r="C915" t="s">
        <v>350</v>
      </c>
      <c r="D915" t="s">
        <v>589</v>
      </c>
      <c r="E915">
        <v>15635</v>
      </c>
      <c r="F915">
        <v>32389</v>
      </c>
      <c r="G915">
        <v>24708</v>
      </c>
      <c r="H915" s="5">
        <v>43559</v>
      </c>
      <c r="I915" t="s">
        <v>612</v>
      </c>
      <c r="J915" t="s">
        <v>613</v>
      </c>
      <c r="K915">
        <v>700013</v>
      </c>
      <c r="L915" t="s">
        <v>351</v>
      </c>
      <c r="M915" t="s">
        <v>147</v>
      </c>
      <c r="N915" t="s">
        <v>13</v>
      </c>
      <c r="O915" t="s">
        <v>46</v>
      </c>
      <c r="P915">
        <v>33</v>
      </c>
      <c r="Q915" s="5" t="s">
        <v>148</v>
      </c>
      <c r="R915" t="s">
        <v>74</v>
      </c>
      <c r="S915" t="s">
        <v>105</v>
      </c>
      <c r="T915" t="s">
        <v>18</v>
      </c>
      <c r="U915" t="s">
        <v>65</v>
      </c>
      <c r="V915" t="s">
        <v>20</v>
      </c>
      <c r="W915">
        <v>336</v>
      </c>
      <c r="X915" t="s">
        <v>574</v>
      </c>
      <c r="Y915" t="s">
        <v>590</v>
      </c>
      <c r="Z915" t="s">
        <v>576</v>
      </c>
      <c r="AA915">
        <v>9.9099999999999994E-2</v>
      </c>
      <c r="AB915" t="s">
        <v>577</v>
      </c>
      <c r="AC915" t="s">
        <v>591</v>
      </c>
      <c r="AD915" t="s">
        <v>350</v>
      </c>
      <c r="AE915" t="s">
        <v>331</v>
      </c>
      <c r="AF915" t="s">
        <v>332</v>
      </c>
      <c r="AG915" t="s">
        <v>333</v>
      </c>
      <c r="AH915" t="s">
        <v>334</v>
      </c>
      <c r="AI915" t="s">
        <v>335</v>
      </c>
      <c r="AJ915">
        <v>700013</v>
      </c>
      <c r="AK915" t="s">
        <v>247</v>
      </c>
      <c r="AL915" t="s">
        <v>241</v>
      </c>
      <c r="AM915">
        <v>16218</v>
      </c>
      <c r="AN915">
        <v>34135</v>
      </c>
      <c r="AO915">
        <v>15480</v>
      </c>
      <c r="AP915">
        <v>38.46</v>
      </c>
      <c r="AQ915">
        <v>4044.81</v>
      </c>
      <c r="AR915" t="s">
        <v>2626</v>
      </c>
      <c r="AS915" t="s">
        <v>2626</v>
      </c>
      <c r="AT915">
        <v>1</v>
      </c>
      <c r="AU915" t="s">
        <v>2630</v>
      </c>
      <c r="AV915" s="3">
        <v>43559</v>
      </c>
      <c r="AW915" s="3" t="str">
        <f>TEXT(LoanTable[[#This Row],[Disbursement Date]],"YYYY-MM")</f>
        <v>2019-04</v>
      </c>
      <c r="AX915" t="str">
        <f>TEXT(EDATE(LoanTable[[#This Row],[Disbursement Date]],-1),"YYYY-MM")</f>
        <v>2019-03</v>
      </c>
      <c r="AY915">
        <f>IF(LoanTable[[#This Row],[Loan Status]]="Active",1,0)</f>
        <v>0</v>
      </c>
      <c r="AZ915">
        <f>IF(COUNTIFS(LoanTable[Client id],LoanTable[[#This Row],[Client id]],LoanTable[Period],LoanTable[[#This Row],[Previous Period]])&gt;0,1,0)</f>
        <v>0</v>
      </c>
      <c r="BA915" s="17" t="str">
        <f>TEXT(LoanTable[[#This Row],[Disbursement Date]],"YYYY")</f>
        <v>2019</v>
      </c>
      <c r="BB915" s="10" cm="1">
        <f t="array" ref="BB915">IF(YEAR(LoanTable[[#This Row],[Disbursement Date]])=MIN(YEAR(LoanTable[Disbursement Date])),"",YEAR(LoanTable[[#This Row],[Disbursement Date]])-1)</f>
        <v>2018</v>
      </c>
      <c r="BC915" s="10">
        <f>IF(LoanTable[[#This Row],[Previous Year]]="",1,IF(COUNTIFS(LoanTable[Client id],LoanTable[[#This Row],[Client id]],LoanTable[Year],LoanTable[[#This Row],[Previous Year]])&gt;0,1,0))</f>
        <v>0</v>
      </c>
      <c r="BD915" t="str">
        <f>YEAR(LoanTable[[#This Row],[Disbursement Date]]) &amp; "-Q" &amp; ROUNDUP(MONTH(LoanTable[[#This Row],[Disbursement Date]])/3,0)</f>
        <v>2019-Q2</v>
      </c>
      <c r="BE915">
        <f>IF(LoanTable[[#This Row],[Disbursement Date]]=LoanTable[[#This Row],[First Loan Date]],1,0)</f>
        <v>1</v>
      </c>
    </row>
    <row r="916" spans="1:57" x14ac:dyDescent="0.3">
      <c r="A916" t="s">
        <v>1956</v>
      </c>
      <c r="B916">
        <v>377</v>
      </c>
      <c r="C916" t="s">
        <v>409</v>
      </c>
      <c r="D916" t="s">
        <v>573</v>
      </c>
      <c r="E916">
        <v>38295</v>
      </c>
      <c r="F916">
        <v>28553</v>
      </c>
      <c r="G916">
        <v>39088</v>
      </c>
      <c r="H916" s="5">
        <v>43563</v>
      </c>
      <c r="I916" t="s">
        <v>617</v>
      </c>
      <c r="J916" t="s">
        <v>619</v>
      </c>
      <c r="K916">
        <v>1030063</v>
      </c>
      <c r="L916" t="s">
        <v>411</v>
      </c>
      <c r="M916" t="s">
        <v>181</v>
      </c>
      <c r="N916" t="s">
        <v>13</v>
      </c>
      <c r="O916" t="s">
        <v>14</v>
      </c>
      <c r="P916">
        <v>44</v>
      </c>
      <c r="Q916" s="5" t="s">
        <v>100</v>
      </c>
      <c r="R916" t="s">
        <v>30</v>
      </c>
      <c r="S916" t="s">
        <v>145</v>
      </c>
      <c r="T916" t="s">
        <v>18</v>
      </c>
      <c r="U916" t="s">
        <v>26</v>
      </c>
      <c r="V916" t="s">
        <v>20</v>
      </c>
      <c r="W916">
        <v>638</v>
      </c>
      <c r="X916" t="s">
        <v>574</v>
      </c>
      <c r="Y916" t="s">
        <v>575</v>
      </c>
      <c r="Z916" t="s">
        <v>576</v>
      </c>
      <c r="AA916">
        <v>0.1065</v>
      </c>
      <c r="AB916" t="s">
        <v>577</v>
      </c>
      <c r="AC916" t="s">
        <v>578</v>
      </c>
      <c r="AD916" t="s">
        <v>409</v>
      </c>
      <c r="AE916" t="s">
        <v>234</v>
      </c>
      <c r="AF916" t="s">
        <v>235</v>
      </c>
      <c r="AG916" t="s">
        <v>236</v>
      </c>
      <c r="AH916" t="s">
        <v>237</v>
      </c>
      <c r="AI916" t="s">
        <v>246</v>
      </c>
      <c r="AJ916">
        <v>1030063</v>
      </c>
      <c r="AK916" t="s">
        <v>410</v>
      </c>
      <c r="AL916" t="s">
        <v>241</v>
      </c>
      <c r="AM916">
        <v>40004</v>
      </c>
      <c r="AN916">
        <v>28913</v>
      </c>
      <c r="AO916">
        <v>38254</v>
      </c>
      <c r="AP916">
        <v>0.4</v>
      </c>
      <c r="AQ916">
        <v>3897.74</v>
      </c>
      <c r="AR916" t="s">
        <v>2626</v>
      </c>
      <c r="AS916" t="s">
        <v>2626</v>
      </c>
      <c r="AT916">
        <v>2</v>
      </c>
      <c r="AU916" t="s">
        <v>2628</v>
      </c>
      <c r="AV916" s="3">
        <v>43445</v>
      </c>
      <c r="AW916" s="3" t="str">
        <f>TEXT(LoanTable[[#This Row],[Disbursement Date]],"YYYY-MM")</f>
        <v>2019-04</v>
      </c>
      <c r="AX916" t="str">
        <f>TEXT(EDATE(LoanTable[[#This Row],[Disbursement Date]],-1),"YYYY-MM")</f>
        <v>2019-03</v>
      </c>
      <c r="AY916">
        <f>IF(LoanTable[[#This Row],[Loan Status]]="Active",1,0)</f>
        <v>0</v>
      </c>
      <c r="AZ916">
        <f>IF(COUNTIFS(LoanTable[Client id],LoanTable[[#This Row],[Client id]],LoanTable[Period],LoanTable[[#This Row],[Previous Period]])&gt;0,1,0)</f>
        <v>0</v>
      </c>
      <c r="BA916" s="17" t="str">
        <f>TEXT(LoanTable[[#This Row],[Disbursement Date]],"YYYY")</f>
        <v>2019</v>
      </c>
      <c r="BB916" s="10" cm="1">
        <f t="array" ref="BB916">IF(YEAR(LoanTable[[#This Row],[Disbursement Date]])=MIN(YEAR(LoanTable[Disbursement Date])),"",YEAR(LoanTable[[#This Row],[Disbursement Date]])-1)</f>
        <v>2018</v>
      </c>
      <c r="BC916" s="10">
        <f>IF(LoanTable[[#This Row],[Previous Year]]="",1,IF(COUNTIFS(LoanTable[Client id],LoanTable[[#This Row],[Client id]],LoanTable[Year],LoanTable[[#This Row],[Previous Year]])&gt;0,1,0))</f>
        <v>1</v>
      </c>
      <c r="BD916" t="str">
        <f>YEAR(LoanTable[[#This Row],[Disbursement Date]]) &amp; "-Q" &amp; ROUNDUP(MONTH(LoanTable[[#This Row],[Disbursement Date]])/3,0)</f>
        <v>2019-Q2</v>
      </c>
      <c r="BE916">
        <f>IF(LoanTable[[#This Row],[Disbursement Date]]=LoanTable[[#This Row],[First Loan Date]],1,0)</f>
        <v>0</v>
      </c>
    </row>
    <row r="917" spans="1:57" x14ac:dyDescent="0.3">
      <c r="A917" t="s">
        <v>1518</v>
      </c>
      <c r="B917">
        <v>776</v>
      </c>
      <c r="C917" t="s">
        <v>249</v>
      </c>
      <c r="D917" t="s">
        <v>589</v>
      </c>
      <c r="E917">
        <v>32279</v>
      </c>
      <c r="F917">
        <v>9216</v>
      </c>
      <c r="G917">
        <v>17552</v>
      </c>
      <c r="H917" s="5">
        <v>43563</v>
      </c>
      <c r="I917" t="s">
        <v>615</v>
      </c>
      <c r="J917" t="s">
        <v>613</v>
      </c>
      <c r="K917">
        <v>910182</v>
      </c>
      <c r="L917" t="s">
        <v>257</v>
      </c>
      <c r="M917" t="s">
        <v>64</v>
      </c>
      <c r="N917" t="s">
        <v>13</v>
      </c>
      <c r="O917" t="s">
        <v>14</v>
      </c>
      <c r="P917">
        <v>43</v>
      </c>
      <c r="Q917" s="5" t="s">
        <v>24</v>
      </c>
      <c r="R917" t="s">
        <v>25</v>
      </c>
      <c r="S917" t="s">
        <v>35</v>
      </c>
      <c r="T917" t="s">
        <v>63</v>
      </c>
      <c r="U917" t="s">
        <v>65</v>
      </c>
      <c r="V917" t="s">
        <v>39</v>
      </c>
      <c r="W917">
        <v>453</v>
      </c>
      <c r="X917" t="s">
        <v>574</v>
      </c>
      <c r="Y917" t="s">
        <v>590</v>
      </c>
      <c r="Z917" t="s">
        <v>576</v>
      </c>
      <c r="AA917">
        <v>9.9099999999999994E-2</v>
      </c>
      <c r="AB917" t="s">
        <v>577</v>
      </c>
      <c r="AC917" t="s">
        <v>591</v>
      </c>
      <c r="AD917" t="s">
        <v>249</v>
      </c>
      <c r="AE917" t="s">
        <v>250</v>
      </c>
      <c r="AF917" t="s">
        <v>251</v>
      </c>
      <c r="AG917" t="s">
        <v>252</v>
      </c>
      <c r="AH917" t="s">
        <v>253</v>
      </c>
      <c r="AI917" t="s">
        <v>254</v>
      </c>
      <c r="AJ917">
        <v>910182</v>
      </c>
      <c r="AK917" t="s">
        <v>255</v>
      </c>
      <c r="AL917" t="s">
        <v>256</v>
      </c>
      <c r="AM917">
        <v>33894</v>
      </c>
      <c r="AN917">
        <v>11057</v>
      </c>
      <c r="AO917">
        <v>31981</v>
      </c>
      <c r="AP917">
        <v>43.24</v>
      </c>
      <c r="AQ917">
        <v>1924.47</v>
      </c>
      <c r="AR917" t="s">
        <v>2626</v>
      </c>
      <c r="AS917" t="s">
        <v>2626</v>
      </c>
      <c r="AT917">
        <v>2</v>
      </c>
      <c r="AU917" t="s">
        <v>2628</v>
      </c>
      <c r="AV917" s="3">
        <v>43563</v>
      </c>
      <c r="AW917" s="3" t="str">
        <f>TEXT(LoanTable[[#This Row],[Disbursement Date]],"YYYY-MM")</f>
        <v>2019-04</v>
      </c>
      <c r="AX917" t="str">
        <f>TEXT(EDATE(LoanTable[[#This Row],[Disbursement Date]],-1),"YYYY-MM")</f>
        <v>2019-03</v>
      </c>
      <c r="AY917">
        <f>IF(LoanTable[[#This Row],[Loan Status]]="Active",1,0)</f>
        <v>0</v>
      </c>
      <c r="AZ917">
        <f>IF(COUNTIFS(LoanTable[Client id],LoanTable[[#This Row],[Client id]],LoanTable[Period],LoanTable[[#This Row],[Previous Period]])&gt;0,1,0)</f>
        <v>0</v>
      </c>
      <c r="BA917" s="17" t="str">
        <f>TEXT(LoanTable[[#This Row],[Disbursement Date]],"YYYY")</f>
        <v>2019</v>
      </c>
      <c r="BB917" s="10" cm="1">
        <f t="array" ref="BB917">IF(YEAR(LoanTable[[#This Row],[Disbursement Date]])=MIN(YEAR(LoanTable[Disbursement Date])),"",YEAR(LoanTable[[#This Row],[Disbursement Date]])-1)</f>
        <v>2018</v>
      </c>
      <c r="BC917" s="10">
        <f>IF(LoanTable[[#This Row],[Previous Year]]="",1,IF(COUNTIFS(LoanTable[Client id],LoanTable[[#This Row],[Client id]],LoanTable[Year],LoanTable[[#This Row],[Previous Year]])&gt;0,1,0))</f>
        <v>0</v>
      </c>
      <c r="BD917" t="str">
        <f>YEAR(LoanTable[[#This Row],[Disbursement Date]]) &amp; "-Q" &amp; ROUNDUP(MONTH(LoanTable[[#This Row],[Disbursement Date]])/3,0)</f>
        <v>2019-Q2</v>
      </c>
      <c r="BE917">
        <f>IF(LoanTable[[#This Row],[Disbursement Date]]=LoanTable[[#This Row],[First Loan Date]],1,0)</f>
        <v>1</v>
      </c>
    </row>
    <row r="918" spans="1:57" x14ac:dyDescent="0.3">
      <c r="A918" t="s">
        <v>1102</v>
      </c>
      <c r="B918">
        <v>53</v>
      </c>
      <c r="C918" t="s">
        <v>246</v>
      </c>
      <c r="D918" t="s">
        <v>589</v>
      </c>
      <c r="E918">
        <v>47651</v>
      </c>
      <c r="F918">
        <v>34210</v>
      </c>
      <c r="G918">
        <v>40053</v>
      </c>
      <c r="H918" s="5">
        <v>43564</v>
      </c>
      <c r="I918" t="s">
        <v>617</v>
      </c>
      <c r="J918" t="s">
        <v>613</v>
      </c>
      <c r="K918">
        <v>110159</v>
      </c>
      <c r="L918" t="s">
        <v>248</v>
      </c>
      <c r="M918" t="s">
        <v>12</v>
      </c>
      <c r="N918" t="s">
        <v>13</v>
      </c>
      <c r="O918" t="s">
        <v>28</v>
      </c>
      <c r="P918">
        <v>50</v>
      </c>
      <c r="Q918" s="6" t="s">
        <v>113</v>
      </c>
      <c r="R918" t="s">
        <v>25</v>
      </c>
      <c r="S918" t="s">
        <v>35</v>
      </c>
      <c r="T918" t="s">
        <v>18</v>
      </c>
      <c r="U918" t="s">
        <v>19</v>
      </c>
      <c r="V918" t="s">
        <v>39</v>
      </c>
      <c r="W918">
        <v>726</v>
      </c>
      <c r="X918" t="s">
        <v>574</v>
      </c>
      <c r="Y918" t="s">
        <v>590</v>
      </c>
      <c r="Z918" t="s">
        <v>576</v>
      </c>
      <c r="AA918">
        <v>9.9099999999999994E-2</v>
      </c>
      <c r="AB918" t="s">
        <v>577</v>
      </c>
      <c r="AC918" t="s">
        <v>591</v>
      </c>
      <c r="AD918" t="s">
        <v>246</v>
      </c>
      <c r="AE918" t="s">
        <v>234</v>
      </c>
      <c r="AF918" t="s">
        <v>235</v>
      </c>
      <c r="AG918" t="s">
        <v>236</v>
      </c>
      <c r="AH918" t="s">
        <v>237</v>
      </c>
      <c r="AI918" t="s">
        <v>246</v>
      </c>
      <c r="AJ918">
        <v>110159</v>
      </c>
      <c r="AK918" t="s">
        <v>247</v>
      </c>
      <c r="AL918" t="s">
        <v>241</v>
      </c>
      <c r="AM918">
        <v>47535</v>
      </c>
      <c r="AN918">
        <v>35179</v>
      </c>
      <c r="AO918">
        <v>47539</v>
      </c>
      <c r="AP918">
        <v>36.56</v>
      </c>
      <c r="AQ918">
        <v>4346.3999999999996</v>
      </c>
      <c r="AR918" t="s">
        <v>2626</v>
      </c>
      <c r="AS918" t="s">
        <v>2626</v>
      </c>
      <c r="AT918">
        <v>2</v>
      </c>
      <c r="AU918" t="s">
        <v>2628</v>
      </c>
      <c r="AV918" s="3">
        <v>42507</v>
      </c>
      <c r="AW918" s="3" t="str">
        <f>TEXT(LoanTable[[#This Row],[Disbursement Date]],"YYYY-MM")</f>
        <v>2019-04</v>
      </c>
      <c r="AX918" t="str">
        <f>TEXT(EDATE(LoanTable[[#This Row],[Disbursement Date]],-1),"YYYY-MM")</f>
        <v>2019-03</v>
      </c>
      <c r="AY918">
        <f>IF(LoanTable[[#This Row],[Loan Status]]="Active",1,0)</f>
        <v>0</v>
      </c>
      <c r="AZ918">
        <f>IF(COUNTIFS(LoanTable[Client id],LoanTable[[#This Row],[Client id]],LoanTable[Period],LoanTable[[#This Row],[Previous Period]])&gt;0,1,0)</f>
        <v>0</v>
      </c>
      <c r="BA918" s="17" t="str">
        <f>TEXT(LoanTable[[#This Row],[Disbursement Date]],"YYYY")</f>
        <v>2019</v>
      </c>
      <c r="BB918" s="10" cm="1">
        <f t="array" ref="BB918">IF(YEAR(LoanTable[[#This Row],[Disbursement Date]])=MIN(YEAR(LoanTable[Disbursement Date])),"",YEAR(LoanTable[[#This Row],[Disbursement Date]])-1)</f>
        <v>2018</v>
      </c>
      <c r="BC918" s="10">
        <f>IF(LoanTable[[#This Row],[Previous Year]]="",1,IF(COUNTIFS(LoanTable[Client id],LoanTable[[#This Row],[Client id]],LoanTable[Year],LoanTable[[#This Row],[Previous Year]])&gt;0,1,0))</f>
        <v>1</v>
      </c>
      <c r="BD918" t="str">
        <f>YEAR(LoanTable[[#This Row],[Disbursement Date]]) &amp; "-Q" &amp; ROUNDUP(MONTH(LoanTable[[#This Row],[Disbursement Date]])/3,0)</f>
        <v>2019-Q2</v>
      </c>
      <c r="BE918">
        <f>IF(LoanTable[[#This Row],[Disbursement Date]]=LoanTable[[#This Row],[First Loan Date]],1,0)</f>
        <v>0</v>
      </c>
    </row>
    <row r="919" spans="1:57" x14ac:dyDescent="0.3">
      <c r="A919" t="s">
        <v>994</v>
      </c>
      <c r="B919">
        <v>191</v>
      </c>
      <c r="C919" t="s">
        <v>422</v>
      </c>
      <c r="D919" t="s">
        <v>573</v>
      </c>
      <c r="E919">
        <v>15971</v>
      </c>
      <c r="F919">
        <v>9537</v>
      </c>
      <c r="G919">
        <v>40671</v>
      </c>
      <c r="H919" s="5">
        <v>43564</v>
      </c>
      <c r="I919" t="s">
        <v>624</v>
      </c>
      <c r="J919" t="s">
        <v>619</v>
      </c>
      <c r="K919">
        <v>120676</v>
      </c>
      <c r="L919" t="s">
        <v>423</v>
      </c>
      <c r="M919" t="s">
        <v>154</v>
      </c>
      <c r="N919" t="s">
        <v>13</v>
      </c>
      <c r="O919" t="s">
        <v>14</v>
      </c>
      <c r="P919">
        <v>40</v>
      </c>
      <c r="Q919" s="5" t="s">
        <v>216</v>
      </c>
      <c r="R919" t="s">
        <v>104</v>
      </c>
      <c r="S919" t="s">
        <v>105</v>
      </c>
      <c r="T919" t="s">
        <v>18</v>
      </c>
      <c r="U919" t="s">
        <v>26</v>
      </c>
      <c r="V919" t="s">
        <v>39</v>
      </c>
      <c r="W919">
        <v>714</v>
      </c>
      <c r="X919" t="s">
        <v>574</v>
      </c>
      <c r="Y919" t="s">
        <v>575</v>
      </c>
      <c r="Z919" t="s">
        <v>576</v>
      </c>
      <c r="AA919">
        <v>0.1065</v>
      </c>
      <c r="AB919" t="s">
        <v>577</v>
      </c>
      <c r="AC919" t="s">
        <v>578</v>
      </c>
      <c r="AD919" t="s">
        <v>422</v>
      </c>
      <c r="AE919" t="s">
        <v>234</v>
      </c>
      <c r="AF919" t="s">
        <v>235</v>
      </c>
      <c r="AG919" t="s">
        <v>236</v>
      </c>
      <c r="AH919" t="s">
        <v>237</v>
      </c>
      <c r="AI919" t="s">
        <v>422</v>
      </c>
      <c r="AJ919">
        <v>120676</v>
      </c>
      <c r="AK919" t="s">
        <v>247</v>
      </c>
      <c r="AL919" t="s">
        <v>239</v>
      </c>
      <c r="AM919">
        <v>15826</v>
      </c>
      <c r="AN919">
        <v>10288</v>
      </c>
      <c r="AO919">
        <v>15743</v>
      </c>
      <c r="AP919">
        <v>33.79</v>
      </c>
      <c r="AQ919">
        <v>1064.03</v>
      </c>
      <c r="AR919" t="s">
        <v>2626</v>
      </c>
      <c r="AS919" t="s">
        <v>2626</v>
      </c>
      <c r="AT919">
        <v>1</v>
      </c>
      <c r="AU919" t="s">
        <v>2628</v>
      </c>
      <c r="AV919" s="3">
        <v>42196</v>
      </c>
      <c r="AW919" s="3" t="str">
        <f>TEXT(LoanTable[[#This Row],[Disbursement Date]],"YYYY-MM")</f>
        <v>2019-04</v>
      </c>
      <c r="AX919" t="str">
        <f>TEXT(EDATE(LoanTable[[#This Row],[Disbursement Date]],-1),"YYYY-MM")</f>
        <v>2019-03</v>
      </c>
      <c r="AY919">
        <f>IF(LoanTable[[#This Row],[Loan Status]]="Active",1,0)</f>
        <v>1</v>
      </c>
      <c r="AZ919">
        <f>IF(COUNTIFS(LoanTable[Client id],LoanTable[[#This Row],[Client id]],LoanTable[Period],LoanTable[[#This Row],[Previous Period]])&gt;0,1,0)</f>
        <v>0</v>
      </c>
      <c r="BA919" s="17" t="str">
        <f>TEXT(LoanTable[[#This Row],[Disbursement Date]],"YYYY")</f>
        <v>2019</v>
      </c>
      <c r="BB919" s="10" cm="1">
        <f t="array" ref="BB919">IF(YEAR(LoanTable[[#This Row],[Disbursement Date]])=MIN(YEAR(LoanTable[Disbursement Date])),"",YEAR(LoanTable[[#This Row],[Disbursement Date]])-1)</f>
        <v>2018</v>
      </c>
      <c r="BC919" s="10">
        <f>IF(LoanTable[[#This Row],[Previous Year]]="",1,IF(COUNTIFS(LoanTable[Client id],LoanTable[[#This Row],[Client id]],LoanTable[Year],LoanTable[[#This Row],[Previous Year]])&gt;0,1,0))</f>
        <v>0</v>
      </c>
      <c r="BD919" t="str">
        <f>YEAR(LoanTable[[#This Row],[Disbursement Date]]) &amp; "-Q" &amp; ROUNDUP(MONTH(LoanTable[[#This Row],[Disbursement Date]])/3,0)</f>
        <v>2019-Q2</v>
      </c>
      <c r="BE919">
        <f>IF(LoanTable[[#This Row],[Disbursement Date]]=LoanTable[[#This Row],[First Loan Date]],1,0)</f>
        <v>0</v>
      </c>
    </row>
    <row r="920" spans="1:57" x14ac:dyDescent="0.3">
      <c r="A920" t="s">
        <v>2537</v>
      </c>
      <c r="B920">
        <v>664</v>
      </c>
      <c r="C920" t="s">
        <v>294</v>
      </c>
      <c r="D920" t="s">
        <v>583</v>
      </c>
      <c r="E920">
        <v>9028</v>
      </c>
      <c r="F920">
        <v>33789</v>
      </c>
      <c r="G920">
        <v>11198</v>
      </c>
      <c r="H920" s="5">
        <v>43564</v>
      </c>
      <c r="I920" t="s">
        <v>624</v>
      </c>
      <c r="J920" t="s">
        <v>613</v>
      </c>
      <c r="K920">
        <v>90149</v>
      </c>
      <c r="L920" t="s">
        <v>296</v>
      </c>
      <c r="M920" t="s">
        <v>82</v>
      </c>
      <c r="N920" t="s">
        <v>13</v>
      </c>
      <c r="O920" t="s">
        <v>46</v>
      </c>
      <c r="P920">
        <v>35</v>
      </c>
      <c r="Q920" s="5" t="s">
        <v>91</v>
      </c>
      <c r="R920" t="s">
        <v>74</v>
      </c>
      <c r="S920" t="s">
        <v>35</v>
      </c>
      <c r="T920" t="s">
        <v>18</v>
      </c>
      <c r="U920" t="s">
        <v>26</v>
      </c>
      <c r="V920" t="s">
        <v>39</v>
      </c>
      <c r="W920">
        <v>656</v>
      </c>
      <c r="X920" t="s">
        <v>574</v>
      </c>
      <c r="Y920" t="s">
        <v>584</v>
      </c>
      <c r="Z920" t="s">
        <v>576</v>
      </c>
      <c r="AA920">
        <v>0.1825</v>
      </c>
      <c r="AB920" t="s">
        <v>585</v>
      </c>
      <c r="AC920" t="s">
        <v>586</v>
      </c>
      <c r="AD920" t="s">
        <v>294</v>
      </c>
      <c r="AE920" t="s">
        <v>266</v>
      </c>
      <c r="AF920" t="s">
        <v>267</v>
      </c>
      <c r="AG920" t="s">
        <v>268</v>
      </c>
      <c r="AH920" t="s">
        <v>269</v>
      </c>
      <c r="AI920" t="s">
        <v>295</v>
      </c>
      <c r="AJ920">
        <v>90149</v>
      </c>
      <c r="AK920" t="s">
        <v>274</v>
      </c>
      <c r="AL920" t="s">
        <v>241</v>
      </c>
      <c r="AM920">
        <v>10979</v>
      </c>
      <c r="AN920">
        <v>35551</v>
      </c>
      <c r="AO920">
        <v>8823</v>
      </c>
      <c r="AP920">
        <v>44.49</v>
      </c>
      <c r="AQ920">
        <v>4560.55</v>
      </c>
      <c r="AR920" t="s">
        <v>2626</v>
      </c>
      <c r="AS920" t="s">
        <v>2626</v>
      </c>
      <c r="AT920">
        <v>2</v>
      </c>
      <c r="AU920" t="s">
        <v>2628</v>
      </c>
      <c r="AV920" s="3">
        <v>43564</v>
      </c>
      <c r="AW920" s="3" t="str">
        <f>TEXT(LoanTable[[#This Row],[Disbursement Date]],"YYYY-MM")</f>
        <v>2019-04</v>
      </c>
      <c r="AX920" t="str">
        <f>TEXT(EDATE(LoanTable[[#This Row],[Disbursement Date]],-1),"YYYY-MM")</f>
        <v>2019-03</v>
      </c>
      <c r="AY920">
        <f>IF(LoanTable[[#This Row],[Loan Status]]="Active",1,0)</f>
        <v>1</v>
      </c>
      <c r="AZ920">
        <f>IF(COUNTIFS(LoanTable[Client id],LoanTable[[#This Row],[Client id]],LoanTable[Period],LoanTable[[#This Row],[Previous Period]])&gt;0,1,0)</f>
        <v>0</v>
      </c>
      <c r="BA920" s="17" t="str">
        <f>TEXT(LoanTable[[#This Row],[Disbursement Date]],"YYYY")</f>
        <v>2019</v>
      </c>
      <c r="BB920" s="10" cm="1">
        <f t="array" ref="BB920">IF(YEAR(LoanTable[[#This Row],[Disbursement Date]])=MIN(YEAR(LoanTable[Disbursement Date])),"",YEAR(LoanTable[[#This Row],[Disbursement Date]])-1)</f>
        <v>2018</v>
      </c>
      <c r="BC920" s="10">
        <f>IF(LoanTable[[#This Row],[Previous Year]]="",1,IF(COUNTIFS(LoanTable[Client id],LoanTable[[#This Row],[Client id]],LoanTable[Year],LoanTable[[#This Row],[Previous Year]])&gt;0,1,0))</f>
        <v>0</v>
      </c>
      <c r="BD920" t="str">
        <f>YEAR(LoanTable[[#This Row],[Disbursement Date]]) &amp; "-Q" &amp; ROUNDUP(MONTH(LoanTable[[#This Row],[Disbursement Date]])/3,0)</f>
        <v>2019-Q2</v>
      </c>
      <c r="BE920">
        <f>IF(LoanTable[[#This Row],[Disbursement Date]]=LoanTable[[#This Row],[First Loan Date]],1,0)</f>
        <v>1</v>
      </c>
    </row>
    <row r="921" spans="1:57" x14ac:dyDescent="0.3">
      <c r="A921" t="s">
        <v>1413</v>
      </c>
      <c r="B921">
        <v>175</v>
      </c>
      <c r="C921" t="s">
        <v>265</v>
      </c>
      <c r="D921" t="s">
        <v>573</v>
      </c>
      <c r="E921">
        <v>16235</v>
      </c>
      <c r="F921">
        <v>47558</v>
      </c>
      <c r="G921">
        <v>32168</v>
      </c>
      <c r="H921" s="5">
        <v>43565</v>
      </c>
      <c r="I921" t="s">
        <v>615</v>
      </c>
      <c r="J921" t="s">
        <v>613</v>
      </c>
      <c r="K921">
        <v>30179</v>
      </c>
      <c r="L921" t="s">
        <v>272</v>
      </c>
      <c r="M921" t="s">
        <v>126</v>
      </c>
      <c r="N921" t="s">
        <v>13</v>
      </c>
      <c r="O921" t="s">
        <v>14</v>
      </c>
      <c r="P921">
        <v>45</v>
      </c>
      <c r="Q921" s="5" t="s">
        <v>24</v>
      </c>
      <c r="R921" t="s">
        <v>104</v>
      </c>
      <c r="S921" t="s">
        <v>105</v>
      </c>
      <c r="T921" t="s">
        <v>18</v>
      </c>
      <c r="U921" t="s">
        <v>19</v>
      </c>
      <c r="V921" t="s">
        <v>31</v>
      </c>
      <c r="W921">
        <v>357</v>
      </c>
      <c r="X921" t="s">
        <v>574</v>
      </c>
      <c r="Y921" t="s">
        <v>575</v>
      </c>
      <c r="Z921" t="s">
        <v>576</v>
      </c>
      <c r="AA921">
        <v>0.1065</v>
      </c>
      <c r="AB921" t="s">
        <v>577</v>
      </c>
      <c r="AC921" t="s">
        <v>578</v>
      </c>
      <c r="AD921" t="s">
        <v>265</v>
      </c>
      <c r="AE921" t="s">
        <v>266</v>
      </c>
      <c r="AF921" t="s">
        <v>267</v>
      </c>
      <c r="AG921" t="s">
        <v>268</v>
      </c>
      <c r="AH921" t="s">
        <v>269</v>
      </c>
      <c r="AI921" t="s">
        <v>270</v>
      </c>
      <c r="AJ921">
        <v>30179</v>
      </c>
      <c r="AK921" t="s">
        <v>271</v>
      </c>
      <c r="AL921" t="s">
        <v>241</v>
      </c>
      <c r="AM921">
        <v>17251</v>
      </c>
      <c r="AN921">
        <v>47303</v>
      </c>
      <c r="AO921">
        <v>15781</v>
      </c>
      <c r="AP921">
        <v>37.74</v>
      </c>
      <c r="AQ921">
        <v>164.66</v>
      </c>
      <c r="AR921" t="s">
        <v>2626</v>
      </c>
      <c r="AS921" t="s">
        <v>2626</v>
      </c>
      <c r="AT921">
        <v>0</v>
      </c>
      <c r="AU921" t="s">
        <v>2628</v>
      </c>
      <c r="AV921" s="3">
        <v>42007</v>
      </c>
      <c r="AW921" s="3" t="str">
        <f>TEXT(LoanTable[[#This Row],[Disbursement Date]],"YYYY-MM")</f>
        <v>2019-04</v>
      </c>
      <c r="AX921" t="str">
        <f>TEXT(EDATE(LoanTable[[#This Row],[Disbursement Date]],-1),"YYYY-MM")</f>
        <v>2019-03</v>
      </c>
      <c r="AY921">
        <f>IF(LoanTable[[#This Row],[Loan Status]]="Active",1,0)</f>
        <v>0</v>
      </c>
      <c r="AZ921">
        <f>IF(COUNTIFS(LoanTable[Client id],LoanTable[[#This Row],[Client id]],LoanTable[Period],LoanTable[[#This Row],[Previous Period]])&gt;0,1,0)</f>
        <v>0</v>
      </c>
      <c r="BA921" s="17" t="str">
        <f>TEXT(LoanTable[[#This Row],[Disbursement Date]],"YYYY")</f>
        <v>2019</v>
      </c>
      <c r="BB921" s="10" cm="1">
        <f t="array" ref="BB921">IF(YEAR(LoanTable[[#This Row],[Disbursement Date]])=MIN(YEAR(LoanTable[Disbursement Date])),"",YEAR(LoanTable[[#This Row],[Disbursement Date]])-1)</f>
        <v>2018</v>
      </c>
      <c r="BC921" s="10">
        <f>IF(LoanTable[[#This Row],[Previous Year]]="",1,IF(COUNTIFS(LoanTable[Client id],LoanTable[[#This Row],[Client id]],LoanTable[Year],LoanTable[[#This Row],[Previous Year]])&gt;0,1,0))</f>
        <v>0</v>
      </c>
      <c r="BD921" t="str">
        <f>YEAR(LoanTable[[#This Row],[Disbursement Date]]) &amp; "-Q" &amp; ROUNDUP(MONTH(LoanTable[[#This Row],[Disbursement Date]])/3,0)</f>
        <v>2019-Q2</v>
      </c>
      <c r="BE921">
        <f>IF(LoanTable[[#This Row],[Disbursement Date]]=LoanTable[[#This Row],[First Loan Date]],1,0)</f>
        <v>0</v>
      </c>
    </row>
    <row r="922" spans="1:57" x14ac:dyDescent="0.3">
      <c r="A922" t="s">
        <v>1821</v>
      </c>
      <c r="B922">
        <v>993</v>
      </c>
      <c r="C922" t="s">
        <v>249</v>
      </c>
      <c r="D922" t="s">
        <v>573</v>
      </c>
      <c r="E922">
        <v>30859</v>
      </c>
      <c r="F922">
        <v>3576</v>
      </c>
      <c r="G922">
        <v>40010</v>
      </c>
      <c r="H922" s="5">
        <v>43570</v>
      </c>
      <c r="I922" t="s">
        <v>615</v>
      </c>
      <c r="J922" t="s">
        <v>619</v>
      </c>
      <c r="K922">
        <v>910182</v>
      </c>
      <c r="L922" t="s">
        <v>257</v>
      </c>
      <c r="M922" t="s">
        <v>90</v>
      </c>
      <c r="N922" t="s">
        <v>13</v>
      </c>
      <c r="O922" t="s">
        <v>46</v>
      </c>
      <c r="P922">
        <v>28</v>
      </c>
      <c r="Q922" s="5" t="s">
        <v>53</v>
      </c>
      <c r="R922" t="s">
        <v>74</v>
      </c>
      <c r="S922" t="s">
        <v>35</v>
      </c>
      <c r="T922" t="s">
        <v>18</v>
      </c>
      <c r="U922" t="s">
        <v>65</v>
      </c>
      <c r="V922" t="s">
        <v>20</v>
      </c>
      <c r="W922">
        <v>553</v>
      </c>
      <c r="X922" t="s">
        <v>574</v>
      </c>
      <c r="Y922" t="s">
        <v>575</v>
      </c>
      <c r="Z922" t="s">
        <v>576</v>
      </c>
      <c r="AA922">
        <v>0.1065</v>
      </c>
      <c r="AB922" t="s">
        <v>577</v>
      </c>
      <c r="AC922" t="s">
        <v>578</v>
      </c>
      <c r="AD922" t="s">
        <v>249</v>
      </c>
      <c r="AE922" t="s">
        <v>250</v>
      </c>
      <c r="AF922" t="s">
        <v>251</v>
      </c>
      <c r="AG922" t="s">
        <v>252</v>
      </c>
      <c r="AH922" t="s">
        <v>253</v>
      </c>
      <c r="AI922" t="s">
        <v>254</v>
      </c>
      <c r="AJ922">
        <v>910182</v>
      </c>
      <c r="AK922" t="s">
        <v>255</v>
      </c>
      <c r="AL922" t="s">
        <v>256</v>
      </c>
      <c r="AM922">
        <v>31305</v>
      </c>
      <c r="AN922">
        <v>3821</v>
      </c>
      <c r="AO922">
        <v>30514</v>
      </c>
      <c r="AP922">
        <v>32.07</v>
      </c>
      <c r="AQ922">
        <v>1532.45</v>
      </c>
      <c r="AR922" t="s">
        <v>2626</v>
      </c>
      <c r="AS922" t="s">
        <v>2626</v>
      </c>
      <c r="AT922">
        <v>0</v>
      </c>
      <c r="AU922" t="s">
        <v>2628</v>
      </c>
      <c r="AV922" s="3">
        <v>43570</v>
      </c>
      <c r="AW922" s="3" t="str">
        <f>TEXT(LoanTable[[#This Row],[Disbursement Date]],"YYYY-MM")</f>
        <v>2019-04</v>
      </c>
      <c r="AX922" t="str">
        <f>TEXT(EDATE(LoanTable[[#This Row],[Disbursement Date]],-1),"YYYY-MM")</f>
        <v>2019-03</v>
      </c>
      <c r="AY922">
        <f>IF(LoanTable[[#This Row],[Loan Status]]="Active",1,0)</f>
        <v>0</v>
      </c>
      <c r="AZ922">
        <f>IF(COUNTIFS(LoanTable[Client id],LoanTable[[#This Row],[Client id]],LoanTable[Period],LoanTable[[#This Row],[Previous Period]])&gt;0,1,0)</f>
        <v>0</v>
      </c>
      <c r="BA922" s="17" t="str">
        <f>TEXT(LoanTable[[#This Row],[Disbursement Date]],"YYYY")</f>
        <v>2019</v>
      </c>
      <c r="BB922" s="10" cm="1">
        <f t="array" ref="BB922">IF(YEAR(LoanTable[[#This Row],[Disbursement Date]])=MIN(YEAR(LoanTable[Disbursement Date])),"",YEAR(LoanTable[[#This Row],[Disbursement Date]])-1)</f>
        <v>2018</v>
      </c>
      <c r="BC922" s="10">
        <f>IF(LoanTable[[#This Row],[Previous Year]]="",1,IF(COUNTIFS(LoanTable[Client id],LoanTable[[#This Row],[Client id]],LoanTable[Year],LoanTable[[#This Row],[Previous Year]])&gt;0,1,0))</f>
        <v>0</v>
      </c>
      <c r="BD922" t="str">
        <f>YEAR(LoanTable[[#This Row],[Disbursement Date]]) &amp; "-Q" &amp; ROUNDUP(MONTH(LoanTable[[#This Row],[Disbursement Date]])/3,0)</f>
        <v>2019-Q2</v>
      </c>
      <c r="BE922">
        <f>IF(LoanTable[[#This Row],[Disbursement Date]]=LoanTable[[#This Row],[First Loan Date]],1,0)</f>
        <v>1</v>
      </c>
    </row>
    <row r="923" spans="1:57" x14ac:dyDescent="0.3">
      <c r="A923" t="s">
        <v>1052</v>
      </c>
      <c r="B923">
        <v>220</v>
      </c>
      <c r="C923" t="s">
        <v>402</v>
      </c>
      <c r="D923" t="s">
        <v>573</v>
      </c>
      <c r="E923">
        <v>28254</v>
      </c>
      <c r="F923">
        <v>4330</v>
      </c>
      <c r="G923">
        <v>35543</v>
      </c>
      <c r="H923" s="5">
        <v>43571</v>
      </c>
      <c r="I923" t="s">
        <v>615</v>
      </c>
      <c r="J923" t="s">
        <v>613</v>
      </c>
      <c r="K923">
        <v>720081</v>
      </c>
      <c r="L923" t="s">
        <v>406</v>
      </c>
      <c r="M923" t="s">
        <v>80</v>
      </c>
      <c r="N923" t="s">
        <v>13</v>
      </c>
      <c r="O923" t="s">
        <v>33</v>
      </c>
      <c r="P923">
        <v>25</v>
      </c>
      <c r="Q923" s="5" t="s">
        <v>81</v>
      </c>
      <c r="R923" t="s">
        <v>74</v>
      </c>
      <c r="S923" t="s">
        <v>35</v>
      </c>
      <c r="T923" t="s">
        <v>18</v>
      </c>
      <c r="U923" t="s">
        <v>26</v>
      </c>
      <c r="V923" t="s">
        <v>20</v>
      </c>
      <c r="W923">
        <v>752</v>
      </c>
      <c r="X923" t="s">
        <v>574</v>
      </c>
      <c r="Y923" t="s">
        <v>575</v>
      </c>
      <c r="Z923" t="s">
        <v>576</v>
      </c>
      <c r="AA923">
        <v>0.1065</v>
      </c>
      <c r="AB923" t="s">
        <v>577</v>
      </c>
      <c r="AC923" t="s">
        <v>578</v>
      </c>
      <c r="AD923" t="s">
        <v>402</v>
      </c>
      <c r="AE923" t="s">
        <v>331</v>
      </c>
      <c r="AF923" t="s">
        <v>235</v>
      </c>
      <c r="AG923" t="s">
        <v>403</v>
      </c>
      <c r="AH923" t="s">
        <v>404</v>
      </c>
      <c r="AI923" t="s">
        <v>402</v>
      </c>
      <c r="AJ923">
        <v>720081</v>
      </c>
      <c r="AK923" t="s">
        <v>405</v>
      </c>
      <c r="AL923" t="s">
        <v>256</v>
      </c>
      <c r="AM923">
        <v>29924</v>
      </c>
      <c r="AN923">
        <v>3882</v>
      </c>
      <c r="AO923">
        <v>27937</v>
      </c>
      <c r="AP923">
        <v>38.79</v>
      </c>
      <c r="AQ923">
        <v>583.83000000000004</v>
      </c>
      <c r="AR923" t="s">
        <v>2626</v>
      </c>
      <c r="AS923" t="s">
        <v>2626</v>
      </c>
      <c r="AT923">
        <v>1</v>
      </c>
      <c r="AU923" t="s">
        <v>2628</v>
      </c>
      <c r="AV923" s="3">
        <v>42007</v>
      </c>
      <c r="AW923" s="3" t="str">
        <f>TEXT(LoanTable[[#This Row],[Disbursement Date]],"YYYY-MM")</f>
        <v>2019-04</v>
      </c>
      <c r="AX923" t="str">
        <f>TEXT(EDATE(LoanTable[[#This Row],[Disbursement Date]],-1),"YYYY-MM")</f>
        <v>2019-03</v>
      </c>
      <c r="AY923">
        <f>IF(LoanTable[[#This Row],[Loan Status]]="Active",1,0)</f>
        <v>0</v>
      </c>
      <c r="AZ923">
        <f>IF(COUNTIFS(LoanTable[Client id],LoanTable[[#This Row],[Client id]],LoanTable[Period],LoanTable[[#This Row],[Previous Period]])&gt;0,1,0)</f>
        <v>1</v>
      </c>
      <c r="BA923" s="17" t="str">
        <f>TEXT(LoanTable[[#This Row],[Disbursement Date]],"YYYY")</f>
        <v>2019</v>
      </c>
      <c r="BB923" s="10" cm="1">
        <f t="array" ref="BB923">IF(YEAR(LoanTable[[#This Row],[Disbursement Date]])=MIN(YEAR(LoanTable[Disbursement Date])),"",YEAR(LoanTable[[#This Row],[Disbursement Date]])-1)</f>
        <v>2018</v>
      </c>
      <c r="BC923" s="10">
        <f>IF(LoanTable[[#This Row],[Previous Year]]="",1,IF(COUNTIFS(LoanTable[Client id],LoanTable[[#This Row],[Client id]],LoanTable[Year],LoanTable[[#This Row],[Previous Year]])&gt;0,1,0))</f>
        <v>0</v>
      </c>
      <c r="BD923" t="str">
        <f>YEAR(LoanTable[[#This Row],[Disbursement Date]]) &amp; "-Q" &amp; ROUNDUP(MONTH(LoanTable[[#This Row],[Disbursement Date]])/3,0)</f>
        <v>2019-Q2</v>
      </c>
      <c r="BE923">
        <f>IF(LoanTable[[#This Row],[Disbursement Date]]=LoanTable[[#This Row],[First Loan Date]],1,0)</f>
        <v>0</v>
      </c>
    </row>
    <row r="924" spans="1:57" x14ac:dyDescent="0.3">
      <c r="A924" t="s">
        <v>690</v>
      </c>
      <c r="B924">
        <v>67</v>
      </c>
      <c r="C924" t="s">
        <v>509</v>
      </c>
      <c r="D924" t="s">
        <v>573</v>
      </c>
      <c r="E924">
        <v>22796</v>
      </c>
      <c r="F924">
        <v>17749</v>
      </c>
      <c r="G924">
        <v>40196</v>
      </c>
      <c r="H924" s="5">
        <v>43572</v>
      </c>
      <c r="I924" t="s">
        <v>617</v>
      </c>
      <c r="J924" t="s">
        <v>613</v>
      </c>
      <c r="K924">
        <v>520376</v>
      </c>
      <c r="L924" t="s">
        <v>512</v>
      </c>
      <c r="M924" t="s">
        <v>130</v>
      </c>
      <c r="N924" t="s">
        <v>13</v>
      </c>
      <c r="O924" t="s">
        <v>14</v>
      </c>
      <c r="P924">
        <v>37</v>
      </c>
      <c r="Q924" s="6" t="s">
        <v>131</v>
      </c>
      <c r="R924" t="s">
        <v>30</v>
      </c>
      <c r="S924" t="s">
        <v>35</v>
      </c>
      <c r="T924" t="s">
        <v>63</v>
      </c>
      <c r="U924" t="s">
        <v>19</v>
      </c>
      <c r="V924" t="s">
        <v>31</v>
      </c>
      <c r="W924">
        <v>414</v>
      </c>
      <c r="X924" t="s">
        <v>574</v>
      </c>
      <c r="Y924" t="s">
        <v>575</v>
      </c>
      <c r="Z924" t="s">
        <v>576</v>
      </c>
      <c r="AA924">
        <v>0.1065</v>
      </c>
      <c r="AB924" t="s">
        <v>577</v>
      </c>
      <c r="AC924" t="s">
        <v>578</v>
      </c>
      <c r="AD924" t="s">
        <v>509</v>
      </c>
      <c r="AE924" t="s">
        <v>325</v>
      </c>
      <c r="AF924" t="s">
        <v>326</v>
      </c>
      <c r="AG924" t="s">
        <v>327</v>
      </c>
      <c r="AH924" t="s">
        <v>328</v>
      </c>
      <c r="AI924" t="s">
        <v>510</v>
      </c>
      <c r="AJ924">
        <v>520376</v>
      </c>
      <c r="AK924" t="s">
        <v>511</v>
      </c>
      <c r="AL924" t="s">
        <v>239</v>
      </c>
      <c r="AM924">
        <v>23252</v>
      </c>
      <c r="AN924">
        <v>19188</v>
      </c>
      <c r="AO924">
        <v>22416</v>
      </c>
      <c r="AP924">
        <v>24.23</v>
      </c>
      <c r="AQ924">
        <v>686.86</v>
      </c>
      <c r="AR924" t="s">
        <v>2626</v>
      </c>
      <c r="AS924" t="s">
        <v>2626</v>
      </c>
      <c r="AT924">
        <v>1</v>
      </c>
      <c r="AU924" t="s">
        <v>2628</v>
      </c>
      <c r="AV924" s="3">
        <v>43346</v>
      </c>
      <c r="AW924" s="3" t="str">
        <f>TEXT(LoanTable[[#This Row],[Disbursement Date]],"YYYY-MM")</f>
        <v>2019-04</v>
      </c>
      <c r="AX924" t="str">
        <f>TEXT(EDATE(LoanTable[[#This Row],[Disbursement Date]],-1),"YYYY-MM")</f>
        <v>2019-03</v>
      </c>
      <c r="AY924">
        <f>IF(LoanTable[[#This Row],[Loan Status]]="Active",1,0)</f>
        <v>0</v>
      </c>
      <c r="AZ924">
        <f>IF(COUNTIFS(LoanTable[Client id],LoanTable[[#This Row],[Client id]],LoanTable[Period],LoanTable[[#This Row],[Previous Period]])&gt;0,1,0)</f>
        <v>0</v>
      </c>
      <c r="BA924" s="17" t="str">
        <f>TEXT(LoanTable[[#This Row],[Disbursement Date]],"YYYY")</f>
        <v>2019</v>
      </c>
      <c r="BB924" s="10" cm="1">
        <f t="array" ref="BB924">IF(YEAR(LoanTable[[#This Row],[Disbursement Date]])=MIN(YEAR(LoanTable[Disbursement Date])),"",YEAR(LoanTable[[#This Row],[Disbursement Date]])-1)</f>
        <v>2018</v>
      </c>
      <c r="BC924" s="10">
        <f>IF(LoanTable[[#This Row],[Previous Year]]="",1,IF(COUNTIFS(LoanTable[Client id],LoanTable[[#This Row],[Client id]],LoanTable[Year],LoanTable[[#This Row],[Previous Year]])&gt;0,1,0))</f>
        <v>1</v>
      </c>
      <c r="BD924" t="str">
        <f>YEAR(LoanTable[[#This Row],[Disbursement Date]]) &amp; "-Q" &amp; ROUNDUP(MONTH(LoanTable[[#This Row],[Disbursement Date]])/3,0)</f>
        <v>2019-Q2</v>
      </c>
      <c r="BE924">
        <f>IF(LoanTable[[#This Row],[Disbursement Date]]=LoanTable[[#This Row],[First Loan Date]],1,0)</f>
        <v>0</v>
      </c>
    </row>
    <row r="925" spans="1:57" x14ac:dyDescent="0.3">
      <c r="A925" t="s">
        <v>2425</v>
      </c>
      <c r="B925">
        <v>115</v>
      </c>
      <c r="C925" t="s">
        <v>265</v>
      </c>
      <c r="D925" t="s">
        <v>589</v>
      </c>
      <c r="E925">
        <v>32355</v>
      </c>
      <c r="F925">
        <v>43916</v>
      </c>
      <c r="G925">
        <v>6419</v>
      </c>
      <c r="H925" s="5">
        <v>43576</v>
      </c>
      <c r="I925" t="s">
        <v>612</v>
      </c>
      <c r="J925" t="s">
        <v>619</v>
      </c>
      <c r="K925">
        <v>30179</v>
      </c>
      <c r="L925" t="s">
        <v>272</v>
      </c>
      <c r="M925" t="s">
        <v>169</v>
      </c>
      <c r="N925" t="s">
        <v>13</v>
      </c>
      <c r="O925" t="s">
        <v>14</v>
      </c>
      <c r="P925">
        <v>38</v>
      </c>
      <c r="Q925" s="5" t="s">
        <v>15</v>
      </c>
      <c r="R925" t="s">
        <v>30</v>
      </c>
      <c r="S925" t="s">
        <v>145</v>
      </c>
      <c r="T925" t="s">
        <v>63</v>
      </c>
      <c r="U925" t="s">
        <v>26</v>
      </c>
      <c r="V925" t="s">
        <v>39</v>
      </c>
      <c r="W925">
        <v>485</v>
      </c>
      <c r="X925" t="s">
        <v>574</v>
      </c>
      <c r="Y925" t="s">
        <v>590</v>
      </c>
      <c r="Z925" t="s">
        <v>576</v>
      </c>
      <c r="AA925">
        <v>9.9099999999999994E-2</v>
      </c>
      <c r="AB925" t="s">
        <v>577</v>
      </c>
      <c r="AC925" t="s">
        <v>591</v>
      </c>
      <c r="AD925" t="s">
        <v>265</v>
      </c>
      <c r="AE925" t="s">
        <v>266</v>
      </c>
      <c r="AF925" t="s">
        <v>267</v>
      </c>
      <c r="AG925" t="s">
        <v>268</v>
      </c>
      <c r="AH925" t="s">
        <v>269</v>
      </c>
      <c r="AI925" t="s">
        <v>270</v>
      </c>
      <c r="AJ925">
        <v>30179</v>
      </c>
      <c r="AK925" t="s">
        <v>271</v>
      </c>
      <c r="AL925" t="s">
        <v>241</v>
      </c>
      <c r="AM925">
        <v>33751</v>
      </c>
      <c r="AN925">
        <v>44865</v>
      </c>
      <c r="AO925">
        <v>32299</v>
      </c>
      <c r="AP925">
        <v>3.15</v>
      </c>
      <c r="AQ925">
        <v>336.12</v>
      </c>
      <c r="AR925" t="s">
        <v>2626</v>
      </c>
      <c r="AS925" t="s">
        <v>2626</v>
      </c>
      <c r="AT925">
        <v>0</v>
      </c>
      <c r="AU925" t="s">
        <v>2629</v>
      </c>
      <c r="AV925" s="3">
        <v>43576</v>
      </c>
      <c r="AW925" s="3" t="str">
        <f>TEXT(LoanTable[[#This Row],[Disbursement Date]],"YYYY-MM")</f>
        <v>2019-04</v>
      </c>
      <c r="AX925" t="str">
        <f>TEXT(EDATE(LoanTable[[#This Row],[Disbursement Date]],-1),"YYYY-MM")</f>
        <v>2019-03</v>
      </c>
      <c r="AY925">
        <f>IF(LoanTable[[#This Row],[Loan Status]]="Active",1,0)</f>
        <v>0</v>
      </c>
      <c r="AZ925">
        <f>IF(COUNTIFS(LoanTable[Client id],LoanTable[[#This Row],[Client id]],LoanTable[Period],LoanTable[[#This Row],[Previous Period]])&gt;0,1,0)</f>
        <v>0</v>
      </c>
      <c r="BA925" s="17" t="str">
        <f>TEXT(LoanTable[[#This Row],[Disbursement Date]],"YYYY")</f>
        <v>2019</v>
      </c>
      <c r="BB925" s="10" cm="1">
        <f t="array" ref="BB925">IF(YEAR(LoanTable[[#This Row],[Disbursement Date]])=MIN(YEAR(LoanTable[Disbursement Date])),"",YEAR(LoanTable[[#This Row],[Disbursement Date]])-1)</f>
        <v>2018</v>
      </c>
      <c r="BC925" s="10">
        <f>IF(LoanTable[[#This Row],[Previous Year]]="",1,IF(COUNTIFS(LoanTable[Client id],LoanTable[[#This Row],[Client id]],LoanTable[Year],LoanTable[[#This Row],[Previous Year]])&gt;0,1,0))</f>
        <v>0</v>
      </c>
      <c r="BD925" t="str">
        <f>YEAR(LoanTable[[#This Row],[Disbursement Date]]) &amp; "-Q" &amp; ROUNDUP(MONTH(LoanTable[[#This Row],[Disbursement Date]])/3,0)</f>
        <v>2019-Q2</v>
      </c>
      <c r="BE925">
        <f>IF(LoanTable[[#This Row],[Disbursement Date]]=LoanTable[[#This Row],[First Loan Date]],1,0)</f>
        <v>1</v>
      </c>
    </row>
    <row r="926" spans="1:57" x14ac:dyDescent="0.3">
      <c r="A926" t="s">
        <v>2153</v>
      </c>
      <c r="B926">
        <v>570</v>
      </c>
      <c r="C926" t="s">
        <v>344</v>
      </c>
      <c r="D926" t="s">
        <v>573</v>
      </c>
      <c r="E926">
        <v>48841</v>
      </c>
      <c r="F926">
        <v>15674</v>
      </c>
      <c r="G926">
        <v>12316</v>
      </c>
      <c r="H926" s="5">
        <v>43577</v>
      </c>
      <c r="I926" t="s">
        <v>624</v>
      </c>
      <c r="J926" t="s">
        <v>613</v>
      </c>
      <c r="K926">
        <v>910020</v>
      </c>
      <c r="L926" t="s">
        <v>346</v>
      </c>
      <c r="M926" t="s">
        <v>122</v>
      </c>
      <c r="N926" t="s">
        <v>13</v>
      </c>
      <c r="O926" t="s">
        <v>14</v>
      </c>
      <c r="P926">
        <v>44</v>
      </c>
      <c r="Q926" s="5" t="s">
        <v>123</v>
      </c>
      <c r="R926" t="s">
        <v>74</v>
      </c>
      <c r="S926" t="s">
        <v>35</v>
      </c>
      <c r="T926" t="s">
        <v>63</v>
      </c>
      <c r="U926" t="s">
        <v>38</v>
      </c>
      <c r="V926" t="s">
        <v>39</v>
      </c>
      <c r="W926">
        <v>601</v>
      </c>
      <c r="X926" t="s">
        <v>574</v>
      </c>
      <c r="Y926" t="s">
        <v>575</v>
      </c>
      <c r="Z926" t="s">
        <v>576</v>
      </c>
      <c r="AA926">
        <v>0.1065</v>
      </c>
      <c r="AB926" t="s">
        <v>577</v>
      </c>
      <c r="AC926" t="s">
        <v>578</v>
      </c>
      <c r="AD926" t="s">
        <v>344</v>
      </c>
      <c r="AE926" t="s">
        <v>250</v>
      </c>
      <c r="AF926" t="s">
        <v>251</v>
      </c>
      <c r="AG926" t="s">
        <v>252</v>
      </c>
      <c r="AH926" t="s">
        <v>253</v>
      </c>
      <c r="AI926" t="s">
        <v>254</v>
      </c>
      <c r="AJ926">
        <v>910020</v>
      </c>
      <c r="AK926" t="s">
        <v>345</v>
      </c>
      <c r="AL926" t="s">
        <v>256</v>
      </c>
      <c r="AM926">
        <v>49211</v>
      </c>
      <c r="AN926">
        <v>16482</v>
      </c>
      <c r="AO926">
        <v>48745</v>
      </c>
      <c r="AP926">
        <v>44.65</v>
      </c>
      <c r="AQ926">
        <v>4864.1499999999996</v>
      </c>
      <c r="AR926" t="s">
        <v>2626</v>
      </c>
      <c r="AS926" t="s">
        <v>2626</v>
      </c>
      <c r="AT926">
        <v>0</v>
      </c>
      <c r="AU926" t="s">
        <v>2628</v>
      </c>
      <c r="AV926" s="3">
        <v>43577</v>
      </c>
      <c r="AW926" s="3" t="str">
        <f>TEXT(LoanTable[[#This Row],[Disbursement Date]],"YYYY-MM")</f>
        <v>2019-04</v>
      </c>
      <c r="AX926" t="str">
        <f>TEXT(EDATE(LoanTable[[#This Row],[Disbursement Date]],-1),"YYYY-MM")</f>
        <v>2019-03</v>
      </c>
      <c r="AY926">
        <f>IF(LoanTable[[#This Row],[Loan Status]]="Active",1,0)</f>
        <v>1</v>
      </c>
      <c r="AZ926">
        <f>IF(COUNTIFS(LoanTable[Client id],LoanTable[[#This Row],[Client id]],LoanTable[Period],LoanTable[[#This Row],[Previous Period]])&gt;0,1,0)</f>
        <v>0</v>
      </c>
      <c r="BA926" s="17" t="str">
        <f>TEXT(LoanTable[[#This Row],[Disbursement Date]],"YYYY")</f>
        <v>2019</v>
      </c>
      <c r="BB926" s="10" cm="1">
        <f t="array" ref="BB926">IF(YEAR(LoanTable[[#This Row],[Disbursement Date]])=MIN(YEAR(LoanTable[Disbursement Date])),"",YEAR(LoanTable[[#This Row],[Disbursement Date]])-1)</f>
        <v>2018</v>
      </c>
      <c r="BC926" s="10">
        <f>IF(LoanTable[[#This Row],[Previous Year]]="",1,IF(COUNTIFS(LoanTable[Client id],LoanTable[[#This Row],[Client id]],LoanTable[Year],LoanTable[[#This Row],[Previous Year]])&gt;0,1,0))</f>
        <v>0</v>
      </c>
      <c r="BD926" t="str">
        <f>YEAR(LoanTable[[#This Row],[Disbursement Date]]) &amp; "-Q" &amp; ROUNDUP(MONTH(LoanTable[[#This Row],[Disbursement Date]])/3,0)</f>
        <v>2019-Q2</v>
      </c>
      <c r="BE926">
        <f>IF(LoanTable[[#This Row],[Disbursement Date]]=LoanTable[[#This Row],[First Loan Date]],1,0)</f>
        <v>1</v>
      </c>
    </row>
    <row r="927" spans="1:57" x14ac:dyDescent="0.3">
      <c r="A927" t="s">
        <v>2110</v>
      </c>
      <c r="B927">
        <v>16</v>
      </c>
      <c r="C927" t="s">
        <v>422</v>
      </c>
      <c r="D927" t="s">
        <v>587</v>
      </c>
      <c r="E927">
        <v>2026</v>
      </c>
      <c r="F927">
        <v>18273</v>
      </c>
      <c r="G927">
        <v>25924</v>
      </c>
      <c r="H927" s="5">
        <v>43579</v>
      </c>
      <c r="I927" t="s">
        <v>612</v>
      </c>
      <c r="J927" t="s">
        <v>613</v>
      </c>
      <c r="K927">
        <v>120676</v>
      </c>
      <c r="L927" t="s">
        <v>423</v>
      </c>
      <c r="M927" t="s">
        <v>56</v>
      </c>
      <c r="N927" t="s">
        <v>13</v>
      </c>
      <c r="O927" t="s">
        <v>28</v>
      </c>
      <c r="P927">
        <v>53</v>
      </c>
      <c r="Q927" s="6" t="s">
        <v>57</v>
      </c>
      <c r="R927" t="s">
        <v>25</v>
      </c>
      <c r="S927" t="s">
        <v>35</v>
      </c>
      <c r="T927" t="s">
        <v>18</v>
      </c>
      <c r="U927" t="s">
        <v>19</v>
      </c>
      <c r="V927" t="s">
        <v>31</v>
      </c>
      <c r="W927">
        <v>488</v>
      </c>
      <c r="X927" t="s">
        <v>574</v>
      </c>
      <c r="Y927" t="s">
        <v>584</v>
      </c>
      <c r="Z927" t="s">
        <v>576</v>
      </c>
      <c r="AA927">
        <v>6.6199999999999995E-2</v>
      </c>
      <c r="AB927" t="s">
        <v>581</v>
      </c>
      <c r="AC927" t="s">
        <v>588</v>
      </c>
      <c r="AD927" t="s">
        <v>422</v>
      </c>
      <c r="AE927" t="s">
        <v>234</v>
      </c>
      <c r="AF927" t="s">
        <v>235</v>
      </c>
      <c r="AG927" t="s">
        <v>236</v>
      </c>
      <c r="AH927" t="s">
        <v>237</v>
      </c>
      <c r="AI927" t="s">
        <v>422</v>
      </c>
      <c r="AJ927">
        <v>120676</v>
      </c>
      <c r="AK927" t="s">
        <v>247</v>
      </c>
      <c r="AL927" t="s">
        <v>239</v>
      </c>
      <c r="AM927">
        <v>2881</v>
      </c>
      <c r="AN927">
        <v>20008</v>
      </c>
      <c r="AO927">
        <v>1910</v>
      </c>
      <c r="AP927">
        <v>35.36</v>
      </c>
      <c r="AQ927">
        <v>1705.3</v>
      </c>
      <c r="AR927" t="s">
        <v>2626</v>
      </c>
      <c r="AS927" t="s">
        <v>2626</v>
      </c>
      <c r="AT927">
        <v>0</v>
      </c>
      <c r="AU927" t="s">
        <v>2628</v>
      </c>
      <c r="AV927" s="3">
        <v>42262</v>
      </c>
      <c r="AW927" s="3" t="str">
        <f>TEXT(LoanTable[[#This Row],[Disbursement Date]],"YYYY-MM")</f>
        <v>2019-04</v>
      </c>
      <c r="AX927" t="str">
        <f>TEXT(EDATE(LoanTable[[#This Row],[Disbursement Date]],-1),"YYYY-MM")</f>
        <v>2019-03</v>
      </c>
      <c r="AY927">
        <f>IF(LoanTable[[#This Row],[Loan Status]]="Active",1,0)</f>
        <v>0</v>
      </c>
      <c r="AZ927">
        <f>IF(COUNTIFS(LoanTable[Client id],LoanTable[[#This Row],[Client id]],LoanTable[Period],LoanTable[[#This Row],[Previous Period]])&gt;0,1,0)</f>
        <v>0</v>
      </c>
      <c r="BA927" s="17" t="str">
        <f>TEXT(LoanTable[[#This Row],[Disbursement Date]],"YYYY")</f>
        <v>2019</v>
      </c>
      <c r="BB927" s="10" cm="1">
        <f t="array" ref="BB927">IF(YEAR(LoanTable[[#This Row],[Disbursement Date]])=MIN(YEAR(LoanTable[Disbursement Date])),"",YEAR(LoanTable[[#This Row],[Disbursement Date]])-1)</f>
        <v>2018</v>
      </c>
      <c r="BC927" s="10">
        <f>IF(LoanTable[[#This Row],[Previous Year]]="",1,IF(COUNTIFS(LoanTable[Client id],LoanTable[[#This Row],[Client id]],LoanTable[Year],LoanTable[[#This Row],[Previous Year]])&gt;0,1,0))</f>
        <v>1</v>
      </c>
      <c r="BD927" t="str">
        <f>YEAR(LoanTable[[#This Row],[Disbursement Date]]) &amp; "-Q" &amp; ROUNDUP(MONTH(LoanTable[[#This Row],[Disbursement Date]])/3,0)</f>
        <v>2019-Q2</v>
      </c>
      <c r="BE927">
        <f>IF(LoanTable[[#This Row],[Disbursement Date]]=LoanTable[[#This Row],[First Loan Date]],1,0)</f>
        <v>0</v>
      </c>
    </row>
    <row r="928" spans="1:57" x14ac:dyDescent="0.3">
      <c r="A928" t="s">
        <v>1498</v>
      </c>
      <c r="B928">
        <v>936</v>
      </c>
      <c r="C928" t="s">
        <v>468</v>
      </c>
      <c r="D928" t="s">
        <v>589</v>
      </c>
      <c r="E928">
        <v>7696</v>
      </c>
      <c r="F928">
        <v>22503</v>
      </c>
      <c r="G928">
        <v>1617</v>
      </c>
      <c r="H928" s="5">
        <v>43579</v>
      </c>
      <c r="I928" t="s">
        <v>612</v>
      </c>
      <c r="J928" t="s">
        <v>613</v>
      </c>
      <c r="K928">
        <v>630081</v>
      </c>
      <c r="L928" t="s">
        <v>470</v>
      </c>
      <c r="M928" t="s">
        <v>217</v>
      </c>
      <c r="N928" t="s">
        <v>13</v>
      </c>
      <c r="O928" t="s">
        <v>14</v>
      </c>
      <c r="P928">
        <v>43</v>
      </c>
      <c r="Q928" s="5" t="s">
        <v>218</v>
      </c>
      <c r="R928" t="s">
        <v>104</v>
      </c>
      <c r="S928" t="s">
        <v>105</v>
      </c>
      <c r="T928" t="s">
        <v>18</v>
      </c>
      <c r="U928" t="s">
        <v>19</v>
      </c>
      <c r="V928" t="s">
        <v>39</v>
      </c>
      <c r="W928">
        <v>558</v>
      </c>
      <c r="X928" t="s">
        <v>574</v>
      </c>
      <c r="Y928" t="s">
        <v>590</v>
      </c>
      <c r="Z928" t="s">
        <v>576</v>
      </c>
      <c r="AA928">
        <v>9.9099999999999994E-2</v>
      </c>
      <c r="AB928" t="s">
        <v>577</v>
      </c>
      <c r="AC928" t="s">
        <v>591</v>
      </c>
      <c r="AD928" t="s">
        <v>468</v>
      </c>
      <c r="AE928" t="s">
        <v>462</v>
      </c>
      <c r="AF928" t="s">
        <v>463</v>
      </c>
      <c r="AG928" t="s">
        <v>464</v>
      </c>
      <c r="AH928" t="s">
        <v>465</v>
      </c>
      <c r="AI928" t="s">
        <v>468</v>
      </c>
      <c r="AJ928">
        <v>630081</v>
      </c>
      <c r="AK928" t="s">
        <v>469</v>
      </c>
      <c r="AL928" t="s">
        <v>256</v>
      </c>
      <c r="AM928">
        <v>8311</v>
      </c>
      <c r="AN928">
        <v>23633</v>
      </c>
      <c r="AO928">
        <v>7274</v>
      </c>
      <c r="AP928">
        <v>20.8</v>
      </c>
      <c r="AQ928">
        <v>1992.55</v>
      </c>
      <c r="AR928" t="s">
        <v>2626</v>
      </c>
      <c r="AS928" t="s">
        <v>2626</v>
      </c>
      <c r="AT928">
        <v>2</v>
      </c>
      <c r="AU928" t="s">
        <v>2628</v>
      </c>
      <c r="AV928" s="3">
        <v>43187</v>
      </c>
      <c r="AW928" s="3" t="str">
        <f>TEXT(LoanTable[[#This Row],[Disbursement Date]],"YYYY-MM")</f>
        <v>2019-04</v>
      </c>
      <c r="AX928" t="str">
        <f>TEXT(EDATE(LoanTable[[#This Row],[Disbursement Date]],-1),"YYYY-MM")</f>
        <v>2019-03</v>
      </c>
      <c r="AY928">
        <f>IF(LoanTable[[#This Row],[Loan Status]]="Active",1,0)</f>
        <v>0</v>
      </c>
      <c r="AZ928">
        <f>IF(COUNTIFS(LoanTable[Client id],LoanTable[[#This Row],[Client id]],LoanTable[Period],LoanTable[[#This Row],[Previous Period]])&gt;0,1,0)</f>
        <v>1</v>
      </c>
      <c r="BA928" s="17" t="str">
        <f>TEXT(LoanTable[[#This Row],[Disbursement Date]],"YYYY")</f>
        <v>2019</v>
      </c>
      <c r="BB928" s="10" cm="1">
        <f t="array" ref="BB928">IF(YEAR(LoanTable[[#This Row],[Disbursement Date]])=MIN(YEAR(LoanTable[Disbursement Date])),"",YEAR(LoanTable[[#This Row],[Disbursement Date]])-1)</f>
        <v>2018</v>
      </c>
      <c r="BC928" s="10">
        <f>IF(LoanTable[[#This Row],[Previous Year]]="",1,IF(COUNTIFS(LoanTable[Client id],LoanTable[[#This Row],[Client id]],LoanTable[Year],LoanTable[[#This Row],[Previous Year]])&gt;0,1,0))</f>
        <v>1</v>
      </c>
      <c r="BD928" t="str">
        <f>YEAR(LoanTable[[#This Row],[Disbursement Date]]) &amp; "-Q" &amp; ROUNDUP(MONTH(LoanTable[[#This Row],[Disbursement Date]])/3,0)</f>
        <v>2019-Q2</v>
      </c>
      <c r="BE928">
        <f>IF(LoanTable[[#This Row],[Disbursement Date]]=LoanTable[[#This Row],[First Loan Date]],1,0)</f>
        <v>0</v>
      </c>
    </row>
    <row r="929" spans="1:57" x14ac:dyDescent="0.3">
      <c r="A929" t="s">
        <v>804</v>
      </c>
      <c r="B929">
        <v>455</v>
      </c>
      <c r="C929" t="s">
        <v>516</v>
      </c>
      <c r="D929" t="s">
        <v>589</v>
      </c>
      <c r="E929">
        <v>19480</v>
      </c>
      <c r="F929">
        <v>46941</v>
      </c>
      <c r="G929">
        <v>12993</v>
      </c>
      <c r="H929" s="5">
        <v>43582</v>
      </c>
      <c r="I929" t="s">
        <v>615</v>
      </c>
      <c r="J929" t="s">
        <v>613</v>
      </c>
      <c r="K929">
        <v>1320004</v>
      </c>
      <c r="L929" t="s">
        <v>518</v>
      </c>
      <c r="M929" t="s">
        <v>120</v>
      </c>
      <c r="N929" t="s">
        <v>13</v>
      </c>
      <c r="O929" t="s">
        <v>28</v>
      </c>
      <c r="P929">
        <v>46</v>
      </c>
      <c r="Q929" s="5" t="s">
        <v>24</v>
      </c>
      <c r="R929" t="s">
        <v>104</v>
      </c>
      <c r="S929" t="s">
        <v>105</v>
      </c>
      <c r="T929" t="s">
        <v>18</v>
      </c>
      <c r="U929" t="s">
        <v>65</v>
      </c>
      <c r="V929" t="s">
        <v>31</v>
      </c>
      <c r="W929">
        <v>708</v>
      </c>
      <c r="X929" t="s">
        <v>574</v>
      </c>
      <c r="Y929" t="s">
        <v>590</v>
      </c>
      <c r="Z929" t="s">
        <v>576</v>
      </c>
      <c r="AA929">
        <v>9.9099999999999994E-2</v>
      </c>
      <c r="AB929" t="s">
        <v>577</v>
      </c>
      <c r="AC929" t="s">
        <v>591</v>
      </c>
      <c r="AD929" t="s">
        <v>516</v>
      </c>
      <c r="AE929" t="s">
        <v>375</v>
      </c>
      <c r="AF929" t="s">
        <v>376</v>
      </c>
      <c r="AG929" t="s">
        <v>377</v>
      </c>
      <c r="AH929" t="s">
        <v>378</v>
      </c>
      <c r="AI929" t="s">
        <v>376</v>
      </c>
      <c r="AJ929">
        <v>1320004</v>
      </c>
      <c r="AK929" t="s">
        <v>517</v>
      </c>
      <c r="AL929" t="s">
        <v>239</v>
      </c>
      <c r="AM929">
        <v>19955</v>
      </c>
      <c r="AN929">
        <v>46991</v>
      </c>
      <c r="AO929">
        <v>19409</v>
      </c>
      <c r="AP929">
        <v>25.52</v>
      </c>
      <c r="AQ929">
        <v>4777.41</v>
      </c>
      <c r="AR929" t="s">
        <v>2626</v>
      </c>
      <c r="AS929" t="s">
        <v>2626</v>
      </c>
      <c r="AT929">
        <v>0</v>
      </c>
      <c r="AU929" t="s">
        <v>2628</v>
      </c>
      <c r="AV929" s="3">
        <v>42371</v>
      </c>
      <c r="AW929" s="3" t="str">
        <f>TEXT(LoanTable[[#This Row],[Disbursement Date]],"YYYY-MM")</f>
        <v>2019-04</v>
      </c>
      <c r="AX929" t="str">
        <f>TEXT(EDATE(LoanTable[[#This Row],[Disbursement Date]],-1),"YYYY-MM")</f>
        <v>2019-03</v>
      </c>
      <c r="AY929">
        <f>IF(LoanTable[[#This Row],[Loan Status]]="Active",1,0)</f>
        <v>0</v>
      </c>
      <c r="AZ929">
        <f>IF(COUNTIFS(LoanTable[Client id],LoanTable[[#This Row],[Client id]],LoanTable[Period],LoanTable[[#This Row],[Previous Period]])&gt;0,1,0)</f>
        <v>0</v>
      </c>
      <c r="BA929" s="17" t="str">
        <f>TEXT(LoanTable[[#This Row],[Disbursement Date]],"YYYY")</f>
        <v>2019</v>
      </c>
      <c r="BB929" s="10" cm="1">
        <f t="array" ref="BB929">IF(YEAR(LoanTable[[#This Row],[Disbursement Date]])=MIN(YEAR(LoanTable[Disbursement Date])),"",YEAR(LoanTable[[#This Row],[Disbursement Date]])-1)</f>
        <v>2018</v>
      </c>
      <c r="BC929" s="10">
        <f>IF(LoanTable[[#This Row],[Previous Year]]="",1,IF(COUNTIFS(LoanTable[Client id],LoanTable[[#This Row],[Client id]],LoanTable[Year],LoanTable[[#This Row],[Previous Year]])&gt;0,1,0))</f>
        <v>0</v>
      </c>
      <c r="BD929" t="str">
        <f>YEAR(LoanTable[[#This Row],[Disbursement Date]]) &amp; "-Q" &amp; ROUNDUP(MONTH(LoanTable[[#This Row],[Disbursement Date]])/3,0)</f>
        <v>2019-Q2</v>
      </c>
      <c r="BE929">
        <f>IF(LoanTable[[#This Row],[Disbursement Date]]=LoanTable[[#This Row],[First Loan Date]],1,0)</f>
        <v>0</v>
      </c>
    </row>
    <row r="930" spans="1:57" x14ac:dyDescent="0.3">
      <c r="A930" t="s">
        <v>1210</v>
      </c>
      <c r="B930">
        <v>808</v>
      </c>
      <c r="C930" t="s">
        <v>499</v>
      </c>
      <c r="D930" t="s">
        <v>573</v>
      </c>
      <c r="E930">
        <v>3068</v>
      </c>
      <c r="F930">
        <v>23311</v>
      </c>
      <c r="G930">
        <v>10582</v>
      </c>
      <c r="H930" s="5">
        <v>43584</v>
      </c>
      <c r="I930" t="s">
        <v>612</v>
      </c>
      <c r="J930" t="s">
        <v>619</v>
      </c>
      <c r="K930">
        <v>650051</v>
      </c>
      <c r="L930" t="s">
        <v>501</v>
      </c>
      <c r="M930" t="s">
        <v>89</v>
      </c>
      <c r="N930" t="s">
        <v>13</v>
      </c>
      <c r="O930" t="s">
        <v>14</v>
      </c>
      <c r="P930">
        <v>43</v>
      </c>
      <c r="Q930" s="5" t="s">
        <v>203</v>
      </c>
      <c r="R930" t="s">
        <v>74</v>
      </c>
      <c r="S930" t="s">
        <v>105</v>
      </c>
      <c r="T930" t="s">
        <v>44</v>
      </c>
      <c r="U930" t="s">
        <v>22</v>
      </c>
      <c r="V930" t="s">
        <v>31</v>
      </c>
      <c r="W930">
        <v>300</v>
      </c>
      <c r="X930" t="s">
        <v>574</v>
      </c>
      <c r="Y930" t="s">
        <v>575</v>
      </c>
      <c r="Z930" t="s">
        <v>576</v>
      </c>
      <c r="AA930">
        <v>0.1065</v>
      </c>
      <c r="AB930" t="s">
        <v>577</v>
      </c>
      <c r="AC930" t="s">
        <v>578</v>
      </c>
      <c r="AD930" t="s">
        <v>499</v>
      </c>
      <c r="AE930" t="s">
        <v>331</v>
      </c>
      <c r="AF930" t="s">
        <v>332</v>
      </c>
      <c r="AG930" t="s">
        <v>333</v>
      </c>
      <c r="AH930" t="s">
        <v>334</v>
      </c>
      <c r="AI930" t="s">
        <v>499</v>
      </c>
      <c r="AJ930">
        <v>650051</v>
      </c>
      <c r="AK930" t="s">
        <v>500</v>
      </c>
      <c r="AL930" t="s">
        <v>241</v>
      </c>
      <c r="AM930">
        <v>4632</v>
      </c>
      <c r="AN930">
        <v>23360</v>
      </c>
      <c r="AO930">
        <v>3008</v>
      </c>
      <c r="AP930">
        <v>10.28</v>
      </c>
      <c r="AQ930">
        <v>883.39</v>
      </c>
      <c r="AR930" t="s">
        <v>2626</v>
      </c>
      <c r="AS930" t="s">
        <v>2626</v>
      </c>
      <c r="AT930">
        <v>0</v>
      </c>
      <c r="AU930" t="s">
        <v>2629</v>
      </c>
      <c r="AV930" s="3">
        <v>43584</v>
      </c>
      <c r="AW930" s="3" t="str">
        <f>TEXT(LoanTable[[#This Row],[Disbursement Date]],"YYYY-MM")</f>
        <v>2019-04</v>
      </c>
      <c r="AX930" t="str">
        <f>TEXT(EDATE(LoanTable[[#This Row],[Disbursement Date]],-1),"YYYY-MM")</f>
        <v>2019-03</v>
      </c>
      <c r="AY930">
        <f>IF(LoanTable[[#This Row],[Loan Status]]="Active",1,0)</f>
        <v>0</v>
      </c>
      <c r="AZ930">
        <f>IF(COUNTIFS(LoanTable[Client id],LoanTable[[#This Row],[Client id]],LoanTable[Period],LoanTable[[#This Row],[Previous Period]])&gt;0,1,0)</f>
        <v>0</v>
      </c>
      <c r="BA930" s="17" t="str">
        <f>TEXT(LoanTable[[#This Row],[Disbursement Date]],"YYYY")</f>
        <v>2019</v>
      </c>
      <c r="BB930" s="10" cm="1">
        <f t="array" ref="BB930">IF(YEAR(LoanTable[[#This Row],[Disbursement Date]])=MIN(YEAR(LoanTable[Disbursement Date])),"",YEAR(LoanTable[[#This Row],[Disbursement Date]])-1)</f>
        <v>2018</v>
      </c>
      <c r="BC930" s="10">
        <f>IF(LoanTable[[#This Row],[Previous Year]]="",1,IF(COUNTIFS(LoanTable[Client id],LoanTable[[#This Row],[Client id]],LoanTable[Year],LoanTable[[#This Row],[Previous Year]])&gt;0,1,0))</f>
        <v>0</v>
      </c>
      <c r="BD930" t="str">
        <f>YEAR(LoanTable[[#This Row],[Disbursement Date]]) &amp; "-Q" &amp; ROUNDUP(MONTH(LoanTable[[#This Row],[Disbursement Date]])/3,0)</f>
        <v>2019-Q2</v>
      </c>
      <c r="BE930">
        <f>IF(LoanTable[[#This Row],[Disbursement Date]]=LoanTable[[#This Row],[First Loan Date]],1,0)</f>
        <v>1</v>
      </c>
    </row>
    <row r="931" spans="1:57" x14ac:dyDescent="0.3">
      <c r="A931" t="s">
        <v>2613</v>
      </c>
      <c r="B931">
        <v>137</v>
      </c>
      <c r="C931" t="s">
        <v>386</v>
      </c>
      <c r="D931" t="s">
        <v>573</v>
      </c>
      <c r="E931">
        <v>11150</v>
      </c>
      <c r="F931">
        <v>16863</v>
      </c>
      <c r="G931">
        <v>10392</v>
      </c>
      <c r="H931" s="5">
        <v>43586</v>
      </c>
      <c r="I931" t="s">
        <v>612</v>
      </c>
      <c r="J931" t="s">
        <v>619</v>
      </c>
      <c r="K931">
        <v>1110166</v>
      </c>
      <c r="L931" t="s">
        <v>389</v>
      </c>
      <c r="M931" t="s">
        <v>181</v>
      </c>
      <c r="N931" t="s">
        <v>13</v>
      </c>
      <c r="O931" t="s">
        <v>14</v>
      </c>
      <c r="P931">
        <v>44</v>
      </c>
      <c r="Q931" s="5" t="s">
        <v>100</v>
      </c>
      <c r="R931" t="s">
        <v>30</v>
      </c>
      <c r="S931" t="s">
        <v>145</v>
      </c>
      <c r="T931" t="s">
        <v>18</v>
      </c>
      <c r="U931" t="s">
        <v>26</v>
      </c>
      <c r="V931" t="s">
        <v>20</v>
      </c>
      <c r="W931">
        <v>638</v>
      </c>
      <c r="X931" t="s">
        <v>574</v>
      </c>
      <c r="Y931" t="s">
        <v>575</v>
      </c>
      <c r="Z931" t="s">
        <v>576</v>
      </c>
      <c r="AA931">
        <v>0.1065</v>
      </c>
      <c r="AB931" t="s">
        <v>577</v>
      </c>
      <c r="AC931" t="s">
        <v>578</v>
      </c>
      <c r="AD931" t="s">
        <v>386</v>
      </c>
      <c r="AE931" t="s">
        <v>234</v>
      </c>
      <c r="AF931" t="s">
        <v>235</v>
      </c>
      <c r="AG931" t="s">
        <v>236</v>
      </c>
      <c r="AH931" t="s">
        <v>237</v>
      </c>
      <c r="AI931" t="s">
        <v>387</v>
      </c>
      <c r="AJ931">
        <v>1110166</v>
      </c>
      <c r="AK931" t="s">
        <v>388</v>
      </c>
      <c r="AL931" t="s">
        <v>239</v>
      </c>
      <c r="AM931">
        <v>11493</v>
      </c>
      <c r="AN931">
        <v>17437</v>
      </c>
      <c r="AO931">
        <v>11111</v>
      </c>
      <c r="AP931">
        <v>6.59</v>
      </c>
      <c r="AQ931">
        <v>3236.39</v>
      </c>
      <c r="AR931" t="s">
        <v>2626</v>
      </c>
      <c r="AS931" t="s">
        <v>2626</v>
      </c>
      <c r="AT931">
        <v>2</v>
      </c>
      <c r="AU931" t="s">
        <v>2629</v>
      </c>
      <c r="AV931" s="3">
        <v>43011</v>
      </c>
      <c r="AW931" s="3" t="str">
        <f>TEXT(LoanTable[[#This Row],[Disbursement Date]],"YYYY-MM")</f>
        <v>2019-05</v>
      </c>
      <c r="AX931" t="str">
        <f>TEXT(EDATE(LoanTable[[#This Row],[Disbursement Date]],-1),"YYYY-MM")</f>
        <v>2019-04</v>
      </c>
      <c r="AY931">
        <f>IF(LoanTable[[#This Row],[Loan Status]]="Active",1,0)</f>
        <v>0</v>
      </c>
      <c r="AZ931">
        <f>IF(COUNTIFS(LoanTable[Client id],LoanTable[[#This Row],[Client id]],LoanTable[Period],LoanTable[[#This Row],[Previous Period]])&gt;0,1,0)</f>
        <v>0</v>
      </c>
      <c r="BA931" s="17" t="str">
        <f>TEXT(LoanTable[[#This Row],[Disbursement Date]],"YYYY")</f>
        <v>2019</v>
      </c>
      <c r="BB931" s="10" cm="1">
        <f t="array" ref="BB931">IF(YEAR(LoanTable[[#This Row],[Disbursement Date]])=MIN(YEAR(LoanTable[Disbursement Date])),"",YEAR(LoanTable[[#This Row],[Disbursement Date]])-1)</f>
        <v>2018</v>
      </c>
      <c r="BC931" s="10">
        <f>IF(LoanTable[[#This Row],[Previous Year]]="",1,IF(COUNTIFS(LoanTable[Client id],LoanTable[[#This Row],[Client id]],LoanTable[Year],LoanTable[[#This Row],[Previous Year]])&gt;0,1,0))</f>
        <v>1</v>
      </c>
      <c r="BD931" t="str">
        <f>YEAR(LoanTable[[#This Row],[Disbursement Date]]) &amp; "-Q" &amp; ROUNDUP(MONTH(LoanTable[[#This Row],[Disbursement Date]])/3,0)</f>
        <v>2019-Q2</v>
      </c>
      <c r="BE931">
        <f>IF(LoanTable[[#This Row],[Disbursement Date]]=LoanTable[[#This Row],[First Loan Date]],1,0)</f>
        <v>0</v>
      </c>
    </row>
    <row r="932" spans="1:57" x14ac:dyDescent="0.3">
      <c r="A932" t="s">
        <v>2438</v>
      </c>
      <c r="B932">
        <v>99</v>
      </c>
      <c r="C932" t="s">
        <v>432</v>
      </c>
      <c r="D932" t="s">
        <v>573</v>
      </c>
      <c r="E932">
        <v>44393</v>
      </c>
      <c r="F932">
        <v>31506</v>
      </c>
      <c r="G932">
        <v>10400</v>
      </c>
      <c r="H932" s="5">
        <v>43587</v>
      </c>
      <c r="I932" t="s">
        <v>612</v>
      </c>
      <c r="J932" t="s">
        <v>619</v>
      </c>
      <c r="K932">
        <v>130067</v>
      </c>
      <c r="L932" t="s">
        <v>434</v>
      </c>
      <c r="M932" t="s">
        <v>160</v>
      </c>
      <c r="N932" t="s">
        <v>13</v>
      </c>
      <c r="O932" t="s">
        <v>46</v>
      </c>
      <c r="P932">
        <v>33</v>
      </c>
      <c r="Q932" s="5" t="s">
        <v>161</v>
      </c>
      <c r="R932" t="s">
        <v>30</v>
      </c>
      <c r="S932" t="s">
        <v>145</v>
      </c>
      <c r="T932" t="s">
        <v>63</v>
      </c>
      <c r="U932" t="s">
        <v>38</v>
      </c>
      <c r="V932" t="s">
        <v>39</v>
      </c>
      <c r="W932">
        <v>754</v>
      </c>
      <c r="X932" t="s">
        <v>574</v>
      </c>
      <c r="Y932" t="s">
        <v>575</v>
      </c>
      <c r="Z932" t="s">
        <v>576</v>
      </c>
      <c r="AA932">
        <v>0.1065</v>
      </c>
      <c r="AB932" t="s">
        <v>577</v>
      </c>
      <c r="AC932" t="s">
        <v>578</v>
      </c>
      <c r="AD932" t="s">
        <v>432</v>
      </c>
      <c r="AE932" t="s">
        <v>234</v>
      </c>
      <c r="AF932" t="s">
        <v>235</v>
      </c>
      <c r="AG932" t="s">
        <v>236</v>
      </c>
      <c r="AH932" t="s">
        <v>237</v>
      </c>
      <c r="AI932" t="s">
        <v>432</v>
      </c>
      <c r="AJ932">
        <v>130067</v>
      </c>
      <c r="AK932" t="s">
        <v>433</v>
      </c>
      <c r="AL932" t="s">
        <v>241</v>
      </c>
      <c r="AM932">
        <v>46347</v>
      </c>
      <c r="AN932">
        <v>32484</v>
      </c>
      <c r="AO932">
        <v>44391</v>
      </c>
      <c r="AP932">
        <v>15.85</v>
      </c>
      <c r="AQ932">
        <v>2815.25</v>
      </c>
      <c r="AR932" t="s">
        <v>2627</v>
      </c>
      <c r="AS932" t="s">
        <v>2626</v>
      </c>
      <c r="AT932">
        <v>0</v>
      </c>
      <c r="AU932" t="s">
        <v>2628</v>
      </c>
      <c r="AV932" s="3">
        <v>43058</v>
      </c>
      <c r="AW932" s="3" t="str">
        <f>TEXT(LoanTable[[#This Row],[Disbursement Date]],"YYYY-MM")</f>
        <v>2019-05</v>
      </c>
      <c r="AX932" t="str">
        <f>TEXT(EDATE(LoanTable[[#This Row],[Disbursement Date]],-1),"YYYY-MM")</f>
        <v>2019-04</v>
      </c>
      <c r="AY932">
        <f>IF(LoanTable[[#This Row],[Loan Status]]="Active",1,0)</f>
        <v>0</v>
      </c>
      <c r="AZ932">
        <f>IF(COUNTIFS(LoanTable[Client id],LoanTable[[#This Row],[Client id]],LoanTable[Period],LoanTable[[#This Row],[Previous Period]])&gt;0,1,0)</f>
        <v>0</v>
      </c>
      <c r="BA932" s="17" t="str">
        <f>TEXT(LoanTable[[#This Row],[Disbursement Date]],"YYYY")</f>
        <v>2019</v>
      </c>
      <c r="BB932" s="10" cm="1">
        <f t="array" ref="BB932">IF(YEAR(LoanTable[[#This Row],[Disbursement Date]])=MIN(YEAR(LoanTable[Disbursement Date])),"",YEAR(LoanTable[[#This Row],[Disbursement Date]])-1)</f>
        <v>2018</v>
      </c>
      <c r="BC932" s="10">
        <f>IF(LoanTable[[#This Row],[Previous Year]]="",1,IF(COUNTIFS(LoanTable[Client id],LoanTable[[#This Row],[Client id]],LoanTable[Year],LoanTable[[#This Row],[Previous Year]])&gt;0,1,0))</f>
        <v>0</v>
      </c>
      <c r="BD932" t="str">
        <f>YEAR(LoanTable[[#This Row],[Disbursement Date]]) &amp; "-Q" &amp; ROUNDUP(MONTH(LoanTable[[#This Row],[Disbursement Date]])/3,0)</f>
        <v>2019-Q2</v>
      </c>
      <c r="BE932">
        <f>IF(LoanTable[[#This Row],[Disbursement Date]]=LoanTable[[#This Row],[First Loan Date]],1,0)</f>
        <v>0</v>
      </c>
    </row>
    <row r="933" spans="1:57" x14ac:dyDescent="0.3">
      <c r="A933" t="s">
        <v>2250</v>
      </c>
      <c r="B933">
        <v>85</v>
      </c>
      <c r="C933" t="s">
        <v>350</v>
      </c>
      <c r="D933" t="s">
        <v>589</v>
      </c>
      <c r="E933">
        <v>39711</v>
      </c>
      <c r="F933">
        <v>19326</v>
      </c>
      <c r="G933">
        <v>21654</v>
      </c>
      <c r="H933" s="5">
        <v>43590</v>
      </c>
      <c r="I933" t="s">
        <v>615</v>
      </c>
      <c r="J933" t="s">
        <v>619</v>
      </c>
      <c r="K933">
        <v>700013</v>
      </c>
      <c r="L933" t="s">
        <v>351</v>
      </c>
      <c r="M933" t="s">
        <v>133</v>
      </c>
      <c r="N933" t="s">
        <v>13</v>
      </c>
      <c r="O933" t="s">
        <v>46</v>
      </c>
      <c r="P933">
        <v>26</v>
      </c>
      <c r="Q933" s="6" t="s">
        <v>142</v>
      </c>
      <c r="R933" t="s">
        <v>16</v>
      </c>
      <c r="S933" t="s">
        <v>35</v>
      </c>
      <c r="T933" t="s">
        <v>18</v>
      </c>
      <c r="U933" t="s">
        <v>22</v>
      </c>
      <c r="V933" t="s">
        <v>20</v>
      </c>
      <c r="W933">
        <v>824</v>
      </c>
      <c r="X933" t="s">
        <v>574</v>
      </c>
      <c r="Y933" t="s">
        <v>590</v>
      </c>
      <c r="Z933" t="s">
        <v>576</v>
      </c>
      <c r="AA933">
        <v>9.9099999999999994E-2</v>
      </c>
      <c r="AB933" t="s">
        <v>577</v>
      </c>
      <c r="AC933" t="s">
        <v>591</v>
      </c>
      <c r="AD933" t="s">
        <v>350</v>
      </c>
      <c r="AE933" t="s">
        <v>331</v>
      </c>
      <c r="AF933" t="s">
        <v>332</v>
      </c>
      <c r="AG933" t="s">
        <v>333</v>
      </c>
      <c r="AH933" t="s">
        <v>334</v>
      </c>
      <c r="AI933" t="s">
        <v>335</v>
      </c>
      <c r="AJ933">
        <v>700013</v>
      </c>
      <c r="AK933" t="s">
        <v>247</v>
      </c>
      <c r="AL933" t="s">
        <v>241</v>
      </c>
      <c r="AM933">
        <v>39937</v>
      </c>
      <c r="AN933">
        <v>21133</v>
      </c>
      <c r="AO933">
        <v>39604</v>
      </c>
      <c r="AP933">
        <v>19.11</v>
      </c>
      <c r="AQ933">
        <v>2165.5700000000002</v>
      </c>
      <c r="AR933" t="s">
        <v>2626</v>
      </c>
      <c r="AS933" t="s">
        <v>2626</v>
      </c>
      <c r="AT933">
        <v>2</v>
      </c>
      <c r="AU933" t="s">
        <v>2628</v>
      </c>
      <c r="AV933" s="3">
        <v>43590</v>
      </c>
      <c r="AW933" s="3" t="str">
        <f>TEXT(LoanTable[[#This Row],[Disbursement Date]],"YYYY-MM")</f>
        <v>2019-05</v>
      </c>
      <c r="AX933" t="str">
        <f>TEXT(EDATE(LoanTable[[#This Row],[Disbursement Date]],-1),"YYYY-MM")</f>
        <v>2019-04</v>
      </c>
      <c r="AY933">
        <f>IF(LoanTable[[#This Row],[Loan Status]]="Active",1,0)</f>
        <v>0</v>
      </c>
      <c r="AZ933">
        <f>IF(COUNTIFS(LoanTable[Client id],LoanTable[[#This Row],[Client id]],LoanTable[Period],LoanTable[[#This Row],[Previous Period]])&gt;0,1,0)</f>
        <v>0</v>
      </c>
      <c r="BA933" s="17" t="str">
        <f>TEXT(LoanTable[[#This Row],[Disbursement Date]],"YYYY")</f>
        <v>2019</v>
      </c>
      <c r="BB933" s="10" cm="1">
        <f t="array" ref="BB933">IF(YEAR(LoanTable[[#This Row],[Disbursement Date]])=MIN(YEAR(LoanTable[Disbursement Date])),"",YEAR(LoanTable[[#This Row],[Disbursement Date]])-1)</f>
        <v>2018</v>
      </c>
      <c r="BC933" s="10">
        <f>IF(LoanTable[[#This Row],[Previous Year]]="",1,IF(COUNTIFS(LoanTable[Client id],LoanTable[[#This Row],[Client id]],LoanTable[Year],LoanTable[[#This Row],[Previous Year]])&gt;0,1,0))</f>
        <v>0</v>
      </c>
      <c r="BD933" t="str">
        <f>YEAR(LoanTable[[#This Row],[Disbursement Date]]) &amp; "-Q" &amp; ROUNDUP(MONTH(LoanTable[[#This Row],[Disbursement Date]])/3,0)</f>
        <v>2019-Q2</v>
      </c>
      <c r="BE933">
        <f>IF(LoanTable[[#This Row],[Disbursement Date]]=LoanTable[[#This Row],[First Loan Date]],1,0)</f>
        <v>1</v>
      </c>
    </row>
    <row r="934" spans="1:57" x14ac:dyDescent="0.3">
      <c r="A934" t="s">
        <v>621</v>
      </c>
      <c r="B934">
        <v>1001</v>
      </c>
      <c r="C934" t="s">
        <v>485</v>
      </c>
      <c r="D934" t="s">
        <v>589</v>
      </c>
      <c r="E934">
        <v>9547</v>
      </c>
      <c r="F934">
        <v>6742</v>
      </c>
      <c r="G934">
        <v>15227</v>
      </c>
      <c r="H934" s="5">
        <v>43591</v>
      </c>
      <c r="I934" t="s">
        <v>615</v>
      </c>
      <c r="J934" t="s">
        <v>619</v>
      </c>
      <c r="K934">
        <v>880038</v>
      </c>
      <c r="L934" t="s">
        <v>487</v>
      </c>
      <c r="M934" t="s">
        <v>128</v>
      </c>
      <c r="N934" t="s">
        <v>13</v>
      </c>
      <c r="O934" t="s">
        <v>14</v>
      </c>
      <c r="P934">
        <v>42</v>
      </c>
      <c r="Q934" s="5" t="s">
        <v>129</v>
      </c>
      <c r="R934" t="s">
        <v>25</v>
      </c>
      <c r="S934" t="s">
        <v>35</v>
      </c>
      <c r="T934" t="s">
        <v>18</v>
      </c>
      <c r="U934" t="s">
        <v>38</v>
      </c>
      <c r="V934" t="s">
        <v>20</v>
      </c>
      <c r="W934">
        <v>717</v>
      </c>
      <c r="X934" t="s">
        <v>574</v>
      </c>
      <c r="Y934" t="s">
        <v>590</v>
      </c>
      <c r="Z934" t="s">
        <v>576</v>
      </c>
      <c r="AA934">
        <v>9.9099999999999994E-2</v>
      </c>
      <c r="AB934" t="s">
        <v>577</v>
      </c>
      <c r="AC934" t="s">
        <v>591</v>
      </c>
      <c r="AD934" t="s">
        <v>485</v>
      </c>
      <c r="AE934" t="s">
        <v>472</v>
      </c>
      <c r="AF934" t="s">
        <v>473</v>
      </c>
      <c r="AG934" t="s">
        <v>474</v>
      </c>
      <c r="AH934" t="s">
        <v>475</v>
      </c>
      <c r="AI934" t="s">
        <v>485</v>
      </c>
      <c r="AJ934">
        <v>880038</v>
      </c>
      <c r="AK934" t="s">
        <v>486</v>
      </c>
      <c r="AL934" t="s">
        <v>256</v>
      </c>
      <c r="AM934">
        <v>10682</v>
      </c>
      <c r="AN934">
        <v>8589</v>
      </c>
      <c r="AO934">
        <v>9281</v>
      </c>
      <c r="AP934">
        <v>38.01</v>
      </c>
      <c r="AQ934">
        <v>3226.56</v>
      </c>
      <c r="AR934" t="s">
        <v>2626</v>
      </c>
      <c r="AS934" t="s">
        <v>2626</v>
      </c>
      <c r="AT934">
        <v>1</v>
      </c>
      <c r="AU934" t="s">
        <v>2630</v>
      </c>
      <c r="AV934" s="3">
        <v>43591</v>
      </c>
      <c r="AW934" s="3" t="str">
        <f>TEXT(LoanTable[[#This Row],[Disbursement Date]],"YYYY-MM")</f>
        <v>2019-05</v>
      </c>
      <c r="AX934" t="str">
        <f>TEXT(EDATE(LoanTable[[#This Row],[Disbursement Date]],-1),"YYYY-MM")</f>
        <v>2019-04</v>
      </c>
      <c r="AY934">
        <f>IF(LoanTable[[#This Row],[Loan Status]]="Active",1,0)</f>
        <v>0</v>
      </c>
      <c r="AZ934">
        <f>IF(COUNTIFS(LoanTable[Client id],LoanTable[[#This Row],[Client id]],LoanTable[Period],LoanTable[[#This Row],[Previous Period]])&gt;0,1,0)</f>
        <v>0</v>
      </c>
      <c r="BA934" s="17" t="str">
        <f>TEXT(LoanTable[[#This Row],[Disbursement Date]],"YYYY")</f>
        <v>2019</v>
      </c>
      <c r="BB934" s="10" cm="1">
        <f t="array" ref="BB934">IF(YEAR(LoanTable[[#This Row],[Disbursement Date]])=MIN(YEAR(LoanTable[Disbursement Date])),"",YEAR(LoanTable[[#This Row],[Disbursement Date]])-1)</f>
        <v>2018</v>
      </c>
      <c r="BC934" s="10">
        <f>IF(LoanTable[[#This Row],[Previous Year]]="",1,IF(COUNTIFS(LoanTable[Client id],LoanTable[[#This Row],[Client id]],LoanTable[Year],LoanTable[[#This Row],[Previous Year]])&gt;0,1,0))</f>
        <v>0</v>
      </c>
      <c r="BD934" t="str">
        <f>YEAR(LoanTable[[#This Row],[Disbursement Date]]) &amp; "-Q" &amp; ROUNDUP(MONTH(LoanTable[[#This Row],[Disbursement Date]])/3,0)</f>
        <v>2019-Q2</v>
      </c>
      <c r="BE934">
        <f>IF(LoanTable[[#This Row],[Disbursement Date]]=LoanTable[[#This Row],[First Loan Date]],1,0)</f>
        <v>1</v>
      </c>
    </row>
    <row r="935" spans="1:57" x14ac:dyDescent="0.3">
      <c r="A935" t="s">
        <v>2535</v>
      </c>
      <c r="B935">
        <v>71</v>
      </c>
      <c r="C935" t="s">
        <v>285</v>
      </c>
      <c r="D935" t="s">
        <v>573</v>
      </c>
      <c r="E935">
        <v>36781</v>
      </c>
      <c r="F935">
        <v>18478</v>
      </c>
      <c r="G935">
        <v>18720</v>
      </c>
      <c r="H935" s="5">
        <v>43597</v>
      </c>
      <c r="I935" t="s">
        <v>615</v>
      </c>
      <c r="J935" t="s">
        <v>613</v>
      </c>
      <c r="K935">
        <v>240005</v>
      </c>
      <c r="L935" t="s">
        <v>287</v>
      </c>
      <c r="M935" t="s">
        <v>134</v>
      </c>
      <c r="N935" t="s">
        <v>13</v>
      </c>
      <c r="O935" t="s">
        <v>28</v>
      </c>
      <c r="P935">
        <v>49</v>
      </c>
      <c r="Q935" s="6" t="s">
        <v>61</v>
      </c>
      <c r="R935" t="s">
        <v>30</v>
      </c>
      <c r="S935" t="s">
        <v>35</v>
      </c>
      <c r="T935" t="s">
        <v>44</v>
      </c>
      <c r="U935" t="s">
        <v>19</v>
      </c>
      <c r="V935" t="s">
        <v>39</v>
      </c>
      <c r="W935">
        <v>374</v>
      </c>
      <c r="X935" t="s">
        <v>574</v>
      </c>
      <c r="Y935" t="s">
        <v>575</v>
      </c>
      <c r="Z935" t="s">
        <v>576</v>
      </c>
      <c r="AA935">
        <v>0.1065</v>
      </c>
      <c r="AB935" t="s">
        <v>577</v>
      </c>
      <c r="AC935" t="s">
        <v>578</v>
      </c>
      <c r="AD935" t="s">
        <v>285</v>
      </c>
      <c r="AE935" t="s">
        <v>259</v>
      </c>
      <c r="AF935" t="s">
        <v>260</v>
      </c>
      <c r="AG935" t="s">
        <v>261</v>
      </c>
      <c r="AH935" t="s">
        <v>262</v>
      </c>
      <c r="AI935" t="s">
        <v>285</v>
      </c>
      <c r="AJ935">
        <v>240005</v>
      </c>
      <c r="AK935" t="s">
        <v>286</v>
      </c>
      <c r="AL935" t="s">
        <v>241</v>
      </c>
      <c r="AM935">
        <v>37948</v>
      </c>
      <c r="AN935">
        <v>19568</v>
      </c>
      <c r="AO935">
        <v>36372</v>
      </c>
      <c r="AP935">
        <v>26.33</v>
      </c>
      <c r="AQ935">
        <v>2962.46</v>
      </c>
      <c r="AR935" t="s">
        <v>2626</v>
      </c>
      <c r="AS935" t="s">
        <v>2626</v>
      </c>
      <c r="AT935">
        <v>1</v>
      </c>
      <c r="AU935" t="s">
        <v>2630</v>
      </c>
      <c r="AV935" s="3">
        <v>43597</v>
      </c>
      <c r="AW935" s="3" t="str">
        <f>TEXT(LoanTable[[#This Row],[Disbursement Date]],"YYYY-MM")</f>
        <v>2019-05</v>
      </c>
      <c r="AX935" t="str">
        <f>TEXT(EDATE(LoanTable[[#This Row],[Disbursement Date]],-1),"YYYY-MM")</f>
        <v>2019-04</v>
      </c>
      <c r="AY935">
        <f>IF(LoanTable[[#This Row],[Loan Status]]="Active",1,0)</f>
        <v>0</v>
      </c>
      <c r="AZ935">
        <f>IF(COUNTIFS(LoanTable[Client id],LoanTable[[#This Row],[Client id]],LoanTable[Period],LoanTable[[#This Row],[Previous Period]])&gt;0,1,0)</f>
        <v>0</v>
      </c>
      <c r="BA935" s="17" t="str">
        <f>TEXT(LoanTable[[#This Row],[Disbursement Date]],"YYYY")</f>
        <v>2019</v>
      </c>
      <c r="BB935" s="10" cm="1">
        <f t="array" ref="BB935">IF(YEAR(LoanTable[[#This Row],[Disbursement Date]])=MIN(YEAR(LoanTable[Disbursement Date])),"",YEAR(LoanTable[[#This Row],[Disbursement Date]])-1)</f>
        <v>2018</v>
      </c>
      <c r="BC935" s="10">
        <f>IF(LoanTable[[#This Row],[Previous Year]]="",1,IF(COUNTIFS(LoanTable[Client id],LoanTable[[#This Row],[Client id]],LoanTable[Year],LoanTable[[#This Row],[Previous Year]])&gt;0,1,0))</f>
        <v>0</v>
      </c>
      <c r="BD935" t="str">
        <f>YEAR(LoanTable[[#This Row],[Disbursement Date]]) &amp; "-Q" &amp; ROUNDUP(MONTH(LoanTable[[#This Row],[Disbursement Date]])/3,0)</f>
        <v>2019-Q2</v>
      </c>
      <c r="BE935">
        <f>IF(LoanTable[[#This Row],[Disbursement Date]]=LoanTable[[#This Row],[First Loan Date]],1,0)</f>
        <v>1</v>
      </c>
    </row>
    <row r="936" spans="1:57" x14ac:dyDescent="0.3">
      <c r="A936" t="s">
        <v>950</v>
      </c>
      <c r="B936">
        <v>837</v>
      </c>
      <c r="C936" t="s">
        <v>258</v>
      </c>
      <c r="D936" t="s">
        <v>573</v>
      </c>
      <c r="E936">
        <v>40056</v>
      </c>
      <c r="F936">
        <v>39498</v>
      </c>
      <c r="G936">
        <v>28632</v>
      </c>
      <c r="H936" s="5">
        <v>43598</v>
      </c>
      <c r="I936" t="s">
        <v>612</v>
      </c>
      <c r="J936" t="s">
        <v>619</v>
      </c>
      <c r="K936">
        <v>250029</v>
      </c>
      <c r="L936" t="s">
        <v>264</v>
      </c>
      <c r="M936" t="s">
        <v>169</v>
      </c>
      <c r="N936" t="s">
        <v>13</v>
      </c>
      <c r="O936" t="s">
        <v>28</v>
      </c>
      <c r="P936">
        <v>51</v>
      </c>
      <c r="Q936" s="5" t="s">
        <v>113</v>
      </c>
      <c r="R936" t="s">
        <v>74</v>
      </c>
      <c r="S936" t="s">
        <v>105</v>
      </c>
      <c r="T936" t="s">
        <v>63</v>
      </c>
      <c r="U936" t="s">
        <v>19</v>
      </c>
      <c r="V936" t="s">
        <v>20</v>
      </c>
      <c r="W936">
        <v>804</v>
      </c>
      <c r="X936" t="s">
        <v>574</v>
      </c>
      <c r="Y936" t="s">
        <v>575</v>
      </c>
      <c r="Z936" t="s">
        <v>576</v>
      </c>
      <c r="AA936">
        <v>0.1065</v>
      </c>
      <c r="AB936" t="s">
        <v>577</v>
      </c>
      <c r="AC936" t="s">
        <v>578</v>
      </c>
      <c r="AD936" t="s">
        <v>258</v>
      </c>
      <c r="AE936" t="s">
        <v>259</v>
      </c>
      <c r="AF936" t="s">
        <v>260</v>
      </c>
      <c r="AG936" t="s">
        <v>261</v>
      </c>
      <c r="AH936" t="s">
        <v>262</v>
      </c>
      <c r="AI936" t="s">
        <v>258</v>
      </c>
      <c r="AJ936">
        <v>250029</v>
      </c>
      <c r="AK936" t="s">
        <v>263</v>
      </c>
      <c r="AL936" t="s">
        <v>256</v>
      </c>
      <c r="AM936">
        <v>41659</v>
      </c>
      <c r="AN936">
        <v>39429</v>
      </c>
      <c r="AO936">
        <v>39705</v>
      </c>
      <c r="AP936">
        <v>24.75</v>
      </c>
      <c r="AQ936">
        <v>3046.77</v>
      </c>
      <c r="AR936" t="s">
        <v>2626</v>
      </c>
      <c r="AS936" t="s">
        <v>2626</v>
      </c>
      <c r="AT936">
        <v>2</v>
      </c>
      <c r="AU936" t="s">
        <v>2628</v>
      </c>
      <c r="AV936" s="3">
        <v>43598</v>
      </c>
      <c r="AW936" s="3" t="str">
        <f>TEXT(LoanTable[[#This Row],[Disbursement Date]],"YYYY-MM")</f>
        <v>2019-05</v>
      </c>
      <c r="AX936" t="str">
        <f>TEXT(EDATE(LoanTable[[#This Row],[Disbursement Date]],-1),"YYYY-MM")</f>
        <v>2019-04</v>
      </c>
      <c r="AY936">
        <f>IF(LoanTable[[#This Row],[Loan Status]]="Active",1,0)</f>
        <v>0</v>
      </c>
      <c r="AZ936">
        <f>IF(COUNTIFS(LoanTable[Client id],LoanTable[[#This Row],[Client id]],LoanTable[Period],LoanTable[[#This Row],[Previous Period]])&gt;0,1,0)</f>
        <v>0</v>
      </c>
      <c r="BA936" s="17" t="str">
        <f>TEXT(LoanTable[[#This Row],[Disbursement Date]],"YYYY")</f>
        <v>2019</v>
      </c>
      <c r="BB936" s="10" cm="1">
        <f t="array" ref="BB936">IF(YEAR(LoanTable[[#This Row],[Disbursement Date]])=MIN(YEAR(LoanTable[Disbursement Date])),"",YEAR(LoanTable[[#This Row],[Disbursement Date]])-1)</f>
        <v>2018</v>
      </c>
      <c r="BC936" s="10">
        <f>IF(LoanTable[[#This Row],[Previous Year]]="",1,IF(COUNTIFS(LoanTable[Client id],LoanTable[[#This Row],[Client id]],LoanTable[Year],LoanTable[[#This Row],[Previous Year]])&gt;0,1,0))</f>
        <v>0</v>
      </c>
      <c r="BD936" t="str">
        <f>YEAR(LoanTable[[#This Row],[Disbursement Date]]) &amp; "-Q" &amp; ROUNDUP(MONTH(LoanTable[[#This Row],[Disbursement Date]])/3,0)</f>
        <v>2019-Q2</v>
      </c>
      <c r="BE936">
        <f>IF(LoanTable[[#This Row],[Disbursement Date]]=LoanTable[[#This Row],[First Loan Date]],1,0)</f>
        <v>1</v>
      </c>
    </row>
    <row r="937" spans="1:57" x14ac:dyDescent="0.3">
      <c r="A937" t="s">
        <v>892</v>
      </c>
      <c r="B937">
        <v>867</v>
      </c>
      <c r="C937" t="s">
        <v>330</v>
      </c>
      <c r="D937" t="s">
        <v>573</v>
      </c>
      <c r="E937">
        <v>11859</v>
      </c>
      <c r="F937">
        <v>37049</v>
      </c>
      <c r="G937">
        <v>6965</v>
      </c>
      <c r="H937" s="5">
        <v>43599</v>
      </c>
      <c r="I937" t="s">
        <v>612</v>
      </c>
      <c r="J937" t="s">
        <v>619</v>
      </c>
      <c r="K937">
        <v>690076</v>
      </c>
      <c r="L937" t="s">
        <v>337</v>
      </c>
      <c r="M937" t="s">
        <v>84</v>
      </c>
      <c r="N937" t="s">
        <v>13</v>
      </c>
      <c r="O937" t="s">
        <v>28</v>
      </c>
      <c r="P937">
        <v>50</v>
      </c>
      <c r="Q937" s="5" t="s">
        <v>113</v>
      </c>
      <c r="R937" t="s">
        <v>30</v>
      </c>
      <c r="S937" t="s">
        <v>145</v>
      </c>
      <c r="T937" t="s">
        <v>18</v>
      </c>
      <c r="U937" t="s">
        <v>26</v>
      </c>
      <c r="V937" t="s">
        <v>20</v>
      </c>
      <c r="W937">
        <v>768</v>
      </c>
      <c r="X937" t="s">
        <v>574</v>
      </c>
      <c r="Y937" t="s">
        <v>575</v>
      </c>
      <c r="Z937" t="s">
        <v>576</v>
      </c>
      <c r="AA937">
        <v>0.1065</v>
      </c>
      <c r="AB937" t="s">
        <v>577</v>
      </c>
      <c r="AC937" t="s">
        <v>578</v>
      </c>
      <c r="AD937" t="s">
        <v>330</v>
      </c>
      <c r="AE937" t="s">
        <v>331</v>
      </c>
      <c r="AF937" t="s">
        <v>332</v>
      </c>
      <c r="AG937" t="s">
        <v>333</v>
      </c>
      <c r="AH937" t="s">
        <v>334</v>
      </c>
      <c r="AI937" t="s">
        <v>335</v>
      </c>
      <c r="AJ937">
        <v>690076</v>
      </c>
      <c r="AK937" t="s">
        <v>336</v>
      </c>
      <c r="AL937" t="s">
        <v>239</v>
      </c>
      <c r="AM937">
        <v>11372</v>
      </c>
      <c r="AN937">
        <v>38375</v>
      </c>
      <c r="AO937">
        <v>11565</v>
      </c>
      <c r="AP937">
        <v>15.12</v>
      </c>
      <c r="AQ937">
        <v>3175.05</v>
      </c>
      <c r="AR937" t="s">
        <v>2626</v>
      </c>
      <c r="AS937" t="s">
        <v>2626</v>
      </c>
      <c r="AT937">
        <v>2</v>
      </c>
      <c r="AU937" t="s">
        <v>2628</v>
      </c>
      <c r="AV937" s="3">
        <v>42026</v>
      </c>
      <c r="AW937" s="3" t="str">
        <f>TEXT(LoanTable[[#This Row],[Disbursement Date]],"YYYY-MM")</f>
        <v>2019-05</v>
      </c>
      <c r="AX937" t="str">
        <f>TEXT(EDATE(LoanTable[[#This Row],[Disbursement Date]],-1),"YYYY-MM")</f>
        <v>2019-04</v>
      </c>
      <c r="AY937">
        <f>IF(LoanTable[[#This Row],[Loan Status]]="Active",1,0)</f>
        <v>0</v>
      </c>
      <c r="AZ937">
        <f>IF(COUNTIFS(LoanTable[Client id],LoanTable[[#This Row],[Client id]],LoanTable[Period],LoanTable[[#This Row],[Previous Period]])&gt;0,1,0)</f>
        <v>0</v>
      </c>
      <c r="BA937" s="17" t="str">
        <f>TEXT(LoanTable[[#This Row],[Disbursement Date]],"YYYY")</f>
        <v>2019</v>
      </c>
      <c r="BB937" s="10" cm="1">
        <f t="array" ref="BB937">IF(YEAR(LoanTable[[#This Row],[Disbursement Date]])=MIN(YEAR(LoanTable[Disbursement Date])),"",YEAR(LoanTable[[#This Row],[Disbursement Date]])-1)</f>
        <v>2018</v>
      </c>
      <c r="BC937" s="10">
        <f>IF(LoanTable[[#This Row],[Previous Year]]="",1,IF(COUNTIFS(LoanTable[Client id],LoanTable[[#This Row],[Client id]],LoanTable[Year],LoanTable[[#This Row],[Previous Year]])&gt;0,1,0))</f>
        <v>0</v>
      </c>
      <c r="BD937" t="str">
        <f>YEAR(LoanTable[[#This Row],[Disbursement Date]]) &amp; "-Q" &amp; ROUNDUP(MONTH(LoanTable[[#This Row],[Disbursement Date]])/3,0)</f>
        <v>2019-Q2</v>
      </c>
      <c r="BE937">
        <f>IF(LoanTable[[#This Row],[Disbursement Date]]=LoanTable[[#This Row],[First Loan Date]],1,0)</f>
        <v>0</v>
      </c>
    </row>
    <row r="938" spans="1:57" x14ac:dyDescent="0.3">
      <c r="A938" t="s">
        <v>2581</v>
      </c>
      <c r="B938">
        <v>870</v>
      </c>
      <c r="C938" t="s">
        <v>422</v>
      </c>
      <c r="D938" t="s">
        <v>589</v>
      </c>
      <c r="E938">
        <v>11921</v>
      </c>
      <c r="F938">
        <v>36238</v>
      </c>
      <c r="G938">
        <v>40088</v>
      </c>
      <c r="H938" s="5">
        <v>43599</v>
      </c>
      <c r="I938" t="s">
        <v>612</v>
      </c>
      <c r="J938" t="s">
        <v>619</v>
      </c>
      <c r="K938">
        <v>120676</v>
      </c>
      <c r="L938" t="s">
        <v>423</v>
      </c>
      <c r="M938" t="s">
        <v>84</v>
      </c>
      <c r="N938" t="s">
        <v>13</v>
      </c>
      <c r="O938" t="s">
        <v>28</v>
      </c>
      <c r="P938">
        <v>50</v>
      </c>
      <c r="Q938" s="5" t="s">
        <v>113</v>
      </c>
      <c r="R938" t="s">
        <v>30</v>
      </c>
      <c r="S938" t="s">
        <v>145</v>
      </c>
      <c r="T938" t="s">
        <v>18</v>
      </c>
      <c r="U938" t="s">
        <v>26</v>
      </c>
      <c r="V938" t="s">
        <v>20</v>
      </c>
      <c r="W938">
        <v>768</v>
      </c>
      <c r="X938" t="s">
        <v>574</v>
      </c>
      <c r="Y938" t="s">
        <v>590</v>
      </c>
      <c r="Z938" t="s">
        <v>576</v>
      </c>
      <c r="AA938">
        <v>9.9099999999999994E-2</v>
      </c>
      <c r="AB938" t="s">
        <v>577</v>
      </c>
      <c r="AC938" t="s">
        <v>591</v>
      </c>
      <c r="AD938" t="s">
        <v>422</v>
      </c>
      <c r="AE938" t="s">
        <v>234</v>
      </c>
      <c r="AF938" t="s">
        <v>235</v>
      </c>
      <c r="AG938" t="s">
        <v>236</v>
      </c>
      <c r="AH938" t="s">
        <v>237</v>
      </c>
      <c r="AI938" t="s">
        <v>422</v>
      </c>
      <c r="AJ938">
        <v>120676</v>
      </c>
      <c r="AK938" t="s">
        <v>247</v>
      </c>
      <c r="AL938" t="s">
        <v>239</v>
      </c>
      <c r="AM938">
        <v>11515</v>
      </c>
      <c r="AN938">
        <v>36903</v>
      </c>
      <c r="AO938">
        <v>11911</v>
      </c>
      <c r="AP938">
        <v>23.11</v>
      </c>
      <c r="AQ938">
        <v>957.17</v>
      </c>
      <c r="AR938" t="s">
        <v>2626</v>
      </c>
      <c r="AS938" t="s">
        <v>2626</v>
      </c>
      <c r="AT938">
        <v>2</v>
      </c>
      <c r="AU938" t="s">
        <v>2629</v>
      </c>
      <c r="AV938" s="3">
        <v>43599</v>
      </c>
      <c r="AW938" s="3" t="str">
        <f>TEXT(LoanTable[[#This Row],[Disbursement Date]],"YYYY-MM")</f>
        <v>2019-05</v>
      </c>
      <c r="AX938" t="str">
        <f>TEXT(EDATE(LoanTable[[#This Row],[Disbursement Date]],-1),"YYYY-MM")</f>
        <v>2019-04</v>
      </c>
      <c r="AY938">
        <f>IF(LoanTable[[#This Row],[Loan Status]]="Active",1,0)</f>
        <v>0</v>
      </c>
      <c r="AZ938">
        <f>IF(COUNTIFS(LoanTable[Client id],LoanTable[[#This Row],[Client id]],LoanTable[Period],LoanTable[[#This Row],[Previous Period]])&gt;0,1,0)</f>
        <v>0</v>
      </c>
      <c r="BA938" s="17" t="str">
        <f>TEXT(LoanTable[[#This Row],[Disbursement Date]],"YYYY")</f>
        <v>2019</v>
      </c>
      <c r="BB938" s="10" cm="1">
        <f t="array" ref="BB938">IF(YEAR(LoanTable[[#This Row],[Disbursement Date]])=MIN(YEAR(LoanTable[Disbursement Date])),"",YEAR(LoanTable[[#This Row],[Disbursement Date]])-1)</f>
        <v>2018</v>
      </c>
      <c r="BC938" s="10">
        <f>IF(LoanTable[[#This Row],[Previous Year]]="",1,IF(COUNTIFS(LoanTable[Client id],LoanTable[[#This Row],[Client id]],LoanTable[Year],LoanTable[[#This Row],[Previous Year]])&gt;0,1,0))</f>
        <v>0</v>
      </c>
      <c r="BD938" t="str">
        <f>YEAR(LoanTable[[#This Row],[Disbursement Date]]) &amp; "-Q" &amp; ROUNDUP(MONTH(LoanTable[[#This Row],[Disbursement Date]])/3,0)</f>
        <v>2019-Q2</v>
      </c>
      <c r="BE938">
        <f>IF(LoanTable[[#This Row],[Disbursement Date]]=LoanTable[[#This Row],[First Loan Date]],1,0)</f>
        <v>1</v>
      </c>
    </row>
    <row r="939" spans="1:57" x14ac:dyDescent="0.3">
      <c r="A939" t="s">
        <v>727</v>
      </c>
      <c r="B939">
        <v>499</v>
      </c>
      <c r="C939" t="s">
        <v>330</v>
      </c>
      <c r="D939" t="s">
        <v>589</v>
      </c>
      <c r="E939">
        <v>30743</v>
      </c>
      <c r="F939">
        <v>36969</v>
      </c>
      <c r="G939">
        <v>28050</v>
      </c>
      <c r="H939" s="5">
        <v>43600</v>
      </c>
      <c r="I939" t="s">
        <v>617</v>
      </c>
      <c r="J939" t="s">
        <v>619</v>
      </c>
      <c r="K939">
        <v>690076</v>
      </c>
      <c r="L939" t="s">
        <v>337</v>
      </c>
      <c r="M939" t="s">
        <v>12</v>
      </c>
      <c r="N939" t="s">
        <v>13</v>
      </c>
      <c r="O939" t="s">
        <v>28</v>
      </c>
      <c r="P939">
        <v>53</v>
      </c>
      <c r="Q939" s="5" t="s">
        <v>189</v>
      </c>
      <c r="R939" t="s">
        <v>30</v>
      </c>
      <c r="S939" t="s">
        <v>145</v>
      </c>
      <c r="T939" t="s">
        <v>18</v>
      </c>
      <c r="U939" t="s">
        <v>19</v>
      </c>
      <c r="V939" t="s">
        <v>31</v>
      </c>
      <c r="W939">
        <v>551</v>
      </c>
      <c r="X939" t="s">
        <v>574</v>
      </c>
      <c r="Y939" t="s">
        <v>590</v>
      </c>
      <c r="Z939" t="s">
        <v>576</v>
      </c>
      <c r="AA939">
        <v>9.9099999999999994E-2</v>
      </c>
      <c r="AB939" t="s">
        <v>577</v>
      </c>
      <c r="AC939" t="s">
        <v>591</v>
      </c>
      <c r="AD939" t="s">
        <v>330</v>
      </c>
      <c r="AE939" t="s">
        <v>331</v>
      </c>
      <c r="AF939" t="s">
        <v>332</v>
      </c>
      <c r="AG939" t="s">
        <v>333</v>
      </c>
      <c r="AH939" t="s">
        <v>334</v>
      </c>
      <c r="AI939" t="s">
        <v>335</v>
      </c>
      <c r="AJ939">
        <v>690076</v>
      </c>
      <c r="AK939" t="s">
        <v>336</v>
      </c>
      <c r="AL939" t="s">
        <v>239</v>
      </c>
      <c r="AM939">
        <v>30266</v>
      </c>
      <c r="AN939">
        <v>37958</v>
      </c>
      <c r="AO939">
        <v>30398</v>
      </c>
      <c r="AP939">
        <v>31.45</v>
      </c>
      <c r="AQ939">
        <v>2133.6799999999998</v>
      </c>
      <c r="AR939" t="s">
        <v>2626</v>
      </c>
      <c r="AS939" t="s">
        <v>2626</v>
      </c>
      <c r="AT939">
        <v>2</v>
      </c>
      <c r="AU939" t="s">
        <v>2628</v>
      </c>
      <c r="AV939" s="3">
        <v>43600</v>
      </c>
      <c r="AW939" s="3" t="str">
        <f>TEXT(LoanTable[[#This Row],[Disbursement Date]],"YYYY-MM")</f>
        <v>2019-05</v>
      </c>
      <c r="AX939" t="str">
        <f>TEXT(EDATE(LoanTable[[#This Row],[Disbursement Date]],-1),"YYYY-MM")</f>
        <v>2019-04</v>
      </c>
      <c r="AY939">
        <f>IF(LoanTable[[#This Row],[Loan Status]]="Active",1,0)</f>
        <v>0</v>
      </c>
      <c r="AZ939">
        <f>IF(COUNTIFS(LoanTable[Client id],LoanTable[[#This Row],[Client id]],LoanTable[Period],LoanTable[[#This Row],[Previous Period]])&gt;0,1,0)</f>
        <v>0</v>
      </c>
      <c r="BA939" s="17" t="str">
        <f>TEXT(LoanTable[[#This Row],[Disbursement Date]],"YYYY")</f>
        <v>2019</v>
      </c>
      <c r="BB939" s="10" cm="1">
        <f t="array" ref="BB939">IF(YEAR(LoanTable[[#This Row],[Disbursement Date]])=MIN(YEAR(LoanTable[Disbursement Date])),"",YEAR(LoanTable[[#This Row],[Disbursement Date]])-1)</f>
        <v>2018</v>
      </c>
      <c r="BC939" s="10">
        <f>IF(LoanTable[[#This Row],[Previous Year]]="",1,IF(COUNTIFS(LoanTable[Client id],LoanTable[[#This Row],[Client id]],LoanTable[Year],LoanTable[[#This Row],[Previous Year]])&gt;0,1,0))</f>
        <v>0</v>
      </c>
      <c r="BD939" t="str">
        <f>YEAR(LoanTable[[#This Row],[Disbursement Date]]) &amp; "-Q" &amp; ROUNDUP(MONTH(LoanTable[[#This Row],[Disbursement Date]])/3,0)</f>
        <v>2019-Q2</v>
      </c>
      <c r="BE939">
        <f>IF(LoanTable[[#This Row],[Disbursement Date]]=LoanTable[[#This Row],[First Loan Date]],1,0)</f>
        <v>1</v>
      </c>
    </row>
    <row r="940" spans="1:57" x14ac:dyDescent="0.3">
      <c r="A940" t="s">
        <v>2226</v>
      </c>
      <c r="B940">
        <v>761</v>
      </c>
      <c r="C940" t="s">
        <v>523</v>
      </c>
      <c r="D940" t="s">
        <v>573</v>
      </c>
      <c r="E940">
        <v>20048</v>
      </c>
      <c r="F940">
        <v>32851</v>
      </c>
      <c r="G940">
        <v>42165</v>
      </c>
      <c r="H940" s="5">
        <v>43601</v>
      </c>
      <c r="I940" t="s">
        <v>624</v>
      </c>
      <c r="J940" t="s">
        <v>613</v>
      </c>
      <c r="K940">
        <v>800018</v>
      </c>
      <c r="L940" t="s">
        <v>526</v>
      </c>
      <c r="M940" t="s">
        <v>89</v>
      </c>
      <c r="N940" t="s">
        <v>13</v>
      </c>
      <c r="O940" t="s">
        <v>14</v>
      </c>
      <c r="P940">
        <v>43</v>
      </c>
      <c r="Q940" s="5" t="s">
        <v>203</v>
      </c>
      <c r="R940" t="s">
        <v>74</v>
      </c>
      <c r="S940" t="s">
        <v>105</v>
      </c>
      <c r="T940" t="s">
        <v>44</v>
      </c>
      <c r="U940" t="s">
        <v>22</v>
      </c>
      <c r="V940" t="s">
        <v>31</v>
      </c>
      <c r="W940">
        <v>300</v>
      </c>
      <c r="X940" t="s">
        <v>574</v>
      </c>
      <c r="Y940" t="s">
        <v>575</v>
      </c>
      <c r="Z940" t="s">
        <v>576</v>
      </c>
      <c r="AA940">
        <v>0.1065</v>
      </c>
      <c r="AB940" t="s">
        <v>577</v>
      </c>
      <c r="AC940" t="s">
        <v>578</v>
      </c>
      <c r="AD940" t="s">
        <v>523</v>
      </c>
      <c r="AE940" t="s">
        <v>250</v>
      </c>
      <c r="AF940" t="s">
        <v>251</v>
      </c>
      <c r="AG940" t="s">
        <v>252</v>
      </c>
      <c r="AH940" t="s">
        <v>253</v>
      </c>
      <c r="AI940" t="s">
        <v>524</v>
      </c>
      <c r="AJ940">
        <v>800018</v>
      </c>
      <c r="AK940" t="s">
        <v>525</v>
      </c>
      <c r="AL940" t="s">
        <v>239</v>
      </c>
      <c r="AM940">
        <v>21117</v>
      </c>
      <c r="AN940">
        <v>34595</v>
      </c>
      <c r="AO940">
        <v>19702</v>
      </c>
      <c r="AP940">
        <v>38.71</v>
      </c>
      <c r="AQ940">
        <v>2050.73</v>
      </c>
      <c r="AR940" t="s">
        <v>2626</v>
      </c>
      <c r="AS940" t="s">
        <v>2626</v>
      </c>
      <c r="AT940">
        <v>0</v>
      </c>
      <c r="AU940" t="s">
        <v>2628</v>
      </c>
      <c r="AV940" s="3">
        <v>43004</v>
      </c>
      <c r="AW940" s="3" t="str">
        <f>TEXT(LoanTable[[#This Row],[Disbursement Date]],"YYYY-MM")</f>
        <v>2019-05</v>
      </c>
      <c r="AX940" t="str">
        <f>TEXT(EDATE(LoanTable[[#This Row],[Disbursement Date]],-1),"YYYY-MM")</f>
        <v>2019-04</v>
      </c>
      <c r="AY940">
        <f>IF(LoanTable[[#This Row],[Loan Status]]="Active",1,0)</f>
        <v>1</v>
      </c>
      <c r="AZ940">
        <f>IF(COUNTIFS(LoanTable[Client id],LoanTable[[#This Row],[Client id]],LoanTable[Period],LoanTable[[#This Row],[Previous Period]])&gt;0,1,0)</f>
        <v>0</v>
      </c>
      <c r="BA940" s="17" t="str">
        <f>TEXT(LoanTable[[#This Row],[Disbursement Date]],"YYYY")</f>
        <v>2019</v>
      </c>
      <c r="BB940" s="10" cm="1">
        <f t="array" ref="BB940">IF(YEAR(LoanTable[[#This Row],[Disbursement Date]])=MIN(YEAR(LoanTable[Disbursement Date])),"",YEAR(LoanTable[[#This Row],[Disbursement Date]])-1)</f>
        <v>2018</v>
      </c>
      <c r="BC940" s="10">
        <f>IF(LoanTable[[#This Row],[Previous Year]]="",1,IF(COUNTIFS(LoanTable[Client id],LoanTable[[#This Row],[Client id]],LoanTable[Year],LoanTable[[#This Row],[Previous Year]])&gt;0,1,0))</f>
        <v>0</v>
      </c>
      <c r="BD940" t="str">
        <f>YEAR(LoanTable[[#This Row],[Disbursement Date]]) &amp; "-Q" &amp; ROUNDUP(MONTH(LoanTable[[#This Row],[Disbursement Date]])/3,0)</f>
        <v>2019-Q2</v>
      </c>
      <c r="BE940">
        <f>IF(LoanTable[[#This Row],[Disbursement Date]]=LoanTable[[#This Row],[First Loan Date]],1,0)</f>
        <v>0</v>
      </c>
    </row>
    <row r="941" spans="1:57" x14ac:dyDescent="0.3">
      <c r="A941" t="s">
        <v>1904</v>
      </c>
      <c r="B941">
        <v>356</v>
      </c>
      <c r="C941" t="s">
        <v>344</v>
      </c>
      <c r="D941" t="s">
        <v>596</v>
      </c>
      <c r="E941">
        <v>36514</v>
      </c>
      <c r="F941">
        <v>16047</v>
      </c>
      <c r="G941">
        <v>17332</v>
      </c>
      <c r="H941" s="5">
        <v>43610</v>
      </c>
      <c r="I941" t="s">
        <v>624</v>
      </c>
      <c r="J941" t="s">
        <v>619</v>
      </c>
      <c r="K941">
        <v>910020</v>
      </c>
      <c r="L941" t="s">
        <v>346</v>
      </c>
      <c r="M941" t="s">
        <v>122</v>
      </c>
      <c r="N941" t="s">
        <v>13</v>
      </c>
      <c r="O941" t="s">
        <v>14</v>
      </c>
      <c r="P941">
        <v>44</v>
      </c>
      <c r="Q941" s="5" t="s">
        <v>123</v>
      </c>
      <c r="R941" t="s">
        <v>74</v>
      </c>
      <c r="S941" t="s">
        <v>35</v>
      </c>
      <c r="T941" t="s">
        <v>63</v>
      </c>
      <c r="U941" t="s">
        <v>38</v>
      </c>
      <c r="V941" t="s">
        <v>39</v>
      </c>
      <c r="W941">
        <v>601</v>
      </c>
      <c r="X941" t="s">
        <v>574</v>
      </c>
      <c r="Y941" t="s">
        <v>590</v>
      </c>
      <c r="Z941" t="s">
        <v>593</v>
      </c>
      <c r="AA941">
        <v>0.17269999999999999</v>
      </c>
      <c r="AB941" t="s">
        <v>585</v>
      </c>
      <c r="AC941" t="s">
        <v>597</v>
      </c>
      <c r="AD941" t="s">
        <v>344</v>
      </c>
      <c r="AE941" t="s">
        <v>250</v>
      </c>
      <c r="AF941" t="s">
        <v>251</v>
      </c>
      <c r="AG941" t="s">
        <v>252</v>
      </c>
      <c r="AH941" t="s">
        <v>253</v>
      </c>
      <c r="AI941" t="s">
        <v>254</v>
      </c>
      <c r="AJ941">
        <v>910020</v>
      </c>
      <c r="AK941" t="s">
        <v>345</v>
      </c>
      <c r="AL941" t="s">
        <v>256</v>
      </c>
      <c r="AM941">
        <v>38402</v>
      </c>
      <c r="AN941">
        <v>15561</v>
      </c>
      <c r="AO941">
        <v>36333</v>
      </c>
      <c r="AP941">
        <v>26.08</v>
      </c>
      <c r="AQ941">
        <v>4678.88</v>
      </c>
      <c r="AR941" t="s">
        <v>2626</v>
      </c>
      <c r="AS941" t="s">
        <v>2626</v>
      </c>
      <c r="AT941">
        <v>2</v>
      </c>
      <c r="AU941" t="s">
        <v>2628</v>
      </c>
      <c r="AV941" s="3">
        <v>43519</v>
      </c>
      <c r="AW941" s="3" t="str">
        <f>TEXT(LoanTable[[#This Row],[Disbursement Date]],"YYYY-MM")</f>
        <v>2019-05</v>
      </c>
      <c r="AX941" t="str">
        <f>TEXT(EDATE(LoanTable[[#This Row],[Disbursement Date]],-1),"YYYY-MM")</f>
        <v>2019-04</v>
      </c>
      <c r="AY941">
        <f>IF(LoanTable[[#This Row],[Loan Status]]="Active",1,0)</f>
        <v>1</v>
      </c>
      <c r="AZ941">
        <f>IF(COUNTIFS(LoanTable[Client id],LoanTable[[#This Row],[Client id]],LoanTable[Period],LoanTable[[#This Row],[Previous Period]])&gt;0,1,0)</f>
        <v>0</v>
      </c>
      <c r="BA941" s="17" t="str">
        <f>TEXT(LoanTable[[#This Row],[Disbursement Date]],"YYYY")</f>
        <v>2019</v>
      </c>
      <c r="BB941" s="10" cm="1">
        <f t="array" ref="BB941">IF(YEAR(LoanTable[[#This Row],[Disbursement Date]])=MIN(YEAR(LoanTable[Disbursement Date])),"",YEAR(LoanTable[[#This Row],[Disbursement Date]])-1)</f>
        <v>2018</v>
      </c>
      <c r="BC941" s="10">
        <f>IF(LoanTable[[#This Row],[Previous Year]]="",1,IF(COUNTIFS(LoanTable[Client id],LoanTable[[#This Row],[Client id]],LoanTable[Year],LoanTable[[#This Row],[Previous Year]])&gt;0,1,0))</f>
        <v>0</v>
      </c>
      <c r="BD941" t="str">
        <f>YEAR(LoanTable[[#This Row],[Disbursement Date]]) &amp; "-Q" &amp; ROUNDUP(MONTH(LoanTable[[#This Row],[Disbursement Date]])/3,0)</f>
        <v>2019-Q2</v>
      </c>
      <c r="BE941">
        <f>IF(LoanTable[[#This Row],[Disbursement Date]]=LoanTable[[#This Row],[First Loan Date]],1,0)</f>
        <v>0</v>
      </c>
    </row>
    <row r="942" spans="1:57" x14ac:dyDescent="0.3">
      <c r="A942" t="s">
        <v>1694</v>
      </c>
      <c r="B942">
        <v>38</v>
      </c>
      <c r="C942" t="s">
        <v>249</v>
      </c>
      <c r="D942" t="s">
        <v>603</v>
      </c>
      <c r="E942">
        <v>19620</v>
      </c>
      <c r="F942">
        <v>31861</v>
      </c>
      <c r="G942">
        <v>9853</v>
      </c>
      <c r="H942" s="5">
        <v>43612</v>
      </c>
      <c r="I942" t="s">
        <v>615</v>
      </c>
      <c r="J942" t="s">
        <v>619</v>
      </c>
      <c r="K942">
        <v>910182</v>
      </c>
      <c r="L942" t="s">
        <v>257</v>
      </c>
      <c r="M942" t="s">
        <v>93</v>
      </c>
      <c r="N942" t="s">
        <v>13</v>
      </c>
      <c r="O942" t="s">
        <v>46</v>
      </c>
      <c r="P942">
        <v>32</v>
      </c>
      <c r="Q942" s="6" t="s">
        <v>71</v>
      </c>
      <c r="R942" t="s">
        <v>74</v>
      </c>
      <c r="S942" t="s">
        <v>35</v>
      </c>
      <c r="T942" t="s">
        <v>18</v>
      </c>
      <c r="U942" t="s">
        <v>26</v>
      </c>
      <c r="V942" t="s">
        <v>20</v>
      </c>
      <c r="W942">
        <v>821</v>
      </c>
      <c r="X942" t="s">
        <v>574</v>
      </c>
      <c r="Y942" t="s">
        <v>580</v>
      </c>
      <c r="Z942" t="s">
        <v>576</v>
      </c>
      <c r="AA942">
        <v>6.6199999999999995E-2</v>
      </c>
      <c r="AB942" t="s">
        <v>581</v>
      </c>
      <c r="AC942" t="s">
        <v>588</v>
      </c>
      <c r="AD942" t="s">
        <v>249</v>
      </c>
      <c r="AE942" t="s">
        <v>250</v>
      </c>
      <c r="AF942" t="s">
        <v>251</v>
      </c>
      <c r="AG942" t="s">
        <v>252</v>
      </c>
      <c r="AH942" t="s">
        <v>253</v>
      </c>
      <c r="AI942" t="s">
        <v>254</v>
      </c>
      <c r="AJ942">
        <v>910182</v>
      </c>
      <c r="AK942" t="s">
        <v>255</v>
      </c>
      <c r="AL942" t="s">
        <v>256</v>
      </c>
      <c r="AM942">
        <v>19936</v>
      </c>
      <c r="AN942">
        <v>31556</v>
      </c>
      <c r="AO942">
        <v>19163</v>
      </c>
      <c r="AP942">
        <v>11.63</v>
      </c>
      <c r="AQ942">
        <v>2702.83</v>
      </c>
      <c r="AR942" t="s">
        <v>2626</v>
      </c>
      <c r="AS942" t="s">
        <v>2626</v>
      </c>
      <c r="AT942">
        <v>2</v>
      </c>
      <c r="AU942" t="s">
        <v>2628</v>
      </c>
      <c r="AV942" s="3">
        <v>43612</v>
      </c>
      <c r="AW942" s="3" t="str">
        <f>TEXT(LoanTable[[#This Row],[Disbursement Date]],"YYYY-MM")</f>
        <v>2019-05</v>
      </c>
      <c r="AX942" t="str">
        <f>TEXT(EDATE(LoanTable[[#This Row],[Disbursement Date]],-1),"YYYY-MM")</f>
        <v>2019-04</v>
      </c>
      <c r="AY942">
        <f>IF(LoanTable[[#This Row],[Loan Status]]="Active",1,0)</f>
        <v>0</v>
      </c>
      <c r="AZ942">
        <f>IF(COUNTIFS(LoanTable[Client id],LoanTable[[#This Row],[Client id]],LoanTable[Period],LoanTable[[#This Row],[Previous Period]])&gt;0,1,0)</f>
        <v>0</v>
      </c>
      <c r="BA942" s="17" t="str">
        <f>TEXT(LoanTable[[#This Row],[Disbursement Date]],"YYYY")</f>
        <v>2019</v>
      </c>
      <c r="BB942" s="10" cm="1">
        <f t="array" ref="BB942">IF(YEAR(LoanTable[[#This Row],[Disbursement Date]])=MIN(YEAR(LoanTable[Disbursement Date])),"",YEAR(LoanTable[[#This Row],[Disbursement Date]])-1)</f>
        <v>2018</v>
      </c>
      <c r="BC942" s="10">
        <f>IF(LoanTable[[#This Row],[Previous Year]]="",1,IF(COUNTIFS(LoanTable[Client id],LoanTable[[#This Row],[Client id]],LoanTable[Year],LoanTable[[#This Row],[Previous Year]])&gt;0,1,0))</f>
        <v>0</v>
      </c>
      <c r="BD942" t="str">
        <f>YEAR(LoanTable[[#This Row],[Disbursement Date]]) &amp; "-Q" &amp; ROUNDUP(MONTH(LoanTable[[#This Row],[Disbursement Date]])/3,0)</f>
        <v>2019-Q2</v>
      </c>
      <c r="BE942">
        <f>IF(LoanTable[[#This Row],[Disbursement Date]]=LoanTable[[#This Row],[First Loan Date]],1,0)</f>
        <v>1</v>
      </c>
    </row>
    <row r="943" spans="1:57" x14ac:dyDescent="0.3">
      <c r="A943" t="s">
        <v>1550</v>
      </c>
      <c r="B943">
        <v>143</v>
      </c>
      <c r="C943" t="s">
        <v>246</v>
      </c>
      <c r="D943" t="s">
        <v>573</v>
      </c>
      <c r="E943">
        <v>8253</v>
      </c>
      <c r="F943">
        <v>10469</v>
      </c>
      <c r="G943">
        <v>31346</v>
      </c>
      <c r="H943" s="5">
        <v>43612</v>
      </c>
      <c r="I943" t="s">
        <v>624</v>
      </c>
      <c r="J943" t="s">
        <v>613</v>
      </c>
      <c r="K943">
        <v>110159</v>
      </c>
      <c r="L943" t="s">
        <v>248</v>
      </c>
      <c r="M943" t="s">
        <v>175</v>
      </c>
      <c r="N943" t="s">
        <v>13</v>
      </c>
      <c r="O943" t="s">
        <v>28</v>
      </c>
      <c r="P943">
        <v>52</v>
      </c>
      <c r="Q943" s="5" t="s">
        <v>103</v>
      </c>
      <c r="R943" t="s">
        <v>30</v>
      </c>
      <c r="S943" t="s">
        <v>145</v>
      </c>
      <c r="T943" t="s">
        <v>18</v>
      </c>
      <c r="U943" t="s">
        <v>22</v>
      </c>
      <c r="V943" t="s">
        <v>39</v>
      </c>
      <c r="W943">
        <v>626</v>
      </c>
      <c r="X943" t="s">
        <v>574</v>
      </c>
      <c r="Y943" t="s">
        <v>575</v>
      </c>
      <c r="Z943" t="s">
        <v>576</v>
      </c>
      <c r="AA943">
        <v>0.1065</v>
      </c>
      <c r="AB943" t="s">
        <v>577</v>
      </c>
      <c r="AC943" t="s">
        <v>578</v>
      </c>
      <c r="AD943" t="s">
        <v>246</v>
      </c>
      <c r="AE943" t="s">
        <v>234</v>
      </c>
      <c r="AF943" t="s">
        <v>235</v>
      </c>
      <c r="AG943" t="s">
        <v>236</v>
      </c>
      <c r="AH943" t="s">
        <v>237</v>
      </c>
      <c r="AI943" t="s">
        <v>246</v>
      </c>
      <c r="AJ943">
        <v>110159</v>
      </c>
      <c r="AK943" t="s">
        <v>247</v>
      </c>
      <c r="AL943" t="s">
        <v>241</v>
      </c>
      <c r="AM943">
        <v>9520</v>
      </c>
      <c r="AN943">
        <v>11016</v>
      </c>
      <c r="AO943">
        <v>7764</v>
      </c>
      <c r="AP943">
        <v>12.99</v>
      </c>
      <c r="AQ943">
        <v>3087.08</v>
      </c>
      <c r="AR943" t="s">
        <v>2626</v>
      </c>
      <c r="AS943" t="s">
        <v>2626</v>
      </c>
      <c r="AT943">
        <v>2</v>
      </c>
      <c r="AU943" t="s">
        <v>2628</v>
      </c>
      <c r="AV943" s="3">
        <v>43233</v>
      </c>
      <c r="AW943" s="3" t="str">
        <f>TEXT(LoanTable[[#This Row],[Disbursement Date]],"YYYY-MM")</f>
        <v>2019-05</v>
      </c>
      <c r="AX943" t="str">
        <f>TEXT(EDATE(LoanTable[[#This Row],[Disbursement Date]],-1),"YYYY-MM")</f>
        <v>2019-04</v>
      </c>
      <c r="AY943">
        <f>IF(LoanTable[[#This Row],[Loan Status]]="Active",1,0)</f>
        <v>1</v>
      </c>
      <c r="AZ943">
        <f>IF(COUNTIFS(LoanTable[Client id],LoanTable[[#This Row],[Client id]],LoanTable[Period],LoanTable[[#This Row],[Previous Period]])&gt;0,1,0)</f>
        <v>0</v>
      </c>
      <c r="BA943" s="17" t="str">
        <f>TEXT(LoanTable[[#This Row],[Disbursement Date]],"YYYY")</f>
        <v>2019</v>
      </c>
      <c r="BB943" s="10" cm="1">
        <f t="array" ref="BB943">IF(YEAR(LoanTable[[#This Row],[Disbursement Date]])=MIN(YEAR(LoanTable[Disbursement Date])),"",YEAR(LoanTable[[#This Row],[Disbursement Date]])-1)</f>
        <v>2018</v>
      </c>
      <c r="BC943" s="10">
        <f>IF(LoanTable[[#This Row],[Previous Year]]="",1,IF(COUNTIFS(LoanTable[Client id],LoanTable[[#This Row],[Client id]],LoanTable[Year],LoanTable[[#This Row],[Previous Year]])&gt;0,1,0))</f>
        <v>1</v>
      </c>
      <c r="BD943" t="str">
        <f>YEAR(LoanTable[[#This Row],[Disbursement Date]]) &amp; "-Q" &amp; ROUNDUP(MONTH(LoanTable[[#This Row],[Disbursement Date]])/3,0)</f>
        <v>2019-Q2</v>
      </c>
      <c r="BE943">
        <f>IF(LoanTable[[#This Row],[Disbursement Date]]=LoanTable[[#This Row],[First Loan Date]],1,0)</f>
        <v>0</v>
      </c>
    </row>
    <row r="944" spans="1:57" x14ac:dyDescent="0.3">
      <c r="A944" t="s">
        <v>1056</v>
      </c>
      <c r="B944">
        <v>386</v>
      </c>
      <c r="C944" t="s">
        <v>471</v>
      </c>
      <c r="D944" t="s">
        <v>589</v>
      </c>
      <c r="E944">
        <v>46646</v>
      </c>
      <c r="F944">
        <v>37932</v>
      </c>
      <c r="G944">
        <v>16778</v>
      </c>
      <c r="H944" s="5">
        <v>43613</v>
      </c>
      <c r="I944" t="s">
        <v>612</v>
      </c>
      <c r="J944" t="s">
        <v>613</v>
      </c>
      <c r="K944">
        <v>570241</v>
      </c>
      <c r="L944" t="s">
        <v>477</v>
      </c>
      <c r="M944" t="s">
        <v>133</v>
      </c>
      <c r="N944" t="s">
        <v>13</v>
      </c>
      <c r="O944" t="s">
        <v>33</v>
      </c>
      <c r="P944">
        <v>22</v>
      </c>
      <c r="Q944" s="5" t="s">
        <v>159</v>
      </c>
      <c r="R944" t="s">
        <v>30</v>
      </c>
      <c r="S944" t="s">
        <v>145</v>
      </c>
      <c r="T944" t="s">
        <v>63</v>
      </c>
      <c r="U944" t="s">
        <v>22</v>
      </c>
      <c r="V944" t="s">
        <v>39</v>
      </c>
      <c r="W944">
        <v>564</v>
      </c>
      <c r="X944" t="s">
        <v>574</v>
      </c>
      <c r="Y944" t="s">
        <v>590</v>
      </c>
      <c r="Z944" t="s">
        <v>576</v>
      </c>
      <c r="AA944">
        <v>9.9099999999999994E-2</v>
      </c>
      <c r="AB944" t="s">
        <v>577</v>
      </c>
      <c r="AC944" t="s">
        <v>591</v>
      </c>
      <c r="AD944" t="s">
        <v>471</v>
      </c>
      <c r="AE944" t="s">
        <v>472</v>
      </c>
      <c r="AF944" t="s">
        <v>473</v>
      </c>
      <c r="AG944" t="s">
        <v>474</v>
      </c>
      <c r="AH944" t="s">
        <v>475</v>
      </c>
      <c r="AI944" t="s">
        <v>471</v>
      </c>
      <c r="AJ944">
        <v>570241</v>
      </c>
      <c r="AK944" t="s">
        <v>476</v>
      </c>
      <c r="AL944" t="s">
        <v>241</v>
      </c>
      <c r="AM944">
        <v>47991</v>
      </c>
      <c r="AN944">
        <v>38794</v>
      </c>
      <c r="AO944">
        <v>46528</v>
      </c>
      <c r="AP944">
        <v>13.93</v>
      </c>
      <c r="AQ944">
        <v>167.4</v>
      </c>
      <c r="AR944" t="s">
        <v>2626</v>
      </c>
      <c r="AS944" t="s">
        <v>2626</v>
      </c>
      <c r="AT944">
        <v>2</v>
      </c>
      <c r="AU944" t="s">
        <v>2630</v>
      </c>
      <c r="AV944" s="3">
        <v>42058</v>
      </c>
      <c r="AW944" s="3" t="str">
        <f>TEXT(LoanTable[[#This Row],[Disbursement Date]],"YYYY-MM")</f>
        <v>2019-05</v>
      </c>
      <c r="AX944" t="str">
        <f>TEXT(EDATE(LoanTable[[#This Row],[Disbursement Date]],-1),"YYYY-MM")</f>
        <v>2019-04</v>
      </c>
      <c r="AY944">
        <f>IF(LoanTable[[#This Row],[Loan Status]]="Active",1,0)</f>
        <v>0</v>
      </c>
      <c r="AZ944">
        <f>IF(COUNTIFS(LoanTable[Client id],LoanTable[[#This Row],[Client id]],LoanTable[Period],LoanTable[[#This Row],[Previous Period]])&gt;0,1,0)</f>
        <v>0</v>
      </c>
      <c r="BA944" s="17" t="str">
        <f>TEXT(LoanTable[[#This Row],[Disbursement Date]],"YYYY")</f>
        <v>2019</v>
      </c>
      <c r="BB944" s="10" cm="1">
        <f t="array" ref="BB944">IF(YEAR(LoanTable[[#This Row],[Disbursement Date]])=MIN(YEAR(LoanTable[Disbursement Date])),"",YEAR(LoanTable[[#This Row],[Disbursement Date]])-1)</f>
        <v>2018</v>
      </c>
      <c r="BC944" s="10">
        <f>IF(LoanTable[[#This Row],[Previous Year]]="",1,IF(COUNTIFS(LoanTable[Client id],LoanTable[[#This Row],[Client id]],LoanTable[Year],LoanTable[[#This Row],[Previous Year]])&gt;0,1,0))</f>
        <v>0</v>
      </c>
      <c r="BD944" t="str">
        <f>YEAR(LoanTable[[#This Row],[Disbursement Date]]) &amp; "-Q" &amp; ROUNDUP(MONTH(LoanTable[[#This Row],[Disbursement Date]])/3,0)</f>
        <v>2019-Q2</v>
      </c>
      <c r="BE944">
        <f>IF(LoanTable[[#This Row],[Disbursement Date]]=LoanTable[[#This Row],[First Loan Date]],1,0)</f>
        <v>0</v>
      </c>
    </row>
    <row r="945" spans="1:57" x14ac:dyDescent="0.3">
      <c r="A945" t="s">
        <v>1296</v>
      </c>
      <c r="B945">
        <v>909</v>
      </c>
      <c r="C945" t="s">
        <v>249</v>
      </c>
      <c r="D945" t="s">
        <v>598</v>
      </c>
      <c r="E945">
        <v>43527</v>
      </c>
      <c r="F945">
        <v>42261</v>
      </c>
      <c r="G945">
        <v>13874</v>
      </c>
      <c r="H945" s="5">
        <v>43613</v>
      </c>
      <c r="I945" t="s">
        <v>612</v>
      </c>
      <c r="J945" t="s">
        <v>619</v>
      </c>
      <c r="K945">
        <v>910182</v>
      </c>
      <c r="L945" t="s">
        <v>257</v>
      </c>
      <c r="M945" t="s">
        <v>164</v>
      </c>
      <c r="N945" t="s">
        <v>13</v>
      </c>
      <c r="O945" t="s">
        <v>46</v>
      </c>
      <c r="P945">
        <v>30</v>
      </c>
      <c r="Q945" s="5" t="s">
        <v>47</v>
      </c>
      <c r="R945" t="s">
        <v>30</v>
      </c>
      <c r="S945" t="s">
        <v>145</v>
      </c>
      <c r="T945" t="s">
        <v>18</v>
      </c>
      <c r="U945" t="s">
        <v>19</v>
      </c>
      <c r="V945" t="s">
        <v>31</v>
      </c>
      <c r="W945">
        <v>783</v>
      </c>
      <c r="X945" t="s">
        <v>574</v>
      </c>
      <c r="Y945" t="s">
        <v>584</v>
      </c>
      <c r="Z945" t="s">
        <v>593</v>
      </c>
      <c r="AA945">
        <v>0.14649999999999999</v>
      </c>
      <c r="AB945" t="s">
        <v>599</v>
      </c>
      <c r="AC945" t="s">
        <v>600</v>
      </c>
      <c r="AD945" t="s">
        <v>249</v>
      </c>
      <c r="AE945" t="s">
        <v>250</v>
      </c>
      <c r="AF945" t="s">
        <v>251</v>
      </c>
      <c r="AG945" t="s">
        <v>252</v>
      </c>
      <c r="AH945" t="s">
        <v>253</v>
      </c>
      <c r="AI945" t="s">
        <v>254</v>
      </c>
      <c r="AJ945">
        <v>910182</v>
      </c>
      <c r="AK945" t="s">
        <v>255</v>
      </c>
      <c r="AL945" t="s">
        <v>256</v>
      </c>
      <c r="AM945">
        <v>45252</v>
      </c>
      <c r="AN945">
        <v>41966</v>
      </c>
      <c r="AO945">
        <v>43215</v>
      </c>
      <c r="AP945">
        <v>38.17</v>
      </c>
      <c r="AQ945">
        <v>4246.9799999999996</v>
      </c>
      <c r="AR945" t="s">
        <v>2626</v>
      </c>
      <c r="AS945" t="s">
        <v>2626</v>
      </c>
      <c r="AT945">
        <v>0</v>
      </c>
      <c r="AU945" t="s">
        <v>2628</v>
      </c>
      <c r="AV945" s="3">
        <v>43613</v>
      </c>
      <c r="AW945" s="3" t="str">
        <f>TEXT(LoanTable[[#This Row],[Disbursement Date]],"YYYY-MM")</f>
        <v>2019-05</v>
      </c>
      <c r="AX945" t="str">
        <f>TEXT(EDATE(LoanTable[[#This Row],[Disbursement Date]],-1),"YYYY-MM")</f>
        <v>2019-04</v>
      </c>
      <c r="AY945">
        <f>IF(LoanTable[[#This Row],[Loan Status]]="Active",1,0)</f>
        <v>0</v>
      </c>
      <c r="AZ945">
        <f>IF(COUNTIFS(LoanTable[Client id],LoanTable[[#This Row],[Client id]],LoanTable[Period],LoanTable[[#This Row],[Previous Period]])&gt;0,1,0)</f>
        <v>0</v>
      </c>
      <c r="BA945" s="17" t="str">
        <f>TEXT(LoanTable[[#This Row],[Disbursement Date]],"YYYY")</f>
        <v>2019</v>
      </c>
      <c r="BB945" s="10" cm="1">
        <f t="array" ref="BB945">IF(YEAR(LoanTable[[#This Row],[Disbursement Date]])=MIN(YEAR(LoanTable[Disbursement Date])),"",YEAR(LoanTable[[#This Row],[Disbursement Date]])-1)</f>
        <v>2018</v>
      </c>
      <c r="BC945" s="10">
        <f>IF(LoanTable[[#This Row],[Previous Year]]="",1,IF(COUNTIFS(LoanTable[Client id],LoanTable[[#This Row],[Client id]],LoanTable[Year],LoanTable[[#This Row],[Previous Year]])&gt;0,1,0))</f>
        <v>0</v>
      </c>
      <c r="BD945" t="str">
        <f>YEAR(LoanTable[[#This Row],[Disbursement Date]]) &amp; "-Q" &amp; ROUNDUP(MONTH(LoanTable[[#This Row],[Disbursement Date]])/3,0)</f>
        <v>2019-Q2</v>
      </c>
      <c r="BE945">
        <f>IF(LoanTable[[#This Row],[Disbursement Date]]=LoanTable[[#This Row],[First Loan Date]],1,0)</f>
        <v>1</v>
      </c>
    </row>
    <row r="946" spans="1:57" x14ac:dyDescent="0.3">
      <c r="A946" t="s">
        <v>1753</v>
      </c>
      <c r="B946">
        <v>419</v>
      </c>
      <c r="C946" t="s">
        <v>492</v>
      </c>
      <c r="D946" t="s">
        <v>573</v>
      </c>
      <c r="E946">
        <v>16508</v>
      </c>
      <c r="F946">
        <v>16849</v>
      </c>
      <c r="G946">
        <v>32888</v>
      </c>
      <c r="H946" s="5">
        <v>43617</v>
      </c>
      <c r="I946" t="s">
        <v>612</v>
      </c>
      <c r="J946" t="s">
        <v>613</v>
      </c>
      <c r="K946">
        <v>1230018</v>
      </c>
      <c r="L946" t="s">
        <v>498</v>
      </c>
      <c r="M946" t="s">
        <v>122</v>
      </c>
      <c r="N946" t="s">
        <v>13</v>
      </c>
      <c r="O946" t="s">
        <v>33</v>
      </c>
      <c r="R946" t="s">
        <v>30</v>
      </c>
      <c r="S946" t="s">
        <v>145</v>
      </c>
      <c r="T946" t="s">
        <v>63</v>
      </c>
      <c r="U946" t="s">
        <v>65</v>
      </c>
      <c r="V946" t="s">
        <v>39</v>
      </c>
      <c r="W946">
        <v>476</v>
      </c>
      <c r="X946" t="s">
        <v>574</v>
      </c>
      <c r="Y946" t="s">
        <v>575</v>
      </c>
      <c r="Z946" t="s">
        <v>576</v>
      </c>
      <c r="AA946">
        <v>0.1065</v>
      </c>
      <c r="AB946" t="s">
        <v>577</v>
      </c>
      <c r="AC946" t="s">
        <v>578</v>
      </c>
      <c r="AD946" t="s">
        <v>492</v>
      </c>
      <c r="AE946" t="s">
        <v>493</v>
      </c>
      <c r="AF946" t="s">
        <v>473</v>
      </c>
      <c r="AG946" t="s">
        <v>494</v>
      </c>
      <c r="AH946" t="s">
        <v>495</v>
      </c>
      <c r="AI946" t="s">
        <v>496</v>
      </c>
      <c r="AJ946">
        <v>1230018</v>
      </c>
      <c r="AK946" t="s">
        <v>497</v>
      </c>
      <c r="AL946" t="s">
        <v>256</v>
      </c>
      <c r="AM946">
        <v>16389</v>
      </c>
      <c r="AN946">
        <v>17925</v>
      </c>
      <c r="AO946">
        <v>16063</v>
      </c>
      <c r="AP946">
        <v>22.23</v>
      </c>
      <c r="AQ946">
        <v>2437.88</v>
      </c>
      <c r="AR946" t="s">
        <v>2627</v>
      </c>
      <c r="AS946" t="s">
        <v>2626</v>
      </c>
      <c r="AT946">
        <v>1</v>
      </c>
      <c r="AU946" t="s">
        <v>2630</v>
      </c>
      <c r="AV946" s="3">
        <v>42815</v>
      </c>
      <c r="AW946" s="3" t="str">
        <f>TEXT(LoanTable[[#This Row],[Disbursement Date]],"YYYY-MM")</f>
        <v>2019-06</v>
      </c>
      <c r="AX946" t="str">
        <f>TEXT(EDATE(LoanTable[[#This Row],[Disbursement Date]],-1),"YYYY-MM")</f>
        <v>2019-05</v>
      </c>
      <c r="AY946">
        <f>IF(LoanTable[[#This Row],[Loan Status]]="Active",1,0)</f>
        <v>0</v>
      </c>
      <c r="AZ946">
        <f>IF(COUNTIFS(LoanTable[Client id],LoanTable[[#This Row],[Client id]],LoanTable[Period],LoanTable[[#This Row],[Previous Period]])&gt;0,1,0)</f>
        <v>0</v>
      </c>
      <c r="BA946" s="17" t="str">
        <f>TEXT(LoanTable[[#This Row],[Disbursement Date]],"YYYY")</f>
        <v>2019</v>
      </c>
      <c r="BB946" s="10" cm="1">
        <f t="array" ref="BB946">IF(YEAR(LoanTable[[#This Row],[Disbursement Date]])=MIN(YEAR(LoanTable[Disbursement Date])),"",YEAR(LoanTable[[#This Row],[Disbursement Date]])-1)</f>
        <v>2018</v>
      </c>
      <c r="BC946" s="10">
        <f>IF(LoanTable[[#This Row],[Previous Year]]="",1,IF(COUNTIFS(LoanTable[Client id],LoanTable[[#This Row],[Client id]],LoanTable[Year],LoanTable[[#This Row],[Previous Year]])&gt;0,1,0))</f>
        <v>0</v>
      </c>
      <c r="BD946" t="str">
        <f>YEAR(LoanTable[[#This Row],[Disbursement Date]]) &amp; "-Q" &amp; ROUNDUP(MONTH(LoanTable[[#This Row],[Disbursement Date]])/3,0)</f>
        <v>2019-Q2</v>
      </c>
      <c r="BE946">
        <f>IF(LoanTable[[#This Row],[Disbursement Date]]=LoanTable[[#This Row],[First Loan Date]],1,0)</f>
        <v>0</v>
      </c>
    </row>
    <row r="947" spans="1:57" x14ac:dyDescent="0.3">
      <c r="A947" t="s">
        <v>1582</v>
      </c>
      <c r="B947">
        <v>809</v>
      </c>
      <c r="C947" t="s">
        <v>409</v>
      </c>
      <c r="D947" t="s">
        <v>573</v>
      </c>
      <c r="E947">
        <v>44614</v>
      </c>
      <c r="F947">
        <v>49184</v>
      </c>
      <c r="G947">
        <v>8994</v>
      </c>
      <c r="H947" s="5">
        <v>43617</v>
      </c>
      <c r="I947" t="s">
        <v>612</v>
      </c>
      <c r="J947" t="s">
        <v>619</v>
      </c>
      <c r="K947">
        <v>1030063</v>
      </c>
      <c r="L947" t="s">
        <v>411</v>
      </c>
      <c r="M947" t="s">
        <v>120</v>
      </c>
      <c r="N947" t="s">
        <v>13</v>
      </c>
      <c r="O947" t="s">
        <v>46</v>
      </c>
      <c r="P947">
        <v>32</v>
      </c>
      <c r="Q947" s="5" t="s">
        <v>163</v>
      </c>
      <c r="R947" t="s">
        <v>30</v>
      </c>
      <c r="S947" t="s">
        <v>145</v>
      </c>
      <c r="T947" t="s">
        <v>18</v>
      </c>
      <c r="U947" t="s">
        <v>19</v>
      </c>
      <c r="V947" t="s">
        <v>39</v>
      </c>
      <c r="W947">
        <v>666</v>
      </c>
      <c r="X947" t="s">
        <v>574</v>
      </c>
      <c r="Y947" t="s">
        <v>575</v>
      </c>
      <c r="Z947" t="s">
        <v>576</v>
      </c>
      <c r="AA947">
        <v>0.1065</v>
      </c>
      <c r="AB947" t="s">
        <v>577</v>
      </c>
      <c r="AC947" t="s">
        <v>578</v>
      </c>
      <c r="AD947" t="s">
        <v>409</v>
      </c>
      <c r="AE947" t="s">
        <v>234</v>
      </c>
      <c r="AF947" t="s">
        <v>235</v>
      </c>
      <c r="AG947" t="s">
        <v>236</v>
      </c>
      <c r="AH947" t="s">
        <v>237</v>
      </c>
      <c r="AI947" t="s">
        <v>246</v>
      </c>
      <c r="AJ947">
        <v>1030063</v>
      </c>
      <c r="AK947" t="s">
        <v>410</v>
      </c>
      <c r="AL947" t="s">
        <v>241</v>
      </c>
      <c r="AM947">
        <v>45636</v>
      </c>
      <c r="AN947">
        <v>48847</v>
      </c>
      <c r="AO947">
        <v>44308</v>
      </c>
      <c r="AP947">
        <v>28.12</v>
      </c>
      <c r="AQ947">
        <v>2079.86</v>
      </c>
      <c r="AR947" t="s">
        <v>2626</v>
      </c>
      <c r="AS947" t="s">
        <v>2626</v>
      </c>
      <c r="AT947">
        <v>0</v>
      </c>
      <c r="AU947" t="s">
        <v>2628</v>
      </c>
      <c r="AV947" s="3">
        <v>42730</v>
      </c>
      <c r="AW947" s="3" t="str">
        <f>TEXT(LoanTable[[#This Row],[Disbursement Date]],"YYYY-MM")</f>
        <v>2019-06</v>
      </c>
      <c r="AX947" t="str">
        <f>TEXT(EDATE(LoanTable[[#This Row],[Disbursement Date]],-1),"YYYY-MM")</f>
        <v>2019-05</v>
      </c>
      <c r="AY947">
        <f>IF(LoanTable[[#This Row],[Loan Status]]="Active",1,0)</f>
        <v>0</v>
      </c>
      <c r="AZ947">
        <f>IF(COUNTIFS(LoanTable[Client id],LoanTable[[#This Row],[Client id]],LoanTable[Period],LoanTable[[#This Row],[Previous Period]])&gt;0,1,0)</f>
        <v>0</v>
      </c>
      <c r="BA947" s="17" t="str">
        <f>TEXT(LoanTable[[#This Row],[Disbursement Date]],"YYYY")</f>
        <v>2019</v>
      </c>
      <c r="BB947" s="10" cm="1">
        <f t="array" ref="BB947">IF(YEAR(LoanTable[[#This Row],[Disbursement Date]])=MIN(YEAR(LoanTable[Disbursement Date])),"",YEAR(LoanTable[[#This Row],[Disbursement Date]])-1)</f>
        <v>2018</v>
      </c>
      <c r="BC947" s="10">
        <f>IF(LoanTable[[#This Row],[Previous Year]]="",1,IF(COUNTIFS(LoanTable[Client id],LoanTable[[#This Row],[Client id]],LoanTable[Year],LoanTable[[#This Row],[Previous Year]])&gt;0,1,0))</f>
        <v>0</v>
      </c>
      <c r="BD947" t="str">
        <f>YEAR(LoanTable[[#This Row],[Disbursement Date]]) &amp; "-Q" &amp; ROUNDUP(MONTH(LoanTable[[#This Row],[Disbursement Date]])/3,0)</f>
        <v>2019-Q2</v>
      </c>
      <c r="BE947">
        <f>IF(LoanTable[[#This Row],[Disbursement Date]]=LoanTable[[#This Row],[First Loan Date]],1,0)</f>
        <v>0</v>
      </c>
    </row>
    <row r="948" spans="1:57" x14ac:dyDescent="0.3">
      <c r="A948" t="s">
        <v>1409</v>
      </c>
      <c r="B948">
        <v>367</v>
      </c>
      <c r="C948" t="s">
        <v>422</v>
      </c>
      <c r="D948" t="s">
        <v>592</v>
      </c>
      <c r="E948">
        <v>20093</v>
      </c>
      <c r="F948">
        <v>3733</v>
      </c>
      <c r="G948">
        <v>15912</v>
      </c>
      <c r="H948" s="5">
        <v>43619</v>
      </c>
      <c r="I948" t="s">
        <v>624</v>
      </c>
      <c r="J948" t="s">
        <v>619</v>
      </c>
      <c r="K948">
        <v>120676</v>
      </c>
      <c r="L948" t="s">
        <v>423</v>
      </c>
      <c r="M948" t="s">
        <v>110</v>
      </c>
      <c r="N948" t="s">
        <v>13</v>
      </c>
      <c r="O948" t="s">
        <v>33</v>
      </c>
      <c r="P948">
        <v>22</v>
      </c>
      <c r="Q948" s="5" t="s">
        <v>111</v>
      </c>
      <c r="R948" t="s">
        <v>16</v>
      </c>
      <c r="S948" t="s">
        <v>35</v>
      </c>
      <c r="T948" t="s">
        <v>18</v>
      </c>
      <c r="U948" t="s">
        <v>19</v>
      </c>
      <c r="V948" t="s">
        <v>39</v>
      </c>
      <c r="W948">
        <v>679</v>
      </c>
      <c r="X948" t="s">
        <v>574</v>
      </c>
      <c r="Y948" t="s">
        <v>584</v>
      </c>
      <c r="Z948" t="s">
        <v>593</v>
      </c>
      <c r="AA948">
        <v>0.1991</v>
      </c>
      <c r="AB948" t="s">
        <v>594</v>
      </c>
      <c r="AC948" t="s">
        <v>595</v>
      </c>
      <c r="AD948" t="s">
        <v>422</v>
      </c>
      <c r="AE948" t="s">
        <v>234</v>
      </c>
      <c r="AF948" t="s">
        <v>235</v>
      </c>
      <c r="AG948" t="s">
        <v>236</v>
      </c>
      <c r="AH948" t="s">
        <v>237</v>
      </c>
      <c r="AI948" t="s">
        <v>422</v>
      </c>
      <c r="AJ948">
        <v>120676</v>
      </c>
      <c r="AK948" t="s">
        <v>247</v>
      </c>
      <c r="AL948" t="s">
        <v>239</v>
      </c>
      <c r="AM948">
        <v>19886</v>
      </c>
      <c r="AN948">
        <v>3983</v>
      </c>
      <c r="AO948">
        <v>19980</v>
      </c>
      <c r="AP948">
        <v>18.39</v>
      </c>
      <c r="AQ948">
        <v>602.72</v>
      </c>
      <c r="AR948" t="s">
        <v>2626</v>
      </c>
      <c r="AS948" t="s">
        <v>2626</v>
      </c>
      <c r="AT948">
        <v>0</v>
      </c>
      <c r="AU948" t="s">
        <v>2628</v>
      </c>
      <c r="AV948" s="3">
        <v>43619</v>
      </c>
      <c r="AW948" s="3" t="str">
        <f>TEXT(LoanTable[[#This Row],[Disbursement Date]],"YYYY-MM")</f>
        <v>2019-06</v>
      </c>
      <c r="AX948" t="str">
        <f>TEXT(EDATE(LoanTable[[#This Row],[Disbursement Date]],-1),"YYYY-MM")</f>
        <v>2019-05</v>
      </c>
      <c r="AY948">
        <f>IF(LoanTable[[#This Row],[Loan Status]]="Active",1,0)</f>
        <v>1</v>
      </c>
      <c r="AZ948">
        <f>IF(COUNTIFS(LoanTable[Client id],LoanTable[[#This Row],[Client id]],LoanTable[Period],LoanTable[[#This Row],[Previous Period]])&gt;0,1,0)</f>
        <v>0</v>
      </c>
      <c r="BA948" s="17" t="str">
        <f>TEXT(LoanTable[[#This Row],[Disbursement Date]],"YYYY")</f>
        <v>2019</v>
      </c>
      <c r="BB948" s="10" cm="1">
        <f t="array" ref="BB948">IF(YEAR(LoanTable[[#This Row],[Disbursement Date]])=MIN(YEAR(LoanTable[Disbursement Date])),"",YEAR(LoanTable[[#This Row],[Disbursement Date]])-1)</f>
        <v>2018</v>
      </c>
      <c r="BC948" s="10">
        <f>IF(LoanTable[[#This Row],[Previous Year]]="",1,IF(COUNTIFS(LoanTable[Client id],LoanTable[[#This Row],[Client id]],LoanTable[Year],LoanTable[[#This Row],[Previous Year]])&gt;0,1,0))</f>
        <v>0</v>
      </c>
      <c r="BD948" t="str">
        <f>YEAR(LoanTable[[#This Row],[Disbursement Date]]) &amp; "-Q" &amp; ROUNDUP(MONTH(LoanTable[[#This Row],[Disbursement Date]])/3,0)</f>
        <v>2019-Q2</v>
      </c>
      <c r="BE948">
        <f>IF(LoanTable[[#This Row],[Disbursement Date]]=LoanTable[[#This Row],[First Loan Date]],1,0)</f>
        <v>1</v>
      </c>
    </row>
    <row r="949" spans="1:57" x14ac:dyDescent="0.3">
      <c r="A949" t="s">
        <v>1211</v>
      </c>
      <c r="B949">
        <v>913</v>
      </c>
      <c r="C949" t="s">
        <v>529</v>
      </c>
      <c r="D949" t="s">
        <v>573</v>
      </c>
      <c r="E949">
        <v>37711</v>
      </c>
      <c r="F949">
        <v>9162</v>
      </c>
      <c r="G949">
        <v>20812</v>
      </c>
      <c r="H949" s="5">
        <v>43620</v>
      </c>
      <c r="I949" t="s">
        <v>612</v>
      </c>
      <c r="J949" t="s">
        <v>613</v>
      </c>
      <c r="K949">
        <v>210563</v>
      </c>
      <c r="L949" t="s">
        <v>531</v>
      </c>
      <c r="M949" t="s">
        <v>149</v>
      </c>
      <c r="N949" t="s">
        <v>13</v>
      </c>
      <c r="O949" t="s">
        <v>28</v>
      </c>
      <c r="P949">
        <v>51</v>
      </c>
      <c r="Q949" s="5" t="s">
        <v>194</v>
      </c>
      <c r="R949" t="s">
        <v>74</v>
      </c>
      <c r="S949" t="s">
        <v>105</v>
      </c>
      <c r="T949" t="s">
        <v>18</v>
      </c>
      <c r="U949" t="s">
        <v>65</v>
      </c>
      <c r="V949" t="s">
        <v>39</v>
      </c>
      <c r="W949">
        <v>338</v>
      </c>
      <c r="X949" t="s">
        <v>574</v>
      </c>
      <c r="Y949" t="s">
        <v>575</v>
      </c>
      <c r="Z949" t="s">
        <v>576</v>
      </c>
      <c r="AA949">
        <v>0.1065</v>
      </c>
      <c r="AB949" t="s">
        <v>577</v>
      </c>
      <c r="AC949" t="s">
        <v>578</v>
      </c>
      <c r="AD949" t="s">
        <v>529</v>
      </c>
      <c r="AE949" t="s">
        <v>250</v>
      </c>
      <c r="AF949" t="s">
        <v>251</v>
      </c>
      <c r="AG949" t="s">
        <v>252</v>
      </c>
      <c r="AH949" t="s">
        <v>253</v>
      </c>
      <c r="AI949" t="s">
        <v>529</v>
      </c>
      <c r="AJ949">
        <v>210563</v>
      </c>
      <c r="AK949" t="s">
        <v>530</v>
      </c>
      <c r="AL949" t="s">
        <v>241</v>
      </c>
      <c r="AM949">
        <v>39619</v>
      </c>
      <c r="AN949">
        <v>9533</v>
      </c>
      <c r="AO949">
        <v>37431</v>
      </c>
      <c r="AP949">
        <v>46.11</v>
      </c>
      <c r="AQ949">
        <v>2417.09</v>
      </c>
      <c r="AR949" t="s">
        <v>2626</v>
      </c>
      <c r="AS949" t="s">
        <v>2627</v>
      </c>
      <c r="AT949">
        <v>2</v>
      </c>
      <c r="AU949" t="s">
        <v>2629</v>
      </c>
      <c r="AV949" s="3">
        <v>42040</v>
      </c>
      <c r="AW949" s="3" t="str">
        <f>TEXT(LoanTable[[#This Row],[Disbursement Date]],"YYYY-MM")</f>
        <v>2019-06</v>
      </c>
      <c r="AX949" t="str">
        <f>TEXT(EDATE(LoanTable[[#This Row],[Disbursement Date]],-1),"YYYY-MM")</f>
        <v>2019-05</v>
      </c>
      <c r="AY949">
        <f>IF(LoanTable[[#This Row],[Loan Status]]="Active",1,0)</f>
        <v>0</v>
      </c>
      <c r="AZ949">
        <f>IF(COUNTIFS(LoanTable[Client id],LoanTable[[#This Row],[Client id]],LoanTable[Period],LoanTable[[#This Row],[Previous Period]])&gt;0,1,0)</f>
        <v>0</v>
      </c>
      <c r="BA949" s="17" t="str">
        <f>TEXT(LoanTable[[#This Row],[Disbursement Date]],"YYYY")</f>
        <v>2019</v>
      </c>
      <c r="BB949" s="10" cm="1">
        <f t="array" ref="BB949">IF(YEAR(LoanTable[[#This Row],[Disbursement Date]])=MIN(YEAR(LoanTable[Disbursement Date])),"",YEAR(LoanTable[[#This Row],[Disbursement Date]])-1)</f>
        <v>2018</v>
      </c>
      <c r="BC949" s="10">
        <f>IF(LoanTable[[#This Row],[Previous Year]]="",1,IF(COUNTIFS(LoanTable[Client id],LoanTable[[#This Row],[Client id]],LoanTable[Year],LoanTable[[#This Row],[Previous Year]])&gt;0,1,0))</f>
        <v>0</v>
      </c>
      <c r="BD949" t="str">
        <f>YEAR(LoanTable[[#This Row],[Disbursement Date]]) &amp; "-Q" &amp; ROUNDUP(MONTH(LoanTable[[#This Row],[Disbursement Date]])/3,0)</f>
        <v>2019-Q2</v>
      </c>
      <c r="BE949">
        <f>IF(LoanTable[[#This Row],[Disbursement Date]]=LoanTable[[#This Row],[First Loan Date]],1,0)</f>
        <v>0</v>
      </c>
    </row>
    <row r="950" spans="1:57" x14ac:dyDescent="0.3">
      <c r="A950" t="s">
        <v>1468</v>
      </c>
      <c r="B950">
        <v>300</v>
      </c>
      <c r="C950" t="s">
        <v>399</v>
      </c>
      <c r="D950" t="s">
        <v>589</v>
      </c>
      <c r="E950">
        <v>24151</v>
      </c>
      <c r="F950">
        <v>40077</v>
      </c>
      <c r="G950">
        <v>33856</v>
      </c>
      <c r="H950" s="5">
        <v>43622</v>
      </c>
      <c r="I950" t="s">
        <v>617</v>
      </c>
      <c r="J950" t="s">
        <v>619</v>
      </c>
      <c r="K950">
        <v>1140044</v>
      </c>
      <c r="L950" t="s">
        <v>401</v>
      </c>
      <c r="M950" t="s">
        <v>45</v>
      </c>
      <c r="N950" t="s">
        <v>13</v>
      </c>
      <c r="O950" t="s">
        <v>46</v>
      </c>
      <c r="P950">
        <v>29</v>
      </c>
      <c r="Q950" s="5" t="s">
        <v>47</v>
      </c>
      <c r="R950" t="s">
        <v>16</v>
      </c>
      <c r="S950" t="s">
        <v>35</v>
      </c>
      <c r="T950" t="s">
        <v>18</v>
      </c>
      <c r="U950" t="s">
        <v>22</v>
      </c>
      <c r="V950" t="s">
        <v>39</v>
      </c>
      <c r="W950">
        <v>395</v>
      </c>
      <c r="X950" t="s">
        <v>574</v>
      </c>
      <c r="Y950" t="s">
        <v>590</v>
      </c>
      <c r="Z950" t="s">
        <v>576</v>
      </c>
      <c r="AA950">
        <v>9.9099999999999994E-2</v>
      </c>
      <c r="AB950" t="s">
        <v>577</v>
      </c>
      <c r="AC950" t="s">
        <v>591</v>
      </c>
      <c r="AD950" t="s">
        <v>399</v>
      </c>
      <c r="AE950" t="s">
        <v>325</v>
      </c>
      <c r="AF950" t="s">
        <v>326</v>
      </c>
      <c r="AG950" t="s">
        <v>327</v>
      </c>
      <c r="AH950" t="s">
        <v>328</v>
      </c>
      <c r="AI950" t="s">
        <v>399</v>
      </c>
      <c r="AJ950">
        <v>1140044</v>
      </c>
      <c r="AK950" t="s">
        <v>400</v>
      </c>
      <c r="AL950" t="s">
        <v>239</v>
      </c>
      <c r="AM950">
        <v>24812</v>
      </c>
      <c r="AN950">
        <v>41700</v>
      </c>
      <c r="AO950">
        <v>23677</v>
      </c>
      <c r="AP950">
        <v>34.11</v>
      </c>
      <c r="AQ950">
        <v>1299.82</v>
      </c>
      <c r="AR950" t="s">
        <v>2626</v>
      </c>
      <c r="AS950" t="s">
        <v>2626</v>
      </c>
      <c r="AT950">
        <v>1</v>
      </c>
      <c r="AU950" t="s">
        <v>2628</v>
      </c>
      <c r="AV950" s="3">
        <v>43622</v>
      </c>
      <c r="AW950" s="3" t="str">
        <f>TEXT(LoanTable[[#This Row],[Disbursement Date]],"YYYY-MM")</f>
        <v>2019-06</v>
      </c>
      <c r="AX950" t="str">
        <f>TEXT(EDATE(LoanTable[[#This Row],[Disbursement Date]],-1),"YYYY-MM")</f>
        <v>2019-05</v>
      </c>
      <c r="AY950">
        <f>IF(LoanTable[[#This Row],[Loan Status]]="Active",1,0)</f>
        <v>0</v>
      </c>
      <c r="AZ950">
        <f>IF(COUNTIFS(LoanTable[Client id],LoanTable[[#This Row],[Client id]],LoanTable[Period],LoanTable[[#This Row],[Previous Period]])&gt;0,1,0)</f>
        <v>0</v>
      </c>
      <c r="BA950" s="17" t="str">
        <f>TEXT(LoanTable[[#This Row],[Disbursement Date]],"YYYY")</f>
        <v>2019</v>
      </c>
      <c r="BB950" s="10" cm="1">
        <f t="array" ref="BB950">IF(YEAR(LoanTable[[#This Row],[Disbursement Date]])=MIN(YEAR(LoanTable[Disbursement Date])),"",YEAR(LoanTable[[#This Row],[Disbursement Date]])-1)</f>
        <v>2018</v>
      </c>
      <c r="BC950" s="10">
        <f>IF(LoanTable[[#This Row],[Previous Year]]="",1,IF(COUNTIFS(LoanTable[Client id],LoanTable[[#This Row],[Client id]],LoanTable[Year],LoanTable[[#This Row],[Previous Year]])&gt;0,1,0))</f>
        <v>0</v>
      </c>
      <c r="BD950" t="str">
        <f>YEAR(LoanTable[[#This Row],[Disbursement Date]]) &amp; "-Q" &amp; ROUNDUP(MONTH(LoanTable[[#This Row],[Disbursement Date]])/3,0)</f>
        <v>2019-Q2</v>
      </c>
      <c r="BE950">
        <f>IF(LoanTable[[#This Row],[Disbursement Date]]=LoanTable[[#This Row],[First Loan Date]],1,0)</f>
        <v>1</v>
      </c>
    </row>
    <row r="951" spans="1:57" x14ac:dyDescent="0.3">
      <c r="A951" t="s">
        <v>650</v>
      </c>
      <c r="B951">
        <v>34</v>
      </c>
      <c r="C951" t="s">
        <v>251</v>
      </c>
      <c r="D951" t="s">
        <v>589</v>
      </c>
      <c r="E951">
        <v>27292</v>
      </c>
      <c r="F951">
        <v>27781</v>
      </c>
      <c r="G951">
        <v>5688</v>
      </c>
      <c r="H951" s="5">
        <v>43627</v>
      </c>
      <c r="I951" t="s">
        <v>612</v>
      </c>
      <c r="J951" t="s">
        <v>619</v>
      </c>
      <c r="K951">
        <v>10068</v>
      </c>
      <c r="L951" t="s">
        <v>319</v>
      </c>
      <c r="M951" t="s">
        <v>89</v>
      </c>
      <c r="N951" t="s">
        <v>13</v>
      </c>
      <c r="O951" t="s">
        <v>33</v>
      </c>
      <c r="P951">
        <v>23</v>
      </c>
      <c r="Q951" s="6" t="s">
        <v>34</v>
      </c>
      <c r="R951" t="s">
        <v>74</v>
      </c>
      <c r="S951" t="s">
        <v>35</v>
      </c>
      <c r="T951" t="s">
        <v>18</v>
      </c>
      <c r="U951" t="s">
        <v>19</v>
      </c>
      <c r="V951" t="s">
        <v>31</v>
      </c>
      <c r="W951">
        <v>588</v>
      </c>
      <c r="X951" t="s">
        <v>574</v>
      </c>
      <c r="Y951" t="s">
        <v>590</v>
      </c>
      <c r="Z951" t="s">
        <v>576</v>
      </c>
      <c r="AA951">
        <v>9.9099999999999994E-2</v>
      </c>
      <c r="AB951" t="s">
        <v>577</v>
      </c>
      <c r="AC951" t="s">
        <v>591</v>
      </c>
      <c r="AD951" t="s">
        <v>251</v>
      </c>
      <c r="AE951" t="s">
        <v>250</v>
      </c>
      <c r="AF951" t="s">
        <v>251</v>
      </c>
      <c r="AG951" t="s">
        <v>252</v>
      </c>
      <c r="AH951" t="s">
        <v>253</v>
      </c>
      <c r="AI951" t="s">
        <v>317</v>
      </c>
      <c r="AJ951">
        <v>10068</v>
      </c>
      <c r="AK951" t="s">
        <v>318</v>
      </c>
      <c r="AL951" t="s">
        <v>256</v>
      </c>
      <c r="AM951">
        <v>29173</v>
      </c>
      <c r="AN951">
        <v>29734</v>
      </c>
      <c r="AO951">
        <v>27265</v>
      </c>
      <c r="AP951">
        <v>8.0399999999999991</v>
      </c>
      <c r="AQ951">
        <v>3019.25</v>
      </c>
      <c r="AR951" t="s">
        <v>2626</v>
      </c>
      <c r="AS951" t="s">
        <v>2626</v>
      </c>
      <c r="AT951">
        <v>2</v>
      </c>
      <c r="AU951" t="s">
        <v>2629</v>
      </c>
      <c r="AV951" s="3">
        <v>43004</v>
      </c>
      <c r="AW951" s="3" t="str">
        <f>TEXT(LoanTable[[#This Row],[Disbursement Date]],"YYYY-MM")</f>
        <v>2019-06</v>
      </c>
      <c r="AX951" t="str">
        <f>TEXT(EDATE(LoanTable[[#This Row],[Disbursement Date]],-1),"YYYY-MM")</f>
        <v>2019-05</v>
      </c>
      <c r="AY951">
        <f>IF(LoanTable[[#This Row],[Loan Status]]="Active",1,0)</f>
        <v>0</v>
      </c>
      <c r="AZ951">
        <f>IF(COUNTIFS(LoanTable[Client id],LoanTable[[#This Row],[Client id]],LoanTable[Period],LoanTable[[#This Row],[Previous Period]])&gt;0,1,0)</f>
        <v>0</v>
      </c>
      <c r="BA951" s="17" t="str">
        <f>TEXT(LoanTable[[#This Row],[Disbursement Date]],"YYYY")</f>
        <v>2019</v>
      </c>
      <c r="BB951" s="10" cm="1">
        <f t="array" ref="BB951">IF(YEAR(LoanTable[[#This Row],[Disbursement Date]])=MIN(YEAR(LoanTable[Disbursement Date])),"",YEAR(LoanTable[[#This Row],[Disbursement Date]])-1)</f>
        <v>2018</v>
      </c>
      <c r="BC951" s="10">
        <f>IF(LoanTable[[#This Row],[Previous Year]]="",1,IF(COUNTIFS(LoanTable[Client id],LoanTable[[#This Row],[Client id]],LoanTable[Year],LoanTable[[#This Row],[Previous Year]])&gt;0,1,0))</f>
        <v>0</v>
      </c>
      <c r="BD951" t="str">
        <f>YEAR(LoanTable[[#This Row],[Disbursement Date]]) &amp; "-Q" &amp; ROUNDUP(MONTH(LoanTable[[#This Row],[Disbursement Date]])/3,0)</f>
        <v>2019-Q2</v>
      </c>
      <c r="BE951">
        <f>IF(LoanTable[[#This Row],[Disbursement Date]]=LoanTable[[#This Row],[First Loan Date]],1,0)</f>
        <v>0</v>
      </c>
    </row>
    <row r="952" spans="1:57" x14ac:dyDescent="0.3">
      <c r="A952" t="s">
        <v>1347</v>
      </c>
      <c r="B952">
        <v>125</v>
      </c>
      <c r="C952" t="s">
        <v>402</v>
      </c>
      <c r="D952" t="s">
        <v>573</v>
      </c>
      <c r="E952">
        <v>36604</v>
      </c>
      <c r="F952">
        <v>12747</v>
      </c>
      <c r="G952">
        <v>32253</v>
      </c>
      <c r="H952" s="5">
        <v>43627</v>
      </c>
      <c r="I952" t="s">
        <v>615</v>
      </c>
      <c r="J952" t="s">
        <v>619</v>
      </c>
      <c r="K952">
        <v>720081</v>
      </c>
      <c r="L952" t="s">
        <v>406</v>
      </c>
      <c r="M952" t="s">
        <v>99</v>
      </c>
      <c r="N952" t="s">
        <v>13</v>
      </c>
      <c r="O952" t="s">
        <v>14</v>
      </c>
      <c r="P952">
        <v>38</v>
      </c>
      <c r="Q952" s="5" t="s">
        <v>15</v>
      </c>
      <c r="R952" t="s">
        <v>30</v>
      </c>
      <c r="S952" t="s">
        <v>145</v>
      </c>
      <c r="T952" t="s">
        <v>18</v>
      </c>
      <c r="U952" t="s">
        <v>26</v>
      </c>
      <c r="V952" t="s">
        <v>20</v>
      </c>
      <c r="W952">
        <v>552</v>
      </c>
      <c r="X952" t="s">
        <v>574</v>
      </c>
      <c r="Y952" t="s">
        <v>575</v>
      </c>
      <c r="Z952" t="s">
        <v>576</v>
      </c>
      <c r="AA952">
        <v>0.1065</v>
      </c>
      <c r="AB952" t="s">
        <v>577</v>
      </c>
      <c r="AC952" t="s">
        <v>578</v>
      </c>
      <c r="AD952" t="s">
        <v>402</v>
      </c>
      <c r="AE952" t="s">
        <v>331</v>
      </c>
      <c r="AF952" t="s">
        <v>235</v>
      </c>
      <c r="AG952" t="s">
        <v>403</v>
      </c>
      <c r="AH952" t="s">
        <v>404</v>
      </c>
      <c r="AI952" t="s">
        <v>402</v>
      </c>
      <c r="AJ952">
        <v>720081</v>
      </c>
      <c r="AK952" t="s">
        <v>405</v>
      </c>
      <c r="AL952" t="s">
        <v>256</v>
      </c>
      <c r="AM952">
        <v>38339</v>
      </c>
      <c r="AN952">
        <v>14067</v>
      </c>
      <c r="AO952">
        <v>36211</v>
      </c>
      <c r="AP952">
        <v>34.01</v>
      </c>
      <c r="AQ952">
        <v>3627.86</v>
      </c>
      <c r="AR952" t="s">
        <v>2627</v>
      </c>
      <c r="AS952" t="s">
        <v>2626</v>
      </c>
      <c r="AT952">
        <v>0</v>
      </c>
      <c r="AU952" t="s">
        <v>2629</v>
      </c>
      <c r="AV952" s="3">
        <v>42738</v>
      </c>
      <c r="AW952" s="3" t="str">
        <f>TEXT(LoanTable[[#This Row],[Disbursement Date]],"YYYY-MM")</f>
        <v>2019-06</v>
      </c>
      <c r="AX952" t="str">
        <f>TEXT(EDATE(LoanTable[[#This Row],[Disbursement Date]],-1),"YYYY-MM")</f>
        <v>2019-05</v>
      </c>
      <c r="AY952">
        <f>IF(LoanTable[[#This Row],[Loan Status]]="Active",1,0)</f>
        <v>0</v>
      </c>
      <c r="AZ952">
        <f>IF(COUNTIFS(LoanTable[Client id],LoanTable[[#This Row],[Client id]],LoanTable[Period],LoanTable[[#This Row],[Previous Period]])&gt;0,1,0)</f>
        <v>0</v>
      </c>
      <c r="BA952" s="17" t="str">
        <f>TEXT(LoanTable[[#This Row],[Disbursement Date]],"YYYY")</f>
        <v>2019</v>
      </c>
      <c r="BB952" s="10" cm="1">
        <f t="array" ref="BB952">IF(YEAR(LoanTable[[#This Row],[Disbursement Date]])=MIN(YEAR(LoanTable[Disbursement Date])),"",YEAR(LoanTable[[#This Row],[Disbursement Date]])-1)</f>
        <v>2018</v>
      </c>
      <c r="BC952" s="10">
        <f>IF(LoanTable[[#This Row],[Previous Year]]="",1,IF(COUNTIFS(LoanTable[Client id],LoanTable[[#This Row],[Client id]],LoanTable[Year],LoanTable[[#This Row],[Previous Year]])&gt;0,1,0))</f>
        <v>0</v>
      </c>
      <c r="BD952" t="str">
        <f>YEAR(LoanTable[[#This Row],[Disbursement Date]]) &amp; "-Q" &amp; ROUNDUP(MONTH(LoanTable[[#This Row],[Disbursement Date]])/3,0)</f>
        <v>2019-Q2</v>
      </c>
      <c r="BE952">
        <f>IF(LoanTable[[#This Row],[Disbursement Date]]=LoanTable[[#This Row],[First Loan Date]],1,0)</f>
        <v>0</v>
      </c>
    </row>
    <row r="953" spans="1:57" x14ac:dyDescent="0.3">
      <c r="A953" t="s">
        <v>1881</v>
      </c>
      <c r="B953">
        <v>393</v>
      </c>
      <c r="C953" t="s">
        <v>471</v>
      </c>
      <c r="D953" t="s">
        <v>573</v>
      </c>
      <c r="E953">
        <v>47066</v>
      </c>
      <c r="F953">
        <v>15241</v>
      </c>
      <c r="G953">
        <v>13698</v>
      </c>
      <c r="H953" s="5">
        <v>43631</v>
      </c>
      <c r="I953" t="s">
        <v>624</v>
      </c>
      <c r="J953" t="s">
        <v>613</v>
      </c>
      <c r="K953">
        <v>570241</v>
      </c>
      <c r="L953" t="s">
        <v>477</v>
      </c>
      <c r="M953" t="s">
        <v>66</v>
      </c>
      <c r="N953" t="s">
        <v>13</v>
      </c>
      <c r="O953" t="s">
        <v>14</v>
      </c>
      <c r="P953">
        <v>41</v>
      </c>
      <c r="Q953" s="5" t="s">
        <v>94</v>
      </c>
      <c r="R953" t="s">
        <v>74</v>
      </c>
      <c r="S953" t="s">
        <v>35</v>
      </c>
      <c r="T953" t="s">
        <v>18</v>
      </c>
      <c r="U953" t="s">
        <v>22</v>
      </c>
      <c r="V953" t="s">
        <v>39</v>
      </c>
      <c r="W953">
        <v>399</v>
      </c>
      <c r="X953" t="s">
        <v>574</v>
      </c>
      <c r="Y953" t="s">
        <v>575</v>
      </c>
      <c r="Z953" t="s">
        <v>576</v>
      </c>
      <c r="AA953">
        <v>0.1065</v>
      </c>
      <c r="AB953" t="s">
        <v>577</v>
      </c>
      <c r="AC953" t="s">
        <v>578</v>
      </c>
      <c r="AD953" t="s">
        <v>471</v>
      </c>
      <c r="AE953" t="s">
        <v>472</v>
      </c>
      <c r="AF953" t="s">
        <v>473</v>
      </c>
      <c r="AG953" t="s">
        <v>474</v>
      </c>
      <c r="AH953" t="s">
        <v>475</v>
      </c>
      <c r="AI953" t="s">
        <v>471</v>
      </c>
      <c r="AJ953">
        <v>570241</v>
      </c>
      <c r="AK953" t="s">
        <v>476</v>
      </c>
      <c r="AL953" t="s">
        <v>241</v>
      </c>
      <c r="AM953">
        <v>47036</v>
      </c>
      <c r="AN953">
        <v>17142</v>
      </c>
      <c r="AO953">
        <v>46975</v>
      </c>
      <c r="AP953">
        <v>19.62</v>
      </c>
      <c r="AQ953">
        <v>4991.57</v>
      </c>
      <c r="AR953" t="s">
        <v>2626</v>
      </c>
      <c r="AS953" t="s">
        <v>2626</v>
      </c>
      <c r="AT953">
        <v>2</v>
      </c>
      <c r="AU953" t="s">
        <v>2628</v>
      </c>
      <c r="AV953" s="3">
        <v>42051</v>
      </c>
      <c r="AW953" s="3" t="str">
        <f>TEXT(LoanTable[[#This Row],[Disbursement Date]],"YYYY-MM")</f>
        <v>2019-06</v>
      </c>
      <c r="AX953" t="str">
        <f>TEXT(EDATE(LoanTable[[#This Row],[Disbursement Date]],-1),"YYYY-MM")</f>
        <v>2019-05</v>
      </c>
      <c r="AY953">
        <f>IF(LoanTable[[#This Row],[Loan Status]]="Active",1,0)</f>
        <v>1</v>
      </c>
      <c r="AZ953">
        <f>IF(COUNTIFS(LoanTable[Client id],LoanTable[[#This Row],[Client id]],LoanTable[Period],LoanTable[[#This Row],[Previous Period]])&gt;0,1,0)</f>
        <v>0</v>
      </c>
      <c r="BA953" s="17" t="str">
        <f>TEXT(LoanTable[[#This Row],[Disbursement Date]],"YYYY")</f>
        <v>2019</v>
      </c>
      <c r="BB953" s="10" cm="1">
        <f t="array" ref="BB953">IF(YEAR(LoanTable[[#This Row],[Disbursement Date]])=MIN(YEAR(LoanTable[Disbursement Date])),"",YEAR(LoanTable[[#This Row],[Disbursement Date]])-1)</f>
        <v>2018</v>
      </c>
      <c r="BC953" s="10">
        <f>IF(LoanTable[[#This Row],[Previous Year]]="",1,IF(COUNTIFS(LoanTable[Client id],LoanTable[[#This Row],[Client id]],LoanTable[Year],LoanTable[[#This Row],[Previous Year]])&gt;0,1,0))</f>
        <v>0</v>
      </c>
      <c r="BD953" t="str">
        <f>YEAR(LoanTable[[#This Row],[Disbursement Date]]) &amp; "-Q" &amp; ROUNDUP(MONTH(LoanTable[[#This Row],[Disbursement Date]])/3,0)</f>
        <v>2019-Q2</v>
      </c>
      <c r="BE953">
        <f>IF(LoanTable[[#This Row],[Disbursement Date]]=LoanTable[[#This Row],[First Loan Date]],1,0)</f>
        <v>0</v>
      </c>
    </row>
    <row r="954" spans="1:57" x14ac:dyDescent="0.3">
      <c r="A954" t="s">
        <v>2328</v>
      </c>
      <c r="B954">
        <v>171</v>
      </c>
      <c r="C954" t="s">
        <v>344</v>
      </c>
      <c r="D954" t="s">
        <v>573</v>
      </c>
      <c r="E954">
        <v>16278</v>
      </c>
      <c r="F954">
        <v>6011</v>
      </c>
      <c r="G954">
        <v>23461</v>
      </c>
      <c r="H954" s="5">
        <v>43634</v>
      </c>
      <c r="I954" t="s">
        <v>615</v>
      </c>
      <c r="J954" t="s">
        <v>613</v>
      </c>
      <c r="K954">
        <v>910020</v>
      </c>
      <c r="L954" t="s">
        <v>346</v>
      </c>
      <c r="M954" t="s">
        <v>80</v>
      </c>
      <c r="N954" t="s">
        <v>13</v>
      </c>
      <c r="O954" t="s">
        <v>14</v>
      </c>
      <c r="P954">
        <v>38</v>
      </c>
      <c r="Q954" s="5" t="s">
        <v>206</v>
      </c>
      <c r="R954" t="s">
        <v>74</v>
      </c>
      <c r="S954" t="s">
        <v>105</v>
      </c>
      <c r="T954" t="s">
        <v>63</v>
      </c>
      <c r="U954" t="s">
        <v>19</v>
      </c>
      <c r="V954" t="s">
        <v>20</v>
      </c>
      <c r="W954">
        <v>668</v>
      </c>
      <c r="X954" t="s">
        <v>574</v>
      </c>
      <c r="Y954" t="s">
        <v>575</v>
      </c>
      <c r="Z954" t="s">
        <v>576</v>
      </c>
      <c r="AA954">
        <v>0.1065</v>
      </c>
      <c r="AB954" t="s">
        <v>577</v>
      </c>
      <c r="AC954" t="s">
        <v>578</v>
      </c>
      <c r="AD954" t="s">
        <v>344</v>
      </c>
      <c r="AE954" t="s">
        <v>250</v>
      </c>
      <c r="AF954" t="s">
        <v>251</v>
      </c>
      <c r="AG954" t="s">
        <v>252</v>
      </c>
      <c r="AH954" t="s">
        <v>253</v>
      </c>
      <c r="AI954" t="s">
        <v>254</v>
      </c>
      <c r="AJ954">
        <v>910020</v>
      </c>
      <c r="AK954" t="s">
        <v>345</v>
      </c>
      <c r="AL954" t="s">
        <v>256</v>
      </c>
      <c r="AM954">
        <v>17537</v>
      </c>
      <c r="AN954">
        <v>7492</v>
      </c>
      <c r="AO954">
        <v>16132</v>
      </c>
      <c r="AP954">
        <v>16.399999999999999</v>
      </c>
      <c r="AQ954">
        <v>2643.98</v>
      </c>
      <c r="AR954" t="s">
        <v>2626</v>
      </c>
      <c r="AS954" t="s">
        <v>2627</v>
      </c>
      <c r="AT954">
        <v>2</v>
      </c>
      <c r="AU954" t="s">
        <v>2628</v>
      </c>
      <c r="AV954" s="3">
        <v>43634</v>
      </c>
      <c r="AW954" s="3" t="str">
        <f>TEXT(LoanTable[[#This Row],[Disbursement Date]],"YYYY-MM")</f>
        <v>2019-06</v>
      </c>
      <c r="AX954" t="str">
        <f>TEXT(EDATE(LoanTable[[#This Row],[Disbursement Date]],-1),"YYYY-MM")</f>
        <v>2019-05</v>
      </c>
      <c r="AY954">
        <f>IF(LoanTable[[#This Row],[Loan Status]]="Active",1,0)</f>
        <v>0</v>
      </c>
      <c r="AZ954">
        <f>IF(COUNTIFS(LoanTable[Client id],LoanTable[[#This Row],[Client id]],LoanTable[Period],LoanTable[[#This Row],[Previous Period]])&gt;0,1,0)</f>
        <v>0</v>
      </c>
      <c r="BA954" s="17" t="str">
        <f>TEXT(LoanTable[[#This Row],[Disbursement Date]],"YYYY")</f>
        <v>2019</v>
      </c>
      <c r="BB954" s="10" cm="1">
        <f t="array" ref="BB954">IF(YEAR(LoanTable[[#This Row],[Disbursement Date]])=MIN(YEAR(LoanTable[Disbursement Date])),"",YEAR(LoanTable[[#This Row],[Disbursement Date]])-1)</f>
        <v>2018</v>
      </c>
      <c r="BC954" s="10">
        <f>IF(LoanTable[[#This Row],[Previous Year]]="",1,IF(COUNTIFS(LoanTable[Client id],LoanTable[[#This Row],[Client id]],LoanTable[Year],LoanTable[[#This Row],[Previous Year]])&gt;0,1,0))</f>
        <v>0</v>
      </c>
      <c r="BD954" t="str">
        <f>YEAR(LoanTable[[#This Row],[Disbursement Date]]) &amp; "-Q" &amp; ROUNDUP(MONTH(LoanTable[[#This Row],[Disbursement Date]])/3,0)</f>
        <v>2019-Q2</v>
      </c>
      <c r="BE954">
        <f>IF(LoanTable[[#This Row],[Disbursement Date]]=LoanTable[[#This Row],[First Loan Date]],1,0)</f>
        <v>1</v>
      </c>
    </row>
    <row r="955" spans="1:57" x14ac:dyDescent="0.3">
      <c r="A955" t="s">
        <v>1169</v>
      </c>
      <c r="B955">
        <v>879</v>
      </c>
      <c r="C955" t="s">
        <v>265</v>
      </c>
      <c r="D955" t="s">
        <v>573</v>
      </c>
      <c r="E955">
        <v>41077</v>
      </c>
      <c r="F955">
        <v>45195</v>
      </c>
      <c r="G955">
        <v>29498</v>
      </c>
      <c r="H955" s="5">
        <v>43634</v>
      </c>
      <c r="I955" t="s">
        <v>615</v>
      </c>
      <c r="J955" t="s">
        <v>619</v>
      </c>
      <c r="K955">
        <v>30179</v>
      </c>
      <c r="L955" t="s">
        <v>272</v>
      </c>
      <c r="M955" t="s">
        <v>64</v>
      </c>
      <c r="N955" t="s">
        <v>13</v>
      </c>
      <c r="O955" t="s">
        <v>14</v>
      </c>
      <c r="P955">
        <v>38</v>
      </c>
      <c r="Q955" s="5" t="s">
        <v>37</v>
      </c>
      <c r="R955" t="s">
        <v>30</v>
      </c>
      <c r="S955" t="s">
        <v>145</v>
      </c>
      <c r="T955" t="s">
        <v>44</v>
      </c>
      <c r="U955" t="s">
        <v>19</v>
      </c>
      <c r="V955" t="s">
        <v>20</v>
      </c>
      <c r="W955">
        <v>368</v>
      </c>
      <c r="X955" t="s">
        <v>574</v>
      </c>
      <c r="Y955" t="s">
        <v>575</v>
      </c>
      <c r="Z955" t="s">
        <v>576</v>
      </c>
      <c r="AA955">
        <v>0.1065</v>
      </c>
      <c r="AB955" t="s">
        <v>577</v>
      </c>
      <c r="AC955" t="s">
        <v>578</v>
      </c>
      <c r="AD955" t="s">
        <v>265</v>
      </c>
      <c r="AE955" t="s">
        <v>266</v>
      </c>
      <c r="AF955" t="s">
        <v>267</v>
      </c>
      <c r="AG955" t="s">
        <v>268</v>
      </c>
      <c r="AH955" t="s">
        <v>269</v>
      </c>
      <c r="AI955" t="s">
        <v>270</v>
      </c>
      <c r="AJ955">
        <v>30179</v>
      </c>
      <c r="AK955" t="s">
        <v>271</v>
      </c>
      <c r="AL955" t="s">
        <v>241</v>
      </c>
      <c r="AM955">
        <v>42332</v>
      </c>
      <c r="AN955">
        <v>45484</v>
      </c>
      <c r="AO955">
        <v>41014</v>
      </c>
      <c r="AP955">
        <v>18.010000000000002</v>
      </c>
      <c r="AQ955">
        <v>4237.3500000000004</v>
      </c>
      <c r="AR955" t="s">
        <v>2626</v>
      </c>
      <c r="AS955" t="s">
        <v>2626</v>
      </c>
      <c r="AT955">
        <v>1</v>
      </c>
      <c r="AU955" t="s">
        <v>2628</v>
      </c>
      <c r="AV955" s="3">
        <v>43324</v>
      </c>
      <c r="AW955" s="3" t="str">
        <f>TEXT(LoanTable[[#This Row],[Disbursement Date]],"YYYY-MM")</f>
        <v>2019-06</v>
      </c>
      <c r="AX955" t="str">
        <f>TEXT(EDATE(LoanTable[[#This Row],[Disbursement Date]],-1),"YYYY-MM")</f>
        <v>2019-05</v>
      </c>
      <c r="AY955">
        <f>IF(LoanTable[[#This Row],[Loan Status]]="Active",1,0)</f>
        <v>0</v>
      </c>
      <c r="AZ955">
        <f>IF(COUNTIFS(LoanTable[Client id],LoanTable[[#This Row],[Client id]],LoanTable[Period],LoanTable[[#This Row],[Previous Period]])&gt;0,1,0)</f>
        <v>0</v>
      </c>
      <c r="BA955" s="17" t="str">
        <f>TEXT(LoanTable[[#This Row],[Disbursement Date]],"YYYY")</f>
        <v>2019</v>
      </c>
      <c r="BB955" s="10" cm="1">
        <f t="array" ref="BB955">IF(YEAR(LoanTable[[#This Row],[Disbursement Date]])=MIN(YEAR(LoanTable[Disbursement Date])),"",YEAR(LoanTable[[#This Row],[Disbursement Date]])-1)</f>
        <v>2018</v>
      </c>
      <c r="BC955" s="10">
        <f>IF(LoanTable[[#This Row],[Previous Year]]="",1,IF(COUNTIFS(LoanTable[Client id],LoanTable[[#This Row],[Client id]],LoanTable[Year],LoanTable[[#This Row],[Previous Year]])&gt;0,1,0))</f>
        <v>1</v>
      </c>
      <c r="BD955" t="str">
        <f>YEAR(LoanTable[[#This Row],[Disbursement Date]]) &amp; "-Q" &amp; ROUNDUP(MONTH(LoanTable[[#This Row],[Disbursement Date]])/3,0)</f>
        <v>2019-Q2</v>
      </c>
      <c r="BE955">
        <f>IF(LoanTable[[#This Row],[Disbursement Date]]=LoanTable[[#This Row],[First Loan Date]],1,0)</f>
        <v>0</v>
      </c>
    </row>
    <row r="956" spans="1:57" x14ac:dyDescent="0.3">
      <c r="A956" t="s">
        <v>2511</v>
      </c>
      <c r="B956">
        <v>62</v>
      </c>
      <c r="C956" t="s">
        <v>298</v>
      </c>
      <c r="D956" t="s">
        <v>573</v>
      </c>
      <c r="E956">
        <v>35540</v>
      </c>
      <c r="F956">
        <v>43186</v>
      </c>
      <c r="G956">
        <v>39944</v>
      </c>
      <c r="H956" s="5">
        <v>43639</v>
      </c>
      <c r="I956" t="s">
        <v>612</v>
      </c>
      <c r="J956" t="s">
        <v>619</v>
      </c>
      <c r="K956">
        <v>1280108</v>
      </c>
      <c r="L956" t="s">
        <v>300</v>
      </c>
      <c r="M956" t="s">
        <v>124</v>
      </c>
      <c r="N956" t="s">
        <v>13</v>
      </c>
      <c r="O956" t="s">
        <v>14</v>
      </c>
      <c r="P956">
        <v>36</v>
      </c>
      <c r="Q956" s="6" t="s">
        <v>125</v>
      </c>
      <c r="R956" t="s">
        <v>16</v>
      </c>
      <c r="S956" t="s">
        <v>35</v>
      </c>
      <c r="T956" t="s">
        <v>63</v>
      </c>
      <c r="U956" t="s">
        <v>38</v>
      </c>
      <c r="V956" t="s">
        <v>20</v>
      </c>
      <c r="W956">
        <v>552</v>
      </c>
      <c r="X956" t="s">
        <v>574</v>
      </c>
      <c r="Y956" t="s">
        <v>575</v>
      </c>
      <c r="Z956" t="s">
        <v>576</v>
      </c>
      <c r="AA956">
        <v>0.1065</v>
      </c>
      <c r="AB956" t="s">
        <v>577</v>
      </c>
      <c r="AC956" t="s">
        <v>578</v>
      </c>
      <c r="AD956" t="s">
        <v>298</v>
      </c>
      <c r="AE956" t="s">
        <v>250</v>
      </c>
      <c r="AF956" t="s">
        <v>298</v>
      </c>
      <c r="AG956" t="s">
        <v>252</v>
      </c>
      <c r="AH956" t="s">
        <v>253</v>
      </c>
      <c r="AI956" t="s">
        <v>298</v>
      </c>
      <c r="AJ956">
        <v>1280108</v>
      </c>
      <c r="AK956" t="s">
        <v>299</v>
      </c>
      <c r="AL956" t="s">
        <v>239</v>
      </c>
      <c r="AM956">
        <v>37188</v>
      </c>
      <c r="AN956">
        <v>45154</v>
      </c>
      <c r="AO956">
        <v>35521</v>
      </c>
      <c r="AP956">
        <v>7.15</v>
      </c>
      <c r="AQ956">
        <v>4314.54</v>
      </c>
      <c r="AR956" t="s">
        <v>2626</v>
      </c>
      <c r="AS956" t="s">
        <v>2626</v>
      </c>
      <c r="AT956">
        <v>0</v>
      </c>
      <c r="AU956" t="s">
        <v>2628</v>
      </c>
      <c r="AV956" s="3">
        <v>43280</v>
      </c>
      <c r="AW956" s="3" t="str">
        <f>TEXT(LoanTable[[#This Row],[Disbursement Date]],"YYYY-MM")</f>
        <v>2019-06</v>
      </c>
      <c r="AX956" t="str">
        <f>TEXT(EDATE(LoanTable[[#This Row],[Disbursement Date]],-1),"YYYY-MM")</f>
        <v>2019-05</v>
      </c>
      <c r="AY956">
        <f>IF(LoanTable[[#This Row],[Loan Status]]="Active",1,0)</f>
        <v>0</v>
      </c>
      <c r="AZ956">
        <f>IF(COUNTIFS(LoanTable[Client id],LoanTable[[#This Row],[Client id]],LoanTable[Period],LoanTable[[#This Row],[Previous Period]])&gt;0,1,0)</f>
        <v>0</v>
      </c>
      <c r="BA956" s="17" t="str">
        <f>TEXT(LoanTable[[#This Row],[Disbursement Date]],"YYYY")</f>
        <v>2019</v>
      </c>
      <c r="BB956" s="10" cm="1">
        <f t="array" ref="BB956">IF(YEAR(LoanTable[[#This Row],[Disbursement Date]])=MIN(YEAR(LoanTable[Disbursement Date])),"",YEAR(LoanTable[[#This Row],[Disbursement Date]])-1)</f>
        <v>2018</v>
      </c>
      <c r="BC956" s="10">
        <f>IF(LoanTable[[#This Row],[Previous Year]]="",1,IF(COUNTIFS(LoanTable[Client id],LoanTable[[#This Row],[Client id]],LoanTable[Year],LoanTable[[#This Row],[Previous Year]])&gt;0,1,0))</f>
        <v>1</v>
      </c>
      <c r="BD956" t="str">
        <f>YEAR(LoanTable[[#This Row],[Disbursement Date]]) &amp; "-Q" &amp; ROUNDUP(MONTH(LoanTable[[#This Row],[Disbursement Date]])/3,0)</f>
        <v>2019-Q2</v>
      </c>
      <c r="BE956">
        <f>IF(LoanTable[[#This Row],[Disbursement Date]]=LoanTable[[#This Row],[First Loan Date]],1,0)</f>
        <v>0</v>
      </c>
    </row>
    <row r="957" spans="1:57" x14ac:dyDescent="0.3">
      <c r="A957" t="s">
        <v>1007</v>
      </c>
      <c r="B957">
        <v>730</v>
      </c>
      <c r="C957" t="s">
        <v>386</v>
      </c>
      <c r="D957" t="s">
        <v>573</v>
      </c>
      <c r="E957">
        <v>47506</v>
      </c>
      <c r="F957">
        <v>30934</v>
      </c>
      <c r="G957">
        <v>22397</v>
      </c>
      <c r="H957" s="5">
        <v>43646</v>
      </c>
      <c r="I957" t="s">
        <v>624</v>
      </c>
      <c r="J957" t="s">
        <v>613</v>
      </c>
      <c r="K957">
        <v>1110166</v>
      </c>
      <c r="L957" t="s">
        <v>389</v>
      </c>
      <c r="M957" t="s">
        <v>160</v>
      </c>
      <c r="N957" t="s">
        <v>13</v>
      </c>
      <c r="O957" t="s">
        <v>46</v>
      </c>
      <c r="P957">
        <v>33</v>
      </c>
      <c r="Q957" s="5" t="s">
        <v>161</v>
      </c>
      <c r="R957" t="s">
        <v>30</v>
      </c>
      <c r="S957" t="s">
        <v>145</v>
      </c>
      <c r="T957" t="s">
        <v>63</v>
      </c>
      <c r="U957" t="s">
        <v>38</v>
      </c>
      <c r="V957" t="s">
        <v>39</v>
      </c>
      <c r="W957">
        <v>754</v>
      </c>
      <c r="X957" t="s">
        <v>574</v>
      </c>
      <c r="Y957" t="s">
        <v>575</v>
      </c>
      <c r="Z957" t="s">
        <v>576</v>
      </c>
      <c r="AA957">
        <v>0.1065</v>
      </c>
      <c r="AB957" t="s">
        <v>577</v>
      </c>
      <c r="AC957" t="s">
        <v>578</v>
      </c>
      <c r="AD957" t="s">
        <v>386</v>
      </c>
      <c r="AE957" t="s">
        <v>234</v>
      </c>
      <c r="AF957" t="s">
        <v>235</v>
      </c>
      <c r="AG957" t="s">
        <v>236</v>
      </c>
      <c r="AH957" t="s">
        <v>237</v>
      </c>
      <c r="AI957" t="s">
        <v>387</v>
      </c>
      <c r="AJ957">
        <v>1110166</v>
      </c>
      <c r="AK957" t="s">
        <v>388</v>
      </c>
      <c r="AL957" t="s">
        <v>239</v>
      </c>
      <c r="AM957">
        <v>48251</v>
      </c>
      <c r="AN957">
        <v>32788</v>
      </c>
      <c r="AO957">
        <v>47243</v>
      </c>
      <c r="AP957">
        <v>31.84</v>
      </c>
      <c r="AQ957">
        <v>599.36</v>
      </c>
      <c r="AR957" t="s">
        <v>2627</v>
      </c>
      <c r="AS957" t="s">
        <v>2626</v>
      </c>
      <c r="AT957">
        <v>2</v>
      </c>
      <c r="AU957" t="s">
        <v>2630</v>
      </c>
      <c r="AV957" s="3">
        <v>42359</v>
      </c>
      <c r="AW957" s="3" t="str">
        <f>TEXT(LoanTable[[#This Row],[Disbursement Date]],"YYYY-MM")</f>
        <v>2019-06</v>
      </c>
      <c r="AX957" t="str">
        <f>TEXT(EDATE(LoanTable[[#This Row],[Disbursement Date]],-1),"YYYY-MM")</f>
        <v>2019-05</v>
      </c>
      <c r="AY957">
        <f>IF(LoanTable[[#This Row],[Loan Status]]="Active",1,0)</f>
        <v>1</v>
      </c>
      <c r="AZ957">
        <f>IF(COUNTIFS(LoanTable[Client id],LoanTable[[#This Row],[Client id]],LoanTable[Period],LoanTable[[#This Row],[Previous Period]])&gt;0,1,0)</f>
        <v>0</v>
      </c>
      <c r="BA957" s="17" t="str">
        <f>TEXT(LoanTable[[#This Row],[Disbursement Date]],"YYYY")</f>
        <v>2019</v>
      </c>
      <c r="BB957" s="10" cm="1">
        <f t="array" ref="BB957">IF(YEAR(LoanTable[[#This Row],[Disbursement Date]])=MIN(YEAR(LoanTable[Disbursement Date])),"",YEAR(LoanTable[[#This Row],[Disbursement Date]])-1)</f>
        <v>2018</v>
      </c>
      <c r="BC957" s="10">
        <f>IF(LoanTable[[#This Row],[Previous Year]]="",1,IF(COUNTIFS(LoanTable[Client id],LoanTable[[#This Row],[Client id]],LoanTable[Year],LoanTable[[#This Row],[Previous Year]])&gt;0,1,0))</f>
        <v>0</v>
      </c>
      <c r="BD957" t="str">
        <f>YEAR(LoanTable[[#This Row],[Disbursement Date]]) &amp; "-Q" &amp; ROUNDUP(MONTH(LoanTable[[#This Row],[Disbursement Date]])/3,0)</f>
        <v>2019-Q2</v>
      </c>
      <c r="BE957">
        <f>IF(LoanTable[[#This Row],[Disbursement Date]]=LoanTable[[#This Row],[First Loan Date]],1,0)</f>
        <v>0</v>
      </c>
    </row>
    <row r="958" spans="1:57" x14ac:dyDescent="0.3">
      <c r="A958" t="s">
        <v>1320</v>
      </c>
      <c r="B958">
        <v>191</v>
      </c>
      <c r="C958" t="s">
        <v>310</v>
      </c>
      <c r="D958" t="s">
        <v>589</v>
      </c>
      <c r="E958">
        <v>33515</v>
      </c>
      <c r="F958">
        <v>36313</v>
      </c>
      <c r="G958">
        <v>27656</v>
      </c>
      <c r="H958" s="5">
        <v>43648</v>
      </c>
      <c r="I958" t="s">
        <v>612</v>
      </c>
      <c r="J958" t="s">
        <v>613</v>
      </c>
      <c r="K958">
        <v>140056</v>
      </c>
      <c r="L958" t="s">
        <v>312</v>
      </c>
      <c r="M958" t="s">
        <v>154</v>
      </c>
      <c r="N958" t="s">
        <v>13</v>
      </c>
      <c r="O958" t="s">
        <v>14</v>
      </c>
      <c r="P958">
        <v>40</v>
      </c>
      <c r="Q958" s="5" t="s">
        <v>216</v>
      </c>
      <c r="R958" t="s">
        <v>104</v>
      </c>
      <c r="S958" t="s">
        <v>105</v>
      </c>
      <c r="T958" t="s">
        <v>18</v>
      </c>
      <c r="U958" t="s">
        <v>26</v>
      </c>
      <c r="V958" t="s">
        <v>39</v>
      </c>
      <c r="W958">
        <v>714</v>
      </c>
      <c r="X958" t="s">
        <v>574</v>
      </c>
      <c r="Y958" t="s">
        <v>590</v>
      </c>
      <c r="Z958" t="s">
        <v>576</v>
      </c>
      <c r="AA958">
        <v>9.9099999999999994E-2</v>
      </c>
      <c r="AB958" t="s">
        <v>577</v>
      </c>
      <c r="AC958" t="s">
        <v>591</v>
      </c>
      <c r="AD958" t="s">
        <v>310</v>
      </c>
      <c r="AE958" t="s">
        <v>250</v>
      </c>
      <c r="AF958" t="s">
        <v>251</v>
      </c>
      <c r="AG958" t="s">
        <v>252</v>
      </c>
      <c r="AH958" t="s">
        <v>253</v>
      </c>
      <c r="AI958" t="s">
        <v>310</v>
      </c>
      <c r="AJ958">
        <v>140056</v>
      </c>
      <c r="AK958" t="s">
        <v>311</v>
      </c>
      <c r="AL958" t="s">
        <v>239</v>
      </c>
      <c r="AM958">
        <v>35275</v>
      </c>
      <c r="AN958">
        <v>37475</v>
      </c>
      <c r="AO958">
        <v>33023</v>
      </c>
      <c r="AP958">
        <v>28.87</v>
      </c>
      <c r="AQ958">
        <v>590.87</v>
      </c>
      <c r="AR958" t="s">
        <v>2626</v>
      </c>
      <c r="AS958" t="s">
        <v>2626</v>
      </c>
      <c r="AT958">
        <v>1</v>
      </c>
      <c r="AU958" t="s">
        <v>2628</v>
      </c>
      <c r="AV958" s="3">
        <v>42196</v>
      </c>
      <c r="AW958" s="3" t="str">
        <f>TEXT(LoanTable[[#This Row],[Disbursement Date]],"YYYY-MM")</f>
        <v>2019-07</v>
      </c>
      <c r="AX958" t="str">
        <f>TEXT(EDATE(LoanTable[[#This Row],[Disbursement Date]],-1),"YYYY-MM")</f>
        <v>2019-06</v>
      </c>
      <c r="AY958">
        <f>IF(LoanTable[[#This Row],[Loan Status]]="Active",1,0)</f>
        <v>0</v>
      </c>
      <c r="AZ958">
        <f>IF(COUNTIFS(LoanTable[Client id],LoanTable[[#This Row],[Client id]],LoanTable[Period],LoanTable[[#This Row],[Previous Period]])&gt;0,1,0)</f>
        <v>0</v>
      </c>
      <c r="BA958" s="17" t="str">
        <f>TEXT(LoanTable[[#This Row],[Disbursement Date]],"YYYY")</f>
        <v>2019</v>
      </c>
      <c r="BB958" s="10" cm="1">
        <f t="array" ref="BB958">IF(YEAR(LoanTable[[#This Row],[Disbursement Date]])=MIN(YEAR(LoanTable[Disbursement Date])),"",YEAR(LoanTable[[#This Row],[Disbursement Date]])-1)</f>
        <v>2018</v>
      </c>
      <c r="BC958" s="10">
        <f>IF(LoanTable[[#This Row],[Previous Year]]="",1,IF(COUNTIFS(LoanTable[Client id],LoanTable[[#This Row],[Client id]],LoanTable[Year],LoanTable[[#This Row],[Previous Year]])&gt;0,1,0))</f>
        <v>0</v>
      </c>
      <c r="BD958" t="str">
        <f>YEAR(LoanTable[[#This Row],[Disbursement Date]]) &amp; "-Q" &amp; ROUNDUP(MONTH(LoanTable[[#This Row],[Disbursement Date]])/3,0)</f>
        <v>2019-Q3</v>
      </c>
      <c r="BE958">
        <f>IF(LoanTable[[#This Row],[Disbursement Date]]=LoanTable[[#This Row],[First Loan Date]],1,0)</f>
        <v>0</v>
      </c>
    </row>
    <row r="959" spans="1:57" x14ac:dyDescent="0.3">
      <c r="A959" t="s">
        <v>2399</v>
      </c>
      <c r="B959">
        <v>439</v>
      </c>
      <c r="C959" t="s">
        <v>523</v>
      </c>
      <c r="D959" t="s">
        <v>589</v>
      </c>
      <c r="E959">
        <v>46035</v>
      </c>
      <c r="F959">
        <v>43814</v>
      </c>
      <c r="G959">
        <v>33273</v>
      </c>
      <c r="H959" s="5">
        <v>43648</v>
      </c>
      <c r="I959" t="s">
        <v>612</v>
      </c>
      <c r="J959" t="s">
        <v>613</v>
      </c>
      <c r="K959">
        <v>800018</v>
      </c>
      <c r="L959" t="s">
        <v>526</v>
      </c>
      <c r="M959" t="s">
        <v>84</v>
      </c>
      <c r="N959" t="s">
        <v>13</v>
      </c>
      <c r="O959" t="s">
        <v>14</v>
      </c>
      <c r="P959">
        <v>38</v>
      </c>
      <c r="Q959" s="5" t="s">
        <v>85</v>
      </c>
      <c r="R959" t="s">
        <v>74</v>
      </c>
      <c r="S959" t="s">
        <v>35</v>
      </c>
      <c r="T959" t="s">
        <v>63</v>
      </c>
      <c r="U959" t="s">
        <v>19</v>
      </c>
      <c r="V959" t="s">
        <v>31</v>
      </c>
      <c r="W959">
        <v>517</v>
      </c>
      <c r="X959" t="s">
        <v>574</v>
      </c>
      <c r="Y959" t="s">
        <v>590</v>
      </c>
      <c r="Z959" t="s">
        <v>576</v>
      </c>
      <c r="AA959">
        <v>9.9099999999999994E-2</v>
      </c>
      <c r="AB959" t="s">
        <v>577</v>
      </c>
      <c r="AC959" t="s">
        <v>591</v>
      </c>
      <c r="AD959" t="s">
        <v>523</v>
      </c>
      <c r="AE959" t="s">
        <v>250</v>
      </c>
      <c r="AF959" t="s">
        <v>251</v>
      </c>
      <c r="AG959" t="s">
        <v>252</v>
      </c>
      <c r="AH959" t="s">
        <v>253</v>
      </c>
      <c r="AI959" t="s">
        <v>524</v>
      </c>
      <c r="AJ959">
        <v>800018</v>
      </c>
      <c r="AK959" t="s">
        <v>525</v>
      </c>
      <c r="AL959" t="s">
        <v>239</v>
      </c>
      <c r="AM959">
        <v>46973</v>
      </c>
      <c r="AN959">
        <v>45326</v>
      </c>
      <c r="AO959">
        <v>45920</v>
      </c>
      <c r="AP959">
        <v>34.75</v>
      </c>
      <c r="AQ959">
        <v>1256.52</v>
      </c>
      <c r="AR959" t="s">
        <v>2626</v>
      </c>
      <c r="AS959" t="s">
        <v>2626</v>
      </c>
      <c r="AT959">
        <v>1</v>
      </c>
      <c r="AU959" t="s">
        <v>2629</v>
      </c>
      <c r="AV959" s="3">
        <v>43311</v>
      </c>
      <c r="AW959" s="3" t="str">
        <f>TEXT(LoanTable[[#This Row],[Disbursement Date]],"YYYY-MM")</f>
        <v>2019-07</v>
      </c>
      <c r="AX959" t="str">
        <f>TEXT(EDATE(LoanTable[[#This Row],[Disbursement Date]],-1),"YYYY-MM")</f>
        <v>2019-06</v>
      </c>
      <c r="AY959">
        <f>IF(LoanTable[[#This Row],[Loan Status]]="Active",1,0)</f>
        <v>0</v>
      </c>
      <c r="AZ959">
        <f>IF(COUNTIFS(LoanTable[Client id],LoanTable[[#This Row],[Client id]],LoanTable[Period],LoanTable[[#This Row],[Previous Period]])&gt;0,1,0)</f>
        <v>0</v>
      </c>
      <c r="BA959" s="17" t="str">
        <f>TEXT(LoanTable[[#This Row],[Disbursement Date]],"YYYY")</f>
        <v>2019</v>
      </c>
      <c r="BB959" s="10" cm="1">
        <f t="array" ref="BB959">IF(YEAR(LoanTable[[#This Row],[Disbursement Date]])=MIN(YEAR(LoanTable[Disbursement Date])),"",YEAR(LoanTable[[#This Row],[Disbursement Date]])-1)</f>
        <v>2018</v>
      </c>
      <c r="BC959" s="10">
        <f>IF(LoanTable[[#This Row],[Previous Year]]="",1,IF(COUNTIFS(LoanTable[Client id],LoanTable[[#This Row],[Client id]],LoanTable[Year],LoanTable[[#This Row],[Previous Year]])&gt;0,1,0))</f>
        <v>1</v>
      </c>
      <c r="BD959" t="str">
        <f>YEAR(LoanTable[[#This Row],[Disbursement Date]]) &amp; "-Q" &amp; ROUNDUP(MONTH(LoanTable[[#This Row],[Disbursement Date]])/3,0)</f>
        <v>2019-Q3</v>
      </c>
      <c r="BE959">
        <f>IF(LoanTable[[#This Row],[Disbursement Date]]=LoanTable[[#This Row],[First Loan Date]],1,0)</f>
        <v>0</v>
      </c>
    </row>
    <row r="960" spans="1:57" x14ac:dyDescent="0.3">
      <c r="A960" t="s">
        <v>1233</v>
      </c>
      <c r="B960">
        <v>889</v>
      </c>
      <c r="C960" t="s">
        <v>249</v>
      </c>
      <c r="D960" t="s">
        <v>573</v>
      </c>
      <c r="E960">
        <v>4743</v>
      </c>
      <c r="F960">
        <v>12323</v>
      </c>
      <c r="G960">
        <v>6487</v>
      </c>
      <c r="H960" s="5">
        <v>43648</v>
      </c>
      <c r="I960" t="s">
        <v>615</v>
      </c>
      <c r="J960" t="s">
        <v>619</v>
      </c>
      <c r="K960">
        <v>910182</v>
      </c>
      <c r="L960" t="s">
        <v>257</v>
      </c>
      <c r="M960" t="s">
        <v>52</v>
      </c>
      <c r="N960" t="s">
        <v>13</v>
      </c>
      <c r="O960" t="s">
        <v>46</v>
      </c>
      <c r="P960">
        <v>28</v>
      </c>
      <c r="Q960" s="5" t="s">
        <v>53</v>
      </c>
      <c r="R960" t="s">
        <v>25</v>
      </c>
      <c r="S960" t="s">
        <v>35</v>
      </c>
      <c r="T960" t="s">
        <v>18</v>
      </c>
      <c r="U960" t="s">
        <v>22</v>
      </c>
      <c r="V960" t="s">
        <v>31</v>
      </c>
      <c r="W960">
        <v>536</v>
      </c>
      <c r="X960" t="s">
        <v>574</v>
      </c>
      <c r="Y960" t="s">
        <v>575</v>
      </c>
      <c r="Z960" t="s">
        <v>576</v>
      </c>
      <c r="AA960">
        <v>0.1065</v>
      </c>
      <c r="AB960" t="s">
        <v>577</v>
      </c>
      <c r="AC960" t="s">
        <v>578</v>
      </c>
      <c r="AD960" t="s">
        <v>249</v>
      </c>
      <c r="AE960" t="s">
        <v>250</v>
      </c>
      <c r="AF960" t="s">
        <v>251</v>
      </c>
      <c r="AG960" t="s">
        <v>252</v>
      </c>
      <c r="AH960" t="s">
        <v>253</v>
      </c>
      <c r="AI960" t="s">
        <v>254</v>
      </c>
      <c r="AJ960">
        <v>910182</v>
      </c>
      <c r="AK960" t="s">
        <v>255</v>
      </c>
      <c r="AL960" t="s">
        <v>256</v>
      </c>
      <c r="AM960">
        <v>5153</v>
      </c>
      <c r="AN960">
        <v>13372</v>
      </c>
      <c r="AO960">
        <v>4446</v>
      </c>
      <c r="AP960">
        <v>5.94</v>
      </c>
      <c r="AQ960">
        <v>3171.55</v>
      </c>
      <c r="AR960" t="s">
        <v>2626</v>
      </c>
      <c r="AS960" t="s">
        <v>2626</v>
      </c>
      <c r="AT960">
        <v>1</v>
      </c>
      <c r="AU960" t="s">
        <v>2629</v>
      </c>
      <c r="AV960" s="3">
        <v>42135</v>
      </c>
      <c r="AW960" s="3" t="str">
        <f>TEXT(LoanTable[[#This Row],[Disbursement Date]],"YYYY-MM")</f>
        <v>2019-07</v>
      </c>
      <c r="AX960" t="str">
        <f>TEXT(EDATE(LoanTable[[#This Row],[Disbursement Date]],-1),"YYYY-MM")</f>
        <v>2019-06</v>
      </c>
      <c r="AY960">
        <f>IF(LoanTable[[#This Row],[Loan Status]]="Active",1,0)</f>
        <v>0</v>
      </c>
      <c r="AZ960">
        <f>IF(COUNTIFS(LoanTable[Client id],LoanTable[[#This Row],[Client id]],LoanTable[Period],LoanTable[[#This Row],[Previous Period]])&gt;0,1,0)</f>
        <v>0</v>
      </c>
      <c r="BA960" s="17" t="str">
        <f>TEXT(LoanTable[[#This Row],[Disbursement Date]],"YYYY")</f>
        <v>2019</v>
      </c>
      <c r="BB960" s="10" cm="1">
        <f t="array" ref="BB960">IF(YEAR(LoanTable[[#This Row],[Disbursement Date]])=MIN(YEAR(LoanTable[Disbursement Date])),"",YEAR(LoanTable[[#This Row],[Disbursement Date]])-1)</f>
        <v>2018</v>
      </c>
      <c r="BC960" s="10">
        <f>IF(LoanTable[[#This Row],[Previous Year]]="",1,IF(COUNTIFS(LoanTable[Client id],LoanTable[[#This Row],[Client id]],LoanTable[Year],LoanTable[[#This Row],[Previous Year]])&gt;0,1,0))</f>
        <v>1</v>
      </c>
      <c r="BD960" t="str">
        <f>YEAR(LoanTable[[#This Row],[Disbursement Date]]) &amp; "-Q" &amp; ROUNDUP(MONTH(LoanTable[[#This Row],[Disbursement Date]])/3,0)</f>
        <v>2019-Q3</v>
      </c>
      <c r="BE960">
        <f>IF(LoanTable[[#This Row],[Disbursement Date]]=LoanTable[[#This Row],[First Loan Date]],1,0)</f>
        <v>0</v>
      </c>
    </row>
    <row r="961" spans="1:57" x14ac:dyDescent="0.3">
      <c r="A961" t="s">
        <v>2518</v>
      </c>
      <c r="B961">
        <v>245</v>
      </c>
      <c r="C961" t="s">
        <v>471</v>
      </c>
      <c r="D961" t="s">
        <v>589</v>
      </c>
      <c r="E961">
        <v>16214</v>
      </c>
      <c r="F961">
        <v>34226</v>
      </c>
      <c r="G961">
        <v>29148</v>
      </c>
      <c r="H961" s="5">
        <v>43650</v>
      </c>
      <c r="I961" t="s">
        <v>615</v>
      </c>
      <c r="J961" t="s">
        <v>613</v>
      </c>
      <c r="K961">
        <v>570241</v>
      </c>
      <c r="L961" t="s">
        <v>477</v>
      </c>
      <c r="M961" t="s">
        <v>90</v>
      </c>
      <c r="N961" t="s">
        <v>13</v>
      </c>
      <c r="O961" t="s">
        <v>28</v>
      </c>
      <c r="P961">
        <v>52</v>
      </c>
      <c r="Q961" s="5" t="s">
        <v>92</v>
      </c>
      <c r="R961" t="s">
        <v>74</v>
      </c>
      <c r="S961" t="s">
        <v>35</v>
      </c>
      <c r="T961" t="s">
        <v>18</v>
      </c>
      <c r="U961" t="s">
        <v>22</v>
      </c>
      <c r="V961" t="s">
        <v>39</v>
      </c>
      <c r="W961">
        <v>322</v>
      </c>
      <c r="X961" t="s">
        <v>574</v>
      </c>
      <c r="Y961" t="s">
        <v>590</v>
      </c>
      <c r="Z961" t="s">
        <v>576</v>
      </c>
      <c r="AA961">
        <v>9.9099999999999994E-2</v>
      </c>
      <c r="AB961" t="s">
        <v>577</v>
      </c>
      <c r="AC961" t="s">
        <v>591</v>
      </c>
      <c r="AD961" t="s">
        <v>471</v>
      </c>
      <c r="AE961" t="s">
        <v>472</v>
      </c>
      <c r="AF961" t="s">
        <v>473</v>
      </c>
      <c r="AG961" t="s">
        <v>474</v>
      </c>
      <c r="AH961" t="s">
        <v>475</v>
      </c>
      <c r="AI961" t="s">
        <v>471</v>
      </c>
      <c r="AJ961">
        <v>570241</v>
      </c>
      <c r="AK961" t="s">
        <v>476</v>
      </c>
      <c r="AL961" t="s">
        <v>241</v>
      </c>
      <c r="AM961">
        <v>18143</v>
      </c>
      <c r="AN961">
        <v>35384</v>
      </c>
      <c r="AO961">
        <v>16163</v>
      </c>
      <c r="AP961">
        <v>35.700000000000003</v>
      </c>
      <c r="AQ961">
        <v>137.61000000000001</v>
      </c>
      <c r="AR961" t="s">
        <v>2626</v>
      </c>
      <c r="AS961" t="s">
        <v>2626</v>
      </c>
      <c r="AT961">
        <v>1</v>
      </c>
      <c r="AU961" t="s">
        <v>2628</v>
      </c>
      <c r="AV961" s="3">
        <v>43650</v>
      </c>
      <c r="AW961" s="3" t="str">
        <f>TEXT(LoanTable[[#This Row],[Disbursement Date]],"YYYY-MM")</f>
        <v>2019-07</v>
      </c>
      <c r="AX961" t="str">
        <f>TEXT(EDATE(LoanTable[[#This Row],[Disbursement Date]],-1),"YYYY-MM")</f>
        <v>2019-06</v>
      </c>
      <c r="AY961">
        <f>IF(LoanTable[[#This Row],[Loan Status]]="Active",1,0)</f>
        <v>0</v>
      </c>
      <c r="AZ961">
        <f>IF(COUNTIFS(LoanTable[Client id],LoanTable[[#This Row],[Client id]],LoanTable[Period],LoanTable[[#This Row],[Previous Period]])&gt;0,1,0)</f>
        <v>0</v>
      </c>
      <c r="BA961" s="17" t="str">
        <f>TEXT(LoanTable[[#This Row],[Disbursement Date]],"YYYY")</f>
        <v>2019</v>
      </c>
      <c r="BB961" s="10" cm="1">
        <f t="array" ref="BB961">IF(YEAR(LoanTable[[#This Row],[Disbursement Date]])=MIN(YEAR(LoanTable[Disbursement Date])),"",YEAR(LoanTable[[#This Row],[Disbursement Date]])-1)</f>
        <v>2018</v>
      </c>
      <c r="BC961" s="10">
        <f>IF(LoanTable[[#This Row],[Previous Year]]="",1,IF(COUNTIFS(LoanTable[Client id],LoanTable[[#This Row],[Client id]],LoanTable[Year],LoanTable[[#This Row],[Previous Year]])&gt;0,1,0))</f>
        <v>0</v>
      </c>
      <c r="BD961" t="str">
        <f>YEAR(LoanTable[[#This Row],[Disbursement Date]]) &amp; "-Q" &amp; ROUNDUP(MONTH(LoanTable[[#This Row],[Disbursement Date]])/3,0)</f>
        <v>2019-Q3</v>
      </c>
      <c r="BE961">
        <f>IF(LoanTable[[#This Row],[Disbursement Date]]=LoanTable[[#This Row],[First Loan Date]],1,0)</f>
        <v>1</v>
      </c>
    </row>
    <row r="962" spans="1:57" x14ac:dyDescent="0.3">
      <c r="A962" t="s">
        <v>1375</v>
      </c>
      <c r="B962">
        <v>911</v>
      </c>
      <c r="C962" t="s">
        <v>409</v>
      </c>
      <c r="D962" t="s">
        <v>589</v>
      </c>
      <c r="E962">
        <v>28680</v>
      </c>
      <c r="F962">
        <v>16537</v>
      </c>
      <c r="G962">
        <v>32898</v>
      </c>
      <c r="H962" s="5">
        <v>43654</v>
      </c>
      <c r="I962" t="s">
        <v>615</v>
      </c>
      <c r="J962" t="s">
        <v>619</v>
      </c>
      <c r="K962">
        <v>1030063</v>
      </c>
      <c r="L962" t="s">
        <v>411</v>
      </c>
      <c r="M962" t="s">
        <v>12</v>
      </c>
      <c r="N962" t="s">
        <v>13</v>
      </c>
      <c r="O962" t="s">
        <v>28</v>
      </c>
      <c r="P962">
        <v>53</v>
      </c>
      <c r="Q962" s="5" t="s">
        <v>189</v>
      </c>
      <c r="R962" t="s">
        <v>30</v>
      </c>
      <c r="S962" t="s">
        <v>145</v>
      </c>
      <c r="T962" t="s">
        <v>18</v>
      </c>
      <c r="U962" t="s">
        <v>19</v>
      </c>
      <c r="V962" t="s">
        <v>31</v>
      </c>
      <c r="W962">
        <v>551</v>
      </c>
      <c r="X962" t="s">
        <v>574</v>
      </c>
      <c r="Y962" t="s">
        <v>590</v>
      </c>
      <c r="Z962" t="s">
        <v>576</v>
      </c>
      <c r="AA962">
        <v>9.9099999999999994E-2</v>
      </c>
      <c r="AB962" t="s">
        <v>577</v>
      </c>
      <c r="AC962" t="s">
        <v>591</v>
      </c>
      <c r="AD962" t="s">
        <v>409</v>
      </c>
      <c r="AE962" t="s">
        <v>234</v>
      </c>
      <c r="AF962" t="s">
        <v>235</v>
      </c>
      <c r="AG962" t="s">
        <v>236</v>
      </c>
      <c r="AH962" t="s">
        <v>237</v>
      </c>
      <c r="AI962" t="s">
        <v>246</v>
      </c>
      <c r="AJ962">
        <v>1030063</v>
      </c>
      <c r="AK962" t="s">
        <v>410</v>
      </c>
      <c r="AL962" t="s">
        <v>241</v>
      </c>
      <c r="AM962">
        <v>29182</v>
      </c>
      <c r="AN962">
        <v>17518</v>
      </c>
      <c r="AO962">
        <v>28614</v>
      </c>
      <c r="AP962">
        <v>45.8</v>
      </c>
      <c r="AQ962">
        <v>3966.51</v>
      </c>
      <c r="AR962" t="s">
        <v>2626</v>
      </c>
      <c r="AS962" t="s">
        <v>2626</v>
      </c>
      <c r="AT962">
        <v>1</v>
      </c>
      <c r="AU962" t="s">
        <v>2628</v>
      </c>
      <c r="AV962" s="3">
        <v>42677</v>
      </c>
      <c r="AW962" s="3" t="str">
        <f>TEXT(LoanTable[[#This Row],[Disbursement Date]],"YYYY-MM")</f>
        <v>2019-07</v>
      </c>
      <c r="AX962" t="str">
        <f>TEXT(EDATE(LoanTable[[#This Row],[Disbursement Date]],-1),"YYYY-MM")</f>
        <v>2019-06</v>
      </c>
      <c r="AY962">
        <f>IF(LoanTable[[#This Row],[Loan Status]]="Active",1,0)</f>
        <v>0</v>
      </c>
      <c r="AZ962">
        <f>IF(COUNTIFS(LoanTable[Client id],LoanTable[[#This Row],[Client id]],LoanTable[Period],LoanTable[[#This Row],[Previous Period]])&gt;0,1,0)</f>
        <v>0</v>
      </c>
      <c r="BA962" s="17" t="str">
        <f>TEXT(LoanTable[[#This Row],[Disbursement Date]],"YYYY")</f>
        <v>2019</v>
      </c>
      <c r="BB962" s="10" cm="1">
        <f t="array" ref="BB962">IF(YEAR(LoanTable[[#This Row],[Disbursement Date]])=MIN(YEAR(LoanTable[Disbursement Date])),"",YEAR(LoanTable[[#This Row],[Disbursement Date]])-1)</f>
        <v>2018</v>
      </c>
      <c r="BC962" s="10">
        <f>IF(LoanTable[[#This Row],[Previous Year]]="",1,IF(COUNTIFS(LoanTable[Client id],LoanTable[[#This Row],[Client id]],LoanTable[Year],LoanTable[[#This Row],[Previous Year]])&gt;0,1,0))</f>
        <v>0</v>
      </c>
      <c r="BD962" t="str">
        <f>YEAR(LoanTable[[#This Row],[Disbursement Date]]) &amp; "-Q" &amp; ROUNDUP(MONTH(LoanTable[[#This Row],[Disbursement Date]])/3,0)</f>
        <v>2019-Q3</v>
      </c>
      <c r="BE962">
        <f>IF(LoanTable[[#This Row],[Disbursement Date]]=LoanTable[[#This Row],[First Loan Date]],1,0)</f>
        <v>0</v>
      </c>
    </row>
    <row r="963" spans="1:57" x14ac:dyDescent="0.3">
      <c r="A963" t="s">
        <v>1444</v>
      </c>
      <c r="B963">
        <v>540</v>
      </c>
      <c r="C963" t="s">
        <v>246</v>
      </c>
      <c r="D963" t="s">
        <v>573</v>
      </c>
      <c r="E963">
        <v>40281</v>
      </c>
      <c r="F963">
        <v>4984</v>
      </c>
      <c r="G963">
        <v>43231</v>
      </c>
      <c r="H963" s="5">
        <v>43657</v>
      </c>
      <c r="I963" t="s">
        <v>615</v>
      </c>
      <c r="J963" t="s">
        <v>619</v>
      </c>
      <c r="K963">
        <v>110159</v>
      </c>
      <c r="L963" t="s">
        <v>248</v>
      </c>
      <c r="M963" t="s">
        <v>50</v>
      </c>
      <c r="N963" t="s">
        <v>13</v>
      </c>
      <c r="O963" t="s">
        <v>46</v>
      </c>
      <c r="P963">
        <v>31</v>
      </c>
      <c r="Q963" s="5" t="s">
        <v>101</v>
      </c>
      <c r="R963" t="s">
        <v>25</v>
      </c>
      <c r="S963" t="s">
        <v>35</v>
      </c>
      <c r="T963" t="s">
        <v>18</v>
      </c>
      <c r="U963" t="s">
        <v>38</v>
      </c>
      <c r="V963" t="s">
        <v>39</v>
      </c>
      <c r="W963">
        <v>315</v>
      </c>
      <c r="X963" t="s">
        <v>574</v>
      </c>
      <c r="Y963" t="s">
        <v>575</v>
      </c>
      <c r="Z963" t="s">
        <v>576</v>
      </c>
      <c r="AA963">
        <v>0.1065</v>
      </c>
      <c r="AB963" t="s">
        <v>577</v>
      </c>
      <c r="AC963" t="s">
        <v>578</v>
      </c>
      <c r="AD963" t="s">
        <v>246</v>
      </c>
      <c r="AE963" t="s">
        <v>234</v>
      </c>
      <c r="AF963" t="s">
        <v>235</v>
      </c>
      <c r="AG963" t="s">
        <v>236</v>
      </c>
      <c r="AH963" t="s">
        <v>237</v>
      </c>
      <c r="AI963" t="s">
        <v>246</v>
      </c>
      <c r="AJ963">
        <v>110159</v>
      </c>
      <c r="AK963" t="s">
        <v>247</v>
      </c>
      <c r="AL963" t="s">
        <v>241</v>
      </c>
      <c r="AM963">
        <v>42066</v>
      </c>
      <c r="AN963">
        <v>5787</v>
      </c>
      <c r="AO963">
        <v>40147</v>
      </c>
      <c r="AP963">
        <v>1.63</v>
      </c>
      <c r="AQ963">
        <v>1900.19</v>
      </c>
      <c r="AR963" t="s">
        <v>2626</v>
      </c>
      <c r="AS963" t="s">
        <v>2626</v>
      </c>
      <c r="AT963">
        <v>2</v>
      </c>
      <c r="AU963" t="s">
        <v>2628</v>
      </c>
      <c r="AV963" s="3">
        <v>43657</v>
      </c>
      <c r="AW963" s="3" t="str">
        <f>TEXT(LoanTable[[#This Row],[Disbursement Date]],"YYYY-MM")</f>
        <v>2019-07</v>
      </c>
      <c r="AX963" t="str">
        <f>TEXT(EDATE(LoanTable[[#This Row],[Disbursement Date]],-1),"YYYY-MM")</f>
        <v>2019-06</v>
      </c>
      <c r="AY963">
        <f>IF(LoanTable[[#This Row],[Loan Status]]="Active",1,0)</f>
        <v>0</v>
      </c>
      <c r="AZ963">
        <f>IF(COUNTIFS(LoanTable[Client id],LoanTable[[#This Row],[Client id]],LoanTable[Period],LoanTable[[#This Row],[Previous Period]])&gt;0,1,0)</f>
        <v>0</v>
      </c>
      <c r="BA963" s="17" t="str">
        <f>TEXT(LoanTable[[#This Row],[Disbursement Date]],"YYYY")</f>
        <v>2019</v>
      </c>
      <c r="BB963" s="10" cm="1">
        <f t="array" ref="BB963">IF(YEAR(LoanTable[[#This Row],[Disbursement Date]])=MIN(YEAR(LoanTable[Disbursement Date])),"",YEAR(LoanTable[[#This Row],[Disbursement Date]])-1)</f>
        <v>2018</v>
      </c>
      <c r="BC963" s="10">
        <f>IF(LoanTable[[#This Row],[Previous Year]]="",1,IF(COUNTIFS(LoanTable[Client id],LoanTable[[#This Row],[Client id]],LoanTable[Year],LoanTable[[#This Row],[Previous Year]])&gt;0,1,0))</f>
        <v>0</v>
      </c>
      <c r="BD963" t="str">
        <f>YEAR(LoanTable[[#This Row],[Disbursement Date]]) &amp; "-Q" &amp; ROUNDUP(MONTH(LoanTable[[#This Row],[Disbursement Date]])/3,0)</f>
        <v>2019-Q3</v>
      </c>
      <c r="BE963">
        <f>IF(LoanTable[[#This Row],[Disbursement Date]]=LoanTable[[#This Row],[First Loan Date]],1,0)</f>
        <v>1</v>
      </c>
    </row>
    <row r="964" spans="1:57" x14ac:dyDescent="0.3">
      <c r="A964" t="s">
        <v>2233</v>
      </c>
      <c r="B964">
        <v>958</v>
      </c>
      <c r="C964" t="s">
        <v>246</v>
      </c>
      <c r="D964" t="s">
        <v>601</v>
      </c>
      <c r="E964">
        <v>5220</v>
      </c>
      <c r="F964">
        <v>7264</v>
      </c>
      <c r="G964">
        <v>7435</v>
      </c>
      <c r="H964" s="5">
        <v>43659</v>
      </c>
      <c r="I964" t="s">
        <v>624</v>
      </c>
      <c r="J964" t="s">
        <v>619</v>
      </c>
      <c r="K964">
        <v>110159</v>
      </c>
      <c r="L964" t="s">
        <v>248</v>
      </c>
      <c r="M964" t="s">
        <v>32</v>
      </c>
      <c r="N964" t="s">
        <v>13</v>
      </c>
      <c r="O964" t="s">
        <v>14</v>
      </c>
      <c r="P964">
        <v>39</v>
      </c>
      <c r="Q964" s="5" t="s">
        <v>41</v>
      </c>
      <c r="R964" t="s">
        <v>16</v>
      </c>
      <c r="S964" t="s">
        <v>35</v>
      </c>
      <c r="T964" t="s">
        <v>44</v>
      </c>
      <c r="U964" t="s">
        <v>26</v>
      </c>
      <c r="V964" t="s">
        <v>20</v>
      </c>
      <c r="W964">
        <v>812</v>
      </c>
      <c r="X964" t="s">
        <v>574</v>
      </c>
      <c r="Y964" t="s">
        <v>575</v>
      </c>
      <c r="Z964" t="s">
        <v>576</v>
      </c>
      <c r="AA964">
        <v>0.14649999999999999</v>
      </c>
      <c r="AB964" t="s">
        <v>599</v>
      </c>
      <c r="AC964" t="s">
        <v>600</v>
      </c>
      <c r="AD964" t="s">
        <v>246</v>
      </c>
      <c r="AE964" t="s">
        <v>234</v>
      </c>
      <c r="AF964" t="s">
        <v>235</v>
      </c>
      <c r="AG964" t="s">
        <v>236</v>
      </c>
      <c r="AH964" t="s">
        <v>237</v>
      </c>
      <c r="AI964" t="s">
        <v>246</v>
      </c>
      <c r="AJ964">
        <v>110159</v>
      </c>
      <c r="AK964" t="s">
        <v>247</v>
      </c>
      <c r="AL964" t="s">
        <v>241</v>
      </c>
      <c r="AM964">
        <v>6876</v>
      </c>
      <c r="AN964">
        <v>8555</v>
      </c>
      <c r="AO964">
        <v>5155</v>
      </c>
      <c r="AP964">
        <v>10.42</v>
      </c>
      <c r="AQ964">
        <v>3814.91</v>
      </c>
      <c r="AR964" t="s">
        <v>2626</v>
      </c>
      <c r="AS964" t="s">
        <v>2626</v>
      </c>
      <c r="AT964">
        <v>2</v>
      </c>
      <c r="AU964" t="s">
        <v>2628</v>
      </c>
      <c r="AV964" s="3">
        <v>42669</v>
      </c>
      <c r="AW964" s="3" t="str">
        <f>TEXT(LoanTable[[#This Row],[Disbursement Date]],"YYYY-MM")</f>
        <v>2019-07</v>
      </c>
      <c r="AX964" t="str">
        <f>TEXT(EDATE(LoanTable[[#This Row],[Disbursement Date]],-1),"YYYY-MM")</f>
        <v>2019-06</v>
      </c>
      <c r="AY964">
        <f>IF(LoanTable[[#This Row],[Loan Status]]="Active",1,0)</f>
        <v>1</v>
      </c>
      <c r="AZ964">
        <f>IF(COUNTIFS(LoanTable[Client id],LoanTable[[#This Row],[Client id]],LoanTable[Period],LoanTable[[#This Row],[Previous Period]])&gt;0,1,0)</f>
        <v>0</v>
      </c>
      <c r="BA964" s="17" t="str">
        <f>TEXT(LoanTable[[#This Row],[Disbursement Date]],"YYYY")</f>
        <v>2019</v>
      </c>
      <c r="BB964" s="10" cm="1">
        <f t="array" ref="BB964">IF(YEAR(LoanTable[[#This Row],[Disbursement Date]])=MIN(YEAR(LoanTable[Disbursement Date])),"",YEAR(LoanTable[[#This Row],[Disbursement Date]])-1)</f>
        <v>2018</v>
      </c>
      <c r="BC964" s="10">
        <f>IF(LoanTable[[#This Row],[Previous Year]]="",1,IF(COUNTIFS(LoanTable[Client id],LoanTable[[#This Row],[Client id]],LoanTable[Year],LoanTable[[#This Row],[Previous Year]])&gt;0,1,0))</f>
        <v>0</v>
      </c>
      <c r="BD964" t="str">
        <f>YEAR(LoanTable[[#This Row],[Disbursement Date]]) &amp; "-Q" &amp; ROUNDUP(MONTH(LoanTable[[#This Row],[Disbursement Date]])/3,0)</f>
        <v>2019-Q3</v>
      </c>
      <c r="BE964">
        <f>IF(LoanTable[[#This Row],[Disbursement Date]]=LoanTable[[#This Row],[First Loan Date]],1,0)</f>
        <v>0</v>
      </c>
    </row>
    <row r="965" spans="1:57" x14ac:dyDescent="0.3">
      <c r="A965" t="s">
        <v>2607</v>
      </c>
      <c r="B965">
        <v>608</v>
      </c>
      <c r="C965" t="s">
        <v>432</v>
      </c>
      <c r="D965" t="s">
        <v>573</v>
      </c>
      <c r="E965">
        <v>2158</v>
      </c>
      <c r="F965">
        <v>12800</v>
      </c>
      <c r="G965">
        <v>37824</v>
      </c>
      <c r="H965" s="5">
        <v>43660</v>
      </c>
      <c r="I965" t="s">
        <v>612</v>
      </c>
      <c r="J965" t="s">
        <v>619</v>
      </c>
      <c r="K965">
        <v>130067</v>
      </c>
      <c r="L965" t="s">
        <v>434</v>
      </c>
      <c r="M965" t="s">
        <v>42</v>
      </c>
      <c r="N965" t="s">
        <v>13</v>
      </c>
      <c r="O965" t="s">
        <v>28</v>
      </c>
      <c r="P965">
        <v>54</v>
      </c>
      <c r="Q965" s="5" t="s">
        <v>43</v>
      </c>
      <c r="R965" t="s">
        <v>16</v>
      </c>
      <c r="S965" t="s">
        <v>35</v>
      </c>
      <c r="T965" t="s">
        <v>18</v>
      </c>
      <c r="U965" t="s">
        <v>26</v>
      </c>
      <c r="V965" t="s">
        <v>31</v>
      </c>
      <c r="W965">
        <v>357</v>
      </c>
      <c r="X965" t="s">
        <v>574</v>
      </c>
      <c r="Y965" t="s">
        <v>575</v>
      </c>
      <c r="Z965" t="s">
        <v>576</v>
      </c>
      <c r="AA965">
        <v>0.1065</v>
      </c>
      <c r="AB965" t="s">
        <v>577</v>
      </c>
      <c r="AC965" t="s">
        <v>578</v>
      </c>
      <c r="AD965" t="s">
        <v>432</v>
      </c>
      <c r="AE965" t="s">
        <v>234</v>
      </c>
      <c r="AF965" t="s">
        <v>235</v>
      </c>
      <c r="AG965" t="s">
        <v>236</v>
      </c>
      <c r="AH965" t="s">
        <v>237</v>
      </c>
      <c r="AI965" t="s">
        <v>432</v>
      </c>
      <c r="AJ965">
        <v>130067</v>
      </c>
      <c r="AK965" t="s">
        <v>433</v>
      </c>
      <c r="AL965" t="s">
        <v>241</v>
      </c>
      <c r="AM965">
        <v>2250</v>
      </c>
      <c r="AN965">
        <v>14029</v>
      </c>
      <c r="AO965">
        <v>1853</v>
      </c>
      <c r="AP965">
        <v>20.28</v>
      </c>
      <c r="AQ965">
        <v>4694.6099999999997</v>
      </c>
      <c r="AR965" t="s">
        <v>2626</v>
      </c>
      <c r="AS965" t="s">
        <v>2626</v>
      </c>
      <c r="AT965">
        <v>2</v>
      </c>
      <c r="AU965" t="s">
        <v>2628</v>
      </c>
      <c r="AV965" s="3">
        <v>42554</v>
      </c>
      <c r="AW965" s="3" t="str">
        <f>TEXT(LoanTable[[#This Row],[Disbursement Date]],"YYYY-MM")</f>
        <v>2019-07</v>
      </c>
      <c r="AX965" t="str">
        <f>TEXT(EDATE(LoanTable[[#This Row],[Disbursement Date]],-1),"YYYY-MM")</f>
        <v>2019-06</v>
      </c>
      <c r="AY965">
        <f>IF(LoanTable[[#This Row],[Loan Status]]="Active",1,0)</f>
        <v>0</v>
      </c>
      <c r="AZ965">
        <f>IF(COUNTIFS(LoanTable[Client id],LoanTable[[#This Row],[Client id]],LoanTable[Period],LoanTable[[#This Row],[Previous Period]])&gt;0,1,0)</f>
        <v>0</v>
      </c>
      <c r="BA965" s="17" t="str">
        <f>TEXT(LoanTable[[#This Row],[Disbursement Date]],"YYYY")</f>
        <v>2019</v>
      </c>
      <c r="BB965" s="10" cm="1">
        <f t="array" ref="BB965">IF(YEAR(LoanTable[[#This Row],[Disbursement Date]])=MIN(YEAR(LoanTable[Disbursement Date])),"",YEAR(LoanTable[[#This Row],[Disbursement Date]])-1)</f>
        <v>2018</v>
      </c>
      <c r="BC965" s="10">
        <f>IF(LoanTable[[#This Row],[Previous Year]]="",1,IF(COUNTIFS(LoanTable[Client id],LoanTable[[#This Row],[Client id]],LoanTable[Year],LoanTable[[#This Row],[Previous Year]])&gt;0,1,0))</f>
        <v>0</v>
      </c>
      <c r="BD965" t="str">
        <f>YEAR(LoanTable[[#This Row],[Disbursement Date]]) &amp; "-Q" &amp; ROUNDUP(MONTH(LoanTable[[#This Row],[Disbursement Date]])/3,0)</f>
        <v>2019-Q3</v>
      </c>
      <c r="BE965">
        <f>IF(LoanTable[[#This Row],[Disbursement Date]]=LoanTable[[#This Row],[First Loan Date]],1,0)</f>
        <v>0</v>
      </c>
    </row>
    <row r="966" spans="1:57" x14ac:dyDescent="0.3">
      <c r="A966" t="s">
        <v>1833</v>
      </c>
      <c r="B966">
        <v>474</v>
      </c>
      <c r="C966" t="s">
        <v>409</v>
      </c>
      <c r="D966" t="s">
        <v>573</v>
      </c>
      <c r="E966">
        <v>41634</v>
      </c>
      <c r="F966">
        <v>38981</v>
      </c>
      <c r="G966">
        <v>37499</v>
      </c>
      <c r="H966" s="5">
        <v>43661</v>
      </c>
      <c r="I966" t="s">
        <v>612</v>
      </c>
      <c r="J966" t="s">
        <v>619</v>
      </c>
      <c r="K966">
        <v>1030063</v>
      </c>
      <c r="L966" t="s">
        <v>411</v>
      </c>
      <c r="M966" t="s">
        <v>70</v>
      </c>
      <c r="N966" t="s">
        <v>13</v>
      </c>
      <c r="O966" t="s">
        <v>28</v>
      </c>
      <c r="P966">
        <v>52</v>
      </c>
      <c r="Q966" s="5" t="s">
        <v>103</v>
      </c>
      <c r="R966" t="s">
        <v>104</v>
      </c>
      <c r="S966" t="s">
        <v>105</v>
      </c>
      <c r="T966" t="s">
        <v>18</v>
      </c>
      <c r="U966" t="s">
        <v>65</v>
      </c>
      <c r="V966" t="s">
        <v>31</v>
      </c>
      <c r="W966">
        <v>557</v>
      </c>
      <c r="X966" t="s">
        <v>574</v>
      </c>
      <c r="Y966" t="s">
        <v>575</v>
      </c>
      <c r="Z966" t="s">
        <v>576</v>
      </c>
      <c r="AA966">
        <v>0.1065</v>
      </c>
      <c r="AB966" t="s">
        <v>577</v>
      </c>
      <c r="AC966" t="s">
        <v>578</v>
      </c>
      <c r="AD966" t="s">
        <v>409</v>
      </c>
      <c r="AE966" t="s">
        <v>234</v>
      </c>
      <c r="AF966" t="s">
        <v>235</v>
      </c>
      <c r="AG966" t="s">
        <v>236</v>
      </c>
      <c r="AH966" t="s">
        <v>237</v>
      </c>
      <c r="AI966" t="s">
        <v>246</v>
      </c>
      <c r="AJ966">
        <v>1030063</v>
      </c>
      <c r="AK966" t="s">
        <v>410</v>
      </c>
      <c r="AL966" t="s">
        <v>241</v>
      </c>
      <c r="AM966">
        <v>42685</v>
      </c>
      <c r="AN966">
        <v>40706</v>
      </c>
      <c r="AO966">
        <v>41139</v>
      </c>
      <c r="AP966">
        <v>38.31</v>
      </c>
      <c r="AQ966">
        <v>2449.4899999999998</v>
      </c>
      <c r="AR966" t="s">
        <v>2626</v>
      </c>
      <c r="AS966" t="s">
        <v>2626</v>
      </c>
      <c r="AT966">
        <v>2</v>
      </c>
      <c r="AU966" t="s">
        <v>2628</v>
      </c>
      <c r="AV966" s="3">
        <v>43661</v>
      </c>
      <c r="AW966" s="3" t="str">
        <f>TEXT(LoanTable[[#This Row],[Disbursement Date]],"YYYY-MM")</f>
        <v>2019-07</v>
      </c>
      <c r="AX966" t="str">
        <f>TEXT(EDATE(LoanTable[[#This Row],[Disbursement Date]],-1),"YYYY-MM")</f>
        <v>2019-06</v>
      </c>
      <c r="AY966">
        <f>IF(LoanTable[[#This Row],[Loan Status]]="Active",1,0)</f>
        <v>0</v>
      </c>
      <c r="AZ966">
        <f>IF(COUNTIFS(LoanTable[Client id],LoanTable[[#This Row],[Client id]],LoanTable[Period],LoanTable[[#This Row],[Previous Period]])&gt;0,1,0)</f>
        <v>0</v>
      </c>
      <c r="BA966" s="17" t="str">
        <f>TEXT(LoanTable[[#This Row],[Disbursement Date]],"YYYY")</f>
        <v>2019</v>
      </c>
      <c r="BB966" s="10" cm="1">
        <f t="array" ref="BB966">IF(YEAR(LoanTable[[#This Row],[Disbursement Date]])=MIN(YEAR(LoanTable[Disbursement Date])),"",YEAR(LoanTable[[#This Row],[Disbursement Date]])-1)</f>
        <v>2018</v>
      </c>
      <c r="BC966" s="10">
        <f>IF(LoanTable[[#This Row],[Previous Year]]="",1,IF(COUNTIFS(LoanTable[Client id],LoanTable[[#This Row],[Client id]],LoanTable[Year],LoanTable[[#This Row],[Previous Year]])&gt;0,1,0))</f>
        <v>0</v>
      </c>
      <c r="BD966" t="str">
        <f>YEAR(LoanTable[[#This Row],[Disbursement Date]]) &amp; "-Q" &amp; ROUNDUP(MONTH(LoanTable[[#This Row],[Disbursement Date]])/3,0)</f>
        <v>2019-Q3</v>
      </c>
      <c r="BE966">
        <f>IF(LoanTable[[#This Row],[Disbursement Date]]=LoanTable[[#This Row],[First Loan Date]],1,0)</f>
        <v>1</v>
      </c>
    </row>
    <row r="967" spans="1:57" x14ac:dyDescent="0.3">
      <c r="A967" t="s">
        <v>2015</v>
      </c>
      <c r="B967">
        <v>139</v>
      </c>
      <c r="C967" t="s">
        <v>265</v>
      </c>
      <c r="D967" t="s">
        <v>573</v>
      </c>
      <c r="E967">
        <v>17994</v>
      </c>
      <c r="F967">
        <v>37027</v>
      </c>
      <c r="G967">
        <v>3377</v>
      </c>
      <c r="H967" s="5">
        <v>43665</v>
      </c>
      <c r="I967" t="s">
        <v>612</v>
      </c>
      <c r="J967" t="s">
        <v>619</v>
      </c>
      <c r="K967">
        <v>30179</v>
      </c>
      <c r="L967" t="s">
        <v>272</v>
      </c>
      <c r="M967" t="s">
        <v>64</v>
      </c>
      <c r="N967" t="s">
        <v>13</v>
      </c>
      <c r="O967" t="s">
        <v>28</v>
      </c>
      <c r="P967">
        <v>50</v>
      </c>
      <c r="Q967" s="5" t="s">
        <v>61</v>
      </c>
      <c r="R967" t="s">
        <v>30</v>
      </c>
      <c r="S967" t="s">
        <v>145</v>
      </c>
      <c r="T967" t="s">
        <v>18</v>
      </c>
      <c r="U967" t="s">
        <v>38</v>
      </c>
      <c r="V967" t="s">
        <v>31</v>
      </c>
      <c r="W967">
        <v>664</v>
      </c>
      <c r="X967" t="s">
        <v>574</v>
      </c>
      <c r="Y967" t="s">
        <v>575</v>
      </c>
      <c r="Z967" t="s">
        <v>576</v>
      </c>
      <c r="AA967">
        <v>0.1065</v>
      </c>
      <c r="AB967" t="s">
        <v>577</v>
      </c>
      <c r="AC967" t="s">
        <v>578</v>
      </c>
      <c r="AD967" t="s">
        <v>265</v>
      </c>
      <c r="AE967" t="s">
        <v>266</v>
      </c>
      <c r="AF967" t="s">
        <v>267</v>
      </c>
      <c r="AG967" t="s">
        <v>268</v>
      </c>
      <c r="AH967" t="s">
        <v>269</v>
      </c>
      <c r="AI967" t="s">
        <v>270</v>
      </c>
      <c r="AJ967">
        <v>30179</v>
      </c>
      <c r="AK967" t="s">
        <v>271</v>
      </c>
      <c r="AL967" t="s">
        <v>241</v>
      </c>
      <c r="AM967">
        <v>18407</v>
      </c>
      <c r="AN967">
        <v>36544</v>
      </c>
      <c r="AO967">
        <v>17779</v>
      </c>
      <c r="AP967">
        <v>21.76</v>
      </c>
      <c r="AQ967">
        <v>1115.71</v>
      </c>
      <c r="AR967" t="s">
        <v>2626</v>
      </c>
      <c r="AS967" t="s">
        <v>2626</v>
      </c>
      <c r="AT967">
        <v>1</v>
      </c>
      <c r="AU967" t="s">
        <v>2628</v>
      </c>
      <c r="AV967" s="3">
        <v>43665</v>
      </c>
      <c r="AW967" s="3" t="str">
        <f>TEXT(LoanTable[[#This Row],[Disbursement Date]],"YYYY-MM")</f>
        <v>2019-07</v>
      </c>
      <c r="AX967" t="str">
        <f>TEXT(EDATE(LoanTable[[#This Row],[Disbursement Date]],-1),"YYYY-MM")</f>
        <v>2019-06</v>
      </c>
      <c r="AY967">
        <f>IF(LoanTable[[#This Row],[Loan Status]]="Active",1,0)</f>
        <v>0</v>
      </c>
      <c r="AZ967">
        <f>IF(COUNTIFS(LoanTable[Client id],LoanTable[[#This Row],[Client id]],LoanTable[Period],LoanTable[[#This Row],[Previous Period]])&gt;0,1,0)</f>
        <v>0</v>
      </c>
      <c r="BA967" s="17" t="str">
        <f>TEXT(LoanTable[[#This Row],[Disbursement Date]],"YYYY")</f>
        <v>2019</v>
      </c>
      <c r="BB967" s="10" cm="1">
        <f t="array" ref="BB967">IF(YEAR(LoanTable[[#This Row],[Disbursement Date]])=MIN(YEAR(LoanTable[Disbursement Date])),"",YEAR(LoanTable[[#This Row],[Disbursement Date]])-1)</f>
        <v>2018</v>
      </c>
      <c r="BC967" s="10">
        <f>IF(LoanTable[[#This Row],[Previous Year]]="",1,IF(COUNTIFS(LoanTable[Client id],LoanTable[[#This Row],[Client id]],LoanTable[Year],LoanTable[[#This Row],[Previous Year]])&gt;0,1,0))</f>
        <v>0</v>
      </c>
      <c r="BD967" t="str">
        <f>YEAR(LoanTable[[#This Row],[Disbursement Date]]) &amp; "-Q" &amp; ROUNDUP(MONTH(LoanTable[[#This Row],[Disbursement Date]])/3,0)</f>
        <v>2019-Q3</v>
      </c>
      <c r="BE967">
        <f>IF(LoanTable[[#This Row],[Disbursement Date]]=LoanTable[[#This Row],[First Loan Date]],1,0)</f>
        <v>1</v>
      </c>
    </row>
    <row r="968" spans="1:57" x14ac:dyDescent="0.3">
      <c r="A968" t="s">
        <v>741</v>
      </c>
      <c r="B968">
        <v>326</v>
      </c>
      <c r="C968" t="s">
        <v>246</v>
      </c>
      <c r="D968" t="s">
        <v>573</v>
      </c>
      <c r="E968">
        <v>35470</v>
      </c>
      <c r="F968">
        <v>42124</v>
      </c>
      <c r="G968">
        <v>33803</v>
      </c>
      <c r="H968" s="5">
        <v>43671</v>
      </c>
      <c r="I968" t="s">
        <v>612</v>
      </c>
      <c r="J968" t="s">
        <v>613</v>
      </c>
      <c r="K968">
        <v>110159</v>
      </c>
      <c r="L968" t="s">
        <v>248</v>
      </c>
      <c r="M968" t="s">
        <v>181</v>
      </c>
      <c r="N968" t="s">
        <v>13</v>
      </c>
      <c r="O968" t="s">
        <v>14</v>
      </c>
      <c r="P968">
        <v>44</v>
      </c>
      <c r="Q968" s="5" t="s">
        <v>100</v>
      </c>
      <c r="R968" t="s">
        <v>30</v>
      </c>
      <c r="S968" t="s">
        <v>145</v>
      </c>
      <c r="T968" t="s">
        <v>18</v>
      </c>
      <c r="U968" t="s">
        <v>26</v>
      </c>
      <c r="V968" t="s">
        <v>20</v>
      </c>
      <c r="W968">
        <v>638</v>
      </c>
      <c r="X968" t="s">
        <v>574</v>
      </c>
      <c r="Y968" t="s">
        <v>575</v>
      </c>
      <c r="Z968" t="s">
        <v>576</v>
      </c>
      <c r="AA968">
        <v>0.1065</v>
      </c>
      <c r="AB968" t="s">
        <v>577</v>
      </c>
      <c r="AC968" t="s">
        <v>578</v>
      </c>
      <c r="AD968" t="s">
        <v>246</v>
      </c>
      <c r="AE968" t="s">
        <v>234</v>
      </c>
      <c r="AF968" t="s">
        <v>235</v>
      </c>
      <c r="AG968" t="s">
        <v>236</v>
      </c>
      <c r="AH968" t="s">
        <v>237</v>
      </c>
      <c r="AI968" t="s">
        <v>246</v>
      </c>
      <c r="AJ968">
        <v>110159</v>
      </c>
      <c r="AK968" t="s">
        <v>247</v>
      </c>
      <c r="AL968" t="s">
        <v>241</v>
      </c>
      <c r="AM968">
        <v>36291</v>
      </c>
      <c r="AN968">
        <v>42790</v>
      </c>
      <c r="AO968">
        <v>35170</v>
      </c>
      <c r="AP968">
        <v>26.33</v>
      </c>
      <c r="AQ968">
        <v>683.41</v>
      </c>
      <c r="AR968" t="s">
        <v>2626</v>
      </c>
      <c r="AS968" t="s">
        <v>2626</v>
      </c>
      <c r="AT968">
        <v>0</v>
      </c>
      <c r="AU968" t="s">
        <v>2628</v>
      </c>
      <c r="AV968" s="3">
        <v>43003</v>
      </c>
      <c r="AW968" s="3" t="str">
        <f>TEXT(LoanTable[[#This Row],[Disbursement Date]],"YYYY-MM")</f>
        <v>2019-07</v>
      </c>
      <c r="AX968" t="str">
        <f>TEXT(EDATE(LoanTable[[#This Row],[Disbursement Date]],-1),"YYYY-MM")</f>
        <v>2019-06</v>
      </c>
      <c r="AY968">
        <f>IF(LoanTable[[#This Row],[Loan Status]]="Active",1,0)</f>
        <v>0</v>
      </c>
      <c r="AZ968">
        <f>IF(COUNTIFS(LoanTable[Client id],LoanTable[[#This Row],[Client id]],LoanTable[Period],LoanTable[[#This Row],[Previous Period]])&gt;0,1,0)</f>
        <v>0</v>
      </c>
      <c r="BA968" s="17" t="str">
        <f>TEXT(LoanTable[[#This Row],[Disbursement Date]],"YYYY")</f>
        <v>2019</v>
      </c>
      <c r="BB968" s="10" cm="1">
        <f t="array" ref="BB968">IF(YEAR(LoanTable[[#This Row],[Disbursement Date]])=MIN(YEAR(LoanTable[Disbursement Date])),"",YEAR(LoanTable[[#This Row],[Disbursement Date]])-1)</f>
        <v>2018</v>
      </c>
      <c r="BC968" s="10">
        <f>IF(LoanTable[[#This Row],[Previous Year]]="",1,IF(COUNTIFS(LoanTable[Client id],LoanTable[[#This Row],[Client id]],LoanTable[Year],LoanTable[[#This Row],[Previous Year]])&gt;0,1,0))</f>
        <v>1</v>
      </c>
      <c r="BD968" t="str">
        <f>YEAR(LoanTable[[#This Row],[Disbursement Date]]) &amp; "-Q" &amp; ROUNDUP(MONTH(LoanTable[[#This Row],[Disbursement Date]])/3,0)</f>
        <v>2019-Q3</v>
      </c>
      <c r="BE968">
        <f>IF(LoanTable[[#This Row],[Disbursement Date]]=LoanTable[[#This Row],[First Loan Date]],1,0)</f>
        <v>0</v>
      </c>
    </row>
    <row r="969" spans="1:57" x14ac:dyDescent="0.3">
      <c r="A969" t="s">
        <v>729</v>
      </c>
      <c r="B969">
        <v>917</v>
      </c>
      <c r="C969" t="s">
        <v>249</v>
      </c>
      <c r="D969" t="s">
        <v>589</v>
      </c>
      <c r="E969">
        <v>5157</v>
      </c>
      <c r="F969">
        <v>45503</v>
      </c>
      <c r="G969">
        <v>43551</v>
      </c>
      <c r="H969" s="5">
        <v>43672</v>
      </c>
      <c r="I969" t="s">
        <v>624</v>
      </c>
      <c r="J969" t="s">
        <v>613</v>
      </c>
      <c r="K969">
        <v>910182</v>
      </c>
      <c r="L969" t="s">
        <v>257</v>
      </c>
      <c r="M969" t="s">
        <v>50</v>
      </c>
      <c r="N969" t="s">
        <v>13</v>
      </c>
      <c r="O969" t="s">
        <v>46</v>
      </c>
      <c r="P969">
        <v>29</v>
      </c>
      <c r="Q969" s="5" t="s">
        <v>146</v>
      </c>
      <c r="R969" t="s">
        <v>16</v>
      </c>
      <c r="S969" t="s">
        <v>35</v>
      </c>
      <c r="T969" t="s">
        <v>18</v>
      </c>
      <c r="U969" t="s">
        <v>19</v>
      </c>
      <c r="V969" t="s">
        <v>31</v>
      </c>
      <c r="W969">
        <v>311</v>
      </c>
      <c r="X969" t="s">
        <v>574</v>
      </c>
      <c r="Y969" t="s">
        <v>590</v>
      </c>
      <c r="Z969" t="s">
        <v>576</v>
      </c>
      <c r="AA969">
        <v>9.9099999999999994E-2</v>
      </c>
      <c r="AB969" t="s">
        <v>577</v>
      </c>
      <c r="AC969" t="s">
        <v>591</v>
      </c>
      <c r="AD969" t="s">
        <v>249</v>
      </c>
      <c r="AE969" t="s">
        <v>250</v>
      </c>
      <c r="AF969" t="s">
        <v>251</v>
      </c>
      <c r="AG969" t="s">
        <v>252</v>
      </c>
      <c r="AH969" t="s">
        <v>253</v>
      </c>
      <c r="AI969" t="s">
        <v>254</v>
      </c>
      <c r="AJ969">
        <v>910182</v>
      </c>
      <c r="AK969" t="s">
        <v>255</v>
      </c>
      <c r="AL969" t="s">
        <v>256</v>
      </c>
      <c r="AM969">
        <v>6608</v>
      </c>
      <c r="AN969">
        <v>46485</v>
      </c>
      <c r="AO969">
        <v>5035</v>
      </c>
      <c r="AP969">
        <v>3.9</v>
      </c>
      <c r="AQ969">
        <v>1591.16</v>
      </c>
      <c r="AR969" t="s">
        <v>2626</v>
      </c>
      <c r="AS969" t="s">
        <v>2626</v>
      </c>
      <c r="AT969">
        <v>2</v>
      </c>
      <c r="AU969" t="s">
        <v>2628</v>
      </c>
      <c r="AV969" s="3">
        <v>43672</v>
      </c>
      <c r="AW969" s="3" t="str">
        <f>TEXT(LoanTable[[#This Row],[Disbursement Date]],"YYYY-MM")</f>
        <v>2019-07</v>
      </c>
      <c r="AX969" t="str">
        <f>TEXT(EDATE(LoanTable[[#This Row],[Disbursement Date]],-1),"YYYY-MM")</f>
        <v>2019-06</v>
      </c>
      <c r="AY969">
        <f>IF(LoanTable[[#This Row],[Loan Status]]="Active",1,0)</f>
        <v>1</v>
      </c>
      <c r="AZ969">
        <f>IF(COUNTIFS(LoanTable[Client id],LoanTable[[#This Row],[Client id]],LoanTable[Period],LoanTable[[#This Row],[Previous Period]])&gt;0,1,0)</f>
        <v>0</v>
      </c>
      <c r="BA969" s="17" t="str">
        <f>TEXT(LoanTable[[#This Row],[Disbursement Date]],"YYYY")</f>
        <v>2019</v>
      </c>
      <c r="BB969" s="10" cm="1">
        <f t="array" ref="BB969">IF(YEAR(LoanTable[[#This Row],[Disbursement Date]])=MIN(YEAR(LoanTable[Disbursement Date])),"",YEAR(LoanTable[[#This Row],[Disbursement Date]])-1)</f>
        <v>2018</v>
      </c>
      <c r="BC969" s="10">
        <f>IF(LoanTable[[#This Row],[Previous Year]]="",1,IF(COUNTIFS(LoanTable[Client id],LoanTable[[#This Row],[Client id]],LoanTable[Year],LoanTable[[#This Row],[Previous Year]])&gt;0,1,0))</f>
        <v>0</v>
      </c>
      <c r="BD969" t="str">
        <f>YEAR(LoanTable[[#This Row],[Disbursement Date]]) &amp; "-Q" &amp; ROUNDUP(MONTH(LoanTable[[#This Row],[Disbursement Date]])/3,0)</f>
        <v>2019-Q3</v>
      </c>
      <c r="BE969">
        <f>IF(LoanTable[[#This Row],[Disbursement Date]]=LoanTable[[#This Row],[First Loan Date]],1,0)</f>
        <v>1</v>
      </c>
    </row>
    <row r="970" spans="1:57" x14ac:dyDescent="0.3">
      <c r="A970" t="s">
        <v>2092</v>
      </c>
      <c r="B970">
        <v>436</v>
      </c>
      <c r="C970" t="s">
        <v>422</v>
      </c>
      <c r="D970" t="s">
        <v>573</v>
      </c>
      <c r="E970">
        <v>30196</v>
      </c>
      <c r="F970">
        <v>31142</v>
      </c>
      <c r="G970">
        <v>37658</v>
      </c>
      <c r="H970" s="5">
        <v>43677</v>
      </c>
      <c r="I970" t="s">
        <v>612</v>
      </c>
      <c r="J970" t="s">
        <v>613</v>
      </c>
      <c r="K970">
        <v>120676</v>
      </c>
      <c r="L970" t="s">
        <v>423</v>
      </c>
      <c r="M970" t="s">
        <v>154</v>
      </c>
      <c r="N970" t="s">
        <v>13</v>
      </c>
      <c r="O970" t="s">
        <v>28</v>
      </c>
      <c r="P970">
        <v>49</v>
      </c>
      <c r="Q970" s="5" t="s">
        <v>155</v>
      </c>
      <c r="R970" t="s">
        <v>30</v>
      </c>
      <c r="S970" t="s">
        <v>145</v>
      </c>
      <c r="T970" t="s">
        <v>18</v>
      </c>
      <c r="U970" t="s">
        <v>26</v>
      </c>
      <c r="V970" t="s">
        <v>20</v>
      </c>
      <c r="W970">
        <v>695</v>
      </c>
      <c r="X970" t="s">
        <v>574</v>
      </c>
      <c r="Y970" t="s">
        <v>575</v>
      </c>
      <c r="Z970" t="s">
        <v>576</v>
      </c>
      <c r="AA970">
        <v>0.1065</v>
      </c>
      <c r="AB970" t="s">
        <v>577</v>
      </c>
      <c r="AC970" t="s">
        <v>578</v>
      </c>
      <c r="AD970" t="s">
        <v>422</v>
      </c>
      <c r="AE970" t="s">
        <v>234</v>
      </c>
      <c r="AF970" t="s">
        <v>235</v>
      </c>
      <c r="AG970" t="s">
        <v>236</v>
      </c>
      <c r="AH970" t="s">
        <v>237</v>
      </c>
      <c r="AI970" t="s">
        <v>422</v>
      </c>
      <c r="AJ970">
        <v>120676</v>
      </c>
      <c r="AK970" t="s">
        <v>247</v>
      </c>
      <c r="AL970" t="s">
        <v>239</v>
      </c>
      <c r="AM970">
        <v>31572</v>
      </c>
      <c r="AN970">
        <v>32800</v>
      </c>
      <c r="AO970">
        <v>30080</v>
      </c>
      <c r="AP970">
        <v>15.5</v>
      </c>
      <c r="AQ970">
        <v>3305.22</v>
      </c>
      <c r="AR970" t="s">
        <v>2626</v>
      </c>
      <c r="AS970" t="s">
        <v>2626</v>
      </c>
      <c r="AT970">
        <v>0</v>
      </c>
      <c r="AU970" t="s">
        <v>2628</v>
      </c>
      <c r="AV970" s="3">
        <v>43677</v>
      </c>
      <c r="AW970" s="3" t="str">
        <f>TEXT(LoanTable[[#This Row],[Disbursement Date]],"YYYY-MM")</f>
        <v>2019-07</v>
      </c>
      <c r="AX970" t="str">
        <f>TEXT(EDATE(LoanTable[[#This Row],[Disbursement Date]],-1),"YYYY-MM")</f>
        <v>2019-06</v>
      </c>
      <c r="AY970">
        <f>IF(LoanTable[[#This Row],[Loan Status]]="Active",1,0)</f>
        <v>0</v>
      </c>
      <c r="AZ970">
        <f>IF(COUNTIFS(LoanTable[Client id],LoanTable[[#This Row],[Client id]],LoanTable[Period],LoanTable[[#This Row],[Previous Period]])&gt;0,1,0)</f>
        <v>0</v>
      </c>
      <c r="BA970" s="17" t="str">
        <f>TEXT(LoanTable[[#This Row],[Disbursement Date]],"YYYY")</f>
        <v>2019</v>
      </c>
      <c r="BB970" s="10" cm="1">
        <f t="array" ref="BB970">IF(YEAR(LoanTable[[#This Row],[Disbursement Date]])=MIN(YEAR(LoanTable[Disbursement Date])),"",YEAR(LoanTable[[#This Row],[Disbursement Date]])-1)</f>
        <v>2018</v>
      </c>
      <c r="BC970" s="10">
        <f>IF(LoanTable[[#This Row],[Previous Year]]="",1,IF(COUNTIFS(LoanTable[Client id],LoanTable[[#This Row],[Client id]],LoanTable[Year],LoanTable[[#This Row],[Previous Year]])&gt;0,1,0))</f>
        <v>0</v>
      </c>
      <c r="BD970" t="str">
        <f>YEAR(LoanTable[[#This Row],[Disbursement Date]]) &amp; "-Q" &amp; ROUNDUP(MONTH(LoanTable[[#This Row],[Disbursement Date]])/3,0)</f>
        <v>2019-Q3</v>
      </c>
      <c r="BE970">
        <f>IF(LoanTable[[#This Row],[Disbursement Date]]=LoanTable[[#This Row],[First Loan Date]],1,0)</f>
        <v>1</v>
      </c>
    </row>
    <row r="971" spans="1:57" x14ac:dyDescent="0.3">
      <c r="A971" t="s">
        <v>911</v>
      </c>
      <c r="B971">
        <v>521</v>
      </c>
      <c r="C971" t="s">
        <v>386</v>
      </c>
      <c r="D971" t="s">
        <v>589</v>
      </c>
      <c r="E971">
        <v>25139</v>
      </c>
      <c r="F971">
        <v>47274</v>
      </c>
      <c r="G971">
        <v>7271</v>
      </c>
      <c r="H971" s="5">
        <v>43678</v>
      </c>
      <c r="I971" t="s">
        <v>612</v>
      </c>
      <c r="J971" t="s">
        <v>613</v>
      </c>
      <c r="K971">
        <v>1110166</v>
      </c>
      <c r="L971" t="s">
        <v>389</v>
      </c>
      <c r="M971" t="s">
        <v>211</v>
      </c>
      <c r="N971" t="s">
        <v>13</v>
      </c>
      <c r="O971" t="s">
        <v>28</v>
      </c>
      <c r="P971">
        <v>47</v>
      </c>
      <c r="Q971" s="5" t="s">
        <v>49</v>
      </c>
      <c r="R971" t="s">
        <v>104</v>
      </c>
      <c r="S971" t="s">
        <v>105</v>
      </c>
      <c r="T971" t="s">
        <v>18</v>
      </c>
      <c r="U971" t="s">
        <v>65</v>
      </c>
      <c r="V971" t="s">
        <v>39</v>
      </c>
      <c r="W971">
        <v>526</v>
      </c>
      <c r="X971" t="s">
        <v>574</v>
      </c>
      <c r="Y971" t="s">
        <v>590</v>
      </c>
      <c r="Z971" t="s">
        <v>576</v>
      </c>
      <c r="AA971">
        <v>9.9099999999999994E-2</v>
      </c>
      <c r="AB971" t="s">
        <v>577</v>
      </c>
      <c r="AC971" t="s">
        <v>591</v>
      </c>
      <c r="AD971" t="s">
        <v>386</v>
      </c>
      <c r="AE971" t="s">
        <v>234</v>
      </c>
      <c r="AF971" t="s">
        <v>235</v>
      </c>
      <c r="AG971" t="s">
        <v>236</v>
      </c>
      <c r="AH971" t="s">
        <v>237</v>
      </c>
      <c r="AI971" t="s">
        <v>387</v>
      </c>
      <c r="AJ971">
        <v>1110166</v>
      </c>
      <c r="AK971" t="s">
        <v>388</v>
      </c>
      <c r="AL971" t="s">
        <v>239</v>
      </c>
      <c r="AM971">
        <v>25770</v>
      </c>
      <c r="AN971">
        <v>48110</v>
      </c>
      <c r="AO971">
        <v>25070</v>
      </c>
      <c r="AP971">
        <v>41</v>
      </c>
      <c r="AQ971">
        <v>3301.19</v>
      </c>
      <c r="AR971" t="s">
        <v>2626</v>
      </c>
      <c r="AS971" t="s">
        <v>2626</v>
      </c>
      <c r="AT971">
        <v>0</v>
      </c>
      <c r="AU971" t="s">
        <v>2628</v>
      </c>
      <c r="AV971" s="3">
        <v>42536</v>
      </c>
      <c r="AW971" s="3" t="str">
        <f>TEXT(LoanTable[[#This Row],[Disbursement Date]],"YYYY-MM")</f>
        <v>2019-08</v>
      </c>
      <c r="AX971" t="str">
        <f>TEXT(EDATE(LoanTable[[#This Row],[Disbursement Date]],-1),"YYYY-MM")</f>
        <v>2019-07</v>
      </c>
      <c r="AY971">
        <f>IF(LoanTable[[#This Row],[Loan Status]]="Active",1,0)</f>
        <v>0</v>
      </c>
      <c r="AZ971">
        <f>IF(COUNTIFS(LoanTable[Client id],LoanTable[[#This Row],[Client id]],LoanTable[Period],LoanTable[[#This Row],[Previous Period]])&gt;0,1,0)</f>
        <v>0</v>
      </c>
      <c r="BA971" s="17" t="str">
        <f>TEXT(LoanTable[[#This Row],[Disbursement Date]],"YYYY")</f>
        <v>2019</v>
      </c>
      <c r="BB971" s="10" cm="1">
        <f t="array" ref="BB971">IF(YEAR(LoanTable[[#This Row],[Disbursement Date]])=MIN(YEAR(LoanTable[Disbursement Date])),"",YEAR(LoanTable[[#This Row],[Disbursement Date]])-1)</f>
        <v>2018</v>
      </c>
      <c r="BC971" s="10">
        <f>IF(LoanTable[[#This Row],[Previous Year]]="",1,IF(COUNTIFS(LoanTable[Client id],LoanTable[[#This Row],[Client id]],LoanTable[Year],LoanTable[[#This Row],[Previous Year]])&gt;0,1,0))</f>
        <v>0</v>
      </c>
      <c r="BD971" t="str">
        <f>YEAR(LoanTable[[#This Row],[Disbursement Date]]) &amp; "-Q" &amp; ROUNDUP(MONTH(LoanTable[[#This Row],[Disbursement Date]])/3,0)</f>
        <v>2019-Q3</v>
      </c>
      <c r="BE971">
        <f>IF(LoanTable[[#This Row],[Disbursement Date]]=LoanTable[[#This Row],[First Loan Date]],1,0)</f>
        <v>0</v>
      </c>
    </row>
    <row r="972" spans="1:57" x14ac:dyDescent="0.3">
      <c r="A972" t="s">
        <v>1334</v>
      </c>
      <c r="B972">
        <v>254</v>
      </c>
      <c r="C972" t="s">
        <v>386</v>
      </c>
      <c r="D972" t="s">
        <v>589</v>
      </c>
      <c r="E972">
        <v>3072</v>
      </c>
      <c r="F972">
        <v>47433</v>
      </c>
      <c r="G972">
        <v>30829</v>
      </c>
      <c r="H972" s="5">
        <v>43684</v>
      </c>
      <c r="I972" t="s">
        <v>615</v>
      </c>
      <c r="J972" t="s">
        <v>619</v>
      </c>
      <c r="K972">
        <v>1110166</v>
      </c>
      <c r="L972" t="s">
        <v>389</v>
      </c>
      <c r="M972" t="s">
        <v>112</v>
      </c>
      <c r="N972" t="s">
        <v>13</v>
      </c>
      <c r="O972" t="s">
        <v>46</v>
      </c>
      <c r="P972">
        <v>28</v>
      </c>
      <c r="Q972" s="5" t="s">
        <v>97</v>
      </c>
      <c r="R972" t="s">
        <v>25</v>
      </c>
      <c r="S972" t="s">
        <v>35</v>
      </c>
      <c r="T972" t="s">
        <v>63</v>
      </c>
      <c r="U972" t="s">
        <v>19</v>
      </c>
      <c r="V972" t="s">
        <v>31</v>
      </c>
      <c r="W972">
        <v>844</v>
      </c>
      <c r="X972" t="s">
        <v>574</v>
      </c>
      <c r="Y972" t="s">
        <v>590</v>
      </c>
      <c r="Z972" t="s">
        <v>576</v>
      </c>
      <c r="AA972">
        <v>9.9099999999999994E-2</v>
      </c>
      <c r="AB972" t="s">
        <v>577</v>
      </c>
      <c r="AC972" t="s">
        <v>591</v>
      </c>
      <c r="AD972" t="s">
        <v>386</v>
      </c>
      <c r="AE972" t="s">
        <v>234</v>
      </c>
      <c r="AF972" t="s">
        <v>235</v>
      </c>
      <c r="AG972" t="s">
        <v>236</v>
      </c>
      <c r="AH972" t="s">
        <v>237</v>
      </c>
      <c r="AI972" t="s">
        <v>387</v>
      </c>
      <c r="AJ972">
        <v>1110166</v>
      </c>
      <c r="AK972" t="s">
        <v>388</v>
      </c>
      <c r="AL972" t="s">
        <v>239</v>
      </c>
      <c r="AM972">
        <v>4979</v>
      </c>
      <c r="AN972">
        <v>48983</v>
      </c>
      <c r="AO972">
        <v>2768</v>
      </c>
      <c r="AP972">
        <v>1.94</v>
      </c>
      <c r="AQ972">
        <v>1130.76</v>
      </c>
      <c r="AR972" t="s">
        <v>2626</v>
      </c>
      <c r="AS972" t="s">
        <v>2626</v>
      </c>
      <c r="AT972">
        <v>2</v>
      </c>
      <c r="AU972" t="s">
        <v>2628</v>
      </c>
      <c r="AV972" s="3">
        <v>42192</v>
      </c>
      <c r="AW972" s="3" t="str">
        <f>TEXT(LoanTable[[#This Row],[Disbursement Date]],"YYYY-MM")</f>
        <v>2019-08</v>
      </c>
      <c r="AX972" t="str">
        <f>TEXT(EDATE(LoanTable[[#This Row],[Disbursement Date]],-1),"YYYY-MM")</f>
        <v>2019-07</v>
      </c>
      <c r="AY972">
        <f>IF(LoanTable[[#This Row],[Loan Status]]="Active",1,0)</f>
        <v>0</v>
      </c>
      <c r="AZ972">
        <f>IF(COUNTIFS(LoanTable[Client id],LoanTable[[#This Row],[Client id]],LoanTable[Period],LoanTable[[#This Row],[Previous Period]])&gt;0,1,0)</f>
        <v>0</v>
      </c>
      <c r="BA972" s="17" t="str">
        <f>TEXT(LoanTable[[#This Row],[Disbursement Date]],"YYYY")</f>
        <v>2019</v>
      </c>
      <c r="BB972" s="10" cm="1">
        <f t="array" ref="BB972">IF(YEAR(LoanTable[[#This Row],[Disbursement Date]])=MIN(YEAR(LoanTable[Disbursement Date])),"",YEAR(LoanTable[[#This Row],[Disbursement Date]])-1)</f>
        <v>2018</v>
      </c>
      <c r="BC972" s="10">
        <f>IF(LoanTable[[#This Row],[Previous Year]]="",1,IF(COUNTIFS(LoanTable[Client id],LoanTable[[#This Row],[Client id]],LoanTable[Year],LoanTable[[#This Row],[Previous Year]])&gt;0,1,0))</f>
        <v>1</v>
      </c>
      <c r="BD972" t="str">
        <f>YEAR(LoanTable[[#This Row],[Disbursement Date]]) &amp; "-Q" &amp; ROUNDUP(MONTH(LoanTable[[#This Row],[Disbursement Date]])/3,0)</f>
        <v>2019-Q3</v>
      </c>
      <c r="BE972">
        <f>IF(LoanTable[[#This Row],[Disbursement Date]]=LoanTable[[#This Row],[First Loan Date]],1,0)</f>
        <v>0</v>
      </c>
    </row>
    <row r="973" spans="1:57" x14ac:dyDescent="0.3">
      <c r="A973" t="s">
        <v>2103</v>
      </c>
      <c r="B973">
        <v>508</v>
      </c>
      <c r="C973" t="s">
        <v>243</v>
      </c>
      <c r="D973" t="s">
        <v>596</v>
      </c>
      <c r="E973">
        <v>45705</v>
      </c>
      <c r="F973">
        <v>48311</v>
      </c>
      <c r="G973">
        <v>32572</v>
      </c>
      <c r="H973" s="5">
        <v>43684</v>
      </c>
      <c r="I973" t="s">
        <v>612</v>
      </c>
      <c r="J973" t="s">
        <v>619</v>
      </c>
      <c r="K973">
        <v>160051</v>
      </c>
      <c r="L973" t="s">
        <v>245</v>
      </c>
      <c r="M973" t="s">
        <v>154</v>
      </c>
      <c r="N973" t="s">
        <v>13</v>
      </c>
      <c r="O973" t="s">
        <v>28</v>
      </c>
      <c r="P973">
        <v>49</v>
      </c>
      <c r="Q973" s="5" t="s">
        <v>155</v>
      </c>
      <c r="R973" t="s">
        <v>30</v>
      </c>
      <c r="S973" t="s">
        <v>145</v>
      </c>
      <c r="T973" t="s">
        <v>18</v>
      </c>
      <c r="U973" t="s">
        <v>26</v>
      </c>
      <c r="V973" t="s">
        <v>20</v>
      </c>
      <c r="W973">
        <v>695</v>
      </c>
      <c r="X973" t="s">
        <v>574</v>
      </c>
      <c r="Y973" t="s">
        <v>590</v>
      </c>
      <c r="Z973" t="s">
        <v>593</v>
      </c>
      <c r="AA973">
        <v>0.17269999999999999</v>
      </c>
      <c r="AB973" t="s">
        <v>585</v>
      </c>
      <c r="AC973" t="s">
        <v>597</v>
      </c>
      <c r="AD973" t="s">
        <v>243</v>
      </c>
      <c r="AE973" t="s">
        <v>234</v>
      </c>
      <c r="AF973" t="s">
        <v>235</v>
      </c>
      <c r="AG973" t="s">
        <v>236</v>
      </c>
      <c r="AH973" t="s">
        <v>237</v>
      </c>
      <c r="AI973" t="s">
        <v>243</v>
      </c>
      <c r="AJ973">
        <v>160051</v>
      </c>
      <c r="AK973" t="s">
        <v>244</v>
      </c>
      <c r="AL973" t="s">
        <v>241</v>
      </c>
      <c r="AM973">
        <v>46534</v>
      </c>
      <c r="AN973">
        <v>49662</v>
      </c>
      <c r="AO973">
        <v>45558</v>
      </c>
      <c r="AP973">
        <v>44.74</v>
      </c>
      <c r="AQ973">
        <v>531.42999999999995</v>
      </c>
      <c r="AR973" t="s">
        <v>2626</v>
      </c>
      <c r="AS973" t="s">
        <v>2626</v>
      </c>
      <c r="AT973">
        <v>0</v>
      </c>
      <c r="AU973" t="s">
        <v>2628</v>
      </c>
      <c r="AV973" s="3">
        <v>42315</v>
      </c>
      <c r="AW973" s="3" t="str">
        <f>TEXT(LoanTable[[#This Row],[Disbursement Date]],"YYYY-MM")</f>
        <v>2019-08</v>
      </c>
      <c r="AX973" t="str">
        <f>TEXT(EDATE(LoanTable[[#This Row],[Disbursement Date]],-1),"YYYY-MM")</f>
        <v>2019-07</v>
      </c>
      <c r="AY973">
        <f>IF(LoanTable[[#This Row],[Loan Status]]="Active",1,0)</f>
        <v>0</v>
      </c>
      <c r="AZ973">
        <f>IF(COUNTIFS(LoanTable[Client id],LoanTable[[#This Row],[Client id]],LoanTable[Period],LoanTable[[#This Row],[Previous Period]])&gt;0,1,0)</f>
        <v>0</v>
      </c>
      <c r="BA973" s="17" t="str">
        <f>TEXT(LoanTable[[#This Row],[Disbursement Date]],"YYYY")</f>
        <v>2019</v>
      </c>
      <c r="BB973" s="10" cm="1">
        <f t="array" ref="BB973">IF(YEAR(LoanTable[[#This Row],[Disbursement Date]])=MIN(YEAR(LoanTable[Disbursement Date])),"",YEAR(LoanTable[[#This Row],[Disbursement Date]])-1)</f>
        <v>2018</v>
      </c>
      <c r="BC973" s="10">
        <f>IF(LoanTable[[#This Row],[Previous Year]]="",1,IF(COUNTIFS(LoanTable[Client id],LoanTable[[#This Row],[Client id]],LoanTable[Year],LoanTable[[#This Row],[Previous Year]])&gt;0,1,0))</f>
        <v>0</v>
      </c>
      <c r="BD973" t="str">
        <f>YEAR(LoanTable[[#This Row],[Disbursement Date]]) &amp; "-Q" &amp; ROUNDUP(MONTH(LoanTable[[#This Row],[Disbursement Date]])/3,0)</f>
        <v>2019-Q3</v>
      </c>
      <c r="BE973">
        <f>IF(LoanTable[[#This Row],[Disbursement Date]]=LoanTable[[#This Row],[First Loan Date]],1,0)</f>
        <v>0</v>
      </c>
    </row>
    <row r="974" spans="1:57" x14ac:dyDescent="0.3">
      <c r="A974" t="s">
        <v>1172</v>
      </c>
      <c r="B974">
        <v>867</v>
      </c>
      <c r="C974" t="s">
        <v>350</v>
      </c>
      <c r="D974" t="s">
        <v>573</v>
      </c>
      <c r="E974">
        <v>41957</v>
      </c>
      <c r="F974">
        <v>3975</v>
      </c>
      <c r="G974">
        <v>38691</v>
      </c>
      <c r="H974" s="5">
        <v>43685</v>
      </c>
      <c r="I974" t="s">
        <v>612</v>
      </c>
      <c r="J974" t="s">
        <v>613</v>
      </c>
      <c r="K974">
        <v>700013</v>
      </c>
      <c r="L974" t="s">
        <v>351</v>
      </c>
      <c r="M974" t="s">
        <v>84</v>
      </c>
      <c r="N974" t="s">
        <v>13</v>
      </c>
      <c r="O974" t="s">
        <v>28</v>
      </c>
      <c r="P974">
        <v>50</v>
      </c>
      <c r="Q974" s="5" t="s">
        <v>113</v>
      </c>
      <c r="R974" t="s">
        <v>30</v>
      </c>
      <c r="S974" t="s">
        <v>145</v>
      </c>
      <c r="T974" t="s">
        <v>18</v>
      </c>
      <c r="U974" t="s">
        <v>26</v>
      </c>
      <c r="V974" t="s">
        <v>20</v>
      </c>
      <c r="W974">
        <v>768</v>
      </c>
      <c r="X974" t="s">
        <v>574</v>
      </c>
      <c r="Y974" t="s">
        <v>575</v>
      </c>
      <c r="Z974" t="s">
        <v>576</v>
      </c>
      <c r="AA974">
        <v>0.1065</v>
      </c>
      <c r="AB974" t="s">
        <v>577</v>
      </c>
      <c r="AC974" t="s">
        <v>578</v>
      </c>
      <c r="AD974" t="s">
        <v>350</v>
      </c>
      <c r="AE974" t="s">
        <v>331</v>
      </c>
      <c r="AF974" t="s">
        <v>332</v>
      </c>
      <c r="AG974" t="s">
        <v>333</v>
      </c>
      <c r="AH974" t="s">
        <v>334</v>
      </c>
      <c r="AI974" t="s">
        <v>335</v>
      </c>
      <c r="AJ974">
        <v>700013</v>
      </c>
      <c r="AK974" t="s">
        <v>247</v>
      </c>
      <c r="AL974" t="s">
        <v>241</v>
      </c>
      <c r="AM974">
        <v>41725</v>
      </c>
      <c r="AN974">
        <v>4467</v>
      </c>
      <c r="AO974">
        <v>41815</v>
      </c>
      <c r="AP974">
        <v>0.89</v>
      </c>
      <c r="AQ974">
        <v>4802.3100000000004</v>
      </c>
      <c r="AR974" t="s">
        <v>2627</v>
      </c>
      <c r="AS974" t="s">
        <v>2626</v>
      </c>
      <c r="AT974">
        <v>1</v>
      </c>
      <c r="AU974" t="s">
        <v>2630</v>
      </c>
      <c r="AV974" s="3">
        <v>42026</v>
      </c>
      <c r="AW974" s="3" t="str">
        <f>TEXT(LoanTable[[#This Row],[Disbursement Date]],"YYYY-MM")</f>
        <v>2019-08</v>
      </c>
      <c r="AX974" t="str">
        <f>TEXT(EDATE(LoanTable[[#This Row],[Disbursement Date]],-1),"YYYY-MM")</f>
        <v>2019-07</v>
      </c>
      <c r="AY974">
        <f>IF(LoanTable[[#This Row],[Loan Status]]="Active",1,0)</f>
        <v>0</v>
      </c>
      <c r="AZ974">
        <f>IF(COUNTIFS(LoanTable[Client id],LoanTable[[#This Row],[Client id]],LoanTable[Period],LoanTable[[#This Row],[Previous Period]])&gt;0,1,0)</f>
        <v>0</v>
      </c>
      <c r="BA974" s="17" t="str">
        <f>TEXT(LoanTable[[#This Row],[Disbursement Date]],"YYYY")</f>
        <v>2019</v>
      </c>
      <c r="BB974" s="10" cm="1">
        <f t="array" ref="BB974">IF(YEAR(LoanTable[[#This Row],[Disbursement Date]])=MIN(YEAR(LoanTable[Disbursement Date])),"",YEAR(LoanTable[[#This Row],[Disbursement Date]])-1)</f>
        <v>2018</v>
      </c>
      <c r="BC974" s="10">
        <f>IF(LoanTable[[#This Row],[Previous Year]]="",1,IF(COUNTIFS(LoanTable[Client id],LoanTable[[#This Row],[Client id]],LoanTable[Year],LoanTable[[#This Row],[Previous Year]])&gt;0,1,0))</f>
        <v>0</v>
      </c>
      <c r="BD974" t="str">
        <f>YEAR(LoanTable[[#This Row],[Disbursement Date]]) &amp; "-Q" &amp; ROUNDUP(MONTH(LoanTable[[#This Row],[Disbursement Date]])/3,0)</f>
        <v>2019-Q3</v>
      </c>
      <c r="BE974">
        <f>IF(LoanTable[[#This Row],[Disbursement Date]]=LoanTable[[#This Row],[First Loan Date]],1,0)</f>
        <v>0</v>
      </c>
    </row>
    <row r="975" spans="1:57" x14ac:dyDescent="0.3">
      <c r="A975" t="s">
        <v>1323</v>
      </c>
      <c r="B975">
        <v>65</v>
      </c>
      <c r="C975" t="s">
        <v>350</v>
      </c>
      <c r="D975" t="s">
        <v>573</v>
      </c>
      <c r="E975">
        <v>12885</v>
      </c>
      <c r="F975">
        <v>5147</v>
      </c>
      <c r="G975">
        <v>31713</v>
      </c>
      <c r="H975" s="5">
        <v>43686</v>
      </c>
      <c r="I975" t="s">
        <v>615</v>
      </c>
      <c r="J975" t="s">
        <v>613</v>
      </c>
      <c r="K975">
        <v>700013</v>
      </c>
      <c r="L975" t="s">
        <v>351</v>
      </c>
      <c r="M975" t="s">
        <v>127</v>
      </c>
      <c r="N975" t="s">
        <v>13</v>
      </c>
      <c r="O975" t="s">
        <v>28</v>
      </c>
      <c r="P975">
        <v>51</v>
      </c>
      <c r="Q975" s="6" t="s">
        <v>113</v>
      </c>
      <c r="R975" t="s">
        <v>16</v>
      </c>
      <c r="S975" t="s">
        <v>35</v>
      </c>
      <c r="T975" t="s">
        <v>18</v>
      </c>
      <c r="U975" t="s">
        <v>38</v>
      </c>
      <c r="V975" t="s">
        <v>20</v>
      </c>
      <c r="W975">
        <v>389</v>
      </c>
      <c r="X975" t="s">
        <v>574</v>
      </c>
      <c r="Y975" t="s">
        <v>575</v>
      </c>
      <c r="Z975" t="s">
        <v>576</v>
      </c>
      <c r="AA975">
        <v>0.1065</v>
      </c>
      <c r="AB975" t="s">
        <v>577</v>
      </c>
      <c r="AC975" t="s">
        <v>578</v>
      </c>
      <c r="AD975" t="s">
        <v>350</v>
      </c>
      <c r="AE975" t="s">
        <v>331</v>
      </c>
      <c r="AF975" t="s">
        <v>332</v>
      </c>
      <c r="AG975" t="s">
        <v>333</v>
      </c>
      <c r="AH975" t="s">
        <v>334</v>
      </c>
      <c r="AI975" t="s">
        <v>335</v>
      </c>
      <c r="AJ975">
        <v>700013</v>
      </c>
      <c r="AK975" t="s">
        <v>247</v>
      </c>
      <c r="AL975" t="s">
        <v>241</v>
      </c>
      <c r="AM975">
        <v>12539</v>
      </c>
      <c r="AN975">
        <v>5909</v>
      </c>
      <c r="AO975">
        <v>12625</v>
      </c>
      <c r="AP975">
        <v>44.89</v>
      </c>
      <c r="AQ975">
        <v>1897</v>
      </c>
      <c r="AR975" t="s">
        <v>2626</v>
      </c>
      <c r="AS975" t="s">
        <v>2626</v>
      </c>
      <c r="AT975">
        <v>1</v>
      </c>
      <c r="AU975" t="s">
        <v>2630</v>
      </c>
      <c r="AV975" s="3">
        <v>42662</v>
      </c>
      <c r="AW975" s="3" t="str">
        <f>TEXT(LoanTable[[#This Row],[Disbursement Date]],"YYYY-MM")</f>
        <v>2019-08</v>
      </c>
      <c r="AX975" t="str">
        <f>TEXT(EDATE(LoanTable[[#This Row],[Disbursement Date]],-1),"YYYY-MM")</f>
        <v>2019-07</v>
      </c>
      <c r="AY975">
        <f>IF(LoanTable[[#This Row],[Loan Status]]="Active",1,0)</f>
        <v>0</v>
      </c>
      <c r="AZ975">
        <f>IF(COUNTIFS(LoanTable[Client id],LoanTable[[#This Row],[Client id]],LoanTable[Period],LoanTable[[#This Row],[Previous Period]])&gt;0,1,0)</f>
        <v>0</v>
      </c>
      <c r="BA975" s="17" t="str">
        <f>TEXT(LoanTable[[#This Row],[Disbursement Date]],"YYYY")</f>
        <v>2019</v>
      </c>
      <c r="BB975" s="10" cm="1">
        <f t="array" ref="BB975">IF(YEAR(LoanTable[[#This Row],[Disbursement Date]])=MIN(YEAR(LoanTable[Disbursement Date])),"",YEAR(LoanTable[[#This Row],[Disbursement Date]])-1)</f>
        <v>2018</v>
      </c>
      <c r="BC975" s="10">
        <f>IF(LoanTable[[#This Row],[Previous Year]]="",1,IF(COUNTIFS(LoanTable[Client id],LoanTable[[#This Row],[Client id]],LoanTable[Year],LoanTable[[#This Row],[Previous Year]])&gt;0,1,0))</f>
        <v>0</v>
      </c>
      <c r="BD975" t="str">
        <f>YEAR(LoanTable[[#This Row],[Disbursement Date]]) &amp; "-Q" &amp; ROUNDUP(MONTH(LoanTable[[#This Row],[Disbursement Date]])/3,0)</f>
        <v>2019-Q3</v>
      </c>
      <c r="BE975">
        <f>IF(LoanTable[[#This Row],[Disbursement Date]]=LoanTable[[#This Row],[First Loan Date]],1,0)</f>
        <v>0</v>
      </c>
    </row>
    <row r="976" spans="1:57" x14ac:dyDescent="0.3">
      <c r="A976" t="s">
        <v>2091</v>
      </c>
      <c r="B976">
        <v>380</v>
      </c>
      <c r="C976" t="s">
        <v>505</v>
      </c>
      <c r="D976" t="s">
        <v>573</v>
      </c>
      <c r="E976">
        <v>34524</v>
      </c>
      <c r="F976">
        <v>14889</v>
      </c>
      <c r="G976">
        <v>9023</v>
      </c>
      <c r="H976" s="5">
        <v>43687</v>
      </c>
      <c r="I976" t="s">
        <v>615</v>
      </c>
      <c r="J976" t="s">
        <v>619</v>
      </c>
      <c r="K976">
        <v>380112</v>
      </c>
      <c r="L976" t="s">
        <v>507</v>
      </c>
      <c r="M976" t="s">
        <v>156</v>
      </c>
      <c r="N976" t="s">
        <v>13</v>
      </c>
      <c r="O976" t="s">
        <v>28</v>
      </c>
      <c r="P976">
        <v>53</v>
      </c>
      <c r="Q976" s="5" t="s">
        <v>62</v>
      </c>
      <c r="R976" t="s">
        <v>30</v>
      </c>
      <c r="S976" t="s">
        <v>145</v>
      </c>
      <c r="T976" t="s">
        <v>18</v>
      </c>
      <c r="U976" t="s">
        <v>65</v>
      </c>
      <c r="V976" t="s">
        <v>39</v>
      </c>
      <c r="W976">
        <v>529</v>
      </c>
      <c r="X976" t="s">
        <v>574</v>
      </c>
      <c r="Y976" t="s">
        <v>575</v>
      </c>
      <c r="Z976" t="s">
        <v>576</v>
      </c>
      <c r="AA976">
        <v>0.1065</v>
      </c>
      <c r="AB976" t="s">
        <v>577</v>
      </c>
      <c r="AC976" t="s">
        <v>578</v>
      </c>
      <c r="AD976" t="s">
        <v>505</v>
      </c>
      <c r="AE976" t="s">
        <v>325</v>
      </c>
      <c r="AF976" t="s">
        <v>326</v>
      </c>
      <c r="AG976" t="s">
        <v>327</v>
      </c>
      <c r="AH976" t="s">
        <v>328</v>
      </c>
      <c r="AI976" t="s">
        <v>505</v>
      </c>
      <c r="AJ976">
        <v>380112</v>
      </c>
      <c r="AK976" t="s">
        <v>506</v>
      </c>
      <c r="AL976" t="s">
        <v>256</v>
      </c>
      <c r="AM976">
        <v>36195</v>
      </c>
      <c r="AN976">
        <v>14616</v>
      </c>
      <c r="AO976">
        <v>34113</v>
      </c>
      <c r="AP976">
        <v>25.57</v>
      </c>
      <c r="AQ976">
        <v>4901.78</v>
      </c>
      <c r="AR976" t="s">
        <v>2626</v>
      </c>
      <c r="AS976" t="s">
        <v>2626</v>
      </c>
      <c r="AT976">
        <v>1</v>
      </c>
      <c r="AU976" t="s">
        <v>2629</v>
      </c>
      <c r="AV976" s="3">
        <v>42847</v>
      </c>
      <c r="AW976" s="3" t="str">
        <f>TEXT(LoanTable[[#This Row],[Disbursement Date]],"YYYY-MM")</f>
        <v>2019-08</v>
      </c>
      <c r="AX976" t="str">
        <f>TEXT(EDATE(LoanTable[[#This Row],[Disbursement Date]],-1),"YYYY-MM")</f>
        <v>2019-07</v>
      </c>
      <c r="AY976">
        <f>IF(LoanTable[[#This Row],[Loan Status]]="Active",1,0)</f>
        <v>0</v>
      </c>
      <c r="AZ976">
        <f>IF(COUNTIFS(LoanTable[Client id],LoanTable[[#This Row],[Client id]],LoanTable[Period],LoanTable[[#This Row],[Previous Period]])&gt;0,1,0)</f>
        <v>0</v>
      </c>
      <c r="BA976" s="17" t="str">
        <f>TEXT(LoanTable[[#This Row],[Disbursement Date]],"YYYY")</f>
        <v>2019</v>
      </c>
      <c r="BB976" s="10" cm="1">
        <f t="array" ref="BB976">IF(YEAR(LoanTable[[#This Row],[Disbursement Date]])=MIN(YEAR(LoanTable[Disbursement Date])),"",YEAR(LoanTable[[#This Row],[Disbursement Date]])-1)</f>
        <v>2018</v>
      </c>
      <c r="BC976" s="10">
        <f>IF(LoanTable[[#This Row],[Previous Year]]="",1,IF(COUNTIFS(LoanTable[Client id],LoanTable[[#This Row],[Client id]],LoanTable[Year],LoanTable[[#This Row],[Previous Year]])&gt;0,1,0))</f>
        <v>0</v>
      </c>
      <c r="BD976" t="str">
        <f>YEAR(LoanTable[[#This Row],[Disbursement Date]]) &amp; "-Q" &amp; ROUNDUP(MONTH(LoanTable[[#This Row],[Disbursement Date]])/3,0)</f>
        <v>2019-Q3</v>
      </c>
      <c r="BE976">
        <f>IF(LoanTable[[#This Row],[Disbursement Date]]=LoanTable[[#This Row],[First Loan Date]],1,0)</f>
        <v>0</v>
      </c>
    </row>
    <row r="977" spans="1:57" x14ac:dyDescent="0.3">
      <c r="A977" t="s">
        <v>1701</v>
      </c>
      <c r="B977">
        <v>168</v>
      </c>
      <c r="C977" t="s">
        <v>344</v>
      </c>
      <c r="D977" t="s">
        <v>573</v>
      </c>
      <c r="E977">
        <v>38635</v>
      </c>
      <c r="F977">
        <v>29984</v>
      </c>
      <c r="G977">
        <v>16928</v>
      </c>
      <c r="H977" s="5">
        <v>43688</v>
      </c>
      <c r="I977" t="s">
        <v>612</v>
      </c>
      <c r="J977" t="s">
        <v>619</v>
      </c>
      <c r="K977">
        <v>910020</v>
      </c>
      <c r="L977" t="s">
        <v>346</v>
      </c>
      <c r="M977" t="s">
        <v>169</v>
      </c>
      <c r="N977" t="s">
        <v>13</v>
      </c>
      <c r="O977" t="s">
        <v>28</v>
      </c>
      <c r="P977">
        <v>51</v>
      </c>
      <c r="Q977" s="5" t="s">
        <v>113</v>
      </c>
      <c r="R977" t="s">
        <v>74</v>
      </c>
      <c r="S977" t="s">
        <v>105</v>
      </c>
      <c r="T977" t="s">
        <v>63</v>
      </c>
      <c r="U977" t="s">
        <v>19</v>
      </c>
      <c r="V977" t="s">
        <v>20</v>
      </c>
      <c r="W977">
        <v>804</v>
      </c>
      <c r="X977" t="s">
        <v>574</v>
      </c>
      <c r="Y977" t="s">
        <v>575</v>
      </c>
      <c r="Z977" t="s">
        <v>576</v>
      </c>
      <c r="AA977">
        <v>0.1065</v>
      </c>
      <c r="AB977" t="s">
        <v>577</v>
      </c>
      <c r="AC977" t="s">
        <v>578</v>
      </c>
      <c r="AD977" t="s">
        <v>344</v>
      </c>
      <c r="AE977" t="s">
        <v>250</v>
      </c>
      <c r="AF977" t="s">
        <v>251</v>
      </c>
      <c r="AG977" t="s">
        <v>252</v>
      </c>
      <c r="AH977" t="s">
        <v>253</v>
      </c>
      <c r="AI977" t="s">
        <v>254</v>
      </c>
      <c r="AJ977">
        <v>910020</v>
      </c>
      <c r="AK977" t="s">
        <v>345</v>
      </c>
      <c r="AL977" t="s">
        <v>256</v>
      </c>
      <c r="AM977">
        <v>40609</v>
      </c>
      <c r="AN977">
        <v>30918</v>
      </c>
      <c r="AO977">
        <v>38618</v>
      </c>
      <c r="AP977">
        <v>19.53</v>
      </c>
      <c r="AQ977">
        <v>1239.05</v>
      </c>
      <c r="AR977" t="s">
        <v>2626</v>
      </c>
      <c r="AS977" t="s">
        <v>2626</v>
      </c>
      <c r="AT977">
        <v>1</v>
      </c>
      <c r="AU977" t="s">
        <v>2628</v>
      </c>
      <c r="AV977" s="3">
        <v>42277</v>
      </c>
      <c r="AW977" s="3" t="str">
        <f>TEXT(LoanTable[[#This Row],[Disbursement Date]],"YYYY-MM")</f>
        <v>2019-08</v>
      </c>
      <c r="AX977" t="str">
        <f>TEXT(EDATE(LoanTable[[#This Row],[Disbursement Date]],-1),"YYYY-MM")</f>
        <v>2019-07</v>
      </c>
      <c r="AY977">
        <f>IF(LoanTable[[#This Row],[Loan Status]]="Active",1,0)</f>
        <v>0</v>
      </c>
      <c r="AZ977">
        <f>IF(COUNTIFS(LoanTable[Client id],LoanTable[[#This Row],[Client id]],LoanTable[Period],LoanTable[[#This Row],[Previous Period]])&gt;0,1,0)</f>
        <v>0</v>
      </c>
      <c r="BA977" s="17" t="str">
        <f>TEXT(LoanTable[[#This Row],[Disbursement Date]],"YYYY")</f>
        <v>2019</v>
      </c>
      <c r="BB977" s="10" cm="1">
        <f t="array" ref="BB977">IF(YEAR(LoanTable[[#This Row],[Disbursement Date]])=MIN(YEAR(LoanTable[Disbursement Date])),"",YEAR(LoanTable[[#This Row],[Disbursement Date]])-1)</f>
        <v>2018</v>
      </c>
      <c r="BC977" s="10">
        <f>IF(LoanTable[[#This Row],[Previous Year]]="",1,IF(COUNTIFS(LoanTable[Client id],LoanTable[[#This Row],[Client id]],LoanTable[Year],LoanTable[[#This Row],[Previous Year]])&gt;0,1,0))</f>
        <v>0</v>
      </c>
      <c r="BD977" t="str">
        <f>YEAR(LoanTable[[#This Row],[Disbursement Date]]) &amp; "-Q" &amp; ROUNDUP(MONTH(LoanTable[[#This Row],[Disbursement Date]])/3,0)</f>
        <v>2019-Q3</v>
      </c>
      <c r="BE977">
        <f>IF(LoanTable[[#This Row],[Disbursement Date]]=LoanTable[[#This Row],[First Loan Date]],1,0)</f>
        <v>0</v>
      </c>
    </row>
    <row r="978" spans="1:57" x14ac:dyDescent="0.3">
      <c r="A978" t="s">
        <v>2299</v>
      </c>
      <c r="B978">
        <v>318</v>
      </c>
      <c r="C978" t="s">
        <v>422</v>
      </c>
      <c r="D978" t="s">
        <v>583</v>
      </c>
      <c r="E978">
        <v>41398</v>
      </c>
      <c r="F978">
        <v>20075</v>
      </c>
      <c r="G978">
        <v>26776</v>
      </c>
      <c r="H978" s="5">
        <v>43691</v>
      </c>
      <c r="I978" t="s">
        <v>612</v>
      </c>
      <c r="J978" t="s">
        <v>613</v>
      </c>
      <c r="K978">
        <v>120676</v>
      </c>
      <c r="L978" t="s">
        <v>423</v>
      </c>
      <c r="M978" t="s">
        <v>165</v>
      </c>
      <c r="N978" t="s">
        <v>13</v>
      </c>
      <c r="O978" t="s">
        <v>46</v>
      </c>
      <c r="P978">
        <v>31</v>
      </c>
      <c r="Q978" s="5" t="s">
        <v>47</v>
      </c>
      <c r="R978" t="s">
        <v>25</v>
      </c>
      <c r="S978" t="s">
        <v>35</v>
      </c>
      <c r="T978" t="s">
        <v>18</v>
      </c>
      <c r="U978" t="s">
        <v>22</v>
      </c>
      <c r="V978" t="s">
        <v>20</v>
      </c>
      <c r="W978">
        <v>672</v>
      </c>
      <c r="X978" t="s">
        <v>574</v>
      </c>
      <c r="Y978" t="s">
        <v>584</v>
      </c>
      <c r="Z978" t="s">
        <v>576</v>
      </c>
      <c r="AA978">
        <v>0.1825</v>
      </c>
      <c r="AB978" t="s">
        <v>585</v>
      </c>
      <c r="AC978" t="s">
        <v>586</v>
      </c>
      <c r="AD978" t="s">
        <v>422</v>
      </c>
      <c r="AE978" t="s">
        <v>234</v>
      </c>
      <c r="AF978" t="s">
        <v>235</v>
      </c>
      <c r="AG978" t="s">
        <v>236</v>
      </c>
      <c r="AH978" t="s">
        <v>237</v>
      </c>
      <c r="AI978" t="s">
        <v>422</v>
      </c>
      <c r="AJ978">
        <v>120676</v>
      </c>
      <c r="AK978" t="s">
        <v>247</v>
      </c>
      <c r="AL978" t="s">
        <v>239</v>
      </c>
      <c r="AM978">
        <v>41582</v>
      </c>
      <c r="AN978">
        <v>20089</v>
      </c>
      <c r="AO978">
        <v>40984</v>
      </c>
      <c r="AP978">
        <v>40.67</v>
      </c>
      <c r="AQ978">
        <v>3408.4</v>
      </c>
      <c r="AR978" t="s">
        <v>2626</v>
      </c>
      <c r="AS978" t="s">
        <v>2626</v>
      </c>
      <c r="AT978">
        <v>2</v>
      </c>
      <c r="AU978" t="s">
        <v>2628</v>
      </c>
      <c r="AV978" s="3">
        <v>42052</v>
      </c>
      <c r="AW978" s="3" t="str">
        <f>TEXT(LoanTable[[#This Row],[Disbursement Date]],"YYYY-MM")</f>
        <v>2019-08</v>
      </c>
      <c r="AX978" t="str">
        <f>TEXT(EDATE(LoanTable[[#This Row],[Disbursement Date]],-1),"YYYY-MM")</f>
        <v>2019-07</v>
      </c>
      <c r="AY978">
        <f>IF(LoanTable[[#This Row],[Loan Status]]="Active",1,0)</f>
        <v>0</v>
      </c>
      <c r="AZ978">
        <f>IF(COUNTIFS(LoanTable[Client id],LoanTable[[#This Row],[Client id]],LoanTable[Period],LoanTable[[#This Row],[Previous Period]])&gt;0,1,0)</f>
        <v>0</v>
      </c>
      <c r="BA978" s="17" t="str">
        <f>TEXT(LoanTable[[#This Row],[Disbursement Date]],"YYYY")</f>
        <v>2019</v>
      </c>
      <c r="BB978" s="10" cm="1">
        <f t="array" ref="BB978">IF(YEAR(LoanTable[[#This Row],[Disbursement Date]])=MIN(YEAR(LoanTable[Disbursement Date])),"",YEAR(LoanTable[[#This Row],[Disbursement Date]])-1)</f>
        <v>2018</v>
      </c>
      <c r="BC978" s="10">
        <f>IF(LoanTable[[#This Row],[Previous Year]]="",1,IF(COUNTIFS(LoanTable[Client id],LoanTable[[#This Row],[Client id]],LoanTable[Year],LoanTable[[#This Row],[Previous Year]])&gt;0,1,0))</f>
        <v>0</v>
      </c>
      <c r="BD978" t="str">
        <f>YEAR(LoanTable[[#This Row],[Disbursement Date]]) &amp; "-Q" &amp; ROUNDUP(MONTH(LoanTable[[#This Row],[Disbursement Date]])/3,0)</f>
        <v>2019-Q3</v>
      </c>
      <c r="BE978">
        <f>IF(LoanTable[[#This Row],[Disbursement Date]]=LoanTable[[#This Row],[First Loan Date]],1,0)</f>
        <v>0</v>
      </c>
    </row>
    <row r="979" spans="1:57" x14ac:dyDescent="0.3">
      <c r="A979" t="s">
        <v>2509</v>
      </c>
      <c r="B979">
        <v>699</v>
      </c>
      <c r="C979" t="s">
        <v>468</v>
      </c>
      <c r="D979" t="s">
        <v>573</v>
      </c>
      <c r="E979">
        <v>17705</v>
      </c>
      <c r="F979">
        <v>25042</v>
      </c>
      <c r="G979">
        <v>8162</v>
      </c>
      <c r="H979" s="5">
        <v>43691</v>
      </c>
      <c r="I979" t="s">
        <v>624</v>
      </c>
      <c r="J979" t="s">
        <v>613</v>
      </c>
      <c r="K979">
        <v>630081</v>
      </c>
      <c r="L979" t="s">
        <v>470</v>
      </c>
      <c r="M979" t="s">
        <v>90</v>
      </c>
      <c r="N979" t="s">
        <v>13</v>
      </c>
      <c r="O979" t="s">
        <v>46</v>
      </c>
      <c r="P979">
        <v>28</v>
      </c>
      <c r="Q979" s="5" t="s">
        <v>53</v>
      </c>
      <c r="R979" t="s">
        <v>74</v>
      </c>
      <c r="S979" t="s">
        <v>35</v>
      </c>
      <c r="T979" t="s">
        <v>18</v>
      </c>
      <c r="U979" t="s">
        <v>65</v>
      </c>
      <c r="V979" t="s">
        <v>20</v>
      </c>
      <c r="W979">
        <v>553</v>
      </c>
      <c r="X979" t="s">
        <v>574</v>
      </c>
      <c r="Y979" t="s">
        <v>575</v>
      </c>
      <c r="Z979" t="s">
        <v>576</v>
      </c>
      <c r="AA979">
        <v>0.1065</v>
      </c>
      <c r="AB979" t="s">
        <v>577</v>
      </c>
      <c r="AC979" t="s">
        <v>578</v>
      </c>
      <c r="AD979" t="s">
        <v>468</v>
      </c>
      <c r="AE979" t="s">
        <v>462</v>
      </c>
      <c r="AF979" t="s">
        <v>463</v>
      </c>
      <c r="AG979" t="s">
        <v>464</v>
      </c>
      <c r="AH979" t="s">
        <v>465</v>
      </c>
      <c r="AI979" t="s">
        <v>468</v>
      </c>
      <c r="AJ979">
        <v>630081</v>
      </c>
      <c r="AK979" t="s">
        <v>469</v>
      </c>
      <c r="AL979" t="s">
        <v>256</v>
      </c>
      <c r="AM979">
        <v>17229</v>
      </c>
      <c r="AN979">
        <v>26405</v>
      </c>
      <c r="AO979">
        <v>17553</v>
      </c>
      <c r="AP979">
        <v>19.829999999999998</v>
      </c>
      <c r="AQ979">
        <v>3771.59</v>
      </c>
      <c r="AR979" t="s">
        <v>2626</v>
      </c>
      <c r="AS979" t="s">
        <v>2626</v>
      </c>
      <c r="AT979">
        <v>1</v>
      </c>
      <c r="AU979" t="s">
        <v>2628</v>
      </c>
      <c r="AV979" s="3">
        <v>42028</v>
      </c>
      <c r="AW979" s="3" t="str">
        <f>TEXT(LoanTable[[#This Row],[Disbursement Date]],"YYYY-MM")</f>
        <v>2019-08</v>
      </c>
      <c r="AX979" t="str">
        <f>TEXT(EDATE(LoanTable[[#This Row],[Disbursement Date]],-1),"YYYY-MM")</f>
        <v>2019-07</v>
      </c>
      <c r="AY979">
        <f>IF(LoanTable[[#This Row],[Loan Status]]="Active",1,0)</f>
        <v>1</v>
      </c>
      <c r="AZ979">
        <f>IF(COUNTIFS(LoanTable[Client id],LoanTable[[#This Row],[Client id]],LoanTable[Period],LoanTable[[#This Row],[Previous Period]])&gt;0,1,0)</f>
        <v>0</v>
      </c>
      <c r="BA979" s="17" t="str">
        <f>TEXT(LoanTable[[#This Row],[Disbursement Date]],"YYYY")</f>
        <v>2019</v>
      </c>
      <c r="BB979" s="10" cm="1">
        <f t="array" ref="BB979">IF(YEAR(LoanTable[[#This Row],[Disbursement Date]])=MIN(YEAR(LoanTable[Disbursement Date])),"",YEAR(LoanTable[[#This Row],[Disbursement Date]])-1)</f>
        <v>2018</v>
      </c>
      <c r="BC979" s="10">
        <f>IF(LoanTable[[#This Row],[Previous Year]]="",1,IF(COUNTIFS(LoanTable[Client id],LoanTable[[#This Row],[Client id]],LoanTable[Year],LoanTable[[#This Row],[Previous Year]])&gt;0,1,0))</f>
        <v>1</v>
      </c>
      <c r="BD979" t="str">
        <f>YEAR(LoanTable[[#This Row],[Disbursement Date]]) &amp; "-Q" &amp; ROUNDUP(MONTH(LoanTable[[#This Row],[Disbursement Date]])/3,0)</f>
        <v>2019-Q3</v>
      </c>
      <c r="BE979">
        <f>IF(LoanTable[[#This Row],[Disbursement Date]]=LoanTable[[#This Row],[First Loan Date]],1,0)</f>
        <v>0</v>
      </c>
    </row>
    <row r="980" spans="1:57" x14ac:dyDescent="0.3">
      <c r="A980" t="s">
        <v>2199</v>
      </c>
      <c r="B980">
        <v>281</v>
      </c>
      <c r="C980" t="s">
        <v>265</v>
      </c>
      <c r="D980" t="s">
        <v>573</v>
      </c>
      <c r="E980">
        <v>10224</v>
      </c>
      <c r="F980">
        <v>19277</v>
      </c>
      <c r="G980">
        <v>13249</v>
      </c>
      <c r="H980" s="5">
        <v>43692</v>
      </c>
      <c r="I980" t="s">
        <v>612</v>
      </c>
      <c r="J980" t="s">
        <v>613</v>
      </c>
      <c r="K980">
        <v>30179</v>
      </c>
      <c r="L980" t="s">
        <v>272</v>
      </c>
      <c r="M980" t="s">
        <v>120</v>
      </c>
      <c r="N980" t="s">
        <v>13</v>
      </c>
      <c r="O980" t="s">
        <v>28</v>
      </c>
      <c r="P980">
        <v>46</v>
      </c>
      <c r="Q980" s="5" t="s">
        <v>24</v>
      </c>
      <c r="R980" t="s">
        <v>104</v>
      </c>
      <c r="S980" t="s">
        <v>105</v>
      </c>
      <c r="T980" t="s">
        <v>18</v>
      </c>
      <c r="U980" t="s">
        <v>65</v>
      </c>
      <c r="V980" t="s">
        <v>31</v>
      </c>
      <c r="W980">
        <v>708</v>
      </c>
      <c r="X980" t="s">
        <v>574</v>
      </c>
      <c r="Y980" t="s">
        <v>575</v>
      </c>
      <c r="Z980" t="s">
        <v>576</v>
      </c>
      <c r="AA980">
        <v>0.1065</v>
      </c>
      <c r="AB980" t="s">
        <v>577</v>
      </c>
      <c r="AC980" t="s">
        <v>578</v>
      </c>
      <c r="AD980" t="s">
        <v>265</v>
      </c>
      <c r="AE980" t="s">
        <v>266</v>
      </c>
      <c r="AF980" t="s">
        <v>267</v>
      </c>
      <c r="AG980" t="s">
        <v>268</v>
      </c>
      <c r="AH980" t="s">
        <v>269</v>
      </c>
      <c r="AI980" t="s">
        <v>270</v>
      </c>
      <c r="AJ980">
        <v>30179</v>
      </c>
      <c r="AK980" t="s">
        <v>271</v>
      </c>
      <c r="AL980" t="s">
        <v>241</v>
      </c>
      <c r="AM980">
        <v>10025</v>
      </c>
      <c r="AN980">
        <v>19994</v>
      </c>
      <c r="AO980">
        <v>10104</v>
      </c>
      <c r="AP980">
        <v>11.24</v>
      </c>
      <c r="AQ980">
        <v>2452.71</v>
      </c>
      <c r="AR980" t="s">
        <v>2626</v>
      </c>
      <c r="AS980" t="s">
        <v>2626</v>
      </c>
      <c r="AT980">
        <v>1</v>
      </c>
      <c r="AU980" t="s">
        <v>2629</v>
      </c>
      <c r="AV980" s="3">
        <v>43692</v>
      </c>
      <c r="AW980" s="3" t="str">
        <f>TEXT(LoanTable[[#This Row],[Disbursement Date]],"YYYY-MM")</f>
        <v>2019-08</v>
      </c>
      <c r="AX980" t="str">
        <f>TEXT(EDATE(LoanTable[[#This Row],[Disbursement Date]],-1),"YYYY-MM")</f>
        <v>2019-07</v>
      </c>
      <c r="AY980">
        <f>IF(LoanTable[[#This Row],[Loan Status]]="Active",1,0)</f>
        <v>0</v>
      </c>
      <c r="AZ980">
        <f>IF(COUNTIFS(LoanTable[Client id],LoanTable[[#This Row],[Client id]],LoanTable[Period],LoanTable[[#This Row],[Previous Period]])&gt;0,1,0)</f>
        <v>0</v>
      </c>
      <c r="BA980" s="17" t="str">
        <f>TEXT(LoanTable[[#This Row],[Disbursement Date]],"YYYY")</f>
        <v>2019</v>
      </c>
      <c r="BB980" s="10" cm="1">
        <f t="array" ref="BB980">IF(YEAR(LoanTable[[#This Row],[Disbursement Date]])=MIN(YEAR(LoanTable[Disbursement Date])),"",YEAR(LoanTable[[#This Row],[Disbursement Date]])-1)</f>
        <v>2018</v>
      </c>
      <c r="BC980" s="10">
        <f>IF(LoanTable[[#This Row],[Previous Year]]="",1,IF(COUNTIFS(LoanTable[Client id],LoanTable[[#This Row],[Client id]],LoanTable[Year],LoanTable[[#This Row],[Previous Year]])&gt;0,1,0))</f>
        <v>0</v>
      </c>
      <c r="BD980" t="str">
        <f>YEAR(LoanTable[[#This Row],[Disbursement Date]]) &amp; "-Q" &amp; ROUNDUP(MONTH(LoanTable[[#This Row],[Disbursement Date]])/3,0)</f>
        <v>2019-Q3</v>
      </c>
      <c r="BE980">
        <f>IF(LoanTable[[#This Row],[Disbursement Date]]=LoanTable[[#This Row],[First Loan Date]],1,0)</f>
        <v>1</v>
      </c>
    </row>
    <row r="981" spans="1:57" x14ac:dyDescent="0.3">
      <c r="A981" t="s">
        <v>1563</v>
      </c>
      <c r="B981">
        <v>831</v>
      </c>
      <c r="C981" t="s">
        <v>409</v>
      </c>
      <c r="D981" t="s">
        <v>587</v>
      </c>
      <c r="E981">
        <v>34398</v>
      </c>
      <c r="F981">
        <v>30233</v>
      </c>
      <c r="G981">
        <v>8843</v>
      </c>
      <c r="H981" s="5">
        <v>43692</v>
      </c>
      <c r="I981" t="s">
        <v>624</v>
      </c>
      <c r="J981" t="s">
        <v>619</v>
      </c>
      <c r="K981">
        <v>1030063</v>
      </c>
      <c r="L981" t="s">
        <v>411</v>
      </c>
      <c r="M981" t="s">
        <v>42</v>
      </c>
      <c r="N981" t="s">
        <v>13</v>
      </c>
      <c r="O981" t="s">
        <v>28</v>
      </c>
      <c r="P981">
        <v>54</v>
      </c>
      <c r="Q981" s="5" t="s">
        <v>43</v>
      </c>
      <c r="R981" t="s">
        <v>16</v>
      </c>
      <c r="S981" t="s">
        <v>35</v>
      </c>
      <c r="T981" t="s">
        <v>18</v>
      </c>
      <c r="U981" t="s">
        <v>26</v>
      </c>
      <c r="V981" t="s">
        <v>31</v>
      </c>
      <c r="W981">
        <v>357</v>
      </c>
      <c r="X981" t="s">
        <v>574</v>
      </c>
      <c r="Y981" t="s">
        <v>584</v>
      </c>
      <c r="Z981" t="s">
        <v>576</v>
      </c>
      <c r="AA981">
        <v>6.6199999999999995E-2</v>
      </c>
      <c r="AB981" t="s">
        <v>581</v>
      </c>
      <c r="AC981" t="s">
        <v>588</v>
      </c>
      <c r="AD981" t="s">
        <v>409</v>
      </c>
      <c r="AE981" t="s">
        <v>234</v>
      </c>
      <c r="AF981" t="s">
        <v>235</v>
      </c>
      <c r="AG981" t="s">
        <v>236</v>
      </c>
      <c r="AH981" t="s">
        <v>237</v>
      </c>
      <c r="AI981" t="s">
        <v>246</v>
      </c>
      <c r="AJ981">
        <v>1030063</v>
      </c>
      <c r="AK981" t="s">
        <v>410</v>
      </c>
      <c r="AL981" t="s">
        <v>241</v>
      </c>
      <c r="AM981">
        <v>36073</v>
      </c>
      <c r="AN981">
        <v>31149</v>
      </c>
      <c r="AO981">
        <v>34083</v>
      </c>
      <c r="AP981">
        <v>28.64</v>
      </c>
      <c r="AQ981">
        <v>1075.97</v>
      </c>
      <c r="AR981" t="s">
        <v>2626</v>
      </c>
      <c r="AS981" t="s">
        <v>2626</v>
      </c>
      <c r="AT981">
        <v>1</v>
      </c>
      <c r="AU981" t="s">
        <v>2628</v>
      </c>
      <c r="AV981" s="3">
        <v>42757</v>
      </c>
      <c r="AW981" s="3" t="str">
        <f>TEXT(LoanTable[[#This Row],[Disbursement Date]],"YYYY-MM")</f>
        <v>2019-08</v>
      </c>
      <c r="AX981" t="str">
        <f>TEXT(EDATE(LoanTable[[#This Row],[Disbursement Date]],-1),"YYYY-MM")</f>
        <v>2019-07</v>
      </c>
      <c r="AY981">
        <f>IF(LoanTable[[#This Row],[Loan Status]]="Active",1,0)</f>
        <v>1</v>
      </c>
      <c r="AZ981">
        <f>IF(COUNTIFS(LoanTable[Client id],LoanTable[[#This Row],[Client id]],LoanTable[Period],LoanTable[[#This Row],[Previous Period]])&gt;0,1,0)</f>
        <v>0</v>
      </c>
      <c r="BA981" s="17" t="str">
        <f>TEXT(LoanTable[[#This Row],[Disbursement Date]],"YYYY")</f>
        <v>2019</v>
      </c>
      <c r="BB981" s="10" cm="1">
        <f t="array" ref="BB981">IF(YEAR(LoanTable[[#This Row],[Disbursement Date]])=MIN(YEAR(LoanTable[Disbursement Date])),"",YEAR(LoanTable[[#This Row],[Disbursement Date]])-1)</f>
        <v>2018</v>
      </c>
      <c r="BC981" s="10">
        <f>IF(LoanTable[[#This Row],[Previous Year]]="",1,IF(COUNTIFS(LoanTable[Client id],LoanTable[[#This Row],[Client id]],LoanTable[Year],LoanTable[[#This Row],[Previous Year]])&gt;0,1,0))</f>
        <v>1</v>
      </c>
      <c r="BD981" t="str">
        <f>YEAR(LoanTable[[#This Row],[Disbursement Date]]) &amp; "-Q" &amp; ROUNDUP(MONTH(LoanTable[[#This Row],[Disbursement Date]])/3,0)</f>
        <v>2019-Q3</v>
      </c>
      <c r="BE981">
        <f>IF(LoanTable[[#This Row],[Disbursement Date]]=LoanTable[[#This Row],[First Loan Date]],1,0)</f>
        <v>0</v>
      </c>
    </row>
    <row r="982" spans="1:57" x14ac:dyDescent="0.3">
      <c r="A982" t="s">
        <v>1230</v>
      </c>
      <c r="B982">
        <v>769</v>
      </c>
      <c r="C982" t="s">
        <v>265</v>
      </c>
      <c r="D982" t="s">
        <v>589</v>
      </c>
      <c r="E982">
        <v>43344</v>
      </c>
      <c r="F982">
        <v>40177</v>
      </c>
      <c r="G982">
        <v>15026</v>
      </c>
      <c r="H982" s="5">
        <v>43693</v>
      </c>
      <c r="I982" t="s">
        <v>612</v>
      </c>
      <c r="J982" t="s">
        <v>619</v>
      </c>
      <c r="K982">
        <v>30179</v>
      </c>
      <c r="L982" t="s">
        <v>272</v>
      </c>
      <c r="M982" t="s">
        <v>12</v>
      </c>
      <c r="N982" t="s">
        <v>13</v>
      </c>
      <c r="O982" t="s">
        <v>28</v>
      </c>
      <c r="P982">
        <v>53</v>
      </c>
      <c r="Q982" s="5" t="s">
        <v>189</v>
      </c>
      <c r="R982" t="s">
        <v>30</v>
      </c>
      <c r="S982" t="s">
        <v>145</v>
      </c>
      <c r="T982" t="s">
        <v>18</v>
      </c>
      <c r="U982" t="s">
        <v>19</v>
      </c>
      <c r="V982" t="s">
        <v>31</v>
      </c>
      <c r="W982">
        <v>551</v>
      </c>
      <c r="X982" t="s">
        <v>574</v>
      </c>
      <c r="Y982" t="s">
        <v>590</v>
      </c>
      <c r="Z982" t="s">
        <v>576</v>
      </c>
      <c r="AA982">
        <v>9.9099999999999994E-2</v>
      </c>
      <c r="AB982" t="s">
        <v>577</v>
      </c>
      <c r="AC982" t="s">
        <v>591</v>
      </c>
      <c r="AD982" t="s">
        <v>265</v>
      </c>
      <c r="AE982" t="s">
        <v>266</v>
      </c>
      <c r="AF982" t="s">
        <v>267</v>
      </c>
      <c r="AG982" t="s">
        <v>268</v>
      </c>
      <c r="AH982" t="s">
        <v>269</v>
      </c>
      <c r="AI982" t="s">
        <v>270</v>
      </c>
      <c r="AJ982">
        <v>30179</v>
      </c>
      <c r="AK982" t="s">
        <v>271</v>
      </c>
      <c r="AL982" t="s">
        <v>241</v>
      </c>
      <c r="AM982">
        <v>44438</v>
      </c>
      <c r="AN982">
        <v>41053</v>
      </c>
      <c r="AO982">
        <v>43335</v>
      </c>
      <c r="AP982">
        <v>5.13</v>
      </c>
      <c r="AQ982">
        <v>2926.7</v>
      </c>
      <c r="AR982" t="s">
        <v>2626</v>
      </c>
      <c r="AS982" t="s">
        <v>2626</v>
      </c>
      <c r="AT982">
        <v>0</v>
      </c>
      <c r="AU982" t="s">
        <v>2628</v>
      </c>
      <c r="AV982" s="3">
        <v>42190</v>
      </c>
      <c r="AW982" s="3" t="str">
        <f>TEXT(LoanTable[[#This Row],[Disbursement Date]],"YYYY-MM")</f>
        <v>2019-08</v>
      </c>
      <c r="AX982" t="str">
        <f>TEXT(EDATE(LoanTable[[#This Row],[Disbursement Date]],-1),"YYYY-MM")</f>
        <v>2019-07</v>
      </c>
      <c r="AY982">
        <f>IF(LoanTable[[#This Row],[Loan Status]]="Active",1,0)</f>
        <v>0</v>
      </c>
      <c r="AZ982">
        <f>IF(COUNTIFS(LoanTable[Client id],LoanTable[[#This Row],[Client id]],LoanTable[Period],LoanTable[[#This Row],[Previous Period]])&gt;0,1,0)</f>
        <v>0</v>
      </c>
      <c r="BA982" s="17" t="str">
        <f>TEXT(LoanTable[[#This Row],[Disbursement Date]],"YYYY")</f>
        <v>2019</v>
      </c>
      <c r="BB982" s="10" cm="1">
        <f t="array" ref="BB982">IF(YEAR(LoanTable[[#This Row],[Disbursement Date]])=MIN(YEAR(LoanTable[Disbursement Date])),"",YEAR(LoanTable[[#This Row],[Disbursement Date]])-1)</f>
        <v>2018</v>
      </c>
      <c r="BC982" s="10">
        <f>IF(LoanTable[[#This Row],[Previous Year]]="",1,IF(COUNTIFS(LoanTable[Client id],LoanTable[[#This Row],[Client id]],LoanTable[Year],LoanTable[[#This Row],[Previous Year]])&gt;0,1,0))</f>
        <v>0</v>
      </c>
      <c r="BD982" t="str">
        <f>YEAR(LoanTable[[#This Row],[Disbursement Date]]) &amp; "-Q" &amp; ROUNDUP(MONTH(LoanTable[[#This Row],[Disbursement Date]])/3,0)</f>
        <v>2019-Q3</v>
      </c>
      <c r="BE982">
        <f>IF(LoanTable[[#This Row],[Disbursement Date]]=LoanTable[[#This Row],[First Loan Date]],1,0)</f>
        <v>0</v>
      </c>
    </row>
    <row r="983" spans="1:57" x14ac:dyDescent="0.3">
      <c r="A983" t="s">
        <v>2055</v>
      </c>
      <c r="B983">
        <v>105</v>
      </c>
      <c r="C983" t="s">
        <v>422</v>
      </c>
      <c r="D983" t="s">
        <v>573</v>
      </c>
      <c r="E983">
        <v>35872</v>
      </c>
      <c r="F983">
        <v>15035</v>
      </c>
      <c r="G983">
        <v>13573</v>
      </c>
      <c r="H983" s="5">
        <v>43694</v>
      </c>
      <c r="I983" t="s">
        <v>624</v>
      </c>
      <c r="J983" t="s">
        <v>613</v>
      </c>
      <c r="K983">
        <v>120676</v>
      </c>
      <c r="L983" t="s">
        <v>423</v>
      </c>
      <c r="M983" t="s">
        <v>164</v>
      </c>
      <c r="N983" t="s">
        <v>13</v>
      </c>
      <c r="O983" t="s">
        <v>14</v>
      </c>
      <c r="P983">
        <v>38</v>
      </c>
      <c r="Q983" s="5" t="s">
        <v>37</v>
      </c>
      <c r="R983" t="s">
        <v>30</v>
      </c>
      <c r="S983" t="s">
        <v>145</v>
      </c>
      <c r="T983" t="s">
        <v>18</v>
      </c>
      <c r="U983" t="s">
        <v>38</v>
      </c>
      <c r="V983" t="s">
        <v>39</v>
      </c>
      <c r="W983">
        <v>398</v>
      </c>
      <c r="X983" t="s">
        <v>574</v>
      </c>
      <c r="Y983" t="s">
        <v>575</v>
      </c>
      <c r="Z983" t="s">
        <v>576</v>
      </c>
      <c r="AA983">
        <v>0.1065</v>
      </c>
      <c r="AB983" t="s">
        <v>577</v>
      </c>
      <c r="AC983" t="s">
        <v>578</v>
      </c>
      <c r="AD983" t="s">
        <v>422</v>
      </c>
      <c r="AE983" t="s">
        <v>234</v>
      </c>
      <c r="AF983" t="s">
        <v>235</v>
      </c>
      <c r="AG983" t="s">
        <v>236</v>
      </c>
      <c r="AH983" t="s">
        <v>237</v>
      </c>
      <c r="AI983" t="s">
        <v>422</v>
      </c>
      <c r="AJ983">
        <v>120676</v>
      </c>
      <c r="AK983" t="s">
        <v>247</v>
      </c>
      <c r="AL983" t="s">
        <v>239</v>
      </c>
      <c r="AM983">
        <v>35642</v>
      </c>
      <c r="AN983">
        <v>14612</v>
      </c>
      <c r="AO983">
        <v>35378</v>
      </c>
      <c r="AP983">
        <v>15.94</v>
      </c>
      <c r="AQ983">
        <v>2028.75</v>
      </c>
      <c r="AR983" t="s">
        <v>2626</v>
      </c>
      <c r="AS983" t="s">
        <v>2627</v>
      </c>
      <c r="AT983">
        <v>0</v>
      </c>
      <c r="AU983" t="s">
        <v>2628</v>
      </c>
      <c r="AV983" s="3">
        <v>42858</v>
      </c>
      <c r="AW983" s="3" t="str">
        <f>TEXT(LoanTable[[#This Row],[Disbursement Date]],"YYYY-MM")</f>
        <v>2019-08</v>
      </c>
      <c r="AX983" t="str">
        <f>TEXT(EDATE(LoanTable[[#This Row],[Disbursement Date]],-1),"YYYY-MM")</f>
        <v>2019-07</v>
      </c>
      <c r="AY983">
        <f>IF(LoanTable[[#This Row],[Loan Status]]="Active",1,0)</f>
        <v>1</v>
      </c>
      <c r="AZ983">
        <f>IF(COUNTIFS(LoanTable[Client id],LoanTable[[#This Row],[Client id]],LoanTable[Period],LoanTable[[#This Row],[Previous Period]])&gt;0,1,0)</f>
        <v>0</v>
      </c>
      <c r="BA983" s="17" t="str">
        <f>TEXT(LoanTable[[#This Row],[Disbursement Date]],"YYYY")</f>
        <v>2019</v>
      </c>
      <c r="BB983" s="10" cm="1">
        <f t="array" ref="BB983">IF(YEAR(LoanTable[[#This Row],[Disbursement Date]])=MIN(YEAR(LoanTable[Disbursement Date])),"",YEAR(LoanTable[[#This Row],[Disbursement Date]])-1)</f>
        <v>2018</v>
      </c>
      <c r="BC983" s="10">
        <f>IF(LoanTable[[#This Row],[Previous Year]]="",1,IF(COUNTIFS(LoanTable[Client id],LoanTable[[#This Row],[Client id]],LoanTable[Year],LoanTable[[#This Row],[Previous Year]])&gt;0,1,0))</f>
        <v>0</v>
      </c>
      <c r="BD983" t="str">
        <f>YEAR(LoanTable[[#This Row],[Disbursement Date]]) &amp; "-Q" &amp; ROUNDUP(MONTH(LoanTable[[#This Row],[Disbursement Date]])/3,0)</f>
        <v>2019-Q3</v>
      </c>
      <c r="BE983">
        <f>IF(LoanTable[[#This Row],[Disbursement Date]]=LoanTable[[#This Row],[First Loan Date]],1,0)</f>
        <v>0</v>
      </c>
    </row>
    <row r="984" spans="1:57" x14ac:dyDescent="0.3">
      <c r="A984" t="s">
        <v>1678</v>
      </c>
      <c r="B984">
        <v>962</v>
      </c>
      <c r="C984" t="s">
        <v>386</v>
      </c>
      <c r="D984" t="s">
        <v>589</v>
      </c>
      <c r="E984">
        <v>31580</v>
      </c>
      <c r="F984">
        <v>39518</v>
      </c>
      <c r="G984">
        <v>30649</v>
      </c>
      <c r="H984" s="5">
        <v>43694</v>
      </c>
      <c r="I984" t="s">
        <v>624</v>
      </c>
      <c r="J984" t="s">
        <v>619</v>
      </c>
      <c r="K984">
        <v>1110166</v>
      </c>
      <c r="L984" t="s">
        <v>389</v>
      </c>
      <c r="M984" t="s">
        <v>95</v>
      </c>
      <c r="N984" t="s">
        <v>13</v>
      </c>
      <c r="O984" t="s">
        <v>14</v>
      </c>
      <c r="P984">
        <v>39</v>
      </c>
      <c r="Q984" s="5" t="s">
        <v>37</v>
      </c>
      <c r="R984" t="s">
        <v>30</v>
      </c>
      <c r="S984" t="s">
        <v>145</v>
      </c>
      <c r="T984" t="s">
        <v>18</v>
      </c>
      <c r="U984" t="s">
        <v>22</v>
      </c>
      <c r="V984" t="s">
        <v>31</v>
      </c>
      <c r="W984">
        <v>791</v>
      </c>
      <c r="X984" t="s">
        <v>574</v>
      </c>
      <c r="Y984" t="s">
        <v>590</v>
      </c>
      <c r="Z984" t="s">
        <v>576</v>
      </c>
      <c r="AA984">
        <v>9.9099999999999994E-2</v>
      </c>
      <c r="AB984" t="s">
        <v>577</v>
      </c>
      <c r="AC984" t="s">
        <v>591</v>
      </c>
      <c r="AD984" t="s">
        <v>386</v>
      </c>
      <c r="AE984" t="s">
        <v>234</v>
      </c>
      <c r="AF984" t="s">
        <v>235</v>
      </c>
      <c r="AG984" t="s">
        <v>236</v>
      </c>
      <c r="AH984" t="s">
        <v>237</v>
      </c>
      <c r="AI984" t="s">
        <v>387</v>
      </c>
      <c r="AJ984">
        <v>1110166</v>
      </c>
      <c r="AK984" t="s">
        <v>388</v>
      </c>
      <c r="AL984" t="s">
        <v>239</v>
      </c>
      <c r="AM984">
        <v>31892</v>
      </c>
      <c r="AN984">
        <v>41097</v>
      </c>
      <c r="AO984">
        <v>31293</v>
      </c>
      <c r="AP984">
        <v>3.76</v>
      </c>
      <c r="AQ984">
        <v>1812.76</v>
      </c>
      <c r="AR984" t="s">
        <v>2626</v>
      </c>
      <c r="AS984" t="s">
        <v>2626</v>
      </c>
      <c r="AT984">
        <v>1</v>
      </c>
      <c r="AU984" t="s">
        <v>2628</v>
      </c>
      <c r="AV984" s="3">
        <v>43694</v>
      </c>
      <c r="AW984" s="3" t="str">
        <f>TEXT(LoanTable[[#This Row],[Disbursement Date]],"YYYY-MM")</f>
        <v>2019-08</v>
      </c>
      <c r="AX984" t="str">
        <f>TEXT(EDATE(LoanTable[[#This Row],[Disbursement Date]],-1),"YYYY-MM")</f>
        <v>2019-07</v>
      </c>
      <c r="AY984">
        <f>IF(LoanTable[[#This Row],[Loan Status]]="Active",1,0)</f>
        <v>1</v>
      </c>
      <c r="AZ984">
        <f>IF(COUNTIFS(LoanTable[Client id],LoanTable[[#This Row],[Client id]],LoanTable[Period],LoanTable[[#This Row],[Previous Period]])&gt;0,1,0)</f>
        <v>0</v>
      </c>
      <c r="BA984" s="17" t="str">
        <f>TEXT(LoanTable[[#This Row],[Disbursement Date]],"YYYY")</f>
        <v>2019</v>
      </c>
      <c r="BB984" s="10" cm="1">
        <f t="array" ref="BB984">IF(YEAR(LoanTable[[#This Row],[Disbursement Date]])=MIN(YEAR(LoanTable[Disbursement Date])),"",YEAR(LoanTable[[#This Row],[Disbursement Date]])-1)</f>
        <v>2018</v>
      </c>
      <c r="BC984" s="10">
        <f>IF(LoanTable[[#This Row],[Previous Year]]="",1,IF(COUNTIFS(LoanTable[Client id],LoanTable[[#This Row],[Client id]],LoanTable[Year],LoanTable[[#This Row],[Previous Year]])&gt;0,1,0))</f>
        <v>0</v>
      </c>
      <c r="BD984" t="str">
        <f>YEAR(LoanTable[[#This Row],[Disbursement Date]]) &amp; "-Q" &amp; ROUNDUP(MONTH(LoanTable[[#This Row],[Disbursement Date]])/3,0)</f>
        <v>2019-Q3</v>
      </c>
      <c r="BE984">
        <f>IF(LoanTable[[#This Row],[Disbursement Date]]=LoanTable[[#This Row],[First Loan Date]],1,0)</f>
        <v>1</v>
      </c>
    </row>
    <row r="985" spans="1:57" x14ac:dyDescent="0.3">
      <c r="A985" t="s">
        <v>1186</v>
      </c>
      <c r="B985">
        <v>724</v>
      </c>
      <c r="C985" t="s">
        <v>246</v>
      </c>
      <c r="D985" t="s">
        <v>589</v>
      </c>
      <c r="E985">
        <v>35700</v>
      </c>
      <c r="F985">
        <v>16351</v>
      </c>
      <c r="G985">
        <v>2808</v>
      </c>
      <c r="H985" s="5">
        <v>43697</v>
      </c>
      <c r="I985" t="s">
        <v>615</v>
      </c>
      <c r="J985" t="s">
        <v>613</v>
      </c>
      <c r="K985">
        <v>110159</v>
      </c>
      <c r="L985" t="s">
        <v>248</v>
      </c>
      <c r="M985" t="s">
        <v>50</v>
      </c>
      <c r="N985" t="s">
        <v>13</v>
      </c>
      <c r="O985" t="s">
        <v>46</v>
      </c>
      <c r="P985">
        <v>29</v>
      </c>
      <c r="Q985" s="5" t="s">
        <v>146</v>
      </c>
      <c r="R985" t="s">
        <v>16</v>
      </c>
      <c r="S985" t="s">
        <v>35</v>
      </c>
      <c r="T985" t="s">
        <v>18</v>
      </c>
      <c r="U985" t="s">
        <v>19</v>
      </c>
      <c r="V985" t="s">
        <v>31</v>
      </c>
      <c r="W985">
        <v>311</v>
      </c>
      <c r="X985" t="s">
        <v>574</v>
      </c>
      <c r="Y985" t="s">
        <v>590</v>
      </c>
      <c r="Z985" t="s">
        <v>576</v>
      </c>
      <c r="AA985">
        <v>9.9099999999999994E-2</v>
      </c>
      <c r="AB985" t="s">
        <v>577</v>
      </c>
      <c r="AC985" t="s">
        <v>591</v>
      </c>
      <c r="AD985" t="s">
        <v>246</v>
      </c>
      <c r="AE985" t="s">
        <v>234</v>
      </c>
      <c r="AF985" t="s">
        <v>235</v>
      </c>
      <c r="AG985" t="s">
        <v>236</v>
      </c>
      <c r="AH985" t="s">
        <v>237</v>
      </c>
      <c r="AI985" t="s">
        <v>246</v>
      </c>
      <c r="AJ985">
        <v>110159</v>
      </c>
      <c r="AK985" t="s">
        <v>247</v>
      </c>
      <c r="AL985" t="s">
        <v>241</v>
      </c>
      <c r="AM985">
        <v>35999</v>
      </c>
      <c r="AN985">
        <v>16052</v>
      </c>
      <c r="AO985">
        <v>35325</v>
      </c>
      <c r="AP985">
        <v>37.479999999999997</v>
      </c>
      <c r="AQ985">
        <v>3430.07</v>
      </c>
      <c r="AR985" t="s">
        <v>2626</v>
      </c>
      <c r="AS985" t="s">
        <v>2626</v>
      </c>
      <c r="AT985">
        <v>0</v>
      </c>
      <c r="AU985" t="s">
        <v>2628</v>
      </c>
      <c r="AV985" s="3">
        <v>42956</v>
      </c>
      <c r="AW985" s="3" t="str">
        <f>TEXT(LoanTable[[#This Row],[Disbursement Date]],"YYYY-MM")</f>
        <v>2019-08</v>
      </c>
      <c r="AX985" t="str">
        <f>TEXT(EDATE(LoanTable[[#This Row],[Disbursement Date]],-1),"YYYY-MM")</f>
        <v>2019-07</v>
      </c>
      <c r="AY985">
        <f>IF(LoanTable[[#This Row],[Loan Status]]="Active",1,0)</f>
        <v>0</v>
      </c>
      <c r="AZ985">
        <f>IF(COUNTIFS(LoanTable[Client id],LoanTable[[#This Row],[Client id]],LoanTable[Period],LoanTable[[#This Row],[Previous Period]])&gt;0,1,0)</f>
        <v>0</v>
      </c>
      <c r="BA985" s="17" t="str">
        <f>TEXT(LoanTable[[#This Row],[Disbursement Date]],"YYYY")</f>
        <v>2019</v>
      </c>
      <c r="BB985" s="10" cm="1">
        <f t="array" ref="BB985">IF(YEAR(LoanTable[[#This Row],[Disbursement Date]])=MIN(YEAR(LoanTable[Disbursement Date])),"",YEAR(LoanTable[[#This Row],[Disbursement Date]])-1)</f>
        <v>2018</v>
      </c>
      <c r="BC985" s="10">
        <f>IF(LoanTable[[#This Row],[Previous Year]]="",1,IF(COUNTIFS(LoanTable[Client id],LoanTable[[#This Row],[Client id]],LoanTable[Year],LoanTable[[#This Row],[Previous Year]])&gt;0,1,0))</f>
        <v>0</v>
      </c>
      <c r="BD985" t="str">
        <f>YEAR(LoanTable[[#This Row],[Disbursement Date]]) &amp; "-Q" &amp; ROUNDUP(MONTH(LoanTable[[#This Row],[Disbursement Date]])/3,0)</f>
        <v>2019-Q3</v>
      </c>
      <c r="BE985">
        <f>IF(LoanTable[[#This Row],[Disbursement Date]]=LoanTable[[#This Row],[First Loan Date]],1,0)</f>
        <v>0</v>
      </c>
    </row>
    <row r="986" spans="1:57" x14ac:dyDescent="0.3">
      <c r="A986" t="s">
        <v>781</v>
      </c>
      <c r="B986">
        <v>245</v>
      </c>
      <c r="C986" t="s">
        <v>471</v>
      </c>
      <c r="D986" t="s">
        <v>589</v>
      </c>
      <c r="E986">
        <v>43272</v>
      </c>
      <c r="F986">
        <v>48361</v>
      </c>
      <c r="G986">
        <v>26602</v>
      </c>
      <c r="H986" s="5">
        <v>43702</v>
      </c>
      <c r="I986" t="s">
        <v>617</v>
      </c>
      <c r="J986" t="s">
        <v>613</v>
      </c>
      <c r="K986">
        <v>570241</v>
      </c>
      <c r="L986" t="s">
        <v>477</v>
      </c>
      <c r="M986" t="s">
        <v>90</v>
      </c>
      <c r="N986" t="s">
        <v>13</v>
      </c>
      <c r="O986" t="s">
        <v>28</v>
      </c>
      <c r="P986">
        <v>52</v>
      </c>
      <c r="Q986" s="5" t="s">
        <v>92</v>
      </c>
      <c r="R986" t="s">
        <v>74</v>
      </c>
      <c r="S986" t="s">
        <v>35</v>
      </c>
      <c r="T986" t="s">
        <v>18</v>
      </c>
      <c r="U986" t="s">
        <v>22</v>
      </c>
      <c r="V986" t="s">
        <v>39</v>
      </c>
      <c r="W986">
        <v>322</v>
      </c>
      <c r="X986" t="s">
        <v>574</v>
      </c>
      <c r="Y986" t="s">
        <v>590</v>
      </c>
      <c r="Z986" t="s">
        <v>576</v>
      </c>
      <c r="AA986">
        <v>9.9099999999999994E-2</v>
      </c>
      <c r="AB986" t="s">
        <v>577</v>
      </c>
      <c r="AC986" t="s">
        <v>591</v>
      </c>
      <c r="AD986" t="s">
        <v>471</v>
      </c>
      <c r="AE986" t="s">
        <v>472</v>
      </c>
      <c r="AF986" t="s">
        <v>473</v>
      </c>
      <c r="AG986" t="s">
        <v>474</v>
      </c>
      <c r="AH986" t="s">
        <v>475</v>
      </c>
      <c r="AI986" t="s">
        <v>471</v>
      </c>
      <c r="AJ986">
        <v>570241</v>
      </c>
      <c r="AK986" t="s">
        <v>476</v>
      </c>
      <c r="AL986" t="s">
        <v>241</v>
      </c>
      <c r="AM986">
        <v>45257</v>
      </c>
      <c r="AN986">
        <v>48722</v>
      </c>
      <c r="AO986">
        <v>42803</v>
      </c>
      <c r="AP986">
        <v>36.26</v>
      </c>
      <c r="AQ986">
        <v>4064</v>
      </c>
      <c r="AR986" t="s">
        <v>2626</v>
      </c>
      <c r="AS986" t="s">
        <v>2626</v>
      </c>
      <c r="AT986">
        <v>1</v>
      </c>
      <c r="AU986" t="s">
        <v>2628</v>
      </c>
      <c r="AV986" s="3">
        <v>43650</v>
      </c>
      <c r="AW986" s="3" t="str">
        <f>TEXT(LoanTable[[#This Row],[Disbursement Date]],"YYYY-MM")</f>
        <v>2019-08</v>
      </c>
      <c r="AX986" t="str">
        <f>TEXT(EDATE(LoanTable[[#This Row],[Disbursement Date]],-1),"YYYY-MM")</f>
        <v>2019-07</v>
      </c>
      <c r="AY986">
        <f>IF(LoanTable[[#This Row],[Loan Status]]="Active",1,0)</f>
        <v>0</v>
      </c>
      <c r="AZ986">
        <f>IF(COUNTIFS(LoanTable[Client id],LoanTable[[#This Row],[Client id]],LoanTable[Period],LoanTable[[#This Row],[Previous Period]])&gt;0,1,0)</f>
        <v>1</v>
      </c>
      <c r="BA986" s="17" t="str">
        <f>TEXT(LoanTable[[#This Row],[Disbursement Date]],"YYYY")</f>
        <v>2019</v>
      </c>
      <c r="BB986" s="10" cm="1">
        <f t="array" ref="BB986">IF(YEAR(LoanTable[[#This Row],[Disbursement Date]])=MIN(YEAR(LoanTable[Disbursement Date])),"",YEAR(LoanTable[[#This Row],[Disbursement Date]])-1)</f>
        <v>2018</v>
      </c>
      <c r="BC986" s="10">
        <f>IF(LoanTable[[#This Row],[Previous Year]]="",1,IF(COUNTIFS(LoanTable[Client id],LoanTable[[#This Row],[Client id]],LoanTable[Year],LoanTable[[#This Row],[Previous Year]])&gt;0,1,0))</f>
        <v>0</v>
      </c>
      <c r="BD986" t="str">
        <f>YEAR(LoanTable[[#This Row],[Disbursement Date]]) &amp; "-Q" &amp; ROUNDUP(MONTH(LoanTable[[#This Row],[Disbursement Date]])/3,0)</f>
        <v>2019-Q3</v>
      </c>
      <c r="BE986">
        <f>IF(LoanTable[[#This Row],[Disbursement Date]]=LoanTable[[#This Row],[First Loan Date]],1,0)</f>
        <v>0</v>
      </c>
    </row>
    <row r="987" spans="1:57" x14ac:dyDescent="0.3">
      <c r="A987" t="s">
        <v>2307</v>
      </c>
      <c r="B987">
        <v>323</v>
      </c>
      <c r="C987" t="s">
        <v>246</v>
      </c>
      <c r="D987" t="s">
        <v>573</v>
      </c>
      <c r="E987">
        <v>29622</v>
      </c>
      <c r="F987">
        <v>28120</v>
      </c>
      <c r="G987">
        <v>31716</v>
      </c>
      <c r="H987" s="5">
        <v>43702</v>
      </c>
      <c r="I987" t="s">
        <v>617</v>
      </c>
      <c r="J987" t="s">
        <v>619</v>
      </c>
      <c r="K987">
        <v>110159</v>
      </c>
      <c r="L987" t="s">
        <v>248</v>
      </c>
      <c r="M987" t="s">
        <v>66</v>
      </c>
      <c r="N987" t="s">
        <v>13</v>
      </c>
      <c r="O987" t="s">
        <v>14</v>
      </c>
      <c r="P987">
        <v>41</v>
      </c>
      <c r="Q987" s="5" t="s">
        <v>94</v>
      </c>
      <c r="R987" t="s">
        <v>74</v>
      </c>
      <c r="S987" t="s">
        <v>35</v>
      </c>
      <c r="T987" t="s">
        <v>18</v>
      </c>
      <c r="U987" t="s">
        <v>22</v>
      </c>
      <c r="V987" t="s">
        <v>39</v>
      </c>
      <c r="W987">
        <v>399</v>
      </c>
      <c r="X987" t="s">
        <v>574</v>
      </c>
      <c r="Y987" t="s">
        <v>575</v>
      </c>
      <c r="Z987" t="s">
        <v>576</v>
      </c>
      <c r="AA987">
        <v>0.1065</v>
      </c>
      <c r="AB987" t="s">
        <v>577</v>
      </c>
      <c r="AC987" t="s">
        <v>578</v>
      </c>
      <c r="AD987" t="s">
        <v>246</v>
      </c>
      <c r="AE987" t="s">
        <v>234</v>
      </c>
      <c r="AF987" t="s">
        <v>235</v>
      </c>
      <c r="AG987" t="s">
        <v>236</v>
      </c>
      <c r="AH987" t="s">
        <v>237</v>
      </c>
      <c r="AI987" t="s">
        <v>246</v>
      </c>
      <c r="AJ987">
        <v>110159</v>
      </c>
      <c r="AK987" t="s">
        <v>247</v>
      </c>
      <c r="AL987" t="s">
        <v>241</v>
      </c>
      <c r="AM987">
        <v>30760</v>
      </c>
      <c r="AN987">
        <v>29508</v>
      </c>
      <c r="AO987">
        <v>29439</v>
      </c>
      <c r="AP987">
        <v>46.81</v>
      </c>
      <c r="AQ987">
        <v>1722.85</v>
      </c>
      <c r="AR987" t="s">
        <v>2626</v>
      </c>
      <c r="AS987" t="s">
        <v>2626</v>
      </c>
      <c r="AT987">
        <v>2</v>
      </c>
      <c r="AU987" t="s">
        <v>2630</v>
      </c>
      <c r="AV987" s="3">
        <v>42305</v>
      </c>
      <c r="AW987" s="3" t="str">
        <f>TEXT(LoanTable[[#This Row],[Disbursement Date]],"YYYY-MM")</f>
        <v>2019-08</v>
      </c>
      <c r="AX987" t="str">
        <f>TEXT(EDATE(LoanTable[[#This Row],[Disbursement Date]],-1),"YYYY-MM")</f>
        <v>2019-07</v>
      </c>
      <c r="AY987">
        <f>IF(LoanTable[[#This Row],[Loan Status]]="Active",1,0)</f>
        <v>0</v>
      </c>
      <c r="AZ987">
        <f>IF(COUNTIFS(LoanTable[Client id],LoanTable[[#This Row],[Client id]],LoanTable[Period],LoanTable[[#This Row],[Previous Period]])&gt;0,1,0)</f>
        <v>0</v>
      </c>
      <c r="BA987" s="17" t="str">
        <f>TEXT(LoanTable[[#This Row],[Disbursement Date]],"YYYY")</f>
        <v>2019</v>
      </c>
      <c r="BB987" s="10" cm="1">
        <f t="array" ref="BB987">IF(YEAR(LoanTable[[#This Row],[Disbursement Date]])=MIN(YEAR(LoanTable[Disbursement Date])),"",YEAR(LoanTable[[#This Row],[Disbursement Date]])-1)</f>
        <v>2018</v>
      </c>
      <c r="BC987" s="10">
        <f>IF(LoanTable[[#This Row],[Previous Year]]="",1,IF(COUNTIFS(LoanTable[Client id],LoanTable[[#This Row],[Client id]],LoanTable[Year],LoanTable[[#This Row],[Previous Year]])&gt;0,1,0))</f>
        <v>0</v>
      </c>
      <c r="BD987" t="str">
        <f>YEAR(LoanTable[[#This Row],[Disbursement Date]]) &amp; "-Q" &amp; ROUNDUP(MONTH(LoanTable[[#This Row],[Disbursement Date]])/3,0)</f>
        <v>2019-Q3</v>
      </c>
      <c r="BE987">
        <f>IF(LoanTable[[#This Row],[Disbursement Date]]=LoanTable[[#This Row],[First Loan Date]],1,0)</f>
        <v>0</v>
      </c>
    </row>
    <row r="988" spans="1:57" x14ac:dyDescent="0.3">
      <c r="A988" t="s">
        <v>1967</v>
      </c>
      <c r="B988">
        <v>614</v>
      </c>
      <c r="C988" t="s">
        <v>310</v>
      </c>
      <c r="D988" t="s">
        <v>573</v>
      </c>
      <c r="E988">
        <v>7130</v>
      </c>
      <c r="F988">
        <v>33553</v>
      </c>
      <c r="G988">
        <v>38251</v>
      </c>
      <c r="H988" s="5">
        <v>43703</v>
      </c>
      <c r="I988" t="s">
        <v>612</v>
      </c>
      <c r="J988" t="s">
        <v>613</v>
      </c>
      <c r="K988">
        <v>140056</v>
      </c>
      <c r="L988" t="s">
        <v>312</v>
      </c>
      <c r="M988" t="s">
        <v>12</v>
      </c>
      <c r="N988" t="s">
        <v>13</v>
      </c>
      <c r="O988" t="s">
        <v>14</v>
      </c>
      <c r="P988">
        <v>37</v>
      </c>
      <c r="Q988" s="5" t="s">
        <v>67</v>
      </c>
      <c r="R988" t="s">
        <v>30</v>
      </c>
      <c r="S988" t="s">
        <v>145</v>
      </c>
      <c r="T988" t="s">
        <v>18</v>
      </c>
      <c r="U988" t="s">
        <v>19</v>
      </c>
      <c r="V988" t="s">
        <v>39</v>
      </c>
      <c r="W988">
        <v>373</v>
      </c>
      <c r="X988" t="s">
        <v>574</v>
      </c>
      <c r="Y988" t="s">
        <v>575</v>
      </c>
      <c r="Z988" t="s">
        <v>576</v>
      </c>
      <c r="AA988">
        <v>0.1065</v>
      </c>
      <c r="AB988" t="s">
        <v>577</v>
      </c>
      <c r="AC988" t="s">
        <v>578</v>
      </c>
      <c r="AD988" t="s">
        <v>310</v>
      </c>
      <c r="AE988" t="s">
        <v>250</v>
      </c>
      <c r="AF988" t="s">
        <v>251</v>
      </c>
      <c r="AG988" t="s">
        <v>252</v>
      </c>
      <c r="AH988" t="s">
        <v>253</v>
      </c>
      <c r="AI988" t="s">
        <v>310</v>
      </c>
      <c r="AJ988">
        <v>140056</v>
      </c>
      <c r="AK988" t="s">
        <v>311</v>
      </c>
      <c r="AL988" t="s">
        <v>239</v>
      </c>
      <c r="AM988">
        <v>7357</v>
      </c>
      <c r="AN988">
        <v>33340</v>
      </c>
      <c r="AO988">
        <v>6909</v>
      </c>
      <c r="AP988">
        <v>16.82</v>
      </c>
      <c r="AQ988">
        <v>2295.1799999999998</v>
      </c>
      <c r="AR988" t="s">
        <v>2626</v>
      </c>
      <c r="AS988" t="s">
        <v>2627</v>
      </c>
      <c r="AT988">
        <v>0</v>
      </c>
      <c r="AU988" t="s">
        <v>2628</v>
      </c>
      <c r="AV988" s="3">
        <v>43703</v>
      </c>
      <c r="AW988" s="3" t="str">
        <f>TEXT(LoanTable[[#This Row],[Disbursement Date]],"YYYY-MM")</f>
        <v>2019-08</v>
      </c>
      <c r="AX988" t="str">
        <f>TEXT(EDATE(LoanTable[[#This Row],[Disbursement Date]],-1),"YYYY-MM")</f>
        <v>2019-07</v>
      </c>
      <c r="AY988">
        <f>IF(LoanTable[[#This Row],[Loan Status]]="Active",1,0)</f>
        <v>0</v>
      </c>
      <c r="AZ988">
        <f>IF(COUNTIFS(LoanTable[Client id],LoanTable[[#This Row],[Client id]],LoanTable[Period],LoanTable[[#This Row],[Previous Period]])&gt;0,1,0)</f>
        <v>0</v>
      </c>
      <c r="BA988" s="17" t="str">
        <f>TEXT(LoanTable[[#This Row],[Disbursement Date]],"YYYY")</f>
        <v>2019</v>
      </c>
      <c r="BB988" s="10" cm="1">
        <f t="array" ref="BB988">IF(YEAR(LoanTable[[#This Row],[Disbursement Date]])=MIN(YEAR(LoanTable[Disbursement Date])),"",YEAR(LoanTable[[#This Row],[Disbursement Date]])-1)</f>
        <v>2018</v>
      </c>
      <c r="BC988" s="10">
        <f>IF(LoanTable[[#This Row],[Previous Year]]="",1,IF(COUNTIFS(LoanTable[Client id],LoanTable[[#This Row],[Client id]],LoanTable[Year],LoanTable[[#This Row],[Previous Year]])&gt;0,1,0))</f>
        <v>0</v>
      </c>
      <c r="BD988" t="str">
        <f>YEAR(LoanTable[[#This Row],[Disbursement Date]]) &amp; "-Q" &amp; ROUNDUP(MONTH(LoanTable[[#This Row],[Disbursement Date]])/3,0)</f>
        <v>2019-Q3</v>
      </c>
      <c r="BE988">
        <f>IF(LoanTable[[#This Row],[Disbursement Date]]=LoanTable[[#This Row],[First Loan Date]],1,0)</f>
        <v>1</v>
      </c>
    </row>
    <row r="989" spans="1:57" x14ac:dyDescent="0.3">
      <c r="A989" t="s">
        <v>2048</v>
      </c>
      <c r="B989">
        <v>909</v>
      </c>
      <c r="C989" t="s">
        <v>246</v>
      </c>
      <c r="D989" t="s">
        <v>573</v>
      </c>
      <c r="E989">
        <v>23432</v>
      </c>
      <c r="F989">
        <v>47902</v>
      </c>
      <c r="G989">
        <v>33806</v>
      </c>
      <c r="H989" s="5">
        <v>43704</v>
      </c>
      <c r="I989" t="s">
        <v>612</v>
      </c>
      <c r="J989" t="s">
        <v>613</v>
      </c>
      <c r="K989">
        <v>110159</v>
      </c>
      <c r="L989" t="s">
        <v>248</v>
      </c>
      <c r="M989" t="s">
        <v>164</v>
      </c>
      <c r="N989" t="s">
        <v>13</v>
      </c>
      <c r="O989" t="s">
        <v>46</v>
      </c>
      <c r="P989">
        <v>30</v>
      </c>
      <c r="Q989" s="5" t="s">
        <v>47</v>
      </c>
      <c r="R989" t="s">
        <v>30</v>
      </c>
      <c r="S989" t="s">
        <v>145</v>
      </c>
      <c r="T989" t="s">
        <v>18</v>
      </c>
      <c r="U989" t="s">
        <v>19</v>
      </c>
      <c r="V989" t="s">
        <v>31</v>
      </c>
      <c r="W989">
        <v>783</v>
      </c>
      <c r="X989" t="s">
        <v>574</v>
      </c>
      <c r="Y989" t="s">
        <v>575</v>
      </c>
      <c r="Z989" t="s">
        <v>576</v>
      </c>
      <c r="AA989">
        <v>0.1065</v>
      </c>
      <c r="AB989" t="s">
        <v>577</v>
      </c>
      <c r="AC989" t="s">
        <v>578</v>
      </c>
      <c r="AD989" t="s">
        <v>246</v>
      </c>
      <c r="AE989" t="s">
        <v>234</v>
      </c>
      <c r="AF989" t="s">
        <v>235</v>
      </c>
      <c r="AG989" t="s">
        <v>236</v>
      </c>
      <c r="AH989" t="s">
        <v>237</v>
      </c>
      <c r="AI989" t="s">
        <v>246</v>
      </c>
      <c r="AJ989">
        <v>110159</v>
      </c>
      <c r="AK989" t="s">
        <v>247</v>
      </c>
      <c r="AL989" t="s">
        <v>241</v>
      </c>
      <c r="AM989">
        <v>24376</v>
      </c>
      <c r="AN989">
        <v>49737</v>
      </c>
      <c r="AO989">
        <v>23270</v>
      </c>
      <c r="AP989">
        <v>40.18</v>
      </c>
      <c r="AQ989">
        <v>1604.24</v>
      </c>
      <c r="AR989" t="s">
        <v>2626</v>
      </c>
      <c r="AS989" t="s">
        <v>2626</v>
      </c>
      <c r="AT989">
        <v>2</v>
      </c>
      <c r="AU989" t="s">
        <v>2628</v>
      </c>
      <c r="AV989" s="3">
        <v>43613</v>
      </c>
      <c r="AW989" s="3" t="str">
        <f>TEXT(LoanTable[[#This Row],[Disbursement Date]],"YYYY-MM")</f>
        <v>2019-08</v>
      </c>
      <c r="AX989" t="str">
        <f>TEXT(EDATE(LoanTable[[#This Row],[Disbursement Date]],-1),"YYYY-MM")</f>
        <v>2019-07</v>
      </c>
      <c r="AY989">
        <f>IF(LoanTable[[#This Row],[Loan Status]]="Active",1,0)</f>
        <v>0</v>
      </c>
      <c r="AZ989">
        <f>IF(COUNTIFS(LoanTable[Client id],LoanTable[[#This Row],[Client id]],LoanTable[Period],LoanTable[[#This Row],[Previous Period]])&gt;0,1,0)</f>
        <v>0</v>
      </c>
      <c r="BA989" s="17" t="str">
        <f>TEXT(LoanTable[[#This Row],[Disbursement Date]],"YYYY")</f>
        <v>2019</v>
      </c>
      <c r="BB989" s="10" cm="1">
        <f t="array" ref="BB989">IF(YEAR(LoanTable[[#This Row],[Disbursement Date]])=MIN(YEAR(LoanTable[Disbursement Date])),"",YEAR(LoanTable[[#This Row],[Disbursement Date]])-1)</f>
        <v>2018</v>
      </c>
      <c r="BC989" s="10">
        <f>IF(LoanTable[[#This Row],[Previous Year]]="",1,IF(COUNTIFS(LoanTable[Client id],LoanTable[[#This Row],[Client id]],LoanTable[Year],LoanTable[[#This Row],[Previous Year]])&gt;0,1,0))</f>
        <v>0</v>
      </c>
      <c r="BD989" t="str">
        <f>YEAR(LoanTable[[#This Row],[Disbursement Date]]) &amp; "-Q" &amp; ROUNDUP(MONTH(LoanTable[[#This Row],[Disbursement Date]])/3,0)</f>
        <v>2019-Q3</v>
      </c>
      <c r="BE989">
        <f>IF(LoanTable[[#This Row],[Disbursement Date]]=LoanTable[[#This Row],[First Loan Date]],1,0)</f>
        <v>0</v>
      </c>
    </row>
    <row r="990" spans="1:57" x14ac:dyDescent="0.3">
      <c r="A990" t="s">
        <v>2115</v>
      </c>
      <c r="B990">
        <v>8</v>
      </c>
      <c r="C990" t="s">
        <v>265</v>
      </c>
      <c r="D990" t="s">
        <v>573</v>
      </c>
      <c r="E990">
        <v>12430</v>
      </c>
      <c r="F990">
        <v>33542</v>
      </c>
      <c r="G990">
        <v>9374</v>
      </c>
      <c r="H990" s="5">
        <v>43705</v>
      </c>
      <c r="I990" t="s">
        <v>612</v>
      </c>
      <c r="J990" t="s">
        <v>619</v>
      </c>
      <c r="K990">
        <v>30179</v>
      </c>
      <c r="L990" t="s">
        <v>272</v>
      </c>
      <c r="M990" t="s">
        <v>40</v>
      </c>
      <c r="N990" t="s">
        <v>13</v>
      </c>
      <c r="O990" t="s">
        <v>14</v>
      </c>
      <c r="P990">
        <v>39</v>
      </c>
      <c r="Q990" s="6" t="s">
        <v>41</v>
      </c>
      <c r="R990" t="s">
        <v>16</v>
      </c>
      <c r="S990" t="s">
        <v>35</v>
      </c>
      <c r="T990" t="s">
        <v>18</v>
      </c>
      <c r="U990" t="s">
        <v>26</v>
      </c>
      <c r="V990" t="s">
        <v>39</v>
      </c>
      <c r="W990">
        <v>692</v>
      </c>
      <c r="X990" t="s">
        <v>574</v>
      </c>
      <c r="Y990" t="s">
        <v>575</v>
      </c>
      <c r="Z990" t="s">
        <v>576</v>
      </c>
      <c r="AA990">
        <v>0.1065</v>
      </c>
      <c r="AB990" t="s">
        <v>577</v>
      </c>
      <c r="AC990" t="s">
        <v>578</v>
      </c>
      <c r="AD990" t="s">
        <v>265</v>
      </c>
      <c r="AE990" t="s">
        <v>266</v>
      </c>
      <c r="AF990" t="s">
        <v>267</v>
      </c>
      <c r="AG990" t="s">
        <v>268</v>
      </c>
      <c r="AH990" t="s">
        <v>269</v>
      </c>
      <c r="AI990" t="s">
        <v>270</v>
      </c>
      <c r="AJ990">
        <v>30179</v>
      </c>
      <c r="AK990" t="s">
        <v>271</v>
      </c>
      <c r="AL990" t="s">
        <v>241</v>
      </c>
      <c r="AM990">
        <v>14049</v>
      </c>
      <c r="AN990">
        <v>34785</v>
      </c>
      <c r="AO990">
        <v>12331</v>
      </c>
      <c r="AP990">
        <v>7.13</v>
      </c>
      <c r="AQ990">
        <v>2363.16</v>
      </c>
      <c r="AR990" t="s">
        <v>2626</v>
      </c>
      <c r="AS990" t="s">
        <v>2627</v>
      </c>
      <c r="AT990">
        <v>1</v>
      </c>
      <c r="AU990" t="s">
        <v>2629</v>
      </c>
      <c r="AV990" s="3">
        <v>42078</v>
      </c>
      <c r="AW990" s="3" t="str">
        <f>TEXT(LoanTable[[#This Row],[Disbursement Date]],"YYYY-MM")</f>
        <v>2019-08</v>
      </c>
      <c r="AX990" t="str">
        <f>TEXT(EDATE(LoanTable[[#This Row],[Disbursement Date]],-1),"YYYY-MM")</f>
        <v>2019-07</v>
      </c>
      <c r="AY990">
        <f>IF(LoanTable[[#This Row],[Loan Status]]="Active",1,0)</f>
        <v>0</v>
      </c>
      <c r="AZ990">
        <f>IF(COUNTIFS(LoanTable[Client id],LoanTable[[#This Row],[Client id]],LoanTable[Period],LoanTable[[#This Row],[Previous Period]])&gt;0,1,0)</f>
        <v>0</v>
      </c>
      <c r="BA990" s="17" t="str">
        <f>TEXT(LoanTable[[#This Row],[Disbursement Date]],"YYYY")</f>
        <v>2019</v>
      </c>
      <c r="BB990" s="10" cm="1">
        <f t="array" ref="BB990">IF(YEAR(LoanTable[[#This Row],[Disbursement Date]])=MIN(YEAR(LoanTable[Disbursement Date])),"",YEAR(LoanTable[[#This Row],[Disbursement Date]])-1)</f>
        <v>2018</v>
      </c>
      <c r="BC990" s="10">
        <f>IF(LoanTable[[#This Row],[Previous Year]]="",1,IF(COUNTIFS(LoanTable[Client id],LoanTable[[#This Row],[Client id]],LoanTable[Year],LoanTable[[#This Row],[Previous Year]])&gt;0,1,0))</f>
        <v>0</v>
      </c>
      <c r="BD990" t="str">
        <f>YEAR(LoanTable[[#This Row],[Disbursement Date]]) &amp; "-Q" &amp; ROUNDUP(MONTH(LoanTable[[#This Row],[Disbursement Date]])/3,0)</f>
        <v>2019-Q3</v>
      </c>
      <c r="BE990">
        <f>IF(LoanTable[[#This Row],[Disbursement Date]]=LoanTable[[#This Row],[First Loan Date]],1,0)</f>
        <v>0</v>
      </c>
    </row>
    <row r="991" spans="1:57" x14ac:dyDescent="0.3">
      <c r="A991" t="s">
        <v>933</v>
      </c>
      <c r="B991">
        <v>198</v>
      </c>
      <c r="C991" t="s">
        <v>260</v>
      </c>
      <c r="D991" t="s">
        <v>583</v>
      </c>
      <c r="E991">
        <v>7784</v>
      </c>
      <c r="F991">
        <v>43532</v>
      </c>
      <c r="G991">
        <v>2903</v>
      </c>
      <c r="H991" s="5">
        <v>43705</v>
      </c>
      <c r="I991" t="s">
        <v>612</v>
      </c>
      <c r="J991" t="s">
        <v>619</v>
      </c>
      <c r="K991">
        <v>230415</v>
      </c>
      <c r="L991" t="s">
        <v>514</v>
      </c>
      <c r="M991" t="s">
        <v>86</v>
      </c>
      <c r="N991" t="s">
        <v>13</v>
      </c>
      <c r="O991" t="s">
        <v>28</v>
      </c>
      <c r="P991">
        <v>48</v>
      </c>
      <c r="Q991" s="5" t="s">
        <v>222</v>
      </c>
      <c r="R991" t="s">
        <v>74</v>
      </c>
      <c r="S991" t="s">
        <v>35</v>
      </c>
      <c r="T991" t="s">
        <v>63</v>
      </c>
      <c r="U991" t="s">
        <v>26</v>
      </c>
      <c r="V991" t="s">
        <v>31</v>
      </c>
      <c r="W991">
        <v>657</v>
      </c>
      <c r="X991" t="s">
        <v>574</v>
      </c>
      <c r="Y991" t="s">
        <v>584</v>
      </c>
      <c r="Z991" t="s">
        <v>576</v>
      </c>
      <c r="AA991">
        <v>0.1825</v>
      </c>
      <c r="AB991" t="s">
        <v>585</v>
      </c>
      <c r="AC991" t="s">
        <v>586</v>
      </c>
      <c r="AD991" t="s">
        <v>260</v>
      </c>
      <c r="AE991" t="s">
        <v>259</v>
      </c>
      <c r="AF991" t="s">
        <v>260</v>
      </c>
      <c r="AG991" t="s">
        <v>261</v>
      </c>
      <c r="AH991" t="s">
        <v>262</v>
      </c>
      <c r="AI991" t="s">
        <v>260</v>
      </c>
      <c r="AJ991">
        <v>230415</v>
      </c>
      <c r="AK991" t="s">
        <v>513</v>
      </c>
      <c r="AL991" t="s">
        <v>256</v>
      </c>
      <c r="AM991">
        <v>8053</v>
      </c>
      <c r="AN991">
        <v>44136</v>
      </c>
      <c r="AO991">
        <v>7477</v>
      </c>
      <c r="AP991">
        <v>42.43</v>
      </c>
      <c r="AQ991">
        <v>813.39</v>
      </c>
      <c r="AR991" t="s">
        <v>2626</v>
      </c>
      <c r="AS991" t="s">
        <v>2626</v>
      </c>
      <c r="AT991">
        <v>2</v>
      </c>
      <c r="AU991" t="s">
        <v>2628</v>
      </c>
      <c r="AV991" s="3">
        <v>43705</v>
      </c>
      <c r="AW991" s="3" t="str">
        <f>TEXT(LoanTable[[#This Row],[Disbursement Date]],"YYYY-MM")</f>
        <v>2019-08</v>
      </c>
      <c r="AX991" t="str">
        <f>TEXT(EDATE(LoanTable[[#This Row],[Disbursement Date]],-1),"YYYY-MM")</f>
        <v>2019-07</v>
      </c>
      <c r="AY991">
        <f>IF(LoanTable[[#This Row],[Loan Status]]="Active",1,0)</f>
        <v>0</v>
      </c>
      <c r="AZ991">
        <f>IF(COUNTIFS(LoanTable[Client id],LoanTable[[#This Row],[Client id]],LoanTable[Period],LoanTable[[#This Row],[Previous Period]])&gt;0,1,0)</f>
        <v>0</v>
      </c>
      <c r="BA991" s="17" t="str">
        <f>TEXT(LoanTable[[#This Row],[Disbursement Date]],"YYYY")</f>
        <v>2019</v>
      </c>
      <c r="BB991" s="10" cm="1">
        <f t="array" ref="BB991">IF(YEAR(LoanTable[[#This Row],[Disbursement Date]])=MIN(YEAR(LoanTable[Disbursement Date])),"",YEAR(LoanTable[[#This Row],[Disbursement Date]])-1)</f>
        <v>2018</v>
      </c>
      <c r="BC991" s="10">
        <f>IF(LoanTable[[#This Row],[Previous Year]]="",1,IF(COUNTIFS(LoanTable[Client id],LoanTable[[#This Row],[Client id]],LoanTable[Year],LoanTable[[#This Row],[Previous Year]])&gt;0,1,0))</f>
        <v>0</v>
      </c>
      <c r="BD991" t="str">
        <f>YEAR(LoanTable[[#This Row],[Disbursement Date]]) &amp; "-Q" &amp; ROUNDUP(MONTH(LoanTable[[#This Row],[Disbursement Date]])/3,0)</f>
        <v>2019-Q3</v>
      </c>
      <c r="BE991">
        <f>IF(LoanTable[[#This Row],[Disbursement Date]]=LoanTable[[#This Row],[First Loan Date]],1,0)</f>
        <v>1</v>
      </c>
    </row>
    <row r="992" spans="1:57" x14ac:dyDescent="0.3">
      <c r="A992" t="s">
        <v>2178</v>
      </c>
      <c r="B992">
        <v>616</v>
      </c>
      <c r="C992" t="s">
        <v>492</v>
      </c>
      <c r="D992" t="s">
        <v>573</v>
      </c>
      <c r="E992">
        <v>7387</v>
      </c>
      <c r="F992">
        <v>2754</v>
      </c>
      <c r="G992">
        <v>22572</v>
      </c>
      <c r="H992" s="5">
        <v>43712</v>
      </c>
      <c r="I992" t="s">
        <v>624</v>
      </c>
      <c r="J992" t="s">
        <v>619</v>
      </c>
      <c r="K992">
        <v>1230018</v>
      </c>
      <c r="L992" t="s">
        <v>498</v>
      </c>
      <c r="M992" t="s">
        <v>86</v>
      </c>
      <c r="N992" t="s">
        <v>13</v>
      </c>
      <c r="O992" t="s">
        <v>46</v>
      </c>
      <c r="P992">
        <v>33</v>
      </c>
      <c r="Q992" s="5" t="s">
        <v>87</v>
      </c>
      <c r="R992" t="s">
        <v>74</v>
      </c>
      <c r="S992" t="s">
        <v>35</v>
      </c>
      <c r="T992" t="s">
        <v>63</v>
      </c>
      <c r="U992" t="s">
        <v>26</v>
      </c>
      <c r="V992" t="s">
        <v>20</v>
      </c>
      <c r="W992">
        <v>731</v>
      </c>
      <c r="X992" t="s">
        <v>574</v>
      </c>
      <c r="Y992" t="s">
        <v>575</v>
      </c>
      <c r="Z992" t="s">
        <v>576</v>
      </c>
      <c r="AA992">
        <v>0.1065</v>
      </c>
      <c r="AB992" t="s">
        <v>577</v>
      </c>
      <c r="AC992" t="s">
        <v>578</v>
      </c>
      <c r="AD992" t="s">
        <v>492</v>
      </c>
      <c r="AE992" t="s">
        <v>493</v>
      </c>
      <c r="AF992" t="s">
        <v>473</v>
      </c>
      <c r="AG992" t="s">
        <v>494</v>
      </c>
      <c r="AH992" t="s">
        <v>495</v>
      </c>
      <c r="AI992" t="s">
        <v>496</v>
      </c>
      <c r="AJ992">
        <v>1230018</v>
      </c>
      <c r="AK992" t="s">
        <v>497</v>
      </c>
      <c r="AL992" t="s">
        <v>256</v>
      </c>
      <c r="AM992">
        <v>7831</v>
      </c>
      <c r="AN992">
        <v>4115</v>
      </c>
      <c r="AO992">
        <v>7008</v>
      </c>
      <c r="AP992">
        <v>48.71</v>
      </c>
      <c r="AQ992">
        <v>3222.58</v>
      </c>
      <c r="AR992" t="s">
        <v>2626</v>
      </c>
      <c r="AS992" t="s">
        <v>2626</v>
      </c>
      <c r="AT992">
        <v>1</v>
      </c>
      <c r="AU992" t="s">
        <v>2628</v>
      </c>
      <c r="AV992" s="3">
        <v>42246</v>
      </c>
      <c r="AW992" s="3" t="str">
        <f>TEXT(LoanTable[[#This Row],[Disbursement Date]],"YYYY-MM")</f>
        <v>2019-09</v>
      </c>
      <c r="AX992" t="str">
        <f>TEXT(EDATE(LoanTable[[#This Row],[Disbursement Date]],-1),"YYYY-MM")</f>
        <v>2019-08</v>
      </c>
      <c r="AY992">
        <f>IF(LoanTable[[#This Row],[Loan Status]]="Active",1,0)</f>
        <v>1</v>
      </c>
      <c r="AZ992">
        <f>IF(COUNTIFS(LoanTable[Client id],LoanTable[[#This Row],[Client id]],LoanTable[Period],LoanTable[[#This Row],[Previous Period]])&gt;0,1,0)</f>
        <v>0</v>
      </c>
      <c r="BA992" s="17" t="str">
        <f>TEXT(LoanTable[[#This Row],[Disbursement Date]],"YYYY")</f>
        <v>2019</v>
      </c>
      <c r="BB992" s="10" cm="1">
        <f t="array" ref="BB992">IF(YEAR(LoanTable[[#This Row],[Disbursement Date]])=MIN(YEAR(LoanTable[Disbursement Date])),"",YEAR(LoanTable[[#This Row],[Disbursement Date]])-1)</f>
        <v>2018</v>
      </c>
      <c r="BC992" s="10">
        <f>IF(LoanTable[[#This Row],[Previous Year]]="",1,IF(COUNTIFS(LoanTable[Client id],LoanTable[[#This Row],[Client id]],LoanTable[Year],LoanTable[[#This Row],[Previous Year]])&gt;0,1,0))</f>
        <v>0</v>
      </c>
      <c r="BD992" t="str">
        <f>YEAR(LoanTable[[#This Row],[Disbursement Date]]) &amp; "-Q" &amp; ROUNDUP(MONTH(LoanTable[[#This Row],[Disbursement Date]])/3,0)</f>
        <v>2019-Q3</v>
      </c>
      <c r="BE992">
        <f>IF(LoanTable[[#This Row],[Disbursement Date]]=LoanTable[[#This Row],[First Loan Date]],1,0)</f>
        <v>0</v>
      </c>
    </row>
    <row r="993" spans="1:57" x14ac:dyDescent="0.3">
      <c r="A993" t="s">
        <v>1624</v>
      </c>
      <c r="B993">
        <v>204</v>
      </c>
      <c r="C993" t="s">
        <v>409</v>
      </c>
      <c r="D993" t="s">
        <v>573</v>
      </c>
      <c r="E993">
        <v>25832</v>
      </c>
      <c r="F993">
        <v>49315</v>
      </c>
      <c r="G993">
        <v>22538</v>
      </c>
      <c r="H993" s="5">
        <v>43713</v>
      </c>
      <c r="I993" t="s">
        <v>612</v>
      </c>
      <c r="J993" t="s">
        <v>619</v>
      </c>
      <c r="K993">
        <v>1030063</v>
      </c>
      <c r="L993" t="s">
        <v>411</v>
      </c>
      <c r="M993" t="s">
        <v>128</v>
      </c>
      <c r="N993" t="s">
        <v>13</v>
      </c>
      <c r="O993" t="s">
        <v>14</v>
      </c>
      <c r="P993">
        <v>36</v>
      </c>
      <c r="Q993" s="5" t="s">
        <v>67</v>
      </c>
      <c r="R993" t="s">
        <v>25</v>
      </c>
      <c r="S993" t="s">
        <v>35</v>
      </c>
      <c r="T993" t="s">
        <v>63</v>
      </c>
      <c r="U993" t="s">
        <v>22</v>
      </c>
      <c r="V993" t="s">
        <v>20</v>
      </c>
      <c r="W993">
        <v>489</v>
      </c>
      <c r="X993" t="s">
        <v>574</v>
      </c>
      <c r="Y993" t="s">
        <v>575</v>
      </c>
      <c r="Z993" t="s">
        <v>576</v>
      </c>
      <c r="AA993">
        <v>0.1065</v>
      </c>
      <c r="AB993" t="s">
        <v>577</v>
      </c>
      <c r="AC993" t="s">
        <v>578</v>
      </c>
      <c r="AD993" t="s">
        <v>409</v>
      </c>
      <c r="AE993" t="s">
        <v>234</v>
      </c>
      <c r="AF993" t="s">
        <v>235</v>
      </c>
      <c r="AG993" t="s">
        <v>236</v>
      </c>
      <c r="AH993" t="s">
        <v>237</v>
      </c>
      <c r="AI993" t="s">
        <v>246</v>
      </c>
      <c r="AJ993">
        <v>1030063</v>
      </c>
      <c r="AK993" t="s">
        <v>410</v>
      </c>
      <c r="AL993" t="s">
        <v>241</v>
      </c>
      <c r="AM993">
        <v>25727</v>
      </c>
      <c r="AN993">
        <v>49778</v>
      </c>
      <c r="AO993">
        <v>25372</v>
      </c>
      <c r="AP993">
        <v>49.74</v>
      </c>
      <c r="AQ993">
        <v>1248.96</v>
      </c>
      <c r="AR993" t="s">
        <v>2626</v>
      </c>
      <c r="AS993" t="s">
        <v>2626</v>
      </c>
      <c r="AT993">
        <v>1</v>
      </c>
      <c r="AU993" t="s">
        <v>2630</v>
      </c>
      <c r="AV993" s="3">
        <v>43713</v>
      </c>
      <c r="AW993" s="3" t="str">
        <f>TEXT(LoanTable[[#This Row],[Disbursement Date]],"YYYY-MM")</f>
        <v>2019-09</v>
      </c>
      <c r="AX993" t="str">
        <f>TEXT(EDATE(LoanTable[[#This Row],[Disbursement Date]],-1),"YYYY-MM")</f>
        <v>2019-08</v>
      </c>
      <c r="AY993">
        <f>IF(LoanTable[[#This Row],[Loan Status]]="Active",1,0)</f>
        <v>0</v>
      </c>
      <c r="AZ993">
        <f>IF(COUNTIFS(LoanTable[Client id],LoanTable[[#This Row],[Client id]],LoanTable[Period],LoanTable[[#This Row],[Previous Period]])&gt;0,1,0)</f>
        <v>0</v>
      </c>
      <c r="BA993" s="17" t="str">
        <f>TEXT(LoanTable[[#This Row],[Disbursement Date]],"YYYY")</f>
        <v>2019</v>
      </c>
      <c r="BB993" s="10" cm="1">
        <f t="array" ref="BB993">IF(YEAR(LoanTable[[#This Row],[Disbursement Date]])=MIN(YEAR(LoanTable[Disbursement Date])),"",YEAR(LoanTable[[#This Row],[Disbursement Date]])-1)</f>
        <v>2018</v>
      </c>
      <c r="BC993" s="10">
        <f>IF(LoanTable[[#This Row],[Previous Year]]="",1,IF(COUNTIFS(LoanTable[Client id],LoanTable[[#This Row],[Client id]],LoanTable[Year],LoanTable[[#This Row],[Previous Year]])&gt;0,1,0))</f>
        <v>0</v>
      </c>
      <c r="BD993" t="str">
        <f>YEAR(LoanTable[[#This Row],[Disbursement Date]]) &amp; "-Q" &amp; ROUNDUP(MONTH(LoanTable[[#This Row],[Disbursement Date]])/3,0)</f>
        <v>2019-Q3</v>
      </c>
      <c r="BE993">
        <f>IF(LoanTable[[#This Row],[Disbursement Date]]=LoanTable[[#This Row],[First Loan Date]],1,0)</f>
        <v>1</v>
      </c>
    </row>
    <row r="994" spans="1:57" x14ac:dyDescent="0.3">
      <c r="A994" t="s">
        <v>811</v>
      </c>
      <c r="B994">
        <v>598</v>
      </c>
      <c r="C994" t="s">
        <v>409</v>
      </c>
      <c r="D994" t="s">
        <v>573</v>
      </c>
      <c r="E994">
        <v>17459</v>
      </c>
      <c r="F994">
        <v>8642</v>
      </c>
      <c r="G994">
        <v>38546</v>
      </c>
      <c r="H994" s="5">
        <v>43714</v>
      </c>
      <c r="I994" t="s">
        <v>615</v>
      </c>
      <c r="J994" t="s">
        <v>619</v>
      </c>
      <c r="K994">
        <v>1030063</v>
      </c>
      <c r="L994" t="s">
        <v>411</v>
      </c>
      <c r="M994" t="s">
        <v>66</v>
      </c>
      <c r="N994" t="s">
        <v>13</v>
      </c>
      <c r="O994" t="s">
        <v>14</v>
      </c>
      <c r="P994">
        <v>41</v>
      </c>
      <c r="Q994" s="5" t="s">
        <v>94</v>
      </c>
      <c r="R994" t="s">
        <v>74</v>
      </c>
      <c r="S994" t="s">
        <v>35</v>
      </c>
      <c r="T994" t="s">
        <v>18</v>
      </c>
      <c r="U994" t="s">
        <v>22</v>
      </c>
      <c r="V994" t="s">
        <v>39</v>
      </c>
      <c r="W994">
        <v>399</v>
      </c>
      <c r="X994" t="s">
        <v>574</v>
      </c>
      <c r="Y994" t="s">
        <v>575</v>
      </c>
      <c r="Z994" t="s">
        <v>576</v>
      </c>
      <c r="AA994">
        <v>0.1065</v>
      </c>
      <c r="AB994" t="s">
        <v>577</v>
      </c>
      <c r="AC994" t="s">
        <v>578</v>
      </c>
      <c r="AD994" t="s">
        <v>409</v>
      </c>
      <c r="AE994" t="s">
        <v>234</v>
      </c>
      <c r="AF994" t="s">
        <v>235</v>
      </c>
      <c r="AG994" t="s">
        <v>236</v>
      </c>
      <c r="AH994" t="s">
        <v>237</v>
      </c>
      <c r="AI994" t="s">
        <v>246</v>
      </c>
      <c r="AJ994">
        <v>1030063</v>
      </c>
      <c r="AK994" t="s">
        <v>410</v>
      </c>
      <c r="AL994" t="s">
        <v>241</v>
      </c>
      <c r="AM994">
        <v>17157</v>
      </c>
      <c r="AN994">
        <v>8314</v>
      </c>
      <c r="AO994">
        <v>17372</v>
      </c>
      <c r="AP994">
        <v>25.26</v>
      </c>
      <c r="AQ994">
        <v>4265.63</v>
      </c>
      <c r="AR994" t="s">
        <v>2626</v>
      </c>
      <c r="AS994" t="s">
        <v>2626</v>
      </c>
      <c r="AT994">
        <v>1</v>
      </c>
      <c r="AU994" t="s">
        <v>2630</v>
      </c>
      <c r="AV994" s="3">
        <v>42983</v>
      </c>
      <c r="AW994" s="3" t="str">
        <f>TEXT(LoanTable[[#This Row],[Disbursement Date]],"YYYY-MM")</f>
        <v>2019-09</v>
      </c>
      <c r="AX994" t="str">
        <f>TEXT(EDATE(LoanTable[[#This Row],[Disbursement Date]],-1),"YYYY-MM")</f>
        <v>2019-08</v>
      </c>
      <c r="AY994">
        <f>IF(LoanTable[[#This Row],[Loan Status]]="Active",1,0)</f>
        <v>0</v>
      </c>
      <c r="AZ994">
        <f>IF(COUNTIFS(LoanTable[Client id],LoanTable[[#This Row],[Client id]],LoanTable[Period],LoanTable[[#This Row],[Previous Period]])&gt;0,1,0)</f>
        <v>0</v>
      </c>
      <c r="BA994" s="17" t="str">
        <f>TEXT(LoanTable[[#This Row],[Disbursement Date]],"YYYY")</f>
        <v>2019</v>
      </c>
      <c r="BB994" s="10" cm="1">
        <f t="array" ref="BB994">IF(YEAR(LoanTable[[#This Row],[Disbursement Date]])=MIN(YEAR(LoanTable[Disbursement Date])),"",YEAR(LoanTable[[#This Row],[Disbursement Date]])-1)</f>
        <v>2018</v>
      </c>
      <c r="BC994" s="10">
        <f>IF(LoanTable[[#This Row],[Previous Year]]="",1,IF(COUNTIFS(LoanTable[Client id],LoanTable[[#This Row],[Client id]],LoanTable[Year],LoanTable[[#This Row],[Previous Year]])&gt;0,1,0))</f>
        <v>0</v>
      </c>
      <c r="BD994" t="str">
        <f>YEAR(LoanTable[[#This Row],[Disbursement Date]]) &amp; "-Q" &amp; ROUNDUP(MONTH(LoanTable[[#This Row],[Disbursement Date]])/3,0)</f>
        <v>2019-Q3</v>
      </c>
      <c r="BE994">
        <f>IF(LoanTable[[#This Row],[Disbursement Date]]=LoanTable[[#This Row],[First Loan Date]],1,0)</f>
        <v>0</v>
      </c>
    </row>
    <row r="995" spans="1:57" x14ac:dyDescent="0.3">
      <c r="A995" t="s">
        <v>2267</v>
      </c>
      <c r="B995">
        <v>138</v>
      </c>
      <c r="C995" t="s">
        <v>265</v>
      </c>
      <c r="D995" t="s">
        <v>573</v>
      </c>
      <c r="E995">
        <v>7920</v>
      </c>
      <c r="F995">
        <v>27201</v>
      </c>
      <c r="G995">
        <v>28900</v>
      </c>
      <c r="H995" s="5">
        <v>43715</v>
      </c>
      <c r="I995" t="s">
        <v>612</v>
      </c>
      <c r="J995" t="s">
        <v>619</v>
      </c>
      <c r="K995">
        <v>30179</v>
      </c>
      <c r="L995" t="s">
        <v>272</v>
      </c>
      <c r="M995" t="s">
        <v>181</v>
      </c>
      <c r="N995" t="s">
        <v>13</v>
      </c>
      <c r="O995" t="s">
        <v>14</v>
      </c>
      <c r="P995">
        <v>39</v>
      </c>
      <c r="Q995" s="5" t="s">
        <v>15</v>
      </c>
      <c r="R995" t="s">
        <v>30</v>
      </c>
      <c r="S995" t="s">
        <v>145</v>
      </c>
      <c r="T995" t="s">
        <v>18</v>
      </c>
      <c r="U995" t="s">
        <v>19</v>
      </c>
      <c r="V995" t="s">
        <v>31</v>
      </c>
      <c r="W995">
        <v>795</v>
      </c>
      <c r="X995" t="s">
        <v>574</v>
      </c>
      <c r="Y995" t="s">
        <v>575</v>
      </c>
      <c r="Z995" t="s">
        <v>576</v>
      </c>
      <c r="AA995">
        <v>0.1065</v>
      </c>
      <c r="AB995" t="s">
        <v>577</v>
      </c>
      <c r="AC995" t="s">
        <v>578</v>
      </c>
      <c r="AD995" t="s">
        <v>265</v>
      </c>
      <c r="AE995" t="s">
        <v>266</v>
      </c>
      <c r="AF995" t="s">
        <v>267</v>
      </c>
      <c r="AG995" t="s">
        <v>268</v>
      </c>
      <c r="AH995" t="s">
        <v>269</v>
      </c>
      <c r="AI995" t="s">
        <v>270</v>
      </c>
      <c r="AJ995">
        <v>30179</v>
      </c>
      <c r="AK995" t="s">
        <v>271</v>
      </c>
      <c r="AL995" t="s">
        <v>241</v>
      </c>
      <c r="AM995">
        <v>9758</v>
      </c>
      <c r="AN995">
        <v>28210</v>
      </c>
      <c r="AO995">
        <v>7862</v>
      </c>
      <c r="AP995">
        <v>30.63</v>
      </c>
      <c r="AQ995">
        <v>2851.4</v>
      </c>
      <c r="AR995" t="s">
        <v>2626</v>
      </c>
      <c r="AS995" t="s">
        <v>2626</v>
      </c>
      <c r="AT995">
        <v>0</v>
      </c>
      <c r="AU995" t="s">
        <v>2630</v>
      </c>
      <c r="AV995" s="3">
        <v>42106</v>
      </c>
      <c r="AW995" s="3" t="str">
        <f>TEXT(LoanTable[[#This Row],[Disbursement Date]],"YYYY-MM")</f>
        <v>2019-09</v>
      </c>
      <c r="AX995" t="str">
        <f>TEXT(EDATE(LoanTable[[#This Row],[Disbursement Date]],-1),"YYYY-MM")</f>
        <v>2019-08</v>
      </c>
      <c r="AY995">
        <f>IF(LoanTable[[#This Row],[Loan Status]]="Active",1,0)</f>
        <v>0</v>
      </c>
      <c r="AZ995">
        <f>IF(COUNTIFS(LoanTable[Client id],LoanTable[[#This Row],[Client id]],LoanTable[Period],LoanTable[[#This Row],[Previous Period]])&gt;0,1,0)</f>
        <v>0</v>
      </c>
      <c r="BA995" s="17" t="str">
        <f>TEXT(LoanTable[[#This Row],[Disbursement Date]],"YYYY")</f>
        <v>2019</v>
      </c>
      <c r="BB995" s="10" cm="1">
        <f t="array" ref="BB995">IF(YEAR(LoanTable[[#This Row],[Disbursement Date]])=MIN(YEAR(LoanTable[Disbursement Date])),"",YEAR(LoanTable[[#This Row],[Disbursement Date]])-1)</f>
        <v>2018</v>
      </c>
      <c r="BC995" s="10">
        <f>IF(LoanTable[[#This Row],[Previous Year]]="",1,IF(COUNTIFS(LoanTable[Client id],LoanTable[[#This Row],[Client id]],LoanTable[Year],LoanTable[[#This Row],[Previous Year]])&gt;0,1,0))</f>
        <v>1</v>
      </c>
      <c r="BD995" t="str">
        <f>YEAR(LoanTable[[#This Row],[Disbursement Date]]) &amp; "-Q" &amp; ROUNDUP(MONTH(LoanTable[[#This Row],[Disbursement Date]])/3,0)</f>
        <v>2019-Q3</v>
      </c>
      <c r="BE995">
        <f>IF(LoanTable[[#This Row],[Disbursement Date]]=LoanTable[[#This Row],[First Loan Date]],1,0)</f>
        <v>0</v>
      </c>
    </row>
    <row r="996" spans="1:57" x14ac:dyDescent="0.3">
      <c r="A996" t="s">
        <v>2520</v>
      </c>
      <c r="B996">
        <v>463</v>
      </c>
      <c r="C996" t="s">
        <v>409</v>
      </c>
      <c r="D996" t="s">
        <v>573</v>
      </c>
      <c r="E996">
        <v>32129</v>
      </c>
      <c r="F996">
        <v>7478</v>
      </c>
      <c r="G996">
        <v>33063</v>
      </c>
      <c r="H996" s="5">
        <v>43715</v>
      </c>
      <c r="I996" t="s">
        <v>612</v>
      </c>
      <c r="J996" t="s">
        <v>619</v>
      </c>
      <c r="K996">
        <v>1030063</v>
      </c>
      <c r="L996" t="s">
        <v>411</v>
      </c>
      <c r="M996" t="s">
        <v>108</v>
      </c>
      <c r="N996" t="s">
        <v>13</v>
      </c>
      <c r="O996" t="s">
        <v>14</v>
      </c>
      <c r="P996">
        <v>38</v>
      </c>
      <c r="Q996" s="5" t="s">
        <v>109</v>
      </c>
      <c r="R996" t="s">
        <v>25</v>
      </c>
      <c r="S996" t="s">
        <v>105</v>
      </c>
      <c r="T996" t="s">
        <v>18</v>
      </c>
      <c r="U996" t="s">
        <v>38</v>
      </c>
      <c r="V996" t="s">
        <v>20</v>
      </c>
      <c r="W996">
        <v>774</v>
      </c>
      <c r="X996" t="s">
        <v>574</v>
      </c>
      <c r="Y996" t="s">
        <v>575</v>
      </c>
      <c r="Z996" t="s">
        <v>576</v>
      </c>
      <c r="AA996">
        <v>0.1065</v>
      </c>
      <c r="AB996" t="s">
        <v>577</v>
      </c>
      <c r="AC996" t="s">
        <v>578</v>
      </c>
      <c r="AD996" t="s">
        <v>409</v>
      </c>
      <c r="AE996" t="s">
        <v>234</v>
      </c>
      <c r="AF996" t="s">
        <v>235</v>
      </c>
      <c r="AG996" t="s">
        <v>236</v>
      </c>
      <c r="AH996" t="s">
        <v>237</v>
      </c>
      <c r="AI996" t="s">
        <v>246</v>
      </c>
      <c r="AJ996">
        <v>1030063</v>
      </c>
      <c r="AK996" t="s">
        <v>410</v>
      </c>
      <c r="AL996" t="s">
        <v>241</v>
      </c>
      <c r="AM996">
        <v>33555</v>
      </c>
      <c r="AN996">
        <v>7095</v>
      </c>
      <c r="AO996">
        <v>32000</v>
      </c>
      <c r="AP996">
        <v>27.36</v>
      </c>
      <c r="AQ996">
        <v>337.18</v>
      </c>
      <c r="AR996" t="s">
        <v>2626</v>
      </c>
      <c r="AS996" t="s">
        <v>2626</v>
      </c>
      <c r="AT996">
        <v>2</v>
      </c>
      <c r="AU996" t="s">
        <v>2629</v>
      </c>
      <c r="AV996" s="3">
        <v>42531</v>
      </c>
      <c r="AW996" s="3" t="str">
        <f>TEXT(LoanTable[[#This Row],[Disbursement Date]],"YYYY-MM")</f>
        <v>2019-09</v>
      </c>
      <c r="AX996" t="str">
        <f>TEXT(EDATE(LoanTable[[#This Row],[Disbursement Date]],-1),"YYYY-MM")</f>
        <v>2019-08</v>
      </c>
      <c r="AY996">
        <f>IF(LoanTable[[#This Row],[Loan Status]]="Active",1,0)</f>
        <v>0</v>
      </c>
      <c r="AZ996">
        <f>IF(COUNTIFS(LoanTable[Client id],LoanTable[[#This Row],[Client id]],LoanTable[Period],LoanTable[[#This Row],[Previous Period]])&gt;0,1,0)</f>
        <v>0</v>
      </c>
      <c r="BA996" s="17" t="str">
        <f>TEXT(LoanTable[[#This Row],[Disbursement Date]],"YYYY")</f>
        <v>2019</v>
      </c>
      <c r="BB996" s="10" cm="1">
        <f t="array" ref="BB996">IF(YEAR(LoanTable[[#This Row],[Disbursement Date]])=MIN(YEAR(LoanTable[Disbursement Date])),"",YEAR(LoanTable[[#This Row],[Disbursement Date]])-1)</f>
        <v>2018</v>
      </c>
      <c r="BC996" s="10">
        <f>IF(LoanTable[[#This Row],[Previous Year]]="",1,IF(COUNTIFS(LoanTable[Client id],LoanTable[[#This Row],[Client id]],LoanTable[Year],LoanTable[[#This Row],[Previous Year]])&gt;0,1,0))</f>
        <v>0</v>
      </c>
      <c r="BD996" t="str">
        <f>YEAR(LoanTable[[#This Row],[Disbursement Date]]) &amp; "-Q" &amp; ROUNDUP(MONTH(LoanTable[[#This Row],[Disbursement Date]])/3,0)</f>
        <v>2019-Q3</v>
      </c>
      <c r="BE996">
        <f>IF(LoanTable[[#This Row],[Disbursement Date]]=LoanTable[[#This Row],[First Loan Date]],1,0)</f>
        <v>0</v>
      </c>
    </row>
    <row r="997" spans="1:57" x14ac:dyDescent="0.3">
      <c r="A997" t="s">
        <v>1947</v>
      </c>
      <c r="B997">
        <v>800</v>
      </c>
      <c r="C997" t="s">
        <v>471</v>
      </c>
      <c r="D997" t="s">
        <v>598</v>
      </c>
      <c r="E997">
        <v>29007</v>
      </c>
      <c r="F997">
        <v>24524</v>
      </c>
      <c r="G997">
        <v>2656</v>
      </c>
      <c r="H997" s="5">
        <v>43717</v>
      </c>
      <c r="I997" t="s">
        <v>624</v>
      </c>
      <c r="J997" t="s">
        <v>619</v>
      </c>
      <c r="K997">
        <v>570241</v>
      </c>
      <c r="L997" t="s">
        <v>477</v>
      </c>
      <c r="M997" t="s">
        <v>124</v>
      </c>
      <c r="N997" t="s">
        <v>13</v>
      </c>
      <c r="O997" t="s">
        <v>14</v>
      </c>
      <c r="P997">
        <v>41</v>
      </c>
      <c r="Q997" s="5" t="s">
        <v>129</v>
      </c>
      <c r="R997" t="s">
        <v>30</v>
      </c>
      <c r="S997" t="s">
        <v>145</v>
      </c>
      <c r="T997" t="s">
        <v>63</v>
      </c>
      <c r="U997" t="s">
        <v>65</v>
      </c>
      <c r="V997" t="s">
        <v>39</v>
      </c>
      <c r="W997">
        <v>338</v>
      </c>
      <c r="X997" t="s">
        <v>574</v>
      </c>
      <c r="Y997" t="s">
        <v>584</v>
      </c>
      <c r="Z997" t="s">
        <v>593</v>
      </c>
      <c r="AA997">
        <v>0.14649999999999999</v>
      </c>
      <c r="AB997" t="s">
        <v>599</v>
      </c>
      <c r="AC997" t="s">
        <v>600</v>
      </c>
      <c r="AD997" t="s">
        <v>471</v>
      </c>
      <c r="AE997" t="s">
        <v>472</v>
      </c>
      <c r="AF997" t="s">
        <v>473</v>
      </c>
      <c r="AG997" t="s">
        <v>474</v>
      </c>
      <c r="AH997" t="s">
        <v>475</v>
      </c>
      <c r="AI997" t="s">
        <v>471</v>
      </c>
      <c r="AJ997">
        <v>570241</v>
      </c>
      <c r="AK997" t="s">
        <v>476</v>
      </c>
      <c r="AL997" t="s">
        <v>241</v>
      </c>
      <c r="AM997">
        <v>30867</v>
      </c>
      <c r="AN997">
        <v>24325</v>
      </c>
      <c r="AO997">
        <v>28645</v>
      </c>
      <c r="AP997">
        <v>14.1</v>
      </c>
      <c r="AQ997">
        <v>4665.9799999999996</v>
      </c>
      <c r="AR997" t="s">
        <v>2626</v>
      </c>
      <c r="AS997" t="s">
        <v>2626</v>
      </c>
      <c r="AT997">
        <v>0</v>
      </c>
      <c r="AU997" t="s">
        <v>2629</v>
      </c>
      <c r="AV997" s="3">
        <v>42796</v>
      </c>
      <c r="AW997" s="3" t="str">
        <f>TEXT(LoanTable[[#This Row],[Disbursement Date]],"YYYY-MM")</f>
        <v>2019-09</v>
      </c>
      <c r="AX997" t="str">
        <f>TEXT(EDATE(LoanTable[[#This Row],[Disbursement Date]],-1),"YYYY-MM")</f>
        <v>2019-08</v>
      </c>
      <c r="AY997">
        <f>IF(LoanTable[[#This Row],[Loan Status]]="Active",1,0)</f>
        <v>1</v>
      </c>
      <c r="AZ997">
        <f>IF(COUNTIFS(LoanTable[Client id],LoanTable[[#This Row],[Client id]],LoanTable[Period],LoanTable[[#This Row],[Previous Period]])&gt;0,1,0)</f>
        <v>0</v>
      </c>
      <c r="BA997" s="17" t="str">
        <f>TEXT(LoanTable[[#This Row],[Disbursement Date]],"YYYY")</f>
        <v>2019</v>
      </c>
      <c r="BB997" s="10" cm="1">
        <f t="array" ref="BB997">IF(YEAR(LoanTable[[#This Row],[Disbursement Date]])=MIN(YEAR(LoanTable[Disbursement Date])),"",YEAR(LoanTable[[#This Row],[Disbursement Date]])-1)</f>
        <v>2018</v>
      </c>
      <c r="BC997" s="10">
        <f>IF(LoanTable[[#This Row],[Previous Year]]="",1,IF(COUNTIFS(LoanTable[Client id],LoanTable[[#This Row],[Client id]],LoanTable[Year],LoanTable[[#This Row],[Previous Year]])&gt;0,1,0))</f>
        <v>0</v>
      </c>
      <c r="BD997" t="str">
        <f>YEAR(LoanTable[[#This Row],[Disbursement Date]]) &amp; "-Q" &amp; ROUNDUP(MONTH(LoanTable[[#This Row],[Disbursement Date]])/3,0)</f>
        <v>2019-Q3</v>
      </c>
      <c r="BE997">
        <f>IF(LoanTable[[#This Row],[Disbursement Date]]=LoanTable[[#This Row],[First Loan Date]],1,0)</f>
        <v>0</v>
      </c>
    </row>
    <row r="998" spans="1:57" x14ac:dyDescent="0.3">
      <c r="A998" t="s">
        <v>1866</v>
      </c>
      <c r="B998">
        <v>242</v>
      </c>
      <c r="C998" t="s">
        <v>354</v>
      </c>
      <c r="D998" t="s">
        <v>587</v>
      </c>
      <c r="E998">
        <v>8633</v>
      </c>
      <c r="F998">
        <v>32538</v>
      </c>
      <c r="G998">
        <v>18384</v>
      </c>
      <c r="H998" s="5">
        <v>43718</v>
      </c>
      <c r="I998" t="s">
        <v>624</v>
      </c>
      <c r="J998" t="s">
        <v>613</v>
      </c>
      <c r="K998">
        <v>70364</v>
      </c>
      <c r="L998" t="s">
        <v>356</v>
      </c>
      <c r="M998" t="s">
        <v>95</v>
      </c>
      <c r="N998" t="s">
        <v>13</v>
      </c>
      <c r="O998" t="s">
        <v>14</v>
      </c>
      <c r="P998">
        <v>37</v>
      </c>
      <c r="Q998" s="5" t="s">
        <v>37</v>
      </c>
      <c r="R998" t="s">
        <v>74</v>
      </c>
      <c r="S998" t="s">
        <v>35</v>
      </c>
      <c r="T998" t="s">
        <v>18</v>
      </c>
      <c r="U998" t="s">
        <v>65</v>
      </c>
      <c r="V998" t="s">
        <v>20</v>
      </c>
      <c r="W998">
        <v>479</v>
      </c>
      <c r="X998" t="s">
        <v>574</v>
      </c>
      <c r="Y998" t="s">
        <v>584</v>
      </c>
      <c r="Z998" t="s">
        <v>576</v>
      </c>
      <c r="AA998">
        <v>6.6199999999999995E-2</v>
      </c>
      <c r="AB998" t="s">
        <v>581</v>
      </c>
      <c r="AC998" t="s">
        <v>588</v>
      </c>
      <c r="AD998" t="s">
        <v>354</v>
      </c>
      <c r="AE998" t="s">
        <v>279</v>
      </c>
      <c r="AF998" t="s">
        <v>280</v>
      </c>
      <c r="AG998" t="s">
        <v>281</v>
      </c>
      <c r="AH998" t="s">
        <v>282</v>
      </c>
      <c r="AI998" t="s">
        <v>354</v>
      </c>
      <c r="AJ998">
        <v>70364</v>
      </c>
      <c r="AK998" t="s">
        <v>355</v>
      </c>
      <c r="AL998" t="s">
        <v>239</v>
      </c>
      <c r="AM998">
        <v>9560</v>
      </c>
      <c r="AN998">
        <v>34109</v>
      </c>
      <c r="AO998">
        <v>8280</v>
      </c>
      <c r="AP998">
        <v>48.34</v>
      </c>
      <c r="AQ998">
        <v>2836.88</v>
      </c>
      <c r="AR998" t="s">
        <v>2626</v>
      </c>
      <c r="AS998" t="s">
        <v>2626</v>
      </c>
      <c r="AT998">
        <v>1</v>
      </c>
      <c r="AU998" t="s">
        <v>2628</v>
      </c>
      <c r="AV998" s="3">
        <v>42292</v>
      </c>
      <c r="AW998" s="3" t="str">
        <f>TEXT(LoanTable[[#This Row],[Disbursement Date]],"YYYY-MM")</f>
        <v>2019-09</v>
      </c>
      <c r="AX998" t="str">
        <f>TEXT(EDATE(LoanTable[[#This Row],[Disbursement Date]],-1),"YYYY-MM")</f>
        <v>2019-08</v>
      </c>
      <c r="AY998">
        <f>IF(LoanTable[[#This Row],[Loan Status]]="Active",1,0)</f>
        <v>1</v>
      </c>
      <c r="AZ998">
        <f>IF(COUNTIFS(LoanTable[Client id],LoanTable[[#This Row],[Client id]],LoanTable[Period],LoanTable[[#This Row],[Previous Period]])&gt;0,1,0)</f>
        <v>0</v>
      </c>
      <c r="BA998" s="17" t="str">
        <f>TEXT(LoanTable[[#This Row],[Disbursement Date]],"YYYY")</f>
        <v>2019</v>
      </c>
      <c r="BB998" s="10" cm="1">
        <f t="array" ref="BB998">IF(YEAR(LoanTable[[#This Row],[Disbursement Date]])=MIN(YEAR(LoanTable[Disbursement Date])),"",YEAR(LoanTable[[#This Row],[Disbursement Date]])-1)</f>
        <v>2018</v>
      </c>
      <c r="BC998" s="10">
        <f>IF(LoanTable[[#This Row],[Previous Year]]="",1,IF(COUNTIFS(LoanTable[Client id],LoanTable[[#This Row],[Client id]],LoanTable[Year],LoanTable[[#This Row],[Previous Year]])&gt;0,1,0))</f>
        <v>0</v>
      </c>
      <c r="BD998" t="str">
        <f>YEAR(LoanTable[[#This Row],[Disbursement Date]]) &amp; "-Q" &amp; ROUNDUP(MONTH(LoanTable[[#This Row],[Disbursement Date]])/3,0)</f>
        <v>2019-Q3</v>
      </c>
      <c r="BE998">
        <f>IF(LoanTable[[#This Row],[Disbursement Date]]=LoanTable[[#This Row],[First Loan Date]],1,0)</f>
        <v>0</v>
      </c>
    </row>
    <row r="999" spans="1:57" x14ac:dyDescent="0.3">
      <c r="A999" t="s">
        <v>2182</v>
      </c>
      <c r="B999">
        <v>618</v>
      </c>
      <c r="C999" t="s">
        <v>246</v>
      </c>
      <c r="D999" t="s">
        <v>573</v>
      </c>
      <c r="E999">
        <v>49688</v>
      </c>
      <c r="F999">
        <v>6738</v>
      </c>
      <c r="G999">
        <v>21960</v>
      </c>
      <c r="H999" s="5">
        <v>43718</v>
      </c>
      <c r="I999" t="s">
        <v>624</v>
      </c>
      <c r="J999" t="s">
        <v>619</v>
      </c>
      <c r="K999">
        <v>110159</v>
      </c>
      <c r="L999" t="s">
        <v>248</v>
      </c>
      <c r="M999" t="s">
        <v>165</v>
      </c>
      <c r="N999" t="s">
        <v>13</v>
      </c>
      <c r="O999" t="s">
        <v>46</v>
      </c>
      <c r="P999">
        <v>31</v>
      </c>
      <c r="Q999" s="5" t="s">
        <v>47</v>
      </c>
      <c r="R999" t="s">
        <v>25</v>
      </c>
      <c r="S999" t="s">
        <v>35</v>
      </c>
      <c r="T999" t="s">
        <v>18</v>
      </c>
      <c r="U999" t="s">
        <v>22</v>
      </c>
      <c r="V999" t="s">
        <v>20</v>
      </c>
      <c r="W999">
        <v>672</v>
      </c>
      <c r="X999" t="s">
        <v>574</v>
      </c>
      <c r="Y999" t="s">
        <v>575</v>
      </c>
      <c r="Z999" t="s">
        <v>576</v>
      </c>
      <c r="AA999">
        <v>0.1065</v>
      </c>
      <c r="AB999" t="s">
        <v>577</v>
      </c>
      <c r="AC999" t="s">
        <v>578</v>
      </c>
      <c r="AD999" t="s">
        <v>246</v>
      </c>
      <c r="AE999" t="s">
        <v>234</v>
      </c>
      <c r="AF999" t="s">
        <v>235</v>
      </c>
      <c r="AG999" t="s">
        <v>236</v>
      </c>
      <c r="AH999" t="s">
        <v>237</v>
      </c>
      <c r="AI999" t="s">
        <v>246</v>
      </c>
      <c r="AJ999">
        <v>110159</v>
      </c>
      <c r="AK999" t="s">
        <v>247</v>
      </c>
      <c r="AL999" t="s">
        <v>241</v>
      </c>
      <c r="AM999">
        <v>49907</v>
      </c>
      <c r="AN999">
        <v>8172</v>
      </c>
      <c r="AO999">
        <v>49612</v>
      </c>
      <c r="AP999">
        <v>8.7799999999999994</v>
      </c>
      <c r="AQ999">
        <v>789.82</v>
      </c>
      <c r="AR999" t="s">
        <v>2626</v>
      </c>
      <c r="AS999" t="s">
        <v>2626</v>
      </c>
      <c r="AT999">
        <v>0</v>
      </c>
      <c r="AU999" t="s">
        <v>2628</v>
      </c>
      <c r="AV999" s="3">
        <v>42106</v>
      </c>
      <c r="AW999" s="3" t="str">
        <f>TEXT(LoanTable[[#This Row],[Disbursement Date]],"YYYY-MM")</f>
        <v>2019-09</v>
      </c>
      <c r="AX999" t="str">
        <f>TEXT(EDATE(LoanTable[[#This Row],[Disbursement Date]],-1),"YYYY-MM")</f>
        <v>2019-08</v>
      </c>
      <c r="AY999">
        <f>IF(LoanTable[[#This Row],[Loan Status]]="Active",1,0)</f>
        <v>1</v>
      </c>
      <c r="AZ999">
        <f>IF(COUNTIFS(LoanTable[Client id],LoanTable[[#This Row],[Client id]],LoanTable[Period],LoanTable[[#This Row],[Previous Period]])&gt;0,1,0)</f>
        <v>0</v>
      </c>
      <c r="BA999" s="17" t="str">
        <f>TEXT(LoanTable[[#This Row],[Disbursement Date]],"YYYY")</f>
        <v>2019</v>
      </c>
      <c r="BB999" s="10" cm="1">
        <f t="array" ref="BB999">IF(YEAR(LoanTable[[#This Row],[Disbursement Date]])=MIN(YEAR(LoanTable[Disbursement Date])),"",YEAR(LoanTable[[#This Row],[Disbursement Date]])-1)</f>
        <v>2018</v>
      </c>
      <c r="BC999" s="10">
        <f>IF(LoanTable[[#This Row],[Previous Year]]="",1,IF(COUNTIFS(LoanTable[Client id],LoanTable[[#This Row],[Client id]],LoanTable[Year],LoanTable[[#This Row],[Previous Year]])&gt;0,1,0))</f>
        <v>0</v>
      </c>
      <c r="BD999" t="str">
        <f>YEAR(LoanTable[[#This Row],[Disbursement Date]]) &amp; "-Q" &amp; ROUNDUP(MONTH(LoanTable[[#This Row],[Disbursement Date]])/3,0)</f>
        <v>2019-Q3</v>
      </c>
      <c r="BE999">
        <f>IF(LoanTable[[#This Row],[Disbursement Date]]=LoanTable[[#This Row],[First Loan Date]],1,0)</f>
        <v>0</v>
      </c>
    </row>
    <row r="1000" spans="1:57" x14ac:dyDescent="0.3">
      <c r="A1000" t="s">
        <v>1374</v>
      </c>
      <c r="B1000">
        <v>355</v>
      </c>
      <c r="C1000" t="s">
        <v>409</v>
      </c>
      <c r="D1000" t="s">
        <v>573</v>
      </c>
      <c r="E1000">
        <v>19449</v>
      </c>
      <c r="F1000">
        <v>27974</v>
      </c>
      <c r="G1000">
        <v>25714</v>
      </c>
      <c r="H1000" s="5">
        <v>43721</v>
      </c>
      <c r="I1000" t="s">
        <v>612</v>
      </c>
      <c r="J1000" t="s">
        <v>619</v>
      </c>
      <c r="K1000">
        <v>1030063</v>
      </c>
      <c r="L1000" t="s">
        <v>411</v>
      </c>
      <c r="M1000" t="s">
        <v>208</v>
      </c>
      <c r="N1000" t="s">
        <v>13</v>
      </c>
      <c r="O1000" t="s">
        <v>14</v>
      </c>
      <c r="P1000">
        <v>39</v>
      </c>
      <c r="Q1000" s="5" t="s">
        <v>37</v>
      </c>
      <c r="R1000" t="s">
        <v>104</v>
      </c>
      <c r="S1000" t="s">
        <v>105</v>
      </c>
      <c r="T1000" t="s">
        <v>18</v>
      </c>
      <c r="U1000" t="s">
        <v>19</v>
      </c>
      <c r="V1000" t="s">
        <v>20</v>
      </c>
      <c r="W1000">
        <v>472</v>
      </c>
      <c r="X1000" t="s">
        <v>574</v>
      </c>
      <c r="Y1000" t="s">
        <v>575</v>
      </c>
      <c r="Z1000" t="s">
        <v>576</v>
      </c>
      <c r="AA1000">
        <v>0.1065</v>
      </c>
      <c r="AB1000" t="s">
        <v>577</v>
      </c>
      <c r="AC1000" t="s">
        <v>578</v>
      </c>
      <c r="AD1000" t="s">
        <v>409</v>
      </c>
      <c r="AE1000" t="s">
        <v>234</v>
      </c>
      <c r="AF1000" t="s">
        <v>235</v>
      </c>
      <c r="AG1000" t="s">
        <v>236</v>
      </c>
      <c r="AH1000" t="s">
        <v>237</v>
      </c>
      <c r="AI1000" t="s">
        <v>246</v>
      </c>
      <c r="AJ1000">
        <v>1030063</v>
      </c>
      <c r="AK1000" t="s">
        <v>410</v>
      </c>
      <c r="AL1000" t="s">
        <v>241</v>
      </c>
      <c r="AM1000">
        <v>20010</v>
      </c>
      <c r="AN1000">
        <v>28838</v>
      </c>
      <c r="AO1000">
        <v>19066</v>
      </c>
      <c r="AP1000">
        <v>31.27</v>
      </c>
      <c r="AQ1000">
        <v>4463.74</v>
      </c>
      <c r="AR1000" t="s">
        <v>2627</v>
      </c>
      <c r="AS1000" t="s">
        <v>2626</v>
      </c>
      <c r="AT1000">
        <v>0</v>
      </c>
      <c r="AU1000" t="s">
        <v>2628</v>
      </c>
      <c r="AV1000" s="3">
        <v>43013</v>
      </c>
      <c r="AW1000" s="3" t="str">
        <f>TEXT(LoanTable[[#This Row],[Disbursement Date]],"YYYY-MM")</f>
        <v>2019-09</v>
      </c>
      <c r="AX1000" t="str">
        <f>TEXT(EDATE(LoanTable[[#This Row],[Disbursement Date]],-1),"YYYY-MM")</f>
        <v>2019-08</v>
      </c>
      <c r="AY1000">
        <f>IF(LoanTable[[#This Row],[Loan Status]]="Active",1,0)</f>
        <v>0</v>
      </c>
      <c r="AZ1000">
        <f>IF(COUNTIFS(LoanTable[Client id],LoanTable[[#This Row],[Client id]],LoanTable[Period],LoanTable[[#This Row],[Previous Period]])&gt;0,1,0)</f>
        <v>0</v>
      </c>
      <c r="BA1000" s="17" t="str">
        <f>TEXT(LoanTable[[#This Row],[Disbursement Date]],"YYYY")</f>
        <v>2019</v>
      </c>
      <c r="BB1000" s="10" cm="1">
        <f t="array" ref="BB1000">IF(YEAR(LoanTable[[#This Row],[Disbursement Date]])=MIN(YEAR(LoanTable[Disbursement Date])),"",YEAR(LoanTable[[#This Row],[Disbursement Date]])-1)</f>
        <v>2018</v>
      </c>
      <c r="BC1000" s="10">
        <f>IF(LoanTable[[#This Row],[Previous Year]]="",1,IF(COUNTIFS(LoanTable[Client id],LoanTable[[#This Row],[Client id]],LoanTable[Year],LoanTable[[#This Row],[Previous Year]])&gt;0,1,0))</f>
        <v>0</v>
      </c>
      <c r="BD1000" t="str">
        <f>YEAR(LoanTable[[#This Row],[Disbursement Date]]) &amp; "-Q" &amp; ROUNDUP(MONTH(LoanTable[[#This Row],[Disbursement Date]])/3,0)</f>
        <v>2019-Q3</v>
      </c>
      <c r="BE1000">
        <f>IF(LoanTable[[#This Row],[Disbursement Date]]=LoanTable[[#This Row],[First Loan Date]],1,0)</f>
        <v>0</v>
      </c>
    </row>
    <row r="1001" spans="1:57" x14ac:dyDescent="0.3">
      <c r="A1001" t="s">
        <v>1098</v>
      </c>
      <c r="B1001">
        <v>109</v>
      </c>
      <c r="C1001" t="s">
        <v>330</v>
      </c>
      <c r="D1001" t="s">
        <v>573</v>
      </c>
      <c r="E1001">
        <v>36423</v>
      </c>
      <c r="F1001">
        <v>43492</v>
      </c>
      <c r="G1001">
        <v>19819</v>
      </c>
      <c r="H1001" s="5">
        <v>43722</v>
      </c>
      <c r="I1001" t="s">
        <v>615</v>
      </c>
      <c r="J1001" t="s">
        <v>619</v>
      </c>
      <c r="K1001">
        <v>690076</v>
      </c>
      <c r="L1001" t="s">
        <v>337</v>
      </c>
      <c r="M1001" t="s">
        <v>164</v>
      </c>
      <c r="N1001" t="s">
        <v>13</v>
      </c>
      <c r="O1001" t="s">
        <v>46</v>
      </c>
      <c r="P1001">
        <v>30</v>
      </c>
      <c r="Q1001" s="5" t="s">
        <v>47</v>
      </c>
      <c r="R1001" t="s">
        <v>30</v>
      </c>
      <c r="S1001" t="s">
        <v>145</v>
      </c>
      <c r="T1001" t="s">
        <v>18</v>
      </c>
      <c r="U1001" t="s">
        <v>19</v>
      </c>
      <c r="V1001" t="s">
        <v>31</v>
      </c>
      <c r="W1001">
        <v>783</v>
      </c>
      <c r="X1001" t="s">
        <v>574</v>
      </c>
      <c r="Y1001" t="s">
        <v>575</v>
      </c>
      <c r="Z1001" t="s">
        <v>576</v>
      </c>
      <c r="AA1001">
        <v>0.1065</v>
      </c>
      <c r="AB1001" t="s">
        <v>577</v>
      </c>
      <c r="AC1001" t="s">
        <v>578</v>
      </c>
      <c r="AD1001" t="s">
        <v>330</v>
      </c>
      <c r="AE1001" t="s">
        <v>331</v>
      </c>
      <c r="AF1001" t="s">
        <v>332</v>
      </c>
      <c r="AG1001" t="s">
        <v>333</v>
      </c>
      <c r="AH1001" t="s">
        <v>334</v>
      </c>
      <c r="AI1001" t="s">
        <v>335</v>
      </c>
      <c r="AJ1001">
        <v>690076</v>
      </c>
      <c r="AK1001" t="s">
        <v>336</v>
      </c>
      <c r="AL1001" t="s">
        <v>239</v>
      </c>
      <c r="AM1001">
        <v>37572</v>
      </c>
      <c r="AN1001">
        <v>45172</v>
      </c>
      <c r="AO1001">
        <v>35946</v>
      </c>
      <c r="AP1001">
        <v>17.239999999999998</v>
      </c>
      <c r="AQ1001">
        <v>3238.53</v>
      </c>
      <c r="AR1001" t="s">
        <v>2626</v>
      </c>
      <c r="AS1001" t="s">
        <v>2626</v>
      </c>
      <c r="AT1001">
        <v>2</v>
      </c>
      <c r="AU1001" t="s">
        <v>2628</v>
      </c>
      <c r="AV1001" s="3">
        <v>43722</v>
      </c>
      <c r="AW1001" s="3" t="str">
        <f>TEXT(LoanTable[[#This Row],[Disbursement Date]],"YYYY-MM")</f>
        <v>2019-09</v>
      </c>
      <c r="AX1001" t="str">
        <f>TEXT(EDATE(LoanTable[[#This Row],[Disbursement Date]],-1),"YYYY-MM")</f>
        <v>2019-08</v>
      </c>
      <c r="AY1001">
        <f>IF(LoanTable[[#This Row],[Loan Status]]="Active",1,0)</f>
        <v>0</v>
      </c>
      <c r="AZ1001">
        <f>IF(COUNTIFS(LoanTable[Client id],LoanTable[[#This Row],[Client id]],LoanTable[Period],LoanTable[[#This Row],[Previous Period]])&gt;0,1,0)</f>
        <v>0</v>
      </c>
      <c r="BA1001" s="17" t="str">
        <f>TEXT(LoanTable[[#This Row],[Disbursement Date]],"YYYY")</f>
        <v>2019</v>
      </c>
      <c r="BB1001" s="10" cm="1">
        <f t="array" ref="BB1001">IF(YEAR(LoanTable[[#This Row],[Disbursement Date]])=MIN(YEAR(LoanTable[Disbursement Date])),"",YEAR(LoanTable[[#This Row],[Disbursement Date]])-1)</f>
        <v>2018</v>
      </c>
      <c r="BC1001" s="10">
        <f>IF(LoanTable[[#This Row],[Previous Year]]="",1,IF(COUNTIFS(LoanTable[Client id],LoanTable[[#This Row],[Client id]],LoanTable[Year],LoanTable[[#This Row],[Previous Year]])&gt;0,1,0))</f>
        <v>0</v>
      </c>
      <c r="BD1001" t="str">
        <f>YEAR(LoanTable[[#This Row],[Disbursement Date]]) &amp; "-Q" &amp; ROUNDUP(MONTH(LoanTable[[#This Row],[Disbursement Date]])/3,0)</f>
        <v>2019-Q3</v>
      </c>
      <c r="BE1001">
        <f>IF(LoanTable[[#This Row],[Disbursement Date]]=LoanTable[[#This Row],[First Loan Date]],1,0)</f>
        <v>1</v>
      </c>
    </row>
    <row r="1002" spans="1:57" x14ac:dyDescent="0.3">
      <c r="A1002" t="s">
        <v>838</v>
      </c>
      <c r="B1002">
        <v>875</v>
      </c>
      <c r="C1002" t="s">
        <v>386</v>
      </c>
      <c r="D1002" t="s">
        <v>589</v>
      </c>
      <c r="E1002">
        <v>17079</v>
      </c>
      <c r="F1002">
        <v>6678</v>
      </c>
      <c r="G1002">
        <v>8823</v>
      </c>
      <c r="H1002" s="5">
        <v>43722</v>
      </c>
      <c r="I1002" t="s">
        <v>615</v>
      </c>
      <c r="J1002" t="s">
        <v>619</v>
      </c>
      <c r="K1002">
        <v>1110166</v>
      </c>
      <c r="L1002" t="s">
        <v>389</v>
      </c>
      <c r="M1002" t="s">
        <v>122</v>
      </c>
      <c r="N1002" t="s">
        <v>13</v>
      </c>
      <c r="O1002" t="s">
        <v>33</v>
      </c>
      <c r="R1002" t="s">
        <v>30</v>
      </c>
      <c r="S1002" t="s">
        <v>145</v>
      </c>
      <c r="T1002" t="s">
        <v>63</v>
      </c>
      <c r="U1002" t="s">
        <v>65</v>
      </c>
      <c r="V1002" t="s">
        <v>39</v>
      </c>
      <c r="W1002">
        <v>476</v>
      </c>
      <c r="X1002" t="s">
        <v>574</v>
      </c>
      <c r="Y1002" t="s">
        <v>590</v>
      </c>
      <c r="Z1002" t="s">
        <v>576</v>
      </c>
      <c r="AA1002">
        <v>9.9099999999999994E-2</v>
      </c>
      <c r="AB1002" t="s">
        <v>577</v>
      </c>
      <c r="AC1002" t="s">
        <v>591</v>
      </c>
      <c r="AD1002" t="s">
        <v>386</v>
      </c>
      <c r="AE1002" t="s">
        <v>234</v>
      </c>
      <c r="AF1002" t="s">
        <v>235</v>
      </c>
      <c r="AG1002" t="s">
        <v>236</v>
      </c>
      <c r="AH1002" t="s">
        <v>237</v>
      </c>
      <c r="AI1002" t="s">
        <v>387</v>
      </c>
      <c r="AJ1002">
        <v>1110166</v>
      </c>
      <c r="AK1002" t="s">
        <v>388</v>
      </c>
      <c r="AL1002" t="s">
        <v>239</v>
      </c>
      <c r="AM1002">
        <v>18909</v>
      </c>
      <c r="AN1002">
        <v>7948</v>
      </c>
      <c r="AO1002">
        <v>16991</v>
      </c>
      <c r="AP1002">
        <v>18.489999999999998</v>
      </c>
      <c r="AQ1002">
        <v>3262.06</v>
      </c>
      <c r="AR1002" t="s">
        <v>2626</v>
      </c>
      <c r="AS1002" t="s">
        <v>2626</v>
      </c>
      <c r="AT1002">
        <v>0</v>
      </c>
      <c r="AU1002" t="s">
        <v>2628</v>
      </c>
      <c r="AV1002" s="3">
        <v>43411</v>
      </c>
      <c r="AW1002" s="3" t="str">
        <f>TEXT(LoanTable[[#This Row],[Disbursement Date]],"YYYY-MM")</f>
        <v>2019-09</v>
      </c>
      <c r="AX1002" t="str">
        <f>TEXT(EDATE(LoanTable[[#This Row],[Disbursement Date]],-1),"YYYY-MM")</f>
        <v>2019-08</v>
      </c>
      <c r="AY1002">
        <f>IF(LoanTable[[#This Row],[Loan Status]]="Active",1,0)</f>
        <v>0</v>
      </c>
      <c r="AZ1002">
        <f>IF(COUNTIFS(LoanTable[Client id],LoanTable[[#This Row],[Client id]],LoanTable[Period],LoanTable[[#This Row],[Previous Period]])&gt;0,1,0)</f>
        <v>0</v>
      </c>
      <c r="BA1002" s="17" t="str">
        <f>TEXT(LoanTable[[#This Row],[Disbursement Date]],"YYYY")</f>
        <v>2019</v>
      </c>
      <c r="BB1002" s="10" cm="1">
        <f t="array" ref="BB1002">IF(YEAR(LoanTable[[#This Row],[Disbursement Date]])=MIN(YEAR(LoanTable[Disbursement Date])),"",YEAR(LoanTable[[#This Row],[Disbursement Date]])-1)</f>
        <v>2018</v>
      </c>
      <c r="BC1002" s="10">
        <f>IF(LoanTable[[#This Row],[Previous Year]]="",1,IF(COUNTIFS(LoanTable[Client id],LoanTable[[#This Row],[Client id]],LoanTable[Year],LoanTable[[#This Row],[Previous Year]])&gt;0,1,0))</f>
        <v>1</v>
      </c>
      <c r="BD1002" t="str">
        <f>YEAR(LoanTable[[#This Row],[Disbursement Date]]) &amp; "-Q" &amp; ROUNDUP(MONTH(LoanTable[[#This Row],[Disbursement Date]])/3,0)</f>
        <v>2019-Q3</v>
      </c>
      <c r="BE1002">
        <f>IF(LoanTable[[#This Row],[Disbursement Date]]=LoanTable[[#This Row],[First Loan Date]],1,0)</f>
        <v>0</v>
      </c>
    </row>
    <row r="1003" spans="1:57" x14ac:dyDescent="0.3">
      <c r="A1003" t="s">
        <v>1733</v>
      </c>
      <c r="B1003">
        <v>319</v>
      </c>
      <c r="C1003" t="s">
        <v>251</v>
      </c>
      <c r="D1003" t="s">
        <v>573</v>
      </c>
      <c r="E1003">
        <v>38320</v>
      </c>
      <c r="F1003">
        <v>33218</v>
      </c>
      <c r="G1003">
        <v>25766</v>
      </c>
      <c r="H1003" s="5">
        <v>43724</v>
      </c>
      <c r="I1003" t="s">
        <v>612</v>
      </c>
      <c r="J1003" t="s">
        <v>613</v>
      </c>
      <c r="K1003">
        <v>10068</v>
      </c>
      <c r="L1003" t="s">
        <v>319</v>
      </c>
      <c r="M1003" t="s">
        <v>116</v>
      </c>
      <c r="N1003" t="s">
        <v>13</v>
      </c>
      <c r="O1003" t="s">
        <v>14</v>
      </c>
      <c r="P1003">
        <v>36</v>
      </c>
      <c r="Q1003" s="5" t="s">
        <v>67</v>
      </c>
      <c r="R1003" t="s">
        <v>30</v>
      </c>
      <c r="S1003" t="s">
        <v>145</v>
      </c>
      <c r="T1003" t="s">
        <v>18</v>
      </c>
      <c r="U1003" t="s">
        <v>65</v>
      </c>
      <c r="V1003" t="s">
        <v>39</v>
      </c>
      <c r="W1003">
        <v>514</v>
      </c>
      <c r="X1003" t="s">
        <v>574</v>
      </c>
      <c r="Y1003" t="s">
        <v>575</v>
      </c>
      <c r="Z1003" t="s">
        <v>576</v>
      </c>
      <c r="AA1003">
        <v>0.1065</v>
      </c>
      <c r="AB1003" t="s">
        <v>577</v>
      </c>
      <c r="AC1003" t="s">
        <v>578</v>
      </c>
      <c r="AD1003" t="s">
        <v>251</v>
      </c>
      <c r="AE1003" t="s">
        <v>250</v>
      </c>
      <c r="AF1003" t="s">
        <v>251</v>
      </c>
      <c r="AG1003" t="s">
        <v>252</v>
      </c>
      <c r="AH1003" t="s">
        <v>253</v>
      </c>
      <c r="AI1003" t="s">
        <v>317</v>
      </c>
      <c r="AJ1003">
        <v>10068</v>
      </c>
      <c r="AK1003" t="s">
        <v>318</v>
      </c>
      <c r="AL1003" t="s">
        <v>256</v>
      </c>
      <c r="AM1003">
        <v>39891</v>
      </c>
      <c r="AN1003">
        <v>33578</v>
      </c>
      <c r="AO1003">
        <v>37914</v>
      </c>
      <c r="AP1003">
        <v>3.21</v>
      </c>
      <c r="AQ1003">
        <v>3147.31</v>
      </c>
      <c r="AR1003" t="s">
        <v>2626</v>
      </c>
      <c r="AS1003" t="s">
        <v>2626</v>
      </c>
      <c r="AT1003">
        <v>2</v>
      </c>
      <c r="AU1003" t="s">
        <v>2628</v>
      </c>
      <c r="AV1003" s="3">
        <v>43146</v>
      </c>
      <c r="AW1003" s="3" t="str">
        <f>TEXT(LoanTable[[#This Row],[Disbursement Date]],"YYYY-MM")</f>
        <v>2019-09</v>
      </c>
      <c r="AX1003" t="str">
        <f>TEXT(EDATE(LoanTable[[#This Row],[Disbursement Date]],-1),"YYYY-MM")</f>
        <v>2019-08</v>
      </c>
      <c r="AY1003">
        <f>IF(LoanTable[[#This Row],[Loan Status]]="Active",1,0)</f>
        <v>0</v>
      </c>
      <c r="AZ1003">
        <f>IF(COUNTIFS(LoanTable[Client id],LoanTable[[#This Row],[Client id]],LoanTable[Period],LoanTable[[#This Row],[Previous Period]])&gt;0,1,0)</f>
        <v>0</v>
      </c>
      <c r="BA1003" s="17" t="str">
        <f>TEXT(LoanTable[[#This Row],[Disbursement Date]],"YYYY")</f>
        <v>2019</v>
      </c>
      <c r="BB1003" s="10" cm="1">
        <f t="array" ref="BB1003">IF(YEAR(LoanTable[[#This Row],[Disbursement Date]])=MIN(YEAR(LoanTable[Disbursement Date])),"",YEAR(LoanTable[[#This Row],[Disbursement Date]])-1)</f>
        <v>2018</v>
      </c>
      <c r="BC1003" s="10">
        <f>IF(LoanTable[[#This Row],[Previous Year]]="",1,IF(COUNTIFS(LoanTable[Client id],LoanTable[[#This Row],[Client id]],LoanTable[Year],LoanTable[[#This Row],[Previous Year]])&gt;0,1,0))</f>
        <v>1</v>
      </c>
      <c r="BD1003" t="str">
        <f>YEAR(LoanTable[[#This Row],[Disbursement Date]]) &amp; "-Q" &amp; ROUNDUP(MONTH(LoanTable[[#This Row],[Disbursement Date]])/3,0)</f>
        <v>2019-Q3</v>
      </c>
      <c r="BE1003">
        <f>IF(LoanTable[[#This Row],[Disbursement Date]]=LoanTable[[#This Row],[First Loan Date]],1,0)</f>
        <v>0</v>
      </c>
    </row>
    <row r="1004" spans="1:57" x14ac:dyDescent="0.3">
      <c r="A1004" t="s">
        <v>2594</v>
      </c>
      <c r="B1004">
        <v>382</v>
      </c>
      <c r="C1004" t="s">
        <v>243</v>
      </c>
      <c r="D1004" t="s">
        <v>573</v>
      </c>
      <c r="E1004">
        <v>45113</v>
      </c>
      <c r="F1004">
        <v>36053</v>
      </c>
      <c r="G1004">
        <v>4924</v>
      </c>
      <c r="H1004" s="5">
        <v>43728</v>
      </c>
      <c r="I1004" t="s">
        <v>612</v>
      </c>
      <c r="J1004" t="s">
        <v>613</v>
      </c>
      <c r="K1004">
        <v>160051</v>
      </c>
      <c r="L1004" t="s">
        <v>245</v>
      </c>
      <c r="M1004" t="s">
        <v>211</v>
      </c>
      <c r="N1004" t="s">
        <v>13</v>
      </c>
      <c r="O1004" t="s">
        <v>28</v>
      </c>
      <c r="P1004">
        <v>47</v>
      </c>
      <c r="Q1004" s="5" t="s">
        <v>49</v>
      </c>
      <c r="R1004" t="s">
        <v>104</v>
      </c>
      <c r="S1004" t="s">
        <v>105</v>
      </c>
      <c r="T1004" t="s">
        <v>18</v>
      </c>
      <c r="U1004" t="s">
        <v>65</v>
      </c>
      <c r="V1004" t="s">
        <v>39</v>
      </c>
      <c r="W1004">
        <v>526</v>
      </c>
      <c r="X1004" t="s">
        <v>574</v>
      </c>
      <c r="Y1004" t="s">
        <v>575</v>
      </c>
      <c r="Z1004" t="s">
        <v>576</v>
      </c>
      <c r="AA1004">
        <v>0.1065</v>
      </c>
      <c r="AB1004" t="s">
        <v>577</v>
      </c>
      <c r="AC1004" t="s">
        <v>578</v>
      </c>
      <c r="AD1004" t="s">
        <v>243</v>
      </c>
      <c r="AE1004" t="s">
        <v>234</v>
      </c>
      <c r="AF1004" t="s">
        <v>235</v>
      </c>
      <c r="AG1004" t="s">
        <v>236</v>
      </c>
      <c r="AH1004" t="s">
        <v>237</v>
      </c>
      <c r="AI1004" t="s">
        <v>243</v>
      </c>
      <c r="AJ1004">
        <v>160051</v>
      </c>
      <c r="AK1004" t="s">
        <v>244</v>
      </c>
      <c r="AL1004" t="s">
        <v>241</v>
      </c>
      <c r="AM1004">
        <v>45088</v>
      </c>
      <c r="AN1004">
        <v>36163</v>
      </c>
      <c r="AO1004">
        <v>45098</v>
      </c>
      <c r="AP1004">
        <v>16.149999999999999</v>
      </c>
      <c r="AQ1004">
        <v>1412.32</v>
      </c>
      <c r="AR1004" t="s">
        <v>2626</v>
      </c>
      <c r="AS1004" t="s">
        <v>2626</v>
      </c>
      <c r="AT1004">
        <v>1</v>
      </c>
      <c r="AU1004" t="s">
        <v>2628</v>
      </c>
      <c r="AV1004" s="3">
        <v>43728</v>
      </c>
      <c r="AW1004" s="3" t="str">
        <f>TEXT(LoanTable[[#This Row],[Disbursement Date]],"YYYY-MM")</f>
        <v>2019-09</v>
      </c>
      <c r="AX1004" t="str">
        <f>TEXT(EDATE(LoanTable[[#This Row],[Disbursement Date]],-1),"YYYY-MM")</f>
        <v>2019-08</v>
      </c>
      <c r="AY1004">
        <f>IF(LoanTable[[#This Row],[Loan Status]]="Active",1,0)</f>
        <v>0</v>
      </c>
      <c r="AZ1004">
        <f>IF(COUNTIFS(LoanTable[Client id],LoanTable[[#This Row],[Client id]],LoanTable[Period],LoanTable[[#This Row],[Previous Period]])&gt;0,1,0)</f>
        <v>0</v>
      </c>
      <c r="BA1004" s="17" t="str">
        <f>TEXT(LoanTable[[#This Row],[Disbursement Date]],"YYYY")</f>
        <v>2019</v>
      </c>
      <c r="BB1004" s="10" cm="1">
        <f t="array" ref="BB1004">IF(YEAR(LoanTable[[#This Row],[Disbursement Date]])=MIN(YEAR(LoanTable[Disbursement Date])),"",YEAR(LoanTable[[#This Row],[Disbursement Date]])-1)</f>
        <v>2018</v>
      </c>
      <c r="BC1004" s="10">
        <f>IF(LoanTable[[#This Row],[Previous Year]]="",1,IF(COUNTIFS(LoanTable[Client id],LoanTable[[#This Row],[Client id]],LoanTable[Year],LoanTable[[#This Row],[Previous Year]])&gt;0,1,0))</f>
        <v>0</v>
      </c>
      <c r="BD1004" t="str">
        <f>YEAR(LoanTable[[#This Row],[Disbursement Date]]) &amp; "-Q" &amp; ROUNDUP(MONTH(LoanTable[[#This Row],[Disbursement Date]])/3,0)</f>
        <v>2019-Q3</v>
      </c>
      <c r="BE1004">
        <f>IF(LoanTable[[#This Row],[Disbursement Date]]=LoanTable[[#This Row],[First Loan Date]],1,0)</f>
        <v>1</v>
      </c>
    </row>
    <row r="1005" spans="1:57" x14ac:dyDescent="0.3">
      <c r="A1005" t="s">
        <v>642</v>
      </c>
      <c r="B1005">
        <v>427</v>
      </c>
      <c r="C1005" t="s">
        <v>409</v>
      </c>
      <c r="D1005" t="s">
        <v>573</v>
      </c>
      <c r="E1005">
        <v>9328</v>
      </c>
      <c r="F1005">
        <v>14266</v>
      </c>
      <c r="G1005">
        <v>15204</v>
      </c>
      <c r="H1005" s="5">
        <v>43730</v>
      </c>
      <c r="I1005" t="s">
        <v>615</v>
      </c>
      <c r="J1005" t="s">
        <v>619</v>
      </c>
      <c r="K1005">
        <v>1030063</v>
      </c>
      <c r="L1005" t="s">
        <v>411</v>
      </c>
      <c r="M1005" t="s">
        <v>96</v>
      </c>
      <c r="N1005" t="s">
        <v>13</v>
      </c>
      <c r="O1005" t="s">
        <v>28</v>
      </c>
      <c r="P1005">
        <v>46</v>
      </c>
      <c r="Q1005" s="5" t="s">
        <v>59</v>
      </c>
      <c r="R1005" t="s">
        <v>30</v>
      </c>
      <c r="S1005" t="s">
        <v>145</v>
      </c>
      <c r="T1005" t="s">
        <v>63</v>
      </c>
      <c r="U1005" t="s">
        <v>22</v>
      </c>
      <c r="V1005" t="s">
        <v>31</v>
      </c>
      <c r="W1005">
        <v>522</v>
      </c>
      <c r="X1005" t="s">
        <v>574</v>
      </c>
      <c r="Y1005" t="s">
        <v>575</v>
      </c>
      <c r="Z1005" t="s">
        <v>576</v>
      </c>
      <c r="AA1005">
        <v>0.1065</v>
      </c>
      <c r="AB1005" t="s">
        <v>577</v>
      </c>
      <c r="AC1005" t="s">
        <v>578</v>
      </c>
      <c r="AD1005" t="s">
        <v>409</v>
      </c>
      <c r="AE1005" t="s">
        <v>234</v>
      </c>
      <c r="AF1005" t="s">
        <v>235</v>
      </c>
      <c r="AG1005" t="s">
        <v>236</v>
      </c>
      <c r="AH1005" t="s">
        <v>237</v>
      </c>
      <c r="AI1005" t="s">
        <v>246</v>
      </c>
      <c r="AJ1005">
        <v>1030063</v>
      </c>
      <c r="AK1005" t="s">
        <v>410</v>
      </c>
      <c r="AL1005" t="s">
        <v>241</v>
      </c>
      <c r="AM1005">
        <v>11219</v>
      </c>
      <c r="AN1005">
        <v>14589</v>
      </c>
      <c r="AO1005">
        <v>9147</v>
      </c>
      <c r="AP1005">
        <v>27.67</v>
      </c>
      <c r="AQ1005">
        <v>109.74</v>
      </c>
      <c r="AR1005" t="s">
        <v>2626</v>
      </c>
      <c r="AS1005" t="s">
        <v>2626</v>
      </c>
      <c r="AT1005">
        <v>1</v>
      </c>
      <c r="AU1005" t="s">
        <v>2628</v>
      </c>
      <c r="AV1005" s="3">
        <v>42287</v>
      </c>
      <c r="AW1005" s="3" t="str">
        <f>TEXT(LoanTable[[#This Row],[Disbursement Date]],"YYYY-MM")</f>
        <v>2019-09</v>
      </c>
      <c r="AX1005" t="str">
        <f>TEXT(EDATE(LoanTable[[#This Row],[Disbursement Date]],-1),"YYYY-MM")</f>
        <v>2019-08</v>
      </c>
      <c r="AY1005">
        <f>IF(LoanTable[[#This Row],[Loan Status]]="Active",1,0)</f>
        <v>0</v>
      </c>
      <c r="AZ1005">
        <f>IF(COUNTIFS(LoanTable[Client id],LoanTable[[#This Row],[Client id]],LoanTable[Period],LoanTable[[#This Row],[Previous Period]])&gt;0,1,0)</f>
        <v>0</v>
      </c>
      <c r="BA1005" s="17" t="str">
        <f>TEXT(LoanTable[[#This Row],[Disbursement Date]],"YYYY")</f>
        <v>2019</v>
      </c>
      <c r="BB1005" s="10" cm="1">
        <f t="array" ref="BB1005">IF(YEAR(LoanTable[[#This Row],[Disbursement Date]])=MIN(YEAR(LoanTable[Disbursement Date])),"",YEAR(LoanTable[[#This Row],[Disbursement Date]])-1)</f>
        <v>2018</v>
      </c>
      <c r="BC1005" s="10">
        <f>IF(LoanTable[[#This Row],[Previous Year]]="",1,IF(COUNTIFS(LoanTable[Client id],LoanTable[[#This Row],[Client id]],LoanTable[Year],LoanTable[[#This Row],[Previous Year]])&gt;0,1,0))</f>
        <v>1</v>
      </c>
      <c r="BD1005" t="str">
        <f>YEAR(LoanTable[[#This Row],[Disbursement Date]]) &amp; "-Q" &amp; ROUNDUP(MONTH(LoanTable[[#This Row],[Disbursement Date]])/3,0)</f>
        <v>2019-Q3</v>
      </c>
      <c r="BE1005">
        <f>IF(LoanTable[[#This Row],[Disbursement Date]]=LoanTable[[#This Row],[First Loan Date]],1,0)</f>
        <v>0</v>
      </c>
    </row>
    <row r="1006" spans="1:57" x14ac:dyDescent="0.3">
      <c r="A1006" t="s">
        <v>839</v>
      </c>
      <c r="B1006">
        <v>968</v>
      </c>
      <c r="C1006" t="s">
        <v>243</v>
      </c>
      <c r="D1006" t="s">
        <v>573</v>
      </c>
      <c r="E1006">
        <v>14524</v>
      </c>
      <c r="F1006">
        <v>33870</v>
      </c>
      <c r="G1006">
        <v>27071</v>
      </c>
      <c r="H1006" s="5">
        <v>43730</v>
      </c>
      <c r="I1006" t="s">
        <v>612</v>
      </c>
      <c r="J1006" t="s">
        <v>619</v>
      </c>
      <c r="K1006">
        <v>160051</v>
      </c>
      <c r="L1006" t="s">
        <v>245</v>
      </c>
      <c r="M1006" t="s">
        <v>165</v>
      </c>
      <c r="N1006" t="s">
        <v>13</v>
      </c>
      <c r="O1006" t="s">
        <v>28</v>
      </c>
      <c r="P1006">
        <v>46</v>
      </c>
      <c r="Q1006" s="5" t="s">
        <v>59</v>
      </c>
      <c r="R1006" t="s">
        <v>104</v>
      </c>
      <c r="S1006" t="s">
        <v>105</v>
      </c>
      <c r="T1006" t="s">
        <v>18</v>
      </c>
      <c r="U1006" t="s">
        <v>65</v>
      </c>
      <c r="V1006" t="s">
        <v>20</v>
      </c>
      <c r="W1006">
        <v>512</v>
      </c>
      <c r="X1006" t="s">
        <v>574</v>
      </c>
      <c r="Y1006" t="s">
        <v>575</v>
      </c>
      <c r="Z1006" t="s">
        <v>576</v>
      </c>
      <c r="AA1006">
        <v>0.1065</v>
      </c>
      <c r="AB1006" t="s">
        <v>577</v>
      </c>
      <c r="AC1006" t="s">
        <v>578</v>
      </c>
      <c r="AD1006" t="s">
        <v>243</v>
      </c>
      <c r="AE1006" t="s">
        <v>234</v>
      </c>
      <c r="AF1006" t="s">
        <v>235</v>
      </c>
      <c r="AG1006" t="s">
        <v>236</v>
      </c>
      <c r="AH1006" t="s">
        <v>237</v>
      </c>
      <c r="AI1006" t="s">
        <v>243</v>
      </c>
      <c r="AJ1006">
        <v>160051</v>
      </c>
      <c r="AK1006" t="s">
        <v>244</v>
      </c>
      <c r="AL1006" t="s">
        <v>241</v>
      </c>
      <c r="AM1006">
        <v>14597</v>
      </c>
      <c r="AN1006">
        <v>35603</v>
      </c>
      <c r="AO1006">
        <v>14434</v>
      </c>
      <c r="AP1006">
        <v>16.53</v>
      </c>
      <c r="AQ1006">
        <v>3571.37</v>
      </c>
      <c r="AR1006" t="s">
        <v>2626</v>
      </c>
      <c r="AS1006" t="s">
        <v>2626</v>
      </c>
      <c r="AT1006">
        <v>0</v>
      </c>
      <c r="AU1006" t="s">
        <v>2628</v>
      </c>
      <c r="AV1006" s="3">
        <v>43730</v>
      </c>
      <c r="AW1006" s="3" t="str">
        <f>TEXT(LoanTable[[#This Row],[Disbursement Date]],"YYYY-MM")</f>
        <v>2019-09</v>
      </c>
      <c r="AX1006" t="str">
        <f>TEXT(EDATE(LoanTable[[#This Row],[Disbursement Date]],-1),"YYYY-MM")</f>
        <v>2019-08</v>
      </c>
      <c r="AY1006">
        <f>IF(LoanTable[[#This Row],[Loan Status]]="Active",1,0)</f>
        <v>0</v>
      </c>
      <c r="AZ1006">
        <f>IF(COUNTIFS(LoanTable[Client id],LoanTable[[#This Row],[Client id]],LoanTable[Period],LoanTable[[#This Row],[Previous Period]])&gt;0,1,0)</f>
        <v>0</v>
      </c>
      <c r="BA1006" s="17" t="str">
        <f>TEXT(LoanTable[[#This Row],[Disbursement Date]],"YYYY")</f>
        <v>2019</v>
      </c>
      <c r="BB1006" s="10" cm="1">
        <f t="array" ref="BB1006">IF(YEAR(LoanTable[[#This Row],[Disbursement Date]])=MIN(YEAR(LoanTable[Disbursement Date])),"",YEAR(LoanTable[[#This Row],[Disbursement Date]])-1)</f>
        <v>2018</v>
      </c>
      <c r="BC1006" s="10">
        <f>IF(LoanTable[[#This Row],[Previous Year]]="",1,IF(COUNTIFS(LoanTable[Client id],LoanTable[[#This Row],[Client id]],LoanTable[Year],LoanTable[[#This Row],[Previous Year]])&gt;0,1,0))</f>
        <v>0</v>
      </c>
      <c r="BD1006" t="str">
        <f>YEAR(LoanTable[[#This Row],[Disbursement Date]]) &amp; "-Q" &amp; ROUNDUP(MONTH(LoanTable[[#This Row],[Disbursement Date]])/3,0)</f>
        <v>2019-Q3</v>
      </c>
      <c r="BE1006">
        <f>IF(LoanTable[[#This Row],[Disbursement Date]]=LoanTable[[#This Row],[First Loan Date]],1,0)</f>
        <v>1</v>
      </c>
    </row>
    <row r="1007" spans="1:57" x14ac:dyDescent="0.3">
      <c r="A1007" t="s">
        <v>2385</v>
      </c>
      <c r="B1007">
        <v>50</v>
      </c>
      <c r="C1007" t="s">
        <v>249</v>
      </c>
      <c r="D1007" t="s">
        <v>589</v>
      </c>
      <c r="E1007">
        <v>25686</v>
      </c>
      <c r="F1007">
        <v>21375</v>
      </c>
      <c r="G1007">
        <v>4789</v>
      </c>
      <c r="H1007" s="5">
        <v>43731</v>
      </c>
      <c r="I1007" t="s">
        <v>615</v>
      </c>
      <c r="J1007" t="s">
        <v>619</v>
      </c>
      <c r="K1007">
        <v>910182</v>
      </c>
      <c r="L1007" t="s">
        <v>257</v>
      </c>
      <c r="M1007" t="s">
        <v>108</v>
      </c>
      <c r="N1007" t="s">
        <v>13</v>
      </c>
      <c r="O1007" t="s">
        <v>14</v>
      </c>
      <c r="P1007">
        <v>38</v>
      </c>
      <c r="Q1007" s="6" t="s">
        <v>109</v>
      </c>
      <c r="R1007" t="s">
        <v>25</v>
      </c>
      <c r="S1007" t="s">
        <v>105</v>
      </c>
      <c r="T1007" t="s">
        <v>18</v>
      </c>
      <c r="U1007" t="s">
        <v>38</v>
      </c>
      <c r="V1007" t="s">
        <v>20</v>
      </c>
      <c r="W1007">
        <v>774</v>
      </c>
      <c r="X1007" t="s">
        <v>574</v>
      </c>
      <c r="Y1007" t="s">
        <v>590</v>
      </c>
      <c r="Z1007" t="s">
        <v>576</v>
      </c>
      <c r="AA1007">
        <v>9.9099999999999994E-2</v>
      </c>
      <c r="AB1007" t="s">
        <v>577</v>
      </c>
      <c r="AC1007" t="s">
        <v>591</v>
      </c>
      <c r="AD1007" t="s">
        <v>249</v>
      </c>
      <c r="AE1007" t="s">
        <v>250</v>
      </c>
      <c r="AF1007" t="s">
        <v>251</v>
      </c>
      <c r="AG1007" t="s">
        <v>252</v>
      </c>
      <c r="AH1007" t="s">
        <v>253</v>
      </c>
      <c r="AI1007" t="s">
        <v>254</v>
      </c>
      <c r="AJ1007">
        <v>910182</v>
      </c>
      <c r="AK1007" t="s">
        <v>255</v>
      </c>
      <c r="AL1007" t="s">
        <v>256</v>
      </c>
      <c r="AM1007">
        <v>27244</v>
      </c>
      <c r="AN1007">
        <v>22905</v>
      </c>
      <c r="AO1007">
        <v>25304</v>
      </c>
      <c r="AP1007">
        <v>30.76</v>
      </c>
      <c r="AQ1007">
        <v>1260.46</v>
      </c>
      <c r="AR1007" t="s">
        <v>2627</v>
      </c>
      <c r="AS1007" t="s">
        <v>2626</v>
      </c>
      <c r="AT1007">
        <v>1</v>
      </c>
      <c r="AU1007" t="s">
        <v>2629</v>
      </c>
      <c r="AV1007" s="3">
        <v>42093</v>
      </c>
      <c r="AW1007" s="3" t="str">
        <f>TEXT(LoanTable[[#This Row],[Disbursement Date]],"YYYY-MM")</f>
        <v>2019-09</v>
      </c>
      <c r="AX1007" t="str">
        <f>TEXT(EDATE(LoanTable[[#This Row],[Disbursement Date]],-1),"YYYY-MM")</f>
        <v>2019-08</v>
      </c>
      <c r="AY1007">
        <f>IF(LoanTable[[#This Row],[Loan Status]]="Active",1,0)</f>
        <v>0</v>
      </c>
      <c r="AZ1007">
        <f>IF(COUNTIFS(LoanTable[Client id],LoanTable[[#This Row],[Client id]],LoanTable[Period],LoanTable[[#This Row],[Previous Period]])&gt;0,1,0)</f>
        <v>0</v>
      </c>
      <c r="BA1007" s="17" t="str">
        <f>TEXT(LoanTable[[#This Row],[Disbursement Date]],"YYYY")</f>
        <v>2019</v>
      </c>
      <c r="BB1007" s="10" cm="1">
        <f t="array" ref="BB1007">IF(YEAR(LoanTable[[#This Row],[Disbursement Date]])=MIN(YEAR(LoanTable[Disbursement Date])),"",YEAR(LoanTable[[#This Row],[Disbursement Date]])-1)</f>
        <v>2018</v>
      </c>
      <c r="BC1007" s="10">
        <f>IF(LoanTable[[#This Row],[Previous Year]]="",1,IF(COUNTIFS(LoanTable[Client id],LoanTable[[#This Row],[Client id]],LoanTable[Year],LoanTable[[#This Row],[Previous Year]])&gt;0,1,0))</f>
        <v>0</v>
      </c>
      <c r="BD1007" t="str">
        <f>YEAR(LoanTable[[#This Row],[Disbursement Date]]) &amp; "-Q" &amp; ROUNDUP(MONTH(LoanTable[[#This Row],[Disbursement Date]])/3,0)</f>
        <v>2019-Q3</v>
      </c>
      <c r="BE1007">
        <f>IF(LoanTable[[#This Row],[Disbursement Date]]=LoanTable[[#This Row],[First Loan Date]],1,0)</f>
        <v>0</v>
      </c>
    </row>
    <row r="1008" spans="1:57" x14ac:dyDescent="0.3">
      <c r="A1008" t="s">
        <v>1373</v>
      </c>
      <c r="B1008">
        <v>381</v>
      </c>
      <c r="C1008" t="s">
        <v>422</v>
      </c>
      <c r="D1008" t="s">
        <v>589</v>
      </c>
      <c r="E1008">
        <v>34370</v>
      </c>
      <c r="F1008">
        <v>49870</v>
      </c>
      <c r="G1008">
        <v>35482</v>
      </c>
      <c r="H1008" s="5">
        <v>43731</v>
      </c>
      <c r="I1008" t="s">
        <v>615</v>
      </c>
      <c r="J1008" t="s">
        <v>619</v>
      </c>
      <c r="K1008">
        <v>120676</v>
      </c>
      <c r="L1008" t="s">
        <v>423</v>
      </c>
      <c r="M1008" t="s">
        <v>154</v>
      </c>
      <c r="N1008" t="s">
        <v>13</v>
      </c>
      <c r="O1008" t="s">
        <v>14</v>
      </c>
      <c r="P1008">
        <v>40</v>
      </c>
      <c r="Q1008" s="5" t="s">
        <v>216</v>
      </c>
      <c r="R1008" t="s">
        <v>104</v>
      </c>
      <c r="S1008" t="s">
        <v>105</v>
      </c>
      <c r="T1008" t="s">
        <v>18</v>
      </c>
      <c r="U1008" t="s">
        <v>26</v>
      </c>
      <c r="V1008" t="s">
        <v>39</v>
      </c>
      <c r="W1008">
        <v>714</v>
      </c>
      <c r="X1008" t="s">
        <v>574</v>
      </c>
      <c r="Y1008" t="s">
        <v>590</v>
      </c>
      <c r="Z1008" t="s">
        <v>576</v>
      </c>
      <c r="AA1008">
        <v>9.9099999999999994E-2</v>
      </c>
      <c r="AB1008" t="s">
        <v>577</v>
      </c>
      <c r="AC1008" t="s">
        <v>591</v>
      </c>
      <c r="AD1008" t="s">
        <v>422</v>
      </c>
      <c r="AE1008" t="s">
        <v>234</v>
      </c>
      <c r="AF1008" t="s">
        <v>235</v>
      </c>
      <c r="AG1008" t="s">
        <v>236</v>
      </c>
      <c r="AH1008" t="s">
        <v>237</v>
      </c>
      <c r="AI1008" t="s">
        <v>422</v>
      </c>
      <c r="AJ1008">
        <v>120676</v>
      </c>
      <c r="AK1008" t="s">
        <v>247</v>
      </c>
      <c r="AL1008" t="s">
        <v>239</v>
      </c>
      <c r="AM1008">
        <v>34138</v>
      </c>
      <c r="AN1008">
        <v>51651</v>
      </c>
      <c r="AO1008">
        <v>33946</v>
      </c>
      <c r="AP1008">
        <v>13.41</v>
      </c>
      <c r="AQ1008">
        <v>3614.19</v>
      </c>
      <c r="AR1008" t="s">
        <v>2626</v>
      </c>
      <c r="AS1008" t="s">
        <v>2626</v>
      </c>
      <c r="AT1008">
        <v>1</v>
      </c>
      <c r="AU1008" t="s">
        <v>2628</v>
      </c>
      <c r="AV1008" s="3">
        <v>42353</v>
      </c>
      <c r="AW1008" s="3" t="str">
        <f>TEXT(LoanTable[[#This Row],[Disbursement Date]],"YYYY-MM")</f>
        <v>2019-09</v>
      </c>
      <c r="AX1008" t="str">
        <f>TEXT(EDATE(LoanTable[[#This Row],[Disbursement Date]],-1),"YYYY-MM")</f>
        <v>2019-08</v>
      </c>
      <c r="AY1008">
        <f>IF(LoanTable[[#This Row],[Loan Status]]="Active",1,0)</f>
        <v>0</v>
      </c>
      <c r="AZ1008">
        <f>IF(COUNTIFS(LoanTable[Client id],LoanTable[[#This Row],[Client id]],LoanTable[Period],LoanTable[[#This Row],[Previous Period]])&gt;0,1,0)</f>
        <v>0</v>
      </c>
      <c r="BA1008" s="17" t="str">
        <f>TEXT(LoanTable[[#This Row],[Disbursement Date]],"YYYY")</f>
        <v>2019</v>
      </c>
      <c r="BB1008" s="10" cm="1">
        <f t="array" ref="BB1008">IF(YEAR(LoanTable[[#This Row],[Disbursement Date]])=MIN(YEAR(LoanTable[Disbursement Date])),"",YEAR(LoanTable[[#This Row],[Disbursement Date]])-1)</f>
        <v>2018</v>
      </c>
      <c r="BC1008" s="10">
        <f>IF(LoanTable[[#This Row],[Previous Year]]="",1,IF(COUNTIFS(LoanTable[Client id],LoanTable[[#This Row],[Client id]],LoanTable[Year],LoanTable[[#This Row],[Previous Year]])&gt;0,1,0))</f>
        <v>0</v>
      </c>
      <c r="BD1008" t="str">
        <f>YEAR(LoanTable[[#This Row],[Disbursement Date]]) &amp; "-Q" &amp; ROUNDUP(MONTH(LoanTable[[#This Row],[Disbursement Date]])/3,0)</f>
        <v>2019-Q3</v>
      </c>
      <c r="BE1008">
        <f>IF(LoanTable[[#This Row],[Disbursement Date]]=LoanTable[[#This Row],[First Loan Date]],1,0)</f>
        <v>0</v>
      </c>
    </row>
    <row r="1009" spans="1:57" x14ac:dyDescent="0.3">
      <c r="A1009" t="s">
        <v>948</v>
      </c>
      <c r="B1009">
        <v>67</v>
      </c>
      <c r="C1009" t="s">
        <v>471</v>
      </c>
      <c r="D1009" t="s">
        <v>573</v>
      </c>
      <c r="E1009">
        <v>4516</v>
      </c>
      <c r="F1009">
        <v>3488</v>
      </c>
      <c r="G1009">
        <v>11351</v>
      </c>
      <c r="H1009" s="5">
        <v>43735</v>
      </c>
      <c r="I1009" t="s">
        <v>615</v>
      </c>
      <c r="J1009" t="s">
        <v>613</v>
      </c>
      <c r="K1009">
        <v>570241</v>
      </c>
      <c r="L1009" t="s">
        <v>477</v>
      </c>
      <c r="M1009" t="s">
        <v>130</v>
      </c>
      <c r="N1009" t="s">
        <v>13</v>
      </c>
      <c r="O1009" t="s">
        <v>14</v>
      </c>
      <c r="P1009">
        <v>37</v>
      </c>
      <c r="Q1009" s="6" t="s">
        <v>131</v>
      </c>
      <c r="R1009" t="s">
        <v>30</v>
      </c>
      <c r="S1009" t="s">
        <v>35</v>
      </c>
      <c r="T1009" t="s">
        <v>63</v>
      </c>
      <c r="U1009" t="s">
        <v>19</v>
      </c>
      <c r="V1009" t="s">
        <v>31</v>
      </c>
      <c r="W1009">
        <v>414</v>
      </c>
      <c r="X1009" t="s">
        <v>574</v>
      </c>
      <c r="Y1009" t="s">
        <v>575</v>
      </c>
      <c r="Z1009" t="s">
        <v>576</v>
      </c>
      <c r="AA1009">
        <v>0.1065</v>
      </c>
      <c r="AB1009" t="s">
        <v>577</v>
      </c>
      <c r="AC1009" t="s">
        <v>578</v>
      </c>
      <c r="AD1009" t="s">
        <v>471</v>
      </c>
      <c r="AE1009" t="s">
        <v>472</v>
      </c>
      <c r="AF1009" t="s">
        <v>473</v>
      </c>
      <c r="AG1009" t="s">
        <v>474</v>
      </c>
      <c r="AH1009" t="s">
        <v>475</v>
      </c>
      <c r="AI1009" t="s">
        <v>471</v>
      </c>
      <c r="AJ1009">
        <v>570241</v>
      </c>
      <c r="AK1009" t="s">
        <v>476</v>
      </c>
      <c r="AL1009" t="s">
        <v>241</v>
      </c>
      <c r="AM1009">
        <v>6331</v>
      </c>
      <c r="AN1009">
        <v>4271</v>
      </c>
      <c r="AO1009">
        <v>4498</v>
      </c>
      <c r="AP1009">
        <v>46.03</v>
      </c>
      <c r="AQ1009">
        <v>3053.66</v>
      </c>
      <c r="AR1009" t="s">
        <v>2627</v>
      </c>
      <c r="AS1009" t="s">
        <v>2626</v>
      </c>
      <c r="AT1009">
        <v>0</v>
      </c>
      <c r="AU1009" t="s">
        <v>2628</v>
      </c>
      <c r="AV1009" s="3">
        <v>43346</v>
      </c>
      <c r="AW1009" s="3" t="str">
        <f>TEXT(LoanTable[[#This Row],[Disbursement Date]],"YYYY-MM")</f>
        <v>2019-09</v>
      </c>
      <c r="AX1009" t="str">
        <f>TEXT(EDATE(LoanTable[[#This Row],[Disbursement Date]],-1),"YYYY-MM")</f>
        <v>2019-08</v>
      </c>
      <c r="AY1009">
        <f>IF(LoanTable[[#This Row],[Loan Status]]="Active",1,0)</f>
        <v>0</v>
      </c>
      <c r="AZ1009">
        <f>IF(COUNTIFS(LoanTable[Client id],LoanTable[[#This Row],[Client id]],LoanTable[Period],LoanTable[[#This Row],[Previous Period]])&gt;0,1,0)</f>
        <v>0</v>
      </c>
      <c r="BA1009" s="17" t="str">
        <f>TEXT(LoanTable[[#This Row],[Disbursement Date]],"YYYY")</f>
        <v>2019</v>
      </c>
      <c r="BB1009" s="10" cm="1">
        <f t="array" ref="BB1009">IF(YEAR(LoanTable[[#This Row],[Disbursement Date]])=MIN(YEAR(LoanTable[Disbursement Date])),"",YEAR(LoanTable[[#This Row],[Disbursement Date]])-1)</f>
        <v>2018</v>
      </c>
      <c r="BC1009" s="10">
        <f>IF(LoanTable[[#This Row],[Previous Year]]="",1,IF(COUNTIFS(LoanTable[Client id],LoanTable[[#This Row],[Client id]],LoanTable[Year],LoanTable[[#This Row],[Previous Year]])&gt;0,1,0))</f>
        <v>1</v>
      </c>
      <c r="BD1009" t="str">
        <f>YEAR(LoanTable[[#This Row],[Disbursement Date]]) &amp; "-Q" &amp; ROUNDUP(MONTH(LoanTable[[#This Row],[Disbursement Date]])/3,0)</f>
        <v>2019-Q3</v>
      </c>
      <c r="BE1009">
        <f>IF(LoanTable[[#This Row],[Disbursement Date]]=LoanTable[[#This Row],[First Loan Date]],1,0)</f>
        <v>0</v>
      </c>
    </row>
    <row r="1010" spans="1:57" x14ac:dyDescent="0.3">
      <c r="A1010" t="s">
        <v>1404</v>
      </c>
      <c r="B1010">
        <v>698</v>
      </c>
      <c r="C1010" t="s">
        <v>563</v>
      </c>
      <c r="D1010" t="s">
        <v>589</v>
      </c>
      <c r="E1010">
        <v>11314</v>
      </c>
      <c r="F1010">
        <v>31788</v>
      </c>
      <c r="G1010">
        <v>27833</v>
      </c>
      <c r="H1010" s="5">
        <v>43735</v>
      </c>
      <c r="I1010" t="s">
        <v>624</v>
      </c>
      <c r="J1010" t="s">
        <v>619</v>
      </c>
      <c r="K1010">
        <v>1440051</v>
      </c>
      <c r="L1010" t="s">
        <v>565</v>
      </c>
      <c r="M1010" t="s">
        <v>150</v>
      </c>
      <c r="N1010" t="s">
        <v>13</v>
      </c>
      <c r="O1010" t="s">
        <v>33</v>
      </c>
      <c r="P1010">
        <v>22</v>
      </c>
      <c r="Q1010" s="5" t="s">
        <v>151</v>
      </c>
      <c r="R1010" t="s">
        <v>74</v>
      </c>
      <c r="S1010" t="s">
        <v>35</v>
      </c>
      <c r="T1010" t="s">
        <v>18</v>
      </c>
      <c r="U1010" t="s">
        <v>65</v>
      </c>
      <c r="V1010" t="s">
        <v>39</v>
      </c>
      <c r="W1010">
        <v>516</v>
      </c>
      <c r="X1010" t="s">
        <v>574</v>
      </c>
      <c r="Y1010" t="s">
        <v>590</v>
      </c>
      <c r="Z1010" t="s">
        <v>576</v>
      </c>
      <c r="AA1010">
        <v>9.9099999999999994E-2</v>
      </c>
      <c r="AB1010" t="s">
        <v>577</v>
      </c>
      <c r="AC1010" t="s">
        <v>591</v>
      </c>
      <c r="AD1010" t="s">
        <v>563</v>
      </c>
      <c r="AE1010" t="s">
        <v>375</v>
      </c>
      <c r="AF1010" t="s">
        <v>376</v>
      </c>
      <c r="AG1010" t="s">
        <v>377</v>
      </c>
      <c r="AH1010" t="s">
        <v>378</v>
      </c>
      <c r="AI1010" t="s">
        <v>563</v>
      </c>
      <c r="AJ1010">
        <v>1440051</v>
      </c>
      <c r="AK1010" t="s">
        <v>564</v>
      </c>
      <c r="AL1010" t="s">
        <v>256</v>
      </c>
      <c r="AM1010">
        <v>11327</v>
      </c>
      <c r="AN1010">
        <v>31626</v>
      </c>
      <c r="AO1010">
        <v>10992</v>
      </c>
      <c r="AP1010">
        <v>37.24</v>
      </c>
      <c r="AQ1010">
        <v>737.51</v>
      </c>
      <c r="AR1010" t="s">
        <v>2626</v>
      </c>
      <c r="AS1010" t="s">
        <v>2626</v>
      </c>
      <c r="AT1010">
        <v>0</v>
      </c>
      <c r="AU1010" t="s">
        <v>2629</v>
      </c>
      <c r="AV1010" s="3">
        <v>42719</v>
      </c>
      <c r="AW1010" s="3" t="str">
        <f>TEXT(LoanTable[[#This Row],[Disbursement Date]],"YYYY-MM")</f>
        <v>2019-09</v>
      </c>
      <c r="AX1010" t="str">
        <f>TEXT(EDATE(LoanTable[[#This Row],[Disbursement Date]],-1),"YYYY-MM")</f>
        <v>2019-08</v>
      </c>
      <c r="AY1010">
        <f>IF(LoanTable[[#This Row],[Loan Status]]="Active",1,0)</f>
        <v>1</v>
      </c>
      <c r="AZ1010">
        <f>IF(COUNTIFS(LoanTable[Client id],LoanTable[[#This Row],[Client id]],LoanTable[Period],LoanTable[[#This Row],[Previous Period]])&gt;0,1,0)</f>
        <v>0</v>
      </c>
      <c r="BA1010" s="17" t="str">
        <f>TEXT(LoanTable[[#This Row],[Disbursement Date]],"YYYY")</f>
        <v>2019</v>
      </c>
      <c r="BB1010" s="10" cm="1">
        <f t="array" ref="BB1010">IF(YEAR(LoanTable[[#This Row],[Disbursement Date]])=MIN(YEAR(LoanTable[Disbursement Date])),"",YEAR(LoanTable[[#This Row],[Disbursement Date]])-1)</f>
        <v>2018</v>
      </c>
      <c r="BC1010" s="10">
        <f>IF(LoanTable[[#This Row],[Previous Year]]="",1,IF(COUNTIFS(LoanTable[Client id],LoanTable[[#This Row],[Client id]],LoanTable[Year],LoanTable[[#This Row],[Previous Year]])&gt;0,1,0))</f>
        <v>1</v>
      </c>
      <c r="BD1010" t="str">
        <f>YEAR(LoanTable[[#This Row],[Disbursement Date]]) &amp; "-Q" &amp; ROUNDUP(MONTH(LoanTable[[#This Row],[Disbursement Date]])/3,0)</f>
        <v>2019-Q3</v>
      </c>
      <c r="BE1010">
        <f>IF(LoanTable[[#This Row],[Disbursement Date]]=LoanTable[[#This Row],[First Loan Date]],1,0)</f>
        <v>0</v>
      </c>
    </row>
    <row r="1011" spans="1:57" x14ac:dyDescent="0.3">
      <c r="A1011" t="s">
        <v>2366</v>
      </c>
      <c r="B1011">
        <v>786</v>
      </c>
      <c r="C1011" t="s">
        <v>265</v>
      </c>
      <c r="D1011" t="s">
        <v>573</v>
      </c>
      <c r="E1011">
        <v>16724</v>
      </c>
      <c r="F1011">
        <v>30761</v>
      </c>
      <c r="G1011">
        <v>5072</v>
      </c>
      <c r="H1011" s="5">
        <v>43739</v>
      </c>
      <c r="I1011" t="s">
        <v>612</v>
      </c>
      <c r="J1011" t="s">
        <v>613</v>
      </c>
      <c r="K1011">
        <v>30179</v>
      </c>
      <c r="L1011" t="s">
        <v>272</v>
      </c>
      <c r="M1011" t="s">
        <v>122</v>
      </c>
      <c r="N1011" t="s">
        <v>13</v>
      </c>
      <c r="O1011" t="s">
        <v>14</v>
      </c>
      <c r="P1011">
        <v>44</v>
      </c>
      <c r="Q1011" s="5" t="s">
        <v>123</v>
      </c>
      <c r="R1011" t="s">
        <v>74</v>
      </c>
      <c r="S1011" t="s">
        <v>35</v>
      </c>
      <c r="T1011" t="s">
        <v>63</v>
      </c>
      <c r="U1011" t="s">
        <v>38</v>
      </c>
      <c r="V1011" t="s">
        <v>39</v>
      </c>
      <c r="W1011">
        <v>601</v>
      </c>
      <c r="X1011" t="s">
        <v>574</v>
      </c>
      <c r="Y1011" t="s">
        <v>575</v>
      </c>
      <c r="Z1011" t="s">
        <v>576</v>
      </c>
      <c r="AA1011">
        <v>0.1065</v>
      </c>
      <c r="AB1011" t="s">
        <v>577</v>
      </c>
      <c r="AC1011" t="s">
        <v>578</v>
      </c>
      <c r="AD1011" t="s">
        <v>265</v>
      </c>
      <c r="AE1011" t="s">
        <v>266</v>
      </c>
      <c r="AF1011" t="s">
        <v>267</v>
      </c>
      <c r="AG1011" t="s">
        <v>268</v>
      </c>
      <c r="AH1011" t="s">
        <v>269</v>
      </c>
      <c r="AI1011" t="s">
        <v>270</v>
      </c>
      <c r="AJ1011">
        <v>30179</v>
      </c>
      <c r="AK1011" t="s">
        <v>271</v>
      </c>
      <c r="AL1011" t="s">
        <v>241</v>
      </c>
      <c r="AM1011">
        <v>17797</v>
      </c>
      <c r="AN1011">
        <v>31985</v>
      </c>
      <c r="AO1011">
        <v>16241</v>
      </c>
      <c r="AP1011">
        <v>33.659999999999997</v>
      </c>
      <c r="AQ1011">
        <v>2603.92</v>
      </c>
      <c r="AR1011" t="s">
        <v>2626</v>
      </c>
      <c r="AS1011" t="s">
        <v>2626</v>
      </c>
      <c r="AT1011">
        <v>1</v>
      </c>
      <c r="AU1011" t="s">
        <v>2628</v>
      </c>
      <c r="AV1011" s="3">
        <v>43739</v>
      </c>
      <c r="AW1011" s="3" t="str">
        <f>TEXT(LoanTable[[#This Row],[Disbursement Date]],"YYYY-MM")</f>
        <v>2019-10</v>
      </c>
      <c r="AX1011" t="str">
        <f>TEXT(EDATE(LoanTable[[#This Row],[Disbursement Date]],-1),"YYYY-MM")</f>
        <v>2019-09</v>
      </c>
      <c r="AY1011">
        <f>IF(LoanTable[[#This Row],[Loan Status]]="Active",1,0)</f>
        <v>0</v>
      </c>
      <c r="AZ1011">
        <f>IF(COUNTIFS(LoanTable[Client id],LoanTable[[#This Row],[Client id]],LoanTable[Period],LoanTable[[#This Row],[Previous Period]])&gt;0,1,0)</f>
        <v>0</v>
      </c>
      <c r="BA1011" s="17" t="str">
        <f>TEXT(LoanTable[[#This Row],[Disbursement Date]],"YYYY")</f>
        <v>2019</v>
      </c>
      <c r="BB1011" s="10" cm="1">
        <f t="array" ref="BB1011">IF(YEAR(LoanTable[[#This Row],[Disbursement Date]])=MIN(YEAR(LoanTable[Disbursement Date])),"",YEAR(LoanTable[[#This Row],[Disbursement Date]])-1)</f>
        <v>2018</v>
      </c>
      <c r="BC1011" s="10">
        <f>IF(LoanTable[[#This Row],[Previous Year]]="",1,IF(COUNTIFS(LoanTable[Client id],LoanTable[[#This Row],[Client id]],LoanTable[Year],LoanTable[[#This Row],[Previous Year]])&gt;0,1,0))</f>
        <v>0</v>
      </c>
      <c r="BD1011" t="str">
        <f>YEAR(LoanTable[[#This Row],[Disbursement Date]]) &amp; "-Q" &amp; ROUNDUP(MONTH(LoanTable[[#This Row],[Disbursement Date]])/3,0)</f>
        <v>2019-Q4</v>
      </c>
      <c r="BE1011">
        <f>IF(LoanTable[[#This Row],[Disbursement Date]]=LoanTable[[#This Row],[First Loan Date]],1,0)</f>
        <v>1</v>
      </c>
    </row>
    <row r="1012" spans="1:57" x14ac:dyDescent="0.3">
      <c r="A1012" t="s">
        <v>1288</v>
      </c>
      <c r="B1012">
        <v>948</v>
      </c>
      <c r="C1012" t="s">
        <v>422</v>
      </c>
      <c r="D1012" t="s">
        <v>587</v>
      </c>
      <c r="E1012">
        <v>43395</v>
      </c>
      <c r="F1012">
        <v>8294</v>
      </c>
      <c r="G1012">
        <v>41542</v>
      </c>
      <c r="H1012" s="5">
        <v>43739</v>
      </c>
      <c r="I1012" t="s">
        <v>615</v>
      </c>
      <c r="J1012" t="s">
        <v>613</v>
      </c>
      <c r="K1012">
        <v>120676</v>
      </c>
      <c r="L1012" t="s">
        <v>423</v>
      </c>
      <c r="M1012" t="s">
        <v>48</v>
      </c>
      <c r="N1012" t="s">
        <v>13</v>
      </c>
      <c r="O1012" t="s">
        <v>14</v>
      </c>
      <c r="P1012">
        <v>45</v>
      </c>
      <c r="Q1012" s="5" t="s">
        <v>49</v>
      </c>
      <c r="R1012" t="s">
        <v>16</v>
      </c>
      <c r="S1012" t="s">
        <v>35</v>
      </c>
      <c r="T1012" t="s">
        <v>44</v>
      </c>
      <c r="U1012" t="s">
        <v>19</v>
      </c>
      <c r="V1012" t="s">
        <v>31</v>
      </c>
      <c r="W1012">
        <v>417</v>
      </c>
      <c r="X1012" t="s">
        <v>574</v>
      </c>
      <c r="Y1012" t="s">
        <v>584</v>
      </c>
      <c r="Z1012" t="s">
        <v>576</v>
      </c>
      <c r="AA1012">
        <v>6.6199999999999995E-2</v>
      </c>
      <c r="AB1012" t="s">
        <v>581</v>
      </c>
      <c r="AC1012" t="s">
        <v>588</v>
      </c>
      <c r="AD1012" t="s">
        <v>422</v>
      </c>
      <c r="AE1012" t="s">
        <v>234</v>
      </c>
      <c r="AF1012" t="s">
        <v>235</v>
      </c>
      <c r="AG1012" t="s">
        <v>236</v>
      </c>
      <c r="AH1012" t="s">
        <v>237</v>
      </c>
      <c r="AI1012" t="s">
        <v>422</v>
      </c>
      <c r="AJ1012">
        <v>120676</v>
      </c>
      <c r="AK1012" t="s">
        <v>247</v>
      </c>
      <c r="AL1012" t="s">
        <v>239</v>
      </c>
      <c r="AM1012">
        <v>44104</v>
      </c>
      <c r="AN1012">
        <v>8339</v>
      </c>
      <c r="AO1012">
        <v>42911</v>
      </c>
      <c r="AP1012">
        <v>33.44</v>
      </c>
      <c r="AQ1012">
        <v>2048.2600000000002</v>
      </c>
      <c r="AR1012" t="s">
        <v>2626</v>
      </c>
      <c r="AS1012" t="s">
        <v>2626</v>
      </c>
      <c r="AT1012">
        <v>2</v>
      </c>
      <c r="AU1012" t="s">
        <v>2630</v>
      </c>
      <c r="AV1012" s="3">
        <v>42312</v>
      </c>
      <c r="AW1012" s="3" t="str">
        <f>TEXT(LoanTable[[#This Row],[Disbursement Date]],"YYYY-MM")</f>
        <v>2019-10</v>
      </c>
      <c r="AX1012" t="str">
        <f>TEXT(EDATE(LoanTable[[#This Row],[Disbursement Date]],-1),"YYYY-MM")</f>
        <v>2019-09</v>
      </c>
      <c r="AY1012">
        <f>IF(LoanTable[[#This Row],[Loan Status]]="Active",1,0)</f>
        <v>0</v>
      </c>
      <c r="AZ1012">
        <f>IF(COUNTIFS(LoanTable[Client id],LoanTable[[#This Row],[Client id]],LoanTable[Period],LoanTable[[#This Row],[Previous Period]])&gt;0,1,0)</f>
        <v>0</v>
      </c>
      <c r="BA1012" s="17" t="str">
        <f>TEXT(LoanTable[[#This Row],[Disbursement Date]],"YYYY")</f>
        <v>2019</v>
      </c>
      <c r="BB1012" s="10" cm="1">
        <f t="array" ref="BB1012">IF(YEAR(LoanTable[[#This Row],[Disbursement Date]])=MIN(YEAR(LoanTable[Disbursement Date])),"",YEAR(LoanTable[[#This Row],[Disbursement Date]])-1)</f>
        <v>2018</v>
      </c>
      <c r="BC1012" s="10">
        <f>IF(LoanTable[[#This Row],[Previous Year]]="",1,IF(COUNTIFS(LoanTable[Client id],LoanTable[[#This Row],[Client id]],LoanTable[Year],LoanTable[[#This Row],[Previous Year]])&gt;0,1,0))</f>
        <v>0</v>
      </c>
      <c r="BD1012" t="str">
        <f>YEAR(LoanTable[[#This Row],[Disbursement Date]]) &amp; "-Q" &amp; ROUNDUP(MONTH(LoanTable[[#This Row],[Disbursement Date]])/3,0)</f>
        <v>2019-Q4</v>
      </c>
      <c r="BE1012">
        <f>IF(LoanTable[[#This Row],[Disbursement Date]]=LoanTable[[#This Row],[First Loan Date]],1,0)</f>
        <v>0</v>
      </c>
    </row>
    <row r="1013" spans="1:57" x14ac:dyDescent="0.3">
      <c r="A1013" t="s">
        <v>1259</v>
      </c>
      <c r="B1013">
        <v>382</v>
      </c>
      <c r="C1013" t="s">
        <v>350</v>
      </c>
      <c r="D1013" t="s">
        <v>573</v>
      </c>
      <c r="E1013">
        <v>12043</v>
      </c>
      <c r="F1013">
        <v>47131</v>
      </c>
      <c r="G1013">
        <v>12400</v>
      </c>
      <c r="H1013" s="5">
        <v>43742</v>
      </c>
      <c r="I1013" t="s">
        <v>612</v>
      </c>
      <c r="J1013" t="s">
        <v>613</v>
      </c>
      <c r="K1013">
        <v>700013</v>
      </c>
      <c r="L1013" t="s">
        <v>351</v>
      </c>
      <c r="M1013" t="s">
        <v>211</v>
      </c>
      <c r="N1013" t="s">
        <v>13</v>
      </c>
      <c r="O1013" t="s">
        <v>28</v>
      </c>
      <c r="P1013">
        <v>47</v>
      </c>
      <c r="Q1013" s="5" t="s">
        <v>49</v>
      </c>
      <c r="R1013" t="s">
        <v>104</v>
      </c>
      <c r="S1013" t="s">
        <v>105</v>
      </c>
      <c r="T1013" t="s">
        <v>18</v>
      </c>
      <c r="U1013" t="s">
        <v>65</v>
      </c>
      <c r="V1013" t="s">
        <v>39</v>
      </c>
      <c r="W1013">
        <v>526</v>
      </c>
      <c r="X1013" t="s">
        <v>574</v>
      </c>
      <c r="Y1013" t="s">
        <v>575</v>
      </c>
      <c r="Z1013" t="s">
        <v>576</v>
      </c>
      <c r="AA1013">
        <v>0.1065</v>
      </c>
      <c r="AB1013" t="s">
        <v>577</v>
      </c>
      <c r="AC1013" t="s">
        <v>578</v>
      </c>
      <c r="AD1013" t="s">
        <v>350</v>
      </c>
      <c r="AE1013" t="s">
        <v>331</v>
      </c>
      <c r="AF1013" t="s">
        <v>332</v>
      </c>
      <c r="AG1013" t="s">
        <v>333</v>
      </c>
      <c r="AH1013" t="s">
        <v>334</v>
      </c>
      <c r="AI1013" t="s">
        <v>335</v>
      </c>
      <c r="AJ1013">
        <v>700013</v>
      </c>
      <c r="AK1013" t="s">
        <v>247</v>
      </c>
      <c r="AL1013" t="s">
        <v>241</v>
      </c>
      <c r="AM1013">
        <v>12262</v>
      </c>
      <c r="AN1013">
        <v>48928</v>
      </c>
      <c r="AO1013">
        <v>11690</v>
      </c>
      <c r="AP1013">
        <v>25.46</v>
      </c>
      <c r="AQ1013">
        <v>3014.05</v>
      </c>
      <c r="AR1013" t="s">
        <v>2627</v>
      </c>
      <c r="AS1013" t="s">
        <v>2626</v>
      </c>
      <c r="AT1013">
        <v>1</v>
      </c>
      <c r="AU1013" t="s">
        <v>2628</v>
      </c>
      <c r="AV1013" s="3">
        <v>43728</v>
      </c>
      <c r="AW1013" s="3" t="str">
        <f>TEXT(LoanTable[[#This Row],[Disbursement Date]],"YYYY-MM")</f>
        <v>2019-10</v>
      </c>
      <c r="AX1013" t="str">
        <f>TEXT(EDATE(LoanTable[[#This Row],[Disbursement Date]],-1),"YYYY-MM")</f>
        <v>2019-09</v>
      </c>
      <c r="AY1013">
        <f>IF(LoanTable[[#This Row],[Loan Status]]="Active",1,0)</f>
        <v>0</v>
      </c>
      <c r="AZ1013">
        <f>IF(COUNTIFS(LoanTable[Client id],LoanTable[[#This Row],[Client id]],LoanTable[Period],LoanTable[[#This Row],[Previous Period]])&gt;0,1,0)</f>
        <v>1</v>
      </c>
      <c r="BA1013" s="17" t="str">
        <f>TEXT(LoanTable[[#This Row],[Disbursement Date]],"YYYY")</f>
        <v>2019</v>
      </c>
      <c r="BB1013" s="10" cm="1">
        <f t="array" ref="BB1013">IF(YEAR(LoanTable[[#This Row],[Disbursement Date]])=MIN(YEAR(LoanTable[Disbursement Date])),"",YEAR(LoanTable[[#This Row],[Disbursement Date]])-1)</f>
        <v>2018</v>
      </c>
      <c r="BC1013" s="10">
        <f>IF(LoanTable[[#This Row],[Previous Year]]="",1,IF(COUNTIFS(LoanTable[Client id],LoanTable[[#This Row],[Client id]],LoanTable[Year],LoanTable[[#This Row],[Previous Year]])&gt;0,1,0))</f>
        <v>0</v>
      </c>
      <c r="BD1013" t="str">
        <f>YEAR(LoanTable[[#This Row],[Disbursement Date]]) &amp; "-Q" &amp; ROUNDUP(MONTH(LoanTable[[#This Row],[Disbursement Date]])/3,0)</f>
        <v>2019-Q4</v>
      </c>
      <c r="BE1013">
        <f>IF(LoanTable[[#This Row],[Disbursement Date]]=LoanTable[[#This Row],[First Loan Date]],1,0)</f>
        <v>0</v>
      </c>
    </row>
    <row r="1014" spans="1:57" x14ac:dyDescent="0.3">
      <c r="A1014" t="s">
        <v>767</v>
      </c>
      <c r="B1014">
        <v>617</v>
      </c>
      <c r="C1014" t="s">
        <v>344</v>
      </c>
      <c r="D1014" t="s">
        <v>573</v>
      </c>
      <c r="E1014">
        <v>16408</v>
      </c>
      <c r="F1014">
        <v>24200</v>
      </c>
      <c r="G1014">
        <v>24292</v>
      </c>
      <c r="H1014" s="5">
        <v>43744</v>
      </c>
      <c r="I1014" t="s">
        <v>624</v>
      </c>
      <c r="J1014" t="s">
        <v>613</v>
      </c>
      <c r="K1014">
        <v>910020</v>
      </c>
      <c r="L1014" t="s">
        <v>346</v>
      </c>
      <c r="M1014" t="s">
        <v>40</v>
      </c>
      <c r="N1014" t="s">
        <v>13</v>
      </c>
      <c r="O1014" t="s">
        <v>14</v>
      </c>
      <c r="P1014">
        <v>39</v>
      </c>
      <c r="Q1014" s="5" t="s">
        <v>41</v>
      </c>
      <c r="R1014" t="s">
        <v>16</v>
      </c>
      <c r="S1014" t="s">
        <v>35</v>
      </c>
      <c r="T1014" t="s">
        <v>18</v>
      </c>
      <c r="U1014" t="s">
        <v>26</v>
      </c>
      <c r="V1014" t="s">
        <v>39</v>
      </c>
      <c r="W1014">
        <v>692</v>
      </c>
      <c r="X1014" t="s">
        <v>574</v>
      </c>
      <c r="Y1014" t="s">
        <v>575</v>
      </c>
      <c r="Z1014" t="s">
        <v>576</v>
      </c>
      <c r="AA1014">
        <v>0.1065</v>
      </c>
      <c r="AB1014" t="s">
        <v>577</v>
      </c>
      <c r="AC1014" t="s">
        <v>578</v>
      </c>
      <c r="AD1014" t="s">
        <v>344</v>
      </c>
      <c r="AE1014" t="s">
        <v>250</v>
      </c>
      <c r="AF1014" t="s">
        <v>251</v>
      </c>
      <c r="AG1014" t="s">
        <v>252</v>
      </c>
      <c r="AH1014" t="s">
        <v>253</v>
      </c>
      <c r="AI1014" t="s">
        <v>254</v>
      </c>
      <c r="AJ1014">
        <v>910020</v>
      </c>
      <c r="AK1014" t="s">
        <v>345</v>
      </c>
      <c r="AL1014" t="s">
        <v>256</v>
      </c>
      <c r="AM1014">
        <v>16116</v>
      </c>
      <c r="AN1014">
        <v>24825</v>
      </c>
      <c r="AO1014">
        <v>16112</v>
      </c>
      <c r="AP1014">
        <v>41.48</v>
      </c>
      <c r="AQ1014">
        <v>1391.69</v>
      </c>
      <c r="AR1014" t="s">
        <v>2626</v>
      </c>
      <c r="AS1014" t="s">
        <v>2626</v>
      </c>
      <c r="AT1014">
        <v>0</v>
      </c>
      <c r="AU1014" t="s">
        <v>2628</v>
      </c>
      <c r="AV1014" s="3">
        <v>43744</v>
      </c>
      <c r="AW1014" s="3" t="str">
        <f>TEXT(LoanTable[[#This Row],[Disbursement Date]],"YYYY-MM")</f>
        <v>2019-10</v>
      </c>
      <c r="AX1014" t="str">
        <f>TEXT(EDATE(LoanTable[[#This Row],[Disbursement Date]],-1),"YYYY-MM")</f>
        <v>2019-09</v>
      </c>
      <c r="AY1014">
        <f>IF(LoanTable[[#This Row],[Loan Status]]="Active",1,0)</f>
        <v>1</v>
      </c>
      <c r="AZ1014">
        <f>IF(COUNTIFS(LoanTable[Client id],LoanTable[[#This Row],[Client id]],LoanTable[Period],LoanTable[[#This Row],[Previous Period]])&gt;0,1,0)</f>
        <v>0</v>
      </c>
      <c r="BA1014" s="17" t="str">
        <f>TEXT(LoanTable[[#This Row],[Disbursement Date]],"YYYY")</f>
        <v>2019</v>
      </c>
      <c r="BB1014" s="10" cm="1">
        <f t="array" ref="BB1014">IF(YEAR(LoanTable[[#This Row],[Disbursement Date]])=MIN(YEAR(LoanTable[Disbursement Date])),"",YEAR(LoanTable[[#This Row],[Disbursement Date]])-1)</f>
        <v>2018</v>
      </c>
      <c r="BC1014" s="10">
        <f>IF(LoanTable[[#This Row],[Previous Year]]="",1,IF(COUNTIFS(LoanTable[Client id],LoanTable[[#This Row],[Client id]],LoanTable[Year],LoanTable[[#This Row],[Previous Year]])&gt;0,1,0))</f>
        <v>0</v>
      </c>
      <c r="BD1014" t="str">
        <f>YEAR(LoanTable[[#This Row],[Disbursement Date]]) &amp; "-Q" &amp; ROUNDUP(MONTH(LoanTable[[#This Row],[Disbursement Date]])/3,0)</f>
        <v>2019-Q4</v>
      </c>
      <c r="BE1014">
        <f>IF(LoanTable[[#This Row],[Disbursement Date]]=LoanTable[[#This Row],[First Loan Date]],1,0)</f>
        <v>1</v>
      </c>
    </row>
    <row r="1015" spans="1:57" x14ac:dyDescent="0.3">
      <c r="A1015" t="s">
        <v>631</v>
      </c>
      <c r="B1015">
        <v>615</v>
      </c>
      <c r="C1015" t="s">
        <v>523</v>
      </c>
      <c r="D1015" t="s">
        <v>573</v>
      </c>
      <c r="E1015">
        <v>14743</v>
      </c>
      <c r="F1015">
        <v>36936</v>
      </c>
      <c r="G1015">
        <v>33848</v>
      </c>
      <c r="H1015" s="5">
        <v>43745</v>
      </c>
      <c r="I1015" t="s">
        <v>615</v>
      </c>
      <c r="J1015" t="s">
        <v>619</v>
      </c>
      <c r="K1015">
        <v>800018</v>
      </c>
      <c r="L1015" t="s">
        <v>526</v>
      </c>
      <c r="M1015" t="s">
        <v>45</v>
      </c>
      <c r="N1015" t="s">
        <v>13</v>
      </c>
      <c r="O1015" t="s">
        <v>28</v>
      </c>
      <c r="P1015">
        <v>55</v>
      </c>
      <c r="Q1015" s="5" t="s">
        <v>57</v>
      </c>
      <c r="R1015" t="s">
        <v>74</v>
      </c>
      <c r="S1015" t="s">
        <v>105</v>
      </c>
      <c r="T1015" t="s">
        <v>63</v>
      </c>
      <c r="U1015" t="s">
        <v>38</v>
      </c>
      <c r="V1015" t="s">
        <v>20</v>
      </c>
      <c r="W1015">
        <v>489</v>
      </c>
      <c r="X1015" t="s">
        <v>574</v>
      </c>
      <c r="Y1015" t="s">
        <v>575</v>
      </c>
      <c r="Z1015" t="s">
        <v>576</v>
      </c>
      <c r="AA1015">
        <v>0.1065</v>
      </c>
      <c r="AB1015" t="s">
        <v>577</v>
      </c>
      <c r="AC1015" t="s">
        <v>578</v>
      </c>
      <c r="AD1015" t="s">
        <v>523</v>
      </c>
      <c r="AE1015" t="s">
        <v>250</v>
      </c>
      <c r="AF1015" t="s">
        <v>251</v>
      </c>
      <c r="AG1015" t="s">
        <v>252</v>
      </c>
      <c r="AH1015" t="s">
        <v>253</v>
      </c>
      <c r="AI1015" t="s">
        <v>524</v>
      </c>
      <c r="AJ1015">
        <v>800018</v>
      </c>
      <c r="AK1015" t="s">
        <v>525</v>
      </c>
      <c r="AL1015" t="s">
        <v>239</v>
      </c>
      <c r="AM1015">
        <v>15725</v>
      </c>
      <c r="AN1015">
        <v>38407</v>
      </c>
      <c r="AO1015">
        <v>14516</v>
      </c>
      <c r="AP1015">
        <v>4.5199999999999996</v>
      </c>
      <c r="AQ1015">
        <v>2376.1799999999998</v>
      </c>
      <c r="AR1015" t="s">
        <v>2626</v>
      </c>
      <c r="AS1015" t="s">
        <v>2626</v>
      </c>
      <c r="AT1015">
        <v>0</v>
      </c>
      <c r="AU1015" t="s">
        <v>2628</v>
      </c>
      <c r="AV1015" s="3">
        <v>42901</v>
      </c>
      <c r="AW1015" s="3" t="str">
        <f>TEXT(LoanTable[[#This Row],[Disbursement Date]],"YYYY-MM")</f>
        <v>2019-10</v>
      </c>
      <c r="AX1015" t="str">
        <f>TEXT(EDATE(LoanTable[[#This Row],[Disbursement Date]],-1),"YYYY-MM")</f>
        <v>2019-09</v>
      </c>
      <c r="AY1015">
        <f>IF(LoanTable[[#This Row],[Loan Status]]="Active",1,0)</f>
        <v>0</v>
      </c>
      <c r="AZ1015">
        <f>IF(COUNTIFS(LoanTable[Client id],LoanTable[[#This Row],[Client id]],LoanTable[Period],LoanTable[[#This Row],[Previous Period]])&gt;0,1,0)</f>
        <v>0</v>
      </c>
      <c r="BA1015" s="17" t="str">
        <f>TEXT(LoanTable[[#This Row],[Disbursement Date]],"YYYY")</f>
        <v>2019</v>
      </c>
      <c r="BB1015" s="10" cm="1">
        <f t="array" ref="BB1015">IF(YEAR(LoanTable[[#This Row],[Disbursement Date]])=MIN(YEAR(LoanTable[Disbursement Date])),"",YEAR(LoanTable[[#This Row],[Disbursement Date]])-1)</f>
        <v>2018</v>
      </c>
      <c r="BC1015" s="10">
        <f>IF(LoanTable[[#This Row],[Previous Year]]="",1,IF(COUNTIFS(LoanTable[Client id],LoanTable[[#This Row],[Client id]],LoanTable[Year],LoanTable[[#This Row],[Previous Year]])&gt;0,1,0))</f>
        <v>0</v>
      </c>
      <c r="BD1015" t="str">
        <f>YEAR(LoanTable[[#This Row],[Disbursement Date]]) &amp; "-Q" &amp; ROUNDUP(MONTH(LoanTable[[#This Row],[Disbursement Date]])/3,0)</f>
        <v>2019-Q4</v>
      </c>
      <c r="BE1015">
        <f>IF(LoanTable[[#This Row],[Disbursement Date]]=LoanTable[[#This Row],[First Loan Date]],1,0)</f>
        <v>0</v>
      </c>
    </row>
    <row r="1016" spans="1:57" x14ac:dyDescent="0.3">
      <c r="A1016" t="s">
        <v>2214</v>
      </c>
      <c r="B1016">
        <v>639</v>
      </c>
      <c r="C1016" t="s">
        <v>374</v>
      </c>
      <c r="D1016" t="s">
        <v>583</v>
      </c>
      <c r="E1016">
        <v>40324</v>
      </c>
      <c r="F1016">
        <v>42154</v>
      </c>
      <c r="G1016">
        <v>27373</v>
      </c>
      <c r="H1016" s="5">
        <v>43747</v>
      </c>
      <c r="I1016" t="s">
        <v>615</v>
      </c>
      <c r="J1016" t="s">
        <v>619</v>
      </c>
      <c r="K1016">
        <v>1510002</v>
      </c>
      <c r="L1016" t="s">
        <v>380</v>
      </c>
      <c r="M1016" t="s">
        <v>106</v>
      </c>
      <c r="N1016" t="s">
        <v>13</v>
      </c>
      <c r="O1016" t="s">
        <v>14</v>
      </c>
      <c r="P1016">
        <v>36</v>
      </c>
      <c r="Q1016" s="5" t="s">
        <v>67</v>
      </c>
      <c r="R1016" t="s">
        <v>25</v>
      </c>
      <c r="S1016" t="s">
        <v>35</v>
      </c>
      <c r="T1016" t="s">
        <v>63</v>
      </c>
      <c r="U1016" t="s">
        <v>38</v>
      </c>
      <c r="V1016" t="s">
        <v>31</v>
      </c>
      <c r="W1016">
        <v>796</v>
      </c>
      <c r="X1016" t="s">
        <v>574</v>
      </c>
      <c r="Y1016" t="s">
        <v>584</v>
      </c>
      <c r="Z1016" t="s">
        <v>576</v>
      </c>
      <c r="AA1016">
        <v>0.1825</v>
      </c>
      <c r="AB1016" t="s">
        <v>585</v>
      </c>
      <c r="AC1016" t="s">
        <v>586</v>
      </c>
      <c r="AD1016" t="s">
        <v>374</v>
      </c>
      <c r="AE1016" t="s">
        <v>375</v>
      </c>
      <c r="AF1016" t="s">
        <v>376</v>
      </c>
      <c r="AG1016" t="s">
        <v>377</v>
      </c>
      <c r="AH1016" t="s">
        <v>378</v>
      </c>
      <c r="AI1016" t="s">
        <v>374</v>
      </c>
      <c r="AJ1016">
        <v>1510002</v>
      </c>
      <c r="AK1016" t="s">
        <v>379</v>
      </c>
      <c r="AL1016" t="s">
        <v>256</v>
      </c>
      <c r="AM1016">
        <v>41220</v>
      </c>
      <c r="AN1016">
        <v>43677</v>
      </c>
      <c r="AO1016">
        <v>39915</v>
      </c>
      <c r="AP1016">
        <v>40.700000000000003</v>
      </c>
      <c r="AQ1016">
        <v>2716.71</v>
      </c>
      <c r="AR1016" t="s">
        <v>2626</v>
      </c>
      <c r="AS1016" t="s">
        <v>2626</v>
      </c>
      <c r="AT1016">
        <v>0</v>
      </c>
      <c r="AU1016" t="s">
        <v>2630</v>
      </c>
      <c r="AV1016" s="3">
        <v>43747</v>
      </c>
      <c r="AW1016" s="3" t="str">
        <f>TEXT(LoanTable[[#This Row],[Disbursement Date]],"YYYY-MM")</f>
        <v>2019-10</v>
      </c>
      <c r="AX1016" t="str">
        <f>TEXT(EDATE(LoanTable[[#This Row],[Disbursement Date]],-1),"YYYY-MM")</f>
        <v>2019-09</v>
      </c>
      <c r="AY1016">
        <f>IF(LoanTable[[#This Row],[Loan Status]]="Active",1,0)</f>
        <v>0</v>
      </c>
      <c r="AZ1016">
        <f>IF(COUNTIFS(LoanTable[Client id],LoanTable[[#This Row],[Client id]],LoanTable[Period],LoanTable[[#This Row],[Previous Period]])&gt;0,1,0)</f>
        <v>0</v>
      </c>
      <c r="BA1016" s="17" t="str">
        <f>TEXT(LoanTable[[#This Row],[Disbursement Date]],"YYYY")</f>
        <v>2019</v>
      </c>
      <c r="BB1016" s="10" cm="1">
        <f t="array" ref="BB1016">IF(YEAR(LoanTable[[#This Row],[Disbursement Date]])=MIN(YEAR(LoanTable[Disbursement Date])),"",YEAR(LoanTable[[#This Row],[Disbursement Date]])-1)</f>
        <v>2018</v>
      </c>
      <c r="BC1016" s="10">
        <f>IF(LoanTable[[#This Row],[Previous Year]]="",1,IF(COUNTIFS(LoanTable[Client id],LoanTable[[#This Row],[Client id]],LoanTable[Year],LoanTable[[#This Row],[Previous Year]])&gt;0,1,0))</f>
        <v>0</v>
      </c>
      <c r="BD1016" t="str">
        <f>YEAR(LoanTable[[#This Row],[Disbursement Date]]) &amp; "-Q" &amp; ROUNDUP(MONTH(LoanTable[[#This Row],[Disbursement Date]])/3,0)</f>
        <v>2019-Q4</v>
      </c>
      <c r="BE1016">
        <f>IF(LoanTable[[#This Row],[Disbursement Date]]=LoanTable[[#This Row],[First Loan Date]],1,0)</f>
        <v>1</v>
      </c>
    </row>
    <row r="1017" spans="1:57" x14ac:dyDescent="0.3">
      <c r="A1017" t="s">
        <v>920</v>
      </c>
      <c r="B1017">
        <v>194</v>
      </c>
      <c r="C1017" t="s">
        <v>563</v>
      </c>
      <c r="D1017" t="s">
        <v>583</v>
      </c>
      <c r="E1017">
        <v>44221</v>
      </c>
      <c r="F1017">
        <v>14354</v>
      </c>
      <c r="G1017">
        <v>28450</v>
      </c>
      <c r="H1017" s="5">
        <v>43749</v>
      </c>
      <c r="I1017" t="s">
        <v>612</v>
      </c>
      <c r="J1017" t="s">
        <v>619</v>
      </c>
      <c r="K1017">
        <v>1440051</v>
      </c>
      <c r="L1017" t="s">
        <v>565</v>
      </c>
      <c r="M1017" t="s">
        <v>217</v>
      </c>
      <c r="N1017" t="s">
        <v>13</v>
      </c>
      <c r="O1017" t="s">
        <v>14</v>
      </c>
      <c r="P1017">
        <v>43</v>
      </c>
      <c r="Q1017" s="5" t="s">
        <v>218</v>
      </c>
      <c r="R1017" t="s">
        <v>104</v>
      </c>
      <c r="S1017" t="s">
        <v>105</v>
      </c>
      <c r="T1017" t="s">
        <v>18</v>
      </c>
      <c r="U1017" t="s">
        <v>19</v>
      </c>
      <c r="V1017" t="s">
        <v>39</v>
      </c>
      <c r="W1017">
        <v>558</v>
      </c>
      <c r="X1017" t="s">
        <v>574</v>
      </c>
      <c r="Y1017" t="s">
        <v>584</v>
      </c>
      <c r="Z1017" t="s">
        <v>576</v>
      </c>
      <c r="AA1017">
        <v>0.1825</v>
      </c>
      <c r="AB1017" t="s">
        <v>585</v>
      </c>
      <c r="AC1017" t="s">
        <v>586</v>
      </c>
      <c r="AD1017" t="s">
        <v>563</v>
      </c>
      <c r="AE1017" t="s">
        <v>375</v>
      </c>
      <c r="AF1017" t="s">
        <v>376</v>
      </c>
      <c r="AG1017" t="s">
        <v>377</v>
      </c>
      <c r="AH1017" t="s">
        <v>378</v>
      </c>
      <c r="AI1017" t="s">
        <v>563</v>
      </c>
      <c r="AJ1017">
        <v>1440051</v>
      </c>
      <c r="AK1017" t="s">
        <v>564</v>
      </c>
      <c r="AL1017" t="s">
        <v>256</v>
      </c>
      <c r="AM1017">
        <v>44823</v>
      </c>
      <c r="AN1017">
        <v>13910</v>
      </c>
      <c r="AO1017">
        <v>43848</v>
      </c>
      <c r="AP1017">
        <v>17.14</v>
      </c>
      <c r="AQ1017">
        <v>2241.2399999999998</v>
      </c>
      <c r="AR1017" t="s">
        <v>2626</v>
      </c>
      <c r="AS1017" t="s">
        <v>2626</v>
      </c>
      <c r="AT1017">
        <v>0</v>
      </c>
      <c r="AU1017" t="s">
        <v>2629</v>
      </c>
      <c r="AV1017" s="3">
        <v>43749</v>
      </c>
      <c r="AW1017" s="3" t="str">
        <f>TEXT(LoanTable[[#This Row],[Disbursement Date]],"YYYY-MM")</f>
        <v>2019-10</v>
      </c>
      <c r="AX1017" t="str">
        <f>TEXT(EDATE(LoanTable[[#This Row],[Disbursement Date]],-1),"YYYY-MM")</f>
        <v>2019-09</v>
      </c>
      <c r="AY1017">
        <f>IF(LoanTable[[#This Row],[Loan Status]]="Active",1,0)</f>
        <v>0</v>
      </c>
      <c r="AZ1017">
        <f>IF(COUNTIFS(LoanTable[Client id],LoanTable[[#This Row],[Client id]],LoanTable[Period],LoanTable[[#This Row],[Previous Period]])&gt;0,1,0)</f>
        <v>0</v>
      </c>
      <c r="BA1017" s="17" t="str">
        <f>TEXT(LoanTable[[#This Row],[Disbursement Date]],"YYYY")</f>
        <v>2019</v>
      </c>
      <c r="BB1017" s="10" cm="1">
        <f t="array" ref="BB1017">IF(YEAR(LoanTable[[#This Row],[Disbursement Date]])=MIN(YEAR(LoanTable[Disbursement Date])),"",YEAR(LoanTable[[#This Row],[Disbursement Date]])-1)</f>
        <v>2018</v>
      </c>
      <c r="BC1017" s="10">
        <f>IF(LoanTable[[#This Row],[Previous Year]]="",1,IF(COUNTIFS(LoanTable[Client id],LoanTable[[#This Row],[Client id]],LoanTable[Year],LoanTable[[#This Row],[Previous Year]])&gt;0,1,0))</f>
        <v>0</v>
      </c>
      <c r="BD1017" t="str">
        <f>YEAR(LoanTable[[#This Row],[Disbursement Date]]) &amp; "-Q" &amp; ROUNDUP(MONTH(LoanTable[[#This Row],[Disbursement Date]])/3,0)</f>
        <v>2019-Q4</v>
      </c>
      <c r="BE1017">
        <f>IF(LoanTable[[#This Row],[Disbursement Date]]=LoanTable[[#This Row],[First Loan Date]],1,0)</f>
        <v>1</v>
      </c>
    </row>
    <row r="1018" spans="1:57" x14ac:dyDescent="0.3">
      <c r="A1018" t="s">
        <v>1418</v>
      </c>
      <c r="B1018">
        <v>131</v>
      </c>
      <c r="C1018" t="s">
        <v>386</v>
      </c>
      <c r="D1018" t="s">
        <v>589</v>
      </c>
      <c r="E1018">
        <v>43312</v>
      </c>
      <c r="F1018">
        <v>44676</v>
      </c>
      <c r="G1018">
        <v>4627</v>
      </c>
      <c r="H1018" s="5">
        <v>43751</v>
      </c>
      <c r="I1018" t="s">
        <v>624</v>
      </c>
      <c r="J1018" t="s">
        <v>613</v>
      </c>
      <c r="K1018">
        <v>1110166</v>
      </c>
      <c r="L1018" t="s">
        <v>389</v>
      </c>
      <c r="M1018" t="s">
        <v>162</v>
      </c>
      <c r="N1018" t="s">
        <v>13</v>
      </c>
      <c r="O1018" t="s">
        <v>14</v>
      </c>
      <c r="P1018">
        <v>36</v>
      </c>
      <c r="Q1018" s="5" t="s">
        <v>67</v>
      </c>
      <c r="R1018" t="s">
        <v>30</v>
      </c>
      <c r="S1018" t="s">
        <v>145</v>
      </c>
      <c r="T1018" t="s">
        <v>18</v>
      </c>
      <c r="U1018" t="s">
        <v>22</v>
      </c>
      <c r="V1018" t="s">
        <v>31</v>
      </c>
      <c r="W1018">
        <v>692</v>
      </c>
      <c r="X1018" t="s">
        <v>574</v>
      </c>
      <c r="Y1018" t="s">
        <v>590</v>
      </c>
      <c r="Z1018" t="s">
        <v>576</v>
      </c>
      <c r="AA1018">
        <v>9.9099999999999994E-2</v>
      </c>
      <c r="AB1018" t="s">
        <v>577</v>
      </c>
      <c r="AC1018" t="s">
        <v>591</v>
      </c>
      <c r="AD1018" t="s">
        <v>386</v>
      </c>
      <c r="AE1018" t="s">
        <v>234</v>
      </c>
      <c r="AF1018" t="s">
        <v>235</v>
      </c>
      <c r="AG1018" t="s">
        <v>236</v>
      </c>
      <c r="AH1018" t="s">
        <v>237</v>
      </c>
      <c r="AI1018" t="s">
        <v>387</v>
      </c>
      <c r="AJ1018">
        <v>1110166</v>
      </c>
      <c r="AK1018" t="s">
        <v>388</v>
      </c>
      <c r="AL1018" t="s">
        <v>239</v>
      </c>
      <c r="AM1018">
        <v>43517</v>
      </c>
      <c r="AN1018">
        <v>45839</v>
      </c>
      <c r="AO1018">
        <v>42960</v>
      </c>
      <c r="AP1018">
        <v>13.21</v>
      </c>
      <c r="AQ1018">
        <v>1248.29</v>
      </c>
      <c r="AR1018" t="s">
        <v>2626</v>
      </c>
      <c r="AS1018" t="s">
        <v>2626</v>
      </c>
      <c r="AT1018">
        <v>2</v>
      </c>
      <c r="AU1018" t="s">
        <v>2628</v>
      </c>
      <c r="AV1018" s="3">
        <v>43751</v>
      </c>
      <c r="AW1018" s="3" t="str">
        <f>TEXT(LoanTable[[#This Row],[Disbursement Date]],"YYYY-MM")</f>
        <v>2019-10</v>
      </c>
      <c r="AX1018" t="str">
        <f>TEXT(EDATE(LoanTable[[#This Row],[Disbursement Date]],-1),"YYYY-MM")</f>
        <v>2019-09</v>
      </c>
      <c r="AY1018">
        <f>IF(LoanTable[[#This Row],[Loan Status]]="Active",1,0)</f>
        <v>1</v>
      </c>
      <c r="AZ1018">
        <f>IF(COUNTIFS(LoanTable[Client id],LoanTable[[#This Row],[Client id]],LoanTable[Period],LoanTable[[#This Row],[Previous Period]])&gt;0,1,0)</f>
        <v>0</v>
      </c>
      <c r="BA1018" s="17" t="str">
        <f>TEXT(LoanTable[[#This Row],[Disbursement Date]],"YYYY")</f>
        <v>2019</v>
      </c>
      <c r="BB1018" s="10" cm="1">
        <f t="array" ref="BB1018">IF(YEAR(LoanTable[[#This Row],[Disbursement Date]])=MIN(YEAR(LoanTable[Disbursement Date])),"",YEAR(LoanTable[[#This Row],[Disbursement Date]])-1)</f>
        <v>2018</v>
      </c>
      <c r="BC1018" s="10">
        <f>IF(LoanTable[[#This Row],[Previous Year]]="",1,IF(COUNTIFS(LoanTable[Client id],LoanTable[[#This Row],[Client id]],LoanTable[Year],LoanTable[[#This Row],[Previous Year]])&gt;0,1,0))</f>
        <v>0</v>
      </c>
      <c r="BD1018" t="str">
        <f>YEAR(LoanTable[[#This Row],[Disbursement Date]]) &amp; "-Q" &amp; ROUNDUP(MONTH(LoanTable[[#This Row],[Disbursement Date]])/3,0)</f>
        <v>2019-Q4</v>
      </c>
      <c r="BE1018">
        <f>IF(LoanTable[[#This Row],[Disbursement Date]]=LoanTable[[#This Row],[First Loan Date]],1,0)</f>
        <v>1</v>
      </c>
    </row>
    <row r="1019" spans="1:57" x14ac:dyDescent="0.3">
      <c r="A1019" t="s">
        <v>1213</v>
      </c>
      <c r="B1019">
        <v>177</v>
      </c>
      <c r="C1019" t="s">
        <v>344</v>
      </c>
      <c r="D1019" t="s">
        <v>573</v>
      </c>
      <c r="E1019">
        <v>2327</v>
      </c>
      <c r="F1019">
        <v>24853</v>
      </c>
      <c r="G1019">
        <v>26157</v>
      </c>
      <c r="H1019" s="5">
        <v>43751</v>
      </c>
      <c r="I1019" t="s">
        <v>624</v>
      </c>
      <c r="J1019" t="s">
        <v>613</v>
      </c>
      <c r="K1019">
        <v>910020</v>
      </c>
      <c r="L1019" t="s">
        <v>346</v>
      </c>
      <c r="M1019" t="s">
        <v>207</v>
      </c>
      <c r="N1019" t="s">
        <v>13</v>
      </c>
      <c r="O1019" t="s">
        <v>14</v>
      </c>
      <c r="P1019">
        <v>44</v>
      </c>
      <c r="Q1019" s="5" t="s">
        <v>100</v>
      </c>
      <c r="R1019" t="s">
        <v>104</v>
      </c>
      <c r="S1019" t="s">
        <v>105</v>
      </c>
      <c r="T1019" t="s">
        <v>18</v>
      </c>
      <c r="U1019" t="s">
        <v>38</v>
      </c>
      <c r="V1019" t="s">
        <v>39</v>
      </c>
      <c r="W1019">
        <v>448</v>
      </c>
      <c r="X1019" t="s">
        <v>574</v>
      </c>
      <c r="Y1019" t="s">
        <v>575</v>
      </c>
      <c r="Z1019" t="s">
        <v>576</v>
      </c>
      <c r="AA1019">
        <v>0.1065</v>
      </c>
      <c r="AB1019" t="s">
        <v>577</v>
      </c>
      <c r="AC1019" t="s">
        <v>578</v>
      </c>
      <c r="AD1019" t="s">
        <v>344</v>
      </c>
      <c r="AE1019" t="s">
        <v>250</v>
      </c>
      <c r="AF1019" t="s">
        <v>251</v>
      </c>
      <c r="AG1019" t="s">
        <v>252</v>
      </c>
      <c r="AH1019" t="s">
        <v>253</v>
      </c>
      <c r="AI1019" t="s">
        <v>254</v>
      </c>
      <c r="AJ1019">
        <v>910020</v>
      </c>
      <c r="AK1019" t="s">
        <v>345</v>
      </c>
      <c r="AL1019" t="s">
        <v>256</v>
      </c>
      <c r="AM1019">
        <v>4218</v>
      </c>
      <c r="AN1019">
        <v>26612</v>
      </c>
      <c r="AO1019">
        <v>1952</v>
      </c>
      <c r="AP1019">
        <v>47.72</v>
      </c>
      <c r="AQ1019">
        <v>2555.12</v>
      </c>
      <c r="AR1019" t="s">
        <v>2627</v>
      </c>
      <c r="AS1019" t="s">
        <v>2626</v>
      </c>
      <c r="AT1019">
        <v>1</v>
      </c>
      <c r="AU1019" t="s">
        <v>2628</v>
      </c>
      <c r="AV1019" s="3">
        <v>42252</v>
      </c>
      <c r="AW1019" s="3" t="str">
        <f>TEXT(LoanTable[[#This Row],[Disbursement Date]],"YYYY-MM")</f>
        <v>2019-10</v>
      </c>
      <c r="AX1019" t="str">
        <f>TEXT(EDATE(LoanTable[[#This Row],[Disbursement Date]],-1),"YYYY-MM")</f>
        <v>2019-09</v>
      </c>
      <c r="AY1019">
        <f>IF(LoanTable[[#This Row],[Loan Status]]="Active",1,0)</f>
        <v>1</v>
      </c>
      <c r="AZ1019">
        <f>IF(COUNTIFS(LoanTable[Client id],LoanTable[[#This Row],[Client id]],LoanTable[Period],LoanTable[[#This Row],[Previous Period]])&gt;0,1,0)</f>
        <v>0</v>
      </c>
      <c r="BA1019" s="17" t="str">
        <f>TEXT(LoanTable[[#This Row],[Disbursement Date]],"YYYY")</f>
        <v>2019</v>
      </c>
      <c r="BB1019" s="10" cm="1">
        <f t="array" ref="BB1019">IF(YEAR(LoanTable[[#This Row],[Disbursement Date]])=MIN(YEAR(LoanTable[Disbursement Date])),"",YEAR(LoanTable[[#This Row],[Disbursement Date]])-1)</f>
        <v>2018</v>
      </c>
      <c r="BC1019" s="10">
        <f>IF(LoanTable[[#This Row],[Previous Year]]="",1,IF(COUNTIFS(LoanTable[Client id],LoanTable[[#This Row],[Client id]],LoanTable[Year],LoanTable[[#This Row],[Previous Year]])&gt;0,1,0))</f>
        <v>0</v>
      </c>
      <c r="BD1019" t="str">
        <f>YEAR(LoanTable[[#This Row],[Disbursement Date]]) &amp; "-Q" &amp; ROUNDUP(MONTH(LoanTable[[#This Row],[Disbursement Date]])/3,0)</f>
        <v>2019-Q4</v>
      </c>
      <c r="BE1019">
        <f>IF(LoanTable[[#This Row],[Disbursement Date]]=LoanTable[[#This Row],[First Loan Date]],1,0)</f>
        <v>0</v>
      </c>
    </row>
    <row r="1020" spans="1:57" x14ac:dyDescent="0.3">
      <c r="A1020" t="s">
        <v>1912</v>
      </c>
      <c r="B1020">
        <v>790</v>
      </c>
      <c r="C1020" t="s">
        <v>516</v>
      </c>
      <c r="D1020" t="s">
        <v>573</v>
      </c>
      <c r="E1020">
        <v>37107</v>
      </c>
      <c r="F1020">
        <v>23803</v>
      </c>
      <c r="G1020">
        <v>42484</v>
      </c>
      <c r="H1020" s="5">
        <v>43752</v>
      </c>
      <c r="I1020" t="s">
        <v>624</v>
      </c>
      <c r="J1020" t="s">
        <v>619</v>
      </c>
      <c r="K1020">
        <v>1320004</v>
      </c>
      <c r="L1020" t="s">
        <v>518</v>
      </c>
      <c r="M1020" t="s">
        <v>192</v>
      </c>
      <c r="N1020" t="s">
        <v>13</v>
      </c>
      <c r="O1020" t="s">
        <v>46</v>
      </c>
      <c r="P1020">
        <v>35</v>
      </c>
      <c r="Q1020" s="5" t="s">
        <v>87</v>
      </c>
      <c r="R1020" t="s">
        <v>30</v>
      </c>
      <c r="S1020" t="s">
        <v>145</v>
      </c>
      <c r="T1020" t="s">
        <v>63</v>
      </c>
      <c r="U1020" t="s">
        <v>38</v>
      </c>
      <c r="V1020" t="s">
        <v>20</v>
      </c>
      <c r="W1020">
        <v>744</v>
      </c>
      <c r="X1020" t="s">
        <v>574</v>
      </c>
      <c r="Y1020" t="s">
        <v>575</v>
      </c>
      <c r="Z1020" t="s">
        <v>576</v>
      </c>
      <c r="AA1020">
        <v>0.1065</v>
      </c>
      <c r="AB1020" t="s">
        <v>577</v>
      </c>
      <c r="AC1020" t="s">
        <v>578</v>
      </c>
      <c r="AD1020" t="s">
        <v>516</v>
      </c>
      <c r="AE1020" t="s">
        <v>375</v>
      </c>
      <c r="AF1020" t="s">
        <v>376</v>
      </c>
      <c r="AG1020" t="s">
        <v>377</v>
      </c>
      <c r="AH1020" t="s">
        <v>378</v>
      </c>
      <c r="AI1020" t="s">
        <v>376</v>
      </c>
      <c r="AJ1020">
        <v>1320004</v>
      </c>
      <c r="AK1020" t="s">
        <v>517</v>
      </c>
      <c r="AL1020" t="s">
        <v>239</v>
      </c>
      <c r="AM1020">
        <v>39064</v>
      </c>
      <c r="AN1020">
        <v>23317</v>
      </c>
      <c r="AO1020">
        <v>36950</v>
      </c>
      <c r="AP1020">
        <v>12.72</v>
      </c>
      <c r="AQ1020">
        <v>3945.19</v>
      </c>
      <c r="AR1020" t="s">
        <v>2626</v>
      </c>
      <c r="AS1020" t="s">
        <v>2626</v>
      </c>
      <c r="AT1020">
        <v>2</v>
      </c>
      <c r="AU1020" t="s">
        <v>2628</v>
      </c>
      <c r="AV1020" s="3">
        <v>43752</v>
      </c>
      <c r="AW1020" s="3" t="str">
        <f>TEXT(LoanTable[[#This Row],[Disbursement Date]],"YYYY-MM")</f>
        <v>2019-10</v>
      </c>
      <c r="AX1020" t="str">
        <f>TEXT(EDATE(LoanTable[[#This Row],[Disbursement Date]],-1),"YYYY-MM")</f>
        <v>2019-09</v>
      </c>
      <c r="AY1020">
        <f>IF(LoanTable[[#This Row],[Loan Status]]="Active",1,0)</f>
        <v>1</v>
      </c>
      <c r="AZ1020">
        <f>IF(COUNTIFS(LoanTable[Client id],LoanTable[[#This Row],[Client id]],LoanTable[Period],LoanTable[[#This Row],[Previous Period]])&gt;0,1,0)</f>
        <v>0</v>
      </c>
      <c r="BA1020" s="17" t="str">
        <f>TEXT(LoanTable[[#This Row],[Disbursement Date]],"YYYY")</f>
        <v>2019</v>
      </c>
      <c r="BB1020" s="10" cm="1">
        <f t="array" ref="BB1020">IF(YEAR(LoanTable[[#This Row],[Disbursement Date]])=MIN(YEAR(LoanTable[Disbursement Date])),"",YEAR(LoanTable[[#This Row],[Disbursement Date]])-1)</f>
        <v>2018</v>
      </c>
      <c r="BC1020" s="10">
        <f>IF(LoanTable[[#This Row],[Previous Year]]="",1,IF(COUNTIFS(LoanTable[Client id],LoanTable[[#This Row],[Client id]],LoanTable[Year],LoanTable[[#This Row],[Previous Year]])&gt;0,1,0))</f>
        <v>0</v>
      </c>
      <c r="BD1020" t="str">
        <f>YEAR(LoanTable[[#This Row],[Disbursement Date]]) &amp; "-Q" &amp; ROUNDUP(MONTH(LoanTable[[#This Row],[Disbursement Date]])/3,0)</f>
        <v>2019-Q4</v>
      </c>
      <c r="BE1020">
        <f>IF(LoanTable[[#This Row],[Disbursement Date]]=LoanTable[[#This Row],[First Loan Date]],1,0)</f>
        <v>1</v>
      </c>
    </row>
    <row r="1021" spans="1:57" x14ac:dyDescent="0.3">
      <c r="A1021" t="s">
        <v>1631</v>
      </c>
      <c r="B1021">
        <v>854</v>
      </c>
      <c r="C1021" t="s">
        <v>471</v>
      </c>
      <c r="D1021" t="s">
        <v>573</v>
      </c>
      <c r="E1021">
        <v>7023</v>
      </c>
      <c r="F1021">
        <v>36964</v>
      </c>
      <c r="G1021">
        <v>25041</v>
      </c>
      <c r="H1021" s="5">
        <v>43753</v>
      </c>
      <c r="I1021" t="s">
        <v>612</v>
      </c>
      <c r="J1021" t="s">
        <v>619</v>
      </c>
      <c r="K1021">
        <v>570241</v>
      </c>
      <c r="L1021" t="s">
        <v>477</v>
      </c>
      <c r="M1021" t="s">
        <v>27</v>
      </c>
      <c r="N1021" t="s">
        <v>13</v>
      </c>
      <c r="O1021" t="s">
        <v>46</v>
      </c>
      <c r="P1021">
        <v>29</v>
      </c>
      <c r="Q1021" s="5" t="s">
        <v>53</v>
      </c>
      <c r="R1021" t="s">
        <v>30</v>
      </c>
      <c r="S1021" t="s">
        <v>145</v>
      </c>
      <c r="T1021" t="s">
        <v>18</v>
      </c>
      <c r="U1021" t="s">
        <v>19</v>
      </c>
      <c r="V1021" t="s">
        <v>20</v>
      </c>
      <c r="W1021">
        <v>369</v>
      </c>
      <c r="X1021" t="s">
        <v>574</v>
      </c>
      <c r="Y1021" t="s">
        <v>575</v>
      </c>
      <c r="Z1021" t="s">
        <v>576</v>
      </c>
      <c r="AA1021">
        <v>0.1065</v>
      </c>
      <c r="AB1021" t="s">
        <v>577</v>
      </c>
      <c r="AC1021" t="s">
        <v>578</v>
      </c>
      <c r="AD1021" t="s">
        <v>471</v>
      </c>
      <c r="AE1021" t="s">
        <v>472</v>
      </c>
      <c r="AF1021" t="s">
        <v>473</v>
      </c>
      <c r="AG1021" t="s">
        <v>474</v>
      </c>
      <c r="AH1021" t="s">
        <v>475</v>
      </c>
      <c r="AI1021" t="s">
        <v>471</v>
      </c>
      <c r="AJ1021">
        <v>570241</v>
      </c>
      <c r="AK1021" t="s">
        <v>476</v>
      </c>
      <c r="AL1021" t="s">
        <v>241</v>
      </c>
      <c r="AM1021">
        <v>7842</v>
      </c>
      <c r="AN1021">
        <v>36761</v>
      </c>
      <c r="AO1021">
        <v>6685</v>
      </c>
      <c r="AP1021">
        <v>27.28</v>
      </c>
      <c r="AQ1021">
        <v>716.9</v>
      </c>
      <c r="AR1021" t="s">
        <v>2626</v>
      </c>
      <c r="AS1021" t="s">
        <v>2626</v>
      </c>
      <c r="AT1021">
        <v>2</v>
      </c>
      <c r="AU1021" t="s">
        <v>2628</v>
      </c>
      <c r="AV1021" s="3">
        <v>43138</v>
      </c>
      <c r="AW1021" s="3" t="str">
        <f>TEXT(LoanTable[[#This Row],[Disbursement Date]],"YYYY-MM")</f>
        <v>2019-10</v>
      </c>
      <c r="AX1021" t="str">
        <f>TEXT(EDATE(LoanTable[[#This Row],[Disbursement Date]],-1),"YYYY-MM")</f>
        <v>2019-09</v>
      </c>
      <c r="AY1021">
        <f>IF(LoanTable[[#This Row],[Loan Status]]="Active",1,0)</f>
        <v>0</v>
      </c>
      <c r="AZ1021">
        <f>IF(COUNTIFS(LoanTable[Client id],LoanTable[[#This Row],[Client id]],LoanTable[Period],LoanTable[[#This Row],[Previous Period]])&gt;0,1,0)</f>
        <v>0</v>
      </c>
      <c r="BA1021" s="17" t="str">
        <f>TEXT(LoanTable[[#This Row],[Disbursement Date]],"YYYY")</f>
        <v>2019</v>
      </c>
      <c r="BB1021" s="10" cm="1">
        <f t="array" ref="BB1021">IF(YEAR(LoanTable[[#This Row],[Disbursement Date]])=MIN(YEAR(LoanTable[Disbursement Date])),"",YEAR(LoanTable[[#This Row],[Disbursement Date]])-1)</f>
        <v>2018</v>
      </c>
      <c r="BC1021" s="10">
        <f>IF(LoanTable[[#This Row],[Previous Year]]="",1,IF(COUNTIFS(LoanTable[Client id],LoanTable[[#This Row],[Client id]],LoanTable[Year],LoanTable[[#This Row],[Previous Year]])&gt;0,1,0))</f>
        <v>1</v>
      </c>
      <c r="BD1021" t="str">
        <f>YEAR(LoanTable[[#This Row],[Disbursement Date]]) &amp; "-Q" &amp; ROUNDUP(MONTH(LoanTable[[#This Row],[Disbursement Date]])/3,0)</f>
        <v>2019-Q4</v>
      </c>
      <c r="BE1021">
        <f>IF(LoanTable[[#This Row],[Disbursement Date]]=LoanTable[[#This Row],[First Loan Date]],1,0)</f>
        <v>0</v>
      </c>
    </row>
    <row r="1022" spans="1:57" x14ac:dyDescent="0.3">
      <c r="A1022" t="s">
        <v>2159</v>
      </c>
      <c r="B1022">
        <v>83</v>
      </c>
      <c r="C1022" t="s">
        <v>492</v>
      </c>
      <c r="D1022" t="s">
        <v>573</v>
      </c>
      <c r="E1022">
        <v>44775</v>
      </c>
      <c r="F1022">
        <v>44300</v>
      </c>
      <c r="G1022">
        <v>34667</v>
      </c>
      <c r="H1022" s="5">
        <v>43756</v>
      </c>
      <c r="I1022" t="s">
        <v>617</v>
      </c>
      <c r="J1022" t="s">
        <v>619</v>
      </c>
      <c r="K1022">
        <v>1230018</v>
      </c>
      <c r="L1022" t="s">
        <v>498</v>
      </c>
      <c r="M1022" t="s">
        <v>147</v>
      </c>
      <c r="N1022" t="s">
        <v>13</v>
      </c>
      <c r="O1022" t="s">
        <v>46</v>
      </c>
      <c r="P1022">
        <v>33</v>
      </c>
      <c r="Q1022" s="6" t="s">
        <v>148</v>
      </c>
      <c r="R1022" t="s">
        <v>74</v>
      </c>
      <c r="S1022" t="s">
        <v>105</v>
      </c>
      <c r="T1022" t="s">
        <v>18</v>
      </c>
      <c r="U1022" t="s">
        <v>65</v>
      </c>
      <c r="V1022" t="s">
        <v>20</v>
      </c>
      <c r="W1022">
        <v>336</v>
      </c>
      <c r="X1022" t="s">
        <v>574</v>
      </c>
      <c r="Y1022" t="s">
        <v>575</v>
      </c>
      <c r="Z1022" t="s">
        <v>576</v>
      </c>
      <c r="AA1022">
        <v>0.1065</v>
      </c>
      <c r="AB1022" t="s">
        <v>577</v>
      </c>
      <c r="AC1022" t="s">
        <v>578</v>
      </c>
      <c r="AD1022" t="s">
        <v>492</v>
      </c>
      <c r="AE1022" t="s">
        <v>493</v>
      </c>
      <c r="AF1022" t="s">
        <v>473</v>
      </c>
      <c r="AG1022" t="s">
        <v>494</v>
      </c>
      <c r="AH1022" t="s">
        <v>495</v>
      </c>
      <c r="AI1022" t="s">
        <v>496</v>
      </c>
      <c r="AJ1022">
        <v>1230018</v>
      </c>
      <c r="AK1022" t="s">
        <v>497</v>
      </c>
      <c r="AL1022" t="s">
        <v>256</v>
      </c>
      <c r="AM1022">
        <v>46516</v>
      </c>
      <c r="AN1022">
        <v>44675</v>
      </c>
      <c r="AO1022">
        <v>44565</v>
      </c>
      <c r="AP1022">
        <v>9.3699999999999992</v>
      </c>
      <c r="AQ1022">
        <v>3066.57</v>
      </c>
      <c r="AR1022" t="s">
        <v>2626</v>
      </c>
      <c r="AS1022" t="s">
        <v>2626</v>
      </c>
      <c r="AT1022">
        <v>2</v>
      </c>
      <c r="AU1022" t="s">
        <v>2628</v>
      </c>
      <c r="AV1022" s="3">
        <v>42114</v>
      </c>
      <c r="AW1022" s="3" t="str">
        <f>TEXT(LoanTable[[#This Row],[Disbursement Date]],"YYYY-MM")</f>
        <v>2019-10</v>
      </c>
      <c r="AX1022" t="str">
        <f>TEXT(EDATE(LoanTable[[#This Row],[Disbursement Date]],-1),"YYYY-MM")</f>
        <v>2019-09</v>
      </c>
      <c r="AY1022">
        <f>IF(LoanTable[[#This Row],[Loan Status]]="Active",1,0)</f>
        <v>0</v>
      </c>
      <c r="AZ1022">
        <f>IF(COUNTIFS(LoanTable[Client id],LoanTable[[#This Row],[Client id]],LoanTable[Period],LoanTable[[#This Row],[Previous Period]])&gt;0,1,0)</f>
        <v>0</v>
      </c>
      <c r="BA1022" s="17" t="str">
        <f>TEXT(LoanTable[[#This Row],[Disbursement Date]],"YYYY")</f>
        <v>2019</v>
      </c>
      <c r="BB1022" s="10" cm="1">
        <f t="array" ref="BB1022">IF(YEAR(LoanTable[[#This Row],[Disbursement Date]])=MIN(YEAR(LoanTable[Disbursement Date])),"",YEAR(LoanTable[[#This Row],[Disbursement Date]])-1)</f>
        <v>2018</v>
      </c>
      <c r="BC1022" s="10">
        <f>IF(LoanTable[[#This Row],[Previous Year]]="",1,IF(COUNTIFS(LoanTable[Client id],LoanTable[[#This Row],[Client id]],LoanTable[Year],LoanTable[[#This Row],[Previous Year]])&gt;0,1,0))</f>
        <v>1</v>
      </c>
      <c r="BD1022" t="str">
        <f>YEAR(LoanTable[[#This Row],[Disbursement Date]]) &amp; "-Q" &amp; ROUNDUP(MONTH(LoanTable[[#This Row],[Disbursement Date]])/3,0)</f>
        <v>2019-Q4</v>
      </c>
      <c r="BE1022">
        <f>IF(LoanTable[[#This Row],[Disbursement Date]]=LoanTable[[#This Row],[First Loan Date]],1,0)</f>
        <v>0</v>
      </c>
    </row>
    <row r="1023" spans="1:57" x14ac:dyDescent="0.3">
      <c r="A1023" t="s">
        <v>1926</v>
      </c>
      <c r="B1023">
        <v>354</v>
      </c>
      <c r="C1023" t="s">
        <v>246</v>
      </c>
      <c r="D1023" t="s">
        <v>589</v>
      </c>
      <c r="E1023">
        <v>47714</v>
      </c>
      <c r="F1023">
        <v>35656</v>
      </c>
      <c r="G1023">
        <v>25352</v>
      </c>
      <c r="H1023" s="5">
        <v>43757</v>
      </c>
      <c r="I1023" t="s">
        <v>624</v>
      </c>
      <c r="J1023" t="s">
        <v>613</v>
      </c>
      <c r="K1023">
        <v>110159</v>
      </c>
      <c r="L1023" t="s">
        <v>248</v>
      </c>
      <c r="M1023" t="s">
        <v>128</v>
      </c>
      <c r="N1023" t="s">
        <v>13</v>
      </c>
      <c r="O1023" t="s">
        <v>14</v>
      </c>
      <c r="P1023">
        <v>36</v>
      </c>
      <c r="Q1023" s="5" t="s">
        <v>67</v>
      </c>
      <c r="R1023" t="s">
        <v>25</v>
      </c>
      <c r="S1023" t="s">
        <v>35</v>
      </c>
      <c r="T1023" t="s">
        <v>63</v>
      </c>
      <c r="U1023" t="s">
        <v>22</v>
      </c>
      <c r="V1023" t="s">
        <v>20</v>
      </c>
      <c r="W1023">
        <v>489</v>
      </c>
      <c r="X1023" t="s">
        <v>574</v>
      </c>
      <c r="Y1023" t="s">
        <v>590</v>
      </c>
      <c r="Z1023" t="s">
        <v>576</v>
      </c>
      <c r="AA1023">
        <v>9.9099999999999994E-2</v>
      </c>
      <c r="AB1023" t="s">
        <v>577</v>
      </c>
      <c r="AC1023" t="s">
        <v>591</v>
      </c>
      <c r="AD1023" t="s">
        <v>246</v>
      </c>
      <c r="AE1023" t="s">
        <v>234</v>
      </c>
      <c r="AF1023" t="s">
        <v>235</v>
      </c>
      <c r="AG1023" t="s">
        <v>236</v>
      </c>
      <c r="AH1023" t="s">
        <v>237</v>
      </c>
      <c r="AI1023" t="s">
        <v>246</v>
      </c>
      <c r="AJ1023">
        <v>110159</v>
      </c>
      <c r="AK1023" t="s">
        <v>247</v>
      </c>
      <c r="AL1023" t="s">
        <v>241</v>
      </c>
      <c r="AM1023">
        <v>48028</v>
      </c>
      <c r="AN1023">
        <v>36698</v>
      </c>
      <c r="AO1023">
        <v>47598</v>
      </c>
      <c r="AP1023">
        <v>36.53</v>
      </c>
      <c r="AQ1023">
        <v>4598.09</v>
      </c>
      <c r="AR1023" t="s">
        <v>2626</v>
      </c>
      <c r="AS1023" t="s">
        <v>2626</v>
      </c>
      <c r="AT1023">
        <v>0</v>
      </c>
      <c r="AU1023" t="s">
        <v>2628</v>
      </c>
      <c r="AV1023" s="3">
        <v>43460</v>
      </c>
      <c r="AW1023" s="3" t="str">
        <f>TEXT(LoanTable[[#This Row],[Disbursement Date]],"YYYY-MM")</f>
        <v>2019-10</v>
      </c>
      <c r="AX1023" t="str">
        <f>TEXT(EDATE(LoanTable[[#This Row],[Disbursement Date]],-1),"YYYY-MM")</f>
        <v>2019-09</v>
      </c>
      <c r="AY1023">
        <f>IF(LoanTable[[#This Row],[Loan Status]]="Active",1,0)</f>
        <v>1</v>
      </c>
      <c r="AZ1023">
        <f>IF(COUNTIFS(LoanTable[Client id],LoanTable[[#This Row],[Client id]],LoanTable[Period],LoanTable[[#This Row],[Previous Period]])&gt;0,1,0)</f>
        <v>0</v>
      </c>
      <c r="BA1023" s="17" t="str">
        <f>TEXT(LoanTable[[#This Row],[Disbursement Date]],"YYYY")</f>
        <v>2019</v>
      </c>
      <c r="BB1023" s="10" cm="1">
        <f t="array" ref="BB1023">IF(YEAR(LoanTable[[#This Row],[Disbursement Date]])=MIN(YEAR(LoanTable[Disbursement Date])),"",YEAR(LoanTable[[#This Row],[Disbursement Date]])-1)</f>
        <v>2018</v>
      </c>
      <c r="BC1023" s="10">
        <f>IF(LoanTable[[#This Row],[Previous Year]]="",1,IF(COUNTIFS(LoanTable[Client id],LoanTable[[#This Row],[Client id]],LoanTable[Year],LoanTable[[#This Row],[Previous Year]])&gt;0,1,0))</f>
        <v>1</v>
      </c>
      <c r="BD1023" t="str">
        <f>YEAR(LoanTable[[#This Row],[Disbursement Date]]) &amp; "-Q" &amp; ROUNDUP(MONTH(LoanTable[[#This Row],[Disbursement Date]])/3,0)</f>
        <v>2019-Q4</v>
      </c>
      <c r="BE1023">
        <f>IF(LoanTable[[#This Row],[Disbursement Date]]=LoanTable[[#This Row],[First Loan Date]],1,0)</f>
        <v>0</v>
      </c>
    </row>
    <row r="1024" spans="1:57" x14ac:dyDescent="0.3">
      <c r="A1024" t="s">
        <v>1781</v>
      </c>
      <c r="B1024">
        <v>723</v>
      </c>
      <c r="C1024" t="s">
        <v>249</v>
      </c>
      <c r="D1024" t="s">
        <v>589</v>
      </c>
      <c r="E1024">
        <v>43469</v>
      </c>
      <c r="F1024">
        <v>2841</v>
      </c>
      <c r="G1024">
        <v>35523</v>
      </c>
      <c r="H1024" s="5">
        <v>43757</v>
      </c>
      <c r="I1024" t="s">
        <v>615</v>
      </c>
      <c r="J1024" t="s">
        <v>613</v>
      </c>
      <c r="K1024">
        <v>910182</v>
      </c>
      <c r="L1024" t="s">
        <v>257</v>
      </c>
      <c r="M1024" t="s">
        <v>181</v>
      </c>
      <c r="N1024" t="s">
        <v>13</v>
      </c>
      <c r="O1024" t="s">
        <v>14</v>
      </c>
      <c r="P1024">
        <v>44</v>
      </c>
      <c r="Q1024" s="5" t="s">
        <v>100</v>
      </c>
      <c r="R1024" t="s">
        <v>30</v>
      </c>
      <c r="S1024" t="s">
        <v>145</v>
      </c>
      <c r="T1024" t="s">
        <v>18</v>
      </c>
      <c r="U1024" t="s">
        <v>26</v>
      </c>
      <c r="V1024" t="s">
        <v>20</v>
      </c>
      <c r="W1024">
        <v>638</v>
      </c>
      <c r="X1024" t="s">
        <v>574</v>
      </c>
      <c r="Y1024" t="s">
        <v>590</v>
      </c>
      <c r="Z1024" t="s">
        <v>576</v>
      </c>
      <c r="AA1024">
        <v>9.9099999999999994E-2</v>
      </c>
      <c r="AB1024" t="s">
        <v>577</v>
      </c>
      <c r="AC1024" t="s">
        <v>591</v>
      </c>
      <c r="AD1024" t="s">
        <v>249</v>
      </c>
      <c r="AE1024" t="s">
        <v>250</v>
      </c>
      <c r="AF1024" t="s">
        <v>251</v>
      </c>
      <c r="AG1024" t="s">
        <v>252</v>
      </c>
      <c r="AH1024" t="s">
        <v>253</v>
      </c>
      <c r="AI1024" t="s">
        <v>254</v>
      </c>
      <c r="AJ1024">
        <v>910182</v>
      </c>
      <c r="AK1024" t="s">
        <v>255</v>
      </c>
      <c r="AL1024" t="s">
        <v>256</v>
      </c>
      <c r="AM1024">
        <v>44471</v>
      </c>
      <c r="AN1024">
        <v>2763</v>
      </c>
      <c r="AO1024">
        <v>43216</v>
      </c>
      <c r="AP1024">
        <v>26.87</v>
      </c>
      <c r="AQ1024">
        <v>2686.26</v>
      </c>
      <c r="AR1024" t="s">
        <v>2627</v>
      </c>
      <c r="AS1024" t="s">
        <v>2626</v>
      </c>
      <c r="AT1024">
        <v>0</v>
      </c>
      <c r="AU1024" t="s">
        <v>2628</v>
      </c>
      <c r="AV1024" s="3">
        <v>42912</v>
      </c>
      <c r="AW1024" s="3" t="str">
        <f>TEXT(LoanTable[[#This Row],[Disbursement Date]],"YYYY-MM")</f>
        <v>2019-10</v>
      </c>
      <c r="AX1024" t="str">
        <f>TEXT(EDATE(LoanTable[[#This Row],[Disbursement Date]],-1),"YYYY-MM")</f>
        <v>2019-09</v>
      </c>
      <c r="AY1024">
        <f>IF(LoanTable[[#This Row],[Loan Status]]="Active",1,0)</f>
        <v>0</v>
      </c>
      <c r="AZ1024">
        <f>IF(COUNTIFS(LoanTable[Client id],LoanTable[[#This Row],[Client id]],LoanTable[Period],LoanTable[[#This Row],[Previous Period]])&gt;0,1,0)</f>
        <v>0</v>
      </c>
      <c r="BA1024" s="17" t="str">
        <f>TEXT(LoanTable[[#This Row],[Disbursement Date]],"YYYY")</f>
        <v>2019</v>
      </c>
      <c r="BB1024" s="10" cm="1">
        <f t="array" ref="BB1024">IF(YEAR(LoanTable[[#This Row],[Disbursement Date]])=MIN(YEAR(LoanTable[Disbursement Date])),"",YEAR(LoanTable[[#This Row],[Disbursement Date]])-1)</f>
        <v>2018</v>
      </c>
      <c r="BC1024" s="10">
        <f>IF(LoanTable[[#This Row],[Previous Year]]="",1,IF(COUNTIFS(LoanTable[Client id],LoanTable[[#This Row],[Client id]],LoanTable[Year],LoanTable[[#This Row],[Previous Year]])&gt;0,1,0))</f>
        <v>0</v>
      </c>
      <c r="BD1024" t="str">
        <f>YEAR(LoanTable[[#This Row],[Disbursement Date]]) &amp; "-Q" &amp; ROUNDUP(MONTH(LoanTable[[#This Row],[Disbursement Date]])/3,0)</f>
        <v>2019-Q4</v>
      </c>
      <c r="BE1024">
        <f>IF(LoanTable[[#This Row],[Disbursement Date]]=LoanTable[[#This Row],[First Loan Date]],1,0)</f>
        <v>0</v>
      </c>
    </row>
    <row r="1025" spans="1:57" x14ac:dyDescent="0.3">
      <c r="A1025" t="s">
        <v>1872</v>
      </c>
      <c r="B1025">
        <v>786</v>
      </c>
      <c r="C1025" t="s">
        <v>409</v>
      </c>
      <c r="D1025" t="s">
        <v>589</v>
      </c>
      <c r="E1025">
        <v>6972</v>
      </c>
      <c r="F1025">
        <v>44220</v>
      </c>
      <c r="G1025">
        <v>27115</v>
      </c>
      <c r="H1025" s="5">
        <v>43757</v>
      </c>
      <c r="I1025" t="s">
        <v>612</v>
      </c>
      <c r="J1025" t="s">
        <v>613</v>
      </c>
      <c r="K1025">
        <v>1030063</v>
      </c>
      <c r="L1025" t="s">
        <v>411</v>
      </c>
      <c r="M1025" t="s">
        <v>122</v>
      </c>
      <c r="N1025" t="s">
        <v>13</v>
      </c>
      <c r="O1025" t="s">
        <v>14</v>
      </c>
      <c r="P1025">
        <v>44</v>
      </c>
      <c r="Q1025" s="5" t="s">
        <v>123</v>
      </c>
      <c r="R1025" t="s">
        <v>74</v>
      </c>
      <c r="S1025" t="s">
        <v>35</v>
      </c>
      <c r="T1025" t="s">
        <v>63</v>
      </c>
      <c r="U1025" t="s">
        <v>38</v>
      </c>
      <c r="V1025" t="s">
        <v>39</v>
      </c>
      <c r="W1025">
        <v>601</v>
      </c>
      <c r="X1025" t="s">
        <v>574</v>
      </c>
      <c r="Y1025" t="s">
        <v>590</v>
      </c>
      <c r="Z1025" t="s">
        <v>576</v>
      </c>
      <c r="AA1025">
        <v>9.9099999999999994E-2</v>
      </c>
      <c r="AB1025" t="s">
        <v>577</v>
      </c>
      <c r="AC1025" t="s">
        <v>591</v>
      </c>
      <c r="AD1025" t="s">
        <v>409</v>
      </c>
      <c r="AE1025" t="s">
        <v>234</v>
      </c>
      <c r="AF1025" t="s">
        <v>235</v>
      </c>
      <c r="AG1025" t="s">
        <v>236</v>
      </c>
      <c r="AH1025" t="s">
        <v>237</v>
      </c>
      <c r="AI1025" t="s">
        <v>246</v>
      </c>
      <c r="AJ1025">
        <v>1030063</v>
      </c>
      <c r="AK1025" t="s">
        <v>410</v>
      </c>
      <c r="AL1025" t="s">
        <v>241</v>
      </c>
      <c r="AM1025">
        <v>7766</v>
      </c>
      <c r="AN1025">
        <v>45116</v>
      </c>
      <c r="AO1025">
        <v>6538</v>
      </c>
      <c r="AP1025">
        <v>2.5</v>
      </c>
      <c r="AQ1025">
        <v>3106.55</v>
      </c>
      <c r="AR1025" t="s">
        <v>2626</v>
      </c>
      <c r="AS1025" t="s">
        <v>2626</v>
      </c>
      <c r="AT1025">
        <v>0</v>
      </c>
      <c r="AU1025" t="s">
        <v>2628</v>
      </c>
      <c r="AV1025" s="3">
        <v>43739</v>
      </c>
      <c r="AW1025" s="3" t="str">
        <f>TEXT(LoanTable[[#This Row],[Disbursement Date]],"YYYY-MM")</f>
        <v>2019-10</v>
      </c>
      <c r="AX1025" t="str">
        <f>TEXT(EDATE(LoanTable[[#This Row],[Disbursement Date]],-1),"YYYY-MM")</f>
        <v>2019-09</v>
      </c>
      <c r="AY1025">
        <f>IF(LoanTable[[#This Row],[Loan Status]]="Active",1,0)</f>
        <v>0</v>
      </c>
      <c r="AZ1025">
        <f>IF(COUNTIFS(LoanTable[Client id],LoanTable[[#This Row],[Client id]],LoanTable[Period],LoanTable[[#This Row],[Previous Period]])&gt;0,1,0)</f>
        <v>0</v>
      </c>
      <c r="BA1025" s="17" t="str">
        <f>TEXT(LoanTable[[#This Row],[Disbursement Date]],"YYYY")</f>
        <v>2019</v>
      </c>
      <c r="BB1025" s="10" cm="1">
        <f t="array" ref="BB1025">IF(YEAR(LoanTable[[#This Row],[Disbursement Date]])=MIN(YEAR(LoanTable[Disbursement Date])),"",YEAR(LoanTable[[#This Row],[Disbursement Date]])-1)</f>
        <v>2018</v>
      </c>
      <c r="BC1025" s="10">
        <f>IF(LoanTable[[#This Row],[Previous Year]]="",1,IF(COUNTIFS(LoanTable[Client id],LoanTable[[#This Row],[Client id]],LoanTable[Year],LoanTable[[#This Row],[Previous Year]])&gt;0,1,0))</f>
        <v>0</v>
      </c>
      <c r="BD1025" t="str">
        <f>YEAR(LoanTable[[#This Row],[Disbursement Date]]) &amp; "-Q" &amp; ROUNDUP(MONTH(LoanTable[[#This Row],[Disbursement Date]])/3,0)</f>
        <v>2019-Q4</v>
      </c>
      <c r="BE1025">
        <f>IF(LoanTable[[#This Row],[Disbursement Date]]=LoanTable[[#This Row],[First Loan Date]],1,0)</f>
        <v>0</v>
      </c>
    </row>
    <row r="1026" spans="1:57" x14ac:dyDescent="0.3">
      <c r="A1026" t="s">
        <v>2012</v>
      </c>
      <c r="B1026">
        <v>643</v>
      </c>
      <c r="C1026" t="s">
        <v>422</v>
      </c>
      <c r="D1026" t="s">
        <v>573</v>
      </c>
      <c r="E1026">
        <v>2728</v>
      </c>
      <c r="F1026">
        <v>8830</v>
      </c>
      <c r="G1026">
        <v>33542</v>
      </c>
      <c r="H1026" s="5">
        <v>43758</v>
      </c>
      <c r="I1026" t="s">
        <v>612</v>
      </c>
      <c r="J1026" t="s">
        <v>613</v>
      </c>
      <c r="K1026">
        <v>120676</v>
      </c>
      <c r="L1026" t="s">
        <v>423</v>
      </c>
      <c r="M1026" t="s">
        <v>70</v>
      </c>
      <c r="N1026" t="s">
        <v>13</v>
      </c>
      <c r="O1026" t="s">
        <v>28</v>
      </c>
      <c r="P1026">
        <v>52</v>
      </c>
      <c r="Q1026" s="5" t="s">
        <v>103</v>
      </c>
      <c r="R1026" t="s">
        <v>104</v>
      </c>
      <c r="S1026" t="s">
        <v>105</v>
      </c>
      <c r="T1026" t="s">
        <v>18</v>
      </c>
      <c r="U1026" t="s">
        <v>65</v>
      </c>
      <c r="V1026" t="s">
        <v>31</v>
      </c>
      <c r="W1026">
        <v>557</v>
      </c>
      <c r="X1026" t="s">
        <v>574</v>
      </c>
      <c r="Y1026" t="s">
        <v>575</v>
      </c>
      <c r="Z1026" t="s">
        <v>576</v>
      </c>
      <c r="AA1026">
        <v>0.1065</v>
      </c>
      <c r="AB1026" t="s">
        <v>577</v>
      </c>
      <c r="AC1026" t="s">
        <v>578</v>
      </c>
      <c r="AD1026" t="s">
        <v>422</v>
      </c>
      <c r="AE1026" t="s">
        <v>234</v>
      </c>
      <c r="AF1026" t="s">
        <v>235</v>
      </c>
      <c r="AG1026" t="s">
        <v>236</v>
      </c>
      <c r="AH1026" t="s">
        <v>237</v>
      </c>
      <c r="AI1026" t="s">
        <v>422</v>
      </c>
      <c r="AJ1026">
        <v>120676</v>
      </c>
      <c r="AK1026" t="s">
        <v>247</v>
      </c>
      <c r="AL1026" t="s">
        <v>239</v>
      </c>
      <c r="AM1026">
        <v>2814</v>
      </c>
      <c r="AN1026">
        <v>8648</v>
      </c>
      <c r="AO1026">
        <v>2586</v>
      </c>
      <c r="AP1026">
        <v>5.78</v>
      </c>
      <c r="AQ1026">
        <v>1209.5899999999999</v>
      </c>
      <c r="AR1026" t="s">
        <v>2626</v>
      </c>
      <c r="AS1026" t="s">
        <v>2626</v>
      </c>
      <c r="AT1026">
        <v>1</v>
      </c>
      <c r="AU1026" t="s">
        <v>2628</v>
      </c>
      <c r="AV1026" s="3">
        <v>42037</v>
      </c>
      <c r="AW1026" s="3" t="str">
        <f>TEXT(LoanTable[[#This Row],[Disbursement Date]],"YYYY-MM")</f>
        <v>2019-10</v>
      </c>
      <c r="AX1026" t="str">
        <f>TEXT(EDATE(LoanTable[[#This Row],[Disbursement Date]],-1),"YYYY-MM")</f>
        <v>2019-09</v>
      </c>
      <c r="AY1026">
        <f>IF(LoanTable[[#This Row],[Loan Status]]="Active",1,0)</f>
        <v>0</v>
      </c>
      <c r="AZ1026">
        <f>IF(COUNTIFS(LoanTable[Client id],LoanTable[[#This Row],[Client id]],LoanTable[Period],LoanTable[[#This Row],[Previous Period]])&gt;0,1,0)</f>
        <v>0</v>
      </c>
      <c r="BA1026" s="17" t="str">
        <f>TEXT(LoanTable[[#This Row],[Disbursement Date]],"YYYY")</f>
        <v>2019</v>
      </c>
      <c r="BB1026" s="10" cm="1">
        <f t="array" ref="BB1026">IF(YEAR(LoanTable[[#This Row],[Disbursement Date]])=MIN(YEAR(LoanTable[Disbursement Date])),"",YEAR(LoanTable[[#This Row],[Disbursement Date]])-1)</f>
        <v>2018</v>
      </c>
      <c r="BC1026" s="10">
        <f>IF(LoanTable[[#This Row],[Previous Year]]="",1,IF(COUNTIFS(LoanTable[Client id],LoanTable[[#This Row],[Client id]],LoanTable[Year],LoanTable[[#This Row],[Previous Year]])&gt;0,1,0))</f>
        <v>0</v>
      </c>
      <c r="BD1026" t="str">
        <f>YEAR(LoanTable[[#This Row],[Disbursement Date]]) &amp; "-Q" &amp; ROUNDUP(MONTH(LoanTable[[#This Row],[Disbursement Date]])/3,0)</f>
        <v>2019-Q4</v>
      </c>
      <c r="BE1026">
        <f>IF(LoanTable[[#This Row],[Disbursement Date]]=LoanTable[[#This Row],[First Loan Date]],1,0)</f>
        <v>0</v>
      </c>
    </row>
    <row r="1027" spans="1:57" x14ac:dyDescent="0.3">
      <c r="A1027" t="s">
        <v>2001</v>
      </c>
      <c r="B1027">
        <v>748</v>
      </c>
      <c r="C1027" t="s">
        <v>402</v>
      </c>
      <c r="D1027" t="s">
        <v>573</v>
      </c>
      <c r="E1027">
        <v>38927</v>
      </c>
      <c r="F1027">
        <v>38339</v>
      </c>
      <c r="G1027">
        <v>13269</v>
      </c>
      <c r="H1027" s="5">
        <v>43758</v>
      </c>
      <c r="I1027" t="s">
        <v>612</v>
      </c>
      <c r="J1027" t="s">
        <v>613</v>
      </c>
      <c r="K1027">
        <v>720081</v>
      </c>
      <c r="L1027" t="s">
        <v>406</v>
      </c>
      <c r="M1027" t="s">
        <v>32</v>
      </c>
      <c r="N1027" t="s">
        <v>13</v>
      </c>
      <c r="O1027" t="s">
        <v>28</v>
      </c>
      <c r="P1027">
        <v>54</v>
      </c>
      <c r="Q1027" s="5" t="s">
        <v>221</v>
      </c>
      <c r="R1027" t="s">
        <v>74</v>
      </c>
      <c r="S1027" t="s">
        <v>35</v>
      </c>
      <c r="T1027" t="s">
        <v>63</v>
      </c>
      <c r="U1027" t="s">
        <v>26</v>
      </c>
      <c r="V1027" t="s">
        <v>31</v>
      </c>
      <c r="W1027">
        <v>629</v>
      </c>
      <c r="X1027" t="s">
        <v>574</v>
      </c>
      <c r="Y1027" t="s">
        <v>575</v>
      </c>
      <c r="Z1027" t="s">
        <v>576</v>
      </c>
      <c r="AA1027">
        <v>0.1065</v>
      </c>
      <c r="AB1027" t="s">
        <v>577</v>
      </c>
      <c r="AC1027" t="s">
        <v>578</v>
      </c>
      <c r="AD1027" t="s">
        <v>402</v>
      </c>
      <c r="AE1027" t="s">
        <v>331</v>
      </c>
      <c r="AF1027" t="s">
        <v>235</v>
      </c>
      <c r="AG1027" t="s">
        <v>403</v>
      </c>
      <c r="AH1027" t="s">
        <v>404</v>
      </c>
      <c r="AI1027" t="s">
        <v>402</v>
      </c>
      <c r="AJ1027">
        <v>720081</v>
      </c>
      <c r="AK1027" t="s">
        <v>405</v>
      </c>
      <c r="AL1027" t="s">
        <v>256</v>
      </c>
      <c r="AM1027">
        <v>39982</v>
      </c>
      <c r="AN1027">
        <v>39605</v>
      </c>
      <c r="AO1027">
        <v>38454</v>
      </c>
      <c r="AP1027">
        <v>39.71</v>
      </c>
      <c r="AQ1027">
        <v>1631.69</v>
      </c>
      <c r="AR1027" t="s">
        <v>2626</v>
      </c>
      <c r="AS1027" t="s">
        <v>2626</v>
      </c>
      <c r="AT1027">
        <v>0</v>
      </c>
      <c r="AU1027" t="s">
        <v>2629</v>
      </c>
      <c r="AV1027" s="3">
        <v>43758</v>
      </c>
      <c r="AW1027" s="3" t="str">
        <f>TEXT(LoanTable[[#This Row],[Disbursement Date]],"YYYY-MM")</f>
        <v>2019-10</v>
      </c>
      <c r="AX1027" t="str">
        <f>TEXT(EDATE(LoanTable[[#This Row],[Disbursement Date]],-1),"YYYY-MM")</f>
        <v>2019-09</v>
      </c>
      <c r="AY1027">
        <f>IF(LoanTable[[#This Row],[Loan Status]]="Active",1,0)</f>
        <v>0</v>
      </c>
      <c r="AZ1027">
        <f>IF(COUNTIFS(LoanTable[Client id],LoanTable[[#This Row],[Client id]],LoanTable[Period],LoanTable[[#This Row],[Previous Period]])&gt;0,1,0)</f>
        <v>0</v>
      </c>
      <c r="BA1027" s="17" t="str">
        <f>TEXT(LoanTable[[#This Row],[Disbursement Date]],"YYYY")</f>
        <v>2019</v>
      </c>
      <c r="BB1027" s="10" cm="1">
        <f t="array" ref="BB1027">IF(YEAR(LoanTable[[#This Row],[Disbursement Date]])=MIN(YEAR(LoanTable[Disbursement Date])),"",YEAR(LoanTable[[#This Row],[Disbursement Date]])-1)</f>
        <v>2018</v>
      </c>
      <c r="BC1027" s="10">
        <f>IF(LoanTable[[#This Row],[Previous Year]]="",1,IF(COUNTIFS(LoanTable[Client id],LoanTable[[#This Row],[Client id]],LoanTable[Year],LoanTable[[#This Row],[Previous Year]])&gt;0,1,0))</f>
        <v>0</v>
      </c>
      <c r="BD1027" t="str">
        <f>YEAR(LoanTable[[#This Row],[Disbursement Date]]) &amp; "-Q" &amp; ROUNDUP(MONTH(LoanTable[[#This Row],[Disbursement Date]])/3,0)</f>
        <v>2019-Q4</v>
      </c>
      <c r="BE1027">
        <f>IF(LoanTable[[#This Row],[Disbursement Date]]=LoanTable[[#This Row],[First Loan Date]],1,0)</f>
        <v>1</v>
      </c>
    </row>
    <row r="1028" spans="1:57" x14ac:dyDescent="0.3">
      <c r="A1028" t="s">
        <v>2405</v>
      </c>
      <c r="B1028">
        <v>169</v>
      </c>
      <c r="C1028" t="s">
        <v>386</v>
      </c>
      <c r="D1028" t="s">
        <v>589</v>
      </c>
      <c r="E1028">
        <v>49809</v>
      </c>
      <c r="F1028">
        <v>11038</v>
      </c>
      <c r="G1028">
        <v>38336</v>
      </c>
      <c r="H1028" s="5">
        <v>43760</v>
      </c>
      <c r="I1028" t="s">
        <v>612</v>
      </c>
      <c r="J1028" t="s">
        <v>619</v>
      </c>
      <c r="K1028">
        <v>1110166</v>
      </c>
      <c r="L1028" t="s">
        <v>389</v>
      </c>
      <c r="M1028" t="s">
        <v>130</v>
      </c>
      <c r="N1028" t="s">
        <v>13</v>
      </c>
      <c r="O1028" t="s">
        <v>14</v>
      </c>
      <c r="P1028">
        <v>45</v>
      </c>
      <c r="Q1028" s="5" t="s">
        <v>204</v>
      </c>
      <c r="R1028" t="s">
        <v>74</v>
      </c>
      <c r="S1028" t="s">
        <v>105</v>
      </c>
      <c r="T1028" t="s">
        <v>44</v>
      </c>
      <c r="U1028" t="s">
        <v>26</v>
      </c>
      <c r="V1028" t="s">
        <v>31</v>
      </c>
      <c r="W1028">
        <v>490</v>
      </c>
      <c r="X1028" t="s">
        <v>574</v>
      </c>
      <c r="Y1028" t="s">
        <v>590</v>
      </c>
      <c r="Z1028" t="s">
        <v>576</v>
      </c>
      <c r="AA1028">
        <v>9.9099999999999994E-2</v>
      </c>
      <c r="AB1028" t="s">
        <v>577</v>
      </c>
      <c r="AC1028" t="s">
        <v>591</v>
      </c>
      <c r="AD1028" t="s">
        <v>386</v>
      </c>
      <c r="AE1028" t="s">
        <v>234</v>
      </c>
      <c r="AF1028" t="s">
        <v>235</v>
      </c>
      <c r="AG1028" t="s">
        <v>236</v>
      </c>
      <c r="AH1028" t="s">
        <v>237</v>
      </c>
      <c r="AI1028" t="s">
        <v>387</v>
      </c>
      <c r="AJ1028">
        <v>1110166</v>
      </c>
      <c r="AK1028" t="s">
        <v>388</v>
      </c>
      <c r="AL1028" t="s">
        <v>239</v>
      </c>
      <c r="AM1028">
        <v>51351</v>
      </c>
      <c r="AN1028">
        <v>13033</v>
      </c>
      <c r="AO1028">
        <v>49678</v>
      </c>
      <c r="AP1028">
        <v>48.76</v>
      </c>
      <c r="AQ1028">
        <v>3533.72</v>
      </c>
      <c r="AR1028" t="s">
        <v>2626</v>
      </c>
      <c r="AS1028" t="s">
        <v>2626</v>
      </c>
      <c r="AT1028">
        <v>2</v>
      </c>
      <c r="AU1028" t="s">
        <v>2628</v>
      </c>
      <c r="AV1028" s="3">
        <v>42243</v>
      </c>
      <c r="AW1028" s="3" t="str">
        <f>TEXT(LoanTable[[#This Row],[Disbursement Date]],"YYYY-MM")</f>
        <v>2019-10</v>
      </c>
      <c r="AX1028" t="str">
        <f>TEXT(EDATE(LoanTable[[#This Row],[Disbursement Date]],-1),"YYYY-MM")</f>
        <v>2019-09</v>
      </c>
      <c r="AY1028">
        <f>IF(LoanTable[[#This Row],[Loan Status]]="Active",1,0)</f>
        <v>0</v>
      </c>
      <c r="AZ1028">
        <f>IF(COUNTIFS(LoanTable[Client id],LoanTable[[#This Row],[Client id]],LoanTable[Period],LoanTable[[#This Row],[Previous Period]])&gt;0,1,0)</f>
        <v>0</v>
      </c>
      <c r="BA1028" s="17" t="str">
        <f>TEXT(LoanTable[[#This Row],[Disbursement Date]],"YYYY")</f>
        <v>2019</v>
      </c>
      <c r="BB1028" s="10" cm="1">
        <f t="array" ref="BB1028">IF(YEAR(LoanTable[[#This Row],[Disbursement Date]])=MIN(YEAR(LoanTable[Disbursement Date])),"",YEAR(LoanTable[[#This Row],[Disbursement Date]])-1)</f>
        <v>2018</v>
      </c>
      <c r="BC1028" s="10">
        <f>IF(LoanTable[[#This Row],[Previous Year]]="",1,IF(COUNTIFS(LoanTable[Client id],LoanTable[[#This Row],[Client id]],LoanTable[Year],LoanTable[[#This Row],[Previous Year]])&gt;0,1,0))</f>
        <v>0</v>
      </c>
      <c r="BD1028" t="str">
        <f>YEAR(LoanTable[[#This Row],[Disbursement Date]]) &amp; "-Q" &amp; ROUNDUP(MONTH(LoanTable[[#This Row],[Disbursement Date]])/3,0)</f>
        <v>2019-Q4</v>
      </c>
      <c r="BE1028">
        <f>IF(LoanTable[[#This Row],[Disbursement Date]]=LoanTable[[#This Row],[First Loan Date]],1,0)</f>
        <v>0</v>
      </c>
    </row>
    <row r="1029" spans="1:57" x14ac:dyDescent="0.3">
      <c r="A1029" t="s">
        <v>1420</v>
      </c>
      <c r="B1029">
        <v>383</v>
      </c>
      <c r="C1029" t="s">
        <v>563</v>
      </c>
      <c r="D1029" t="s">
        <v>592</v>
      </c>
      <c r="E1029">
        <v>45774</v>
      </c>
      <c r="F1029">
        <v>25003</v>
      </c>
      <c r="G1029">
        <v>10725</v>
      </c>
      <c r="H1029" s="5">
        <v>43762</v>
      </c>
      <c r="I1029" t="s">
        <v>612</v>
      </c>
      <c r="J1029" t="s">
        <v>619</v>
      </c>
      <c r="K1029">
        <v>1440051</v>
      </c>
      <c r="L1029" t="s">
        <v>565</v>
      </c>
      <c r="M1029" t="s">
        <v>32</v>
      </c>
      <c r="N1029" t="s">
        <v>13</v>
      </c>
      <c r="O1029" t="s">
        <v>14</v>
      </c>
      <c r="P1029">
        <v>39</v>
      </c>
      <c r="Q1029" s="5" t="s">
        <v>41</v>
      </c>
      <c r="R1029" t="s">
        <v>16</v>
      </c>
      <c r="S1029" t="s">
        <v>35</v>
      </c>
      <c r="T1029" t="s">
        <v>44</v>
      </c>
      <c r="U1029" t="s">
        <v>26</v>
      </c>
      <c r="V1029" t="s">
        <v>20</v>
      </c>
      <c r="W1029">
        <v>812</v>
      </c>
      <c r="X1029" t="s">
        <v>574</v>
      </c>
      <c r="Y1029" t="s">
        <v>584</v>
      </c>
      <c r="Z1029" t="s">
        <v>593</v>
      </c>
      <c r="AA1029">
        <v>0.1991</v>
      </c>
      <c r="AB1029" t="s">
        <v>594</v>
      </c>
      <c r="AC1029" t="s">
        <v>595</v>
      </c>
      <c r="AD1029" t="s">
        <v>563</v>
      </c>
      <c r="AE1029" t="s">
        <v>375</v>
      </c>
      <c r="AF1029" t="s">
        <v>376</v>
      </c>
      <c r="AG1029" t="s">
        <v>377</v>
      </c>
      <c r="AH1029" t="s">
        <v>378</v>
      </c>
      <c r="AI1029" t="s">
        <v>563</v>
      </c>
      <c r="AJ1029">
        <v>1440051</v>
      </c>
      <c r="AK1029" t="s">
        <v>564</v>
      </c>
      <c r="AL1029" t="s">
        <v>256</v>
      </c>
      <c r="AM1029">
        <v>47384</v>
      </c>
      <c r="AN1029">
        <v>26055</v>
      </c>
      <c r="AO1029">
        <v>45295</v>
      </c>
      <c r="AP1029">
        <v>43.43</v>
      </c>
      <c r="AQ1029">
        <v>2432.83</v>
      </c>
      <c r="AR1029" t="s">
        <v>2626</v>
      </c>
      <c r="AS1029" t="s">
        <v>2626</v>
      </c>
      <c r="AT1029">
        <v>0</v>
      </c>
      <c r="AU1029" t="s">
        <v>2628</v>
      </c>
      <c r="AV1029" s="3">
        <v>43762</v>
      </c>
      <c r="AW1029" s="3" t="str">
        <f>TEXT(LoanTable[[#This Row],[Disbursement Date]],"YYYY-MM")</f>
        <v>2019-10</v>
      </c>
      <c r="AX1029" t="str">
        <f>TEXT(EDATE(LoanTable[[#This Row],[Disbursement Date]],-1),"YYYY-MM")</f>
        <v>2019-09</v>
      </c>
      <c r="AY1029">
        <f>IF(LoanTable[[#This Row],[Loan Status]]="Active",1,0)</f>
        <v>0</v>
      </c>
      <c r="AZ1029">
        <f>IF(COUNTIFS(LoanTable[Client id],LoanTable[[#This Row],[Client id]],LoanTable[Period],LoanTable[[#This Row],[Previous Period]])&gt;0,1,0)</f>
        <v>0</v>
      </c>
      <c r="BA1029" s="17" t="str">
        <f>TEXT(LoanTable[[#This Row],[Disbursement Date]],"YYYY")</f>
        <v>2019</v>
      </c>
      <c r="BB1029" s="10" cm="1">
        <f t="array" ref="BB1029">IF(YEAR(LoanTable[[#This Row],[Disbursement Date]])=MIN(YEAR(LoanTable[Disbursement Date])),"",YEAR(LoanTable[[#This Row],[Disbursement Date]])-1)</f>
        <v>2018</v>
      </c>
      <c r="BC1029" s="10">
        <f>IF(LoanTable[[#This Row],[Previous Year]]="",1,IF(COUNTIFS(LoanTable[Client id],LoanTable[[#This Row],[Client id]],LoanTable[Year],LoanTable[[#This Row],[Previous Year]])&gt;0,1,0))</f>
        <v>0</v>
      </c>
      <c r="BD1029" t="str">
        <f>YEAR(LoanTable[[#This Row],[Disbursement Date]]) &amp; "-Q" &amp; ROUNDUP(MONTH(LoanTable[[#This Row],[Disbursement Date]])/3,0)</f>
        <v>2019-Q4</v>
      </c>
      <c r="BE1029">
        <f>IF(LoanTable[[#This Row],[Disbursement Date]]=LoanTable[[#This Row],[First Loan Date]],1,0)</f>
        <v>1</v>
      </c>
    </row>
    <row r="1030" spans="1:57" x14ac:dyDescent="0.3">
      <c r="A1030" t="s">
        <v>1945</v>
      </c>
      <c r="B1030">
        <v>565</v>
      </c>
      <c r="C1030" t="s">
        <v>548</v>
      </c>
      <c r="D1030" t="s">
        <v>589</v>
      </c>
      <c r="E1030">
        <v>10050</v>
      </c>
      <c r="F1030">
        <v>33204</v>
      </c>
      <c r="G1030">
        <v>18049</v>
      </c>
      <c r="H1030" s="5">
        <v>43762</v>
      </c>
      <c r="I1030" t="s">
        <v>624</v>
      </c>
      <c r="J1030" t="s">
        <v>619</v>
      </c>
      <c r="K1030">
        <v>680026</v>
      </c>
      <c r="L1030" t="s">
        <v>551</v>
      </c>
      <c r="M1030" t="s">
        <v>199</v>
      </c>
      <c r="N1030" t="s">
        <v>13</v>
      </c>
      <c r="O1030" t="s">
        <v>28</v>
      </c>
      <c r="P1030">
        <v>49</v>
      </c>
      <c r="Q1030" s="5" t="s">
        <v>200</v>
      </c>
      <c r="R1030" t="s">
        <v>74</v>
      </c>
      <c r="S1030" t="s">
        <v>105</v>
      </c>
      <c r="T1030" t="s">
        <v>18</v>
      </c>
      <c r="U1030" t="s">
        <v>22</v>
      </c>
      <c r="V1030" t="s">
        <v>39</v>
      </c>
      <c r="W1030">
        <v>519</v>
      </c>
      <c r="X1030" t="s">
        <v>574</v>
      </c>
      <c r="Y1030" t="s">
        <v>590</v>
      </c>
      <c r="Z1030" t="s">
        <v>576</v>
      </c>
      <c r="AA1030">
        <v>9.9099999999999994E-2</v>
      </c>
      <c r="AB1030" t="s">
        <v>577</v>
      </c>
      <c r="AC1030" t="s">
        <v>591</v>
      </c>
      <c r="AD1030" t="s">
        <v>548</v>
      </c>
      <c r="AE1030" t="s">
        <v>472</v>
      </c>
      <c r="AF1030" t="s">
        <v>473</v>
      </c>
      <c r="AG1030" t="s">
        <v>474</v>
      </c>
      <c r="AH1030" t="s">
        <v>475</v>
      </c>
      <c r="AI1030" t="s">
        <v>549</v>
      </c>
      <c r="AJ1030">
        <v>680026</v>
      </c>
      <c r="AK1030" t="s">
        <v>550</v>
      </c>
      <c r="AL1030" t="s">
        <v>239</v>
      </c>
      <c r="AM1030">
        <v>11489</v>
      </c>
      <c r="AN1030">
        <v>33042</v>
      </c>
      <c r="AO1030">
        <v>9862</v>
      </c>
      <c r="AP1030">
        <v>21.92</v>
      </c>
      <c r="AQ1030">
        <v>2905.89</v>
      </c>
      <c r="AR1030" t="s">
        <v>2626</v>
      </c>
      <c r="AS1030" t="s">
        <v>2626</v>
      </c>
      <c r="AT1030">
        <v>2</v>
      </c>
      <c r="AU1030" t="s">
        <v>2628</v>
      </c>
      <c r="AV1030" s="3">
        <v>43762</v>
      </c>
      <c r="AW1030" s="3" t="str">
        <f>TEXT(LoanTable[[#This Row],[Disbursement Date]],"YYYY-MM")</f>
        <v>2019-10</v>
      </c>
      <c r="AX1030" t="str">
        <f>TEXT(EDATE(LoanTable[[#This Row],[Disbursement Date]],-1),"YYYY-MM")</f>
        <v>2019-09</v>
      </c>
      <c r="AY1030">
        <f>IF(LoanTable[[#This Row],[Loan Status]]="Active",1,0)</f>
        <v>1</v>
      </c>
      <c r="AZ1030">
        <f>IF(COUNTIFS(LoanTable[Client id],LoanTable[[#This Row],[Client id]],LoanTable[Period],LoanTable[[#This Row],[Previous Period]])&gt;0,1,0)</f>
        <v>0</v>
      </c>
      <c r="BA1030" s="17" t="str">
        <f>TEXT(LoanTable[[#This Row],[Disbursement Date]],"YYYY")</f>
        <v>2019</v>
      </c>
      <c r="BB1030" s="10" cm="1">
        <f t="array" ref="BB1030">IF(YEAR(LoanTable[[#This Row],[Disbursement Date]])=MIN(YEAR(LoanTable[Disbursement Date])),"",YEAR(LoanTable[[#This Row],[Disbursement Date]])-1)</f>
        <v>2018</v>
      </c>
      <c r="BC1030" s="10">
        <f>IF(LoanTable[[#This Row],[Previous Year]]="",1,IF(COUNTIFS(LoanTable[Client id],LoanTable[[#This Row],[Client id]],LoanTable[Year],LoanTable[[#This Row],[Previous Year]])&gt;0,1,0))</f>
        <v>0</v>
      </c>
      <c r="BD1030" t="str">
        <f>YEAR(LoanTable[[#This Row],[Disbursement Date]]) &amp; "-Q" &amp; ROUNDUP(MONTH(LoanTable[[#This Row],[Disbursement Date]])/3,0)</f>
        <v>2019-Q4</v>
      </c>
      <c r="BE1030">
        <f>IF(LoanTable[[#This Row],[Disbursement Date]]=LoanTable[[#This Row],[First Loan Date]],1,0)</f>
        <v>1</v>
      </c>
    </row>
    <row r="1031" spans="1:57" x14ac:dyDescent="0.3">
      <c r="A1031" t="s">
        <v>1740</v>
      </c>
      <c r="B1031">
        <v>899</v>
      </c>
      <c r="C1031" t="s">
        <v>386</v>
      </c>
      <c r="D1031" t="s">
        <v>573</v>
      </c>
      <c r="E1031">
        <v>34662</v>
      </c>
      <c r="F1031">
        <v>46380</v>
      </c>
      <c r="G1031">
        <v>2691</v>
      </c>
      <c r="H1031" s="5">
        <v>43763</v>
      </c>
      <c r="I1031" t="s">
        <v>615</v>
      </c>
      <c r="J1031" t="s">
        <v>613</v>
      </c>
      <c r="K1031">
        <v>1110166</v>
      </c>
      <c r="L1031" t="s">
        <v>389</v>
      </c>
      <c r="M1031" t="s">
        <v>165</v>
      </c>
      <c r="N1031" t="s">
        <v>13</v>
      </c>
      <c r="O1031" t="s">
        <v>14</v>
      </c>
      <c r="P1031">
        <v>37</v>
      </c>
      <c r="Q1031" s="5" t="s">
        <v>91</v>
      </c>
      <c r="R1031" t="s">
        <v>104</v>
      </c>
      <c r="S1031" t="s">
        <v>105</v>
      </c>
      <c r="T1031" t="s">
        <v>18</v>
      </c>
      <c r="U1031" t="s">
        <v>65</v>
      </c>
      <c r="V1031" t="s">
        <v>20</v>
      </c>
      <c r="W1031">
        <v>740</v>
      </c>
      <c r="X1031" t="s">
        <v>574</v>
      </c>
      <c r="Y1031" t="s">
        <v>575</v>
      </c>
      <c r="Z1031" t="s">
        <v>576</v>
      </c>
      <c r="AA1031">
        <v>0.1065</v>
      </c>
      <c r="AB1031" t="s">
        <v>577</v>
      </c>
      <c r="AC1031" t="s">
        <v>578</v>
      </c>
      <c r="AD1031" t="s">
        <v>386</v>
      </c>
      <c r="AE1031" t="s">
        <v>234</v>
      </c>
      <c r="AF1031" t="s">
        <v>235</v>
      </c>
      <c r="AG1031" t="s">
        <v>236</v>
      </c>
      <c r="AH1031" t="s">
        <v>237</v>
      </c>
      <c r="AI1031" t="s">
        <v>387</v>
      </c>
      <c r="AJ1031">
        <v>1110166</v>
      </c>
      <c r="AK1031" t="s">
        <v>388</v>
      </c>
      <c r="AL1031" t="s">
        <v>239</v>
      </c>
      <c r="AM1031">
        <v>35929</v>
      </c>
      <c r="AN1031">
        <v>48261</v>
      </c>
      <c r="AO1031">
        <v>34365</v>
      </c>
      <c r="AP1031">
        <v>49.14</v>
      </c>
      <c r="AQ1031">
        <v>3452.42</v>
      </c>
      <c r="AR1031" t="s">
        <v>2626</v>
      </c>
      <c r="AS1031" t="s">
        <v>2626</v>
      </c>
      <c r="AT1031">
        <v>1</v>
      </c>
      <c r="AU1031" t="s">
        <v>2628</v>
      </c>
      <c r="AV1031" s="3">
        <v>42282</v>
      </c>
      <c r="AW1031" s="3" t="str">
        <f>TEXT(LoanTable[[#This Row],[Disbursement Date]],"YYYY-MM")</f>
        <v>2019-10</v>
      </c>
      <c r="AX1031" t="str">
        <f>TEXT(EDATE(LoanTable[[#This Row],[Disbursement Date]],-1),"YYYY-MM")</f>
        <v>2019-09</v>
      </c>
      <c r="AY1031">
        <f>IF(LoanTable[[#This Row],[Loan Status]]="Active",1,0)</f>
        <v>0</v>
      </c>
      <c r="AZ1031">
        <f>IF(COUNTIFS(LoanTable[Client id],LoanTable[[#This Row],[Client id]],LoanTable[Period],LoanTable[[#This Row],[Previous Period]])&gt;0,1,0)</f>
        <v>0</v>
      </c>
      <c r="BA1031" s="17" t="str">
        <f>TEXT(LoanTable[[#This Row],[Disbursement Date]],"YYYY")</f>
        <v>2019</v>
      </c>
      <c r="BB1031" s="10" cm="1">
        <f t="array" ref="BB1031">IF(YEAR(LoanTable[[#This Row],[Disbursement Date]])=MIN(YEAR(LoanTable[Disbursement Date])),"",YEAR(LoanTable[[#This Row],[Disbursement Date]])-1)</f>
        <v>2018</v>
      </c>
      <c r="BC1031" s="10">
        <f>IF(LoanTable[[#This Row],[Previous Year]]="",1,IF(COUNTIFS(LoanTable[Client id],LoanTable[[#This Row],[Client id]],LoanTable[Year],LoanTable[[#This Row],[Previous Year]])&gt;0,1,0))</f>
        <v>0</v>
      </c>
      <c r="BD1031" t="str">
        <f>YEAR(LoanTable[[#This Row],[Disbursement Date]]) &amp; "-Q" &amp; ROUNDUP(MONTH(LoanTable[[#This Row],[Disbursement Date]])/3,0)</f>
        <v>2019-Q4</v>
      </c>
      <c r="BE1031">
        <f>IF(LoanTable[[#This Row],[Disbursement Date]]=LoanTable[[#This Row],[First Loan Date]],1,0)</f>
        <v>0</v>
      </c>
    </row>
    <row r="1032" spans="1:57" x14ac:dyDescent="0.3">
      <c r="A1032" t="s">
        <v>2147</v>
      </c>
      <c r="B1032">
        <v>922</v>
      </c>
      <c r="C1032" t="s">
        <v>386</v>
      </c>
      <c r="D1032" t="s">
        <v>573</v>
      </c>
      <c r="E1032">
        <v>11838</v>
      </c>
      <c r="F1032">
        <v>39674</v>
      </c>
      <c r="G1032">
        <v>14464</v>
      </c>
      <c r="H1032" s="5">
        <v>43765</v>
      </c>
      <c r="I1032" t="s">
        <v>615</v>
      </c>
      <c r="J1032" t="s">
        <v>619</v>
      </c>
      <c r="K1032">
        <v>1110166</v>
      </c>
      <c r="L1032" t="s">
        <v>389</v>
      </c>
      <c r="M1032" t="s">
        <v>86</v>
      </c>
      <c r="N1032" t="s">
        <v>13</v>
      </c>
      <c r="O1032" t="s">
        <v>28</v>
      </c>
      <c r="P1032">
        <v>48</v>
      </c>
      <c r="Q1032" s="5" t="s">
        <v>222</v>
      </c>
      <c r="R1032" t="s">
        <v>74</v>
      </c>
      <c r="S1032" t="s">
        <v>35</v>
      </c>
      <c r="T1032" t="s">
        <v>63</v>
      </c>
      <c r="U1032" t="s">
        <v>26</v>
      </c>
      <c r="V1032" t="s">
        <v>31</v>
      </c>
      <c r="W1032">
        <v>657</v>
      </c>
      <c r="X1032" t="s">
        <v>574</v>
      </c>
      <c r="Y1032" t="s">
        <v>575</v>
      </c>
      <c r="Z1032" t="s">
        <v>576</v>
      </c>
      <c r="AA1032">
        <v>0.1065</v>
      </c>
      <c r="AB1032" t="s">
        <v>577</v>
      </c>
      <c r="AC1032" t="s">
        <v>578</v>
      </c>
      <c r="AD1032" t="s">
        <v>386</v>
      </c>
      <c r="AE1032" t="s">
        <v>234</v>
      </c>
      <c r="AF1032" t="s">
        <v>235</v>
      </c>
      <c r="AG1032" t="s">
        <v>236</v>
      </c>
      <c r="AH1032" t="s">
        <v>237</v>
      </c>
      <c r="AI1032" t="s">
        <v>387</v>
      </c>
      <c r="AJ1032">
        <v>1110166</v>
      </c>
      <c r="AK1032" t="s">
        <v>388</v>
      </c>
      <c r="AL1032" t="s">
        <v>239</v>
      </c>
      <c r="AM1032">
        <v>12261</v>
      </c>
      <c r="AN1032">
        <v>41342</v>
      </c>
      <c r="AO1032">
        <v>11376</v>
      </c>
      <c r="AP1032">
        <v>3.77</v>
      </c>
      <c r="AQ1032">
        <v>647.05999999999995</v>
      </c>
      <c r="AR1032" t="s">
        <v>2626</v>
      </c>
      <c r="AS1032" t="s">
        <v>2626</v>
      </c>
      <c r="AT1032">
        <v>2</v>
      </c>
      <c r="AU1032" t="s">
        <v>2629</v>
      </c>
      <c r="AV1032" s="3">
        <v>42045</v>
      </c>
      <c r="AW1032" s="3" t="str">
        <f>TEXT(LoanTable[[#This Row],[Disbursement Date]],"YYYY-MM")</f>
        <v>2019-10</v>
      </c>
      <c r="AX1032" t="str">
        <f>TEXT(EDATE(LoanTable[[#This Row],[Disbursement Date]],-1),"YYYY-MM")</f>
        <v>2019-09</v>
      </c>
      <c r="AY1032">
        <f>IF(LoanTable[[#This Row],[Loan Status]]="Active",1,0)</f>
        <v>0</v>
      </c>
      <c r="AZ1032">
        <f>IF(COUNTIFS(LoanTable[Client id],LoanTable[[#This Row],[Client id]],LoanTable[Period],LoanTable[[#This Row],[Previous Period]])&gt;0,1,0)</f>
        <v>0</v>
      </c>
      <c r="BA1032" s="17" t="str">
        <f>TEXT(LoanTable[[#This Row],[Disbursement Date]],"YYYY")</f>
        <v>2019</v>
      </c>
      <c r="BB1032" s="10" cm="1">
        <f t="array" ref="BB1032">IF(YEAR(LoanTable[[#This Row],[Disbursement Date]])=MIN(YEAR(LoanTable[Disbursement Date])),"",YEAR(LoanTable[[#This Row],[Disbursement Date]])-1)</f>
        <v>2018</v>
      </c>
      <c r="BC1032" s="10">
        <f>IF(LoanTable[[#This Row],[Previous Year]]="",1,IF(COUNTIFS(LoanTable[Client id],LoanTable[[#This Row],[Client id]],LoanTable[Year],LoanTable[[#This Row],[Previous Year]])&gt;0,1,0))</f>
        <v>1</v>
      </c>
      <c r="BD1032" t="str">
        <f>YEAR(LoanTable[[#This Row],[Disbursement Date]]) &amp; "-Q" &amp; ROUNDUP(MONTH(LoanTable[[#This Row],[Disbursement Date]])/3,0)</f>
        <v>2019-Q4</v>
      </c>
      <c r="BE1032">
        <f>IF(LoanTable[[#This Row],[Disbursement Date]]=LoanTable[[#This Row],[First Loan Date]],1,0)</f>
        <v>0</v>
      </c>
    </row>
    <row r="1033" spans="1:57" x14ac:dyDescent="0.3">
      <c r="A1033" t="s">
        <v>1382</v>
      </c>
      <c r="B1033">
        <v>947</v>
      </c>
      <c r="C1033" t="s">
        <v>350</v>
      </c>
      <c r="D1033" t="s">
        <v>573</v>
      </c>
      <c r="E1033">
        <v>8830</v>
      </c>
      <c r="F1033">
        <v>24585</v>
      </c>
      <c r="G1033">
        <v>9330</v>
      </c>
      <c r="H1033" s="5">
        <v>43765</v>
      </c>
      <c r="I1033" t="s">
        <v>612</v>
      </c>
      <c r="J1033" t="s">
        <v>619</v>
      </c>
      <c r="K1033">
        <v>700013</v>
      </c>
      <c r="L1033" t="s">
        <v>351</v>
      </c>
      <c r="M1033" t="s">
        <v>130</v>
      </c>
      <c r="N1033" t="s">
        <v>13</v>
      </c>
      <c r="O1033" t="s">
        <v>46</v>
      </c>
      <c r="P1033">
        <v>31</v>
      </c>
      <c r="Q1033" s="5" t="s">
        <v>174</v>
      </c>
      <c r="R1033" t="s">
        <v>30</v>
      </c>
      <c r="S1033" t="s">
        <v>105</v>
      </c>
      <c r="T1033" t="s">
        <v>18</v>
      </c>
      <c r="U1033" t="s">
        <v>65</v>
      </c>
      <c r="V1033" t="s">
        <v>20</v>
      </c>
      <c r="W1033">
        <v>466</v>
      </c>
      <c r="X1033" t="s">
        <v>574</v>
      </c>
      <c r="Y1033" t="s">
        <v>575</v>
      </c>
      <c r="Z1033" t="s">
        <v>576</v>
      </c>
      <c r="AA1033">
        <v>0.1065</v>
      </c>
      <c r="AB1033" t="s">
        <v>577</v>
      </c>
      <c r="AC1033" t="s">
        <v>578</v>
      </c>
      <c r="AD1033" t="s">
        <v>350</v>
      </c>
      <c r="AE1033" t="s">
        <v>331</v>
      </c>
      <c r="AF1033" t="s">
        <v>332</v>
      </c>
      <c r="AG1033" t="s">
        <v>333</v>
      </c>
      <c r="AH1033" t="s">
        <v>334</v>
      </c>
      <c r="AI1033" t="s">
        <v>335</v>
      </c>
      <c r="AJ1033">
        <v>700013</v>
      </c>
      <c r="AK1033" t="s">
        <v>247</v>
      </c>
      <c r="AL1033" t="s">
        <v>241</v>
      </c>
      <c r="AM1033">
        <v>10826</v>
      </c>
      <c r="AN1033">
        <v>26225</v>
      </c>
      <c r="AO1033">
        <v>8430</v>
      </c>
      <c r="AP1033">
        <v>28.12</v>
      </c>
      <c r="AQ1033">
        <v>602.26</v>
      </c>
      <c r="AR1033" t="s">
        <v>2626</v>
      </c>
      <c r="AS1033" t="s">
        <v>2626</v>
      </c>
      <c r="AT1033">
        <v>0</v>
      </c>
      <c r="AU1033" t="s">
        <v>2628</v>
      </c>
      <c r="AV1033" s="3">
        <v>43017</v>
      </c>
      <c r="AW1033" s="3" t="str">
        <f>TEXT(LoanTable[[#This Row],[Disbursement Date]],"YYYY-MM")</f>
        <v>2019-10</v>
      </c>
      <c r="AX1033" t="str">
        <f>TEXT(EDATE(LoanTable[[#This Row],[Disbursement Date]],-1),"YYYY-MM")</f>
        <v>2019-09</v>
      </c>
      <c r="AY1033">
        <f>IF(LoanTable[[#This Row],[Loan Status]]="Active",1,0)</f>
        <v>0</v>
      </c>
      <c r="AZ1033">
        <f>IF(COUNTIFS(LoanTable[Client id],LoanTable[[#This Row],[Client id]],LoanTable[Period],LoanTable[[#This Row],[Previous Period]])&gt;0,1,0)</f>
        <v>0</v>
      </c>
      <c r="BA1033" s="17" t="str">
        <f>TEXT(LoanTable[[#This Row],[Disbursement Date]],"YYYY")</f>
        <v>2019</v>
      </c>
      <c r="BB1033" s="10" cm="1">
        <f t="array" ref="BB1033">IF(YEAR(LoanTable[[#This Row],[Disbursement Date]])=MIN(YEAR(LoanTable[Disbursement Date])),"",YEAR(LoanTable[[#This Row],[Disbursement Date]])-1)</f>
        <v>2018</v>
      </c>
      <c r="BC1033" s="10">
        <f>IF(LoanTable[[#This Row],[Previous Year]]="",1,IF(COUNTIFS(LoanTable[Client id],LoanTable[[#This Row],[Client id]],LoanTable[Year],LoanTable[[#This Row],[Previous Year]])&gt;0,1,0))</f>
        <v>1</v>
      </c>
      <c r="BD1033" t="str">
        <f>YEAR(LoanTable[[#This Row],[Disbursement Date]]) &amp; "-Q" &amp; ROUNDUP(MONTH(LoanTable[[#This Row],[Disbursement Date]])/3,0)</f>
        <v>2019-Q4</v>
      </c>
      <c r="BE1033">
        <f>IF(LoanTable[[#This Row],[Disbursement Date]]=LoanTable[[#This Row],[First Loan Date]],1,0)</f>
        <v>0</v>
      </c>
    </row>
    <row r="1034" spans="1:57" x14ac:dyDescent="0.3">
      <c r="A1034" t="s">
        <v>2305</v>
      </c>
      <c r="B1034">
        <v>386</v>
      </c>
      <c r="C1034" t="s">
        <v>350</v>
      </c>
      <c r="D1034" t="s">
        <v>589</v>
      </c>
      <c r="E1034">
        <v>34805</v>
      </c>
      <c r="F1034">
        <v>48019</v>
      </c>
      <c r="G1034">
        <v>20776</v>
      </c>
      <c r="H1034" s="5">
        <v>43766</v>
      </c>
      <c r="I1034" t="s">
        <v>615</v>
      </c>
      <c r="J1034" t="s">
        <v>619</v>
      </c>
      <c r="K1034">
        <v>700013</v>
      </c>
      <c r="L1034" t="s">
        <v>351</v>
      </c>
      <c r="M1034" t="s">
        <v>133</v>
      </c>
      <c r="N1034" t="s">
        <v>13</v>
      </c>
      <c r="O1034" t="s">
        <v>33</v>
      </c>
      <c r="P1034">
        <v>22</v>
      </c>
      <c r="Q1034" s="5" t="s">
        <v>159</v>
      </c>
      <c r="R1034" t="s">
        <v>30</v>
      </c>
      <c r="S1034" t="s">
        <v>145</v>
      </c>
      <c r="T1034" t="s">
        <v>63</v>
      </c>
      <c r="U1034" t="s">
        <v>22</v>
      </c>
      <c r="V1034" t="s">
        <v>39</v>
      </c>
      <c r="W1034">
        <v>564</v>
      </c>
      <c r="X1034" t="s">
        <v>574</v>
      </c>
      <c r="Y1034" t="s">
        <v>590</v>
      </c>
      <c r="Z1034" t="s">
        <v>576</v>
      </c>
      <c r="AA1034">
        <v>9.9099999999999994E-2</v>
      </c>
      <c r="AB1034" t="s">
        <v>577</v>
      </c>
      <c r="AC1034" t="s">
        <v>591</v>
      </c>
      <c r="AD1034" t="s">
        <v>350</v>
      </c>
      <c r="AE1034" t="s">
        <v>331</v>
      </c>
      <c r="AF1034" t="s">
        <v>332</v>
      </c>
      <c r="AG1034" t="s">
        <v>333</v>
      </c>
      <c r="AH1034" t="s">
        <v>334</v>
      </c>
      <c r="AI1034" t="s">
        <v>335</v>
      </c>
      <c r="AJ1034">
        <v>700013</v>
      </c>
      <c r="AK1034" t="s">
        <v>247</v>
      </c>
      <c r="AL1034" t="s">
        <v>241</v>
      </c>
      <c r="AM1034">
        <v>36793</v>
      </c>
      <c r="AN1034">
        <v>48624</v>
      </c>
      <c r="AO1034">
        <v>34360</v>
      </c>
      <c r="AP1034">
        <v>16.95</v>
      </c>
      <c r="AQ1034">
        <v>1741.88</v>
      </c>
      <c r="AR1034" t="s">
        <v>2626</v>
      </c>
      <c r="AS1034" t="s">
        <v>2626</v>
      </c>
      <c r="AT1034">
        <v>2</v>
      </c>
      <c r="AU1034" t="s">
        <v>2628</v>
      </c>
      <c r="AV1034" s="3">
        <v>42058</v>
      </c>
      <c r="AW1034" s="3" t="str">
        <f>TEXT(LoanTable[[#This Row],[Disbursement Date]],"YYYY-MM")</f>
        <v>2019-10</v>
      </c>
      <c r="AX1034" t="str">
        <f>TEXT(EDATE(LoanTable[[#This Row],[Disbursement Date]],-1),"YYYY-MM")</f>
        <v>2019-09</v>
      </c>
      <c r="AY1034">
        <f>IF(LoanTable[[#This Row],[Loan Status]]="Active",1,0)</f>
        <v>0</v>
      </c>
      <c r="AZ1034">
        <f>IF(COUNTIFS(LoanTable[Client id],LoanTable[[#This Row],[Client id]],LoanTable[Period],LoanTable[[#This Row],[Previous Period]])&gt;0,1,0)</f>
        <v>0</v>
      </c>
      <c r="BA1034" s="17" t="str">
        <f>TEXT(LoanTable[[#This Row],[Disbursement Date]],"YYYY")</f>
        <v>2019</v>
      </c>
      <c r="BB1034" s="10" cm="1">
        <f t="array" ref="BB1034">IF(YEAR(LoanTable[[#This Row],[Disbursement Date]])=MIN(YEAR(LoanTable[Disbursement Date])),"",YEAR(LoanTable[[#This Row],[Disbursement Date]])-1)</f>
        <v>2018</v>
      </c>
      <c r="BC1034" s="10">
        <f>IF(LoanTable[[#This Row],[Previous Year]]="",1,IF(COUNTIFS(LoanTable[Client id],LoanTable[[#This Row],[Client id]],LoanTable[Year],LoanTable[[#This Row],[Previous Year]])&gt;0,1,0))</f>
        <v>0</v>
      </c>
      <c r="BD1034" t="str">
        <f>YEAR(LoanTable[[#This Row],[Disbursement Date]]) &amp; "-Q" &amp; ROUNDUP(MONTH(LoanTable[[#This Row],[Disbursement Date]])/3,0)</f>
        <v>2019-Q4</v>
      </c>
      <c r="BE1034">
        <f>IF(LoanTable[[#This Row],[Disbursement Date]]=LoanTable[[#This Row],[First Loan Date]],1,0)</f>
        <v>0</v>
      </c>
    </row>
    <row r="1035" spans="1:57" x14ac:dyDescent="0.3">
      <c r="A1035" t="s">
        <v>1962</v>
      </c>
      <c r="B1035">
        <v>144</v>
      </c>
      <c r="C1035" t="s">
        <v>258</v>
      </c>
      <c r="D1035" t="s">
        <v>583</v>
      </c>
      <c r="E1035">
        <v>25061</v>
      </c>
      <c r="F1035">
        <v>4881</v>
      </c>
      <c r="G1035">
        <v>16949</v>
      </c>
      <c r="H1035" s="5">
        <v>43770</v>
      </c>
      <c r="I1035" t="s">
        <v>612</v>
      </c>
      <c r="J1035" t="s">
        <v>613</v>
      </c>
      <c r="K1035">
        <v>250029</v>
      </c>
      <c r="L1035" t="s">
        <v>264</v>
      </c>
      <c r="M1035" t="s">
        <v>95</v>
      </c>
      <c r="N1035" t="s">
        <v>13</v>
      </c>
      <c r="O1035" t="s">
        <v>46</v>
      </c>
      <c r="P1035">
        <v>35</v>
      </c>
      <c r="Q1035" s="5" t="s">
        <v>185</v>
      </c>
      <c r="R1035" t="s">
        <v>30</v>
      </c>
      <c r="S1035" t="s">
        <v>145</v>
      </c>
      <c r="T1035" t="s">
        <v>18</v>
      </c>
      <c r="U1035" t="s">
        <v>19</v>
      </c>
      <c r="V1035" t="s">
        <v>39</v>
      </c>
      <c r="W1035">
        <v>516</v>
      </c>
      <c r="X1035" t="s">
        <v>574</v>
      </c>
      <c r="Y1035" t="s">
        <v>584</v>
      </c>
      <c r="Z1035" t="s">
        <v>576</v>
      </c>
      <c r="AA1035">
        <v>0.1825</v>
      </c>
      <c r="AB1035" t="s">
        <v>585</v>
      </c>
      <c r="AC1035" t="s">
        <v>586</v>
      </c>
      <c r="AD1035" t="s">
        <v>258</v>
      </c>
      <c r="AE1035" t="s">
        <v>259</v>
      </c>
      <c r="AF1035" t="s">
        <v>260</v>
      </c>
      <c r="AG1035" t="s">
        <v>261</v>
      </c>
      <c r="AH1035" t="s">
        <v>262</v>
      </c>
      <c r="AI1035" t="s">
        <v>258</v>
      </c>
      <c r="AJ1035">
        <v>250029</v>
      </c>
      <c r="AK1035" t="s">
        <v>263</v>
      </c>
      <c r="AL1035" t="s">
        <v>256</v>
      </c>
      <c r="AM1035">
        <v>26063</v>
      </c>
      <c r="AN1035">
        <v>5863</v>
      </c>
      <c r="AO1035">
        <v>24694</v>
      </c>
      <c r="AP1035">
        <v>44.44</v>
      </c>
      <c r="AQ1035">
        <v>3465.92</v>
      </c>
      <c r="AR1035" t="s">
        <v>2626</v>
      </c>
      <c r="AS1035" t="s">
        <v>2626</v>
      </c>
      <c r="AT1035">
        <v>2</v>
      </c>
      <c r="AU1035" t="s">
        <v>2629</v>
      </c>
      <c r="AV1035" s="3">
        <v>43433</v>
      </c>
      <c r="AW1035" s="3" t="str">
        <f>TEXT(LoanTable[[#This Row],[Disbursement Date]],"YYYY-MM")</f>
        <v>2019-11</v>
      </c>
      <c r="AX1035" t="str">
        <f>TEXT(EDATE(LoanTable[[#This Row],[Disbursement Date]],-1),"YYYY-MM")</f>
        <v>2019-10</v>
      </c>
      <c r="AY1035">
        <f>IF(LoanTable[[#This Row],[Loan Status]]="Active",1,0)</f>
        <v>0</v>
      </c>
      <c r="AZ1035">
        <f>IF(COUNTIFS(LoanTable[Client id],LoanTable[[#This Row],[Client id]],LoanTable[Period],LoanTable[[#This Row],[Previous Period]])&gt;0,1,0)</f>
        <v>0</v>
      </c>
      <c r="BA1035" s="17" t="str">
        <f>TEXT(LoanTable[[#This Row],[Disbursement Date]],"YYYY")</f>
        <v>2019</v>
      </c>
      <c r="BB1035" s="10" cm="1">
        <f t="array" ref="BB1035">IF(YEAR(LoanTable[[#This Row],[Disbursement Date]])=MIN(YEAR(LoanTable[Disbursement Date])),"",YEAR(LoanTable[[#This Row],[Disbursement Date]])-1)</f>
        <v>2018</v>
      </c>
      <c r="BC1035" s="10">
        <f>IF(LoanTable[[#This Row],[Previous Year]]="",1,IF(COUNTIFS(LoanTable[Client id],LoanTable[[#This Row],[Client id]],LoanTable[Year],LoanTable[[#This Row],[Previous Year]])&gt;0,1,0))</f>
        <v>1</v>
      </c>
      <c r="BD1035" t="str">
        <f>YEAR(LoanTable[[#This Row],[Disbursement Date]]) &amp; "-Q" &amp; ROUNDUP(MONTH(LoanTable[[#This Row],[Disbursement Date]])/3,0)</f>
        <v>2019-Q4</v>
      </c>
      <c r="BE1035">
        <f>IF(LoanTable[[#This Row],[Disbursement Date]]=LoanTable[[#This Row],[First Loan Date]],1,0)</f>
        <v>0</v>
      </c>
    </row>
    <row r="1036" spans="1:57" x14ac:dyDescent="0.3">
      <c r="A1036" t="s">
        <v>2227</v>
      </c>
      <c r="B1036">
        <v>516</v>
      </c>
      <c r="C1036" t="s">
        <v>243</v>
      </c>
      <c r="D1036" t="s">
        <v>573</v>
      </c>
      <c r="E1036">
        <v>33593</v>
      </c>
      <c r="F1036">
        <v>41066</v>
      </c>
      <c r="G1036">
        <v>28809</v>
      </c>
      <c r="H1036" s="5">
        <v>43770</v>
      </c>
      <c r="I1036" t="s">
        <v>615</v>
      </c>
      <c r="J1036" t="s">
        <v>613</v>
      </c>
      <c r="K1036">
        <v>160051</v>
      </c>
      <c r="L1036" t="s">
        <v>245</v>
      </c>
      <c r="M1036" t="s">
        <v>78</v>
      </c>
      <c r="N1036" t="s">
        <v>13</v>
      </c>
      <c r="O1036" t="s">
        <v>46</v>
      </c>
      <c r="P1036">
        <v>26</v>
      </c>
      <c r="Q1036" s="5" t="s">
        <v>142</v>
      </c>
      <c r="R1036" t="s">
        <v>25</v>
      </c>
      <c r="S1036" t="s">
        <v>35</v>
      </c>
      <c r="T1036" t="s">
        <v>18</v>
      </c>
      <c r="U1036" t="s">
        <v>19</v>
      </c>
      <c r="V1036" t="s">
        <v>31</v>
      </c>
      <c r="W1036">
        <v>398</v>
      </c>
      <c r="X1036" t="s">
        <v>574</v>
      </c>
      <c r="Y1036" t="s">
        <v>575</v>
      </c>
      <c r="Z1036" t="s">
        <v>576</v>
      </c>
      <c r="AA1036">
        <v>0.1065</v>
      </c>
      <c r="AB1036" t="s">
        <v>577</v>
      </c>
      <c r="AC1036" t="s">
        <v>578</v>
      </c>
      <c r="AD1036" t="s">
        <v>243</v>
      </c>
      <c r="AE1036" t="s">
        <v>234</v>
      </c>
      <c r="AF1036" t="s">
        <v>235</v>
      </c>
      <c r="AG1036" t="s">
        <v>236</v>
      </c>
      <c r="AH1036" t="s">
        <v>237</v>
      </c>
      <c r="AI1036" t="s">
        <v>243</v>
      </c>
      <c r="AJ1036">
        <v>160051</v>
      </c>
      <c r="AK1036" t="s">
        <v>244</v>
      </c>
      <c r="AL1036" t="s">
        <v>241</v>
      </c>
      <c r="AM1036">
        <v>34984</v>
      </c>
      <c r="AN1036">
        <v>42729</v>
      </c>
      <c r="AO1036">
        <v>33389</v>
      </c>
      <c r="AP1036">
        <v>42.05</v>
      </c>
      <c r="AQ1036">
        <v>3006.31</v>
      </c>
      <c r="AR1036" t="s">
        <v>2626</v>
      </c>
      <c r="AS1036" t="s">
        <v>2626</v>
      </c>
      <c r="AT1036">
        <v>2</v>
      </c>
      <c r="AU1036" t="s">
        <v>2628</v>
      </c>
      <c r="AV1036" s="3">
        <v>42398</v>
      </c>
      <c r="AW1036" s="3" t="str">
        <f>TEXT(LoanTable[[#This Row],[Disbursement Date]],"YYYY-MM")</f>
        <v>2019-11</v>
      </c>
      <c r="AX1036" t="str">
        <f>TEXT(EDATE(LoanTable[[#This Row],[Disbursement Date]],-1),"YYYY-MM")</f>
        <v>2019-10</v>
      </c>
      <c r="AY1036">
        <f>IF(LoanTable[[#This Row],[Loan Status]]="Active",1,0)</f>
        <v>0</v>
      </c>
      <c r="AZ1036">
        <f>IF(COUNTIFS(LoanTable[Client id],LoanTable[[#This Row],[Client id]],LoanTable[Period],LoanTable[[#This Row],[Previous Period]])&gt;0,1,0)</f>
        <v>0</v>
      </c>
      <c r="BA1036" s="17" t="str">
        <f>TEXT(LoanTable[[#This Row],[Disbursement Date]],"YYYY")</f>
        <v>2019</v>
      </c>
      <c r="BB1036" s="10" cm="1">
        <f t="array" ref="BB1036">IF(YEAR(LoanTable[[#This Row],[Disbursement Date]])=MIN(YEAR(LoanTable[Disbursement Date])),"",YEAR(LoanTable[[#This Row],[Disbursement Date]])-1)</f>
        <v>2018</v>
      </c>
      <c r="BC1036" s="10">
        <f>IF(LoanTable[[#This Row],[Previous Year]]="",1,IF(COUNTIFS(LoanTable[Client id],LoanTable[[#This Row],[Client id]],LoanTable[Year],LoanTable[[#This Row],[Previous Year]])&gt;0,1,0))</f>
        <v>1</v>
      </c>
      <c r="BD1036" t="str">
        <f>YEAR(LoanTable[[#This Row],[Disbursement Date]]) &amp; "-Q" &amp; ROUNDUP(MONTH(LoanTable[[#This Row],[Disbursement Date]])/3,0)</f>
        <v>2019-Q4</v>
      </c>
      <c r="BE1036">
        <f>IF(LoanTable[[#This Row],[Disbursement Date]]=LoanTable[[#This Row],[First Loan Date]],1,0)</f>
        <v>0</v>
      </c>
    </row>
    <row r="1037" spans="1:57" x14ac:dyDescent="0.3">
      <c r="A1037" t="s">
        <v>2152</v>
      </c>
      <c r="B1037">
        <v>164</v>
      </c>
      <c r="C1037" t="s">
        <v>350</v>
      </c>
      <c r="D1037" t="s">
        <v>573</v>
      </c>
      <c r="E1037">
        <v>47463</v>
      </c>
      <c r="F1037">
        <v>34895</v>
      </c>
      <c r="G1037">
        <v>36253</v>
      </c>
      <c r="H1037" s="5">
        <v>43772</v>
      </c>
      <c r="I1037" t="s">
        <v>624</v>
      </c>
      <c r="J1037" t="s">
        <v>619</v>
      </c>
      <c r="K1037">
        <v>700013</v>
      </c>
      <c r="L1037" t="s">
        <v>351</v>
      </c>
      <c r="M1037" t="s">
        <v>89</v>
      </c>
      <c r="N1037" t="s">
        <v>13</v>
      </c>
      <c r="O1037" t="s">
        <v>14</v>
      </c>
      <c r="P1037">
        <v>43</v>
      </c>
      <c r="Q1037" s="5" t="s">
        <v>203</v>
      </c>
      <c r="R1037" t="s">
        <v>74</v>
      </c>
      <c r="S1037" t="s">
        <v>105</v>
      </c>
      <c r="T1037" t="s">
        <v>44</v>
      </c>
      <c r="U1037" t="s">
        <v>22</v>
      </c>
      <c r="V1037" t="s">
        <v>31</v>
      </c>
      <c r="W1037">
        <v>300</v>
      </c>
      <c r="X1037" t="s">
        <v>574</v>
      </c>
      <c r="Y1037" t="s">
        <v>575</v>
      </c>
      <c r="Z1037" t="s">
        <v>576</v>
      </c>
      <c r="AA1037">
        <v>0.1065</v>
      </c>
      <c r="AB1037" t="s">
        <v>577</v>
      </c>
      <c r="AC1037" t="s">
        <v>578</v>
      </c>
      <c r="AD1037" t="s">
        <v>350</v>
      </c>
      <c r="AE1037" t="s">
        <v>331</v>
      </c>
      <c r="AF1037" t="s">
        <v>332</v>
      </c>
      <c r="AG1037" t="s">
        <v>333</v>
      </c>
      <c r="AH1037" t="s">
        <v>334</v>
      </c>
      <c r="AI1037" t="s">
        <v>335</v>
      </c>
      <c r="AJ1037">
        <v>700013</v>
      </c>
      <c r="AK1037" t="s">
        <v>247</v>
      </c>
      <c r="AL1037" t="s">
        <v>241</v>
      </c>
      <c r="AM1037">
        <v>48209</v>
      </c>
      <c r="AN1037">
        <v>36082</v>
      </c>
      <c r="AO1037">
        <v>47193</v>
      </c>
      <c r="AP1037">
        <v>8.81</v>
      </c>
      <c r="AQ1037">
        <v>1098.19</v>
      </c>
      <c r="AR1037" t="s">
        <v>2626</v>
      </c>
      <c r="AS1037" t="s">
        <v>2626</v>
      </c>
      <c r="AT1037">
        <v>2</v>
      </c>
      <c r="AU1037" t="s">
        <v>2628</v>
      </c>
      <c r="AV1037" s="3">
        <v>42932</v>
      </c>
      <c r="AW1037" s="3" t="str">
        <f>TEXT(LoanTable[[#This Row],[Disbursement Date]],"YYYY-MM")</f>
        <v>2019-11</v>
      </c>
      <c r="AX1037" t="str">
        <f>TEXT(EDATE(LoanTable[[#This Row],[Disbursement Date]],-1),"YYYY-MM")</f>
        <v>2019-10</v>
      </c>
      <c r="AY1037">
        <f>IF(LoanTable[[#This Row],[Loan Status]]="Active",1,0)</f>
        <v>1</v>
      </c>
      <c r="AZ1037">
        <f>IF(COUNTIFS(LoanTable[Client id],LoanTable[[#This Row],[Client id]],LoanTable[Period],LoanTable[[#This Row],[Previous Period]])&gt;0,1,0)</f>
        <v>0</v>
      </c>
      <c r="BA1037" s="17" t="str">
        <f>TEXT(LoanTable[[#This Row],[Disbursement Date]],"YYYY")</f>
        <v>2019</v>
      </c>
      <c r="BB1037" s="10" cm="1">
        <f t="array" ref="BB1037">IF(YEAR(LoanTable[[#This Row],[Disbursement Date]])=MIN(YEAR(LoanTable[Disbursement Date])),"",YEAR(LoanTable[[#This Row],[Disbursement Date]])-1)</f>
        <v>2018</v>
      </c>
      <c r="BC1037" s="10">
        <f>IF(LoanTable[[#This Row],[Previous Year]]="",1,IF(COUNTIFS(LoanTable[Client id],LoanTable[[#This Row],[Client id]],LoanTable[Year],LoanTable[[#This Row],[Previous Year]])&gt;0,1,0))</f>
        <v>1</v>
      </c>
      <c r="BD1037" t="str">
        <f>YEAR(LoanTable[[#This Row],[Disbursement Date]]) &amp; "-Q" &amp; ROUNDUP(MONTH(LoanTable[[#This Row],[Disbursement Date]])/3,0)</f>
        <v>2019-Q4</v>
      </c>
      <c r="BE1037">
        <f>IF(LoanTable[[#This Row],[Disbursement Date]]=LoanTable[[#This Row],[First Loan Date]],1,0)</f>
        <v>0</v>
      </c>
    </row>
    <row r="1038" spans="1:57" x14ac:dyDescent="0.3">
      <c r="A1038" t="s">
        <v>1790</v>
      </c>
      <c r="B1038">
        <v>598</v>
      </c>
      <c r="C1038" t="s">
        <v>344</v>
      </c>
      <c r="D1038" t="s">
        <v>589</v>
      </c>
      <c r="E1038">
        <v>28467</v>
      </c>
      <c r="F1038">
        <v>46272</v>
      </c>
      <c r="G1038">
        <v>1888</v>
      </c>
      <c r="H1038" s="5">
        <v>43772</v>
      </c>
      <c r="I1038" t="s">
        <v>615</v>
      </c>
      <c r="J1038" t="s">
        <v>619</v>
      </c>
      <c r="K1038">
        <v>910020</v>
      </c>
      <c r="L1038" t="s">
        <v>346</v>
      </c>
      <c r="M1038" t="s">
        <v>66</v>
      </c>
      <c r="N1038" t="s">
        <v>13</v>
      </c>
      <c r="O1038" t="s">
        <v>14</v>
      </c>
      <c r="P1038">
        <v>41</v>
      </c>
      <c r="Q1038" s="5" t="s">
        <v>94</v>
      </c>
      <c r="R1038" t="s">
        <v>74</v>
      </c>
      <c r="S1038" t="s">
        <v>35</v>
      </c>
      <c r="T1038" t="s">
        <v>18</v>
      </c>
      <c r="U1038" t="s">
        <v>22</v>
      </c>
      <c r="V1038" t="s">
        <v>39</v>
      </c>
      <c r="W1038">
        <v>399</v>
      </c>
      <c r="X1038" t="s">
        <v>574</v>
      </c>
      <c r="Y1038" t="s">
        <v>590</v>
      </c>
      <c r="Z1038" t="s">
        <v>576</v>
      </c>
      <c r="AA1038">
        <v>9.9099999999999994E-2</v>
      </c>
      <c r="AB1038" t="s">
        <v>577</v>
      </c>
      <c r="AC1038" t="s">
        <v>591</v>
      </c>
      <c r="AD1038" t="s">
        <v>344</v>
      </c>
      <c r="AE1038" t="s">
        <v>250</v>
      </c>
      <c r="AF1038" t="s">
        <v>251</v>
      </c>
      <c r="AG1038" t="s">
        <v>252</v>
      </c>
      <c r="AH1038" t="s">
        <v>253</v>
      </c>
      <c r="AI1038" t="s">
        <v>254</v>
      </c>
      <c r="AJ1038">
        <v>910020</v>
      </c>
      <c r="AK1038" t="s">
        <v>345</v>
      </c>
      <c r="AL1038" t="s">
        <v>256</v>
      </c>
      <c r="AM1038">
        <v>29347</v>
      </c>
      <c r="AN1038">
        <v>45963</v>
      </c>
      <c r="AO1038">
        <v>28047</v>
      </c>
      <c r="AP1038">
        <v>21.12</v>
      </c>
      <c r="AQ1038">
        <v>2648.18</v>
      </c>
      <c r="AR1038" t="s">
        <v>2627</v>
      </c>
      <c r="AS1038" t="s">
        <v>2626</v>
      </c>
      <c r="AT1038">
        <v>0</v>
      </c>
      <c r="AU1038" t="s">
        <v>2628</v>
      </c>
      <c r="AV1038" s="3">
        <v>42983</v>
      </c>
      <c r="AW1038" s="3" t="str">
        <f>TEXT(LoanTable[[#This Row],[Disbursement Date]],"YYYY-MM")</f>
        <v>2019-11</v>
      </c>
      <c r="AX1038" t="str">
        <f>TEXT(EDATE(LoanTable[[#This Row],[Disbursement Date]],-1),"YYYY-MM")</f>
        <v>2019-10</v>
      </c>
      <c r="AY1038">
        <f>IF(LoanTable[[#This Row],[Loan Status]]="Active",1,0)</f>
        <v>0</v>
      </c>
      <c r="AZ1038">
        <f>IF(COUNTIFS(LoanTable[Client id],LoanTable[[#This Row],[Client id]],LoanTable[Period],LoanTable[[#This Row],[Previous Period]])&gt;0,1,0)</f>
        <v>0</v>
      </c>
      <c r="BA1038" s="17" t="str">
        <f>TEXT(LoanTable[[#This Row],[Disbursement Date]],"YYYY")</f>
        <v>2019</v>
      </c>
      <c r="BB1038" s="10" cm="1">
        <f t="array" ref="BB1038">IF(YEAR(LoanTable[[#This Row],[Disbursement Date]])=MIN(YEAR(LoanTable[Disbursement Date])),"",YEAR(LoanTable[[#This Row],[Disbursement Date]])-1)</f>
        <v>2018</v>
      </c>
      <c r="BC1038" s="10">
        <f>IF(LoanTable[[#This Row],[Previous Year]]="",1,IF(COUNTIFS(LoanTable[Client id],LoanTable[[#This Row],[Client id]],LoanTable[Year],LoanTable[[#This Row],[Previous Year]])&gt;0,1,0))</f>
        <v>0</v>
      </c>
      <c r="BD1038" t="str">
        <f>YEAR(LoanTable[[#This Row],[Disbursement Date]]) &amp; "-Q" &amp; ROUNDUP(MONTH(LoanTable[[#This Row],[Disbursement Date]])/3,0)</f>
        <v>2019-Q4</v>
      </c>
      <c r="BE1038">
        <f>IF(LoanTable[[#This Row],[Disbursement Date]]=LoanTable[[#This Row],[First Loan Date]],1,0)</f>
        <v>0</v>
      </c>
    </row>
    <row r="1039" spans="1:57" x14ac:dyDescent="0.3">
      <c r="A1039" t="s">
        <v>2169</v>
      </c>
      <c r="B1039">
        <v>152</v>
      </c>
      <c r="C1039" t="s">
        <v>344</v>
      </c>
      <c r="D1039" t="s">
        <v>587</v>
      </c>
      <c r="E1039">
        <v>16832</v>
      </c>
      <c r="F1039">
        <v>12591</v>
      </c>
      <c r="G1039">
        <v>18676</v>
      </c>
      <c r="H1039" s="5">
        <v>43774</v>
      </c>
      <c r="I1039" t="s">
        <v>612</v>
      </c>
      <c r="J1039" t="s">
        <v>619</v>
      </c>
      <c r="K1039">
        <v>910020</v>
      </c>
      <c r="L1039" t="s">
        <v>346</v>
      </c>
      <c r="M1039" t="s">
        <v>130</v>
      </c>
      <c r="N1039" t="s">
        <v>13</v>
      </c>
      <c r="O1039" t="s">
        <v>46</v>
      </c>
      <c r="P1039">
        <v>31</v>
      </c>
      <c r="Q1039" s="5" t="s">
        <v>174</v>
      </c>
      <c r="R1039" t="s">
        <v>30</v>
      </c>
      <c r="S1039" t="s">
        <v>105</v>
      </c>
      <c r="T1039" t="s">
        <v>18</v>
      </c>
      <c r="U1039" t="s">
        <v>65</v>
      </c>
      <c r="V1039" t="s">
        <v>20</v>
      </c>
      <c r="W1039">
        <v>466</v>
      </c>
      <c r="X1039" t="s">
        <v>574</v>
      </c>
      <c r="Y1039" t="s">
        <v>584</v>
      </c>
      <c r="Z1039" t="s">
        <v>576</v>
      </c>
      <c r="AA1039">
        <v>6.6199999999999995E-2</v>
      </c>
      <c r="AB1039" t="s">
        <v>581</v>
      </c>
      <c r="AC1039" t="s">
        <v>588</v>
      </c>
      <c r="AD1039" t="s">
        <v>344</v>
      </c>
      <c r="AE1039" t="s">
        <v>250</v>
      </c>
      <c r="AF1039" t="s">
        <v>251</v>
      </c>
      <c r="AG1039" t="s">
        <v>252</v>
      </c>
      <c r="AH1039" t="s">
        <v>253</v>
      </c>
      <c r="AI1039" t="s">
        <v>254</v>
      </c>
      <c r="AJ1039">
        <v>910020</v>
      </c>
      <c r="AK1039" t="s">
        <v>345</v>
      </c>
      <c r="AL1039" t="s">
        <v>256</v>
      </c>
      <c r="AM1039">
        <v>18310</v>
      </c>
      <c r="AN1039">
        <v>12462</v>
      </c>
      <c r="AO1039">
        <v>16434</v>
      </c>
      <c r="AP1039">
        <v>29.26</v>
      </c>
      <c r="AQ1039">
        <v>251.94</v>
      </c>
      <c r="AR1039" t="s">
        <v>2626</v>
      </c>
      <c r="AS1039" t="s">
        <v>2626</v>
      </c>
      <c r="AT1039">
        <v>0</v>
      </c>
      <c r="AU1039" t="s">
        <v>2630</v>
      </c>
      <c r="AV1039" s="3">
        <v>43774</v>
      </c>
      <c r="AW1039" s="3" t="str">
        <f>TEXT(LoanTable[[#This Row],[Disbursement Date]],"YYYY-MM")</f>
        <v>2019-11</v>
      </c>
      <c r="AX1039" t="str">
        <f>TEXT(EDATE(LoanTable[[#This Row],[Disbursement Date]],-1),"YYYY-MM")</f>
        <v>2019-10</v>
      </c>
      <c r="AY1039">
        <f>IF(LoanTable[[#This Row],[Loan Status]]="Active",1,0)</f>
        <v>0</v>
      </c>
      <c r="AZ1039">
        <f>IF(COUNTIFS(LoanTable[Client id],LoanTable[[#This Row],[Client id]],LoanTable[Period],LoanTable[[#This Row],[Previous Period]])&gt;0,1,0)</f>
        <v>0</v>
      </c>
      <c r="BA1039" s="17" t="str">
        <f>TEXT(LoanTable[[#This Row],[Disbursement Date]],"YYYY")</f>
        <v>2019</v>
      </c>
      <c r="BB1039" s="10" cm="1">
        <f t="array" ref="BB1039">IF(YEAR(LoanTable[[#This Row],[Disbursement Date]])=MIN(YEAR(LoanTable[Disbursement Date])),"",YEAR(LoanTable[[#This Row],[Disbursement Date]])-1)</f>
        <v>2018</v>
      </c>
      <c r="BC1039" s="10">
        <f>IF(LoanTable[[#This Row],[Previous Year]]="",1,IF(COUNTIFS(LoanTable[Client id],LoanTable[[#This Row],[Client id]],LoanTable[Year],LoanTable[[#This Row],[Previous Year]])&gt;0,1,0))</f>
        <v>0</v>
      </c>
      <c r="BD1039" t="str">
        <f>YEAR(LoanTable[[#This Row],[Disbursement Date]]) &amp; "-Q" &amp; ROUNDUP(MONTH(LoanTable[[#This Row],[Disbursement Date]])/3,0)</f>
        <v>2019-Q4</v>
      </c>
      <c r="BE1039">
        <f>IF(LoanTable[[#This Row],[Disbursement Date]]=LoanTable[[#This Row],[First Loan Date]],1,0)</f>
        <v>1</v>
      </c>
    </row>
    <row r="1040" spans="1:57" x14ac:dyDescent="0.3">
      <c r="A1040" t="s">
        <v>1372</v>
      </c>
      <c r="B1040">
        <v>250</v>
      </c>
      <c r="C1040" t="s">
        <v>251</v>
      </c>
      <c r="D1040" t="s">
        <v>573</v>
      </c>
      <c r="E1040">
        <v>37989</v>
      </c>
      <c r="F1040">
        <v>42617</v>
      </c>
      <c r="G1040">
        <v>11456</v>
      </c>
      <c r="H1040" s="5">
        <v>43775</v>
      </c>
      <c r="I1040" t="s">
        <v>615</v>
      </c>
      <c r="J1040" t="s">
        <v>619</v>
      </c>
      <c r="K1040">
        <v>10068</v>
      </c>
      <c r="L1040" t="s">
        <v>319</v>
      </c>
      <c r="M1040" t="s">
        <v>156</v>
      </c>
      <c r="N1040" t="s">
        <v>13</v>
      </c>
      <c r="O1040" t="s">
        <v>14</v>
      </c>
      <c r="P1040">
        <v>42</v>
      </c>
      <c r="Q1040" s="5" t="s">
        <v>129</v>
      </c>
      <c r="R1040" t="s">
        <v>30</v>
      </c>
      <c r="S1040" t="s">
        <v>145</v>
      </c>
      <c r="T1040" t="s">
        <v>18</v>
      </c>
      <c r="U1040" t="s">
        <v>38</v>
      </c>
      <c r="V1040" t="s">
        <v>39</v>
      </c>
      <c r="W1040">
        <v>534</v>
      </c>
      <c r="X1040" t="s">
        <v>574</v>
      </c>
      <c r="Y1040" t="s">
        <v>575</v>
      </c>
      <c r="Z1040" t="s">
        <v>576</v>
      </c>
      <c r="AA1040">
        <v>0.1065</v>
      </c>
      <c r="AB1040" t="s">
        <v>577</v>
      </c>
      <c r="AC1040" t="s">
        <v>578</v>
      </c>
      <c r="AD1040" t="s">
        <v>251</v>
      </c>
      <c r="AE1040" t="s">
        <v>250</v>
      </c>
      <c r="AF1040" t="s">
        <v>251</v>
      </c>
      <c r="AG1040" t="s">
        <v>252</v>
      </c>
      <c r="AH1040" t="s">
        <v>253</v>
      </c>
      <c r="AI1040" t="s">
        <v>317</v>
      </c>
      <c r="AJ1040">
        <v>10068</v>
      </c>
      <c r="AK1040" t="s">
        <v>318</v>
      </c>
      <c r="AL1040" t="s">
        <v>256</v>
      </c>
      <c r="AM1040">
        <v>39153</v>
      </c>
      <c r="AN1040">
        <v>43203</v>
      </c>
      <c r="AO1040">
        <v>37693</v>
      </c>
      <c r="AP1040">
        <v>30.75</v>
      </c>
      <c r="AQ1040">
        <v>1361.63</v>
      </c>
      <c r="AR1040" t="s">
        <v>2626</v>
      </c>
      <c r="AS1040" t="s">
        <v>2626</v>
      </c>
      <c r="AT1040">
        <v>1</v>
      </c>
      <c r="AU1040" t="s">
        <v>2628</v>
      </c>
      <c r="AV1040" s="3">
        <v>42945</v>
      </c>
      <c r="AW1040" s="3" t="str">
        <f>TEXT(LoanTable[[#This Row],[Disbursement Date]],"YYYY-MM")</f>
        <v>2019-11</v>
      </c>
      <c r="AX1040" t="str">
        <f>TEXT(EDATE(LoanTable[[#This Row],[Disbursement Date]],-1),"YYYY-MM")</f>
        <v>2019-10</v>
      </c>
      <c r="AY1040">
        <f>IF(LoanTable[[#This Row],[Loan Status]]="Active",1,0)</f>
        <v>0</v>
      </c>
      <c r="AZ1040">
        <f>IF(COUNTIFS(LoanTable[Client id],LoanTable[[#This Row],[Client id]],LoanTable[Period],LoanTable[[#This Row],[Previous Period]])&gt;0,1,0)</f>
        <v>0</v>
      </c>
      <c r="BA1040" s="17" t="str">
        <f>TEXT(LoanTable[[#This Row],[Disbursement Date]],"YYYY")</f>
        <v>2019</v>
      </c>
      <c r="BB1040" s="10" cm="1">
        <f t="array" ref="BB1040">IF(YEAR(LoanTable[[#This Row],[Disbursement Date]])=MIN(YEAR(LoanTable[Disbursement Date])),"",YEAR(LoanTable[[#This Row],[Disbursement Date]])-1)</f>
        <v>2018</v>
      </c>
      <c r="BC1040" s="10">
        <f>IF(LoanTable[[#This Row],[Previous Year]]="",1,IF(COUNTIFS(LoanTable[Client id],LoanTable[[#This Row],[Client id]],LoanTable[Year],LoanTable[[#This Row],[Previous Year]])&gt;0,1,0))</f>
        <v>0</v>
      </c>
      <c r="BD1040" t="str">
        <f>YEAR(LoanTable[[#This Row],[Disbursement Date]]) &amp; "-Q" &amp; ROUNDUP(MONTH(LoanTable[[#This Row],[Disbursement Date]])/3,0)</f>
        <v>2019-Q4</v>
      </c>
      <c r="BE1040">
        <f>IF(LoanTable[[#This Row],[Disbursement Date]]=LoanTable[[#This Row],[First Loan Date]],1,0)</f>
        <v>0</v>
      </c>
    </row>
    <row r="1041" spans="1:57" x14ac:dyDescent="0.3">
      <c r="A1041" t="s">
        <v>1084</v>
      </c>
      <c r="B1041">
        <v>486</v>
      </c>
      <c r="C1041" t="s">
        <v>368</v>
      </c>
      <c r="D1041" t="s">
        <v>573</v>
      </c>
      <c r="E1041">
        <v>28099</v>
      </c>
      <c r="F1041">
        <v>24496</v>
      </c>
      <c r="G1041">
        <v>17057</v>
      </c>
      <c r="H1041" s="5">
        <v>43776</v>
      </c>
      <c r="I1041" t="s">
        <v>612</v>
      </c>
      <c r="J1041" t="s">
        <v>613</v>
      </c>
      <c r="K1041">
        <v>790102</v>
      </c>
      <c r="L1041" t="s">
        <v>370</v>
      </c>
      <c r="M1041" t="s">
        <v>127</v>
      </c>
      <c r="N1041" t="s">
        <v>13</v>
      </c>
      <c r="O1041" t="s">
        <v>28</v>
      </c>
      <c r="P1041">
        <v>51</v>
      </c>
      <c r="Q1041" s="5" t="s">
        <v>113</v>
      </c>
      <c r="R1041" t="s">
        <v>16</v>
      </c>
      <c r="S1041" t="s">
        <v>35</v>
      </c>
      <c r="T1041" t="s">
        <v>18</v>
      </c>
      <c r="U1041" t="s">
        <v>38</v>
      </c>
      <c r="V1041" t="s">
        <v>20</v>
      </c>
      <c r="W1041">
        <v>389</v>
      </c>
      <c r="X1041" t="s">
        <v>574</v>
      </c>
      <c r="Y1041" t="s">
        <v>575</v>
      </c>
      <c r="Z1041" t="s">
        <v>576</v>
      </c>
      <c r="AA1041">
        <v>0.1065</v>
      </c>
      <c r="AB1041" t="s">
        <v>577</v>
      </c>
      <c r="AC1041" t="s">
        <v>578</v>
      </c>
      <c r="AD1041" t="s">
        <v>368</v>
      </c>
      <c r="AE1041" t="s">
        <v>325</v>
      </c>
      <c r="AF1041" t="s">
        <v>326</v>
      </c>
      <c r="AG1041" t="s">
        <v>327</v>
      </c>
      <c r="AH1041" t="s">
        <v>328</v>
      </c>
      <c r="AI1041" t="s">
        <v>368</v>
      </c>
      <c r="AJ1041">
        <v>790102</v>
      </c>
      <c r="AK1041" t="s">
        <v>369</v>
      </c>
      <c r="AL1041" t="s">
        <v>239</v>
      </c>
      <c r="AM1041">
        <v>28431</v>
      </c>
      <c r="AN1041">
        <v>26338</v>
      </c>
      <c r="AO1041">
        <v>27997</v>
      </c>
      <c r="AP1041">
        <v>32.86</v>
      </c>
      <c r="AQ1041">
        <v>1917.23</v>
      </c>
      <c r="AR1041" t="s">
        <v>2626</v>
      </c>
      <c r="AS1041" t="s">
        <v>2626</v>
      </c>
      <c r="AT1041">
        <v>0</v>
      </c>
      <c r="AU1041" t="s">
        <v>2628</v>
      </c>
      <c r="AV1041" s="3">
        <v>43776</v>
      </c>
      <c r="AW1041" s="3" t="str">
        <f>TEXT(LoanTable[[#This Row],[Disbursement Date]],"YYYY-MM")</f>
        <v>2019-11</v>
      </c>
      <c r="AX1041" t="str">
        <f>TEXT(EDATE(LoanTable[[#This Row],[Disbursement Date]],-1),"YYYY-MM")</f>
        <v>2019-10</v>
      </c>
      <c r="AY1041">
        <f>IF(LoanTable[[#This Row],[Loan Status]]="Active",1,0)</f>
        <v>0</v>
      </c>
      <c r="AZ1041">
        <f>IF(COUNTIFS(LoanTable[Client id],LoanTable[[#This Row],[Client id]],LoanTable[Period],LoanTable[[#This Row],[Previous Period]])&gt;0,1,0)</f>
        <v>0</v>
      </c>
      <c r="BA1041" s="17" t="str">
        <f>TEXT(LoanTable[[#This Row],[Disbursement Date]],"YYYY")</f>
        <v>2019</v>
      </c>
      <c r="BB1041" s="10" cm="1">
        <f t="array" ref="BB1041">IF(YEAR(LoanTable[[#This Row],[Disbursement Date]])=MIN(YEAR(LoanTable[Disbursement Date])),"",YEAR(LoanTable[[#This Row],[Disbursement Date]])-1)</f>
        <v>2018</v>
      </c>
      <c r="BC1041" s="10">
        <f>IF(LoanTable[[#This Row],[Previous Year]]="",1,IF(COUNTIFS(LoanTable[Client id],LoanTable[[#This Row],[Client id]],LoanTable[Year],LoanTable[[#This Row],[Previous Year]])&gt;0,1,0))</f>
        <v>0</v>
      </c>
      <c r="BD1041" t="str">
        <f>YEAR(LoanTable[[#This Row],[Disbursement Date]]) &amp; "-Q" &amp; ROUNDUP(MONTH(LoanTable[[#This Row],[Disbursement Date]])/3,0)</f>
        <v>2019-Q4</v>
      </c>
      <c r="BE1041">
        <f>IF(LoanTable[[#This Row],[Disbursement Date]]=LoanTable[[#This Row],[First Loan Date]],1,0)</f>
        <v>1</v>
      </c>
    </row>
    <row r="1042" spans="1:57" x14ac:dyDescent="0.3">
      <c r="A1042" t="s">
        <v>698</v>
      </c>
      <c r="B1042">
        <v>157</v>
      </c>
      <c r="C1042" t="s">
        <v>330</v>
      </c>
      <c r="D1042" t="s">
        <v>573</v>
      </c>
      <c r="E1042">
        <v>38388</v>
      </c>
      <c r="F1042">
        <v>37541</v>
      </c>
      <c r="G1042">
        <v>28911</v>
      </c>
      <c r="H1042" s="5">
        <v>43777</v>
      </c>
      <c r="I1042" t="s">
        <v>624</v>
      </c>
      <c r="J1042" t="s">
        <v>619</v>
      </c>
      <c r="K1042">
        <v>690076</v>
      </c>
      <c r="L1042" t="s">
        <v>337</v>
      </c>
      <c r="M1042" t="s">
        <v>196</v>
      </c>
      <c r="N1042" t="s">
        <v>13</v>
      </c>
      <c r="O1042" t="s">
        <v>28</v>
      </c>
      <c r="P1042">
        <v>55</v>
      </c>
      <c r="Q1042" s="5" t="s">
        <v>43</v>
      </c>
      <c r="R1042" t="s">
        <v>74</v>
      </c>
      <c r="S1042" t="s">
        <v>105</v>
      </c>
      <c r="T1042" t="s">
        <v>63</v>
      </c>
      <c r="U1042" t="s">
        <v>65</v>
      </c>
      <c r="V1042" t="s">
        <v>20</v>
      </c>
      <c r="W1042">
        <v>750</v>
      </c>
      <c r="X1042" t="s">
        <v>574</v>
      </c>
      <c r="Y1042" t="s">
        <v>575</v>
      </c>
      <c r="Z1042" t="s">
        <v>576</v>
      </c>
      <c r="AA1042">
        <v>0.1065</v>
      </c>
      <c r="AB1042" t="s">
        <v>577</v>
      </c>
      <c r="AC1042" t="s">
        <v>578</v>
      </c>
      <c r="AD1042" t="s">
        <v>330</v>
      </c>
      <c r="AE1042" t="s">
        <v>331</v>
      </c>
      <c r="AF1042" t="s">
        <v>332</v>
      </c>
      <c r="AG1042" t="s">
        <v>333</v>
      </c>
      <c r="AH1042" t="s">
        <v>334</v>
      </c>
      <c r="AI1042" t="s">
        <v>335</v>
      </c>
      <c r="AJ1042">
        <v>690076</v>
      </c>
      <c r="AK1042" t="s">
        <v>336</v>
      </c>
      <c r="AL1042" t="s">
        <v>239</v>
      </c>
      <c r="AM1042">
        <v>39331</v>
      </c>
      <c r="AN1042">
        <v>38801</v>
      </c>
      <c r="AO1042">
        <v>38349</v>
      </c>
      <c r="AP1042">
        <v>12.3</v>
      </c>
      <c r="AQ1042">
        <v>1279.07</v>
      </c>
      <c r="AR1042" t="s">
        <v>2626</v>
      </c>
      <c r="AS1042" t="s">
        <v>2626</v>
      </c>
      <c r="AT1042">
        <v>0</v>
      </c>
      <c r="AU1042" t="s">
        <v>2629</v>
      </c>
      <c r="AV1042" s="3">
        <v>43155</v>
      </c>
      <c r="AW1042" s="3" t="str">
        <f>TEXT(LoanTable[[#This Row],[Disbursement Date]],"YYYY-MM")</f>
        <v>2019-11</v>
      </c>
      <c r="AX1042" t="str">
        <f>TEXT(EDATE(LoanTable[[#This Row],[Disbursement Date]],-1),"YYYY-MM")</f>
        <v>2019-10</v>
      </c>
      <c r="AY1042">
        <f>IF(LoanTable[[#This Row],[Loan Status]]="Active",1,0)</f>
        <v>1</v>
      </c>
      <c r="AZ1042">
        <f>IF(COUNTIFS(LoanTable[Client id],LoanTable[[#This Row],[Client id]],LoanTable[Period],LoanTable[[#This Row],[Previous Period]])&gt;0,1,0)</f>
        <v>0</v>
      </c>
      <c r="BA1042" s="17" t="str">
        <f>TEXT(LoanTable[[#This Row],[Disbursement Date]],"YYYY")</f>
        <v>2019</v>
      </c>
      <c r="BB1042" s="10" cm="1">
        <f t="array" ref="BB1042">IF(YEAR(LoanTable[[#This Row],[Disbursement Date]])=MIN(YEAR(LoanTable[Disbursement Date])),"",YEAR(LoanTable[[#This Row],[Disbursement Date]])-1)</f>
        <v>2018</v>
      </c>
      <c r="BC1042" s="10">
        <f>IF(LoanTable[[#This Row],[Previous Year]]="",1,IF(COUNTIFS(LoanTable[Client id],LoanTable[[#This Row],[Client id]],LoanTable[Year],LoanTable[[#This Row],[Previous Year]])&gt;0,1,0))</f>
        <v>1</v>
      </c>
      <c r="BD1042" t="str">
        <f>YEAR(LoanTable[[#This Row],[Disbursement Date]]) &amp; "-Q" &amp; ROUNDUP(MONTH(LoanTable[[#This Row],[Disbursement Date]])/3,0)</f>
        <v>2019-Q4</v>
      </c>
      <c r="BE1042">
        <f>IF(LoanTable[[#This Row],[Disbursement Date]]=LoanTable[[#This Row],[First Loan Date]],1,0)</f>
        <v>0</v>
      </c>
    </row>
    <row r="1043" spans="1:57" x14ac:dyDescent="0.3">
      <c r="A1043" t="s">
        <v>1905</v>
      </c>
      <c r="B1043">
        <v>938</v>
      </c>
      <c r="C1043" t="s">
        <v>344</v>
      </c>
      <c r="D1043" t="s">
        <v>583</v>
      </c>
      <c r="E1043">
        <v>16599</v>
      </c>
      <c r="F1043">
        <v>32440</v>
      </c>
      <c r="G1043">
        <v>33087</v>
      </c>
      <c r="H1043" s="5">
        <v>43777</v>
      </c>
      <c r="I1043" t="s">
        <v>615</v>
      </c>
      <c r="J1043" t="s">
        <v>613</v>
      </c>
      <c r="K1043">
        <v>910020</v>
      </c>
      <c r="L1043" t="s">
        <v>346</v>
      </c>
      <c r="M1043" t="s">
        <v>116</v>
      </c>
      <c r="N1043" t="s">
        <v>13</v>
      </c>
      <c r="O1043" t="s">
        <v>46</v>
      </c>
      <c r="P1043">
        <v>34</v>
      </c>
      <c r="Q1043" s="5" t="s">
        <v>71</v>
      </c>
      <c r="R1043" t="s">
        <v>30</v>
      </c>
      <c r="S1043" t="s">
        <v>145</v>
      </c>
      <c r="T1043" t="s">
        <v>63</v>
      </c>
      <c r="U1043" t="s">
        <v>19</v>
      </c>
      <c r="V1043" t="s">
        <v>31</v>
      </c>
      <c r="W1043">
        <v>328</v>
      </c>
      <c r="X1043" t="s">
        <v>574</v>
      </c>
      <c r="Y1043" t="s">
        <v>584</v>
      </c>
      <c r="Z1043" t="s">
        <v>576</v>
      </c>
      <c r="AA1043">
        <v>0.1825</v>
      </c>
      <c r="AB1043" t="s">
        <v>585</v>
      </c>
      <c r="AC1043" t="s">
        <v>586</v>
      </c>
      <c r="AD1043" t="s">
        <v>344</v>
      </c>
      <c r="AE1043" t="s">
        <v>250</v>
      </c>
      <c r="AF1043" t="s">
        <v>251</v>
      </c>
      <c r="AG1043" t="s">
        <v>252</v>
      </c>
      <c r="AH1043" t="s">
        <v>253</v>
      </c>
      <c r="AI1043" t="s">
        <v>254</v>
      </c>
      <c r="AJ1043">
        <v>910020</v>
      </c>
      <c r="AK1043" t="s">
        <v>345</v>
      </c>
      <c r="AL1043" t="s">
        <v>256</v>
      </c>
      <c r="AM1043">
        <v>17141</v>
      </c>
      <c r="AN1043">
        <v>32057</v>
      </c>
      <c r="AO1043">
        <v>16172</v>
      </c>
      <c r="AP1043">
        <v>19.170000000000002</v>
      </c>
      <c r="AQ1043">
        <v>2934.16</v>
      </c>
      <c r="AR1043" t="s">
        <v>2626</v>
      </c>
      <c r="AS1043" t="s">
        <v>2626</v>
      </c>
      <c r="AT1043">
        <v>0</v>
      </c>
      <c r="AU1043" t="s">
        <v>2628</v>
      </c>
      <c r="AV1043" s="3">
        <v>42743</v>
      </c>
      <c r="AW1043" s="3" t="str">
        <f>TEXT(LoanTable[[#This Row],[Disbursement Date]],"YYYY-MM")</f>
        <v>2019-11</v>
      </c>
      <c r="AX1043" t="str">
        <f>TEXT(EDATE(LoanTable[[#This Row],[Disbursement Date]],-1),"YYYY-MM")</f>
        <v>2019-10</v>
      </c>
      <c r="AY1043">
        <f>IF(LoanTable[[#This Row],[Loan Status]]="Active",1,0)</f>
        <v>0</v>
      </c>
      <c r="AZ1043">
        <f>IF(COUNTIFS(LoanTable[Client id],LoanTable[[#This Row],[Client id]],LoanTable[Period],LoanTable[[#This Row],[Previous Period]])&gt;0,1,0)</f>
        <v>0</v>
      </c>
      <c r="BA1043" s="17" t="str">
        <f>TEXT(LoanTable[[#This Row],[Disbursement Date]],"YYYY")</f>
        <v>2019</v>
      </c>
      <c r="BB1043" s="10" cm="1">
        <f t="array" ref="BB1043">IF(YEAR(LoanTable[[#This Row],[Disbursement Date]])=MIN(YEAR(LoanTable[Disbursement Date])),"",YEAR(LoanTable[[#This Row],[Disbursement Date]])-1)</f>
        <v>2018</v>
      </c>
      <c r="BC1043" s="10">
        <f>IF(LoanTable[[#This Row],[Previous Year]]="",1,IF(COUNTIFS(LoanTable[Client id],LoanTable[[#This Row],[Client id]],LoanTable[Year],LoanTable[[#This Row],[Previous Year]])&gt;0,1,0))</f>
        <v>0</v>
      </c>
      <c r="BD1043" t="str">
        <f>YEAR(LoanTable[[#This Row],[Disbursement Date]]) &amp; "-Q" &amp; ROUNDUP(MONTH(LoanTable[[#This Row],[Disbursement Date]])/3,0)</f>
        <v>2019-Q4</v>
      </c>
      <c r="BE1043">
        <f>IF(LoanTable[[#This Row],[Disbursement Date]]=LoanTable[[#This Row],[First Loan Date]],1,0)</f>
        <v>0</v>
      </c>
    </row>
    <row r="1044" spans="1:57" x14ac:dyDescent="0.3">
      <c r="A1044" t="s">
        <v>1868</v>
      </c>
      <c r="B1044">
        <v>512</v>
      </c>
      <c r="C1044" t="s">
        <v>350</v>
      </c>
      <c r="D1044" t="s">
        <v>573</v>
      </c>
      <c r="E1044">
        <v>10960</v>
      </c>
      <c r="F1044">
        <v>7566</v>
      </c>
      <c r="G1044">
        <v>43625</v>
      </c>
      <c r="H1044" s="5">
        <v>43779</v>
      </c>
      <c r="I1044" t="s">
        <v>612</v>
      </c>
      <c r="J1044" t="s">
        <v>619</v>
      </c>
      <c r="K1044">
        <v>700013</v>
      </c>
      <c r="L1044" t="s">
        <v>351</v>
      </c>
      <c r="M1044" t="s">
        <v>209</v>
      </c>
      <c r="N1044" t="s">
        <v>13</v>
      </c>
      <c r="O1044" t="s">
        <v>28</v>
      </c>
      <c r="P1044">
        <v>55</v>
      </c>
      <c r="Q1044" s="5" t="s">
        <v>210</v>
      </c>
      <c r="R1044" t="s">
        <v>104</v>
      </c>
      <c r="S1044" t="s">
        <v>105</v>
      </c>
      <c r="T1044" t="s">
        <v>18</v>
      </c>
      <c r="U1044" t="s">
        <v>22</v>
      </c>
      <c r="V1044" t="s">
        <v>20</v>
      </c>
      <c r="W1044">
        <v>502</v>
      </c>
      <c r="X1044" t="s">
        <v>574</v>
      </c>
      <c r="Y1044" t="s">
        <v>575</v>
      </c>
      <c r="Z1044" t="s">
        <v>576</v>
      </c>
      <c r="AA1044">
        <v>0.1065</v>
      </c>
      <c r="AB1044" t="s">
        <v>577</v>
      </c>
      <c r="AC1044" t="s">
        <v>578</v>
      </c>
      <c r="AD1044" t="s">
        <v>350</v>
      </c>
      <c r="AE1044" t="s">
        <v>331</v>
      </c>
      <c r="AF1044" t="s">
        <v>332</v>
      </c>
      <c r="AG1044" t="s">
        <v>333</v>
      </c>
      <c r="AH1044" t="s">
        <v>334</v>
      </c>
      <c r="AI1044" t="s">
        <v>335</v>
      </c>
      <c r="AJ1044">
        <v>700013</v>
      </c>
      <c r="AK1044" t="s">
        <v>247</v>
      </c>
      <c r="AL1044" t="s">
        <v>241</v>
      </c>
      <c r="AM1044">
        <v>12698</v>
      </c>
      <c r="AN1044">
        <v>8899</v>
      </c>
      <c r="AO1044">
        <v>10604</v>
      </c>
      <c r="AP1044">
        <v>36.11</v>
      </c>
      <c r="AQ1044">
        <v>4355.2299999999996</v>
      </c>
      <c r="AR1044" t="s">
        <v>2626</v>
      </c>
      <c r="AS1044" t="s">
        <v>2626</v>
      </c>
      <c r="AT1044">
        <v>0</v>
      </c>
      <c r="AU1044" t="s">
        <v>2628</v>
      </c>
      <c r="AV1044" s="3">
        <v>43143</v>
      </c>
      <c r="AW1044" s="3" t="str">
        <f>TEXT(LoanTable[[#This Row],[Disbursement Date]],"YYYY-MM")</f>
        <v>2019-11</v>
      </c>
      <c r="AX1044" t="str">
        <f>TEXT(EDATE(LoanTable[[#This Row],[Disbursement Date]],-1),"YYYY-MM")</f>
        <v>2019-10</v>
      </c>
      <c r="AY1044">
        <f>IF(LoanTable[[#This Row],[Loan Status]]="Active",1,0)</f>
        <v>0</v>
      </c>
      <c r="AZ1044">
        <f>IF(COUNTIFS(LoanTable[Client id],LoanTable[[#This Row],[Client id]],LoanTable[Period],LoanTable[[#This Row],[Previous Period]])&gt;0,1,0)</f>
        <v>0</v>
      </c>
      <c r="BA1044" s="17" t="str">
        <f>TEXT(LoanTable[[#This Row],[Disbursement Date]],"YYYY")</f>
        <v>2019</v>
      </c>
      <c r="BB1044" s="10" cm="1">
        <f t="array" ref="BB1044">IF(YEAR(LoanTable[[#This Row],[Disbursement Date]])=MIN(YEAR(LoanTable[Disbursement Date])),"",YEAR(LoanTable[[#This Row],[Disbursement Date]])-1)</f>
        <v>2018</v>
      </c>
      <c r="BC1044" s="10">
        <f>IF(LoanTable[[#This Row],[Previous Year]]="",1,IF(COUNTIFS(LoanTable[Client id],LoanTable[[#This Row],[Client id]],LoanTable[Year],LoanTable[[#This Row],[Previous Year]])&gt;0,1,0))</f>
        <v>1</v>
      </c>
      <c r="BD1044" t="str">
        <f>YEAR(LoanTable[[#This Row],[Disbursement Date]]) &amp; "-Q" &amp; ROUNDUP(MONTH(LoanTable[[#This Row],[Disbursement Date]])/3,0)</f>
        <v>2019-Q4</v>
      </c>
      <c r="BE1044">
        <f>IF(LoanTable[[#This Row],[Disbursement Date]]=LoanTable[[#This Row],[First Loan Date]],1,0)</f>
        <v>0</v>
      </c>
    </row>
    <row r="1045" spans="1:57" x14ac:dyDescent="0.3">
      <c r="A1045" t="s">
        <v>1544</v>
      </c>
      <c r="B1045">
        <v>836</v>
      </c>
      <c r="C1045" t="s">
        <v>386</v>
      </c>
      <c r="D1045" t="s">
        <v>589</v>
      </c>
      <c r="E1045">
        <v>35786</v>
      </c>
      <c r="F1045">
        <v>49194</v>
      </c>
      <c r="G1045">
        <v>9486</v>
      </c>
      <c r="H1045" s="5">
        <v>43779</v>
      </c>
      <c r="I1045" t="s">
        <v>624</v>
      </c>
      <c r="J1045" t="s">
        <v>613</v>
      </c>
      <c r="K1045">
        <v>1110166</v>
      </c>
      <c r="L1045" t="s">
        <v>389</v>
      </c>
      <c r="M1045" t="s">
        <v>52</v>
      </c>
      <c r="N1045" t="s">
        <v>13</v>
      </c>
      <c r="O1045" t="s">
        <v>46</v>
      </c>
      <c r="P1045">
        <v>28</v>
      </c>
      <c r="Q1045" s="5" t="s">
        <v>53</v>
      </c>
      <c r="R1045" t="s">
        <v>25</v>
      </c>
      <c r="S1045" t="s">
        <v>35</v>
      </c>
      <c r="T1045" t="s">
        <v>18</v>
      </c>
      <c r="U1045" t="s">
        <v>22</v>
      </c>
      <c r="V1045" t="s">
        <v>31</v>
      </c>
      <c r="W1045">
        <v>536</v>
      </c>
      <c r="X1045" t="s">
        <v>574</v>
      </c>
      <c r="Y1045" t="s">
        <v>590</v>
      </c>
      <c r="Z1045" t="s">
        <v>576</v>
      </c>
      <c r="AA1045">
        <v>9.9099999999999994E-2</v>
      </c>
      <c r="AB1045" t="s">
        <v>577</v>
      </c>
      <c r="AC1045" t="s">
        <v>591</v>
      </c>
      <c r="AD1045" t="s">
        <v>386</v>
      </c>
      <c r="AE1045" t="s">
        <v>234</v>
      </c>
      <c r="AF1045" t="s">
        <v>235</v>
      </c>
      <c r="AG1045" t="s">
        <v>236</v>
      </c>
      <c r="AH1045" t="s">
        <v>237</v>
      </c>
      <c r="AI1045" t="s">
        <v>387</v>
      </c>
      <c r="AJ1045">
        <v>1110166</v>
      </c>
      <c r="AK1045" t="s">
        <v>388</v>
      </c>
      <c r="AL1045" t="s">
        <v>239</v>
      </c>
      <c r="AM1045">
        <v>37171</v>
      </c>
      <c r="AN1045">
        <v>49191</v>
      </c>
      <c r="AO1045">
        <v>35636</v>
      </c>
      <c r="AP1045">
        <v>13.43</v>
      </c>
      <c r="AQ1045">
        <v>257.32</v>
      </c>
      <c r="AR1045" t="s">
        <v>2626</v>
      </c>
      <c r="AS1045" t="s">
        <v>2626</v>
      </c>
      <c r="AT1045">
        <v>1</v>
      </c>
      <c r="AU1045" t="s">
        <v>2628</v>
      </c>
      <c r="AV1045" s="3">
        <v>43779</v>
      </c>
      <c r="AW1045" s="3" t="str">
        <f>TEXT(LoanTable[[#This Row],[Disbursement Date]],"YYYY-MM")</f>
        <v>2019-11</v>
      </c>
      <c r="AX1045" t="str">
        <f>TEXT(EDATE(LoanTable[[#This Row],[Disbursement Date]],-1),"YYYY-MM")</f>
        <v>2019-10</v>
      </c>
      <c r="AY1045">
        <f>IF(LoanTable[[#This Row],[Loan Status]]="Active",1,0)</f>
        <v>1</v>
      </c>
      <c r="AZ1045">
        <f>IF(COUNTIFS(LoanTable[Client id],LoanTable[[#This Row],[Client id]],LoanTable[Period],LoanTable[[#This Row],[Previous Period]])&gt;0,1,0)</f>
        <v>0</v>
      </c>
      <c r="BA1045" s="17" t="str">
        <f>TEXT(LoanTable[[#This Row],[Disbursement Date]],"YYYY")</f>
        <v>2019</v>
      </c>
      <c r="BB1045" s="10" cm="1">
        <f t="array" ref="BB1045">IF(YEAR(LoanTable[[#This Row],[Disbursement Date]])=MIN(YEAR(LoanTable[Disbursement Date])),"",YEAR(LoanTable[[#This Row],[Disbursement Date]])-1)</f>
        <v>2018</v>
      </c>
      <c r="BC1045" s="10">
        <f>IF(LoanTable[[#This Row],[Previous Year]]="",1,IF(COUNTIFS(LoanTable[Client id],LoanTable[[#This Row],[Client id]],LoanTable[Year],LoanTable[[#This Row],[Previous Year]])&gt;0,1,0))</f>
        <v>0</v>
      </c>
      <c r="BD1045" t="str">
        <f>YEAR(LoanTable[[#This Row],[Disbursement Date]]) &amp; "-Q" &amp; ROUNDUP(MONTH(LoanTable[[#This Row],[Disbursement Date]])/3,0)</f>
        <v>2019-Q4</v>
      </c>
      <c r="BE1045">
        <f>IF(LoanTable[[#This Row],[Disbursement Date]]=LoanTable[[#This Row],[First Loan Date]],1,0)</f>
        <v>1</v>
      </c>
    </row>
    <row r="1046" spans="1:57" x14ac:dyDescent="0.3">
      <c r="A1046" t="s">
        <v>1274</v>
      </c>
      <c r="B1046">
        <v>755</v>
      </c>
      <c r="C1046" t="s">
        <v>246</v>
      </c>
      <c r="D1046" t="s">
        <v>589</v>
      </c>
      <c r="E1046">
        <v>48763</v>
      </c>
      <c r="F1046">
        <v>10318</v>
      </c>
      <c r="G1046">
        <v>38882</v>
      </c>
      <c r="H1046" s="5">
        <v>43782</v>
      </c>
      <c r="I1046" t="s">
        <v>624</v>
      </c>
      <c r="J1046" t="s">
        <v>613</v>
      </c>
      <c r="K1046">
        <v>110159</v>
      </c>
      <c r="L1046" t="s">
        <v>248</v>
      </c>
      <c r="M1046" t="s">
        <v>54</v>
      </c>
      <c r="N1046" t="s">
        <v>13</v>
      </c>
      <c r="O1046" t="s">
        <v>46</v>
      </c>
      <c r="P1046">
        <v>29</v>
      </c>
      <c r="Q1046" s="5" t="s">
        <v>53</v>
      </c>
      <c r="R1046" t="s">
        <v>30</v>
      </c>
      <c r="S1046" t="s">
        <v>145</v>
      </c>
      <c r="T1046" t="s">
        <v>18</v>
      </c>
      <c r="U1046" t="s">
        <v>22</v>
      </c>
      <c r="V1046" t="s">
        <v>39</v>
      </c>
      <c r="W1046">
        <v>324</v>
      </c>
      <c r="X1046" t="s">
        <v>574</v>
      </c>
      <c r="Y1046" t="s">
        <v>590</v>
      </c>
      <c r="Z1046" t="s">
        <v>576</v>
      </c>
      <c r="AA1046">
        <v>9.9099999999999994E-2</v>
      </c>
      <c r="AB1046" t="s">
        <v>577</v>
      </c>
      <c r="AC1046" t="s">
        <v>591</v>
      </c>
      <c r="AD1046" t="s">
        <v>246</v>
      </c>
      <c r="AE1046" t="s">
        <v>234</v>
      </c>
      <c r="AF1046" t="s">
        <v>235</v>
      </c>
      <c r="AG1046" t="s">
        <v>236</v>
      </c>
      <c r="AH1046" t="s">
        <v>237</v>
      </c>
      <c r="AI1046" t="s">
        <v>246</v>
      </c>
      <c r="AJ1046">
        <v>110159</v>
      </c>
      <c r="AK1046" t="s">
        <v>247</v>
      </c>
      <c r="AL1046" t="s">
        <v>241</v>
      </c>
      <c r="AM1046">
        <v>50027</v>
      </c>
      <c r="AN1046">
        <v>9956</v>
      </c>
      <c r="AO1046">
        <v>48639</v>
      </c>
      <c r="AP1046">
        <v>13.75</v>
      </c>
      <c r="AQ1046">
        <v>3140.92</v>
      </c>
      <c r="AR1046" t="s">
        <v>2626</v>
      </c>
      <c r="AS1046" t="s">
        <v>2626</v>
      </c>
      <c r="AT1046">
        <v>1</v>
      </c>
      <c r="AU1046" t="s">
        <v>2628</v>
      </c>
      <c r="AV1046" s="3">
        <v>42848</v>
      </c>
      <c r="AW1046" s="3" t="str">
        <f>TEXT(LoanTable[[#This Row],[Disbursement Date]],"YYYY-MM")</f>
        <v>2019-11</v>
      </c>
      <c r="AX1046" t="str">
        <f>TEXT(EDATE(LoanTable[[#This Row],[Disbursement Date]],-1),"YYYY-MM")</f>
        <v>2019-10</v>
      </c>
      <c r="AY1046">
        <f>IF(LoanTable[[#This Row],[Loan Status]]="Active",1,0)</f>
        <v>1</v>
      </c>
      <c r="AZ1046">
        <f>IF(COUNTIFS(LoanTable[Client id],LoanTable[[#This Row],[Client id]],LoanTable[Period],LoanTable[[#This Row],[Previous Period]])&gt;0,1,0)</f>
        <v>0</v>
      </c>
      <c r="BA1046" s="17" t="str">
        <f>TEXT(LoanTable[[#This Row],[Disbursement Date]],"YYYY")</f>
        <v>2019</v>
      </c>
      <c r="BB1046" s="10" cm="1">
        <f t="array" ref="BB1046">IF(YEAR(LoanTable[[#This Row],[Disbursement Date]])=MIN(YEAR(LoanTable[Disbursement Date])),"",YEAR(LoanTable[[#This Row],[Disbursement Date]])-1)</f>
        <v>2018</v>
      </c>
      <c r="BC1046" s="10">
        <f>IF(LoanTable[[#This Row],[Previous Year]]="",1,IF(COUNTIFS(LoanTable[Client id],LoanTable[[#This Row],[Client id]],LoanTable[Year],LoanTable[[#This Row],[Previous Year]])&gt;0,1,0))</f>
        <v>1</v>
      </c>
      <c r="BD1046" t="str">
        <f>YEAR(LoanTable[[#This Row],[Disbursement Date]]) &amp; "-Q" &amp; ROUNDUP(MONTH(LoanTable[[#This Row],[Disbursement Date]])/3,0)</f>
        <v>2019-Q4</v>
      </c>
      <c r="BE1046">
        <f>IF(LoanTable[[#This Row],[Disbursement Date]]=LoanTable[[#This Row],[First Loan Date]],1,0)</f>
        <v>0</v>
      </c>
    </row>
    <row r="1047" spans="1:57" x14ac:dyDescent="0.3">
      <c r="A1047" t="s">
        <v>659</v>
      </c>
      <c r="B1047">
        <v>110</v>
      </c>
      <c r="C1047" t="s">
        <v>523</v>
      </c>
      <c r="D1047" t="s">
        <v>573</v>
      </c>
      <c r="E1047">
        <v>27443</v>
      </c>
      <c r="F1047">
        <v>15926</v>
      </c>
      <c r="G1047">
        <v>5774</v>
      </c>
      <c r="H1047" s="5">
        <v>43785</v>
      </c>
      <c r="I1047" t="s">
        <v>617</v>
      </c>
      <c r="J1047" t="s">
        <v>613</v>
      </c>
      <c r="K1047">
        <v>800018</v>
      </c>
      <c r="L1047" t="s">
        <v>526</v>
      </c>
      <c r="M1047" t="s">
        <v>58</v>
      </c>
      <c r="N1047" t="s">
        <v>13</v>
      </c>
      <c r="O1047" t="s">
        <v>14</v>
      </c>
      <c r="P1047">
        <v>38</v>
      </c>
      <c r="Q1047" s="5" t="s">
        <v>15</v>
      </c>
      <c r="R1047" t="s">
        <v>30</v>
      </c>
      <c r="S1047" t="s">
        <v>145</v>
      </c>
      <c r="T1047" t="s">
        <v>18</v>
      </c>
      <c r="U1047" t="s">
        <v>26</v>
      </c>
      <c r="V1047" t="s">
        <v>39</v>
      </c>
      <c r="W1047">
        <v>450</v>
      </c>
      <c r="X1047" t="s">
        <v>574</v>
      </c>
      <c r="Y1047" t="s">
        <v>575</v>
      </c>
      <c r="Z1047" t="s">
        <v>576</v>
      </c>
      <c r="AA1047">
        <v>0.1065</v>
      </c>
      <c r="AB1047" t="s">
        <v>577</v>
      </c>
      <c r="AC1047" t="s">
        <v>578</v>
      </c>
      <c r="AD1047" t="s">
        <v>523</v>
      </c>
      <c r="AE1047" t="s">
        <v>250</v>
      </c>
      <c r="AF1047" t="s">
        <v>251</v>
      </c>
      <c r="AG1047" t="s">
        <v>252</v>
      </c>
      <c r="AH1047" t="s">
        <v>253</v>
      </c>
      <c r="AI1047" t="s">
        <v>524</v>
      </c>
      <c r="AJ1047">
        <v>800018</v>
      </c>
      <c r="AK1047" t="s">
        <v>525</v>
      </c>
      <c r="AL1047" t="s">
        <v>239</v>
      </c>
      <c r="AM1047">
        <v>29083</v>
      </c>
      <c r="AN1047">
        <v>15549</v>
      </c>
      <c r="AO1047">
        <v>27257</v>
      </c>
      <c r="AP1047">
        <v>2.4</v>
      </c>
      <c r="AQ1047">
        <v>1718.28</v>
      </c>
      <c r="AR1047" t="s">
        <v>2626</v>
      </c>
      <c r="AS1047" t="s">
        <v>2626</v>
      </c>
      <c r="AT1047">
        <v>2</v>
      </c>
      <c r="AU1047" t="s">
        <v>2628</v>
      </c>
      <c r="AV1047" s="3">
        <v>43785</v>
      </c>
      <c r="AW1047" s="3" t="str">
        <f>TEXT(LoanTable[[#This Row],[Disbursement Date]],"YYYY-MM")</f>
        <v>2019-11</v>
      </c>
      <c r="AX1047" t="str">
        <f>TEXT(EDATE(LoanTable[[#This Row],[Disbursement Date]],-1),"YYYY-MM")</f>
        <v>2019-10</v>
      </c>
      <c r="AY1047">
        <f>IF(LoanTable[[#This Row],[Loan Status]]="Active",1,0)</f>
        <v>0</v>
      </c>
      <c r="AZ1047">
        <f>IF(COUNTIFS(LoanTable[Client id],LoanTable[[#This Row],[Client id]],LoanTable[Period],LoanTable[[#This Row],[Previous Period]])&gt;0,1,0)</f>
        <v>0</v>
      </c>
      <c r="BA1047" s="17" t="str">
        <f>TEXT(LoanTable[[#This Row],[Disbursement Date]],"YYYY")</f>
        <v>2019</v>
      </c>
      <c r="BB1047" s="10" cm="1">
        <f t="array" ref="BB1047">IF(YEAR(LoanTable[[#This Row],[Disbursement Date]])=MIN(YEAR(LoanTable[Disbursement Date])),"",YEAR(LoanTable[[#This Row],[Disbursement Date]])-1)</f>
        <v>2018</v>
      </c>
      <c r="BC1047" s="10">
        <f>IF(LoanTable[[#This Row],[Previous Year]]="",1,IF(COUNTIFS(LoanTable[Client id],LoanTable[[#This Row],[Client id]],LoanTable[Year],LoanTable[[#This Row],[Previous Year]])&gt;0,1,0))</f>
        <v>0</v>
      </c>
      <c r="BD1047" t="str">
        <f>YEAR(LoanTable[[#This Row],[Disbursement Date]]) &amp; "-Q" &amp; ROUNDUP(MONTH(LoanTable[[#This Row],[Disbursement Date]])/3,0)</f>
        <v>2019-Q4</v>
      </c>
      <c r="BE1047">
        <f>IF(LoanTable[[#This Row],[Disbursement Date]]=LoanTable[[#This Row],[First Loan Date]],1,0)</f>
        <v>1</v>
      </c>
    </row>
    <row r="1048" spans="1:57" x14ac:dyDescent="0.3">
      <c r="A1048" t="s">
        <v>2220</v>
      </c>
      <c r="B1048">
        <v>817</v>
      </c>
      <c r="C1048" t="s">
        <v>249</v>
      </c>
      <c r="D1048" t="s">
        <v>573</v>
      </c>
      <c r="E1048">
        <v>30833</v>
      </c>
      <c r="F1048">
        <v>32118</v>
      </c>
      <c r="G1048">
        <v>40316</v>
      </c>
      <c r="H1048" s="5">
        <v>43785</v>
      </c>
      <c r="I1048" t="s">
        <v>612</v>
      </c>
      <c r="J1048" t="s">
        <v>613</v>
      </c>
      <c r="K1048">
        <v>910182</v>
      </c>
      <c r="L1048" t="s">
        <v>257</v>
      </c>
      <c r="M1048" t="s">
        <v>207</v>
      </c>
      <c r="N1048" t="s">
        <v>13</v>
      </c>
      <c r="O1048" t="s">
        <v>28</v>
      </c>
      <c r="P1048">
        <v>50</v>
      </c>
      <c r="Q1048" s="5" t="s">
        <v>61</v>
      </c>
      <c r="R1048" t="s">
        <v>104</v>
      </c>
      <c r="S1048" t="s">
        <v>105</v>
      </c>
      <c r="T1048" t="s">
        <v>18</v>
      </c>
      <c r="U1048" t="s">
        <v>65</v>
      </c>
      <c r="V1048" t="s">
        <v>39</v>
      </c>
      <c r="W1048">
        <v>416</v>
      </c>
      <c r="X1048" t="s">
        <v>574</v>
      </c>
      <c r="Y1048" t="s">
        <v>575</v>
      </c>
      <c r="Z1048" t="s">
        <v>576</v>
      </c>
      <c r="AA1048">
        <v>0.1065</v>
      </c>
      <c r="AB1048" t="s">
        <v>577</v>
      </c>
      <c r="AC1048" t="s">
        <v>578</v>
      </c>
      <c r="AD1048" t="s">
        <v>249</v>
      </c>
      <c r="AE1048" t="s">
        <v>250</v>
      </c>
      <c r="AF1048" t="s">
        <v>251</v>
      </c>
      <c r="AG1048" t="s">
        <v>252</v>
      </c>
      <c r="AH1048" t="s">
        <v>253</v>
      </c>
      <c r="AI1048" t="s">
        <v>254</v>
      </c>
      <c r="AJ1048">
        <v>910182</v>
      </c>
      <c r="AK1048" t="s">
        <v>255</v>
      </c>
      <c r="AL1048" t="s">
        <v>256</v>
      </c>
      <c r="AM1048">
        <v>30882</v>
      </c>
      <c r="AN1048">
        <v>32024</v>
      </c>
      <c r="AO1048">
        <v>30378</v>
      </c>
      <c r="AP1048">
        <v>21.98</v>
      </c>
      <c r="AQ1048">
        <v>2340.86</v>
      </c>
      <c r="AR1048" t="s">
        <v>2626</v>
      </c>
      <c r="AS1048" t="s">
        <v>2626</v>
      </c>
      <c r="AT1048">
        <v>2</v>
      </c>
      <c r="AU1048" t="s">
        <v>2629</v>
      </c>
      <c r="AV1048" s="3">
        <v>43785</v>
      </c>
      <c r="AW1048" s="3" t="str">
        <f>TEXT(LoanTable[[#This Row],[Disbursement Date]],"YYYY-MM")</f>
        <v>2019-11</v>
      </c>
      <c r="AX1048" t="str">
        <f>TEXT(EDATE(LoanTable[[#This Row],[Disbursement Date]],-1),"YYYY-MM")</f>
        <v>2019-10</v>
      </c>
      <c r="AY1048">
        <f>IF(LoanTable[[#This Row],[Loan Status]]="Active",1,0)</f>
        <v>0</v>
      </c>
      <c r="AZ1048">
        <f>IF(COUNTIFS(LoanTable[Client id],LoanTable[[#This Row],[Client id]],LoanTable[Period],LoanTable[[#This Row],[Previous Period]])&gt;0,1,0)</f>
        <v>0</v>
      </c>
      <c r="BA1048" s="17" t="str">
        <f>TEXT(LoanTable[[#This Row],[Disbursement Date]],"YYYY")</f>
        <v>2019</v>
      </c>
      <c r="BB1048" s="10" cm="1">
        <f t="array" ref="BB1048">IF(YEAR(LoanTable[[#This Row],[Disbursement Date]])=MIN(YEAR(LoanTable[Disbursement Date])),"",YEAR(LoanTable[[#This Row],[Disbursement Date]])-1)</f>
        <v>2018</v>
      </c>
      <c r="BC1048" s="10">
        <f>IF(LoanTable[[#This Row],[Previous Year]]="",1,IF(COUNTIFS(LoanTable[Client id],LoanTable[[#This Row],[Client id]],LoanTable[Year],LoanTable[[#This Row],[Previous Year]])&gt;0,1,0))</f>
        <v>0</v>
      </c>
      <c r="BD1048" t="str">
        <f>YEAR(LoanTable[[#This Row],[Disbursement Date]]) &amp; "-Q" &amp; ROUNDUP(MONTH(LoanTable[[#This Row],[Disbursement Date]])/3,0)</f>
        <v>2019-Q4</v>
      </c>
      <c r="BE1048">
        <f>IF(LoanTable[[#This Row],[Disbursement Date]]=LoanTable[[#This Row],[First Loan Date]],1,0)</f>
        <v>1</v>
      </c>
    </row>
    <row r="1049" spans="1:57" x14ac:dyDescent="0.3">
      <c r="A1049" t="s">
        <v>2462</v>
      </c>
      <c r="B1049">
        <v>258</v>
      </c>
      <c r="C1049" t="s">
        <v>374</v>
      </c>
      <c r="D1049" t="s">
        <v>589</v>
      </c>
      <c r="E1049">
        <v>18374</v>
      </c>
      <c r="F1049">
        <v>23311</v>
      </c>
      <c r="G1049">
        <v>7513</v>
      </c>
      <c r="H1049" s="5">
        <v>43789</v>
      </c>
      <c r="I1049" t="s">
        <v>612</v>
      </c>
      <c r="J1049" t="s">
        <v>619</v>
      </c>
      <c r="K1049">
        <v>1510002</v>
      </c>
      <c r="L1049" t="s">
        <v>380</v>
      </c>
      <c r="M1049" t="s">
        <v>175</v>
      </c>
      <c r="N1049" t="s">
        <v>13</v>
      </c>
      <c r="O1049" t="s">
        <v>28</v>
      </c>
      <c r="P1049">
        <v>52</v>
      </c>
      <c r="Q1049" s="5" t="s">
        <v>103</v>
      </c>
      <c r="R1049" t="s">
        <v>30</v>
      </c>
      <c r="S1049" t="s">
        <v>145</v>
      </c>
      <c r="T1049" t="s">
        <v>18</v>
      </c>
      <c r="U1049" t="s">
        <v>22</v>
      </c>
      <c r="V1049" t="s">
        <v>39</v>
      </c>
      <c r="W1049">
        <v>626</v>
      </c>
      <c r="X1049" t="s">
        <v>574</v>
      </c>
      <c r="Y1049" t="s">
        <v>590</v>
      </c>
      <c r="Z1049" t="s">
        <v>576</v>
      </c>
      <c r="AA1049">
        <v>9.9099999999999994E-2</v>
      </c>
      <c r="AB1049" t="s">
        <v>577</v>
      </c>
      <c r="AC1049" t="s">
        <v>591</v>
      </c>
      <c r="AD1049" t="s">
        <v>374</v>
      </c>
      <c r="AE1049" t="s">
        <v>375</v>
      </c>
      <c r="AF1049" t="s">
        <v>376</v>
      </c>
      <c r="AG1049" t="s">
        <v>377</v>
      </c>
      <c r="AH1049" t="s">
        <v>378</v>
      </c>
      <c r="AI1049" t="s">
        <v>374</v>
      </c>
      <c r="AJ1049">
        <v>1510002</v>
      </c>
      <c r="AK1049" t="s">
        <v>379</v>
      </c>
      <c r="AL1049" t="s">
        <v>256</v>
      </c>
      <c r="AM1049">
        <v>18963</v>
      </c>
      <c r="AN1049">
        <v>23330</v>
      </c>
      <c r="AO1049">
        <v>17957</v>
      </c>
      <c r="AP1049">
        <v>31.64</v>
      </c>
      <c r="AQ1049">
        <v>4279.5600000000004</v>
      </c>
      <c r="AR1049" t="s">
        <v>2626</v>
      </c>
      <c r="AS1049" t="s">
        <v>2626</v>
      </c>
      <c r="AT1049">
        <v>0</v>
      </c>
      <c r="AU1049" t="s">
        <v>2628</v>
      </c>
      <c r="AV1049" s="3">
        <v>43789</v>
      </c>
      <c r="AW1049" s="3" t="str">
        <f>TEXT(LoanTable[[#This Row],[Disbursement Date]],"YYYY-MM")</f>
        <v>2019-11</v>
      </c>
      <c r="AX1049" t="str">
        <f>TEXT(EDATE(LoanTable[[#This Row],[Disbursement Date]],-1),"YYYY-MM")</f>
        <v>2019-10</v>
      </c>
      <c r="AY1049">
        <f>IF(LoanTable[[#This Row],[Loan Status]]="Active",1,0)</f>
        <v>0</v>
      </c>
      <c r="AZ1049">
        <f>IF(COUNTIFS(LoanTable[Client id],LoanTable[[#This Row],[Client id]],LoanTable[Period],LoanTable[[#This Row],[Previous Period]])&gt;0,1,0)</f>
        <v>0</v>
      </c>
      <c r="BA1049" s="17" t="str">
        <f>TEXT(LoanTable[[#This Row],[Disbursement Date]],"YYYY")</f>
        <v>2019</v>
      </c>
      <c r="BB1049" s="10" cm="1">
        <f t="array" ref="BB1049">IF(YEAR(LoanTable[[#This Row],[Disbursement Date]])=MIN(YEAR(LoanTable[Disbursement Date])),"",YEAR(LoanTable[[#This Row],[Disbursement Date]])-1)</f>
        <v>2018</v>
      </c>
      <c r="BC1049" s="10">
        <f>IF(LoanTable[[#This Row],[Previous Year]]="",1,IF(COUNTIFS(LoanTable[Client id],LoanTable[[#This Row],[Client id]],LoanTable[Year],LoanTable[[#This Row],[Previous Year]])&gt;0,1,0))</f>
        <v>0</v>
      </c>
      <c r="BD1049" t="str">
        <f>YEAR(LoanTable[[#This Row],[Disbursement Date]]) &amp; "-Q" &amp; ROUNDUP(MONTH(LoanTable[[#This Row],[Disbursement Date]])/3,0)</f>
        <v>2019-Q4</v>
      </c>
      <c r="BE1049">
        <f>IF(LoanTable[[#This Row],[Disbursement Date]]=LoanTable[[#This Row],[First Loan Date]],1,0)</f>
        <v>1</v>
      </c>
    </row>
    <row r="1050" spans="1:57" x14ac:dyDescent="0.3">
      <c r="A1050" t="s">
        <v>2610</v>
      </c>
      <c r="B1050">
        <v>209</v>
      </c>
      <c r="C1050" t="s">
        <v>374</v>
      </c>
      <c r="D1050" t="s">
        <v>573</v>
      </c>
      <c r="E1050">
        <v>42903</v>
      </c>
      <c r="F1050">
        <v>36441</v>
      </c>
      <c r="G1050">
        <v>39406</v>
      </c>
      <c r="H1050" s="5">
        <v>43791</v>
      </c>
      <c r="I1050" t="s">
        <v>615</v>
      </c>
      <c r="J1050" t="s">
        <v>613</v>
      </c>
      <c r="K1050">
        <v>1510002</v>
      </c>
      <c r="L1050" t="s">
        <v>380</v>
      </c>
      <c r="M1050" t="s">
        <v>179</v>
      </c>
      <c r="N1050" t="s">
        <v>13</v>
      </c>
      <c r="O1050" t="s">
        <v>46</v>
      </c>
      <c r="P1050">
        <v>28</v>
      </c>
      <c r="Q1050" s="5" t="s">
        <v>180</v>
      </c>
      <c r="R1050" t="s">
        <v>30</v>
      </c>
      <c r="S1050" t="s">
        <v>145</v>
      </c>
      <c r="T1050" t="s">
        <v>63</v>
      </c>
      <c r="U1050" t="s">
        <v>22</v>
      </c>
      <c r="V1050" t="s">
        <v>20</v>
      </c>
      <c r="W1050">
        <v>816</v>
      </c>
      <c r="X1050" t="s">
        <v>574</v>
      </c>
      <c r="Y1050" t="s">
        <v>575</v>
      </c>
      <c r="Z1050" t="s">
        <v>576</v>
      </c>
      <c r="AA1050">
        <v>0.1065</v>
      </c>
      <c r="AB1050" t="s">
        <v>577</v>
      </c>
      <c r="AC1050" t="s">
        <v>578</v>
      </c>
      <c r="AD1050" t="s">
        <v>374</v>
      </c>
      <c r="AE1050" t="s">
        <v>375</v>
      </c>
      <c r="AF1050" t="s">
        <v>376</v>
      </c>
      <c r="AG1050" t="s">
        <v>377</v>
      </c>
      <c r="AH1050" t="s">
        <v>378</v>
      </c>
      <c r="AI1050" t="s">
        <v>374</v>
      </c>
      <c r="AJ1050">
        <v>1510002</v>
      </c>
      <c r="AK1050" t="s">
        <v>379</v>
      </c>
      <c r="AL1050" t="s">
        <v>256</v>
      </c>
      <c r="AM1050">
        <v>43505</v>
      </c>
      <c r="AN1050">
        <v>38114</v>
      </c>
      <c r="AO1050">
        <v>42479</v>
      </c>
      <c r="AP1050">
        <v>7.09</v>
      </c>
      <c r="AQ1050">
        <v>3226.37</v>
      </c>
      <c r="AR1050" t="s">
        <v>2626</v>
      </c>
      <c r="AS1050" t="s">
        <v>2626</v>
      </c>
      <c r="AT1050">
        <v>0</v>
      </c>
      <c r="AU1050" t="s">
        <v>2628</v>
      </c>
      <c r="AV1050" s="3">
        <v>43791</v>
      </c>
      <c r="AW1050" s="3" t="str">
        <f>TEXT(LoanTable[[#This Row],[Disbursement Date]],"YYYY-MM")</f>
        <v>2019-11</v>
      </c>
      <c r="AX1050" t="str">
        <f>TEXT(EDATE(LoanTable[[#This Row],[Disbursement Date]],-1),"YYYY-MM")</f>
        <v>2019-10</v>
      </c>
      <c r="AY1050">
        <f>IF(LoanTable[[#This Row],[Loan Status]]="Active",1,0)</f>
        <v>0</v>
      </c>
      <c r="AZ1050">
        <f>IF(COUNTIFS(LoanTable[Client id],LoanTable[[#This Row],[Client id]],LoanTable[Period],LoanTable[[#This Row],[Previous Period]])&gt;0,1,0)</f>
        <v>0</v>
      </c>
      <c r="BA1050" s="17" t="str">
        <f>TEXT(LoanTable[[#This Row],[Disbursement Date]],"YYYY")</f>
        <v>2019</v>
      </c>
      <c r="BB1050" s="10" cm="1">
        <f t="array" ref="BB1050">IF(YEAR(LoanTable[[#This Row],[Disbursement Date]])=MIN(YEAR(LoanTable[Disbursement Date])),"",YEAR(LoanTable[[#This Row],[Disbursement Date]])-1)</f>
        <v>2018</v>
      </c>
      <c r="BC1050" s="10">
        <f>IF(LoanTable[[#This Row],[Previous Year]]="",1,IF(COUNTIFS(LoanTable[Client id],LoanTable[[#This Row],[Client id]],LoanTable[Year],LoanTable[[#This Row],[Previous Year]])&gt;0,1,0))</f>
        <v>0</v>
      </c>
      <c r="BD1050" t="str">
        <f>YEAR(LoanTable[[#This Row],[Disbursement Date]]) &amp; "-Q" &amp; ROUNDUP(MONTH(LoanTable[[#This Row],[Disbursement Date]])/3,0)</f>
        <v>2019-Q4</v>
      </c>
      <c r="BE1050">
        <f>IF(LoanTable[[#This Row],[Disbursement Date]]=LoanTable[[#This Row],[First Loan Date]],1,0)</f>
        <v>1</v>
      </c>
    </row>
    <row r="1051" spans="1:57" x14ac:dyDescent="0.3">
      <c r="A1051" t="s">
        <v>1142</v>
      </c>
      <c r="B1051">
        <v>505</v>
      </c>
      <c r="C1051" t="s">
        <v>422</v>
      </c>
      <c r="D1051" t="s">
        <v>601</v>
      </c>
      <c r="E1051">
        <v>3632</v>
      </c>
      <c r="F1051">
        <v>19313</v>
      </c>
      <c r="G1051">
        <v>17569</v>
      </c>
      <c r="H1051" s="5">
        <v>43794</v>
      </c>
      <c r="I1051" t="s">
        <v>612</v>
      </c>
      <c r="J1051" t="s">
        <v>619</v>
      </c>
      <c r="K1051">
        <v>120676</v>
      </c>
      <c r="L1051" t="s">
        <v>423</v>
      </c>
      <c r="M1051" t="s">
        <v>82</v>
      </c>
      <c r="N1051" t="s">
        <v>13</v>
      </c>
      <c r="O1051" t="s">
        <v>28</v>
      </c>
      <c r="P1051">
        <v>49</v>
      </c>
      <c r="Q1051" s="5" t="s">
        <v>215</v>
      </c>
      <c r="R1051" t="s">
        <v>104</v>
      </c>
      <c r="S1051" t="s">
        <v>105</v>
      </c>
      <c r="T1051" t="s">
        <v>18</v>
      </c>
      <c r="U1051" t="s">
        <v>65</v>
      </c>
      <c r="V1051" t="s">
        <v>39</v>
      </c>
      <c r="W1051">
        <v>442</v>
      </c>
      <c r="X1051" t="s">
        <v>574</v>
      </c>
      <c r="Y1051" t="s">
        <v>575</v>
      </c>
      <c r="Z1051" t="s">
        <v>576</v>
      </c>
      <c r="AA1051">
        <v>0.14649999999999999</v>
      </c>
      <c r="AB1051" t="s">
        <v>599</v>
      </c>
      <c r="AC1051" t="s">
        <v>600</v>
      </c>
      <c r="AD1051" t="s">
        <v>422</v>
      </c>
      <c r="AE1051" t="s">
        <v>234</v>
      </c>
      <c r="AF1051" t="s">
        <v>235</v>
      </c>
      <c r="AG1051" t="s">
        <v>236</v>
      </c>
      <c r="AH1051" t="s">
        <v>237</v>
      </c>
      <c r="AI1051" t="s">
        <v>422</v>
      </c>
      <c r="AJ1051">
        <v>120676</v>
      </c>
      <c r="AK1051" t="s">
        <v>247</v>
      </c>
      <c r="AL1051" t="s">
        <v>239</v>
      </c>
      <c r="AM1051">
        <v>4862</v>
      </c>
      <c r="AN1051">
        <v>20369</v>
      </c>
      <c r="AO1051">
        <v>3146</v>
      </c>
      <c r="AP1051">
        <v>30.53</v>
      </c>
      <c r="AQ1051">
        <v>219.88</v>
      </c>
      <c r="AR1051" t="s">
        <v>2626</v>
      </c>
      <c r="AS1051" t="s">
        <v>2626</v>
      </c>
      <c r="AT1051">
        <v>0</v>
      </c>
      <c r="AU1051" t="s">
        <v>2628</v>
      </c>
      <c r="AV1051" s="3">
        <v>42740</v>
      </c>
      <c r="AW1051" s="3" t="str">
        <f>TEXT(LoanTable[[#This Row],[Disbursement Date]],"YYYY-MM")</f>
        <v>2019-11</v>
      </c>
      <c r="AX1051" t="str">
        <f>TEXT(EDATE(LoanTable[[#This Row],[Disbursement Date]],-1),"YYYY-MM")</f>
        <v>2019-10</v>
      </c>
      <c r="AY1051">
        <f>IF(LoanTable[[#This Row],[Loan Status]]="Active",1,0)</f>
        <v>0</v>
      </c>
      <c r="AZ1051">
        <f>IF(COUNTIFS(LoanTable[Client id],LoanTable[[#This Row],[Client id]],LoanTable[Period],LoanTable[[#This Row],[Previous Period]])&gt;0,1,0)</f>
        <v>0</v>
      </c>
      <c r="BA1051" s="17" t="str">
        <f>TEXT(LoanTable[[#This Row],[Disbursement Date]],"YYYY")</f>
        <v>2019</v>
      </c>
      <c r="BB1051" s="10" cm="1">
        <f t="array" ref="BB1051">IF(YEAR(LoanTable[[#This Row],[Disbursement Date]])=MIN(YEAR(LoanTable[Disbursement Date])),"",YEAR(LoanTable[[#This Row],[Disbursement Date]])-1)</f>
        <v>2018</v>
      </c>
      <c r="BC1051" s="10">
        <f>IF(LoanTable[[#This Row],[Previous Year]]="",1,IF(COUNTIFS(LoanTable[Client id],LoanTable[[#This Row],[Client id]],LoanTable[Year],LoanTable[[#This Row],[Previous Year]])&gt;0,1,0))</f>
        <v>1</v>
      </c>
      <c r="BD1051" t="str">
        <f>YEAR(LoanTable[[#This Row],[Disbursement Date]]) &amp; "-Q" &amp; ROUNDUP(MONTH(LoanTable[[#This Row],[Disbursement Date]])/3,0)</f>
        <v>2019-Q4</v>
      </c>
      <c r="BE1051">
        <f>IF(LoanTable[[#This Row],[Disbursement Date]]=LoanTable[[#This Row],[First Loan Date]],1,0)</f>
        <v>0</v>
      </c>
    </row>
    <row r="1052" spans="1:57" x14ac:dyDescent="0.3">
      <c r="A1052" t="s">
        <v>1524</v>
      </c>
      <c r="B1052">
        <v>451</v>
      </c>
      <c r="C1052" t="s">
        <v>265</v>
      </c>
      <c r="D1052" t="s">
        <v>573</v>
      </c>
      <c r="E1052">
        <v>30884</v>
      </c>
      <c r="F1052">
        <v>31510</v>
      </c>
      <c r="G1052">
        <v>9592</v>
      </c>
      <c r="H1052" s="5">
        <v>43797</v>
      </c>
      <c r="I1052" t="s">
        <v>615</v>
      </c>
      <c r="J1052" t="s">
        <v>613</v>
      </c>
      <c r="K1052">
        <v>30179</v>
      </c>
      <c r="L1052" t="s">
        <v>272</v>
      </c>
      <c r="M1052" t="s">
        <v>130</v>
      </c>
      <c r="N1052" t="s">
        <v>13</v>
      </c>
      <c r="O1052" t="s">
        <v>14</v>
      </c>
      <c r="P1052">
        <v>45</v>
      </c>
      <c r="Q1052" s="5" t="s">
        <v>204</v>
      </c>
      <c r="R1052" t="s">
        <v>74</v>
      </c>
      <c r="S1052" t="s">
        <v>105</v>
      </c>
      <c r="T1052" t="s">
        <v>44</v>
      </c>
      <c r="U1052" t="s">
        <v>26</v>
      </c>
      <c r="V1052" t="s">
        <v>31</v>
      </c>
      <c r="W1052">
        <v>490</v>
      </c>
      <c r="X1052" t="s">
        <v>574</v>
      </c>
      <c r="Y1052" t="s">
        <v>575</v>
      </c>
      <c r="Z1052" t="s">
        <v>576</v>
      </c>
      <c r="AA1052">
        <v>0.1065</v>
      </c>
      <c r="AB1052" t="s">
        <v>577</v>
      </c>
      <c r="AC1052" t="s">
        <v>578</v>
      </c>
      <c r="AD1052" t="s">
        <v>265</v>
      </c>
      <c r="AE1052" t="s">
        <v>266</v>
      </c>
      <c r="AF1052" t="s">
        <v>267</v>
      </c>
      <c r="AG1052" t="s">
        <v>268</v>
      </c>
      <c r="AH1052" t="s">
        <v>269</v>
      </c>
      <c r="AI1052" t="s">
        <v>270</v>
      </c>
      <c r="AJ1052">
        <v>30179</v>
      </c>
      <c r="AK1052" t="s">
        <v>271</v>
      </c>
      <c r="AL1052" t="s">
        <v>241</v>
      </c>
      <c r="AM1052">
        <v>31419</v>
      </c>
      <c r="AN1052">
        <v>31471</v>
      </c>
      <c r="AO1052">
        <v>30397</v>
      </c>
      <c r="AP1052">
        <v>38.33</v>
      </c>
      <c r="AQ1052">
        <v>3601.97</v>
      </c>
      <c r="AR1052" t="s">
        <v>2626</v>
      </c>
      <c r="AS1052" t="s">
        <v>2626</v>
      </c>
      <c r="AT1052">
        <v>2</v>
      </c>
      <c r="AU1052" t="s">
        <v>2628</v>
      </c>
      <c r="AV1052" s="3">
        <v>42020</v>
      </c>
      <c r="AW1052" s="3" t="str">
        <f>TEXT(LoanTable[[#This Row],[Disbursement Date]],"YYYY-MM")</f>
        <v>2019-11</v>
      </c>
      <c r="AX1052" t="str">
        <f>TEXT(EDATE(LoanTable[[#This Row],[Disbursement Date]],-1),"YYYY-MM")</f>
        <v>2019-10</v>
      </c>
      <c r="AY1052">
        <f>IF(LoanTable[[#This Row],[Loan Status]]="Active",1,0)</f>
        <v>0</v>
      </c>
      <c r="AZ1052">
        <f>IF(COUNTIFS(LoanTable[Client id],LoanTable[[#This Row],[Client id]],LoanTable[Period],LoanTable[[#This Row],[Previous Period]])&gt;0,1,0)</f>
        <v>0</v>
      </c>
      <c r="BA1052" s="17" t="str">
        <f>TEXT(LoanTable[[#This Row],[Disbursement Date]],"YYYY")</f>
        <v>2019</v>
      </c>
      <c r="BB1052" s="10" cm="1">
        <f t="array" ref="BB1052">IF(YEAR(LoanTable[[#This Row],[Disbursement Date]])=MIN(YEAR(LoanTable[Disbursement Date])),"",YEAR(LoanTable[[#This Row],[Disbursement Date]])-1)</f>
        <v>2018</v>
      </c>
      <c r="BC1052" s="10">
        <f>IF(LoanTable[[#This Row],[Previous Year]]="",1,IF(COUNTIFS(LoanTable[Client id],LoanTable[[#This Row],[Client id]],LoanTable[Year],LoanTable[[#This Row],[Previous Year]])&gt;0,1,0))</f>
        <v>1</v>
      </c>
      <c r="BD1052" t="str">
        <f>YEAR(LoanTable[[#This Row],[Disbursement Date]]) &amp; "-Q" &amp; ROUNDUP(MONTH(LoanTable[[#This Row],[Disbursement Date]])/3,0)</f>
        <v>2019-Q4</v>
      </c>
      <c r="BE1052">
        <f>IF(LoanTable[[#This Row],[Disbursement Date]]=LoanTable[[#This Row],[First Loan Date]],1,0)</f>
        <v>0</v>
      </c>
    </row>
    <row r="1053" spans="1:57" x14ac:dyDescent="0.3">
      <c r="A1053" t="s">
        <v>965</v>
      </c>
      <c r="B1053">
        <v>850</v>
      </c>
      <c r="C1053" t="s">
        <v>391</v>
      </c>
      <c r="D1053" t="s">
        <v>587</v>
      </c>
      <c r="E1053">
        <v>42255</v>
      </c>
      <c r="F1053">
        <v>35816</v>
      </c>
      <c r="G1053">
        <v>12175</v>
      </c>
      <c r="H1053" s="5">
        <v>43797</v>
      </c>
      <c r="I1053" t="s">
        <v>615</v>
      </c>
      <c r="J1053" t="s">
        <v>613</v>
      </c>
      <c r="K1053">
        <v>730084</v>
      </c>
      <c r="L1053" t="s">
        <v>393</v>
      </c>
      <c r="M1053" t="s">
        <v>121</v>
      </c>
      <c r="N1053" t="s">
        <v>13</v>
      </c>
      <c r="O1053" t="s">
        <v>14</v>
      </c>
      <c r="P1053">
        <v>45</v>
      </c>
      <c r="Q1053" s="5" t="s">
        <v>24</v>
      </c>
      <c r="R1053" t="s">
        <v>25</v>
      </c>
      <c r="S1053" t="s">
        <v>35</v>
      </c>
      <c r="T1053" t="s">
        <v>18</v>
      </c>
      <c r="U1053" t="s">
        <v>19</v>
      </c>
      <c r="V1053" t="s">
        <v>39</v>
      </c>
      <c r="W1053">
        <v>311</v>
      </c>
      <c r="X1053" t="s">
        <v>574</v>
      </c>
      <c r="Y1053" t="s">
        <v>584</v>
      </c>
      <c r="Z1053" t="s">
        <v>576</v>
      </c>
      <c r="AA1053">
        <v>6.6199999999999995E-2</v>
      </c>
      <c r="AB1053" t="s">
        <v>581</v>
      </c>
      <c r="AC1053" t="s">
        <v>588</v>
      </c>
      <c r="AD1053" t="s">
        <v>391</v>
      </c>
      <c r="AE1053" t="s">
        <v>279</v>
      </c>
      <c r="AF1053" t="s">
        <v>280</v>
      </c>
      <c r="AG1053" t="s">
        <v>281</v>
      </c>
      <c r="AH1053" t="s">
        <v>282</v>
      </c>
      <c r="AI1053" t="s">
        <v>391</v>
      </c>
      <c r="AJ1053">
        <v>730084</v>
      </c>
      <c r="AK1053" t="s">
        <v>392</v>
      </c>
      <c r="AL1053" t="s">
        <v>239</v>
      </c>
      <c r="AM1053">
        <v>41909</v>
      </c>
      <c r="AN1053">
        <v>35610</v>
      </c>
      <c r="AO1053">
        <v>41891</v>
      </c>
      <c r="AP1053">
        <v>15.94</v>
      </c>
      <c r="AQ1053">
        <v>2527.27</v>
      </c>
      <c r="AR1053" t="s">
        <v>2626</v>
      </c>
      <c r="AS1053" t="s">
        <v>2626</v>
      </c>
      <c r="AT1053">
        <v>2</v>
      </c>
      <c r="AU1053" t="s">
        <v>2628</v>
      </c>
      <c r="AV1053" s="3">
        <v>43211</v>
      </c>
      <c r="AW1053" s="3" t="str">
        <f>TEXT(LoanTable[[#This Row],[Disbursement Date]],"YYYY-MM")</f>
        <v>2019-11</v>
      </c>
      <c r="AX1053" t="str">
        <f>TEXT(EDATE(LoanTable[[#This Row],[Disbursement Date]],-1),"YYYY-MM")</f>
        <v>2019-10</v>
      </c>
      <c r="AY1053">
        <f>IF(LoanTable[[#This Row],[Loan Status]]="Active",1,0)</f>
        <v>0</v>
      </c>
      <c r="AZ1053">
        <f>IF(COUNTIFS(LoanTable[Client id],LoanTable[[#This Row],[Client id]],LoanTable[Period],LoanTable[[#This Row],[Previous Period]])&gt;0,1,0)</f>
        <v>0</v>
      </c>
      <c r="BA1053" s="17" t="str">
        <f>TEXT(LoanTable[[#This Row],[Disbursement Date]],"YYYY")</f>
        <v>2019</v>
      </c>
      <c r="BB1053" s="10" cm="1">
        <f t="array" ref="BB1053">IF(YEAR(LoanTable[[#This Row],[Disbursement Date]])=MIN(YEAR(LoanTable[Disbursement Date])),"",YEAR(LoanTable[[#This Row],[Disbursement Date]])-1)</f>
        <v>2018</v>
      </c>
      <c r="BC1053" s="10">
        <f>IF(LoanTable[[#This Row],[Previous Year]]="",1,IF(COUNTIFS(LoanTable[Client id],LoanTable[[#This Row],[Client id]],LoanTable[Year],LoanTable[[#This Row],[Previous Year]])&gt;0,1,0))</f>
        <v>1</v>
      </c>
      <c r="BD1053" t="str">
        <f>YEAR(LoanTable[[#This Row],[Disbursement Date]]) &amp; "-Q" &amp; ROUNDUP(MONTH(LoanTable[[#This Row],[Disbursement Date]])/3,0)</f>
        <v>2019-Q4</v>
      </c>
      <c r="BE1053">
        <f>IF(LoanTable[[#This Row],[Disbursement Date]]=LoanTable[[#This Row],[First Loan Date]],1,0)</f>
        <v>0</v>
      </c>
    </row>
    <row r="1054" spans="1:57" x14ac:dyDescent="0.3">
      <c r="A1054" t="s">
        <v>731</v>
      </c>
      <c r="B1054">
        <v>326</v>
      </c>
      <c r="C1054" t="s">
        <v>233</v>
      </c>
      <c r="D1054" t="s">
        <v>589</v>
      </c>
      <c r="E1054">
        <v>18154</v>
      </c>
      <c r="F1054">
        <v>7711</v>
      </c>
      <c r="G1054">
        <v>29945</v>
      </c>
      <c r="H1054" s="5">
        <v>43799</v>
      </c>
      <c r="I1054" t="s">
        <v>615</v>
      </c>
      <c r="J1054" t="s">
        <v>613</v>
      </c>
      <c r="K1054">
        <v>100186</v>
      </c>
      <c r="L1054" t="s">
        <v>240</v>
      </c>
      <c r="M1054" t="s">
        <v>181</v>
      </c>
      <c r="N1054" t="s">
        <v>13</v>
      </c>
      <c r="O1054" t="s">
        <v>14</v>
      </c>
      <c r="P1054">
        <v>44</v>
      </c>
      <c r="Q1054" s="5" t="s">
        <v>100</v>
      </c>
      <c r="R1054" t="s">
        <v>30</v>
      </c>
      <c r="S1054" t="s">
        <v>145</v>
      </c>
      <c r="T1054" t="s">
        <v>18</v>
      </c>
      <c r="U1054" t="s">
        <v>26</v>
      </c>
      <c r="V1054" t="s">
        <v>20</v>
      </c>
      <c r="W1054">
        <v>638</v>
      </c>
      <c r="X1054" t="s">
        <v>574</v>
      </c>
      <c r="Y1054" t="s">
        <v>590</v>
      </c>
      <c r="Z1054" t="s">
        <v>576</v>
      </c>
      <c r="AA1054">
        <v>9.9099999999999994E-2</v>
      </c>
      <c r="AB1054" t="s">
        <v>577</v>
      </c>
      <c r="AC1054" t="s">
        <v>591</v>
      </c>
      <c r="AD1054" t="s">
        <v>233</v>
      </c>
      <c r="AE1054" t="s">
        <v>234</v>
      </c>
      <c r="AF1054" t="s">
        <v>235</v>
      </c>
      <c r="AG1054" t="s">
        <v>236</v>
      </c>
      <c r="AH1054" t="s">
        <v>237</v>
      </c>
      <c r="AI1054" t="s">
        <v>233</v>
      </c>
      <c r="AJ1054">
        <v>100186</v>
      </c>
      <c r="AK1054" t="s">
        <v>238</v>
      </c>
      <c r="AL1054" t="s">
        <v>239</v>
      </c>
      <c r="AM1054">
        <v>18374</v>
      </c>
      <c r="AN1054">
        <v>7512</v>
      </c>
      <c r="AO1054">
        <v>17788</v>
      </c>
      <c r="AP1054">
        <v>1.46</v>
      </c>
      <c r="AQ1054">
        <v>420.35</v>
      </c>
      <c r="AR1054" t="s">
        <v>2626</v>
      </c>
      <c r="AS1054" t="s">
        <v>2626</v>
      </c>
      <c r="AT1054">
        <v>2</v>
      </c>
      <c r="AU1054" t="s">
        <v>2628</v>
      </c>
      <c r="AV1054" s="3">
        <v>43003</v>
      </c>
      <c r="AW1054" s="3" t="str">
        <f>TEXT(LoanTable[[#This Row],[Disbursement Date]],"YYYY-MM")</f>
        <v>2019-11</v>
      </c>
      <c r="AX1054" t="str">
        <f>TEXT(EDATE(LoanTable[[#This Row],[Disbursement Date]],-1),"YYYY-MM")</f>
        <v>2019-10</v>
      </c>
      <c r="AY1054">
        <f>IF(LoanTable[[#This Row],[Loan Status]]="Active",1,0)</f>
        <v>0</v>
      </c>
      <c r="AZ1054">
        <f>IF(COUNTIFS(LoanTable[Client id],LoanTable[[#This Row],[Client id]],LoanTable[Period],LoanTable[[#This Row],[Previous Period]])&gt;0,1,0)</f>
        <v>0</v>
      </c>
      <c r="BA1054" s="17" t="str">
        <f>TEXT(LoanTable[[#This Row],[Disbursement Date]],"YYYY")</f>
        <v>2019</v>
      </c>
      <c r="BB1054" s="10" cm="1">
        <f t="array" ref="BB1054">IF(YEAR(LoanTable[[#This Row],[Disbursement Date]])=MIN(YEAR(LoanTable[Disbursement Date])),"",YEAR(LoanTable[[#This Row],[Disbursement Date]])-1)</f>
        <v>2018</v>
      </c>
      <c r="BC1054" s="10">
        <f>IF(LoanTable[[#This Row],[Previous Year]]="",1,IF(COUNTIFS(LoanTable[Client id],LoanTable[[#This Row],[Client id]],LoanTable[Year],LoanTable[[#This Row],[Previous Year]])&gt;0,1,0))</f>
        <v>1</v>
      </c>
      <c r="BD1054" t="str">
        <f>YEAR(LoanTable[[#This Row],[Disbursement Date]]) &amp; "-Q" &amp; ROUNDUP(MONTH(LoanTable[[#This Row],[Disbursement Date]])/3,0)</f>
        <v>2019-Q4</v>
      </c>
      <c r="BE1054">
        <f>IF(LoanTable[[#This Row],[Disbursement Date]]=LoanTable[[#This Row],[First Loan Date]],1,0)</f>
        <v>0</v>
      </c>
    </row>
    <row r="1055" spans="1:57" x14ac:dyDescent="0.3">
      <c r="A1055" t="s">
        <v>1761</v>
      </c>
      <c r="B1055">
        <v>909</v>
      </c>
      <c r="C1055" t="s">
        <v>249</v>
      </c>
      <c r="D1055" t="s">
        <v>579</v>
      </c>
      <c r="E1055">
        <v>34105</v>
      </c>
      <c r="F1055">
        <v>20867</v>
      </c>
      <c r="G1055">
        <v>19550</v>
      </c>
      <c r="H1055" s="5">
        <v>43801</v>
      </c>
      <c r="I1055" t="s">
        <v>615</v>
      </c>
      <c r="J1055" t="s">
        <v>613</v>
      </c>
      <c r="K1055">
        <v>910182</v>
      </c>
      <c r="L1055" t="s">
        <v>257</v>
      </c>
      <c r="M1055" t="s">
        <v>164</v>
      </c>
      <c r="N1055" t="s">
        <v>13</v>
      </c>
      <c r="O1055" t="s">
        <v>46</v>
      </c>
      <c r="P1055">
        <v>30</v>
      </c>
      <c r="Q1055" s="5" t="s">
        <v>47</v>
      </c>
      <c r="R1055" t="s">
        <v>30</v>
      </c>
      <c r="S1055" t="s">
        <v>145</v>
      </c>
      <c r="T1055" t="s">
        <v>18</v>
      </c>
      <c r="U1055" t="s">
        <v>19</v>
      </c>
      <c r="V1055" t="s">
        <v>31</v>
      </c>
      <c r="W1055">
        <v>783</v>
      </c>
      <c r="X1055" t="s">
        <v>574</v>
      </c>
      <c r="Y1055" t="s">
        <v>580</v>
      </c>
      <c r="Z1055" t="s">
        <v>576</v>
      </c>
      <c r="AA1055">
        <v>7.51E-2</v>
      </c>
      <c r="AB1055" t="s">
        <v>581</v>
      </c>
      <c r="AC1055" t="s">
        <v>582</v>
      </c>
      <c r="AD1055" t="s">
        <v>249</v>
      </c>
      <c r="AE1055" t="s">
        <v>250</v>
      </c>
      <c r="AF1055" t="s">
        <v>251</v>
      </c>
      <c r="AG1055" t="s">
        <v>252</v>
      </c>
      <c r="AH1055" t="s">
        <v>253</v>
      </c>
      <c r="AI1055" t="s">
        <v>254</v>
      </c>
      <c r="AJ1055">
        <v>910182</v>
      </c>
      <c r="AK1055" t="s">
        <v>255</v>
      </c>
      <c r="AL1055" t="s">
        <v>256</v>
      </c>
      <c r="AM1055">
        <v>35400</v>
      </c>
      <c r="AN1055">
        <v>22076</v>
      </c>
      <c r="AO1055">
        <v>33958</v>
      </c>
      <c r="AP1055">
        <v>25.38</v>
      </c>
      <c r="AQ1055">
        <v>452.21</v>
      </c>
      <c r="AR1055" t="s">
        <v>2626</v>
      </c>
      <c r="AS1055" t="s">
        <v>2626</v>
      </c>
      <c r="AT1055">
        <v>0</v>
      </c>
      <c r="AU1055" t="s">
        <v>2628</v>
      </c>
      <c r="AV1055" s="3">
        <v>43613</v>
      </c>
      <c r="AW1055" s="3" t="str">
        <f>TEXT(LoanTable[[#This Row],[Disbursement Date]],"YYYY-MM")</f>
        <v>2019-12</v>
      </c>
      <c r="AX1055" t="str">
        <f>TEXT(EDATE(LoanTable[[#This Row],[Disbursement Date]],-1),"YYYY-MM")</f>
        <v>2019-11</v>
      </c>
      <c r="AY1055">
        <f>IF(LoanTable[[#This Row],[Loan Status]]="Active",1,0)</f>
        <v>0</v>
      </c>
      <c r="AZ1055">
        <f>IF(COUNTIFS(LoanTable[Client id],LoanTable[[#This Row],[Client id]],LoanTable[Period],LoanTable[[#This Row],[Previous Period]])&gt;0,1,0)</f>
        <v>0</v>
      </c>
      <c r="BA1055" s="17" t="str">
        <f>TEXT(LoanTable[[#This Row],[Disbursement Date]],"YYYY")</f>
        <v>2019</v>
      </c>
      <c r="BB1055" s="10" cm="1">
        <f t="array" ref="BB1055">IF(YEAR(LoanTable[[#This Row],[Disbursement Date]])=MIN(YEAR(LoanTable[Disbursement Date])),"",YEAR(LoanTable[[#This Row],[Disbursement Date]])-1)</f>
        <v>2018</v>
      </c>
      <c r="BC1055" s="10">
        <f>IF(LoanTable[[#This Row],[Previous Year]]="",1,IF(COUNTIFS(LoanTable[Client id],LoanTable[[#This Row],[Client id]],LoanTable[Year],LoanTable[[#This Row],[Previous Year]])&gt;0,1,0))</f>
        <v>0</v>
      </c>
      <c r="BD1055" t="str">
        <f>YEAR(LoanTable[[#This Row],[Disbursement Date]]) &amp; "-Q" &amp; ROUNDUP(MONTH(LoanTable[[#This Row],[Disbursement Date]])/3,0)</f>
        <v>2019-Q4</v>
      </c>
      <c r="BE1055">
        <f>IF(LoanTable[[#This Row],[Disbursement Date]]=LoanTable[[#This Row],[First Loan Date]],1,0)</f>
        <v>0</v>
      </c>
    </row>
    <row r="1056" spans="1:57" x14ac:dyDescent="0.3">
      <c r="A1056" t="s">
        <v>2351</v>
      </c>
      <c r="B1056">
        <v>208</v>
      </c>
      <c r="C1056" t="s">
        <v>386</v>
      </c>
      <c r="D1056" t="s">
        <v>583</v>
      </c>
      <c r="E1056">
        <v>14587</v>
      </c>
      <c r="F1056">
        <v>48830</v>
      </c>
      <c r="G1056">
        <v>36706</v>
      </c>
      <c r="H1056" s="5">
        <v>43809</v>
      </c>
      <c r="I1056" t="s">
        <v>615</v>
      </c>
      <c r="J1056" t="s">
        <v>613</v>
      </c>
      <c r="K1056">
        <v>1110166</v>
      </c>
      <c r="L1056" t="s">
        <v>389</v>
      </c>
      <c r="M1056" t="s">
        <v>86</v>
      </c>
      <c r="N1056" t="s">
        <v>13</v>
      </c>
      <c r="O1056" t="s">
        <v>46</v>
      </c>
      <c r="P1056">
        <v>33</v>
      </c>
      <c r="Q1056" s="5" t="s">
        <v>87</v>
      </c>
      <c r="R1056" t="s">
        <v>74</v>
      </c>
      <c r="S1056" t="s">
        <v>35</v>
      </c>
      <c r="T1056" t="s">
        <v>63</v>
      </c>
      <c r="U1056" t="s">
        <v>26</v>
      </c>
      <c r="V1056" t="s">
        <v>20</v>
      </c>
      <c r="W1056">
        <v>731</v>
      </c>
      <c r="X1056" t="s">
        <v>574</v>
      </c>
      <c r="Y1056" t="s">
        <v>584</v>
      </c>
      <c r="Z1056" t="s">
        <v>576</v>
      </c>
      <c r="AA1056">
        <v>0.1825</v>
      </c>
      <c r="AB1056" t="s">
        <v>585</v>
      </c>
      <c r="AC1056" t="s">
        <v>586</v>
      </c>
      <c r="AD1056" t="s">
        <v>386</v>
      </c>
      <c r="AE1056" t="s">
        <v>234</v>
      </c>
      <c r="AF1056" t="s">
        <v>235</v>
      </c>
      <c r="AG1056" t="s">
        <v>236</v>
      </c>
      <c r="AH1056" t="s">
        <v>237</v>
      </c>
      <c r="AI1056" t="s">
        <v>387</v>
      </c>
      <c r="AJ1056">
        <v>1110166</v>
      </c>
      <c r="AK1056" t="s">
        <v>388</v>
      </c>
      <c r="AL1056" t="s">
        <v>239</v>
      </c>
      <c r="AM1056">
        <v>15349</v>
      </c>
      <c r="AN1056">
        <v>50483</v>
      </c>
      <c r="AO1056">
        <v>14259</v>
      </c>
      <c r="AP1056">
        <v>19.77</v>
      </c>
      <c r="AQ1056">
        <v>4386.49</v>
      </c>
      <c r="AR1056" t="s">
        <v>2626</v>
      </c>
      <c r="AS1056" t="s">
        <v>2626</v>
      </c>
      <c r="AT1056">
        <v>1</v>
      </c>
      <c r="AU1056" t="s">
        <v>2628</v>
      </c>
      <c r="AV1056" s="3">
        <v>42400</v>
      </c>
      <c r="AW1056" s="3" t="str">
        <f>TEXT(LoanTable[[#This Row],[Disbursement Date]],"YYYY-MM")</f>
        <v>2019-12</v>
      </c>
      <c r="AX1056" t="str">
        <f>TEXT(EDATE(LoanTable[[#This Row],[Disbursement Date]],-1),"YYYY-MM")</f>
        <v>2019-11</v>
      </c>
      <c r="AY1056">
        <f>IF(LoanTable[[#This Row],[Loan Status]]="Active",1,0)</f>
        <v>0</v>
      </c>
      <c r="AZ1056">
        <f>IF(COUNTIFS(LoanTable[Client id],LoanTable[[#This Row],[Client id]],LoanTable[Period],LoanTable[[#This Row],[Previous Period]])&gt;0,1,0)</f>
        <v>0</v>
      </c>
      <c r="BA1056" s="17" t="str">
        <f>TEXT(LoanTable[[#This Row],[Disbursement Date]],"YYYY")</f>
        <v>2019</v>
      </c>
      <c r="BB1056" s="10" cm="1">
        <f t="array" ref="BB1056">IF(YEAR(LoanTable[[#This Row],[Disbursement Date]])=MIN(YEAR(LoanTable[Disbursement Date])),"",YEAR(LoanTable[[#This Row],[Disbursement Date]])-1)</f>
        <v>2018</v>
      </c>
      <c r="BC1056" s="10">
        <f>IF(LoanTable[[#This Row],[Previous Year]]="",1,IF(COUNTIFS(LoanTable[Client id],LoanTable[[#This Row],[Client id]],LoanTable[Year],LoanTable[[#This Row],[Previous Year]])&gt;0,1,0))</f>
        <v>0</v>
      </c>
      <c r="BD1056" t="str">
        <f>YEAR(LoanTable[[#This Row],[Disbursement Date]]) &amp; "-Q" &amp; ROUNDUP(MONTH(LoanTable[[#This Row],[Disbursement Date]])/3,0)</f>
        <v>2019-Q4</v>
      </c>
      <c r="BE1056">
        <f>IF(LoanTable[[#This Row],[Disbursement Date]]=LoanTable[[#This Row],[First Loan Date]],1,0)</f>
        <v>0</v>
      </c>
    </row>
    <row r="1057" spans="1:57" x14ac:dyDescent="0.3">
      <c r="A1057" t="s">
        <v>1828</v>
      </c>
      <c r="B1057">
        <v>617</v>
      </c>
      <c r="C1057" t="s">
        <v>246</v>
      </c>
      <c r="D1057" t="s">
        <v>589</v>
      </c>
      <c r="E1057">
        <v>3736</v>
      </c>
      <c r="F1057">
        <v>26941</v>
      </c>
      <c r="G1057">
        <v>31374</v>
      </c>
      <c r="H1057" s="5">
        <v>43809</v>
      </c>
      <c r="I1057" t="s">
        <v>612</v>
      </c>
      <c r="J1057" t="s">
        <v>613</v>
      </c>
      <c r="K1057">
        <v>110159</v>
      </c>
      <c r="L1057" t="s">
        <v>248</v>
      </c>
      <c r="M1057" t="s">
        <v>40</v>
      </c>
      <c r="N1057" t="s">
        <v>13</v>
      </c>
      <c r="O1057" t="s">
        <v>14</v>
      </c>
      <c r="P1057">
        <v>39</v>
      </c>
      <c r="Q1057" s="5" t="s">
        <v>41</v>
      </c>
      <c r="R1057" t="s">
        <v>16</v>
      </c>
      <c r="S1057" t="s">
        <v>35</v>
      </c>
      <c r="T1057" t="s">
        <v>18</v>
      </c>
      <c r="U1057" t="s">
        <v>26</v>
      </c>
      <c r="V1057" t="s">
        <v>39</v>
      </c>
      <c r="W1057">
        <v>692</v>
      </c>
      <c r="X1057" t="s">
        <v>574</v>
      </c>
      <c r="Y1057" t="s">
        <v>590</v>
      </c>
      <c r="Z1057" t="s">
        <v>576</v>
      </c>
      <c r="AA1057">
        <v>9.9099999999999994E-2</v>
      </c>
      <c r="AB1057" t="s">
        <v>577</v>
      </c>
      <c r="AC1057" t="s">
        <v>591</v>
      </c>
      <c r="AD1057" t="s">
        <v>246</v>
      </c>
      <c r="AE1057" t="s">
        <v>234</v>
      </c>
      <c r="AF1057" t="s">
        <v>235</v>
      </c>
      <c r="AG1057" t="s">
        <v>236</v>
      </c>
      <c r="AH1057" t="s">
        <v>237</v>
      </c>
      <c r="AI1057" t="s">
        <v>246</v>
      </c>
      <c r="AJ1057">
        <v>110159</v>
      </c>
      <c r="AK1057" t="s">
        <v>247</v>
      </c>
      <c r="AL1057" t="s">
        <v>241</v>
      </c>
      <c r="AM1057">
        <v>4690</v>
      </c>
      <c r="AN1057">
        <v>27002</v>
      </c>
      <c r="AO1057">
        <v>3631</v>
      </c>
      <c r="AP1057">
        <v>3.7</v>
      </c>
      <c r="AQ1057">
        <v>1837.22</v>
      </c>
      <c r="AR1057" t="s">
        <v>2626</v>
      </c>
      <c r="AS1057" t="s">
        <v>2626</v>
      </c>
      <c r="AT1057">
        <v>2</v>
      </c>
      <c r="AU1057" t="s">
        <v>2628</v>
      </c>
      <c r="AV1057" s="3">
        <v>43744</v>
      </c>
      <c r="AW1057" s="3" t="str">
        <f>TEXT(LoanTable[[#This Row],[Disbursement Date]],"YYYY-MM")</f>
        <v>2019-12</v>
      </c>
      <c r="AX1057" t="str">
        <f>TEXT(EDATE(LoanTable[[#This Row],[Disbursement Date]],-1),"YYYY-MM")</f>
        <v>2019-11</v>
      </c>
      <c r="AY1057">
        <f>IF(LoanTable[[#This Row],[Loan Status]]="Active",1,0)</f>
        <v>0</v>
      </c>
      <c r="AZ1057">
        <f>IF(COUNTIFS(LoanTable[Client id],LoanTable[[#This Row],[Client id]],LoanTable[Period],LoanTable[[#This Row],[Previous Period]])&gt;0,1,0)</f>
        <v>0</v>
      </c>
      <c r="BA1057" s="17" t="str">
        <f>TEXT(LoanTable[[#This Row],[Disbursement Date]],"YYYY")</f>
        <v>2019</v>
      </c>
      <c r="BB1057" s="10" cm="1">
        <f t="array" ref="BB1057">IF(YEAR(LoanTable[[#This Row],[Disbursement Date]])=MIN(YEAR(LoanTable[Disbursement Date])),"",YEAR(LoanTable[[#This Row],[Disbursement Date]])-1)</f>
        <v>2018</v>
      </c>
      <c r="BC1057" s="10">
        <f>IF(LoanTable[[#This Row],[Previous Year]]="",1,IF(COUNTIFS(LoanTable[Client id],LoanTable[[#This Row],[Client id]],LoanTable[Year],LoanTable[[#This Row],[Previous Year]])&gt;0,1,0))</f>
        <v>0</v>
      </c>
      <c r="BD1057" t="str">
        <f>YEAR(LoanTable[[#This Row],[Disbursement Date]]) &amp; "-Q" &amp; ROUNDUP(MONTH(LoanTable[[#This Row],[Disbursement Date]])/3,0)</f>
        <v>2019-Q4</v>
      </c>
      <c r="BE1057">
        <f>IF(LoanTable[[#This Row],[Disbursement Date]]=LoanTable[[#This Row],[First Loan Date]],1,0)</f>
        <v>0</v>
      </c>
    </row>
    <row r="1058" spans="1:57" x14ac:dyDescent="0.3">
      <c r="A1058" t="s">
        <v>885</v>
      </c>
      <c r="B1058">
        <v>215</v>
      </c>
      <c r="C1058" t="s">
        <v>409</v>
      </c>
      <c r="D1058" t="s">
        <v>573</v>
      </c>
      <c r="E1058">
        <v>49995</v>
      </c>
      <c r="F1058">
        <v>24182</v>
      </c>
      <c r="G1058">
        <v>17543</v>
      </c>
      <c r="H1058" s="5">
        <v>43810</v>
      </c>
      <c r="I1058" t="s">
        <v>624</v>
      </c>
      <c r="J1058" t="s">
        <v>613</v>
      </c>
      <c r="K1058">
        <v>1030063</v>
      </c>
      <c r="L1058" t="s">
        <v>411</v>
      </c>
      <c r="M1058" t="s">
        <v>40</v>
      </c>
      <c r="N1058" t="s">
        <v>13</v>
      </c>
      <c r="O1058" t="s">
        <v>14</v>
      </c>
      <c r="P1058">
        <v>43</v>
      </c>
      <c r="Q1058" s="5" t="s">
        <v>94</v>
      </c>
      <c r="R1058" t="s">
        <v>104</v>
      </c>
      <c r="S1058" t="s">
        <v>105</v>
      </c>
      <c r="T1058" t="s">
        <v>18</v>
      </c>
      <c r="U1058" t="s">
        <v>65</v>
      </c>
      <c r="V1058" t="s">
        <v>20</v>
      </c>
      <c r="W1058">
        <v>528</v>
      </c>
      <c r="X1058" t="s">
        <v>574</v>
      </c>
      <c r="Y1058" t="s">
        <v>575</v>
      </c>
      <c r="Z1058" t="s">
        <v>576</v>
      </c>
      <c r="AA1058">
        <v>0.1065</v>
      </c>
      <c r="AB1058" t="s">
        <v>577</v>
      </c>
      <c r="AC1058" t="s">
        <v>578</v>
      </c>
      <c r="AD1058" t="s">
        <v>409</v>
      </c>
      <c r="AE1058" t="s">
        <v>234</v>
      </c>
      <c r="AF1058" t="s">
        <v>235</v>
      </c>
      <c r="AG1058" t="s">
        <v>236</v>
      </c>
      <c r="AH1058" t="s">
        <v>237</v>
      </c>
      <c r="AI1058" t="s">
        <v>246</v>
      </c>
      <c r="AJ1058">
        <v>1030063</v>
      </c>
      <c r="AK1058" t="s">
        <v>410</v>
      </c>
      <c r="AL1058" t="s">
        <v>241</v>
      </c>
      <c r="AM1058">
        <v>50918</v>
      </c>
      <c r="AN1058">
        <v>24765</v>
      </c>
      <c r="AO1058">
        <v>49520</v>
      </c>
      <c r="AP1058">
        <v>14.36</v>
      </c>
      <c r="AQ1058">
        <v>390.85</v>
      </c>
      <c r="AR1058" t="s">
        <v>2626</v>
      </c>
      <c r="AS1058" t="s">
        <v>2626</v>
      </c>
      <c r="AT1058">
        <v>2</v>
      </c>
      <c r="AU1058" t="s">
        <v>2628</v>
      </c>
      <c r="AV1058" s="3">
        <v>43810</v>
      </c>
      <c r="AW1058" s="3" t="str">
        <f>TEXT(LoanTable[[#This Row],[Disbursement Date]],"YYYY-MM")</f>
        <v>2019-12</v>
      </c>
      <c r="AX1058" t="str">
        <f>TEXT(EDATE(LoanTable[[#This Row],[Disbursement Date]],-1),"YYYY-MM")</f>
        <v>2019-11</v>
      </c>
      <c r="AY1058">
        <f>IF(LoanTable[[#This Row],[Loan Status]]="Active",1,0)</f>
        <v>1</v>
      </c>
      <c r="AZ1058">
        <f>IF(COUNTIFS(LoanTable[Client id],LoanTable[[#This Row],[Client id]],LoanTable[Period],LoanTable[[#This Row],[Previous Period]])&gt;0,1,0)</f>
        <v>0</v>
      </c>
      <c r="BA1058" s="17" t="str">
        <f>TEXT(LoanTable[[#This Row],[Disbursement Date]],"YYYY")</f>
        <v>2019</v>
      </c>
      <c r="BB1058" s="10" cm="1">
        <f t="array" ref="BB1058">IF(YEAR(LoanTable[[#This Row],[Disbursement Date]])=MIN(YEAR(LoanTable[Disbursement Date])),"",YEAR(LoanTable[[#This Row],[Disbursement Date]])-1)</f>
        <v>2018</v>
      </c>
      <c r="BC1058" s="10">
        <f>IF(LoanTable[[#This Row],[Previous Year]]="",1,IF(COUNTIFS(LoanTable[Client id],LoanTable[[#This Row],[Client id]],LoanTable[Year],LoanTable[[#This Row],[Previous Year]])&gt;0,1,0))</f>
        <v>0</v>
      </c>
      <c r="BD1058" t="str">
        <f>YEAR(LoanTable[[#This Row],[Disbursement Date]]) &amp; "-Q" &amp; ROUNDUP(MONTH(LoanTable[[#This Row],[Disbursement Date]])/3,0)</f>
        <v>2019-Q4</v>
      </c>
      <c r="BE1058">
        <f>IF(LoanTable[[#This Row],[Disbursement Date]]=LoanTable[[#This Row],[First Loan Date]],1,0)</f>
        <v>1</v>
      </c>
    </row>
    <row r="1059" spans="1:57" x14ac:dyDescent="0.3">
      <c r="A1059" t="s">
        <v>1649</v>
      </c>
      <c r="B1059">
        <v>601</v>
      </c>
      <c r="C1059" t="s">
        <v>265</v>
      </c>
      <c r="D1059" t="s">
        <v>573</v>
      </c>
      <c r="E1059">
        <v>38750</v>
      </c>
      <c r="F1059">
        <v>15840</v>
      </c>
      <c r="G1059">
        <v>15507</v>
      </c>
      <c r="H1059" s="5">
        <v>43810</v>
      </c>
      <c r="I1059" t="s">
        <v>615</v>
      </c>
      <c r="J1059" t="s">
        <v>613</v>
      </c>
      <c r="K1059">
        <v>30179</v>
      </c>
      <c r="L1059" t="s">
        <v>272</v>
      </c>
      <c r="M1059" t="s">
        <v>32</v>
      </c>
      <c r="N1059" t="s">
        <v>13</v>
      </c>
      <c r="O1059" t="s">
        <v>33</v>
      </c>
      <c r="P1059">
        <v>23</v>
      </c>
      <c r="Q1059" s="5" t="s">
        <v>34</v>
      </c>
      <c r="R1059" t="s">
        <v>16</v>
      </c>
      <c r="S1059" t="s">
        <v>35</v>
      </c>
      <c r="T1059" t="s">
        <v>18</v>
      </c>
      <c r="U1059" t="s">
        <v>22</v>
      </c>
      <c r="V1059" t="s">
        <v>31</v>
      </c>
      <c r="W1059">
        <v>416</v>
      </c>
      <c r="X1059" t="s">
        <v>574</v>
      </c>
      <c r="Y1059" t="s">
        <v>575</v>
      </c>
      <c r="Z1059" t="s">
        <v>576</v>
      </c>
      <c r="AA1059">
        <v>0.1065</v>
      </c>
      <c r="AB1059" t="s">
        <v>577</v>
      </c>
      <c r="AC1059" t="s">
        <v>578</v>
      </c>
      <c r="AD1059" t="s">
        <v>265</v>
      </c>
      <c r="AE1059" t="s">
        <v>266</v>
      </c>
      <c r="AF1059" t="s">
        <v>267</v>
      </c>
      <c r="AG1059" t="s">
        <v>268</v>
      </c>
      <c r="AH1059" t="s">
        <v>269</v>
      </c>
      <c r="AI1059" t="s">
        <v>270</v>
      </c>
      <c r="AJ1059">
        <v>30179</v>
      </c>
      <c r="AK1059" t="s">
        <v>271</v>
      </c>
      <c r="AL1059" t="s">
        <v>241</v>
      </c>
      <c r="AM1059">
        <v>39931</v>
      </c>
      <c r="AN1059">
        <v>16322</v>
      </c>
      <c r="AO1059">
        <v>38530</v>
      </c>
      <c r="AP1059">
        <v>11.08</v>
      </c>
      <c r="AQ1059">
        <v>1054.73</v>
      </c>
      <c r="AR1059" t="s">
        <v>2626</v>
      </c>
      <c r="AS1059" t="s">
        <v>2626</v>
      </c>
      <c r="AT1059">
        <v>2</v>
      </c>
      <c r="AU1059" t="s">
        <v>2628</v>
      </c>
      <c r="AV1059" s="3">
        <v>43207</v>
      </c>
      <c r="AW1059" s="3" t="str">
        <f>TEXT(LoanTable[[#This Row],[Disbursement Date]],"YYYY-MM")</f>
        <v>2019-12</v>
      </c>
      <c r="AX1059" t="str">
        <f>TEXT(EDATE(LoanTable[[#This Row],[Disbursement Date]],-1),"YYYY-MM")</f>
        <v>2019-11</v>
      </c>
      <c r="AY1059">
        <f>IF(LoanTable[[#This Row],[Loan Status]]="Active",1,0)</f>
        <v>0</v>
      </c>
      <c r="AZ1059">
        <f>IF(COUNTIFS(LoanTable[Client id],LoanTable[[#This Row],[Client id]],LoanTable[Period],LoanTable[[#This Row],[Previous Period]])&gt;0,1,0)</f>
        <v>0</v>
      </c>
      <c r="BA1059" s="17" t="str">
        <f>TEXT(LoanTable[[#This Row],[Disbursement Date]],"YYYY")</f>
        <v>2019</v>
      </c>
      <c r="BB1059" s="10" cm="1">
        <f t="array" ref="BB1059">IF(YEAR(LoanTable[[#This Row],[Disbursement Date]])=MIN(YEAR(LoanTable[Disbursement Date])),"",YEAR(LoanTable[[#This Row],[Disbursement Date]])-1)</f>
        <v>2018</v>
      </c>
      <c r="BC1059" s="10">
        <f>IF(LoanTable[[#This Row],[Previous Year]]="",1,IF(COUNTIFS(LoanTable[Client id],LoanTable[[#This Row],[Client id]],LoanTable[Year],LoanTable[[#This Row],[Previous Year]])&gt;0,1,0))</f>
        <v>1</v>
      </c>
      <c r="BD1059" t="str">
        <f>YEAR(LoanTable[[#This Row],[Disbursement Date]]) &amp; "-Q" &amp; ROUNDUP(MONTH(LoanTable[[#This Row],[Disbursement Date]])/3,0)</f>
        <v>2019-Q4</v>
      </c>
      <c r="BE1059">
        <f>IF(LoanTable[[#This Row],[Disbursement Date]]=LoanTable[[#This Row],[First Loan Date]],1,0)</f>
        <v>0</v>
      </c>
    </row>
    <row r="1060" spans="1:57" x14ac:dyDescent="0.3">
      <c r="A1060" t="s">
        <v>1176</v>
      </c>
      <c r="B1060">
        <v>699</v>
      </c>
      <c r="C1060" t="s">
        <v>505</v>
      </c>
      <c r="D1060" t="s">
        <v>573</v>
      </c>
      <c r="E1060">
        <v>2945</v>
      </c>
      <c r="F1060">
        <v>44554</v>
      </c>
      <c r="G1060">
        <v>43696</v>
      </c>
      <c r="H1060" s="5">
        <v>43810</v>
      </c>
      <c r="I1060" t="s">
        <v>617</v>
      </c>
      <c r="J1060" t="s">
        <v>619</v>
      </c>
      <c r="K1060">
        <v>380112</v>
      </c>
      <c r="L1060" t="s">
        <v>507</v>
      </c>
      <c r="M1060" t="s">
        <v>90</v>
      </c>
      <c r="N1060" t="s">
        <v>13</v>
      </c>
      <c r="O1060" t="s">
        <v>46</v>
      </c>
      <c r="P1060">
        <v>28</v>
      </c>
      <c r="Q1060" s="5" t="s">
        <v>53</v>
      </c>
      <c r="R1060" t="s">
        <v>74</v>
      </c>
      <c r="S1060" t="s">
        <v>35</v>
      </c>
      <c r="T1060" t="s">
        <v>18</v>
      </c>
      <c r="U1060" t="s">
        <v>65</v>
      </c>
      <c r="V1060" t="s">
        <v>20</v>
      </c>
      <c r="W1060">
        <v>553</v>
      </c>
      <c r="X1060" t="s">
        <v>574</v>
      </c>
      <c r="Y1060" t="s">
        <v>575</v>
      </c>
      <c r="Z1060" t="s">
        <v>576</v>
      </c>
      <c r="AA1060">
        <v>0.1065</v>
      </c>
      <c r="AB1060" t="s">
        <v>577</v>
      </c>
      <c r="AC1060" t="s">
        <v>578</v>
      </c>
      <c r="AD1060" t="s">
        <v>505</v>
      </c>
      <c r="AE1060" t="s">
        <v>325</v>
      </c>
      <c r="AF1060" t="s">
        <v>326</v>
      </c>
      <c r="AG1060" t="s">
        <v>327</v>
      </c>
      <c r="AH1060" t="s">
        <v>328</v>
      </c>
      <c r="AI1060" t="s">
        <v>505</v>
      </c>
      <c r="AJ1060">
        <v>380112</v>
      </c>
      <c r="AK1060" t="s">
        <v>506</v>
      </c>
      <c r="AL1060" t="s">
        <v>256</v>
      </c>
      <c r="AM1060">
        <v>3019</v>
      </c>
      <c r="AN1060">
        <v>44104</v>
      </c>
      <c r="AO1060">
        <v>2758</v>
      </c>
      <c r="AP1060">
        <v>20.36</v>
      </c>
      <c r="AQ1060">
        <v>4069.22</v>
      </c>
      <c r="AR1060" t="s">
        <v>2626</v>
      </c>
      <c r="AS1060" t="s">
        <v>2626</v>
      </c>
      <c r="AT1060">
        <v>0</v>
      </c>
      <c r="AU1060" t="s">
        <v>2629</v>
      </c>
      <c r="AV1060" s="3">
        <v>42028</v>
      </c>
      <c r="AW1060" s="3" t="str">
        <f>TEXT(LoanTable[[#This Row],[Disbursement Date]],"YYYY-MM")</f>
        <v>2019-12</v>
      </c>
      <c r="AX1060" t="str">
        <f>TEXT(EDATE(LoanTable[[#This Row],[Disbursement Date]],-1),"YYYY-MM")</f>
        <v>2019-11</v>
      </c>
      <c r="AY1060">
        <f>IF(LoanTable[[#This Row],[Loan Status]]="Active",1,0)</f>
        <v>0</v>
      </c>
      <c r="AZ1060">
        <f>IF(COUNTIFS(LoanTable[Client id],LoanTable[[#This Row],[Client id]],LoanTable[Period],LoanTable[[#This Row],[Previous Period]])&gt;0,1,0)</f>
        <v>0</v>
      </c>
      <c r="BA1060" s="17" t="str">
        <f>TEXT(LoanTable[[#This Row],[Disbursement Date]],"YYYY")</f>
        <v>2019</v>
      </c>
      <c r="BB1060" s="10" cm="1">
        <f t="array" ref="BB1060">IF(YEAR(LoanTable[[#This Row],[Disbursement Date]])=MIN(YEAR(LoanTable[Disbursement Date])),"",YEAR(LoanTable[[#This Row],[Disbursement Date]])-1)</f>
        <v>2018</v>
      </c>
      <c r="BC1060" s="10">
        <f>IF(LoanTable[[#This Row],[Previous Year]]="",1,IF(COUNTIFS(LoanTable[Client id],LoanTable[[#This Row],[Client id]],LoanTable[Year],LoanTable[[#This Row],[Previous Year]])&gt;0,1,0))</f>
        <v>1</v>
      </c>
      <c r="BD1060" t="str">
        <f>YEAR(LoanTable[[#This Row],[Disbursement Date]]) &amp; "-Q" &amp; ROUNDUP(MONTH(LoanTable[[#This Row],[Disbursement Date]])/3,0)</f>
        <v>2019-Q4</v>
      </c>
      <c r="BE1060">
        <f>IF(LoanTable[[#This Row],[Disbursement Date]]=LoanTable[[#This Row],[First Loan Date]],1,0)</f>
        <v>0</v>
      </c>
    </row>
    <row r="1061" spans="1:57" x14ac:dyDescent="0.3">
      <c r="A1061" t="s">
        <v>1890</v>
      </c>
      <c r="B1061">
        <v>738</v>
      </c>
      <c r="C1061" t="s">
        <v>485</v>
      </c>
      <c r="D1061" t="s">
        <v>573</v>
      </c>
      <c r="E1061">
        <v>16292</v>
      </c>
      <c r="F1061">
        <v>18134</v>
      </c>
      <c r="G1061">
        <v>15261</v>
      </c>
      <c r="H1061" s="5">
        <v>43812</v>
      </c>
      <c r="I1061" t="s">
        <v>612</v>
      </c>
      <c r="J1061" t="s">
        <v>619</v>
      </c>
      <c r="K1061">
        <v>880038</v>
      </c>
      <c r="L1061" t="s">
        <v>487</v>
      </c>
      <c r="M1061" t="s">
        <v>112</v>
      </c>
      <c r="N1061" t="s">
        <v>13</v>
      </c>
      <c r="O1061" t="s">
        <v>28</v>
      </c>
      <c r="P1061">
        <v>46</v>
      </c>
      <c r="Q1061" s="5" t="s">
        <v>59</v>
      </c>
      <c r="R1061" t="s">
        <v>74</v>
      </c>
      <c r="S1061" t="s">
        <v>35</v>
      </c>
      <c r="T1061" t="s">
        <v>18</v>
      </c>
      <c r="U1061" t="s">
        <v>26</v>
      </c>
      <c r="V1061" t="s">
        <v>31</v>
      </c>
      <c r="W1061">
        <v>467</v>
      </c>
      <c r="X1061" t="s">
        <v>574</v>
      </c>
      <c r="Y1061" t="s">
        <v>575</v>
      </c>
      <c r="Z1061" t="s">
        <v>576</v>
      </c>
      <c r="AA1061">
        <v>0.1065</v>
      </c>
      <c r="AB1061" t="s">
        <v>577</v>
      </c>
      <c r="AC1061" t="s">
        <v>578</v>
      </c>
      <c r="AD1061" t="s">
        <v>485</v>
      </c>
      <c r="AE1061" t="s">
        <v>472</v>
      </c>
      <c r="AF1061" t="s">
        <v>473</v>
      </c>
      <c r="AG1061" t="s">
        <v>474</v>
      </c>
      <c r="AH1061" t="s">
        <v>475</v>
      </c>
      <c r="AI1061" t="s">
        <v>485</v>
      </c>
      <c r="AJ1061">
        <v>880038</v>
      </c>
      <c r="AK1061" t="s">
        <v>486</v>
      </c>
      <c r="AL1061" t="s">
        <v>256</v>
      </c>
      <c r="AM1061">
        <v>18015</v>
      </c>
      <c r="AN1061">
        <v>19055</v>
      </c>
      <c r="AO1061">
        <v>16032</v>
      </c>
      <c r="AP1061">
        <v>17.25</v>
      </c>
      <c r="AQ1061">
        <v>4966.7299999999996</v>
      </c>
      <c r="AR1061" t="s">
        <v>2626</v>
      </c>
      <c r="AS1061" t="s">
        <v>2626</v>
      </c>
      <c r="AT1061">
        <v>2</v>
      </c>
      <c r="AU1061" t="s">
        <v>2628</v>
      </c>
      <c r="AV1061" s="3">
        <v>43812</v>
      </c>
      <c r="AW1061" s="3" t="str">
        <f>TEXT(LoanTable[[#This Row],[Disbursement Date]],"YYYY-MM")</f>
        <v>2019-12</v>
      </c>
      <c r="AX1061" t="str">
        <f>TEXT(EDATE(LoanTable[[#This Row],[Disbursement Date]],-1),"YYYY-MM")</f>
        <v>2019-11</v>
      </c>
      <c r="AY1061">
        <f>IF(LoanTable[[#This Row],[Loan Status]]="Active",1,0)</f>
        <v>0</v>
      </c>
      <c r="AZ1061">
        <f>IF(COUNTIFS(LoanTable[Client id],LoanTable[[#This Row],[Client id]],LoanTable[Period],LoanTable[[#This Row],[Previous Period]])&gt;0,1,0)</f>
        <v>0</v>
      </c>
      <c r="BA1061" s="17" t="str">
        <f>TEXT(LoanTable[[#This Row],[Disbursement Date]],"YYYY")</f>
        <v>2019</v>
      </c>
      <c r="BB1061" s="10" cm="1">
        <f t="array" ref="BB1061">IF(YEAR(LoanTable[[#This Row],[Disbursement Date]])=MIN(YEAR(LoanTable[Disbursement Date])),"",YEAR(LoanTable[[#This Row],[Disbursement Date]])-1)</f>
        <v>2018</v>
      </c>
      <c r="BC1061" s="10">
        <f>IF(LoanTable[[#This Row],[Previous Year]]="",1,IF(COUNTIFS(LoanTable[Client id],LoanTable[[#This Row],[Client id]],LoanTable[Year],LoanTable[[#This Row],[Previous Year]])&gt;0,1,0))</f>
        <v>0</v>
      </c>
      <c r="BD1061" t="str">
        <f>YEAR(LoanTable[[#This Row],[Disbursement Date]]) &amp; "-Q" &amp; ROUNDUP(MONTH(LoanTable[[#This Row],[Disbursement Date]])/3,0)</f>
        <v>2019-Q4</v>
      </c>
      <c r="BE1061">
        <f>IF(LoanTable[[#This Row],[Disbursement Date]]=LoanTable[[#This Row],[First Loan Date]],1,0)</f>
        <v>1</v>
      </c>
    </row>
    <row r="1062" spans="1:57" x14ac:dyDescent="0.3">
      <c r="A1062" t="s">
        <v>1264</v>
      </c>
      <c r="B1062">
        <v>336</v>
      </c>
      <c r="C1062" t="s">
        <v>324</v>
      </c>
      <c r="D1062" t="s">
        <v>589</v>
      </c>
      <c r="E1062">
        <v>9858</v>
      </c>
      <c r="F1062">
        <v>47715</v>
      </c>
      <c r="G1062">
        <v>17385</v>
      </c>
      <c r="H1062" s="5">
        <v>43815</v>
      </c>
      <c r="I1062" t="s">
        <v>612</v>
      </c>
      <c r="J1062" t="s">
        <v>613</v>
      </c>
      <c r="K1062">
        <v>710002</v>
      </c>
      <c r="L1062" t="s">
        <v>329</v>
      </c>
      <c r="M1062" t="s">
        <v>153</v>
      </c>
      <c r="N1062" t="s">
        <v>13</v>
      </c>
      <c r="O1062" t="s">
        <v>14</v>
      </c>
      <c r="P1062">
        <v>44</v>
      </c>
      <c r="Q1062" s="5" t="s">
        <v>100</v>
      </c>
      <c r="R1062" t="s">
        <v>74</v>
      </c>
      <c r="S1062" t="s">
        <v>105</v>
      </c>
      <c r="T1062" t="s">
        <v>63</v>
      </c>
      <c r="U1062" t="s">
        <v>65</v>
      </c>
      <c r="V1062" t="s">
        <v>31</v>
      </c>
      <c r="W1062">
        <v>686</v>
      </c>
      <c r="X1062" t="s">
        <v>574</v>
      </c>
      <c r="Y1062" t="s">
        <v>590</v>
      </c>
      <c r="Z1062" t="s">
        <v>576</v>
      </c>
      <c r="AA1062">
        <v>9.9099999999999994E-2</v>
      </c>
      <c r="AB1062" t="s">
        <v>577</v>
      </c>
      <c r="AC1062" t="s">
        <v>591</v>
      </c>
      <c r="AD1062" t="s">
        <v>324</v>
      </c>
      <c r="AE1062" t="s">
        <v>325</v>
      </c>
      <c r="AF1062" t="s">
        <v>326</v>
      </c>
      <c r="AG1062" t="s">
        <v>327</v>
      </c>
      <c r="AH1062" t="s">
        <v>328</v>
      </c>
      <c r="AI1062" t="s">
        <v>324</v>
      </c>
      <c r="AJ1062">
        <v>710002</v>
      </c>
      <c r="AK1062" t="s">
        <v>271</v>
      </c>
      <c r="AL1062" t="s">
        <v>239</v>
      </c>
      <c r="AM1062">
        <v>10147</v>
      </c>
      <c r="AN1062">
        <v>48399</v>
      </c>
      <c r="AO1062">
        <v>9670</v>
      </c>
      <c r="AP1062">
        <v>8.35</v>
      </c>
      <c r="AQ1062">
        <v>388.73</v>
      </c>
      <c r="AR1062" t="s">
        <v>2626</v>
      </c>
      <c r="AS1062" t="s">
        <v>2626</v>
      </c>
      <c r="AT1062">
        <v>2</v>
      </c>
      <c r="AU1062" t="s">
        <v>2628</v>
      </c>
      <c r="AV1062" s="3">
        <v>42508</v>
      </c>
      <c r="AW1062" s="3" t="str">
        <f>TEXT(LoanTable[[#This Row],[Disbursement Date]],"YYYY-MM")</f>
        <v>2019-12</v>
      </c>
      <c r="AX1062" t="str">
        <f>TEXT(EDATE(LoanTable[[#This Row],[Disbursement Date]],-1),"YYYY-MM")</f>
        <v>2019-11</v>
      </c>
      <c r="AY1062">
        <f>IF(LoanTable[[#This Row],[Loan Status]]="Active",1,0)</f>
        <v>0</v>
      </c>
      <c r="AZ1062">
        <f>IF(COUNTIFS(LoanTable[Client id],LoanTable[[#This Row],[Client id]],LoanTable[Period],LoanTable[[#This Row],[Previous Period]])&gt;0,1,0)</f>
        <v>0</v>
      </c>
      <c r="BA1062" s="17" t="str">
        <f>TEXT(LoanTable[[#This Row],[Disbursement Date]],"YYYY")</f>
        <v>2019</v>
      </c>
      <c r="BB1062" s="10" cm="1">
        <f t="array" ref="BB1062">IF(YEAR(LoanTable[[#This Row],[Disbursement Date]])=MIN(YEAR(LoanTable[Disbursement Date])),"",YEAR(LoanTable[[#This Row],[Disbursement Date]])-1)</f>
        <v>2018</v>
      </c>
      <c r="BC1062" s="10">
        <f>IF(LoanTable[[#This Row],[Previous Year]]="",1,IF(COUNTIFS(LoanTable[Client id],LoanTable[[#This Row],[Client id]],LoanTable[Year],LoanTable[[#This Row],[Previous Year]])&gt;0,1,0))</f>
        <v>0</v>
      </c>
      <c r="BD1062" t="str">
        <f>YEAR(LoanTable[[#This Row],[Disbursement Date]]) &amp; "-Q" &amp; ROUNDUP(MONTH(LoanTable[[#This Row],[Disbursement Date]])/3,0)</f>
        <v>2019-Q4</v>
      </c>
      <c r="BE1062">
        <f>IF(LoanTable[[#This Row],[Disbursement Date]]=LoanTable[[#This Row],[First Loan Date]],1,0)</f>
        <v>0</v>
      </c>
    </row>
    <row r="1063" spans="1:57" x14ac:dyDescent="0.3">
      <c r="A1063" t="s">
        <v>984</v>
      </c>
      <c r="B1063">
        <v>416</v>
      </c>
      <c r="C1063" t="s">
        <v>409</v>
      </c>
      <c r="D1063" t="s">
        <v>589</v>
      </c>
      <c r="E1063">
        <v>17031</v>
      </c>
      <c r="F1063">
        <v>8044</v>
      </c>
      <c r="G1063">
        <v>17040</v>
      </c>
      <c r="H1063" s="5">
        <v>43818</v>
      </c>
      <c r="I1063" t="s">
        <v>624</v>
      </c>
      <c r="J1063" t="s">
        <v>619</v>
      </c>
      <c r="K1063">
        <v>1030063</v>
      </c>
      <c r="L1063" t="s">
        <v>411</v>
      </c>
      <c r="M1063" t="s">
        <v>119</v>
      </c>
      <c r="N1063" t="s">
        <v>13</v>
      </c>
      <c r="O1063" t="s">
        <v>28</v>
      </c>
      <c r="P1063">
        <v>52</v>
      </c>
      <c r="Q1063" s="5" t="s">
        <v>113</v>
      </c>
      <c r="R1063" t="s">
        <v>25</v>
      </c>
      <c r="S1063" t="s">
        <v>35</v>
      </c>
      <c r="T1063" t="s">
        <v>18</v>
      </c>
      <c r="U1063" t="s">
        <v>19</v>
      </c>
      <c r="V1063" t="s">
        <v>39</v>
      </c>
      <c r="W1063">
        <v>584</v>
      </c>
      <c r="X1063" t="s">
        <v>574</v>
      </c>
      <c r="Y1063" t="s">
        <v>590</v>
      </c>
      <c r="Z1063" t="s">
        <v>576</v>
      </c>
      <c r="AA1063">
        <v>9.9099999999999994E-2</v>
      </c>
      <c r="AB1063" t="s">
        <v>577</v>
      </c>
      <c r="AC1063" t="s">
        <v>591</v>
      </c>
      <c r="AD1063" t="s">
        <v>409</v>
      </c>
      <c r="AE1063" t="s">
        <v>234</v>
      </c>
      <c r="AF1063" t="s">
        <v>235</v>
      </c>
      <c r="AG1063" t="s">
        <v>236</v>
      </c>
      <c r="AH1063" t="s">
        <v>237</v>
      </c>
      <c r="AI1063" t="s">
        <v>246</v>
      </c>
      <c r="AJ1063">
        <v>1030063</v>
      </c>
      <c r="AK1063" t="s">
        <v>410</v>
      </c>
      <c r="AL1063" t="s">
        <v>241</v>
      </c>
      <c r="AM1063">
        <v>17017</v>
      </c>
      <c r="AN1063">
        <v>8645</v>
      </c>
      <c r="AO1063">
        <v>16562</v>
      </c>
      <c r="AP1063">
        <v>10.49</v>
      </c>
      <c r="AQ1063">
        <v>869.19</v>
      </c>
      <c r="AR1063" t="s">
        <v>2626</v>
      </c>
      <c r="AS1063" t="s">
        <v>2626</v>
      </c>
      <c r="AT1063">
        <v>2</v>
      </c>
      <c r="AU1063" t="s">
        <v>2628</v>
      </c>
      <c r="AV1063" s="3">
        <v>42753</v>
      </c>
      <c r="AW1063" s="3" t="str">
        <f>TEXT(LoanTable[[#This Row],[Disbursement Date]],"YYYY-MM")</f>
        <v>2019-12</v>
      </c>
      <c r="AX1063" t="str">
        <f>TEXT(EDATE(LoanTable[[#This Row],[Disbursement Date]],-1),"YYYY-MM")</f>
        <v>2019-11</v>
      </c>
      <c r="AY1063">
        <f>IF(LoanTable[[#This Row],[Loan Status]]="Active",1,0)</f>
        <v>1</v>
      </c>
      <c r="AZ1063">
        <f>IF(COUNTIFS(LoanTable[Client id],LoanTable[[#This Row],[Client id]],LoanTable[Period],LoanTable[[#This Row],[Previous Period]])&gt;0,1,0)</f>
        <v>0</v>
      </c>
      <c r="BA1063" s="17" t="str">
        <f>TEXT(LoanTable[[#This Row],[Disbursement Date]],"YYYY")</f>
        <v>2019</v>
      </c>
      <c r="BB1063" s="10" cm="1">
        <f t="array" ref="BB1063">IF(YEAR(LoanTable[[#This Row],[Disbursement Date]])=MIN(YEAR(LoanTable[Disbursement Date])),"",YEAR(LoanTable[[#This Row],[Disbursement Date]])-1)</f>
        <v>2018</v>
      </c>
      <c r="BC1063" s="10">
        <f>IF(LoanTable[[#This Row],[Previous Year]]="",1,IF(COUNTIFS(LoanTable[Client id],LoanTable[[#This Row],[Client id]],LoanTable[Year],LoanTable[[#This Row],[Previous Year]])&gt;0,1,0))</f>
        <v>0</v>
      </c>
      <c r="BD1063" t="str">
        <f>YEAR(LoanTable[[#This Row],[Disbursement Date]]) &amp; "-Q" &amp; ROUNDUP(MONTH(LoanTable[[#This Row],[Disbursement Date]])/3,0)</f>
        <v>2019-Q4</v>
      </c>
      <c r="BE1063">
        <f>IF(LoanTable[[#This Row],[Disbursement Date]]=LoanTable[[#This Row],[First Loan Date]],1,0)</f>
        <v>0</v>
      </c>
    </row>
    <row r="1064" spans="1:57" x14ac:dyDescent="0.3">
      <c r="A1064" t="s">
        <v>711</v>
      </c>
      <c r="B1064">
        <v>159</v>
      </c>
      <c r="C1064" t="s">
        <v>461</v>
      </c>
      <c r="D1064" t="s">
        <v>573</v>
      </c>
      <c r="E1064">
        <v>43418</v>
      </c>
      <c r="F1064">
        <v>19352</v>
      </c>
      <c r="G1064">
        <v>40319</v>
      </c>
      <c r="H1064" s="5">
        <v>43819</v>
      </c>
      <c r="I1064" t="s">
        <v>617</v>
      </c>
      <c r="J1064" t="s">
        <v>613</v>
      </c>
      <c r="K1064">
        <v>440052</v>
      </c>
      <c r="L1064" t="s">
        <v>467</v>
      </c>
      <c r="M1064" t="s">
        <v>199</v>
      </c>
      <c r="N1064" t="s">
        <v>13</v>
      </c>
      <c r="O1064" t="s">
        <v>28</v>
      </c>
      <c r="P1064">
        <v>49</v>
      </c>
      <c r="Q1064" s="5" t="s">
        <v>200</v>
      </c>
      <c r="R1064" t="s">
        <v>74</v>
      </c>
      <c r="S1064" t="s">
        <v>105</v>
      </c>
      <c r="T1064" t="s">
        <v>18</v>
      </c>
      <c r="U1064" t="s">
        <v>22</v>
      </c>
      <c r="V1064" t="s">
        <v>39</v>
      </c>
      <c r="W1064">
        <v>519</v>
      </c>
      <c r="X1064" t="s">
        <v>574</v>
      </c>
      <c r="Y1064" t="s">
        <v>575</v>
      </c>
      <c r="Z1064" t="s">
        <v>576</v>
      </c>
      <c r="AA1064">
        <v>0.1065</v>
      </c>
      <c r="AB1064" t="s">
        <v>577</v>
      </c>
      <c r="AC1064" t="s">
        <v>578</v>
      </c>
      <c r="AD1064" t="s">
        <v>461</v>
      </c>
      <c r="AE1064" t="s">
        <v>462</v>
      </c>
      <c r="AF1064" t="s">
        <v>463</v>
      </c>
      <c r="AG1064" t="s">
        <v>464</v>
      </c>
      <c r="AH1064" t="s">
        <v>465</v>
      </c>
      <c r="AI1064" t="s">
        <v>461</v>
      </c>
      <c r="AJ1064">
        <v>440052</v>
      </c>
      <c r="AK1064" t="s">
        <v>466</v>
      </c>
      <c r="AL1064" t="s">
        <v>256</v>
      </c>
      <c r="AM1064">
        <v>43731</v>
      </c>
      <c r="AN1064">
        <v>19405</v>
      </c>
      <c r="AO1064">
        <v>43050</v>
      </c>
      <c r="AP1064">
        <v>17.010000000000002</v>
      </c>
      <c r="AQ1064">
        <v>4756.91</v>
      </c>
      <c r="AR1064" t="s">
        <v>2626</v>
      </c>
      <c r="AS1064" t="s">
        <v>2626</v>
      </c>
      <c r="AT1064">
        <v>2</v>
      </c>
      <c r="AU1064" t="s">
        <v>2628</v>
      </c>
      <c r="AV1064" s="3">
        <v>42530</v>
      </c>
      <c r="AW1064" s="3" t="str">
        <f>TEXT(LoanTable[[#This Row],[Disbursement Date]],"YYYY-MM")</f>
        <v>2019-12</v>
      </c>
      <c r="AX1064" t="str">
        <f>TEXT(EDATE(LoanTable[[#This Row],[Disbursement Date]],-1),"YYYY-MM")</f>
        <v>2019-11</v>
      </c>
      <c r="AY1064">
        <f>IF(LoanTable[[#This Row],[Loan Status]]="Active",1,0)</f>
        <v>0</v>
      </c>
      <c r="AZ1064">
        <f>IF(COUNTIFS(LoanTable[Client id],LoanTable[[#This Row],[Client id]],LoanTable[Period],LoanTable[[#This Row],[Previous Period]])&gt;0,1,0)</f>
        <v>0</v>
      </c>
      <c r="BA1064" s="17" t="str">
        <f>TEXT(LoanTable[[#This Row],[Disbursement Date]],"YYYY")</f>
        <v>2019</v>
      </c>
      <c r="BB1064" s="10" cm="1">
        <f t="array" ref="BB1064">IF(YEAR(LoanTable[[#This Row],[Disbursement Date]])=MIN(YEAR(LoanTable[Disbursement Date])),"",YEAR(LoanTable[[#This Row],[Disbursement Date]])-1)</f>
        <v>2018</v>
      </c>
      <c r="BC1064" s="10">
        <f>IF(LoanTable[[#This Row],[Previous Year]]="",1,IF(COUNTIFS(LoanTable[Client id],LoanTable[[#This Row],[Client id]],LoanTable[Year],LoanTable[[#This Row],[Previous Year]])&gt;0,1,0))</f>
        <v>0</v>
      </c>
      <c r="BD1064" t="str">
        <f>YEAR(LoanTable[[#This Row],[Disbursement Date]]) &amp; "-Q" &amp; ROUNDUP(MONTH(LoanTable[[#This Row],[Disbursement Date]])/3,0)</f>
        <v>2019-Q4</v>
      </c>
      <c r="BE1064">
        <f>IF(LoanTable[[#This Row],[Disbursement Date]]=LoanTable[[#This Row],[First Loan Date]],1,0)</f>
        <v>0</v>
      </c>
    </row>
    <row r="1065" spans="1:57" x14ac:dyDescent="0.3">
      <c r="A1065" t="s">
        <v>2086</v>
      </c>
      <c r="B1065">
        <v>208</v>
      </c>
      <c r="C1065" t="s">
        <v>350</v>
      </c>
      <c r="D1065" t="s">
        <v>573</v>
      </c>
      <c r="E1065">
        <v>18927</v>
      </c>
      <c r="F1065">
        <v>19018</v>
      </c>
      <c r="G1065">
        <v>25991</v>
      </c>
      <c r="H1065" s="5">
        <v>43819</v>
      </c>
      <c r="I1065" t="s">
        <v>624</v>
      </c>
      <c r="J1065" t="s">
        <v>613</v>
      </c>
      <c r="K1065">
        <v>700013</v>
      </c>
      <c r="L1065" t="s">
        <v>351</v>
      </c>
      <c r="M1065" t="s">
        <v>86</v>
      </c>
      <c r="N1065" t="s">
        <v>13</v>
      </c>
      <c r="O1065" t="s">
        <v>46</v>
      </c>
      <c r="P1065">
        <v>33</v>
      </c>
      <c r="Q1065" s="5" t="s">
        <v>87</v>
      </c>
      <c r="R1065" t="s">
        <v>74</v>
      </c>
      <c r="S1065" t="s">
        <v>35</v>
      </c>
      <c r="T1065" t="s">
        <v>63</v>
      </c>
      <c r="U1065" t="s">
        <v>26</v>
      </c>
      <c r="V1065" t="s">
        <v>20</v>
      </c>
      <c r="W1065">
        <v>731</v>
      </c>
      <c r="X1065" t="s">
        <v>574</v>
      </c>
      <c r="Y1065" t="s">
        <v>575</v>
      </c>
      <c r="Z1065" t="s">
        <v>576</v>
      </c>
      <c r="AA1065">
        <v>0.1065</v>
      </c>
      <c r="AB1065" t="s">
        <v>577</v>
      </c>
      <c r="AC1065" t="s">
        <v>578</v>
      </c>
      <c r="AD1065" t="s">
        <v>350</v>
      </c>
      <c r="AE1065" t="s">
        <v>331</v>
      </c>
      <c r="AF1065" t="s">
        <v>332</v>
      </c>
      <c r="AG1065" t="s">
        <v>333</v>
      </c>
      <c r="AH1065" t="s">
        <v>334</v>
      </c>
      <c r="AI1065" t="s">
        <v>335</v>
      </c>
      <c r="AJ1065">
        <v>700013</v>
      </c>
      <c r="AK1065" t="s">
        <v>247</v>
      </c>
      <c r="AL1065" t="s">
        <v>241</v>
      </c>
      <c r="AM1065">
        <v>19875</v>
      </c>
      <c r="AN1065">
        <v>18956</v>
      </c>
      <c r="AO1065">
        <v>18878</v>
      </c>
      <c r="AP1065">
        <v>7.97</v>
      </c>
      <c r="AQ1065">
        <v>445.58</v>
      </c>
      <c r="AR1065" t="s">
        <v>2626</v>
      </c>
      <c r="AS1065" t="s">
        <v>2626</v>
      </c>
      <c r="AT1065">
        <v>0</v>
      </c>
      <c r="AU1065" t="s">
        <v>2628</v>
      </c>
      <c r="AV1065" s="3">
        <v>42400</v>
      </c>
      <c r="AW1065" s="3" t="str">
        <f>TEXT(LoanTable[[#This Row],[Disbursement Date]],"YYYY-MM")</f>
        <v>2019-12</v>
      </c>
      <c r="AX1065" t="str">
        <f>TEXT(EDATE(LoanTable[[#This Row],[Disbursement Date]],-1),"YYYY-MM")</f>
        <v>2019-11</v>
      </c>
      <c r="AY1065">
        <f>IF(LoanTable[[#This Row],[Loan Status]]="Active",1,0)</f>
        <v>1</v>
      </c>
      <c r="AZ1065">
        <f>IF(COUNTIFS(LoanTable[Client id],LoanTable[[#This Row],[Client id]],LoanTable[Period],LoanTable[[#This Row],[Previous Period]])&gt;0,1,0)</f>
        <v>0</v>
      </c>
      <c r="BA1065" s="17" t="str">
        <f>TEXT(LoanTable[[#This Row],[Disbursement Date]],"YYYY")</f>
        <v>2019</v>
      </c>
      <c r="BB1065" s="10" cm="1">
        <f t="array" ref="BB1065">IF(YEAR(LoanTable[[#This Row],[Disbursement Date]])=MIN(YEAR(LoanTable[Disbursement Date])),"",YEAR(LoanTable[[#This Row],[Disbursement Date]])-1)</f>
        <v>2018</v>
      </c>
      <c r="BC1065" s="10">
        <f>IF(LoanTable[[#This Row],[Previous Year]]="",1,IF(COUNTIFS(LoanTable[Client id],LoanTable[[#This Row],[Client id]],LoanTable[Year],LoanTable[[#This Row],[Previous Year]])&gt;0,1,0))</f>
        <v>0</v>
      </c>
      <c r="BD1065" t="str">
        <f>YEAR(LoanTable[[#This Row],[Disbursement Date]]) &amp; "-Q" &amp; ROUNDUP(MONTH(LoanTable[[#This Row],[Disbursement Date]])/3,0)</f>
        <v>2019-Q4</v>
      </c>
      <c r="BE1065">
        <f>IF(LoanTable[[#This Row],[Disbursement Date]]=LoanTable[[#This Row],[First Loan Date]],1,0)</f>
        <v>0</v>
      </c>
    </row>
    <row r="1066" spans="1:57" x14ac:dyDescent="0.3">
      <c r="A1066" t="s">
        <v>833</v>
      </c>
      <c r="B1066">
        <v>11</v>
      </c>
      <c r="C1066" t="s">
        <v>251</v>
      </c>
      <c r="D1066" t="s">
        <v>573</v>
      </c>
      <c r="E1066">
        <v>25434</v>
      </c>
      <c r="F1066">
        <v>34295</v>
      </c>
      <c r="G1066">
        <v>5116</v>
      </c>
      <c r="H1066" s="5">
        <v>43820</v>
      </c>
      <c r="I1066" t="s">
        <v>615</v>
      </c>
      <c r="J1066" t="s">
        <v>619</v>
      </c>
      <c r="K1066">
        <v>10068</v>
      </c>
      <c r="L1066" t="s">
        <v>319</v>
      </c>
      <c r="M1066" t="s">
        <v>45</v>
      </c>
      <c r="N1066" t="s">
        <v>13</v>
      </c>
      <c r="O1066" t="s">
        <v>46</v>
      </c>
      <c r="P1066">
        <v>29</v>
      </c>
      <c r="Q1066" s="6" t="s">
        <v>47</v>
      </c>
      <c r="R1066" t="s">
        <v>16</v>
      </c>
      <c r="S1066" t="s">
        <v>35</v>
      </c>
      <c r="T1066" t="s">
        <v>18</v>
      </c>
      <c r="U1066" t="s">
        <v>22</v>
      </c>
      <c r="V1066" t="s">
        <v>39</v>
      </c>
      <c r="W1066">
        <v>395</v>
      </c>
      <c r="X1066" t="s">
        <v>574</v>
      </c>
      <c r="Y1066" t="s">
        <v>575</v>
      </c>
      <c r="Z1066" t="s">
        <v>576</v>
      </c>
      <c r="AA1066">
        <v>0.1065</v>
      </c>
      <c r="AB1066" t="s">
        <v>577</v>
      </c>
      <c r="AC1066" t="s">
        <v>578</v>
      </c>
      <c r="AD1066" t="s">
        <v>251</v>
      </c>
      <c r="AE1066" t="s">
        <v>250</v>
      </c>
      <c r="AF1066" t="s">
        <v>251</v>
      </c>
      <c r="AG1066" t="s">
        <v>252</v>
      </c>
      <c r="AH1066" t="s">
        <v>253</v>
      </c>
      <c r="AI1066" t="s">
        <v>317</v>
      </c>
      <c r="AJ1066">
        <v>10068</v>
      </c>
      <c r="AK1066" t="s">
        <v>318</v>
      </c>
      <c r="AL1066" t="s">
        <v>256</v>
      </c>
      <c r="AM1066">
        <v>26582</v>
      </c>
      <c r="AN1066">
        <v>35690</v>
      </c>
      <c r="AO1066">
        <v>24961</v>
      </c>
      <c r="AP1066">
        <v>18.079999999999998</v>
      </c>
      <c r="AQ1066">
        <v>2772.02</v>
      </c>
      <c r="AR1066" t="s">
        <v>2626</v>
      </c>
      <c r="AS1066" t="s">
        <v>2626</v>
      </c>
      <c r="AT1066">
        <v>1</v>
      </c>
      <c r="AU1066" t="s">
        <v>2628</v>
      </c>
      <c r="AV1066" s="3">
        <v>43820</v>
      </c>
      <c r="AW1066" s="3" t="str">
        <f>TEXT(LoanTable[[#This Row],[Disbursement Date]],"YYYY-MM")</f>
        <v>2019-12</v>
      </c>
      <c r="AX1066" t="str">
        <f>TEXT(EDATE(LoanTable[[#This Row],[Disbursement Date]],-1),"YYYY-MM")</f>
        <v>2019-11</v>
      </c>
      <c r="AY1066">
        <f>IF(LoanTable[[#This Row],[Loan Status]]="Active",1,0)</f>
        <v>0</v>
      </c>
      <c r="AZ1066">
        <f>IF(COUNTIFS(LoanTable[Client id],LoanTable[[#This Row],[Client id]],LoanTable[Period],LoanTable[[#This Row],[Previous Period]])&gt;0,1,0)</f>
        <v>0</v>
      </c>
      <c r="BA1066" s="17" t="str">
        <f>TEXT(LoanTable[[#This Row],[Disbursement Date]],"YYYY")</f>
        <v>2019</v>
      </c>
      <c r="BB1066" s="10" cm="1">
        <f t="array" ref="BB1066">IF(YEAR(LoanTable[[#This Row],[Disbursement Date]])=MIN(YEAR(LoanTable[Disbursement Date])),"",YEAR(LoanTable[[#This Row],[Disbursement Date]])-1)</f>
        <v>2018</v>
      </c>
      <c r="BC1066" s="10">
        <f>IF(LoanTable[[#This Row],[Previous Year]]="",1,IF(COUNTIFS(LoanTable[Client id],LoanTable[[#This Row],[Client id]],LoanTable[Year],LoanTable[[#This Row],[Previous Year]])&gt;0,1,0))</f>
        <v>0</v>
      </c>
      <c r="BD1066" t="str">
        <f>YEAR(LoanTable[[#This Row],[Disbursement Date]]) &amp; "-Q" &amp; ROUNDUP(MONTH(LoanTable[[#This Row],[Disbursement Date]])/3,0)</f>
        <v>2019-Q4</v>
      </c>
      <c r="BE1066">
        <f>IF(LoanTable[[#This Row],[Disbursement Date]]=LoanTable[[#This Row],[First Loan Date]],1,0)</f>
        <v>1</v>
      </c>
    </row>
    <row r="1067" spans="1:57" x14ac:dyDescent="0.3">
      <c r="A1067" t="s">
        <v>1711</v>
      </c>
      <c r="B1067">
        <v>229</v>
      </c>
      <c r="C1067" t="s">
        <v>294</v>
      </c>
      <c r="D1067" t="s">
        <v>592</v>
      </c>
      <c r="E1067">
        <v>20906</v>
      </c>
      <c r="F1067">
        <v>32374</v>
      </c>
      <c r="G1067">
        <v>6489</v>
      </c>
      <c r="H1067" s="5">
        <v>43820</v>
      </c>
      <c r="I1067" t="s">
        <v>612</v>
      </c>
      <c r="J1067" t="s">
        <v>613</v>
      </c>
      <c r="K1067">
        <v>90149</v>
      </c>
      <c r="L1067" t="s">
        <v>296</v>
      </c>
      <c r="M1067" t="s">
        <v>36</v>
      </c>
      <c r="N1067" t="s">
        <v>13</v>
      </c>
      <c r="O1067" t="s">
        <v>14</v>
      </c>
      <c r="P1067">
        <v>37</v>
      </c>
      <c r="Q1067" s="5" t="s">
        <v>37</v>
      </c>
      <c r="R1067" t="s">
        <v>16</v>
      </c>
      <c r="S1067" t="s">
        <v>35</v>
      </c>
      <c r="T1067" t="s">
        <v>18</v>
      </c>
      <c r="U1067" t="s">
        <v>38</v>
      </c>
      <c r="V1067" t="s">
        <v>39</v>
      </c>
      <c r="W1067">
        <v>426</v>
      </c>
      <c r="X1067" t="s">
        <v>574</v>
      </c>
      <c r="Y1067" t="s">
        <v>584</v>
      </c>
      <c r="Z1067" t="s">
        <v>593</v>
      </c>
      <c r="AA1067">
        <v>0.1991</v>
      </c>
      <c r="AB1067" t="s">
        <v>594</v>
      </c>
      <c r="AC1067" t="s">
        <v>595</v>
      </c>
      <c r="AD1067" t="s">
        <v>294</v>
      </c>
      <c r="AE1067" t="s">
        <v>266</v>
      </c>
      <c r="AF1067" t="s">
        <v>267</v>
      </c>
      <c r="AG1067" t="s">
        <v>268</v>
      </c>
      <c r="AH1067" t="s">
        <v>269</v>
      </c>
      <c r="AI1067" t="s">
        <v>295</v>
      </c>
      <c r="AJ1067">
        <v>90149</v>
      </c>
      <c r="AK1067" t="s">
        <v>274</v>
      </c>
      <c r="AL1067" t="s">
        <v>241</v>
      </c>
      <c r="AM1067">
        <v>21621</v>
      </c>
      <c r="AN1067">
        <v>32153</v>
      </c>
      <c r="AO1067">
        <v>20798</v>
      </c>
      <c r="AP1067">
        <v>20.98</v>
      </c>
      <c r="AQ1067">
        <v>3536.42</v>
      </c>
      <c r="AR1067" t="s">
        <v>2626</v>
      </c>
      <c r="AS1067" t="s">
        <v>2626</v>
      </c>
      <c r="AT1067">
        <v>2</v>
      </c>
      <c r="AU1067" t="s">
        <v>2628</v>
      </c>
      <c r="AV1067" s="3">
        <v>43820</v>
      </c>
      <c r="AW1067" s="3" t="str">
        <f>TEXT(LoanTable[[#This Row],[Disbursement Date]],"YYYY-MM")</f>
        <v>2019-12</v>
      </c>
      <c r="AX1067" t="str">
        <f>TEXT(EDATE(LoanTable[[#This Row],[Disbursement Date]],-1),"YYYY-MM")</f>
        <v>2019-11</v>
      </c>
      <c r="AY1067">
        <f>IF(LoanTable[[#This Row],[Loan Status]]="Active",1,0)</f>
        <v>0</v>
      </c>
      <c r="AZ1067">
        <f>IF(COUNTIFS(LoanTable[Client id],LoanTable[[#This Row],[Client id]],LoanTable[Period],LoanTable[[#This Row],[Previous Period]])&gt;0,1,0)</f>
        <v>0</v>
      </c>
      <c r="BA1067" s="17" t="str">
        <f>TEXT(LoanTable[[#This Row],[Disbursement Date]],"YYYY")</f>
        <v>2019</v>
      </c>
      <c r="BB1067" s="10" cm="1">
        <f t="array" ref="BB1067">IF(YEAR(LoanTable[[#This Row],[Disbursement Date]])=MIN(YEAR(LoanTable[Disbursement Date])),"",YEAR(LoanTable[[#This Row],[Disbursement Date]])-1)</f>
        <v>2018</v>
      </c>
      <c r="BC1067" s="10">
        <f>IF(LoanTable[[#This Row],[Previous Year]]="",1,IF(COUNTIFS(LoanTable[Client id],LoanTable[[#This Row],[Client id]],LoanTable[Year],LoanTable[[#This Row],[Previous Year]])&gt;0,1,0))</f>
        <v>0</v>
      </c>
      <c r="BD1067" t="str">
        <f>YEAR(LoanTable[[#This Row],[Disbursement Date]]) &amp; "-Q" &amp; ROUNDUP(MONTH(LoanTable[[#This Row],[Disbursement Date]])/3,0)</f>
        <v>2019-Q4</v>
      </c>
      <c r="BE1067">
        <f>IF(LoanTable[[#This Row],[Disbursement Date]]=LoanTable[[#This Row],[First Loan Date]],1,0)</f>
        <v>1</v>
      </c>
    </row>
    <row r="1068" spans="1:57" x14ac:dyDescent="0.3">
      <c r="A1068" t="s">
        <v>2188</v>
      </c>
      <c r="B1068">
        <v>19</v>
      </c>
      <c r="C1068" t="s">
        <v>265</v>
      </c>
      <c r="D1068" t="s">
        <v>573</v>
      </c>
      <c r="E1068">
        <v>4084</v>
      </c>
      <c r="F1068">
        <v>30292</v>
      </c>
      <c r="G1068">
        <v>23648</v>
      </c>
      <c r="H1068" s="5">
        <v>43821</v>
      </c>
      <c r="I1068" t="s">
        <v>612</v>
      </c>
      <c r="J1068" t="s">
        <v>619</v>
      </c>
      <c r="K1068">
        <v>30179</v>
      </c>
      <c r="L1068" t="s">
        <v>272</v>
      </c>
      <c r="M1068" t="s">
        <v>45</v>
      </c>
      <c r="N1068" t="s">
        <v>13</v>
      </c>
      <c r="O1068" t="s">
        <v>28</v>
      </c>
      <c r="P1068">
        <v>51</v>
      </c>
      <c r="Q1068" s="6" t="s">
        <v>62</v>
      </c>
      <c r="R1068" t="s">
        <v>25</v>
      </c>
      <c r="S1068" t="s">
        <v>35</v>
      </c>
      <c r="T1068" t="s">
        <v>63</v>
      </c>
      <c r="U1068" t="s">
        <v>22</v>
      </c>
      <c r="V1068" t="s">
        <v>31</v>
      </c>
      <c r="W1068">
        <v>375</v>
      </c>
      <c r="X1068" t="s">
        <v>574</v>
      </c>
      <c r="Y1068" t="s">
        <v>575</v>
      </c>
      <c r="Z1068" t="s">
        <v>576</v>
      </c>
      <c r="AA1068">
        <v>0.1065</v>
      </c>
      <c r="AB1068" t="s">
        <v>577</v>
      </c>
      <c r="AC1068" t="s">
        <v>578</v>
      </c>
      <c r="AD1068" t="s">
        <v>265</v>
      </c>
      <c r="AE1068" t="s">
        <v>266</v>
      </c>
      <c r="AF1068" t="s">
        <v>267</v>
      </c>
      <c r="AG1068" t="s">
        <v>268</v>
      </c>
      <c r="AH1068" t="s">
        <v>269</v>
      </c>
      <c r="AI1068" t="s">
        <v>270</v>
      </c>
      <c r="AJ1068">
        <v>30179</v>
      </c>
      <c r="AK1068" t="s">
        <v>271</v>
      </c>
      <c r="AL1068" t="s">
        <v>241</v>
      </c>
      <c r="AM1068">
        <v>5830</v>
      </c>
      <c r="AN1068">
        <v>32200</v>
      </c>
      <c r="AO1068">
        <v>3918</v>
      </c>
      <c r="AP1068">
        <v>4.99</v>
      </c>
      <c r="AQ1068">
        <v>4027.15</v>
      </c>
      <c r="AR1068" t="s">
        <v>2626</v>
      </c>
      <c r="AS1068" t="s">
        <v>2626</v>
      </c>
      <c r="AT1068">
        <v>0</v>
      </c>
      <c r="AU1068" t="s">
        <v>2630</v>
      </c>
      <c r="AV1068" s="3">
        <v>43821</v>
      </c>
      <c r="AW1068" s="3" t="str">
        <f>TEXT(LoanTable[[#This Row],[Disbursement Date]],"YYYY-MM")</f>
        <v>2019-12</v>
      </c>
      <c r="AX1068" t="str">
        <f>TEXT(EDATE(LoanTable[[#This Row],[Disbursement Date]],-1),"YYYY-MM")</f>
        <v>2019-11</v>
      </c>
      <c r="AY1068">
        <f>IF(LoanTable[[#This Row],[Loan Status]]="Active",1,0)</f>
        <v>0</v>
      </c>
      <c r="AZ1068">
        <f>IF(COUNTIFS(LoanTable[Client id],LoanTable[[#This Row],[Client id]],LoanTable[Period],LoanTable[[#This Row],[Previous Period]])&gt;0,1,0)</f>
        <v>0</v>
      </c>
      <c r="BA1068" s="17" t="str">
        <f>TEXT(LoanTable[[#This Row],[Disbursement Date]],"YYYY")</f>
        <v>2019</v>
      </c>
      <c r="BB1068" s="10" cm="1">
        <f t="array" ref="BB1068">IF(YEAR(LoanTable[[#This Row],[Disbursement Date]])=MIN(YEAR(LoanTable[Disbursement Date])),"",YEAR(LoanTable[[#This Row],[Disbursement Date]])-1)</f>
        <v>2018</v>
      </c>
      <c r="BC1068" s="10">
        <f>IF(LoanTable[[#This Row],[Previous Year]]="",1,IF(COUNTIFS(LoanTable[Client id],LoanTable[[#This Row],[Client id]],LoanTable[Year],LoanTable[[#This Row],[Previous Year]])&gt;0,1,0))</f>
        <v>0</v>
      </c>
      <c r="BD1068" t="str">
        <f>YEAR(LoanTable[[#This Row],[Disbursement Date]]) &amp; "-Q" &amp; ROUNDUP(MONTH(LoanTable[[#This Row],[Disbursement Date]])/3,0)</f>
        <v>2019-Q4</v>
      </c>
      <c r="BE1068">
        <f>IF(LoanTable[[#This Row],[Disbursement Date]]=LoanTable[[#This Row],[First Loan Date]],1,0)</f>
        <v>1</v>
      </c>
    </row>
    <row r="1069" spans="1:57" x14ac:dyDescent="0.3">
      <c r="A1069" t="s">
        <v>1455</v>
      </c>
      <c r="B1069">
        <v>275</v>
      </c>
      <c r="C1069" t="s">
        <v>481</v>
      </c>
      <c r="D1069" t="s">
        <v>592</v>
      </c>
      <c r="E1069">
        <v>16764</v>
      </c>
      <c r="F1069">
        <v>2299</v>
      </c>
      <c r="G1069">
        <v>16874</v>
      </c>
      <c r="H1069" s="5">
        <v>43822</v>
      </c>
      <c r="I1069" t="s">
        <v>617</v>
      </c>
      <c r="J1069" t="s">
        <v>619</v>
      </c>
      <c r="K1069">
        <v>1050013</v>
      </c>
      <c r="L1069" t="s">
        <v>482</v>
      </c>
      <c r="M1069" t="s">
        <v>99</v>
      </c>
      <c r="N1069" t="s">
        <v>13</v>
      </c>
      <c r="O1069" t="s">
        <v>14</v>
      </c>
      <c r="P1069">
        <v>38</v>
      </c>
      <c r="Q1069" s="5" t="s">
        <v>202</v>
      </c>
      <c r="R1069" t="s">
        <v>74</v>
      </c>
      <c r="S1069" t="s">
        <v>105</v>
      </c>
      <c r="T1069" t="s">
        <v>18</v>
      </c>
      <c r="U1069" t="s">
        <v>26</v>
      </c>
      <c r="V1069" t="s">
        <v>20</v>
      </c>
      <c r="W1069">
        <v>755</v>
      </c>
      <c r="X1069" t="s">
        <v>574</v>
      </c>
      <c r="Y1069" t="s">
        <v>584</v>
      </c>
      <c r="Z1069" t="s">
        <v>593</v>
      </c>
      <c r="AA1069">
        <v>0.1991</v>
      </c>
      <c r="AB1069" t="s">
        <v>594</v>
      </c>
      <c r="AC1069" t="s">
        <v>595</v>
      </c>
      <c r="AD1069" t="s">
        <v>481</v>
      </c>
      <c r="AE1069" t="s">
        <v>472</v>
      </c>
      <c r="AF1069" t="s">
        <v>473</v>
      </c>
      <c r="AG1069" t="s">
        <v>474</v>
      </c>
      <c r="AH1069" t="s">
        <v>475</v>
      </c>
      <c r="AI1069" t="s">
        <v>481</v>
      </c>
      <c r="AJ1069">
        <v>1050013</v>
      </c>
      <c r="AK1069" t="s">
        <v>476</v>
      </c>
      <c r="AL1069" t="s">
        <v>241</v>
      </c>
      <c r="AM1069">
        <v>17514</v>
      </c>
      <c r="AN1069">
        <v>3348</v>
      </c>
      <c r="AO1069">
        <v>16333</v>
      </c>
      <c r="AP1069">
        <v>43.77</v>
      </c>
      <c r="AQ1069">
        <v>3038.87</v>
      </c>
      <c r="AR1069" t="s">
        <v>2626</v>
      </c>
      <c r="AS1069" t="s">
        <v>2626</v>
      </c>
      <c r="AT1069">
        <v>2</v>
      </c>
      <c r="AU1069" t="s">
        <v>2628</v>
      </c>
      <c r="AV1069" s="3">
        <v>43081</v>
      </c>
      <c r="AW1069" s="3" t="str">
        <f>TEXT(LoanTable[[#This Row],[Disbursement Date]],"YYYY-MM")</f>
        <v>2019-12</v>
      </c>
      <c r="AX1069" t="str">
        <f>TEXT(EDATE(LoanTable[[#This Row],[Disbursement Date]],-1),"YYYY-MM")</f>
        <v>2019-11</v>
      </c>
      <c r="AY1069">
        <f>IF(LoanTable[[#This Row],[Loan Status]]="Active",1,0)</f>
        <v>0</v>
      </c>
      <c r="AZ1069">
        <f>IF(COUNTIFS(LoanTable[Client id],LoanTable[[#This Row],[Client id]],LoanTable[Period],LoanTable[[#This Row],[Previous Period]])&gt;0,1,0)</f>
        <v>0</v>
      </c>
      <c r="BA1069" s="17" t="str">
        <f>TEXT(LoanTable[[#This Row],[Disbursement Date]],"YYYY")</f>
        <v>2019</v>
      </c>
      <c r="BB1069" s="10" cm="1">
        <f t="array" ref="BB1069">IF(YEAR(LoanTable[[#This Row],[Disbursement Date]])=MIN(YEAR(LoanTable[Disbursement Date])),"",YEAR(LoanTable[[#This Row],[Disbursement Date]])-1)</f>
        <v>2018</v>
      </c>
      <c r="BC1069" s="10">
        <f>IF(LoanTable[[#This Row],[Previous Year]]="",1,IF(COUNTIFS(LoanTable[Client id],LoanTable[[#This Row],[Client id]],LoanTable[Year],LoanTable[[#This Row],[Previous Year]])&gt;0,1,0))</f>
        <v>0</v>
      </c>
      <c r="BD1069" t="str">
        <f>YEAR(LoanTable[[#This Row],[Disbursement Date]]) &amp; "-Q" &amp; ROUNDUP(MONTH(LoanTable[[#This Row],[Disbursement Date]])/3,0)</f>
        <v>2019-Q4</v>
      </c>
      <c r="BE1069">
        <f>IF(LoanTable[[#This Row],[Disbursement Date]]=LoanTable[[#This Row],[First Loan Date]],1,0)</f>
        <v>0</v>
      </c>
    </row>
    <row r="1070" spans="1:57" x14ac:dyDescent="0.3">
      <c r="A1070" t="s">
        <v>2242</v>
      </c>
      <c r="B1070">
        <v>519</v>
      </c>
      <c r="C1070" t="s">
        <v>386</v>
      </c>
      <c r="D1070" t="s">
        <v>573</v>
      </c>
      <c r="E1070">
        <v>38342</v>
      </c>
      <c r="F1070">
        <v>49332</v>
      </c>
      <c r="G1070">
        <v>36150</v>
      </c>
      <c r="H1070" s="5">
        <v>43822</v>
      </c>
      <c r="I1070" t="s">
        <v>612</v>
      </c>
      <c r="J1070" t="s">
        <v>619</v>
      </c>
      <c r="K1070">
        <v>1110166</v>
      </c>
      <c r="L1070" t="s">
        <v>389</v>
      </c>
      <c r="M1070" t="s">
        <v>217</v>
      </c>
      <c r="N1070" t="s">
        <v>13</v>
      </c>
      <c r="O1070" t="s">
        <v>14</v>
      </c>
      <c r="P1070">
        <v>43</v>
      </c>
      <c r="Q1070" s="5" t="s">
        <v>218</v>
      </c>
      <c r="R1070" t="s">
        <v>104</v>
      </c>
      <c r="S1070" t="s">
        <v>105</v>
      </c>
      <c r="T1070" t="s">
        <v>18</v>
      </c>
      <c r="U1070" t="s">
        <v>19</v>
      </c>
      <c r="V1070" t="s">
        <v>39</v>
      </c>
      <c r="W1070">
        <v>558</v>
      </c>
      <c r="X1070" t="s">
        <v>574</v>
      </c>
      <c r="Y1070" t="s">
        <v>575</v>
      </c>
      <c r="Z1070" t="s">
        <v>576</v>
      </c>
      <c r="AA1070">
        <v>0.1065</v>
      </c>
      <c r="AB1070" t="s">
        <v>577</v>
      </c>
      <c r="AC1070" t="s">
        <v>578</v>
      </c>
      <c r="AD1070" t="s">
        <v>386</v>
      </c>
      <c r="AE1070" t="s">
        <v>234</v>
      </c>
      <c r="AF1070" t="s">
        <v>235</v>
      </c>
      <c r="AG1070" t="s">
        <v>236</v>
      </c>
      <c r="AH1070" t="s">
        <v>237</v>
      </c>
      <c r="AI1070" t="s">
        <v>387</v>
      </c>
      <c r="AJ1070">
        <v>1110166</v>
      </c>
      <c r="AK1070" t="s">
        <v>388</v>
      </c>
      <c r="AL1070" t="s">
        <v>239</v>
      </c>
      <c r="AM1070">
        <v>38493</v>
      </c>
      <c r="AN1070">
        <v>50035</v>
      </c>
      <c r="AO1070">
        <v>37863</v>
      </c>
      <c r="AP1070">
        <v>30.8</v>
      </c>
      <c r="AQ1070">
        <v>3693.63</v>
      </c>
      <c r="AR1070" t="s">
        <v>2626</v>
      </c>
      <c r="AS1070" t="s">
        <v>2626</v>
      </c>
      <c r="AT1070">
        <v>0</v>
      </c>
      <c r="AU1070" t="s">
        <v>2628</v>
      </c>
      <c r="AV1070" s="3">
        <v>43094</v>
      </c>
      <c r="AW1070" s="3" t="str">
        <f>TEXT(LoanTable[[#This Row],[Disbursement Date]],"YYYY-MM")</f>
        <v>2019-12</v>
      </c>
      <c r="AX1070" t="str">
        <f>TEXT(EDATE(LoanTable[[#This Row],[Disbursement Date]],-1),"YYYY-MM")</f>
        <v>2019-11</v>
      </c>
      <c r="AY1070">
        <f>IF(LoanTable[[#This Row],[Loan Status]]="Active",1,0)</f>
        <v>0</v>
      </c>
      <c r="AZ1070">
        <f>IF(COUNTIFS(LoanTable[Client id],LoanTable[[#This Row],[Client id]],LoanTable[Period],LoanTable[[#This Row],[Previous Period]])&gt;0,1,0)</f>
        <v>0</v>
      </c>
      <c r="BA1070" s="17" t="str">
        <f>TEXT(LoanTable[[#This Row],[Disbursement Date]],"YYYY")</f>
        <v>2019</v>
      </c>
      <c r="BB1070" s="10" cm="1">
        <f t="array" ref="BB1070">IF(YEAR(LoanTable[[#This Row],[Disbursement Date]])=MIN(YEAR(LoanTable[Disbursement Date])),"",YEAR(LoanTable[[#This Row],[Disbursement Date]])-1)</f>
        <v>2018</v>
      </c>
      <c r="BC1070" s="10">
        <f>IF(LoanTable[[#This Row],[Previous Year]]="",1,IF(COUNTIFS(LoanTable[Client id],LoanTable[[#This Row],[Client id]],LoanTable[Year],LoanTable[[#This Row],[Previous Year]])&gt;0,1,0))</f>
        <v>0</v>
      </c>
      <c r="BD1070" t="str">
        <f>YEAR(LoanTable[[#This Row],[Disbursement Date]]) &amp; "-Q" &amp; ROUNDUP(MONTH(LoanTable[[#This Row],[Disbursement Date]])/3,0)</f>
        <v>2019-Q4</v>
      </c>
      <c r="BE1070">
        <f>IF(LoanTable[[#This Row],[Disbursement Date]]=LoanTable[[#This Row],[First Loan Date]],1,0)</f>
        <v>0</v>
      </c>
    </row>
    <row r="1071" spans="1:57" x14ac:dyDescent="0.3">
      <c r="A1071" t="s">
        <v>668</v>
      </c>
      <c r="B1071">
        <v>942</v>
      </c>
      <c r="C1071" t="s">
        <v>409</v>
      </c>
      <c r="D1071" t="s">
        <v>587</v>
      </c>
      <c r="E1071">
        <v>49339</v>
      </c>
      <c r="F1071">
        <v>13273</v>
      </c>
      <c r="G1071">
        <v>43488</v>
      </c>
      <c r="H1071" s="5">
        <v>43823</v>
      </c>
      <c r="I1071" t="s">
        <v>615</v>
      </c>
      <c r="J1071" t="s">
        <v>613</v>
      </c>
      <c r="K1071">
        <v>1030063</v>
      </c>
      <c r="L1071" t="s">
        <v>411</v>
      </c>
      <c r="M1071" t="s">
        <v>164</v>
      </c>
      <c r="N1071" t="s">
        <v>13</v>
      </c>
      <c r="O1071" t="s">
        <v>46</v>
      </c>
      <c r="P1071">
        <v>30</v>
      </c>
      <c r="Q1071" s="5" t="s">
        <v>47</v>
      </c>
      <c r="R1071" t="s">
        <v>30</v>
      </c>
      <c r="S1071" t="s">
        <v>145</v>
      </c>
      <c r="T1071" t="s">
        <v>18</v>
      </c>
      <c r="U1071" t="s">
        <v>19</v>
      </c>
      <c r="V1071" t="s">
        <v>31</v>
      </c>
      <c r="W1071">
        <v>783</v>
      </c>
      <c r="X1071" t="s">
        <v>574</v>
      </c>
      <c r="Y1071" t="s">
        <v>584</v>
      </c>
      <c r="Z1071" t="s">
        <v>576</v>
      </c>
      <c r="AA1071">
        <v>6.6199999999999995E-2</v>
      </c>
      <c r="AB1071" t="s">
        <v>581</v>
      </c>
      <c r="AC1071" t="s">
        <v>588</v>
      </c>
      <c r="AD1071" t="s">
        <v>409</v>
      </c>
      <c r="AE1071" t="s">
        <v>234</v>
      </c>
      <c r="AF1071" t="s">
        <v>235</v>
      </c>
      <c r="AG1071" t="s">
        <v>236</v>
      </c>
      <c r="AH1071" t="s">
        <v>237</v>
      </c>
      <c r="AI1071" t="s">
        <v>246</v>
      </c>
      <c r="AJ1071">
        <v>1030063</v>
      </c>
      <c r="AK1071" t="s">
        <v>410</v>
      </c>
      <c r="AL1071" t="s">
        <v>241</v>
      </c>
      <c r="AM1071">
        <v>48940</v>
      </c>
      <c r="AN1071">
        <v>14649</v>
      </c>
      <c r="AO1071">
        <v>49309</v>
      </c>
      <c r="AP1071">
        <v>14.07</v>
      </c>
      <c r="AQ1071">
        <v>935.21</v>
      </c>
      <c r="AR1071" t="s">
        <v>2626</v>
      </c>
      <c r="AS1071" t="s">
        <v>2626</v>
      </c>
      <c r="AT1071">
        <v>0</v>
      </c>
      <c r="AU1071" t="s">
        <v>2629</v>
      </c>
      <c r="AV1071" s="3">
        <v>43082</v>
      </c>
      <c r="AW1071" s="3" t="str">
        <f>TEXT(LoanTable[[#This Row],[Disbursement Date]],"YYYY-MM")</f>
        <v>2019-12</v>
      </c>
      <c r="AX1071" t="str">
        <f>TEXT(EDATE(LoanTable[[#This Row],[Disbursement Date]],-1),"YYYY-MM")</f>
        <v>2019-11</v>
      </c>
      <c r="AY1071">
        <f>IF(LoanTable[[#This Row],[Loan Status]]="Active",1,0)</f>
        <v>0</v>
      </c>
      <c r="AZ1071">
        <f>IF(COUNTIFS(LoanTable[Client id],LoanTable[[#This Row],[Client id]],LoanTable[Period],LoanTable[[#This Row],[Previous Period]])&gt;0,1,0)</f>
        <v>0</v>
      </c>
      <c r="BA1071" s="17" t="str">
        <f>TEXT(LoanTable[[#This Row],[Disbursement Date]],"YYYY")</f>
        <v>2019</v>
      </c>
      <c r="BB1071" s="10" cm="1">
        <f t="array" ref="BB1071">IF(YEAR(LoanTable[[#This Row],[Disbursement Date]])=MIN(YEAR(LoanTable[Disbursement Date])),"",YEAR(LoanTable[[#This Row],[Disbursement Date]])-1)</f>
        <v>2018</v>
      </c>
      <c r="BC1071" s="10">
        <f>IF(LoanTable[[#This Row],[Previous Year]]="",1,IF(COUNTIFS(LoanTable[Client id],LoanTable[[#This Row],[Client id]],LoanTable[Year],LoanTable[[#This Row],[Previous Year]])&gt;0,1,0))</f>
        <v>1</v>
      </c>
      <c r="BD1071" t="str">
        <f>YEAR(LoanTable[[#This Row],[Disbursement Date]]) &amp; "-Q" &amp; ROUNDUP(MONTH(LoanTable[[#This Row],[Disbursement Date]])/3,0)</f>
        <v>2019-Q4</v>
      </c>
      <c r="BE1071">
        <f>IF(LoanTable[[#This Row],[Disbursement Date]]=LoanTable[[#This Row],[First Loan Date]],1,0)</f>
        <v>0</v>
      </c>
    </row>
    <row r="1072" spans="1:57" x14ac:dyDescent="0.3">
      <c r="A1072" t="s">
        <v>1260</v>
      </c>
      <c r="B1072">
        <v>142</v>
      </c>
      <c r="C1072" t="s">
        <v>243</v>
      </c>
      <c r="D1072" t="s">
        <v>583</v>
      </c>
      <c r="E1072">
        <v>45360</v>
      </c>
      <c r="F1072">
        <v>19109</v>
      </c>
      <c r="G1072">
        <v>1874</v>
      </c>
      <c r="H1072" s="5">
        <v>43828</v>
      </c>
      <c r="I1072" t="s">
        <v>615</v>
      </c>
      <c r="J1072" t="s">
        <v>613</v>
      </c>
      <c r="K1072">
        <v>160051</v>
      </c>
      <c r="L1072" t="s">
        <v>245</v>
      </c>
      <c r="M1072" t="s">
        <v>106</v>
      </c>
      <c r="N1072" t="s">
        <v>13</v>
      </c>
      <c r="O1072" t="s">
        <v>14</v>
      </c>
      <c r="P1072">
        <v>40</v>
      </c>
      <c r="Q1072" s="5" t="s">
        <v>184</v>
      </c>
      <c r="R1072" t="s">
        <v>30</v>
      </c>
      <c r="S1072" t="s">
        <v>145</v>
      </c>
      <c r="T1072" t="s">
        <v>18</v>
      </c>
      <c r="U1072" t="s">
        <v>65</v>
      </c>
      <c r="V1072" t="s">
        <v>20</v>
      </c>
      <c r="W1072">
        <v>810</v>
      </c>
      <c r="X1072" t="s">
        <v>574</v>
      </c>
      <c r="Y1072" t="s">
        <v>584</v>
      </c>
      <c r="Z1072" t="s">
        <v>576</v>
      </c>
      <c r="AA1072">
        <v>0.1825</v>
      </c>
      <c r="AB1072" t="s">
        <v>585</v>
      </c>
      <c r="AC1072" t="s">
        <v>586</v>
      </c>
      <c r="AD1072" t="s">
        <v>243</v>
      </c>
      <c r="AE1072" t="s">
        <v>234</v>
      </c>
      <c r="AF1072" t="s">
        <v>235</v>
      </c>
      <c r="AG1072" t="s">
        <v>236</v>
      </c>
      <c r="AH1072" t="s">
        <v>237</v>
      </c>
      <c r="AI1072" t="s">
        <v>243</v>
      </c>
      <c r="AJ1072">
        <v>160051</v>
      </c>
      <c r="AK1072" t="s">
        <v>244</v>
      </c>
      <c r="AL1072" t="s">
        <v>241</v>
      </c>
      <c r="AM1072">
        <v>45741</v>
      </c>
      <c r="AN1072">
        <v>20434</v>
      </c>
      <c r="AO1072">
        <v>45032</v>
      </c>
      <c r="AP1072">
        <v>9.31</v>
      </c>
      <c r="AQ1072">
        <v>4585.9399999999996</v>
      </c>
      <c r="AR1072" t="s">
        <v>2626</v>
      </c>
      <c r="AS1072" t="s">
        <v>2626</v>
      </c>
      <c r="AT1072">
        <v>2</v>
      </c>
      <c r="AU1072" t="s">
        <v>2629</v>
      </c>
      <c r="AV1072" s="3">
        <v>43828</v>
      </c>
      <c r="AW1072" s="3" t="str">
        <f>TEXT(LoanTable[[#This Row],[Disbursement Date]],"YYYY-MM")</f>
        <v>2019-12</v>
      </c>
      <c r="AX1072" t="str">
        <f>TEXT(EDATE(LoanTable[[#This Row],[Disbursement Date]],-1),"YYYY-MM")</f>
        <v>2019-11</v>
      </c>
      <c r="AY1072">
        <f>IF(LoanTable[[#This Row],[Loan Status]]="Active",1,0)</f>
        <v>0</v>
      </c>
      <c r="AZ1072">
        <f>IF(COUNTIFS(LoanTable[Client id],LoanTable[[#This Row],[Client id]],LoanTable[Period],LoanTable[[#This Row],[Previous Period]])&gt;0,1,0)</f>
        <v>0</v>
      </c>
      <c r="BA1072" s="17" t="str">
        <f>TEXT(LoanTable[[#This Row],[Disbursement Date]],"YYYY")</f>
        <v>2019</v>
      </c>
      <c r="BB1072" s="10" cm="1">
        <f t="array" ref="BB1072">IF(YEAR(LoanTable[[#This Row],[Disbursement Date]])=MIN(YEAR(LoanTable[Disbursement Date])),"",YEAR(LoanTable[[#This Row],[Disbursement Date]])-1)</f>
        <v>2018</v>
      </c>
      <c r="BC1072" s="10">
        <f>IF(LoanTable[[#This Row],[Previous Year]]="",1,IF(COUNTIFS(LoanTable[Client id],LoanTable[[#This Row],[Client id]],LoanTable[Year],LoanTable[[#This Row],[Previous Year]])&gt;0,1,0))</f>
        <v>0</v>
      </c>
      <c r="BD1072" t="str">
        <f>YEAR(LoanTable[[#This Row],[Disbursement Date]]) &amp; "-Q" &amp; ROUNDUP(MONTH(LoanTable[[#This Row],[Disbursement Date]])/3,0)</f>
        <v>2019-Q4</v>
      </c>
      <c r="BE1072">
        <f>IF(LoanTable[[#This Row],[Disbursement Date]]=LoanTable[[#This Row],[First Loan Date]],1,0)</f>
        <v>1</v>
      </c>
    </row>
    <row r="1073" spans="1:57" x14ac:dyDescent="0.3">
      <c r="A1073" t="s">
        <v>882</v>
      </c>
      <c r="B1073">
        <v>461</v>
      </c>
      <c r="C1073" t="s">
        <v>344</v>
      </c>
      <c r="D1073" t="s">
        <v>573</v>
      </c>
      <c r="E1073">
        <v>19526</v>
      </c>
      <c r="F1073">
        <v>28425</v>
      </c>
      <c r="G1073">
        <v>24949</v>
      </c>
      <c r="H1073" s="5">
        <v>43831</v>
      </c>
      <c r="I1073" t="s">
        <v>617</v>
      </c>
      <c r="J1073" t="s">
        <v>619</v>
      </c>
      <c r="K1073">
        <v>910020</v>
      </c>
      <c r="L1073" t="s">
        <v>346</v>
      </c>
      <c r="M1073" t="s">
        <v>154</v>
      </c>
      <c r="N1073" t="s">
        <v>13</v>
      </c>
      <c r="O1073" t="s">
        <v>28</v>
      </c>
      <c r="P1073">
        <v>49</v>
      </c>
      <c r="Q1073" s="5" t="s">
        <v>155</v>
      </c>
      <c r="R1073" t="s">
        <v>30</v>
      </c>
      <c r="S1073" t="s">
        <v>145</v>
      </c>
      <c r="T1073" t="s">
        <v>18</v>
      </c>
      <c r="U1073" t="s">
        <v>26</v>
      </c>
      <c r="V1073" t="s">
        <v>20</v>
      </c>
      <c r="W1073">
        <v>695</v>
      </c>
      <c r="X1073" t="s">
        <v>574</v>
      </c>
      <c r="Y1073" t="s">
        <v>575</v>
      </c>
      <c r="Z1073" t="s">
        <v>576</v>
      </c>
      <c r="AA1073">
        <v>0.1065</v>
      </c>
      <c r="AB1073" t="s">
        <v>577</v>
      </c>
      <c r="AC1073" t="s">
        <v>578</v>
      </c>
      <c r="AD1073" t="s">
        <v>344</v>
      </c>
      <c r="AE1073" t="s">
        <v>250</v>
      </c>
      <c r="AF1073" t="s">
        <v>251</v>
      </c>
      <c r="AG1073" t="s">
        <v>252</v>
      </c>
      <c r="AH1073" t="s">
        <v>253</v>
      </c>
      <c r="AI1073" t="s">
        <v>254</v>
      </c>
      <c r="AJ1073">
        <v>910020</v>
      </c>
      <c r="AK1073" t="s">
        <v>345</v>
      </c>
      <c r="AL1073" t="s">
        <v>256</v>
      </c>
      <c r="AM1073">
        <v>19628</v>
      </c>
      <c r="AN1073">
        <v>30403</v>
      </c>
      <c r="AO1073">
        <v>19061</v>
      </c>
      <c r="AP1073">
        <v>12.54</v>
      </c>
      <c r="AQ1073">
        <v>698.86</v>
      </c>
      <c r="AR1073" t="s">
        <v>2626</v>
      </c>
      <c r="AS1073" t="s">
        <v>2626</v>
      </c>
      <c r="AT1073">
        <v>0</v>
      </c>
      <c r="AU1073" t="s">
        <v>2629</v>
      </c>
      <c r="AV1073" s="3">
        <v>43831</v>
      </c>
      <c r="AW1073" s="3" t="str">
        <f>TEXT(LoanTable[[#This Row],[Disbursement Date]],"YYYY-MM")</f>
        <v>2020-01</v>
      </c>
      <c r="AX1073" t="str">
        <f>TEXT(EDATE(LoanTable[[#This Row],[Disbursement Date]],-1),"YYYY-MM")</f>
        <v>2019-12</v>
      </c>
      <c r="AY1073">
        <f>IF(LoanTable[[#This Row],[Loan Status]]="Active",1,0)</f>
        <v>0</v>
      </c>
      <c r="AZ1073">
        <f>IF(COUNTIFS(LoanTable[Client id],LoanTable[[#This Row],[Client id]],LoanTable[Period],LoanTable[[#This Row],[Previous Period]])&gt;0,1,0)</f>
        <v>0</v>
      </c>
      <c r="BA1073" s="17" t="str">
        <f>TEXT(LoanTable[[#This Row],[Disbursement Date]],"YYYY")</f>
        <v>2020</v>
      </c>
      <c r="BB1073" s="10" cm="1">
        <f t="array" ref="BB1073">IF(YEAR(LoanTable[[#This Row],[Disbursement Date]])=MIN(YEAR(LoanTable[Disbursement Date])),"",YEAR(LoanTable[[#This Row],[Disbursement Date]])-1)</f>
        <v>2019</v>
      </c>
      <c r="BC1073" s="10">
        <f>IF(LoanTable[[#This Row],[Previous Year]]="",1,IF(COUNTIFS(LoanTable[Client id],LoanTable[[#This Row],[Client id]],LoanTable[Year],LoanTable[[#This Row],[Previous Year]])&gt;0,1,0))</f>
        <v>0</v>
      </c>
      <c r="BD1073" t="str">
        <f>YEAR(LoanTable[[#This Row],[Disbursement Date]]) &amp; "-Q" &amp; ROUNDUP(MONTH(LoanTable[[#This Row],[Disbursement Date]])/3,0)</f>
        <v>2020-Q1</v>
      </c>
      <c r="BE1073">
        <f>IF(LoanTable[[#This Row],[Disbursement Date]]=LoanTable[[#This Row],[First Loan Date]],1,0)</f>
        <v>1</v>
      </c>
    </row>
    <row r="1074" spans="1:57" x14ac:dyDescent="0.3">
      <c r="A1074" t="s">
        <v>2400</v>
      </c>
      <c r="B1074">
        <v>351</v>
      </c>
      <c r="C1074" t="s">
        <v>249</v>
      </c>
      <c r="D1074" t="s">
        <v>573</v>
      </c>
      <c r="E1074">
        <v>32780</v>
      </c>
      <c r="F1074">
        <v>23428</v>
      </c>
      <c r="G1074">
        <v>29714</v>
      </c>
      <c r="H1074" s="5">
        <v>43833</v>
      </c>
      <c r="I1074" t="s">
        <v>615</v>
      </c>
      <c r="J1074" t="s">
        <v>619</v>
      </c>
      <c r="K1074">
        <v>910182</v>
      </c>
      <c r="L1074" t="s">
        <v>257</v>
      </c>
      <c r="M1074" t="s">
        <v>54</v>
      </c>
      <c r="N1074" t="s">
        <v>13</v>
      </c>
      <c r="O1074" t="s">
        <v>46</v>
      </c>
      <c r="P1074">
        <v>29</v>
      </c>
      <c r="Q1074" s="5" t="s">
        <v>53</v>
      </c>
      <c r="R1074" t="s">
        <v>30</v>
      </c>
      <c r="S1074" t="s">
        <v>145</v>
      </c>
      <c r="T1074" t="s">
        <v>18</v>
      </c>
      <c r="U1074" t="s">
        <v>22</v>
      </c>
      <c r="V1074" t="s">
        <v>39</v>
      </c>
      <c r="W1074">
        <v>324</v>
      </c>
      <c r="X1074" t="s">
        <v>574</v>
      </c>
      <c r="Y1074" t="s">
        <v>575</v>
      </c>
      <c r="Z1074" t="s">
        <v>576</v>
      </c>
      <c r="AA1074">
        <v>0.1065</v>
      </c>
      <c r="AB1074" t="s">
        <v>577</v>
      </c>
      <c r="AC1074" t="s">
        <v>578</v>
      </c>
      <c r="AD1074" t="s">
        <v>249</v>
      </c>
      <c r="AE1074" t="s">
        <v>250</v>
      </c>
      <c r="AF1074" t="s">
        <v>251</v>
      </c>
      <c r="AG1074" t="s">
        <v>252</v>
      </c>
      <c r="AH1074" t="s">
        <v>253</v>
      </c>
      <c r="AI1074" t="s">
        <v>254</v>
      </c>
      <c r="AJ1074">
        <v>910182</v>
      </c>
      <c r="AK1074" t="s">
        <v>255</v>
      </c>
      <c r="AL1074" t="s">
        <v>256</v>
      </c>
      <c r="AM1074">
        <v>33067</v>
      </c>
      <c r="AN1074">
        <v>23664</v>
      </c>
      <c r="AO1074">
        <v>32761</v>
      </c>
      <c r="AP1074">
        <v>21.47</v>
      </c>
      <c r="AQ1074">
        <v>1706.44</v>
      </c>
      <c r="AR1074" t="s">
        <v>2627</v>
      </c>
      <c r="AS1074" t="s">
        <v>2626</v>
      </c>
      <c r="AT1074">
        <v>2</v>
      </c>
      <c r="AU1074" t="s">
        <v>2629</v>
      </c>
      <c r="AV1074" s="3">
        <v>42556</v>
      </c>
      <c r="AW1074" s="3" t="str">
        <f>TEXT(LoanTable[[#This Row],[Disbursement Date]],"YYYY-MM")</f>
        <v>2020-01</v>
      </c>
      <c r="AX1074" t="str">
        <f>TEXT(EDATE(LoanTable[[#This Row],[Disbursement Date]],-1),"YYYY-MM")</f>
        <v>2019-12</v>
      </c>
      <c r="AY1074">
        <f>IF(LoanTable[[#This Row],[Loan Status]]="Active",1,0)</f>
        <v>0</v>
      </c>
      <c r="AZ1074">
        <f>IF(COUNTIFS(LoanTable[Client id],LoanTable[[#This Row],[Client id]],LoanTable[Period],LoanTable[[#This Row],[Previous Period]])&gt;0,1,0)</f>
        <v>0</v>
      </c>
      <c r="BA1074" s="17" t="str">
        <f>TEXT(LoanTable[[#This Row],[Disbursement Date]],"YYYY")</f>
        <v>2020</v>
      </c>
      <c r="BB1074" s="10" cm="1">
        <f t="array" ref="BB1074">IF(YEAR(LoanTable[[#This Row],[Disbursement Date]])=MIN(YEAR(LoanTable[Disbursement Date])),"",YEAR(LoanTable[[#This Row],[Disbursement Date]])-1)</f>
        <v>2019</v>
      </c>
      <c r="BC1074" s="10">
        <f>IF(LoanTable[[#This Row],[Previous Year]]="",1,IF(COUNTIFS(LoanTable[Client id],LoanTable[[#This Row],[Client id]],LoanTable[Year],LoanTable[[#This Row],[Previous Year]])&gt;0,1,0))</f>
        <v>0</v>
      </c>
      <c r="BD1074" t="str">
        <f>YEAR(LoanTable[[#This Row],[Disbursement Date]]) &amp; "-Q" &amp; ROUNDUP(MONTH(LoanTable[[#This Row],[Disbursement Date]])/3,0)</f>
        <v>2020-Q1</v>
      </c>
      <c r="BE1074">
        <f>IF(LoanTable[[#This Row],[Disbursement Date]]=LoanTable[[#This Row],[First Loan Date]],1,0)</f>
        <v>0</v>
      </c>
    </row>
    <row r="1075" spans="1:57" x14ac:dyDescent="0.3">
      <c r="A1075" t="s">
        <v>2123</v>
      </c>
      <c r="B1075">
        <v>898</v>
      </c>
      <c r="C1075" t="s">
        <v>350</v>
      </c>
      <c r="D1075" t="s">
        <v>573</v>
      </c>
      <c r="E1075">
        <v>38382</v>
      </c>
      <c r="F1075">
        <v>19989</v>
      </c>
      <c r="G1075">
        <v>35233</v>
      </c>
      <c r="H1075" s="5">
        <v>43833</v>
      </c>
      <c r="I1075" t="s">
        <v>624</v>
      </c>
      <c r="J1075" t="s">
        <v>619</v>
      </c>
      <c r="K1075">
        <v>700013</v>
      </c>
      <c r="L1075" t="s">
        <v>351</v>
      </c>
      <c r="M1075" t="s">
        <v>128</v>
      </c>
      <c r="N1075" t="s">
        <v>13</v>
      </c>
      <c r="O1075" t="s">
        <v>14</v>
      </c>
      <c r="P1075">
        <v>36</v>
      </c>
      <c r="Q1075" s="5" t="s">
        <v>67</v>
      </c>
      <c r="R1075" t="s">
        <v>25</v>
      </c>
      <c r="S1075" t="s">
        <v>35</v>
      </c>
      <c r="T1075" t="s">
        <v>63</v>
      </c>
      <c r="U1075" t="s">
        <v>22</v>
      </c>
      <c r="V1075" t="s">
        <v>20</v>
      </c>
      <c r="W1075">
        <v>489</v>
      </c>
      <c r="X1075" t="s">
        <v>574</v>
      </c>
      <c r="Y1075" t="s">
        <v>575</v>
      </c>
      <c r="Z1075" t="s">
        <v>576</v>
      </c>
      <c r="AA1075">
        <v>0.1065</v>
      </c>
      <c r="AB1075" t="s">
        <v>577</v>
      </c>
      <c r="AC1075" t="s">
        <v>578</v>
      </c>
      <c r="AD1075" t="s">
        <v>350</v>
      </c>
      <c r="AE1075" t="s">
        <v>331</v>
      </c>
      <c r="AF1075" t="s">
        <v>332</v>
      </c>
      <c r="AG1075" t="s">
        <v>333</v>
      </c>
      <c r="AH1075" t="s">
        <v>334</v>
      </c>
      <c r="AI1075" t="s">
        <v>335</v>
      </c>
      <c r="AJ1075">
        <v>700013</v>
      </c>
      <c r="AK1075" t="s">
        <v>247</v>
      </c>
      <c r="AL1075" t="s">
        <v>241</v>
      </c>
      <c r="AM1075">
        <v>37935</v>
      </c>
      <c r="AN1075">
        <v>21744</v>
      </c>
      <c r="AO1075">
        <v>38142</v>
      </c>
      <c r="AP1075">
        <v>38.369999999999997</v>
      </c>
      <c r="AQ1075">
        <v>901.52</v>
      </c>
      <c r="AR1075" t="s">
        <v>2626</v>
      </c>
      <c r="AS1075" t="s">
        <v>2626</v>
      </c>
      <c r="AT1075">
        <v>2</v>
      </c>
      <c r="AU1075" t="s">
        <v>2628</v>
      </c>
      <c r="AV1075" s="3">
        <v>42094</v>
      </c>
      <c r="AW1075" s="3" t="str">
        <f>TEXT(LoanTable[[#This Row],[Disbursement Date]],"YYYY-MM")</f>
        <v>2020-01</v>
      </c>
      <c r="AX1075" t="str">
        <f>TEXT(EDATE(LoanTable[[#This Row],[Disbursement Date]],-1),"YYYY-MM")</f>
        <v>2019-12</v>
      </c>
      <c r="AY1075">
        <f>IF(LoanTable[[#This Row],[Loan Status]]="Active",1,0)</f>
        <v>1</v>
      </c>
      <c r="AZ1075">
        <f>IF(COUNTIFS(LoanTable[Client id],LoanTable[[#This Row],[Client id]],LoanTable[Period],LoanTable[[#This Row],[Previous Period]])&gt;0,1,0)</f>
        <v>0</v>
      </c>
      <c r="BA1075" s="17" t="str">
        <f>TEXT(LoanTable[[#This Row],[Disbursement Date]],"YYYY")</f>
        <v>2020</v>
      </c>
      <c r="BB1075" s="10" cm="1">
        <f t="array" ref="BB1075">IF(YEAR(LoanTable[[#This Row],[Disbursement Date]])=MIN(YEAR(LoanTable[Disbursement Date])),"",YEAR(LoanTable[[#This Row],[Disbursement Date]])-1)</f>
        <v>2019</v>
      </c>
      <c r="BC1075" s="10">
        <f>IF(LoanTable[[#This Row],[Previous Year]]="",1,IF(COUNTIFS(LoanTable[Client id],LoanTable[[#This Row],[Client id]],LoanTable[Year],LoanTable[[#This Row],[Previous Year]])&gt;0,1,0))</f>
        <v>1</v>
      </c>
      <c r="BD1075" t="str">
        <f>YEAR(LoanTable[[#This Row],[Disbursement Date]]) &amp; "-Q" &amp; ROUNDUP(MONTH(LoanTable[[#This Row],[Disbursement Date]])/3,0)</f>
        <v>2020-Q1</v>
      </c>
      <c r="BE1075">
        <f>IF(LoanTable[[#This Row],[Disbursement Date]]=LoanTable[[#This Row],[First Loan Date]],1,0)</f>
        <v>0</v>
      </c>
    </row>
    <row r="1076" spans="1:57" x14ac:dyDescent="0.3">
      <c r="A1076" t="s">
        <v>756</v>
      </c>
      <c r="B1076">
        <v>664</v>
      </c>
      <c r="C1076" t="s">
        <v>249</v>
      </c>
      <c r="D1076" t="s">
        <v>573</v>
      </c>
      <c r="E1076">
        <v>49455</v>
      </c>
      <c r="F1076">
        <v>48436</v>
      </c>
      <c r="G1076">
        <v>29406</v>
      </c>
      <c r="H1076" s="5">
        <v>43835</v>
      </c>
      <c r="I1076" t="s">
        <v>615</v>
      </c>
      <c r="J1076" t="s">
        <v>619</v>
      </c>
      <c r="K1076">
        <v>910182</v>
      </c>
      <c r="L1076" t="s">
        <v>257</v>
      </c>
      <c r="M1076" t="s">
        <v>82</v>
      </c>
      <c r="N1076" t="s">
        <v>13</v>
      </c>
      <c r="O1076" t="s">
        <v>46</v>
      </c>
      <c r="P1076">
        <v>35</v>
      </c>
      <c r="Q1076" s="5" t="s">
        <v>91</v>
      </c>
      <c r="R1076" t="s">
        <v>74</v>
      </c>
      <c r="S1076" t="s">
        <v>35</v>
      </c>
      <c r="T1076" t="s">
        <v>18</v>
      </c>
      <c r="U1076" t="s">
        <v>26</v>
      </c>
      <c r="V1076" t="s">
        <v>39</v>
      </c>
      <c r="W1076">
        <v>656</v>
      </c>
      <c r="X1076" t="s">
        <v>574</v>
      </c>
      <c r="Y1076" t="s">
        <v>575</v>
      </c>
      <c r="Z1076" t="s">
        <v>576</v>
      </c>
      <c r="AA1076">
        <v>0.1065</v>
      </c>
      <c r="AB1076" t="s">
        <v>577</v>
      </c>
      <c r="AC1076" t="s">
        <v>578</v>
      </c>
      <c r="AD1076" t="s">
        <v>249</v>
      </c>
      <c r="AE1076" t="s">
        <v>250</v>
      </c>
      <c r="AF1076" t="s">
        <v>251</v>
      </c>
      <c r="AG1076" t="s">
        <v>252</v>
      </c>
      <c r="AH1076" t="s">
        <v>253</v>
      </c>
      <c r="AI1076" t="s">
        <v>254</v>
      </c>
      <c r="AJ1076">
        <v>910182</v>
      </c>
      <c r="AK1076" t="s">
        <v>255</v>
      </c>
      <c r="AL1076" t="s">
        <v>256</v>
      </c>
      <c r="AM1076">
        <v>50310</v>
      </c>
      <c r="AN1076">
        <v>50244</v>
      </c>
      <c r="AO1076">
        <v>49093</v>
      </c>
      <c r="AP1076">
        <v>26.37</v>
      </c>
      <c r="AQ1076">
        <v>3765.53</v>
      </c>
      <c r="AR1076" t="s">
        <v>2626</v>
      </c>
      <c r="AS1076" t="s">
        <v>2627</v>
      </c>
      <c r="AT1076">
        <v>1</v>
      </c>
      <c r="AU1076" t="s">
        <v>2628</v>
      </c>
      <c r="AV1076" s="3">
        <v>43564</v>
      </c>
      <c r="AW1076" s="3" t="str">
        <f>TEXT(LoanTable[[#This Row],[Disbursement Date]],"YYYY-MM")</f>
        <v>2020-01</v>
      </c>
      <c r="AX1076" t="str">
        <f>TEXT(EDATE(LoanTable[[#This Row],[Disbursement Date]],-1),"YYYY-MM")</f>
        <v>2019-12</v>
      </c>
      <c r="AY1076">
        <f>IF(LoanTable[[#This Row],[Loan Status]]="Active",1,0)</f>
        <v>0</v>
      </c>
      <c r="AZ1076">
        <f>IF(COUNTIFS(LoanTable[Client id],LoanTable[[#This Row],[Client id]],LoanTable[Period],LoanTable[[#This Row],[Previous Period]])&gt;0,1,0)</f>
        <v>0</v>
      </c>
      <c r="BA1076" s="17" t="str">
        <f>TEXT(LoanTable[[#This Row],[Disbursement Date]],"YYYY")</f>
        <v>2020</v>
      </c>
      <c r="BB1076" s="10" cm="1">
        <f t="array" ref="BB1076">IF(YEAR(LoanTable[[#This Row],[Disbursement Date]])=MIN(YEAR(LoanTable[Disbursement Date])),"",YEAR(LoanTable[[#This Row],[Disbursement Date]])-1)</f>
        <v>2019</v>
      </c>
      <c r="BC1076" s="10">
        <f>IF(LoanTable[[#This Row],[Previous Year]]="",1,IF(COUNTIFS(LoanTable[Client id],LoanTable[[#This Row],[Client id]],LoanTable[Year],LoanTable[[#This Row],[Previous Year]])&gt;0,1,0))</f>
        <v>1</v>
      </c>
      <c r="BD1076" t="str">
        <f>YEAR(LoanTable[[#This Row],[Disbursement Date]]) &amp; "-Q" &amp; ROUNDUP(MONTH(LoanTable[[#This Row],[Disbursement Date]])/3,0)</f>
        <v>2020-Q1</v>
      </c>
      <c r="BE1076">
        <f>IF(LoanTable[[#This Row],[Disbursement Date]]=LoanTable[[#This Row],[First Loan Date]],1,0)</f>
        <v>0</v>
      </c>
    </row>
    <row r="1077" spans="1:57" x14ac:dyDescent="0.3">
      <c r="A1077" t="s">
        <v>888</v>
      </c>
      <c r="B1077">
        <v>665</v>
      </c>
      <c r="C1077" t="s">
        <v>249</v>
      </c>
      <c r="D1077" t="s">
        <v>573</v>
      </c>
      <c r="E1077">
        <v>41202</v>
      </c>
      <c r="F1077">
        <v>37226</v>
      </c>
      <c r="G1077">
        <v>33900</v>
      </c>
      <c r="H1077" s="5">
        <v>43839</v>
      </c>
      <c r="I1077" t="s">
        <v>612</v>
      </c>
      <c r="J1077" t="s">
        <v>619</v>
      </c>
      <c r="K1077">
        <v>910182</v>
      </c>
      <c r="L1077" t="s">
        <v>257</v>
      </c>
      <c r="M1077" t="s">
        <v>23</v>
      </c>
      <c r="N1077" t="s">
        <v>13</v>
      </c>
      <c r="O1077" t="s">
        <v>14</v>
      </c>
      <c r="P1077">
        <v>43</v>
      </c>
      <c r="Q1077" s="5" t="s">
        <v>24</v>
      </c>
      <c r="R1077" t="s">
        <v>25</v>
      </c>
      <c r="S1077" t="s">
        <v>17</v>
      </c>
      <c r="T1077" t="s">
        <v>18</v>
      </c>
      <c r="U1077" t="s">
        <v>26</v>
      </c>
      <c r="V1077" t="s">
        <v>20</v>
      </c>
      <c r="W1077">
        <v>645</v>
      </c>
      <c r="X1077" t="s">
        <v>574</v>
      </c>
      <c r="Y1077" t="s">
        <v>575</v>
      </c>
      <c r="Z1077" t="s">
        <v>576</v>
      </c>
      <c r="AA1077">
        <v>0.1065</v>
      </c>
      <c r="AB1077" t="s">
        <v>577</v>
      </c>
      <c r="AC1077" t="s">
        <v>578</v>
      </c>
      <c r="AD1077" t="s">
        <v>249</v>
      </c>
      <c r="AE1077" t="s">
        <v>250</v>
      </c>
      <c r="AF1077" t="s">
        <v>251</v>
      </c>
      <c r="AG1077" t="s">
        <v>252</v>
      </c>
      <c r="AH1077" t="s">
        <v>253</v>
      </c>
      <c r="AI1077" t="s">
        <v>254</v>
      </c>
      <c r="AJ1077">
        <v>910182</v>
      </c>
      <c r="AK1077" t="s">
        <v>255</v>
      </c>
      <c r="AL1077" t="s">
        <v>256</v>
      </c>
      <c r="AM1077">
        <v>42352</v>
      </c>
      <c r="AN1077">
        <v>37560</v>
      </c>
      <c r="AO1077">
        <v>41018</v>
      </c>
      <c r="AP1077">
        <v>13.14</v>
      </c>
      <c r="AQ1077">
        <v>1607.86</v>
      </c>
      <c r="AR1077" t="s">
        <v>2627</v>
      </c>
      <c r="AS1077" t="s">
        <v>2626</v>
      </c>
      <c r="AT1077">
        <v>2</v>
      </c>
      <c r="AU1077" t="s">
        <v>2630</v>
      </c>
      <c r="AV1077" s="3">
        <v>43181</v>
      </c>
      <c r="AW1077" s="3" t="str">
        <f>TEXT(LoanTable[[#This Row],[Disbursement Date]],"YYYY-MM")</f>
        <v>2020-01</v>
      </c>
      <c r="AX1077" t="str">
        <f>TEXT(EDATE(LoanTable[[#This Row],[Disbursement Date]],-1),"YYYY-MM")</f>
        <v>2019-12</v>
      </c>
      <c r="AY1077">
        <f>IF(LoanTable[[#This Row],[Loan Status]]="Active",1,0)</f>
        <v>0</v>
      </c>
      <c r="AZ1077">
        <f>IF(COUNTIFS(LoanTable[Client id],LoanTable[[#This Row],[Client id]],LoanTable[Period],LoanTable[[#This Row],[Previous Period]])&gt;0,1,0)</f>
        <v>0</v>
      </c>
      <c r="BA1077" s="17" t="str">
        <f>TEXT(LoanTable[[#This Row],[Disbursement Date]],"YYYY")</f>
        <v>2020</v>
      </c>
      <c r="BB1077" s="10" cm="1">
        <f t="array" ref="BB1077">IF(YEAR(LoanTable[[#This Row],[Disbursement Date]])=MIN(YEAR(LoanTable[Disbursement Date])),"",YEAR(LoanTable[[#This Row],[Disbursement Date]])-1)</f>
        <v>2019</v>
      </c>
      <c r="BC1077" s="10">
        <f>IF(LoanTable[[#This Row],[Previous Year]]="",1,IF(COUNTIFS(LoanTable[Client id],LoanTable[[#This Row],[Client id]],LoanTable[Year],LoanTable[[#This Row],[Previous Year]])&gt;0,1,0))</f>
        <v>0</v>
      </c>
      <c r="BD1077" t="str">
        <f>YEAR(LoanTable[[#This Row],[Disbursement Date]]) &amp; "-Q" &amp; ROUNDUP(MONTH(LoanTable[[#This Row],[Disbursement Date]])/3,0)</f>
        <v>2020-Q1</v>
      </c>
      <c r="BE1077">
        <f>IF(LoanTable[[#This Row],[Disbursement Date]]=LoanTable[[#This Row],[First Loan Date]],1,0)</f>
        <v>0</v>
      </c>
    </row>
    <row r="1078" spans="1:57" x14ac:dyDescent="0.3">
      <c r="A1078" t="s">
        <v>2394</v>
      </c>
      <c r="B1078">
        <v>497</v>
      </c>
      <c r="C1078" t="s">
        <v>265</v>
      </c>
      <c r="D1078" t="s">
        <v>573</v>
      </c>
      <c r="E1078">
        <v>33648</v>
      </c>
      <c r="F1078">
        <v>7741</v>
      </c>
      <c r="G1078">
        <v>6770</v>
      </c>
      <c r="H1078" s="5">
        <v>43840</v>
      </c>
      <c r="I1078" t="s">
        <v>612</v>
      </c>
      <c r="J1078" t="s">
        <v>619</v>
      </c>
      <c r="K1078">
        <v>30179</v>
      </c>
      <c r="L1078" t="s">
        <v>272</v>
      </c>
      <c r="M1078" t="s">
        <v>84</v>
      </c>
      <c r="N1078" t="s">
        <v>13</v>
      </c>
      <c r="O1078" t="s">
        <v>28</v>
      </c>
      <c r="P1078">
        <v>46</v>
      </c>
      <c r="Q1078" s="5" t="s">
        <v>59</v>
      </c>
      <c r="R1078" t="s">
        <v>30</v>
      </c>
      <c r="S1078" t="s">
        <v>145</v>
      </c>
      <c r="T1078" t="s">
        <v>44</v>
      </c>
      <c r="U1078" t="s">
        <v>19</v>
      </c>
      <c r="V1078" t="s">
        <v>31</v>
      </c>
      <c r="W1078">
        <v>481</v>
      </c>
      <c r="X1078" t="s">
        <v>574</v>
      </c>
      <c r="Y1078" t="s">
        <v>575</v>
      </c>
      <c r="Z1078" t="s">
        <v>576</v>
      </c>
      <c r="AA1078">
        <v>0.1065</v>
      </c>
      <c r="AB1078" t="s">
        <v>577</v>
      </c>
      <c r="AC1078" t="s">
        <v>578</v>
      </c>
      <c r="AD1078" t="s">
        <v>265</v>
      </c>
      <c r="AE1078" t="s">
        <v>266</v>
      </c>
      <c r="AF1078" t="s">
        <v>267</v>
      </c>
      <c r="AG1078" t="s">
        <v>268</v>
      </c>
      <c r="AH1078" t="s">
        <v>269</v>
      </c>
      <c r="AI1078" t="s">
        <v>270</v>
      </c>
      <c r="AJ1078">
        <v>30179</v>
      </c>
      <c r="AK1078" t="s">
        <v>271</v>
      </c>
      <c r="AL1078" t="s">
        <v>241</v>
      </c>
      <c r="AM1078">
        <v>33934</v>
      </c>
      <c r="AN1078">
        <v>8864</v>
      </c>
      <c r="AO1078">
        <v>33406</v>
      </c>
      <c r="AP1078">
        <v>10.8</v>
      </c>
      <c r="AQ1078">
        <v>1374.02</v>
      </c>
      <c r="AR1078" t="s">
        <v>2626</v>
      </c>
      <c r="AS1078" t="s">
        <v>2626</v>
      </c>
      <c r="AT1078">
        <v>0</v>
      </c>
      <c r="AU1078" t="s">
        <v>2630</v>
      </c>
      <c r="AV1078" s="3">
        <v>42700</v>
      </c>
      <c r="AW1078" s="3" t="str">
        <f>TEXT(LoanTable[[#This Row],[Disbursement Date]],"YYYY-MM")</f>
        <v>2020-01</v>
      </c>
      <c r="AX1078" t="str">
        <f>TEXT(EDATE(LoanTable[[#This Row],[Disbursement Date]],-1),"YYYY-MM")</f>
        <v>2019-12</v>
      </c>
      <c r="AY1078">
        <f>IF(LoanTable[[#This Row],[Loan Status]]="Active",1,0)</f>
        <v>0</v>
      </c>
      <c r="AZ1078">
        <f>IF(COUNTIFS(LoanTable[Client id],LoanTable[[#This Row],[Client id]],LoanTable[Period],LoanTable[[#This Row],[Previous Period]])&gt;0,1,0)</f>
        <v>0</v>
      </c>
      <c r="BA1078" s="17" t="str">
        <f>TEXT(LoanTable[[#This Row],[Disbursement Date]],"YYYY")</f>
        <v>2020</v>
      </c>
      <c r="BB1078" s="10" cm="1">
        <f t="array" ref="BB1078">IF(YEAR(LoanTable[[#This Row],[Disbursement Date]])=MIN(YEAR(LoanTable[Disbursement Date])),"",YEAR(LoanTable[[#This Row],[Disbursement Date]])-1)</f>
        <v>2019</v>
      </c>
      <c r="BC1078" s="10">
        <f>IF(LoanTable[[#This Row],[Previous Year]]="",1,IF(COUNTIFS(LoanTable[Client id],LoanTable[[#This Row],[Client id]],LoanTable[Year],LoanTable[[#This Row],[Previous Year]])&gt;0,1,0))</f>
        <v>0</v>
      </c>
      <c r="BD1078" t="str">
        <f>YEAR(LoanTable[[#This Row],[Disbursement Date]]) &amp; "-Q" &amp; ROUNDUP(MONTH(LoanTable[[#This Row],[Disbursement Date]])/3,0)</f>
        <v>2020-Q1</v>
      </c>
      <c r="BE1078">
        <f>IF(LoanTable[[#This Row],[Disbursement Date]]=LoanTable[[#This Row],[First Loan Date]],1,0)</f>
        <v>0</v>
      </c>
    </row>
    <row r="1079" spans="1:57" x14ac:dyDescent="0.3">
      <c r="A1079" t="s">
        <v>1011</v>
      </c>
      <c r="B1079">
        <v>316</v>
      </c>
      <c r="C1079" t="s">
        <v>354</v>
      </c>
      <c r="D1079" t="s">
        <v>573</v>
      </c>
      <c r="E1079">
        <v>39528</v>
      </c>
      <c r="F1079">
        <v>41382</v>
      </c>
      <c r="G1079">
        <v>13212</v>
      </c>
      <c r="H1079" s="5">
        <v>43841</v>
      </c>
      <c r="I1079" t="s">
        <v>624</v>
      </c>
      <c r="J1079" t="s">
        <v>619</v>
      </c>
      <c r="K1079">
        <v>70364</v>
      </c>
      <c r="L1079" t="s">
        <v>356</v>
      </c>
      <c r="M1079" t="s">
        <v>110</v>
      </c>
      <c r="N1079" t="s">
        <v>13</v>
      </c>
      <c r="O1079" t="s">
        <v>33</v>
      </c>
      <c r="P1079">
        <v>22</v>
      </c>
      <c r="Q1079" s="5" t="s">
        <v>111</v>
      </c>
      <c r="R1079" t="s">
        <v>16</v>
      </c>
      <c r="S1079" t="s">
        <v>35</v>
      </c>
      <c r="T1079" t="s">
        <v>18</v>
      </c>
      <c r="U1079" t="s">
        <v>19</v>
      </c>
      <c r="V1079" t="s">
        <v>39</v>
      </c>
      <c r="W1079">
        <v>679</v>
      </c>
      <c r="X1079" t="s">
        <v>574</v>
      </c>
      <c r="Y1079" t="s">
        <v>575</v>
      </c>
      <c r="Z1079" t="s">
        <v>576</v>
      </c>
      <c r="AA1079">
        <v>0.1065</v>
      </c>
      <c r="AB1079" t="s">
        <v>577</v>
      </c>
      <c r="AC1079" t="s">
        <v>578</v>
      </c>
      <c r="AD1079" t="s">
        <v>354</v>
      </c>
      <c r="AE1079" t="s">
        <v>279</v>
      </c>
      <c r="AF1079" t="s">
        <v>280</v>
      </c>
      <c r="AG1079" t="s">
        <v>281</v>
      </c>
      <c r="AH1079" t="s">
        <v>282</v>
      </c>
      <c r="AI1079" t="s">
        <v>354</v>
      </c>
      <c r="AJ1079">
        <v>70364</v>
      </c>
      <c r="AK1079" t="s">
        <v>355</v>
      </c>
      <c r="AL1079" t="s">
        <v>239</v>
      </c>
      <c r="AM1079">
        <v>40644</v>
      </c>
      <c r="AN1079">
        <v>42810</v>
      </c>
      <c r="AO1079">
        <v>39303</v>
      </c>
      <c r="AP1079">
        <v>40.96</v>
      </c>
      <c r="AQ1079">
        <v>263.39999999999998</v>
      </c>
      <c r="AR1079" t="s">
        <v>2626</v>
      </c>
      <c r="AS1079" t="s">
        <v>2626</v>
      </c>
      <c r="AT1079">
        <v>2</v>
      </c>
      <c r="AU1079" t="s">
        <v>2630</v>
      </c>
      <c r="AV1079" s="3">
        <v>42939</v>
      </c>
      <c r="AW1079" s="3" t="str">
        <f>TEXT(LoanTable[[#This Row],[Disbursement Date]],"YYYY-MM")</f>
        <v>2020-01</v>
      </c>
      <c r="AX1079" t="str">
        <f>TEXT(EDATE(LoanTable[[#This Row],[Disbursement Date]],-1),"YYYY-MM")</f>
        <v>2019-12</v>
      </c>
      <c r="AY1079">
        <f>IF(LoanTable[[#This Row],[Loan Status]]="Active",1,0)</f>
        <v>1</v>
      </c>
      <c r="AZ1079">
        <f>IF(COUNTIFS(LoanTable[Client id],LoanTable[[#This Row],[Client id]],LoanTable[Period],LoanTable[[#This Row],[Previous Period]])&gt;0,1,0)</f>
        <v>0</v>
      </c>
      <c r="BA1079" s="17" t="str">
        <f>TEXT(LoanTable[[#This Row],[Disbursement Date]],"YYYY")</f>
        <v>2020</v>
      </c>
      <c r="BB1079" s="10" cm="1">
        <f t="array" ref="BB1079">IF(YEAR(LoanTable[[#This Row],[Disbursement Date]])=MIN(YEAR(LoanTable[Disbursement Date])),"",YEAR(LoanTable[[#This Row],[Disbursement Date]])-1)</f>
        <v>2019</v>
      </c>
      <c r="BC1079" s="10">
        <f>IF(LoanTable[[#This Row],[Previous Year]]="",1,IF(COUNTIFS(LoanTable[Client id],LoanTable[[#This Row],[Client id]],LoanTable[Year],LoanTable[[#This Row],[Previous Year]])&gt;0,1,0))</f>
        <v>0</v>
      </c>
      <c r="BD1079" t="str">
        <f>YEAR(LoanTable[[#This Row],[Disbursement Date]]) &amp; "-Q" &amp; ROUNDUP(MONTH(LoanTable[[#This Row],[Disbursement Date]])/3,0)</f>
        <v>2020-Q1</v>
      </c>
      <c r="BE1079">
        <f>IF(LoanTable[[#This Row],[Disbursement Date]]=LoanTable[[#This Row],[First Loan Date]],1,0)</f>
        <v>0</v>
      </c>
    </row>
    <row r="1080" spans="1:57" x14ac:dyDescent="0.3">
      <c r="A1080" t="s">
        <v>2128</v>
      </c>
      <c r="B1080">
        <v>676</v>
      </c>
      <c r="C1080" t="s">
        <v>354</v>
      </c>
      <c r="D1080" t="s">
        <v>573</v>
      </c>
      <c r="E1080">
        <v>3002</v>
      </c>
      <c r="F1080">
        <v>38976</v>
      </c>
      <c r="G1080">
        <v>43040</v>
      </c>
      <c r="H1080" s="5">
        <v>43841</v>
      </c>
      <c r="I1080" t="s">
        <v>624</v>
      </c>
      <c r="J1080" t="s">
        <v>613</v>
      </c>
      <c r="K1080">
        <v>70364</v>
      </c>
      <c r="L1080" t="s">
        <v>356</v>
      </c>
      <c r="M1080" t="s">
        <v>27</v>
      </c>
      <c r="N1080" t="s">
        <v>13</v>
      </c>
      <c r="O1080" t="s">
        <v>28</v>
      </c>
      <c r="P1080">
        <v>47</v>
      </c>
      <c r="Q1080" s="5" t="s">
        <v>212</v>
      </c>
      <c r="R1080" t="s">
        <v>104</v>
      </c>
      <c r="S1080" t="s">
        <v>105</v>
      </c>
      <c r="T1080" t="s">
        <v>63</v>
      </c>
      <c r="U1080" t="s">
        <v>38</v>
      </c>
      <c r="V1080" t="s">
        <v>20</v>
      </c>
      <c r="W1080">
        <v>346</v>
      </c>
      <c r="X1080" t="s">
        <v>574</v>
      </c>
      <c r="Y1080" t="s">
        <v>575</v>
      </c>
      <c r="Z1080" t="s">
        <v>576</v>
      </c>
      <c r="AA1080">
        <v>0.1065</v>
      </c>
      <c r="AB1080" t="s">
        <v>577</v>
      </c>
      <c r="AC1080" t="s">
        <v>578</v>
      </c>
      <c r="AD1080" t="s">
        <v>354</v>
      </c>
      <c r="AE1080" t="s">
        <v>279</v>
      </c>
      <c r="AF1080" t="s">
        <v>280</v>
      </c>
      <c r="AG1080" t="s">
        <v>281</v>
      </c>
      <c r="AH1080" t="s">
        <v>282</v>
      </c>
      <c r="AI1080" t="s">
        <v>354</v>
      </c>
      <c r="AJ1080">
        <v>70364</v>
      </c>
      <c r="AK1080" t="s">
        <v>355</v>
      </c>
      <c r="AL1080" t="s">
        <v>239</v>
      </c>
      <c r="AM1080">
        <v>4501</v>
      </c>
      <c r="AN1080">
        <v>40851</v>
      </c>
      <c r="AO1080">
        <v>2652</v>
      </c>
      <c r="AP1080">
        <v>35.32</v>
      </c>
      <c r="AQ1080">
        <v>1777.32</v>
      </c>
      <c r="AR1080" t="s">
        <v>2627</v>
      </c>
      <c r="AS1080" t="s">
        <v>2626</v>
      </c>
      <c r="AT1080">
        <v>2</v>
      </c>
      <c r="AU1080" t="s">
        <v>2628</v>
      </c>
      <c r="AV1080" s="3">
        <v>42272</v>
      </c>
      <c r="AW1080" s="3" t="str">
        <f>TEXT(LoanTable[[#This Row],[Disbursement Date]],"YYYY-MM")</f>
        <v>2020-01</v>
      </c>
      <c r="AX1080" t="str">
        <f>TEXT(EDATE(LoanTable[[#This Row],[Disbursement Date]],-1),"YYYY-MM")</f>
        <v>2019-12</v>
      </c>
      <c r="AY1080">
        <f>IF(LoanTable[[#This Row],[Loan Status]]="Active",1,0)</f>
        <v>1</v>
      </c>
      <c r="AZ1080">
        <f>IF(COUNTIFS(LoanTable[Client id],LoanTable[[#This Row],[Client id]],LoanTable[Period],LoanTable[[#This Row],[Previous Period]])&gt;0,1,0)</f>
        <v>0</v>
      </c>
      <c r="BA1080" s="17" t="str">
        <f>TEXT(LoanTable[[#This Row],[Disbursement Date]],"YYYY")</f>
        <v>2020</v>
      </c>
      <c r="BB1080" s="10" cm="1">
        <f t="array" ref="BB1080">IF(YEAR(LoanTable[[#This Row],[Disbursement Date]])=MIN(YEAR(LoanTable[Disbursement Date])),"",YEAR(LoanTable[[#This Row],[Disbursement Date]])-1)</f>
        <v>2019</v>
      </c>
      <c r="BC1080" s="10">
        <f>IF(LoanTable[[#This Row],[Previous Year]]="",1,IF(COUNTIFS(LoanTable[Client id],LoanTable[[#This Row],[Client id]],LoanTable[Year],LoanTable[[#This Row],[Previous Year]])&gt;0,1,0))</f>
        <v>0</v>
      </c>
      <c r="BD1080" t="str">
        <f>YEAR(LoanTable[[#This Row],[Disbursement Date]]) &amp; "-Q" &amp; ROUNDUP(MONTH(LoanTable[[#This Row],[Disbursement Date]])/3,0)</f>
        <v>2020-Q1</v>
      </c>
      <c r="BE1080">
        <f>IF(LoanTable[[#This Row],[Disbursement Date]]=LoanTable[[#This Row],[First Loan Date]],1,0)</f>
        <v>0</v>
      </c>
    </row>
    <row r="1081" spans="1:57" x14ac:dyDescent="0.3">
      <c r="A1081" t="s">
        <v>2481</v>
      </c>
      <c r="B1081">
        <v>127</v>
      </c>
      <c r="C1081" t="s">
        <v>243</v>
      </c>
      <c r="D1081" t="s">
        <v>573</v>
      </c>
      <c r="E1081">
        <v>21248</v>
      </c>
      <c r="F1081">
        <v>49435</v>
      </c>
      <c r="G1081">
        <v>3121</v>
      </c>
      <c r="H1081" s="5">
        <v>43842</v>
      </c>
      <c r="I1081" t="s">
        <v>612</v>
      </c>
      <c r="J1081" t="s">
        <v>619</v>
      </c>
      <c r="K1081">
        <v>160051</v>
      </c>
      <c r="L1081" t="s">
        <v>245</v>
      </c>
      <c r="M1081" t="s">
        <v>80</v>
      </c>
      <c r="N1081" t="s">
        <v>13</v>
      </c>
      <c r="O1081" t="s">
        <v>46</v>
      </c>
      <c r="P1081">
        <v>34</v>
      </c>
      <c r="Q1081" s="5" t="s">
        <v>173</v>
      </c>
      <c r="R1081" t="s">
        <v>30</v>
      </c>
      <c r="S1081" t="s">
        <v>145</v>
      </c>
      <c r="T1081" t="s">
        <v>18</v>
      </c>
      <c r="U1081" t="s">
        <v>19</v>
      </c>
      <c r="V1081" t="s">
        <v>20</v>
      </c>
      <c r="W1081">
        <v>818</v>
      </c>
      <c r="X1081" t="s">
        <v>574</v>
      </c>
      <c r="Y1081" t="s">
        <v>575</v>
      </c>
      <c r="Z1081" t="s">
        <v>576</v>
      </c>
      <c r="AA1081">
        <v>0.1065</v>
      </c>
      <c r="AB1081" t="s">
        <v>577</v>
      </c>
      <c r="AC1081" t="s">
        <v>578</v>
      </c>
      <c r="AD1081" t="s">
        <v>243</v>
      </c>
      <c r="AE1081" t="s">
        <v>234</v>
      </c>
      <c r="AF1081" t="s">
        <v>235</v>
      </c>
      <c r="AG1081" t="s">
        <v>236</v>
      </c>
      <c r="AH1081" t="s">
        <v>237</v>
      </c>
      <c r="AI1081" t="s">
        <v>243</v>
      </c>
      <c r="AJ1081">
        <v>160051</v>
      </c>
      <c r="AK1081" t="s">
        <v>244</v>
      </c>
      <c r="AL1081" t="s">
        <v>241</v>
      </c>
      <c r="AM1081">
        <v>22951</v>
      </c>
      <c r="AN1081">
        <v>50995</v>
      </c>
      <c r="AO1081">
        <v>21226</v>
      </c>
      <c r="AP1081">
        <v>4.0999999999999996</v>
      </c>
      <c r="AQ1081">
        <v>3061.58</v>
      </c>
      <c r="AR1081" t="s">
        <v>2627</v>
      </c>
      <c r="AS1081" t="s">
        <v>2626</v>
      </c>
      <c r="AT1081">
        <v>0</v>
      </c>
      <c r="AU1081" t="s">
        <v>2629</v>
      </c>
      <c r="AV1081" s="3">
        <v>43537</v>
      </c>
      <c r="AW1081" s="3" t="str">
        <f>TEXT(LoanTable[[#This Row],[Disbursement Date]],"YYYY-MM")</f>
        <v>2020-01</v>
      </c>
      <c r="AX1081" t="str">
        <f>TEXT(EDATE(LoanTable[[#This Row],[Disbursement Date]],-1),"YYYY-MM")</f>
        <v>2019-12</v>
      </c>
      <c r="AY1081">
        <f>IF(LoanTable[[#This Row],[Loan Status]]="Active",1,0)</f>
        <v>0</v>
      </c>
      <c r="AZ1081">
        <f>IF(COUNTIFS(LoanTable[Client id],LoanTable[[#This Row],[Client id]],LoanTable[Period],LoanTable[[#This Row],[Previous Period]])&gt;0,1,0)</f>
        <v>0</v>
      </c>
      <c r="BA1081" s="17" t="str">
        <f>TEXT(LoanTable[[#This Row],[Disbursement Date]],"YYYY")</f>
        <v>2020</v>
      </c>
      <c r="BB1081" s="10" cm="1">
        <f t="array" ref="BB1081">IF(YEAR(LoanTable[[#This Row],[Disbursement Date]])=MIN(YEAR(LoanTable[Disbursement Date])),"",YEAR(LoanTable[[#This Row],[Disbursement Date]])-1)</f>
        <v>2019</v>
      </c>
      <c r="BC1081" s="10">
        <f>IF(LoanTable[[#This Row],[Previous Year]]="",1,IF(COUNTIFS(LoanTable[Client id],LoanTable[[#This Row],[Client id]],LoanTable[Year],LoanTable[[#This Row],[Previous Year]])&gt;0,1,0))</f>
        <v>1</v>
      </c>
      <c r="BD1081" t="str">
        <f>YEAR(LoanTable[[#This Row],[Disbursement Date]]) &amp; "-Q" &amp; ROUNDUP(MONTH(LoanTable[[#This Row],[Disbursement Date]])/3,0)</f>
        <v>2020-Q1</v>
      </c>
      <c r="BE1081">
        <f>IF(LoanTable[[#This Row],[Disbursement Date]]=LoanTable[[#This Row],[First Loan Date]],1,0)</f>
        <v>0</v>
      </c>
    </row>
    <row r="1082" spans="1:57" x14ac:dyDescent="0.3">
      <c r="A1082" t="s">
        <v>2211</v>
      </c>
      <c r="B1082">
        <v>799</v>
      </c>
      <c r="C1082" t="s">
        <v>249</v>
      </c>
      <c r="D1082" t="s">
        <v>573</v>
      </c>
      <c r="E1082">
        <v>20666</v>
      </c>
      <c r="F1082">
        <v>23306</v>
      </c>
      <c r="G1082">
        <v>11544</v>
      </c>
      <c r="H1082" s="5">
        <v>43842</v>
      </c>
      <c r="I1082" t="s">
        <v>612</v>
      </c>
      <c r="J1082" t="s">
        <v>619</v>
      </c>
      <c r="K1082">
        <v>910182</v>
      </c>
      <c r="L1082" t="s">
        <v>257</v>
      </c>
      <c r="M1082" t="s">
        <v>211</v>
      </c>
      <c r="N1082" t="s">
        <v>13</v>
      </c>
      <c r="O1082" t="s">
        <v>28</v>
      </c>
      <c r="P1082">
        <v>46</v>
      </c>
      <c r="Q1082" s="5" t="s">
        <v>213</v>
      </c>
      <c r="R1082" t="s">
        <v>104</v>
      </c>
      <c r="S1082" t="s">
        <v>105</v>
      </c>
      <c r="T1082" t="s">
        <v>63</v>
      </c>
      <c r="U1082" t="s">
        <v>22</v>
      </c>
      <c r="V1082" t="s">
        <v>39</v>
      </c>
      <c r="W1082">
        <v>604</v>
      </c>
      <c r="X1082" t="s">
        <v>574</v>
      </c>
      <c r="Y1082" t="s">
        <v>575</v>
      </c>
      <c r="Z1082" t="s">
        <v>576</v>
      </c>
      <c r="AA1082">
        <v>0.1065</v>
      </c>
      <c r="AB1082" t="s">
        <v>577</v>
      </c>
      <c r="AC1082" t="s">
        <v>578</v>
      </c>
      <c r="AD1082" t="s">
        <v>249</v>
      </c>
      <c r="AE1082" t="s">
        <v>250</v>
      </c>
      <c r="AF1082" t="s">
        <v>251</v>
      </c>
      <c r="AG1082" t="s">
        <v>252</v>
      </c>
      <c r="AH1082" t="s">
        <v>253</v>
      </c>
      <c r="AI1082" t="s">
        <v>254</v>
      </c>
      <c r="AJ1082">
        <v>910182</v>
      </c>
      <c r="AK1082" t="s">
        <v>255</v>
      </c>
      <c r="AL1082" t="s">
        <v>256</v>
      </c>
      <c r="AM1082">
        <v>22383</v>
      </c>
      <c r="AN1082">
        <v>22872</v>
      </c>
      <c r="AO1082">
        <v>20608</v>
      </c>
      <c r="AP1082">
        <v>10.89</v>
      </c>
      <c r="AQ1082">
        <v>1778.26</v>
      </c>
      <c r="AR1082" t="s">
        <v>2626</v>
      </c>
      <c r="AS1082" t="s">
        <v>2626</v>
      </c>
      <c r="AT1082">
        <v>1</v>
      </c>
      <c r="AU1082" t="s">
        <v>2629</v>
      </c>
      <c r="AV1082" s="3">
        <v>43842</v>
      </c>
      <c r="AW1082" s="3" t="str">
        <f>TEXT(LoanTable[[#This Row],[Disbursement Date]],"YYYY-MM")</f>
        <v>2020-01</v>
      </c>
      <c r="AX1082" t="str">
        <f>TEXT(EDATE(LoanTable[[#This Row],[Disbursement Date]],-1),"YYYY-MM")</f>
        <v>2019-12</v>
      </c>
      <c r="AY1082">
        <f>IF(LoanTable[[#This Row],[Loan Status]]="Active",1,0)</f>
        <v>0</v>
      </c>
      <c r="AZ1082">
        <f>IF(COUNTIFS(LoanTable[Client id],LoanTable[[#This Row],[Client id]],LoanTable[Period],LoanTable[[#This Row],[Previous Period]])&gt;0,1,0)</f>
        <v>0</v>
      </c>
      <c r="BA1082" s="17" t="str">
        <f>TEXT(LoanTable[[#This Row],[Disbursement Date]],"YYYY")</f>
        <v>2020</v>
      </c>
      <c r="BB1082" s="10" cm="1">
        <f t="array" ref="BB1082">IF(YEAR(LoanTable[[#This Row],[Disbursement Date]])=MIN(YEAR(LoanTable[Disbursement Date])),"",YEAR(LoanTable[[#This Row],[Disbursement Date]])-1)</f>
        <v>2019</v>
      </c>
      <c r="BC1082" s="10">
        <f>IF(LoanTable[[#This Row],[Previous Year]]="",1,IF(COUNTIFS(LoanTable[Client id],LoanTable[[#This Row],[Client id]],LoanTable[Year],LoanTable[[#This Row],[Previous Year]])&gt;0,1,0))</f>
        <v>0</v>
      </c>
      <c r="BD1082" t="str">
        <f>YEAR(LoanTable[[#This Row],[Disbursement Date]]) &amp; "-Q" &amp; ROUNDUP(MONTH(LoanTable[[#This Row],[Disbursement Date]])/3,0)</f>
        <v>2020-Q1</v>
      </c>
      <c r="BE1082">
        <f>IF(LoanTable[[#This Row],[Disbursement Date]]=LoanTable[[#This Row],[First Loan Date]],1,0)</f>
        <v>1</v>
      </c>
    </row>
    <row r="1083" spans="1:57" x14ac:dyDescent="0.3">
      <c r="A1083" t="s">
        <v>1644</v>
      </c>
      <c r="B1083">
        <v>57</v>
      </c>
      <c r="C1083" t="s">
        <v>386</v>
      </c>
      <c r="D1083" t="s">
        <v>589</v>
      </c>
      <c r="E1083">
        <v>2956</v>
      </c>
      <c r="F1083">
        <v>28903</v>
      </c>
      <c r="G1083">
        <v>40169</v>
      </c>
      <c r="H1083" s="5">
        <v>43843</v>
      </c>
      <c r="I1083" t="s">
        <v>615</v>
      </c>
      <c r="J1083" t="s">
        <v>619</v>
      </c>
      <c r="K1083">
        <v>1110166</v>
      </c>
      <c r="L1083" t="s">
        <v>389</v>
      </c>
      <c r="M1083" t="s">
        <v>112</v>
      </c>
      <c r="N1083" t="s">
        <v>13</v>
      </c>
      <c r="O1083" t="s">
        <v>14</v>
      </c>
      <c r="P1083">
        <v>44</v>
      </c>
      <c r="Q1083" s="6" t="s">
        <v>118</v>
      </c>
      <c r="R1083" t="s">
        <v>30</v>
      </c>
      <c r="S1083" t="s">
        <v>35</v>
      </c>
      <c r="T1083" t="s">
        <v>18</v>
      </c>
      <c r="U1083" t="s">
        <v>65</v>
      </c>
      <c r="V1083" t="s">
        <v>20</v>
      </c>
      <c r="W1083">
        <v>342</v>
      </c>
      <c r="X1083" t="s">
        <v>574</v>
      </c>
      <c r="Y1083" t="s">
        <v>590</v>
      </c>
      <c r="Z1083" t="s">
        <v>576</v>
      </c>
      <c r="AA1083">
        <v>9.9099999999999994E-2</v>
      </c>
      <c r="AB1083" t="s">
        <v>577</v>
      </c>
      <c r="AC1083" t="s">
        <v>591</v>
      </c>
      <c r="AD1083" t="s">
        <v>386</v>
      </c>
      <c r="AE1083" t="s">
        <v>234</v>
      </c>
      <c r="AF1083" t="s">
        <v>235</v>
      </c>
      <c r="AG1083" t="s">
        <v>236</v>
      </c>
      <c r="AH1083" t="s">
        <v>237</v>
      </c>
      <c r="AI1083" t="s">
        <v>387</v>
      </c>
      <c r="AJ1083">
        <v>1110166</v>
      </c>
      <c r="AK1083" t="s">
        <v>388</v>
      </c>
      <c r="AL1083" t="s">
        <v>239</v>
      </c>
      <c r="AM1083">
        <v>4406</v>
      </c>
      <c r="AN1083">
        <v>28559</v>
      </c>
      <c r="AO1083">
        <v>2699</v>
      </c>
      <c r="AP1083">
        <v>17.03</v>
      </c>
      <c r="AQ1083">
        <v>4217.45</v>
      </c>
      <c r="AR1083" t="s">
        <v>2626</v>
      </c>
      <c r="AS1083" t="s">
        <v>2626</v>
      </c>
      <c r="AT1083">
        <v>0</v>
      </c>
      <c r="AU1083" t="s">
        <v>2629</v>
      </c>
      <c r="AV1083" s="3">
        <v>43843</v>
      </c>
      <c r="AW1083" s="3" t="str">
        <f>TEXT(LoanTable[[#This Row],[Disbursement Date]],"YYYY-MM")</f>
        <v>2020-01</v>
      </c>
      <c r="AX1083" t="str">
        <f>TEXT(EDATE(LoanTable[[#This Row],[Disbursement Date]],-1),"YYYY-MM")</f>
        <v>2019-12</v>
      </c>
      <c r="AY1083">
        <f>IF(LoanTable[[#This Row],[Loan Status]]="Active",1,0)</f>
        <v>0</v>
      </c>
      <c r="AZ1083">
        <f>IF(COUNTIFS(LoanTable[Client id],LoanTable[[#This Row],[Client id]],LoanTable[Period],LoanTable[[#This Row],[Previous Period]])&gt;0,1,0)</f>
        <v>0</v>
      </c>
      <c r="BA1083" s="17" t="str">
        <f>TEXT(LoanTable[[#This Row],[Disbursement Date]],"YYYY")</f>
        <v>2020</v>
      </c>
      <c r="BB1083" s="10" cm="1">
        <f t="array" ref="BB1083">IF(YEAR(LoanTable[[#This Row],[Disbursement Date]])=MIN(YEAR(LoanTable[Disbursement Date])),"",YEAR(LoanTable[[#This Row],[Disbursement Date]])-1)</f>
        <v>2019</v>
      </c>
      <c r="BC1083" s="10">
        <f>IF(LoanTable[[#This Row],[Previous Year]]="",1,IF(COUNTIFS(LoanTable[Client id],LoanTable[[#This Row],[Client id]],LoanTable[Year],LoanTable[[#This Row],[Previous Year]])&gt;0,1,0))</f>
        <v>0</v>
      </c>
      <c r="BD1083" t="str">
        <f>YEAR(LoanTable[[#This Row],[Disbursement Date]]) &amp; "-Q" &amp; ROUNDUP(MONTH(LoanTable[[#This Row],[Disbursement Date]])/3,0)</f>
        <v>2020-Q1</v>
      </c>
      <c r="BE1083">
        <f>IF(LoanTable[[#This Row],[Disbursement Date]]=LoanTable[[#This Row],[First Loan Date]],1,0)</f>
        <v>1</v>
      </c>
    </row>
    <row r="1084" spans="1:57" x14ac:dyDescent="0.3">
      <c r="A1084" t="s">
        <v>1432</v>
      </c>
      <c r="B1084">
        <v>255</v>
      </c>
      <c r="C1084" t="s">
        <v>541</v>
      </c>
      <c r="D1084" t="s">
        <v>573</v>
      </c>
      <c r="E1084">
        <v>48744</v>
      </c>
      <c r="F1084">
        <v>6358</v>
      </c>
      <c r="G1084">
        <v>17635</v>
      </c>
      <c r="H1084" s="5">
        <v>43843</v>
      </c>
      <c r="I1084" t="s">
        <v>615</v>
      </c>
      <c r="J1084" t="s">
        <v>613</v>
      </c>
      <c r="K1084">
        <v>560090</v>
      </c>
      <c r="L1084" t="s">
        <v>544</v>
      </c>
      <c r="M1084" t="s">
        <v>40</v>
      </c>
      <c r="N1084" t="s">
        <v>13</v>
      </c>
      <c r="O1084" t="s">
        <v>14</v>
      </c>
      <c r="P1084">
        <v>45</v>
      </c>
      <c r="Q1084" s="5" t="s">
        <v>49</v>
      </c>
      <c r="R1084" t="s">
        <v>74</v>
      </c>
      <c r="S1084" t="s">
        <v>35</v>
      </c>
      <c r="T1084" t="s">
        <v>18</v>
      </c>
      <c r="U1084" t="s">
        <v>19</v>
      </c>
      <c r="V1084" t="s">
        <v>20</v>
      </c>
      <c r="W1084">
        <v>773</v>
      </c>
      <c r="X1084" t="s">
        <v>574</v>
      </c>
      <c r="Y1084" t="s">
        <v>575</v>
      </c>
      <c r="Z1084" t="s">
        <v>576</v>
      </c>
      <c r="AA1084">
        <v>0.1065</v>
      </c>
      <c r="AB1084" t="s">
        <v>577</v>
      </c>
      <c r="AC1084" t="s">
        <v>578</v>
      </c>
      <c r="AD1084" t="s">
        <v>541</v>
      </c>
      <c r="AE1084" t="s">
        <v>472</v>
      </c>
      <c r="AF1084" t="s">
        <v>473</v>
      </c>
      <c r="AG1084" t="s">
        <v>474</v>
      </c>
      <c r="AH1084" t="s">
        <v>475</v>
      </c>
      <c r="AI1084" t="s">
        <v>542</v>
      </c>
      <c r="AJ1084">
        <v>560090</v>
      </c>
      <c r="AK1084" t="s">
        <v>543</v>
      </c>
      <c r="AL1084" t="s">
        <v>239</v>
      </c>
      <c r="AM1084">
        <v>50668</v>
      </c>
      <c r="AN1084">
        <v>6950</v>
      </c>
      <c r="AO1084">
        <v>48254</v>
      </c>
      <c r="AP1084">
        <v>42.51</v>
      </c>
      <c r="AQ1084">
        <v>1069.51</v>
      </c>
      <c r="AR1084" t="s">
        <v>2626</v>
      </c>
      <c r="AS1084" t="s">
        <v>2626</v>
      </c>
      <c r="AT1084">
        <v>2</v>
      </c>
      <c r="AU1084" t="s">
        <v>2628</v>
      </c>
      <c r="AV1084" s="3">
        <v>43843</v>
      </c>
      <c r="AW1084" s="3" t="str">
        <f>TEXT(LoanTable[[#This Row],[Disbursement Date]],"YYYY-MM")</f>
        <v>2020-01</v>
      </c>
      <c r="AX1084" t="str">
        <f>TEXT(EDATE(LoanTable[[#This Row],[Disbursement Date]],-1),"YYYY-MM")</f>
        <v>2019-12</v>
      </c>
      <c r="AY1084">
        <f>IF(LoanTable[[#This Row],[Loan Status]]="Active",1,0)</f>
        <v>0</v>
      </c>
      <c r="AZ1084">
        <f>IF(COUNTIFS(LoanTable[Client id],LoanTable[[#This Row],[Client id]],LoanTable[Period],LoanTable[[#This Row],[Previous Period]])&gt;0,1,0)</f>
        <v>0</v>
      </c>
      <c r="BA1084" s="17" t="str">
        <f>TEXT(LoanTable[[#This Row],[Disbursement Date]],"YYYY")</f>
        <v>2020</v>
      </c>
      <c r="BB1084" s="10" cm="1">
        <f t="array" ref="BB1084">IF(YEAR(LoanTable[[#This Row],[Disbursement Date]])=MIN(YEAR(LoanTable[Disbursement Date])),"",YEAR(LoanTable[[#This Row],[Disbursement Date]])-1)</f>
        <v>2019</v>
      </c>
      <c r="BC1084" s="10">
        <f>IF(LoanTable[[#This Row],[Previous Year]]="",1,IF(COUNTIFS(LoanTable[Client id],LoanTable[[#This Row],[Client id]],LoanTable[Year],LoanTable[[#This Row],[Previous Year]])&gt;0,1,0))</f>
        <v>0</v>
      </c>
      <c r="BD1084" t="str">
        <f>YEAR(LoanTable[[#This Row],[Disbursement Date]]) &amp; "-Q" &amp; ROUNDUP(MONTH(LoanTable[[#This Row],[Disbursement Date]])/3,0)</f>
        <v>2020-Q1</v>
      </c>
      <c r="BE1084">
        <f>IF(LoanTable[[#This Row],[Disbursement Date]]=LoanTable[[#This Row],[First Loan Date]],1,0)</f>
        <v>1</v>
      </c>
    </row>
    <row r="1085" spans="1:57" x14ac:dyDescent="0.3">
      <c r="A1085" t="s">
        <v>949</v>
      </c>
      <c r="B1085">
        <v>338</v>
      </c>
      <c r="C1085" t="s">
        <v>285</v>
      </c>
      <c r="D1085" t="s">
        <v>573</v>
      </c>
      <c r="E1085">
        <v>40546</v>
      </c>
      <c r="F1085">
        <v>45969</v>
      </c>
      <c r="G1085">
        <v>3733</v>
      </c>
      <c r="H1085" s="5">
        <v>43847</v>
      </c>
      <c r="I1085" t="s">
        <v>615</v>
      </c>
      <c r="J1085" t="s">
        <v>619</v>
      </c>
      <c r="K1085">
        <v>240005</v>
      </c>
      <c r="L1085" t="s">
        <v>287</v>
      </c>
      <c r="M1085" t="s">
        <v>50</v>
      </c>
      <c r="N1085" t="s">
        <v>13</v>
      </c>
      <c r="O1085" t="s">
        <v>14</v>
      </c>
      <c r="P1085">
        <v>36</v>
      </c>
      <c r="Q1085" s="5" t="s">
        <v>51</v>
      </c>
      <c r="R1085" t="s">
        <v>16</v>
      </c>
      <c r="S1085" t="s">
        <v>35</v>
      </c>
      <c r="T1085" t="s">
        <v>44</v>
      </c>
      <c r="U1085" t="s">
        <v>26</v>
      </c>
      <c r="V1085" t="s">
        <v>31</v>
      </c>
      <c r="W1085">
        <v>787</v>
      </c>
      <c r="X1085" t="s">
        <v>574</v>
      </c>
      <c r="Y1085" t="s">
        <v>575</v>
      </c>
      <c r="Z1085" t="s">
        <v>576</v>
      </c>
      <c r="AA1085">
        <v>0.1065</v>
      </c>
      <c r="AB1085" t="s">
        <v>577</v>
      </c>
      <c r="AC1085" t="s">
        <v>578</v>
      </c>
      <c r="AD1085" t="s">
        <v>285</v>
      </c>
      <c r="AE1085" t="s">
        <v>259</v>
      </c>
      <c r="AF1085" t="s">
        <v>260</v>
      </c>
      <c r="AG1085" t="s">
        <v>261</v>
      </c>
      <c r="AH1085" t="s">
        <v>262</v>
      </c>
      <c r="AI1085" t="s">
        <v>285</v>
      </c>
      <c r="AJ1085">
        <v>240005</v>
      </c>
      <c r="AK1085" t="s">
        <v>286</v>
      </c>
      <c r="AL1085" t="s">
        <v>241</v>
      </c>
      <c r="AM1085">
        <v>40825</v>
      </c>
      <c r="AN1085">
        <v>47383</v>
      </c>
      <c r="AO1085">
        <v>40149</v>
      </c>
      <c r="AP1085">
        <v>39.03</v>
      </c>
      <c r="AQ1085">
        <v>2441.31</v>
      </c>
      <c r="AR1085" t="s">
        <v>2626</v>
      </c>
      <c r="AS1085" t="s">
        <v>2626</v>
      </c>
      <c r="AT1085">
        <v>0</v>
      </c>
      <c r="AU1085" t="s">
        <v>2628</v>
      </c>
      <c r="AV1085" s="3">
        <v>43847</v>
      </c>
      <c r="AW1085" s="3" t="str">
        <f>TEXT(LoanTable[[#This Row],[Disbursement Date]],"YYYY-MM")</f>
        <v>2020-01</v>
      </c>
      <c r="AX1085" t="str">
        <f>TEXT(EDATE(LoanTable[[#This Row],[Disbursement Date]],-1),"YYYY-MM")</f>
        <v>2019-12</v>
      </c>
      <c r="AY1085">
        <f>IF(LoanTable[[#This Row],[Loan Status]]="Active",1,0)</f>
        <v>0</v>
      </c>
      <c r="AZ1085">
        <f>IF(COUNTIFS(LoanTable[Client id],LoanTable[[#This Row],[Client id]],LoanTable[Period],LoanTable[[#This Row],[Previous Period]])&gt;0,1,0)</f>
        <v>0</v>
      </c>
      <c r="BA1085" s="17" t="str">
        <f>TEXT(LoanTable[[#This Row],[Disbursement Date]],"YYYY")</f>
        <v>2020</v>
      </c>
      <c r="BB1085" s="10" cm="1">
        <f t="array" ref="BB1085">IF(YEAR(LoanTable[[#This Row],[Disbursement Date]])=MIN(YEAR(LoanTable[Disbursement Date])),"",YEAR(LoanTable[[#This Row],[Disbursement Date]])-1)</f>
        <v>2019</v>
      </c>
      <c r="BC1085" s="10">
        <f>IF(LoanTable[[#This Row],[Previous Year]]="",1,IF(COUNTIFS(LoanTable[Client id],LoanTable[[#This Row],[Client id]],LoanTable[Year],LoanTable[[#This Row],[Previous Year]])&gt;0,1,0))</f>
        <v>0</v>
      </c>
      <c r="BD1085" t="str">
        <f>YEAR(LoanTable[[#This Row],[Disbursement Date]]) &amp; "-Q" &amp; ROUNDUP(MONTH(LoanTable[[#This Row],[Disbursement Date]])/3,0)</f>
        <v>2020-Q1</v>
      </c>
      <c r="BE1085">
        <f>IF(LoanTable[[#This Row],[Disbursement Date]]=LoanTable[[#This Row],[First Loan Date]],1,0)</f>
        <v>1</v>
      </c>
    </row>
    <row r="1086" spans="1:57" x14ac:dyDescent="0.3">
      <c r="A1086" t="s">
        <v>651</v>
      </c>
      <c r="B1086">
        <v>920</v>
      </c>
      <c r="C1086" t="s">
        <v>265</v>
      </c>
      <c r="D1086" t="s">
        <v>573</v>
      </c>
      <c r="E1086">
        <v>17883</v>
      </c>
      <c r="F1086">
        <v>23951</v>
      </c>
      <c r="G1086">
        <v>16740</v>
      </c>
      <c r="H1086" s="5">
        <v>43851</v>
      </c>
      <c r="I1086" t="s">
        <v>612</v>
      </c>
      <c r="J1086" t="s">
        <v>619</v>
      </c>
      <c r="K1086">
        <v>30179</v>
      </c>
      <c r="L1086" t="s">
        <v>272</v>
      </c>
      <c r="M1086" t="s">
        <v>89</v>
      </c>
      <c r="N1086" t="s">
        <v>13</v>
      </c>
      <c r="O1086" t="s">
        <v>33</v>
      </c>
      <c r="P1086">
        <v>23</v>
      </c>
      <c r="Q1086" s="5" t="s">
        <v>34</v>
      </c>
      <c r="R1086" t="s">
        <v>74</v>
      </c>
      <c r="S1086" t="s">
        <v>35</v>
      </c>
      <c r="T1086" t="s">
        <v>18</v>
      </c>
      <c r="U1086" t="s">
        <v>19</v>
      </c>
      <c r="V1086" t="s">
        <v>31</v>
      </c>
      <c r="W1086">
        <v>588</v>
      </c>
      <c r="X1086" t="s">
        <v>574</v>
      </c>
      <c r="Y1086" t="s">
        <v>575</v>
      </c>
      <c r="Z1086" t="s">
        <v>576</v>
      </c>
      <c r="AA1086">
        <v>0.1065</v>
      </c>
      <c r="AB1086" t="s">
        <v>577</v>
      </c>
      <c r="AC1086" t="s">
        <v>578</v>
      </c>
      <c r="AD1086" t="s">
        <v>265</v>
      </c>
      <c r="AE1086" t="s">
        <v>266</v>
      </c>
      <c r="AF1086" t="s">
        <v>267</v>
      </c>
      <c r="AG1086" t="s">
        <v>268</v>
      </c>
      <c r="AH1086" t="s">
        <v>269</v>
      </c>
      <c r="AI1086" t="s">
        <v>270</v>
      </c>
      <c r="AJ1086">
        <v>30179</v>
      </c>
      <c r="AK1086" t="s">
        <v>271</v>
      </c>
      <c r="AL1086" t="s">
        <v>241</v>
      </c>
      <c r="AM1086">
        <v>19664</v>
      </c>
      <c r="AN1086">
        <v>25529</v>
      </c>
      <c r="AO1086">
        <v>17563</v>
      </c>
      <c r="AP1086">
        <v>21.64</v>
      </c>
      <c r="AQ1086">
        <v>119.38</v>
      </c>
      <c r="AR1086" t="s">
        <v>2626</v>
      </c>
      <c r="AS1086" t="s">
        <v>2626</v>
      </c>
      <c r="AT1086">
        <v>1</v>
      </c>
      <c r="AU1086" t="s">
        <v>2630</v>
      </c>
      <c r="AV1086" s="3">
        <v>42415</v>
      </c>
      <c r="AW1086" s="3" t="str">
        <f>TEXT(LoanTable[[#This Row],[Disbursement Date]],"YYYY-MM")</f>
        <v>2020-01</v>
      </c>
      <c r="AX1086" t="str">
        <f>TEXT(EDATE(LoanTable[[#This Row],[Disbursement Date]],-1),"YYYY-MM")</f>
        <v>2019-12</v>
      </c>
      <c r="AY1086">
        <f>IF(LoanTable[[#This Row],[Loan Status]]="Active",1,0)</f>
        <v>0</v>
      </c>
      <c r="AZ1086">
        <f>IF(COUNTIFS(LoanTable[Client id],LoanTable[[#This Row],[Client id]],LoanTable[Period],LoanTable[[#This Row],[Previous Period]])&gt;0,1,0)</f>
        <v>0</v>
      </c>
      <c r="BA1086" s="17" t="str">
        <f>TEXT(LoanTable[[#This Row],[Disbursement Date]],"YYYY")</f>
        <v>2020</v>
      </c>
      <c r="BB1086" s="10" cm="1">
        <f t="array" ref="BB1086">IF(YEAR(LoanTable[[#This Row],[Disbursement Date]])=MIN(YEAR(LoanTable[Disbursement Date])),"",YEAR(LoanTable[[#This Row],[Disbursement Date]])-1)</f>
        <v>2019</v>
      </c>
      <c r="BC1086" s="10">
        <f>IF(LoanTable[[#This Row],[Previous Year]]="",1,IF(COUNTIFS(LoanTable[Client id],LoanTable[[#This Row],[Client id]],LoanTable[Year],LoanTable[[#This Row],[Previous Year]])&gt;0,1,0))</f>
        <v>0</v>
      </c>
      <c r="BD1086" t="str">
        <f>YEAR(LoanTable[[#This Row],[Disbursement Date]]) &amp; "-Q" &amp; ROUNDUP(MONTH(LoanTable[[#This Row],[Disbursement Date]])/3,0)</f>
        <v>2020-Q1</v>
      </c>
      <c r="BE1086">
        <f>IF(LoanTable[[#This Row],[Disbursement Date]]=LoanTable[[#This Row],[First Loan Date]],1,0)</f>
        <v>0</v>
      </c>
    </row>
    <row r="1087" spans="1:57" x14ac:dyDescent="0.3">
      <c r="A1087" t="s">
        <v>2282</v>
      </c>
      <c r="B1087">
        <v>183</v>
      </c>
      <c r="C1087" t="s">
        <v>330</v>
      </c>
      <c r="D1087" t="s">
        <v>583</v>
      </c>
      <c r="E1087">
        <v>44946</v>
      </c>
      <c r="F1087">
        <v>42580</v>
      </c>
      <c r="G1087">
        <v>7499</v>
      </c>
      <c r="H1087" s="5">
        <v>43852</v>
      </c>
      <c r="I1087" t="s">
        <v>624</v>
      </c>
      <c r="J1087" t="s">
        <v>613</v>
      </c>
      <c r="K1087">
        <v>690076</v>
      </c>
      <c r="L1087" t="s">
        <v>337</v>
      </c>
      <c r="M1087" t="s">
        <v>72</v>
      </c>
      <c r="N1087" t="s">
        <v>13</v>
      </c>
      <c r="O1087" t="s">
        <v>14</v>
      </c>
      <c r="P1087">
        <v>39</v>
      </c>
      <c r="Q1087" s="5" t="s">
        <v>85</v>
      </c>
      <c r="R1087" t="s">
        <v>104</v>
      </c>
      <c r="S1087" t="s">
        <v>105</v>
      </c>
      <c r="T1087" t="s">
        <v>18</v>
      </c>
      <c r="U1087" t="s">
        <v>26</v>
      </c>
      <c r="V1087" t="s">
        <v>20</v>
      </c>
      <c r="W1087">
        <v>831</v>
      </c>
      <c r="X1087" t="s">
        <v>574</v>
      </c>
      <c r="Y1087" t="s">
        <v>584</v>
      </c>
      <c r="Z1087" t="s">
        <v>576</v>
      </c>
      <c r="AA1087">
        <v>0.1825</v>
      </c>
      <c r="AB1087" t="s">
        <v>585</v>
      </c>
      <c r="AC1087" t="s">
        <v>586</v>
      </c>
      <c r="AD1087" t="s">
        <v>330</v>
      </c>
      <c r="AE1087" t="s">
        <v>331</v>
      </c>
      <c r="AF1087" t="s">
        <v>332</v>
      </c>
      <c r="AG1087" t="s">
        <v>333</v>
      </c>
      <c r="AH1087" t="s">
        <v>334</v>
      </c>
      <c r="AI1087" t="s">
        <v>335</v>
      </c>
      <c r="AJ1087">
        <v>690076</v>
      </c>
      <c r="AK1087" t="s">
        <v>336</v>
      </c>
      <c r="AL1087" t="s">
        <v>239</v>
      </c>
      <c r="AM1087">
        <v>45662</v>
      </c>
      <c r="AN1087">
        <v>43201</v>
      </c>
      <c r="AO1087">
        <v>44660</v>
      </c>
      <c r="AP1087">
        <v>46.19</v>
      </c>
      <c r="AQ1087">
        <v>3758.7</v>
      </c>
      <c r="AR1087" t="s">
        <v>2626</v>
      </c>
      <c r="AS1087" t="s">
        <v>2626</v>
      </c>
      <c r="AT1087">
        <v>2</v>
      </c>
      <c r="AU1087" t="s">
        <v>2629</v>
      </c>
      <c r="AV1087" s="3">
        <v>42605</v>
      </c>
      <c r="AW1087" s="3" t="str">
        <f>TEXT(LoanTable[[#This Row],[Disbursement Date]],"YYYY-MM")</f>
        <v>2020-01</v>
      </c>
      <c r="AX1087" t="str">
        <f>TEXT(EDATE(LoanTable[[#This Row],[Disbursement Date]],-1),"YYYY-MM")</f>
        <v>2019-12</v>
      </c>
      <c r="AY1087">
        <f>IF(LoanTable[[#This Row],[Loan Status]]="Active",1,0)</f>
        <v>1</v>
      </c>
      <c r="AZ1087">
        <f>IF(COUNTIFS(LoanTable[Client id],LoanTable[[#This Row],[Client id]],LoanTable[Period],LoanTable[[#This Row],[Previous Period]])&gt;0,1,0)</f>
        <v>0</v>
      </c>
      <c r="BA1087" s="17" t="str">
        <f>TEXT(LoanTable[[#This Row],[Disbursement Date]],"YYYY")</f>
        <v>2020</v>
      </c>
      <c r="BB1087" s="10" cm="1">
        <f t="array" ref="BB1087">IF(YEAR(LoanTable[[#This Row],[Disbursement Date]])=MIN(YEAR(LoanTable[Disbursement Date])),"",YEAR(LoanTable[[#This Row],[Disbursement Date]])-1)</f>
        <v>2019</v>
      </c>
      <c r="BC1087" s="10">
        <f>IF(LoanTable[[#This Row],[Previous Year]]="",1,IF(COUNTIFS(LoanTable[Client id],LoanTable[[#This Row],[Client id]],LoanTable[Year],LoanTable[[#This Row],[Previous Year]])&gt;0,1,0))</f>
        <v>0</v>
      </c>
      <c r="BD1087" t="str">
        <f>YEAR(LoanTable[[#This Row],[Disbursement Date]]) &amp; "-Q" &amp; ROUNDUP(MONTH(LoanTable[[#This Row],[Disbursement Date]])/3,0)</f>
        <v>2020-Q1</v>
      </c>
      <c r="BE1087">
        <f>IF(LoanTable[[#This Row],[Disbursement Date]]=LoanTable[[#This Row],[First Loan Date]],1,0)</f>
        <v>0</v>
      </c>
    </row>
    <row r="1088" spans="1:57" x14ac:dyDescent="0.3">
      <c r="A1088" t="s">
        <v>909</v>
      </c>
      <c r="B1088">
        <v>299</v>
      </c>
      <c r="C1088" t="s">
        <v>350</v>
      </c>
      <c r="D1088" t="s">
        <v>589</v>
      </c>
      <c r="E1088">
        <v>16443</v>
      </c>
      <c r="F1088">
        <v>42422</v>
      </c>
      <c r="G1088">
        <v>29870</v>
      </c>
      <c r="H1088" s="5">
        <v>43852</v>
      </c>
      <c r="I1088" t="s">
        <v>612</v>
      </c>
      <c r="J1088" t="s">
        <v>613</v>
      </c>
      <c r="K1088">
        <v>700013</v>
      </c>
      <c r="L1088" t="s">
        <v>351</v>
      </c>
      <c r="M1088" t="s">
        <v>60</v>
      </c>
      <c r="N1088" t="s">
        <v>13</v>
      </c>
      <c r="O1088" t="s">
        <v>28</v>
      </c>
      <c r="P1088">
        <v>47</v>
      </c>
      <c r="Q1088" s="5" t="s">
        <v>61</v>
      </c>
      <c r="R1088" t="s">
        <v>25</v>
      </c>
      <c r="S1088" t="s">
        <v>35</v>
      </c>
      <c r="T1088" t="s">
        <v>18</v>
      </c>
      <c r="U1088" t="s">
        <v>19</v>
      </c>
      <c r="V1088" t="s">
        <v>31</v>
      </c>
      <c r="W1088">
        <v>546</v>
      </c>
      <c r="X1088" t="s">
        <v>574</v>
      </c>
      <c r="Y1088" t="s">
        <v>590</v>
      </c>
      <c r="Z1088" t="s">
        <v>576</v>
      </c>
      <c r="AA1088">
        <v>9.9099999999999994E-2</v>
      </c>
      <c r="AB1088" t="s">
        <v>577</v>
      </c>
      <c r="AC1088" t="s">
        <v>591</v>
      </c>
      <c r="AD1088" t="s">
        <v>350</v>
      </c>
      <c r="AE1088" t="s">
        <v>331</v>
      </c>
      <c r="AF1088" t="s">
        <v>332</v>
      </c>
      <c r="AG1088" t="s">
        <v>333</v>
      </c>
      <c r="AH1088" t="s">
        <v>334</v>
      </c>
      <c r="AI1088" t="s">
        <v>335</v>
      </c>
      <c r="AJ1088">
        <v>700013</v>
      </c>
      <c r="AK1088" t="s">
        <v>247</v>
      </c>
      <c r="AL1088" t="s">
        <v>241</v>
      </c>
      <c r="AM1088">
        <v>18024</v>
      </c>
      <c r="AN1088">
        <v>44373</v>
      </c>
      <c r="AO1088">
        <v>16133</v>
      </c>
      <c r="AP1088">
        <v>11.2</v>
      </c>
      <c r="AQ1088">
        <v>1424.26</v>
      </c>
      <c r="AR1088" t="s">
        <v>2626</v>
      </c>
      <c r="AS1088" t="s">
        <v>2626</v>
      </c>
      <c r="AT1088">
        <v>0</v>
      </c>
      <c r="AU1088" t="s">
        <v>2628</v>
      </c>
      <c r="AV1088" s="3">
        <v>42259</v>
      </c>
      <c r="AW1088" s="3" t="str">
        <f>TEXT(LoanTable[[#This Row],[Disbursement Date]],"YYYY-MM")</f>
        <v>2020-01</v>
      </c>
      <c r="AX1088" t="str">
        <f>TEXT(EDATE(LoanTable[[#This Row],[Disbursement Date]],-1),"YYYY-MM")</f>
        <v>2019-12</v>
      </c>
      <c r="AY1088">
        <f>IF(LoanTable[[#This Row],[Loan Status]]="Active",1,0)</f>
        <v>0</v>
      </c>
      <c r="AZ1088">
        <f>IF(COUNTIFS(LoanTable[Client id],LoanTable[[#This Row],[Client id]],LoanTable[Period],LoanTable[[#This Row],[Previous Period]])&gt;0,1,0)</f>
        <v>0</v>
      </c>
      <c r="BA1088" s="17" t="str">
        <f>TEXT(LoanTable[[#This Row],[Disbursement Date]],"YYYY")</f>
        <v>2020</v>
      </c>
      <c r="BB1088" s="10" cm="1">
        <f t="array" ref="BB1088">IF(YEAR(LoanTable[[#This Row],[Disbursement Date]])=MIN(YEAR(LoanTable[Disbursement Date])),"",YEAR(LoanTable[[#This Row],[Disbursement Date]])-1)</f>
        <v>2019</v>
      </c>
      <c r="BC1088" s="10">
        <f>IF(LoanTable[[#This Row],[Previous Year]]="",1,IF(COUNTIFS(LoanTable[Client id],LoanTable[[#This Row],[Client id]],LoanTable[Year],LoanTable[[#This Row],[Previous Year]])&gt;0,1,0))</f>
        <v>0</v>
      </c>
      <c r="BD1088" t="str">
        <f>YEAR(LoanTable[[#This Row],[Disbursement Date]]) &amp; "-Q" &amp; ROUNDUP(MONTH(LoanTable[[#This Row],[Disbursement Date]])/3,0)</f>
        <v>2020-Q1</v>
      </c>
      <c r="BE1088">
        <f>IF(LoanTable[[#This Row],[Disbursement Date]]=LoanTable[[#This Row],[First Loan Date]],1,0)</f>
        <v>0</v>
      </c>
    </row>
    <row r="1089" spans="1:57" x14ac:dyDescent="0.3">
      <c r="A1089" t="s">
        <v>2363</v>
      </c>
      <c r="B1089">
        <v>382</v>
      </c>
      <c r="C1089" t="s">
        <v>246</v>
      </c>
      <c r="D1089" t="s">
        <v>573</v>
      </c>
      <c r="E1089">
        <v>13878</v>
      </c>
      <c r="F1089">
        <v>22206</v>
      </c>
      <c r="G1089">
        <v>36116</v>
      </c>
      <c r="H1089" s="5">
        <v>43853</v>
      </c>
      <c r="I1089" t="s">
        <v>612</v>
      </c>
      <c r="J1089" t="s">
        <v>619</v>
      </c>
      <c r="K1089">
        <v>110159</v>
      </c>
      <c r="L1089" t="s">
        <v>248</v>
      </c>
      <c r="M1089" t="s">
        <v>211</v>
      </c>
      <c r="N1089" t="s">
        <v>13</v>
      </c>
      <c r="O1089" t="s">
        <v>28</v>
      </c>
      <c r="P1089">
        <v>47</v>
      </c>
      <c r="Q1089" s="5" t="s">
        <v>49</v>
      </c>
      <c r="R1089" t="s">
        <v>104</v>
      </c>
      <c r="S1089" t="s">
        <v>105</v>
      </c>
      <c r="T1089" t="s">
        <v>18</v>
      </c>
      <c r="U1089" t="s">
        <v>65</v>
      </c>
      <c r="V1089" t="s">
        <v>39</v>
      </c>
      <c r="W1089">
        <v>526</v>
      </c>
      <c r="X1089" t="s">
        <v>574</v>
      </c>
      <c r="Y1089" t="s">
        <v>575</v>
      </c>
      <c r="Z1089" t="s">
        <v>576</v>
      </c>
      <c r="AA1089">
        <v>0.1065</v>
      </c>
      <c r="AB1089" t="s">
        <v>577</v>
      </c>
      <c r="AC1089" t="s">
        <v>578</v>
      </c>
      <c r="AD1089" t="s">
        <v>246</v>
      </c>
      <c r="AE1089" t="s">
        <v>234</v>
      </c>
      <c r="AF1089" t="s">
        <v>235</v>
      </c>
      <c r="AG1089" t="s">
        <v>236</v>
      </c>
      <c r="AH1089" t="s">
        <v>237</v>
      </c>
      <c r="AI1089" t="s">
        <v>246</v>
      </c>
      <c r="AJ1089">
        <v>110159</v>
      </c>
      <c r="AK1089" t="s">
        <v>247</v>
      </c>
      <c r="AL1089" t="s">
        <v>241</v>
      </c>
      <c r="AM1089">
        <v>14883</v>
      </c>
      <c r="AN1089">
        <v>23656</v>
      </c>
      <c r="AO1089">
        <v>13504</v>
      </c>
      <c r="AP1089">
        <v>3.55</v>
      </c>
      <c r="AQ1089">
        <v>708.13</v>
      </c>
      <c r="AR1089" t="s">
        <v>2626</v>
      </c>
      <c r="AS1089" t="s">
        <v>2626</v>
      </c>
      <c r="AT1089">
        <v>1</v>
      </c>
      <c r="AU1089" t="s">
        <v>2628</v>
      </c>
      <c r="AV1089" s="3">
        <v>43728</v>
      </c>
      <c r="AW1089" s="3" t="str">
        <f>TEXT(LoanTable[[#This Row],[Disbursement Date]],"YYYY-MM")</f>
        <v>2020-01</v>
      </c>
      <c r="AX1089" t="str">
        <f>TEXT(EDATE(LoanTable[[#This Row],[Disbursement Date]],-1),"YYYY-MM")</f>
        <v>2019-12</v>
      </c>
      <c r="AY1089">
        <f>IF(LoanTable[[#This Row],[Loan Status]]="Active",1,0)</f>
        <v>0</v>
      </c>
      <c r="AZ1089">
        <f>IF(COUNTIFS(LoanTable[Client id],LoanTable[[#This Row],[Client id]],LoanTable[Period],LoanTable[[#This Row],[Previous Period]])&gt;0,1,0)</f>
        <v>0</v>
      </c>
      <c r="BA1089" s="17" t="str">
        <f>TEXT(LoanTable[[#This Row],[Disbursement Date]],"YYYY")</f>
        <v>2020</v>
      </c>
      <c r="BB1089" s="10" cm="1">
        <f t="array" ref="BB1089">IF(YEAR(LoanTable[[#This Row],[Disbursement Date]])=MIN(YEAR(LoanTable[Disbursement Date])),"",YEAR(LoanTable[[#This Row],[Disbursement Date]])-1)</f>
        <v>2019</v>
      </c>
      <c r="BC1089" s="10">
        <f>IF(LoanTable[[#This Row],[Previous Year]]="",1,IF(COUNTIFS(LoanTable[Client id],LoanTable[[#This Row],[Client id]],LoanTable[Year],LoanTable[[#This Row],[Previous Year]])&gt;0,1,0))</f>
        <v>1</v>
      </c>
      <c r="BD1089" t="str">
        <f>YEAR(LoanTable[[#This Row],[Disbursement Date]]) &amp; "-Q" &amp; ROUNDUP(MONTH(LoanTable[[#This Row],[Disbursement Date]])/3,0)</f>
        <v>2020-Q1</v>
      </c>
      <c r="BE1089">
        <f>IF(LoanTable[[#This Row],[Disbursement Date]]=LoanTable[[#This Row],[First Loan Date]],1,0)</f>
        <v>0</v>
      </c>
    </row>
    <row r="1090" spans="1:57" x14ac:dyDescent="0.3">
      <c r="A1090" t="s">
        <v>1116</v>
      </c>
      <c r="B1090">
        <v>91</v>
      </c>
      <c r="C1090" t="s">
        <v>481</v>
      </c>
      <c r="D1090" t="s">
        <v>589</v>
      </c>
      <c r="E1090">
        <v>40513</v>
      </c>
      <c r="F1090">
        <v>37472</v>
      </c>
      <c r="G1090">
        <v>26451</v>
      </c>
      <c r="H1090" s="5">
        <v>43855</v>
      </c>
      <c r="I1090" t="s">
        <v>615</v>
      </c>
      <c r="J1090" t="s">
        <v>619</v>
      </c>
      <c r="K1090">
        <v>1050013</v>
      </c>
      <c r="L1090" t="s">
        <v>482</v>
      </c>
      <c r="M1090" t="s">
        <v>32</v>
      </c>
      <c r="N1090" t="s">
        <v>13</v>
      </c>
      <c r="O1090" t="s">
        <v>46</v>
      </c>
      <c r="P1090">
        <v>31</v>
      </c>
      <c r="Q1090" s="6" t="s">
        <v>47</v>
      </c>
      <c r="R1090" t="s">
        <v>30</v>
      </c>
      <c r="S1090" t="s">
        <v>145</v>
      </c>
      <c r="T1090" t="s">
        <v>18</v>
      </c>
      <c r="U1090" t="s">
        <v>26</v>
      </c>
      <c r="V1090" t="s">
        <v>31</v>
      </c>
      <c r="W1090">
        <v>696</v>
      </c>
      <c r="X1090" t="s">
        <v>574</v>
      </c>
      <c r="Y1090" t="s">
        <v>590</v>
      </c>
      <c r="Z1090" t="s">
        <v>576</v>
      </c>
      <c r="AA1090">
        <v>9.9099999999999994E-2</v>
      </c>
      <c r="AB1090" t="s">
        <v>577</v>
      </c>
      <c r="AC1090" t="s">
        <v>591</v>
      </c>
      <c r="AD1090" t="s">
        <v>481</v>
      </c>
      <c r="AE1090" t="s">
        <v>472</v>
      </c>
      <c r="AF1090" t="s">
        <v>473</v>
      </c>
      <c r="AG1090" t="s">
        <v>474</v>
      </c>
      <c r="AH1090" t="s">
        <v>475</v>
      </c>
      <c r="AI1090" t="s">
        <v>481</v>
      </c>
      <c r="AJ1090">
        <v>1050013</v>
      </c>
      <c r="AK1090" t="s">
        <v>476</v>
      </c>
      <c r="AL1090" t="s">
        <v>241</v>
      </c>
      <c r="AM1090">
        <v>41921</v>
      </c>
      <c r="AN1090">
        <v>37777</v>
      </c>
      <c r="AO1090">
        <v>40428</v>
      </c>
      <c r="AP1090">
        <v>9.0399999999999991</v>
      </c>
      <c r="AQ1090">
        <v>3946.83</v>
      </c>
      <c r="AR1090" t="s">
        <v>2626</v>
      </c>
      <c r="AS1090" t="s">
        <v>2626</v>
      </c>
      <c r="AT1090">
        <v>1</v>
      </c>
      <c r="AU1090" t="s">
        <v>2628</v>
      </c>
      <c r="AV1090" s="3">
        <v>43855</v>
      </c>
      <c r="AW1090" s="3" t="str">
        <f>TEXT(LoanTable[[#This Row],[Disbursement Date]],"YYYY-MM")</f>
        <v>2020-01</v>
      </c>
      <c r="AX1090" t="str">
        <f>TEXT(EDATE(LoanTable[[#This Row],[Disbursement Date]],-1),"YYYY-MM")</f>
        <v>2019-12</v>
      </c>
      <c r="AY1090">
        <f>IF(LoanTable[[#This Row],[Loan Status]]="Active",1,0)</f>
        <v>0</v>
      </c>
      <c r="AZ1090">
        <f>IF(COUNTIFS(LoanTable[Client id],LoanTable[[#This Row],[Client id]],LoanTable[Period],LoanTable[[#This Row],[Previous Period]])&gt;0,1,0)</f>
        <v>0</v>
      </c>
      <c r="BA1090" s="17" t="str">
        <f>TEXT(LoanTable[[#This Row],[Disbursement Date]],"YYYY")</f>
        <v>2020</v>
      </c>
      <c r="BB1090" s="10" cm="1">
        <f t="array" ref="BB1090">IF(YEAR(LoanTable[[#This Row],[Disbursement Date]])=MIN(YEAR(LoanTable[Disbursement Date])),"",YEAR(LoanTable[[#This Row],[Disbursement Date]])-1)</f>
        <v>2019</v>
      </c>
      <c r="BC1090" s="10">
        <f>IF(LoanTable[[#This Row],[Previous Year]]="",1,IF(COUNTIFS(LoanTable[Client id],LoanTable[[#This Row],[Client id]],LoanTable[Year],LoanTable[[#This Row],[Previous Year]])&gt;0,1,0))</f>
        <v>0</v>
      </c>
      <c r="BD1090" t="str">
        <f>YEAR(LoanTable[[#This Row],[Disbursement Date]]) &amp; "-Q" &amp; ROUNDUP(MONTH(LoanTable[[#This Row],[Disbursement Date]])/3,0)</f>
        <v>2020-Q1</v>
      </c>
      <c r="BE1090">
        <f>IF(LoanTable[[#This Row],[Disbursement Date]]=LoanTable[[#This Row],[First Loan Date]],1,0)</f>
        <v>1</v>
      </c>
    </row>
    <row r="1091" spans="1:57" x14ac:dyDescent="0.3">
      <c r="A1091" t="s">
        <v>1622</v>
      </c>
      <c r="B1091">
        <v>369</v>
      </c>
      <c r="C1091" t="s">
        <v>265</v>
      </c>
      <c r="D1091" t="s">
        <v>573</v>
      </c>
      <c r="E1091">
        <v>19210</v>
      </c>
      <c r="F1091">
        <v>29522</v>
      </c>
      <c r="G1091">
        <v>22812</v>
      </c>
      <c r="H1091" s="5">
        <v>43855</v>
      </c>
      <c r="I1091" t="s">
        <v>624</v>
      </c>
      <c r="J1091" t="s">
        <v>619</v>
      </c>
      <c r="K1091">
        <v>30179</v>
      </c>
      <c r="L1091" t="s">
        <v>272</v>
      </c>
      <c r="M1091" t="s">
        <v>149</v>
      </c>
      <c r="N1091" t="s">
        <v>13</v>
      </c>
      <c r="O1091" t="s">
        <v>14</v>
      </c>
      <c r="P1091">
        <v>38</v>
      </c>
      <c r="Q1091" s="5" t="s">
        <v>37</v>
      </c>
      <c r="R1091" t="s">
        <v>104</v>
      </c>
      <c r="S1091" t="s">
        <v>105</v>
      </c>
      <c r="T1091" t="s">
        <v>18</v>
      </c>
      <c r="U1091" t="s">
        <v>65</v>
      </c>
      <c r="V1091" t="s">
        <v>20</v>
      </c>
      <c r="W1091">
        <v>578</v>
      </c>
      <c r="X1091" t="s">
        <v>574</v>
      </c>
      <c r="Y1091" t="s">
        <v>575</v>
      </c>
      <c r="Z1091" t="s">
        <v>576</v>
      </c>
      <c r="AA1091">
        <v>0.1065</v>
      </c>
      <c r="AB1091" t="s">
        <v>577</v>
      </c>
      <c r="AC1091" t="s">
        <v>578</v>
      </c>
      <c r="AD1091" t="s">
        <v>265</v>
      </c>
      <c r="AE1091" t="s">
        <v>266</v>
      </c>
      <c r="AF1091" t="s">
        <v>267</v>
      </c>
      <c r="AG1091" t="s">
        <v>268</v>
      </c>
      <c r="AH1091" t="s">
        <v>269</v>
      </c>
      <c r="AI1091" t="s">
        <v>270</v>
      </c>
      <c r="AJ1091">
        <v>30179</v>
      </c>
      <c r="AK1091" t="s">
        <v>271</v>
      </c>
      <c r="AL1091" t="s">
        <v>241</v>
      </c>
      <c r="AM1091">
        <v>19781</v>
      </c>
      <c r="AN1091">
        <v>31243</v>
      </c>
      <c r="AO1091">
        <v>18734</v>
      </c>
      <c r="AP1091">
        <v>21.61</v>
      </c>
      <c r="AQ1091">
        <v>3603.52</v>
      </c>
      <c r="AR1091" t="s">
        <v>2626</v>
      </c>
      <c r="AS1091" t="s">
        <v>2627</v>
      </c>
      <c r="AT1091">
        <v>0</v>
      </c>
      <c r="AU1091" t="s">
        <v>2628</v>
      </c>
      <c r="AV1091" s="3">
        <v>43855</v>
      </c>
      <c r="AW1091" s="3" t="str">
        <f>TEXT(LoanTable[[#This Row],[Disbursement Date]],"YYYY-MM")</f>
        <v>2020-01</v>
      </c>
      <c r="AX1091" t="str">
        <f>TEXT(EDATE(LoanTable[[#This Row],[Disbursement Date]],-1),"YYYY-MM")</f>
        <v>2019-12</v>
      </c>
      <c r="AY1091">
        <f>IF(LoanTable[[#This Row],[Loan Status]]="Active",1,0)</f>
        <v>1</v>
      </c>
      <c r="AZ1091">
        <f>IF(COUNTIFS(LoanTable[Client id],LoanTable[[#This Row],[Client id]],LoanTable[Period],LoanTable[[#This Row],[Previous Period]])&gt;0,1,0)</f>
        <v>0</v>
      </c>
      <c r="BA1091" s="17" t="str">
        <f>TEXT(LoanTable[[#This Row],[Disbursement Date]],"YYYY")</f>
        <v>2020</v>
      </c>
      <c r="BB1091" s="10" cm="1">
        <f t="array" ref="BB1091">IF(YEAR(LoanTable[[#This Row],[Disbursement Date]])=MIN(YEAR(LoanTable[Disbursement Date])),"",YEAR(LoanTable[[#This Row],[Disbursement Date]])-1)</f>
        <v>2019</v>
      </c>
      <c r="BC1091" s="10">
        <f>IF(LoanTable[[#This Row],[Previous Year]]="",1,IF(COUNTIFS(LoanTable[Client id],LoanTable[[#This Row],[Client id]],LoanTable[Year],LoanTable[[#This Row],[Previous Year]])&gt;0,1,0))</f>
        <v>0</v>
      </c>
      <c r="BD1091" t="str">
        <f>YEAR(LoanTable[[#This Row],[Disbursement Date]]) &amp; "-Q" &amp; ROUNDUP(MONTH(LoanTable[[#This Row],[Disbursement Date]])/3,0)</f>
        <v>2020-Q1</v>
      </c>
      <c r="BE1091">
        <f>IF(LoanTable[[#This Row],[Disbursement Date]]=LoanTable[[#This Row],[First Loan Date]],1,0)</f>
        <v>1</v>
      </c>
    </row>
    <row r="1092" spans="1:57" x14ac:dyDescent="0.3">
      <c r="A1092" t="s">
        <v>1708</v>
      </c>
      <c r="B1092">
        <v>395</v>
      </c>
      <c r="C1092" t="s">
        <v>516</v>
      </c>
      <c r="D1092" t="s">
        <v>596</v>
      </c>
      <c r="E1092">
        <v>49642</v>
      </c>
      <c r="F1092">
        <v>5331</v>
      </c>
      <c r="G1092">
        <v>22305</v>
      </c>
      <c r="H1092" s="5">
        <v>43856</v>
      </c>
      <c r="I1092" t="s">
        <v>612</v>
      </c>
      <c r="J1092" t="s">
        <v>613</v>
      </c>
      <c r="K1092">
        <v>1320004</v>
      </c>
      <c r="L1092" t="s">
        <v>518</v>
      </c>
      <c r="M1092" t="s">
        <v>12</v>
      </c>
      <c r="N1092" t="s">
        <v>13</v>
      </c>
      <c r="O1092" t="s">
        <v>28</v>
      </c>
      <c r="P1092">
        <v>53</v>
      </c>
      <c r="Q1092" s="5" t="s">
        <v>189</v>
      </c>
      <c r="R1092" t="s">
        <v>30</v>
      </c>
      <c r="S1092" t="s">
        <v>145</v>
      </c>
      <c r="T1092" t="s">
        <v>18</v>
      </c>
      <c r="U1092" t="s">
        <v>19</v>
      </c>
      <c r="V1092" t="s">
        <v>31</v>
      </c>
      <c r="W1092">
        <v>551</v>
      </c>
      <c r="X1092" t="s">
        <v>574</v>
      </c>
      <c r="Y1092" t="s">
        <v>590</v>
      </c>
      <c r="Z1092" t="s">
        <v>593</v>
      </c>
      <c r="AA1092">
        <v>0.17269999999999999</v>
      </c>
      <c r="AB1092" t="s">
        <v>585</v>
      </c>
      <c r="AC1092" t="s">
        <v>597</v>
      </c>
      <c r="AD1092" t="s">
        <v>516</v>
      </c>
      <c r="AE1092" t="s">
        <v>375</v>
      </c>
      <c r="AF1092" t="s">
        <v>376</v>
      </c>
      <c r="AG1092" t="s">
        <v>377</v>
      </c>
      <c r="AH1092" t="s">
        <v>378</v>
      </c>
      <c r="AI1092" t="s">
        <v>376</v>
      </c>
      <c r="AJ1092">
        <v>1320004</v>
      </c>
      <c r="AK1092" t="s">
        <v>517</v>
      </c>
      <c r="AL1092" t="s">
        <v>239</v>
      </c>
      <c r="AM1092">
        <v>49855</v>
      </c>
      <c r="AN1092">
        <v>7058</v>
      </c>
      <c r="AO1092">
        <v>49330</v>
      </c>
      <c r="AP1092">
        <v>13.46</v>
      </c>
      <c r="AQ1092">
        <v>4406.63</v>
      </c>
      <c r="AR1092" t="s">
        <v>2626</v>
      </c>
      <c r="AS1092" t="s">
        <v>2626</v>
      </c>
      <c r="AT1092">
        <v>2</v>
      </c>
      <c r="AU1092" t="s">
        <v>2629</v>
      </c>
      <c r="AV1092" s="3">
        <v>43856</v>
      </c>
      <c r="AW1092" s="3" t="str">
        <f>TEXT(LoanTable[[#This Row],[Disbursement Date]],"YYYY-MM")</f>
        <v>2020-01</v>
      </c>
      <c r="AX1092" t="str">
        <f>TEXT(EDATE(LoanTable[[#This Row],[Disbursement Date]],-1),"YYYY-MM")</f>
        <v>2019-12</v>
      </c>
      <c r="AY1092">
        <f>IF(LoanTable[[#This Row],[Loan Status]]="Active",1,0)</f>
        <v>0</v>
      </c>
      <c r="AZ1092">
        <f>IF(COUNTIFS(LoanTable[Client id],LoanTable[[#This Row],[Client id]],LoanTable[Period],LoanTable[[#This Row],[Previous Period]])&gt;0,1,0)</f>
        <v>0</v>
      </c>
      <c r="BA1092" s="17" t="str">
        <f>TEXT(LoanTable[[#This Row],[Disbursement Date]],"YYYY")</f>
        <v>2020</v>
      </c>
      <c r="BB1092" s="10" cm="1">
        <f t="array" ref="BB1092">IF(YEAR(LoanTable[[#This Row],[Disbursement Date]])=MIN(YEAR(LoanTable[Disbursement Date])),"",YEAR(LoanTable[[#This Row],[Disbursement Date]])-1)</f>
        <v>2019</v>
      </c>
      <c r="BC1092" s="10">
        <f>IF(LoanTable[[#This Row],[Previous Year]]="",1,IF(COUNTIFS(LoanTable[Client id],LoanTable[[#This Row],[Client id]],LoanTable[Year],LoanTable[[#This Row],[Previous Year]])&gt;0,1,0))</f>
        <v>0</v>
      </c>
      <c r="BD1092" t="str">
        <f>YEAR(LoanTable[[#This Row],[Disbursement Date]]) &amp; "-Q" &amp; ROUNDUP(MONTH(LoanTable[[#This Row],[Disbursement Date]])/3,0)</f>
        <v>2020-Q1</v>
      </c>
      <c r="BE1092">
        <f>IF(LoanTable[[#This Row],[Disbursement Date]]=LoanTable[[#This Row],[First Loan Date]],1,0)</f>
        <v>1</v>
      </c>
    </row>
    <row r="1093" spans="1:57" x14ac:dyDescent="0.3">
      <c r="A1093" t="s">
        <v>1017</v>
      </c>
      <c r="B1093">
        <v>477</v>
      </c>
      <c r="C1093" t="s">
        <v>519</v>
      </c>
      <c r="D1093" t="s">
        <v>573</v>
      </c>
      <c r="E1093">
        <v>21795</v>
      </c>
      <c r="F1093">
        <v>5730</v>
      </c>
      <c r="G1093">
        <v>8750</v>
      </c>
      <c r="H1093" s="5">
        <v>43856</v>
      </c>
      <c r="I1093" t="s">
        <v>615</v>
      </c>
      <c r="J1093" t="s">
        <v>613</v>
      </c>
      <c r="K1093">
        <v>1550006</v>
      </c>
      <c r="L1093" t="s">
        <v>521</v>
      </c>
      <c r="M1093" t="s">
        <v>133</v>
      </c>
      <c r="N1093" t="s">
        <v>13</v>
      </c>
      <c r="O1093" t="s">
        <v>46</v>
      </c>
      <c r="P1093">
        <v>35</v>
      </c>
      <c r="Q1093" s="5" t="s">
        <v>87</v>
      </c>
      <c r="R1093" t="s">
        <v>25</v>
      </c>
      <c r="S1093" t="s">
        <v>35</v>
      </c>
      <c r="T1093" t="s">
        <v>18</v>
      </c>
      <c r="U1093" t="s">
        <v>19</v>
      </c>
      <c r="V1093" t="s">
        <v>39</v>
      </c>
      <c r="W1093">
        <v>792</v>
      </c>
      <c r="X1093" t="s">
        <v>574</v>
      </c>
      <c r="Y1093" t="s">
        <v>575</v>
      </c>
      <c r="Z1093" t="s">
        <v>576</v>
      </c>
      <c r="AA1093">
        <v>0.1065</v>
      </c>
      <c r="AB1093" t="s">
        <v>577</v>
      </c>
      <c r="AC1093" t="s">
        <v>578</v>
      </c>
      <c r="AD1093" t="s">
        <v>519</v>
      </c>
      <c r="AE1093" t="s">
        <v>375</v>
      </c>
      <c r="AF1093" t="s">
        <v>376</v>
      </c>
      <c r="AG1093" t="s">
        <v>377</v>
      </c>
      <c r="AH1093" t="s">
        <v>378</v>
      </c>
      <c r="AI1093" t="s">
        <v>519</v>
      </c>
      <c r="AJ1093">
        <v>1550006</v>
      </c>
      <c r="AK1093" t="s">
        <v>520</v>
      </c>
      <c r="AL1093" t="s">
        <v>239</v>
      </c>
      <c r="AM1093">
        <v>21305</v>
      </c>
      <c r="AN1093">
        <v>6647</v>
      </c>
      <c r="AO1093">
        <v>21301</v>
      </c>
      <c r="AP1093">
        <v>27.38</v>
      </c>
      <c r="AQ1093">
        <v>195.37</v>
      </c>
      <c r="AR1093" t="s">
        <v>2626</v>
      </c>
      <c r="AS1093" t="s">
        <v>2626</v>
      </c>
      <c r="AT1093">
        <v>0</v>
      </c>
      <c r="AU1093" t="s">
        <v>2629</v>
      </c>
      <c r="AV1093" s="3">
        <v>43011</v>
      </c>
      <c r="AW1093" s="3" t="str">
        <f>TEXT(LoanTable[[#This Row],[Disbursement Date]],"YYYY-MM")</f>
        <v>2020-01</v>
      </c>
      <c r="AX1093" t="str">
        <f>TEXT(EDATE(LoanTable[[#This Row],[Disbursement Date]],-1),"YYYY-MM")</f>
        <v>2019-12</v>
      </c>
      <c r="AY1093">
        <f>IF(LoanTable[[#This Row],[Loan Status]]="Active",1,0)</f>
        <v>0</v>
      </c>
      <c r="AZ1093">
        <f>IF(COUNTIFS(LoanTable[Client id],LoanTable[[#This Row],[Client id]],LoanTable[Period],LoanTable[[#This Row],[Previous Period]])&gt;0,1,0)</f>
        <v>0</v>
      </c>
      <c r="BA1093" s="17" t="str">
        <f>TEXT(LoanTable[[#This Row],[Disbursement Date]],"YYYY")</f>
        <v>2020</v>
      </c>
      <c r="BB1093" s="10" cm="1">
        <f t="array" ref="BB1093">IF(YEAR(LoanTable[[#This Row],[Disbursement Date]])=MIN(YEAR(LoanTable[Disbursement Date])),"",YEAR(LoanTable[[#This Row],[Disbursement Date]])-1)</f>
        <v>2019</v>
      </c>
      <c r="BC1093" s="10">
        <f>IF(LoanTable[[#This Row],[Previous Year]]="",1,IF(COUNTIFS(LoanTable[Client id],LoanTable[[#This Row],[Client id]],LoanTable[Year],LoanTable[[#This Row],[Previous Year]])&gt;0,1,0))</f>
        <v>0</v>
      </c>
      <c r="BD1093" t="str">
        <f>YEAR(LoanTable[[#This Row],[Disbursement Date]]) &amp; "-Q" &amp; ROUNDUP(MONTH(LoanTable[[#This Row],[Disbursement Date]])/3,0)</f>
        <v>2020-Q1</v>
      </c>
      <c r="BE1093">
        <f>IF(LoanTable[[#This Row],[Disbursement Date]]=LoanTable[[#This Row],[First Loan Date]],1,0)</f>
        <v>0</v>
      </c>
    </row>
    <row r="1094" spans="1:57" x14ac:dyDescent="0.3">
      <c r="A1094" t="s">
        <v>999</v>
      </c>
      <c r="B1094">
        <v>615</v>
      </c>
      <c r="C1094" t="s">
        <v>409</v>
      </c>
      <c r="D1094" t="s">
        <v>589</v>
      </c>
      <c r="E1094">
        <v>18712</v>
      </c>
      <c r="F1094">
        <v>5973</v>
      </c>
      <c r="G1094">
        <v>42717</v>
      </c>
      <c r="H1094" s="5">
        <v>43859</v>
      </c>
      <c r="I1094" t="s">
        <v>624</v>
      </c>
      <c r="J1094" t="s">
        <v>619</v>
      </c>
      <c r="K1094">
        <v>1030063</v>
      </c>
      <c r="L1094" t="s">
        <v>411</v>
      </c>
      <c r="M1094" t="s">
        <v>45</v>
      </c>
      <c r="N1094" t="s">
        <v>13</v>
      </c>
      <c r="O1094" t="s">
        <v>28</v>
      </c>
      <c r="P1094">
        <v>55</v>
      </c>
      <c r="Q1094" s="5" t="s">
        <v>57</v>
      </c>
      <c r="R1094" t="s">
        <v>74</v>
      </c>
      <c r="S1094" t="s">
        <v>105</v>
      </c>
      <c r="T1094" t="s">
        <v>63</v>
      </c>
      <c r="U1094" t="s">
        <v>38</v>
      </c>
      <c r="V1094" t="s">
        <v>20</v>
      </c>
      <c r="W1094">
        <v>489</v>
      </c>
      <c r="X1094" t="s">
        <v>574</v>
      </c>
      <c r="Y1094" t="s">
        <v>590</v>
      </c>
      <c r="Z1094" t="s">
        <v>576</v>
      </c>
      <c r="AA1094">
        <v>9.9099999999999994E-2</v>
      </c>
      <c r="AB1094" t="s">
        <v>577</v>
      </c>
      <c r="AC1094" t="s">
        <v>591</v>
      </c>
      <c r="AD1094" t="s">
        <v>409</v>
      </c>
      <c r="AE1094" t="s">
        <v>234</v>
      </c>
      <c r="AF1094" t="s">
        <v>235</v>
      </c>
      <c r="AG1094" t="s">
        <v>236</v>
      </c>
      <c r="AH1094" t="s">
        <v>237</v>
      </c>
      <c r="AI1094" t="s">
        <v>246</v>
      </c>
      <c r="AJ1094">
        <v>1030063</v>
      </c>
      <c r="AK1094" t="s">
        <v>410</v>
      </c>
      <c r="AL1094" t="s">
        <v>241</v>
      </c>
      <c r="AM1094">
        <v>18786</v>
      </c>
      <c r="AN1094">
        <v>5890</v>
      </c>
      <c r="AO1094">
        <v>18547</v>
      </c>
      <c r="AP1094">
        <v>31.29</v>
      </c>
      <c r="AQ1094">
        <v>111.46</v>
      </c>
      <c r="AR1094" t="s">
        <v>2626</v>
      </c>
      <c r="AS1094" t="s">
        <v>2626</v>
      </c>
      <c r="AT1094">
        <v>0</v>
      </c>
      <c r="AU1094" t="s">
        <v>2628</v>
      </c>
      <c r="AV1094" s="3">
        <v>42901</v>
      </c>
      <c r="AW1094" s="3" t="str">
        <f>TEXT(LoanTable[[#This Row],[Disbursement Date]],"YYYY-MM")</f>
        <v>2020-01</v>
      </c>
      <c r="AX1094" t="str">
        <f>TEXT(EDATE(LoanTable[[#This Row],[Disbursement Date]],-1),"YYYY-MM")</f>
        <v>2019-12</v>
      </c>
      <c r="AY1094">
        <f>IF(LoanTable[[#This Row],[Loan Status]]="Active",1,0)</f>
        <v>1</v>
      </c>
      <c r="AZ1094">
        <f>IF(COUNTIFS(LoanTable[Client id],LoanTable[[#This Row],[Client id]],LoanTable[Period],LoanTable[[#This Row],[Previous Period]])&gt;0,1,0)</f>
        <v>0</v>
      </c>
      <c r="BA1094" s="17" t="str">
        <f>TEXT(LoanTable[[#This Row],[Disbursement Date]],"YYYY")</f>
        <v>2020</v>
      </c>
      <c r="BB1094" s="10" cm="1">
        <f t="array" ref="BB1094">IF(YEAR(LoanTable[[#This Row],[Disbursement Date]])=MIN(YEAR(LoanTable[Disbursement Date])),"",YEAR(LoanTable[[#This Row],[Disbursement Date]])-1)</f>
        <v>2019</v>
      </c>
      <c r="BC1094" s="10">
        <f>IF(LoanTable[[#This Row],[Previous Year]]="",1,IF(COUNTIFS(LoanTable[Client id],LoanTable[[#This Row],[Client id]],LoanTable[Year],LoanTable[[#This Row],[Previous Year]])&gt;0,1,0))</f>
        <v>1</v>
      </c>
      <c r="BD1094" t="str">
        <f>YEAR(LoanTable[[#This Row],[Disbursement Date]]) &amp; "-Q" &amp; ROUNDUP(MONTH(LoanTable[[#This Row],[Disbursement Date]])/3,0)</f>
        <v>2020-Q1</v>
      </c>
      <c r="BE1094">
        <f>IF(LoanTable[[#This Row],[Disbursement Date]]=LoanTable[[#This Row],[First Loan Date]],1,0)</f>
        <v>0</v>
      </c>
    </row>
    <row r="1095" spans="1:57" x14ac:dyDescent="0.3">
      <c r="A1095" t="s">
        <v>836</v>
      </c>
      <c r="B1095">
        <v>59</v>
      </c>
      <c r="C1095" t="s">
        <v>391</v>
      </c>
      <c r="D1095" t="s">
        <v>573</v>
      </c>
      <c r="E1095">
        <v>26369</v>
      </c>
      <c r="F1095">
        <v>39631</v>
      </c>
      <c r="G1095">
        <v>32130</v>
      </c>
      <c r="H1095" s="5">
        <v>43860</v>
      </c>
      <c r="I1095" t="s">
        <v>624</v>
      </c>
      <c r="J1095" t="s">
        <v>613</v>
      </c>
      <c r="K1095">
        <v>730084</v>
      </c>
      <c r="L1095" t="s">
        <v>393</v>
      </c>
      <c r="M1095" t="s">
        <v>120</v>
      </c>
      <c r="N1095" t="s">
        <v>13</v>
      </c>
      <c r="O1095" t="s">
        <v>14</v>
      </c>
      <c r="P1095">
        <v>38</v>
      </c>
      <c r="Q1095" s="6" t="s">
        <v>37</v>
      </c>
      <c r="R1095" t="s">
        <v>25</v>
      </c>
      <c r="S1095" t="s">
        <v>35</v>
      </c>
      <c r="T1095" t="s">
        <v>44</v>
      </c>
      <c r="U1095" t="s">
        <v>38</v>
      </c>
      <c r="V1095" t="s">
        <v>31</v>
      </c>
      <c r="W1095">
        <v>696</v>
      </c>
      <c r="X1095" t="s">
        <v>574</v>
      </c>
      <c r="Y1095" t="s">
        <v>575</v>
      </c>
      <c r="Z1095" t="s">
        <v>576</v>
      </c>
      <c r="AA1095">
        <v>0.1065</v>
      </c>
      <c r="AB1095" t="s">
        <v>577</v>
      </c>
      <c r="AC1095" t="s">
        <v>578</v>
      </c>
      <c r="AD1095" t="s">
        <v>391</v>
      </c>
      <c r="AE1095" t="s">
        <v>279</v>
      </c>
      <c r="AF1095" t="s">
        <v>280</v>
      </c>
      <c r="AG1095" t="s">
        <v>281</v>
      </c>
      <c r="AH1095" t="s">
        <v>282</v>
      </c>
      <c r="AI1095" t="s">
        <v>391</v>
      </c>
      <c r="AJ1095">
        <v>730084</v>
      </c>
      <c r="AK1095" t="s">
        <v>392</v>
      </c>
      <c r="AL1095" t="s">
        <v>239</v>
      </c>
      <c r="AM1095">
        <v>27941</v>
      </c>
      <c r="AN1095">
        <v>39977</v>
      </c>
      <c r="AO1095">
        <v>26279</v>
      </c>
      <c r="AP1095">
        <v>24.97</v>
      </c>
      <c r="AQ1095">
        <v>2007.61</v>
      </c>
      <c r="AR1095" t="s">
        <v>2626</v>
      </c>
      <c r="AS1095" t="s">
        <v>2626</v>
      </c>
      <c r="AT1095">
        <v>0</v>
      </c>
      <c r="AU1095" t="s">
        <v>2629</v>
      </c>
      <c r="AV1095" s="3">
        <v>43860</v>
      </c>
      <c r="AW1095" s="3" t="str">
        <f>TEXT(LoanTable[[#This Row],[Disbursement Date]],"YYYY-MM")</f>
        <v>2020-01</v>
      </c>
      <c r="AX1095" t="str">
        <f>TEXT(EDATE(LoanTable[[#This Row],[Disbursement Date]],-1),"YYYY-MM")</f>
        <v>2019-12</v>
      </c>
      <c r="AY1095">
        <f>IF(LoanTable[[#This Row],[Loan Status]]="Active",1,0)</f>
        <v>1</v>
      </c>
      <c r="AZ1095">
        <f>IF(COUNTIFS(LoanTable[Client id],LoanTable[[#This Row],[Client id]],LoanTable[Period],LoanTable[[#This Row],[Previous Period]])&gt;0,1,0)</f>
        <v>0</v>
      </c>
      <c r="BA1095" s="17" t="str">
        <f>TEXT(LoanTable[[#This Row],[Disbursement Date]],"YYYY")</f>
        <v>2020</v>
      </c>
      <c r="BB1095" s="10" cm="1">
        <f t="array" ref="BB1095">IF(YEAR(LoanTable[[#This Row],[Disbursement Date]])=MIN(YEAR(LoanTable[Disbursement Date])),"",YEAR(LoanTable[[#This Row],[Disbursement Date]])-1)</f>
        <v>2019</v>
      </c>
      <c r="BC1095" s="10">
        <f>IF(LoanTable[[#This Row],[Previous Year]]="",1,IF(COUNTIFS(LoanTable[Client id],LoanTable[[#This Row],[Client id]],LoanTable[Year],LoanTable[[#This Row],[Previous Year]])&gt;0,1,0))</f>
        <v>0</v>
      </c>
      <c r="BD1095" t="str">
        <f>YEAR(LoanTable[[#This Row],[Disbursement Date]]) &amp; "-Q" &amp; ROUNDUP(MONTH(LoanTable[[#This Row],[Disbursement Date]])/3,0)</f>
        <v>2020-Q1</v>
      </c>
      <c r="BE1095">
        <f>IF(LoanTable[[#This Row],[Disbursement Date]]=LoanTable[[#This Row],[First Loan Date]],1,0)</f>
        <v>1</v>
      </c>
    </row>
    <row r="1096" spans="1:57" x14ac:dyDescent="0.3">
      <c r="A1096" t="s">
        <v>1281</v>
      </c>
      <c r="B1096">
        <v>230</v>
      </c>
      <c r="C1096" t="s">
        <v>249</v>
      </c>
      <c r="D1096" t="s">
        <v>573</v>
      </c>
      <c r="E1096">
        <v>22718</v>
      </c>
      <c r="F1096">
        <v>11833</v>
      </c>
      <c r="G1096">
        <v>35290</v>
      </c>
      <c r="H1096" s="5">
        <v>43862</v>
      </c>
      <c r="I1096" t="s">
        <v>612</v>
      </c>
      <c r="J1096" t="s">
        <v>613</v>
      </c>
      <c r="K1096">
        <v>910182</v>
      </c>
      <c r="L1096" t="s">
        <v>257</v>
      </c>
      <c r="M1096" t="s">
        <v>12</v>
      </c>
      <c r="N1096" t="s">
        <v>13</v>
      </c>
      <c r="O1096" t="s">
        <v>28</v>
      </c>
      <c r="P1096">
        <v>53</v>
      </c>
      <c r="Q1096" s="5" t="s">
        <v>189</v>
      </c>
      <c r="R1096" t="s">
        <v>30</v>
      </c>
      <c r="S1096" t="s">
        <v>145</v>
      </c>
      <c r="T1096" t="s">
        <v>18</v>
      </c>
      <c r="U1096" t="s">
        <v>19</v>
      </c>
      <c r="V1096" t="s">
        <v>31</v>
      </c>
      <c r="W1096">
        <v>551</v>
      </c>
      <c r="X1096" t="s">
        <v>574</v>
      </c>
      <c r="Y1096" t="s">
        <v>575</v>
      </c>
      <c r="Z1096" t="s">
        <v>576</v>
      </c>
      <c r="AA1096">
        <v>0.1065</v>
      </c>
      <c r="AB1096" t="s">
        <v>577</v>
      </c>
      <c r="AC1096" t="s">
        <v>578</v>
      </c>
      <c r="AD1096" t="s">
        <v>249</v>
      </c>
      <c r="AE1096" t="s">
        <v>250</v>
      </c>
      <c r="AF1096" t="s">
        <v>251</v>
      </c>
      <c r="AG1096" t="s">
        <v>252</v>
      </c>
      <c r="AH1096" t="s">
        <v>253</v>
      </c>
      <c r="AI1096" t="s">
        <v>254</v>
      </c>
      <c r="AJ1096">
        <v>910182</v>
      </c>
      <c r="AK1096" t="s">
        <v>255</v>
      </c>
      <c r="AL1096" t="s">
        <v>256</v>
      </c>
      <c r="AM1096">
        <v>24326</v>
      </c>
      <c r="AN1096">
        <v>12238</v>
      </c>
      <c r="AO1096">
        <v>22615</v>
      </c>
      <c r="AP1096">
        <v>7.08</v>
      </c>
      <c r="AQ1096">
        <v>4724.07</v>
      </c>
      <c r="AR1096" t="s">
        <v>2626</v>
      </c>
      <c r="AS1096" t="s">
        <v>2626</v>
      </c>
      <c r="AT1096">
        <v>2</v>
      </c>
      <c r="AU1096" t="s">
        <v>2630</v>
      </c>
      <c r="AV1096" s="3">
        <v>42319</v>
      </c>
      <c r="AW1096" s="3" t="str">
        <f>TEXT(LoanTable[[#This Row],[Disbursement Date]],"YYYY-MM")</f>
        <v>2020-02</v>
      </c>
      <c r="AX1096" t="str">
        <f>TEXT(EDATE(LoanTable[[#This Row],[Disbursement Date]],-1),"YYYY-MM")</f>
        <v>2020-01</v>
      </c>
      <c r="AY1096">
        <f>IF(LoanTable[[#This Row],[Loan Status]]="Active",1,0)</f>
        <v>0</v>
      </c>
      <c r="AZ1096">
        <f>IF(COUNTIFS(LoanTable[Client id],LoanTable[[#This Row],[Client id]],LoanTable[Period],LoanTable[[#This Row],[Previous Period]])&gt;0,1,0)</f>
        <v>0</v>
      </c>
      <c r="BA1096" s="17" t="str">
        <f>TEXT(LoanTable[[#This Row],[Disbursement Date]],"YYYY")</f>
        <v>2020</v>
      </c>
      <c r="BB1096" s="10" cm="1">
        <f t="array" ref="BB1096">IF(YEAR(LoanTable[[#This Row],[Disbursement Date]])=MIN(YEAR(LoanTable[Disbursement Date])),"",YEAR(LoanTable[[#This Row],[Disbursement Date]])-1)</f>
        <v>2019</v>
      </c>
      <c r="BC1096" s="10">
        <f>IF(LoanTable[[#This Row],[Previous Year]]="",1,IF(COUNTIFS(LoanTable[Client id],LoanTable[[#This Row],[Client id]],LoanTable[Year],LoanTable[[#This Row],[Previous Year]])&gt;0,1,0))</f>
        <v>0</v>
      </c>
      <c r="BD1096" t="str">
        <f>YEAR(LoanTable[[#This Row],[Disbursement Date]]) &amp; "-Q" &amp; ROUNDUP(MONTH(LoanTable[[#This Row],[Disbursement Date]])/3,0)</f>
        <v>2020-Q1</v>
      </c>
      <c r="BE1096">
        <f>IF(LoanTable[[#This Row],[Disbursement Date]]=LoanTable[[#This Row],[First Loan Date]],1,0)</f>
        <v>0</v>
      </c>
    </row>
    <row r="1097" spans="1:57" x14ac:dyDescent="0.3">
      <c r="A1097" t="s">
        <v>2455</v>
      </c>
      <c r="B1097">
        <v>546</v>
      </c>
      <c r="C1097" t="s">
        <v>386</v>
      </c>
      <c r="D1097" t="s">
        <v>573</v>
      </c>
      <c r="E1097">
        <v>48408</v>
      </c>
      <c r="F1097">
        <v>4528</v>
      </c>
      <c r="G1097">
        <v>43275</v>
      </c>
      <c r="H1097" s="5">
        <v>43870</v>
      </c>
      <c r="I1097" t="s">
        <v>624</v>
      </c>
      <c r="J1097" t="s">
        <v>619</v>
      </c>
      <c r="K1097">
        <v>1110166</v>
      </c>
      <c r="L1097" t="s">
        <v>389</v>
      </c>
      <c r="M1097" t="s">
        <v>40</v>
      </c>
      <c r="N1097" t="s">
        <v>13</v>
      </c>
      <c r="O1097" t="s">
        <v>14</v>
      </c>
      <c r="P1097">
        <v>39</v>
      </c>
      <c r="Q1097" s="5" t="s">
        <v>41</v>
      </c>
      <c r="R1097" t="s">
        <v>16</v>
      </c>
      <c r="S1097" t="s">
        <v>35</v>
      </c>
      <c r="T1097" t="s">
        <v>18</v>
      </c>
      <c r="U1097" t="s">
        <v>26</v>
      </c>
      <c r="V1097" t="s">
        <v>39</v>
      </c>
      <c r="W1097">
        <v>692</v>
      </c>
      <c r="X1097" t="s">
        <v>574</v>
      </c>
      <c r="Y1097" t="s">
        <v>575</v>
      </c>
      <c r="Z1097" t="s">
        <v>576</v>
      </c>
      <c r="AA1097">
        <v>0.1065</v>
      </c>
      <c r="AB1097" t="s">
        <v>577</v>
      </c>
      <c r="AC1097" t="s">
        <v>578</v>
      </c>
      <c r="AD1097" t="s">
        <v>386</v>
      </c>
      <c r="AE1097" t="s">
        <v>234</v>
      </c>
      <c r="AF1097" t="s">
        <v>235</v>
      </c>
      <c r="AG1097" t="s">
        <v>236</v>
      </c>
      <c r="AH1097" t="s">
        <v>237</v>
      </c>
      <c r="AI1097" t="s">
        <v>387</v>
      </c>
      <c r="AJ1097">
        <v>1110166</v>
      </c>
      <c r="AK1097" t="s">
        <v>388</v>
      </c>
      <c r="AL1097" t="s">
        <v>239</v>
      </c>
      <c r="AM1097">
        <v>48985</v>
      </c>
      <c r="AN1097">
        <v>4390</v>
      </c>
      <c r="AO1097">
        <v>48168</v>
      </c>
      <c r="AP1097">
        <v>15.31</v>
      </c>
      <c r="AQ1097">
        <v>3290.41</v>
      </c>
      <c r="AR1097" t="s">
        <v>2626</v>
      </c>
      <c r="AS1097" t="s">
        <v>2626</v>
      </c>
      <c r="AT1097">
        <v>0</v>
      </c>
      <c r="AU1097" t="s">
        <v>2628</v>
      </c>
      <c r="AV1097" s="3">
        <v>42593</v>
      </c>
      <c r="AW1097" s="3" t="str">
        <f>TEXT(LoanTable[[#This Row],[Disbursement Date]],"YYYY-MM")</f>
        <v>2020-02</v>
      </c>
      <c r="AX1097" t="str">
        <f>TEXT(EDATE(LoanTable[[#This Row],[Disbursement Date]],-1),"YYYY-MM")</f>
        <v>2020-01</v>
      </c>
      <c r="AY1097">
        <f>IF(LoanTable[[#This Row],[Loan Status]]="Active",1,0)</f>
        <v>1</v>
      </c>
      <c r="AZ1097">
        <f>IF(COUNTIFS(LoanTable[Client id],LoanTable[[#This Row],[Client id]],LoanTable[Period],LoanTable[[#This Row],[Previous Period]])&gt;0,1,0)</f>
        <v>0</v>
      </c>
      <c r="BA1097" s="17" t="str">
        <f>TEXT(LoanTable[[#This Row],[Disbursement Date]],"YYYY")</f>
        <v>2020</v>
      </c>
      <c r="BB1097" s="10" cm="1">
        <f t="array" ref="BB1097">IF(YEAR(LoanTable[[#This Row],[Disbursement Date]])=MIN(YEAR(LoanTable[Disbursement Date])),"",YEAR(LoanTable[[#This Row],[Disbursement Date]])-1)</f>
        <v>2019</v>
      </c>
      <c r="BC1097" s="10">
        <f>IF(LoanTable[[#This Row],[Previous Year]]="",1,IF(COUNTIFS(LoanTable[Client id],LoanTable[[#This Row],[Client id]],LoanTable[Year],LoanTable[[#This Row],[Previous Year]])&gt;0,1,0))</f>
        <v>0</v>
      </c>
      <c r="BD1097" t="str">
        <f>YEAR(LoanTable[[#This Row],[Disbursement Date]]) &amp; "-Q" &amp; ROUNDUP(MONTH(LoanTable[[#This Row],[Disbursement Date]])/3,0)</f>
        <v>2020-Q1</v>
      </c>
      <c r="BE1097">
        <f>IF(LoanTable[[#This Row],[Disbursement Date]]=LoanTable[[#This Row],[First Loan Date]],1,0)</f>
        <v>0</v>
      </c>
    </row>
    <row r="1098" spans="1:57" x14ac:dyDescent="0.3">
      <c r="A1098" t="s">
        <v>1307</v>
      </c>
      <c r="B1098">
        <v>485</v>
      </c>
      <c r="C1098" t="s">
        <v>354</v>
      </c>
      <c r="D1098" t="s">
        <v>573</v>
      </c>
      <c r="E1098">
        <v>45850</v>
      </c>
      <c r="F1098">
        <v>37153</v>
      </c>
      <c r="G1098">
        <v>1510</v>
      </c>
      <c r="H1098" s="5">
        <v>43871</v>
      </c>
      <c r="I1098" t="s">
        <v>612</v>
      </c>
      <c r="J1098" t="s">
        <v>613</v>
      </c>
      <c r="K1098">
        <v>70364</v>
      </c>
      <c r="L1098" t="s">
        <v>356</v>
      </c>
      <c r="M1098" t="s">
        <v>119</v>
      </c>
      <c r="N1098" t="s">
        <v>13</v>
      </c>
      <c r="O1098" t="s">
        <v>14</v>
      </c>
      <c r="P1098">
        <v>36</v>
      </c>
      <c r="Q1098" s="5" t="s">
        <v>205</v>
      </c>
      <c r="R1098" t="s">
        <v>74</v>
      </c>
      <c r="S1098" t="s">
        <v>105</v>
      </c>
      <c r="T1098" t="s">
        <v>44</v>
      </c>
      <c r="U1098" t="s">
        <v>65</v>
      </c>
      <c r="V1098" t="s">
        <v>31</v>
      </c>
      <c r="W1098">
        <v>807</v>
      </c>
      <c r="X1098" t="s">
        <v>574</v>
      </c>
      <c r="Y1098" t="s">
        <v>575</v>
      </c>
      <c r="Z1098" t="s">
        <v>576</v>
      </c>
      <c r="AA1098">
        <v>0.1065</v>
      </c>
      <c r="AB1098" t="s">
        <v>577</v>
      </c>
      <c r="AC1098" t="s">
        <v>578</v>
      </c>
      <c r="AD1098" t="s">
        <v>354</v>
      </c>
      <c r="AE1098" t="s">
        <v>279</v>
      </c>
      <c r="AF1098" t="s">
        <v>280</v>
      </c>
      <c r="AG1098" t="s">
        <v>281</v>
      </c>
      <c r="AH1098" t="s">
        <v>282</v>
      </c>
      <c r="AI1098" t="s">
        <v>354</v>
      </c>
      <c r="AJ1098">
        <v>70364</v>
      </c>
      <c r="AK1098" t="s">
        <v>355</v>
      </c>
      <c r="AL1098" t="s">
        <v>239</v>
      </c>
      <c r="AM1098">
        <v>47066</v>
      </c>
      <c r="AN1098">
        <v>38407</v>
      </c>
      <c r="AO1098">
        <v>45542</v>
      </c>
      <c r="AP1098">
        <v>10.64</v>
      </c>
      <c r="AQ1098">
        <v>4031.09</v>
      </c>
      <c r="AR1098" t="s">
        <v>2626</v>
      </c>
      <c r="AS1098" t="s">
        <v>2626</v>
      </c>
      <c r="AT1098">
        <v>0</v>
      </c>
      <c r="AU1098" t="s">
        <v>2628</v>
      </c>
      <c r="AV1098" s="3">
        <v>43517</v>
      </c>
      <c r="AW1098" s="3" t="str">
        <f>TEXT(LoanTable[[#This Row],[Disbursement Date]],"YYYY-MM")</f>
        <v>2020-02</v>
      </c>
      <c r="AX1098" t="str">
        <f>TEXT(EDATE(LoanTable[[#This Row],[Disbursement Date]],-1),"YYYY-MM")</f>
        <v>2020-01</v>
      </c>
      <c r="AY1098">
        <f>IF(LoanTable[[#This Row],[Loan Status]]="Active",1,0)</f>
        <v>0</v>
      </c>
      <c r="AZ1098">
        <f>IF(COUNTIFS(LoanTable[Client id],LoanTable[[#This Row],[Client id]],LoanTable[Period],LoanTable[[#This Row],[Previous Period]])&gt;0,1,0)</f>
        <v>0</v>
      </c>
      <c r="BA1098" s="17" t="str">
        <f>TEXT(LoanTable[[#This Row],[Disbursement Date]],"YYYY")</f>
        <v>2020</v>
      </c>
      <c r="BB1098" s="10" cm="1">
        <f t="array" ref="BB1098">IF(YEAR(LoanTable[[#This Row],[Disbursement Date]])=MIN(YEAR(LoanTable[Disbursement Date])),"",YEAR(LoanTable[[#This Row],[Disbursement Date]])-1)</f>
        <v>2019</v>
      </c>
      <c r="BC1098" s="10">
        <f>IF(LoanTable[[#This Row],[Previous Year]]="",1,IF(COUNTIFS(LoanTable[Client id],LoanTable[[#This Row],[Client id]],LoanTable[Year],LoanTable[[#This Row],[Previous Year]])&gt;0,1,0))</f>
        <v>1</v>
      </c>
      <c r="BD1098" t="str">
        <f>YEAR(LoanTable[[#This Row],[Disbursement Date]]) &amp; "-Q" &amp; ROUNDUP(MONTH(LoanTable[[#This Row],[Disbursement Date]])/3,0)</f>
        <v>2020-Q1</v>
      </c>
      <c r="BE1098">
        <f>IF(LoanTable[[#This Row],[Disbursement Date]]=LoanTable[[#This Row],[First Loan Date]],1,0)</f>
        <v>0</v>
      </c>
    </row>
    <row r="1099" spans="1:57" x14ac:dyDescent="0.3">
      <c r="A1099" t="s">
        <v>1810</v>
      </c>
      <c r="B1099">
        <v>831</v>
      </c>
      <c r="C1099" t="s">
        <v>294</v>
      </c>
      <c r="D1099" t="s">
        <v>573</v>
      </c>
      <c r="E1099">
        <v>44549</v>
      </c>
      <c r="F1099">
        <v>8551</v>
      </c>
      <c r="G1099">
        <v>11276</v>
      </c>
      <c r="H1099" s="5">
        <v>43872</v>
      </c>
      <c r="I1099" t="s">
        <v>615</v>
      </c>
      <c r="J1099" t="s">
        <v>613</v>
      </c>
      <c r="K1099">
        <v>90149</v>
      </c>
      <c r="L1099" t="s">
        <v>296</v>
      </c>
      <c r="M1099" t="s">
        <v>42</v>
      </c>
      <c r="N1099" t="s">
        <v>13</v>
      </c>
      <c r="O1099" t="s">
        <v>28</v>
      </c>
      <c r="P1099">
        <v>54</v>
      </c>
      <c r="Q1099" s="5" t="s">
        <v>43</v>
      </c>
      <c r="R1099" t="s">
        <v>16</v>
      </c>
      <c r="S1099" t="s">
        <v>35</v>
      </c>
      <c r="T1099" t="s">
        <v>18</v>
      </c>
      <c r="U1099" t="s">
        <v>26</v>
      </c>
      <c r="V1099" t="s">
        <v>31</v>
      </c>
      <c r="W1099">
        <v>357</v>
      </c>
      <c r="X1099" t="s">
        <v>574</v>
      </c>
      <c r="Y1099" t="s">
        <v>575</v>
      </c>
      <c r="Z1099" t="s">
        <v>576</v>
      </c>
      <c r="AA1099">
        <v>0.1065</v>
      </c>
      <c r="AB1099" t="s">
        <v>577</v>
      </c>
      <c r="AC1099" t="s">
        <v>578</v>
      </c>
      <c r="AD1099" t="s">
        <v>294</v>
      </c>
      <c r="AE1099" t="s">
        <v>266</v>
      </c>
      <c r="AF1099" t="s">
        <v>267</v>
      </c>
      <c r="AG1099" t="s">
        <v>268</v>
      </c>
      <c r="AH1099" t="s">
        <v>269</v>
      </c>
      <c r="AI1099" t="s">
        <v>295</v>
      </c>
      <c r="AJ1099">
        <v>90149</v>
      </c>
      <c r="AK1099" t="s">
        <v>274</v>
      </c>
      <c r="AL1099" t="s">
        <v>241</v>
      </c>
      <c r="AM1099">
        <v>44574</v>
      </c>
      <c r="AN1099">
        <v>9567</v>
      </c>
      <c r="AO1099">
        <v>44417</v>
      </c>
      <c r="AP1099">
        <v>46.38</v>
      </c>
      <c r="AQ1099">
        <v>3943.41</v>
      </c>
      <c r="AR1099" t="s">
        <v>2626</v>
      </c>
      <c r="AS1099" t="s">
        <v>2626</v>
      </c>
      <c r="AT1099">
        <v>2</v>
      </c>
      <c r="AU1099" t="s">
        <v>2630</v>
      </c>
      <c r="AV1099" s="3">
        <v>42757</v>
      </c>
      <c r="AW1099" s="3" t="str">
        <f>TEXT(LoanTable[[#This Row],[Disbursement Date]],"YYYY-MM")</f>
        <v>2020-02</v>
      </c>
      <c r="AX1099" t="str">
        <f>TEXT(EDATE(LoanTable[[#This Row],[Disbursement Date]],-1),"YYYY-MM")</f>
        <v>2020-01</v>
      </c>
      <c r="AY1099">
        <f>IF(LoanTable[[#This Row],[Loan Status]]="Active",1,0)</f>
        <v>0</v>
      </c>
      <c r="AZ1099">
        <f>IF(COUNTIFS(LoanTable[Client id],LoanTable[[#This Row],[Client id]],LoanTable[Period],LoanTable[[#This Row],[Previous Period]])&gt;0,1,0)</f>
        <v>0</v>
      </c>
      <c r="BA1099" s="17" t="str">
        <f>TEXT(LoanTable[[#This Row],[Disbursement Date]],"YYYY")</f>
        <v>2020</v>
      </c>
      <c r="BB1099" s="10" cm="1">
        <f t="array" ref="BB1099">IF(YEAR(LoanTable[[#This Row],[Disbursement Date]])=MIN(YEAR(LoanTable[Disbursement Date])),"",YEAR(LoanTable[[#This Row],[Disbursement Date]])-1)</f>
        <v>2019</v>
      </c>
      <c r="BC1099" s="10">
        <f>IF(LoanTable[[#This Row],[Previous Year]]="",1,IF(COUNTIFS(LoanTable[Client id],LoanTable[[#This Row],[Client id]],LoanTable[Year],LoanTable[[#This Row],[Previous Year]])&gt;0,1,0))</f>
        <v>1</v>
      </c>
      <c r="BD1099" t="str">
        <f>YEAR(LoanTable[[#This Row],[Disbursement Date]]) &amp; "-Q" &amp; ROUNDUP(MONTH(LoanTable[[#This Row],[Disbursement Date]])/3,0)</f>
        <v>2020-Q1</v>
      </c>
      <c r="BE1099">
        <f>IF(LoanTable[[#This Row],[Disbursement Date]]=LoanTable[[#This Row],[First Loan Date]],1,0)</f>
        <v>0</v>
      </c>
    </row>
    <row r="1100" spans="1:57" x14ac:dyDescent="0.3">
      <c r="A1100" t="s">
        <v>2218</v>
      </c>
      <c r="B1100">
        <v>252</v>
      </c>
      <c r="C1100" t="s">
        <v>246</v>
      </c>
      <c r="D1100" t="s">
        <v>587</v>
      </c>
      <c r="E1100">
        <v>14292</v>
      </c>
      <c r="F1100">
        <v>8108</v>
      </c>
      <c r="G1100">
        <v>37470</v>
      </c>
      <c r="H1100" s="5">
        <v>43873</v>
      </c>
      <c r="I1100" t="s">
        <v>624</v>
      </c>
      <c r="J1100" t="s">
        <v>613</v>
      </c>
      <c r="K1100">
        <v>110159</v>
      </c>
      <c r="L1100" t="s">
        <v>248</v>
      </c>
      <c r="M1100" t="s">
        <v>208</v>
      </c>
      <c r="N1100" t="s">
        <v>13</v>
      </c>
      <c r="O1100" t="s">
        <v>14</v>
      </c>
      <c r="P1100">
        <v>39</v>
      </c>
      <c r="Q1100" s="5" t="s">
        <v>37</v>
      </c>
      <c r="R1100" t="s">
        <v>104</v>
      </c>
      <c r="S1100" t="s">
        <v>105</v>
      </c>
      <c r="T1100" t="s">
        <v>18</v>
      </c>
      <c r="U1100" t="s">
        <v>19</v>
      </c>
      <c r="V1100" t="s">
        <v>20</v>
      </c>
      <c r="W1100">
        <v>472</v>
      </c>
      <c r="X1100" t="s">
        <v>574</v>
      </c>
      <c r="Y1100" t="s">
        <v>584</v>
      </c>
      <c r="Z1100" t="s">
        <v>576</v>
      </c>
      <c r="AA1100">
        <v>6.6199999999999995E-2</v>
      </c>
      <c r="AB1100" t="s">
        <v>581</v>
      </c>
      <c r="AC1100" t="s">
        <v>588</v>
      </c>
      <c r="AD1100" t="s">
        <v>246</v>
      </c>
      <c r="AE1100" t="s">
        <v>234</v>
      </c>
      <c r="AF1100" t="s">
        <v>235</v>
      </c>
      <c r="AG1100" t="s">
        <v>236</v>
      </c>
      <c r="AH1100" t="s">
        <v>237</v>
      </c>
      <c r="AI1100" t="s">
        <v>246</v>
      </c>
      <c r="AJ1100">
        <v>110159</v>
      </c>
      <c r="AK1100" t="s">
        <v>247</v>
      </c>
      <c r="AL1100" t="s">
        <v>241</v>
      </c>
      <c r="AM1100">
        <v>16125</v>
      </c>
      <c r="AN1100">
        <v>8411</v>
      </c>
      <c r="AO1100">
        <v>14037</v>
      </c>
      <c r="AP1100">
        <v>8.0299999999999994</v>
      </c>
      <c r="AQ1100">
        <v>1788.82</v>
      </c>
      <c r="AR1100" t="s">
        <v>2626</v>
      </c>
      <c r="AS1100" t="s">
        <v>2626</v>
      </c>
      <c r="AT1100">
        <v>2</v>
      </c>
      <c r="AU1100" t="s">
        <v>2628</v>
      </c>
      <c r="AV1100" s="3">
        <v>42725</v>
      </c>
      <c r="AW1100" s="3" t="str">
        <f>TEXT(LoanTable[[#This Row],[Disbursement Date]],"YYYY-MM")</f>
        <v>2020-02</v>
      </c>
      <c r="AX1100" t="str">
        <f>TEXT(EDATE(LoanTable[[#This Row],[Disbursement Date]],-1),"YYYY-MM")</f>
        <v>2020-01</v>
      </c>
      <c r="AY1100">
        <f>IF(LoanTable[[#This Row],[Loan Status]]="Active",1,0)</f>
        <v>1</v>
      </c>
      <c r="AZ1100">
        <f>IF(COUNTIFS(LoanTable[Client id],LoanTable[[#This Row],[Client id]],LoanTable[Period],LoanTable[[#This Row],[Previous Period]])&gt;0,1,0)</f>
        <v>0</v>
      </c>
      <c r="BA1100" s="17" t="str">
        <f>TEXT(LoanTable[[#This Row],[Disbursement Date]],"YYYY")</f>
        <v>2020</v>
      </c>
      <c r="BB1100" s="10" cm="1">
        <f t="array" ref="BB1100">IF(YEAR(LoanTable[[#This Row],[Disbursement Date]])=MIN(YEAR(LoanTable[Disbursement Date])),"",YEAR(LoanTable[[#This Row],[Disbursement Date]])-1)</f>
        <v>2019</v>
      </c>
      <c r="BC1100" s="10">
        <f>IF(LoanTable[[#This Row],[Previous Year]]="",1,IF(COUNTIFS(LoanTable[Client id],LoanTable[[#This Row],[Client id]],LoanTable[Year],LoanTable[[#This Row],[Previous Year]])&gt;0,1,0))</f>
        <v>0</v>
      </c>
      <c r="BD1100" t="str">
        <f>YEAR(LoanTable[[#This Row],[Disbursement Date]]) &amp; "-Q" &amp; ROUNDUP(MONTH(LoanTable[[#This Row],[Disbursement Date]])/3,0)</f>
        <v>2020-Q1</v>
      </c>
      <c r="BE1100">
        <f>IF(LoanTable[[#This Row],[Disbursement Date]]=LoanTable[[#This Row],[First Loan Date]],1,0)</f>
        <v>0</v>
      </c>
    </row>
    <row r="1101" spans="1:57" x14ac:dyDescent="0.3">
      <c r="A1101" t="s">
        <v>2566</v>
      </c>
      <c r="B1101">
        <v>569</v>
      </c>
      <c r="C1101" t="s">
        <v>258</v>
      </c>
      <c r="D1101" t="s">
        <v>589</v>
      </c>
      <c r="E1101">
        <v>35515</v>
      </c>
      <c r="F1101">
        <v>37605</v>
      </c>
      <c r="G1101">
        <v>16215</v>
      </c>
      <c r="H1101" s="5">
        <v>43877</v>
      </c>
      <c r="I1101" t="s">
        <v>624</v>
      </c>
      <c r="J1101" t="s">
        <v>619</v>
      </c>
      <c r="K1101">
        <v>250029</v>
      </c>
      <c r="L1101" t="s">
        <v>264</v>
      </c>
      <c r="M1101" t="s">
        <v>106</v>
      </c>
      <c r="N1101" t="s">
        <v>13</v>
      </c>
      <c r="O1101" t="s">
        <v>14</v>
      </c>
      <c r="P1101">
        <v>36</v>
      </c>
      <c r="Q1101" s="5" t="s">
        <v>67</v>
      </c>
      <c r="R1101" t="s">
        <v>25</v>
      </c>
      <c r="S1101" t="s">
        <v>35</v>
      </c>
      <c r="T1101" t="s">
        <v>63</v>
      </c>
      <c r="U1101" t="s">
        <v>38</v>
      </c>
      <c r="V1101" t="s">
        <v>31</v>
      </c>
      <c r="W1101">
        <v>796</v>
      </c>
      <c r="X1101" t="s">
        <v>574</v>
      </c>
      <c r="Y1101" t="s">
        <v>590</v>
      </c>
      <c r="Z1101" t="s">
        <v>576</v>
      </c>
      <c r="AA1101">
        <v>9.9099999999999994E-2</v>
      </c>
      <c r="AB1101" t="s">
        <v>577</v>
      </c>
      <c r="AC1101" t="s">
        <v>591</v>
      </c>
      <c r="AD1101" t="s">
        <v>258</v>
      </c>
      <c r="AE1101" t="s">
        <v>259</v>
      </c>
      <c r="AF1101" t="s">
        <v>260</v>
      </c>
      <c r="AG1101" t="s">
        <v>261</v>
      </c>
      <c r="AH1101" t="s">
        <v>262</v>
      </c>
      <c r="AI1101" t="s">
        <v>258</v>
      </c>
      <c r="AJ1101">
        <v>250029</v>
      </c>
      <c r="AK1101" t="s">
        <v>263</v>
      </c>
      <c r="AL1101" t="s">
        <v>256</v>
      </c>
      <c r="AM1101">
        <v>36749</v>
      </c>
      <c r="AN1101">
        <v>37591</v>
      </c>
      <c r="AO1101">
        <v>35232</v>
      </c>
      <c r="AP1101">
        <v>46.29</v>
      </c>
      <c r="AQ1101">
        <v>2784.6</v>
      </c>
      <c r="AR1101" t="s">
        <v>2626</v>
      </c>
      <c r="AS1101" t="s">
        <v>2626</v>
      </c>
      <c r="AT1101">
        <v>2</v>
      </c>
      <c r="AU1101" t="s">
        <v>2628</v>
      </c>
      <c r="AV1101" s="3">
        <v>43877</v>
      </c>
      <c r="AW1101" s="3" t="str">
        <f>TEXT(LoanTable[[#This Row],[Disbursement Date]],"YYYY-MM")</f>
        <v>2020-02</v>
      </c>
      <c r="AX1101" t="str">
        <f>TEXT(EDATE(LoanTable[[#This Row],[Disbursement Date]],-1),"YYYY-MM")</f>
        <v>2020-01</v>
      </c>
      <c r="AY1101">
        <f>IF(LoanTable[[#This Row],[Loan Status]]="Active",1,0)</f>
        <v>1</v>
      </c>
      <c r="AZ1101">
        <f>IF(COUNTIFS(LoanTable[Client id],LoanTable[[#This Row],[Client id]],LoanTable[Period],LoanTable[[#This Row],[Previous Period]])&gt;0,1,0)</f>
        <v>0</v>
      </c>
      <c r="BA1101" s="17" t="str">
        <f>TEXT(LoanTable[[#This Row],[Disbursement Date]],"YYYY")</f>
        <v>2020</v>
      </c>
      <c r="BB1101" s="10" cm="1">
        <f t="array" ref="BB1101">IF(YEAR(LoanTable[[#This Row],[Disbursement Date]])=MIN(YEAR(LoanTable[Disbursement Date])),"",YEAR(LoanTable[[#This Row],[Disbursement Date]])-1)</f>
        <v>2019</v>
      </c>
      <c r="BC1101" s="10">
        <f>IF(LoanTable[[#This Row],[Previous Year]]="",1,IF(COUNTIFS(LoanTable[Client id],LoanTable[[#This Row],[Client id]],LoanTable[Year],LoanTable[[#This Row],[Previous Year]])&gt;0,1,0))</f>
        <v>0</v>
      </c>
      <c r="BD1101" t="str">
        <f>YEAR(LoanTable[[#This Row],[Disbursement Date]]) &amp; "-Q" &amp; ROUNDUP(MONTH(LoanTable[[#This Row],[Disbursement Date]])/3,0)</f>
        <v>2020-Q1</v>
      </c>
      <c r="BE1101">
        <f>IF(LoanTable[[#This Row],[Disbursement Date]]=LoanTable[[#This Row],[First Loan Date]],1,0)</f>
        <v>1</v>
      </c>
    </row>
    <row r="1102" spans="1:57" x14ac:dyDescent="0.3">
      <c r="A1102" t="s">
        <v>2072</v>
      </c>
      <c r="B1102">
        <v>338</v>
      </c>
      <c r="C1102" t="s">
        <v>344</v>
      </c>
      <c r="D1102" t="s">
        <v>573</v>
      </c>
      <c r="E1102">
        <v>14213</v>
      </c>
      <c r="F1102">
        <v>37074</v>
      </c>
      <c r="G1102">
        <v>19799</v>
      </c>
      <c r="H1102" s="5">
        <v>43879</v>
      </c>
      <c r="I1102" t="s">
        <v>615</v>
      </c>
      <c r="J1102" t="s">
        <v>619</v>
      </c>
      <c r="K1102">
        <v>910020</v>
      </c>
      <c r="L1102" t="s">
        <v>346</v>
      </c>
      <c r="M1102" t="s">
        <v>50</v>
      </c>
      <c r="N1102" t="s">
        <v>13</v>
      </c>
      <c r="O1102" t="s">
        <v>14</v>
      </c>
      <c r="P1102">
        <v>36</v>
      </c>
      <c r="Q1102" s="5" t="s">
        <v>51</v>
      </c>
      <c r="R1102" t="s">
        <v>16</v>
      </c>
      <c r="S1102" t="s">
        <v>35</v>
      </c>
      <c r="T1102" t="s">
        <v>44</v>
      </c>
      <c r="U1102" t="s">
        <v>26</v>
      </c>
      <c r="V1102" t="s">
        <v>31</v>
      </c>
      <c r="W1102">
        <v>787</v>
      </c>
      <c r="X1102" t="s">
        <v>574</v>
      </c>
      <c r="Y1102" t="s">
        <v>575</v>
      </c>
      <c r="Z1102" t="s">
        <v>576</v>
      </c>
      <c r="AA1102">
        <v>0.1065</v>
      </c>
      <c r="AB1102" t="s">
        <v>577</v>
      </c>
      <c r="AC1102" t="s">
        <v>578</v>
      </c>
      <c r="AD1102" t="s">
        <v>344</v>
      </c>
      <c r="AE1102" t="s">
        <v>250</v>
      </c>
      <c r="AF1102" t="s">
        <v>251</v>
      </c>
      <c r="AG1102" t="s">
        <v>252</v>
      </c>
      <c r="AH1102" t="s">
        <v>253</v>
      </c>
      <c r="AI1102" t="s">
        <v>254</v>
      </c>
      <c r="AJ1102">
        <v>910020</v>
      </c>
      <c r="AK1102" t="s">
        <v>345</v>
      </c>
      <c r="AL1102" t="s">
        <v>256</v>
      </c>
      <c r="AM1102">
        <v>14221</v>
      </c>
      <c r="AN1102">
        <v>38839</v>
      </c>
      <c r="AO1102">
        <v>14015</v>
      </c>
      <c r="AP1102">
        <v>38.119999999999997</v>
      </c>
      <c r="AQ1102">
        <v>1140.1600000000001</v>
      </c>
      <c r="AR1102" t="s">
        <v>2627</v>
      </c>
      <c r="AS1102" t="s">
        <v>2626</v>
      </c>
      <c r="AT1102">
        <v>0</v>
      </c>
      <c r="AU1102" t="s">
        <v>2630</v>
      </c>
      <c r="AV1102" s="3">
        <v>43847</v>
      </c>
      <c r="AW1102" s="3" t="str">
        <f>TEXT(LoanTable[[#This Row],[Disbursement Date]],"YYYY-MM")</f>
        <v>2020-02</v>
      </c>
      <c r="AX1102" t="str">
        <f>TEXT(EDATE(LoanTable[[#This Row],[Disbursement Date]],-1),"YYYY-MM")</f>
        <v>2020-01</v>
      </c>
      <c r="AY1102">
        <f>IF(LoanTable[[#This Row],[Loan Status]]="Active",1,0)</f>
        <v>0</v>
      </c>
      <c r="AZ1102">
        <f>IF(COUNTIFS(LoanTable[Client id],LoanTable[[#This Row],[Client id]],LoanTable[Period],LoanTable[[#This Row],[Previous Period]])&gt;0,1,0)</f>
        <v>1</v>
      </c>
      <c r="BA1102" s="17" t="str">
        <f>TEXT(LoanTable[[#This Row],[Disbursement Date]],"YYYY")</f>
        <v>2020</v>
      </c>
      <c r="BB1102" s="10" cm="1">
        <f t="array" ref="BB1102">IF(YEAR(LoanTable[[#This Row],[Disbursement Date]])=MIN(YEAR(LoanTable[Disbursement Date])),"",YEAR(LoanTable[[#This Row],[Disbursement Date]])-1)</f>
        <v>2019</v>
      </c>
      <c r="BC1102" s="10">
        <f>IF(LoanTable[[#This Row],[Previous Year]]="",1,IF(COUNTIFS(LoanTable[Client id],LoanTable[[#This Row],[Client id]],LoanTable[Year],LoanTable[[#This Row],[Previous Year]])&gt;0,1,0))</f>
        <v>0</v>
      </c>
      <c r="BD1102" t="str">
        <f>YEAR(LoanTable[[#This Row],[Disbursement Date]]) &amp; "-Q" &amp; ROUNDUP(MONTH(LoanTable[[#This Row],[Disbursement Date]])/3,0)</f>
        <v>2020-Q1</v>
      </c>
      <c r="BE1102">
        <f>IF(LoanTable[[#This Row],[Disbursement Date]]=LoanTable[[#This Row],[First Loan Date]],1,0)</f>
        <v>0</v>
      </c>
    </row>
    <row r="1103" spans="1:57" x14ac:dyDescent="0.3">
      <c r="A1103" t="s">
        <v>1436</v>
      </c>
      <c r="B1103">
        <v>294</v>
      </c>
      <c r="C1103" t="s">
        <v>233</v>
      </c>
      <c r="D1103" t="s">
        <v>573</v>
      </c>
      <c r="E1103">
        <v>9977</v>
      </c>
      <c r="F1103">
        <v>10551</v>
      </c>
      <c r="G1103">
        <v>23435</v>
      </c>
      <c r="H1103" s="5">
        <v>43881</v>
      </c>
      <c r="I1103" t="s">
        <v>612</v>
      </c>
      <c r="J1103" t="s">
        <v>613</v>
      </c>
      <c r="K1103">
        <v>100186</v>
      </c>
      <c r="L1103" t="s">
        <v>240</v>
      </c>
      <c r="M1103" t="s">
        <v>89</v>
      </c>
      <c r="N1103" t="s">
        <v>13</v>
      </c>
      <c r="O1103" t="s">
        <v>33</v>
      </c>
      <c r="P1103">
        <v>23</v>
      </c>
      <c r="Q1103" s="5" t="s">
        <v>34</v>
      </c>
      <c r="R1103" t="s">
        <v>74</v>
      </c>
      <c r="S1103" t="s">
        <v>35</v>
      </c>
      <c r="T1103" t="s">
        <v>18</v>
      </c>
      <c r="U1103" t="s">
        <v>19</v>
      </c>
      <c r="V1103" t="s">
        <v>31</v>
      </c>
      <c r="W1103">
        <v>588</v>
      </c>
      <c r="X1103" t="s">
        <v>574</v>
      </c>
      <c r="Y1103" t="s">
        <v>575</v>
      </c>
      <c r="Z1103" t="s">
        <v>576</v>
      </c>
      <c r="AA1103">
        <v>0.1065</v>
      </c>
      <c r="AB1103" t="s">
        <v>577</v>
      </c>
      <c r="AC1103" t="s">
        <v>578</v>
      </c>
      <c r="AD1103" t="s">
        <v>233</v>
      </c>
      <c r="AE1103" t="s">
        <v>234</v>
      </c>
      <c r="AF1103" t="s">
        <v>235</v>
      </c>
      <c r="AG1103" t="s">
        <v>236</v>
      </c>
      <c r="AH1103" t="s">
        <v>237</v>
      </c>
      <c r="AI1103" t="s">
        <v>233</v>
      </c>
      <c r="AJ1103">
        <v>100186</v>
      </c>
      <c r="AK1103" t="s">
        <v>238</v>
      </c>
      <c r="AL1103" t="s">
        <v>239</v>
      </c>
      <c r="AM1103">
        <v>11349</v>
      </c>
      <c r="AN1103">
        <v>10348</v>
      </c>
      <c r="AO1103">
        <v>9791</v>
      </c>
      <c r="AP1103">
        <v>42.02</v>
      </c>
      <c r="AQ1103">
        <v>733.3</v>
      </c>
      <c r="AR1103" t="s">
        <v>2626</v>
      </c>
      <c r="AS1103" t="s">
        <v>2626</v>
      </c>
      <c r="AT1103">
        <v>1</v>
      </c>
      <c r="AU1103" t="s">
        <v>2628</v>
      </c>
      <c r="AV1103" s="3">
        <v>42056</v>
      </c>
      <c r="AW1103" s="3" t="str">
        <f>TEXT(LoanTable[[#This Row],[Disbursement Date]],"YYYY-MM")</f>
        <v>2020-02</v>
      </c>
      <c r="AX1103" t="str">
        <f>TEXT(EDATE(LoanTable[[#This Row],[Disbursement Date]],-1),"YYYY-MM")</f>
        <v>2020-01</v>
      </c>
      <c r="AY1103">
        <f>IF(LoanTable[[#This Row],[Loan Status]]="Active",1,0)</f>
        <v>0</v>
      </c>
      <c r="AZ1103">
        <f>IF(COUNTIFS(LoanTable[Client id],LoanTable[[#This Row],[Client id]],LoanTable[Period],LoanTable[[#This Row],[Previous Period]])&gt;0,1,0)</f>
        <v>0</v>
      </c>
      <c r="BA1103" s="17" t="str">
        <f>TEXT(LoanTable[[#This Row],[Disbursement Date]],"YYYY")</f>
        <v>2020</v>
      </c>
      <c r="BB1103" s="10" cm="1">
        <f t="array" ref="BB1103">IF(YEAR(LoanTable[[#This Row],[Disbursement Date]])=MIN(YEAR(LoanTable[Disbursement Date])),"",YEAR(LoanTable[[#This Row],[Disbursement Date]])-1)</f>
        <v>2019</v>
      </c>
      <c r="BC1103" s="10">
        <f>IF(LoanTable[[#This Row],[Previous Year]]="",1,IF(COUNTIFS(LoanTable[Client id],LoanTable[[#This Row],[Client id]],LoanTable[Year],LoanTable[[#This Row],[Previous Year]])&gt;0,1,0))</f>
        <v>0</v>
      </c>
      <c r="BD1103" t="str">
        <f>YEAR(LoanTable[[#This Row],[Disbursement Date]]) &amp; "-Q" &amp; ROUNDUP(MONTH(LoanTable[[#This Row],[Disbursement Date]])/3,0)</f>
        <v>2020-Q1</v>
      </c>
      <c r="BE1103">
        <f>IF(LoanTable[[#This Row],[Disbursement Date]]=LoanTable[[#This Row],[First Loan Date]],1,0)</f>
        <v>0</v>
      </c>
    </row>
    <row r="1104" spans="1:57" x14ac:dyDescent="0.3">
      <c r="A1104" t="s">
        <v>1043</v>
      </c>
      <c r="B1104">
        <v>935</v>
      </c>
      <c r="C1104" t="s">
        <v>344</v>
      </c>
      <c r="D1104" t="s">
        <v>573</v>
      </c>
      <c r="E1104">
        <v>30815</v>
      </c>
      <c r="F1104">
        <v>38241</v>
      </c>
      <c r="G1104">
        <v>26929</v>
      </c>
      <c r="H1104" s="5">
        <v>43888</v>
      </c>
      <c r="I1104" t="s">
        <v>612</v>
      </c>
      <c r="J1104" t="s">
        <v>619</v>
      </c>
      <c r="K1104">
        <v>910020</v>
      </c>
      <c r="L1104" t="s">
        <v>346</v>
      </c>
      <c r="M1104" t="s">
        <v>90</v>
      </c>
      <c r="N1104" t="s">
        <v>13</v>
      </c>
      <c r="O1104" t="s">
        <v>28</v>
      </c>
      <c r="P1104">
        <v>49</v>
      </c>
      <c r="Q1104" s="5" t="s">
        <v>152</v>
      </c>
      <c r="R1104" t="s">
        <v>25</v>
      </c>
      <c r="S1104" t="s">
        <v>35</v>
      </c>
      <c r="T1104" t="s">
        <v>18</v>
      </c>
      <c r="U1104" t="s">
        <v>19</v>
      </c>
      <c r="V1104" t="s">
        <v>31</v>
      </c>
      <c r="W1104">
        <v>641</v>
      </c>
      <c r="X1104" t="s">
        <v>574</v>
      </c>
      <c r="Y1104" t="s">
        <v>575</v>
      </c>
      <c r="Z1104" t="s">
        <v>576</v>
      </c>
      <c r="AA1104">
        <v>0.1065</v>
      </c>
      <c r="AB1104" t="s">
        <v>577</v>
      </c>
      <c r="AC1104" t="s">
        <v>578</v>
      </c>
      <c r="AD1104" t="s">
        <v>344</v>
      </c>
      <c r="AE1104" t="s">
        <v>250</v>
      </c>
      <c r="AF1104" t="s">
        <v>251</v>
      </c>
      <c r="AG1104" t="s">
        <v>252</v>
      </c>
      <c r="AH1104" t="s">
        <v>253</v>
      </c>
      <c r="AI1104" t="s">
        <v>254</v>
      </c>
      <c r="AJ1104">
        <v>910020</v>
      </c>
      <c r="AK1104" t="s">
        <v>345</v>
      </c>
      <c r="AL1104" t="s">
        <v>256</v>
      </c>
      <c r="AM1104">
        <v>32354</v>
      </c>
      <c r="AN1104">
        <v>38824</v>
      </c>
      <c r="AO1104">
        <v>30371</v>
      </c>
      <c r="AP1104">
        <v>10.63</v>
      </c>
      <c r="AQ1104">
        <v>1455.85</v>
      </c>
      <c r="AR1104" t="s">
        <v>2626</v>
      </c>
      <c r="AS1104" t="s">
        <v>2626</v>
      </c>
      <c r="AT1104">
        <v>2</v>
      </c>
      <c r="AU1104" t="s">
        <v>2629</v>
      </c>
      <c r="AV1104" s="3">
        <v>43053</v>
      </c>
      <c r="AW1104" s="3" t="str">
        <f>TEXT(LoanTable[[#This Row],[Disbursement Date]],"YYYY-MM")</f>
        <v>2020-02</v>
      </c>
      <c r="AX1104" t="str">
        <f>TEXT(EDATE(LoanTable[[#This Row],[Disbursement Date]],-1),"YYYY-MM")</f>
        <v>2020-01</v>
      </c>
      <c r="AY1104">
        <f>IF(LoanTable[[#This Row],[Loan Status]]="Active",1,0)</f>
        <v>0</v>
      </c>
      <c r="AZ1104">
        <f>IF(COUNTIFS(LoanTable[Client id],LoanTable[[#This Row],[Client id]],LoanTable[Period],LoanTable[[#This Row],[Previous Period]])&gt;0,1,0)</f>
        <v>0</v>
      </c>
      <c r="BA1104" s="17" t="str">
        <f>TEXT(LoanTable[[#This Row],[Disbursement Date]],"YYYY")</f>
        <v>2020</v>
      </c>
      <c r="BB1104" s="10" cm="1">
        <f t="array" ref="BB1104">IF(YEAR(LoanTable[[#This Row],[Disbursement Date]])=MIN(YEAR(LoanTable[Disbursement Date])),"",YEAR(LoanTable[[#This Row],[Disbursement Date]])-1)</f>
        <v>2019</v>
      </c>
      <c r="BC1104" s="10">
        <f>IF(LoanTable[[#This Row],[Previous Year]]="",1,IF(COUNTIFS(LoanTable[Client id],LoanTable[[#This Row],[Client id]],LoanTable[Year],LoanTable[[#This Row],[Previous Year]])&gt;0,1,0))</f>
        <v>0</v>
      </c>
      <c r="BD1104" t="str">
        <f>YEAR(LoanTable[[#This Row],[Disbursement Date]]) &amp; "-Q" &amp; ROUNDUP(MONTH(LoanTable[[#This Row],[Disbursement Date]])/3,0)</f>
        <v>2020-Q1</v>
      </c>
      <c r="BE1104">
        <f>IF(LoanTable[[#This Row],[Disbursement Date]]=LoanTable[[#This Row],[First Loan Date]],1,0)</f>
        <v>0</v>
      </c>
    </row>
    <row r="1105" spans="1:57" x14ac:dyDescent="0.3">
      <c r="A1105" t="s">
        <v>1465</v>
      </c>
      <c r="B1105">
        <v>982</v>
      </c>
      <c r="C1105" t="s">
        <v>529</v>
      </c>
      <c r="D1105" t="s">
        <v>573</v>
      </c>
      <c r="E1105">
        <v>15222</v>
      </c>
      <c r="F1105">
        <v>37948</v>
      </c>
      <c r="G1105">
        <v>40535</v>
      </c>
      <c r="H1105" s="5">
        <v>43888</v>
      </c>
      <c r="I1105" t="s">
        <v>615</v>
      </c>
      <c r="J1105" t="s">
        <v>619</v>
      </c>
      <c r="K1105">
        <v>210563</v>
      </c>
      <c r="L1105" t="s">
        <v>531</v>
      </c>
      <c r="M1105" t="s">
        <v>48</v>
      </c>
      <c r="N1105" t="s">
        <v>13</v>
      </c>
      <c r="O1105" t="s">
        <v>33</v>
      </c>
      <c r="P1105">
        <v>22</v>
      </c>
      <c r="Q1105" s="5" t="s">
        <v>77</v>
      </c>
      <c r="R1105" t="s">
        <v>74</v>
      </c>
      <c r="S1105" t="s">
        <v>35</v>
      </c>
      <c r="T1105" t="s">
        <v>18</v>
      </c>
      <c r="U1105" t="s">
        <v>65</v>
      </c>
      <c r="V1105" t="s">
        <v>39</v>
      </c>
      <c r="W1105">
        <v>346</v>
      </c>
      <c r="X1105" t="s">
        <v>574</v>
      </c>
      <c r="Y1105" t="s">
        <v>575</v>
      </c>
      <c r="Z1105" t="s">
        <v>576</v>
      </c>
      <c r="AA1105">
        <v>0.1065</v>
      </c>
      <c r="AB1105" t="s">
        <v>577</v>
      </c>
      <c r="AC1105" t="s">
        <v>578</v>
      </c>
      <c r="AD1105" t="s">
        <v>529</v>
      </c>
      <c r="AE1105" t="s">
        <v>250</v>
      </c>
      <c r="AF1105" t="s">
        <v>251</v>
      </c>
      <c r="AG1105" t="s">
        <v>252</v>
      </c>
      <c r="AH1105" t="s">
        <v>253</v>
      </c>
      <c r="AI1105" t="s">
        <v>529</v>
      </c>
      <c r="AJ1105">
        <v>210563</v>
      </c>
      <c r="AK1105" t="s">
        <v>530</v>
      </c>
      <c r="AL1105" t="s">
        <v>241</v>
      </c>
      <c r="AM1105">
        <v>16518</v>
      </c>
      <c r="AN1105">
        <v>39699</v>
      </c>
      <c r="AO1105">
        <v>14771</v>
      </c>
      <c r="AP1105">
        <v>13.93</v>
      </c>
      <c r="AQ1105">
        <v>3018.49</v>
      </c>
      <c r="AR1105" t="s">
        <v>2626</v>
      </c>
      <c r="AS1105" t="s">
        <v>2626</v>
      </c>
      <c r="AT1105">
        <v>0</v>
      </c>
      <c r="AU1105" t="s">
        <v>2628</v>
      </c>
      <c r="AV1105" s="3">
        <v>43888</v>
      </c>
      <c r="AW1105" s="3" t="str">
        <f>TEXT(LoanTable[[#This Row],[Disbursement Date]],"YYYY-MM")</f>
        <v>2020-02</v>
      </c>
      <c r="AX1105" t="str">
        <f>TEXT(EDATE(LoanTable[[#This Row],[Disbursement Date]],-1),"YYYY-MM")</f>
        <v>2020-01</v>
      </c>
      <c r="AY1105">
        <f>IF(LoanTable[[#This Row],[Loan Status]]="Active",1,0)</f>
        <v>0</v>
      </c>
      <c r="AZ1105">
        <f>IF(COUNTIFS(LoanTable[Client id],LoanTable[[#This Row],[Client id]],LoanTable[Period],LoanTable[[#This Row],[Previous Period]])&gt;0,1,0)</f>
        <v>0</v>
      </c>
      <c r="BA1105" s="17" t="str">
        <f>TEXT(LoanTable[[#This Row],[Disbursement Date]],"YYYY")</f>
        <v>2020</v>
      </c>
      <c r="BB1105" s="10" cm="1">
        <f t="array" ref="BB1105">IF(YEAR(LoanTable[[#This Row],[Disbursement Date]])=MIN(YEAR(LoanTable[Disbursement Date])),"",YEAR(LoanTable[[#This Row],[Disbursement Date]])-1)</f>
        <v>2019</v>
      </c>
      <c r="BC1105" s="10">
        <f>IF(LoanTable[[#This Row],[Previous Year]]="",1,IF(COUNTIFS(LoanTable[Client id],LoanTable[[#This Row],[Client id]],LoanTable[Year],LoanTable[[#This Row],[Previous Year]])&gt;0,1,0))</f>
        <v>0</v>
      </c>
      <c r="BD1105" t="str">
        <f>YEAR(LoanTable[[#This Row],[Disbursement Date]]) &amp; "-Q" &amp; ROUNDUP(MONTH(LoanTable[[#This Row],[Disbursement Date]])/3,0)</f>
        <v>2020-Q1</v>
      </c>
      <c r="BE1105">
        <f>IF(LoanTable[[#This Row],[Disbursement Date]]=LoanTable[[#This Row],[First Loan Date]],1,0)</f>
        <v>1</v>
      </c>
    </row>
    <row r="1106" spans="1:57" x14ac:dyDescent="0.3">
      <c r="A1106" t="s">
        <v>712</v>
      </c>
      <c r="B1106">
        <v>316</v>
      </c>
      <c r="C1106" t="s">
        <v>258</v>
      </c>
      <c r="D1106" t="s">
        <v>589</v>
      </c>
      <c r="E1106">
        <v>47244</v>
      </c>
      <c r="F1106">
        <v>13513</v>
      </c>
      <c r="G1106">
        <v>41851</v>
      </c>
      <c r="H1106" s="5">
        <v>43889</v>
      </c>
      <c r="I1106" t="s">
        <v>615</v>
      </c>
      <c r="J1106" t="s">
        <v>619</v>
      </c>
      <c r="K1106">
        <v>250029</v>
      </c>
      <c r="L1106" t="s">
        <v>264</v>
      </c>
      <c r="M1106" t="s">
        <v>110</v>
      </c>
      <c r="N1106" t="s">
        <v>13</v>
      </c>
      <c r="O1106" t="s">
        <v>33</v>
      </c>
      <c r="P1106">
        <v>22</v>
      </c>
      <c r="Q1106" s="5" t="s">
        <v>111</v>
      </c>
      <c r="R1106" t="s">
        <v>16</v>
      </c>
      <c r="S1106" t="s">
        <v>35</v>
      </c>
      <c r="T1106" t="s">
        <v>18</v>
      </c>
      <c r="U1106" t="s">
        <v>19</v>
      </c>
      <c r="V1106" t="s">
        <v>39</v>
      </c>
      <c r="W1106">
        <v>679</v>
      </c>
      <c r="X1106" t="s">
        <v>574</v>
      </c>
      <c r="Y1106" t="s">
        <v>590</v>
      </c>
      <c r="Z1106" t="s">
        <v>576</v>
      </c>
      <c r="AA1106">
        <v>9.9099999999999994E-2</v>
      </c>
      <c r="AB1106" t="s">
        <v>577</v>
      </c>
      <c r="AC1106" t="s">
        <v>591</v>
      </c>
      <c r="AD1106" t="s">
        <v>258</v>
      </c>
      <c r="AE1106" t="s">
        <v>259</v>
      </c>
      <c r="AF1106" t="s">
        <v>260</v>
      </c>
      <c r="AG1106" t="s">
        <v>261</v>
      </c>
      <c r="AH1106" t="s">
        <v>262</v>
      </c>
      <c r="AI1106" t="s">
        <v>258</v>
      </c>
      <c r="AJ1106">
        <v>250029</v>
      </c>
      <c r="AK1106" t="s">
        <v>263</v>
      </c>
      <c r="AL1106" t="s">
        <v>256</v>
      </c>
      <c r="AM1106">
        <v>47437</v>
      </c>
      <c r="AN1106">
        <v>13933</v>
      </c>
      <c r="AO1106">
        <v>47017</v>
      </c>
      <c r="AP1106">
        <v>13.51</v>
      </c>
      <c r="AQ1106">
        <v>2979.46</v>
      </c>
      <c r="AR1106" t="s">
        <v>2626</v>
      </c>
      <c r="AS1106" t="s">
        <v>2626</v>
      </c>
      <c r="AT1106">
        <v>0</v>
      </c>
      <c r="AU1106" t="s">
        <v>2629</v>
      </c>
      <c r="AV1106" s="3">
        <v>42939</v>
      </c>
      <c r="AW1106" s="3" t="str">
        <f>TEXT(LoanTable[[#This Row],[Disbursement Date]],"YYYY-MM")</f>
        <v>2020-02</v>
      </c>
      <c r="AX1106" t="str">
        <f>TEXT(EDATE(LoanTable[[#This Row],[Disbursement Date]],-1),"YYYY-MM")</f>
        <v>2020-01</v>
      </c>
      <c r="AY1106">
        <f>IF(LoanTable[[#This Row],[Loan Status]]="Active",1,0)</f>
        <v>0</v>
      </c>
      <c r="AZ1106">
        <f>IF(COUNTIFS(LoanTable[Client id],LoanTable[[#This Row],[Client id]],LoanTable[Period],LoanTable[[#This Row],[Previous Period]])&gt;0,1,0)</f>
        <v>1</v>
      </c>
      <c r="BA1106" s="17" t="str">
        <f>TEXT(LoanTable[[#This Row],[Disbursement Date]],"YYYY")</f>
        <v>2020</v>
      </c>
      <c r="BB1106" s="10" cm="1">
        <f t="array" ref="BB1106">IF(YEAR(LoanTable[[#This Row],[Disbursement Date]])=MIN(YEAR(LoanTable[Disbursement Date])),"",YEAR(LoanTable[[#This Row],[Disbursement Date]])-1)</f>
        <v>2019</v>
      </c>
      <c r="BC1106" s="10">
        <f>IF(LoanTable[[#This Row],[Previous Year]]="",1,IF(COUNTIFS(LoanTable[Client id],LoanTable[[#This Row],[Client id]],LoanTable[Year],LoanTable[[#This Row],[Previous Year]])&gt;0,1,0))</f>
        <v>0</v>
      </c>
      <c r="BD1106" t="str">
        <f>YEAR(LoanTable[[#This Row],[Disbursement Date]]) &amp; "-Q" &amp; ROUNDUP(MONTH(LoanTable[[#This Row],[Disbursement Date]])/3,0)</f>
        <v>2020-Q1</v>
      </c>
      <c r="BE1106">
        <f>IF(LoanTable[[#This Row],[Disbursement Date]]=LoanTable[[#This Row],[First Loan Date]],1,0)</f>
        <v>0</v>
      </c>
    </row>
    <row r="1107" spans="1:57" x14ac:dyDescent="0.3">
      <c r="A1107" t="s">
        <v>1171</v>
      </c>
      <c r="B1107">
        <v>365</v>
      </c>
      <c r="C1107" t="s">
        <v>409</v>
      </c>
      <c r="D1107" t="s">
        <v>589</v>
      </c>
      <c r="E1107">
        <v>23351</v>
      </c>
      <c r="F1107">
        <v>39424</v>
      </c>
      <c r="G1107">
        <v>38381</v>
      </c>
      <c r="H1107" s="5">
        <v>43891</v>
      </c>
      <c r="I1107" t="s">
        <v>624</v>
      </c>
      <c r="J1107" t="s">
        <v>613</v>
      </c>
      <c r="K1107">
        <v>1030063</v>
      </c>
      <c r="L1107" t="s">
        <v>411</v>
      </c>
      <c r="M1107" t="s">
        <v>54</v>
      </c>
      <c r="N1107" t="s">
        <v>13</v>
      </c>
      <c r="O1107" t="s">
        <v>46</v>
      </c>
      <c r="P1107">
        <v>29</v>
      </c>
      <c r="Q1107" s="5" t="s">
        <v>53</v>
      </c>
      <c r="R1107" t="s">
        <v>30</v>
      </c>
      <c r="S1107" t="s">
        <v>145</v>
      </c>
      <c r="T1107" t="s">
        <v>18</v>
      </c>
      <c r="U1107" t="s">
        <v>22</v>
      </c>
      <c r="V1107" t="s">
        <v>39</v>
      </c>
      <c r="W1107">
        <v>324</v>
      </c>
      <c r="X1107" t="s">
        <v>574</v>
      </c>
      <c r="Y1107" t="s">
        <v>590</v>
      </c>
      <c r="Z1107" t="s">
        <v>576</v>
      </c>
      <c r="AA1107">
        <v>9.9099999999999994E-2</v>
      </c>
      <c r="AB1107" t="s">
        <v>577</v>
      </c>
      <c r="AC1107" t="s">
        <v>591</v>
      </c>
      <c r="AD1107" t="s">
        <v>409</v>
      </c>
      <c r="AE1107" t="s">
        <v>234</v>
      </c>
      <c r="AF1107" t="s">
        <v>235</v>
      </c>
      <c r="AG1107" t="s">
        <v>236</v>
      </c>
      <c r="AH1107" t="s">
        <v>237</v>
      </c>
      <c r="AI1107" t="s">
        <v>246</v>
      </c>
      <c r="AJ1107">
        <v>1030063</v>
      </c>
      <c r="AK1107" t="s">
        <v>410</v>
      </c>
      <c r="AL1107" t="s">
        <v>241</v>
      </c>
      <c r="AM1107">
        <v>24981</v>
      </c>
      <c r="AN1107">
        <v>41250</v>
      </c>
      <c r="AO1107">
        <v>22947</v>
      </c>
      <c r="AP1107">
        <v>24.92</v>
      </c>
      <c r="AQ1107">
        <v>3911.37</v>
      </c>
      <c r="AR1107" t="s">
        <v>2626</v>
      </c>
      <c r="AS1107" t="s">
        <v>2626</v>
      </c>
      <c r="AT1107">
        <v>0</v>
      </c>
      <c r="AU1107" t="s">
        <v>2628</v>
      </c>
      <c r="AV1107" s="3">
        <v>42625</v>
      </c>
      <c r="AW1107" s="3" t="str">
        <f>TEXT(LoanTable[[#This Row],[Disbursement Date]],"YYYY-MM")</f>
        <v>2020-03</v>
      </c>
      <c r="AX1107" t="str">
        <f>TEXT(EDATE(LoanTable[[#This Row],[Disbursement Date]],-1),"YYYY-MM")</f>
        <v>2020-02</v>
      </c>
      <c r="AY1107">
        <f>IF(LoanTable[[#This Row],[Loan Status]]="Active",1,0)</f>
        <v>1</v>
      </c>
      <c r="AZ1107">
        <f>IF(COUNTIFS(LoanTable[Client id],LoanTable[[#This Row],[Client id]],LoanTable[Period],LoanTable[[#This Row],[Previous Period]])&gt;0,1,0)</f>
        <v>0</v>
      </c>
      <c r="BA1107" s="17" t="str">
        <f>TEXT(LoanTable[[#This Row],[Disbursement Date]],"YYYY")</f>
        <v>2020</v>
      </c>
      <c r="BB1107" s="10" cm="1">
        <f t="array" ref="BB1107">IF(YEAR(LoanTable[[#This Row],[Disbursement Date]])=MIN(YEAR(LoanTable[Disbursement Date])),"",YEAR(LoanTable[[#This Row],[Disbursement Date]])-1)</f>
        <v>2019</v>
      </c>
      <c r="BC1107" s="10">
        <f>IF(LoanTable[[#This Row],[Previous Year]]="",1,IF(COUNTIFS(LoanTable[Client id],LoanTable[[#This Row],[Client id]],LoanTable[Year],LoanTable[[#This Row],[Previous Year]])&gt;0,1,0))</f>
        <v>0</v>
      </c>
      <c r="BD1107" t="str">
        <f>YEAR(LoanTable[[#This Row],[Disbursement Date]]) &amp; "-Q" &amp; ROUNDUP(MONTH(LoanTable[[#This Row],[Disbursement Date]])/3,0)</f>
        <v>2020-Q1</v>
      </c>
      <c r="BE1107">
        <f>IF(LoanTable[[#This Row],[Disbursement Date]]=LoanTable[[#This Row],[First Loan Date]],1,0)</f>
        <v>0</v>
      </c>
    </row>
    <row r="1108" spans="1:57" x14ac:dyDescent="0.3">
      <c r="A1108" t="s">
        <v>2114</v>
      </c>
      <c r="B1108">
        <v>429</v>
      </c>
      <c r="C1108" t="s">
        <v>324</v>
      </c>
      <c r="D1108" t="s">
        <v>589</v>
      </c>
      <c r="E1108">
        <v>15797</v>
      </c>
      <c r="F1108">
        <v>14651</v>
      </c>
      <c r="G1108">
        <v>16955</v>
      </c>
      <c r="H1108" s="5">
        <v>43892</v>
      </c>
      <c r="I1108" t="s">
        <v>612</v>
      </c>
      <c r="J1108" t="s">
        <v>619</v>
      </c>
      <c r="K1108">
        <v>710002</v>
      </c>
      <c r="L1108" t="s">
        <v>329</v>
      </c>
      <c r="M1108" t="s">
        <v>52</v>
      </c>
      <c r="N1108" t="s">
        <v>13</v>
      </c>
      <c r="O1108" t="s">
        <v>46</v>
      </c>
      <c r="P1108">
        <v>28</v>
      </c>
      <c r="Q1108" s="5" t="s">
        <v>53</v>
      </c>
      <c r="R1108" t="s">
        <v>25</v>
      </c>
      <c r="S1108" t="s">
        <v>35</v>
      </c>
      <c r="T1108" t="s">
        <v>18</v>
      </c>
      <c r="U1108" t="s">
        <v>22</v>
      </c>
      <c r="V1108" t="s">
        <v>31</v>
      </c>
      <c r="W1108">
        <v>536</v>
      </c>
      <c r="X1108" t="s">
        <v>574</v>
      </c>
      <c r="Y1108" t="s">
        <v>590</v>
      </c>
      <c r="Z1108" t="s">
        <v>576</v>
      </c>
      <c r="AA1108">
        <v>9.9099999999999994E-2</v>
      </c>
      <c r="AB1108" t="s">
        <v>577</v>
      </c>
      <c r="AC1108" t="s">
        <v>591</v>
      </c>
      <c r="AD1108" t="s">
        <v>324</v>
      </c>
      <c r="AE1108" t="s">
        <v>325</v>
      </c>
      <c r="AF1108" t="s">
        <v>326</v>
      </c>
      <c r="AG1108" t="s">
        <v>327</v>
      </c>
      <c r="AH1108" t="s">
        <v>328</v>
      </c>
      <c r="AI1108" t="s">
        <v>324</v>
      </c>
      <c r="AJ1108">
        <v>710002</v>
      </c>
      <c r="AK1108" t="s">
        <v>271</v>
      </c>
      <c r="AL1108" t="s">
        <v>239</v>
      </c>
      <c r="AM1108">
        <v>17693</v>
      </c>
      <c r="AN1108">
        <v>14337</v>
      </c>
      <c r="AO1108">
        <v>15320</v>
      </c>
      <c r="AP1108">
        <v>31.2</v>
      </c>
      <c r="AQ1108">
        <v>1026.3800000000001</v>
      </c>
      <c r="AR1108" t="s">
        <v>2626</v>
      </c>
      <c r="AS1108" t="s">
        <v>2626</v>
      </c>
      <c r="AT1108">
        <v>2</v>
      </c>
      <c r="AU1108" t="s">
        <v>2629</v>
      </c>
      <c r="AV1108" s="3">
        <v>42992</v>
      </c>
      <c r="AW1108" s="3" t="str">
        <f>TEXT(LoanTable[[#This Row],[Disbursement Date]],"YYYY-MM")</f>
        <v>2020-03</v>
      </c>
      <c r="AX1108" t="str">
        <f>TEXT(EDATE(LoanTable[[#This Row],[Disbursement Date]],-1),"YYYY-MM")</f>
        <v>2020-02</v>
      </c>
      <c r="AY1108">
        <f>IF(LoanTable[[#This Row],[Loan Status]]="Active",1,0)</f>
        <v>0</v>
      </c>
      <c r="AZ1108">
        <f>IF(COUNTIFS(LoanTable[Client id],LoanTable[[#This Row],[Client id]],LoanTable[Period],LoanTable[[#This Row],[Previous Period]])&gt;0,1,0)</f>
        <v>0</v>
      </c>
      <c r="BA1108" s="17" t="str">
        <f>TEXT(LoanTable[[#This Row],[Disbursement Date]],"YYYY")</f>
        <v>2020</v>
      </c>
      <c r="BB1108" s="10" cm="1">
        <f t="array" ref="BB1108">IF(YEAR(LoanTable[[#This Row],[Disbursement Date]])=MIN(YEAR(LoanTable[Disbursement Date])),"",YEAR(LoanTable[[#This Row],[Disbursement Date]])-1)</f>
        <v>2019</v>
      </c>
      <c r="BC1108" s="10">
        <f>IF(LoanTable[[#This Row],[Previous Year]]="",1,IF(COUNTIFS(LoanTable[Client id],LoanTable[[#This Row],[Client id]],LoanTable[Year],LoanTable[[#This Row],[Previous Year]])&gt;0,1,0))</f>
        <v>0</v>
      </c>
      <c r="BD1108" t="str">
        <f>YEAR(LoanTable[[#This Row],[Disbursement Date]]) &amp; "-Q" &amp; ROUNDUP(MONTH(LoanTable[[#This Row],[Disbursement Date]])/3,0)</f>
        <v>2020-Q1</v>
      </c>
      <c r="BE1108">
        <f>IF(LoanTable[[#This Row],[Disbursement Date]]=LoanTable[[#This Row],[First Loan Date]],1,0)</f>
        <v>0</v>
      </c>
    </row>
    <row r="1109" spans="1:57" x14ac:dyDescent="0.3">
      <c r="A1109" t="s">
        <v>2336</v>
      </c>
      <c r="B1109">
        <v>32</v>
      </c>
      <c r="C1109" t="s">
        <v>422</v>
      </c>
      <c r="D1109" t="s">
        <v>583</v>
      </c>
      <c r="E1109">
        <v>21333</v>
      </c>
      <c r="F1109">
        <v>10701</v>
      </c>
      <c r="G1109">
        <v>27812</v>
      </c>
      <c r="H1109" s="5">
        <v>43896</v>
      </c>
      <c r="I1109" t="s">
        <v>624</v>
      </c>
      <c r="J1109" t="s">
        <v>619</v>
      </c>
      <c r="K1109">
        <v>120676</v>
      </c>
      <c r="L1109" t="s">
        <v>423</v>
      </c>
      <c r="M1109" t="s">
        <v>86</v>
      </c>
      <c r="N1109" t="s">
        <v>13</v>
      </c>
      <c r="O1109" t="s">
        <v>46</v>
      </c>
      <c r="P1109">
        <v>33</v>
      </c>
      <c r="Q1109" s="6" t="s">
        <v>87</v>
      </c>
      <c r="R1109" t="s">
        <v>74</v>
      </c>
      <c r="S1109" t="s">
        <v>35</v>
      </c>
      <c r="T1109" t="s">
        <v>63</v>
      </c>
      <c r="U1109" t="s">
        <v>26</v>
      </c>
      <c r="V1109" t="s">
        <v>20</v>
      </c>
      <c r="W1109">
        <v>731</v>
      </c>
      <c r="X1109" t="s">
        <v>574</v>
      </c>
      <c r="Y1109" t="s">
        <v>584</v>
      </c>
      <c r="Z1109" t="s">
        <v>576</v>
      </c>
      <c r="AA1109">
        <v>0.1825</v>
      </c>
      <c r="AB1109" t="s">
        <v>585</v>
      </c>
      <c r="AC1109" t="s">
        <v>586</v>
      </c>
      <c r="AD1109" t="s">
        <v>422</v>
      </c>
      <c r="AE1109" t="s">
        <v>234</v>
      </c>
      <c r="AF1109" t="s">
        <v>235</v>
      </c>
      <c r="AG1109" t="s">
        <v>236</v>
      </c>
      <c r="AH1109" t="s">
        <v>237</v>
      </c>
      <c r="AI1109" t="s">
        <v>422</v>
      </c>
      <c r="AJ1109">
        <v>120676</v>
      </c>
      <c r="AK1109" t="s">
        <v>247</v>
      </c>
      <c r="AL1109" t="s">
        <v>239</v>
      </c>
      <c r="AM1109">
        <v>21001</v>
      </c>
      <c r="AN1109">
        <v>10425</v>
      </c>
      <c r="AO1109">
        <v>21000</v>
      </c>
      <c r="AP1109">
        <v>46.62</v>
      </c>
      <c r="AQ1109">
        <v>2383.1</v>
      </c>
      <c r="AR1109" t="s">
        <v>2626</v>
      </c>
      <c r="AS1109" t="s">
        <v>2626</v>
      </c>
      <c r="AT1109">
        <v>2</v>
      </c>
      <c r="AU1109" t="s">
        <v>2628</v>
      </c>
      <c r="AV1109" s="3">
        <v>43896</v>
      </c>
      <c r="AW1109" s="3" t="str">
        <f>TEXT(LoanTable[[#This Row],[Disbursement Date]],"YYYY-MM")</f>
        <v>2020-03</v>
      </c>
      <c r="AX1109" t="str">
        <f>TEXT(EDATE(LoanTable[[#This Row],[Disbursement Date]],-1),"YYYY-MM")</f>
        <v>2020-02</v>
      </c>
      <c r="AY1109">
        <f>IF(LoanTable[[#This Row],[Loan Status]]="Active",1,0)</f>
        <v>1</v>
      </c>
      <c r="AZ1109">
        <f>IF(COUNTIFS(LoanTable[Client id],LoanTable[[#This Row],[Client id]],LoanTable[Period],LoanTable[[#This Row],[Previous Period]])&gt;0,1,0)</f>
        <v>0</v>
      </c>
      <c r="BA1109" s="17" t="str">
        <f>TEXT(LoanTable[[#This Row],[Disbursement Date]],"YYYY")</f>
        <v>2020</v>
      </c>
      <c r="BB1109" s="10" cm="1">
        <f t="array" ref="BB1109">IF(YEAR(LoanTable[[#This Row],[Disbursement Date]])=MIN(YEAR(LoanTable[Disbursement Date])),"",YEAR(LoanTable[[#This Row],[Disbursement Date]])-1)</f>
        <v>2019</v>
      </c>
      <c r="BC1109" s="10">
        <f>IF(LoanTable[[#This Row],[Previous Year]]="",1,IF(COUNTIFS(LoanTable[Client id],LoanTable[[#This Row],[Client id]],LoanTable[Year],LoanTable[[#This Row],[Previous Year]])&gt;0,1,0))</f>
        <v>0</v>
      </c>
      <c r="BD1109" t="str">
        <f>YEAR(LoanTable[[#This Row],[Disbursement Date]]) &amp; "-Q" &amp; ROUNDUP(MONTH(LoanTable[[#This Row],[Disbursement Date]])/3,0)</f>
        <v>2020-Q1</v>
      </c>
      <c r="BE1109">
        <f>IF(LoanTable[[#This Row],[Disbursement Date]]=LoanTable[[#This Row],[First Loan Date]],1,0)</f>
        <v>1</v>
      </c>
    </row>
    <row r="1110" spans="1:57" x14ac:dyDescent="0.3">
      <c r="A1110" t="s">
        <v>2094</v>
      </c>
      <c r="B1110">
        <v>388</v>
      </c>
      <c r="C1110" t="s">
        <v>354</v>
      </c>
      <c r="D1110" t="s">
        <v>573</v>
      </c>
      <c r="E1110">
        <v>26197</v>
      </c>
      <c r="F1110">
        <v>37046</v>
      </c>
      <c r="G1110">
        <v>25441</v>
      </c>
      <c r="H1110" s="5">
        <v>43902</v>
      </c>
      <c r="I1110" t="s">
        <v>612</v>
      </c>
      <c r="J1110" t="s">
        <v>619</v>
      </c>
      <c r="K1110">
        <v>70364</v>
      </c>
      <c r="L1110" t="s">
        <v>356</v>
      </c>
      <c r="M1110" t="s">
        <v>102</v>
      </c>
      <c r="N1110" t="s">
        <v>13</v>
      </c>
      <c r="O1110" t="s">
        <v>14</v>
      </c>
      <c r="P1110">
        <v>38</v>
      </c>
      <c r="Q1110" s="5" t="s">
        <v>91</v>
      </c>
      <c r="R1110" t="s">
        <v>16</v>
      </c>
      <c r="S1110" t="s">
        <v>35</v>
      </c>
      <c r="T1110" t="s">
        <v>63</v>
      </c>
      <c r="U1110" t="s">
        <v>38</v>
      </c>
      <c r="V1110" t="s">
        <v>39</v>
      </c>
      <c r="W1110">
        <v>635</v>
      </c>
      <c r="X1110" t="s">
        <v>574</v>
      </c>
      <c r="Y1110" t="s">
        <v>575</v>
      </c>
      <c r="Z1110" t="s">
        <v>576</v>
      </c>
      <c r="AA1110">
        <v>0.1065</v>
      </c>
      <c r="AB1110" t="s">
        <v>577</v>
      </c>
      <c r="AC1110" t="s">
        <v>578</v>
      </c>
      <c r="AD1110" t="s">
        <v>354</v>
      </c>
      <c r="AE1110" t="s">
        <v>279</v>
      </c>
      <c r="AF1110" t="s">
        <v>280</v>
      </c>
      <c r="AG1110" t="s">
        <v>281</v>
      </c>
      <c r="AH1110" t="s">
        <v>282</v>
      </c>
      <c r="AI1110" t="s">
        <v>354</v>
      </c>
      <c r="AJ1110">
        <v>70364</v>
      </c>
      <c r="AK1110" t="s">
        <v>355</v>
      </c>
      <c r="AL1110" t="s">
        <v>239</v>
      </c>
      <c r="AM1110">
        <v>26374</v>
      </c>
      <c r="AN1110">
        <v>36762</v>
      </c>
      <c r="AO1110">
        <v>25793</v>
      </c>
      <c r="AP1110">
        <v>25.35</v>
      </c>
      <c r="AQ1110">
        <v>1928.49</v>
      </c>
      <c r="AR1110" t="s">
        <v>2626</v>
      </c>
      <c r="AS1110" t="s">
        <v>2626</v>
      </c>
      <c r="AT1110">
        <v>2</v>
      </c>
      <c r="AU1110" t="s">
        <v>2629</v>
      </c>
      <c r="AV1110" s="3">
        <v>43902</v>
      </c>
      <c r="AW1110" s="3" t="str">
        <f>TEXT(LoanTable[[#This Row],[Disbursement Date]],"YYYY-MM")</f>
        <v>2020-03</v>
      </c>
      <c r="AX1110" t="str">
        <f>TEXT(EDATE(LoanTable[[#This Row],[Disbursement Date]],-1),"YYYY-MM")</f>
        <v>2020-02</v>
      </c>
      <c r="AY1110">
        <f>IF(LoanTable[[#This Row],[Loan Status]]="Active",1,0)</f>
        <v>0</v>
      </c>
      <c r="AZ1110">
        <f>IF(COUNTIFS(LoanTable[Client id],LoanTable[[#This Row],[Client id]],LoanTable[Period],LoanTable[[#This Row],[Previous Period]])&gt;0,1,0)</f>
        <v>0</v>
      </c>
      <c r="BA1110" s="17" t="str">
        <f>TEXT(LoanTable[[#This Row],[Disbursement Date]],"YYYY")</f>
        <v>2020</v>
      </c>
      <c r="BB1110" s="10" cm="1">
        <f t="array" ref="BB1110">IF(YEAR(LoanTable[[#This Row],[Disbursement Date]])=MIN(YEAR(LoanTable[Disbursement Date])),"",YEAR(LoanTable[[#This Row],[Disbursement Date]])-1)</f>
        <v>2019</v>
      </c>
      <c r="BC1110" s="10">
        <f>IF(LoanTable[[#This Row],[Previous Year]]="",1,IF(COUNTIFS(LoanTable[Client id],LoanTable[[#This Row],[Client id]],LoanTable[Year],LoanTable[[#This Row],[Previous Year]])&gt;0,1,0))</f>
        <v>0</v>
      </c>
      <c r="BD1110" t="str">
        <f>YEAR(LoanTable[[#This Row],[Disbursement Date]]) &amp; "-Q" &amp; ROUNDUP(MONTH(LoanTable[[#This Row],[Disbursement Date]])/3,0)</f>
        <v>2020-Q1</v>
      </c>
      <c r="BE1110">
        <f>IF(LoanTable[[#This Row],[Disbursement Date]]=LoanTable[[#This Row],[First Loan Date]],1,0)</f>
        <v>1</v>
      </c>
    </row>
    <row r="1111" spans="1:57" x14ac:dyDescent="0.3">
      <c r="A1111" t="s">
        <v>1527</v>
      </c>
      <c r="B1111">
        <v>693</v>
      </c>
      <c r="C1111" t="s">
        <v>541</v>
      </c>
      <c r="D1111" t="s">
        <v>587</v>
      </c>
      <c r="E1111">
        <v>45685</v>
      </c>
      <c r="F1111">
        <v>9231</v>
      </c>
      <c r="G1111">
        <v>16429</v>
      </c>
      <c r="H1111" s="5">
        <v>43902</v>
      </c>
      <c r="I1111" t="s">
        <v>615</v>
      </c>
      <c r="J1111" t="s">
        <v>613</v>
      </c>
      <c r="K1111">
        <v>560090</v>
      </c>
      <c r="L1111" t="s">
        <v>544</v>
      </c>
      <c r="M1111" t="s">
        <v>40</v>
      </c>
      <c r="N1111" t="s">
        <v>13</v>
      </c>
      <c r="O1111" t="s">
        <v>14</v>
      </c>
      <c r="P1111">
        <v>45</v>
      </c>
      <c r="Q1111" s="5" t="s">
        <v>49</v>
      </c>
      <c r="R1111" t="s">
        <v>74</v>
      </c>
      <c r="S1111" t="s">
        <v>35</v>
      </c>
      <c r="T1111" t="s">
        <v>18</v>
      </c>
      <c r="U1111" t="s">
        <v>19</v>
      </c>
      <c r="V1111" t="s">
        <v>20</v>
      </c>
      <c r="W1111">
        <v>773</v>
      </c>
      <c r="X1111" t="s">
        <v>574</v>
      </c>
      <c r="Y1111" t="s">
        <v>584</v>
      </c>
      <c r="Z1111" t="s">
        <v>576</v>
      </c>
      <c r="AA1111">
        <v>6.6199999999999995E-2</v>
      </c>
      <c r="AB1111" t="s">
        <v>581</v>
      </c>
      <c r="AC1111" t="s">
        <v>588</v>
      </c>
      <c r="AD1111" t="s">
        <v>541</v>
      </c>
      <c r="AE1111" t="s">
        <v>472</v>
      </c>
      <c r="AF1111" t="s">
        <v>473</v>
      </c>
      <c r="AG1111" t="s">
        <v>474</v>
      </c>
      <c r="AH1111" t="s">
        <v>475</v>
      </c>
      <c r="AI1111" t="s">
        <v>542</v>
      </c>
      <c r="AJ1111">
        <v>560090</v>
      </c>
      <c r="AK1111" t="s">
        <v>543</v>
      </c>
      <c r="AL1111" t="s">
        <v>239</v>
      </c>
      <c r="AM1111">
        <v>46878</v>
      </c>
      <c r="AN1111">
        <v>10442</v>
      </c>
      <c r="AO1111">
        <v>45528</v>
      </c>
      <c r="AP1111">
        <v>48.7</v>
      </c>
      <c r="AQ1111">
        <v>2018.86</v>
      </c>
      <c r="AR1111" t="s">
        <v>2626</v>
      </c>
      <c r="AS1111" t="s">
        <v>2626</v>
      </c>
      <c r="AT1111">
        <v>2</v>
      </c>
      <c r="AU1111" t="s">
        <v>2628</v>
      </c>
      <c r="AV1111" s="3">
        <v>42612</v>
      </c>
      <c r="AW1111" s="3" t="str">
        <f>TEXT(LoanTable[[#This Row],[Disbursement Date]],"YYYY-MM")</f>
        <v>2020-03</v>
      </c>
      <c r="AX1111" t="str">
        <f>TEXT(EDATE(LoanTable[[#This Row],[Disbursement Date]],-1),"YYYY-MM")</f>
        <v>2020-02</v>
      </c>
      <c r="AY1111">
        <f>IF(LoanTable[[#This Row],[Loan Status]]="Active",1,0)</f>
        <v>0</v>
      </c>
      <c r="AZ1111">
        <f>IF(COUNTIFS(LoanTable[Client id],LoanTable[[#This Row],[Client id]],LoanTable[Period],LoanTable[[#This Row],[Previous Period]])&gt;0,1,0)</f>
        <v>0</v>
      </c>
      <c r="BA1111" s="17" t="str">
        <f>TEXT(LoanTable[[#This Row],[Disbursement Date]],"YYYY")</f>
        <v>2020</v>
      </c>
      <c r="BB1111" s="10" cm="1">
        <f t="array" ref="BB1111">IF(YEAR(LoanTable[[#This Row],[Disbursement Date]])=MIN(YEAR(LoanTable[Disbursement Date])),"",YEAR(LoanTable[[#This Row],[Disbursement Date]])-1)</f>
        <v>2019</v>
      </c>
      <c r="BC1111" s="10">
        <f>IF(LoanTable[[#This Row],[Previous Year]]="",1,IF(COUNTIFS(LoanTable[Client id],LoanTable[[#This Row],[Client id]],LoanTable[Year],LoanTable[[#This Row],[Previous Year]])&gt;0,1,0))</f>
        <v>0</v>
      </c>
      <c r="BD1111" t="str">
        <f>YEAR(LoanTable[[#This Row],[Disbursement Date]]) &amp; "-Q" &amp; ROUNDUP(MONTH(LoanTable[[#This Row],[Disbursement Date]])/3,0)</f>
        <v>2020-Q1</v>
      </c>
      <c r="BE1111">
        <f>IF(LoanTable[[#This Row],[Disbursement Date]]=LoanTable[[#This Row],[First Loan Date]],1,0)</f>
        <v>0</v>
      </c>
    </row>
    <row r="1112" spans="1:57" x14ac:dyDescent="0.3">
      <c r="A1112" t="s">
        <v>2525</v>
      </c>
      <c r="B1112">
        <v>784</v>
      </c>
      <c r="C1112" t="s">
        <v>563</v>
      </c>
      <c r="D1112" t="s">
        <v>573</v>
      </c>
      <c r="E1112">
        <v>20001</v>
      </c>
      <c r="F1112">
        <v>18831</v>
      </c>
      <c r="G1112">
        <v>36423</v>
      </c>
      <c r="H1112" s="5">
        <v>43902</v>
      </c>
      <c r="I1112" t="s">
        <v>612</v>
      </c>
      <c r="J1112" t="s">
        <v>613</v>
      </c>
      <c r="K1112">
        <v>1440051</v>
      </c>
      <c r="L1112" t="s">
        <v>565</v>
      </c>
      <c r="M1112" t="s">
        <v>217</v>
      </c>
      <c r="N1112" t="s">
        <v>13</v>
      </c>
      <c r="O1112" t="s">
        <v>14</v>
      </c>
      <c r="P1112">
        <v>43</v>
      </c>
      <c r="Q1112" s="5" t="s">
        <v>218</v>
      </c>
      <c r="R1112" t="s">
        <v>104</v>
      </c>
      <c r="S1112" t="s">
        <v>105</v>
      </c>
      <c r="T1112" t="s">
        <v>18</v>
      </c>
      <c r="U1112" t="s">
        <v>19</v>
      </c>
      <c r="V1112" t="s">
        <v>39</v>
      </c>
      <c r="W1112">
        <v>558</v>
      </c>
      <c r="X1112" t="s">
        <v>574</v>
      </c>
      <c r="Y1112" t="s">
        <v>575</v>
      </c>
      <c r="Z1112" t="s">
        <v>576</v>
      </c>
      <c r="AA1112">
        <v>0.1065</v>
      </c>
      <c r="AB1112" t="s">
        <v>577</v>
      </c>
      <c r="AC1112" t="s">
        <v>578</v>
      </c>
      <c r="AD1112" t="s">
        <v>563</v>
      </c>
      <c r="AE1112" t="s">
        <v>375</v>
      </c>
      <c r="AF1112" t="s">
        <v>376</v>
      </c>
      <c r="AG1112" t="s">
        <v>377</v>
      </c>
      <c r="AH1112" t="s">
        <v>378</v>
      </c>
      <c r="AI1112" t="s">
        <v>563</v>
      </c>
      <c r="AJ1112">
        <v>1440051</v>
      </c>
      <c r="AK1112" t="s">
        <v>564</v>
      </c>
      <c r="AL1112" t="s">
        <v>256</v>
      </c>
      <c r="AM1112">
        <v>21051</v>
      </c>
      <c r="AN1112">
        <v>19821</v>
      </c>
      <c r="AO1112">
        <v>19740</v>
      </c>
      <c r="AP1112">
        <v>28.57</v>
      </c>
      <c r="AQ1112">
        <v>582.01</v>
      </c>
      <c r="AR1112" t="s">
        <v>2626</v>
      </c>
      <c r="AS1112" t="s">
        <v>2626</v>
      </c>
      <c r="AT1112">
        <v>1</v>
      </c>
      <c r="AU1112" t="s">
        <v>2628</v>
      </c>
      <c r="AV1112" s="3">
        <v>42272</v>
      </c>
      <c r="AW1112" s="3" t="str">
        <f>TEXT(LoanTable[[#This Row],[Disbursement Date]],"YYYY-MM")</f>
        <v>2020-03</v>
      </c>
      <c r="AX1112" t="str">
        <f>TEXT(EDATE(LoanTable[[#This Row],[Disbursement Date]],-1),"YYYY-MM")</f>
        <v>2020-02</v>
      </c>
      <c r="AY1112">
        <f>IF(LoanTable[[#This Row],[Loan Status]]="Active",1,0)</f>
        <v>0</v>
      </c>
      <c r="AZ1112">
        <f>IF(COUNTIFS(LoanTable[Client id],LoanTable[[#This Row],[Client id]],LoanTable[Period],LoanTable[[#This Row],[Previous Period]])&gt;0,1,0)</f>
        <v>0</v>
      </c>
      <c r="BA1112" s="17" t="str">
        <f>TEXT(LoanTable[[#This Row],[Disbursement Date]],"YYYY")</f>
        <v>2020</v>
      </c>
      <c r="BB1112" s="10" cm="1">
        <f t="array" ref="BB1112">IF(YEAR(LoanTable[[#This Row],[Disbursement Date]])=MIN(YEAR(LoanTable[Disbursement Date])),"",YEAR(LoanTable[[#This Row],[Disbursement Date]])-1)</f>
        <v>2019</v>
      </c>
      <c r="BC1112" s="10">
        <f>IF(LoanTable[[#This Row],[Previous Year]]="",1,IF(COUNTIFS(LoanTable[Client id],LoanTable[[#This Row],[Client id]],LoanTable[Year],LoanTable[[#This Row],[Previous Year]])&gt;0,1,0))</f>
        <v>0</v>
      </c>
      <c r="BD1112" t="str">
        <f>YEAR(LoanTable[[#This Row],[Disbursement Date]]) &amp; "-Q" &amp; ROUNDUP(MONTH(LoanTable[[#This Row],[Disbursement Date]])/3,0)</f>
        <v>2020-Q1</v>
      </c>
      <c r="BE1112">
        <f>IF(LoanTable[[#This Row],[Disbursement Date]]=LoanTable[[#This Row],[First Loan Date]],1,0)</f>
        <v>0</v>
      </c>
    </row>
    <row r="1113" spans="1:57" x14ac:dyDescent="0.3">
      <c r="A1113" t="s">
        <v>1856</v>
      </c>
      <c r="B1113">
        <v>41</v>
      </c>
      <c r="C1113" t="s">
        <v>310</v>
      </c>
      <c r="D1113" t="s">
        <v>589</v>
      </c>
      <c r="E1113">
        <v>29328</v>
      </c>
      <c r="F1113">
        <v>19257</v>
      </c>
      <c r="G1113">
        <v>17588</v>
      </c>
      <c r="H1113" s="5">
        <v>43906</v>
      </c>
      <c r="I1113" t="s">
        <v>617</v>
      </c>
      <c r="J1113" t="s">
        <v>619</v>
      </c>
      <c r="K1113">
        <v>140056</v>
      </c>
      <c r="L1113" t="s">
        <v>312</v>
      </c>
      <c r="M1113" t="s">
        <v>96</v>
      </c>
      <c r="N1113" t="s">
        <v>13</v>
      </c>
      <c r="O1113" t="s">
        <v>46</v>
      </c>
      <c r="P1113">
        <v>26</v>
      </c>
      <c r="Q1113" s="6" t="s">
        <v>97</v>
      </c>
      <c r="R1113" t="s">
        <v>74</v>
      </c>
      <c r="S1113" t="s">
        <v>35</v>
      </c>
      <c r="T1113" t="s">
        <v>18</v>
      </c>
      <c r="U1113" t="s">
        <v>38</v>
      </c>
      <c r="V1113" t="s">
        <v>39</v>
      </c>
      <c r="W1113">
        <v>522</v>
      </c>
      <c r="X1113" t="s">
        <v>574</v>
      </c>
      <c r="Y1113" t="s">
        <v>590</v>
      </c>
      <c r="Z1113" t="s">
        <v>576</v>
      </c>
      <c r="AA1113">
        <v>9.9099999999999994E-2</v>
      </c>
      <c r="AB1113" t="s">
        <v>577</v>
      </c>
      <c r="AC1113" t="s">
        <v>591</v>
      </c>
      <c r="AD1113" t="s">
        <v>310</v>
      </c>
      <c r="AE1113" t="s">
        <v>250</v>
      </c>
      <c r="AF1113" t="s">
        <v>251</v>
      </c>
      <c r="AG1113" t="s">
        <v>252</v>
      </c>
      <c r="AH1113" t="s">
        <v>253</v>
      </c>
      <c r="AI1113" t="s">
        <v>310</v>
      </c>
      <c r="AJ1113">
        <v>140056</v>
      </c>
      <c r="AK1113" t="s">
        <v>311</v>
      </c>
      <c r="AL1113" t="s">
        <v>239</v>
      </c>
      <c r="AM1113">
        <v>29430</v>
      </c>
      <c r="AN1113">
        <v>18771</v>
      </c>
      <c r="AO1113">
        <v>29190</v>
      </c>
      <c r="AP1113">
        <v>47.11</v>
      </c>
      <c r="AQ1113">
        <v>1591.75</v>
      </c>
      <c r="AR1113" t="s">
        <v>2626</v>
      </c>
      <c r="AS1113" t="s">
        <v>2626</v>
      </c>
      <c r="AT1113">
        <v>0</v>
      </c>
      <c r="AU1113" t="s">
        <v>2628</v>
      </c>
      <c r="AV1113" s="3">
        <v>43060</v>
      </c>
      <c r="AW1113" s="3" t="str">
        <f>TEXT(LoanTable[[#This Row],[Disbursement Date]],"YYYY-MM")</f>
        <v>2020-03</v>
      </c>
      <c r="AX1113" t="str">
        <f>TEXT(EDATE(LoanTable[[#This Row],[Disbursement Date]],-1),"YYYY-MM")</f>
        <v>2020-02</v>
      </c>
      <c r="AY1113">
        <f>IF(LoanTable[[#This Row],[Loan Status]]="Active",1,0)</f>
        <v>0</v>
      </c>
      <c r="AZ1113">
        <f>IF(COUNTIFS(LoanTable[Client id],LoanTable[[#This Row],[Client id]],LoanTable[Period],LoanTable[[#This Row],[Previous Period]])&gt;0,1,0)</f>
        <v>0</v>
      </c>
      <c r="BA1113" s="17" t="str">
        <f>TEXT(LoanTable[[#This Row],[Disbursement Date]],"YYYY")</f>
        <v>2020</v>
      </c>
      <c r="BB1113" s="10" cm="1">
        <f t="array" ref="BB1113">IF(YEAR(LoanTable[[#This Row],[Disbursement Date]])=MIN(YEAR(LoanTable[Disbursement Date])),"",YEAR(LoanTable[[#This Row],[Disbursement Date]])-1)</f>
        <v>2019</v>
      </c>
      <c r="BC1113" s="10">
        <f>IF(LoanTable[[#This Row],[Previous Year]]="",1,IF(COUNTIFS(LoanTable[Client id],LoanTable[[#This Row],[Client id]],LoanTable[Year],LoanTable[[#This Row],[Previous Year]])&gt;0,1,0))</f>
        <v>1</v>
      </c>
      <c r="BD1113" t="str">
        <f>YEAR(LoanTable[[#This Row],[Disbursement Date]]) &amp; "-Q" &amp; ROUNDUP(MONTH(LoanTable[[#This Row],[Disbursement Date]])/3,0)</f>
        <v>2020-Q1</v>
      </c>
      <c r="BE1113">
        <f>IF(LoanTable[[#This Row],[Disbursement Date]]=LoanTable[[#This Row],[First Loan Date]],1,0)</f>
        <v>0</v>
      </c>
    </row>
    <row r="1114" spans="1:57" x14ac:dyDescent="0.3">
      <c r="A1114" t="s">
        <v>2119</v>
      </c>
      <c r="B1114">
        <v>286</v>
      </c>
      <c r="C1114" t="s">
        <v>246</v>
      </c>
      <c r="D1114" t="s">
        <v>573</v>
      </c>
      <c r="E1114">
        <v>43346</v>
      </c>
      <c r="F1114">
        <v>46527</v>
      </c>
      <c r="G1114">
        <v>43249</v>
      </c>
      <c r="H1114" s="5">
        <v>43906</v>
      </c>
      <c r="I1114" t="s">
        <v>612</v>
      </c>
      <c r="J1114" t="s">
        <v>613</v>
      </c>
      <c r="K1114">
        <v>110159</v>
      </c>
      <c r="L1114" t="s">
        <v>248</v>
      </c>
      <c r="M1114" t="s">
        <v>95</v>
      </c>
      <c r="N1114" t="s">
        <v>13</v>
      </c>
      <c r="O1114" t="s">
        <v>14</v>
      </c>
      <c r="P1114">
        <v>37</v>
      </c>
      <c r="Q1114" s="5" t="s">
        <v>37</v>
      </c>
      <c r="R1114" t="s">
        <v>74</v>
      </c>
      <c r="S1114" t="s">
        <v>35</v>
      </c>
      <c r="T1114" t="s">
        <v>18</v>
      </c>
      <c r="U1114" t="s">
        <v>65</v>
      </c>
      <c r="V1114" t="s">
        <v>20</v>
      </c>
      <c r="W1114">
        <v>479</v>
      </c>
      <c r="X1114" t="s">
        <v>574</v>
      </c>
      <c r="Y1114" t="s">
        <v>575</v>
      </c>
      <c r="Z1114" t="s">
        <v>576</v>
      </c>
      <c r="AA1114">
        <v>0.1065</v>
      </c>
      <c r="AB1114" t="s">
        <v>577</v>
      </c>
      <c r="AC1114" t="s">
        <v>578</v>
      </c>
      <c r="AD1114" t="s">
        <v>246</v>
      </c>
      <c r="AE1114" t="s">
        <v>234</v>
      </c>
      <c r="AF1114" t="s">
        <v>235</v>
      </c>
      <c r="AG1114" t="s">
        <v>236</v>
      </c>
      <c r="AH1114" t="s">
        <v>237</v>
      </c>
      <c r="AI1114" t="s">
        <v>246</v>
      </c>
      <c r="AJ1114">
        <v>110159</v>
      </c>
      <c r="AK1114" t="s">
        <v>247</v>
      </c>
      <c r="AL1114" t="s">
        <v>241</v>
      </c>
      <c r="AM1114">
        <v>44518</v>
      </c>
      <c r="AN1114">
        <v>46434</v>
      </c>
      <c r="AO1114">
        <v>43040</v>
      </c>
      <c r="AP1114">
        <v>29.63</v>
      </c>
      <c r="AQ1114">
        <v>279.08999999999997</v>
      </c>
      <c r="AR1114" t="s">
        <v>2627</v>
      </c>
      <c r="AS1114" t="s">
        <v>2626</v>
      </c>
      <c r="AT1114">
        <v>1</v>
      </c>
      <c r="AU1114" t="s">
        <v>2628</v>
      </c>
      <c r="AV1114" s="3">
        <v>42248</v>
      </c>
      <c r="AW1114" s="3" t="str">
        <f>TEXT(LoanTable[[#This Row],[Disbursement Date]],"YYYY-MM")</f>
        <v>2020-03</v>
      </c>
      <c r="AX1114" t="str">
        <f>TEXT(EDATE(LoanTable[[#This Row],[Disbursement Date]],-1),"YYYY-MM")</f>
        <v>2020-02</v>
      </c>
      <c r="AY1114">
        <f>IF(LoanTable[[#This Row],[Loan Status]]="Active",1,0)</f>
        <v>0</v>
      </c>
      <c r="AZ1114">
        <f>IF(COUNTIFS(LoanTable[Client id],LoanTable[[#This Row],[Client id]],LoanTable[Period],LoanTable[[#This Row],[Previous Period]])&gt;0,1,0)</f>
        <v>0</v>
      </c>
      <c r="BA1114" s="17" t="str">
        <f>TEXT(LoanTable[[#This Row],[Disbursement Date]],"YYYY")</f>
        <v>2020</v>
      </c>
      <c r="BB1114" s="10" cm="1">
        <f t="array" ref="BB1114">IF(YEAR(LoanTable[[#This Row],[Disbursement Date]])=MIN(YEAR(LoanTable[Disbursement Date])),"",YEAR(LoanTable[[#This Row],[Disbursement Date]])-1)</f>
        <v>2019</v>
      </c>
      <c r="BC1114" s="10">
        <f>IF(LoanTable[[#This Row],[Previous Year]]="",1,IF(COUNTIFS(LoanTable[Client id],LoanTable[[#This Row],[Client id]],LoanTable[Year],LoanTable[[#This Row],[Previous Year]])&gt;0,1,0))</f>
        <v>0</v>
      </c>
      <c r="BD1114" t="str">
        <f>YEAR(LoanTable[[#This Row],[Disbursement Date]]) &amp; "-Q" &amp; ROUNDUP(MONTH(LoanTable[[#This Row],[Disbursement Date]])/3,0)</f>
        <v>2020-Q1</v>
      </c>
      <c r="BE1114">
        <f>IF(LoanTable[[#This Row],[Disbursement Date]]=LoanTable[[#This Row],[First Loan Date]],1,0)</f>
        <v>0</v>
      </c>
    </row>
    <row r="1115" spans="1:57" x14ac:dyDescent="0.3">
      <c r="A1115" t="s">
        <v>1568</v>
      </c>
      <c r="B1115">
        <v>525</v>
      </c>
      <c r="C1115" t="s">
        <v>481</v>
      </c>
      <c r="D1115" t="s">
        <v>589</v>
      </c>
      <c r="E1115">
        <v>11093</v>
      </c>
      <c r="F1115">
        <v>11214</v>
      </c>
      <c r="G1115">
        <v>16568</v>
      </c>
      <c r="H1115" s="5">
        <v>43909</v>
      </c>
      <c r="I1115" t="s">
        <v>612</v>
      </c>
      <c r="J1115" t="s">
        <v>613</v>
      </c>
      <c r="K1115">
        <v>1050013</v>
      </c>
      <c r="L1115" t="s">
        <v>482</v>
      </c>
      <c r="M1115" t="s">
        <v>40</v>
      </c>
      <c r="N1115" t="s">
        <v>13</v>
      </c>
      <c r="O1115" t="s">
        <v>46</v>
      </c>
      <c r="P1115">
        <v>35</v>
      </c>
      <c r="Q1115" s="5" t="s">
        <v>87</v>
      </c>
      <c r="R1115" t="s">
        <v>30</v>
      </c>
      <c r="S1115" t="s">
        <v>145</v>
      </c>
      <c r="T1115" t="s">
        <v>18</v>
      </c>
      <c r="U1115" t="s">
        <v>26</v>
      </c>
      <c r="V1115" t="s">
        <v>31</v>
      </c>
      <c r="W1115">
        <v>721</v>
      </c>
      <c r="X1115" t="s">
        <v>574</v>
      </c>
      <c r="Y1115" t="s">
        <v>590</v>
      </c>
      <c r="Z1115" t="s">
        <v>576</v>
      </c>
      <c r="AA1115">
        <v>9.9099999999999994E-2</v>
      </c>
      <c r="AB1115" t="s">
        <v>577</v>
      </c>
      <c r="AC1115" t="s">
        <v>591</v>
      </c>
      <c r="AD1115" t="s">
        <v>481</v>
      </c>
      <c r="AE1115" t="s">
        <v>472</v>
      </c>
      <c r="AF1115" t="s">
        <v>473</v>
      </c>
      <c r="AG1115" t="s">
        <v>474</v>
      </c>
      <c r="AH1115" t="s">
        <v>475</v>
      </c>
      <c r="AI1115" t="s">
        <v>481</v>
      </c>
      <c r="AJ1115">
        <v>1050013</v>
      </c>
      <c r="AK1115" t="s">
        <v>476</v>
      </c>
      <c r="AL1115" t="s">
        <v>241</v>
      </c>
      <c r="AM1115">
        <v>11577</v>
      </c>
      <c r="AN1115">
        <v>12411</v>
      </c>
      <c r="AO1115">
        <v>11016</v>
      </c>
      <c r="AP1115">
        <v>17.8</v>
      </c>
      <c r="AQ1115">
        <v>2796.49</v>
      </c>
      <c r="AR1115" t="s">
        <v>2626</v>
      </c>
      <c r="AS1115" t="s">
        <v>2626</v>
      </c>
      <c r="AT1115">
        <v>2</v>
      </c>
      <c r="AU1115" t="s">
        <v>2629</v>
      </c>
      <c r="AV1115" s="3">
        <v>42015</v>
      </c>
      <c r="AW1115" s="3" t="str">
        <f>TEXT(LoanTable[[#This Row],[Disbursement Date]],"YYYY-MM")</f>
        <v>2020-03</v>
      </c>
      <c r="AX1115" t="str">
        <f>TEXT(EDATE(LoanTable[[#This Row],[Disbursement Date]],-1),"YYYY-MM")</f>
        <v>2020-02</v>
      </c>
      <c r="AY1115">
        <f>IF(LoanTable[[#This Row],[Loan Status]]="Active",1,0)</f>
        <v>0</v>
      </c>
      <c r="AZ1115">
        <f>IF(COUNTIFS(LoanTable[Client id],LoanTable[[#This Row],[Client id]],LoanTable[Period],LoanTable[[#This Row],[Previous Period]])&gt;0,1,0)</f>
        <v>0</v>
      </c>
      <c r="BA1115" s="17" t="str">
        <f>TEXT(LoanTable[[#This Row],[Disbursement Date]],"YYYY")</f>
        <v>2020</v>
      </c>
      <c r="BB1115" s="10" cm="1">
        <f t="array" ref="BB1115">IF(YEAR(LoanTable[[#This Row],[Disbursement Date]])=MIN(YEAR(LoanTable[Disbursement Date])),"",YEAR(LoanTable[[#This Row],[Disbursement Date]])-1)</f>
        <v>2019</v>
      </c>
      <c r="BC1115" s="10">
        <f>IF(LoanTable[[#This Row],[Previous Year]]="",1,IF(COUNTIFS(LoanTable[Client id],LoanTable[[#This Row],[Client id]],LoanTable[Year],LoanTable[[#This Row],[Previous Year]])&gt;0,1,0))</f>
        <v>0</v>
      </c>
      <c r="BD1115" t="str">
        <f>YEAR(LoanTable[[#This Row],[Disbursement Date]]) &amp; "-Q" &amp; ROUNDUP(MONTH(LoanTable[[#This Row],[Disbursement Date]])/3,0)</f>
        <v>2020-Q1</v>
      </c>
      <c r="BE1115">
        <f>IF(LoanTable[[#This Row],[Disbursement Date]]=LoanTable[[#This Row],[First Loan Date]],1,0)</f>
        <v>0</v>
      </c>
    </row>
    <row r="1116" spans="1:57" x14ac:dyDescent="0.3">
      <c r="A1116" t="s">
        <v>2503</v>
      </c>
      <c r="B1116">
        <v>74</v>
      </c>
      <c r="C1116" t="s">
        <v>409</v>
      </c>
      <c r="D1116" t="s">
        <v>573</v>
      </c>
      <c r="E1116">
        <v>24113</v>
      </c>
      <c r="F1116">
        <v>15182</v>
      </c>
      <c r="G1116">
        <v>40380</v>
      </c>
      <c r="H1116" s="5">
        <v>43910</v>
      </c>
      <c r="I1116" t="s">
        <v>615</v>
      </c>
      <c r="J1116" t="s">
        <v>619</v>
      </c>
      <c r="K1116">
        <v>1030063</v>
      </c>
      <c r="L1116" t="s">
        <v>411</v>
      </c>
      <c r="M1116" t="s">
        <v>134</v>
      </c>
      <c r="N1116" t="s">
        <v>13</v>
      </c>
      <c r="O1116" t="s">
        <v>46</v>
      </c>
      <c r="P1116">
        <v>32</v>
      </c>
      <c r="Q1116" s="6" t="s">
        <v>47</v>
      </c>
      <c r="R1116" t="s">
        <v>104</v>
      </c>
      <c r="S1116" t="s">
        <v>105</v>
      </c>
      <c r="T1116" t="s">
        <v>18</v>
      </c>
      <c r="U1116" t="s">
        <v>22</v>
      </c>
      <c r="V1116" t="s">
        <v>31</v>
      </c>
      <c r="W1116">
        <v>719</v>
      </c>
      <c r="X1116" t="s">
        <v>574</v>
      </c>
      <c r="Y1116" t="s">
        <v>575</v>
      </c>
      <c r="Z1116" t="s">
        <v>576</v>
      </c>
      <c r="AA1116">
        <v>0.1065</v>
      </c>
      <c r="AB1116" t="s">
        <v>577</v>
      </c>
      <c r="AC1116" t="s">
        <v>578</v>
      </c>
      <c r="AD1116" t="s">
        <v>409</v>
      </c>
      <c r="AE1116" t="s">
        <v>234</v>
      </c>
      <c r="AF1116" t="s">
        <v>235</v>
      </c>
      <c r="AG1116" t="s">
        <v>236</v>
      </c>
      <c r="AH1116" t="s">
        <v>237</v>
      </c>
      <c r="AI1116" t="s">
        <v>246</v>
      </c>
      <c r="AJ1116">
        <v>1030063</v>
      </c>
      <c r="AK1116" t="s">
        <v>410</v>
      </c>
      <c r="AL1116" t="s">
        <v>241</v>
      </c>
      <c r="AM1116">
        <v>25603</v>
      </c>
      <c r="AN1116">
        <v>15969</v>
      </c>
      <c r="AO1116">
        <v>23836</v>
      </c>
      <c r="AP1116">
        <v>27.58</v>
      </c>
      <c r="AQ1116">
        <v>499.58</v>
      </c>
      <c r="AR1116" t="s">
        <v>2626</v>
      </c>
      <c r="AS1116" t="s">
        <v>2626</v>
      </c>
      <c r="AT1116">
        <v>2</v>
      </c>
      <c r="AU1116" t="s">
        <v>2630</v>
      </c>
      <c r="AV1116" s="3">
        <v>43910</v>
      </c>
      <c r="AW1116" s="3" t="str">
        <f>TEXT(LoanTable[[#This Row],[Disbursement Date]],"YYYY-MM")</f>
        <v>2020-03</v>
      </c>
      <c r="AX1116" t="str">
        <f>TEXT(EDATE(LoanTable[[#This Row],[Disbursement Date]],-1),"YYYY-MM")</f>
        <v>2020-02</v>
      </c>
      <c r="AY1116">
        <f>IF(LoanTable[[#This Row],[Loan Status]]="Active",1,0)</f>
        <v>0</v>
      </c>
      <c r="AZ1116">
        <f>IF(COUNTIFS(LoanTable[Client id],LoanTable[[#This Row],[Client id]],LoanTable[Period],LoanTable[[#This Row],[Previous Period]])&gt;0,1,0)</f>
        <v>0</v>
      </c>
      <c r="BA1116" s="17" t="str">
        <f>TEXT(LoanTable[[#This Row],[Disbursement Date]],"YYYY")</f>
        <v>2020</v>
      </c>
      <c r="BB1116" s="10" cm="1">
        <f t="array" ref="BB1116">IF(YEAR(LoanTable[[#This Row],[Disbursement Date]])=MIN(YEAR(LoanTable[Disbursement Date])),"",YEAR(LoanTable[[#This Row],[Disbursement Date]])-1)</f>
        <v>2019</v>
      </c>
      <c r="BC1116" s="10">
        <f>IF(LoanTable[[#This Row],[Previous Year]]="",1,IF(COUNTIFS(LoanTable[Client id],LoanTable[[#This Row],[Client id]],LoanTable[Year],LoanTable[[#This Row],[Previous Year]])&gt;0,1,0))</f>
        <v>0</v>
      </c>
      <c r="BD1116" t="str">
        <f>YEAR(LoanTable[[#This Row],[Disbursement Date]]) &amp; "-Q" &amp; ROUNDUP(MONTH(LoanTable[[#This Row],[Disbursement Date]])/3,0)</f>
        <v>2020-Q1</v>
      </c>
      <c r="BE1116">
        <f>IF(LoanTable[[#This Row],[Disbursement Date]]=LoanTable[[#This Row],[First Loan Date]],1,0)</f>
        <v>1</v>
      </c>
    </row>
    <row r="1117" spans="1:57" x14ac:dyDescent="0.3">
      <c r="A1117" t="s">
        <v>1358</v>
      </c>
      <c r="B1117">
        <v>267</v>
      </c>
      <c r="C1117" t="s">
        <v>330</v>
      </c>
      <c r="D1117" t="s">
        <v>573</v>
      </c>
      <c r="E1117">
        <v>24398</v>
      </c>
      <c r="F1117">
        <v>6425</v>
      </c>
      <c r="G1117">
        <v>3784</v>
      </c>
      <c r="H1117" s="5">
        <v>43910</v>
      </c>
      <c r="I1117" t="s">
        <v>612</v>
      </c>
      <c r="J1117" t="s">
        <v>613</v>
      </c>
      <c r="K1117">
        <v>690076</v>
      </c>
      <c r="L1117" t="s">
        <v>337</v>
      </c>
      <c r="M1117" t="s">
        <v>84</v>
      </c>
      <c r="N1117" t="s">
        <v>13</v>
      </c>
      <c r="O1117" t="s">
        <v>28</v>
      </c>
      <c r="P1117">
        <v>50</v>
      </c>
      <c r="Q1117" s="5" t="s">
        <v>113</v>
      </c>
      <c r="R1117" t="s">
        <v>30</v>
      </c>
      <c r="S1117" t="s">
        <v>145</v>
      </c>
      <c r="T1117" t="s">
        <v>18</v>
      </c>
      <c r="U1117" t="s">
        <v>26</v>
      </c>
      <c r="V1117" t="s">
        <v>20</v>
      </c>
      <c r="W1117">
        <v>768</v>
      </c>
      <c r="X1117" t="s">
        <v>574</v>
      </c>
      <c r="Y1117" t="s">
        <v>575</v>
      </c>
      <c r="Z1117" t="s">
        <v>576</v>
      </c>
      <c r="AA1117">
        <v>0.1065</v>
      </c>
      <c r="AB1117" t="s">
        <v>577</v>
      </c>
      <c r="AC1117" t="s">
        <v>578</v>
      </c>
      <c r="AD1117" t="s">
        <v>330</v>
      </c>
      <c r="AE1117" t="s">
        <v>331</v>
      </c>
      <c r="AF1117" t="s">
        <v>332</v>
      </c>
      <c r="AG1117" t="s">
        <v>333</v>
      </c>
      <c r="AH1117" t="s">
        <v>334</v>
      </c>
      <c r="AI1117" t="s">
        <v>335</v>
      </c>
      <c r="AJ1117">
        <v>690076</v>
      </c>
      <c r="AK1117" t="s">
        <v>336</v>
      </c>
      <c r="AL1117" t="s">
        <v>239</v>
      </c>
      <c r="AM1117">
        <v>24533</v>
      </c>
      <c r="AN1117">
        <v>6136</v>
      </c>
      <c r="AO1117">
        <v>24233</v>
      </c>
      <c r="AP1117">
        <v>18.55</v>
      </c>
      <c r="AQ1117">
        <v>4285.5</v>
      </c>
      <c r="AR1117" t="s">
        <v>2626</v>
      </c>
      <c r="AS1117" t="s">
        <v>2626</v>
      </c>
      <c r="AT1117">
        <v>2</v>
      </c>
      <c r="AU1117" t="s">
        <v>2628</v>
      </c>
      <c r="AV1117" s="3">
        <v>43910</v>
      </c>
      <c r="AW1117" s="3" t="str">
        <f>TEXT(LoanTable[[#This Row],[Disbursement Date]],"YYYY-MM")</f>
        <v>2020-03</v>
      </c>
      <c r="AX1117" t="str">
        <f>TEXT(EDATE(LoanTable[[#This Row],[Disbursement Date]],-1),"YYYY-MM")</f>
        <v>2020-02</v>
      </c>
      <c r="AY1117">
        <f>IF(LoanTable[[#This Row],[Loan Status]]="Active",1,0)</f>
        <v>0</v>
      </c>
      <c r="AZ1117">
        <f>IF(COUNTIFS(LoanTable[Client id],LoanTable[[#This Row],[Client id]],LoanTable[Period],LoanTable[[#This Row],[Previous Period]])&gt;0,1,0)</f>
        <v>0</v>
      </c>
      <c r="BA1117" s="17" t="str">
        <f>TEXT(LoanTable[[#This Row],[Disbursement Date]],"YYYY")</f>
        <v>2020</v>
      </c>
      <c r="BB1117" s="10" cm="1">
        <f t="array" ref="BB1117">IF(YEAR(LoanTable[[#This Row],[Disbursement Date]])=MIN(YEAR(LoanTable[Disbursement Date])),"",YEAR(LoanTable[[#This Row],[Disbursement Date]])-1)</f>
        <v>2019</v>
      </c>
      <c r="BC1117" s="10">
        <f>IF(LoanTable[[#This Row],[Previous Year]]="",1,IF(COUNTIFS(LoanTable[Client id],LoanTable[[#This Row],[Client id]],LoanTable[Year],LoanTable[[#This Row],[Previous Year]])&gt;0,1,0))</f>
        <v>0</v>
      </c>
      <c r="BD1117" t="str">
        <f>YEAR(LoanTable[[#This Row],[Disbursement Date]]) &amp; "-Q" &amp; ROUNDUP(MONTH(LoanTable[[#This Row],[Disbursement Date]])/3,0)</f>
        <v>2020-Q1</v>
      </c>
      <c r="BE1117">
        <f>IF(LoanTable[[#This Row],[Disbursement Date]]=LoanTable[[#This Row],[First Loan Date]],1,0)</f>
        <v>1</v>
      </c>
    </row>
    <row r="1118" spans="1:57" x14ac:dyDescent="0.3">
      <c r="A1118" t="s">
        <v>1392</v>
      </c>
      <c r="B1118">
        <v>333</v>
      </c>
      <c r="C1118" t="s">
        <v>499</v>
      </c>
      <c r="D1118" t="s">
        <v>583</v>
      </c>
      <c r="E1118">
        <v>21883</v>
      </c>
      <c r="F1118">
        <v>17832</v>
      </c>
      <c r="G1118">
        <v>5798</v>
      </c>
      <c r="H1118" s="5">
        <v>43910</v>
      </c>
      <c r="I1118" t="s">
        <v>617</v>
      </c>
      <c r="J1118" t="s">
        <v>619</v>
      </c>
      <c r="K1118">
        <v>650051</v>
      </c>
      <c r="L1118" t="s">
        <v>501</v>
      </c>
      <c r="M1118" t="s">
        <v>106</v>
      </c>
      <c r="N1118" t="s">
        <v>13</v>
      </c>
      <c r="O1118" t="s">
        <v>14</v>
      </c>
      <c r="P1118">
        <v>36</v>
      </c>
      <c r="Q1118" s="5" t="s">
        <v>67</v>
      </c>
      <c r="R1118" t="s">
        <v>25</v>
      </c>
      <c r="S1118" t="s">
        <v>35</v>
      </c>
      <c r="T1118" t="s">
        <v>63</v>
      </c>
      <c r="U1118" t="s">
        <v>38</v>
      </c>
      <c r="V1118" t="s">
        <v>31</v>
      </c>
      <c r="W1118">
        <v>796</v>
      </c>
      <c r="X1118" t="s">
        <v>574</v>
      </c>
      <c r="Y1118" t="s">
        <v>584</v>
      </c>
      <c r="Z1118" t="s">
        <v>576</v>
      </c>
      <c r="AA1118">
        <v>0.1825</v>
      </c>
      <c r="AB1118" t="s">
        <v>585</v>
      </c>
      <c r="AC1118" t="s">
        <v>586</v>
      </c>
      <c r="AD1118" t="s">
        <v>499</v>
      </c>
      <c r="AE1118" t="s">
        <v>331</v>
      </c>
      <c r="AF1118" t="s">
        <v>332</v>
      </c>
      <c r="AG1118" t="s">
        <v>333</v>
      </c>
      <c r="AH1118" t="s">
        <v>334</v>
      </c>
      <c r="AI1118" t="s">
        <v>499</v>
      </c>
      <c r="AJ1118">
        <v>650051</v>
      </c>
      <c r="AK1118" t="s">
        <v>500</v>
      </c>
      <c r="AL1118" t="s">
        <v>241</v>
      </c>
      <c r="AM1118">
        <v>23709</v>
      </c>
      <c r="AN1118">
        <v>19639</v>
      </c>
      <c r="AO1118">
        <v>21422</v>
      </c>
      <c r="AP1118">
        <v>16.989999999999998</v>
      </c>
      <c r="AQ1118">
        <v>4306.17</v>
      </c>
      <c r="AR1118" t="s">
        <v>2626</v>
      </c>
      <c r="AS1118" t="s">
        <v>2626</v>
      </c>
      <c r="AT1118">
        <v>2</v>
      </c>
      <c r="AU1118" t="s">
        <v>2630</v>
      </c>
      <c r="AV1118" s="3">
        <v>43910</v>
      </c>
      <c r="AW1118" s="3" t="str">
        <f>TEXT(LoanTable[[#This Row],[Disbursement Date]],"YYYY-MM")</f>
        <v>2020-03</v>
      </c>
      <c r="AX1118" t="str">
        <f>TEXT(EDATE(LoanTable[[#This Row],[Disbursement Date]],-1),"YYYY-MM")</f>
        <v>2020-02</v>
      </c>
      <c r="AY1118">
        <f>IF(LoanTable[[#This Row],[Loan Status]]="Active",1,0)</f>
        <v>0</v>
      </c>
      <c r="AZ1118">
        <f>IF(COUNTIFS(LoanTable[Client id],LoanTable[[#This Row],[Client id]],LoanTable[Period],LoanTable[[#This Row],[Previous Period]])&gt;0,1,0)</f>
        <v>0</v>
      </c>
      <c r="BA1118" s="17" t="str">
        <f>TEXT(LoanTable[[#This Row],[Disbursement Date]],"YYYY")</f>
        <v>2020</v>
      </c>
      <c r="BB1118" s="10" cm="1">
        <f t="array" ref="BB1118">IF(YEAR(LoanTable[[#This Row],[Disbursement Date]])=MIN(YEAR(LoanTable[Disbursement Date])),"",YEAR(LoanTable[[#This Row],[Disbursement Date]])-1)</f>
        <v>2019</v>
      </c>
      <c r="BC1118" s="10">
        <f>IF(LoanTable[[#This Row],[Previous Year]]="",1,IF(COUNTIFS(LoanTable[Client id],LoanTable[[#This Row],[Client id]],LoanTable[Year],LoanTable[[#This Row],[Previous Year]])&gt;0,1,0))</f>
        <v>0</v>
      </c>
      <c r="BD1118" t="str">
        <f>YEAR(LoanTable[[#This Row],[Disbursement Date]]) &amp; "-Q" &amp; ROUNDUP(MONTH(LoanTable[[#This Row],[Disbursement Date]])/3,0)</f>
        <v>2020-Q1</v>
      </c>
      <c r="BE1118">
        <f>IF(LoanTable[[#This Row],[Disbursement Date]]=LoanTable[[#This Row],[First Loan Date]],1,0)</f>
        <v>1</v>
      </c>
    </row>
    <row r="1119" spans="1:57" x14ac:dyDescent="0.3">
      <c r="A1119" t="s">
        <v>1915</v>
      </c>
      <c r="B1119">
        <v>193</v>
      </c>
      <c r="C1119" t="s">
        <v>285</v>
      </c>
      <c r="D1119" t="s">
        <v>573</v>
      </c>
      <c r="E1119">
        <v>37724</v>
      </c>
      <c r="F1119">
        <v>9271</v>
      </c>
      <c r="G1119">
        <v>22799</v>
      </c>
      <c r="H1119" s="5">
        <v>43913</v>
      </c>
      <c r="I1119" t="s">
        <v>615</v>
      </c>
      <c r="J1119" t="s">
        <v>613</v>
      </c>
      <c r="K1119">
        <v>240005</v>
      </c>
      <c r="L1119" t="s">
        <v>287</v>
      </c>
      <c r="M1119" t="s">
        <v>48</v>
      </c>
      <c r="N1119" t="s">
        <v>13</v>
      </c>
      <c r="O1119" t="s">
        <v>14</v>
      </c>
      <c r="P1119">
        <v>43</v>
      </c>
      <c r="Q1119" s="5" t="s">
        <v>94</v>
      </c>
      <c r="R1119" t="s">
        <v>104</v>
      </c>
      <c r="S1119" t="s">
        <v>105</v>
      </c>
      <c r="T1119" t="s">
        <v>18</v>
      </c>
      <c r="U1119" t="s">
        <v>22</v>
      </c>
      <c r="V1119" t="s">
        <v>20</v>
      </c>
      <c r="W1119">
        <v>672</v>
      </c>
      <c r="X1119" t="s">
        <v>574</v>
      </c>
      <c r="Y1119" t="s">
        <v>575</v>
      </c>
      <c r="Z1119" t="s">
        <v>576</v>
      </c>
      <c r="AA1119">
        <v>0.1065</v>
      </c>
      <c r="AB1119" t="s">
        <v>577</v>
      </c>
      <c r="AC1119" t="s">
        <v>578</v>
      </c>
      <c r="AD1119" t="s">
        <v>285</v>
      </c>
      <c r="AE1119" t="s">
        <v>259</v>
      </c>
      <c r="AF1119" t="s">
        <v>260</v>
      </c>
      <c r="AG1119" t="s">
        <v>261</v>
      </c>
      <c r="AH1119" t="s">
        <v>262</v>
      </c>
      <c r="AI1119" t="s">
        <v>285</v>
      </c>
      <c r="AJ1119">
        <v>240005</v>
      </c>
      <c r="AK1119" t="s">
        <v>286</v>
      </c>
      <c r="AL1119" t="s">
        <v>241</v>
      </c>
      <c r="AM1119">
        <v>37873</v>
      </c>
      <c r="AN1119">
        <v>8927</v>
      </c>
      <c r="AO1119">
        <v>37547</v>
      </c>
      <c r="AP1119">
        <v>34.46</v>
      </c>
      <c r="AQ1119">
        <v>914.32</v>
      </c>
      <c r="AR1119" t="s">
        <v>2626</v>
      </c>
      <c r="AS1119" t="s">
        <v>2626</v>
      </c>
      <c r="AT1119">
        <v>2</v>
      </c>
      <c r="AU1119" t="s">
        <v>2628</v>
      </c>
      <c r="AV1119" s="3">
        <v>42318</v>
      </c>
      <c r="AW1119" s="3" t="str">
        <f>TEXT(LoanTable[[#This Row],[Disbursement Date]],"YYYY-MM")</f>
        <v>2020-03</v>
      </c>
      <c r="AX1119" t="str">
        <f>TEXT(EDATE(LoanTable[[#This Row],[Disbursement Date]],-1),"YYYY-MM")</f>
        <v>2020-02</v>
      </c>
      <c r="AY1119">
        <f>IF(LoanTable[[#This Row],[Loan Status]]="Active",1,0)</f>
        <v>0</v>
      </c>
      <c r="AZ1119">
        <f>IF(COUNTIFS(LoanTable[Client id],LoanTable[[#This Row],[Client id]],LoanTable[Period],LoanTable[[#This Row],[Previous Period]])&gt;0,1,0)</f>
        <v>0</v>
      </c>
      <c r="BA1119" s="17" t="str">
        <f>TEXT(LoanTable[[#This Row],[Disbursement Date]],"YYYY")</f>
        <v>2020</v>
      </c>
      <c r="BB1119" s="10" cm="1">
        <f t="array" ref="BB1119">IF(YEAR(LoanTable[[#This Row],[Disbursement Date]])=MIN(YEAR(LoanTable[Disbursement Date])),"",YEAR(LoanTable[[#This Row],[Disbursement Date]])-1)</f>
        <v>2019</v>
      </c>
      <c r="BC1119" s="10">
        <f>IF(LoanTable[[#This Row],[Previous Year]]="",1,IF(COUNTIFS(LoanTable[Client id],LoanTable[[#This Row],[Client id]],LoanTable[Year],LoanTable[[#This Row],[Previous Year]])&gt;0,1,0))</f>
        <v>0</v>
      </c>
      <c r="BD1119" t="str">
        <f>YEAR(LoanTable[[#This Row],[Disbursement Date]]) &amp; "-Q" &amp; ROUNDUP(MONTH(LoanTable[[#This Row],[Disbursement Date]])/3,0)</f>
        <v>2020-Q1</v>
      </c>
      <c r="BE1119">
        <f>IF(LoanTable[[#This Row],[Disbursement Date]]=LoanTable[[#This Row],[First Loan Date]],1,0)</f>
        <v>0</v>
      </c>
    </row>
    <row r="1120" spans="1:57" x14ac:dyDescent="0.3">
      <c r="A1120" t="s">
        <v>1633</v>
      </c>
      <c r="B1120">
        <v>886</v>
      </c>
      <c r="C1120" t="s">
        <v>249</v>
      </c>
      <c r="D1120" t="s">
        <v>573</v>
      </c>
      <c r="E1120">
        <v>19209</v>
      </c>
      <c r="F1120">
        <v>23718</v>
      </c>
      <c r="G1120">
        <v>20008</v>
      </c>
      <c r="H1120" s="5">
        <v>43915</v>
      </c>
      <c r="I1120" t="s">
        <v>612</v>
      </c>
      <c r="J1120" t="s">
        <v>613</v>
      </c>
      <c r="K1120">
        <v>910182</v>
      </c>
      <c r="L1120" t="s">
        <v>257</v>
      </c>
      <c r="M1120" t="s">
        <v>75</v>
      </c>
      <c r="N1120" t="s">
        <v>13</v>
      </c>
      <c r="O1120" t="s">
        <v>46</v>
      </c>
      <c r="P1120">
        <v>30</v>
      </c>
      <c r="Q1120" s="5" t="s">
        <v>76</v>
      </c>
      <c r="R1120" t="s">
        <v>25</v>
      </c>
      <c r="S1120" t="s">
        <v>35</v>
      </c>
      <c r="T1120" t="s">
        <v>18</v>
      </c>
      <c r="U1120" t="s">
        <v>65</v>
      </c>
      <c r="V1120" t="s">
        <v>31</v>
      </c>
      <c r="W1120">
        <v>368</v>
      </c>
      <c r="X1120" t="s">
        <v>574</v>
      </c>
      <c r="Y1120" t="s">
        <v>575</v>
      </c>
      <c r="Z1120" t="s">
        <v>576</v>
      </c>
      <c r="AA1120">
        <v>0.1065</v>
      </c>
      <c r="AB1120" t="s">
        <v>577</v>
      </c>
      <c r="AC1120" t="s">
        <v>578</v>
      </c>
      <c r="AD1120" t="s">
        <v>249</v>
      </c>
      <c r="AE1120" t="s">
        <v>250</v>
      </c>
      <c r="AF1120" t="s">
        <v>251</v>
      </c>
      <c r="AG1120" t="s">
        <v>252</v>
      </c>
      <c r="AH1120" t="s">
        <v>253</v>
      </c>
      <c r="AI1120" t="s">
        <v>254</v>
      </c>
      <c r="AJ1120">
        <v>910182</v>
      </c>
      <c r="AK1120" t="s">
        <v>255</v>
      </c>
      <c r="AL1120" t="s">
        <v>256</v>
      </c>
      <c r="AM1120">
        <v>19504</v>
      </c>
      <c r="AN1120">
        <v>24329</v>
      </c>
      <c r="AO1120">
        <v>19080</v>
      </c>
      <c r="AP1120">
        <v>42.24</v>
      </c>
      <c r="AQ1120">
        <v>2858.28</v>
      </c>
      <c r="AR1120" t="s">
        <v>2626</v>
      </c>
      <c r="AS1120" t="s">
        <v>2626</v>
      </c>
      <c r="AT1120">
        <v>2</v>
      </c>
      <c r="AU1120" t="s">
        <v>2628</v>
      </c>
      <c r="AV1120" s="3">
        <v>43915</v>
      </c>
      <c r="AW1120" s="3" t="str">
        <f>TEXT(LoanTable[[#This Row],[Disbursement Date]],"YYYY-MM")</f>
        <v>2020-03</v>
      </c>
      <c r="AX1120" t="str">
        <f>TEXT(EDATE(LoanTable[[#This Row],[Disbursement Date]],-1),"YYYY-MM")</f>
        <v>2020-02</v>
      </c>
      <c r="AY1120">
        <f>IF(LoanTable[[#This Row],[Loan Status]]="Active",1,0)</f>
        <v>0</v>
      </c>
      <c r="AZ1120">
        <f>IF(COUNTIFS(LoanTable[Client id],LoanTable[[#This Row],[Client id]],LoanTable[Period],LoanTable[[#This Row],[Previous Period]])&gt;0,1,0)</f>
        <v>0</v>
      </c>
      <c r="BA1120" s="17" t="str">
        <f>TEXT(LoanTable[[#This Row],[Disbursement Date]],"YYYY")</f>
        <v>2020</v>
      </c>
      <c r="BB1120" s="10" cm="1">
        <f t="array" ref="BB1120">IF(YEAR(LoanTable[[#This Row],[Disbursement Date]])=MIN(YEAR(LoanTable[Disbursement Date])),"",YEAR(LoanTable[[#This Row],[Disbursement Date]])-1)</f>
        <v>2019</v>
      </c>
      <c r="BC1120" s="10">
        <f>IF(LoanTable[[#This Row],[Previous Year]]="",1,IF(COUNTIFS(LoanTable[Client id],LoanTable[[#This Row],[Client id]],LoanTable[Year],LoanTable[[#This Row],[Previous Year]])&gt;0,1,0))</f>
        <v>0</v>
      </c>
      <c r="BD1120" t="str">
        <f>YEAR(LoanTable[[#This Row],[Disbursement Date]]) &amp; "-Q" &amp; ROUNDUP(MONTH(LoanTable[[#This Row],[Disbursement Date]])/3,0)</f>
        <v>2020-Q1</v>
      </c>
      <c r="BE1120">
        <f>IF(LoanTable[[#This Row],[Disbursement Date]]=LoanTable[[#This Row],[First Loan Date]],1,0)</f>
        <v>1</v>
      </c>
    </row>
    <row r="1121" spans="1:57" x14ac:dyDescent="0.3">
      <c r="A1121" t="s">
        <v>2129</v>
      </c>
      <c r="B1121">
        <v>624</v>
      </c>
      <c r="C1121" t="s">
        <v>461</v>
      </c>
      <c r="D1121" t="s">
        <v>573</v>
      </c>
      <c r="E1121">
        <v>34900</v>
      </c>
      <c r="F1121">
        <v>23599</v>
      </c>
      <c r="G1121">
        <v>22227</v>
      </c>
      <c r="H1121" s="5">
        <v>43916</v>
      </c>
      <c r="I1121" t="s">
        <v>617</v>
      </c>
      <c r="J1121" t="s">
        <v>613</v>
      </c>
      <c r="K1121">
        <v>440052</v>
      </c>
      <c r="L1121" t="s">
        <v>467</v>
      </c>
      <c r="M1121" t="s">
        <v>50</v>
      </c>
      <c r="N1121" t="s">
        <v>13</v>
      </c>
      <c r="O1121" t="s">
        <v>46</v>
      </c>
      <c r="P1121">
        <v>29</v>
      </c>
      <c r="Q1121" s="5" t="s">
        <v>146</v>
      </c>
      <c r="R1121" t="s">
        <v>16</v>
      </c>
      <c r="S1121" t="s">
        <v>35</v>
      </c>
      <c r="T1121" t="s">
        <v>18</v>
      </c>
      <c r="U1121" t="s">
        <v>19</v>
      </c>
      <c r="V1121" t="s">
        <v>31</v>
      </c>
      <c r="W1121">
        <v>311</v>
      </c>
      <c r="X1121" t="s">
        <v>574</v>
      </c>
      <c r="Y1121" t="s">
        <v>575</v>
      </c>
      <c r="Z1121" t="s">
        <v>576</v>
      </c>
      <c r="AA1121">
        <v>0.1065</v>
      </c>
      <c r="AB1121" t="s">
        <v>577</v>
      </c>
      <c r="AC1121" t="s">
        <v>578</v>
      </c>
      <c r="AD1121" t="s">
        <v>461</v>
      </c>
      <c r="AE1121" t="s">
        <v>462</v>
      </c>
      <c r="AF1121" t="s">
        <v>463</v>
      </c>
      <c r="AG1121" t="s">
        <v>464</v>
      </c>
      <c r="AH1121" t="s">
        <v>465</v>
      </c>
      <c r="AI1121" t="s">
        <v>461</v>
      </c>
      <c r="AJ1121">
        <v>440052</v>
      </c>
      <c r="AK1121" t="s">
        <v>466</v>
      </c>
      <c r="AL1121" t="s">
        <v>256</v>
      </c>
      <c r="AM1121">
        <v>35334</v>
      </c>
      <c r="AN1121">
        <v>24003</v>
      </c>
      <c r="AO1121">
        <v>34459</v>
      </c>
      <c r="AP1121">
        <v>41.44</v>
      </c>
      <c r="AQ1121">
        <v>4094.3</v>
      </c>
      <c r="AR1121" t="s">
        <v>2626</v>
      </c>
      <c r="AS1121" t="s">
        <v>2626</v>
      </c>
      <c r="AT1121">
        <v>1</v>
      </c>
      <c r="AU1121" t="s">
        <v>2628</v>
      </c>
      <c r="AV1121" s="3">
        <v>42157</v>
      </c>
      <c r="AW1121" s="3" t="str">
        <f>TEXT(LoanTable[[#This Row],[Disbursement Date]],"YYYY-MM")</f>
        <v>2020-03</v>
      </c>
      <c r="AX1121" t="str">
        <f>TEXT(EDATE(LoanTable[[#This Row],[Disbursement Date]],-1),"YYYY-MM")</f>
        <v>2020-02</v>
      </c>
      <c r="AY1121">
        <f>IF(LoanTable[[#This Row],[Loan Status]]="Active",1,0)</f>
        <v>0</v>
      </c>
      <c r="AZ1121">
        <f>IF(COUNTIFS(LoanTable[Client id],LoanTable[[#This Row],[Client id]],LoanTable[Period],LoanTable[[#This Row],[Previous Period]])&gt;0,1,0)</f>
        <v>0</v>
      </c>
      <c r="BA1121" s="17" t="str">
        <f>TEXT(LoanTable[[#This Row],[Disbursement Date]],"YYYY")</f>
        <v>2020</v>
      </c>
      <c r="BB1121" s="10" cm="1">
        <f t="array" ref="BB1121">IF(YEAR(LoanTable[[#This Row],[Disbursement Date]])=MIN(YEAR(LoanTable[Disbursement Date])),"",YEAR(LoanTable[[#This Row],[Disbursement Date]])-1)</f>
        <v>2019</v>
      </c>
      <c r="BC1121" s="10">
        <f>IF(LoanTable[[#This Row],[Previous Year]]="",1,IF(COUNTIFS(LoanTable[Client id],LoanTable[[#This Row],[Client id]],LoanTable[Year],LoanTable[[#This Row],[Previous Year]])&gt;0,1,0))</f>
        <v>0</v>
      </c>
      <c r="BD1121" t="str">
        <f>YEAR(LoanTable[[#This Row],[Disbursement Date]]) &amp; "-Q" &amp; ROUNDUP(MONTH(LoanTable[[#This Row],[Disbursement Date]])/3,0)</f>
        <v>2020-Q1</v>
      </c>
      <c r="BE1121">
        <f>IF(LoanTable[[#This Row],[Disbursement Date]]=LoanTable[[#This Row],[First Loan Date]],1,0)</f>
        <v>0</v>
      </c>
    </row>
    <row r="1122" spans="1:57" x14ac:dyDescent="0.3">
      <c r="A1122" t="s">
        <v>2084</v>
      </c>
      <c r="B1122">
        <v>50</v>
      </c>
      <c r="C1122" t="s">
        <v>545</v>
      </c>
      <c r="D1122" t="s">
        <v>573</v>
      </c>
      <c r="E1122">
        <v>28419</v>
      </c>
      <c r="F1122">
        <v>44871</v>
      </c>
      <c r="G1122">
        <v>15095</v>
      </c>
      <c r="H1122" s="5">
        <v>43920</v>
      </c>
      <c r="I1122" t="s">
        <v>615</v>
      </c>
      <c r="J1122" t="s">
        <v>619</v>
      </c>
      <c r="K1122">
        <v>850152</v>
      </c>
      <c r="L1122" t="s">
        <v>546</v>
      </c>
      <c r="M1122" t="s">
        <v>108</v>
      </c>
      <c r="N1122" t="s">
        <v>13</v>
      </c>
      <c r="O1122" t="s">
        <v>14</v>
      </c>
      <c r="P1122">
        <v>38</v>
      </c>
      <c r="Q1122" s="6" t="s">
        <v>109</v>
      </c>
      <c r="R1122" t="s">
        <v>25</v>
      </c>
      <c r="S1122" t="s">
        <v>105</v>
      </c>
      <c r="T1122" t="s">
        <v>18</v>
      </c>
      <c r="U1122" t="s">
        <v>38</v>
      </c>
      <c r="V1122" t="s">
        <v>20</v>
      </c>
      <c r="W1122">
        <v>774</v>
      </c>
      <c r="X1122" t="s">
        <v>574</v>
      </c>
      <c r="Y1122" t="s">
        <v>575</v>
      </c>
      <c r="Z1122" t="s">
        <v>576</v>
      </c>
      <c r="AA1122">
        <v>0.1065</v>
      </c>
      <c r="AB1122" t="s">
        <v>577</v>
      </c>
      <c r="AC1122" t="s">
        <v>578</v>
      </c>
      <c r="AD1122" t="s">
        <v>545</v>
      </c>
      <c r="AE1122" t="s">
        <v>472</v>
      </c>
      <c r="AF1122" t="s">
        <v>473</v>
      </c>
      <c r="AG1122" t="s">
        <v>474</v>
      </c>
      <c r="AH1122" t="s">
        <v>475</v>
      </c>
      <c r="AI1122" t="s">
        <v>545</v>
      </c>
      <c r="AJ1122">
        <v>850152</v>
      </c>
      <c r="AK1122" t="s">
        <v>476</v>
      </c>
      <c r="AL1122" t="s">
        <v>256</v>
      </c>
      <c r="AM1122">
        <v>28900</v>
      </c>
      <c r="AN1122">
        <v>45869</v>
      </c>
      <c r="AO1122">
        <v>28081</v>
      </c>
      <c r="AP1122">
        <v>48.76</v>
      </c>
      <c r="AQ1122">
        <v>2040.36</v>
      </c>
      <c r="AR1122" t="s">
        <v>2626</v>
      </c>
      <c r="AS1122" t="s">
        <v>2626</v>
      </c>
      <c r="AT1122">
        <v>2</v>
      </c>
      <c r="AU1122" t="s">
        <v>2629</v>
      </c>
      <c r="AV1122" s="3">
        <v>42093</v>
      </c>
      <c r="AW1122" s="3" t="str">
        <f>TEXT(LoanTable[[#This Row],[Disbursement Date]],"YYYY-MM")</f>
        <v>2020-03</v>
      </c>
      <c r="AX1122" t="str">
        <f>TEXT(EDATE(LoanTable[[#This Row],[Disbursement Date]],-1),"YYYY-MM")</f>
        <v>2020-02</v>
      </c>
      <c r="AY1122">
        <f>IF(LoanTable[[#This Row],[Loan Status]]="Active",1,0)</f>
        <v>0</v>
      </c>
      <c r="AZ1122">
        <f>IF(COUNTIFS(LoanTable[Client id],LoanTable[[#This Row],[Client id]],LoanTable[Period],LoanTable[[#This Row],[Previous Period]])&gt;0,1,0)</f>
        <v>0</v>
      </c>
      <c r="BA1122" s="17" t="str">
        <f>TEXT(LoanTable[[#This Row],[Disbursement Date]],"YYYY")</f>
        <v>2020</v>
      </c>
      <c r="BB1122" s="10" cm="1">
        <f t="array" ref="BB1122">IF(YEAR(LoanTable[[#This Row],[Disbursement Date]])=MIN(YEAR(LoanTable[Disbursement Date])),"",YEAR(LoanTable[[#This Row],[Disbursement Date]])-1)</f>
        <v>2019</v>
      </c>
      <c r="BC1122" s="10">
        <f>IF(LoanTable[[#This Row],[Previous Year]]="",1,IF(COUNTIFS(LoanTable[Client id],LoanTable[[#This Row],[Client id]],LoanTable[Year],LoanTable[[#This Row],[Previous Year]])&gt;0,1,0))</f>
        <v>1</v>
      </c>
      <c r="BD1122" t="str">
        <f>YEAR(LoanTable[[#This Row],[Disbursement Date]]) &amp; "-Q" &amp; ROUNDUP(MONTH(LoanTable[[#This Row],[Disbursement Date]])/3,0)</f>
        <v>2020-Q1</v>
      </c>
      <c r="BE1122">
        <f>IF(LoanTable[[#This Row],[Disbursement Date]]=LoanTable[[#This Row],[First Loan Date]],1,0)</f>
        <v>0</v>
      </c>
    </row>
    <row r="1123" spans="1:57" x14ac:dyDescent="0.3">
      <c r="A1123" t="s">
        <v>2475</v>
      </c>
      <c r="B1123">
        <v>308</v>
      </c>
      <c r="C1123" t="s">
        <v>409</v>
      </c>
      <c r="D1123" t="s">
        <v>573</v>
      </c>
      <c r="E1123">
        <v>43915</v>
      </c>
      <c r="F1123">
        <v>10532</v>
      </c>
      <c r="G1123">
        <v>9447</v>
      </c>
      <c r="H1123" s="5">
        <v>43921</v>
      </c>
      <c r="I1123" t="s">
        <v>617</v>
      </c>
      <c r="J1123" t="s">
        <v>613</v>
      </c>
      <c r="K1123">
        <v>1030063</v>
      </c>
      <c r="L1123" t="s">
        <v>411</v>
      </c>
      <c r="M1123" t="s">
        <v>143</v>
      </c>
      <c r="N1123" t="s">
        <v>13</v>
      </c>
      <c r="O1123" t="s">
        <v>46</v>
      </c>
      <c r="P1123">
        <v>33</v>
      </c>
      <c r="Q1123" s="5" t="s">
        <v>144</v>
      </c>
      <c r="R1123" t="s">
        <v>25</v>
      </c>
      <c r="S1123" t="s">
        <v>145</v>
      </c>
      <c r="T1123" t="s">
        <v>63</v>
      </c>
      <c r="U1123" t="s">
        <v>19</v>
      </c>
      <c r="V1123" t="s">
        <v>20</v>
      </c>
      <c r="W1123">
        <v>847</v>
      </c>
      <c r="X1123" t="s">
        <v>574</v>
      </c>
      <c r="Y1123" t="s">
        <v>575</v>
      </c>
      <c r="Z1123" t="s">
        <v>576</v>
      </c>
      <c r="AA1123">
        <v>0.1065</v>
      </c>
      <c r="AB1123" t="s">
        <v>577</v>
      </c>
      <c r="AC1123" t="s">
        <v>578</v>
      </c>
      <c r="AD1123" t="s">
        <v>409</v>
      </c>
      <c r="AE1123" t="s">
        <v>234</v>
      </c>
      <c r="AF1123" t="s">
        <v>235</v>
      </c>
      <c r="AG1123" t="s">
        <v>236</v>
      </c>
      <c r="AH1123" t="s">
        <v>237</v>
      </c>
      <c r="AI1123" t="s">
        <v>246</v>
      </c>
      <c r="AJ1123">
        <v>1030063</v>
      </c>
      <c r="AK1123" t="s">
        <v>410</v>
      </c>
      <c r="AL1123" t="s">
        <v>241</v>
      </c>
      <c r="AM1123">
        <v>43957</v>
      </c>
      <c r="AN1123">
        <v>10838</v>
      </c>
      <c r="AO1123">
        <v>43599</v>
      </c>
      <c r="AP1123">
        <v>45.55</v>
      </c>
      <c r="AQ1123">
        <v>1747.32</v>
      </c>
      <c r="AR1123" t="s">
        <v>2626</v>
      </c>
      <c r="AS1123" t="s">
        <v>2626</v>
      </c>
      <c r="AT1123">
        <v>1</v>
      </c>
      <c r="AU1123" t="s">
        <v>2629</v>
      </c>
      <c r="AV1123" s="3">
        <v>43011</v>
      </c>
      <c r="AW1123" s="3" t="str">
        <f>TEXT(LoanTable[[#This Row],[Disbursement Date]],"YYYY-MM")</f>
        <v>2020-03</v>
      </c>
      <c r="AX1123" t="str">
        <f>TEXT(EDATE(LoanTable[[#This Row],[Disbursement Date]],-1),"YYYY-MM")</f>
        <v>2020-02</v>
      </c>
      <c r="AY1123">
        <f>IF(LoanTable[[#This Row],[Loan Status]]="Active",1,0)</f>
        <v>0</v>
      </c>
      <c r="AZ1123">
        <f>IF(COUNTIFS(LoanTable[Client id],LoanTable[[#This Row],[Client id]],LoanTable[Period],LoanTable[[#This Row],[Previous Period]])&gt;0,1,0)</f>
        <v>0</v>
      </c>
      <c r="BA1123" s="17" t="str">
        <f>TEXT(LoanTable[[#This Row],[Disbursement Date]],"YYYY")</f>
        <v>2020</v>
      </c>
      <c r="BB1123" s="10" cm="1">
        <f t="array" ref="BB1123">IF(YEAR(LoanTable[[#This Row],[Disbursement Date]])=MIN(YEAR(LoanTable[Disbursement Date])),"",YEAR(LoanTable[[#This Row],[Disbursement Date]])-1)</f>
        <v>2019</v>
      </c>
      <c r="BC1123" s="10">
        <f>IF(LoanTable[[#This Row],[Previous Year]]="",1,IF(COUNTIFS(LoanTable[Client id],LoanTable[[#This Row],[Client id]],LoanTable[Year],LoanTable[[#This Row],[Previous Year]])&gt;0,1,0))</f>
        <v>0</v>
      </c>
      <c r="BD1123" t="str">
        <f>YEAR(LoanTable[[#This Row],[Disbursement Date]]) &amp; "-Q" &amp; ROUNDUP(MONTH(LoanTable[[#This Row],[Disbursement Date]])/3,0)</f>
        <v>2020-Q1</v>
      </c>
      <c r="BE1123">
        <f>IF(LoanTable[[#This Row],[Disbursement Date]]=LoanTable[[#This Row],[First Loan Date]],1,0)</f>
        <v>0</v>
      </c>
    </row>
    <row r="1124" spans="1:57" x14ac:dyDescent="0.3">
      <c r="A1124" t="s">
        <v>955</v>
      </c>
      <c r="B1124">
        <v>798</v>
      </c>
      <c r="C1124" t="s">
        <v>386</v>
      </c>
      <c r="D1124" t="s">
        <v>573</v>
      </c>
      <c r="E1124">
        <v>42619</v>
      </c>
      <c r="F1124">
        <v>30180</v>
      </c>
      <c r="G1124">
        <v>21384</v>
      </c>
      <c r="H1124" s="5">
        <v>43923</v>
      </c>
      <c r="I1124" t="s">
        <v>615</v>
      </c>
      <c r="J1124" t="s">
        <v>613</v>
      </c>
      <c r="K1124">
        <v>1110166</v>
      </c>
      <c r="L1124" t="s">
        <v>389</v>
      </c>
      <c r="M1124" t="s">
        <v>54</v>
      </c>
      <c r="N1124" t="s">
        <v>13</v>
      </c>
      <c r="O1124" t="s">
        <v>46</v>
      </c>
      <c r="P1124">
        <v>29</v>
      </c>
      <c r="Q1124" s="5" t="s">
        <v>53</v>
      </c>
      <c r="R1124" t="s">
        <v>30</v>
      </c>
      <c r="S1124" t="s">
        <v>145</v>
      </c>
      <c r="T1124" t="s">
        <v>18</v>
      </c>
      <c r="U1124" t="s">
        <v>22</v>
      </c>
      <c r="V1124" t="s">
        <v>39</v>
      </c>
      <c r="W1124">
        <v>324</v>
      </c>
      <c r="X1124" t="s">
        <v>574</v>
      </c>
      <c r="Y1124" t="s">
        <v>575</v>
      </c>
      <c r="Z1124" t="s">
        <v>576</v>
      </c>
      <c r="AA1124">
        <v>0.1065</v>
      </c>
      <c r="AB1124" t="s">
        <v>577</v>
      </c>
      <c r="AC1124" t="s">
        <v>578</v>
      </c>
      <c r="AD1124" t="s">
        <v>386</v>
      </c>
      <c r="AE1124" t="s">
        <v>234</v>
      </c>
      <c r="AF1124" t="s">
        <v>235</v>
      </c>
      <c r="AG1124" t="s">
        <v>236</v>
      </c>
      <c r="AH1124" t="s">
        <v>237</v>
      </c>
      <c r="AI1124" t="s">
        <v>387</v>
      </c>
      <c r="AJ1124">
        <v>1110166</v>
      </c>
      <c r="AK1124" t="s">
        <v>388</v>
      </c>
      <c r="AL1124" t="s">
        <v>239</v>
      </c>
      <c r="AM1124">
        <v>44610</v>
      </c>
      <c r="AN1124">
        <v>29816</v>
      </c>
      <c r="AO1124">
        <v>42570</v>
      </c>
      <c r="AP1124">
        <v>18.48</v>
      </c>
      <c r="AQ1124">
        <v>2471.7399999999998</v>
      </c>
      <c r="AR1124" t="s">
        <v>2627</v>
      </c>
      <c r="AS1124" t="s">
        <v>2626</v>
      </c>
      <c r="AT1124">
        <v>2</v>
      </c>
      <c r="AU1124" t="s">
        <v>2628</v>
      </c>
      <c r="AV1124" s="3">
        <v>42575</v>
      </c>
      <c r="AW1124" s="3" t="str">
        <f>TEXT(LoanTable[[#This Row],[Disbursement Date]],"YYYY-MM")</f>
        <v>2020-04</v>
      </c>
      <c r="AX1124" t="str">
        <f>TEXT(EDATE(LoanTable[[#This Row],[Disbursement Date]],-1),"YYYY-MM")</f>
        <v>2020-03</v>
      </c>
      <c r="AY1124">
        <f>IF(LoanTable[[#This Row],[Loan Status]]="Active",1,0)</f>
        <v>0</v>
      </c>
      <c r="AZ1124">
        <f>IF(COUNTIFS(LoanTable[Client id],LoanTable[[#This Row],[Client id]],LoanTable[Period],LoanTable[[#This Row],[Previous Period]])&gt;0,1,0)</f>
        <v>0</v>
      </c>
      <c r="BA1124" s="17" t="str">
        <f>TEXT(LoanTable[[#This Row],[Disbursement Date]],"YYYY")</f>
        <v>2020</v>
      </c>
      <c r="BB1124" s="10" cm="1">
        <f t="array" ref="BB1124">IF(YEAR(LoanTable[[#This Row],[Disbursement Date]])=MIN(YEAR(LoanTable[Disbursement Date])),"",YEAR(LoanTable[[#This Row],[Disbursement Date]])-1)</f>
        <v>2019</v>
      </c>
      <c r="BC1124" s="10">
        <f>IF(LoanTable[[#This Row],[Previous Year]]="",1,IF(COUNTIFS(LoanTable[Client id],LoanTable[[#This Row],[Client id]],LoanTable[Year],LoanTable[[#This Row],[Previous Year]])&gt;0,1,0))</f>
        <v>0</v>
      </c>
      <c r="BD1124" t="str">
        <f>YEAR(LoanTable[[#This Row],[Disbursement Date]]) &amp; "-Q" &amp; ROUNDUP(MONTH(LoanTable[[#This Row],[Disbursement Date]])/3,0)</f>
        <v>2020-Q2</v>
      </c>
      <c r="BE1124">
        <f>IF(LoanTable[[#This Row],[Disbursement Date]]=LoanTable[[#This Row],[First Loan Date]],1,0)</f>
        <v>0</v>
      </c>
    </row>
    <row r="1125" spans="1:57" x14ac:dyDescent="0.3">
      <c r="A1125" t="s">
        <v>1662</v>
      </c>
      <c r="B1125">
        <v>893</v>
      </c>
      <c r="C1125" t="s">
        <v>249</v>
      </c>
      <c r="D1125" t="s">
        <v>573</v>
      </c>
      <c r="E1125">
        <v>11646</v>
      </c>
      <c r="F1125">
        <v>38874</v>
      </c>
      <c r="G1125">
        <v>44068</v>
      </c>
      <c r="H1125" s="5">
        <v>43923</v>
      </c>
      <c r="I1125" t="s">
        <v>612</v>
      </c>
      <c r="J1125" t="s">
        <v>613</v>
      </c>
      <c r="K1125">
        <v>910182</v>
      </c>
      <c r="L1125" t="s">
        <v>257</v>
      </c>
      <c r="M1125" t="s">
        <v>42</v>
      </c>
      <c r="N1125" t="s">
        <v>13</v>
      </c>
      <c r="O1125" t="s">
        <v>46</v>
      </c>
      <c r="P1125">
        <v>35</v>
      </c>
      <c r="Q1125" s="5" t="s">
        <v>87</v>
      </c>
      <c r="R1125" t="s">
        <v>74</v>
      </c>
      <c r="S1125" t="s">
        <v>35</v>
      </c>
      <c r="T1125" t="s">
        <v>18</v>
      </c>
      <c r="U1125" t="s">
        <v>65</v>
      </c>
      <c r="V1125" t="s">
        <v>31</v>
      </c>
      <c r="W1125">
        <v>624</v>
      </c>
      <c r="X1125" t="s">
        <v>574</v>
      </c>
      <c r="Y1125" t="s">
        <v>575</v>
      </c>
      <c r="Z1125" t="s">
        <v>576</v>
      </c>
      <c r="AA1125">
        <v>0.1065</v>
      </c>
      <c r="AB1125" t="s">
        <v>577</v>
      </c>
      <c r="AC1125" t="s">
        <v>578</v>
      </c>
      <c r="AD1125" t="s">
        <v>249</v>
      </c>
      <c r="AE1125" t="s">
        <v>250</v>
      </c>
      <c r="AF1125" t="s">
        <v>251</v>
      </c>
      <c r="AG1125" t="s">
        <v>252</v>
      </c>
      <c r="AH1125" t="s">
        <v>253</v>
      </c>
      <c r="AI1125" t="s">
        <v>254</v>
      </c>
      <c r="AJ1125">
        <v>910182</v>
      </c>
      <c r="AK1125" t="s">
        <v>255</v>
      </c>
      <c r="AL1125" t="s">
        <v>256</v>
      </c>
      <c r="AM1125">
        <v>12073</v>
      </c>
      <c r="AN1125">
        <v>39509</v>
      </c>
      <c r="AO1125">
        <v>11530</v>
      </c>
      <c r="AP1125">
        <v>34.450000000000003</v>
      </c>
      <c r="AQ1125">
        <v>2192.8200000000002</v>
      </c>
      <c r="AR1125" t="s">
        <v>2626</v>
      </c>
      <c r="AS1125" t="s">
        <v>2626</v>
      </c>
      <c r="AT1125">
        <v>0</v>
      </c>
      <c r="AU1125" t="s">
        <v>2629</v>
      </c>
      <c r="AV1125" s="3">
        <v>43923</v>
      </c>
      <c r="AW1125" s="3" t="str">
        <f>TEXT(LoanTable[[#This Row],[Disbursement Date]],"YYYY-MM")</f>
        <v>2020-04</v>
      </c>
      <c r="AX1125" t="str">
        <f>TEXT(EDATE(LoanTable[[#This Row],[Disbursement Date]],-1),"YYYY-MM")</f>
        <v>2020-03</v>
      </c>
      <c r="AY1125">
        <f>IF(LoanTable[[#This Row],[Loan Status]]="Active",1,0)</f>
        <v>0</v>
      </c>
      <c r="AZ1125">
        <f>IF(COUNTIFS(LoanTable[Client id],LoanTable[[#This Row],[Client id]],LoanTable[Period],LoanTable[[#This Row],[Previous Period]])&gt;0,1,0)</f>
        <v>0</v>
      </c>
      <c r="BA1125" s="17" t="str">
        <f>TEXT(LoanTable[[#This Row],[Disbursement Date]],"YYYY")</f>
        <v>2020</v>
      </c>
      <c r="BB1125" s="10" cm="1">
        <f t="array" ref="BB1125">IF(YEAR(LoanTable[[#This Row],[Disbursement Date]])=MIN(YEAR(LoanTable[Disbursement Date])),"",YEAR(LoanTable[[#This Row],[Disbursement Date]])-1)</f>
        <v>2019</v>
      </c>
      <c r="BC1125" s="10">
        <f>IF(LoanTable[[#This Row],[Previous Year]]="",1,IF(COUNTIFS(LoanTable[Client id],LoanTable[[#This Row],[Client id]],LoanTable[Year],LoanTable[[#This Row],[Previous Year]])&gt;0,1,0))</f>
        <v>0</v>
      </c>
      <c r="BD1125" t="str">
        <f>YEAR(LoanTable[[#This Row],[Disbursement Date]]) &amp; "-Q" &amp; ROUNDUP(MONTH(LoanTable[[#This Row],[Disbursement Date]])/3,0)</f>
        <v>2020-Q2</v>
      </c>
      <c r="BE1125">
        <f>IF(LoanTable[[#This Row],[Disbursement Date]]=LoanTable[[#This Row],[First Loan Date]],1,0)</f>
        <v>1</v>
      </c>
    </row>
    <row r="1126" spans="1:57" x14ac:dyDescent="0.3">
      <c r="A1126" t="s">
        <v>1673</v>
      </c>
      <c r="B1126">
        <v>482</v>
      </c>
      <c r="C1126" t="s">
        <v>422</v>
      </c>
      <c r="D1126" t="s">
        <v>573</v>
      </c>
      <c r="E1126">
        <v>26581</v>
      </c>
      <c r="F1126">
        <v>43034</v>
      </c>
      <c r="G1126">
        <v>30148</v>
      </c>
      <c r="H1126" s="5">
        <v>43925</v>
      </c>
      <c r="I1126" t="s">
        <v>617</v>
      </c>
      <c r="J1126" t="s">
        <v>619</v>
      </c>
      <c r="K1126">
        <v>120676</v>
      </c>
      <c r="L1126" t="s">
        <v>423</v>
      </c>
      <c r="M1126" t="s">
        <v>154</v>
      </c>
      <c r="N1126" t="s">
        <v>13</v>
      </c>
      <c r="O1126" t="s">
        <v>28</v>
      </c>
      <c r="P1126">
        <v>49</v>
      </c>
      <c r="Q1126" s="5" t="s">
        <v>155</v>
      </c>
      <c r="R1126" t="s">
        <v>30</v>
      </c>
      <c r="S1126" t="s">
        <v>145</v>
      </c>
      <c r="T1126" t="s">
        <v>18</v>
      </c>
      <c r="U1126" t="s">
        <v>26</v>
      </c>
      <c r="V1126" t="s">
        <v>20</v>
      </c>
      <c r="W1126">
        <v>695</v>
      </c>
      <c r="X1126" t="s">
        <v>574</v>
      </c>
      <c r="Y1126" t="s">
        <v>575</v>
      </c>
      <c r="Z1126" t="s">
        <v>576</v>
      </c>
      <c r="AA1126">
        <v>0.1065</v>
      </c>
      <c r="AB1126" t="s">
        <v>577</v>
      </c>
      <c r="AC1126" t="s">
        <v>578</v>
      </c>
      <c r="AD1126" t="s">
        <v>422</v>
      </c>
      <c r="AE1126" t="s">
        <v>234</v>
      </c>
      <c r="AF1126" t="s">
        <v>235</v>
      </c>
      <c r="AG1126" t="s">
        <v>236</v>
      </c>
      <c r="AH1126" t="s">
        <v>237</v>
      </c>
      <c r="AI1126" t="s">
        <v>422</v>
      </c>
      <c r="AJ1126">
        <v>120676</v>
      </c>
      <c r="AK1126" t="s">
        <v>247</v>
      </c>
      <c r="AL1126" t="s">
        <v>239</v>
      </c>
      <c r="AM1126">
        <v>28217</v>
      </c>
      <c r="AN1126">
        <v>44654</v>
      </c>
      <c r="AO1126">
        <v>26322</v>
      </c>
      <c r="AP1126">
        <v>48.96</v>
      </c>
      <c r="AQ1126">
        <v>3455.63</v>
      </c>
      <c r="AR1126" t="s">
        <v>2626</v>
      </c>
      <c r="AS1126" t="s">
        <v>2627</v>
      </c>
      <c r="AT1126">
        <v>2</v>
      </c>
      <c r="AU1126" t="s">
        <v>2628</v>
      </c>
      <c r="AV1126" s="3">
        <v>43925</v>
      </c>
      <c r="AW1126" s="3" t="str">
        <f>TEXT(LoanTable[[#This Row],[Disbursement Date]],"YYYY-MM")</f>
        <v>2020-04</v>
      </c>
      <c r="AX1126" t="str">
        <f>TEXT(EDATE(LoanTable[[#This Row],[Disbursement Date]],-1),"YYYY-MM")</f>
        <v>2020-03</v>
      </c>
      <c r="AY1126">
        <f>IF(LoanTable[[#This Row],[Loan Status]]="Active",1,0)</f>
        <v>0</v>
      </c>
      <c r="AZ1126">
        <f>IF(COUNTIFS(LoanTable[Client id],LoanTable[[#This Row],[Client id]],LoanTable[Period],LoanTable[[#This Row],[Previous Period]])&gt;0,1,0)</f>
        <v>0</v>
      </c>
      <c r="BA1126" s="17" t="str">
        <f>TEXT(LoanTable[[#This Row],[Disbursement Date]],"YYYY")</f>
        <v>2020</v>
      </c>
      <c r="BB1126" s="10" cm="1">
        <f t="array" ref="BB1126">IF(YEAR(LoanTable[[#This Row],[Disbursement Date]])=MIN(YEAR(LoanTable[Disbursement Date])),"",YEAR(LoanTable[[#This Row],[Disbursement Date]])-1)</f>
        <v>2019</v>
      </c>
      <c r="BC1126" s="10">
        <f>IF(LoanTable[[#This Row],[Previous Year]]="",1,IF(COUNTIFS(LoanTable[Client id],LoanTable[[#This Row],[Client id]],LoanTable[Year],LoanTable[[#This Row],[Previous Year]])&gt;0,1,0))</f>
        <v>0</v>
      </c>
      <c r="BD1126" t="str">
        <f>YEAR(LoanTable[[#This Row],[Disbursement Date]]) &amp; "-Q" &amp; ROUNDUP(MONTH(LoanTable[[#This Row],[Disbursement Date]])/3,0)</f>
        <v>2020-Q2</v>
      </c>
      <c r="BE1126">
        <f>IF(LoanTable[[#This Row],[Disbursement Date]]=LoanTable[[#This Row],[First Loan Date]],1,0)</f>
        <v>1</v>
      </c>
    </row>
    <row r="1127" spans="1:57" x14ac:dyDescent="0.3">
      <c r="A1127" t="s">
        <v>1569</v>
      </c>
      <c r="B1127">
        <v>530</v>
      </c>
      <c r="C1127" t="s">
        <v>246</v>
      </c>
      <c r="D1127" t="s">
        <v>573</v>
      </c>
      <c r="E1127">
        <v>41670</v>
      </c>
      <c r="F1127">
        <v>6637</v>
      </c>
      <c r="G1127">
        <v>25786</v>
      </c>
      <c r="H1127" s="5">
        <v>43927</v>
      </c>
      <c r="I1127" t="s">
        <v>615</v>
      </c>
      <c r="J1127" t="s">
        <v>613</v>
      </c>
      <c r="K1127">
        <v>110159</v>
      </c>
      <c r="L1127" t="s">
        <v>248</v>
      </c>
      <c r="M1127" t="s">
        <v>130</v>
      </c>
      <c r="N1127" t="s">
        <v>13</v>
      </c>
      <c r="O1127" t="s">
        <v>14</v>
      </c>
      <c r="P1127">
        <v>45</v>
      </c>
      <c r="Q1127" s="5" t="s">
        <v>204</v>
      </c>
      <c r="R1127" t="s">
        <v>74</v>
      </c>
      <c r="S1127" t="s">
        <v>105</v>
      </c>
      <c r="T1127" t="s">
        <v>44</v>
      </c>
      <c r="U1127" t="s">
        <v>26</v>
      </c>
      <c r="V1127" t="s">
        <v>31</v>
      </c>
      <c r="W1127">
        <v>490</v>
      </c>
      <c r="X1127" t="s">
        <v>574</v>
      </c>
      <c r="Y1127" t="s">
        <v>575</v>
      </c>
      <c r="Z1127" t="s">
        <v>576</v>
      </c>
      <c r="AA1127">
        <v>0.1065</v>
      </c>
      <c r="AB1127" t="s">
        <v>577</v>
      </c>
      <c r="AC1127" t="s">
        <v>578</v>
      </c>
      <c r="AD1127" t="s">
        <v>246</v>
      </c>
      <c r="AE1127" t="s">
        <v>234</v>
      </c>
      <c r="AF1127" t="s">
        <v>235</v>
      </c>
      <c r="AG1127" t="s">
        <v>236</v>
      </c>
      <c r="AH1127" t="s">
        <v>237</v>
      </c>
      <c r="AI1127" t="s">
        <v>246</v>
      </c>
      <c r="AJ1127">
        <v>110159</v>
      </c>
      <c r="AK1127" t="s">
        <v>247</v>
      </c>
      <c r="AL1127" t="s">
        <v>241</v>
      </c>
      <c r="AM1127">
        <v>41472</v>
      </c>
      <c r="AN1127">
        <v>7707</v>
      </c>
      <c r="AO1127">
        <v>41232</v>
      </c>
      <c r="AP1127">
        <v>3.37</v>
      </c>
      <c r="AQ1127">
        <v>4954.8999999999996</v>
      </c>
      <c r="AR1127" t="s">
        <v>2626</v>
      </c>
      <c r="AS1127" t="s">
        <v>2626</v>
      </c>
      <c r="AT1127">
        <v>2</v>
      </c>
      <c r="AU1127" t="s">
        <v>2628</v>
      </c>
      <c r="AV1127" s="3">
        <v>42939</v>
      </c>
      <c r="AW1127" s="3" t="str">
        <f>TEXT(LoanTable[[#This Row],[Disbursement Date]],"YYYY-MM")</f>
        <v>2020-04</v>
      </c>
      <c r="AX1127" t="str">
        <f>TEXT(EDATE(LoanTable[[#This Row],[Disbursement Date]],-1),"YYYY-MM")</f>
        <v>2020-03</v>
      </c>
      <c r="AY1127">
        <f>IF(LoanTable[[#This Row],[Loan Status]]="Active",1,0)</f>
        <v>0</v>
      </c>
      <c r="AZ1127">
        <f>IF(COUNTIFS(LoanTable[Client id],LoanTable[[#This Row],[Client id]],LoanTable[Period],LoanTable[[#This Row],[Previous Period]])&gt;0,1,0)</f>
        <v>0</v>
      </c>
      <c r="BA1127" s="17" t="str">
        <f>TEXT(LoanTable[[#This Row],[Disbursement Date]],"YYYY")</f>
        <v>2020</v>
      </c>
      <c r="BB1127" s="10" cm="1">
        <f t="array" ref="BB1127">IF(YEAR(LoanTable[[#This Row],[Disbursement Date]])=MIN(YEAR(LoanTable[Disbursement Date])),"",YEAR(LoanTable[[#This Row],[Disbursement Date]])-1)</f>
        <v>2019</v>
      </c>
      <c r="BC1127" s="10">
        <f>IF(LoanTable[[#This Row],[Previous Year]]="",1,IF(COUNTIFS(LoanTable[Client id],LoanTable[[#This Row],[Client id]],LoanTable[Year],LoanTable[[#This Row],[Previous Year]])&gt;0,1,0))</f>
        <v>0</v>
      </c>
      <c r="BD1127" t="str">
        <f>YEAR(LoanTable[[#This Row],[Disbursement Date]]) &amp; "-Q" &amp; ROUNDUP(MONTH(LoanTable[[#This Row],[Disbursement Date]])/3,0)</f>
        <v>2020-Q2</v>
      </c>
      <c r="BE1127">
        <f>IF(LoanTable[[#This Row],[Disbursement Date]]=LoanTable[[#This Row],[First Loan Date]],1,0)</f>
        <v>0</v>
      </c>
    </row>
    <row r="1128" spans="1:57" x14ac:dyDescent="0.3">
      <c r="A1128" t="s">
        <v>2017</v>
      </c>
      <c r="B1128">
        <v>676</v>
      </c>
      <c r="C1128" t="s">
        <v>523</v>
      </c>
      <c r="D1128" t="s">
        <v>573</v>
      </c>
      <c r="E1128">
        <v>30815</v>
      </c>
      <c r="F1128">
        <v>45733</v>
      </c>
      <c r="G1128">
        <v>21216</v>
      </c>
      <c r="H1128" s="5">
        <v>43928</v>
      </c>
      <c r="I1128" t="s">
        <v>615</v>
      </c>
      <c r="J1128" t="s">
        <v>613</v>
      </c>
      <c r="K1128">
        <v>800018</v>
      </c>
      <c r="L1128" t="s">
        <v>526</v>
      </c>
      <c r="M1128" t="s">
        <v>27</v>
      </c>
      <c r="N1128" t="s">
        <v>13</v>
      </c>
      <c r="O1128" t="s">
        <v>28</v>
      </c>
      <c r="P1128">
        <v>47</v>
      </c>
      <c r="Q1128" s="5" t="s">
        <v>212</v>
      </c>
      <c r="R1128" t="s">
        <v>104</v>
      </c>
      <c r="S1128" t="s">
        <v>105</v>
      </c>
      <c r="T1128" t="s">
        <v>63</v>
      </c>
      <c r="U1128" t="s">
        <v>38</v>
      </c>
      <c r="V1128" t="s">
        <v>20</v>
      </c>
      <c r="W1128">
        <v>346</v>
      </c>
      <c r="X1128" t="s">
        <v>574</v>
      </c>
      <c r="Y1128" t="s">
        <v>575</v>
      </c>
      <c r="Z1128" t="s">
        <v>576</v>
      </c>
      <c r="AA1128">
        <v>0.1065</v>
      </c>
      <c r="AB1128" t="s">
        <v>577</v>
      </c>
      <c r="AC1128" t="s">
        <v>578</v>
      </c>
      <c r="AD1128" t="s">
        <v>523</v>
      </c>
      <c r="AE1128" t="s">
        <v>250</v>
      </c>
      <c r="AF1128" t="s">
        <v>251</v>
      </c>
      <c r="AG1128" t="s">
        <v>252</v>
      </c>
      <c r="AH1128" t="s">
        <v>253</v>
      </c>
      <c r="AI1128" t="s">
        <v>524</v>
      </c>
      <c r="AJ1128">
        <v>800018</v>
      </c>
      <c r="AK1128" t="s">
        <v>525</v>
      </c>
      <c r="AL1128" t="s">
        <v>239</v>
      </c>
      <c r="AM1128">
        <v>32764</v>
      </c>
      <c r="AN1128">
        <v>46821</v>
      </c>
      <c r="AO1128">
        <v>30663</v>
      </c>
      <c r="AP1128">
        <v>33.700000000000003</v>
      </c>
      <c r="AQ1128">
        <v>1127.18</v>
      </c>
      <c r="AR1128" t="s">
        <v>2626</v>
      </c>
      <c r="AS1128" t="s">
        <v>2626</v>
      </c>
      <c r="AT1128">
        <v>2</v>
      </c>
      <c r="AU1128" t="s">
        <v>2628</v>
      </c>
      <c r="AV1128" s="3">
        <v>42272</v>
      </c>
      <c r="AW1128" s="3" t="str">
        <f>TEXT(LoanTable[[#This Row],[Disbursement Date]],"YYYY-MM")</f>
        <v>2020-04</v>
      </c>
      <c r="AX1128" t="str">
        <f>TEXT(EDATE(LoanTable[[#This Row],[Disbursement Date]],-1),"YYYY-MM")</f>
        <v>2020-03</v>
      </c>
      <c r="AY1128">
        <f>IF(LoanTable[[#This Row],[Loan Status]]="Active",1,0)</f>
        <v>0</v>
      </c>
      <c r="AZ1128">
        <f>IF(COUNTIFS(LoanTable[Client id],LoanTable[[#This Row],[Client id]],LoanTable[Period],LoanTable[[#This Row],[Previous Period]])&gt;0,1,0)</f>
        <v>0</v>
      </c>
      <c r="BA1128" s="17" t="str">
        <f>TEXT(LoanTable[[#This Row],[Disbursement Date]],"YYYY")</f>
        <v>2020</v>
      </c>
      <c r="BB1128" s="10" cm="1">
        <f t="array" ref="BB1128">IF(YEAR(LoanTable[[#This Row],[Disbursement Date]])=MIN(YEAR(LoanTable[Disbursement Date])),"",YEAR(LoanTable[[#This Row],[Disbursement Date]])-1)</f>
        <v>2019</v>
      </c>
      <c r="BC1128" s="10">
        <f>IF(LoanTable[[#This Row],[Previous Year]]="",1,IF(COUNTIFS(LoanTable[Client id],LoanTable[[#This Row],[Client id]],LoanTable[Year],LoanTable[[#This Row],[Previous Year]])&gt;0,1,0))</f>
        <v>0</v>
      </c>
      <c r="BD1128" t="str">
        <f>YEAR(LoanTable[[#This Row],[Disbursement Date]]) &amp; "-Q" &amp; ROUNDUP(MONTH(LoanTable[[#This Row],[Disbursement Date]])/3,0)</f>
        <v>2020-Q2</v>
      </c>
      <c r="BE1128">
        <f>IF(LoanTable[[#This Row],[Disbursement Date]]=LoanTable[[#This Row],[First Loan Date]],1,0)</f>
        <v>0</v>
      </c>
    </row>
    <row r="1129" spans="1:57" x14ac:dyDescent="0.3">
      <c r="A1129" t="s">
        <v>754</v>
      </c>
      <c r="B1129">
        <v>301</v>
      </c>
      <c r="C1129" t="s">
        <v>523</v>
      </c>
      <c r="D1129" t="s">
        <v>573</v>
      </c>
      <c r="E1129">
        <v>35726</v>
      </c>
      <c r="F1129">
        <v>32404</v>
      </c>
      <c r="G1129">
        <v>7175</v>
      </c>
      <c r="H1129" s="5">
        <v>43929</v>
      </c>
      <c r="I1129" t="s">
        <v>617</v>
      </c>
      <c r="J1129" t="s">
        <v>619</v>
      </c>
      <c r="K1129">
        <v>800018</v>
      </c>
      <c r="L1129" t="s">
        <v>526</v>
      </c>
      <c r="M1129" t="s">
        <v>102</v>
      </c>
      <c r="N1129" t="s">
        <v>13</v>
      </c>
      <c r="O1129" t="s">
        <v>46</v>
      </c>
      <c r="P1129">
        <v>29</v>
      </c>
      <c r="Q1129" s="5" t="s">
        <v>53</v>
      </c>
      <c r="R1129" t="s">
        <v>74</v>
      </c>
      <c r="S1129" t="s">
        <v>105</v>
      </c>
      <c r="T1129" t="s">
        <v>18</v>
      </c>
      <c r="U1129" t="s">
        <v>26</v>
      </c>
      <c r="V1129" t="s">
        <v>31</v>
      </c>
      <c r="W1129">
        <v>647</v>
      </c>
      <c r="X1129" t="s">
        <v>574</v>
      </c>
      <c r="Y1129" t="s">
        <v>575</v>
      </c>
      <c r="Z1129" t="s">
        <v>576</v>
      </c>
      <c r="AA1129">
        <v>0.1065</v>
      </c>
      <c r="AB1129" t="s">
        <v>577</v>
      </c>
      <c r="AC1129" t="s">
        <v>578</v>
      </c>
      <c r="AD1129" t="s">
        <v>523</v>
      </c>
      <c r="AE1129" t="s">
        <v>250</v>
      </c>
      <c r="AF1129" t="s">
        <v>251</v>
      </c>
      <c r="AG1129" t="s">
        <v>252</v>
      </c>
      <c r="AH1129" t="s">
        <v>253</v>
      </c>
      <c r="AI1129" t="s">
        <v>524</v>
      </c>
      <c r="AJ1129">
        <v>800018</v>
      </c>
      <c r="AK1129" t="s">
        <v>525</v>
      </c>
      <c r="AL1129" t="s">
        <v>239</v>
      </c>
      <c r="AM1129">
        <v>36075</v>
      </c>
      <c r="AN1129">
        <v>33334</v>
      </c>
      <c r="AO1129">
        <v>35420</v>
      </c>
      <c r="AP1129">
        <v>7.17</v>
      </c>
      <c r="AQ1129">
        <v>4954.2700000000004</v>
      </c>
      <c r="AR1129" t="s">
        <v>2626</v>
      </c>
      <c r="AS1129" t="s">
        <v>2626</v>
      </c>
      <c r="AT1129">
        <v>1</v>
      </c>
      <c r="AU1129" t="s">
        <v>2628</v>
      </c>
      <c r="AV1129" s="3">
        <v>43929</v>
      </c>
      <c r="AW1129" s="3" t="str">
        <f>TEXT(LoanTable[[#This Row],[Disbursement Date]],"YYYY-MM")</f>
        <v>2020-04</v>
      </c>
      <c r="AX1129" t="str">
        <f>TEXT(EDATE(LoanTable[[#This Row],[Disbursement Date]],-1),"YYYY-MM")</f>
        <v>2020-03</v>
      </c>
      <c r="AY1129">
        <f>IF(LoanTable[[#This Row],[Loan Status]]="Active",1,0)</f>
        <v>0</v>
      </c>
      <c r="AZ1129">
        <f>IF(COUNTIFS(LoanTable[Client id],LoanTable[[#This Row],[Client id]],LoanTable[Period],LoanTable[[#This Row],[Previous Period]])&gt;0,1,0)</f>
        <v>0</v>
      </c>
      <c r="BA1129" s="17" t="str">
        <f>TEXT(LoanTable[[#This Row],[Disbursement Date]],"YYYY")</f>
        <v>2020</v>
      </c>
      <c r="BB1129" s="10" cm="1">
        <f t="array" ref="BB1129">IF(YEAR(LoanTable[[#This Row],[Disbursement Date]])=MIN(YEAR(LoanTable[Disbursement Date])),"",YEAR(LoanTable[[#This Row],[Disbursement Date]])-1)</f>
        <v>2019</v>
      </c>
      <c r="BC1129" s="10">
        <f>IF(LoanTable[[#This Row],[Previous Year]]="",1,IF(COUNTIFS(LoanTable[Client id],LoanTable[[#This Row],[Client id]],LoanTable[Year],LoanTable[[#This Row],[Previous Year]])&gt;0,1,0))</f>
        <v>0</v>
      </c>
      <c r="BD1129" t="str">
        <f>YEAR(LoanTable[[#This Row],[Disbursement Date]]) &amp; "-Q" &amp; ROUNDUP(MONTH(LoanTable[[#This Row],[Disbursement Date]])/3,0)</f>
        <v>2020-Q2</v>
      </c>
      <c r="BE1129">
        <f>IF(LoanTable[[#This Row],[Disbursement Date]]=LoanTable[[#This Row],[First Loan Date]],1,0)</f>
        <v>1</v>
      </c>
    </row>
    <row r="1130" spans="1:57" x14ac:dyDescent="0.3">
      <c r="A1130" t="s">
        <v>1533</v>
      </c>
      <c r="B1130">
        <v>714</v>
      </c>
      <c r="C1130" t="s">
        <v>545</v>
      </c>
      <c r="D1130" t="s">
        <v>573</v>
      </c>
      <c r="E1130">
        <v>29425</v>
      </c>
      <c r="F1130">
        <v>15440</v>
      </c>
      <c r="G1130">
        <v>6600</v>
      </c>
      <c r="H1130" s="5">
        <v>43931</v>
      </c>
      <c r="I1130" t="s">
        <v>615</v>
      </c>
      <c r="J1130" t="s">
        <v>619</v>
      </c>
      <c r="K1130">
        <v>850152</v>
      </c>
      <c r="L1130" t="s">
        <v>546</v>
      </c>
      <c r="M1130" t="s">
        <v>143</v>
      </c>
      <c r="N1130" t="s">
        <v>13</v>
      </c>
      <c r="O1130" t="s">
        <v>46</v>
      </c>
      <c r="P1130">
        <v>33</v>
      </c>
      <c r="Q1130" s="5" t="s">
        <v>144</v>
      </c>
      <c r="R1130" t="s">
        <v>25</v>
      </c>
      <c r="S1130" t="s">
        <v>145</v>
      </c>
      <c r="T1130" t="s">
        <v>63</v>
      </c>
      <c r="U1130" t="s">
        <v>19</v>
      </c>
      <c r="V1130" t="s">
        <v>20</v>
      </c>
      <c r="W1130">
        <v>847</v>
      </c>
      <c r="X1130" t="s">
        <v>574</v>
      </c>
      <c r="Y1130" t="s">
        <v>575</v>
      </c>
      <c r="Z1130" t="s">
        <v>576</v>
      </c>
      <c r="AA1130">
        <v>0.1065</v>
      </c>
      <c r="AB1130" t="s">
        <v>577</v>
      </c>
      <c r="AC1130" t="s">
        <v>578</v>
      </c>
      <c r="AD1130" t="s">
        <v>545</v>
      </c>
      <c r="AE1130" t="s">
        <v>472</v>
      </c>
      <c r="AF1130" t="s">
        <v>473</v>
      </c>
      <c r="AG1130" t="s">
        <v>474</v>
      </c>
      <c r="AH1130" t="s">
        <v>475</v>
      </c>
      <c r="AI1130" t="s">
        <v>545</v>
      </c>
      <c r="AJ1130">
        <v>850152</v>
      </c>
      <c r="AK1130" t="s">
        <v>476</v>
      </c>
      <c r="AL1130" t="s">
        <v>256</v>
      </c>
      <c r="AM1130">
        <v>29558</v>
      </c>
      <c r="AN1130">
        <v>16561</v>
      </c>
      <c r="AO1130">
        <v>29191</v>
      </c>
      <c r="AP1130">
        <v>43.43</v>
      </c>
      <c r="AQ1130">
        <v>1866.82</v>
      </c>
      <c r="AR1130" t="s">
        <v>2626</v>
      </c>
      <c r="AS1130" t="s">
        <v>2626</v>
      </c>
      <c r="AT1130">
        <v>0</v>
      </c>
      <c r="AU1130" t="s">
        <v>2629</v>
      </c>
      <c r="AV1130" s="3">
        <v>43931</v>
      </c>
      <c r="AW1130" s="3" t="str">
        <f>TEXT(LoanTable[[#This Row],[Disbursement Date]],"YYYY-MM")</f>
        <v>2020-04</v>
      </c>
      <c r="AX1130" t="str">
        <f>TEXT(EDATE(LoanTable[[#This Row],[Disbursement Date]],-1),"YYYY-MM")</f>
        <v>2020-03</v>
      </c>
      <c r="AY1130">
        <f>IF(LoanTable[[#This Row],[Loan Status]]="Active",1,0)</f>
        <v>0</v>
      </c>
      <c r="AZ1130">
        <f>IF(COUNTIFS(LoanTable[Client id],LoanTable[[#This Row],[Client id]],LoanTable[Period],LoanTable[[#This Row],[Previous Period]])&gt;0,1,0)</f>
        <v>0</v>
      </c>
      <c r="BA1130" s="17" t="str">
        <f>TEXT(LoanTable[[#This Row],[Disbursement Date]],"YYYY")</f>
        <v>2020</v>
      </c>
      <c r="BB1130" s="10" cm="1">
        <f t="array" ref="BB1130">IF(YEAR(LoanTable[[#This Row],[Disbursement Date]])=MIN(YEAR(LoanTable[Disbursement Date])),"",YEAR(LoanTable[[#This Row],[Disbursement Date]])-1)</f>
        <v>2019</v>
      </c>
      <c r="BC1130" s="10">
        <f>IF(LoanTable[[#This Row],[Previous Year]]="",1,IF(COUNTIFS(LoanTable[Client id],LoanTable[[#This Row],[Client id]],LoanTable[Year],LoanTable[[#This Row],[Previous Year]])&gt;0,1,0))</f>
        <v>0</v>
      </c>
      <c r="BD1130" t="str">
        <f>YEAR(LoanTable[[#This Row],[Disbursement Date]]) &amp; "-Q" &amp; ROUNDUP(MONTH(LoanTable[[#This Row],[Disbursement Date]])/3,0)</f>
        <v>2020-Q2</v>
      </c>
      <c r="BE1130">
        <f>IF(LoanTable[[#This Row],[Disbursement Date]]=LoanTable[[#This Row],[First Loan Date]],1,0)</f>
        <v>1</v>
      </c>
    </row>
    <row r="1131" spans="1:57" x14ac:dyDescent="0.3">
      <c r="A1131" t="s">
        <v>1839</v>
      </c>
      <c r="B1131">
        <v>834</v>
      </c>
      <c r="C1131" t="s">
        <v>409</v>
      </c>
      <c r="D1131" t="s">
        <v>589</v>
      </c>
      <c r="E1131">
        <v>40272</v>
      </c>
      <c r="F1131">
        <v>16479</v>
      </c>
      <c r="G1131">
        <v>41042</v>
      </c>
      <c r="H1131" s="5">
        <v>43931</v>
      </c>
      <c r="I1131" t="s">
        <v>615</v>
      </c>
      <c r="J1131" t="s">
        <v>613</v>
      </c>
      <c r="K1131">
        <v>1030063</v>
      </c>
      <c r="L1131" t="s">
        <v>411</v>
      </c>
      <c r="M1131" t="s">
        <v>42</v>
      </c>
      <c r="N1131" t="s">
        <v>13</v>
      </c>
      <c r="O1131" t="s">
        <v>46</v>
      </c>
      <c r="P1131">
        <v>35</v>
      </c>
      <c r="Q1131" s="5" t="s">
        <v>87</v>
      </c>
      <c r="R1131" t="s">
        <v>74</v>
      </c>
      <c r="S1131" t="s">
        <v>35</v>
      </c>
      <c r="T1131" t="s">
        <v>18</v>
      </c>
      <c r="U1131" t="s">
        <v>65</v>
      </c>
      <c r="V1131" t="s">
        <v>31</v>
      </c>
      <c r="W1131">
        <v>624</v>
      </c>
      <c r="X1131" t="s">
        <v>574</v>
      </c>
      <c r="Y1131" t="s">
        <v>590</v>
      </c>
      <c r="Z1131" t="s">
        <v>576</v>
      </c>
      <c r="AA1131">
        <v>9.9099999999999994E-2</v>
      </c>
      <c r="AB1131" t="s">
        <v>577</v>
      </c>
      <c r="AC1131" t="s">
        <v>591</v>
      </c>
      <c r="AD1131" t="s">
        <v>409</v>
      </c>
      <c r="AE1131" t="s">
        <v>234</v>
      </c>
      <c r="AF1131" t="s">
        <v>235</v>
      </c>
      <c r="AG1131" t="s">
        <v>236</v>
      </c>
      <c r="AH1131" t="s">
        <v>237</v>
      </c>
      <c r="AI1131" t="s">
        <v>246</v>
      </c>
      <c r="AJ1131">
        <v>1030063</v>
      </c>
      <c r="AK1131" t="s">
        <v>410</v>
      </c>
      <c r="AL1131" t="s">
        <v>241</v>
      </c>
      <c r="AM1131">
        <v>40724</v>
      </c>
      <c r="AN1131">
        <v>16685</v>
      </c>
      <c r="AO1131">
        <v>40223</v>
      </c>
      <c r="AP1131">
        <v>39.58</v>
      </c>
      <c r="AQ1131">
        <v>751.67</v>
      </c>
      <c r="AR1131" t="s">
        <v>2626</v>
      </c>
      <c r="AS1131" t="s">
        <v>2626</v>
      </c>
      <c r="AT1131">
        <v>1</v>
      </c>
      <c r="AU1131" t="s">
        <v>2628</v>
      </c>
      <c r="AV1131" s="3">
        <v>43931</v>
      </c>
      <c r="AW1131" s="3" t="str">
        <f>TEXT(LoanTable[[#This Row],[Disbursement Date]],"YYYY-MM")</f>
        <v>2020-04</v>
      </c>
      <c r="AX1131" t="str">
        <f>TEXT(EDATE(LoanTable[[#This Row],[Disbursement Date]],-1),"YYYY-MM")</f>
        <v>2020-03</v>
      </c>
      <c r="AY1131">
        <f>IF(LoanTable[[#This Row],[Loan Status]]="Active",1,0)</f>
        <v>0</v>
      </c>
      <c r="AZ1131">
        <f>IF(COUNTIFS(LoanTable[Client id],LoanTable[[#This Row],[Client id]],LoanTable[Period],LoanTable[[#This Row],[Previous Period]])&gt;0,1,0)</f>
        <v>0</v>
      </c>
      <c r="BA1131" s="17" t="str">
        <f>TEXT(LoanTable[[#This Row],[Disbursement Date]],"YYYY")</f>
        <v>2020</v>
      </c>
      <c r="BB1131" s="10" cm="1">
        <f t="array" ref="BB1131">IF(YEAR(LoanTable[[#This Row],[Disbursement Date]])=MIN(YEAR(LoanTable[Disbursement Date])),"",YEAR(LoanTable[[#This Row],[Disbursement Date]])-1)</f>
        <v>2019</v>
      </c>
      <c r="BC1131" s="10">
        <f>IF(LoanTable[[#This Row],[Previous Year]]="",1,IF(COUNTIFS(LoanTable[Client id],LoanTable[[#This Row],[Client id]],LoanTable[Year],LoanTable[[#This Row],[Previous Year]])&gt;0,1,0))</f>
        <v>0</v>
      </c>
      <c r="BD1131" t="str">
        <f>YEAR(LoanTable[[#This Row],[Disbursement Date]]) &amp; "-Q" &amp; ROUNDUP(MONTH(LoanTable[[#This Row],[Disbursement Date]])/3,0)</f>
        <v>2020-Q2</v>
      </c>
      <c r="BE1131">
        <f>IF(LoanTable[[#This Row],[Disbursement Date]]=LoanTable[[#This Row],[First Loan Date]],1,0)</f>
        <v>1</v>
      </c>
    </row>
    <row r="1132" spans="1:57" x14ac:dyDescent="0.3">
      <c r="A1132" t="s">
        <v>1906</v>
      </c>
      <c r="B1132">
        <v>415</v>
      </c>
      <c r="C1132" t="s">
        <v>523</v>
      </c>
      <c r="D1132" t="s">
        <v>589</v>
      </c>
      <c r="E1132">
        <v>12205</v>
      </c>
      <c r="F1132">
        <v>42752</v>
      </c>
      <c r="G1132">
        <v>3977</v>
      </c>
      <c r="H1132" s="5">
        <v>43934</v>
      </c>
      <c r="I1132" t="s">
        <v>615</v>
      </c>
      <c r="J1132" t="s">
        <v>613</v>
      </c>
      <c r="K1132">
        <v>800018</v>
      </c>
      <c r="L1132" t="s">
        <v>526</v>
      </c>
      <c r="M1132" t="s">
        <v>156</v>
      </c>
      <c r="N1132" t="s">
        <v>13</v>
      </c>
      <c r="O1132" t="s">
        <v>14</v>
      </c>
      <c r="P1132">
        <v>42</v>
      </c>
      <c r="Q1132" s="5" t="s">
        <v>129</v>
      </c>
      <c r="R1132" t="s">
        <v>30</v>
      </c>
      <c r="S1132" t="s">
        <v>145</v>
      </c>
      <c r="T1132" t="s">
        <v>18</v>
      </c>
      <c r="U1132" t="s">
        <v>38</v>
      </c>
      <c r="V1132" t="s">
        <v>39</v>
      </c>
      <c r="W1132">
        <v>534</v>
      </c>
      <c r="X1132" t="s">
        <v>574</v>
      </c>
      <c r="Y1132" t="s">
        <v>590</v>
      </c>
      <c r="Z1132" t="s">
        <v>576</v>
      </c>
      <c r="AA1132">
        <v>9.9099999999999994E-2</v>
      </c>
      <c r="AB1132" t="s">
        <v>577</v>
      </c>
      <c r="AC1132" t="s">
        <v>591</v>
      </c>
      <c r="AD1132" t="s">
        <v>523</v>
      </c>
      <c r="AE1132" t="s">
        <v>250</v>
      </c>
      <c r="AF1132" t="s">
        <v>251</v>
      </c>
      <c r="AG1132" t="s">
        <v>252</v>
      </c>
      <c r="AH1132" t="s">
        <v>253</v>
      </c>
      <c r="AI1132" t="s">
        <v>524</v>
      </c>
      <c r="AJ1132">
        <v>800018</v>
      </c>
      <c r="AK1132" t="s">
        <v>525</v>
      </c>
      <c r="AL1132" t="s">
        <v>239</v>
      </c>
      <c r="AM1132">
        <v>12063</v>
      </c>
      <c r="AN1132">
        <v>43079</v>
      </c>
      <c r="AO1132">
        <v>11721</v>
      </c>
      <c r="AP1132">
        <v>48.18</v>
      </c>
      <c r="AQ1132">
        <v>1996.34</v>
      </c>
      <c r="AR1132" t="s">
        <v>2626</v>
      </c>
      <c r="AS1132" t="s">
        <v>2626</v>
      </c>
      <c r="AT1132">
        <v>1</v>
      </c>
      <c r="AU1132" t="s">
        <v>2628</v>
      </c>
      <c r="AV1132" s="3">
        <v>43934</v>
      </c>
      <c r="AW1132" s="3" t="str">
        <f>TEXT(LoanTable[[#This Row],[Disbursement Date]],"YYYY-MM")</f>
        <v>2020-04</v>
      </c>
      <c r="AX1132" t="str">
        <f>TEXT(EDATE(LoanTable[[#This Row],[Disbursement Date]],-1),"YYYY-MM")</f>
        <v>2020-03</v>
      </c>
      <c r="AY1132">
        <f>IF(LoanTable[[#This Row],[Loan Status]]="Active",1,0)</f>
        <v>0</v>
      </c>
      <c r="AZ1132">
        <f>IF(COUNTIFS(LoanTable[Client id],LoanTable[[#This Row],[Client id]],LoanTable[Period],LoanTable[[#This Row],[Previous Period]])&gt;0,1,0)</f>
        <v>0</v>
      </c>
      <c r="BA1132" s="17" t="str">
        <f>TEXT(LoanTable[[#This Row],[Disbursement Date]],"YYYY")</f>
        <v>2020</v>
      </c>
      <c r="BB1132" s="10" cm="1">
        <f t="array" ref="BB1132">IF(YEAR(LoanTable[[#This Row],[Disbursement Date]])=MIN(YEAR(LoanTable[Disbursement Date])),"",YEAR(LoanTable[[#This Row],[Disbursement Date]])-1)</f>
        <v>2019</v>
      </c>
      <c r="BC1132" s="10">
        <f>IF(LoanTable[[#This Row],[Previous Year]]="",1,IF(COUNTIFS(LoanTable[Client id],LoanTable[[#This Row],[Client id]],LoanTable[Year],LoanTable[[#This Row],[Previous Year]])&gt;0,1,0))</f>
        <v>0</v>
      </c>
      <c r="BD1132" t="str">
        <f>YEAR(LoanTable[[#This Row],[Disbursement Date]]) &amp; "-Q" &amp; ROUNDUP(MONTH(LoanTable[[#This Row],[Disbursement Date]])/3,0)</f>
        <v>2020-Q2</v>
      </c>
      <c r="BE1132">
        <f>IF(LoanTable[[#This Row],[Disbursement Date]]=LoanTable[[#This Row],[First Loan Date]],1,0)</f>
        <v>1</v>
      </c>
    </row>
    <row r="1133" spans="1:57" x14ac:dyDescent="0.3">
      <c r="A1133" t="s">
        <v>1986</v>
      </c>
      <c r="B1133">
        <v>68</v>
      </c>
      <c r="C1133" t="s">
        <v>409</v>
      </c>
      <c r="D1133" t="s">
        <v>589</v>
      </c>
      <c r="E1133">
        <v>30451</v>
      </c>
      <c r="F1133">
        <v>5190</v>
      </c>
      <c r="G1133">
        <v>44504</v>
      </c>
      <c r="H1133" s="5">
        <v>43937</v>
      </c>
      <c r="I1133" t="s">
        <v>624</v>
      </c>
      <c r="J1133" t="s">
        <v>619</v>
      </c>
      <c r="K1133">
        <v>1030063</v>
      </c>
      <c r="L1133" t="s">
        <v>411</v>
      </c>
      <c r="M1133" t="s">
        <v>116</v>
      </c>
      <c r="N1133" t="s">
        <v>13</v>
      </c>
      <c r="O1133" t="s">
        <v>14</v>
      </c>
      <c r="P1133">
        <v>41</v>
      </c>
      <c r="Q1133" s="6" t="s">
        <v>41</v>
      </c>
      <c r="R1133" t="s">
        <v>16</v>
      </c>
      <c r="S1133" t="s">
        <v>35</v>
      </c>
      <c r="T1133" t="s">
        <v>18</v>
      </c>
      <c r="U1133" t="s">
        <v>38</v>
      </c>
      <c r="V1133" t="s">
        <v>39</v>
      </c>
      <c r="W1133">
        <v>495</v>
      </c>
      <c r="X1133" t="s">
        <v>574</v>
      </c>
      <c r="Y1133" t="s">
        <v>590</v>
      </c>
      <c r="Z1133" t="s">
        <v>576</v>
      </c>
      <c r="AA1133">
        <v>9.9099999999999994E-2</v>
      </c>
      <c r="AB1133" t="s">
        <v>577</v>
      </c>
      <c r="AC1133" t="s">
        <v>591</v>
      </c>
      <c r="AD1133" t="s">
        <v>409</v>
      </c>
      <c r="AE1133" t="s">
        <v>234</v>
      </c>
      <c r="AF1133" t="s">
        <v>235</v>
      </c>
      <c r="AG1133" t="s">
        <v>236</v>
      </c>
      <c r="AH1133" t="s">
        <v>237</v>
      </c>
      <c r="AI1133" t="s">
        <v>246</v>
      </c>
      <c r="AJ1133">
        <v>1030063</v>
      </c>
      <c r="AK1133" t="s">
        <v>410</v>
      </c>
      <c r="AL1133" t="s">
        <v>241</v>
      </c>
      <c r="AM1133">
        <v>30359</v>
      </c>
      <c r="AN1133">
        <v>5851</v>
      </c>
      <c r="AO1133">
        <v>30146</v>
      </c>
      <c r="AP1133">
        <v>12.13</v>
      </c>
      <c r="AQ1133">
        <v>4351.8599999999997</v>
      </c>
      <c r="AR1133" t="s">
        <v>2626</v>
      </c>
      <c r="AS1133" t="s">
        <v>2626</v>
      </c>
      <c r="AT1133">
        <v>0</v>
      </c>
      <c r="AU1133" t="s">
        <v>2628</v>
      </c>
      <c r="AV1133" s="3">
        <v>43413</v>
      </c>
      <c r="AW1133" s="3" t="str">
        <f>TEXT(LoanTable[[#This Row],[Disbursement Date]],"YYYY-MM")</f>
        <v>2020-04</v>
      </c>
      <c r="AX1133" t="str">
        <f>TEXT(EDATE(LoanTable[[#This Row],[Disbursement Date]],-1),"YYYY-MM")</f>
        <v>2020-03</v>
      </c>
      <c r="AY1133">
        <f>IF(LoanTable[[#This Row],[Loan Status]]="Active",1,0)</f>
        <v>1</v>
      </c>
      <c r="AZ1133">
        <f>IF(COUNTIFS(LoanTable[Client id],LoanTable[[#This Row],[Client id]],LoanTable[Period],LoanTable[[#This Row],[Previous Period]])&gt;0,1,0)</f>
        <v>0</v>
      </c>
      <c r="BA1133" s="17" t="str">
        <f>TEXT(LoanTable[[#This Row],[Disbursement Date]],"YYYY")</f>
        <v>2020</v>
      </c>
      <c r="BB1133" s="10" cm="1">
        <f t="array" ref="BB1133">IF(YEAR(LoanTable[[#This Row],[Disbursement Date]])=MIN(YEAR(LoanTable[Disbursement Date])),"",YEAR(LoanTable[[#This Row],[Disbursement Date]])-1)</f>
        <v>2019</v>
      </c>
      <c r="BC1133" s="10">
        <f>IF(LoanTable[[#This Row],[Previous Year]]="",1,IF(COUNTIFS(LoanTable[Client id],LoanTable[[#This Row],[Client id]],LoanTable[Year],LoanTable[[#This Row],[Previous Year]])&gt;0,1,0))</f>
        <v>1</v>
      </c>
      <c r="BD1133" t="str">
        <f>YEAR(LoanTable[[#This Row],[Disbursement Date]]) &amp; "-Q" &amp; ROUNDUP(MONTH(LoanTable[[#This Row],[Disbursement Date]])/3,0)</f>
        <v>2020-Q2</v>
      </c>
      <c r="BE1133">
        <f>IF(LoanTable[[#This Row],[Disbursement Date]]=LoanTable[[#This Row],[First Loan Date]],1,0)</f>
        <v>0</v>
      </c>
    </row>
    <row r="1134" spans="1:57" x14ac:dyDescent="0.3">
      <c r="A1134" t="s">
        <v>1990</v>
      </c>
      <c r="B1134">
        <v>202</v>
      </c>
      <c r="C1134" t="s">
        <v>350</v>
      </c>
      <c r="D1134" t="s">
        <v>592</v>
      </c>
      <c r="E1134">
        <v>20454</v>
      </c>
      <c r="F1134">
        <v>32177</v>
      </c>
      <c r="G1134">
        <v>32542</v>
      </c>
      <c r="H1134" s="5">
        <v>43937</v>
      </c>
      <c r="I1134" t="s">
        <v>615</v>
      </c>
      <c r="J1134" t="s">
        <v>619</v>
      </c>
      <c r="K1134">
        <v>700013</v>
      </c>
      <c r="L1134" t="s">
        <v>351</v>
      </c>
      <c r="M1134" t="s">
        <v>147</v>
      </c>
      <c r="N1134" t="s">
        <v>13</v>
      </c>
      <c r="O1134" t="s">
        <v>46</v>
      </c>
      <c r="P1134">
        <v>33</v>
      </c>
      <c r="Q1134" s="5" t="s">
        <v>148</v>
      </c>
      <c r="R1134" t="s">
        <v>74</v>
      </c>
      <c r="S1134" t="s">
        <v>105</v>
      </c>
      <c r="T1134" t="s">
        <v>18</v>
      </c>
      <c r="U1134" t="s">
        <v>65</v>
      </c>
      <c r="V1134" t="s">
        <v>20</v>
      </c>
      <c r="W1134">
        <v>336</v>
      </c>
      <c r="X1134" t="s">
        <v>574</v>
      </c>
      <c r="Y1134" t="s">
        <v>584</v>
      </c>
      <c r="Z1134" t="s">
        <v>593</v>
      </c>
      <c r="AA1134">
        <v>0.1991</v>
      </c>
      <c r="AB1134" t="s">
        <v>594</v>
      </c>
      <c r="AC1134" t="s">
        <v>595</v>
      </c>
      <c r="AD1134" t="s">
        <v>350</v>
      </c>
      <c r="AE1134" t="s">
        <v>331</v>
      </c>
      <c r="AF1134" t="s">
        <v>332</v>
      </c>
      <c r="AG1134" t="s">
        <v>333</v>
      </c>
      <c r="AH1134" t="s">
        <v>334</v>
      </c>
      <c r="AI1134" t="s">
        <v>335</v>
      </c>
      <c r="AJ1134">
        <v>700013</v>
      </c>
      <c r="AK1134" t="s">
        <v>247</v>
      </c>
      <c r="AL1134" t="s">
        <v>241</v>
      </c>
      <c r="AM1134">
        <v>21430</v>
      </c>
      <c r="AN1134">
        <v>34119</v>
      </c>
      <c r="AO1134">
        <v>20224</v>
      </c>
      <c r="AP1134">
        <v>23.66</v>
      </c>
      <c r="AQ1134">
        <v>343.55</v>
      </c>
      <c r="AR1134" t="s">
        <v>2626</v>
      </c>
      <c r="AS1134" t="s">
        <v>2627</v>
      </c>
      <c r="AT1134">
        <v>1</v>
      </c>
      <c r="AU1134" t="s">
        <v>2629</v>
      </c>
      <c r="AV1134" s="3">
        <v>43937</v>
      </c>
      <c r="AW1134" s="3" t="str">
        <f>TEXT(LoanTable[[#This Row],[Disbursement Date]],"YYYY-MM")</f>
        <v>2020-04</v>
      </c>
      <c r="AX1134" t="str">
        <f>TEXT(EDATE(LoanTable[[#This Row],[Disbursement Date]],-1),"YYYY-MM")</f>
        <v>2020-03</v>
      </c>
      <c r="AY1134">
        <f>IF(LoanTable[[#This Row],[Loan Status]]="Active",1,0)</f>
        <v>0</v>
      </c>
      <c r="AZ1134">
        <f>IF(COUNTIFS(LoanTable[Client id],LoanTable[[#This Row],[Client id]],LoanTable[Period],LoanTable[[#This Row],[Previous Period]])&gt;0,1,0)</f>
        <v>0</v>
      </c>
      <c r="BA1134" s="17" t="str">
        <f>TEXT(LoanTable[[#This Row],[Disbursement Date]],"YYYY")</f>
        <v>2020</v>
      </c>
      <c r="BB1134" s="10" cm="1">
        <f t="array" ref="BB1134">IF(YEAR(LoanTable[[#This Row],[Disbursement Date]])=MIN(YEAR(LoanTable[Disbursement Date])),"",YEAR(LoanTable[[#This Row],[Disbursement Date]])-1)</f>
        <v>2019</v>
      </c>
      <c r="BC1134" s="10">
        <f>IF(LoanTable[[#This Row],[Previous Year]]="",1,IF(COUNTIFS(LoanTable[Client id],LoanTable[[#This Row],[Client id]],LoanTable[Year],LoanTable[[#This Row],[Previous Year]])&gt;0,1,0))</f>
        <v>0</v>
      </c>
      <c r="BD1134" t="str">
        <f>YEAR(LoanTable[[#This Row],[Disbursement Date]]) &amp; "-Q" &amp; ROUNDUP(MONTH(LoanTable[[#This Row],[Disbursement Date]])/3,0)</f>
        <v>2020-Q2</v>
      </c>
      <c r="BE1134">
        <f>IF(LoanTable[[#This Row],[Disbursement Date]]=LoanTable[[#This Row],[First Loan Date]],1,0)</f>
        <v>1</v>
      </c>
    </row>
    <row r="1135" spans="1:57" x14ac:dyDescent="0.3">
      <c r="A1135" t="s">
        <v>1039</v>
      </c>
      <c r="B1135">
        <v>518</v>
      </c>
      <c r="C1135" t="s">
        <v>386</v>
      </c>
      <c r="D1135" t="s">
        <v>573</v>
      </c>
      <c r="E1135">
        <v>37830</v>
      </c>
      <c r="F1135">
        <v>14329</v>
      </c>
      <c r="G1135">
        <v>11765</v>
      </c>
      <c r="H1135" s="5">
        <v>43942</v>
      </c>
      <c r="I1135" t="s">
        <v>615</v>
      </c>
      <c r="J1135" t="s">
        <v>619</v>
      </c>
      <c r="K1135">
        <v>1110166</v>
      </c>
      <c r="L1135" t="s">
        <v>389</v>
      </c>
      <c r="M1135" t="s">
        <v>175</v>
      </c>
      <c r="N1135" t="s">
        <v>13</v>
      </c>
      <c r="O1135" t="s">
        <v>46</v>
      </c>
      <c r="P1135">
        <v>34</v>
      </c>
      <c r="Q1135" s="5" t="s">
        <v>176</v>
      </c>
      <c r="R1135" t="s">
        <v>30</v>
      </c>
      <c r="S1135" t="s">
        <v>145</v>
      </c>
      <c r="T1135" t="s">
        <v>63</v>
      </c>
      <c r="U1135" t="s">
        <v>22</v>
      </c>
      <c r="V1135" t="s">
        <v>20</v>
      </c>
      <c r="W1135">
        <v>469</v>
      </c>
      <c r="X1135" t="s">
        <v>574</v>
      </c>
      <c r="Y1135" t="s">
        <v>575</v>
      </c>
      <c r="Z1135" t="s">
        <v>576</v>
      </c>
      <c r="AA1135">
        <v>0.1065</v>
      </c>
      <c r="AB1135" t="s">
        <v>577</v>
      </c>
      <c r="AC1135" t="s">
        <v>578</v>
      </c>
      <c r="AD1135" t="s">
        <v>386</v>
      </c>
      <c r="AE1135" t="s">
        <v>234</v>
      </c>
      <c r="AF1135" t="s">
        <v>235</v>
      </c>
      <c r="AG1135" t="s">
        <v>236</v>
      </c>
      <c r="AH1135" t="s">
        <v>237</v>
      </c>
      <c r="AI1135" t="s">
        <v>387</v>
      </c>
      <c r="AJ1135">
        <v>1110166</v>
      </c>
      <c r="AK1135" t="s">
        <v>388</v>
      </c>
      <c r="AL1135" t="s">
        <v>239</v>
      </c>
      <c r="AM1135">
        <v>37435</v>
      </c>
      <c r="AN1135">
        <v>16051</v>
      </c>
      <c r="AO1135">
        <v>37477</v>
      </c>
      <c r="AP1135">
        <v>46.8</v>
      </c>
      <c r="AQ1135">
        <v>3805.99</v>
      </c>
      <c r="AR1135" t="s">
        <v>2627</v>
      </c>
      <c r="AS1135" t="s">
        <v>2626</v>
      </c>
      <c r="AT1135">
        <v>0</v>
      </c>
      <c r="AU1135" t="s">
        <v>2630</v>
      </c>
      <c r="AV1135" s="3">
        <v>42252</v>
      </c>
      <c r="AW1135" s="3" t="str">
        <f>TEXT(LoanTable[[#This Row],[Disbursement Date]],"YYYY-MM")</f>
        <v>2020-04</v>
      </c>
      <c r="AX1135" t="str">
        <f>TEXT(EDATE(LoanTable[[#This Row],[Disbursement Date]],-1),"YYYY-MM")</f>
        <v>2020-03</v>
      </c>
      <c r="AY1135">
        <f>IF(LoanTable[[#This Row],[Loan Status]]="Active",1,0)</f>
        <v>0</v>
      </c>
      <c r="AZ1135">
        <f>IF(COUNTIFS(LoanTable[Client id],LoanTable[[#This Row],[Client id]],LoanTable[Period],LoanTable[[#This Row],[Previous Period]])&gt;0,1,0)</f>
        <v>0</v>
      </c>
      <c r="BA1135" s="17" t="str">
        <f>TEXT(LoanTable[[#This Row],[Disbursement Date]],"YYYY")</f>
        <v>2020</v>
      </c>
      <c r="BB1135" s="10" cm="1">
        <f t="array" ref="BB1135">IF(YEAR(LoanTable[[#This Row],[Disbursement Date]])=MIN(YEAR(LoanTable[Disbursement Date])),"",YEAR(LoanTable[[#This Row],[Disbursement Date]])-1)</f>
        <v>2019</v>
      </c>
      <c r="BC1135" s="10">
        <f>IF(LoanTable[[#This Row],[Previous Year]]="",1,IF(COUNTIFS(LoanTable[Client id],LoanTable[[#This Row],[Client id]],LoanTable[Year],LoanTable[[#This Row],[Previous Year]])&gt;0,1,0))</f>
        <v>0</v>
      </c>
      <c r="BD1135" t="str">
        <f>YEAR(LoanTable[[#This Row],[Disbursement Date]]) &amp; "-Q" &amp; ROUNDUP(MONTH(LoanTable[[#This Row],[Disbursement Date]])/3,0)</f>
        <v>2020-Q2</v>
      </c>
      <c r="BE1135">
        <f>IF(LoanTable[[#This Row],[Disbursement Date]]=LoanTable[[#This Row],[First Loan Date]],1,0)</f>
        <v>0</v>
      </c>
    </row>
    <row r="1136" spans="1:57" x14ac:dyDescent="0.3">
      <c r="A1136" t="s">
        <v>1117</v>
      </c>
      <c r="B1136">
        <v>761</v>
      </c>
      <c r="C1136" t="s">
        <v>409</v>
      </c>
      <c r="D1136" t="s">
        <v>589</v>
      </c>
      <c r="E1136">
        <v>16021</v>
      </c>
      <c r="F1136">
        <v>5271</v>
      </c>
      <c r="G1136">
        <v>33287</v>
      </c>
      <c r="H1136" s="5">
        <v>43956</v>
      </c>
      <c r="I1136" t="s">
        <v>617</v>
      </c>
      <c r="J1136" t="s">
        <v>619</v>
      </c>
      <c r="K1136">
        <v>1030063</v>
      </c>
      <c r="L1136" t="s">
        <v>411</v>
      </c>
      <c r="M1136" t="s">
        <v>89</v>
      </c>
      <c r="N1136" t="s">
        <v>13</v>
      </c>
      <c r="O1136" t="s">
        <v>14</v>
      </c>
      <c r="P1136">
        <v>43</v>
      </c>
      <c r="Q1136" s="5" t="s">
        <v>203</v>
      </c>
      <c r="R1136" t="s">
        <v>74</v>
      </c>
      <c r="S1136" t="s">
        <v>105</v>
      </c>
      <c r="T1136" t="s">
        <v>44</v>
      </c>
      <c r="U1136" t="s">
        <v>22</v>
      </c>
      <c r="V1136" t="s">
        <v>31</v>
      </c>
      <c r="W1136">
        <v>300</v>
      </c>
      <c r="X1136" t="s">
        <v>574</v>
      </c>
      <c r="Y1136" t="s">
        <v>590</v>
      </c>
      <c r="Z1136" t="s">
        <v>576</v>
      </c>
      <c r="AA1136">
        <v>9.9099999999999994E-2</v>
      </c>
      <c r="AB1136" t="s">
        <v>577</v>
      </c>
      <c r="AC1136" t="s">
        <v>591</v>
      </c>
      <c r="AD1136" t="s">
        <v>409</v>
      </c>
      <c r="AE1136" t="s">
        <v>234</v>
      </c>
      <c r="AF1136" t="s">
        <v>235</v>
      </c>
      <c r="AG1136" t="s">
        <v>236</v>
      </c>
      <c r="AH1136" t="s">
        <v>237</v>
      </c>
      <c r="AI1136" t="s">
        <v>246</v>
      </c>
      <c r="AJ1136">
        <v>1030063</v>
      </c>
      <c r="AK1136" t="s">
        <v>410</v>
      </c>
      <c r="AL1136" t="s">
        <v>241</v>
      </c>
      <c r="AM1136">
        <v>16260</v>
      </c>
      <c r="AN1136">
        <v>4841</v>
      </c>
      <c r="AO1136">
        <v>15551</v>
      </c>
      <c r="AP1136">
        <v>35.44</v>
      </c>
      <c r="AQ1136">
        <v>2975.31</v>
      </c>
      <c r="AR1136" t="s">
        <v>2626</v>
      </c>
      <c r="AS1136" t="s">
        <v>2626</v>
      </c>
      <c r="AT1136">
        <v>1</v>
      </c>
      <c r="AU1136" t="s">
        <v>2630</v>
      </c>
      <c r="AV1136" s="3">
        <v>43004</v>
      </c>
      <c r="AW1136" s="3" t="str">
        <f>TEXT(LoanTable[[#This Row],[Disbursement Date]],"YYYY-MM")</f>
        <v>2020-05</v>
      </c>
      <c r="AX1136" t="str">
        <f>TEXT(EDATE(LoanTable[[#This Row],[Disbursement Date]],-1),"YYYY-MM")</f>
        <v>2020-04</v>
      </c>
      <c r="AY1136">
        <f>IF(LoanTable[[#This Row],[Loan Status]]="Active",1,0)</f>
        <v>0</v>
      </c>
      <c r="AZ1136">
        <f>IF(COUNTIFS(LoanTable[Client id],LoanTable[[#This Row],[Client id]],LoanTable[Period],LoanTable[[#This Row],[Previous Period]])&gt;0,1,0)</f>
        <v>0</v>
      </c>
      <c r="BA1136" s="17" t="str">
        <f>TEXT(LoanTable[[#This Row],[Disbursement Date]],"YYYY")</f>
        <v>2020</v>
      </c>
      <c r="BB1136" s="10" cm="1">
        <f t="array" ref="BB1136">IF(YEAR(LoanTable[[#This Row],[Disbursement Date]])=MIN(YEAR(LoanTable[Disbursement Date])),"",YEAR(LoanTable[[#This Row],[Disbursement Date]])-1)</f>
        <v>2019</v>
      </c>
      <c r="BC1136" s="10">
        <f>IF(LoanTable[[#This Row],[Previous Year]]="",1,IF(COUNTIFS(LoanTable[Client id],LoanTable[[#This Row],[Client id]],LoanTable[Year],LoanTable[[#This Row],[Previous Year]])&gt;0,1,0))</f>
        <v>1</v>
      </c>
      <c r="BD1136" t="str">
        <f>YEAR(LoanTable[[#This Row],[Disbursement Date]]) &amp; "-Q" &amp; ROUNDUP(MONTH(LoanTable[[#This Row],[Disbursement Date]])/3,0)</f>
        <v>2020-Q2</v>
      </c>
      <c r="BE1136">
        <f>IF(LoanTable[[#This Row],[Disbursement Date]]=LoanTable[[#This Row],[First Loan Date]],1,0)</f>
        <v>0</v>
      </c>
    </row>
    <row r="1137" spans="1:57" x14ac:dyDescent="0.3">
      <c r="A1137" t="s">
        <v>998</v>
      </c>
      <c r="B1137">
        <v>691</v>
      </c>
      <c r="C1137" t="s">
        <v>563</v>
      </c>
      <c r="D1137" t="s">
        <v>589</v>
      </c>
      <c r="E1137">
        <v>36154</v>
      </c>
      <c r="F1137">
        <v>9632</v>
      </c>
      <c r="G1137">
        <v>35058</v>
      </c>
      <c r="H1137" s="5">
        <v>43958</v>
      </c>
      <c r="I1137" t="s">
        <v>612</v>
      </c>
      <c r="J1137" t="s">
        <v>613</v>
      </c>
      <c r="K1137">
        <v>1440051</v>
      </c>
      <c r="L1137" t="s">
        <v>565</v>
      </c>
      <c r="M1137" t="s">
        <v>98</v>
      </c>
      <c r="N1137" t="s">
        <v>13</v>
      </c>
      <c r="O1137" t="s">
        <v>14</v>
      </c>
      <c r="P1137">
        <v>44</v>
      </c>
      <c r="Q1137" s="5" t="s">
        <v>100</v>
      </c>
      <c r="R1137" t="s">
        <v>25</v>
      </c>
      <c r="S1137" t="s">
        <v>35</v>
      </c>
      <c r="T1137" t="s">
        <v>63</v>
      </c>
      <c r="U1137" t="s">
        <v>65</v>
      </c>
      <c r="V1137" t="s">
        <v>20</v>
      </c>
      <c r="W1137">
        <v>361</v>
      </c>
      <c r="X1137" t="s">
        <v>574</v>
      </c>
      <c r="Y1137" t="s">
        <v>590</v>
      </c>
      <c r="Z1137" t="s">
        <v>576</v>
      </c>
      <c r="AA1137">
        <v>9.9099999999999994E-2</v>
      </c>
      <c r="AB1137" t="s">
        <v>577</v>
      </c>
      <c r="AC1137" t="s">
        <v>591</v>
      </c>
      <c r="AD1137" t="s">
        <v>563</v>
      </c>
      <c r="AE1137" t="s">
        <v>375</v>
      </c>
      <c r="AF1137" t="s">
        <v>376</v>
      </c>
      <c r="AG1137" t="s">
        <v>377</v>
      </c>
      <c r="AH1137" t="s">
        <v>378</v>
      </c>
      <c r="AI1137" t="s">
        <v>563</v>
      </c>
      <c r="AJ1137">
        <v>1440051</v>
      </c>
      <c r="AK1137" t="s">
        <v>564</v>
      </c>
      <c r="AL1137" t="s">
        <v>256</v>
      </c>
      <c r="AM1137">
        <v>35677</v>
      </c>
      <c r="AN1137">
        <v>10142</v>
      </c>
      <c r="AO1137">
        <v>36015</v>
      </c>
      <c r="AP1137">
        <v>43.5</v>
      </c>
      <c r="AQ1137">
        <v>4627.1099999999997</v>
      </c>
      <c r="AR1137" t="s">
        <v>2626</v>
      </c>
      <c r="AS1137" t="s">
        <v>2626</v>
      </c>
      <c r="AT1137">
        <v>0</v>
      </c>
      <c r="AU1137" t="s">
        <v>2628</v>
      </c>
      <c r="AV1137" s="3">
        <v>43958</v>
      </c>
      <c r="AW1137" s="3" t="str">
        <f>TEXT(LoanTable[[#This Row],[Disbursement Date]],"YYYY-MM")</f>
        <v>2020-05</v>
      </c>
      <c r="AX1137" t="str">
        <f>TEXT(EDATE(LoanTable[[#This Row],[Disbursement Date]],-1),"YYYY-MM")</f>
        <v>2020-04</v>
      </c>
      <c r="AY1137">
        <f>IF(LoanTable[[#This Row],[Loan Status]]="Active",1,0)</f>
        <v>0</v>
      </c>
      <c r="AZ1137">
        <f>IF(COUNTIFS(LoanTable[Client id],LoanTable[[#This Row],[Client id]],LoanTable[Period],LoanTable[[#This Row],[Previous Period]])&gt;0,1,0)</f>
        <v>0</v>
      </c>
      <c r="BA1137" s="17" t="str">
        <f>TEXT(LoanTable[[#This Row],[Disbursement Date]],"YYYY")</f>
        <v>2020</v>
      </c>
      <c r="BB1137" s="10" cm="1">
        <f t="array" ref="BB1137">IF(YEAR(LoanTable[[#This Row],[Disbursement Date]])=MIN(YEAR(LoanTable[Disbursement Date])),"",YEAR(LoanTable[[#This Row],[Disbursement Date]])-1)</f>
        <v>2019</v>
      </c>
      <c r="BC1137" s="10">
        <f>IF(LoanTable[[#This Row],[Previous Year]]="",1,IF(COUNTIFS(LoanTable[Client id],LoanTable[[#This Row],[Client id]],LoanTable[Year],LoanTable[[#This Row],[Previous Year]])&gt;0,1,0))</f>
        <v>0</v>
      </c>
      <c r="BD1137" t="str">
        <f>YEAR(LoanTable[[#This Row],[Disbursement Date]]) &amp; "-Q" &amp; ROUNDUP(MONTH(LoanTable[[#This Row],[Disbursement Date]])/3,0)</f>
        <v>2020-Q2</v>
      </c>
      <c r="BE1137">
        <f>IF(LoanTable[[#This Row],[Disbursement Date]]=LoanTable[[#This Row],[First Loan Date]],1,0)</f>
        <v>1</v>
      </c>
    </row>
    <row r="1138" spans="1:57" x14ac:dyDescent="0.3">
      <c r="A1138" t="s">
        <v>2571</v>
      </c>
      <c r="B1138">
        <v>288</v>
      </c>
      <c r="C1138" t="s">
        <v>409</v>
      </c>
      <c r="D1138" t="s">
        <v>589</v>
      </c>
      <c r="E1138">
        <v>49636</v>
      </c>
      <c r="F1138">
        <v>46221</v>
      </c>
      <c r="G1138">
        <v>1927</v>
      </c>
      <c r="H1138" s="5">
        <v>43959</v>
      </c>
      <c r="I1138" t="s">
        <v>615</v>
      </c>
      <c r="J1138" t="s">
        <v>613</v>
      </c>
      <c r="K1138">
        <v>1030063</v>
      </c>
      <c r="L1138" t="s">
        <v>411</v>
      </c>
      <c r="M1138" t="s">
        <v>68</v>
      </c>
      <c r="N1138" t="s">
        <v>13</v>
      </c>
      <c r="O1138" t="s">
        <v>46</v>
      </c>
      <c r="P1138">
        <v>28</v>
      </c>
      <c r="Q1138" s="5" t="s">
        <v>170</v>
      </c>
      <c r="R1138" t="s">
        <v>30</v>
      </c>
      <c r="S1138" t="s">
        <v>145</v>
      </c>
      <c r="T1138" t="s">
        <v>18</v>
      </c>
      <c r="U1138" t="s">
        <v>38</v>
      </c>
      <c r="V1138" t="s">
        <v>39</v>
      </c>
      <c r="W1138">
        <v>432</v>
      </c>
      <c r="X1138" t="s">
        <v>574</v>
      </c>
      <c r="Y1138" t="s">
        <v>590</v>
      </c>
      <c r="Z1138" t="s">
        <v>576</v>
      </c>
      <c r="AA1138">
        <v>9.9099999999999994E-2</v>
      </c>
      <c r="AB1138" t="s">
        <v>577</v>
      </c>
      <c r="AC1138" t="s">
        <v>591</v>
      </c>
      <c r="AD1138" t="s">
        <v>409</v>
      </c>
      <c r="AE1138" t="s">
        <v>234</v>
      </c>
      <c r="AF1138" t="s">
        <v>235</v>
      </c>
      <c r="AG1138" t="s">
        <v>236</v>
      </c>
      <c r="AH1138" t="s">
        <v>237</v>
      </c>
      <c r="AI1138" t="s">
        <v>246</v>
      </c>
      <c r="AJ1138">
        <v>1030063</v>
      </c>
      <c r="AK1138" t="s">
        <v>410</v>
      </c>
      <c r="AL1138" t="s">
        <v>241</v>
      </c>
      <c r="AM1138">
        <v>51016</v>
      </c>
      <c r="AN1138">
        <v>47404</v>
      </c>
      <c r="AO1138">
        <v>49449</v>
      </c>
      <c r="AP1138">
        <v>38.74</v>
      </c>
      <c r="AQ1138">
        <v>1687.73</v>
      </c>
      <c r="AR1138" t="s">
        <v>2626</v>
      </c>
      <c r="AS1138" t="s">
        <v>2627</v>
      </c>
      <c r="AT1138">
        <v>1</v>
      </c>
      <c r="AU1138" t="s">
        <v>2628</v>
      </c>
      <c r="AV1138" s="3">
        <v>43959</v>
      </c>
      <c r="AW1138" s="3" t="str">
        <f>TEXT(LoanTable[[#This Row],[Disbursement Date]],"YYYY-MM")</f>
        <v>2020-05</v>
      </c>
      <c r="AX1138" t="str">
        <f>TEXT(EDATE(LoanTable[[#This Row],[Disbursement Date]],-1),"YYYY-MM")</f>
        <v>2020-04</v>
      </c>
      <c r="AY1138">
        <f>IF(LoanTable[[#This Row],[Loan Status]]="Active",1,0)</f>
        <v>0</v>
      </c>
      <c r="AZ1138">
        <f>IF(COUNTIFS(LoanTable[Client id],LoanTable[[#This Row],[Client id]],LoanTable[Period],LoanTable[[#This Row],[Previous Period]])&gt;0,1,0)</f>
        <v>0</v>
      </c>
      <c r="BA1138" s="17" t="str">
        <f>TEXT(LoanTable[[#This Row],[Disbursement Date]],"YYYY")</f>
        <v>2020</v>
      </c>
      <c r="BB1138" s="10" cm="1">
        <f t="array" ref="BB1138">IF(YEAR(LoanTable[[#This Row],[Disbursement Date]])=MIN(YEAR(LoanTable[Disbursement Date])),"",YEAR(LoanTable[[#This Row],[Disbursement Date]])-1)</f>
        <v>2019</v>
      </c>
      <c r="BC1138" s="10">
        <f>IF(LoanTable[[#This Row],[Previous Year]]="",1,IF(COUNTIFS(LoanTable[Client id],LoanTable[[#This Row],[Client id]],LoanTable[Year],LoanTable[[#This Row],[Previous Year]])&gt;0,1,0))</f>
        <v>0</v>
      </c>
      <c r="BD1138" t="str">
        <f>YEAR(LoanTable[[#This Row],[Disbursement Date]]) &amp; "-Q" &amp; ROUNDUP(MONTH(LoanTable[[#This Row],[Disbursement Date]])/3,0)</f>
        <v>2020-Q2</v>
      </c>
      <c r="BE1138">
        <f>IF(LoanTable[[#This Row],[Disbursement Date]]=LoanTable[[#This Row],[First Loan Date]],1,0)</f>
        <v>1</v>
      </c>
    </row>
    <row r="1139" spans="1:57" x14ac:dyDescent="0.3">
      <c r="A1139" t="s">
        <v>1113</v>
      </c>
      <c r="B1139">
        <v>532</v>
      </c>
      <c r="C1139" t="s">
        <v>249</v>
      </c>
      <c r="D1139" t="s">
        <v>573</v>
      </c>
      <c r="E1139">
        <v>38879</v>
      </c>
      <c r="F1139">
        <v>4870</v>
      </c>
      <c r="G1139">
        <v>7397</v>
      </c>
      <c r="H1139" s="5">
        <v>43960</v>
      </c>
      <c r="I1139" t="s">
        <v>624</v>
      </c>
      <c r="J1139" t="s">
        <v>619</v>
      </c>
      <c r="K1139">
        <v>910182</v>
      </c>
      <c r="L1139" t="s">
        <v>257</v>
      </c>
      <c r="M1139" t="s">
        <v>192</v>
      </c>
      <c r="N1139" t="s">
        <v>13</v>
      </c>
      <c r="O1139" t="s">
        <v>46</v>
      </c>
      <c r="P1139">
        <v>35</v>
      </c>
      <c r="Q1139" s="5" t="s">
        <v>87</v>
      </c>
      <c r="R1139" t="s">
        <v>30</v>
      </c>
      <c r="S1139" t="s">
        <v>145</v>
      </c>
      <c r="T1139" t="s">
        <v>63</v>
      </c>
      <c r="U1139" t="s">
        <v>38</v>
      </c>
      <c r="V1139" t="s">
        <v>20</v>
      </c>
      <c r="W1139">
        <v>744</v>
      </c>
      <c r="X1139" t="s">
        <v>574</v>
      </c>
      <c r="Y1139" t="s">
        <v>575</v>
      </c>
      <c r="Z1139" t="s">
        <v>576</v>
      </c>
      <c r="AA1139">
        <v>0.1065</v>
      </c>
      <c r="AB1139" t="s">
        <v>577</v>
      </c>
      <c r="AC1139" t="s">
        <v>578</v>
      </c>
      <c r="AD1139" t="s">
        <v>249</v>
      </c>
      <c r="AE1139" t="s">
        <v>250</v>
      </c>
      <c r="AF1139" t="s">
        <v>251</v>
      </c>
      <c r="AG1139" t="s">
        <v>252</v>
      </c>
      <c r="AH1139" t="s">
        <v>253</v>
      </c>
      <c r="AI1139" t="s">
        <v>254</v>
      </c>
      <c r="AJ1139">
        <v>910182</v>
      </c>
      <c r="AK1139" t="s">
        <v>255</v>
      </c>
      <c r="AL1139" t="s">
        <v>256</v>
      </c>
      <c r="AM1139">
        <v>38685</v>
      </c>
      <c r="AN1139">
        <v>6176</v>
      </c>
      <c r="AO1139">
        <v>38845</v>
      </c>
      <c r="AP1139">
        <v>18.3</v>
      </c>
      <c r="AQ1139">
        <v>4730.58</v>
      </c>
      <c r="AR1139" t="s">
        <v>2627</v>
      </c>
      <c r="AS1139" t="s">
        <v>2627</v>
      </c>
      <c r="AT1139">
        <v>0</v>
      </c>
      <c r="AU1139" t="s">
        <v>2628</v>
      </c>
      <c r="AV1139" s="3">
        <v>43355</v>
      </c>
      <c r="AW1139" s="3" t="str">
        <f>TEXT(LoanTable[[#This Row],[Disbursement Date]],"YYYY-MM")</f>
        <v>2020-05</v>
      </c>
      <c r="AX1139" t="str">
        <f>TEXT(EDATE(LoanTable[[#This Row],[Disbursement Date]],-1),"YYYY-MM")</f>
        <v>2020-04</v>
      </c>
      <c r="AY1139">
        <f>IF(LoanTable[[#This Row],[Loan Status]]="Active",1,0)</f>
        <v>1</v>
      </c>
      <c r="AZ1139">
        <f>IF(COUNTIFS(LoanTable[Client id],LoanTable[[#This Row],[Client id]],LoanTable[Period],LoanTable[[#This Row],[Previous Period]])&gt;0,1,0)</f>
        <v>0</v>
      </c>
      <c r="BA1139" s="17" t="str">
        <f>TEXT(LoanTable[[#This Row],[Disbursement Date]],"YYYY")</f>
        <v>2020</v>
      </c>
      <c r="BB1139" s="10" cm="1">
        <f t="array" ref="BB1139">IF(YEAR(LoanTable[[#This Row],[Disbursement Date]])=MIN(YEAR(LoanTable[Disbursement Date])),"",YEAR(LoanTable[[#This Row],[Disbursement Date]])-1)</f>
        <v>2019</v>
      </c>
      <c r="BC1139" s="10">
        <f>IF(LoanTable[[#This Row],[Previous Year]]="",1,IF(COUNTIFS(LoanTable[Client id],LoanTable[[#This Row],[Client id]],LoanTable[Year],LoanTable[[#This Row],[Previous Year]])&gt;0,1,0))</f>
        <v>0</v>
      </c>
      <c r="BD1139" t="str">
        <f>YEAR(LoanTable[[#This Row],[Disbursement Date]]) &amp; "-Q" &amp; ROUNDUP(MONTH(LoanTable[[#This Row],[Disbursement Date]])/3,0)</f>
        <v>2020-Q2</v>
      </c>
      <c r="BE1139">
        <f>IF(LoanTable[[#This Row],[Disbursement Date]]=LoanTable[[#This Row],[First Loan Date]],1,0)</f>
        <v>0</v>
      </c>
    </row>
    <row r="1140" spans="1:57" x14ac:dyDescent="0.3">
      <c r="A1140" t="s">
        <v>1794</v>
      </c>
      <c r="B1140">
        <v>501</v>
      </c>
      <c r="C1140" t="s">
        <v>471</v>
      </c>
      <c r="D1140" t="s">
        <v>573</v>
      </c>
      <c r="E1140">
        <v>20959</v>
      </c>
      <c r="F1140">
        <v>14033</v>
      </c>
      <c r="G1140">
        <v>41507</v>
      </c>
      <c r="H1140" s="5">
        <v>43963</v>
      </c>
      <c r="I1140" t="s">
        <v>612</v>
      </c>
      <c r="J1140" t="s">
        <v>619</v>
      </c>
      <c r="K1140">
        <v>570241</v>
      </c>
      <c r="L1140" t="s">
        <v>477</v>
      </c>
      <c r="M1140" t="s">
        <v>84</v>
      </c>
      <c r="N1140" t="s">
        <v>13</v>
      </c>
      <c r="O1140" t="s">
        <v>28</v>
      </c>
      <c r="P1140">
        <v>46</v>
      </c>
      <c r="Q1140" s="5" t="s">
        <v>59</v>
      </c>
      <c r="R1140" t="s">
        <v>30</v>
      </c>
      <c r="S1140" t="s">
        <v>145</v>
      </c>
      <c r="T1140" t="s">
        <v>44</v>
      </c>
      <c r="U1140" t="s">
        <v>19</v>
      </c>
      <c r="V1140" t="s">
        <v>31</v>
      </c>
      <c r="W1140">
        <v>481</v>
      </c>
      <c r="X1140" t="s">
        <v>574</v>
      </c>
      <c r="Y1140" t="s">
        <v>575</v>
      </c>
      <c r="Z1140" t="s">
        <v>576</v>
      </c>
      <c r="AA1140">
        <v>0.1065</v>
      </c>
      <c r="AB1140" t="s">
        <v>577</v>
      </c>
      <c r="AC1140" t="s">
        <v>578</v>
      </c>
      <c r="AD1140" t="s">
        <v>471</v>
      </c>
      <c r="AE1140" t="s">
        <v>472</v>
      </c>
      <c r="AF1140" t="s">
        <v>473</v>
      </c>
      <c r="AG1140" t="s">
        <v>474</v>
      </c>
      <c r="AH1140" t="s">
        <v>475</v>
      </c>
      <c r="AI1140" t="s">
        <v>471</v>
      </c>
      <c r="AJ1140">
        <v>570241</v>
      </c>
      <c r="AK1140" t="s">
        <v>476</v>
      </c>
      <c r="AL1140" t="s">
        <v>241</v>
      </c>
      <c r="AM1140">
        <v>21658</v>
      </c>
      <c r="AN1140">
        <v>15597</v>
      </c>
      <c r="AO1140">
        <v>20555</v>
      </c>
      <c r="AP1140">
        <v>27.59</v>
      </c>
      <c r="AQ1140">
        <v>3352.77</v>
      </c>
      <c r="AR1140" t="s">
        <v>2626</v>
      </c>
      <c r="AS1140" t="s">
        <v>2627</v>
      </c>
      <c r="AT1140">
        <v>0</v>
      </c>
      <c r="AU1140" t="s">
        <v>2628</v>
      </c>
      <c r="AV1140" s="3">
        <v>42640</v>
      </c>
      <c r="AW1140" s="3" t="str">
        <f>TEXT(LoanTable[[#This Row],[Disbursement Date]],"YYYY-MM")</f>
        <v>2020-05</v>
      </c>
      <c r="AX1140" t="str">
        <f>TEXT(EDATE(LoanTable[[#This Row],[Disbursement Date]],-1),"YYYY-MM")</f>
        <v>2020-04</v>
      </c>
      <c r="AY1140">
        <f>IF(LoanTable[[#This Row],[Loan Status]]="Active",1,0)</f>
        <v>0</v>
      </c>
      <c r="AZ1140">
        <f>IF(COUNTIFS(LoanTable[Client id],LoanTable[[#This Row],[Client id]],LoanTable[Period],LoanTable[[#This Row],[Previous Period]])&gt;0,1,0)</f>
        <v>0</v>
      </c>
      <c r="BA1140" s="17" t="str">
        <f>TEXT(LoanTable[[#This Row],[Disbursement Date]],"YYYY")</f>
        <v>2020</v>
      </c>
      <c r="BB1140" s="10" cm="1">
        <f t="array" ref="BB1140">IF(YEAR(LoanTable[[#This Row],[Disbursement Date]])=MIN(YEAR(LoanTable[Disbursement Date])),"",YEAR(LoanTable[[#This Row],[Disbursement Date]])-1)</f>
        <v>2019</v>
      </c>
      <c r="BC1140" s="10">
        <f>IF(LoanTable[[#This Row],[Previous Year]]="",1,IF(COUNTIFS(LoanTable[Client id],LoanTable[[#This Row],[Client id]],LoanTable[Year],LoanTable[[#This Row],[Previous Year]])&gt;0,1,0))</f>
        <v>0</v>
      </c>
      <c r="BD1140" t="str">
        <f>YEAR(LoanTable[[#This Row],[Disbursement Date]]) &amp; "-Q" &amp; ROUNDUP(MONTH(LoanTable[[#This Row],[Disbursement Date]])/3,0)</f>
        <v>2020-Q2</v>
      </c>
      <c r="BE1140">
        <f>IF(LoanTable[[#This Row],[Disbursement Date]]=LoanTable[[#This Row],[First Loan Date]],1,0)</f>
        <v>0</v>
      </c>
    </row>
    <row r="1141" spans="1:57" x14ac:dyDescent="0.3">
      <c r="A1141" t="s">
        <v>1555</v>
      </c>
      <c r="B1141">
        <v>828</v>
      </c>
      <c r="C1141" t="s">
        <v>548</v>
      </c>
      <c r="D1141" t="s">
        <v>589</v>
      </c>
      <c r="E1141">
        <v>7517</v>
      </c>
      <c r="F1141">
        <v>10278</v>
      </c>
      <c r="G1141">
        <v>35478</v>
      </c>
      <c r="H1141" s="5">
        <v>43965</v>
      </c>
      <c r="I1141" t="s">
        <v>612</v>
      </c>
      <c r="J1141" t="s">
        <v>613</v>
      </c>
      <c r="K1141">
        <v>680026</v>
      </c>
      <c r="L1141" t="s">
        <v>551</v>
      </c>
      <c r="M1141" t="s">
        <v>130</v>
      </c>
      <c r="N1141" t="s">
        <v>13</v>
      </c>
      <c r="O1141" t="s">
        <v>28</v>
      </c>
      <c r="P1141">
        <v>52</v>
      </c>
      <c r="Q1141" s="5" t="s">
        <v>103</v>
      </c>
      <c r="R1141" t="s">
        <v>74</v>
      </c>
      <c r="S1141" t="s">
        <v>105</v>
      </c>
      <c r="T1141" t="s">
        <v>18</v>
      </c>
      <c r="U1141" t="s">
        <v>65</v>
      </c>
      <c r="V1141" t="s">
        <v>31</v>
      </c>
      <c r="W1141">
        <v>390</v>
      </c>
      <c r="X1141" t="s">
        <v>574</v>
      </c>
      <c r="Y1141" t="s">
        <v>590</v>
      </c>
      <c r="Z1141" t="s">
        <v>576</v>
      </c>
      <c r="AA1141">
        <v>9.9099999999999994E-2</v>
      </c>
      <c r="AB1141" t="s">
        <v>577</v>
      </c>
      <c r="AC1141" t="s">
        <v>591</v>
      </c>
      <c r="AD1141" t="s">
        <v>548</v>
      </c>
      <c r="AE1141" t="s">
        <v>472</v>
      </c>
      <c r="AF1141" t="s">
        <v>473</v>
      </c>
      <c r="AG1141" t="s">
        <v>474</v>
      </c>
      <c r="AH1141" t="s">
        <v>475</v>
      </c>
      <c r="AI1141" t="s">
        <v>549</v>
      </c>
      <c r="AJ1141">
        <v>680026</v>
      </c>
      <c r="AK1141" t="s">
        <v>550</v>
      </c>
      <c r="AL1141" t="s">
        <v>239</v>
      </c>
      <c r="AM1141">
        <v>9470</v>
      </c>
      <c r="AN1141">
        <v>11487</v>
      </c>
      <c r="AO1141">
        <v>7147</v>
      </c>
      <c r="AP1141">
        <v>38.619999999999997</v>
      </c>
      <c r="AQ1141">
        <v>2696.14</v>
      </c>
      <c r="AR1141" t="s">
        <v>2626</v>
      </c>
      <c r="AS1141" t="s">
        <v>2626</v>
      </c>
      <c r="AT1141">
        <v>1</v>
      </c>
      <c r="AU1141" t="s">
        <v>2628</v>
      </c>
      <c r="AV1141" s="3">
        <v>42484</v>
      </c>
      <c r="AW1141" s="3" t="str">
        <f>TEXT(LoanTable[[#This Row],[Disbursement Date]],"YYYY-MM")</f>
        <v>2020-05</v>
      </c>
      <c r="AX1141" t="str">
        <f>TEXT(EDATE(LoanTable[[#This Row],[Disbursement Date]],-1),"YYYY-MM")</f>
        <v>2020-04</v>
      </c>
      <c r="AY1141">
        <f>IF(LoanTable[[#This Row],[Loan Status]]="Active",1,0)</f>
        <v>0</v>
      </c>
      <c r="AZ1141">
        <f>IF(COUNTIFS(LoanTable[Client id],LoanTable[[#This Row],[Client id]],LoanTable[Period],LoanTable[[#This Row],[Previous Period]])&gt;0,1,0)</f>
        <v>0</v>
      </c>
      <c r="BA1141" s="17" t="str">
        <f>TEXT(LoanTable[[#This Row],[Disbursement Date]],"YYYY")</f>
        <v>2020</v>
      </c>
      <c r="BB1141" s="10" cm="1">
        <f t="array" ref="BB1141">IF(YEAR(LoanTable[[#This Row],[Disbursement Date]])=MIN(YEAR(LoanTable[Disbursement Date])),"",YEAR(LoanTable[[#This Row],[Disbursement Date]])-1)</f>
        <v>2019</v>
      </c>
      <c r="BC1141" s="10">
        <f>IF(LoanTable[[#This Row],[Previous Year]]="",1,IF(COUNTIFS(LoanTable[Client id],LoanTable[[#This Row],[Client id]],LoanTable[Year],LoanTable[[#This Row],[Previous Year]])&gt;0,1,0))</f>
        <v>0</v>
      </c>
      <c r="BD1141" t="str">
        <f>YEAR(LoanTable[[#This Row],[Disbursement Date]]) &amp; "-Q" &amp; ROUNDUP(MONTH(LoanTable[[#This Row],[Disbursement Date]])/3,0)</f>
        <v>2020-Q2</v>
      </c>
      <c r="BE1141">
        <f>IF(LoanTable[[#This Row],[Disbursement Date]]=LoanTable[[#This Row],[First Loan Date]],1,0)</f>
        <v>0</v>
      </c>
    </row>
    <row r="1142" spans="1:57" x14ac:dyDescent="0.3">
      <c r="A1142" t="s">
        <v>1583</v>
      </c>
      <c r="B1142">
        <v>138</v>
      </c>
      <c r="C1142" t="s">
        <v>251</v>
      </c>
      <c r="D1142" t="s">
        <v>573</v>
      </c>
      <c r="E1142">
        <v>12565</v>
      </c>
      <c r="F1142">
        <v>26725</v>
      </c>
      <c r="G1142">
        <v>44340</v>
      </c>
      <c r="H1142" s="5">
        <v>43966</v>
      </c>
      <c r="I1142" t="s">
        <v>612</v>
      </c>
      <c r="J1142" t="s">
        <v>613</v>
      </c>
      <c r="K1142">
        <v>10068</v>
      </c>
      <c r="L1142" t="s">
        <v>319</v>
      </c>
      <c r="M1142" t="s">
        <v>181</v>
      </c>
      <c r="N1142" t="s">
        <v>13</v>
      </c>
      <c r="O1142" t="s">
        <v>14</v>
      </c>
      <c r="P1142">
        <v>39</v>
      </c>
      <c r="Q1142" s="5" t="s">
        <v>15</v>
      </c>
      <c r="R1142" t="s">
        <v>30</v>
      </c>
      <c r="S1142" t="s">
        <v>145</v>
      </c>
      <c r="T1142" t="s">
        <v>18</v>
      </c>
      <c r="U1142" t="s">
        <v>19</v>
      </c>
      <c r="V1142" t="s">
        <v>31</v>
      </c>
      <c r="W1142">
        <v>795</v>
      </c>
      <c r="X1142" t="s">
        <v>574</v>
      </c>
      <c r="Y1142" t="s">
        <v>575</v>
      </c>
      <c r="Z1142" t="s">
        <v>576</v>
      </c>
      <c r="AA1142">
        <v>0.1065</v>
      </c>
      <c r="AB1142" t="s">
        <v>577</v>
      </c>
      <c r="AC1142" t="s">
        <v>578</v>
      </c>
      <c r="AD1142" t="s">
        <v>251</v>
      </c>
      <c r="AE1142" t="s">
        <v>250</v>
      </c>
      <c r="AF1142" t="s">
        <v>251</v>
      </c>
      <c r="AG1142" t="s">
        <v>252</v>
      </c>
      <c r="AH1142" t="s">
        <v>253</v>
      </c>
      <c r="AI1142" t="s">
        <v>317</v>
      </c>
      <c r="AJ1142">
        <v>10068</v>
      </c>
      <c r="AK1142" t="s">
        <v>318</v>
      </c>
      <c r="AL1142" t="s">
        <v>256</v>
      </c>
      <c r="AM1142">
        <v>13043</v>
      </c>
      <c r="AN1142">
        <v>26799</v>
      </c>
      <c r="AO1142">
        <v>12109</v>
      </c>
      <c r="AP1142">
        <v>21.53</v>
      </c>
      <c r="AQ1142">
        <v>2241.7399999999998</v>
      </c>
      <c r="AR1142" t="s">
        <v>2627</v>
      </c>
      <c r="AS1142" t="s">
        <v>2626</v>
      </c>
      <c r="AT1142">
        <v>0</v>
      </c>
      <c r="AU1142" t="s">
        <v>2630</v>
      </c>
      <c r="AV1142" s="3">
        <v>42106</v>
      </c>
      <c r="AW1142" s="3" t="str">
        <f>TEXT(LoanTable[[#This Row],[Disbursement Date]],"YYYY-MM")</f>
        <v>2020-05</v>
      </c>
      <c r="AX1142" t="str">
        <f>TEXT(EDATE(LoanTable[[#This Row],[Disbursement Date]],-1),"YYYY-MM")</f>
        <v>2020-04</v>
      </c>
      <c r="AY1142">
        <f>IF(LoanTable[[#This Row],[Loan Status]]="Active",1,0)</f>
        <v>0</v>
      </c>
      <c r="AZ1142">
        <f>IF(COUNTIFS(LoanTable[Client id],LoanTable[[#This Row],[Client id]],LoanTable[Period],LoanTable[[#This Row],[Previous Period]])&gt;0,1,0)</f>
        <v>0</v>
      </c>
      <c r="BA1142" s="17" t="str">
        <f>TEXT(LoanTable[[#This Row],[Disbursement Date]],"YYYY")</f>
        <v>2020</v>
      </c>
      <c r="BB1142" s="10" cm="1">
        <f t="array" ref="BB1142">IF(YEAR(LoanTable[[#This Row],[Disbursement Date]])=MIN(YEAR(LoanTable[Disbursement Date])),"",YEAR(LoanTable[[#This Row],[Disbursement Date]])-1)</f>
        <v>2019</v>
      </c>
      <c r="BC1142" s="10">
        <f>IF(LoanTable[[#This Row],[Previous Year]]="",1,IF(COUNTIFS(LoanTable[Client id],LoanTable[[#This Row],[Client id]],LoanTable[Year],LoanTable[[#This Row],[Previous Year]])&gt;0,1,0))</f>
        <v>1</v>
      </c>
      <c r="BD1142" t="str">
        <f>YEAR(LoanTable[[#This Row],[Disbursement Date]]) &amp; "-Q" &amp; ROUNDUP(MONTH(LoanTable[[#This Row],[Disbursement Date]])/3,0)</f>
        <v>2020-Q2</v>
      </c>
      <c r="BE1142">
        <f>IF(LoanTable[[#This Row],[Disbursement Date]]=LoanTable[[#This Row],[First Loan Date]],1,0)</f>
        <v>0</v>
      </c>
    </row>
    <row r="1143" spans="1:57" x14ac:dyDescent="0.3">
      <c r="A1143" t="s">
        <v>1830</v>
      </c>
      <c r="B1143">
        <v>60</v>
      </c>
      <c r="C1143" t="s">
        <v>350</v>
      </c>
      <c r="D1143" t="s">
        <v>589</v>
      </c>
      <c r="E1143">
        <v>37364</v>
      </c>
      <c r="F1143">
        <v>4473</v>
      </c>
      <c r="G1143">
        <v>22640</v>
      </c>
      <c r="H1143" s="5">
        <v>43967</v>
      </c>
      <c r="I1143" t="s">
        <v>612</v>
      </c>
      <c r="J1143" t="s">
        <v>619</v>
      </c>
      <c r="K1143">
        <v>700013</v>
      </c>
      <c r="L1143" t="s">
        <v>351</v>
      </c>
      <c r="M1143" t="s">
        <v>121</v>
      </c>
      <c r="N1143" t="s">
        <v>13</v>
      </c>
      <c r="O1143" t="s">
        <v>14</v>
      </c>
      <c r="P1143">
        <v>45</v>
      </c>
      <c r="Q1143" s="6" t="s">
        <v>24</v>
      </c>
      <c r="R1143" t="s">
        <v>25</v>
      </c>
      <c r="S1143" t="s">
        <v>35</v>
      </c>
      <c r="T1143" t="s">
        <v>18</v>
      </c>
      <c r="U1143" t="s">
        <v>19</v>
      </c>
      <c r="V1143" t="s">
        <v>39</v>
      </c>
      <c r="W1143">
        <v>311</v>
      </c>
      <c r="X1143" t="s">
        <v>574</v>
      </c>
      <c r="Y1143" t="s">
        <v>590</v>
      </c>
      <c r="Z1143" t="s">
        <v>576</v>
      </c>
      <c r="AA1143">
        <v>9.9099999999999994E-2</v>
      </c>
      <c r="AB1143" t="s">
        <v>577</v>
      </c>
      <c r="AC1143" t="s">
        <v>591</v>
      </c>
      <c r="AD1143" t="s">
        <v>350</v>
      </c>
      <c r="AE1143" t="s">
        <v>331</v>
      </c>
      <c r="AF1143" t="s">
        <v>332</v>
      </c>
      <c r="AG1143" t="s">
        <v>333</v>
      </c>
      <c r="AH1143" t="s">
        <v>334</v>
      </c>
      <c r="AI1143" t="s">
        <v>335</v>
      </c>
      <c r="AJ1143">
        <v>700013</v>
      </c>
      <c r="AK1143" t="s">
        <v>247</v>
      </c>
      <c r="AL1143" t="s">
        <v>241</v>
      </c>
      <c r="AM1143">
        <v>38189</v>
      </c>
      <c r="AN1143">
        <v>5764</v>
      </c>
      <c r="AO1143">
        <v>37184</v>
      </c>
      <c r="AP1143">
        <v>13.13</v>
      </c>
      <c r="AQ1143">
        <v>1325.26</v>
      </c>
      <c r="AR1143" t="s">
        <v>2626</v>
      </c>
      <c r="AS1143" t="s">
        <v>2626</v>
      </c>
      <c r="AT1143">
        <v>0</v>
      </c>
      <c r="AU1143" t="s">
        <v>2628</v>
      </c>
      <c r="AV1143" s="3">
        <v>43209</v>
      </c>
      <c r="AW1143" s="3" t="str">
        <f>TEXT(LoanTable[[#This Row],[Disbursement Date]],"YYYY-MM")</f>
        <v>2020-05</v>
      </c>
      <c r="AX1143" t="str">
        <f>TEXT(EDATE(LoanTable[[#This Row],[Disbursement Date]],-1),"YYYY-MM")</f>
        <v>2020-04</v>
      </c>
      <c r="AY1143">
        <f>IF(LoanTable[[#This Row],[Loan Status]]="Active",1,0)</f>
        <v>0</v>
      </c>
      <c r="AZ1143">
        <f>IF(COUNTIFS(LoanTable[Client id],LoanTable[[#This Row],[Client id]],LoanTable[Period],LoanTable[[#This Row],[Previous Period]])&gt;0,1,0)</f>
        <v>0</v>
      </c>
      <c r="BA1143" s="17" t="str">
        <f>TEXT(LoanTable[[#This Row],[Disbursement Date]],"YYYY")</f>
        <v>2020</v>
      </c>
      <c r="BB1143" s="10" cm="1">
        <f t="array" ref="BB1143">IF(YEAR(LoanTable[[#This Row],[Disbursement Date]])=MIN(YEAR(LoanTable[Disbursement Date])),"",YEAR(LoanTable[[#This Row],[Disbursement Date]])-1)</f>
        <v>2019</v>
      </c>
      <c r="BC1143" s="10">
        <f>IF(LoanTable[[#This Row],[Previous Year]]="",1,IF(COUNTIFS(LoanTable[Client id],LoanTable[[#This Row],[Client id]],LoanTable[Year],LoanTable[[#This Row],[Previous Year]])&gt;0,1,0))</f>
        <v>0</v>
      </c>
      <c r="BD1143" t="str">
        <f>YEAR(LoanTable[[#This Row],[Disbursement Date]]) &amp; "-Q" &amp; ROUNDUP(MONTH(LoanTable[[#This Row],[Disbursement Date]])/3,0)</f>
        <v>2020-Q2</v>
      </c>
      <c r="BE1143">
        <f>IF(LoanTable[[#This Row],[Disbursement Date]]=LoanTable[[#This Row],[First Loan Date]],1,0)</f>
        <v>0</v>
      </c>
    </row>
    <row r="1144" spans="1:57" x14ac:dyDescent="0.3">
      <c r="A1144" t="s">
        <v>1806</v>
      </c>
      <c r="B1144">
        <v>416</v>
      </c>
      <c r="C1144" t="s">
        <v>545</v>
      </c>
      <c r="D1144" t="s">
        <v>573</v>
      </c>
      <c r="E1144">
        <v>34763</v>
      </c>
      <c r="F1144">
        <v>25144</v>
      </c>
      <c r="G1144">
        <v>20609</v>
      </c>
      <c r="H1144" s="5">
        <v>43971</v>
      </c>
      <c r="I1144" t="s">
        <v>612</v>
      </c>
      <c r="J1144" t="s">
        <v>619</v>
      </c>
      <c r="K1144">
        <v>850152</v>
      </c>
      <c r="L1144" t="s">
        <v>546</v>
      </c>
      <c r="M1144" t="s">
        <v>119</v>
      </c>
      <c r="N1144" t="s">
        <v>13</v>
      </c>
      <c r="O1144" t="s">
        <v>28</v>
      </c>
      <c r="P1144">
        <v>52</v>
      </c>
      <c r="Q1144" s="5" t="s">
        <v>113</v>
      </c>
      <c r="R1144" t="s">
        <v>25</v>
      </c>
      <c r="S1144" t="s">
        <v>35</v>
      </c>
      <c r="T1144" t="s">
        <v>18</v>
      </c>
      <c r="U1144" t="s">
        <v>19</v>
      </c>
      <c r="V1144" t="s">
        <v>39</v>
      </c>
      <c r="W1144">
        <v>584</v>
      </c>
      <c r="X1144" t="s">
        <v>574</v>
      </c>
      <c r="Y1144" t="s">
        <v>575</v>
      </c>
      <c r="Z1144" t="s">
        <v>576</v>
      </c>
      <c r="AA1144">
        <v>0.1065</v>
      </c>
      <c r="AB1144" t="s">
        <v>577</v>
      </c>
      <c r="AC1144" t="s">
        <v>578</v>
      </c>
      <c r="AD1144" t="s">
        <v>545</v>
      </c>
      <c r="AE1144" t="s">
        <v>472</v>
      </c>
      <c r="AF1144" t="s">
        <v>473</v>
      </c>
      <c r="AG1144" t="s">
        <v>474</v>
      </c>
      <c r="AH1144" t="s">
        <v>475</v>
      </c>
      <c r="AI1144" t="s">
        <v>545</v>
      </c>
      <c r="AJ1144">
        <v>850152</v>
      </c>
      <c r="AK1144" t="s">
        <v>476</v>
      </c>
      <c r="AL1144" t="s">
        <v>256</v>
      </c>
      <c r="AM1144">
        <v>35473</v>
      </c>
      <c r="AN1144">
        <v>26882</v>
      </c>
      <c r="AO1144">
        <v>34397</v>
      </c>
      <c r="AP1144">
        <v>17.84</v>
      </c>
      <c r="AQ1144">
        <v>651.9</v>
      </c>
      <c r="AR1144" t="s">
        <v>2627</v>
      </c>
      <c r="AS1144" t="s">
        <v>2626</v>
      </c>
      <c r="AT1144">
        <v>1</v>
      </c>
      <c r="AU1144" t="s">
        <v>2628</v>
      </c>
      <c r="AV1144" s="3">
        <v>42753</v>
      </c>
      <c r="AW1144" s="3" t="str">
        <f>TEXT(LoanTable[[#This Row],[Disbursement Date]],"YYYY-MM")</f>
        <v>2020-05</v>
      </c>
      <c r="AX1144" t="str">
        <f>TEXT(EDATE(LoanTable[[#This Row],[Disbursement Date]],-1),"YYYY-MM")</f>
        <v>2020-04</v>
      </c>
      <c r="AY1144">
        <f>IF(LoanTable[[#This Row],[Loan Status]]="Active",1,0)</f>
        <v>0</v>
      </c>
      <c r="AZ1144">
        <f>IF(COUNTIFS(LoanTable[Client id],LoanTable[[#This Row],[Client id]],LoanTable[Period],LoanTable[[#This Row],[Previous Period]])&gt;0,1,0)</f>
        <v>0</v>
      </c>
      <c r="BA1144" s="17" t="str">
        <f>TEXT(LoanTable[[#This Row],[Disbursement Date]],"YYYY")</f>
        <v>2020</v>
      </c>
      <c r="BB1144" s="10" cm="1">
        <f t="array" ref="BB1144">IF(YEAR(LoanTable[[#This Row],[Disbursement Date]])=MIN(YEAR(LoanTable[Disbursement Date])),"",YEAR(LoanTable[[#This Row],[Disbursement Date]])-1)</f>
        <v>2019</v>
      </c>
      <c r="BC1144" s="10">
        <f>IF(LoanTable[[#This Row],[Previous Year]]="",1,IF(COUNTIFS(LoanTable[Client id],LoanTable[[#This Row],[Client id]],LoanTable[Year],LoanTable[[#This Row],[Previous Year]])&gt;0,1,0))</f>
        <v>1</v>
      </c>
      <c r="BD1144" t="str">
        <f>YEAR(LoanTable[[#This Row],[Disbursement Date]]) &amp; "-Q" &amp; ROUNDUP(MONTH(LoanTable[[#This Row],[Disbursement Date]])/3,0)</f>
        <v>2020-Q2</v>
      </c>
      <c r="BE1144">
        <f>IF(LoanTable[[#This Row],[Disbursement Date]]=LoanTable[[#This Row],[First Loan Date]],1,0)</f>
        <v>0</v>
      </c>
    </row>
    <row r="1145" spans="1:57" x14ac:dyDescent="0.3">
      <c r="A1145" t="s">
        <v>906</v>
      </c>
      <c r="B1145">
        <v>655</v>
      </c>
      <c r="C1145" t="s">
        <v>409</v>
      </c>
      <c r="D1145" t="s">
        <v>573</v>
      </c>
      <c r="E1145">
        <v>21934</v>
      </c>
      <c r="F1145">
        <v>29994</v>
      </c>
      <c r="G1145">
        <v>15290</v>
      </c>
      <c r="H1145" s="5">
        <v>43974</v>
      </c>
      <c r="I1145" t="s">
        <v>612</v>
      </c>
      <c r="J1145" t="s">
        <v>613</v>
      </c>
      <c r="K1145">
        <v>1030063</v>
      </c>
      <c r="L1145" t="s">
        <v>411</v>
      </c>
      <c r="M1145" t="s">
        <v>54</v>
      </c>
      <c r="N1145" t="s">
        <v>13</v>
      </c>
      <c r="O1145" t="s">
        <v>46</v>
      </c>
      <c r="P1145">
        <v>29</v>
      </c>
      <c r="Q1145" s="5" t="s">
        <v>53</v>
      </c>
      <c r="R1145" t="s">
        <v>30</v>
      </c>
      <c r="S1145" t="s">
        <v>145</v>
      </c>
      <c r="T1145" t="s">
        <v>18</v>
      </c>
      <c r="U1145" t="s">
        <v>22</v>
      </c>
      <c r="V1145" t="s">
        <v>39</v>
      </c>
      <c r="W1145">
        <v>324</v>
      </c>
      <c r="X1145" t="s">
        <v>574</v>
      </c>
      <c r="Y1145" t="s">
        <v>575</v>
      </c>
      <c r="Z1145" t="s">
        <v>576</v>
      </c>
      <c r="AA1145">
        <v>0.1065</v>
      </c>
      <c r="AB1145" t="s">
        <v>577</v>
      </c>
      <c r="AC1145" t="s">
        <v>578</v>
      </c>
      <c r="AD1145" t="s">
        <v>409</v>
      </c>
      <c r="AE1145" t="s">
        <v>234</v>
      </c>
      <c r="AF1145" t="s">
        <v>235</v>
      </c>
      <c r="AG1145" t="s">
        <v>236</v>
      </c>
      <c r="AH1145" t="s">
        <v>237</v>
      </c>
      <c r="AI1145" t="s">
        <v>246</v>
      </c>
      <c r="AJ1145">
        <v>1030063</v>
      </c>
      <c r="AK1145" t="s">
        <v>410</v>
      </c>
      <c r="AL1145" t="s">
        <v>241</v>
      </c>
      <c r="AM1145">
        <v>22227</v>
      </c>
      <c r="AN1145">
        <v>30772</v>
      </c>
      <c r="AO1145">
        <v>21637</v>
      </c>
      <c r="AP1145">
        <v>2.42</v>
      </c>
      <c r="AQ1145">
        <v>284.3</v>
      </c>
      <c r="AR1145" t="s">
        <v>2626</v>
      </c>
      <c r="AS1145" t="s">
        <v>2626</v>
      </c>
      <c r="AT1145">
        <v>2</v>
      </c>
      <c r="AU1145" t="s">
        <v>2628</v>
      </c>
      <c r="AV1145" s="3">
        <v>43974</v>
      </c>
      <c r="AW1145" s="3" t="str">
        <f>TEXT(LoanTable[[#This Row],[Disbursement Date]],"YYYY-MM")</f>
        <v>2020-05</v>
      </c>
      <c r="AX1145" t="str">
        <f>TEXT(EDATE(LoanTable[[#This Row],[Disbursement Date]],-1),"YYYY-MM")</f>
        <v>2020-04</v>
      </c>
      <c r="AY1145">
        <f>IF(LoanTable[[#This Row],[Loan Status]]="Active",1,0)</f>
        <v>0</v>
      </c>
      <c r="AZ1145">
        <f>IF(COUNTIFS(LoanTable[Client id],LoanTable[[#This Row],[Client id]],LoanTable[Period],LoanTable[[#This Row],[Previous Period]])&gt;0,1,0)</f>
        <v>0</v>
      </c>
      <c r="BA1145" s="17" t="str">
        <f>TEXT(LoanTable[[#This Row],[Disbursement Date]],"YYYY")</f>
        <v>2020</v>
      </c>
      <c r="BB1145" s="10" cm="1">
        <f t="array" ref="BB1145">IF(YEAR(LoanTable[[#This Row],[Disbursement Date]])=MIN(YEAR(LoanTable[Disbursement Date])),"",YEAR(LoanTable[[#This Row],[Disbursement Date]])-1)</f>
        <v>2019</v>
      </c>
      <c r="BC1145" s="10">
        <f>IF(LoanTable[[#This Row],[Previous Year]]="",1,IF(COUNTIFS(LoanTable[Client id],LoanTable[[#This Row],[Client id]],LoanTable[Year],LoanTable[[#This Row],[Previous Year]])&gt;0,1,0))</f>
        <v>0</v>
      </c>
      <c r="BD1145" t="str">
        <f>YEAR(LoanTable[[#This Row],[Disbursement Date]]) &amp; "-Q" &amp; ROUNDUP(MONTH(LoanTable[[#This Row],[Disbursement Date]])/3,0)</f>
        <v>2020-Q2</v>
      </c>
      <c r="BE1145">
        <f>IF(LoanTable[[#This Row],[Disbursement Date]]=LoanTable[[#This Row],[First Loan Date]],1,0)</f>
        <v>1</v>
      </c>
    </row>
    <row r="1146" spans="1:57" x14ac:dyDescent="0.3">
      <c r="A1146" t="s">
        <v>1161</v>
      </c>
      <c r="B1146">
        <v>544</v>
      </c>
      <c r="C1146" t="s">
        <v>471</v>
      </c>
      <c r="D1146" t="s">
        <v>596</v>
      </c>
      <c r="E1146">
        <v>28590</v>
      </c>
      <c r="F1146">
        <v>32619</v>
      </c>
      <c r="G1146">
        <v>16420</v>
      </c>
      <c r="H1146" s="5">
        <v>43976</v>
      </c>
      <c r="I1146" t="s">
        <v>617</v>
      </c>
      <c r="J1146" t="s">
        <v>613</v>
      </c>
      <c r="K1146">
        <v>570241</v>
      </c>
      <c r="L1146" t="s">
        <v>477</v>
      </c>
      <c r="M1146" t="s">
        <v>70</v>
      </c>
      <c r="N1146" t="s">
        <v>13</v>
      </c>
      <c r="O1146" t="s">
        <v>28</v>
      </c>
      <c r="P1146">
        <v>52</v>
      </c>
      <c r="Q1146" s="5" t="s">
        <v>103</v>
      </c>
      <c r="R1146" t="s">
        <v>104</v>
      </c>
      <c r="S1146" t="s">
        <v>105</v>
      </c>
      <c r="T1146" t="s">
        <v>18</v>
      </c>
      <c r="U1146" t="s">
        <v>65</v>
      </c>
      <c r="V1146" t="s">
        <v>31</v>
      </c>
      <c r="W1146">
        <v>557</v>
      </c>
      <c r="X1146" t="s">
        <v>574</v>
      </c>
      <c r="Y1146" t="s">
        <v>590</v>
      </c>
      <c r="Z1146" t="s">
        <v>593</v>
      </c>
      <c r="AA1146">
        <v>0.17269999999999999</v>
      </c>
      <c r="AB1146" t="s">
        <v>585</v>
      </c>
      <c r="AC1146" t="s">
        <v>597</v>
      </c>
      <c r="AD1146" t="s">
        <v>471</v>
      </c>
      <c r="AE1146" t="s">
        <v>472</v>
      </c>
      <c r="AF1146" t="s">
        <v>473</v>
      </c>
      <c r="AG1146" t="s">
        <v>474</v>
      </c>
      <c r="AH1146" t="s">
        <v>475</v>
      </c>
      <c r="AI1146" t="s">
        <v>471</v>
      </c>
      <c r="AJ1146">
        <v>570241</v>
      </c>
      <c r="AK1146" t="s">
        <v>476</v>
      </c>
      <c r="AL1146" t="s">
        <v>241</v>
      </c>
      <c r="AM1146">
        <v>28892</v>
      </c>
      <c r="AN1146">
        <v>33542</v>
      </c>
      <c r="AO1146">
        <v>28341</v>
      </c>
      <c r="AP1146">
        <v>22.28</v>
      </c>
      <c r="AQ1146">
        <v>4243.6400000000003</v>
      </c>
      <c r="AR1146" t="s">
        <v>2626</v>
      </c>
      <c r="AS1146" t="s">
        <v>2627</v>
      </c>
      <c r="AT1146">
        <v>2</v>
      </c>
      <c r="AU1146" t="s">
        <v>2629</v>
      </c>
      <c r="AV1146" s="3">
        <v>43976</v>
      </c>
      <c r="AW1146" s="3" t="str">
        <f>TEXT(LoanTable[[#This Row],[Disbursement Date]],"YYYY-MM")</f>
        <v>2020-05</v>
      </c>
      <c r="AX1146" t="str">
        <f>TEXT(EDATE(LoanTable[[#This Row],[Disbursement Date]],-1),"YYYY-MM")</f>
        <v>2020-04</v>
      </c>
      <c r="AY1146">
        <f>IF(LoanTable[[#This Row],[Loan Status]]="Active",1,0)</f>
        <v>0</v>
      </c>
      <c r="AZ1146">
        <f>IF(COUNTIFS(LoanTable[Client id],LoanTable[[#This Row],[Client id]],LoanTable[Period],LoanTable[[#This Row],[Previous Period]])&gt;0,1,0)</f>
        <v>0</v>
      </c>
      <c r="BA1146" s="17" t="str">
        <f>TEXT(LoanTable[[#This Row],[Disbursement Date]],"YYYY")</f>
        <v>2020</v>
      </c>
      <c r="BB1146" s="10" cm="1">
        <f t="array" ref="BB1146">IF(YEAR(LoanTable[[#This Row],[Disbursement Date]])=MIN(YEAR(LoanTable[Disbursement Date])),"",YEAR(LoanTable[[#This Row],[Disbursement Date]])-1)</f>
        <v>2019</v>
      </c>
      <c r="BC1146" s="10">
        <f>IF(LoanTable[[#This Row],[Previous Year]]="",1,IF(COUNTIFS(LoanTable[Client id],LoanTable[[#This Row],[Client id]],LoanTable[Year],LoanTable[[#This Row],[Previous Year]])&gt;0,1,0))</f>
        <v>0</v>
      </c>
      <c r="BD1146" t="str">
        <f>YEAR(LoanTable[[#This Row],[Disbursement Date]]) &amp; "-Q" &amp; ROUNDUP(MONTH(LoanTable[[#This Row],[Disbursement Date]])/3,0)</f>
        <v>2020-Q2</v>
      </c>
      <c r="BE1146">
        <f>IF(LoanTable[[#This Row],[Disbursement Date]]=LoanTable[[#This Row],[First Loan Date]],1,0)</f>
        <v>1</v>
      </c>
    </row>
    <row r="1147" spans="1:57" x14ac:dyDescent="0.3">
      <c r="A1147" t="s">
        <v>1384</v>
      </c>
      <c r="B1147">
        <v>695</v>
      </c>
      <c r="C1147" t="s">
        <v>386</v>
      </c>
      <c r="D1147" t="s">
        <v>573</v>
      </c>
      <c r="E1147">
        <v>13834</v>
      </c>
      <c r="F1147">
        <v>16957</v>
      </c>
      <c r="G1147">
        <v>18939</v>
      </c>
      <c r="H1147" s="5">
        <v>43979</v>
      </c>
      <c r="I1147" t="s">
        <v>612</v>
      </c>
      <c r="J1147" t="s">
        <v>619</v>
      </c>
      <c r="K1147">
        <v>1110166</v>
      </c>
      <c r="L1147" t="s">
        <v>389</v>
      </c>
      <c r="M1147" t="s">
        <v>126</v>
      </c>
      <c r="N1147" t="s">
        <v>13</v>
      </c>
      <c r="O1147" t="s">
        <v>14</v>
      </c>
      <c r="P1147">
        <v>45</v>
      </c>
      <c r="Q1147" s="5" t="s">
        <v>24</v>
      </c>
      <c r="R1147" t="s">
        <v>104</v>
      </c>
      <c r="S1147" t="s">
        <v>105</v>
      </c>
      <c r="T1147" t="s">
        <v>18</v>
      </c>
      <c r="U1147" t="s">
        <v>19</v>
      </c>
      <c r="V1147" t="s">
        <v>31</v>
      </c>
      <c r="W1147">
        <v>357</v>
      </c>
      <c r="X1147" t="s">
        <v>574</v>
      </c>
      <c r="Y1147" t="s">
        <v>575</v>
      </c>
      <c r="Z1147" t="s">
        <v>576</v>
      </c>
      <c r="AA1147">
        <v>0.1065</v>
      </c>
      <c r="AB1147" t="s">
        <v>577</v>
      </c>
      <c r="AC1147" t="s">
        <v>578</v>
      </c>
      <c r="AD1147" t="s">
        <v>386</v>
      </c>
      <c r="AE1147" t="s">
        <v>234</v>
      </c>
      <c r="AF1147" t="s">
        <v>235</v>
      </c>
      <c r="AG1147" t="s">
        <v>236</v>
      </c>
      <c r="AH1147" t="s">
        <v>237</v>
      </c>
      <c r="AI1147" t="s">
        <v>387</v>
      </c>
      <c r="AJ1147">
        <v>1110166</v>
      </c>
      <c r="AK1147" t="s">
        <v>388</v>
      </c>
      <c r="AL1147" t="s">
        <v>239</v>
      </c>
      <c r="AM1147">
        <v>15011</v>
      </c>
      <c r="AN1147">
        <v>16675</v>
      </c>
      <c r="AO1147">
        <v>13756</v>
      </c>
      <c r="AP1147">
        <v>1.1100000000000001</v>
      </c>
      <c r="AQ1147">
        <v>3685.11</v>
      </c>
      <c r="AR1147" t="s">
        <v>2626</v>
      </c>
      <c r="AS1147" t="s">
        <v>2626</v>
      </c>
      <c r="AT1147">
        <v>0</v>
      </c>
      <c r="AU1147" t="s">
        <v>2628</v>
      </c>
      <c r="AV1147" s="3">
        <v>43979</v>
      </c>
      <c r="AW1147" s="3" t="str">
        <f>TEXT(LoanTable[[#This Row],[Disbursement Date]],"YYYY-MM")</f>
        <v>2020-05</v>
      </c>
      <c r="AX1147" t="str">
        <f>TEXT(EDATE(LoanTable[[#This Row],[Disbursement Date]],-1),"YYYY-MM")</f>
        <v>2020-04</v>
      </c>
      <c r="AY1147">
        <f>IF(LoanTable[[#This Row],[Loan Status]]="Active",1,0)</f>
        <v>0</v>
      </c>
      <c r="AZ1147">
        <f>IF(COUNTIFS(LoanTable[Client id],LoanTable[[#This Row],[Client id]],LoanTable[Period],LoanTable[[#This Row],[Previous Period]])&gt;0,1,0)</f>
        <v>0</v>
      </c>
      <c r="BA1147" s="17" t="str">
        <f>TEXT(LoanTable[[#This Row],[Disbursement Date]],"YYYY")</f>
        <v>2020</v>
      </c>
      <c r="BB1147" s="10" cm="1">
        <f t="array" ref="BB1147">IF(YEAR(LoanTable[[#This Row],[Disbursement Date]])=MIN(YEAR(LoanTable[Disbursement Date])),"",YEAR(LoanTable[[#This Row],[Disbursement Date]])-1)</f>
        <v>2019</v>
      </c>
      <c r="BC1147" s="10">
        <f>IF(LoanTable[[#This Row],[Previous Year]]="",1,IF(COUNTIFS(LoanTable[Client id],LoanTable[[#This Row],[Client id]],LoanTable[Year],LoanTable[[#This Row],[Previous Year]])&gt;0,1,0))</f>
        <v>0</v>
      </c>
      <c r="BD1147" t="str">
        <f>YEAR(LoanTable[[#This Row],[Disbursement Date]]) &amp; "-Q" &amp; ROUNDUP(MONTH(LoanTable[[#This Row],[Disbursement Date]])/3,0)</f>
        <v>2020-Q2</v>
      </c>
      <c r="BE1147">
        <f>IF(LoanTable[[#This Row],[Disbursement Date]]=LoanTable[[#This Row],[First Loan Date]],1,0)</f>
        <v>1</v>
      </c>
    </row>
    <row r="1148" spans="1:57" x14ac:dyDescent="0.3">
      <c r="A1148" t="s">
        <v>2615</v>
      </c>
      <c r="B1148">
        <v>405</v>
      </c>
      <c r="C1148" t="s">
        <v>251</v>
      </c>
      <c r="D1148" t="s">
        <v>602</v>
      </c>
      <c r="E1148">
        <v>12003</v>
      </c>
      <c r="F1148">
        <v>26645</v>
      </c>
      <c r="G1148">
        <v>39974</v>
      </c>
      <c r="H1148" s="5">
        <v>43980</v>
      </c>
      <c r="I1148" t="s">
        <v>612</v>
      </c>
      <c r="J1148" t="s">
        <v>619</v>
      </c>
      <c r="K1148">
        <v>10068</v>
      </c>
      <c r="L1148" t="s">
        <v>319</v>
      </c>
      <c r="M1148" t="s">
        <v>40</v>
      </c>
      <c r="N1148" t="s">
        <v>13</v>
      </c>
      <c r="O1148" t="s">
        <v>14</v>
      </c>
      <c r="P1148">
        <v>43</v>
      </c>
      <c r="Q1148" s="5" t="s">
        <v>94</v>
      </c>
      <c r="R1148" t="s">
        <v>104</v>
      </c>
      <c r="S1148" t="s">
        <v>105</v>
      </c>
      <c r="T1148" t="s">
        <v>18</v>
      </c>
      <c r="U1148" t="s">
        <v>65</v>
      </c>
      <c r="V1148" t="s">
        <v>20</v>
      </c>
      <c r="W1148">
        <v>528</v>
      </c>
      <c r="X1148" t="s">
        <v>574</v>
      </c>
      <c r="Y1148" t="s">
        <v>575</v>
      </c>
      <c r="Z1148" t="s">
        <v>576</v>
      </c>
      <c r="AA1148">
        <v>0.17269999999999999</v>
      </c>
      <c r="AB1148" t="s">
        <v>585</v>
      </c>
      <c r="AC1148" t="s">
        <v>597</v>
      </c>
      <c r="AD1148" t="s">
        <v>251</v>
      </c>
      <c r="AE1148" t="s">
        <v>250</v>
      </c>
      <c r="AF1148" t="s">
        <v>251</v>
      </c>
      <c r="AG1148" t="s">
        <v>252</v>
      </c>
      <c r="AH1148" t="s">
        <v>253</v>
      </c>
      <c r="AI1148" t="s">
        <v>317</v>
      </c>
      <c r="AJ1148">
        <v>10068</v>
      </c>
      <c r="AK1148" t="s">
        <v>318</v>
      </c>
      <c r="AL1148" t="s">
        <v>256</v>
      </c>
      <c r="AM1148">
        <v>11526</v>
      </c>
      <c r="AN1148">
        <v>26975</v>
      </c>
      <c r="AO1148">
        <v>11853</v>
      </c>
      <c r="AP1148">
        <v>6.03</v>
      </c>
      <c r="AQ1148">
        <v>4681.6000000000004</v>
      </c>
      <c r="AR1148" t="s">
        <v>2626</v>
      </c>
      <c r="AS1148" t="s">
        <v>2626</v>
      </c>
      <c r="AT1148">
        <v>2</v>
      </c>
      <c r="AU1148" t="s">
        <v>2628</v>
      </c>
      <c r="AV1148" s="3">
        <v>43980</v>
      </c>
      <c r="AW1148" s="3" t="str">
        <f>TEXT(LoanTable[[#This Row],[Disbursement Date]],"YYYY-MM")</f>
        <v>2020-05</v>
      </c>
      <c r="AX1148" t="str">
        <f>TEXT(EDATE(LoanTable[[#This Row],[Disbursement Date]],-1),"YYYY-MM")</f>
        <v>2020-04</v>
      </c>
      <c r="AY1148">
        <f>IF(LoanTable[[#This Row],[Loan Status]]="Active",1,0)</f>
        <v>0</v>
      </c>
      <c r="AZ1148">
        <f>IF(COUNTIFS(LoanTable[Client id],LoanTable[[#This Row],[Client id]],LoanTable[Period],LoanTable[[#This Row],[Previous Period]])&gt;0,1,0)</f>
        <v>0</v>
      </c>
      <c r="BA1148" s="17" t="str">
        <f>TEXT(LoanTable[[#This Row],[Disbursement Date]],"YYYY")</f>
        <v>2020</v>
      </c>
      <c r="BB1148" s="10" cm="1">
        <f t="array" ref="BB1148">IF(YEAR(LoanTable[[#This Row],[Disbursement Date]])=MIN(YEAR(LoanTable[Disbursement Date])),"",YEAR(LoanTable[[#This Row],[Disbursement Date]])-1)</f>
        <v>2019</v>
      </c>
      <c r="BC1148" s="10">
        <f>IF(LoanTable[[#This Row],[Previous Year]]="",1,IF(COUNTIFS(LoanTable[Client id],LoanTable[[#This Row],[Client id]],LoanTable[Year],LoanTable[[#This Row],[Previous Year]])&gt;0,1,0))</f>
        <v>0</v>
      </c>
      <c r="BD1148" t="str">
        <f>YEAR(LoanTable[[#This Row],[Disbursement Date]]) &amp; "-Q" &amp; ROUNDUP(MONTH(LoanTable[[#This Row],[Disbursement Date]])/3,0)</f>
        <v>2020-Q2</v>
      </c>
      <c r="BE1148">
        <f>IF(LoanTable[[#This Row],[Disbursement Date]]=LoanTable[[#This Row],[First Loan Date]],1,0)</f>
        <v>1</v>
      </c>
    </row>
    <row r="1149" spans="1:57" x14ac:dyDescent="0.3">
      <c r="A1149" t="s">
        <v>1293</v>
      </c>
      <c r="B1149">
        <v>818</v>
      </c>
      <c r="C1149" t="s">
        <v>409</v>
      </c>
      <c r="D1149" t="s">
        <v>587</v>
      </c>
      <c r="E1149">
        <v>27953</v>
      </c>
      <c r="F1149">
        <v>32320</v>
      </c>
      <c r="G1149">
        <v>24921</v>
      </c>
      <c r="H1149" s="5">
        <v>43980</v>
      </c>
      <c r="I1149" t="s">
        <v>612</v>
      </c>
      <c r="J1149" t="s">
        <v>613</v>
      </c>
      <c r="K1149">
        <v>1030063</v>
      </c>
      <c r="L1149" t="s">
        <v>411</v>
      </c>
      <c r="M1149" t="s">
        <v>153</v>
      </c>
      <c r="N1149" t="s">
        <v>13</v>
      </c>
      <c r="O1149" t="s">
        <v>14</v>
      </c>
      <c r="P1149">
        <v>40</v>
      </c>
      <c r="Q1149" s="5" t="s">
        <v>85</v>
      </c>
      <c r="R1149" t="s">
        <v>30</v>
      </c>
      <c r="S1149" t="s">
        <v>145</v>
      </c>
      <c r="T1149" t="s">
        <v>18</v>
      </c>
      <c r="U1149" t="s">
        <v>26</v>
      </c>
      <c r="V1149" t="s">
        <v>20</v>
      </c>
      <c r="W1149">
        <v>318</v>
      </c>
      <c r="X1149" t="s">
        <v>574</v>
      </c>
      <c r="Y1149" t="s">
        <v>584</v>
      </c>
      <c r="Z1149" t="s">
        <v>576</v>
      </c>
      <c r="AA1149">
        <v>6.6199999999999995E-2</v>
      </c>
      <c r="AB1149" t="s">
        <v>581</v>
      </c>
      <c r="AC1149" t="s">
        <v>588</v>
      </c>
      <c r="AD1149" t="s">
        <v>409</v>
      </c>
      <c r="AE1149" t="s">
        <v>234</v>
      </c>
      <c r="AF1149" t="s">
        <v>235</v>
      </c>
      <c r="AG1149" t="s">
        <v>236</v>
      </c>
      <c r="AH1149" t="s">
        <v>237</v>
      </c>
      <c r="AI1149" t="s">
        <v>246</v>
      </c>
      <c r="AJ1149">
        <v>1030063</v>
      </c>
      <c r="AK1149" t="s">
        <v>410</v>
      </c>
      <c r="AL1149" t="s">
        <v>241</v>
      </c>
      <c r="AM1149">
        <v>28223</v>
      </c>
      <c r="AN1149">
        <v>32701</v>
      </c>
      <c r="AO1149">
        <v>27464</v>
      </c>
      <c r="AP1149">
        <v>49.34</v>
      </c>
      <c r="AQ1149">
        <v>3297.56</v>
      </c>
      <c r="AR1149" t="s">
        <v>2626</v>
      </c>
      <c r="AS1149" t="s">
        <v>2626</v>
      </c>
      <c r="AT1149">
        <v>1</v>
      </c>
      <c r="AU1149" t="s">
        <v>2629</v>
      </c>
      <c r="AV1149" s="3">
        <v>43980</v>
      </c>
      <c r="AW1149" s="3" t="str">
        <f>TEXT(LoanTable[[#This Row],[Disbursement Date]],"YYYY-MM")</f>
        <v>2020-05</v>
      </c>
      <c r="AX1149" t="str">
        <f>TEXT(EDATE(LoanTable[[#This Row],[Disbursement Date]],-1),"YYYY-MM")</f>
        <v>2020-04</v>
      </c>
      <c r="AY1149">
        <f>IF(LoanTable[[#This Row],[Loan Status]]="Active",1,0)</f>
        <v>0</v>
      </c>
      <c r="AZ1149">
        <f>IF(COUNTIFS(LoanTable[Client id],LoanTable[[#This Row],[Client id]],LoanTable[Period],LoanTable[[#This Row],[Previous Period]])&gt;0,1,0)</f>
        <v>0</v>
      </c>
      <c r="BA1149" s="17" t="str">
        <f>TEXT(LoanTable[[#This Row],[Disbursement Date]],"YYYY")</f>
        <v>2020</v>
      </c>
      <c r="BB1149" s="10" cm="1">
        <f t="array" ref="BB1149">IF(YEAR(LoanTable[[#This Row],[Disbursement Date]])=MIN(YEAR(LoanTable[Disbursement Date])),"",YEAR(LoanTable[[#This Row],[Disbursement Date]])-1)</f>
        <v>2019</v>
      </c>
      <c r="BC1149" s="10">
        <f>IF(LoanTable[[#This Row],[Previous Year]]="",1,IF(COUNTIFS(LoanTable[Client id],LoanTable[[#This Row],[Client id]],LoanTable[Year],LoanTable[[#This Row],[Previous Year]])&gt;0,1,0))</f>
        <v>0</v>
      </c>
      <c r="BD1149" t="str">
        <f>YEAR(LoanTable[[#This Row],[Disbursement Date]]) &amp; "-Q" &amp; ROUNDUP(MONTH(LoanTable[[#This Row],[Disbursement Date]])/3,0)</f>
        <v>2020-Q2</v>
      </c>
      <c r="BE1149">
        <f>IF(LoanTable[[#This Row],[Disbursement Date]]=LoanTable[[#This Row],[First Loan Date]],1,0)</f>
        <v>1</v>
      </c>
    </row>
    <row r="1150" spans="1:57" x14ac:dyDescent="0.3">
      <c r="A1150" t="s">
        <v>1848</v>
      </c>
      <c r="B1150">
        <v>896</v>
      </c>
      <c r="C1150" t="s">
        <v>310</v>
      </c>
      <c r="D1150" t="s">
        <v>573</v>
      </c>
      <c r="E1150">
        <v>27529</v>
      </c>
      <c r="F1150">
        <v>2076</v>
      </c>
      <c r="G1150">
        <v>19941</v>
      </c>
      <c r="H1150" s="5">
        <v>43982</v>
      </c>
      <c r="I1150" t="s">
        <v>612</v>
      </c>
      <c r="J1150" t="s">
        <v>619</v>
      </c>
      <c r="K1150">
        <v>140056</v>
      </c>
      <c r="L1150" t="s">
        <v>312</v>
      </c>
      <c r="M1150" t="s">
        <v>211</v>
      </c>
      <c r="N1150" t="s">
        <v>13</v>
      </c>
      <c r="O1150" t="s">
        <v>28</v>
      </c>
      <c r="P1150">
        <v>53</v>
      </c>
      <c r="Q1150" s="5" t="s">
        <v>62</v>
      </c>
      <c r="R1150" t="s">
        <v>104</v>
      </c>
      <c r="S1150" t="s">
        <v>105</v>
      </c>
      <c r="T1150" t="s">
        <v>18</v>
      </c>
      <c r="U1150" t="s">
        <v>38</v>
      </c>
      <c r="V1150" t="s">
        <v>31</v>
      </c>
      <c r="W1150">
        <v>812</v>
      </c>
      <c r="X1150" t="s">
        <v>574</v>
      </c>
      <c r="Y1150" t="s">
        <v>575</v>
      </c>
      <c r="Z1150" t="s">
        <v>576</v>
      </c>
      <c r="AA1150">
        <v>0.1065</v>
      </c>
      <c r="AB1150" t="s">
        <v>577</v>
      </c>
      <c r="AC1150" t="s">
        <v>578</v>
      </c>
      <c r="AD1150" t="s">
        <v>310</v>
      </c>
      <c r="AE1150" t="s">
        <v>250</v>
      </c>
      <c r="AF1150" t="s">
        <v>251</v>
      </c>
      <c r="AG1150" t="s">
        <v>252</v>
      </c>
      <c r="AH1150" t="s">
        <v>253</v>
      </c>
      <c r="AI1150" t="s">
        <v>310</v>
      </c>
      <c r="AJ1150">
        <v>140056</v>
      </c>
      <c r="AK1150" t="s">
        <v>311</v>
      </c>
      <c r="AL1150" t="s">
        <v>239</v>
      </c>
      <c r="AM1150">
        <v>27378</v>
      </c>
      <c r="AN1150">
        <v>1946</v>
      </c>
      <c r="AO1150">
        <v>27463</v>
      </c>
      <c r="AP1150">
        <v>36.92</v>
      </c>
      <c r="AQ1150">
        <v>3475.37</v>
      </c>
      <c r="AR1150" t="s">
        <v>2626</v>
      </c>
      <c r="AS1150" t="s">
        <v>2626</v>
      </c>
      <c r="AT1150">
        <v>1</v>
      </c>
      <c r="AU1150" t="s">
        <v>2628</v>
      </c>
      <c r="AV1150" s="3">
        <v>43982</v>
      </c>
      <c r="AW1150" s="3" t="str">
        <f>TEXT(LoanTable[[#This Row],[Disbursement Date]],"YYYY-MM")</f>
        <v>2020-05</v>
      </c>
      <c r="AX1150" t="str">
        <f>TEXT(EDATE(LoanTable[[#This Row],[Disbursement Date]],-1),"YYYY-MM")</f>
        <v>2020-04</v>
      </c>
      <c r="AY1150">
        <f>IF(LoanTable[[#This Row],[Loan Status]]="Active",1,0)</f>
        <v>0</v>
      </c>
      <c r="AZ1150">
        <f>IF(COUNTIFS(LoanTable[Client id],LoanTable[[#This Row],[Client id]],LoanTable[Period],LoanTable[[#This Row],[Previous Period]])&gt;0,1,0)</f>
        <v>0</v>
      </c>
      <c r="BA1150" s="17" t="str">
        <f>TEXT(LoanTable[[#This Row],[Disbursement Date]],"YYYY")</f>
        <v>2020</v>
      </c>
      <c r="BB1150" s="10" cm="1">
        <f t="array" ref="BB1150">IF(YEAR(LoanTable[[#This Row],[Disbursement Date]])=MIN(YEAR(LoanTable[Disbursement Date])),"",YEAR(LoanTable[[#This Row],[Disbursement Date]])-1)</f>
        <v>2019</v>
      </c>
      <c r="BC1150" s="10">
        <f>IF(LoanTable[[#This Row],[Previous Year]]="",1,IF(COUNTIFS(LoanTable[Client id],LoanTable[[#This Row],[Client id]],LoanTable[Year],LoanTable[[#This Row],[Previous Year]])&gt;0,1,0))</f>
        <v>0</v>
      </c>
      <c r="BD1150" t="str">
        <f>YEAR(LoanTable[[#This Row],[Disbursement Date]]) &amp; "-Q" &amp; ROUNDUP(MONTH(LoanTable[[#This Row],[Disbursement Date]])/3,0)</f>
        <v>2020-Q2</v>
      </c>
      <c r="BE1150">
        <f>IF(LoanTable[[#This Row],[Disbursement Date]]=LoanTable[[#This Row],[First Loan Date]],1,0)</f>
        <v>1</v>
      </c>
    </row>
    <row r="1151" spans="1:57" x14ac:dyDescent="0.3">
      <c r="A1151" t="s">
        <v>1519</v>
      </c>
      <c r="B1151">
        <v>96</v>
      </c>
      <c r="C1151" t="s">
        <v>344</v>
      </c>
      <c r="D1151" t="s">
        <v>573</v>
      </c>
      <c r="E1151">
        <v>22600</v>
      </c>
      <c r="F1151">
        <v>42141</v>
      </c>
      <c r="G1151">
        <v>23073</v>
      </c>
      <c r="H1151" s="5">
        <v>43984</v>
      </c>
      <c r="I1151" t="s">
        <v>624</v>
      </c>
      <c r="J1151" t="s">
        <v>619</v>
      </c>
      <c r="K1151">
        <v>910020</v>
      </c>
      <c r="L1151" t="s">
        <v>346</v>
      </c>
      <c r="M1151" t="s">
        <v>156</v>
      </c>
      <c r="N1151" t="s">
        <v>13</v>
      </c>
      <c r="O1151" t="s">
        <v>46</v>
      </c>
      <c r="P1151">
        <v>31</v>
      </c>
      <c r="Q1151" s="5" t="s">
        <v>157</v>
      </c>
      <c r="R1151" t="s">
        <v>30</v>
      </c>
      <c r="S1151" t="s">
        <v>145</v>
      </c>
      <c r="T1151" t="s">
        <v>44</v>
      </c>
      <c r="U1151" t="s">
        <v>65</v>
      </c>
      <c r="V1151" t="s">
        <v>31</v>
      </c>
      <c r="W1151">
        <v>532</v>
      </c>
      <c r="X1151" t="s">
        <v>574</v>
      </c>
      <c r="Y1151" t="s">
        <v>575</v>
      </c>
      <c r="Z1151" t="s">
        <v>576</v>
      </c>
      <c r="AA1151">
        <v>0.1065</v>
      </c>
      <c r="AB1151" t="s">
        <v>577</v>
      </c>
      <c r="AC1151" t="s">
        <v>578</v>
      </c>
      <c r="AD1151" t="s">
        <v>344</v>
      </c>
      <c r="AE1151" t="s">
        <v>250</v>
      </c>
      <c r="AF1151" t="s">
        <v>251</v>
      </c>
      <c r="AG1151" t="s">
        <v>252</v>
      </c>
      <c r="AH1151" t="s">
        <v>253</v>
      </c>
      <c r="AI1151" t="s">
        <v>254</v>
      </c>
      <c r="AJ1151">
        <v>910020</v>
      </c>
      <c r="AK1151" t="s">
        <v>345</v>
      </c>
      <c r="AL1151" t="s">
        <v>256</v>
      </c>
      <c r="AM1151">
        <v>22743</v>
      </c>
      <c r="AN1151">
        <v>43229</v>
      </c>
      <c r="AO1151">
        <v>22158</v>
      </c>
      <c r="AP1151">
        <v>35.83</v>
      </c>
      <c r="AQ1151">
        <v>1527.67</v>
      </c>
      <c r="AR1151" t="s">
        <v>2626</v>
      </c>
      <c r="AS1151" t="s">
        <v>2626</v>
      </c>
      <c r="AT1151">
        <v>0</v>
      </c>
      <c r="AU1151" t="s">
        <v>2630</v>
      </c>
      <c r="AV1151" s="3">
        <v>42031</v>
      </c>
      <c r="AW1151" s="3" t="str">
        <f>TEXT(LoanTable[[#This Row],[Disbursement Date]],"YYYY-MM")</f>
        <v>2020-06</v>
      </c>
      <c r="AX1151" t="str">
        <f>TEXT(EDATE(LoanTable[[#This Row],[Disbursement Date]],-1),"YYYY-MM")</f>
        <v>2020-05</v>
      </c>
      <c r="AY1151">
        <f>IF(LoanTable[[#This Row],[Loan Status]]="Active",1,0)</f>
        <v>1</v>
      </c>
      <c r="AZ1151">
        <f>IF(COUNTIFS(LoanTable[Client id],LoanTable[[#This Row],[Client id]],LoanTable[Period],LoanTable[[#This Row],[Previous Period]])&gt;0,1,0)</f>
        <v>0</v>
      </c>
      <c r="BA1151" s="17" t="str">
        <f>TEXT(LoanTable[[#This Row],[Disbursement Date]],"YYYY")</f>
        <v>2020</v>
      </c>
      <c r="BB1151" s="10" cm="1">
        <f t="array" ref="BB1151">IF(YEAR(LoanTable[[#This Row],[Disbursement Date]])=MIN(YEAR(LoanTable[Disbursement Date])),"",YEAR(LoanTable[[#This Row],[Disbursement Date]])-1)</f>
        <v>2019</v>
      </c>
      <c r="BC1151" s="10">
        <f>IF(LoanTable[[#This Row],[Previous Year]]="",1,IF(COUNTIFS(LoanTable[Client id],LoanTable[[#This Row],[Client id]],LoanTable[Year],LoanTable[[#This Row],[Previous Year]])&gt;0,1,0))</f>
        <v>0</v>
      </c>
      <c r="BD1151" t="str">
        <f>YEAR(LoanTable[[#This Row],[Disbursement Date]]) &amp; "-Q" &amp; ROUNDUP(MONTH(LoanTable[[#This Row],[Disbursement Date]])/3,0)</f>
        <v>2020-Q2</v>
      </c>
      <c r="BE1151">
        <f>IF(LoanTable[[#This Row],[Disbursement Date]]=LoanTable[[#This Row],[First Loan Date]],1,0)</f>
        <v>0</v>
      </c>
    </row>
    <row r="1152" spans="1:57" x14ac:dyDescent="0.3">
      <c r="A1152" t="s">
        <v>2536</v>
      </c>
      <c r="B1152">
        <v>665</v>
      </c>
      <c r="C1152" t="s">
        <v>310</v>
      </c>
      <c r="D1152" t="s">
        <v>596</v>
      </c>
      <c r="E1152">
        <v>21829</v>
      </c>
      <c r="F1152">
        <v>49705</v>
      </c>
      <c r="G1152">
        <v>44371</v>
      </c>
      <c r="H1152" s="5">
        <v>43984</v>
      </c>
      <c r="I1152" t="s">
        <v>612</v>
      </c>
      <c r="J1152" t="s">
        <v>613</v>
      </c>
      <c r="K1152">
        <v>140056</v>
      </c>
      <c r="L1152" t="s">
        <v>312</v>
      </c>
      <c r="M1152" t="s">
        <v>23</v>
      </c>
      <c r="N1152" t="s">
        <v>13</v>
      </c>
      <c r="O1152" t="s">
        <v>14</v>
      </c>
      <c r="P1152">
        <v>43</v>
      </c>
      <c r="Q1152" s="5" t="s">
        <v>24</v>
      </c>
      <c r="R1152" t="s">
        <v>25</v>
      </c>
      <c r="S1152" t="s">
        <v>17</v>
      </c>
      <c r="T1152" t="s">
        <v>18</v>
      </c>
      <c r="U1152" t="s">
        <v>26</v>
      </c>
      <c r="V1152" t="s">
        <v>20</v>
      </c>
      <c r="W1152">
        <v>645</v>
      </c>
      <c r="X1152" t="s">
        <v>574</v>
      </c>
      <c r="Y1152" t="s">
        <v>590</v>
      </c>
      <c r="Z1152" t="s">
        <v>593</v>
      </c>
      <c r="AA1152">
        <v>0.17269999999999999</v>
      </c>
      <c r="AB1152" t="s">
        <v>585</v>
      </c>
      <c r="AC1152" t="s">
        <v>597</v>
      </c>
      <c r="AD1152" t="s">
        <v>310</v>
      </c>
      <c r="AE1152" t="s">
        <v>250</v>
      </c>
      <c r="AF1152" t="s">
        <v>251</v>
      </c>
      <c r="AG1152" t="s">
        <v>252</v>
      </c>
      <c r="AH1152" t="s">
        <v>253</v>
      </c>
      <c r="AI1152" t="s">
        <v>310</v>
      </c>
      <c r="AJ1152">
        <v>140056</v>
      </c>
      <c r="AK1152" t="s">
        <v>311</v>
      </c>
      <c r="AL1152" t="s">
        <v>239</v>
      </c>
      <c r="AM1152">
        <v>21600</v>
      </c>
      <c r="AN1152">
        <v>51142</v>
      </c>
      <c r="AO1152">
        <v>21429</v>
      </c>
      <c r="AP1152">
        <v>44.93</v>
      </c>
      <c r="AQ1152">
        <v>2556.02</v>
      </c>
      <c r="AR1152" t="s">
        <v>2626</v>
      </c>
      <c r="AS1152" t="s">
        <v>2626</v>
      </c>
      <c r="AT1152">
        <v>0</v>
      </c>
      <c r="AU1152" t="s">
        <v>2629</v>
      </c>
      <c r="AV1152" s="3">
        <v>43181</v>
      </c>
      <c r="AW1152" s="3" t="str">
        <f>TEXT(LoanTable[[#This Row],[Disbursement Date]],"YYYY-MM")</f>
        <v>2020-06</v>
      </c>
      <c r="AX1152" t="str">
        <f>TEXT(EDATE(LoanTable[[#This Row],[Disbursement Date]],-1),"YYYY-MM")</f>
        <v>2020-05</v>
      </c>
      <c r="AY1152">
        <f>IF(LoanTable[[#This Row],[Loan Status]]="Active",1,0)</f>
        <v>0</v>
      </c>
      <c r="AZ1152">
        <f>IF(COUNTIFS(LoanTable[Client id],LoanTable[[#This Row],[Client id]],LoanTable[Period],LoanTable[[#This Row],[Previous Period]])&gt;0,1,0)</f>
        <v>0</v>
      </c>
      <c r="BA1152" s="17" t="str">
        <f>TEXT(LoanTable[[#This Row],[Disbursement Date]],"YYYY")</f>
        <v>2020</v>
      </c>
      <c r="BB1152" s="10" cm="1">
        <f t="array" ref="BB1152">IF(YEAR(LoanTable[[#This Row],[Disbursement Date]])=MIN(YEAR(LoanTable[Disbursement Date])),"",YEAR(LoanTable[[#This Row],[Disbursement Date]])-1)</f>
        <v>2019</v>
      </c>
      <c r="BC1152" s="10">
        <f>IF(LoanTable[[#This Row],[Previous Year]]="",1,IF(COUNTIFS(LoanTable[Client id],LoanTable[[#This Row],[Client id]],LoanTable[Year],LoanTable[[#This Row],[Previous Year]])&gt;0,1,0))</f>
        <v>0</v>
      </c>
      <c r="BD1152" t="str">
        <f>YEAR(LoanTable[[#This Row],[Disbursement Date]]) &amp; "-Q" &amp; ROUNDUP(MONTH(LoanTable[[#This Row],[Disbursement Date]])/3,0)</f>
        <v>2020-Q2</v>
      </c>
      <c r="BE1152">
        <f>IF(LoanTable[[#This Row],[Disbursement Date]]=LoanTable[[#This Row],[First Loan Date]],1,0)</f>
        <v>0</v>
      </c>
    </row>
    <row r="1153" spans="1:57" x14ac:dyDescent="0.3">
      <c r="A1153" t="s">
        <v>2480</v>
      </c>
      <c r="B1153">
        <v>273</v>
      </c>
      <c r="C1153" t="s">
        <v>350</v>
      </c>
      <c r="D1153" t="s">
        <v>596</v>
      </c>
      <c r="E1153">
        <v>21745</v>
      </c>
      <c r="F1153">
        <v>16807</v>
      </c>
      <c r="G1153">
        <v>14725</v>
      </c>
      <c r="H1153" s="5">
        <v>43985</v>
      </c>
      <c r="I1153" t="s">
        <v>615</v>
      </c>
      <c r="J1153" t="s">
        <v>613</v>
      </c>
      <c r="K1153">
        <v>700013</v>
      </c>
      <c r="L1153" t="s">
        <v>351</v>
      </c>
      <c r="M1153" t="s">
        <v>120</v>
      </c>
      <c r="N1153" t="s">
        <v>13</v>
      </c>
      <c r="O1153" t="s">
        <v>46</v>
      </c>
      <c r="P1153">
        <v>32</v>
      </c>
      <c r="Q1153" s="5" t="s">
        <v>163</v>
      </c>
      <c r="R1153" t="s">
        <v>30</v>
      </c>
      <c r="S1153" t="s">
        <v>145</v>
      </c>
      <c r="T1153" t="s">
        <v>18</v>
      </c>
      <c r="U1153" t="s">
        <v>19</v>
      </c>
      <c r="V1153" t="s">
        <v>39</v>
      </c>
      <c r="W1153">
        <v>666</v>
      </c>
      <c r="X1153" t="s">
        <v>574</v>
      </c>
      <c r="Y1153" t="s">
        <v>590</v>
      </c>
      <c r="Z1153" t="s">
        <v>593</v>
      </c>
      <c r="AA1153">
        <v>0.17269999999999999</v>
      </c>
      <c r="AB1153" t="s">
        <v>585</v>
      </c>
      <c r="AC1153" t="s">
        <v>597</v>
      </c>
      <c r="AD1153" t="s">
        <v>350</v>
      </c>
      <c r="AE1153" t="s">
        <v>331</v>
      </c>
      <c r="AF1153" t="s">
        <v>332</v>
      </c>
      <c r="AG1153" t="s">
        <v>333</v>
      </c>
      <c r="AH1153" t="s">
        <v>334</v>
      </c>
      <c r="AI1153" t="s">
        <v>335</v>
      </c>
      <c r="AJ1153">
        <v>700013</v>
      </c>
      <c r="AK1153" t="s">
        <v>247</v>
      </c>
      <c r="AL1153" t="s">
        <v>241</v>
      </c>
      <c r="AM1153">
        <v>23004</v>
      </c>
      <c r="AN1153">
        <v>18412</v>
      </c>
      <c r="AO1153">
        <v>21454</v>
      </c>
      <c r="AP1153">
        <v>26.92</v>
      </c>
      <c r="AQ1153">
        <v>1795.66</v>
      </c>
      <c r="AR1153" t="s">
        <v>2626</v>
      </c>
      <c r="AS1153" t="s">
        <v>2626</v>
      </c>
      <c r="AT1153">
        <v>0</v>
      </c>
      <c r="AU1153" t="s">
        <v>2628</v>
      </c>
      <c r="AV1153" s="3">
        <v>43985</v>
      </c>
      <c r="AW1153" s="3" t="str">
        <f>TEXT(LoanTable[[#This Row],[Disbursement Date]],"YYYY-MM")</f>
        <v>2020-06</v>
      </c>
      <c r="AX1153" t="str">
        <f>TEXT(EDATE(LoanTable[[#This Row],[Disbursement Date]],-1),"YYYY-MM")</f>
        <v>2020-05</v>
      </c>
      <c r="AY1153">
        <f>IF(LoanTable[[#This Row],[Loan Status]]="Active",1,0)</f>
        <v>0</v>
      </c>
      <c r="AZ1153">
        <f>IF(COUNTIFS(LoanTable[Client id],LoanTable[[#This Row],[Client id]],LoanTable[Period],LoanTable[[#This Row],[Previous Period]])&gt;0,1,0)</f>
        <v>0</v>
      </c>
      <c r="BA1153" s="17" t="str">
        <f>TEXT(LoanTable[[#This Row],[Disbursement Date]],"YYYY")</f>
        <v>2020</v>
      </c>
      <c r="BB1153" s="10" cm="1">
        <f t="array" ref="BB1153">IF(YEAR(LoanTable[[#This Row],[Disbursement Date]])=MIN(YEAR(LoanTable[Disbursement Date])),"",YEAR(LoanTable[[#This Row],[Disbursement Date]])-1)</f>
        <v>2019</v>
      </c>
      <c r="BC1153" s="10">
        <f>IF(LoanTable[[#This Row],[Previous Year]]="",1,IF(COUNTIFS(LoanTable[Client id],LoanTable[[#This Row],[Client id]],LoanTable[Year],LoanTable[[#This Row],[Previous Year]])&gt;0,1,0))</f>
        <v>0</v>
      </c>
      <c r="BD1153" t="str">
        <f>YEAR(LoanTable[[#This Row],[Disbursement Date]]) &amp; "-Q" &amp; ROUNDUP(MONTH(LoanTable[[#This Row],[Disbursement Date]])/3,0)</f>
        <v>2020-Q2</v>
      </c>
      <c r="BE1153">
        <f>IF(LoanTable[[#This Row],[Disbursement Date]]=LoanTable[[#This Row],[First Loan Date]],1,0)</f>
        <v>1</v>
      </c>
    </row>
    <row r="1154" spans="1:57" x14ac:dyDescent="0.3">
      <c r="A1154" t="s">
        <v>2389</v>
      </c>
      <c r="B1154">
        <v>104</v>
      </c>
      <c r="C1154" t="s">
        <v>246</v>
      </c>
      <c r="D1154" t="s">
        <v>587</v>
      </c>
      <c r="E1154">
        <v>21680</v>
      </c>
      <c r="F1154">
        <v>15805</v>
      </c>
      <c r="G1154">
        <v>7108</v>
      </c>
      <c r="H1154" s="5">
        <v>43987</v>
      </c>
      <c r="I1154" t="s">
        <v>615</v>
      </c>
      <c r="J1154" t="s">
        <v>613</v>
      </c>
      <c r="K1154">
        <v>110159</v>
      </c>
      <c r="L1154" t="s">
        <v>248</v>
      </c>
      <c r="M1154" t="s">
        <v>64</v>
      </c>
      <c r="N1154" t="s">
        <v>13</v>
      </c>
      <c r="O1154" t="s">
        <v>14</v>
      </c>
      <c r="P1154">
        <v>38</v>
      </c>
      <c r="Q1154" s="5" t="s">
        <v>37</v>
      </c>
      <c r="R1154" t="s">
        <v>30</v>
      </c>
      <c r="S1154" t="s">
        <v>145</v>
      </c>
      <c r="T1154" t="s">
        <v>44</v>
      </c>
      <c r="U1154" t="s">
        <v>19</v>
      </c>
      <c r="V1154" t="s">
        <v>20</v>
      </c>
      <c r="W1154">
        <v>368</v>
      </c>
      <c r="X1154" t="s">
        <v>574</v>
      </c>
      <c r="Y1154" t="s">
        <v>584</v>
      </c>
      <c r="Z1154" t="s">
        <v>576</v>
      </c>
      <c r="AA1154">
        <v>6.6199999999999995E-2</v>
      </c>
      <c r="AB1154" t="s">
        <v>581</v>
      </c>
      <c r="AC1154" t="s">
        <v>588</v>
      </c>
      <c r="AD1154" t="s">
        <v>246</v>
      </c>
      <c r="AE1154" t="s">
        <v>234</v>
      </c>
      <c r="AF1154" t="s">
        <v>235</v>
      </c>
      <c r="AG1154" t="s">
        <v>236</v>
      </c>
      <c r="AH1154" t="s">
        <v>237</v>
      </c>
      <c r="AI1154" t="s">
        <v>246</v>
      </c>
      <c r="AJ1154">
        <v>110159</v>
      </c>
      <c r="AK1154" t="s">
        <v>247</v>
      </c>
      <c r="AL1154" t="s">
        <v>241</v>
      </c>
      <c r="AM1154">
        <v>22064</v>
      </c>
      <c r="AN1154">
        <v>17086</v>
      </c>
      <c r="AO1154">
        <v>21620</v>
      </c>
      <c r="AP1154">
        <v>8.59</v>
      </c>
      <c r="AQ1154">
        <v>2971.17</v>
      </c>
      <c r="AR1154" t="s">
        <v>2626</v>
      </c>
      <c r="AS1154" t="s">
        <v>2626</v>
      </c>
      <c r="AT1154">
        <v>2</v>
      </c>
      <c r="AU1154" t="s">
        <v>2628</v>
      </c>
      <c r="AV1154" s="3">
        <v>43987</v>
      </c>
      <c r="AW1154" s="3" t="str">
        <f>TEXT(LoanTable[[#This Row],[Disbursement Date]],"YYYY-MM")</f>
        <v>2020-06</v>
      </c>
      <c r="AX1154" t="str">
        <f>TEXT(EDATE(LoanTable[[#This Row],[Disbursement Date]],-1),"YYYY-MM")</f>
        <v>2020-05</v>
      </c>
      <c r="AY1154">
        <f>IF(LoanTable[[#This Row],[Loan Status]]="Active",1,0)</f>
        <v>0</v>
      </c>
      <c r="AZ1154">
        <f>IF(COUNTIFS(LoanTable[Client id],LoanTable[[#This Row],[Client id]],LoanTable[Period],LoanTable[[#This Row],[Previous Period]])&gt;0,1,0)</f>
        <v>0</v>
      </c>
      <c r="BA1154" s="17" t="str">
        <f>TEXT(LoanTable[[#This Row],[Disbursement Date]],"YYYY")</f>
        <v>2020</v>
      </c>
      <c r="BB1154" s="10" cm="1">
        <f t="array" ref="BB1154">IF(YEAR(LoanTable[[#This Row],[Disbursement Date]])=MIN(YEAR(LoanTable[Disbursement Date])),"",YEAR(LoanTable[[#This Row],[Disbursement Date]])-1)</f>
        <v>2019</v>
      </c>
      <c r="BC1154" s="10">
        <f>IF(LoanTable[[#This Row],[Previous Year]]="",1,IF(COUNTIFS(LoanTable[Client id],LoanTable[[#This Row],[Client id]],LoanTable[Year],LoanTable[[#This Row],[Previous Year]])&gt;0,1,0))</f>
        <v>0</v>
      </c>
      <c r="BD1154" t="str">
        <f>YEAR(LoanTable[[#This Row],[Disbursement Date]]) &amp; "-Q" &amp; ROUNDUP(MONTH(LoanTable[[#This Row],[Disbursement Date]])/3,0)</f>
        <v>2020-Q2</v>
      </c>
      <c r="BE1154">
        <f>IF(LoanTable[[#This Row],[Disbursement Date]]=LoanTable[[#This Row],[First Loan Date]],1,0)</f>
        <v>1</v>
      </c>
    </row>
    <row r="1155" spans="1:57" x14ac:dyDescent="0.3">
      <c r="A1155" t="s">
        <v>1732</v>
      </c>
      <c r="B1155">
        <v>115</v>
      </c>
      <c r="C1155" t="s">
        <v>368</v>
      </c>
      <c r="D1155" t="s">
        <v>573</v>
      </c>
      <c r="E1155">
        <v>6511</v>
      </c>
      <c r="F1155">
        <v>6403</v>
      </c>
      <c r="G1155">
        <v>2409</v>
      </c>
      <c r="H1155" s="5">
        <v>43987</v>
      </c>
      <c r="I1155" t="s">
        <v>612</v>
      </c>
      <c r="J1155" t="s">
        <v>619</v>
      </c>
      <c r="K1155">
        <v>790102</v>
      </c>
      <c r="L1155" t="s">
        <v>370</v>
      </c>
      <c r="M1155" t="s">
        <v>169</v>
      </c>
      <c r="N1155" t="s">
        <v>13</v>
      </c>
      <c r="O1155" t="s">
        <v>14</v>
      </c>
      <c r="P1155">
        <v>38</v>
      </c>
      <c r="Q1155" s="5" t="s">
        <v>15</v>
      </c>
      <c r="R1155" t="s">
        <v>30</v>
      </c>
      <c r="S1155" t="s">
        <v>145</v>
      </c>
      <c r="T1155" t="s">
        <v>63</v>
      </c>
      <c r="U1155" t="s">
        <v>26</v>
      </c>
      <c r="V1155" t="s">
        <v>39</v>
      </c>
      <c r="W1155">
        <v>485</v>
      </c>
      <c r="X1155" t="s">
        <v>574</v>
      </c>
      <c r="Y1155" t="s">
        <v>575</v>
      </c>
      <c r="Z1155" t="s">
        <v>576</v>
      </c>
      <c r="AA1155">
        <v>0.1065</v>
      </c>
      <c r="AB1155" t="s">
        <v>577</v>
      </c>
      <c r="AC1155" t="s">
        <v>578</v>
      </c>
      <c r="AD1155" t="s">
        <v>368</v>
      </c>
      <c r="AE1155" t="s">
        <v>325</v>
      </c>
      <c r="AF1155" t="s">
        <v>326</v>
      </c>
      <c r="AG1155" t="s">
        <v>327</v>
      </c>
      <c r="AH1155" t="s">
        <v>328</v>
      </c>
      <c r="AI1155" t="s">
        <v>368</v>
      </c>
      <c r="AJ1155">
        <v>790102</v>
      </c>
      <c r="AK1155" t="s">
        <v>369</v>
      </c>
      <c r="AL1155" t="s">
        <v>239</v>
      </c>
      <c r="AM1155">
        <v>7051</v>
      </c>
      <c r="AN1155">
        <v>7210</v>
      </c>
      <c r="AO1155">
        <v>6247</v>
      </c>
      <c r="AP1155">
        <v>22.22</v>
      </c>
      <c r="AQ1155">
        <v>4422.55</v>
      </c>
      <c r="AR1155" t="s">
        <v>2626</v>
      </c>
      <c r="AS1155" t="s">
        <v>2626</v>
      </c>
      <c r="AT1155">
        <v>0</v>
      </c>
      <c r="AU1155" t="s">
        <v>2628</v>
      </c>
      <c r="AV1155" s="3">
        <v>43576</v>
      </c>
      <c r="AW1155" s="3" t="str">
        <f>TEXT(LoanTable[[#This Row],[Disbursement Date]],"YYYY-MM")</f>
        <v>2020-06</v>
      </c>
      <c r="AX1155" t="str">
        <f>TEXT(EDATE(LoanTable[[#This Row],[Disbursement Date]],-1),"YYYY-MM")</f>
        <v>2020-05</v>
      </c>
      <c r="AY1155">
        <f>IF(LoanTable[[#This Row],[Loan Status]]="Active",1,0)</f>
        <v>0</v>
      </c>
      <c r="AZ1155">
        <f>IF(COUNTIFS(LoanTable[Client id],LoanTable[[#This Row],[Client id]],LoanTable[Period],LoanTable[[#This Row],[Previous Period]])&gt;0,1,0)</f>
        <v>0</v>
      </c>
      <c r="BA1155" s="17" t="str">
        <f>TEXT(LoanTable[[#This Row],[Disbursement Date]],"YYYY")</f>
        <v>2020</v>
      </c>
      <c r="BB1155" s="10" cm="1">
        <f t="array" ref="BB1155">IF(YEAR(LoanTable[[#This Row],[Disbursement Date]])=MIN(YEAR(LoanTable[Disbursement Date])),"",YEAR(LoanTable[[#This Row],[Disbursement Date]])-1)</f>
        <v>2019</v>
      </c>
      <c r="BC1155" s="10">
        <f>IF(LoanTable[[#This Row],[Previous Year]]="",1,IF(COUNTIFS(LoanTable[Client id],LoanTable[[#This Row],[Client id]],LoanTable[Year],LoanTable[[#This Row],[Previous Year]])&gt;0,1,0))</f>
        <v>1</v>
      </c>
      <c r="BD1155" t="str">
        <f>YEAR(LoanTable[[#This Row],[Disbursement Date]]) &amp; "-Q" &amp; ROUNDUP(MONTH(LoanTable[[#This Row],[Disbursement Date]])/3,0)</f>
        <v>2020-Q2</v>
      </c>
      <c r="BE1155">
        <f>IF(LoanTable[[#This Row],[Disbursement Date]]=LoanTable[[#This Row],[First Loan Date]],1,0)</f>
        <v>0</v>
      </c>
    </row>
    <row r="1156" spans="1:57" x14ac:dyDescent="0.3">
      <c r="A1156" t="s">
        <v>1050</v>
      </c>
      <c r="B1156">
        <v>528</v>
      </c>
      <c r="C1156" t="s">
        <v>386</v>
      </c>
      <c r="D1156" t="s">
        <v>573</v>
      </c>
      <c r="E1156">
        <v>21329</v>
      </c>
      <c r="F1156">
        <v>28059</v>
      </c>
      <c r="G1156">
        <v>21273</v>
      </c>
      <c r="H1156" s="5">
        <v>43987</v>
      </c>
      <c r="I1156" t="s">
        <v>612</v>
      </c>
      <c r="J1156" t="s">
        <v>613</v>
      </c>
      <c r="K1156">
        <v>1110166</v>
      </c>
      <c r="L1156" t="s">
        <v>389</v>
      </c>
      <c r="M1156" t="s">
        <v>45</v>
      </c>
      <c r="N1156" t="s">
        <v>13</v>
      </c>
      <c r="O1156" t="s">
        <v>46</v>
      </c>
      <c r="P1156">
        <v>29</v>
      </c>
      <c r="Q1156" s="5" t="s">
        <v>47</v>
      </c>
      <c r="R1156" t="s">
        <v>16</v>
      </c>
      <c r="S1156" t="s">
        <v>35</v>
      </c>
      <c r="T1156" t="s">
        <v>18</v>
      </c>
      <c r="U1156" t="s">
        <v>22</v>
      </c>
      <c r="V1156" t="s">
        <v>39</v>
      </c>
      <c r="W1156">
        <v>395</v>
      </c>
      <c r="X1156" t="s">
        <v>574</v>
      </c>
      <c r="Y1156" t="s">
        <v>575</v>
      </c>
      <c r="Z1156" t="s">
        <v>576</v>
      </c>
      <c r="AA1156">
        <v>0.1065</v>
      </c>
      <c r="AB1156" t="s">
        <v>577</v>
      </c>
      <c r="AC1156" t="s">
        <v>578</v>
      </c>
      <c r="AD1156" t="s">
        <v>386</v>
      </c>
      <c r="AE1156" t="s">
        <v>234</v>
      </c>
      <c r="AF1156" t="s">
        <v>235</v>
      </c>
      <c r="AG1156" t="s">
        <v>236</v>
      </c>
      <c r="AH1156" t="s">
        <v>237</v>
      </c>
      <c r="AI1156" t="s">
        <v>387</v>
      </c>
      <c r="AJ1156">
        <v>1110166</v>
      </c>
      <c r="AK1156" t="s">
        <v>388</v>
      </c>
      <c r="AL1156" t="s">
        <v>239</v>
      </c>
      <c r="AM1156">
        <v>21792</v>
      </c>
      <c r="AN1156">
        <v>27991</v>
      </c>
      <c r="AO1156">
        <v>20889</v>
      </c>
      <c r="AP1156">
        <v>41.84</v>
      </c>
      <c r="AQ1156">
        <v>3731.57</v>
      </c>
      <c r="AR1156" t="s">
        <v>2626</v>
      </c>
      <c r="AS1156" t="s">
        <v>2626</v>
      </c>
      <c r="AT1156">
        <v>1</v>
      </c>
      <c r="AU1156" t="s">
        <v>2628</v>
      </c>
      <c r="AV1156" s="3">
        <v>43987</v>
      </c>
      <c r="AW1156" s="3" t="str">
        <f>TEXT(LoanTable[[#This Row],[Disbursement Date]],"YYYY-MM")</f>
        <v>2020-06</v>
      </c>
      <c r="AX1156" t="str">
        <f>TEXT(EDATE(LoanTable[[#This Row],[Disbursement Date]],-1),"YYYY-MM")</f>
        <v>2020-05</v>
      </c>
      <c r="AY1156">
        <f>IF(LoanTable[[#This Row],[Loan Status]]="Active",1,0)</f>
        <v>0</v>
      </c>
      <c r="AZ1156">
        <f>IF(COUNTIFS(LoanTable[Client id],LoanTable[[#This Row],[Client id]],LoanTable[Period],LoanTable[[#This Row],[Previous Period]])&gt;0,1,0)</f>
        <v>0</v>
      </c>
      <c r="BA1156" s="17" t="str">
        <f>TEXT(LoanTable[[#This Row],[Disbursement Date]],"YYYY")</f>
        <v>2020</v>
      </c>
      <c r="BB1156" s="10" cm="1">
        <f t="array" ref="BB1156">IF(YEAR(LoanTable[[#This Row],[Disbursement Date]])=MIN(YEAR(LoanTable[Disbursement Date])),"",YEAR(LoanTable[[#This Row],[Disbursement Date]])-1)</f>
        <v>2019</v>
      </c>
      <c r="BC1156" s="10">
        <f>IF(LoanTable[[#This Row],[Previous Year]]="",1,IF(COUNTIFS(LoanTable[Client id],LoanTable[[#This Row],[Client id]],LoanTable[Year],LoanTable[[#This Row],[Previous Year]])&gt;0,1,0))</f>
        <v>0</v>
      </c>
      <c r="BD1156" t="str">
        <f>YEAR(LoanTable[[#This Row],[Disbursement Date]]) &amp; "-Q" &amp; ROUNDUP(MONTH(LoanTable[[#This Row],[Disbursement Date]])/3,0)</f>
        <v>2020-Q2</v>
      </c>
      <c r="BE1156">
        <f>IF(LoanTable[[#This Row],[Disbursement Date]]=LoanTable[[#This Row],[First Loan Date]],1,0)</f>
        <v>1</v>
      </c>
    </row>
    <row r="1157" spans="1:57" x14ac:dyDescent="0.3">
      <c r="A1157" t="s">
        <v>736</v>
      </c>
      <c r="B1157">
        <v>69</v>
      </c>
      <c r="C1157" t="s">
        <v>246</v>
      </c>
      <c r="D1157" t="s">
        <v>589</v>
      </c>
      <c r="E1157">
        <v>46816</v>
      </c>
      <c r="F1157">
        <v>23532</v>
      </c>
      <c r="G1157">
        <v>6156</v>
      </c>
      <c r="H1157" s="5">
        <v>43997</v>
      </c>
      <c r="I1157" t="s">
        <v>617</v>
      </c>
      <c r="J1157" t="s">
        <v>613</v>
      </c>
      <c r="K1157">
        <v>110159</v>
      </c>
      <c r="L1157" t="s">
        <v>248</v>
      </c>
      <c r="M1157" t="s">
        <v>66</v>
      </c>
      <c r="N1157" t="s">
        <v>13</v>
      </c>
      <c r="O1157" t="s">
        <v>33</v>
      </c>
      <c r="P1157">
        <v>21</v>
      </c>
      <c r="Q1157" s="6" t="s">
        <v>132</v>
      </c>
      <c r="R1157" t="s">
        <v>74</v>
      </c>
      <c r="S1157" t="s">
        <v>35</v>
      </c>
      <c r="T1157" t="s">
        <v>18</v>
      </c>
      <c r="U1157" t="s">
        <v>38</v>
      </c>
      <c r="V1157" t="s">
        <v>39</v>
      </c>
      <c r="W1157">
        <v>800</v>
      </c>
      <c r="X1157" t="s">
        <v>574</v>
      </c>
      <c r="Y1157" t="s">
        <v>590</v>
      </c>
      <c r="Z1157" t="s">
        <v>576</v>
      </c>
      <c r="AA1157">
        <v>9.9099999999999994E-2</v>
      </c>
      <c r="AB1157" t="s">
        <v>577</v>
      </c>
      <c r="AC1157" t="s">
        <v>591</v>
      </c>
      <c r="AD1157" t="s">
        <v>246</v>
      </c>
      <c r="AE1157" t="s">
        <v>234</v>
      </c>
      <c r="AF1157" t="s">
        <v>235</v>
      </c>
      <c r="AG1157" t="s">
        <v>236</v>
      </c>
      <c r="AH1157" t="s">
        <v>237</v>
      </c>
      <c r="AI1157" t="s">
        <v>246</v>
      </c>
      <c r="AJ1157">
        <v>110159</v>
      </c>
      <c r="AK1157" t="s">
        <v>247</v>
      </c>
      <c r="AL1157" t="s">
        <v>241</v>
      </c>
      <c r="AM1157">
        <v>46590</v>
      </c>
      <c r="AN1157">
        <v>24205</v>
      </c>
      <c r="AO1157">
        <v>46793</v>
      </c>
      <c r="AP1157">
        <v>33.78</v>
      </c>
      <c r="AQ1157">
        <v>2799.91</v>
      </c>
      <c r="AR1157" t="s">
        <v>2626</v>
      </c>
      <c r="AS1157" t="s">
        <v>2626</v>
      </c>
      <c r="AT1157">
        <v>1</v>
      </c>
      <c r="AU1157" t="s">
        <v>2628</v>
      </c>
      <c r="AV1157" s="3">
        <v>42456</v>
      </c>
      <c r="AW1157" s="3" t="str">
        <f>TEXT(LoanTable[[#This Row],[Disbursement Date]],"YYYY-MM")</f>
        <v>2020-06</v>
      </c>
      <c r="AX1157" t="str">
        <f>TEXT(EDATE(LoanTable[[#This Row],[Disbursement Date]],-1),"YYYY-MM")</f>
        <v>2020-05</v>
      </c>
      <c r="AY1157">
        <f>IF(LoanTable[[#This Row],[Loan Status]]="Active",1,0)</f>
        <v>0</v>
      </c>
      <c r="AZ1157">
        <f>IF(COUNTIFS(LoanTable[Client id],LoanTable[[#This Row],[Client id]],LoanTable[Period],LoanTable[[#This Row],[Previous Period]])&gt;0,1,0)</f>
        <v>0</v>
      </c>
      <c r="BA1157" s="17" t="str">
        <f>TEXT(LoanTable[[#This Row],[Disbursement Date]],"YYYY")</f>
        <v>2020</v>
      </c>
      <c r="BB1157" s="10" cm="1">
        <f t="array" ref="BB1157">IF(YEAR(LoanTable[[#This Row],[Disbursement Date]])=MIN(YEAR(LoanTable[Disbursement Date])),"",YEAR(LoanTable[[#This Row],[Disbursement Date]])-1)</f>
        <v>2019</v>
      </c>
      <c r="BC1157" s="10">
        <f>IF(LoanTable[[#This Row],[Previous Year]]="",1,IF(COUNTIFS(LoanTable[Client id],LoanTable[[#This Row],[Client id]],LoanTable[Year],LoanTable[[#This Row],[Previous Year]])&gt;0,1,0))</f>
        <v>0</v>
      </c>
      <c r="BD1157" t="str">
        <f>YEAR(LoanTable[[#This Row],[Disbursement Date]]) &amp; "-Q" &amp; ROUNDUP(MONTH(LoanTable[[#This Row],[Disbursement Date]])/3,0)</f>
        <v>2020-Q2</v>
      </c>
      <c r="BE1157">
        <f>IF(LoanTable[[#This Row],[Disbursement Date]]=LoanTable[[#This Row],[First Loan Date]],1,0)</f>
        <v>0</v>
      </c>
    </row>
    <row r="1158" spans="1:57" x14ac:dyDescent="0.3">
      <c r="A1158" t="s">
        <v>641</v>
      </c>
      <c r="B1158">
        <v>16</v>
      </c>
      <c r="C1158" t="s">
        <v>468</v>
      </c>
      <c r="D1158" t="s">
        <v>589</v>
      </c>
      <c r="E1158">
        <v>43369</v>
      </c>
      <c r="F1158">
        <v>23392</v>
      </c>
      <c r="G1158">
        <v>25488</v>
      </c>
      <c r="H1158" s="5">
        <v>44001</v>
      </c>
      <c r="I1158" t="s">
        <v>615</v>
      </c>
      <c r="J1158" t="s">
        <v>613</v>
      </c>
      <c r="K1158">
        <v>630081</v>
      </c>
      <c r="L1158" t="s">
        <v>470</v>
      </c>
      <c r="M1158" t="s">
        <v>56</v>
      </c>
      <c r="N1158" t="s">
        <v>13</v>
      </c>
      <c r="O1158" t="s">
        <v>28</v>
      </c>
      <c r="P1158">
        <v>53</v>
      </c>
      <c r="Q1158" s="6" t="s">
        <v>57</v>
      </c>
      <c r="R1158" t="s">
        <v>25</v>
      </c>
      <c r="S1158" t="s">
        <v>35</v>
      </c>
      <c r="T1158" t="s">
        <v>18</v>
      </c>
      <c r="U1158" t="s">
        <v>19</v>
      </c>
      <c r="V1158" t="s">
        <v>31</v>
      </c>
      <c r="W1158">
        <v>488</v>
      </c>
      <c r="X1158" t="s">
        <v>574</v>
      </c>
      <c r="Y1158" t="s">
        <v>590</v>
      </c>
      <c r="Z1158" t="s">
        <v>576</v>
      </c>
      <c r="AA1158">
        <v>9.9099999999999994E-2</v>
      </c>
      <c r="AB1158" t="s">
        <v>577</v>
      </c>
      <c r="AC1158" t="s">
        <v>591</v>
      </c>
      <c r="AD1158" t="s">
        <v>468</v>
      </c>
      <c r="AE1158" t="s">
        <v>462</v>
      </c>
      <c r="AF1158" t="s">
        <v>463</v>
      </c>
      <c r="AG1158" t="s">
        <v>464</v>
      </c>
      <c r="AH1158" t="s">
        <v>465</v>
      </c>
      <c r="AI1158" t="s">
        <v>468</v>
      </c>
      <c r="AJ1158">
        <v>630081</v>
      </c>
      <c r="AK1158" t="s">
        <v>469</v>
      </c>
      <c r="AL1158" t="s">
        <v>256</v>
      </c>
      <c r="AM1158">
        <v>43511</v>
      </c>
      <c r="AN1158">
        <v>24638</v>
      </c>
      <c r="AO1158">
        <v>43208</v>
      </c>
      <c r="AP1158">
        <v>12.83</v>
      </c>
      <c r="AQ1158">
        <v>4915.55</v>
      </c>
      <c r="AR1158" t="s">
        <v>2626</v>
      </c>
      <c r="AS1158" t="s">
        <v>2626</v>
      </c>
      <c r="AT1158">
        <v>2</v>
      </c>
      <c r="AU1158" t="s">
        <v>2628</v>
      </c>
      <c r="AV1158" s="3">
        <v>42262</v>
      </c>
      <c r="AW1158" s="3" t="str">
        <f>TEXT(LoanTable[[#This Row],[Disbursement Date]],"YYYY-MM")</f>
        <v>2020-06</v>
      </c>
      <c r="AX1158" t="str">
        <f>TEXT(EDATE(LoanTable[[#This Row],[Disbursement Date]],-1),"YYYY-MM")</f>
        <v>2020-05</v>
      </c>
      <c r="AY1158">
        <f>IF(LoanTable[[#This Row],[Loan Status]]="Active",1,0)</f>
        <v>0</v>
      </c>
      <c r="AZ1158">
        <f>IF(COUNTIFS(LoanTable[Client id],LoanTable[[#This Row],[Client id]],LoanTable[Period],LoanTable[[#This Row],[Previous Period]])&gt;0,1,0)</f>
        <v>0</v>
      </c>
      <c r="BA1158" s="17" t="str">
        <f>TEXT(LoanTable[[#This Row],[Disbursement Date]],"YYYY")</f>
        <v>2020</v>
      </c>
      <c r="BB1158" s="10" cm="1">
        <f t="array" ref="BB1158">IF(YEAR(LoanTable[[#This Row],[Disbursement Date]])=MIN(YEAR(LoanTable[Disbursement Date])),"",YEAR(LoanTable[[#This Row],[Disbursement Date]])-1)</f>
        <v>2019</v>
      </c>
      <c r="BC1158" s="10">
        <f>IF(LoanTable[[#This Row],[Previous Year]]="",1,IF(COUNTIFS(LoanTable[Client id],LoanTable[[#This Row],[Client id]],LoanTable[Year],LoanTable[[#This Row],[Previous Year]])&gt;0,1,0))</f>
        <v>1</v>
      </c>
      <c r="BD1158" t="str">
        <f>YEAR(LoanTable[[#This Row],[Disbursement Date]]) &amp; "-Q" &amp; ROUNDUP(MONTH(LoanTable[[#This Row],[Disbursement Date]])/3,0)</f>
        <v>2020-Q2</v>
      </c>
      <c r="BE1158">
        <f>IF(LoanTable[[#This Row],[Disbursement Date]]=LoanTable[[#This Row],[First Loan Date]],1,0)</f>
        <v>0</v>
      </c>
    </row>
    <row r="1159" spans="1:57" x14ac:dyDescent="0.3">
      <c r="A1159" t="s">
        <v>2416</v>
      </c>
      <c r="B1159">
        <v>907</v>
      </c>
      <c r="C1159" t="s">
        <v>386</v>
      </c>
      <c r="D1159" t="s">
        <v>573</v>
      </c>
      <c r="E1159">
        <v>33062</v>
      </c>
      <c r="F1159">
        <v>19429</v>
      </c>
      <c r="G1159">
        <v>37650</v>
      </c>
      <c r="H1159" s="5">
        <v>44001</v>
      </c>
      <c r="I1159" t="s">
        <v>624</v>
      </c>
      <c r="J1159" t="s">
        <v>619</v>
      </c>
      <c r="K1159">
        <v>1110166</v>
      </c>
      <c r="L1159" t="s">
        <v>389</v>
      </c>
      <c r="M1159" t="s">
        <v>139</v>
      </c>
      <c r="N1159" t="s">
        <v>13</v>
      </c>
      <c r="O1159" t="s">
        <v>46</v>
      </c>
      <c r="P1159">
        <v>27</v>
      </c>
      <c r="Q1159" s="5" t="s">
        <v>140</v>
      </c>
      <c r="R1159" t="s">
        <v>25</v>
      </c>
      <c r="S1159" t="s">
        <v>35</v>
      </c>
      <c r="T1159" t="s">
        <v>44</v>
      </c>
      <c r="U1159" t="s">
        <v>22</v>
      </c>
      <c r="V1159" t="s">
        <v>39</v>
      </c>
      <c r="W1159">
        <v>693</v>
      </c>
      <c r="X1159" t="s">
        <v>574</v>
      </c>
      <c r="Y1159" t="s">
        <v>575</v>
      </c>
      <c r="Z1159" t="s">
        <v>576</v>
      </c>
      <c r="AA1159">
        <v>0.1065</v>
      </c>
      <c r="AB1159" t="s">
        <v>577</v>
      </c>
      <c r="AC1159" t="s">
        <v>578</v>
      </c>
      <c r="AD1159" t="s">
        <v>386</v>
      </c>
      <c r="AE1159" t="s">
        <v>234</v>
      </c>
      <c r="AF1159" t="s">
        <v>235</v>
      </c>
      <c r="AG1159" t="s">
        <v>236</v>
      </c>
      <c r="AH1159" t="s">
        <v>237</v>
      </c>
      <c r="AI1159" t="s">
        <v>387</v>
      </c>
      <c r="AJ1159">
        <v>1110166</v>
      </c>
      <c r="AK1159" t="s">
        <v>388</v>
      </c>
      <c r="AL1159" t="s">
        <v>239</v>
      </c>
      <c r="AM1159">
        <v>35028</v>
      </c>
      <c r="AN1159">
        <v>19087</v>
      </c>
      <c r="AO1159">
        <v>32827</v>
      </c>
      <c r="AP1159">
        <v>31.8</v>
      </c>
      <c r="AQ1159">
        <v>1154.6400000000001</v>
      </c>
      <c r="AR1159" t="s">
        <v>2626</v>
      </c>
      <c r="AS1159" t="s">
        <v>2626</v>
      </c>
      <c r="AT1159">
        <v>0</v>
      </c>
      <c r="AU1159" t="s">
        <v>2628</v>
      </c>
      <c r="AV1159" s="3">
        <v>43384</v>
      </c>
      <c r="AW1159" s="3" t="str">
        <f>TEXT(LoanTable[[#This Row],[Disbursement Date]],"YYYY-MM")</f>
        <v>2020-06</v>
      </c>
      <c r="AX1159" t="str">
        <f>TEXT(EDATE(LoanTable[[#This Row],[Disbursement Date]],-1),"YYYY-MM")</f>
        <v>2020-05</v>
      </c>
      <c r="AY1159">
        <f>IF(LoanTable[[#This Row],[Loan Status]]="Active",1,0)</f>
        <v>1</v>
      </c>
      <c r="AZ1159">
        <f>IF(COUNTIFS(LoanTable[Client id],LoanTable[[#This Row],[Client id]],LoanTable[Period],LoanTable[[#This Row],[Previous Period]])&gt;0,1,0)</f>
        <v>0</v>
      </c>
      <c r="BA1159" s="17" t="str">
        <f>TEXT(LoanTable[[#This Row],[Disbursement Date]],"YYYY")</f>
        <v>2020</v>
      </c>
      <c r="BB1159" s="10" cm="1">
        <f t="array" ref="BB1159">IF(YEAR(LoanTable[[#This Row],[Disbursement Date]])=MIN(YEAR(LoanTable[Disbursement Date])),"",YEAR(LoanTable[[#This Row],[Disbursement Date]])-1)</f>
        <v>2019</v>
      </c>
      <c r="BC1159" s="10">
        <f>IF(LoanTable[[#This Row],[Previous Year]]="",1,IF(COUNTIFS(LoanTable[Client id],LoanTable[[#This Row],[Client id]],LoanTable[Year],LoanTable[[#This Row],[Previous Year]])&gt;0,1,0))</f>
        <v>0</v>
      </c>
      <c r="BD1159" t="str">
        <f>YEAR(LoanTable[[#This Row],[Disbursement Date]]) &amp; "-Q" &amp; ROUNDUP(MONTH(LoanTable[[#This Row],[Disbursement Date]])/3,0)</f>
        <v>2020-Q2</v>
      </c>
      <c r="BE1159">
        <f>IF(LoanTable[[#This Row],[Disbursement Date]]=LoanTable[[#This Row],[First Loan Date]],1,0)</f>
        <v>0</v>
      </c>
    </row>
    <row r="1160" spans="1:57" x14ac:dyDescent="0.3">
      <c r="A1160" t="s">
        <v>1154</v>
      </c>
      <c r="B1160">
        <v>988</v>
      </c>
      <c r="C1160" t="s">
        <v>492</v>
      </c>
      <c r="D1160" t="s">
        <v>573</v>
      </c>
      <c r="E1160">
        <v>32095</v>
      </c>
      <c r="F1160">
        <v>24812</v>
      </c>
      <c r="G1160">
        <v>20682</v>
      </c>
      <c r="H1160" s="5">
        <v>44001</v>
      </c>
      <c r="I1160" t="s">
        <v>617</v>
      </c>
      <c r="J1160" t="s">
        <v>613</v>
      </c>
      <c r="K1160">
        <v>1230018</v>
      </c>
      <c r="L1160" t="s">
        <v>498</v>
      </c>
      <c r="M1160" t="s">
        <v>126</v>
      </c>
      <c r="N1160" t="s">
        <v>13</v>
      </c>
      <c r="O1160" t="s">
        <v>14</v>
      </c>
      <c r="P1160">
        <v>45</v>
      </c>
      <c r="Q1160" s="5" t="s">
        <v>24</v>
      </c>
      <c r="R1160" t="s">
        <v>104</v>
      </c>
      <c r="S1160" t="s">
        <v>105</v>
      </c>
      <c r="T1160" t="s">
        <v>18</v>
      </c>
      <c r="U1160" t="s">
        <v>19</v>
      </c>
      <c r="V1160" t="s">
        <v>31</v>
      </c>
      <c r="W1160">
        <v>357</v>
      </c>
      <c r="X1160" t="s">
        <v>574</v>
      </c>
      <c r="Y1160" t="s">
        <v>575</v>
      </c>
      <c r="Z1160" t="s">
        <v>576</v>
      </c>
      <c r="AA1160">
        <v>0.1065</v>
      </c>
      <c r="AB1160" t="s">
        <v>577</v>
      </c>
      <c r="AC1160" t="s">
        <v>578</v>
      </c>
      <c r="AD1160" t="s">
        <v>492</v>
      </c>
      <c r="AE1160" t="s">
        <v>493</v>
      </c>
      <c r="AF1160" t="s">
        <v>473</v>
      </c>
      <c r="AG1160" t="s">
        <v>494</v>
      </c>
      <c r="AH1160" t="s">
        <v>495</v>
      </c>
      <c r="AI1160" t="s">
        <v>496</v>
      </c>
      <c r="AJ1160">
        <v>1230018</v>
      </c>
      <c r="AK1160" t="s">
        <v>497</v>
      </c>
      <c r="AL1160" t="s">
        <v>256</v>
      </c>
      <c r="AM1160">
        <v>33532</v>
      </c>
      <c r="AN1160">
        <v>26126</v>
      </c>
      <c r="AO1160">
        <v>31796</v>
      </c>
      <c r="AP1160">
        <v>18.68</v>
      </c>
      <c r="AQ1160">
        <v>2573.71</v>
      </c>
      <c r="AR1160" t="s">
        <v>2626</v>
      </c>
      <c r="AS1160" t="s">
        <v>2626</v>
      </c>
      <c r="AT1160">
        <v>1</v>
      </c>
      <c r="AU1160" t="s">
        <v>2630</v>
      </c>
      <c r="AV1160" s="3">
        <v>42491</v>
      </c>
      <c r="AW1160" s="3" t="str">
        <f>TEXT(LoanTable[[#This Row],[Disbursement Date]],"YYYY-MM")</f>
        <v>2020-06</v>
      </c>
      <c r="AX1160" t="str">
        <f>TEXT(EDATE(LoanTable[[#This Row],[Disbursement Date]],-1),"YYYY-MM")</f>
        <v>2020-05</v>
      </c>
      <c r="AY1160">
        <f>IF(LoanTable[[#This Row],[Loan Status]]="Active",1,0)</f>
        <v>0</v>
      </c>
      <c r="AZ1160">
        <f>IF(COUNTIFS(LoanTable[Client id],LoanTable[[#This Row],[Client id]],LoanTable[Period],LoanTable[[#This Row],[Previous Period]])&gt;0,1,0)</f>
        <v>0</v>
      </c>
      <c r="BA1160" s="17" t="str">
        <f>TEXT(LoanTable[[#This Row],[Disbursement Date]],"YYYY")</f>
        <v>2020</v>
      </c>
      <c r="BB1160" s="10" cm="1">
        <f t="array" ref="BB1160">IF(YEAR(LoanTable[[#This Row],[Disbursement Date]])=MIN(YEAR(LoanTable[Disbursement Date])),"",YEAR(LoanTable[[#This Row],[Disbursement Date]])-1)</f>
        <v>2019</v>
      </c>
      <c r="BC1160" s="10">
        <f>IF(LoanTable[[#This Row],[Previous Year]]="",1,IF(COUNTIFS(LoanTable[Client id],LoanTable[[#This Row],[Client id]],LoanTable[Year],LoanTable[[#This Row],[Previous Year]])&gt;0,1,0))</f>
        <v>0</v>
      </c>
      <c r="BD1160" t="str">
        <f>YEAR(LoanTable[[#This Row],[Disbursement Date]]) &amp; "-Q" &amp; ROUNDUP(MONTH(LoanTable[[#This Row],[Disbursement Date]])/3,0)</f>
        <v>2020-Q2</v>
      </c>
      <c r="BE1160">
        <f>IF(LoanTable[[#This Row],[Disbursement Date]]=LoanTable[[#This Row],[First Loan Date]],1,0)</f>
        <v>0</v>
      </c>
    </row>
    <row r="1161" spans="1:57" x14ac:dyDescent="0.3">
      <c r="A1161" t="s">
        <v>2376</v>
      </c>
      <c r="B1161">
        <v>737</v>
      </c>
      <c r="C1161" t="s">
        <v>523</v>
      </c>
      <c r="D1161" t="s">
        <v>589</v>
      </c>
      <c r="E1161">
        <v>18728</v>
      </c>
      <c r="F1161">
        <v>32271</v>
      </c>
      <c r="G1161">
        <v>18293</v>
      </c>
      <c r="H1161" s="5">
        <v>44002</v>
      </c>
      <c r="I1161" t="s">
        <v>612</v>
      </c>
      <c r="J1161" t="s">
        <v>619</v>
      </c>
      <c r="K1161">
        <v>800018</v>
      </c>
      <c r="L1161" t="s">
        <v>526</v>
      </c>
      <c r="M1161" t="s">
        <v>70</v>
      </c>
      <c r="N1161" t="s">
        <v>13</v>
      </c>
      <c r="O1161" t="s">
        <v>28</v>
      </c>
      <c r="P1161">
        <v>52</v>
      </c>
      <c r="Q1161" s="5" t="s">
        <v>103</v>
      </c>
      <c r="R1161" t="s">
        <v>104</v>
      </c>
      <c r="S1161" t="s">
        <v>105</v>
      </c>
      <c r="T1161" t="s">
        <v>18</v>
      </c>
      <c r="U1161" t="s">
        <v>65</v>
      </c>
      <c r="V1161" t="s">
        <v>31</v>
      </c>
      <c r="W1161">
        <v>557</v>
      </c>
      <c r="X1161" t="s">
        <v>574</v>
      </c>
      <c r="Y1161" t="s">
        <v>590</v>
      </c>
      <c r="Z1161" t="s">
        <v>576</v>
      </c>
      <c r="AA1161">
        <v>9.9099999999999994E-2</v>
      </c>
      <c r="AB1161" t="s">
        <v>577</v>
      </c>
      <c r="AC1161" t="s">
        <v>591</v>
      </c>
      <c r="AD1161" t="s">
        <v>523</v>
      </c>
      <c r="AE1161" t="s">
        <v>250</v>
      </c>
      <c r="AF1161" t="s">
        <v>251</v>
      </c>
      <c r="AG1161" t="s">
        <v>252</v>
      </c>
      <c r="AH1161" t="s">
        <v>253</v>
      </c>
      <c r="AI1161" t="s">
        <v>524</v>
      </c>
      <c r="AJ1161">
        <v>800018</v>
      </c>
      <c r="AK1161" t="s">
        <v>525</v>
      </c>
      <c r="AL1161" t="s">
        <v>239</v>
      </c>
      <c r="AM1161">
        <v>20166</v>
      </c>
      <c r="AN1161">
        <v>32203</v>
      </c>
      <c r="AO1161">
        <v>18315</v>
      </c>
      <c r="AP1161">
        <v>32.36</v>
      </c>
      <c r="AQ1161">
        <v>605.41</v>
      </c>
      <c r="AR1161" t="s">
        <v>2626</v>
      </c>
      <c r="AS1161" t="s">
        <v>2626</v>
      </c>
      <c r="AT1161">
        <v>0</v>
      </c>
      <c r="AU1161" t="s">
        <v>2628</v>
      </c>
      <c r="AV1161" s="3">
        <v>42063</v>
      </c>
      <c r="AW1161" s="3" t="str">
        <f>TEXT(LoanTable[[#This Row],[Disbursement Date]],"YYYY-MM")</f>
        <v>2020-06</v>
      </c>
      <c r="AX1161" t="str">
        <f>TEXT(EDATE(LoanTable[[#This Row],[Disbursement Date]],-1),"YYYY-MM")</f>
        <v>2020-05</v>
      </c>
      <c r="AY1161">
        <f>IF(LoanTable[[#This Row],[Loan Status]]="Active",1,0)</f>
        <v>0</v>
      </c>
      <c r="AZ1161">
        <f>IF(COUNTIFS(LoanTable[Client id],LoanTable[[#This Row],[Client id]],LoanTable[Period],LoanTable[[#This Row],[Previous Period]])&gt;0,1,0)</f>
        <v>0</v>
      </c>
      <c r="BA1161" s="17" t="str">
        <f>TEXT(LoanTable[[#This Row],[Disbursement Date]],"YYYY")</f>
        <v>2020</v>
      </c>
      <c r="BB1161" s="10" cm="1">
        <f t="array" ref="BB1161">IF(YEAR(LoanTable[[#This Row],[Disbursement Date]])=MIN(YEAR(LoanTable[Disbursement Date])),"",YEAR(LoanTable[[#This Row],[Disbursement Date]])-1)</f>
        <v>2019</v>
      </c>
      <c r="BC1161" s="10">
        <f>IF(LoanTable[[#This Row],[Previous Year]]="",1,IF(COUNTIFS(LoanTable[Client id],LoanTable[[#This Row],[Client id]],LoanTable[Year],LoanTable[[#This Row],[Previous Year]])&gt;0,1,0))</f>
        <v>0</v>
      </c>
      <c r="BD1161" t="str">
        <f>YEAR(LoanTable[[#This Row],[Disbursement Date]]) &amp; "-Q" &amp; ROUNDUP(MONTH(LoanTable[[#This Row],[Disbursement Date]])/3,0)</f>
        <v>2020-Q2</v>
      </c>
      <c r="BE1161">
        <f>IF(LoanTable[[#This Row],[Disbursement Date]]=LoanTable[[#This Row],[First Loan Date]],1,0)</f>
        <v>0</v>
      </c>
    </row>
    <row r="1162" spans="1:57" x14ac:dyDescent="0.3">
      <c r="A1162" t="s">
        <v>1854</v>
      </c>
      <c r="B1162">
        <v>454</v>
      </c>
      <c r="C1162" t="s">
        <v>350</v>
      </c>
      <c r="D1162" t="s">
        <v>573</v>
      </c>
      <c r="E1162">
        <v>27718</v>
      </c>
      <c r="F1162">
        <v>43446</v>
      </c>
      <c r="G1162">
        <v>30563</v>
      </c>
      <c r="H1162" s="5">
        <v>44012</v>
      </c>
      <c r="I1162" t="s">
        <v>624</v>
      </c>
      <c r="J1162" t="s">
        <v>613</v>
      </c>
      <c r="K1162">
        <v>700013</v>
      </c>
      <c r="L1162" t="s">
        <v>351</v>
      </c>
      <c r="M1162" t="s">
        <v>23</v>
      </c>
      <c r="N1162" t="s">
        <v>13</v>
      </c>
      <c r="O1162" t="s">
        <v>14</v>
      </c>
      <c r="P1162">
        <v>43</v>
      </c>
      <c r="Q1162" s="5" t="s">
        <v>24</v>
      </c>
      <c r="R1162" t="s">
        <v>25</v>
      </c>
      <c r="S1162" t="s">
        <v>17</v>
      </c>
      <c r="T1162" t="s">
        <v>18</v>
      </c>
      <c r="U1162" t="s">
        <v>26</v>
      </c>
      <c r="V1162" t="s">
        <v>20</v>
      </c>
      <c r="W1162">
        <v>645</v>
      </c>
      <c r="X1162" t="s">
        <v>574</v>
      </c>
      <c r="Y1162" t="s">
        <v>575</v>
      </c>
      <c r="Z1162" t="s">
        <v>576</v>
      </c>
      <c r="AA1162">
        <v>0.1065</v>
      </c>
      <c r="AB1162" t="s">
        <v>577</v>
      </c>
      <c r="AC1162" t="s">
        <v>578</v>
      </c>
      <c r="AD1162" t="s">
        <v>350</v>
      </c>
      <c r="AE1162" t="s">
        <v>331</v>
      </c>
      <c r="AF1162" t="s">
        <v>332</v>
      </c>
      <c r="AG1162" t="s">
        <v>333</v>
      </c>
      <c r="AH1162" t="s">
        <v>334</v>
      </c>
      <c r="AI1162" t="s">
        <v>335</v>
      </c>
      <c r="AJ1162">
        <v>700013</v>
      </c>
      <c r="AK1162" t="s">
        <v>247</v>
      </c>
      <c r="AL1162" t="s">
        <v>241</v>
      </c>
      <c r="AM1162">
        <v>28597</v>
      </c>
      <c r="AN1162">
        <v>44740</v>
      </c>
      <c r="AO1162">
        <v>27603</v>
      </c>
      <c r="AP1162">
        <v>27.89</v>
      </c>
      <c r="AQ1162">
        <v>720.88</v>
      </c>
      <c r="AR1162" t="s">
        <v>2626</v>
      </c>
      <c r="AS1162" t="s">
        <v>2626</v>
      </c>
      <c r="AT1162">
        <v>2</v>
      </c>
      <c r="AU1162" t="s">
        <v>2628</v>
      </c>
      <c r="AV1162" s="3">
        <v>43293</v>
      </c>
      <c r="AW1162" s="3" t="str">
        <f>TEXT(LoanTable[[#This Row],[Disbursement Date]],"YYYY-MM")</f>
        <v>2020-06</v>
      </c>
      <c r="AX1162" t="str">
        <f>TEXT(EDATE(LoanTable[[#This Row],[Disbursement Date]],-1),"YYYY-MM")</f>
        <v>2020-05</v>
      </c>
      <c r="AY1162">
        <f>IF(LoanTable[[#This Row],[Loan Status]]="Active",1,0)</f>
        <v>1</v>
      </c>
      <c r="AZ1162">
        <f>IF(COUNTIFS(LoanTable[Client id],LoanTable[[#This Row],[Client id]],LoanTable[Period],LoanTable[[#This Row],[Previous Period]])&gt;0,1,0)</f>
        <v>0</v>
      </c>
      <c r="BA1162" s="17" t="str">
        <f>TEXT(LoanTable[[#This Row],[Disbursement Date]],"YYYY")</f>
        <v>2020</v>
      </c>
      <c r="BB1162" s="10" cm="1">
        <f t="array" ref="BB1162">IF(YEAR(LoanTable[[#This Row],[Disbursement Date]])=MIN(YEAR(LoanTable[Disbursement Date])),"",YEAR(LoanTable[[#This Row],[Disbursement Date]])-1)</f>
        <v>2019</v>
      </c>
      <c r="BC1162" s="10">
        <f>IF(LoanTable[[#This Row],[Previous Year]]="",1,IF(COUNTIFS(LoanTable[Client id],LoanTable[[#This Row],[Client id]],LoanTable[Year],LoanTable[[#This Row],[Previous Year]])&gt;0,1,0))</f>
        <v>0</v>
      </c>
      <c r="BD1162" t="str">
        <f>YEAR(LoanTable[[#This Row],[Disbursement Date]]) &amp; "-Q" &amp; ROUNDUP(MONTH(LoanTable[[#This Row],[Disbursement Date]])/3,0)</f>
        <v>2020-Q2</v>
      </c>
      <c r="BE1162">
        <f>IF(LoanTable[[#This Row],[Disbursement Date]]=LoanTable[[#This Row],[First Loan Date]],1,0)</f>
        <v>0</v>
      </c>
    </row>
    <row r="1163" spans="1:57" x14ac:dyDescent="0.3">
      <c r="A1163" t="s">
        <v>1770</v>
      </c>
      <c r="B1163">
        <v>130</v>
      </c>
      <c r="C1163" t="s">
        <v>409</v>
      </c>
      <c r="D1163" t="s">
        <v>589</v>
      </c>
      <c r="E1163">
        <v>30231</v>
      </c>
      <c r="F1163">
        <v>46376</v>
      </c>
      <c r="G1163">
        <v>27518</v>
      </c>
      <c r="H1163" s="5">
        <v>44013</v>
      </c>
      <c r="I1163" t="s">
        <v>617</v>
      </c>
      <c r="J1163" t="s">
        <v>619</v>
      </c>
      <c r="K1163">
        <v>1030063</v>
      </c>
      <c r="L1163" t="s">
        <v>411</v>
      </c>
      <c r="M1163" t="s">
        <v>175</v>
      </c>
      <c r="N1163" t="s">
        <v>13</v>
      </c>
      <c r="O1163" t="s">
        <v>46</v>
      </c>
      <c r="P1163">
        <v>34</v>
      </c>
      <c r="Q1163" s="5" t="s">
        <v>176</v>
      </c>
      <c r="R1163" t="s">
        <v>30</v>
      </c>
      <c r="S1163" t="s">
        <v>145</v>
      </c>
      <c r="T1163" t="s">
        <v>63</v>
      </c>
      <c r="U1163" t="s">
        <v>22</v>
      </c>
      <c r="V1163" t="s">
        <v>20</v>
      </c>
      <c r="W1163">
        <v>469</v>
      </c>
      <c r="X1163" t="s">
        <v>574</v>
      </c>
      <c r="Y1163" t="s">
        <v>590</v>
      </c>
      <c r="Z1163" t="s">
        <v>576</v>
      </c>
      <c r="AA1163">
        <v>9.9099999999999994E-2</v>
      </c>
      <c r="AB1163" t="s">
        <v>577</v>
      </c>
      <c r="AC1163" t="s">
        <v>591</v>
      </c>
      <c r="AD1163" t="s">
        <v>409</v>
      </c>
      <c r="AE1163" t="s">
        <v>234</v>
      </c>
      <c r="AF1163" t="s">
        <v>235</v>
      </c>
      <c r="AG1163" t="s">
        <v>236</v>
      </c>
      <c r="AH1163" t="s">
        <v>237</v>
      </c>
      <c r="AI1163" t="s">
        <v>246</v>
      </c>
      <c r="AJ1163">
        <v>1030063</v>
      </c>
      <c r="AK1163" t="s">
        <v>410</v>
      </c>
      <c r="AL1163" t="s">
        <v>241</v>
      </c>
      <c r="AM1163">
        <v>29772</v>
      </c>
      <c r="AN1163">
        <v>47077</v>
      </c>
      <c r="AO1163">
        <v>30222</v>
      </c>
      <c r="AP1163">
        <v>20.3</v>
      </c>
      <c r="AQ1163">
        <v>4202.51</v>
      </c>
      <c r="AR1163" t="s">
        <v>2626</v>
      </c>
      <c r="AS1163" t="s">
        <v>2626</v>
      </c>
      <c r="AT1163">
        <v>1</v>
      </c>
      <c r="AU1163" t="s">
        <v>2628</v>
      </c>
      <c r="AV1163" s="3">
        <v>42079</v>
      </c>
      <c r="AW1163" s="3" t="str">
        <f>TEXT(LoanTable[[#This Row],[Disbursement Date]],"YYYY-MM")</f>
        <v>2020-07</v>
      </c>
      <c r="AX1163" t="str">
        <f>TEXT(EDATE(LoanTable[[#This Row],[Disbursement Date]],-1),"YYYY-MM")</f>
        <v>2020-06</v>
      </c>
      <c r="AY1163">
        <f>IF(LoanTable[[#This Row],[Loan Status]]="Active",1,0)</f>
        <v>0</v>
      </c>
      <c r="AZ1163">
        <f>IF(COUNTIFS(LoanTable[Client id],LoanTable[[#This Row],[Client id]],LoanTable[Period],LoanTable[[#This Row],[Previous Period]])&gt;0,1,0)</f>
        <v>0</v>
      </c>
      <c r="BA1163" s="17" t="str">
        <f>TEXT(LoanTable[[#This Row],[Disbursement Date]],"YYYY")</f>
        <v>2020</v>
      </c>
      <c r="BB1163" s="10" cm="1">
        <f t="array" ref="BB1163">IF(YEAR(LoanTable[[#This Row],[Disbursement Date]])=MIN(YEAR(LoanTable[Disbursement Date])),"",YEAR(LoanTable[[#This Row],[Disbursement Date]])-1)</f>
        <v>2019</v>
      </c>
      <c r="BC1163" s="10">
        <f>IF(LoanTable[[#This Row],[Previous Year]]="",1,IF(COUNTIFS(LoanTable[Client id],LoanTable[[#This Row],[Client id]],LoanTable[Year],LoanTable[[#This Row],[Previous Year]])&gt;0,1,0))</f>
        <v>0</v>
      </c>
      <c r="BD1163" t="str">
        <f>YEAR(LoanTable[[#This Row],[Disbursement Date]]) &amp; "-Q" &amp; ROUNDUP(MONTH(LoanTable[[#This Row],[Disbursement Date]])/3,0)</f>
        <v>2020-Q3</v>
      </c>
      <c r="BE1163">
        <f>IF(LoanTable[[#This Row],[Disbursement Date]]=LoanTable[[#This Row],[First Loan Date]],1,0)</f>
        <v>0</v>
      </c>
    </row>
    <row r="1164" spans="1:57" x14ac:dyDescent="0.3">
      <c r="A1164" t="s">
        <v>2357</v>
      </c>
      <c r="B1164">
        <v>359</v>
      </c>
      <c r="C1164" t="s">
        <v>409</v>
      </c>
      <c r="D1164" t="s">
        <v>573</v>
      </c>
      <c r="E1164">
        <v>26235</v>
      </c>
      <c r="F1164">
        <v>40656</v>
      </c>
      <c r="G1164">
        <v>12586</v>
      </c>
      <c r="H1164" s="5">
        <v>44013</v>
      </c>
      <c r="I1164" t="s">
        <v>615</v>
      </c>
      <c r="J1164" t="s">
        <v>613</v>
      </c>
      <c r="K1164">
        <v>1030063</v>
      </c>
      <c r="L1164" t="s">
        <v>411</v>
      </c>
      <c r="M1164" t="s">
        <v>175</v>
      </c>
      <c r="N1164" t="s">
        <v>13</v>
      </c>
      <c r="O1164" t="s">
        <v>28</v>
      </c>
      <c r="P1164">
        <v>52</v>
      </c>
      <c r="Q1164" s="5" t="s">
        <v>103</v>
      </c>
      <c r="R1164" t="s">
        <v>30</v>
      </c>
      <c r="S1164" t="s">
        <v>145</v>
      </c>
      <c r="T1164" t="s">
        <v>18</v>
      </c>
      <c r="U1164" t="s">
        <v>22</v>
      </c>
      <c r="V1164" t="s">
        <v>39</v>
      </c>
      <c r="W1164">
        <v>626</v>
      </c>
      <c r="X1164" t="s">
        <v>574</v>
      </c>
      <c r="Y1164" t="s">
        <v>575</v>
      </c>
      <c r="Z1164" t="s">
        <v>576</v>
      </c>
      <c r="AA1164">
        <v>0.1065</v>
      </c>
      <c r="AB1164" t="s">
        <v>577</v>
      </c>
      <c r="AC1164" t="s">
        <v>578</v>
      </c>
      <c r="AD1164" t="s">
        <v>409</v>
      </c>
      <c r="AE1164" t="s">
        <v>234</v>
      </c>
      <c r="AF1164" t="s">
        <v>235</v>
      </c>
      <c r="AG1164" t="s">
        <v>236</v>
      </c>
      <c r="AH1164" t="s">
        <v>237</v>
      </c>
      <c r="AI1164" t="s">
        <v>246</v>
      </c>
      <c r="AJ1164">
        <v>1030063</v>
      </c>
      <c r="AK1164" t="s">
        <v>410</v>
      </c>
      <c r="AL1164" t="s">
        <v>241</v>
      </c>
      <c r="AM1164">
        <v>25839</v>
      </c>
      <c r="AN1164">
        <v>41640</v>
      </c>
      <c r="AO1164">
        <v>25791</v>
      </c>
      <c r="AP1164">
        <v>17.190000000000001</v>
      </c>
      <c r="AQ1164">
        <v>1102.8399999999999</v>
      </c>
      <c r="AR1164" t="s">
        <v>2626</v>
      </c>
      <c r="AS1164" t="s">
        <v>2626</v>
      </c>
      <c r="AT1164">
        <v>2</v>
      </c>
      <c r="AU1164" t="s">
        <v>2628</v>
      </c>
      <c r="AV1164" s="3">
        <v>43046</v>
      </c>
      <c r="AW1164" s="3" t="str">
        <f>TEXT(LoanTable[[#This Row],[Disbursement Date]],"YYYY-MM")</f>
        <v>2020-07</v>
      </c>
      <c r="AX1164" t="str">
        <f>TEXT(EDATE(LoanTable[[#This Row],[Disbursement Date]],-1),"YYYY-MM")</f>
        <v>2020-06</v>
      </c>
      <c r="AY1164">
        <f>IF(LoanTable[[#This Row],[Loan Status]]="Active",1,0)</f>
        <v>0</v>
      </c>
      <c r="AZ1164">
        <f>IF(COUNTIFS(LoanTable[Client id],LoanTable[[#This Row],[Client id]],LoanTable[Period],LoanTable[[#This Row],[Previous Period]])&gt;0,1,0)</f>
        <v>0</v>
      </c>
      <c r="BA1164" s="17" t="str">
        <f>TEXT(LoanTable[[#This Row],[Disbursement Date]],"YYYY")</f>
        <v>2020</v>
      </c>
      <c r="BB1164" s="10" cm="1">
        <f t="array" ref="BB1164">IF(YEAR(LoanTable[[#This Row],[Disbursement Date]])=MIN(YEAR(LoanTable[Disbursement Date])),"",YEAR(LoanTable[[#This Row],[Disbursement Date]])-1)</f>
        <v>2019</v>
      </c>
      <c r="BC1164" s="10">
        <f>IF(LoanTable[[#This Row],[Previous Year]]="",1,IF(COUNTIFS(LoanTable[Client id],LoanTable[[#This Row],[Client id]],LoanTable[Year],LoanTable[[#This Row],[Previous Year]])&gt;0,1,0))</f>
        <v>0</v>
      </c>
      <c r="BD1164" t="str">
        <f>YEAR(LoanTable[[#This Row],[Disbursement Date]]) &amp; "-Q" &amp; ROUNDUP(MONTH(LoanTable[[#This Row],[Disbursement Date]])/3,0)</f>
        <v>2020-Q3</v>
      </c>
      <c r="BE1164">
        <f>IF(LoanTable[[#This Row],[Disbursement Date]]=LoanTable[[#This Row],[First Loan Date]],1,0)</f>
        <v>0</v>
      </c>
    </row>
    <row r="1165" spans="1:57" x14ac:dyDescent="0.3">
      <c r="A1165" t="s">
        <v>1385</v>
      </c>
      <c r="B1165">
        <v>396</v>
      </c>
      <c r="C1165" t="s">
        <v>243</v>
      </c>
      <c r="D1165" t="s">
        <v>573</v>
      </c>
      <c r="E1165">
        <v>10350</v>
      </c>
      <c r="F1165">
        <v>46367</v>
      </c>
      <c r="G1165">
        <v>10315</v>
      </c>
      <c r="H1165" s="5">
        <v>44013</v>
      </c>
      <c r="I1165" t="s">
        <v>617</v>
      </c>
      <c r="J1165" t="s">
        <v>613</v>
      </c>
      <c r="K1165">
        <v>160051</v>
      </c>
      <c r="L1165" t="s">
        <v>245</v>
      </c>
      <c r="M1165" t="s">
        <v>128</v>
      </c>
      <c r="N1165" t="s">
        <v>13</v>
      </c>
      <c r="O1165" t="s">
        <v>14</v>
      </c>
      <c r="P1165">
        <v>36</v>
      </c>
      <c r="Q1165" s="5" t="s">
        <v>67</v>
      </c>
      <c r="R1165" t="s">
        <v>25</v>
      </c>
      <c r="S1165" t="s">
        <v>35</v>
      </c>
      <c r="T1165" t="s">
        <v>63</v>
      </c>
      <c r="U1165" t="s">
        <v>22</v>
      </c>
      <c r="V1165" t="s">
        <v>20</v>
      </c>
      <c r="W1165">
        <v>489</v>
      </c>
      <c r="X1165" t="s">
        <v>574</v>
      </c>
      <c r="Y1165" t="s">
        <v>575</v>
      </c>
      <c r="Z1165" t="s">
        <v>576</v>
      </c>
      <c r="AA1165">
        <v>0.1065</v>
      </c>
      <c r="AB1165" t="s">
        <v>577</v>
      </c>
      <c r="AC1165" t="s">
        <v>578</v>
      </c>
      <c r="AD1165" t="s">
        <v>243</v>
      </c>
      <c r="AE1165" t="s">
        <v>234</v>
      </c>
      <c r="AF1165" t="s">
        <v>235</v>
      </c>
      <c r="AG1165" t="s">
        <v>236</v>
      </c>
      <c r="AH1165" t="s">
        <v>237</v>
      </c>
      <c r="AI1165" t="s">
        <v>243</v>
      </c>
      <c r="AJ1165">
        <v>160051</v>
      </c>
      <c r="AK1165" t="s">
        <v>244</v>
      </c>
      <c r="AL1165" t="s">
        <v>241</v>
      </c>
      <c r="AM1165">
        <v>11374</v>
      </c>
      <c r="AN1165">
        <v>46288</v>
      </c>
      <c r="AO1165">
        <v>9905</v>
      </c>
      <c r="AP1165">
        <v>13.74</v>
      </c>
      <c r="AQ1165">
        <v>3930.64</v>
      </c>
      <c r="AR1165" t="s">
        <v>2626</v>
      </c>
      <c r="AS1165" t="s">
        <v>2626</v>
      </c>
      <c r="AT1165">
        <v>1</v>
      </c>
      <c r="AU1165" t="s">
        <v>2628</v>
      </c>
      <c r="AV1165" s="3">
        <v>43055</v>
      </c>
      <c r="AW1165" s="3" t="str">
        <f>TEXT(LoanTable[[#This Row],[Disbursement Date]],"YYYY-MM")</f>
        <v>2020-07</v>
      </c>
      <c r="AX1165" t="str">
        <f>TEXT(EDATE(LoanTable[[#This Row],[Disbursement Date]],-1),"YYYY-MM")</f>
        <v>2020-06</v>
      </c>
      <c r="AY1165">
        <f>IF(LoanTable[[#This Row],[Loan Status]]="Active",1,0)</f>
        <v>0</v>
      </c>
      <c r="AZ1165">
        <f>IF(COUNTIFS(LoanTable[Client id],LoanTable[[#This Row],[Client id]],LoanTable[Period],LoanTable[[#This Row],[Previous Period]])&gt;0,1,0)</f>
        <v>0</v>
      </c>
      <c r="BA1165" s="17" t="str">
        <f>TEXT(LoanTable[[#This Row],[Disbursement Date]],"YYYY")</f>
        <v>2020</v>
      </c>
      <c r="BB1165" s="10" cm="1">
        <f t="array" ref="BB1165">IF(YEAR(LoanTable[[#This Row],[Disbursement Date]])=MIN(YEAR(LoanTable[Disbursement Date])),"",YEAR(LoanTable[[#This Row],[Disbursement Date]])-1)</f>
        <v>2019</v>
      </c>
      <c r="BC1165" s="10">
        <f>IF(LoanTable[[#This Row],[Previous Year]]="",1,IF(COUNTIFS(LoanTable[Client id],LoanTable[[#This Row],[Client id]],LoanTable[Year],LoanTable[[#This Row],[Previous Year]])&gt;0,1,0))</f>
        <v>0</v>
      </c>
      <c r="BD1165" t="str">
        <f>YEAR(LoanTable[[#This Row],[Disbursement Date]]) &amp; "-Q" &amp; ROUNDUP(MONTH(LoanTable[[#This Row],[Disbursement Date]])/3,0)</f>
        <v>2020-Q3</v>
      </c>
      <c r="BE1165">
        <f>IF(LoanTable[[#This Row],[Disbursement Date]]=LoanTable[[#This Row],[First Loan Date]],1,0)</f>
        <v>0</v>
      </c>
    </row>
    <row r="1166" spans="1:57" x14ac:dyDescent="0.3">
      <c r="A1166" t="s">
        <v>1244</v>
      </c>
      <c r="B1166">
        <v>974</v>
      </c>
      <c r="C1166" t="s">
        <v>233</v>
      </c>
      <c r="D1166" t="s">
        <v>573</v>
      </c>
      <c r="E1166">
        <v>41137</v>
      </c>
      <c r="F1166">
        <v>12643</v>
      </c>
      <c r="G1166">
        <v>7243</v>
      </c>
      <c r="H1166" s="5">
        <v>44013</v>
      </c>
      <c r="I1166" t="s">
        <v>612</v>
      </c>
      <c r="J1166" t="s">
        <v>613</v>
      </c>
      <c r="K1166">
        <v>100186</v>
      </c>
      <c r="L1166" t="s">
        <v>240</v>
      </c>
      <c r="M1166" t="s">
        <v>12</v>
      </c>
      <c r="N1166" t="s">
        <v>13</v>
      </c>
      <c r="O1166" t="s">
        <v>28</v>
      </c>
      <c r="P1166">
        <v>53</v>
      </c>
      <c r="Q1166" s="5" t="s">
        <v>189</v>
      </c>
      <c r="R1166" t="s">
        <v>30</v>
      </c>
      <c r="S1166" t="s">
        <v>145</v>
      </c>
      <c r="T1166" t="s">
        <v>18</v>
      </c>
      <c r="U1166" t="s">
        <v>19</v>
      </c>
      <c r="V1166" t="s">
        <v>31</v>
      </c>
      <c r="W1166">
        <v>551</v>
      </c>
      <c r="X1166" t="s">
        <v>574</v>
      </c>
      <c r="Y1166" t="s">
        <v>575</v>
      </c>
      <c r="Z1166" t="s">
        <v>576</v>
      </c>
      <c r="AA1166">
        <v>0.1065</v>
      </c>
      <c r="AB1166" t="s">
        <v>577</v>
      </c>
      <c r="AC1166" t="s">
        <v>578</v>
      </c>
      <c r="AD1166" t="s">
        <v>233</v>
      </c>
      <c r="AE1166" t="s">
        <v>234</v>
      </c>
      <c r="AF1166" t="s">
        <v>235</v>
      </c>
      <c r="AG1166" t="s">
        <v>236</v>
      </c>
      <c r="AH1166" t="s">
        <v>237</v>
      </c>
      <c r="AI1166" t="s">
        <v>233</v>
      </c>
      <c r="AJ1166">
        <v>100186</v>
      </c>
      <c r="AK1166" t="s">
        <v>238</v>
      </c>
      <c r="AL1166" t="s">
        <v>239</v>
      </c>
      <c r="AM1166">
        <v>41918</v>
      </c>
      <c r="AN1166">
        <v>12220</v>
      </c>
      <c r="AO1166">
        <v>40682</v>
      </c>
      <c r="AP1166">
        <v>16.670000000000002</v>
      </c>
      <c r="AQ1166">
        <v>2630.24</v>
      </c>
      <c r="AR1166" t="s">
        <v>2627</v>
      </c>
      <c r="AS1166" t="s">
        <v>2626</v>
      </c>
      <c r="AT1166">
        <v>0</v>
      </c>
      <c r="AU1166" t="s">
        <v>2628</v>
      </c>
      <c r="AV1166" s="3">
        <v>42414</v>
      </c>
      <c r="AW1166" s="3" t="str">
        <f>TEXT(LoanTable[[#This Row],[Disbursement Date]],"YYYY-MM")</f>
        <v>2020-07</v>
      </c>
      <c r="AX1166" t="str">
        <f>TEXT(EDATE(LoanTable[[#This Row],[Disbursement Date]],-1),"YYYY-MM")</f>
        <v>2020-06</v>
      </c>
      <c r="AY1166">
        <f>IF(LoanTable[[#This Row],[Loan Status]]="Active",1,0)</f>
        <v>0</v>
      </c>
      <c r="AZ1166">
        <f>IF(COUNTIFS(LoanTable[Client id],LoanTable[[#This Row],[Client id]],LoanTable[Period],LoanTable[[#This Row],[Previous Period]])&gt;0,1,0)</f>
        <v>0</v>
      </c>
      <c r="BA1166" s="17" t="str">
        <f>TEXT(LoanTable[[#This Row],[Disbursement Date]],"YYYY")</f>
        <v>2020</v>
      </c>
      <c r="BB1166" s="10" cm="1">
        <f t="array" ref="BB1166">IF(YEAR(LoanTable[[#This Row],[Disbursement Date]])=MIN(YEAR(LoanTable[Disbursement Date])),"",YEAR(LoanTable[[#This Row],[Disbursement Date]])-1)</f>
        <v>2019</v>
      </c>
      <c r="BC1166" s="10">
        <f>IF(LoanTable[[#This Row],[Previous Year]]="",1,IF(COUNTIFS(LoanTable[Client id],LoanTable[[#This Row],[Client id]],LoanTable[Year],LoanTable[[#This Row],[Previous Year]])&gt;0,1,0))</f>
        <v>0</v>
      </c>
      <c r="BD1166" t="str">
        <f>YEAR(LoanTable[[#This Row],[Disbursement Date]]) &amp; "-Q" &amp; ROUNDUP(MONTH(LoanTable[[#This Row],[Disbursement Date]])/3,0)</f>
        <v>2020-Q3</v>
      </c>
      <c r="BE1166">
        <f>IF(LoanTable[[#This Row],[Disbursement Date]]=LoanTable[[#This Row],[First Loan Date]],1,0)</f>
        <v>0</v>
      </c>
    </row>
    <row r="1167" spans="1:57" x14ac:dyDescent="0.3">
      <c r="A1167" t="s">
        <v>2031</v>
      </c>
      <c r="B1167">
        <v>433</v>
      </c>
      <c r="C1167" t="s">
        <v>409</v>
      </c>
      <c r="D1167" t="s">
        <v>573</v>
      </c>
      <c r="E1167">
        <v>38050</v>
      </c>
      <c r="F1167">
        <v>38433</v>
      </c>
      <c r="G1167">
        <v>11163</v>
      </c>
      <c r="H1167" s="5">
        <v>44014</v>
      </c>
      <c r="I1167" t="s">
        <v>615</v>
      </c>
      <c r="J1167" t="s">
        <v>619</v>
      </c>
      <c r="K1167">
        <v>1030063</v>
      </c>
      <c r="L1167" t="s">
        <v>411</v>
      </c>
      <c r="M1167" t="s">
        <v>36</v>
      </c>
      <c r="N1167" t="s">
        <v>13</v>
      </c>
      <c r="O1167" t="s">
        <v>14</v>
      </c>
      <c r="P1167">
        <v>37</v>
      </c>
      <c r="Q1167" s="5" t="s">
        <v>37</v>
      </c>
      <c r="R1167" t="s">
        <v>16</v>
      </c>
      <c r="S1167" t="s">
        <v>35</v>
      </c>
      <c r="T1167" t="s">
        <v>18</v>
      </c>
      <c r="U1167" t="s">
        <v>38</v>
      </c>
      <c r="V1167" t="s">
        <v>39</v>
      </c>
      <c r="W1167">
        <v>426</v>
      </c>
      <c r="X1167" t="s">
        <v>574</v>
      </c>
      <c r="Y1167" t="s">
        <v>575</v>
      </c>
      <c r="Z1167" t="s">
        <v>576</v>
      </c>
      <c r="AA1167">
        <v>0.1065</v>
      </c>
      <c r="AB1167" t="s">
        <v>577</v>
      </c>
      <c r="AC1167" t="s">
        <v>578</v>
      </c>
      <c r="AD1167" t="s">
        <v>409</v>
      </c>
      <c r="AE1167" t="s">
        <v>234</v>
      </c>
      <c r="AF1167" t="s">
        <v>235</v>
      </c>
      <c r="AG1167" t="s">
        <v>236</v>
      </c>
      <c r="AH1167" t="s">
        <v>237</v>
      </c>
      <c r="AI1167" t="s">
        <v>246</v>
      </c>
      <c r="AJ1167">
        <v>1030063</v>
      </c>
      <c r="AK1167" t="s">
        <v>410</v>
      </c>
      <c r="AL1167" t="s">
        <v>241</v>
      </c>
      <c r="AM1167">
        <v>38409</v>
      </c>
      <c r="AN1167">
        <v>40408</v>
      </c>
      <c r="AO1167">
        <v>37629</v>
      </c>
      <c r="AP1167">
        <v>4.21</v>
      </c>
      <c r="AQ1167">
        <v>2959.73</v>
      </c>
      <c r="AR1167" t="s">
        <v>2626</v>
      </c>
      <c r="AS1167" t="s">
        <v>2626</v>
      </c>
      <c r="AT1167">
        <v>2</v>
      </c>
      <c r="AU1167" t="s">
        <v>2630</v>
      </c>
      <c r="AV1167" s="3">
        <v>42234</v>
      </c>
      <c r="AW1167" s="3" t="str">
        <f>TEXT(LoanTable[[#This Row],[Disbursement Date]],"YYYY-MM")</f>
        <v>2020-07</v>
      </c>
      <c r="AX1167" t="str">
        <f>TEXT(EDATE(LoanTable[[#This Row],[Disbursement Date]],-1),"YYYY-MM")</f>
        <v>2020-06</v>
      </c>
      <c r="AY1167">
        <f>IF(LoanTable[[#This Row],[Loan Status]]="Active",1,0)</f>
        <v>0</v>
      </c>
      <c r="AZ1167">
        <f>IF(COUNTIFS(LoanTable[Client id],LoanTable[[#This Row],[Client id]],LoanTable[Period],LoanTable[[#This Row],[Previous Period]])&gt;0,1,0)</f>
        <v>0</v>
      </c>
      <c r="BA1167" s="17" t="str">
        <f>TEXT(LoanTable[[#This Row],[Disbursement Date]],"YYYY")</f>
        <v>2020</v>
      </c>
      <c r="BB1167" s="10" cm="1">
        <f t="array" ref="BB1167">IF(YEAR(LoanTable[[#This Row],[Disbursement Date]])=MIN(YEAR(LoanTable[Disbursement Date])),"",YEAR(LoanTable[[#This Row],[Disbursement Date]])-1)</f>
        <v>2019</v>
      </c>
      <c r="BC1167" s="10">
        <f>IF(LoanTable[[#This Row],[Previous Year]]="",1,IF(COUNTIFS(LoanTable[Client id],LoanTable[[#This Row],[Client id]],LoanTable[Year],LoanTable[[#This Row],[Previous Year]])&gt;0,1,0))</f>
        <v>0</v>
      </c>
      <c r="BD1167" t="str">
        <f>YEAR(LoanTable[[#This Row],[Disbursement Date]]) &amp; "-Q" &amp; ROUNDUP(MONTH(LoanTable[[#This Row],[Disbursement Date]])/3,0)</f>
        <v>2020-Q3</v>
      </c>
      <c r="BE1167">
        <f>IF(LoanTable[[#This Row],[Disbursement Date]]=LoanTable[[#This Row],[First Loan Date]],1,0)</f>
        <v>0</v>
      </c>
    </row>
    <row r="1168" spans="1:57" x14ac:dyDescent="0.3">
      <c r="A1168" t="s">
        <v>1438</v>
      </c>
      <c r="B1168">
        <v>34</v>
      </c>
      <c r="C1168" t="s">
        <v>548</v>
      </c>
      <c r="D1168" t="s">
        <v>573</v>
      </c>
      <c r="E1168">
        <v>38883</v>
      </c>
      <c r="F1168">
        <v>9365</v>
      </c>
      <c r="G1168">
        <v>20892</v>
      </c>
      <c r="H1168" s="5">
        <v>44016</v>
      </c>
      <c r="I1168" t="s">
        <v>624</v>
      </c>
      <c r="J1168" t="s">
        <v>619</v>
      </c>
      <c r="K1168">
        <v>680026</v>
      </c>
      <c r="L1168" t="s">
        <v>551</v>
      </c>
      <c r="M1168" t="s">
        <v>89</v>
      </c>
      <c r="N1168" t="s">
        <v>13</v>
      </c>
      <c r="O1168" t="s">
        <v>33</v>
      </c>
      <c r="P1168">
        <v>23</v>
      </c>
      <c r="Q1168" s="6" t="s">
        <v>34</v>
      </c>
      <c r="R1168" t="s">
        <v>74</v>
      </c>
      <c r="S1168" t="s">
        <v>35</v>
      </c>
      <c r="T1168" t="s">
        <v>18</v>
      </c>
      <c r="U1168" t="s">
        <v>19</v>
      </c>
      <c r="V1168" t="s">
        <v>31</v>
      </c>
      <c r="W1168">
        <v>588</v>
      </c>
      <c r="X1168" t="s">
        <v>574</v>
      </c>
      <c r="Y1168" t="s">
        <v>575</v>
      </c>
      <c r="Z1168" t="s">
        <v>576</v>
      </c>
      <c r="AA1168">
        <v>0.1065</v>
      </c>
      <c r="AB1168" t="s">
        <v>577</v>
      </c>
      <c r="AC1168" t="s">
        <v>578</v>
      </c>
      <c r="AD1168" t="s">
        <v>548</v>
      </c>
      <c r="AE1168" t="s">
        <v>472</v>
      </c>
      <c r="AF1168" t="s">
        <v>473</v>
      </c>
      <c r="AG1168" t="s">
        <v>474</v>
      </c>
      <c r="AH1168" t="s">
        <v>475</v>
      </c>
      <c r="AI1168" t="s">
        <v>549</v>
      </c>
      <c r="AJ1168">
        <v>680026</v>
      </c>
      <c r="AK1168" t="s">
        <v>550</v>
      </c>
      <c r="AL1168" t="s">
        <v>239</v>
      </c>
      <c r="AM1168">
        <v>40776</v>
      </c>
      <c r="AN1168">
        <v>10631</v>
      </c>
      <c r="AO1168">
        <v>38610</v>
      </c>
      <c r="AP1168">
        <v>12.95</v>
      </c>
      <c r="AQ1168">
        <v>456.13</v>
      </c>
      <c r="AR1168" t="s">
        <v>2626</v>
      </c>
      <c r="AS1168" t="s">
        <v>2627</v>
      </c>
      <c r="AT1168">
        <v>2</v>
      </c>
      <c r="AU1168" t="s">
        <v>2629</v>
      </c>
      <c r="AV1168" s="3">
        <v>43004</v>
      </c>
      <c r="AW1168" s="3" t="str">
        <f>TEXT(LoanTable[[#This Row],[Disbursement Date]],"YYYY-MM")</f>
        <v>2020-07</v>
      </c>
      <c r="AX1168" t="str">
        <f>TEXT(EDATE(LoanTable[[#This Row],[Disbursement Date]],-1),"YYYY-MM")</f>
        <v>2020-06</v>
      </c>
      <c r="AY1168">
        <f>IF(LoanTable[[#This Row],[Loan Status]]="Active",1,0)</f>
        <v>1</v>
      </c>
      <c r="AZ1168">
        <f>IF(COUNTIFS(LoanTable[Client id],LoanTable[[#This Row],[Client id]],LoanTable[Period],LoanTable[[#This Row],[Previous Period]])&gt;0,1,0)</f>
        <v>0</v>
      </c>
      <c r="BA1168" s="17" t="str">
        <f>TEXT(LoanTable[[#This Row],[Disbursement Date]],"YYYY")</f>
        <v>2020</v>
      </c>
      <c r="BB1168" s="10" cm="1">
        <f t="array" ref="BB1168">IF(YEAR(LoanTable[[#This Row],[Disbursement Date]])=MIN(YEAR(LoanTable[Disbursement Date])),"",YEAR(LoanTable[[#This Row],[Disbursement Date]])-1)</f>
        <v>2019</v>
      </c>
      <c r="BC1168" s="10">
        <f>IF(LoanTable[[#This Row],[Previous Year]]="",1,IF(COUNTIFS(LoanTable[Client id],LoanTable[[#This Row],[Client id]],LoanTable[Year],LoanTable[[#This Row],[Previous Year]])&gt;0,1,0))</f>
        <v>1</v>
      </c>
      <c r="BD1168" t="str">
        <f>YEAR(LoanTable[[#This Row],[Disbursement Date]]) &amp; "-Q" &amp; ROUNDUP(MONTH(LoanTable[[#This Row],[Disbursement Date]])/3,0)</f>
        <v>2020-Q3</v>
      </c>
      <c r="BE1168">
        <f>IF(LoanTable[[#This Row],[Disbursement Date]]=LoanTable[[#This Row],[First Loan Date]],1,0)</f>
        <v>0</v>
      </c>
    </row>
    <row r="1169" spans="1:57" x14ac:dyDescent="0.3">
      <c r="A1169" t="s">
        <v>1283</v>
      </c>
      <c r="B1169">
        <v>344</v>
      </c>
      <c r="C1169" t="s">
        <v>246</v>
      </c>
      <c r="D1169" t="s">
        <v>589</v>
      </c>
      <c r="E1169">
        <v>13872</v>
      </c>
      <c r="F1169">
        <v>24780</v>
      </c>
      <c r="G1169">
        <v>39338</v>
      </c>
      <c r="H1169" s="5">
        <v>44016</v>
      </c>
      <c r="I1169" t="s">
        <v>615</v>
      </c>
      <c r="J1169" t="s">
        <v>619</v>
      </c>
      <c r="K1169">
        <v>110159</v>
      </c>
      <c r="L1169" t="s">
        <v>248</v>
      </c>
      <c r="M1169" t="s">
        <v>99</v>
      </c>
      <c r="N1169" t="s">
        <v>13</v>
      </c>
      <c r="O1169" t="s">
        <v>14</v>
      </c>
      <c r="P1169">
        <v>38</v>
      </c>
      <c r="Q1169" s="5" t="s">
        <v>15</v>
      </c>
      <c r="R1169" t="s">
        <v>30</v>
      </c>
      <c r="S1169" t="s">
        <v>145</v>
      </c>
      <c r="T1169" t="s">
        <v>18</v>
      </c>
      <c r="U1169" t="s">
        <v>26</v>
      </c>
      <c r="V1169" t="s">
        <v>20</v>
      </c>
      <c r="W1169">
        <v>552</v>
      </c>
      <c r="X1169" t="s">
        <v>574</v>
      </c>
      <c r="Y1169" t="s">
        <v>590</v>
      </c>
      <c r="Z1169" t="s">
        <v>576</v>
      </c>
      <c r="AA1169">
        <v>9.9099999999999994E-2</v>
      </c>
      <c r="AB1169" t="s">
        <v>577</v>
      </c>
      <c r="AC1169" t="s">
        <v>591</v>
      </c>
      <c r="AD1169" t="s">
        <v>246</v>
      </c>
      <c r="AE1169" t="s">
        <v>234</v>
      </c>
      <c r="AF1169" t="s">
        <v>235</v>
      </c>
      <c r="AG1169" t="s">
        <v>236</v>
      </c>
      <c r="AH1169" t="s">
        <v>237</v>
      </c>
      <c r="AI1169" t="s">
        <v>246</v>
      </c>
      <c r="AJ1169">
        <v>110159</v>
      </c>
      <c r="AK1169" t="s">
        <v>247</v>
      </c>
      <c r="AL1169" t="s">
        <v>241</v>
      </c>
      <c r="AM1169">
        <v>15617</v>
      </c>
      <c r="AN1169">
        <v>24539</v>
      </c>
      <c r="AO1169">
        <v>13509</v>
      </c>
      <c r="AP1169">
        <v>2.46</v>
      </c>
      <c r="AQ1169">
        <v>1133.8399999999999</v>
      </c>
      <c r="AR1169" t="s">
        <v>2626</v>
      </c>
      <c r="AS1169" t="s">
        <v>2626</v>
      </c>
      <c r="AT1169">
        <v>2</v>
      </c>
      <c r="AU1169" t="s">
        <v>2628</v>
      </c>
      <c r="AV1169" s="3">
        <v>44016</v>
      </c>
      <c r="AW1169" s="3" t="str">
        <f>TEXT(LoanTable[[#This Row],[Disbursement Date]],"YYYY-MM")</f>
        <v>2020-07</v>
      </c>
      <c r="AX1169" t="str">
        <f>TEXT(EDATE(LoanTable[[#This Row],[Disbursement Date]],-1),"YYYY-MM")</f>
        <v>2020-06</v>
      </c>
      <c r="AY1169">
        <f>IF(LoanTable[[#This Row],[Loan Status]]="Active",1,0)</f>
        <v>0</v>
      </c>
      <c r="AZ1169">
        <f>IF(COUNTIFS(LoanTable[Client id],LoanTable[[#This Row],[Client id]],LoanTable[Period],LoanTable[[#This Row],[Previous Period]])&gt;0,1,0)</f>
        <v>0</v>
      </c>
      <c r="BA1169" s="17" t="str">
        <f>TEXT(LoanTable[[#This Row],[Disbursement Date]],"YYYY")</f>
        <v>2020</v>
      </c>
      <c r="BB1169" s="10" cm="1">
        <f t="array" ref="BB1169">IF(YEAR(LoanTable[[#This Row],[Disbursement Date]])=MIN(YEAR(LoanTable[Disbursement Date])),"",YEAR(LoanTable[[#This Row],[Disbursement Date]])-1)</f>
        <v>2019</v>
      </c>
      <c r="BC1169" s="10">
        <f>IF(LoanTable[[#This Row],[Previous Year]]="",1,IF(COUNTIFS(LoanTable[Client id],LoanTable[[#This Row],[Client id]],LoanTable[Year],LoanTable[[#This Row],[Previous Year]])&gt;0,1,0))</f>
        <v>0</v>
      </c>
      <c r="BD1169" t="str">
        <f>YEAR(LoanTable[[#This Row],[Disbursement Date]]) &amp; "-Q" &amp; ROUNDUP(MONTH(LoanTable[[#This Row],[Disbursement Date]])/3,0)</f>
        <v>2020-Q3</v>
      </c>
      <c r="BE1169">
        <f>IF(LoanTable[[#This Row],[Disbursement Date]]=LoanTable[[#This Row],[First Loan Date]],1,0)</f>
        <v>1</v>
      </c>
    </row>
    <row r="1170" spans="1:57" x14ac:dyDescent="0.3">
      <c r="A1170" t="s">
        <v>2025</v>
      </c>
      <c r="B1170">
        <v>794</v>
      </c>
      <c r="C1170" t="s">
        <v>265</v>
      </c>
      <c r="D1170" t="s">
        <v>573</v>
      </c>
      <c r="E1170">
        <v>10897</v>
      </c>
      <c r="F1170">
        <v>14123</v>
      </c>
      <c r="G1170">
        <v>43306</v>
      </c>
      <c r="H1170" s="5">
        <v>44019</v>
      </c>
      <c r="I1170" t="s">
        <v>612</v>
      </c>
      <c r="J1170" t="s">
        <v>619</v>
      </c>
      <c r="K1170">
        <v>30179</v>
      </c>
      <c r="L1170" t="s">
        <v>272</v>
      </c>
      <c r="M1170" t="s">
        <v>40</v>
      </c>
      <c r="N1170" t="s">
        <v>13</v>
      </c>
      <c r="O1170" t="s">
        <v>14</v>
      </c>
      <c r="P1170">
        <v>43</v>
      </c>
      <c r="Q1170" s="5" t="s">
        <v>94</v>
      </c>
      <c r="R1170" t="s">
        <v>104</v>
      </c>
      <c r="S1170" t="s">
        <v>105</v>
      </c>
      <c r="T1170" t="s">
        <v>18</v>
      </c>
      <c r="U1170" t="s">
        <v>65</v>
      </c>
      <c r="V1170" t="s">
        <v>20</v>
      </c>
      <c r="W1170">
        <v>528</v>
      </c>
      <c r="X1170" t="s">
        <v>574</v>
      </c>
      <c r="Y1170" t="s">
        <v>575</v>
      </c>
      <c r="Z1170" t="s">
        <v>576</v>
      </c>
      <c r="AA1170">
        <v>0.1065</v>
      </c>
      <c r="AB1170" t="s">
        <v>577</v>
      </c>
      <c r="AC1170" t="s">
        <v>578</v>
      </c>
      <c r="AD1170" t="s">
        <v>265</v>
      </c>
      <c r="AE1170" t="s">
        <v>266</v>
      </c>
      <c r="AF1170" t="s">
        <v>267</v>
      </c>
      <c r="AG1170" t="s">
        <v>268</v>
      </c>
      <c r="AH1170" t="s">
        <v>269</v>
      </c>
      <c r="AI1170" t="s">
        <v>270</v>
      </c>
      <c r="AJ1170">
        <v>30179</v>
      </c>
      <c r="AK1170" t="s">
        <v>271</v>
      </c>
      <c r="AL1170" t="s">
        <v>241</v>
      </c>
      <c r="AM1170">
        <v>11991</v>
      </c>
      <c r="AN1170">
        <v>14490</v>
      </c>
      <c r="AO1170">
        <v>10861</v>
      </c>
      <c r="AP1170">
        <v>28.13</v>
      </c>
      <c r="AQ1170">
        <v>2967.58</v>
      </c>
      <c r="AR1170" t="s">
        <v>2626</v>
      </c>
      <c r="AS1170" t="s">
        <v>2626</v>
      </c>
      <c r="AT1170">
        <v>2</v>
      </c>
      <c r="AU1170" t="s">
        <v>2628</v>
      </c>
      <c r="AV1170" s="3">
        <v>44019</v>
      </c>
      <c r="AW1170" s="3" t="str">
        <f>TEXT(LoanTable[[#This Row],[Disbursement Date]],"YYYY-MM")</f>
        <v>2020-07</v>
      </c>
      <c r="AX1170" t="str">
        <f>TEXT(EDATE(LoanTable[[#This Row],[Disbursement Date]],-1),"YYYY-MM")</f>
        <v>2020-06</v>
      </c>
      <c r="AY1170">
        <f>IF(LoanTable[[#This Row],[Loan Status]]="Active",1,0)</f>
        <v>0</v>
      </c>
      <c r="AZ1170">
        <f>IF(COUNTIFS(LoanTable[Client id],LoanTable[[#This Row],[Client id]],LoanTable[Period],LoanTable[[#This Row],[Previous Period]])&gt;0,1,0)</f>
        <v>0</v>
      </c>
      <c r="BA1170" s="17" t="str">
        <f>TEXT(LoanTable[[#This Row],[Disbursement Date]],"YYYY")</f>
        <v>2020</v>
      </c>
      <c r="BB1170" s="10" cm="1">
        <f t="array" ref="BB1170">IF(YEAR(LoanTable[[#This Row],[Disbursement Date]])=MIN(YEAR(LoanTable[Disbursement Date])),"",YEAR(LoanTable[[#This Row],[Disbursement Date]])-1)</f>
        <v>2019</v>
      </c>
      <c r="BC1170" s="10">
        <f>IF(LoanTable[[#This Row],[Previous Year]]="",1,IF(COUNTIFS(LoanTable[Client id],LoanTable[[#This Row],[Client id]],LoanTable[Year],LoanTable[[#This Row],[Previous Year]])&gt;0,1,0))</f>
        <v>0</v>
      </c>
      <c r="BD1170" t="str">
        <f>YEAR(LoanTable[[#This Row],[Disbursement Date]]) &amp; "-Q" &amp; ROUNDUP(MONTH(LoanTable[[#This Row],[Disbursement Date]])/3,0)</f>
        <v>2020-Q3</v>
      </c>
      <c r="BE1170">
        <f>IF(LoanTable[[#This Row],[Disbursement Date]]=LoanTable[[#This Row],[First Loan Date]],1,0)</f>
        <v>1</v>
      </c>
    </row>
    <row r="1171" spans="1:57" x14ac:dyDescent="0.3">
      <c r="A1171" t="s">
        <v>2461</v>
      </c>
      <c r="B1171">
        <v>943</v>
      </c>
      <c r="C1171" t="s">
        <v>265</v>
      </c>
      <c r="D1171" t="s">
        <v>573</v>
      </c>
      <c r="E1171">
        <v>8101</v>
      </c>
      <c r="F1171">
        <v>25883</v>
      </c>
      <c r="G1171">
        <v>31315</v>
      </c>
      <c r="H1171" s="5">
        <v>44019</v>
      </c>
      <c r="I1171" t="s">
        <v>612</v>
      </c>
      <c r="J1171" t="s">
        <v>613</v>
      </c>
      <c r="K1171">
        <v>30179</v>
      </c>
      <c r="L1171" t="s">
        <v>272</v>
      </c>
      <c r="M1171" t="s">
        <v>143</v>
      </c>
      <c r="N1171" t="s">
        <v>13</v>
      </c>
      <c r="O1171" t="s">
        <v>46</v>
      </c>
      <c r="P1171">
        <v>29</v>
      </c>
      <c r="Q1171" s="5" t="s">
        <v>146</v>
      </c>
      <c r="R1171" t="s">
        <v>104</v>
      </c>
      <c r="S1171" t="s">
        <v>35</v>
      </c>
      <c r="T1171" t="s">
        <v>63</v>
      </c>
      <c r="U1171" t="s">
        <v>19</v>
      </c>
      <c r="V1171" t="s">
        <v>31</v>
      </c>
      <c r="W1171">
        <v>395</v>
      </c>
      <c r="X1171" t="s">
        <v>574</v>
      </c>
      <c r="Y1171" t="s">
        <v>575</v>
      </c>
      <c r="Z1171" t="s">
        <v>576</v>
      </c>
      <c r="AA1171">
        <v>0.1065</v>
      </c>
      <c r="AB1171" t="s">
        <v>577</v>
      </c>
      <c r="AC1171" t="s">
        <v>578</v>
      </c>
      <c r="AD1171" t="s">
        <v>265</v>
      </c>
      <c r="AE1171" t="s">
        <v>266</v>
      </c>
      <c r="AF1171" t="s">
        <v>267</v>
      </c>
      <c r="AG1171" t="s">
        <v>268</v>
      </c>
      <c r="AH1171" t="s">
        <v>269</v>
      </c>
      <c r="AI1171" t="s">
        <v>270</v>
      </c>
      <c r="AJ1171">
        <v>30179</v>
      </c>
      <c r="AK1171" t="s">
        <v>271</v>
      </c>
      <c r="AL1171" t="s">
        <v>241</v>
      </c>
      <c r="AM1171">
        <v>8946</v>
      </c>
      <c r="AN1171">
        <v>25535</v>
      </c>
      <c r="AO1171">
        <v>7915</v>
      </c>
      <c r="AP1171">
        <v>4.34</v>
      </c>
      <c r="AQ1171">
        <v>3921.45</v>
      </c>
      <c r="AR1171" t="s">
        <v>2626</v>
      </c>
      <c r="AS1171" t="s">
        <v>2626</v>
      </c>
      <c r="AT1171">
        <v>1</v>
      </c>
      <c r="AU1171" t="s">
        <v>2629</v>
      </c>
      <c r="AV1171" s="3">
        <v>44019</v>
      </c>
      <c r="AW1171" s="3" t="str">
        <f>TEXT(LoanTable[[#This Row],[Disbursement Date]],"YYYY-MM")</f>
        <v>2020-07</v>
      </c>
      <c r="AX1171" t="str">
        <f>TEXT(EDATE(LoanTable[[#This Row],[Disbursement Date]],-1),"YYYY-MM")</f>
        <v>2020-06</v>
      </c>
      <c r="AY1171">
        <f>IF(LoanTable[[#This Row],[Loan Status]]="Active",1,0)</f>
        <v>0</v>
      </c>
      <c r="AZ1171">
        <f>IF(COUNTIFS(LoanTable[Client id],LoanTable[[#This Row],[Client id]],LoanTable[Period],LoanTable[[#This Row],[Previous Period]])&gt;0,1,0)</f>
        <v>0</v>
      </c>
      <c r="BA1171" s="17" t="str">
        <f>TEXT(LoanTable[[#This Row],[Disbursement Date]],"YYYY")</f>
        <v>2020</v>
      </c>
      <c r="BB1171" s="10" cm="1">
        <f t="array" ref="BB1171">IF(YEAR(LoanTable[[#This Row],[Disbursement Date]])=MIN(YEAR(LoanTable[Disbursement Date])),"",YEAR(LoanTable[[#This Row],[Disbursement Date]])-1)</f>
        <v>2019</v>
      </c>
      <c r="BC1171" s="10">
        <f>IF(LoanTable[[#This Row],[Previous Year]]="",1,IF(COUNTIFS(LoanTable[Client id],LoanTable[[#This Row],[Client id]],LoanTable[Year],LoanTable[[#This Row],[Previous Year]])&gt;0,1,0))</f>
        <v>0</v>
      </c>
      <c r="BD1171" t="str">
        <f>YEAR(LoanTable[[#This Row],[Disbursement Date]]) &amp; "-Q" &amp; ROUNDUP(MONTH(LoanTable[[#This Row],[Disbursement Date]])/3,0)</f>
        <v>2020-Q3</v>
      </c>
      <c r="BE1171">
        <f>IF(LoanTable[[#This Row],[Disbursement Date]]=LoanTable[[#This Row],[First Loan Date]],1,0)</f>
        <v>1</v>
      </c>
    </row>
    <row r="1172" spans="1:57" x14ac:dyDescent="0.3">
      <c r="A1172" t="s">
        <v>914</v>
      </c>
      <c r="B1172">
        <v>793</v>
      </c>
      <c r="C1172" t="s">
        <v>471</v>
      </c>
      <c r="D1172" t="s">
        <v>573</v>
      </c>
      <c r="E1172">
        <v>7281</v>
      </c>
      <c r="F1172">
        <v>35694</v>
      </c>
      <c r="G1172">
        <v>22192</v>
      </c>
      <c r="H1172" s="5">
        <v>44021</v>
      </c>
      <c r="I1172" t="s">
        <v>615</v>
      </c>
      <c r="J1172" t="s">
        <v>613</v>
      </c>
      <c r="K1172">
        <v>570241</v>
      </c>
      <c r="L1172" t="s">
        <v>477</v>
      </c>
      <c r="M1172" t="s">
        <v>42</v>
      </c>
      <c r="N1172" t="s">
        <v>13</v>
      </c>
      <c r="O1172" t="s">
        <v>28</v>
      </c>
      <c r="P1172">
        <v>54</v>
      </c>
      <c r="Q1172" s="5" t="s">
        <v>43</v>
      </c>
      <c r="R1172" t="s">
        <v>16</v>
      </c>
      <c r="S1172" t="s">
        <v>35</v>
      </c>
      <c r="T1172" t="s">
        <v>18</v>
      </c>
      <c r="U1172" t="s">
        <v>26</v>
      </c>
      <c r="V1172" t="s">
        <v>31</v>
      </c>
      <c r="W1172">
        <v>357</v>
      </c>
      <c r="X1172" t="s">
        <v>574</v>
      </c>
      <c r="Y1172" t="s">
        <v>575</v>
      </c>
      <c r="Z1172" t="s">
        <v>576</v>
      </c>
      <c r="AA1172">
        <v>0.1065</v>
      </c>
      <c r="AB1172" t="s">
        <v>577</v>
      </c>
      <c r="AC1172" t="s">
        <v>578</v>
      </c>
      <c r="AD1172" t="s">
        <v>471</v>
      </c>
      <c r="AE1172" t="s">
        <v>472</v>
      </c>
      <c r="AF1172" t="s">
        <v>473</v>
      </c>
      <c r="AG1172" t="s">
        <v>474</v>
      </c>
      <c r="AH1172" t="s">
        <v>475</v>
      </c>
      <c r="AI1172" t="s">
        <v>471</v>
      </c>
      <c r="AJ1172">
        <v>570241</v>
      </c>
      <c r="AK1172" t="s">
        <v>476</v>
      </c>
      <c r="AL1172" t="s">
        <v>241</v>
      </c>
      <c r="AM1172">
        <v>7299</v>
      </c>
      <c r="AN1172">
        <v>35579</v>
      </c>
      <c r="AO1172">
        <v>7125</v>
      </c>
      <c r="AP1172">
        <v>41.48</v>
      </c>
      <c r="AQ1172">
        <v>536.63</v>
      </c>
      <c r="AR1172" t="s">
        <v>2626</v>
      </c>
      <c r="AS1172" t="s">
        <v>2626</v>
      </c>
      <c r="AT1172">
        <v>1</v>
      </c>
      <c r="AU1172" t="s">
        <v>2628</v>
      </c>
      <c r="AV1172" s="3">
        <v>43423</v>
      </c>
      <c r="AW1172" s="3" t="str">
        <f>TEXT(LoanTable[[#This Row],[Disbursement Date]],"YYYY-MM")</f>
        <v>2020-07</v>
      </c>
      <c r="AX1172" t="str">
        <f>TEXT(EDATE(LoanTable[[#This Row],[Disbursement Date]],-1),"YYYY-MM")</f>
        <v>2020-06</v>
      </c>
      <c r="AY1172">
        <f>IF(LoanTable[[#This Row],[Loan Status]]="Active",1,0)</f>
        <v>0</v>
      </c>
      <c r="AZ1172">
        <f>IF(COUNTIFS(LoanTable[Client id],LoanTable[[#This Row],[Client id]],LoanTable[Period],LoanTable[[#This Row],[Previous Period]])&gt;0,1,0)</f>
        <v>0</v>
      </c>
      <c r="BA1172" s="17" t="str">
        <f>TEXT(LoanTable[[#This Row],[Disbursement Date]],"YYYY")</f>
        <v>2020</v>
      </c>
      <c r="BB1172" s="10" cm="1">
        <f t="array" ref="BB1172">IF(YEAR(LoanTable[[#This Row],[Disbursement Date]])=MIN(YEAR(LoanTable[Disbursement Date])),"",YEAR(LoanTable[[#This Row],[Disbursement Date]])-1)</f>
        <v>2019</v>
      </c>
      <c r="BC1172" s="10">
        <f>IF(LoanTable[[#This Row],[Previous Year]]="",1,IF(COUNTIFS(LoanTable[Client id],LoanTable[[#This Row],[Client id]],LoanTable[Year],LoanTable[[#This Row],[Previous Year]])&gt;0,1,0))</f>
        <v>0</v>
      </c>
      <c r="BD1172" t="str">
        <f>YEAR(LoanTable[[#This Row],[Disbursement Date]]) &amp; "-Q" &amp; ROUNDUP(MONTH(LoanTable[[#This Row],[Disbursement Date]])/3,0)</f>
        <v>2020-Q3</v>
      </c>
      <c r="BE1172">
        <f>IF(LoanTable[[#This Row],[Disbursement Date]]=LoanTable[[#This Row],[First Loan Date]],1,0)</f>
        <v>0</v>
      </c>
    </row>
    <row r="1173" spans="1:57" x14ac:dyDescent="0.3">
      <c r="A1173" t="s">
        <v>1917</v>
      </c>
      <c r="B1173">
        <v>583</v>
      </c>
      <c r="C1173" t="s">
        <v>409</v>
      </c>
      <c r="D1173" t="s">
        <v>589</v>
      </c>
      <c r="E1173">
        <v>24035</v>
      </c>
      <c r="F1173">
        <v>24794</v>
      </c>
      <c r="G1173">
        <v>17192</v>
      </c>
      <c r="H1173" s="5">
        <v>44023</v>
      </c>
      <c r="I1173" t="s">
        <v>612</v>
      </c>
      <c r="J1173" t="s">
        <v>613</v>
      </c>
      <c r="K1173">
        <v>1030063</v>
      </c>
      <c r="L1173" t="s">
        <v>411</v>
      </c>
      <c r="M1173" t="s">
        <v>128</v>
      </c>
      <c r="N1173" t="s">
        <v>13</v>
      </c>
      <c r="O1173" t="s">
        <v>14</v>
      </c>
      <c r="P1173">
        <v>42</v>
      </c>
      <c r="Q1173" s="5" t="s">
        <v>129</v>
      </c>
      <c r="R1173" t="s">
        <v>25</v>
      </c>
      <c r="S1173" t="s">
        <v>35</v>
      </c>
      <c r="T1173" t="s">
        <v>18</v>
      </c>
      <c r="U1173" t="s">
        <v>38</v>
      </c>
      <c r="V1173" t="s">
        <v>20</v>
      </c>
      <c r="W1173">
        <v>717</v>
      </c>
      <c r="X1173" t="s">
        <v>574</v>
      </c>
      <c r="Y1173" t="s">
        <v>590</v>
      </c>
      <c r="Z1173" t="s">
        <v>576</v>
      </c>
      <c r="AA1173">
        <v>9.9099999999999994E-2</v>
      </c>
      <c r="AB1173" t="s">
        <v>577</v>
      </c>
      <c r="AC1173" t="s">
        <v>591</v>
      </c>
      <c r="AD1173" t="s">
        <v>409</v>
      </c>
      <c r="AE1173" t="s">
        <v>234</v>
      </c>
      <c r="AF1173" t="s">
        <v>235</v>
      </c>
      <c r="AG1173" t="s">
        <v>236</v>
      </c>
      <c r="AH1173" t="s">
        <v>237</v>
      </c>
      <c r="AI1173" t="s">
        <v>246</v>
      </c>
      <c r="AJ1173">
        <v>1030063</v>
      </c>
      <c r="AK1173" t="s">
        <v>410</v>
      </c>
      <c r="AL1173" t="s">
        <v>241</v>
      </c>
      <c r="AM1173">
        <v>23943</v>
      </c>
      <c r="AN1173">
        <v>25088</v>
      </c>
      <c r="AO1173">
        <v>23615</v>
      </c>
      <c r="AP1173">
        <v>25.58</v>
      </c>
      <c r="AQ1173">
        <v>2434.5500000000002</v>
      </c>
      <c r="AR1173" t="s">
        <v>2626</v>
      </c>
      <c r="AS1173" t="s">
        <v>2626</v>
      </c>
      <c r="AT1173">
        <v>0</v>
      </c>
      <c r="AU1173" t="s">
        <v>2628</v>
      </c>
      <c r="AV1173" s="3">
        <v>44023</v>
      </c>
      <c r="AW1173" s="3" t="str">
        <f>TEXT(LoanTable[[#This Row],[Disbursement Date]],"YYYY-MM")</f>
        <v>2020-07</v>
      </c>
      <c r="AX1173" t="str">
        <f>TEXT(EDATE(LoanTable[[#This Row],[Disbursement Date]],-1),"YYYY-MM")</f>
        <v>2020-06</v>
      </c>
      <c r="AY1173">
        <f>IF(LoanTable[[#This Row],[Loan Status]]="Active",1,0)</f>
        <v>0</v>
      </c>
      <c r="AZ1173">
        <f>IF(COUNTIFS(LoanTable[Client id],LoanTable[[#This Row],[Client id]],LoanTable[Period],LoanTable[[#This Row],[Previous Period]])&gt;0,1,0)</f>
        <v>0</v>
      </c>
      <c r="BA1173" s="17" t="str">
        <f>TEXT(LoanTable[[#This Row],[Disbursement Date]],"YYYY")</f>
        <v>2020</v>
      </c>
      <c r="BB1173" s="10" cm="1">
        <f t="array" ref="BB1173">IF(YEAR(LoanTable[[#This Row],[Disbursement Date]])=MIN(YEAR(LoanTable[Disbursement Date])),"",YEAR(LoanTable[[#This Row],[Disbursement Date]])-1)</f>
        <v>2019</v>
      </c>
      <c r="BC1173" s="10">
        <f>IF(LoanTable[[#This Row],[Previous Year]]="",1,IF(COUNTIFS(LoanTable[Client id],LoanTable[[#This Row],[Client id]],LoanTable[Year],LoanTable[[#This Row],[Previous Year]])&gt;0,1,0))</f>
        <v>0</v>
      </c>
      <c r="BD1173" t="str">
        <f>YEAR(LoanTable[[#This Row],[Disbursement Date]]) &amp; "-Q" &amp; ROUNDUP(MONTH(LoanTable[[#This Row],[Disbursement Date]])/3,0)</f>
        <v>2020-Q3</v>
      </c>
      <c r="BE1173">
        <f>IF(LoanTable[[#This Row],[Disbursement Date]]=LoanTable[[#This Row],[First Loan Date]],1,0)</f>
        <v>1</v>
      </c>
    </row>
    <row r="1174" spans="1:57" x14ac:dyDescent="0.3">
      <c r="A1174" t="s">
        <v>1723</v>
      </c>
      <c r="B1174">
        <v>683</v>
      </c>
      <c r="C1174" t="s">
        <v>344</v>
      </c>
      <c r="D1174" t="s">
        <v>589</v>
      </c>
      <c r="E1174">
        <v>10225</v>
      </c>
      <c r="F1174">
        <v>37910</v>
      </c>
      <c r="G1174">
        <v>42965</v>
      </c>
      <c r="H1174" s="5">
        <v>44023</v>
      </c>
      <c r="I1174" t="s">
        <v>624</v>
      </c>
      <c r="J1174" t="s">
        <v>619</v>
      </c>
      <c r="K1174">
        <v>910020</v>
      </c>
      <c r="L1174" t="s">
        <v>346</v>
      </c>
      <c r="M1174" t="s">
        <v>54</v>
      </c>
      <c r="N1174" t="s">
        <v>13</v>
      </c>
      <c r="O1174" t="s">
        <v>46</v>
      </c>
      <c r="P1174">
        <v>29</v>
      </c>
      <c r="Q1174" s="5" t="s">
        <v>53</v>
      </c>
      <c r="R1174" t="s">
        <v>30</v>
      </c>
      <c r="S1174" t="s">
        <v>145</v>
      </c>
      <c r="T1174" t="s">
        <v>18</v>
      </c>
      <c r="U1174" t="s">
        <v>22</v>
      </c>
      <c r="V1174" t="s">
        <v>39</v>
      </c>
      <c r="W1174">
        <v>324</v>
      </c>
      <c r="X1174" t="s">
        <v>574</v>
      </c>
      <c r="Y1174" t="s">
        <v>590</v>
      </c>
      <c r="Z1174" t="s">
        <v>576</v>
      </c>
      <c r="AA1174">
        <v>9.9099999999999994E-2</v>
      </c>
      <c r="AB1174" t="s">
        <v>577</v>
      </c>
      <c r="AC1174" t="s">
        <v>591</v>
      </c>
      <c r="AD1174" t="s">
        <v>344</v>
      </c>
      <c r="AE1174" t="s">
        <v>250</v>
      </c>
      <c r="AF1174" t="s">
        <v>251</v>
      </c>
      <c r="AG1174" t="s">
        <v>252</v>
      </c>
      <c r="AH1174" t="s">
        <v>253</v>
      </c>
      <c r="AI1174" t="s">
        <v>254</v>
      </c>
      <c r="AJ1174">
        <v>910020</v>
      </c>
      <c r="AK1174" t="s">
        <v>345</v>
      </c>
      <c r="AL1174" t="s">
        <v>256</v>
      </c>
      <c r="AM1174">
        <v>11026</v>
      </c>
      <c r="AN1174">
        <v>38258</v>
      </c>
      <c r="AO1174">
        <v>9908</v>
      </c>
      <c r="AP1174">
        <v>2.61</v>
      </c>
      <c r="AQ1174">
        <v>443.66</v>
      </c>
      <c r="AR1174" t="s">
        <v>2626</v>
      </c>
      <c r="AS1174" t="s">
        <v>2626</v>
      </c>
      <c r="AT1174">
        <v>0</v>
      </c>
      <c r="AU1174" t="s">
        <v>2628</v>
      </c>
      <c r="AV1174" s="3">
        <v>42427</v>
      </c>
      <c r="AW1174" s="3" t="str">
        <f>TEXT(LoanTable[[#This Row],[Disbursement Date]],"YYYY-MM")</f>
        <v>2020-07</v>
      </c>
      <c r="AX1174" t="str">
        <f>TEXT(EDATE(LoanTable[[#This Row],[Disbursement Date]],-1),"YYYY-MM")</f>
        <v>2020-06</v>
      </c>
      <c r="AY1174">
        <f>IF(LoanTable[[#This Row],[Loan Status]]="Active",1,0)</f>
        <v>1</v>
      </c>
      <c r="AZ1174">
        <f>IF(COUNTIFS(LoanTable[Client id],LoanTable[[#This Row],[Client id]],LoanTable[Period],LoanTable[[#This Row],[Previous Period]])&gt;0,1,0)</f>
        <v>0</v>
      </c>
      <c r="BA1174" s="17" t="str">
        <f>TEXT(LoanTable[[#This Row],[Disbursement Date]],"YYYY")</f>
        <v>2020</v>
      </c>
      <c r="BB1174" s="10" cm="1">
        <f t="array" ref="BB1174">IF(YEAR(LoanTable[[#This Row],[Disbursement Date]])=MIN(YEAR(LoanTable[Disbursement Date])),"",YEAR(LoanTable[[#This Row],[Disbursement Date]])-1)</f>
        <v>2019</v>
      </c>
      <c r="BC1174" s="10">
        <f>IF(LoanTable[[#This Row],[Previous Year]]="",1,IF(COUNTIFS(LoanTable[Client id],LoanTable[[#This Row],[Client id]],LoanTable[Year],LoanTable[[#This Row],[Previous Year]])&gt;0,1,0))</f>
        <v>0</v>
      </c>
      <c r="BD1174" t="str">
        <f>YEAR(LoanTable[[#This Row],[Disbursement Date]]) &amp; "-Q" &amp; ROUNDUP(MONTH(LoanTable[[#This Row],[Disbursement Date]])/3,0)</f>
        <v>2020-Q3</v>
      </c>
      <c r="BE1174">
        <f>IF(LoanTable[[#This Row],[Disbursement Date]]=LoanTable[[#This Row],[First Loan Date]],1,0)</f>
        <v>0</v>
      </c>
    </row>
    <row r="1175" spans="1:57" x14ac:dyDescent="0.3">
      <c r="A1175" t="s">
        <v>1949</v>
      </c>
      <c r="B1175">
        <v>384</v>
      </c>
      <c r="C1175" t="s">
        <v>294</v>
      </c>
      <c r="D1175" t="s">
        <v>592</v>
      </c>
      <c r="E1175">
        <v>31035</v>
      </c>
      <c r="F1175">
        <v>40883</v>
      </c>
      <c r="G1175">
        <v>7910</v>
      </c>
      <c r="H1175" s="5">
        <v>44024</v>
      </c>
      <c r="I1175" t="s">
        <v>612</v>
      </c>
      <c r="J1175" t="s">
        <v>613</v>
      </c>
      <c r="K1175">
        <v>90149</v>
      </c>
      <c r="L1175" t="s">
        <v>296</v>
      </c>
      <c r="M1175" t="s">
        <v>153</v>
      </c>
      <c r="N1175" t="s">
        <v>13</v>
      </c>
      <c r="O1175" t="s">
        <v>14</v>
      </c>
      <c r="P1175">
        <v>40</v>
      </c>
      <c r="Q1175" s="5" t="s">
        <v>85</v>
      </c>
      <c r="R1175" t="s">
        <v>30</v>
      </c>
      <c r="S1175" t="s">
        <v>145</v>
      </c>
      <c r="T1175" t="s">
        <v>18</v>
      </c>
      <c r="U1175" t="s">
        <v>26</v>
      </c>
      <c r="V1175" t="s">
        <v>20</v>
      </c>
      <c r="W1175">
        <v>318</v>
      </c>
      <c r="X1175" t="s">
        <v>574</v>
      </c>
      <c r="Y1175" t="s">
        <v>584</v>
      </c>
      <c r="Z1175" t="s">
        <v>593</v>
      </c>
      <c r="AA1175">
        <v>0.1991</v>
      </c>
      <c r="AB1175" t="s">
        <v>594</v>
      </c>
      <c r="AC1175" t="s">
        <v>595</v>
      </c>
      <c r="AD1175" t="s">
        <v>294</v>
      </c>
      <c r="AE1175" t="s">
        <v>266</v>
      </c>
      <c r="AF1175" t="s">
        <v>267</v>
      </c>
      <c r="AG1175" t="s">
        <v>268</v>
      </c>
      <c r="AH1175" t="s">
        <v>269</v>
      </c>
      <c r="AI1175" t="s">
        <v>295</v>
      </c>
      <c r="AJ1175">
        <v>90149</v>
      </c>
      <c r="AK1175" t="s">
        <v>274</v>
      </c>
      <c r="AL1175" t="s">
        <v>241</v>
      </c>
      <c r="AM1175">
        <v>31624</v>
      </c>
      <c r="AN1175">
        <v>42814</v>
      </c>
      <c r="AO1175">
        <v>30663</v>
      </c>
      <c r="AP1175">
        <v>9.6</v>
      </c>
      <c r="AQ1175">
        <v>2290.59</v>
      </c>
      <c r="AR1175" t="s">
        <v>2626</v>
      </c>
      <c r="AS1175" t="s">
        <v>2626</v>
      </c>
      <c r="AT1175">
        <v>2</v>
      </c>
      <c r="AU1175" t="s">
        <v>2628</v>
      </c>
      <c r="AV1175" s="3">
        <v>42028</v>
      </c>
      <c r="AW1175" s="3" t="str">
        <f>TEXT(LoanTable[[#This Row],[Disbursement Date]],"YYYY-MM")</f>
        <v>2020-07</v>
      </c>
      <c r="AX1175" t="str">
        <f>TEXT(EDATE(LoanTable[[#This Row],[Disbursement Date]],-1),"YYYY-MM")</f>
        <v>2020-06</v>
      </c>
      <c r="AY1175">
        <f>IF(LoanTable[[#This Row],[Loan Status]]="Active",1,0)</f>
        <v>0</v>
      </c>
      <c r="AZ1175">
        <f>IF(COUNTIFS(LoanTable[Client id],LoanTable[[#This Row],[Client id]],LoanTable[Period],LoanTable[[#This Row],[Previous Period]])&gt;0,1,0)</f>
        <v>0</v>
      </c>
      <c r="BA1175" s="17" t="str">
        <f>TEXT(LoanTable[[#This Row],[Disbursement Date]],"YYYY")</f>
        <v>2020</v>
      </c>
      <c r="BB1175" s="10" cm="1">
        <f t="array" ref="BB1175">IF(YEAR(LoanTable[[#This Row],[Disbursement Date]])=MIN(YEAR(LoanTable[Disbursement Date])),"",YEAR(LoanTable[[#This Row],[Disbursement Date]])-1)</f>
        <v>2019</v>
      </c>
      <c r="BC1175" s="10">
        <f>IF(LoanTable[[#This Row],[Previous Year]]="",1,IF(COUNTIFS(LoanTable[Client id],LoanTable[[#This Row],[Client id]],LoanTable[Year],LoanTable[[#This Row],[Previous Year]])&gt;0,1,0))</f>
        <v>0</v>
      </c>
      <c r="BD1175" t="str">
        <f>YEAR(LoanTable[[#This Row],[Disbursement Date]]) &amp; "-Q" &amp; ROUNDUP(MONTH(LoanTable[[#This Row],[Disbursement Date]])/3,0)</f>
        <v>2020-Q3</v>
      </c>
      <c r="BE1175">
        <f>IF(LoanTable[[#This Row],[Disbursement Date]]=LoanTable[[#This Row],[First Loan Date]],1,0)</f>
        <v>0</v>
      </c>
    </row>
    <row r="1176" spans="1:57" x14ac:dyDescent="0.3">
      <c r="A1176" t="s">
        <v>1621</v>
      </c>
      <c r="B1176">
        <v>246</v>
      </c>
      <c r="C1176" t="s">
        <v>285</v>
      </c>
      <c r="D1176" t="s">
        <v>592</v>
      </c>
      <c r="E1176">
        <v>42579</v>
      </c>
      <c r="F1176">
        <v>18396</v>
      </c>
      <c r="G1176">
        <v>35673</v>
      </c>
      <c r="H1176" s="5">
        <v>44026</v>
      </c>
      <c r="I1176" t="s">
        <v>612</v>
      </c>
      <c r="J1176" t="s">
        <v>613</v>
      </c>
      <c r="K1176">
        <v>240005</v>
      </c>
      <c r="L1176" t="s">
        <v>287</v>
      </c>
      <c r="M1176" t="s">
        <v>23</v>
      </c>
      <c r="N1176" t="s">
        <v>13</v>
      </c>
      <c r="O1176" t="s">
        <v>14</v>
      </c>
      <c r="P1176">
        <v>43</v>
      </c>
      <c r="Q1176" s="5" t="s">
        <v>24</v>
      </c>
      <c r="R1176" t="s">
        <v>25</v>
      </c>
      <c r="S1176" t="s">
        <v>17</v>
      </c>
      <c r="T1176" t="s">
        <v>18</v>
      </c>
      <c r="U1176" t="s">
        <v>26</v>
      </c>
      <c r="V1176" t="s">
        <v>20</v>
      </c>
      <c r="W1176">
        <v>645</v>
      </c>
      <c r="X1176" t="s">
        <v>574</v>
      </c>
      <c r="Y1176" t="s">
        <v>584</v>
      </c>
      <c r="Z1176" t="s">
        <v>593</v>
      </c>
      <c r="AA1176">
        <v>0.1991</v>
      </c>
      <c r="AB1176" t="s">
        <v>594</v>
      </c>
      <c r="AC1176" t="s">
        <v>595</v>
      </c>
      <c r="AD1176" t="s">
        <v>285</v>
      </c>
      <c r="AE1176" t="s">
        <v>259</v>
      </c>
      <c r="AF1176" t="s">
        <v>260</v>
      </c>
      <c r="AG1176" t="s">
        <v>261</v>
      </c>
      <c r="AH1176" t="s">
        <v>262</v>
      </c>
      <c r="AI1176" t="s">
        <v>285</v>
      </c>
      <c r="AJ1176">
        <v>240005</v>
      </c>
      <c r="AK1176" t="s">
        <v>286</v>
      </c>
      <c r="AL1176" t="s">
        <v>241</v>
      </c>
      <c r="AM1176">
        <v>43837</v>
      </c>
      <c r="AN1176">
        <v>18130</v>
      </c>
      <c r="AO1176">
        <v>42569</v>
      </c>
      <c r="AP1176">
        <v>26.88</v>
      </c>
      <c r="AQ1176">
        <v>3935.69</v>
      </c>
      <c r="AR1176" t="s">
        <v>2626</v>
      </c>
      <c r="AS1176" t="s">
        <v>2626</v>
      </c>
      <c r="AT1176">
        <v>0</v>
      </c>
      <c r="AU1176" t="s">
        <v>2628</v>
      </c>
      <c r="AV1176" s="3">
        <v>44026</v>
      </c>
      <c r="AW1176" s="3" t="str">
        <f>TEXT(LoanTable[[#This Row],[Disbursement Date]],"YYYY-MM")</f>
        <v>2020-07</v>
      </c>
      <c r="AX1176" t="str">
        <f>TEXT(EDATE(LoanTable[[#This Row],[Disbursement Date]],-1),"YYYY-MM")</f>
        <v>2020-06</v>
      </c>
      <c r="AY1176">
        <f>IF(LoanTable[[#This Row],[Loan Status]]="Active",1,0)</f>
        <v>0</v>
      </c>
      <c r="AZ1176">
        <f>IF(COUNTIFS(LoanTable[Client id],LoanTable[[#This Row],[Client id]],LoanTable[Period],LoanTable[[#This Row],[Previous Period]])&gt;0,1,0)</f>
        <v>0</v>
      </c>
      <c r="BA1176" s="17" t="str">
        <f>TEXT(LoanTable[[#This Row],[Disbursement Date]],"YYYY")</f>
        <v>2020</v>
      </c>
      <c r="BB1176" s="10" cm="1">
        <f t="array" ref="BB1176">IF(YEAR(LoanTable[[#This Row],[Disbursement Date]])=MIN(YEAR(LoanTable[Disbursement Date])),"",YEAR(LoanTable[[#This Row],[Disbursement Date]])-1)</f>
        <v>2019</v>
      </c>
      <c r="BC1176" s="10">
        <f>IF(LoanTable[[#This Row],[Previous Year]]="",1,IF(COUNTIFS(LoanTable[Client id],LoanTable[[#This Row],[Client id]],LoanTable[Year],LoanTable[[#This Row],[Previous Year]])&gt;0,1,0))</f>
        <v>0</v>
      </c>
      <c r="BD1176" t="str">
        <f>YEAR(LoanTable[[#This Row],[Disbursement Date]]) &amp; "-Q" &amp; ROUNDUP(MONTH(LoanTable[[#This Row],[Disbursement Date]])/3,0)</f>
        <v>2020-Q3</v>
      </c>
      <c r="BE1176">
        <f>IF(LoanTable[[#This Row],[Disbursement Date]]=LoanTable[[#This Row],[First Loan Date]],1,0)</f>
        <v>1</v>
      </c>
    </row>
    <row r="1177" spans="1:57" x14ac:dyDescent="0.3">
      <c r="A1177" t="s">
        <v>1301</v>
      </c>
      <c r="B1177">
        <v>588</v>
      </c>
      <c r="C1177" t="s">
        <v>350</v>
      </c>
      <c r="D1177" t="s">
        <v>573</v>
      </c>
      <c r="E1177">
        <v>25296</v>
      </c>
      <c r="F1177">
        <v>40713</v>
      </c>
      <c r="G1177">
        <v>27307</v>
      </c>
      <c r="H1177" s="5">
        <v>44026</v>
      </c>
      <c r="I1177" t="s">
        <v>612</v>
      </c>
      <c r="J1177" t="s">
        <v>613</v>
      </c>
      <c r="K1177">
        <v>700013</v>
      </c>
      <c r="L1177" t="s">
        <v>351</v>
      </c>
      <c r="M1177" t="s">
        <v>134</v>
      </c>
      <c r="N1177" t="s">
        <v>13</v>
      </c>
      <c r="O1177" t="s">
        <v>14</v>
      </c>
      <c r="P1177">
        <v>45</v>
      </c>
      <c r="Q1177" s="5" t="s">
        <v>193</v>
      </c>
      <c r="R1177" t="s">
        <v>74</v>
      </c>
      <c r="S1177" t="s">
        <v>105</v>
      </c>
      <c r="T1177" t="s">
        <v>63</v>
      </c>
      <c r="U1177" t="s">
        <v>65</v>
      </c>
      <c r="V1177" t="s">
        <v>20</v>
      </c>
      <c r="W1177">
        <v>830</v>
      </c>
      <c r="X1177" t="s">
        <v>574</v>
      </c>
      <c r="Y1177" t="s">
        <v>575</v>
      </c>
      <c r="Z1177" t="s">
        <v>576</v>
      </c>
      <c r="AA1177">
        <v>0.1065</v>
      </c>
      <c r="AB1177" t="s">
        <v>577</v>
      </c>
      <c r="AC1177" t="s">
        <v>578</v>
      </c>
      <c r="AD1177" t="s">
        <v>350</v>
      </c>
      <c r="AE1177" t="s">
        <v>331</v>
      </c>
      <c r="AF1177" t="s">
        <v>332</v>
      </c>
      <c r="AG1177" t="s">
        <v>333</v>
      </c>
      <c r="AH1177" t="s">
        <v>334</v>
      </c>
      <c r="AI1177" t="s">
        <v>335</v>
      </c>
      <c r="AJ1177">
        <v>700013</v>
      </c>
      <c r="AK1177" t="s">
        <v>247</v>
      </c>
      <c r="AL1177" t="s">
        <v>241</v>
      </c>
      <c r="AM1177">
        <v>27053</v>
      </c>
      <c r="AN1177">
        <v>41842</v>
      </c>
      <c r="AO1177">
        <v>24854</v>
      </c>
      <c r="AP1177">
        <v>20.37</v>
      </c>
      <c r="AQ1177">
        <v>4475.72</v>
      </c>
      <c r="AR1177" t="s">
        <v>2627</v>
      </c>
      <c r="AS1177" t="s">
        <v>2626</v>
      </c>
      <c r="AT1177">
        <v>1</v>
      </c>
      <c r="AU1177" t="s">
        <v>2628</v>
      </c>
      <c r="AV1177" s="3">
        <v>44026</v>
      </c>
      <c r="AW1177" s="3" t="str">
        <f>TEXT(LoanTable[[#This Row],[Disbursement Date]],"YYYY-MM")</f>
        <v>2020-07</v>
      </c>
      <c r="AX1177" t="str">
        <f>TEXT(EDATE(LoanTable[[#This Row],[Disbursement Date]],-1),"YYYY-MM")</f>
        <v>2020-06</v>
      </c>
      <c r="AY1177">
        <f>IF(LoanTable[[#This Row],[Loan Status]]="Active",1,0)</f>
        <v>0</v>
      </c>
      <c r="AZ1177">
        <f>IF(COUNTIFS(LoanTable[Client id],LoanTable[[#This Row],[Client id]],LoanTable[Period],LoanTable[[#This Row],[Previous Period]])&gt;0,1,0)</f>
        <v>0</v>
      </c>
      <c r="BA1177" s="17" t="str">
        <f>TEXT(LoanTable[[#This Row],[Disbursement Date]],"YYYY")</f>
        <v>2020</v>
      </c>
      <c r="BB1177" s="10" cm="1">
        <f t="array" ref="BB1177">IF(YEAR(LoanTable[[#This Row],[Disbursement Date]])=MIN(YEAR(LoanTable[Disbursement Date])),"",YEAR(LoanTable[[#This Row],[Disbursement Date]])-1)</f>
        <v>2019</v>
      </c>
      <c r="BC1177" s="10">
        <f>IF(LoanTable[[#This Row],[Previous Year]]="",1,IF(COUNTIFS(LoanTable[Client id],LoanTable[[#This Row],[Client id]],LoanTable[Year],LoanTable[[#This Row],[Previous Year]])&gt;0,1,0))</f>
        <v>0</v>
      </c>
      <c r="BD1177" t="str">
        <f>YEAR(LoanTable[[#This Row],[Disbursement Date]]) &amp; "-Q" &amp; ROUNDUP(MONTH(LoanTable[[#This Row],[Disbursement Date]])/3,0)</f>
        <v>2020-Q3</v>
      </c>
      <c r="BE1177">
        <f>IF(LoanTable[[#This Row],[Disbursement Date]]=LoanTable[[#This Row],[First Loan Date]],1,0)</f>
        <v>1</v>
      </c>
    </row>
    <row r="1178" spans="1:57" x14ac:dyDescent="0.3">
      <c r="A1178" t="s">
        <v>1049</v>
      </c>
      <c r="B1178">
        <v>712</v>
      </c>
      <c r="C1178" t="s">
        <v>249</v>
      </c>
      <c r="D1178" t="s">
        <v>573</v>
      </c>
      <c r="E1178">
        <v>7424</v>
      </c>
      <c r="F1178">
        <v>19693</v>
      </c>
      <c r="G1178">
        <v>15476</v>
      </c>
      <c r="H1178" s="5">
        <v>44026</v>
      </c>
      <c r="I1178" t="s">
        <v>612</v>
      </c>
      <c r="J1178" t="s">
        <v>619</v>
      </c>
      <c r="K1178">
        <v>910182</v>
      </c>
      <c r="L1178" t="s">
        <v>257</v>
      </c>
      <c r="M1178" t="s">
        <v>64</v>
      </c>
      <c r="N1178" t="s">
        <v>13</v>
      </c>
      <c r="O1178" t="s">
        <v>28</v>
      </c>
      <c r="P1178">
        <v>50</v>
      </c>
      <c r="Q1178" s="5" t="s">
        <v>61</v>
      </c>
      <c r="R1178" t="s">
        <v>30</v>
      </c>
      <c r="S1178" t="s">
        <v>145</v>
      </c>
      <c r="T1178" t="s">
        <v>18</v>
      </c>
      <c r="U1178" t="s">
        <v>38</v>
      </c>
      <c r="V1178" t="s">
        <v>31</v>
      </c>
      <c r="W1178">
        <v>664</v>
      </c>
      <c r="X1178" t="s">
        <v>574</v>
      </c>
      <c r="Y1178" t="s">
        <v>575</v>
      </c>
      <c r="Z1178" t="s">
        <v>576</v>
      </c>
      <c r="AA1178">
        <v>0.1065</v>
      </c>
      <c r="AB1178" t="s">
        <v>577</v>
      </c>
      <c r="AC1178" t="s">
        <v>578</v>
      </c>
      <c r="AD1178" t="s">
        <v>249</v>
      </c>
      <c r="AE1178" t="s">
        <v>250</v>
      </c>
      <c r="AF1178" t="s">
        <v>251</v>
      </c>
      <c r="AG1178" t="s">
        <v>252</v>
      </c>
      <c r="AH1178" t="s">
        <v>253</v>
      </c>
      <c r="AI1178" t="s">
        <v>254</v>
      </c>
      <c r="AJ1178">
        <v>910182</v>
      </c>
      <c r="AK1178" t="s">
        <v>255</v>
      </c>
      <c r="AL1178" t="s">
        <v>256</v>
      </c>
      <c r="AM1178">
        <v>9130</v>
      </c>
      <c r="AN1178">
        <v>20248</v>
      </c>
      <c r="AO1178">
        <v>7286</v>
      </c>
      <c r="AP1178">
        <v>37.22</v>
      </c>
      <c r="AQ1178">
        <v>4126.18</v>
      </c>
      <c r="AR1178" t="s">
        <v>2626</v>
      </c>
      <c r="AS1178" t="s">
        <v>2626</v>
      </c>
      <c r="AT1178">
        <v>2</v>
      </c>
      <c r="AU1178" t="s">
        <v>2628</v>
      </c>
      <c r="AV1178" s="3">
        <v>44026</v>
      </c>
      <c r="AW1178" s="3" t="str">
        <f>TEXT(LoanTable[[#This Row],[Disbursement Date]],"YYYY-MM")</f>
        <v>2020-07</v>
      </c>
      <c r="AX1178" t="str">
        <f>TEXT(EDATE(LoanTable[[#This Row],[Disbursement Date]],-1),"YYYY-MM")</f>
        <v>2020-06</v>
      </c>
      <c r="AY1178">
        <f>IF(LoanTable[[#This Row],[Loan Status]]="Active",1,0)</f>
        <v>0</v>
      </c>
      <c r="AZ1178">
        <f>IF(COUNTIFS(LoanTable[Client id],LoanTable[[#This Row],[Client id]],LoanTable[Period],LoanTable[[#This Row],[Previous Period]])&gt;0,1,0)</f>
        <v>0</v>
      </c>
      <c r="BA1178" s="17" t="str">
        <f>TEXT(LoanTable[[#This Row],[Disbursement Date]],"YYYY")</f>
        <v>2020</v>
      </c>
      <c r="BB1178" s="10" cm="1">
        <f t="array" ref="BB1178">IF(YEAR(LoanTable[[#This Row],[Disbursement Date]])=MIN(YEAR(LoanTable[Disbursement Date])),"",YEAR(LoanTable[[#This Row],[Disbursement Date]])-1)</f>
        <v>2019</v>
      </c>
      <c r="BC1178" s="10">
        <f>IF(LoanTable[[#This Row],[Previous Year]]="",1,IF(COUNTIFS(LoanTable[Client id],LoanTable[[#This Row],[Client id]],LoanTable[Year],LoanTable[[#This Row],[Previous Year]])&gt;0,1,0))</f>
        <v>0</v>
      </c>
      <c r="BD1178" t="str">
        <f>YEAR(LoanTable[[#This Row],[Disbursement Date]]) &amp; "-Q" &amp; ROUNDUP(MONTH(LoanTable[[#This Row],[Disbursement Date]])/3,0)</f>
        <v>2020-Q3</v>
      </c>
      <c r="BE1178">
        <f>IF(LoanTable[[#This Row],[Disbursement Date]]=LoanTable[[#This Row],[First Loan Date]],1,0)</f>
        <v>1</v>
      </c>
    </row>
    <row r="1179" spans="1:57" x14ac:dyDescent="0.3">
      <c r="A1179" t="s">
        <v>1329</v>
      </c>
      <c r="B1179">
        <v>76</v>
      </c>
      <c r="C1179" t="s">
        <v>471</v>
      </c>
      <c r="D1179" t="s">
        <v>573</v>
      </c>
      <c r="E1179">
        <v>39087</v>
      </c>
      <c r="F1179">
        <v>38246</v>
      </c>
      <c r="G1179">
        <v>31346</v>
      </c>
      <c r="H1179" s="5">
        <v>44028</v>
      </c>
      <c r="I1179" t="s">
        <v>624</v>
      </c>
      <c r="J1179" t="s">
        <v>619</v>
      </c>
      <c r="K1179">
        <v>570241</v>
      </c>
      <c r="L1179" t="s">
        <v>477</v>
      </c>
      <c r="M1179" t="s">
        <v>139</v>
      </c>
      <c r="N1179" t="s">
        <v>13</v>
      </c>
      <c r="O1179" t="s">
        <v>46</v>
      </c>
      <c r="P1179">
        <v>27</v>
      </c>
      <c r="Q1179" s="6" t="s">
        <v>140</v>
      </c>
      <c r="R1179" t="s">
        <v>25</v>
      </c>
      <c r="S1179" t="s">
        <v>35</v>
      </c>
      <c r="T1179" t="s">
        <v>44</v>
      </c>
      <c r="U1179" t="s">
        <v>22</v>
      </c>
      <c r="V1179" t="s">
        <v>39</v>
      </c>
      <c r="W1179">
        <v>693</v>
      </c>
      <c r="X1179" t="s">
        <v>574</v>
      </c>
      <c r="Y1179" t="s">
        <v>575</v>
      </c>
      <c r="Z1179" t="s">
        <v>576</v>
      </c>
      <c r="AA1179">
        <v>0.1065</v>
      </c>
      <c r="AB1179" t="s">
        <v>577</v>
      </c>
      <c r="AC1179" t="s">
        <v>578</v>
      </c>
      <c r="AD1179" t="s">
        <v>471</v>
      </c>
      <c r="AE1179" t="s">
        <v>472</v>
      </c>
      <c r="AF1179" t="s">
        <v>473</v>
      </c>
      <c r="AG1179" t="s">
        <v>474</v>
      </c>
      <c r="AH1179" t="s">
        <v>475</v>
      </c>
      <c r="AI1179" t="s">
        <v>471</v>
      </c>
      <c r="AJ1179">
        <v>570241</v>
      </c>
      <c r="AK1179" t="s">
        <v>476</v>
      </c>
      <c r="AL1179" t="s">
        <v>241</v>
      </c>
      <c r="AM1179">
        <v>40835</v>
      </c>
      <c r="AN1179">
        <v>38317</v>
      </c>
      <c r="AO1179">
        <v>38728</v>
      </c>
      <c r="AP1179">
        <v>13.51</v>
      </c>
      <c r="AQ1179">
        <v>628.54</v>
      </c>
      <c r="AR1179" t="s">
        <v>2626</v>
      </c>
      <c r="AS1179" t="s">
        <v>2626</v>
      </c>
      <c r="AT1179">
        <v>2</v>
      </c>
      <c r="AU1179" t="s">
        <v>2628</v>
      </c>
      <c r="AV1179" s="3">
        <v>42023</v>
      </c>
      <c r="AW1179" s="3" t="str">
        <f>TEXT(LoanTable[[#This Row],[Disbursement Date]],"YYYY-MM")</f>
        <v>2020-07</v>
      </c>
      <c r="AX1179" t="str">
        <f>TEXT(EDATE(LoanTable[[#This Row],[Disbursement Date]],-1),"YYYY-MM")</f>
        <v>2020-06</v>
      </c>
      <c r="AY1179">
        <f>IF(LoanTable[[#This Row],[Loan Status]]="Active",1,0)</f>
        <v>1</v>
      </c>
      <c r="AZ1179">
        <f>IF(COUNTIFS(LoanTable[Client id],LoanTable[[#This Row],[Client id]],LoanTable[Period],LoanTable[[#This Row],[Previous Period]])&gt;0,1,0)</f>
        <v>0</v>
      </c>
      <c r="BA1179" s="17" t="str">
        <f>TEXT(LoanTable[[#This Row],[Disbursement Date]],"YYYY")</f>
        <v>2020</v>
      </c>
      <c r="BB1179" s="10" cm="1">
        <f t="array" ref="BB1179">IF(YEAR(LoanTable[[#This Row],[Disbursement Date]])=MIN(YEAR(LoanTable[Disbursement Date])),"",YEAR(LoanTable[[#This Row],[Disbursement Date]])-1)</f>
        <v>2019</v>
      </c>
      <c r="BC1179" s="10">
        <f>IF(LoanTable[[#This Row],[Previous Year]]="",1,IF(COUNTIFS(LoanTable[Client id],LoanTable[[#This Row],[Client id]],LoanTable[Year],LoanTable[[#This Row],[Previous Year]])&gt;0,1,0))</f>
        <v>0</v>
      </c>
      <c r="BD1179" t="str">
        <f>YEAR(LoanTable[[#This Row],[Disbursement Date]]) &amp; "-Q" &amp; ROUNDUP(MONTH(LoanTable[[#This Row],[Disbursement Date]])/3,0)</f>
        <v>2020-Q3</v>
      </c>
      <c r="BE1179">
        <f>IF(LoanTable[[#This Row],[Disbursement Date]]=LoanTable[[#This Row],[First Loan Date]],1,0)</f>
        <v>0</v>
      </c>
    </row>
    <row r="1180" spans="1:57" x14ac:dyDescent="0.3">
      <c r="A1180" t="s">
        <v>2271</v>
      </c>
      <c r="B1180">
        <v>248</v>
      </c>
      <c r="C1180" t="s">
        <v>249</v>
      </c>
      <c r="D1180" t="s">
        <v>589</v>
      </c>
      <c r="E1180">
        <v>44652</v>
      </c>
      <c r="F1180">
        <v>43034</v>
      </c>
      <c r="G1180">
        <v>38653</v>
      </c>
      <c r="H1180" s="5">
        <v>44028</v>
      </c>
      <c r="I1180" t="s">
        <v>624</v>
      </c>
      <c r="J1180" t="s">
        <v>619</v>
      </c>
      <c r="K1180">
        <v>910182</v>
      </c>
      <c r="L1180" t="s">
        <v>257</v>
      </c>
      <c r="M1180" t="s">
        <v>120</v>
      </c>
      <c r="N1180" t="s">
        <v>13</v>
      </c>
      <c r="O1180" t="s">
        <v>14</v>
      </c>
      <c r="P1180">
        <v>38</v>
      </c>
      <c r="Q1180" s="5" t="s">
        <v>37</v>
      </c>
      <c r="R1180" t="s">
        <v>25</v>
      </c>
      <c r="S1180" t="s">
        <v>35</v>
      </c>
      <c r="T1180" t="s">
        <v>44</v>
      </c>
      <c r="U1180" t="s">
        <v>38</v>
      </c>
      <c r="V1180" t="s">
        <v>31</v>
      </c>
      <c r="W1180">
        <v>696</v>
      </c>
      <c r="X1180" t="s">
        <v>574</v>
      </c>
      <c r="Y1180" t="s">
        <v>590</v>
      </c>
      <c r="Z1180" t="s">
        <v>576</v>
      </c>
      <c r="AA1180">
        <v>9.9099999999999994E-2</v>
      </c>
      <c r="AB1180" t="s">
        <v>577</v>
      </c>
      <c r="AC1180" t="s">
        <v>591</v>
      </c>
      <c r="AD1180" t="s">
        <v>249</v>
      </c>
      <c r="AE1180" t="s">
        <v>250</v>
      </c>
      <c r="AF1180" t="s">
        <v>251</v>
      </c>
      <c r="AG1180" t="s">
        <v>252</v>
      </c>
      <c r="AH1180" t="s">
        <v>253</v>
      </c>
      <c r="AI1180" t="s">
        <v>254</v>
      </c>
      <c r="AJ1180">
        <v>910182</v>
      </c>
      <c r="AK1180" t="s">
        <v>255</v>
      </c>
      <c r="AL1180" t="s">
        <v>256</v>
      </c>
      <c r="AM1180">
        <v>46580</v>
      </c>
      <c r="AN1180">
        <v>43920</v>
      </c>
      <c r="AO1180">
        <v>44377</v>
      </c>
      <c r="AP1180">
        <v>27.32</v>
      </c>
      <c r="AQ1180">
        <v>1590.01</v>
      </c>
      <c r="AR1180" t="s">
        <v>2626</v>
      </c>
      <c r="AS1180" t="s">
        <v>2626</v>
      </c>
      <c r="AT1180">
        <v>1</v>
      </c>
      <c r="AU1180" t="s">
        <v>2628</v>
      </c>
      <c r="AV1180" s="3">
        <v>44028</v>
      </c>
      <c r="AW1180" s="3" t="str">
        <f>TEXT(LoanTable[[#This Row],[Disbursement Date]],"YYYY-MM")</f>
        <v>2020-07</v>
      </c>
      <c r="AX1180" t="str">
        <f>TEXT(EDATE(LoanTable[[#This Row],[Disbursement Date]],-1),"YYYY-MM")</f>
        <v>2020-06</v>
      </c>
      <c r="AY1180">
        <f>IF(LoanTable[[#This Row],[Loan Status]]="Active",1,0)</f>
        <v>1</v>
      </c>
      <c r="AZ1180">
        <f>IF(COUNTIFS(LoanTable[Client id],LoanTable[[#This Row],[Client id]],LoanTable[Period],LoanTable[[#This Row],[Previous Period]])&gt;0,1,0)</f>
        <v>0</v>
      </c>
      <c r="BA1180" s="17" t="str">
        <f>TEXT(LoanTable[[#This Row],[Disbursement Date]],"YYYY")</f>
        <v>2020</v>
      </c>
      <c r="BB1180" s="10" cm="1">
        <f t="array" ref="BB1180">IF(YEAR(LoanTable[[#This Row],[Disbursement Date]])=MIN(YEAR(LoanTable[Disbursement Date])),"",YEAR(LoanTable[[#This Row],[Disbursement Date]])-1)</f>
        <v>2019</v>
      </c>
      <c r="BC1180" s="10">
        <f>IF(LoanTable[[#This Row],[Previous Year]]="",1,IF(COUNTIFS(LoanTable[Client id],LoanTable[[#This Row],[Client id]],LoanTable[Year],LoanTable[[#This Row],[Previous Year]])&gt;0,1,0))</f>
        <v>0</v>
      </c>
      <c r="BD1180" t="str">
        <f>YEAR(LoanTable[[#This Row],[Disbursement Date]]) &amp; "-Q" &amp; ROUNDUP(MONTH(LoanTable[[#This Row],[Disbursement Date]])/3,0)</f>
        <v>2020-Q3</v>
      </c>
      <c r="BE1180">
        <f>IF(LoanTable[[#This Row],[Disbursement Date]]=LoanTable[[#This Row],[First Loan Date]],1,0)</f>
        <v>1</v>
      </c>
    </row>
    <row r="1181" spans="1:57" x14ac:dyDescent="0.3">
      <c r="A1181" t="s">
        <v>626</v>
      </c>
      <c r="B1181">
        <v>303</v>
      </c>
      <c r="C1181" t="s">
        <v>350</v>
      </c>
      <c r="D1181" t="s">
        <v>589</v>
      </c>
      <c r="E1181">
        <v>33787</v>
      </c>
      <c r="F1181">
        <v>16117</v>
      </c>
      <c r="G1181">
        <v>31783</v>
      </c>
      <c r="H1181" s="5">
        <v>44030</v>
      </c>
      <c r="I1181" t="s">
        <v>615</v>
      </c>
      <c r="J1181" t="s">
        <v>613</v>
      </c>
      <c r="K1181">
        <v>700013</v>
      </c>
      <c r="L1181" t="s">
        <v>351</v>
      </c>
      <c r="M1181" t="s">
        <v>54</v>
      </c>
      <c r="N1181" t="s">
        <v>13</v>
      </c>
      <c r="O1181" t="s">
        <v>33</v>
      </c>
      <c r="R1181" t="s">
        <v>74</v>
      </c>
      <c r="S1181" t="s">
        <v>105</v>
      </c>
      <c r="T1181" t="s">
        <v>63</v>
      </c>
      <c r="U1181" t="s">
        <v>65</v>
      </c>
      <c r="V1181" t="s">
        <v>20</v>
      </c>
      <c r="W1181">
        <v>660</v>
      </c>
      <c r="X1181" t="s">
        <v>574</v>
      </c>
      <c r="Y1181" t="s">
        <v>590</v>
      </c>
      <c r="Z1181" t="s">
        <v>576</v>
      </c>
      <c r="AA1181">
        <v>9.9099999999999994E-2</v>
      </c>
      <c r="AB1181" t="s">
        <v>577</v>
      </c>
      <c r="AC1181" t="s">
        <v>591</v>
      </c>
      <c r="AD1181" t="s">
        <v>350</v>
      </c>
      <c r="AE1181" t="s">
        <v>331</v>
      </c>
      <c r="AF1181" t="s">
        <v>332</v>
      </c>
      <c r="AG1181" t="s">
        <v>333</v>
      </c>
      <c r="AH1181" t="s">
        <v>334</v>
      </c>
      <c r="AI1181" t="s">
        <v>335</v>
      </c>
      <c r="AJ1181">
        <v>700013</v>
      </c>
      <c r="AK1181" t="s">
        <v>247</v>
      </c>
      <c r="AL1181" t="s">
        <v>241</v>
      </c>
      <c r="AM1181">
        <v>34042</v>
      </c>
      <c r="AN1181">
        <v>16059</v>
      </c>
      <c r="AO1181">
        <v>33775</v>
      </c>
      <c r="AP1181">
        <v>1.64</v>
      </c>
      <c r="AQ1181">
        <v>516.94000000000005</v>
      </c>
      <c r="AR1181" t="s">
        <v>2626</v>
      </c>
      <c r="AS1181" t="s">
        <v>2626</v>
      </c>
      <c r="AT1181">
        <v>0</v>
      </c>
      <c r="AU1181" t="s">
        <v>2628</v>
      </c>
      <c r="AV1181" s="3">
        <v>43083</v>
      </c>
      <c r="AW1181" s="3" t="str">
        <f>TEXT(LoanTable[[#This Row],[Disbursement Date]],"YYYY-MM")</f>
        <v>2020-07</v>
      </c>
      <c r="AX1181" t="str">
        <f>TEXT(EDATE(LoanTable[[#This Row],[Disbursement Date]],-1),"YYYY-MM")</f>
        <v>2020-06</v>
      </c>
      <c r="AY1181">
        <f>IF(LoanTable[[#This Row],[Loan Status]]="Active",1,0)</f>
        <v>0</v>
      </c>
      <c r="AZ1181">
        <f>IF(COUNTIFS(LoanTable[Client id],LoanTable[[#This Row],[Client id]],LoanTable[Period],LoanTable[[#This Row],[Previous Period]])&gt;0,1,0)</f>
        <v>0</v>
      </c>
      <c r="BA1181" s="17" t="str">
        <f>TEXT(LoanTable[[#This Row],[Disbursement Date]],"YYYY")</f>
        <v>2020</v>
      </c>
      <c r="BB1181" s="10" cm="1">
        <f t="array" ref="BB1181">IF(YEAR(LoanTable[[#This Row],[Disbursement Date]])=MIN(YEAR(LoanTable[Disbursement Date])),"",YEAR(LoanTable[[#This Row],[Disbursement Date]])-1)</f>
        <v>2019</v>
      </c>
      <c r="BC1181" s="10">
        <f>IF(LoanTable[[#This Row],[Previous Year]]="",1,IF(COUNTIFS(LoanTable[Client id],LoanTable[[#This Row],[Client id]],LoanTable[Year],LoanTable[[#This Row],[Previous Year]])&gt;0,1,0))</f>
        <v>0</v>
      </c>
      <c r="BD1181" t="str">
        <f>YEAR(LoanTable[[#This Row],[Disbursement Date]]) &amp; "-Q" &amp; ROUNDUP(MONTH(LoanTable[[#This Row],[Disbursement Date]])/3,0)</f>
        <v>2020-Q3</v>
      </c>
      <c r="BE1181">
        <f>IF(LoanTable[[#This Row],[Disbursement Date]]=LoanTable[[#This Row],[First Loan Date]],1,0)</f>
        <v>0</v>
      </c>
    </row>
    <row r="1182" spans="1:57" x14ac:dyDescent="0.3">
      <c r="A1182" t="s">
        <v>2371</v>
      </c>
      <c r="B1182">
        <v>22</v>
      </c>
      <c r="C1182" t="s">
        <v>258</v>
      </c>
      <c r="D1182" t="s">
        <v>573</v>
      </c>
      <c r="E1182">
        <v>43784</v>
      </c>
      <c r="F1182">
        <v>42786</v>
      </c>
      <c r="G1182">
        <v>44662</v>
      </c>
      <c r="H1182" s="5">
        <v>44033</v>
      </c>
      <c r="I1182" t="s">
        <v>617</v>
      </c>
      <c r="J1182" t="s">
        <v>613</v>
      </c>
      <c r="K1182">
        <v>250029</v>
      </c>
      <c r="L1182" t="s">
        <v>264</v>
      </c>
      <c r="M1182" t="s">
        <v>68</v>
      </c>
      <c r="N1182" t="s">
        <v>13</v>
      </c>
      <c r="O1182" t="s">
        <v>46</v>
      </c>
      <c r="P1182">
        <v>28</v>
      </c>
      <c r="Q1182" s="6" t="s">
        <v>69</v>
      </c>
      <c r="R1182" t="s">
        <v>25</v>
      </c>
      <c r="S1182" t="s">
        <v>35</v>
      </c>
      <c r="T1182" t="s">
        <v>18</v>
      </c>
      <c r="U1182" t="s">
        <v>38</v>
      </c>
      <c r="V1182" t="s">
        <v>31</v>
      </c>
      <c r="W1182">
        <v>385</v>
      </c>
      <c r="X1182" t="s">
        <v>574</v>
      </c>
      <c r="Y1182" t="s">
        <v>575</v>
      </c>
      <c r="Z1182" t="s">
        <v>576</v>
      </c>
      <c r="AA1182">
        <v>0.1065</v>
      </c>
      <c r="AB1182" t="s">
        <v>577</v>
      </c>
      <c r="AC1182" t="s">
        <v>578</v>
      </c>
      <c r="AD1182" t="s">
        <v>258</v>
      </c>
      <c r="AE1182" t="s">
        <v>259</v>
      </c>
      <c r="AF1182" t="s">
        <v>260</v>
      </c>
      <c r="AG1182" t="s">
        <v>261</v>
      </c>
      <c r="AH1182" t="s">
        <v>262</v>
      </c>
      <c r="AI1182" t="s">
        <v>258</v>
      </c>
      <c r="AJ1182">
        <v>250029</v>
      </c>
      <c r="AK1182" t="s">
        <v>263</v>
      </c>
      <c r="AL1182" t="s">
        <v>256</v>
      </c>
      <c r="AM1182">
        <v>45628</v>
      </c>
      <c r="AN1182">
        <v>42458</v>
      </c>
      <c r="AO1182">
        <v>43733</v>
      </c>
      <c r="AP1182">
        <v>29.14</v>
      </c>
      <c r="AQ1182">
        <v>467.32</v>
      </c>
      <c r="AR1182" t="s">
        <v>2626</v>
      </c>
      <c r="AS1182" t="s">
        <v>2626</v>
      </c>
      <c r="AT1182">
        <v>2</v>
      </c>
      <c r="AU1182" t="s">
        <v>2628</v>
      </c>
      <c r="AV1182" s="3">
        <v>42945</v>
      </c>
      <c r="AW1182" s="3" t="str">
        <f>TEXT(LoanTable[[#This Row],[Disbursement Date]],"YYYY-MM")</f>
        <v>2020-07</v>
      </c>
      <c r="AX1182" t="str">
        <f>TEXT(EDATE(LoanTable[[#This Row],[Disbursement Date]],-1),"YYYY-MM")</f>
        <v>2020-06</v>
      </c>
      <c r="AY1182">
        <f>IF(LoanTable[[#This Row],[Loan Status]]="Active",1,0)</f>
        <v>0</v>
      </c>
      <c r="AZ1182">
        <f>IF(COUNTIFS(LoanTable[Client id],LoanTable[[#This Row],[Client id]],LoanTable[Period],LoanTable[[#This Row],[Previous Period]])&gt;0,1,0)</f>
        <v>0</v>
      </c>
      <c r="BA1182" s="17" t="str">
        <f>TEXT(LoanTable[[#This Row],[Disbursement Date]],"YYYY")</f>
        <v>2020</v>
      </c>
      <c r="BB1182" s="10" cm="1">
        <f t="array" ref="BB1182">IF(YEAR(LoanTable[[#This Row],[Disbursement Date]])=MIN(YEAR(LoanTable[Disbursement Date])),"",YEAR(LoanTable[[#This Row],[Disbursement Date]])-1)</f>
        <v>2019</v>
      </c>
      <c r="BC1182" s="10">
        <f>IF(LoanTable[[#This Row],[Previous Year]]="",1,IF(COUNTIFS(LoanTable[Client id],LoanTable[[#This Row],[Client id]],LoanTable[Year],LoanTable[[#This Row],[Previous Year]])&gt;0,1,0))</f>
        <v>0</v>
      </c>
      <c r="BD1182" t="str">
        <f>YEAR(LoanTable[[#This Row],[Disbursement Date]]) &amp; "-Q" &amp; ROUNDUP(MONTH(LoanTable[[#This Row],[Disbursement Date]])/3,0)</f>
        <v>2020-Q3</v>
      </c>
      <c r="BE1182">
        <f>IF(LoanTable[[#This Row],[Disbursement Date]]=LoanTable[[#This Row],[First Loan Date]],1,0)</f>
        <v>0</v>
      </c>
    </row>
    <row r="1183" spans="1:57" x14ac:dyDescent="0.3">
      <c r="A1183" t="s">
        <v>2474</v>
      </c>
      <c r="B1183">
        <v>6</v>
      </c>
      <c r="C1183" t="s">
        <v>285</v>
      </c>
      <c r="D1183" t="s">
        <v>589</v>
      </c>
      <c r="E1183">
        <v>39300</v>
      </c>
      <c r="F1183">
        <v>44460</v>
      </c>
      <c r="G1183">
        <v>9607</v>
      </c>
      <c r="H1183" s="5">
        <v>44034</v>
      </c>
      <c r="I1183" t="s">
        <v>615</v>
      </c>
      <c r="J1183" t="s">
        <v>619</v>
      </c>
      <c r="K1183">
        <v>240005</v>
      </c>
      <c r="L1183" t="s">
        <v>287</v>
      </c>
      <c r="M1183" t="s">
        <v>32</v>
      </c>
      <c r="N1183" t="s">
        <v>13</v>
      </c>
      <c r="O1183" t="s">
        <v>33</v>
      </c>
      <c r="P1183">
        <v>23</v>
      </c>
      <c r="Q1183" s="6" t="s">
        <v>34</v>
      </c>
      <c r="R1183" t="s">
        <v>16</v>
      </c>
      <c r="S1183" t="s">
        <v>35</v>
      </c>
      <c r="T1183" t="s">
        <v>18</v>
      </c>
      <c r="U1183" t="s">
        <v>22</v>
      </c>
      <c r="V1183" t="s">
        <v>31</v>
      </c>
      <c r="W1183">
        <v>416</v>
      </c>
      <c r="X1183" t="s">
        <v>574</v>
      </c>
      <c r="Y1183" t="s">
        <v>590</v>
      </c>
      <c r="Z1183" t="s">
        <v>576</v>
      </c>
      <c r="AA1183">
        <v>9.9099999999999994E-2</v>
      </c>
      <c r="AB1183" t="s">
        <v>577</v>
      </c>
      <c r="AC1183" t="s">
        <v>591</v>
      </c>
      <c r="AD1183" t="s">
        <v>285</v>
      </c>
      <c r="AE1183" t="s">
        <v>259</v>
      </c>
      <c r="AF1183" t="s">
        <v>260</v>
      </c>
      <c r="AG1183" t="s">
        <v>261</v>
      </c>
      <c r="AH1183" t="s">
        <v>262</v>
      </c>
      <c r="AI1183" t="s">
        <v>285</v>
      </c>
      <c r="AJ1183">
        <v>240005</v>
      </c>
      <c r="AK1183" t="s">
        <v>286</v>
      </c>
      <c r="AL1183" t="s">
        <v>241</v>
      </c>
      <c r="AM1183">
        <v>40571</v>
      </c>
      <c r="AN1183">
        <v>45796</v>
      </c>
      <c r="AO1183">
        <v>39086</v>
      </c>
      <c r="AP1183">
        <v>20.399999999999999</v>
      </c>
      <c r="AQ1183">
        <v>2585.31</v>
      </c>
      <c r="AR1183" t="s">
        <v>2626</v>
      </c>
      <c r="AS1183" t="s">
        <v>2626</v>
      </c>
      <c r="AT1183">
        <v>2</v>
      </c>
      <c r="AU1183" t="s">
        <v>2628</v>
      </c>
      <c r="AV1183" s="3">
        <v>42556</v>
      </c>
      <c r="AW1183" s="3" t="str">
        <f>TEXT(LoanTable[[#This Row],[Disbursement Date]],"YYYY-MM")</f>
        <v>2020-07</v>
      </c>
      <c r="AX1183" t="str">
        <f>TEXT(EDATE(LoanTable[[#This Row],[Disbursement Date]],-1),"YYYY-MM")</f>
        <v>2020-06</v>
      </c>
      <c r="AY1183">
        <f>IF(LoanTable[[#This Row],[Loan Status]]="Active",1,0)</f>
        <v>0</v>
      </c>
      <c r="AZ1183">
        <f>IF(COUNTIFS(LoanTable[Client id],LoanTable[[#This Row],[Client id]],LoanTable[Period],LoanTable[[#This Row],[Previous Period]])&gt;0,1,0)</f>
        <v>0</v>
      </c>
      <c r="BA1183" s="17" t="str">
        <f>TEXT(LoanTable[[#This Row],[Disbursement Date]],"YYYY")</f>
        <v>2020</v>
      </c>
      <c r="BB1183" s="10" cm="1">
        <f t="array" ref="BB1183">IF(YEAR(LoanTable[[#This Row],[Disbursement Date]])=MIN(YEAR(LoanTable[Disbursement Date])),"",YEAR(LoanTable[[#This Row],[Disbursement Date]])-1)</f>
        <v>2019</v>
      </c>
      <c r="BC1183" s="10">
        <f>IF(LoanTable[[#This Row],[Previous Year]]="",1,IF(COUNTIFS(LoanTable[Client id],LoanTable[[#This Row],[Client id]],LoanTable[Year],LoanTable[[#This Row],[Previous Year]])&gt;0,1,0))</f>
        <v>0</v>
      </c>
      <c r="BD1183" t="str">
        <f>YEAR(LoanTable[[#This Row],[Disbursement Date]]) &amp; "-Q" &amp; ROUNDUP(MONTH(LoanTable[[#This Row],[Disbursement Date]])/3,0)</f>
        <v>2020-Q3</v>
      </c>
      <c r="BE1183">
        <f>IF(LoanTable[[#This Row],[Disbursement Date]]=LoanTable[[#This Row],[First Loan Date]],1,0)</f>
        <v>0</v>
      </c>
    </row>
    <row r="1184" spans="1:57" x14ac:dyDescent="0.3">
      <c r="A1184" t="s">
        <v>1714</v>
      </c>
      <c r="B1184">
        <v>950</v>
      </c>
      <c r="C1184" t="s">
        <v>386</v>
      </c>
      <c r="D1184" t="s">
        <v>573</v>
      </c>
      <c r="E1184">
        <v>48866</v>
      </c>
      <c r="F1184">
        <v>35739</v>
      </c>
      <c r="G1184">
        <v>33835</v>
      </c>
      <c r="H1184" s="5">
        <v>44035</v>
      </c>
      <c r="I1184" t="s">
        <v>612</v>
      </c>
      <c r="J1184" t="s">
        <v>619</v>
      </c>
      <c r="K1184">
        <v>1110166</v>
      </c>
      <c r="L1184" t="s">
        <v>389</v>
      </c>
      <c r="M1184" t="s">
        <v>127</v>
      </c>
      <c r="N1184" t="s">
        <v>13</v>
      </c>
      <c r="O1184" t="s">
        <v>28</v>
      </c>
      <c r="P1184">
        <v>51</v>
      </c>
      <c r="Q1184" s="5" t="s">
        <v>113</v>
      </c>
      <c r="R1184" t="s">
        <v>16</v>
      </c>
      <c r="S1184" t="s">
        <v>35</v>
      </c>
      <c r="T1184" t="s">
        <v>18</v>
      </c>
      <c r="U1184" t="s">
        <v>38</v>
      </c>
      <c r="V1184" t="s">
        <v>20</v>
      </c>
      <c r="W1184">
        <v>389</v>
      </c>
      <c r="X1184" t="s">
        <v>574</v>
      </c>
      <c r="Y1184" t="s">
        <v>575</v>
      </c>
      <c r="Z1184" t="s">
        <v>576</v>
      </c>
      <c r="AA1184">
        <v>0.1065</v>
      </c>
      <c r="AB1184" t="s">
        <v>577</v>
      </c>
      <c r="AC1184" t="s">
        <v>578</v>
      </c>
      <c r="AD1184" t="s">
        <v>386</v>
      </c>
      <c r="AE1184" t="s">
        <v>234</v>
      </c>
      <c r="AF1184" t="s">
        <v>235</v>
      </c>
      <c r="AG1184" t="s">
        <v>236</v>
      </c>
      <c r="AH1184" t="s">
        <v>237</v>
      </c>
      <c r="AI1184" t="s">
        <v>387</v>
      </c>
      <c r="AJ1184">
        <v>1110166</v>
      </c>
      <c r="AK1184" t="s">
        <v>388</v>
      </c>
      <c r="AL1184" t="s">
        <v>239</v>
      </c>
      <c r="AM1184">
        <v>50386</v>
      </c>
      <c r="AN1184">
        <v>35455</v>
      </c>
      <c r="AO1184">
        <v>48619</v>
      </c>
      <c r="AP1184">
        <v>18.12</v>
      </c>
      <c r="AQ1184">
        <v>4475.47</v>
      </c>
      <c r="AR1184" t="s">
        <v>2626</v>
      </c>
      <c r="AS1184" t="s">
        <v>2626</v>
      </c>
      <c r="AT1184">
        <v>0</v>
      </c>
      <c r="AU1184" t="s">
        <v>2628</v>
      </c>
      <c r="AV1184" s="3">
        <v>42701</v>
      </c>
      <c r="AW1184" s="3" t="str">
        <f>TEXT(LoanTable[[#This Row],[Disbursement Date]],"YYYY-MM")</f>
        <v>2020-07</v>
      </c>
      <c r="AX1184" t="str">
        <f>TEXT(EDATE(LoanTable[[#This Row],[Disbursement Date]],-1),"YYYY-MM")</f>
        <v>2020-06</v>
      </c>
      <c r="AY1184">
        <f>IF(LoanTable[[#This Row],[Loan Status]]="Active",1,0)</f>
        <v>0</v>
      </c>
      <c r="AZ1184">
        <f>IF(COUNTIFS(LoanTable[Client id],LoanTable[[#This Row],[Client id]],LoanTable[Period],LoanTable[[#This Row],[Previous Period]])&gt;0,1,0)</f>
        <v>0</v>
      </c>
      <c r="BA1184" s="17" t="str">
        <f>TEXT(LoanTable[[#This Row],[Disbursement Date]],"YYYY")</f>
        <v>2020</v>
      </c>
      <c r="BB1184" s="10" cm="1">
        <f t="array" ref="BB1184">IF(YEAR(LoanTable[[#This Row],[Disbursement Date]])=MIN(YEAR(LoanTable[Disbursement Date])),"",YEAR(LoanTable[[#This Row],[Disbursement Date]])-1)</f>
        <v>2019</v>
      </c>
      <c r="BC1184" s="10">
        <f>IF(LoanTable[[#This Row],[Previous Year]]="",1,IF(COUNTIFS(LoanTable[Client id],LoanTable[[#This Row],[Client id]],LoanTable[Year],LoanTable[[#This Row],[Previous Year]])&gt;0,1,0))</f>
        <v>0</v>
      </c>
      <c r="BD1184" t="str">
        <f>YEAR(LoanTable[[#This Row],[Disbursement Date]]) &amp; "-Q" &amp; ROUNDUP(MONTH(LoanTable[[#This Row],[Disbursement Date]])/3,0)</f>
        <v>2020-Q3</v>
      </c>
      <c r="BE1184">
        <f>IF(LoanTable[[#This Row],[Disbursement Date]]=LoanTable[[#This Row],[First Loan Date]],1,0)</f>
        <v>0</v>
      </c>
    </row>
    <row r="1185" spans="1:57" x14ac:dyDescent="0.3">
      <c r="A1185" t="s">
        <v>1811</v>
      </c>
      <c r="B1185">
        <v>583</v>
      </c>
      <c r="C1185" t="s">
        <v>354</v>
      </c>
      <c r="D1185" t="s">
        <v>573</v>
      </c>
      <c r="E1185">
        <v>22465</v>
      </c>
      <c r="F1185">
        <v>39431</v>
      </c>
      <c r="G1185">
        <v>12142</v>
      </c>
      <c r="H1185" s="5">
        <v>44038</v>
      </c>
      <c r="I1185" t="s">
        <v>612</v>
      </c>
      <c r="J1185" t="s">
        <v>613</v>
      </c>
      <c r="K1185">
        <v>70364</v>
      </c>
      <c r="L1185" t="s">
        <v>356</v>
      </c>
      <c r="M1185" t="s">
        <v>128</v>
      </c>
      <c r="N1185" t="s">
        <v>13</v>
      </c>
      <c r="O1185" t="s">
        <v>14</v>
      </c>
      <c r="P1185">
        <v>42</v>
      </c>
      <c r="Q1185" s="5" t="s">
        <v>129</v>
      </c>
      <c r="R1185" t="s">
        <v>25</v>
      </c>
      <c r="S1185" t="s">
        <v>35</v>
      </c>
      <c r="T1185" t="s">
        <v>18</v>
      </c>
      <c r="U1185" t="s">
        <v>38</v>
      </c>
      <c r="V1185" t="s">
        <v>20</v>
      </c>
      <c r="W1185">
        <v>717</v>
      </c>
      <c r="X1185" t="s">
        <v>574</v>
      </c>
      <c r="Y1185" t="s">
        <v>575</v>
      </c>
      <c r="Z1185" t="s">
        <v>576</v>
      </c>
      <c r="AA1185">
        <v>0.1065</v>
      </c>
      <c r="AB1185" t="s">
        <v>577</v>
      </c>
      <c r="AC1185" t="s">
        <v>578</v>
      </c>
      <c r="AD1185" t="s">
        <v>354</v>
      </c>
      <c r="AE1185" t="s">
        <v>279</v>
      </c>
      <c r="AF1185" t="s">
        <v>280</v>
      </c>
      <c r="AG1185" t="s">
        <v>281</v>
      </c>
      <c r="AH1185" t="s">
        <v>282</v>
      </c>
      <c r="AI1185" t="s">
        <v>354</v>
      </c>
      <c r="AJ1185">
        <v>70364</v>
      </c>
      <c r="AK1185" t="s">
        <v>355</v>
      </c>
      <c r="AL1185" t="s">
        <v>239</v>
      </c>
      <c r="AM1185">
        <v>24191</v>
      </c>
      <c r="AN1185">
        <v>41408</v>
      </c>
      <c r="AO1185">
        <v>22386</v>
      </c>
      <c r="AP1185">
        <v>24.47</v>
      </c>
      <c r="AQ1185">
        <v>332.82</v>
      </c>
      <c r="AR1185" t="s">
        <v>2626</v>
      </c>
      <c r="AS1185" t="s">
        <v>2626</v>
      </c>
      <c r="AT1185">
        <v>1</v>
      </c>
      <c r="AU1185" t="s">
        <v>2628</v>
      </c>
      <c r="AV1185" s="3">
        <v>44023</v>
      </c>
      <c r="AW1185" s="3" t="str">
        <f>TEXT(LoanTable[[#This Row],[Disbursement Date]],"YYYY-MM")</f>
        <v>2020-07</v>
      </c>
      <c r="AX1185" t="str">
        <f>TEXT(EDATE(LoanTable[[#This Row],[Disbursement Date]],-1),"YYYY-MM")</f>
        <v>2020-06</v>
      </c>
      <c r="AY1185">
        <f>IF(LoanTable[[#This Row],[Loan Status]]="Active",1,0)</f>
        <v>0</v>
      </c>
      <c r="AZ1185">
        <f>IF(COUNTIFS(LoanTable[Client id],LoanTable[[#This Row],[Client id]],LoanTable[Period],LoanTable[[#This Row],[Previous Period]])&gt;0,1,0)</f>
        <v>0</v>
      </c>
      <c r="BA1185" s="17" t="str">
        <f>TEXT(LoanTable[[#This Row],[Disbursement Date]],"YYYY")</f>
        <v>2020</v>
      </c>
      <c r="BB1185" s="10" cm="1">
        <f t="array" ref="BB1185">IF(YEAR(LoanTable[[#This Row],[Disbursement Date]])=MIN(YEAR(LoanTable[Disbursement Date])),"",YEAR(LoanTable[[#This Row],[Disbursement Date]])-1)</f>
        <v>2019</v>
      </c>
      <c r="BC1185" s="10">
        <f>IF(LoanTable[[#This Row],[Previous Year]]="",1,IF(COUNTIFS(LoanTable[Client id],LoanTable[[#This Row],[Client id]],LoanTable[Year],LoanTable[[#This Row],[Previous Year]])&gt;0,1,0))</f>
        <v>0</v>
      </c>
      <c r="BD1185" t="str">
        <f>YEAR(LoanTable[[#This Row],[Disbursement Date]]) &amp; "-Q" &amp; ROUNDUP(MONTH(LoanTable[[#This Row],[Disbursement Date]])/3,0)</f>
        <v>2020-Q3</v>
      </c>
      <c r="BE1185">
        <f>IF(LoanTable[[#This Row],[Disbursement Date]]=LoanTable[[#This Row],[First Loan Date]],1,0)</f>
        <v>0</v>
      </c>
    </row>
    <row r="1186" spans="1:57" x14ac:dyDescent="0.3">
      <c r="A1186" t="s">
        <v>2344</v>
      </c>
      <c r="B1186">
        <v>29</v>
      </c>
      <c r="C1186" t="s">
        <v>350</v>
      </c>
      <c r="D1186" t="s">
        <v>573</v>
      </c>
      <c r="E1186">
        <v>13658</v>
      </c>
      <c r="F1186">
        <v>47419</v>
      </c>
      <c r="G1186">
        <v>39834</v>
      </c>
      <c r="H1186" s="5">
        <v>44041</v>
      </c>
      <c r="I1186" t="s">
        <v>617</v>
      </c>
      <c r="J1186" t="s">
        <v>619</v>
      </c>
      <c r="K1186">
        <v>700013</v>
      </c>
      <c r="L1186" t="s">
        <v>351</v>
      </c>
      <c r="M1186" t="s">
        <v>82</v>
      </c>
      <c r="N1186" t="s">
        <v>13</v>
      </c>
      <c r="O1186" t="s">
        <v>33</v>
      </c>
      <c r="P1186">
        <v>23</v>
      </c>
      <c r="Q1186" s="6" t="s">
        <v>83</v>
      </c>
      <c r="R1186" t="s">
        <v>74</v>
      </c>
      <c r="S1186" t="s">
        <v>35</v>
      </c>
      <c r="T1186" t="s">
        <v>18</v>
      </c>
      <c r="U1186" t="s">
        <v>38</v>
      </c>
      <c r="V1186" t="s">
        <v>31</v>
      </c>
      <c r="W1186">
        <v>503</v>
      </c>
      <c r="X1186" t="s">
        <v>574</v>
      </c>
      <c r="Y1186" t="s">
        <v>575</v>
      </c>
      <c r="Z1186" t="s">
        <v>576</v>
      </c>
      <c r="AA1186">
        <v>0.1065</v>
      </c>
      <c r="AB1186" t="s">
        <v>577</v>
      </c>
      <c r="AC1186" t="s">
        <v>578</v>
      </c>
      <c r="AD1186" t="s">
        <v>350</v>
      </c>
      <c r="AE1186" t="s">
        <v>331</v>
      </c>
      <c r="AF1186" t="s">
        <v>332</v>
      </c>
      <c r="AG1186" t="s">
        <v>333</v>
      </c>
      <c r="AH1186" t="s">
        <v>334</v>
      </c>
      <c r="AI1186" t="s">
        <v>335</v>
      </c>
      <c r="AJ1186">
        <v>700013</v>
      </c>
      <c r="AK1186" t="s">
        <v>247</v>
      </c>
      <c r="AL1186" t="s">
        <v>241</v>
      </c>
      <c r="AM1186">
        <v>14113</v>
      </c>
      <c r="AN1186">
        <v>48215</v>
      </c>
      <c r="AO1186">
        <v>13355</v>
      </c>
      <c r="AP1186">
        <v>40.049999999999997</v>
      </c>
      <c r="AQ1186">
        <v>2789.83</v>
      </c>
      <c r="AR1186" t="s">
        <v>2626</v>
      </c>
      <c r="AS1186" t="s">
        <v>2626</v>
      </c>
      <c r="AT1186">
        <v>0</v>
      </c>
      <c r="AU1186" t="s">
        <v>2630</v>
      </c>
      <c r="AV1186" s="3">
        <v>42995</v>
      </c>
      <c r="AW1186" s="3" t="str">
        <f>TEXT(LoanTable[[#This Row],[Disbursement Date]],"YYYY-MM")</f>
        <v>2020-07</v>
      </c>
      <c r="AX1186" t="str">
        <f>TEXT(EDATE(LoanTable[[#This Row],[Disbursement Date]],-1),"YYYY-MM")</f>
        <v>2020-06</v>
      </c>
      <c r="AY1186">
        <f>IF(LoanTable[[#This Row],[Loan Status]]="Active",1,0)</f>
        <v>0</v>
      </c>
      <c r="AZ1186">
        <f>IF(COUNTIFS(LoanTable[Client id],LoanTable[[#This Row],[Client id]],LoanTable[Period],LoanTable[[#This Row],[Previous Period]])&gt;0,1,0)</f>
        <v>0</v>
      </c>
      <c r="BA1186" s="17" t="str">
        <f>TEXT(LoanTable[[#This Row],[Disbursement Date]],"YYYY")</f>
        <v>2020</v>
      </c>
      <c r="BB1186" s="10" cm="1">
        <f t="array" ref="BB1186">IF(YEAR(LoanTable[[#This Row],[Disbursement Date]])=MIN(YEAR(LoanTable[Disbursement Date])),"",YEAR(LoanTable[[#This Row],[Disbursement Date]])-1)</f>
        <v>2019</v>
      </c>
      <c r="BC1186" s="10">
        <f>IF(LoanTable[[#This Row],[Previous Year]]="",1,IF(COUNTIFS(LoanTable[Client id],LoanTable[[#This Row],[Client id]],LoanTable[Year],LoanTable[[#This Row],[Previous Year]])&gt;0,1,0))</f>
        <v>0</v>
      </c>
      <c r="BD1186" t="str">
        <f>YEAR(LoanTable[[#This Row],[Disbursement Date]]) &amp; "-Q" &amp; ROUNDUP(MONTH(LoanTable[[#This Row],[Disbursement Date]])/3,0)</f>
        <v>2020-Q3</v>
      </c>
      <c r="BE1186">
        <f>IF(LoanTable[[#This Row],[Disbursement Date]]=LoanTable[[#This Row],[First Loan Date]],1,0)</f>
        <v>0</v>
      </c>
    </row>
    <row r="1187" spans="1:57" x14ac:dyDescent="0.3">
      <c r="A1187" t="s">
        <v>1928</v>
      </c>
      <c r="B1187">
        <v>928</v>
      </c>
      <c r="C1187" t="s">
        <v>468</v>
      </c>
      <c r="D1187" t="s">
        <v>589</v>
      </c>
      <c r="E1187">
        <v>28581</v>
      </c>
      <c r="F1187">
        <v>11766</v>
      </c>
      <c r="G1187">
        <v>37900</v>
      </c>
      <c r="H1187" s="5">
        <v>44042</v>
      </c>
      <c r="I1187" t="s">
        <v>624</v>
      </c>
      <c r="J1187" t="s">
        <v>613</v>
      </c>
      <c r="K1187">
        <v>630081</v>
      </c>
      <c r="L1187" t="s">
        <v>470</v>
      </c>
      <c r="M1187" t="s">
        <v>133</v>
      </c>
      <c r="N1187" t="s">
        <v>13</v>
      </c>
      <c r="O1187" t="s">
        <v>46</v>
      </c>
      <c r="P1187">
        <v>35</v>
      </c>
      <c r="Q1187" s="5" t="s">
        <v>87</v>
      </c>
      <c r="R1187" t="s">
        <v>25</v>
      </c>
      <c r="S1187" t="s">
        <v>35</v>
      </c>
      <c r="T1187" t="s">
        <v>18</v>
      </c>
      <c r="U1187" t="s">
        <v>19</v>
      </c>
      <c r="V1187" t="s">
        <v>39</v>
      </c>
      <c r="W1187">
        <v>792</v>
      </c>
      <c r="X1187" t="s">
        <v>574</v>
      </c>
      <c r="Y1187" t="s">
        <v>590</v>
      </c>
      <c r="Z1187" t="s">
        <v>576</v>
      </c>
      <c r="AA1187">
        <v>9.9099999999999994E-2</v>
      </c>
      <c r="AB1187" t="s">
        <v>577</v>
      </c>
      <c r="AC1187" t="s">
        <v>591</v>
      </c>
      <c r="AD1187" t="s">
        <v>468</v>
      </c>
      <c r="AE1187" t="s">
        <v>462</v>
      </c>
      <c r="AF1187" t="s">
        <v>463</v>
      </c>
      <c r="AG1187" t="s">
        <v>464</v>
      </c>
      <c r="AH1187" t="s">
        <v>465</v>
      </c>
      <c r="AI1187" t="s">
        <v>468</v>
      </c>
      <c r="AJ1187">
        <v>630081</v>
      </c>
      <c r="AK1187" t="s">
        <v>469</v>
      </c>
      <c r="AL1187" t="s">
        <v>256</v>
      </c>
      <c r="AM1187">
        <v>28390</v>
      </c>
      <c r="AN1187">
        <v>13141</v>
      </c>
      <c r="AO1187">
        <v>28474</v>
      </c>
      <c r="AP1187">
        <v>32.11</v>
      </c>
      <c r="AQ1187">
        <v>418.19</v>
      </c>
      <c r="AR1187" t="s">
        <v>2626</v>
      </c>
      <c r="AS1187" t="s">
        <v>2626</v>
      </c>
      <c r="AT1187">
        <v>2</v>
      </c>
      <c r="AU1187" t="s">
        <v>2628</v>
      </c>
      <c r="AV1187" s="3">
        <v>43381</v>
      </c>
      <c r="AW1187" s="3" t="str">
        <f>TEXT(LoanTable[[#This Row],[Disbursement Date]],"YYYY-MM")</f>
        <v>2020-07</v>
      </c>
      <c r="AX1187" t="str">
        <f>TEXT(EDATE(LoanTable[[#This Row],[Disbursement Date]],-1),"YYYY-MM")</f>
        <v>2020-06</v>
      </c>
      <c r="AY1187">
        <f>IF(LoanTable[[#This Row],[Loan Status]]="Active",1,0)</f>
        <v>1</v>
      </c>
      <c r="AZ1187">
        <f>IF(COUNTIFS(LoanTable[Client id],LoanTable[[#This Row],[Client id]],LoanTable[Period],LoanTable[[#This Row],[Previous Period]])&gt;0,1,0)</f>
        <v>0</v>
      </c>
      <c r="BA1187" s="17" t="str">
        <f>TEXT(LoanTable[[#This Row],[Disbursement Date]],"YYYY")</f>
        <v>2020</v>
      </c>
      <c r="BB1187" s="10" cm="1">
        <f t="array" ref="BB1187">IF(YEAR(LoanTable[[#This Row],[Disbursement Date]])=MIN(YEAR(LoanTable[Disbursement Date])),"",YEAR(LoanTable[[#This Row],[Disbursement Date]])-1)</f>
        <v>2019</v>
      </c>
      <c r="BC1187" s="10">
        <f>IF(LoanTable[[#This Row],[Previous Year]]="",1,IF(COUNTIFS(LoanTable[Client id],LoanTable[[#This Row],[Client id]],LoanTable[Year],LoanTable[[#This Row],[Previous Year]])&gt;0,1,0))</f>
        <v>0</v>
      </c>
      <c r="BD1187" t="str">
        <f>YEAR(LoanTable[[#This Row],[Disbursement Date]]) &amp; "-Q" &amp; ROUNDUP(MONTH(LoanTable[[#This Row],[Disbursement Date]])/3,0)</f>
        <v>2020-Q3</v>
      </c>
      <c r="BE1187">
        <f>IF(LoanTable[[#This Row],[Disbursement Date]]=LoanTable[[#This Row],[First Loan Date]],1,0)</f>
        <v>0</v>
      </c>
    </row>
    <row r="1188" spans="1:57" x14ac:dyDescent="0.3">
      <c r="A1188" t="s">
        <v>1093</v>
      </c>
      <c r="B1188">
        <v>434</v>
      </c>
      <c r="C1188" t="s">
        <v>265</v>
      </c>
      <c r="D1188" t="s">
        <v>573</v>
      </c>
      <c r="E1188">
        <v>37370</v>
      </c>
      <c r="F1188">
        <v>37616</v>
      </c>
      <c r="G1188">
        <v>30145</v>
      </c>
      <c r="H1188" s="5">
        <v>44043</v>
      </c>
      <c r="I1188" t="s">
        <v>612</v>
      </c>
      <c r="J1188" t="s">
        <v>613</v>
      </c>
      <c r="K1188">
        <v>30179</v>
      </c>
      <c r="L1188" t="s">
        <v>272</v>
      </c>
      <c r="M1188" t="s">
        <v>219</v>
      </c>
      <c r="N1188" t="s">
        <v>13</v>
      </c>
      <c r="O1188" t="s">
        <v>28</v>
      </c>
      <c r="P1188">
        <v>51</v>
      </c>
      <c r="Q1188" s="5" t="s">
        <v>220</v>
      </c>
      <c r="R1188" t="s">
        <v>16</v>
      </c>
      <c r="S1188" t="s">
        <v>35</v>
      </c>
      <c r="T1188" t="s">
        <v>63</v>
      </c>
      <c r="U1188" t="s">
        <v>38</v>
      </c>
      <c r="V1188" t="s">
        <v>20</v>
      </c>
      <c r="W1188">
        <v>770</v>
      </c>
      <c r="X1188" t="s">
        <v>574</v>
      </c>
      <c r="Y1188" t="s">
        <v>575</v>
      </c>
      <c r="Z1188" t="s">
        <v>576</v>
      </c>
      <c r="AA1188">
        <v>0.1065</v>
      </c>
      <c r="AB1188" t="s">
        <v>577</v>
      </c>
      <c r="AC1188" t="s">
        <v>578</v>
      </c>
      <c r="AD1188" t="s">
        <v>265</v>
      </c>
      <c r="AE1188" t="s">
        <v>266</v>
      </c>
      <c r="AF1188" t="s">
        <v>267</v>
      </c>
      <c r="AG1188" t="s">
        <v>268</v>
      </c>
      <c r="AH1188" t="s">
        <v>269</v>
      </c>
      <c r="AI1188" t="s">
        <v>270</v>
      </c>
      <c r="AJ1188">
        <v>30179</v>
      </c>
      <c r="AK1188" t="s">
        <v>271</v>
      </c>
      <c r="AL1188" t="s">
        <v>241</v>
      </c>
      <c r="AM1188">
        <v>38081</v>
      </c>
      <c r="AN1188">
        <v>38942</v>
      </c>
      <c r="AO1188">
        <v>37260</v>
      </c>
      <c r="AP1188">
        <v>6.11</v>
      </c>
      <c r="AQ1188">
        <v>1563.83</v>
      </c>
      <c r="AR1188" t="s">
        <v>2626</v>
      </c>
      <c r="AS1188" t="s">
        <v>2626</v>
      </c>
      <c r="AT1188">
        <v>1</v>
      </c>
      <c r="AU1188" t="s">
        <v>2628</v>
      </c>
      <c r="AV1188" s="3">
        <v>42118</v>
      </c>
      <c r="AW1188" s="3" t="str">
        <f>TEXT(LoanTable[[#This Row],[Disbursement Date]],"YYYY-MM")</f>
        <v>2020-07</v>
      </c>
      <c r="AX1188" t="str">
        <f>TEXT(EDATE(LoanTable[[#This Row],[Disbursement Date]],-1),"YYYY-MM")</f>
        <v>2020-06</v>
      </c>
      <c r="AY1188">
        <f>IF(LoanTable[[#This Row],[Loan Status]]="Active",1,0)</f>
        <v>0</v>
      </c>
      <c r="AZ1188">
        <f>IF(COUNTIFS(LoanTable[Client id],LoanTable[[#This Row],[Client id]],LoanTable[Period],LoanTable[[#This Row],[Previous Period]])&gt;0,1,0)</f>
        <v>0</v>
      </c>
      <c r="BA1188" s="17" t="str">
        <f>TEXT(LoanTable[[#This Row],[Disbursement Date]],"YYYY")</f>
        <v>2020</v>
      </c>
      <c r="BB1188" s="10" cm="1">
        <f t="array" ref="BB1188">IF(YEAR(LoanTable[[#This Row],[Disbursement Date]])=MIN(YEAR(LoanTable[Disbursement Date])),"",YEAR(LoanTable[[#This Row],[Disbursement Date]])-1)</f>
        <v>2019</v>
      </c>
      <c r="BC1188" s="10">
        <f>IF(LoanTable[[#This Row],[Previous Year]]="",1,IF(COUNTIFS(LoanTable[Client id],LoanTable[[#This Row],[Client id]],LoanTable[Year],LoanTable[[#This Row],[Previous Year]])&gt;0,1,0))</f>
        <v>0</v>
      </c>
      <c r="BD1188" t="str">
        <f>YEAR(LoanTable[[#This Row],[Disbursement Date]]) &amp; "-Q" &amp; ROUNDUP(MONTH(LoanTable[[#This Row],[Disbursement Date]])/3,0)</f>
        <v>2020-Q3</v>
      </c>
      <c r="BE1188">
        <f>IF(LoanTable[[#This Row],[Disbursement Date]]=LoanTable[[#This Row],[First Loan Date]],1,0)</f>
        <v>0</v>
      </c>
    </row>
    <row r="1189" spans="1:57" x14ac:dyDescent="0.3">
      <c r="A1189" t="s">
        <v>1239</v>
      </c>
      <c r="B1189">
        <v>239</v>
      </c>
      <c r="C1189" t="s">
        <v>294</v>
      </c>
      <c r="D1189" t="s">
        <v>573</v>
      </c>
      <c r="E1189">
        <v>12114</v>
      </c>
      <c r="F1189">
        <v>28614</v>
      </c>
      <c r="G1189">
        <v>14427</v>
      </c>
      <c r="H1189" s="5">
        <v>44045</v>
      </c>
      <c r="I1189" t="s">
        <v>615</v>
      </c>
      <c r="J1189" t="s">
        <v>619</v>
      </c>
      <c r="K1189">
        <v>90149</v>
      </c>
      <c r="L1189" t="s">
        <v>296</v>
      </c>
      <c r="M1189" t="s">
        <v>116</v>
      </c>
      <c r="N1189" t="s">
        <v>13</v>
      </c>
      <c r="O1189" t="s">
        <v>46</v>
      </c>
      <c r="P1189">
        <v>33</v>
      </c>
      <c r="Q1189" s="5" t="s">
        <v>117</v>
      </c>
      <c r="R1189" t="s">
        <v>74</v>
      </c>
      <c r="S1189" t="s">
        <v>35</v>
      </c>
      <c r="T1189" t="s">
        <v>18</v>
      </c>
      <c r="U1189" t="s">
        <v>22</v>
      </c>
      <c r="V1189" t="s">
        <v>20</v>
      </c>
      <c r="W1189">
        <v>716</v>
      </c>
      <c r="X1189" t="s">
        <v>574</v>
      </c>
      <c r="Y1189" t="s">
        <v>575</v>
      </c>
      <c r="Z1189" t="s">
        <v>576</v>
      </c>
      <c r="AA1189">
        <v>0.1065</v>
      </c>
      <c r="AB1189" t="s">
        <v>577</v>
      </c>
      <c r="AC1189" t="s">
        <v>578</v>
      </c>
      <c r="AD1189" t="s">
        <v>294</v>
      </c>
      <c r="AE1189" t="s">
        <v>266</v>
      </c>
      <c r="AF1189" t="s">
        <v>267</v>
      </c>
      <c r="AG1189" t="s">
        <v>268</v>
      </c>
      <c r="AH1189" t="s">
        <v>269</v>
      </c>
      <c r="AI1189" t="s">
        <v>295</v>
      </c>
      <c r="AJ1189">
        <v>90149</v>
      </c>
      <c r="AK1189" t="s">
        <v>274</v>
      </c>
      <c r="AL1189" t="s">
        <v>241</v>
      </c>
      <c r="AM1189">
        <v>11839</v>
      </c>
      <c r="AN1189">
        <v>29081</v>
      </c>
      <c r="AO1189">
        <v>11645</v>
      </c>
      <c r="AP1189">
        <v>22.53</v>
      </c>
      <c r="AQ1189">
        <v>1218.8699999999999</v>
      </c>
      <c r="AR1189" t="s">
        <v>2626</v>
      </c>
      <c r="AS1189" t="s">
        <v>2626</v>
      </c>
      <c r="AT1189">
        <v>1</v>
      </c>
      <c r="AU1189" t="s">
        <v>2630</v>
      </c>
      <c r="AV1189" s="3">
        <v>43376</v>
      </c>
      <c r="AW1189" s="3" t="str">
        <f>TEXT(LoanTable[[#This Row],[Disbursement Date]],"YYYY-MM")</f>
        <v>2020-08</v>
      </c>
      <c r="AX1189" t="str">
        <f>TEXT(EDATE(LoanTable[[#This Row],[Disbursement Date]],-1),"YYYY-MM")</f>
        <v>2020-07</v>
      </c>
      <c r="AY1189">
        <f>IF(LoanTable[[#This Row],[Loan Status]]="Active",1,0)</f>
        <v>0</v>
      </c>
      <c r="AZ1189">
        <f>IF(COUNTIFS(LoanTable[Client id],LoanTable[[#This Row],[Client id]],LoanTable[Period],LoanTable[[#This Row],[Previous Period]])&gt;0,1,0)</f>
        <v>0</v>
      </c>
      <c r="BA1189" s="17" t="str">
        <f>TEXT(LoanTable[[#This Row],[Disbursement Date]],"YYYY")</f>
        <v>2020</v>
      </c>
      <c r="BB1189" s="10" cm="1">
        <f t="array" ref="BB1189">IF(YEAR(LoanTable[[#This Row],[Disbursement Date]])=MIN(YEAR(LoanTable[Disbursement Date])),"",YEAR(LoanTable[[#This Row],[Disbursement Date]])-1)</f>
        <v>2019</v>
      </c>
      <c r="BC1189" s="10">
        <f>IF(LoanTable[[#This Row],[Previous Year]]="",1,IF(COUNTIFS(LoanTable[Client id],LoanTable[[#This Row],[Client id]],LoanTable[Year],LoanTable[[#This Row],[Previous Year]])&gt;0,1,0))</f>
        <v>0</v>
      </c>
      <c r="BD1189" t="str">
        <f>YEAR(LoanTable[[#This Row],[Disbursement Date]]) &amp; "-Q" &amp; ROUNDUP(MONTH(LoanTable[[#This Row],[Disbursement Date]])/3,0)</f>
        <v>2020-Q3</v>
      </c>
      <c r="BE1189">
        <f>IF(LoanTable[[#This Row],[Disbursement Date]]=LoanTable[[#This Row],[First Loan Date]],1,0)</f>
        <v>0</v>
      </c>
    </row>
    <row r="1190" spans="1:57" x14ac:dyDescent="0.3">
      <c r="A1190" t="s">
        <v>959</v>
      </c>
      <c r="B1190">
        <v>289</v>
      </c>
      <c r="C1190" t="s">
        <v>386</v>
      </c>
      <c r="D1190" t="s">
        <v>589</v>
      </c>
      <c r="E1190">
        <v>19523</v>
      </c>
      <c r="F1190">
        <v>7998</v>
      </c>
      <c r="G1190">
        <v>42270</v>
      </c>
      <c r="H1190" s="5">
        <v>44046</v>
      </c>
      <c r="I1190" t="s">
        <v>624</v>
      </c>
      <c r="J1190" t="s">
        <v>613</v>
      </c>
      <c r="K1190">
        <v>1110166</v>
      </c>
      <c r="L1190" t="s">
        <v>389</v>
      </c>
      <c r="M1190" t="s">
        <v>168</v>
      </c>
      <c r="N1190" t="s">
        <v>13</v>
      </c>
      <c r="O1190" t="s">
        <v>46</v>
      </c>
      <c r="P1190">
        <v>34</v>
      </c>
      <c r="Q1190" s="5" t="s">
        <v>87</v>
      </c>
      <c r="R1190" t="s">
        <v>30</v>
      </c>
      <c r="S1190" t="s">
        <v>145</v>
      </c>
      <c r="T1190" t="s">
        <v>63</v>
      </c>
      <c r="U1190" t="s">
        <v>22</v>
      </c>
      <c r="V1190" t="s">
        <v>20</v>
      </c>
      <c r="W1190">
        <v>341</v>
      </c>
      <c r="X1190" t="s">
        <v>574</v>
      </c>
      <c r="Y1190" t="s">
        <v>590</v>
      </c>
      <c r="Z1190" t="s">
        <v>576</v>
      </c>
      <c r="AA1190">
        <v>9.9099999999999994E-2</v>
      </c>
      <c r="AB1190" t="s">
        <v>577</v>
      </c>
      <c r="AC1190" t="s">
        <v>591</v>
      </c>
      <c r="AD1190" t="s">
        <v>386</v>
      </c>
      <c r="AE1190" t="s">
        <v>234</v>
      </c>
      <c r="AF1190" t="s">
        <v>235</v>
      </c>
      <c r="AG1190" t="s">
        <v>236</v>
      </c>
      <c r="AH1190" t="s">
        <v>237</v>
      </c>
      <c r="AI1190" t="s">
        <v>387</v>
      </c>
      <c r="AJ1190">
        <v>1110166</v>
      </c>
      <c r="AK1190" t="s">
        <v>388</v>
      </c>
      <c r="AL1190" t="s">
        <v>239</v>
      </c>
      <c r="AM1190">
        <v>20312</v>
      </c>
      <c r="AN1190">
        <v>7665</v>
      </c>
      <c r="AO1190">
        <v>19445</v>
      </c>
      <c r="AP1190">
        <v>9.68</v>
      </c>
      <c r="AQ1190">
        <v>3734.07</v>
      </c>
      <c r="AR1190" t="s">
        <v>2626</v>
      </c>
      <c r="AS1190" t="s">
        <v>2626</v>
      </c>
      <c r="AT1190">
        <v>0</v>
      </c>
      <c r="AU1190" t="s">
        <v>2628</v>
      </c>
      <c r="AV1190" s="3">
        <v>42449</v>
      </c>
      <c r="AW1190" s="3" t="str">
        <f>TEXT(LoanTable[[#This Row],[Disbursement Date]],"YYYY-MM")</f>
        <v>2020-08</v>
      </c>
      <c r="AX1190" t="str">
        <f>TEXT(EDATE(LoanTable[[#This Row],[Disbursement Date]],-1),"YYYY-MM")</f>
        <v>2020-07</v>
      </c>
      <c r="AY1190">
        <f>IF(LoanTable[[#This Row],[Loan Status]]="Active",1,0)</f>
        <v>1</v>
      </c>
      <c r="AZ1190">
        <f>IF(COUNTIFS(LoanTable[Client id],LoanTable[[#This Row],[Client id]],LoanTable[Period],LoanTable[[#This Row],[Previous Period]])&gt;0,1,0)</f>
        <v>0</v>
      </c>
      <c r="BA1190" s="17" t="str">
        <f>TEXT(LoanTable[[#This Row],[Disbursement Date]],"YYYY")</f>
        <v>2020</v>
      </c>
      <c r="BB1190" s="10" cm="1">
        <f t="array" ref="BB1190">IF(YEAR(LoanTable[[#This Row],[Disbursement Date]])=MIN(YEAR(LoanTable[Disbursement Date])),"",YEAR(LoanTable[[#This Row],[Disbursement Date]])-1)</f>
        <v>2019</v>
      </c>
      <c r="BC1190" s="10">
        <f>IF(LoanTable[[#This Row],[Previous Year]]="",1,IF(COUNTIFS(LoanTable[Client id],LoanTable[[#This Row],[Client id]],LoanTable[Year],LoanTable[[#This Row],[Previous Year]])&gt;0,1,0))</f>
        <v>0</v>
      </c>
      <c r="BD1190" t="str">
        <f>YEAR(LoanTable[[#This Row],[Disbursement Date]]) &amp; "-Q" &amp; ROUNDUP(MONTH(LoanTable[[#This Row],[Disbursement Date]])/3,0)</f>
        <v>2020-Q3</v>
      </c>
      <c r="BE1190">
        <f>IF(LoanTable[[#This Row],[Disbursement Date]]=LoanTable[[#This Row],[First Loan Date]],1,0)</f>
        <v>0</v>
      </c>
    </row>
    <row r="1191" spans="1:57" x14ac:dyDescent="0.3">
      <c r="A1191" t="s">
        <v>824</v>
      </c>
      <c r="B1191">
        <v>650</v>
      </c>
      <c r="C1191" t="s">
        <v>249</v>
      </c>
      <c r="D1191" t="s">
        <v>573</v>
      </c>
      <c r="E1191">
        <v>15018</v>
      </c>
      <c r="F1191">
        <v>29197</v>
      </c>
      <c r="G1191">
        <v>30787</v>
      </c>
      <c r="H1191" s="5">
        <v>44050</v>
      </c>
      <c r="I1191" t="s">
        <v>612</v>
      </c>
      <c r="J1191" t="s">
        <v>613</v>
      </c>
      <c r="K1191">
        <v>910182</v>
      </c>
      <c r="L1191" t="s">
        <v>257</v>
      </c>
      <c r="M1191" t="s">
        <v>122</v>
      </c>
      <c r="N1191" t="s">
        <v>13</v>
      </c>
      <c r="O1191" t="s">
        <v>14</v>
      </c>
      <c r="P1191">
        <v>44</v>
      </c>
      <c r="Q1191" s="5" t="s">
        <v>123</v>
      </c>
      <c r="R1191" t="s">
        <v>74</v>
      </c>
      <c r="S1191" t="s">
        <v>35</v>
      </c>
      <c r="T1191" t="s">
        <v>63</v>
      </c>
      <c r="U1191" t="s">
        <v>38</v>
      </c>
      <c r="V1191" t="s">
        <v>39</v>
      </c>
      <c r="W1191">
        <v>601</v>
      </c>
      <c r="X1191" t="s">
        <v>574</v>
      </c>
      <c r="Y1191" t="s">
        <v>575</v>
      </c>
      <c r="Z1191" t="s">
        <v>576</v>
      </c>
      <c r="AA1191">
        <v>0.1065</v>
      </c>
      <c r="AB1191" t="s">
        <v>577</v>
      </c>
      <c r="AC1191" t="s">
        <v>578</v>
      </c>
      <c r="AD1191" t="s">
        <v>249</v>
      </c>
      <c r="AE1191" t="s">
        <v>250</v>
      </c>
      <c r="AF1191" t="s">
        <v>251</v>
      </c>
      <c r="AG1191" t="s">
        <v>252</v>
      </c>
      <c r="AH1191" t="s">
        <v>253</v>
      </c>
      <c r="AI1191" t="s">
        <v>254</v>
      </c>
      <c r="AJ1191">
        <v>910182</v>
      </c>
      <c r="AK1191" t="s">
        <v>255</v>
      </c>
      <c r="AL1191" t="s">
        <v>256</v>
      </c>
      <c r="AM1191">
        <v>16130</v>
      </c>
      <c r="AN1191">
        <v>30700</v>
      </c>
      <c r="AO1191">
        <v>14924</v>
      </c>
      <c r="AP1191">
        <v>30.65</v>
      </c>
      <c r="AQ1191">
        <v>1001.3</v>
      </c>
      <c r="AR1191" t="s">
        <v>2626</v>
      </c>
      <c r="AS1191" t="s">
        <v>2627</v>
      </c>
      <c r="AT1191">
        <v>2</v>
      </c>
      <c r="AU1191" t="s">
        <v>2628</v>
      </c>
      <c r="AV1191" s="3">
        <v>42663</v>
      </c>
      <c r="AW1191" s="3" t="str">
        <f>TEXT(LoanTable[[#This Row],[Disbursement Date]],"YYYY-MM")</f>
        <v>2020-08</v>
      </c>
      <c r="AX1191" t="str">
        <f>TEXT(EDATE(LoanTable[[#This Row],[Disbursement Date]],-1),"YYYY-MM")</f>
        <v>2020-07</v>
      </c>
      <c r="AY1191">
        <f>IF(LoanTable[[#This Row],[Loan Status]]="Active",1,0)</f>
        <v>0</v>
      </c>
      <c r="AZ1191">
        <f>IF(COUNTIFS(LoanTable[Client id],LoanTable[[#This Row],[Client id]],LoanTable[Period],LoanTable[[#This Row],[Previous Period]])&gt;0,1,0)</f>
        <v>0</v>
      </c>
      <c r="BA1191" s="17" t="str">
        <f>TEXT(LoanTable[[#This Row],[Disbursement Date]],"YYYY")</f>
        <v>2020</v>
      </c>
      <c r="BB1191" s="10" cm="1">
        <f t="array" ref="BB1191">IF(YEAR(LoanTable[[#This Row],[Disbursement Date]])=MIN(YEAR(LoanTable[Disbursement Date])),"",YEAR(LoanTable[[#This Row],[Disbursement Date]])-1)</f>
        <v>2019</v>
      </c>
      <c r="BC1191" s="10">
        <f>IF(LoanTable[[#This Row],[Previous Year]]="",1,IF(COUNTIFS(LoanTable[Client id],LoanTable[[#This Row],[Client id]],LoanTable[Year],LoanTable[[#This Row],[Previous Year]])&gt;0,1,0))</f>
        <v>0</v>
      </c>
      <c r="BD1191" t="str">
        <f>YEAR(LoanTable[[#This Row],[Disbursement Date]]) &amp; "-Q" &amp; ROUNDUP(MONTH(LoanTable[[#This Row],[Disbursement Date]])/3,0)</f>
        <v>2020-Q3</v>
      </c>
      <c r="BE1191">
        <f>IF(LoanTable[[#This Row],[Disbursement Date]]=LoanTable[[#This Row],[First Loan Date]],1,0)</f>
        <v>0</v>
      </c>
    </row>
    <row r="1192" spans="1:57" x14ac:dyDescent="0.3">
      <c r="A1192" t="s">
        <v>1793</v>
      </c>
      <c r="B1192">
        <v>921</v>
      </c>
      <c r="C1192" t="s">
        <v>265</v>
      </c>
      <c r="D1192" t="s">
        <v>589</v>
      </c>
      <c r="E1192">
        <v>6476</v>
      </c>
      <c r="F1192">
        <v>36388</v>
      </c>
      <c r="G1192">
        <v>36639</v>
      </c>
      <c r="H1192" s="5">
        <v>44052</v>
      </c>
      <c r="I1192" t="s">
        <v>612</v>
      </c>
      <c r="J1192" t="s">
        <v>619</v>
      </c>
      <c r="K1192">
        <v>30179</v>
      </c>
      <c r="L1192" t="s">
        <v>272</v>
      </c>
      <c r="M1192" t="s">
        <v>120</v>
      </c>
      <c r="N1192" t="s">
        <v>13</v>
      </c>
      <c r="O1192" t="s">
        <v>46</v>
      </c>
      <c r="P1192">
        <v>32</v>
      </c>
      <c r="Q1192" s="5" t="s">
        <v>163</v>
      </c>
      <c r="R1192" t="s">
        <v>30</v>
      </c>
      <c r="S1192" t="s">
        <v>145</v>
      </c>
      <c r="T1192" t="s">
        <v>18</v>
      </c>
      <c r="U1192" t="s">
        <v>19</v>
      </c>
      <c r="V1192" t="s">
        <v>39</v>
      </c>
      <c r="W1192">
        <v>666</v>
      </c>
      <c r="X1192" t="s">
        <v>574</v>
      </c>
      <c r="Y1192" t="s">
        <v>590</v>
      </c>
      <c r="Z1192" t="s">
        <v>576</v>
      </c>
      <c r="AA1192">
        <v>9.9099999999999994E-2</v>
      </c>
      <c r="AB1192" t="s">
        <v>577</v>
      </c>
      <c r="AC1192" t="s">
        <v>591</v>
      </c>
      <c r="AD1192" t="s">
        <v>265</v>
      </c>
      <c r="AE1192" t="s">
        <v>266</v>
      </c>
      <c r="AF1192" t="s">
        <v>267</v>
      </c>
      <c r="AG1192" t="s">
        <v>268</v>
      </c>
      <c r="AH1192" t="s">
        <v>269</v>
      </c>
      <c r="AI1192" t="s">
        <v>270</v>
      </c>
      <c r="AJ1192">
        <v>30179</v>
      </c>
      <c r="AK1192" t="s">
        <v>271</v>
      </c>
      <c r="AL1192" t="s">
        <v>241</v>
      </c>
      <c r="AM1192">
        <v>8444</v>
      </c>
      <c r="AN1192">
        <v>38013</v>
      </c>
      <c r="AO1192">
        <v>6145</v>
      </c>
      <c r="AP1192">
        <v>17.760000000000002</v>
      </c>
      <c r="AQ1192">
        <v>135.47</v>
      </c>
      <c r="AR1192" t="s">
        <v>2626</v>
      </c>
      <c r="AS1192" t="s">
        <v>2626</v>
      </c>
      <c r="AT1192">
        <v>0</v>
      </c>
      <c r="AU1192" t="s">
        <v>2629</v>
      </c>
      <c r="AV1192" s="3">
        <v>44052</v>
      </c>
      <c r="AW1192" s="3" t="str">
        <f>TEXT(LoanTable[[#This Row],[Disbursement Date]],"YYYY-MM")</f>
        <v>2020-08</v>
      </c>
      <c r="AX1192" t="str">
        <f>TEXT(EDATE(LoanTable[[#This Row],[Disbursement Date]],-1),"YYYY-MM")</f>
        <v>2020-07</v>
      </c>
      <c r="AY1192">
        <f>IF(LoanTable[[#This Row],[Loan Status]]="Active",1,0)</f>
        <v>0</v>
      </c>
      <c r="AZ1192">
        <f>IF(COUNTIFS(LoanTable[Client id],LoanTable[[#This Row],[Client id]],LoanTable[Period],LoanTable[[#This Row],[Previous Period]])&gt;0,1,0)</f>
        <v>0</v>
      </c>
      <c r="BA1192" s="17" t="str">
        <f>TEXT(LoanTable[[#This Row],[Disbursement Date]],"YYYY")</f>
        <v>2020</v>
      </c>
      <c r="BB1192" s="10" cm="1">
        <f t="array" ref="BB1192">IF(YEAR(LoanTable[[#This Row],[Disbursement Date]])=MIN(YEAR(LoanTable[Disbursement Date])),"",YEAR(LoanTable[[#This Row],[Disbursement Date]])-1)</f>
        <v>2019</v>
      </c>
      <c r="BC1192" s="10">
        <f>IF(LoanTable[[#This Row],[Previous Year]]="",1,IF(COUNTIFS(LoanTable[Client id],LoanTable[[#This Row],[Client id]],LoanTable[Year],LoanTable[[#This Row],[Previous Year]])&gt;0,1,0))</f>
        <v>0</v>
      </c>
      <c r="BD1192" t="str">
        <f>YEAR(LoanTable[[#This Row],[Disbursement Date]]) &amp; "-Q" &amp; ROUNDUP(MONTH(LoanTable[[#This Row],[Disbursement Date]])/3,0)</f>
        <v>2020-Q3</v>
      </c>
      <c r="BE1192">
        <f>IF(LoanTable[[#This Row],[Disbursement Date]]=LoanTable[[#This Row],[First Loan Date]],1,0)</f>
        <v>1</v>
      </c>
    </row>
    <row r="1193" spans="1:57" x14ac:dyDescent="0.3">
      <c r="A1193" t="s">
        <v>661</v>
      </c>
      <c r="B1193">
        <v>41</v>
      </c>
      <c r="C1193" t="s">
        <v>523</v>
      </c>
      <c r="D1193" t="s">
        <v>573</v>
      </c>
      <c r="E1193">
        <v>48162</v>
      </c>
      <c r="F1193">
        <v>29994</v>
      </c>
      <c r="G1193">
        <v>14416</v>
      </c>
      <c r="H1193" s="5">
        <v>44053</v>
      </c>
      <c r="I1193" t="s">
        <v>612</v>
      </c>
      <c r="J1193" t="s">
        <v>619</v>
      </c>
      <c r="K1193">
        <v>800018</v>
      </c>
      <c r="L1193" t="s">
        <v>526</v>
      </c>
      <c r="M1193" t="s">
        <v>96</v>
      </c>
      <c r="N1193" t="s">
        <v>13</v>
      </c>
      <c r="O1193" t="s">
        <v>46</v>
      </c>
      <c r="P1193">
        <v>26</v>
      </c>
      <c r="Q1193" s="6" t="s">
        <v>97</v>
      </c>
      <c r="R1193" t="s">
        <v>74</v>
      </c>
      <c r="S1193" t="s">
        <v>35</v>
      </c>
      <c r="T1193" t="s">
        <v>18</v>
      </c>
      <c r="U1193" t="s">
        <v>38</v>
      </c>
      <c r="V1193" t="s">
        <v>39</v>
      </c>
      <c r="W1193">
        <v>522</v>
      </c>
      <c r="X1193" t="s">
        <v>574</v>
      </c>
      <c r="Y1193" t="s">
        <v>575</v>
      </c>
      <c r="Z1193" t="s">
        <v>576</v>
      </c>
      <c r="AA1193">
        <v>0.1065</v>
      </c>
      <c r="AB1193" t="s">
        <v>577</v>
      </c>
      <c r="AC1193" t="s">
        <v>578</v>
      </c>
      <c r="AD1193" t="s">
        <v>523</v>
      </c>
      <c r="AE1193" t="s">
        <v>250</v>
      </c>
      <c r="AF1193" t="s">
        <v>251</v>
      </c>
      <c r="AG1193" t="s">
        <v>252</v>
      </c>
      <c r="AH1193" t="s">
        <v>253</v>
      </c>
      <c r="AI1193" t="s">
        <v>524</v>
      </c>
      <c r="AJ1193">
        <v>800018</v>
      </c>
      <c r="AK1193" t="s">
        <v>525</v>
      </c>
      <c r="AL1193" t="s">
        <v>239</v>
      </c>
      <c r="AM1193">
        <v>48890</v>
      </c>
      <c r="AN1193">
        <v>31926</v>
      </c>
      <c r="AO1193">
        <v>47971</v>
      </c>
      <c r="AP1193">
        <v>38.93</v>
      </c>
      <c r="AQ1193">
        <v>2138.23</v>
      </c>
      <c r="AR1193" t="s">
        <v>2626</v>
      </c>
      <c r="AS1193" t="s">
        <v>2626</v>
      </c>
      <c r="AT1193">
        <v>1</v>
      </c>
      <c r="AU1193" t="s">
        <v>2630</v>
      </c>
      <c r="AV1193" s="3">
        <v>43060</v>
      </c>
      <c r="AW1193" s="3" t="str">
        <f>TEXT(LoanTable[[#This Row],[Disbursement Date]],"YYYY-MM")</f>
        <v>2020-08</v>
      </c>
      <c r="AX1193" t="str">
        <f>TEXT(EDATE(LoanTable[[#This Row],[Disbursement Date]],-1),"YYYY-MM")</f>
        <v>2020-07</v>
      </c>
      <c r="AY1193">
        <f>IF(LoanTable[[#This Row],[Loan Status]]="Active",1,0)</f>
        <v>0</v>
      </c>
      <c r="AZ1193">
        <f>IF(COUNTIFS(LoanTable[Client id],LoanTable[[#This Row],[Client id]],LoanTable[Period],LoanTable[[#This Row],[Previous Period]])&gt;0,1,0)</f>
        <v>0</v>
      </c>
      <c r="BA1193" s="17" t="str">
        <f>TEXT(LoanTable[[#This Row],[Disbursement Date]],"YYYY")</f>
        <v>2020</v>
      </c>
      <c r="BB1193" s="10" cm="1">
        <f t="array" ref="BB1193">IF(YEAR(LoanTable[[#This Row],[Disbursement Date]])=MIN(YEAR(LoanTable[Disbursement Date])),"",YEAR(LoanTable[[#This Row],[Disbursement Date]])-1)</f>
        <v>2019</v>
      </c>
      <c r="BC1193" s="10">
        <f>IF(LoanTable[[#This Row],[Previous Year]]="",1,IF(COUNTIFS(LoanTable[Client id],LoanTable[[#This Row],[Client id]],LoanTable[Year],LoanTable[[#This Row],[Previous Year]])&gt;0,1,0))</f>
        <v>1</v>
      </c>
      <c r="BD1193" t="str">
        <f>YEAR(LoanTable[[#This Row],[Disbursement Date]]) &amp; "-Q" &amp; ROUNDUP(MONTH(LoanTable[[#This Row],[Disbursement Date]])/3,0)</f>
        <v>2020-Q3</v>
      </c>
      <c r="BE1193">
        <f>IF(LoanTable[[#This Row],[Disbursement Date]]=LoanTable[[#This Row],[First Loan Date]],1,0)</f>
        <v>0</v>
      </c>
    </row>
    <row r="1194" spans="1:57" x14ac:dyDescent="0.3">
      <c r="A1194" t="s">
        <v>2284</v>
      </c>
      <c r="B1194">
        <v>1001</v>
      </c>
      <c r="C1194" t="s">
        <v>409</v>
      </c>
      <c r="D1194" t="s">
        <v>573</v>
      </c>
      <c r="E1194">
        <v>49984</v>
      </c>
      <c r="F1194">
        <v>24226</v>
      </c>
      <c r="G1194">
        <v>27662</v>
      </c>
      <c r="H1194" s="5">
        <v>44054</v>
      </c>
      <c r="I1194" t="s">
        <v>624</v>
      </c>
      <c r="J1194" t="s">
        <v>619</v>
      </c>
      <c r="K1194">
        <v>1030063</v>
      </c>
      <c r="L1194" t="s">
        <v>411</v>
      </c>
      <c r="M1194" t="s">
        <v>128</v>
      </c>
      <c r="N1194" t="s">
        <v>13</v>
      </c>
      <c r="O1194" t="s">
        <v>14</v>
      </c>
      <c r="P1194">
        <v>42</v>
      </c>
      <c r="Q1194" s="5" t="s">
        <v>129</v>
      </c>
      <c r="R1194" t="s">
        <v>25</v>
      </c>
      <c r="S1194" t="s">
        <v>35</v>
      </c>
      <c r="T1194" t="s">
        <v>18</v>
      </c>
      <c r="U1194" t="s">
        <v>38</v>
      </c>
      <c r="V1194" t="s">
        <v>20</v>
      </c>
      <c r="W1194">
        <v>717</v>
      </c>
      <c r="X1194" t="s">
        <v>574</v>
      </c>
      <c r="Y1194" t="s">
        <v>575</v>
      </c>
      <c r="Z1194" t="s">
        <v>576</v>
      </c>
      <c r="AA1194">
        <v>0.1065</v>
      </c>
      <c r="AB1194" t="s">
        <v>577</v>
      </c>
      <c r="AC1194" t="s">
        <v>578</v>
      </c>
      <c r="AD1194" t="s">
        <v>409</v>
      </c>
      <c r="AE1194" t="s">
        <v>234</v>
      </c>
      <c r="AF1194" t="s">
        <v>235</v>
      </c>
      <c r="AG1194" t="s">
        <v>236</v>
      </c>
      <c r="AH1194" t="s">
        <v>237</v>
      </c>
      <c r="AI1194" t="s">
        <v>246</v>
      </c>
      <c r="AJ1194">
        <v>1030063</v>
      </c>
      <c r="AK1194" t="s">
        <v>410</v>
      </c>
      <c r="AL1194" t="s">
        <v>241</v>
      </c>
      <c r="AM1194">
        <v>49762</v>
      </c>
      <c r="AN1194">
        <v>26155</v>
      </c>
      <c r="AO1194">
        <v>49886</v>
      </c>
      <c r="AP1194">
        <v>46.47</v>
      </c>
      <c r="AQ1194">
        <v>1225.67</v>
      </c>
      <c r="AR1194" t="s">
        <v>2626</v>
      </c>
      <c r="AS1194" t="s">
        <v>2626</v>
      </c>
      <c r="AT1194">
        <v>0</v>
      </c>
      <c r="AU1194" t="s">
        <v>2628</v>
      </c>
      <c r="AV1194" s="3">
        <v>43591</v>
      </c>
      <c r="AW1194" s="3" t="str">
        <f>TEXT(LoanTable[[#This Row],[Disbursement Date]],"YYYY-MM")</f>
        <v>2020-08</v>
      </c>
      <c r="AX1194" t="str">
        <f>TEXT(EDATE(LoanTable[[#This Row],[Disbursement Date]],-1),"YYYY-MM")</f>
        <v>2020-07</v>
      </c>
      <c r="AY1194">
        <f>IF(LoanTable[[#This Row],[Loan Status]]="Active",1,0)</f>
        <v>1</v>
      </c>
      <c r="AZ1194">
        <f>IF(COUNTIFS(LoanTable[Client id],LoanTable[[#This Row],[Client id]],LoanTable[Period],LoanTable[[#This Row],[Previous Period]])&gt;0,1,0)</f>
        <v>0</v>
      </c>
      <c r="BA1194" s="17" t="str">
        <f>TEXT(LoanTable[[#This Row],[Disbursement Date]],"YYYY")</f>
        <v>2020</v>
      </c>
      <c r="BB1194" s="10" cm="1">
        <f t="array" ref="BB1194">IF(YEAR(LoanTable[[#This Row],[Disbursement Date]])=MIN(YEAR(LoanTable[Disbursement Date])),"",YEAR(LoanTable[[#This Row],[Disbursement Date]])-1)</f>
        <v>2019</v>
      </c>
      <c r="BC1194" s="10">
        <f>IF(LoanTable[[#This Row],[Previous Year]]="",1,IF(COUNTIFS(LoanTable[Client id],LoanTable[[#This Row],[Client id]],LoanTable[Year],LoanTable[[#This Row],[Previous Year]])&gt;0,1,0))</f>
        <v>1</v>
      </c>
      <c r="BD1194" t="str">
        <f>YEAR(LoanTable[[#This Row],[Disbursement Date]]) &amp; "-Q" &amp; ROUNDUP(MONTH(LoanTable[[#This Row],[Disbursement Date]])/3,0)</f>
        <v>2020-Q3</v>
      </c>
      <c r="BE1194">
        <f>IF(LoanTable[[#This Row],[Disbursement Date]]=LoanTable[[#This Row],[First Loan Date]],1,0)</f>
        <v>0</v>
      </c>
    </row>
    <row r="1195" spans="1:57" x14ac:dyDescent="0.3">
      <c r="A1195" t="s">
        <v>2403</v>
      </c>
      <c r="B1195">
        <v>161</v>
      </c>
      <c r="C1195" t="s">
        <v>294</v>
      </c>
      <c r="D1195" t="s">
        <v>583</v>
      </c>
      <c r="E1195">
        <v>49856</v>
      </c>
      <c r="F1195">
        <v>45571</v>
      </c>
      <c r="G1195">
        <v>41295</v>
      </c>
      <c r="H1195" s="5">
        <v>44055</v>
      </c>
      <c r="I1195" t="s">
        <v>624</v>
      </c>
      <c r="J1195" t="s">
        <v>619</v>
      </c>
      <c r="K1195">
        <v>90149</v>
      </c>
      <c r="L1195" t="s">
        <v>296</v>
      </c>
      <c r="M1195" t="s">
        <v>82</v>
      </c>
      <c r="N1195" t="s">
        <v>13</v>
      </c>
      <c r="O1195" t="s">
        <v>197</v>
      </c>
      <c r="P1195">
        <v>59</v>
      </c>
      <c r="Q1195" s="5" t="s">
        <v>201</v>
      </c>
      <c r="R1195" t="s">
        <v>74</v>
      </c>
      <c r="S1195" t="s">
        <v>105</v>
      </c>
      <c r="T1195" t="s">
        <v>18</v>
      </c>
      <c r="U1195" t="s">
        <v>26</v>
      </c>
      <c r="V1195" t="s">
        <v>39</v>
      </c>
      <c r="W1195">
        <v>775</v>
      </c>
      <c r="X1195" t="s">
        <v>574</v>
      </c>
      <c r="Y1195" t="s">
        <v>584</v>
      </c>
      <c r="Z1195" t="s">
        <v>576</v>
      </c>
      <c r="AA1195">
        <v>0.1825</v>
      </c>
      <c r="AB1195" t="s">
        <v>585</v>
      </c>
      <c r="AC1195" t="s">
        <v>586</v>
      </c>
      <c r="AD1195" t="s">
        <v>294</v>
      </c>
      <c r="AE1195" t="s">
        <v>266</v>
      </c>
      <c r="AF1195" t="s">
        <v>267</v>
      </c>
      <c r="AG1195" t="s">
        <v>268</v>
      </c>
      <c r="AH1195" t="s">
        <v>269</v>
      </c>
      <c r="AI1195" t="s">
        <v>295</v>
      </c>
      <c r="AJ1195">
        <v>90149</v>
      </c>
      <c r="AK1195" t="s">
        <v>274</v>
      </c>
      <c r="AL1195" t="s">
        <v>241</v>
      </c>
      <c r="AM1195">
        <v>49665</v>
      </c>
      <c r="AN1195">
        <v>45606</v>
      </c>
      <c r="AO1195">
        <v>49693</v>
      </c>
      <c r="AP1195">
        <v>26.62</v>
      </c>
      <c r="AQ1195">
        <v>724.23</v>
      </c>
      <c r="AR1195" t="s">
        <v>2626</v>
      </c>
      <c r="AS1195" t="s">
        <v>2627</v>
      </c>
      <c r="AT1195">
        <v>1</v>
      </c>
      <c r="AU1195" t="s">
        <v>2629</v>
      </c>
      <c r="AV1195" s="3">
        <v>42056</v>
      </c>
      <c r="AW1195" s="3" t="str">
        <f>TEXT(LoanTable[[#This Row],[Disbursement Date]],"YYYY-MM")</f>
        <v>2020-08</v>
      </c>
      <c r="AX1195" t="str">
        <f>TEXT(EDATE(LoanTable[[#This Row],[Disbursement Date]],-1),"YYYY-MM")</f>
        <v>2020-07</v>
      </c>
      <c r="AY1195">
        <f>IF(LoanTable[[#This Row],[Loan Status]]="Active",1,0)</f>
        <v>1</v>
      </c>
      <c r="AZ1195">
        <f>IF(COUNTIFS(LoanTable[Client id],LoanTable[[#This Row],[Client id]],LoanTable[Period],LoanTable[[#This Row],[Previous Period]])&gt;0,1,0)</f>
        <v>0</v>
      </c>
      <c r="BA1195" s="17" t="str">
        <f>TEXT(LoanTable[[#This Row],[Disbursement Date]],"YYYY")</f>
        <v>2020</v>
      </c>
      <c r="BB1195" s="10" cm="1">
        <f t="array" ref="BB1195">IF(YEAR(LoanTable[[#This Row],[Disbursement Date]])=MIN(YEAR(LoanTable[Disbursement Date])),"",YEAR(LoanTable[[#This Row],[Disbursement Date]])-1)</f>
        <v>2019</v>
      </c>
      <c r="BC1195" s="10">
        <f>IF(LoanTable[[#This Row],[Previous Year]]="",1,IF(COUNTIFS(LoanTable[Client id],LoanTable[[#This Row],[Client id]],LoanTable[Year],LoanTable[[#This Row],[Previous Year]])&gt;0,1,0))</f>
        <v>0</v>
      </c>
      <c r="BD1195" t="str">
        <f>YEAR(LoanTable[[#This Row],[Disbursement Date]]) &amp; "-Q" &amp; ROUNDUP(MONTH(LoanTable[[#This Row],[Disbursement Date]])/3,0)</f>
        <v>2020-Q3</v>
      </c>
      <c r="BE1195">
        <f>IF(LoanTable[[#This Row],[Disbursement Date]]=LoanTable[[#This Row],[First Loan Date]],1,0)</f>
        <v>0</v>
      </c>
    </row>
    <row r="1196" spans="1:57" x14ac:dyDescent="0.3">
      <c r="A1196" t="s">
        <v>1870</v>
      </c>
      <c r="B1196">
        <v>340</v>
      </c>
      <c r="C1196" t="s">
        <v>249</v>
      </c>
      <c r="D1196" t="s">
        <v>573</v>
      </c>
      <c r="E1196">
        <v>24852</v>
      </c>
      <c r="F1196">
        <v>16580</v>
      </c>
      <c r="G1196">
        <v>7003</v>
      </c>
      <c r="H1196" s="5">
        <v>44056</v>
      </c>
      <c r="I1196" t="s">
        <v>612</v>
      </c>
      <c r="J1196" t="s">
        <v>619</v>
      </c>
      <c r="K1196">
        <v>910182</v>
      </c>
      <c r="L1196" t="s">
        <v>257</v>
      </c>
      <c r="M1196" t="s">
        <v>40</v>
      </c>
      <c r="N1196" t="s">
        <v>13</v>
      </c>
      <c r="O1196" t="s">
        <v>14</v>
      </c>
      <c r="P1196">
        <v>43</v>
      </c>
      <c r="Q1196" s="5" t="s">
        <v>94</v>
      </c>
      <c r="R1196" t="s">
        <v>104</v>
      </c>
      <c r="S1196" t="s">
        <v>105</v>
      </c>
      <c r="T1196" t="s">
        <v>18</v>
      </c>
      <c r="U1196" t="s">
        <v>65</v>
      </c>
      <c r="V1196" t="s">
        <v>20</v>
      </c>
      <c r="W1196">
        <v>528</v>
      </c>
      <c r="X1196" t="s">
        <v>574</v>
      </c>
      <c r="Y1196" t="s">
        <v>575</v>
      </c>
      <c r="Z1196" t="s">
        <v>576</v>
      </c>
      <c r="AA1196">
        <v>0.1065</v>
      </c>
      <c r="AB1196" t="s">
        <v>577</v>
      </c>
      <c r="AC1196" t="s">
        <v>578</v>
      </c>
      <c r="AD1196" t="s">
        <v>249</v>
      </c>
      <c r="AE1196" t="s">
        <v>250</v>
      </c>
      <c r="AF1196" t="s">
        <v>251</v>
      </c>
      <c r="AG1196" t="s">
        <v>252</v>
      </c>
      <c r="AH1196" t="s">
        <v>253</v>
      </c>
      <c r="AI1196" t="s">
        <v>254</v>
      </c>
      <c r="AJ1196">
        <v>910182</v>
      </c>
      <c r="AK1196" t="s">
        <v>255</v>
      </c>
      <c r="AL1196" t="s">
        <v>256</v>
      </c>
      <c r="AM1196">
        <v>24584</v>
      </c>
      <c r="AN1196">
        <v>16714</v>
      </c>
      <c r="AO1196">
        <v>24407</v>
      </c>
      <c r="AP1196">
        <v>31.05</v>
      </c>
      <c r="AQ1196">
        <v>1683.22</v>
      </c>
      <c r="AR1196" t="s">
        <v>2626</v>
      </c>
      <c r="AS1196" t="s">
        <v>2626</v>
      </c>
      <c r="AT1196">
        <v>2</v>
      </c>
      <c r="AU1196" t="s">
        <v>2630</v>
      </c>
      <c r="AV1196" s="3">
        <v>44056</v>
      </c>
      <c r="AW1196" s="3" t="str">
        <f>TEXT(LoanTable[[#This Row],[Disbursement Date]],"YYYY-MM")</f>
        <v>2020-08</v>
      </c>
      <c r="AX1196" t="str">
        <f>TEXT(EDATE(LoanTable[[#This Row],[Disbursement Date]],-1),"YYYY-MM")</f>
        <v>2020-07</v>
      </c>
      <c r="AY1196">
        <f>IF(LoanTable[[#This Row],[Loan Status]]="Active",1,0)</f>
        <v>0</v>
      </c>
      <c r="AZ1196">
        <f>IF(COUNTIFS(LoanTable[Client id],LoanTable[[#This Row],[Client id]],LoanTable[Period],LoanTable[[#This Row],[Previous Period]])&gt;0,1,0)</f>
        <v>0</v>
      </c>
      <c r="BA1196" s="17" t="str">
        <f>TEXT(LoanTable[[#This Row],[Disbursement Date]],"YYYY")</f>
        <v>2020</v>
      </c>
      <c r="BB1196" s="10" cm="1">
        <f t="array" ref="BB1196">IF(YEAR(LoanTable[[#This Row],[Disbursement Date]])=MIN(YEAR(LoanTable[Disbursement Date])),"",YEAR(LoanTable[[#This Row],[Disbursement Date]])-1)</f>
        <v>2019</v>
      </c>
      <c r="BC1196" s="10">
        <f>IF(LoanTable[[#This Row],[Previous Year]]="",1,IF(COUNTIFS(LoanTable[Client id],LoanTable[[#This Row],[Client id]],LoanTable[Year],LoanTable[[#This Row],[Previous Year]])&gt;0,1,0))</f>
        <v>0</v>
      </c>
      <c r="BD1196" t="str">
        <f>YEAR(LoanTable[[#This Row],[Disbursement Date]]) &amp; "-Q" &amp; ROUNDUP(MONTH(LoanTable[[#This Row],[Disbursement Date]])/3,0)</f>
        <v>2020-Q3</v>
      </c>
      <c r="BE1196">
        <f>IF(LoanTable[[#This Row],[Disbursement Date]]=LoanTable[[#This Row],[First Loan Date]],1,0)</f>
        <v>1</v>
      </c>
    </row>
    <row r="1197" spans="1:57" x14ac:dyDescent="0.3">
      <c r="A1197" t="s">
        <v>1057</v>
      </c>
      <c r="B1197">
        <v>577</v>
      </c>
      <c r="C1197" t="s">
        <v>249</v>
      </c>
      <c r="D1197" t="s">
        <v>573</v>
      </c>
      <c r="E1197">
        <v>22142</v>
      </c>
      <c r="F1197">
        <v>36185</v>
      </c>
      <c r="G1197">
        <v>14611</v>
      </c>
      <c r="H1197" s="5">
        <v>44058</v>
      </c>
      <c r="I1197" t="s">
        <v>612</v>
      </c>
      <c r="J1197" t="s">
        <v>613</v>
      </c>
      <c r="K1197">
        <v>910182</v>
      </c>
      <c r="L1197" t="s">
        <v>257</v>
      </c>
      <c r="M1197" t="s">
        <v>99</v>
      </c>
      <c r="N1197" t="s">
        <v>13</v>
      </c>
      <c r="O1197" t="s">
        <v>14</v>
      </c>
      <c r="P1197">
        <v>44</v>
      </c>
      <c r="Q1197" s="5" t="s">
        <v>100</v>
      </c>
      <c r="R1197" t="s">
        <v>16</v>
      </c>
      <c r="S1197" t="s">
        <v>35</v>
      </c>
      <c r="T1197" t="s">
        <v>63</v>
      </c>
      <c r="U1197" t="s">
        <v>19</v>
      </c>
      <c r="V1197" t="s">
        <v>31</v>
      </c>
      <c r="W1197">
        <v>815</v>
      </c>
      <c r="X1197" t="s">
        <v>574</v>
      </c>
      <c r="Y1197" t="s">
        <v>575</v>
      </c>
      <c r="Z1197" t="s">
        <v>576</v>
      </c>
      <c r="AA1197">
        <v>0.1065</v>
      </c>
      <c r="AB1197" t="s">
        <v>577</v>
      </c>
      <c r="AC1197" t="s">
        <v>578</v>
      </c>
      <c r="AD1197" t="s">
        <v>249</v>
      </c>
      <c r="AE1197" t="s">
        <v>250</v>
      </c>
      <c r="AF1197" t="s">
        <v>251</v>
      </c>
      <c r="AG1197" t="s">
        <v>252</v>
      </c>
      <c r="AH1197" t="s">
        <v>253</v>
      </c>
      <c r="AI1197" t="s">
        <v>254</v>
      </c>
      <c r="AJ1197">
        <v>910182</v>
      </c>
      <c r="AK1197" t="s">
        <v>255</v>
      </c>
      <c r="AL1197" t="s">
        <v>256</v>
      </c>
      <c r="AM1197">
        <v>24021</v>
      </c>
      <c r="AN1197">
        <v>37943</v>
      </c>
      <c r="AO1197">
        <v>21784</v>
      </c>
      <c r="AP1197">
        <v>37.19</v>
      </c>
      <c r="AQ1197">
        <v>4372.0600000000004</v>
      </c>
      <c r="AR1197" t="s">
        <v>2626</v>
      </c>
      <c r="AS1197" t="s">
        <v>2626</v>
      </c>
      <c r="AT1197">
        <v>0</v>
      </c>
      <c r="AU1197" t="s">
        <v>2628</v>
      </c>
      <c r="AV1197" s="3">
        <v>43475</v>
      </c>
      <c r="AW1197" s="3" t="str">
        <f>TEXT(LoanTable[[#This Row],[Disbursement Date]],"YYYY-MM")</f>
        <v>2020-08</v>
      </c>
      <c r="AX1197" t="str">
        <f>TEXT(EDATE(LoanTable[[#This Row],[Disbursement Date]],-1),"YYYY-MM")</f>
        <v>2020-07</v>
      </c>
      <c r="AY1197">
        <f>IF(LoanTable[[#This Row],[Loan Status]]="Active",1,0)</f>
        <v>0</v>
      </c>
      <c r="AZ1197">
        <f>IF(COUNTIFS(LoanTable[Client id],LoanTable[[#This Row],[Client id]],LoanTable[Period],LoanTable[[#This Row],[Previous Period]])&gt;0,1,0)</f>
        <v>0</v>
      </c>
      <c r="BA1197" s="17" t="str">
        <f>TEXT(LoanTable[[#This Row],[Disbursement Date]],"YYYY")</f>
        <v>2020</v>
      </c>
      <c r="BB1197" s="10" cm="1">
        <f t="array" ref="BB1197">IF(YEAR(LoanTable[[#This Row],[Disbursement Date]])=MIN(YEAR(LoanTable[Disbursement Date])),"",YEAR(LoanTable[[#This Row],[Disbursement Date]])-1)</f>
        <v>2019</v>
      </c>
      <c r="BC1197" s="10">
        <f>IF(LoanTable[[#This Row],[Previous Year]]="",1,IF(COUNTIFS(LoanTable[Client id],LoanTable[[#This Row],[Client id]],LoanTable[Year],LoanTable[[#This Row],[Previous Year]])&gt;0,1,0))</f>
        <v>1</v>
      </c>
      <c r="BD1197" t="str">
        <f>YEAR(LoanTable[[#This Row],[Disbursement Date]]) &amp; "-Q" &amp; ROUNDUP(MONTH(LoanTable[[#This Row],[Disbursement Date]])/3,0)</f>
        <v>2020-Q3</v>
      </c>
      <c r="BE1197">
        <f>IF(LoanTable[[#This Row],[Disbursement Date]]=LoanTable[[#This Row],[First Loan Date]],1,0)</f>
        <v>0</v>
      </c>
    </row>
    <row r="1198" spans="1:57" x14ac:dyDescent="0.3">
      <c r="A1198" t="s">
        <v>1343</v>
      </c>
      <c r="B1198">
        <v>307</v>
      </c>
      <c r="C1198" t="s">
        <v>409</v>
      </c>
      <c r="D1198" t="s">
        <v>573</v>
      </c>
      <c r="E1198">
        <v>33430</v>
      </c>
      <c r="F1198">
        <v>34658</v>
      </c>
      <c r="G1198">
        <v>24046</v>
      </c>
      <c r="H1198" s="5">
        <v>44059</v>
      </c>
      <c r="I1198" t="s">
        <v>612</v>
      </c>
      <c r="J1198" t="s">
        <v>613</v>
      </c>
      <c r="K1198">
        <v>1030063</v>
      </c>
      <c r="L1198" t="s">
        <v>411</v>
      </c>
      <c r="M1198" t="s">
        <v>179</v>
      </c>
      <c r="N1198" t="s">
        <v>13</v>
      </c>
      <c r="O1198" t="s">
        <v>46</v>
      </c>
      <c r="P1198">
        <v>28</v>
      </c>
      <c r="Q1198" s="5" t="s">
        <v>180</v>
      </c>
      <c r="R1198" t="s">
        <v>30</v>
      </c>
      <c r="S1198" t="s">
        <v>145</v>
      </c>
      <c r="T1198" t="s">
        <v>63</v>
      </c>
      <c r="U1198" t="s">
        <v>22</v>
      </c>
      <c r="V1198" t="s">
        <v>20</v>
      </c>
      <c r="W1198">
        <v>816</v>
      </c>
      <c r="X1198" t="s">
        <v>574</v>
      </c>
      <c r="Y1198" t="s">
        <v>575</v>
      </c>
      <c r="Z1198" t="s">
        <v>576</v>
      </c>
      <c r="AA1198">
        <v>0.1065</v>
      </c>
      <c r="AB1198" t="s">
        <v>577</v>
      </c>
      <c r="AC1198" t="s">
        <v>578</v>
      </c>
      <c r="AD1198" t="s">
        <v>409</v>
      </c>
      <c r="AE1198" t="s">
        <v>234</v>
      </c>
      <c r="AF1198" t="s">
        <v>235</v>
      </c>
      <c r="AG1198" t="s">
        <v>236</v>
      </c>
      <c r="AH1198" t="s">
        <v>237</v>
      </c>
      <c r="AI1198" t="s">
        <v>246</v>
      </c>
      <c r="AJ1198">
        <v>1030063</v>
      </c>
      <c r="AK1198" t="s">
        <v>410</v>
      </c>
      <c r="AL1198" t="s">
        <v>241</v>
      </c>
      <c r="AM1198">
        <v>35132</v>
      </c>
      <c r="AN1198">
        <v>34543</v>
      </c>
      <c r="AO1198">
        <v>33329</v>
      </c>
      <c r="AP1198">
        <v>42.52</v>
      </c>
      <c r="AQ1198">
        <v>3376.77</v>
      </c>
      <c r="AR1198" t="s">
        <v>2626</v>
      </c>
      <c r="AS1198" t="s">
        <v>2626</v>
      </c>
      <c r="AT1198">
        <v>2</v>
      </c>
      <c r="AU1198" t="s">
        <v>2629</v>
      </c>
      <c r="AV1198" s="3">
        <v>42072</v>
      </c>
      <c r="AW1198" s="3" t="str">
        <f>TEXT(LoanTable[[#This Row],[Disbursement Date]],"YYYY-MM")</f>
        <v>2020-08</v>
      </c>
      <c r="AX1198" t="str">
        <f>TEXT(EDATE(LoanTable[[#This Row],[Disbursement Date]],-1),"YYYY-MM")</f>
        <v>2020-07</v>
      </c>
      <c r="AY1198">
        <f>IF(LoanTable[[#This Row],[Loan Status]]="Active",1,0)</f>
        <v>0</v>
      </c>
      <c r="AZ1198">
        <f>IF(COUNTIFS(LoanTable[Client id],LoanTable[[#This Row],[Client id]],LoanTable[Period],LoanTable[[#This Row],[Previous Period]])&gt;0,1,0)</f>
        <v>0</v>
      </c>
      <c r="BA1198" s="17" t="str">
        <f>TEXT(LoanTable[[#This Row],[Disbursement Date]],"YYYY")</f>
        <v>2020</v>
      </c>
      <c r="BB1198" s="10" cm="1">
        <f t="array" ref="BB1198">IF(YEAR(LoanTable[[#This Row],[Disbursement Date]])=MIN(YEAR(LoanTable[Disbursement Date])),"",YEAR(LoanTable[[#This Row],[Disbursement Date]])-1)</f>
        <v>2019</v>
      </c>
      <c r="BC1198" s="10">
        <f>IF(LoanTable[[#This Row],[Previous Year]]="",1,IF(COUNTIFS(LoanTable[Client id],LoanTable[[#This Row],[Client id]],LoanTable[Year],LoanTable[[#This Row],[Previous Year]])&gt;0,1,0))</f>
        <v>0</v>
      </c>
      <c r="BD1198" t="str">
        <f>YEAR(LoanTable[[#This Row],[Disbursement Date]]) &amp; "-Q" &amp; ROUNDUP(MONTH(LoanTable[[#This Row],[Disbursement Date]])/3,0)</f>
        <v>2020-Q3</v>
      </c>
      <c r="BE1198">
        <f>IF(LoanTable[[#This Row],[Disbursement Date]]=LoanTable[[#This Row],[First Loan Date]],1,0)</f>
        <v>0</v>
      </c>
    </row>
    <row r="1199" spans="1:57" x14ac:dyDescent="0.3">
      <c r="A1199" t="s">
        <v>841</v>
      </c>
      <c r="B1199">
        <v>900</v>
      </c>
      <c r="C1199" t="s">
        <v>249</v>
      </c>
      <c r="D1199" t="s">
        <v>573</v>
      </c>
      <c r="E1199">
        <v>36523</v>
      </c>
      <c r="F1199">
        <v>46895</v>
      </c>
      <c r="G1199">
        <v>12836</v>
      </c>
      <c r="H1199" s="5">
        <v>44060</v>
      </c>
      <c r="I1199" t="s">
        <v>615</v>
      </c>
      <c r="J1199" t="s">
        <v>619</v>
      </c>
      <c r="K1199">
        <v>910182</v>
      </c>
      <c r="L1199" t="s">
        <v>257</v>
      </c>
      <c r="M1199" t="s">
        <v>99</v>
      </c>
      <c r="N1199" t="s">
        <v>13</v>
      </c>
      <c r="O1199" t="s">
        <v>14</v>
      </c>
      <c r="P1199">
        <v>42</v>
      </c>
      <c r="Q1199" s="5" t="s">
        <v>129</v>
      </c>
      <c r="R1199" t="s">
        <v>25</v>
      </c>
      <c r="S1199" t="s">
        <v>35</v>
      </c>
      <c r="T1199" t="s">
        <v>18</v>
      </c>
      <c r="U1199" t="s">
        <v>22</v>
      </c>
      <c r="V1199" t="s">
        <v>20</v>
      </c>
      <c r="W1199">
        <v>668</v>
      </c>
      <c r="X1199" t="s">
        <v>574</v>
      </c>
      <c r="Y1199" t="s">
        <v>575</v>
      </c>
      <c r="Z1199" t="s">
        <v>576</v>
      </c>
      <c r="AA1199">
        <v>0.1065</v>
      </c>
      <c r="AB1199" t="s">
        <v>577</v>
      </c>
      <c r="AC1199" t="s">
        <v>578</v>
      </c>
      <c r="AD1199" t="s">
        <v>249</v>
      </c>
      <c r="AE1199" t="s">
        <v>250</v>
      </c>
      <c r="AF1199" t="s">
        <v>251</v>
      </c>
      <c r="AG1199" t="s">
        <v>252</v>
      </c>
      <c r="AH1199" t="s">
        <v>253</v>
      </c>
      <c r="AI1199" t="s">
        <v>254</v>
      </c>
      <c r="AJ1199">
        <v>910182</v>
      </c>
      <c r="AK1199" t="s">
        <v>255</v>
      </c>
      <c r="AL1199" t="s">
        <v>256</v>
      </c>
      <c r="AM1199">
        <v>38171</v>
      </c>
      <c r="AN1199">
        <v>47094</v>
      </c>
      <c r="AO1199">
        <v>36137</v>
      </c>
      <c r="AP1199">
        <v>49.24</v>
      </c>
      <c r="AQ1199">
        <v>4512.88</v>
      </c>
      <c r="AR1199" t="s">
        <v>2626</v>
      </c>
      <c r="AS1199" t="s">
        <v>2626</v>
      </c>
      <c r="AT1199">
        <v>0</v>
      </c>
      <c r="AU1199" t="s">
        <v>2630</v>
      </c>
      <c r="AV1199" s="3">
        <v>42363</v>
      </c>
      <c r="AW1199" s="3" t="str">
        <f>TEXT(LoanTable[[#This Row],[Disbursement Date]],"YYYY-MM")</f>
        <v>2020-08</v>
      </c>
      <c r="AX1199" t="str">
        <f>TEXT(EDATE(LoanTable[[#This Row],[Disbursement Date]],-1),"YYYY-MM")</f>
        <v>2020-07</v>
      </c>
      <c r="AY1199">
        <f>IF(LoanTable[[#This Row],[Loan Status]]="Active",1,0)</f>
        <v>0</v>
      </c>
      <c r="AZ1199">
        <f>IF(COUNTIFS(LoanTable[Client id],LoanTable[[#This Row],[Client id]],LoanTable[Period],LoanTable[[#This Row],[Previous Period]])&gt;0,1,0)</f>
        <v>0</v>
      </c>
      <c r="BA1199" s="17" t="str">
        <f>TEXT(LoanTable[[#This Row],[Disbursement Date]],"YYYY")</f>
        <v>2020</v>
      </c>
      <c r="BB1199" s="10" cm="1">
        <f t="array" ref="BB1199">IF(YEAR(LoanTable[[#This Row],[Disbursement Date]])=MIN(YEAR(LoanTable[Disbursement Date])),"",YEAR(LoanTable[[#This Row],[Disbursement Date]])-1)</f>
        <v>2019</v>
      </c>
      <c r="BC1199" s="10">
        <f>IF(LoanTable[[#This Row],[Previous Year]]="",1,IF(COUNTIFS(LoanTable[Client id],LoanTable[[#This Row],[Client id]],LoanTable[Year],LoanTable[[#This Row],[Previous Year]])&gt;0,1,0))</f>
        <v>0</v>
      </c>
      <c r="BD1199" t="str">
        <f>YEAR(LoanTable[[#This Row],[Disbursement Date]]) &amp; "-Q" &amp; ROUNDUP(MONTH(LoanTable[[#This Row],[Disbursement Date]])/3,0)</f>
        <v>2020-Q3</v>
      </c>
      <c r="BE1199">
        <f>IF(LoanTable[[#This Row],[Disbursement Date]]=LoanTable[[#This Row],[First Loan Date]],1,0)</f>
        <v>0</v>
      </c>
    </row>
    <row r="1200" spans="1:57" x14ac:dyDescent="0.3">
      <c r="A1200" t="s">
        <v>1722</v>
      </c>
      <c r="B1200">
        <v>609</v>
      </c>
      <c r="C1200" t="s">
        <v>350</v>
      </c>
      <c r="D1200" t="s">
        <v>573</v>
      </c>
      <c r="E1200">
        <v>40033</v>
      </c>
      <c r="F1200">
        <v>22817</v>
      </c>
      <c r="G1200">
        <v>25933</v>
      </c>
      <c r="H1200" s="5">
        <v>44061</v>
      </c>
      <c r="I1200" t="s">
        <v>624</v>
      </c>
      <c r="J1200" t="s">
        <v>619</v>
      </c>
      <c r="K1200">
        <v>700013</v>
      </c>
      <c r="L1200" t="s">
        <v>351</v>
      </c>
      <c r="M1200" t="s">
        <v>82</v>
      </c>
      <c r="N1200" t="s">
        <v>13</v>
      </c>
      <c r="O1200" t="s">
        <v>28</v>
      </c>
      <c r="P1200">
        <v>49</v>
      </c>
      <c r="Q1200" s="5" t="s">
        <v>215</v>
      </c>
      <c r="R1200" t="s">
        <v>104</v>
      </c>
      <c r="S1200" t="s">
        <v>105</v>
      </c>
      <c r="T1200" t="s">
        <v>18</v>
      </c>
      <c r="U1200" t="s">
        <v>65</v>
      </c>
      <c r="V1200" t="s">
        <v>39</v>
      </c>
      <c r="W1200">
        <v>442</v>
      </c>
      <c r="X1200" t="s">
        <v>574</v>
      </c>
      <c r="Y1200" t="s">
        <v>575</v>
      </c>
      <c r="Z1200" t="s">
        <v>576</v>
      </c>
      <c r="AA1200">
        <v>0.1065</v>
      </c>
      <c r="AB1200" t="s">
        <v>577</v>
      </c>
      <c r="AC1200" t="s">
        <v>578</v>
      </c>
      <c r="AD1200" t="s">
        <v>350</v>
      </c>
      <c r="AE1200" t="s">
        <v>331</v>
      </c>
      <c r="AF1200" t="s">
        <v>332</v>
      </c>
      <c r="AG1200" t="s">
        <v>333</v>
      </c>
      <c r="AH1200" t="s">
        <v>334</v>
      </c>
      <c r="AI1200" t="s">
        <v>335</v>
      </c>
      <c r="AJ1200">
        <v>700013</v>
      </c>
      <c r="AK1200" t="s">
        <v>247</v>
      </c>
      <c r="AL1200" t="s">
        <v>241</v>
      </c>
      <c r="AM1200">
        <v>41997</v>
      </c>
      <c r="AN1200">
        <v>24425</v>
      </c>
      <c r="AO1200">
        <v>39680</v>
      </c>
      <c r="AP1200">
        <v>36.549999999999997</v>
      </c>
      <c r="AQ1200">
        <v>2203.69</v>
      </c>
      <c r="AR1200" t="s">
        <v>2626</v>
      </c>
      <c r="AS1200" t="s">
        <v>2626</v>
      </c>
      <c r="AT1200">
        <v>1</v>
      </c>
      <c r="AU1200" t="s">
        <v>2628</v>
      </c>
      <c r="AV1200" s="3">
        <v>42553</v>
      </c>
      <c r="AW1200" s="3" t="str">
        <f>TEXT(LoanTable[[#This Row],[Disbursement Date]],"YYYY-MM")</f>
        <v>2020-08</v>
      </c>
      <c r="AX1200" t="str">
        <f>TEXT(EDATE(LoanTable[[#This Row],[Disbursement Date]],-1),"YYYY-MM")</f>
        <v>2020-07</v>
      </c>
      <c r="AY1200">
        <f>IF(LoanTable[[#This Row],[Loan Status]]="Active",1,0)</f>
        <v>1</v>
      </c>
      <c r="AZ1200">
        <f>IF(COUNTIFS(LoanTable[Client id],LoanTable[[#This Row],[Client id]],LoanTable[Period],LoanTable[[#This Row],[Previous Period]])&gt;0,1,0)</f>
        <v>0</v>
      </c>
      <c r="BA1200" s="17" t="str">
        <f>TEXT(LoanTable[[#This Row],[Disbursement Date]],"YYYY")</f>
        <v>2020</v>
      </c>
      <c r="BB1200" s="10" cm="1">
        <f t="array" ref="BB1200">IF(YEAR(LoanTable[[#This Row],[Disbursement Date]])=MIN(YEAR(LoanTable[Disbursement Date])),"",YEAR(LoanTable[[#This Row],[Disbursement Date]])-1)</f>
        <v>2019</v>
      </c>
      <c r="BC1200" s="10">
        <f>IF(LoanTable[[#This Row],[Previous Year]]="",1,IF(COUNTIFS(LoanTable[Client id],LoanTable[[#This Row],[Client id]],LoanTable[Year],LoanTable[[#This Row],[Previous Year]])&gt;0,1,0))</f>
        <v>0</v>
      </c>
      <c r="BD1200" t="str">
        <f>YEAR(LoanTable[[#This Row],[Disbursement Date]]) &amp; "-Q" &amp; ROUNDUP(MONTH(LoanTable[[#This Row],[Disbursement Date]])/3,0)</f>
        <v>2020-Q3</v>
      </c>
      <c r="BE1200">
        <f>IF(LoanTable[[#This Row],[Disbursement Date]]=LoanTable[[#This Row],[First Loan Date]],1,0)</f>
        <v>0</v>
      </c>
    </row>
    <row r="1201" spans="1:57" x14ac:dyDescent="0.3">
      <c r="A1201" t="s">
        <v>874</v>
      </c>
      <c r="B1201">
        <v>830</v>
      </c>
      <c r="C1201" t="s">
        <v>399</v>
      </c>
      <c r="D1201" t="s">
        <v>573</v>
      </c>
      <c r="E1201">
        <v>28242</v>
      </c>
      <c r="F1201">
        <v>4345</v>
      </c>
      <c r="G1201">
        <v>4457</v>
      </c>
      <c r="H1201" s="5">
        <v>44061</v>
      </c>
      <c r="I1201" t="s">
        <v>617</v>
      </c>
      <c r="J1201" t="s">
        <v>619</v>
      </c>
      <c r="K1201">
        <v>1140044</v>
      </c>
      <c r="L1201" t="s">
        <v>401</v>
      </c>
      <c r="M1201" t="s">
        <v>70</v>
      </c>
      <c r="N1201" t="s">
        <v>13</v>
      </c>
      <c r="O1201" t="s">
        <v>28</v>
      </c>
      <c r="P1201">
        <v>52</v>
      </c>
      <c r="Q1201" s="5" t="s">
        <v>103</v>
      </c>
      <c r="R1201" t="s">
        <v>104</v>
      </c>
      <c r="S1201" t="s">
        <v>105</v>
      </c>
      <c r="T1201" t="s">
        <v>18</v>
      </c>
      <c r="U1201" t="s">
        <v>65</v>
      </c>
      <c r="V1201" t="s">
        <v>31</v>
      </c>
      <c r="W1201">
        <v>557</v>
      </c>
      <c r="X1201" t="s">
        <v>574</v>
      </c>
      <c r="Y1201" t="s">
        <v>575</v>
      </c>
      <c r="Z1201" t="s">
        <v>576</v>
      </c>
      <c r="AA1201">
        <v>0.1065</v>
      </c>
      <c r="AB1201" t="s">
        <v>577</v>
      </c>
      <c r="AC1201" t="s">
        <v>578</v>
      </c>
      <c r="AD1201" t="s">
        <v>399</v>
      </c>
      <c r="AE1201" t="s">
        <v>325</v>
      </c>
      <c r="AF1201" t="s">
        <v>326</v>
      </c>
      <c r="AG1201" t="s">
        <v>327</v>
      </c>
      <c r="AH1201" t="s">
        <v>328</v>
      </c>
      <c r="AI1201" t="s">
        <v>399</v>
      </c>
      <c r="AJ1201">
        <v>1140044</v>
      </c>
      <c r="AK1201" t="s">
        <v>400</v>
      </c>
      <c r="AL1201" t="s">
        <v>239</v>
      </c>
      <c r="AM1201">
        <v>28979</v>
      </c>
      <c r="AN1201">
        <v>3914</v>
      </c>
      <c r="AO1201">
        <v>27911</v>
      </c>
      <c r="AP1201">
        <v>35.83</v>
      </c>
      <c r="AQ1201">
        <v>3062.68</v>
      </c>
      <c r="AR1201" t="s">
        <v>2626</v>
      </c>
      <c r="AS1201" t="s">
        <v>2626</v>
      </c>
      <c r="AT1201">
        <v>2</v>
      </c>
      <c r="AU1201" t="s">
        <v>2628</v>
      </c>
      <c r="AV1201" s="3">
        <v>43057</v>
      </c>
      <c r="AW1201" s="3" t="str">
        <f>TEXT(LoanTable[[#This Row],[Disbursement Date]],"YYYY-MM")</f>
        <v>2020-08</v>
      </c>
      <c r="AX1201" t="str">
        <f>TEXT(EDATE(LoanTable[[#This Row],[Disbursement Date]],-1),"YYYY-MM")</f>
        <v>2020-07</v>
      </c>
      <c r="AY1201">
        <f>IF(LoanTable[[#This Row],[Loan Status]]="Active",1,0)</f>
        <v>0</v>
      </c>
      <c r="AZ1201">
        <f>IF(COUNTIFS(LoanTable[Client id],LoanTable[[#This Row],[Client id]],LoanTable[Period],LoanTable[[#This Row],[Previous Period]])&gt;0,1,0)</f>
        <v>0</v>
      </c>
      <c r="BA1201" s="17" t="str">
        <f>TEXT(LoanTable[[#This Row],[Disbursement Date]],"YYYY")</f>
        <v>2020</v>
      </c>
      <c r="BB1201" s="10" cm="1">
        <f t="array" ref="BB1201">IF(YEAR(LoanTable[[#This Row],[Disbursement Date]])=MIN(YEAR(LoanTable[Disbursement Date])),"",YEAR(LoanTable[[#This Row],[Disbursement Date]])-1)</f>
        <v>2019</v>
      </c>
      <c r="BC1201" s="10">
        <f>IF(LoanTable[[#This Row],[Previous Year]]="",1,IF(COUNTIFS(LoanTable[Client id],LoanTable[[#This Row],[Client id]],LoanTable[Year],LoanTable[[#This Row],[Previous Year]])&gt;0,1,0))</f>
        <v>0</v>
      </c>
      <c r="BD1201" t="str">
        <f>YEAR(LoanTable[[#This Row],[Disbursement Date]]) &amp; "-Q" &amp; ROUNDUP(MONTH(LoanTable[[#This Row],[Disbursement Date]])/3,0)</f>
        <v>2020-Q3</v>
      </c>
      <c r="BE1201">
        <f>IF(LoanTable[[#This Row],[Disbursement Date]]=LoanTable[[#This Row],[First Loan Date]],1,0)</f>
        <v>0</v>
      </c>
    </row>
    <row r="1202" spans="1:57" x14ac:dyDescent="0.3">
      <c r="A1202" t="s">
        <v>925</v>
      </c>
      <c r="B1202">
        <v>936</v>
      </c>
      <c r="C1202" t="s">
        <v>409</v>
      </c>
      <c r="D1202" t="s">
        <v>589</v>
      </c>
      <c r="E1202">
        <v>26001</v>
      </c>
      <c r="F1202">
        <v>21613</v>
      </c>
      <c r="G1202">
        <v>18748</v>
      </c>
      <c r="H1202" s="5">
        <v>44061</v>
      </c>
      <c r="I1202" t="s">
        <v>612</v>
      </c>
      <c r="J1202" t="s">
        <v>613</v>
      </c>
      <c r="K1202">
        <v>1030063</v>
      </c>
      <c r="L1202" t="s">
        <v>411</v>
      </c>
      <c r="M1202" t="s">
        <v>217</v>
      </c>
      <c r="N1202" t="s">
        <v>13</v>
      </c>
      <c r="O1202" t="s">
        <v>14</v>
      </c>
      <c r="P1202">
        <v>43</v>
      </c>
      <c r="Q1202" s="5" t="s">
        <v>218</v>
      </c>
      <c r="R1202" t="s">
        <v>104</v>
      </c>
      <c r="S1202" t="s">
        <v>105</v>
      </c>
      <c r="T1202" t="s">
        <v>18</v>
      </c>
      <c r="U1202" t="s">
        <v>19</v>
      </c>
      <c r="V1202" t="s">
        <v>39</v>
      </c>
      <c r="W1202">
        <v>558</v>
      </c>
      <c r="X1202" t="s">
        <v>574</v>
      </c>
      <c r="Y1202" t="s">
        <v>590</v>
      </c>
      <c r="Z1202" t="s">
        <v>576</v>
      </c>
      <c r="AA1202">
        <v>9.9099999999999994E-2</v>
      </c>
      <c r="AB1202" t="s">
        <v>577</v>
      </c>
      <c r="AC1202" t="s">
        <v>591</v>
      </c>
      <c r="AD1202" t="s">
        <v>409</v>
      </c>
      <c r="AE1202" t="s">
        <v>234</v>
      </c>
      <c r="AF1202" t="s">
        <v>235</v>
      </c>
      <c r="AG1202" t="s">
        <v>236</v>
      </c>
      <c r="AH1202" t="s">
        <v>237</v>
      </c>
      <c r="AI1202" t="s">
        <v>246</v>
      </c>
      <c r="AJ1202">
        <v>1030063</v>
      </c>
      <c r="AK1202" t="s">
        <v>410</v>
      </c>
      <c r="AL1202" t="s">
        <v>241</v>
      </c>
      <c r="AM1202">
        <v>25598</v>
      </c>
      <c r="AN1202">
        <v>21127</v>
      </c>
      <c r="AO1202">
        <v>25915</v>
      </c>
      <c r="AP1202">
        <v>31</v>
      </c>
      <c r="AQ1202">
        <v>2267.66</v>
      </c>
      <c r="AR1202" t="s">
        <v>2626</v>
      </c>
      <c r="AS1202" t="s">
        <v>2626</v>
      </c>
      <c r="AT1202">
        <v>2</v>
      </c>
      <c r="AU1202" t="s">
        <v>2629</v>
      </c>
      <c r="AV1202" s="3">
        <v>43187</v>
      </c>
      <c r="AW1202" s="3" t="str">
        <f>TEXT(LoanTable[[#This Row],[Disbursement Date]],"YYYY-MM")</f>
        <v>2020-08</v>
      </c>
      <c r="AX1202" t="str">
        <f>TEXT(EDATE(LoanTable[[#This Row],[Disbursement Date]],-1),"YYYY-MM")</f>
        <v>2020-07</v>
      </c>
      <c r="AY1202">
        <f>IF(LoanTable[[#This Row],[Loan Status]]="Active",1,0)</f>
        <v>0</v>
      </c>
      <c r="AZ1202">
        <f>IF(COUNTIFS(LoanTable[Client id],LoanTable[[#This Row],[Client id]],LoanTable[Period],LoanTable[[#This Row],[Previous Period]])&gt;0,1,0)</f>
        <v>0</v>
      </c>
      <c r="BA1202" s="17" t="str">
        <f>TEXT(LoanTable[[#This Row],[Disbursement Date]],"YYYY")</f>
        <v>2020</v>
      </c>
      <c r="BB1202" s="10" cm="1">
        <f t="array" ref="BB1202">IF(YEAR(LoanTable[[#This Row],[Disbursement Date]])=MIN(YEAR(LoanTable[Disbursement Date])),"",YEAR(LoanTable[[#This Row],[Disbursement Date]])-1)</f>
        <v>2019</v>
      </c>
      <c r="BC1202" s="10">
        <f>IF(LoanTable[[#This Row],[Previous Year]]="",1,IF(COUNTIFS(LoanTable[Client id],LoanTable[[#This Row],[Client id]],LoanTable[Year],LoanTable[[#This Row],[Previous Year]])&gt;0,1,0))</f>
        <v>1</v>
      </c>
      <c r="BD1202" t="str">
        <f>YEAR(LoanTable[[#This Row],[Disbursement Date]]) &amp; "-Q" &amp; ROUNDUP(MONTH(LoanTable[[#This Row],[Disbursement Date]])/3,0)</f>
        <v>2020-Q3</v>
      </c>
      <c r="BE1202">
        <f>IF(LoanTable[[#This Row],[Disbursement Date]]=LoanTable[[#This Row],[First Loan Date]],1,0)</f>
        <v>0</v>
      </c>
    </row>
    <row r="1203" spans="1:57" x14ac:dyDescent="0.3">
      <c r="A1203" t="s">
        <v>799</v>
      </c>
      <c r="B1203">
        <v>87</v>
      </c>
      <c r="C1203" t="s">
        <v>505</v>
      </c>
      <c r="D1203" t="s">
        <v>573</v>
      </c>
      <c r="E1203">
        <v>6953</v>
      </c>
      <c r="F1203">
        <v>49194</v>
      </c>
      <c r="G1203">
        <v>2653</v>
      </c>
      <c r="H1203" s="5">
        <v>44064</v>
      </c>
      <c r="I1203" t="s">
        <v>612</v>
      </c>
      <c r="J1203" t="s">
        <v>613</v>
      </c>
      <c r="K1203">
        <v>380112</v>
      </c>
      <c r="L1203" t="s">
        <v>507</v>
      </c>
      <c r="M1203" t="s">
        <v>150</v>
      </c>
      <c r="N1203" t="s">
        <v>13</v>
      </c>
      <c r="O1203" t="s">
        <v>33</v>
      </c>
      <c r="P1203">
        <v>22</v>
      </c>
      <c r="Q1203" s="6" t="s">
        <v>151</v>
      </c>
      <c r="R1203" t="s">
        <v>74</v>
      </c>
      <c r="S1203" t="s">
        <v>35</v>
      </c>
      <c r="T1203" t="s">
        <v>18</v>
      </c>
      <c r="U1203" t="s">
        <v>65</v>
      </c>
      <c r="V1203" t="s">
        <v>39</v>
      </c>
      <c r="W1203">
        <v>516</v>
      </c>
      <c r="X1203" t="s">
        <v>574</v>
      </c>
      <c r="Y1203" t="s">
        <v>575</v>
      </c>
      <c r="Z1203" t="s">
        <v>576</v>
      </c>
      <c r="AA1203">
        <v>0.1065</v>
      </c>
      <c r="AB1203" t="s">
        <v>577</v>
      </c>
      <c r="AC1203" t="s">
        <v>578</v>
      </c>
      <c r="AD1203" t="s">
        <v>505</v>
      </c>
      <c r="AE1203" t="s">
        <v>325</v>
      </c>
      <c r="AF1203" t="s">
        <v>326</v>
      </c>
      <c r="AG1203" t="s">
        <v>327</v>
      </c>
      <c r="AH1203" t="s">
        <v>328</v>
      </c>
      <c r="AI1203" t="s">
        <v>505</v>
      </c>
      <c r="AJ1203">
        <v>380112</v>
      </c>
      <c r="AK1203" t="s">
        <v>506</v>
      </c>
      <c r="AL1203" t="s">
        <v>256</v>
      </c>
      <c r="AM1203">
        <v>7271</v>
      </c>
      <c r="AN1203">
        <v>49388</v>
      </c>
      <c r="AO1203">
        <v>6564</v>
      </c>
      <c r="AP1203">
        <v>30.42</v>
      </c>
      <c r="AQ1203">
        <v>4119.91</v>
      </c>
      <c r="AR1203" t="s">
        <v>2626</v>
      </c>
      <c r="AS1203" t="s">
        <v>2626</v>
      </c>
      <c r="AT1203">
        <v>2</v>
      </c>
      <c r="AU1203" t="s">
        <v>2629</v>
      </c>
      <c r="AV1203" s="3">
        <v>42046</v>
      </c>
      <c r="AW1203" s="3" t="str">
        <f>TEXT(LoanTable[[#This Row],[Disbursement Date]],"YYYY-MM")</f>
        <v>2020-08</v>
      </c>
      <c r="AX1203" t="str">
        <f>TEXT(EDATE(LoanTable[[#This Row],[Disbursement Date]],-1),"YYYY-MM")</f>
        <v>2020-07</v>
      </c>
      <c r="AY1203">
        <f>IF(LoanTable[[#This Row],[Loan Status]]="Active",1,0)</f>
        <v>0</v>
      </c>
      <c r="AZ1203">
        <f>IF(COUNTIFS(LoanTable[Client id],LoanTable[[#This Row],[Client id]],LoanTable[Period],LoanTable[[#This Row],[Previous Period]])&gt;0,1,0)</f>
        <v>0</v>
      </c>
      <c r="BA1203" s="17" t="str">
        <f>TEXT(LoanTable[[#This Row],[Disbursement Date]],"YYYY")</f>
        <v>2020</v>
      </c>
      <c r="BB1203" s="10" cm="1">
        <f t="array" ref="BB1203">IF(YEAR(LoanTable[[#This Row],[Disbursement Date]])=MIN(YEAR(LoanTable[Disbursement Date])),"",YEAR(LoanTable[[#This Row],[Disbursement Date]])-1)</f>
        <v>2019</v>
      </c>
      <c r="BC1203" s="10">
        <f>IF(LoanTable[[#This Row],[Previous Year]]="",1,IF(COUNTIFS(LoanTable[Client id],LoanTable[[#This Row],[Client id]],LoanTable[Year],LoanTable[[#This Row],[Previous Year]])&gt;0,1,0))</f>
        <v>0</v>
      </c>
      <c r="BD1203" t="str">
        <f>YEAR(LoanTable[[#This Row],[Disbursement Date]]) &amp; "-Q" &amp; ROUNDUP(MONTH(LoanTable[[#This Row],[Disbursement Date]])/3,0)</f>
        <v>2020-Q3</v>
      </c>
      <c r="BE1203">
        <f>IF(LoanTable[[#This Row],[Disbursement Date]]=LoanTable[[#This Row],[First Loan Date]],1,0)</f>
        <v>0</v>
      </c>
    </row>
    <row r="1204" spans="1:57" x14ac:dyDescent="0.3">
      <c r="A1204" t="s">
        <v>980</v>
      </c>
      <c r="B1204">
        <v>703</v>
      </c>
      <c r="C1204" t="s">
        <v>350</v>
      </c>
      <c r="D1204" t="s">
        <v>573</v>
      </c>
      <c r="E1204">
        <v>34863</v>
      </c>
      <c r="F1204">
        <v>25481</v>
      </c>
      <c r="G1204">
        <v>25133</v>
      </c>
      <c r="H1204" s="5">
        <v>44064</v>
      </c>
      <c r="I1204" t="s">
        <v>612</v>
      </c>
      <c r="J1204" t="s">
        <v>619</v>
      </c>
      <c r="K1204">
        <v>700013</v>
      </c>
      <c r="L1204" t="s">
        <v>351</v>
      </c>
      <c r="M1204" t="s">
        <v>68</v>
      </c>
      <c r="N1204" t="s">
        <v>13</v>
      </c>
      <c r="O1204" t="s">
        <v>46</v>
      </c>
      <c r="P1204">
        <v>28</v>
      </c>
      <c r="Q1204" s="5" t="s">
        <v>69</v>
      </c>
      <c r="R1204" t="s">
        <v>25</v>
      </c>
      <c r="S1204" t="s">
        <v>35</v>
      </c>
      <c r="T1204" t="s">
        <v>18</v>
      </c>
      <c r="U1204" t="s">
        <v>38</v>
      </c>
      <c r="V1204" t="s">
        <v>31</v>
      </c>
      <c r="W1204">
        <v>385</v>
      </c>
      <c r="X1204" t="s">
        <v>574</v>
      </c>
      <c r="Y1204" t="s">
        <v>575</v>
      </c>
      <c r="Z1204" t="s">
        <v>576</v>
      </c>
      <c r="AA1204">
        <v>0.1065</v>
      </c>
      <c r="AB1204" t="s">
        <v>577</v>
      </c>
      <c r="AC1204" t="s">
        <v>578</v>
      </c>
      <c r="AD1204" t="s">
        <v>350</v>
      </c>
      <c r="AE1204" t="s">
        <v>331</v>
      </c>
      <c r="AF1204" t="s">
        <v>332</v>
      </c>
      <c r="AG1204" t="s">
        <v>333</v>
      </c>
      <c r="AH1204" t="s">
        <v>334</v>
      </c>
      <c r="AI1204" t="s">
        <v>335</v>
      </c>
      <c r="AJ1204">
        <v>700013</v>
      </c>
      <c r="AK1204" t="s">
        <v>247</v>
      </c>
      <c r="AL1204" t="s">
        <v>241</v>
      </c>
      <c r="AM1204">
        <v>34476</v>
      </c>
      <c r="AN1204">
        <v>27250</v>
      </c>
      <c r="AO1204">
        <v>34703</v>
      </c>
      <c r="AP1204">
        <v>29.94</v>
      </c>
      <c r="AQ1204">
        <v>4948.79</v>
      </c>
      <c r="AR1204" t="s">
        <v>2626</v>
      </c>
      <c r="AS1204" t="s">
        <v>2626</v>
      </c>
      <c r="AT1204">
        <v>0</v>
      </c>
      <c r="AU1204" t="s">
        <v>2628</v>
      </c>
      <c r="AV1204" s="3">
        <v>43282</v>
      </c>
      <c r="AW1204" s="3" t="str">
        <f>TEXT(LoanTable[[#This Row],[Disbursement Date]],"YYYY-MM")</f>
        <v>2020-08</v>
      </c>
      <c r="AX1204" t="str">
        <f>TEXT(EDATE(LoanTable[[#This Row],[Disbursement Date]],-1),"YYYY-MM")</f>
        <v>2020-07</v>
      </c>
      <c r="AY1204">
        <f>IF(LoanTable[[#This Row],[Loan Status]]="Active",1,0)</f>
        <v>0</v>
      </c>
      <c r="AZ1204">
        <f>IF(COUNTIFS(LoanTable[Client id],LoanTable[[#This Row],[Client id]],LoanTable[Period],LoanTable[[#This Row],[Previous Period]])&gt;0,1,0)</f>
        <v>0</v>
      </c>
      <c r="BA1204" s="17" t="str">
        <f>TEXT(LoanTable[[#This Row],[Disbursement Date]],"YYYY")</f>
        <v>2020</v>
      </c>
      <c r="BB1204" s="10" cm="1">
        <f t="array" ref="BB1204">IF(YEAR(LoanTable[[#This Row],[Disbursement Date]])=MIN(YEAR(LoanTable[Disbursement Date])),"",YEAR(LoanTable[[#This Row],[Disbursement Date]])-1)</f>
        <v>2019</v>
      </c>
      <c r="BC1204" s="10">
        <f>IF(LoanTable[[#This Row],[Previous Year]]="",1,IF(COUNTIFS(LoanTable[Client id],LoanTable[[#This Row],[Client id]],LoanTable[Year],LoanTable[[#This Row],[Previous Year]])&gt;0,1,0))</f>
        <v>0</v>
      </c>
      <c r="BD1204" t="str">
        <f>YEAR(LoanTable[[#This Row],[Disbursement Date]]) &amp; "-Q" &amp; ROUNDUP(MONTH(LoanTable[[#This Row],[Disbursement Date]])/3,0)</f>
        <v>2020-Q3</v>
      </c>
      <c r="BE1204">
        <f>IF(LoanTable[[#This Row],[Disbursement Date]]=LoanTable[[#This Row],[First Loan Date]],1,0)</f>
        <v>0</v>
      </c>
    </row>
    <row r="1205" spans="1:57" x14ac:dyDescent="0.3">
      <c r="A1205" t="s">
        <v>1062</v>
      </c>
      <c r="B1205">
        <v>559</v>
      </c>
      <c r="C1205" t="s">
        <v>258</v>
      </c>
      <c r="D1205" t="s">
        <v>587</v>
      </c>
      <c r="E1205">
        <v>15565</v>
      </c>
      <c r="F1205">
        <v>44896</v>
      </c>
      <c r="G1205">
        <v>37509</v>
      </c>
      <c r="H1205" s="5">
        <v>44065</v>
      </c>
      <c r="I1205" t="s">
        <v>624</v>
      </c>
      <c r="J1205" t="s">
        <v>613</v>
      </c>
      <c r="K1205">
        <v>250029</v>
      </c>
      <c r="L1205" t="s">
        <v>264</v>
      </c>
      <c r="M1205" t="s">
        <v>136</v>
      </c>
      <c r="N1205" t="s">
        <v>13</v>
      </c>
      <c r="O1205" t="s">
        <v>14</v>
      </c>
      <c r="P1205">
        <v>43</v>
      </c>
      <c r="Q1205" s="5" t="s">
        <v>137</v>
      </c>
      <c r="R1205" t="s">
        <v>74</v>
      </c>
      <c r="S1205" t="s">
        <v>35</v>
      </c>
      <c r="T1205" t="s">
        <v>18</v>
      </c>
      <c r="U1205" t="s">
        <v>22</v>
      </c>
      <c r="V1205" t="s">
        <v>39</v>
      </c>
      <c r="W1205">
        <v>675</v>
      </c>
      <c r="X1205" t="s">
        <v>574</v>
      </c>
      <c r="Y1205" t="s">
        <v>584</v>
      </c>
      <c r="Z1205" t="s">
        <v>576</v>
      </c>
      <c r="AA1205">
        <v>6.6199999999999995E-2</v>
      </c>
      <c r="AB1205" t="s">
        <v>581</v>
      </c>
      <c r="AC1205" t="s">
        <v>588</v>
      </c>
      <c r="AD1205" t="s">
        <v>258</v>
      </c>
      <c r="AE1205" t="s">
        <v>259</v>
      </c>
      <c r="AF1205" t="s">
        <v>260</v>
      </c>
      <c r="AG1205" t="s">
        <v>261</v>
      </c>
      <c r="AH1205" t="s">
        <v>262</v>
      </c>
      <c r="AI1205" t="s">
        <v>258</v>
      </c>
      <c r="AJ1205">
        <v>250029</v>
      </c>
      <c r="AK1205" t="s">
        <v>263</v>
      </c>
      <c r="AL1205" t="s">
        <v>256</v>
      </c>
      <c r="AM1205">
        <v>17085</v>
      </c>
      <c r="AN1205">
        <v>46034</v>
      </c>
      <c r="AO1205">
        <v>15080</v>
      </c>
      <c r="AP1205">
        <v>14.14</v>
      </c>
      <c r="AQ1205">
        <v>3420.82</v>
      </c>
      <c r="AR1205" t="s">
        <v>2626</v>
      </c>
      <c r="AS1205" t="s">
        <v>2626</v>
      </c>
      <c r="AT1205">
        <v>0</v>
      </c>
      <c r="AU1205" t="s">
        <v>2629</v>
      </c>
      <c r="AV1205" s="3">
        <v>42521</v>
      </c>
      <c r="AW1205" s="3" t="str">
        <f>TEXT(LoanTable[[#This Row],[Disbursement Date]],"YYYY-MM")</f>
        <v>2020-08</v>
      </c>
      <c r="AX1205" t="str">
        <f>TEXT(EDATE(LoanTable[[#This Row],[Disbursement Date]],-1),"YYYY-MM")</f>
        <v>2020-07</v>
      </c>
      <c r="AY1205">
        <f>IF(LoanTable[[#This Row],[Loan Status]]="Active",1,0)</f>
        <v>1</v>
      </c>
      <c r="AZ1205">
        <f>IF(COUNTIFS(LoanTable[Client id],LoanTable[[#This Row],[Client id]],LoanTable[Period],LoanTable[[#This Row],[Previous Period]])&gt;0,1,0)</f>
        <v>0</v>
      </c>
      <c r="BA1205" s="17" t="str">
        <f>TEXT(LoanTable[[#This Row],[Disbursement Date]],"YYYY")</f>
        <v>2020</v>
      </c>
      <c r="BB1205" s="10" cm="1">
        <f t="array" ref="BB1205">IF(YEAR(LoanTable[[#This Row],[Disbursement Date]])=MIN(YEAR(LoanTable[Disbursement Date])),"",YEAR(LoanTable[[#This Row],[Disbursement Date]])-1)</f>
        <v>2019</v>
      </c>
      <c r="BC1205" s="10">
        <f>IF(LoanTable[[#This Row],[Previous Year]]="",1,IF(COUNTIFS(LoanTable[Client id],LoanTable[[#This Row],[Client id]],LoanTable[Year],LoanTable[[#This Row],[Previous Year]])&gt;0,1,0))</f>
        <v>0</v>
      </c>
      <c r="BD1205" t="str">
        <f>YEAR(LoanTable[[#This Row],[Disbursement Date]]) &amp; "-Q" &amp; ROUNDUP(MONTH(LoanTable[[#This Row],[Disbursement Date]])/3,0)</f>
        <v>2020-Q3</v>
      </c>
      <c r="BE1205">
        <f>IF(LoanTable[[#This Row],[Disbursement Date]]=LoanTable[[#This Row],[First Loan Date]],1,0)</f>
        <v>0</v>
      </c>
    </row>
    <row r="1206" spans="1:57" x14ac:dyDescent="0.3">
      <c r="A1206" t="s">
        <v>1919</v>
      </c>
      <c r="B1206">
        <v>84</v>
      </c>
      <c r="C1206" t="s">
        <v>246</v>
      </c>
      <c r="D1206" t="s">
        <v>573</v>
      </c>
      <c r="E1206">
        <v>33841</v>
      </c>
      <c r="F1206">
        <v>37469</v>
      </c>
      <c r="G1206">
        <v>35556</v>
      </c>
      <c r="H1206" s="5">
        <v>44066</v>
      </c>
      <c r="I1206" t="s">
        <v>612</v>
      </c>
      <c r="J1206" t="s">
        <v>613</v>
      </c>
      <c r="K1206">
        <v>110159</v>
      </c>
      <c r="L1206" t="s">
        <v>248</v>
      </c>
      <c r="M1206" t="s">
        <v>99</v>
      </c>
      <c r="N1206" t="s">
        <v>13</v>
      </c>
      <c r="O1206" t="s">
        <v>14</v>
      </c>
      <c r="P1206">
        <v>42</v>
      </c>
      <c r="Q1206" s="6" t="s">
        <v>129</v>
      </c>
      <c r="R1206" t="s">
        <v>25</v>
      </c>
      <c r="S1206" t="s">
        <v>35</v>
      </c>
      <c r="T1206" t="s">
        <v>18</v>
      </c>
      <c r="U1206" t="s">
        <v>22</v>
      </c>
      <c r="V1206" t="s">
        <v>20</v>
      </c>
      <c r="W1206">
        <v>668</v>
      </c>
      <c r="X1206" t="s">
        <v>574</v>
      </c>
      <c r="Y1206" t="s">
        <v>575</v>
      </c>
      <c r="Z1206" t="s">
        <v>576</v>
      </c>
      <c r="AA1206">
        <v>0.1065</v>
      </c>
      <c r="AB1206" t="s">
        <v>577</v>
      </c>
      <c r="AC1206" t="s">
        <v>578</v>
      </c>
      <c r="AD1206" t="s">
        <v>246</v>
      </c>
      <c r="AE1206" t="s">
        <v>234</v>
      </c>
      <c r="AF1206" t="s">
        <v>235</v>
      </c>
      <c r="AG1206" t="s">
        <v>236</v>
      </c>
      <c r="AH1206" t="s">
        <v>237</v>
      </c>
      <c r="AI1206" t="s">
        <v>246</v>
      </c>
      <c r="AJ1206">
        <v>110159</v>
      </c>
      <c r="AK1206" t="s">
        <v>247</v>
      </c>
      <c r="AL1206" t="s">
        <v>241</v>
      </c>
      <c r="AM1206">
        <v>34496</v>
      </c>
      <c r="AN1206">
        <v>39438</v>
      </c>
      <c r="AO1206">
        <v>33533</v>
      </c>
      <c r="AP1206">
        <v>13.92</v>
      </c>
      <c r="AQ1206">
        <v>4594.92</v>
      </c>
      <c r="AR1206" t="s">
        <v>2626</v>
      </c>
      <c r="AS1206" t="s">
        <v>2626</v>
      </c>
      <c r="AT1206">
        <v>2</v>
      </c>
      <c r="AU1206" t="s">
        <v>2630</v>
      </c>
      <c r="AV1206" s="3">
        <v>43155</v>
      </c>
      <c r="AW1206" s="3" t="str">
        <f>TEXT(LoanTable[[#This Row],[Disbursement Date]],"YYYY-MM")</f>
        <v>2020-08</v>
      </c>
      <c r="AX1206" t="str">
        <f>TEXT(EDATE(LoanTable[[#This Row],[Disbursement Date]],-1),"YYYY-MM")</f>
        <v>2020-07</v>
      </c>
      <c r="AY1206">
        <f>IF(LoanTable[[#This Row],[Loan Status]]="Active",1,0)</f>
        <v>0</v>
      </c>
      <c r="AZ1206">
        <f>IF(COUNTIFS(LoanTable[Client id],LoanTable[[#This Row],[Client id]],LoanTable[Period],LoanTable[[#This Row],[Previous Period]])&gt;0,1,0)</f>
        <v>0</v>
      </c>
      <c r="BA1206" s="17" t="str">
        <f>TEXT(LoanTable[[#This Row],[Disbursement Date]],"YYYY")</f>
        <v>2020</v>
      </c>
      <c r="BB1206" s="10" cm="1">
        <f t="array" ref="BB1206">IF(YEAR(LoanTable[[#This Row],[Disbursement Date]])=MIN(YEAR(LoanTable[Disbursement Date])),"",YEAR(LoanTable[[#This Row],[Disbursement Date]])-1)</f>
        <v>2019</v>
      </c>
      <c r="BC1206" s="10">
        <f>IF(LoanTable[[#This Row],[Previous Year]]="",1,IF(COUNTIFS(LoanTable[Client id],LoanTable[[#This Row],[Client id]],LoanTable[Year],LoanTable[[#This Row],[Previous Year]])&gt;0,1,0))</f>
        <v>0</v>
      </c>
      <c r="BD1206" t="str">
        <f>YEAR(LoanTable[[#This Row],[Disbursement Date]]) &amp; "-Q" &amp; ROUNDUP(MONTH(LoanTable[[#This Row],[Disbursement Date]])/3,0)</f>
        <v>2020-Q3</v>
      </c>
      <c r="BE1206">
        <f>IF(LoanTable[[#This Row],[Disbursement Date]]=LoanTable[[#This Row],[First Loan Date]],1,0)</f>
        <v>0</v>
      </c>
    </row>
    <row r="1207" spans="1:57" x14ac:dyDescent="0.3">
      <c r="A1207" t="s">
        <v>893</v>
      </c>
      <c r="B1207">
        <v>384</v>
      </c>
      <c r="C1207" t="s">
        <v>243</v>
      </c>
      <c r="D1207" t="s">
        <v>573</v>
      </c>
      <c r="E1207">
        <v>20138</v>
      </c>
      <c r="F1207">
        <v>14607</v>
      </c>
      <c r="G1207">
        <v>39364</v>
      </c>
      <c r="H1207" s="5">
        <v>44066</v>
      </c>
      <c r="I1207" t="s">
        <v>624</v>
      </c>
      <c r="J1207" t="s">
        <v>619</v>
      </c>
      <c r="K1207">
        <v>160051</v>
      </c>
      <c r="L1207" t="s">
        <v>245</v>
      </c>
      <c r="M1207" t="s">
        <v>153</v>
      </c>
      <c r="N1207" t="s">
        <v>13</v>
      </c>
      <c r="O1207" t="s">
        <v>14</v>
      </c>
      <c r="P1207">
        <v>40</v>
      </c>
      <c r="Q1207" s="5" t="s">
        <v>85</v>
      </c>
      <c r="R1207" t="s">
        <v>30</v>
      </c>
      <c r="S1207" t="s">
        <v>145</v>
      </c>
      <c r="T1207" t="s">
        <v>18</v>
      </c>
      <c r="U1207" t="s">
        <v>26</v>
      </c>
      <c r="V1207" t="s">
        <v>20</v>
      </c>
      <c r="W1207">
        <v>318</v>
      </c>
      <c r="X1207" t="s">
        <v>574</v>
      </c>
      <c r="Y1207" t="s">
        <v>575</v>
      </c>
      <c r="Z1207" t="s">
        <v>576</v>
      </c>
      <c r="AA1207">
        <v>0.1065</v>
      </c>
      <c r="AB1207" t="s">
        <v>577</v>
      </c>
      <c r="AC1207" t="s">
        <v>578</v>
      </c>
      <c r="AD1207" t="s">
        <v>243</v>
      </c>
      <c r="AE1207" t="s">
        <v>234</v>
      </c>
      <c r="AF1207" t="s">
        <v>235</v>
      </c>
      <c r="AG1207" t="s">
        <v>236</v>
      </c>
      <c r="AH1207" t="s">
        <v>237</v>
      </c>
      <c r="AI1207" t="s">
        <v>243</v>
      </c>
      <c r="AJ1207">
        <v>160051</v>
      </c>
      <c r="AK1207" t="s">
        <v>244</v>
      </c>
      <c r="AL1207" t="s">
        <v>241</v>
      </c>
      <c r="AM1207">
        <v>19644</v>
      </c>
      <c r="AN1207">
        <v>16083</v>
      </c>
      <c r="AO1207">
        <v>19959</v>
      </c>
      <c r="AP1207">
        <v>21.92</v>
      </c>
      <c r="AQ1207">
        <v>2468.96</v>
      </c>
      <c r="AR1207" t="s">
        <v>2626</v>
      </c>
      <c r="AS1207" t="s">
        <v>2626</v>
      </c>
      <c r="AT1207">
        <v>2</v>
      </c>
      <c r="AU1207" t="s">
        <v>2628</v>
      </c>
      <c r="AV1207" s="3">
        <v>42028</v>
      </c>
      <c r="AW1207" s="3" t="str">
        <f>TEXT(LoanTable[[#This Row],[Disbursement Date]],"YYYY-MM")</f>
        <v>2020-08</v>
      </c>
      <c r="AX1207" t="str">
        <f>TEXT(EDATE(LoanTable[[#This Row],[Disbursement Date]],-1),"YYYY-MM")</f>
        <v>2020-07</v>
      </c>
      <c r="AY1207">
        <f>IF(LoanTable[[#This Row],[Loan Status]]="Active",1,0)</f>
        <v>1</v>
      </c>
      <c r="AZ1207">
        <f>IF(COUNTIFS(LoanTable[Client id],LoanTable[[#This Row],[Client id]],LoanTable[Period],LoanTable[[#This Row],[Previous Period]])&gt;0,1,0)</f>
        <v>1</v>
      </c>
      <c r="BA1207" s="17" t="str">
        <f>TEXT(LoanTable[[#This Row],[Disbursement Date]],"YYYY")</f>
        <v>2020</v>
      </c>
      <c r="BB1207" s="10" cm="1">
        <f t="array" ref="BB1207">IF(YEAR(LoanTable[[#This Row],[Disbursement Date]])=MIN(YEAR(LoanTable[Disbursement Date])),"",YEAR(LoanTable[[#This Row],[Disbursement Date]])-1)</f>
        <v>2019</v>
      </c>
      <c r="BC1207" s="10">
        <f>IF(LoanTable[[#This Row],[Previous Year]]="",1,IF(COUNTIFS(LoanTable[Client id],LoanTable[[#This Row],[Client id]],LoanTable[Year],LoanTable[[#This Row],[Previous Year]])&gt;0,1,0))</f>
        <v>0</v>
      </c>
      <c r="BD1207" t="str">
        <f>YEAR(LoanTable[[#This Row],[Disbursement Date]]) &amp; "-Q" &amp; ROUNDUP(MONTH(LoanTable[[#This Row],[Disbursement Date]])/3,0)</f>
        <v>2020-Q3</v>
      </c>
      <c r="BE1207">
        <f>IF(LoanTable[[#This Row],[Disbursement Date]]=LoanTable[[#This Row],[First Loan Date]],1,0)</f>
        <v>0</v>
      </c>
    </row>
    <row r="1208" spans="1:57" x14ac:dyDescent="0.3">
      <c r="A1208" t="s">
        <v>1018</v>
      </c>
      <c r="B1208">
        <v>83</v>
      </c>
      <c r="C1208" t="s">
        <v>249</v>
      </c>
      <c r="D1208" t="s">
        <v>573</v>
      </c>
      <c r="E1208">
        <v>12400</v>
      </c>
      <c r="F1208">
        <v>9942</v>
      </c>
      <c r="G1208">
        <v>5942</v>
      </c>
      <c r="H1208" s="5">
        <v>44067</v>
      </c>
      <c r="I1208" t="s">
        <v>624</v>
      </c>
      <c r="J1208" t="s">
        <v>619</v>
      </c>
      <c r="K1208">
        <v>910182</v>
      </c>
      <c r="L1208" t="s">
        <v>257</v>
      </c>
      <c r="M1208" t="s">
        <v>147</v>
      </c>
      <c r="N1208" t="s">
        <v>13</v>
      </c>
      <c r="O1208" t="s">
        <v>46</v>
      </c>
      <c r="P1208">
        <v>33</v>
      </c>
      <c r="Q1208" s="6" t="s">
        <v>148</v>
      </c>
      <c r="R1208" t="s">
        <v>74</v>
      </c>
      <c r="S1208" t="s">
        <v>105</v>
      </c>
      <c r="T1208" t="s">
        <v>18</v>
      </c>
      <c r="U1208" t="s">
        <v>65</v>
      </c>
      <c r="V1208" t="s">
        <v>20</v>
      </c>
      <c r="W1208">
        <v>336</v>
      </c>
      <c r="X1208" t="s">
        <v>574</v>
      </c>
      <c r="Y1208" t="s">
        <v>575</v>
      </c>
      <c r="Z1208" t="s">
        <v>576</v>
      </c>
      <c r="AA1208">
        <v>0.1065</v>
      </c>
      <c r="AB1208" t="s">
        <v>577</v>
      </c>
      <c r="AC1208" t="s">
        <v>578</v>
      </c>
      <c r="AD1208" t="s">
        <v>249</v>
      </c>
      <c r="AE1208" t="s">
        <v>250</v>
      </c>
      <c r="AF1208" t="s">
        <v>251</v>
      </c>
      <c r="AG1208" t="s">
        <v>252</v>
      </c>
      <c r="AH1208" t="s">
        <v>253</v>
      </c>
      <c r="AI1208" t="s">
        <v>254</v>
      </c>
      <c r="AJ1208">
        <v>910182</v>
      </c>
      <c r="AK1208" t="s">
        <v>255</v>
      </c>
      <c r="AL1208" t="s">
        <v>256</v>
      </c>
      <c r="AM1208">
        <v>12650</v>
      </c>
      <c r="AN1208">
        <v>11392</v>
      </c>
      <c r="AO1208">
        <v>12064</v>
      </c>
      <c r="AP1208">
        <v>41.33</v>
      </c>
      <c r="AQ1208">
        <v>4508.6499999999996</v>
      </c>
      <c r="AR1208" t="s">
        <v>2626</v>
      </c>
      <c r="AS1208" t="s">
        <v>2626</v>
      </c>
      <c r="AT1208">
        <v>0</v>
      </c>
      <c r="AU1208" t="s">
        <v>2628</v>
      </c>
      <c r="AV1208" s="3">
        <v>42114</v>
      </c>
      <c r="AW1208" s="3" t="str">
        <f>TEXT(LoanTable[[#This Row],[Disbursement Date]],"YYYY-MM")</f>
        <v>2020-08</v>
      </c>
      <c r="AX1208" t="str">
        <f>TEXT(EDATE(LoanTable[[#This Row],[Disbursement Date]],-1),"YYYY-MM")</f>
        <v>2020-07</v>
      </c>
      <c r="AY1208">
        <f>IF(LoanTable[[#This Row],[Loan Status]]="Active",1,0)</f>
        <v>1</v>
      </c>
      <c r="AZ1208">
        <f>IF(COUNTIFS(LoanTable[Client id],LoanTable[[#This Row],[Client id]],LoanTable[Period],LoanTable[[#This Row],[Previous Period]])&gt;0,1,0)</f>
        <v>0</v>
      </c>
      <c r="BA1208" s="17" t="str">
        <f>TEXT(LoanTable[[#This Row],[Disbursement Date]],"YYYY")</f>
        <v>2020</v>
      </c>
      <c r="BB1208" s="10" cm="1">
        <f t="array" ref="BB1208">IF(YEAR(LoanTable[[#This Row],[Disbursement Date]])=MIN(YEAR(LoanTable[Disbursement Date])),"",YEAR(LoanTable[[#This Row],[Disbursement Date]])-1)</f>
        <v>2019</v>
      </c>
      <c r="BC1208" s="10">
        <f>IF(LoanTable[[#This Row],[Previous Year]]="",1,IF(COUNTIFS(LoanTable[Client id],LoanTable[[#This Row],[Client id]],LoanTable[Year],LoanTable[[#This Row],[Previous Year]])&gt;0,1,0))</f>
        <v>1</v>
      </c>
      <c r="BD1208" t="str">
        <f>YEAR(LoanTable[[#This Row],[Disbursement Date]]) &amp; "-Q" &amp; ROUNDUP(MONTH(LoanTable[[#This Row],[Disbursement Date]])/3,0)</f>
        <v>2020-Q3</v>
      </c>
      <c r="BE1208">
        <f>IF(LoanTable[[#This Row],[Disbursement Date]]=LoanTable[[#This Row],[First Loan Date]],1,0)</f>
        <v>0</v>
      </c>
    </row>
    <row r="1209" spans="1:57" x14ac:dyDescent="0.3">
      <c r="A1209" t="s">
        <v>2370</v>
      </c>
      <c r="B1209">
        <v>163</v>
      </c>
      <c r="C1209" t="s">
        <v>502</v>
      </c>
      <c r="D1209" t="s">
        <v>596</v>
      </c>
      <c r="E1209">
        <v>15711</v>
      </c>
      <c r="F1209">
        <v>32748</v>
      </c>
      <c r="G1209">
        <v>44065</v>
      </c>
      <c r="H1209" s="5">
        <v>44067</v>
      </c>
      <c r="I1209" t="s">
        <v>612</v>
      </c>
      <c r="J1209" t="s">
        <v>613</v>
      </c>
      <c r="K1209">
        <v>610198</v>
      </c>
      <c r="L1209" t="s">
        <v>504</v>
      </c>
      <c r="M1209" t="s">
        <v>54</v>
      </c>
      <c r="N1209" t="s">
        <v>13</v>
      </c>
      <c r="O1209" t="s">
        <v>33</v>
      </c>
      <c r="R1209" t="s">
        <v>74</v>
      </c>
      <c r="S1209" t="s">
        <v>105</v>
      </c>
      <c r="T1209" t="s">
        <v>63</v>
      </c>
      <c r="U1209" t="s">
        <v>65</v>
      </c>
      <c r="V1209" t="s">
        <v>20</v>
      </c>
      <c r="W1209">
        <v>660</v>
      </c>
      <c r="X1209" t="s">
        <v>574</v>
      </c>
      <c r="Y1209" t="s">
        <v>590</v>
      </c>
      <c r="Z1209" t="s">
        <v>593</v>
      </c>
      <c r="AA1209">
        <v>0.17269999999999999</v>
      </c>
      <c r="AB1209" t="s">
        <v>585</v>
      </c>
      <c r="AC1209" t="s">
        <v>597</v>
      </c>
      <c r="AD1209" t="s">
        <v>502</v>
      </c>
      <c r="AE1209" t="s">
        <v>331</v>
      </c>
      <c r="AF1209" t="s">
        <v>332</v>
      </c>
      <c r="AG1209" t="s">
        <v>333</v>
      </c>
      <c r="AH1209" t="s">
        <v>334</v>
      </c>
      <c r="AI1209" t="s">
        <v>503</v>
      </c>
      <c r="AJ1209">
        <v>610198</v>
      </c>
      <c r="AK1209" t="s">
        <v>336</v>
      </c>
      <c r="AL1209" t="s">
        <v>239</v>
      </c>
      <c r="AM1209">
        <v>17493</v>
      </c>
      <c r="AN1209">
        <v>33672</v>
      </c>
      <c r="AO1209">
        <v>15626</v>
      </c>
      <c r="AP1209">
        <v>0.16</v>
      </c>
      <c r="AQ1209">
        <v>1586.57</v>
      </c>
      <c r="AR1209" t="s">
        <v>2626</v>
      </c>
      <c r="AS1209" t="s">
        <v>2626</v>
      </c>
      <c r="AT1209">
        <v>1</v>
      </c>
      <c r="AU1209" t="s">
        <v>2629</v>
      </c>
      <c r="AV1209" s="3">
        <v>42525</v>
      </c>
      <c r="AW1209" s="3" t="str">
        <f>TEXT(LoanTable[[#This Row],[Disbursement Date]],"YYYY-MM")</f>
        <v>2020-08</v>
      </c>
      <c r="AX1209" t="str">
        <f>TEXT(EDATE(LoanTable[[#This Row],[Disbursement Date]],-1),"YYYY-MM")</f>
        <v>2020-07</v>
      </c>
      <c r="AY1209">
        <f>IF(LoanTable[[#This Row],[Loan Status]]="Active",1,0)</f>
        <v>0</v>
      </c>
      <c r="AZ1209">
        <f>IF(COUNTIFS(LoanTable[Client id],LoanTable[[#This Row],[Client id]],LoanTable[Period],LoanTable[[#This Row],[Previous Period]])&gt;0,1,0)</f>
        <v>0</v>
      </c>
      <c r="BA1209" s="17" t="str">
        <f>TEXT(LoanTable[[#This Row],[Disbursement Date]],"YYYY")</f>
        <v>2020</v>
      </c>
      <c r="BB1209" s="10" cm="1">
        <f t="array" ref="BB1209">IF(YEAR(LoanTable[[#This Row],[Disbursement Date]])=MIN(YEAR(LoanTable[Disbursement Date])),"",YEAR(LoanTable[[#This Row],[Disbursement Date]])-1)</f>
        <v>2019</v>
      </c>
      <c r="BC1209" s="10">
        <f>IF(LoanTable[[#This Row],[Previous Year]]="",1,IF(COUNTIFS(LoanTable[Client id],LoanTable[[#This Row],[Client id]],LoanTable[Year],LoanTable[[#This Row],[Previous Year]])&gt;0,1,0))</f>
        <v>0</v>
      </c>
      <c r="BD1209" t="str">
        <f>YEAR(LoanTable[[#This Row],[Disbursement Date]]) &amp; "-Q" &amp; ROUNDUP(MONTH(LoanTable[[#This Row],[Disbursement Date]])/3,0)</f>
        <v>2020-Q3</v>
      </c>
      <c r="BE1209">
        <f>IF(LoanTable[[#This Row],[Disbursement Date]]=LoanTable[[#This Row],[First Loan Date]],1,0)</f>
        <v>0</v>
      </c>
    </row>
    <row r="1210" spans="1:57" x14ac:dyDescent="0.3">
      <c r="A1210" t="s">
        <v>942</v>
      </c>
      <c r="B1210">
        <v>170</v>
      </c>
      <c r="C1210" t="s">
        <v>468</v>
      </c>
      <c r="D1210" t="s">
        <v>573</v>
      </c>
      <c r="E1210">
        <v>29154</v>
      </c>
      <c r="F1210">
        <v>30596</v>
      </c>
      <c r="G1210">
        <v>20992</v>
      </c>
      <c r="H1210" s="5">
        <v>44067</v>
      </c>
      <c r="I1210" t="s">
        <v>612</v>
      </c>
      <c r="J1210" t="s">
        <v>613</v>
      </c>
      <c r="K1210">
        <v>630081</v>
      </c>
      <c r="L1210" t="s">
        <v>470</v>
      </c>
      <c r="M1210" t="s">
        <v>119</v>
      </c>
      <c r="N1210" t="s">
        <v>13</v>
      </c>
      <c r="O1210" t="s">
        <v>14</v>
      </c>
      <c r="P1210">
        <v>36</v>
      </c>
      <c r="Q1210" s="5" t="s">
        <v>205</v>
      </c>
      <c r="R1210" t="s">
        <v>74</v>
      </c>
      <c r="S1210" t="s">
        <v>105</v>
      </c>
      <c r="T1210" t="s">
        <v>44</v>
      </c>
      <c r="U1210" t="s">
        <v>65</v>
      </c>
      <c r="V1210" t="s">
        <v>31</v>
      </c>
      <c r="W1210">
        <v>807</v>
      </c>
      <c r="X1210" t="s">
        <v>574</v>
      </c>
      <c r="Y1210" t="s">
        <v>575</v>
      </c>
      <c r="Z1210" t="s">
        <v>576</v>
      </c>
      <c r="AA1210">
        <v>0.1065</v>
      </c>
      <c r="AB1210" t="s">
        <v>577</v>
      </c>
      <c r="AC1210" t="s">
        <v>578</v>
      </c>
      <c r="AD1210" t="s">
        <v>468</v>
      </c>
      <c r="AE1210" t="s">
        <v>462</v>
      </c>
      <c r="AF1210" t="s">
        <v>463</v>
      </c>
      <c r="AG1210" t="s">
        <v>464</v>
      </c>
      <c r="AH1210" t="s">
        <v>465</v>
      </c>
      <c r="AI1210" t="s">
        <v>468</v>
      </c>
      <c r="AJ1210">
        <v>630081</v>
      </c>
      <c r="AK1210" t="s">
        <v>469</v>
      </c>
      <c r="AL1210" t="s">
        <v>256</v>
      </c>
      <c r="AM1210">
        <v>30196</v>
      </c>
      <c r="AN1210">
        <v>30285</v>
      </c>
      <c r="AO1210">
        <v>28801</v>
      </c>
      <c r="AP1210">
        <v>25.45</v>
      </c>
      <c r="AQ1210">
        <v>2879.05</v>
      </c>
      <c r="AR1210" t="s">
        <v>2626</v>
      </c>
      <c r="AS1210" t="s">
        <v>2626</v>
      </c>
      <c r="AT1210">
        <v>2</v>
      </c>
      <c r="AU1210" t="s">
        <v>2629</v>
      </c>
      <c r="AV1210" s="3">
        <v>43067</v>
      </c>
      <c r="AW1210" s="3" t="str">
        <f>TEXT(LoanTable[[#This Row],[Disbursement Date]],"YYYY-MM")</f>
        <v>2020-08</v>
      </c>
      <c r="AX1210" t="str">
        <f>TEXT(EDATE(LoanTable[[#This Row],[Disbursement Date]],-1),"YYYY-MM")</f>
        <v>2020-07</v>
      </c>
      <c r="AY1210">
        <f>IF(LoanTable[[#This Row],[Loan Status]]="Active",1,0)</f>
        <v>0</v>
      </c>
      <c r="AZ1210">
        <f>IF(COUNTIFS(LoanTable[Client id],LoanTable[[#This Row],[Client id]],LoanTable[Period],LoanTable[[#This Row],[Previous Period]])&gt;0,1,0)</f>
        <v>0</v>
      </c>
      <c r="BA1210" s="17" t="str">
        <f>TEXT(LoanTable[[#This Row],[Disbursement Date]],"YYYY")</f>
        <v>2020</v>
      </c>
      <c r="BB1210" s="10" cm="1">
        <f t="array" ref="BB1210">IF(YEAR(LoanTable[[#This Row],[Disbursement Date]])=MIN(YEAR(LoanTable[Disbursement Date])),"",YEAR(LoanTable[[#This Row],[Disbursement Date]])-1)</f>
        <v>2019</v>
      </c>
      <c r="BC1210" s="10">
        <f>IF(LoanTable[[#This Row],[Previous Year]]="",1,IF(COUNTIFS(LoanTable[Client id],LoanTable[[#This Row],[Client id]],LoanTable[Year],LoanTable[[#This Row],[Previous Year]])&gt;0,1,0))</f>
        <v>0</v>
      </c>
      <c r="BD1210" t="str">
        <f>YEAR(LoanTable[[#This Row],[Disbursement Date]]) &amp; "-Q" &amp; ROUNDUP(MONTH(LoanTable[[#This Row],[Disbursement Date]])/3,0)</f>
        <v>2020-Q3</v>
      </c>
      <c r="BE1210">
        <f>IF(LoanTable[[#This Row],[Disbursement Date]]=LoanTable[[#This Row],[First Loan Date]],1,0)</f>
        <v>0</v>
      </c>
    </row>
    <row r="1211" spans="1:57" x14ac:dyDescent="0.3">
      <c r="A1211" t="s">
        <v>2270</v>
      </c>
      <c r="B1211">
        <v>570</v>
      </c>
      <c r="C1211" t="s">
        <v>330</v>
      </c>
      <c r="D1211" t="s">
        <v>573</v>
      </c>
      <c r="E1211">
        <v>15192</v>
      </c>
      <c r="F1211">
        <v>14918</v>
      </c>
      <c r="G1211">
        <v>8463</v>
      </c>
      <c r="H1211" s="5">
        <v>44068</v>
      </c>
      <c r="I1211" t="s">
        <v>612</v>
      </c>
      <c r="J1211" t="s">
        <v>619</v>
      </c>
      <c r="K1211">
        <v>690076</v>
      </c>
      <c r="L1211" t="s">
        <v>337</v>
      </c>
      <c r="M1211" t="s">
        <v>122</v>
      </c>
      <c r="N1211" t="s">
        <v>13</v>
      </c>
      <c r="O1211" t="s">
        <v>14</v>
      </c>
      <c r="P1211">
        <v>44</v>
      </c>
      <c r="Q1211" s="5" t="s">
        <v>123</v>
      </c>
      <c r="R1211" t="s">
        <v>74</v>
      </c>
      <c r="S1211" t="s">
        <v>35</v>
      </c>
      <c r="T1211" t="s">
        <v>63</v>
      </c>
      <c r="U1211" t="s">
        <v>38</v>
      </c>
      <c r="V1211" t="s">
        <v>39</v>
      </c>
      <c r="W1211">
        <v>601</v>
      </c>
      <c r="X1211" t="s">
        <v>574</v>
      </c>
      <c r="Y1211" t="s">
        <v>575</v>
      </c>
      <c r="Z1211" t="s">
        <v>576</v>
      </c>
      <c r="AA1211">
        <v>0.1065</v>
      </c>
      <c r="AB1211" t="s">
        <v>577</v>
      </c>
      <c r="AC1211" t="s">
        <v>578</v>
      </c>
      <c r="AD1211" t="s">
        <v>330</v>
      </c>
      <c r="AE1211" t="s">
        <v>331</v>
      </c>
      <c r="AF1211" t="s">
        <v>332</v>
      </c>
      <c r="AG1211" t="s">
        <v>333</v>
      </c>
      <c r="AH1211" t="s">
        <v>334</v>
      </c>
      <c r="AI1211" t="s">
        <v>335</v>
      </c>
      <c r="AJ1211">
        <v>690076</v>
      </c>
      <c r="AK1211" t="s">
        <v>336</v>
      </c>
      <c r="AL1211" t="s">
        <v>239</v>
      </c>
      <c r="AM1211">
        <v>16951</v>
      </c>
      <c r="AN1211">
        <v>15748</v>
      </c>
      <c r="AO1211">
        <v>14893</v>
      </c>
      <c r="AP1211">
        <v>29.34</v>
      </c>
      <c r="AQ1211">
        <v>3320.92</v>
      </c>
      <c r="AR1211" t="s">
        <v>2626</v>
      </c>
      <c r="AS1211" t="s">
        <v>2626</v>
      </c>
      <c r="AT1211">
        <v>0</v>
      </c>
      <c r="AU1211" t="s">
        <v>2628</v>
      </c>
      <c r="AV1211" s="3">
        <v>43577</v>
      </c>
      <c r="AW1211" s="3" t="str">
        <f>TEXT(LoanTable[[#This Row],[Disbursement Date]],"YYYY-MM")</f>
        <v>2020-08</v>
      </c>
      <c r="AX1211" t="str">
        <f>TEXT(EDATE(LoanTable[[#This Row],[Disbursement Date]],-1),"YYYY-MM")</f>
        <v>2020-07</v>
      </c>
      <c r="AY1211">
        <f>IF(LoanTable[[#This Row],[Loan Status]]="Active",1,0)</f>
        <v>0</v>
      </c>
      <c r="AZ1211">
        <f>IF(COUNTIFS(LoanTable[Client id],LoanTable[[#This Row],[Client id]],LoanTable[Period],LoanTable[[#This Row],[Previous Period]])&gt;0,1,0)</f>
        <v>0</v>
      </c>
      <c r="BA1211" s="17" t="str">
        <f>TEXT(LoanTable[[#This Row],[Disbursement Date]],"YYYY")</f>
        <v>2020</v>
      </c>
      <c r="BB1211" s="10" cm="1">
        <f t="array" ref="BB1211">IF(YEAR(LoanTable[[#This Row],[Disbursement Date]])=MIN(YEAR(LoanTable[Disbursement Date])),"",YEAR(LoanTable[[#This Row],[Disbursement Date]])-1)</f>
        <v>2019</v>
      </c>
      <c r="BC1211" s="10">
        <f>IF(LoanTable[[#This Row],[Previous Year]]="",1,IF(COUNTIFS(LoanTable[Client id],LoanTable[[#This Row],[Client id]],LoanTable[Year],LoanTable[[#This Row],[Previous Year]])&gt;0,1,0))</f>
        <v>1</v>
      </c>
      <c r="BD1211" t="str">
        <f>YEAR(LoanTable[[#This Row],[Disbursement Date]]) &amp; "-Q" &amp; ROUNDUP(MONTH(LoanTable[[#This Row],[Disbursement Date]])/3,0)</f>
        <v>2020-Q3</v>
      </c>
      <c r="BE1211">
        <f>IF(LoanTable[[#This Row],[Disbursement Date]]=LoanTable[[#This Row],[First Loan Date]],1,0)</f>
        <v>0</v>
      </c>
    </row>
    <row r="1212" spans="1:57" x14ac:dyDescent="0.3">
      <c r="A1212" t="s">
        <v>1155</v>
      </c>
      <c r="B1212">
        <v>172</v>
      </c>
      <c r="C1212" t="s">
        <v>471</v>
      </c>
      <c r="D1212" t="s">
        <v>573</v>
      </c>
      <c r="E1212">
        <v>17791</v>
      </c>
      <c r="F1212">
        <v>47326</v>
      </c>
      <c r="G1212">
        <v>31777</v>
      </c>
      <c r="H1212" s="5">
        <v>44069</v>
      </c>
      <c r="I1212" t="s">
        <v>624</v>
      </c>
      <c r="J1212" t="s">
        <v>613</v>
      </c>
      <c r="K1212">
        <v>570241</v>
      </c>
      <c r="L1212" t="s">
        <v>477</v>
      </c>
      <c r="M1212" t="s">
        <v>120</v>
      </c>
      <c r="N1212" t="s">
        <v>13</v>
      </c>
      <c r="O1212" t="s">
        <v>28</v>
      </c>
      <c r="P1212">
        <v>46</v>
      </c>
      <c r="Q1212" s="5" t="s">
        <v>24</v>
      </c>
      <c r="R1212" t="s">
        <v>104</v>
      </c>
      <c r="S1212" t="s">
        <v>105</v>
      </c>
      <c r="T1212" t="s">
        <v>18</v>
      </c>
      <c r="U1212" t="s">
        <v>65</v>
      </c>
      <c r="V1212" t="s">
        <v>31</v>
      </c>
      <c r="W1212">
        <v>708</v>
      </c>
      <c r="X1212" t="s">
        <v>574</v>
      </c>
      <c r="Y1212" t="s">
        <v>575</v>
      </c>
      <c r="Z1212" t="s">
        <v>576</v>
      </c>
      <c r="AA1212">
        <v>0.1065</v>
      </c>
      <c r="AB1212" t="s">
        <v>577</v>
      </c>
      <c r="AC1212" t="s">
        <v>578</v>
      </c>
      <c r="AD1212" t="s">
        <v>471</v>
      </c>
      <c r="AE1212" t="s">
        <v>472</v>
      </c>
      <c r="AF1212" t="s">
        <v>473</v>
      </c>
      <c r="AG1212" t="s">
        <v>474</v>
      </c>
      <c r="AH1212" t="s">
        <v>475</v>
      </c>
      <c r="AI1212" t="s">
        <v>471</v>
      </c>
      <c r="AJ1212">
        <v>570241</v>
      </c>
      <c r="AK1212" t="s">
        <v>476</v>
      </c>
      <c r="AL1212" t="s">
        <v>241</v>
      </c>
      <c r="AM1212">
        <v>19626</v>
      </c>
      <c r="AN1212">
        <v>47396</v>
      </c>
      <c r="AO1212">
        <v>17528</v>
      </c>
      <c r="AP1212">
        <v>12.88</v>
      </c>
      <c r="AQ1212">
        <v>4252.8</v>
      </c>
      <c r="AR1212" t="s">
        <v>2626</v>
      </c>
      <c r="AS1212" t="s">
        <v>2626</v>
      </c>
      <c r="AT1212">
        <v>1</v>
      </c>
      <c r="AU1212" t="s">
        <v>2628</v>
      </c>
      <c r="AV1212" s="3">
        <v>44069</v>
      </c>
      <c r="AW1212" s="3" t="str">
        <f>TEXT(LoanTable[[#This Row],[Disbursement Date]],"YYYY-MM")</f>
        <v>2020-08</v>
      </c>
      <c r="AX1212" t="str">
        <f>TEXT(EDATE(LoanTable[[#This Row],[Disbursement Date]],-1),"YYYY-MM")</f>
        <v>2020-07</v>
      </c>
      <c r="AY1212">
        <f>IF(LoanTable[[#This Row],[Loan Status]]="Active",1,0)</f>
        <v>1</v>
      </c>
      <c r="AZ1212">
        <f>IF(COUNTIFS(LoanTable[Client id],LoanTable[[#This Row],[Client id]],LoanTable[Period],LoanTable[[#This Row],[Previous Period]])&gt;0,1,0)</f>
        <v>0</v>
      </c>
      <c r="BA1212" s="17" t="str">
        <f>TEXT(LoanTable[[#This Row],[Disbursement Date]],"YYYY")</f>
        <v>2020</v>
      </c>
      <c r="BB1212" s="10" cm="1">
        <f t="array" ref="BB1212">IF(YEAR(LoanTable[[#This Row],[Disbursement Date]])=MIN(YEAR(LoanTable[Disbursement Date])),"",YEAR(LoanTable[[#This Row],[Disbursement Date]])-1)</f>
        <v>2019</v>
      </c>
      <c r="BC1212" s="10">
        <f>IF(LoanTable[[#This Row],[Previous Year]]="",1,IF(COUNTIFS(LoanTable[Client id],LoanTable[[#This Row],[Client id]],LoanTable[Year],LoanTable[[#This Row],[Previous Year]])&gt;0,1,0))</f>
        <v>0</v>
      </c>
      <c r="BD1212" t="str">
        <f>YEAR(LoanTable[[#This Row],[Disbursement Date]]) &amp; "-Q" &amp; ROUNDUP(MONTH(LoanTable[[#This Row],[Disbursement Date]])/3,0)</f>
        <v>2020-Q3</v>
      </c>
      <c r="BE1212">
        <f>IF(LoanTable[[#This Row],[Disbursement Date]]=LoanTable[[#This Row],[First Loan Date]],1,0)</f>
        <v>1</v>
      </c>
    </row>
    <row r="1213" spans="1:57" x14ac:dyDescent="0.3">
      <c r="A1213" t="s">
        <v>846</v>
      </c>
      <c r="B1213">
        <v>171</v>
      </c>
      <c r="C1213" t="s">
        <v>471</v>
      </c>
      <c r="D1213" t="s">
        <v>573</v>
      </c>
      <c r="E1213">
        <v>35733</v>
      </c>
      <c r="F1213">
        <v>10919</v>
      </c>
      <c r="G1213">
        <v>10706</v>
      </c>
      <c r="H1213" s="5">
        <v>44070</v>
      </c>
      <c r="I1213" t="s">
        <v>615</v>
      </c>
      <c r="J1213" t="s">
        <v>613</v>
      </c>
      <c r="K1213">
        <v>570241</v>
      </c>
      <c r="L1213" t="s">
        <v>477</v>
      </c>
      <c r="M1213" t="s">
        <v>80</v>
      </c>
      <c r="N1213" t="s">
        <v>13</v>
      </c>
      <c r="O1213" t="s">
        <v>14</v>
      </c>
      <c r="P1213">
        <v>38</v>
      </c>
      <c r="Q1213" s="5" t="s">
        <v>206</v>
      </c>
      <c r="R1213" t="s">
        <v>74</v>
      </c>
      <c r="S1213" t="s">
        <v>105</v>
      </c>
      <c r="T1213" t="s">
        <v>63</v>
      </c>
      <c r="U1213" t="s">
        <v>19</v>
      </c>
      <c r="V1213" t="s">
        <v>20</v>
      </c>
      <c r="W1213">
        <v>668</v>
      </c>
      <c r="X1213" t="s">
        <v>574</v>
      </c>
      <c r="Y1213" t="s">
        <v>575</v>
      </c>
      <c r="Z1213" t="s">
        <v>576</v>
      </c>
      <c r="AA1213">
        <v>0.1065</v>
      </c>
      <c r="AB1213" t="s">
        <v>577</v>
      </c>
      <c r="AC1213" t="s">
        <v>578</v>
      </c>
      <c r="AD1213" t="s">
        <v>471</v>
      </c>
      <c r="AE1213" t="s">
        <v>472</v>
      </c>
      <c r="AF1213" t="s">
        <v>473</v>
      </c>
      <c r="AG1213" t="s">
        <v>474</v>
      </c>
      <c r="AH1213" t="s">
        <v>475</v>
      </c>
      <c r="AI1213" t="s">
        <v>471</v>
      </c>
      <c r="AJ1213">
        <v>570241</v>
      </c>
      <c r="AK1213" t="s">
        <v>476</v>
      </c>
      <c r="AL1213" t="s">
        <v>241</v>
      </c>
      <c r="AM1213">
        <v>35934</v>
      </c>
      <c r="AN1213">
        <v>11338</v>
      </c>
      <c r="AO1213">
        <v>35643</v>
      </c>
      <c r="AP1213">
        <v>16.77</v>
      </c>
      <c r="AQ1213">
        <v>1069.95</v>
      </c>
      <c r="AR1213" t="s">
        <v>2626</v>
      </c>
      <c r="AS1213" t="s">
        <v>2626</v>
      </c>
      <c r="AT1213">
        <v>1</v>
      </c>
      <c r="AU1213" t="s">
        <v>2628</v>
      </c>
      <c r="AV1213" s="3">
        <v>43634</v>
      </c>
      <c r="AW1213" s="3" t="str">
        <f>TEXT(LoanTable[[#This Row],[Disbursement Date]],"YYYY-MM")</f>
        <v>2020-08</v>
      </c>
      <c r="AX1213" t="str">
        <f>TEXT(EDATE(LoanTable[[#This Row],[Disbursement Date]],-1),"YYYY-MM")</f>
        <v>2020-07</v>
      </c>
      <c r="AY1213">
        <f>IF(LoanTable[[#This Row],[Loan Status]]="Active",1,0)</f>
        <v>0</v>
      </c>
      <c r="AZ1213">
        <f>IF(COUNTIFS(LoanTable[Client id],LoanTable[[#This Row],[Client id]],LoanTable[Period],LoanTable[[#This Row],[Previous Period]])&gt;0,1,0)</f>
        <v>0</v>
      </c>
      <c r="BA1213" s="17" t="str">
        <f>TEXT(LoanTable[[#This Row],[Disbursement Date]],"YYYY")</f>
        <v>2020</v>
      </c>
      <c r="BB1213" s="10" cm="1">
        <f t="array" ref="BB1213">IF(YEAR(LoanTable[[#This Row],[Disbursement Date]])=MIN(YEAR(LoanTable[Disbursement Date])),"",YEAR(LoanTable[[#This Row],[Disbursement Date]])-1)</f>
        <v>2019</v>
      </c>
      <c r="BC1213" s="10">
        <f>IF(LoanTable[[#This Row],[Previous Year]]="",1,IF(COUNTIFS(LoanTable[Client id],LoanTable[[#This Row],[Client id]],LoanTable[Year],LoanTable[[#This Row],[Previous Year]])&gt;0,1,0))</f>
        <v>1</v>
      </c>
      <c r="BD1213" t="str">
        <f>YEAR(LoanTable[[#This Row],[Disbursement Date]]) &amp; "-Q" &amp; ROUNDUP(MONTH(LoanTable[[#This Row],[Disbursement Date]])/3,0)</f>
        <v>2020-Q3</v>
      </c>
      <c r="BE1213">
        <f>IF(LoanTable[[#This Row],[Disbursement Date]]=LoanTable[[#This Row],[First Loan Date]],1,0)</f>
        <v>0</v>
      </c>
    </row>
    <row r="1214" spans="1:57" x14ac:dyDescent="0.3">
      <c r="A1214" t="s">
        <v>935</v>
      </c>
      <c r="B1214">
        <v>409</v>
      </c>
      <c r="C1214" t="s">
        <v>260</v>
      </c>
      <c r="D1214" t="s">
        <v>573</v>
      </c>
      <c r="E1214">
        <v>20216</v>
      </c>
      <c r="F1214">
        <v>15631</v>
      </c>
      <c r="G1214">
        <v>11244</v>
      </c>
      <c r="H1214" s="5">
        <v>44070</v>
      </c>
      <c r="I1214" t="s">
        <v>624</v>
      </c>
      <c r="J1214" t="s">
        <v>613</v>
      </c>
      <c r="K1214">
        <v>230415</v>
      </c>
      <c r="L1214" t="s">
        <v>514</v>
      </c>
      <c r="M1214" t="s">
        <v>78</v>
      </c>
      <c r="N1214" t="s">
        <v>13</v>
      </c>
      <c r="O1214" t="s">
        <v>46</v>
      </c>
      <c r="P1214">
        <v>26</v>
      </c>
      <c r="Q1214" s="5" t="s">
        <v>142</v>
      </c>
      <c r="R1214" t="s">
        <v>25</v>
      </c>
      <c r="S1214" t="s">
        <v>35</v>
      </c>
      <c r="T1214" t="s">
        <v>18</v>
      </c>
      <c r="U1214" t="s">
        <v>19</v>
      </c>
      <c r="V1214" t="s">
        <v>31</v>
      </c>
      <c r="W1214">
        <v>398</v>
      </c>
      <c r="X1214" t="s">
        <v>574</v>
      </c>
      <c r="Y1214" t="s">
        <v>575</v>
      </c>
      <c r="Z1214" t="s">
        <v>576</v>
      </c>
      <c r="AA1214">
        <v>0.1065</v>
      </c>
      <c r="AB1214" t="s">
        <v>577</v>
      </c>
      <c r="AC1214" t="s">
        <v>578</v>
      </c>
      <c r="AD1214" t="s">
        <v>260</v>
      </c>
      <c r="AE1214" t="s">
        <v>259</v>
      </c>
      <c r="AF1214" t="s">
        <v>260</v>
      </c>
      <c r="AG1214" t="s">
        <v>261</v>
      </c>
      <c r="AH1214" t="s">
        <v>262</v>
      </c>
      <c r="AI1214" t="s">
        <v>260</v>
      </c>
      <c r="AJ1214">
        <v>230415</v>
      </c>
      <c r="AK1214" t="s">
        <v>513</v>
      </c>
      <c r="AL1214" t="s">
        <v>256</v>
      </c>
      <c r="AM1214">
        <v>20756</v>
      </c>
      <c r="AN1214">
        <v>16311</v>
      </c>
      <c r="AO1214">
        <v>19890</v>
      </c>
      <c r="AP1214">
        <v>41.68</v>
      </c>
      <c r="AQ1214">
        <v>182.57</v>
      </c>
      <c r="AR1214" t="s">
        <v>2626</v>
      </c>
      <c r="AS1214" t="s">
        <v>2626</v>
      </c>
      <c r="AT1214">
        <v>0</v>
      </c>
      <c r="AU1214" t="s">
        <v>2628</v>
      </c>
      <c r="AV1214" s="3">
        <v>44070</v>
      </c>
      <c r="AW1214" s="3" t="str">
        <f>TEXT(LoanTable[[#This Row],[Disbursement Date]],"YYYY-MM")</f>
        <v>2020-08</v>
      </c>
      <c r="AX1214" t="str">
        <f>TEXT(EDATE(LoanTable[[#This Row],[Disbursement Date]],-1),"YYYY-MM")</f>
        <v>2020-07</v>
      </c>
      <c r="AY1214">
        <f>IF(LoanTable[[#This Row],[Loan Status]]="Active",1,0)</f>
        <v>1</v>
      </c>
      <c r="AZ1214">
        <f>IF(COUNTIFS(LoanTable[Client id],LoanTable[[#This Row],[Client id]],LoanTable[Period],LoanTable[[#This Row],[Previous Period]])&gt;0,1,0)</f>
        <v>0</v>
      </c>
      <c r="BA1214" s="17" t="str">
        <f>TEXT(LoanTable[[#This Row],[Disbursement Date]],"YYYY")</f>
        <v>2020</v>
      </c>
      <c r="BB1214" s="10" cm="1">
        <f t="array" ref="BB1214">IF(YEAR(LoanTable[[#This Row],[Disbursement Date]])=MIN(YEAR(LoanTable[Disbursement Date])),"",YEAR(LoanTable[[#This Row],[Disbursement Date]])-1)</f>
        <v>2019</v>
      </c>
      <c r="BC1214" s="10">
        <f>IF(LoanTable[[#This Row],[Previous Year]]="",1,IF(COUNTIFS(LoanTable[Client id],LoanTable[[#This Row],[Client id]],LoanTable[Year],LoanTable[[#This Row],[Previous Year]])&gt;0,1,0))</f>
        <v>0</v>
      </c>
      <c r="BD1214" t="str">
        <f>YEAR(LoanTable[[#This Row],[Disbursement Date]]) &amp; "-Q" &amp; ROUNDUP(MONTH(LoanTable[[#This Row],[Disbursement Date]])/3,0)</f>
        <v>2020-Q3</v>
      </c>
      <c r="BE1214">
        <f>IF(LoanTable[[#This Row],[Disbursement Date]]=LoanTable[[#This Row],[First Loan Date]],1,0)</f>
        <v>1</v>
      </c>
    </row>
    <row r="1215" spans="1:57" x14ac:dyDescent="0.3">
      <c r="A1215" t="s">
        <v>1008</v>
      </c>
      <c r="B1215">
        <v>398</v>
      </c>
      <c r="C1215" t="s">
        <v>243</v>
      </c>
      <c r="D1215" t="s">
        <v>589</v>
      </c>
      <c r="E1215">
        <v>27541</v>
      </c>
      <c r="F1215">
        <v>47063</v>
      </c>
      <c r="G1215">
        <v>17338</v>
      </c>
      <c r="H1215" s="5">
        <v>44076</v>
      </c>
      <c r="I1215" t="s">
        <v>612</v>
      </c>
      <c r="J1215" t="s">
        <v>613</v>
      </c>
      <c r="K1215">
        <v>160051</v>
      </c>
      <c r="L1215" t="s">
        <v>245</v>
      </c>
      <c r="M1215" t="s">
        <v>165</v>
      </c>
      <c r="N1215" t="s">
        <v>13</v>
      </c>
      <c r="O1215" t="s">
        <v>46</v>
      </c>
      <c r="P1215">
        <v>29</v>
      </c>
      <c r="Q1215" s="5" t="s">
        <v>53</v>
      </c>
      <c r="R1215" t="s">
        <v>30</v>
      </c>
      <c r="S1215" t="s">
        <v>145</v>
      </c>
      <c r="T1215" t="s">
        <v>63</v>
      </c>
      <c r="U1215" t="s">
        <v>65</v>
      </c>
      <c r="V1215" t="s">
        <v>20</v>
      </c>
      <c r="W1215">
        <v>695</v>
      </c>
      <c r="X1215" t="s">
        <v>574</v>
      </c>
      <c r="Y1215" t="s">
        <v>590</v>
      </c>
      <c r="Z1215" t="s">
        <v>576</v>
      </c>
      <c r="AA1215">
        <v>9.9099999999999994E-2</v>
      </c>
      <c r="AB1215" t="s">
        <v>577</v>
      </c>
      <c r="AC1215" t="s">
        <v>591</v>
      </c>
      <c r="AD1215" t="s">
        <v>243</v>
      </c>
      <c r="AE1215" t="s">
        <v>234</v>
      </c>
      <c r="AF1215" t="s">
        <v>235</v>
      </c>
      <c r="AG1215" t="s">
        <v>236</v>
      </c>
      <c r="AH1215" t="s">
        <v>237</v>
      </c>
      <c r="AI1215" t="s">
        <v>243</v>
      </c>
      <c r="AJ1215">
        <v>160051</v>
      </c>
      <c r="AK1215" t="s">
        <v>244</v>
      </c>
      <c r="AL1215" t="s">
        <v>241</v>
      </c>
      <c r="AM1215">
        <v>28366</v>
      </c>
      <c r="AN1215">
        <v>46921</v>
      </c>
      <c r="AO1215">
        <v>27164</v>
      </c>
      <c r="AP1215">
        <v>0.66</v>
      </c>
      <c r="AQ1215">
        <v>2055.48</v>
      </c>
      <c r="AR1215" t="s">
        <v>2626</v>
      </c>
      <c r="AS1215" t="s">
        <v>2626</v>
      </c>
      <c r="AT1215">
        <v>1</v>
      </c>
      <c r="AU1215" t="s">
        <v>2628</v>
      </c>
      <c r="AV1215" s="3">
        <v>43282</v>
      </c>
      <c r="AW1215" s="3" t="str">
        <f>TEXT(LoanTable[[#This Row],[Disbursement Date]],"YYYY-MM")</f>
        <v>2020-09</v>
      </c>
      <c r="AX1215" t="str">
        <f>TEXT(EDATE(LoanTable[[#This Row],[Disbursement Date]],-1),"YYYY-MM")</f>
        <v>2020-08</v>
      </c>
      <c r="AY1215">
        <f>IF(LoanTable[[#This Row],[Loan Status]]="Active",1,0)</f>
        <v>0</v>
      </c>
      <c r="AZ1215">
        <f>IF(COUNTIFS(LoanTable[Client id],LoanTable[[#This Row],[Client id]],LoanTable[Period],LoanTable[[#This Row],[Previous Period]])&gt;0,1,0)</f>
        <v>0</v>
      </c>
      <c r="BA1215" s="17" t="str">
        <f>TEXT(LoanTable[[#This Row],[Disbursement Date]],"YYYY")</f>
        <v>2020</v>
      </c>
      <c r="BB1215" s="10" cm="1">
        <f t="array" ref="BB1215">IF(YEAR(LoanTable[[#This Row],[Disbursement Date]])=MIN(YEAR(LoanTable[Disbursement Date])),"",YEAR(LoanTable[[#This Row],[Disbursement Date]])-1)</f>
        <v>2019</v>
      </c>
      <c r="BC1215" s="10">
        <f>IF(LoanTable[[#This Row],[Previous Year]]="",1,IF(COUNTIFS(LoanTable[Client id],LoanTable[[#This Row],[Client id]],LoanTable[Year],LoanTable[[#This Row],[Previous Year]])&gt;0,1,0))</f>
        <v>0</v>
      </c>
      <c r="BD1215" t="str">
        <f>YEAR(LoanTable[[#This Row],[Disbursement Date]]) &amp; "-Q" &amp; ROUNDUP(MONTH(LoanTable[[#This Row],[Disbursement Date]])/3,0)</f>
        <v>2020-Q3</v>
      </c>
      <c r="BE1215">
        <f>IF(LoanTable[[#This Row],[Disbursement Date]]=LoanTable[[#This Row],[First Loan Date]],1,0)</f>
        <v>0</v>
      </c>
    </row>
    <row r="1216" spans="1:57" x14ac:dyDescent="0.3">
      <c r="A1216" t="s">
        <v>655</v>
      </c>
      <c r="B1216">
        <v>895</v>
      </c>
      <c r="C1216" t="s">
        <v>246</v>
      </c>
      <c r="D1216" t="s">
        <v>589</v>
      </c>
      <c r="E1216">
        <v>21369</v>
      </c>
      <c r="F1216">
        <v>4763</v>
      </c>
      <c r="G1216">
        <v>1732</v>
      </c>
      <c r="H1216" s="5">
        <v>44076</v>
      </c>
      <c r="I1216" t="s">
        <v>615</v>
      </c>
      <c r="J1216" t="s">
        <v>619</v>
      </c>
      <c r="K1216">
        <v>110159</v>
      </c>
      <c r="L1216" t="s">
        <v>248</v>
      </c>
      <c r="M1216" t="s">
        <v>78</v>
      </c>
      <c r="N1216" t="s">
        <v>13</v>
      </c>
      <c r="O1216" t="s">
        <v>46</v>
      </c>
      <c r="P1216">
        <v>26</v>
      </c>
      <c r="Q1216" s="5" t="s">
        <v>142</v>
      </c>
      <c r="R1216" t="s">
        <v>25</v>
      </c>
      <c r="S1216" t="s">
        <v>35</v>
      </c>
      <c r="T1216" t="s">
        <v>18</v>
      </c>
      <c r="U1216" t="s">
        <v>19</v>
      </c>
      <c r="V1216" t="s">
        <v>31</v>
      </c>
      <c r="W1216">
        <v>398</v>
      </c>
      <c r="X1216" t="s">
        <v>574</v>
      </c>
      <c r="Y1216" t="s">
        <v>590</v>
      </c>
      <c r="Z1216" t="s">
        <v>576</v>
      </c>
      <c r="AA1216">
        <v>9.9099999999999994E-2</v>
      </c>
      <c r="AB1216" t="s">
        <v>577</v>
      </c>
      <c r="AC1216" t="s">
        <v>591</v>
      </c>
      <c r="AD1216" t="s">
        <v>246</v>
      </c>
      <c r="AE1216" t="s">
        <v>234</v>
      </c>
      <c r="AF1216" t="s">
        <v>235</v>
      </c>
      <c r="AG1216" t="s">
        <v>236</v>
      </c>
      <c r="AH1216" t="s">
        <v>237</v>
      </c>
      <c r="AI1216" t="s">
        <v>246</v>
      </c>
      <c r="AJ1216">
        <v>110159</v>
      </c>
      <c r="AK1216" t="s">
        <v>247</v>
      </c>
      <c r="AL1216" t="s">
        <v>241</v>
      </c>
      <c r="AM1216">
        <v>22817</v>
      </c>
      <c r="AN1216">
        <v>5698</v>
      </c>
      <c r="AO1216">
        <v>21099</v>
      </c>
      <c r="AP1216">
        <v>16.100000000000001</v>
      </c>
      <c r="AQ1216">
        <v>2604.87</v>
      </c>
      <c r="AR1216" t="s">
        <v>2626</v>
      </c>
      <c r="AS1216" t="s">
        <v>2626</v>
      </c>
      <c r="AT1216">
        <v>0</v>
      </c>
      <c r="AU1216" t="s">
        <v>2628</v>
      </c>
      <c r="AV1216" s="3">
        <v>44076</v>
      </c>
      <c r="AW1216" s="3" t="str">
        <f>TEXT(LoanTable[[#This Row],[Disbursement Date]],"YYYY-MM")</f>
        <v>2020-09</v>
      </c>
      <c r="AX1216" t="str">
        <f>TEXT(EDATE(LoanTable[[#This Row],[Disbursement Date]],-1),"YYYY-MM")</f>
        <v>2020-08</v>
      </c>
      <c r="AY1216">
        <f>IF(LoanTable[[#This Row],[Loan Status]]="Active",1,0)</f>
        <v>0</v>
      </c>
      <c r="AZ1216">
        <f>IF(COUNTIFS(LoanTable[Client id],LoanTable[[#This Row],[Client id]],LoanTable[Period],LoanTable[[#This Row],[Previous Period]])&gt;0,1,0)</f>
        <v>0</v>
      </c>
      <c r="BA1216" s="17" t="str">
        <f>TEXT(LoanTable[[#This Row],[Disbursement Date]],"YYYY")</f>
        <v>2020</v>
      </c>
      <c r="BB1216" s="10" cm="1">
        <f t="array" ref="BB1216">IF(YEAR(LoanTable[[#This Row],[Disbursement Date]])=MIN(YEAR(LoanTable[Disbursement Date])),"",YEAR(LoanTable[[#This Row],[Disbursement Date]])-1)</f>
        <v>2019</v>
      </c>
      <c r="BC1216" s="10">
        <f>IF(LoanTable[[#This Row],[Previous Year]]="",1,IF(COUNTIFS(LoanTable[Client id],LoanTable[[#This Row],[Client id]],LoanTable[Year],LoanTable[[#This Row],[Previous Year]])&gt;0,1,0))</f>
        <v>0</v>
      </c>
      <c r="BD1216" t="str">
        <f>YEAR(LoanTable[[#This Row],[Disbursement Date]]) &amp; "-Q" &amp; ROUNDUP(MONTH(LoanTable[[#This Row],[Disbursement Date]])/3,0)</f>
        <v>2020-Q3</v>
      </c>
      <c r="BE1216">
        <f>IF(LoanTable[[#This Row],[Disbursement Date]]=LoanTable[[#This Row],[First Loan Date]],1,0)</f>
        <v>1</v>
      </c>
    </row>
    <row r="1217" spans="1:57" x14ac:dyDescent="0.3">
      <c r="A1217" t="s">
        <v>2039</v>
      </c>
      <c r="B1217">
        <v>379</v>
      </c>
      <c r="C1217" t="s">
        <v>350</v>
      </c>
      <c r="D1217" t="s">
        <v>573</v>
      </c>
      <c r="E1217">
        <v>11386</v>
      </c>
      <c r="F1217">
        <v>15369</v>
      </c>
      <c r="G1217">
        <v>9721</v>
      </c>
      <c r="H1217" s="5">
        <v>44079</v>
      </c>
      <c r="I1217" t="s">
        <v>615</v>
      </c>
      <c r="J1217" t="s">
        <v>619</v>
      </c>
      <c r="K1217">
        <v>700013</v>
      </c>
      <c r="L1217" t="s">
        <v>351</v>
      </c>
      <c r="M1217" t="s">
        <v>86</v>
      </c>
      <c r="N1217" t="s">
        <v>13</v>
      </c>
      <c r="O1217" t="s">
        <v>46</v>
      </c>
      <c r="P1217">
        <v>35</v>
      </c>
      <c r="Q1217" s="5" t="s">
        <v>87</v>
      </c>
      <c r="R1217" t="s">
        <v>30</v>
      </c>
      <c r="S1217" t="s">
        <v>145</v>
      </c>
      <c r="T1217" t="s">
        <v>18</v>
      </c>
      <c r="U1217" t="s">
        <v>65</v>
      </c>
      <c r="V1217" t="s">
        <v>31</v>
      </c>
      <c r="W1217">
        <v>697</v>
      </c>
      <c r="X1217" t="s">
        <v>574</v>
      </c>
      <c r="Y1217" t="s">
        <v>575</v>
      </c>
      <c r="Z1217" t="s">
        <v>576</v>
      </c>
      <c r="AA1217">
        <v>0.1065</v>
      </c>
      <c r="AB1217" t="s">
        <v>577</v>
      </c>
      <c r="AC1217" t="s">
        <v>578</v>
      </c>
      <c r="AD1217" t="s">
        <v>350</v>
      </c>
      <c r="AE1217" t="s">
        <v>331</v>
      </c>
      <c r="AF1217" t="s">
        <v>332</v>
      </c>
      <c r="AG1217" t="s">
        <v>333</v>
      </c>
      <c r="AH1217" t="s">
        <v>334</v>
      </c>
      <c r="AI1217" t="s">
        <v>335</v>
      </c>
      <c r="AJ1217">
        <v>700013</v>
      </c>
      <c r="AK1217" t="s">
        <v>247</v>
      </c>
      <c r="AL1217" t="s">
        <v>241</v>
      </c>
      <c r="AM1217">
        <v>11858</v>
      </c>
      <c r="AN1217">
        <v>16595</v>
      </c>
      <c r="AO1217">
        <v>10977</v>
      </c>
      <c r="AP1217">
        <v>25.54</v>
      </c>
      <c r="AQ1217">
        <v>4172.32</v>
      </c>
      <c r="AR1217" t="s">
        <v>2626</v>
      </c>
      <c r="AS1217" t="s">
        <v>2626</v>
      </c>
      <c r="AT1217">
        <v>2</v>
      </c>
      <c r="AU1217" t="s">
        <v>2628</v>
      </c>
      <c r="AV1217" s="3">
        <v>43557</v>
      </c>
      <c r="AW1217" s="3" t="str">
        <f>TEXT(LoanTable[[#This Row],[Disbursement Date]],"YYYY-MM")</f>
        <v>2020-09</v>
      </c>
      <c r="AX1217" t="str">
        <f>TEXT(EDATE(LoanTable[[#This Row],[Disbursement Date]],-1),"YYYY-MM")</f>
        <v>2020-08</v>
      </c>
      <c r="AY1217">
        <f>IF(LoanTable[[#This Row],[Loan Status]]="Active",1,0)</f>
        <v>0</v>
      </c>
      <c r="AZ1217">
        <f>IF(COUNTIFS(LoanTable[Client id],LoanTable[[#This Row],[Client id]],LoanTable[Period],LoanTable[[#This Row],[Previous Period]])&gt;0,1,0)</f>
        <v>0</v>
      </c>
      <c r="BA1217" s="17" t="str">
        <f>TEXT(LoanTable[[#This Row],[Disbursement Date]],"YYYY")</f>
        <v>2020</v>
      </c>
      <c r="BB1217" s="10" cm="1">
        <f t="array" ref="BB1217">IF(YEAR(LoanTable[[#This Row],[Disbursement Date]])=MIN(YEAR(LoanTable[Disbursement Date])),"",YEAR(LoanTable[[#This Row],[Disbursement Date]])-1)</f>
        <v>2019</v>
      </c>
      <c r="BC1217" s="10">
        <f>IF(LoanTable[[#This Row],[Previous Year]]="",1,IF(COUNTIFS(LoanTable[Client id],LoanTable[[#This Row],[Client id]],LoanTable[Year],LoanTable[[#This Row],[Previous Year]])&gt;0,1,0))</f>
        <v>1</v>
      </c>
      <c r="BD1217" t="str">
        <f>YEAR(LoanTable[[#This Row],[Disbursement Date]]) &amp; "-Q" &amp; ROUNDUP(MONTH(LoanTable[[#This Row],[Disbursement Date]])/3,0)</f>
        <v>2020-Q3</v>
      </c>
      <c r="BE1217">
        <f>IF(LoanTable[[#This Row],[Disbursement Date]]=LoanTable[[#This Row],[First Loan Date]],1,0)</f>
        <v>0</v>
      </c>
    </row>
    <row r="1218" spans="1:57" x14ac:dyDescent="0.3">
      <c r="A1218" t="s">
        <v>1115</v>
      </c>
      <c r="B1218">
        <v>809</v>
      </c>
      <c r="C1218" t="s">
        <v>246</v>
      </c>
      <c r="D1218" t="s">
        <v>603</v>
      </c>
      <c r="E1218">
        <v>40036</v>
      </c>
      <c r="F1218">
        <v>47240</v>
      </c>
      <c r="G1218">
        <v>10851</v>
      </c>
      <c r="H1218" s="5">
        <v>44082</v>
      </c>
      <c r="I1218" t="s">
        <v>612</v>
      </c>
      <c r="J1218" t="s">
        <v>613</v>
      </c>
      <c r="K1218">
        <v>110159</v>
      </c>
      <c r="L1218" t="s">
        <v>248</v>
      </c>
      <c r="M1218" t="s">
        <v>120</v>
      </c>
      <c r="N1218" t="s">
        <v>13</v>
      </c>
      <c r="O1218" t="s">
        <v>46</v>
      </c>
      <c r="P1218">
        <v>32</v>
      </c>
      <c r="Q1218" s="5" t="s">
        <v>163</v>
      </c>
      <c r="R1218" t="s">
        <v>30</v>
      </c>
      <c r="S1218" t="s">
        <v>145</v>
      </c>
      <c r="T1218" t="s">
        <v>18</v>
      </c>
      <c r="U1218" t="s">
        <v>19</v>
      </c>
      <c r="V1218" t="s">
        <v>39</v>
      </c>
      <c r="W1218">
        <v>666</v>
      </c>
      <c r="X1218" t="s">
        <v>574</v>
      </c>
      <c r="Y1218" t="s">
        <v>580</v>
      </c>
      <c r="Z1218" t="s">
        <v>576</v>
      </c>
      <c r="AA1218">
        <v>6.6199999999999995E-2</v>
      </c>
      <c r="AB1218" t="s">
        <v>581</v>
      </c>
      <c r="AC1218" t="s">
        <v>588</v>
      </c>
      <c r="AD1218" t="s">
        <v>246</v>
      </c>
      <c r="AE1218" t="s">
        <v>234</v>
      </c>
      <c r="AF1218" t="s">
        <v>235</v>
      </c>
      <c r="AG1218" t="s">
        <v>236</v>
      </c>
      <c r="AH1218" t="s">
        <v>237</v>
      </c>
      <c r="AI1218" t="s">
        <v>246</v>
      </c>
      <c r="AJ1218">
        <v>110159</v>
      </c>
      <c r="AK1218" t="s">
        <v>247</v>
      </c>
      <c r="AL1218" t="s">
        <v>241</v>
      </c>
      <c r="AM1218">
        <v>40507</v>
      </c>
      <c r="AN1218">
        <v>47659</v>
      </c>
      <c r="AO1218">
        <v>39799</v>
      </c>
      <c r="AP1218">
        <v>41.76</v>
      </c>
      <c r="AQ1218">
        <v>2141.7399999999998</v>
      </c>
      <c r="AR1218" t="s">
        <v>2626</v>
      </c>
      <c r="AS1218" t="s">
        <v>2626</v>
      </c>
      <c r="AT1218">
        <v>0</v>
      </c>
      <c r="AU1218" t="s">
        <v>2628</v>
      </c>
      <c r="AV1218" s="3">
        <v>42730</v>
      </c>
      <c r="AW1218" s="3" t="str">
        <f>TEXT(LoanTable[[#This Row],[Disbursement Date]],"YYYY-MM")</f>
        <v>2020-09</v>
      </c>
      <c r="AX1218" t="str">
        <f>TEXT(EDATE(LoanTable[[#This Row],[Disbursement Date]],-1),"YYYY-MM")</f>
        <v>2020-08</v>
      </c>
      <c r="AY1218">
        <f>IF(LoanTable[[#This Row],[Loan Status]]="Active",1,0)</f>
        <v>0</v>
      </c>
      <c r="AZ1218">
        <f>IF(COUNTIFS(LoanTable[Client id],LoanTable[[#This Row],[Client id]],LoanTable[Period],LoanTable[[#This Row],[Previous Period]])&gt;0,1,0)</f>
        <v>0</v>
      </c>
      <c r="BA1218" s="17" t="str">
        <f>TEXT(LoanTable[[#This Row],[Disbursement Date]],"YYYY")</f>
        <v>2020</v>
      </c>
      <c r="BB1218" s="10" cm="1">
        <f t="array" ref="BB1218">IF(YEAR(LoanTable[[#This Row],[Disbursement Date]])=MIN(YEAR(LoanTable[Disbursement Date])),"",YEAR(LoanTable[[#This Row],[Disbursement Date]])-1)</f>
        <v>2019</v>
      </c>
      <c r="BC1218" s="10">
        <f>IF(LoanTable[[#This Row],[Previous Year]]="",1,IF(COUNTIFS(LoanTable[Client id],LoanTable[[#This Row],[Client id]],LoanTable[Year],LoanTable[[#This Row],[Previous Year]])&gt;0,1,0))</f>
        <v>1</v>
      </c>
      <c r="BD1218" t="str">
        <f>YEAR(LoanTable[[#This Row],[Disbursement Date]]) &amp; "-Q" &amp; ROUNDUP(MONTH(LoanTable[[#This Row],[Disbursement Date]])/3,0)</f>
        <v>2020-Q3</v>
      </c>
      <c r="BE1218">
        <f>IF(LoanTable[[#This Row],[Disbursement Date]]=LoanTable[[#This Row],[First Loan Date]],1,0)</f>
        <v>0</v>
      </c>
    </row>
    <row r="1219" spans="1:57" x14ac:dyDescent="0.3">
      <c r="A1219" t="s">
        <v>1411</v>
      </c>
      <c r="B1219">
        <v>12</v>
      </c>
      <c r="C1219" t="s">
        <v>249</v>
      </c>
      <c r="D1219" t="s">
        <v>589</v>
      </c>
      <c r="E1219">
        <v>5389</v>
      </c>
      <c r="F1219">
        <v>2689</v>
      </c>
      <c r="G1219">
        <v>31100</v>
      </c>
      <c r="H1219" s="5">
        <v>44083</v>
      </c>
      <c r="I1219" t="s">
        <v>612</v>
      </c>
      <c r="J1219" t="s">
        <v>613</v>
      </c>
      <c r="K1219">
        <v>910182</v>
      </c>
      <c r="L1219" t="s">
        <v>257</v>
      </c>
      <c r="M1219" t="s">
        <v>48</v>
      </c>
      <c r="N1219" t="s">
        <v>13</v>
      </c>
      <c r="O1219" t="s">
        <v>14</v>
      </c>
      <c r="P1219">
        <v>45</v>
      </c>
      <c r="Q1219" s="6" t="s">
        <v>49</v>
      </c>
      <c r="R1219" t="s">
        <v>16</v>
      </c>
      <c r="S1219" t="s">
        <v>35</v>
      </c>
      <c r="T1219" t="s">
        <v>44</v>
      </c>
      <c r="U1219" t="s">
        <v>19</v>
      </c>
      <c r="V1219" t="s">
        <v>31</v>
      </c>
      <c r="W1219">
        <v>417</v>
      </c>
      <c r="X1219" t="s">
        <v>574</v>
      </c>
      <c r="Y1219" t="s">
        <v>590</v>
      </c>
      <c r="Z1219" t="s">
        <v>576</v>
      </c>
      <c r="AA1219">
        <v>9.9099999999999994E-2</v>
      </c>
      <c r="AB1219" t="s">
        <v>577</v>
      </c>
      <c r="AC1219" t="s">
        <v>591</v>
      </c>
      <c r="AD1219" t="s">
        <v>249</v>
      </c>
      <c r="AE1219" t="s">
        <v>250</v>
      </c>
      <c r="AF1219" t="s">
        <v>251</v>
      </c>
      <c r="AG1219" t="s">
        <v>252</v>
      </c>
      <c r="AH1219" t="s">
        <v>253</v>
      </c>
      <c r="AI1219" t="s">
        <v>254</v>
      </c>
      <c r="AJ1219">
        <v>910182</v>
      </c>
      <c r="AK1219" t="s">
        <v>255</v>
      </c>
      <c r="AL1219" t="s">
        <v>256</v>
      </c>
      <c r="AM1219">
        <v>4985</v>
      </c>
      <c r="AN1219">
        <v>4381</v>
      </c>
      <c r="AO1219">
        <v>4981</v>
      </c>
      <c r="AP1219">
        <v>25.08</v>
      </c>
      <c r="AQ1219">
        <v>2287.79</v>
      </c>
      <c r="AR1219" t="s">
        <v>2627</v>
      </c>
      <c r="AS1219" t="s">
        <v>2627</v>
      </c>
      <c r="AT1219">
        <v>0</v>
      </c>
      <c r="AU1219" t="s">
        <v>2628</v>
      </c>
      <c r="AV1219" s="3">
        <v>42847</v>
      </c>
      <c r="AW1219" s="3" t="str">
        <f>TEXT(LoanTable[[#This Row],[Disbursement Date]],"YYYY-MM")</f>
        <v>2020-09</v>
      </c>
      <c r="AX1219" t="str">
        <f>TEXT(EDATE(LoanTable[[#This Row],[Disbursement Date]],-1),"YYYY-MM")</f>
        <v>2020-08</v>
      </c>
      <c r="AY1219">
        <f>IF(LoanTable[[#This Row],[Loan Status]]="Active",1,0)</f>
        <v>0</v>
      </c>
      <c r="AZ1219">
        <f>IF(COUNTIFS(LoanTable[Client id],LoanTable[[#This Row],[Client id]],LoanTable[Period],LoanTable[[#This Row],[Previous Period]])&gt;0,1,0)</f>
        <v>0</v>
      </c>
      <c r="BA1219" s="17" t="str">
        <f>TEXT(LoanTable[[#This Row],[Disbursement Date]],"YYYY")</f>
        <v>2020</v>
      </c>
      <c r="BB1219" s="10" cm="1">
        <f t="array" ref="BB1219">IF(YEAR(LoanTable[[#This Row],[Disbursement Date]])=MIN(YEAR(LoanTable[Disbursement Date])),"",YEAR(LoanTable[[#This Row],[Disbursement Date]])-1)</f>
        <v>2019</v>
      </c>
      <c r="BC1219" s="10">
        <f>IF(LoanTable[[#This Row],[Previous Year]]="",1,IF(COUNTIFS(LoanTable[Client id],LoanTable[[#This Row],[Client id]],LoanTable[Year],LoanTable[[#This Row],[Previous Year]])&gt;0,1,0))</f>
        <v>0</v>
      </c>
      <c r="BD1219" t="str">
        <f>YEAR(LoanTable[[#This Row],[Disbursement Date]]) &amp; "-Q" &amp; ROUNDUP(MONTH(LoanTable[[#This Row],[Disbursement Date]])/3,0)</f>
        <v>2020-Q3</v>
      </c>
      <c r="BE1219">
        <f>IF(LoanTable[[#This Row],[Disbursement Date]]=LoanTable[[#This Row],[First Loan Date]],1,0)</f>
        <v>0</v>
      </c>
    </row>
    <row r="1220" spans="1:57" x14ac:dyDescent="0.3">
      <c r="A1220" t="s">
        <v>1646</v>
      </c>
      <c r="B1220">
        <v>25</v>
      </c>
      <c r="C1220" t="s">
        <v>249</v>
      </c>
      <c r="D1220" t="s">
        <v>573</v>
      </c>
      <c r="E1220">
        <v>28014</v>
      </c>
      <c r="F1220">
        <v>40607</v>
      </c>
      <c r="G1220">
        <v>34596</v>
      </c>
      <c r="H1220" s="5">
        <v>44083</v>
      </c>
      <c r="I1220" t="s">
        <v>612</v>
      </c>
      <c r="J1220" t="s">
        <v>619</v>
      </c>
      <c r="K1220">
        <v>910182</v>
      </c>
      <c r="L1220" t="s">
        <v>257</v>
      </c>
      <c r="M1220" t="s">
        <v>75</v>
      </c>
      <c r="N1220" t="s">
        <v>13</v>
      </c>
      <c r="O1220" t="s">
        <v>46</v>
      </c>
      <c r="P1220">
        <v>30</v>
      </c>
      <c r="Q1220" s="6" t="s">
        <v>76</v>
      </c>
      <c r="R1220" t="s">
        <v>25</v>
      </c>
      <c r="S1220" t="s">
        <v>35</v>
      </c>
      <c r="T1220" t="s">
        <v>18</v>
      </c>
      <c r="U1220" t="s">
        <v>65</v>
      </c>
      <c r="V1220" t="s">
        <v>31</v>
      </c>
      <c r="W1220">
        <v>368</v>
      </c>
      <c r="X1220" t="s">
        <v>574</v>
      </c>
      <c r="Y1220" t="s">
        <v>575</v>
      </c>
      <c r="Z1220" t="s">
        <v>576</v>
      </c>
      <c r="AA1220">
        <v>0.1065</v>
      </c>
      <c r="AB1220" t="s">
        <v>577</v>
      </c>
      <c r="AC1220" t="s">
        <v>578</v>
      </c>
      <c r="AD1220" t="s">
        <v>249</v>
      </c>
      <c r="AE1220" t="s">
        <v>250</v>
      </c>
      <c r="AF1220" t="s">
        <v>251</v>
      </c>
      <c r="AG1220" t="s">
        <v>252</v>
      </c>
      <c r="AH1220" t="s">
        <v>253</v>
      </c>
      <c r="AI1220" t="s">
        <v>254</v>
      </c>
      <c r="AJ1220">
        <v>910182</v>
      </c>
      <c r="AK1220" t="s">
        <v>255</v>
      </c>
      <c r="AL1220" t="s">
        <v>256</v>
      </c>
      <c r="AM1220">
        <v>29379</v>
      </c>
      <c r="AN1220">
        <v>41264</v>
      </c>
      <c r="AO1220">
        <v>27626</v>
      </c>
      <c r="AP1220">
        <v>20.88</v>
      </c>
      <c r="AQ1220">
        <v>4992.66</v>
      </c>
      <c r="AR1220" t="s">
        <v>2626</v>
      </c>
      <c r="AS1220" t="s">
        <v>2626</v>
      </c>
      <c r="AT1220">
        <v>2</v>
      </c>
      <c r="AU1220" t="s">
        <v>2630</v>
      </c>
      <c r="AV1220" s="3">
        <v>44083</v>
      </c>
      <c r="AW1220" s="3" t="str">
        <f>TEXT(LoanTable[[#This Row],[Disbursement Date]],"YYYY-MM")</f>
        <v>2020-09</v>
      </c>
      <c r="AX1220" t="str">
        <f>TEXT(EDATE(LoanTable[[#This Row],[Disbursement Date]],-1),"YYYY-MM")</f>
        <v>2020-08</v>
      </c>
      <c r="AY1220">
        <f>IF(LoanTable[[#This Row],[Loan Status]]="Active",1,0)</f>
        <v>0</v>
      </c>
      <c r="AZ1220">
        <f>IF(COUNTIFS(LoanTable[Client id],LoanTable[[#This Row],[Client id]],LoanTable[Period],LoanTable[[#This Row],[Previous Period]])&gt;0,1,0)</f>
        <v>0</v>
      </c>
      <c r="BA1220" s="17" t="str">
        <f>TEXT(LoanTable[[#This Row],[Disbursement Date]],"YYYY")</f>
        <v>2020</v>
      </c>
      <c r="BB1220" s="10" cm="1">
        <f t="array" ref="BB1220">IF(YEAR(LoanTable[[#This Row],[Disbursement Date]])=MIN(YEAR(LoanTable[Disbursement Date])),"",YEAR(LoanTable[[#This Row],[Disbursement Date]])-1)</f>
        <v>2019</v>
      </c>
      <c r="BC1220" s="10">
        <f>IF(LoanTable[[#This Row],[Previous Year]]="",1,IF(COUNTIFS(LoanTable[Client id],LoanTable[[#This Row],[Client id]],LoanTable[Year],LoanTable[[#This Row],[Previous Year]])&gt;0,1,0))</f>
        <v>0</v>
      </c>
      <c r="BD1220" t="str">
        <f>YEAR(LoanTable[[#This Row],[Disbursement Date]]) &amp; "-Q" &amp; ROUNDUP(MONTH(LoanTable[[#This Row],[Disbursement Date]])/3,0)</f>
        <v>2020-Q3</v>
      </c>
      <c r="BE1220">
        <f>IF(LoanTable[[#This Row],[Disbursement Date]]=LoanTable[[#This Row],[First Loan Date]],1,0)</f>
        <v>1</v>
      </c>
    </row>
    <row r="1221" spans="1:57" x14ac:dyDescent="0.3">
      <c r="A1221" t="s">
        <v>1534</v>
      </c>
      <c r="B1221">
        <v>955</v>
      </c>
      <c r="C1221" t="s">
        <v>471</v>
      </c>
      <c r="D1221" t="s">
        <v>583</v>
      </c>
      <c r="E1221">
        <v>3506</v>
      </c>
      <c r="F1221">
        <v>26931</v>
      </c>
      <c r="G1221">
        <v>27657</v>
      </c>
      <c r="H1221" s="5">
        <v>44083</v>
      </c>
      <c r="I1221" t="s">
        <v>612</v>
      </c>
      <c r="J1221" t="s">
        <v>613</v>
      </c>
      <c r="K1221">
        <v>570241</v>
      </c>
      <c r="L1221" t="s">
        <v>477</v>
      </c>
      <c r="M1221" t="s">
        <v>50</v>
      </c>
      <c r="N1221" t="s">
        <v>13</v>
      </c>
      <c r="O1221" t="s">
        <v>14</v>
      </c>
      <c r="P1221">
        <v>36</v>
      </c>
      <c r="Q1221" s="5" t="s">
        <v>51</v>
      </c>
      <c r="R1221" t="s">
        <v>16</v>
      </c>
      <c r="S1221" t="s">
        <v>35</v>
      </c>
      <c r="T1221" t="s">
        <v>44</v>
      </c>
      <c r="U1221" t="s">
        <v>26</v>
      </c>
      <c r="V1221" t="s">
        <v>31</v>
      </c>
      <c r="W1221">
        <v>787</v>
      </c>
      <c r="X1221" t="s">
        <v>574</v>
      </c>
      <c r="Y1221" t="s">
        <v>584</v>
      </c>
      <c r="Z1221" t="s">
        <v>576</v>
      </c>
      <c r="AA1221">
        <v>0.1825</v>
      </c>
      <c r="AB1221" t="s">
        <v>585</v>
      </c>
      <c r="AC1221" t="s">
        <v>586</v>
      </c>
      <c r="AD1221" t="s">
        <v>471</v>
      </c>
      <c r="AE1221" t="s">
        <v>472</v>
      </c>
      <c r="AF1221" t="s">
        <v>473</v>
      </c>
      <c r="AG1221" t="s">
        <v>474</v>
      </c>
      <c r="AH1221" t="s">
        <v>475</v>
      </c>
      <c r="AI1221" t="s">
        <v>471</v>
      </c>
      <c r="AJ1221">
        <v>570241</v>
      </c>
      <c r="AK1221" t="s">
        <v>476</v>
      </c>
      <c r="AL1221" t="s">
        <v>241</v>
      </c>
      <c r="AM1221">
        <v>3851</v>
      </c>
      <c r="AN1221">
        <v>28148</v>
      </c>
      <c r="AO1221">
        <v>3227</v>
      </c>
      <c r="AP1221">
        <v>17.850000000000001</v>
      </c>
      <c r="AQ1221">
        <v>3327.55</v>
      </c>
      <c r="AR1221" t="s">
        <v>2626</v>
      </c>
      <c r="AS1221" t="s">
        <v>2626</v>
      </c>
      <c r="AT1221">
        <v>0</v>
      </c>
      <c r="AU1221" t="s">
        <v>2628</v>
      </c>
      <c r="AV1221" s="3">
        <v>42045</v>
      </c>
      <c r="AW1221" s="3" t="str">
        <f>TEXT(LoanTable[[#This Row],[Disbursement Date]],"YYYY-MM")</f>
        <v>2020-09</v>
      </c>
      <c r="AX1221" t="str">
        <f>TEXT(EDATE(LoanTable[[#This Row],[Disbursement Date]],-1),"YYYY-MM")</f>
        <v>2020-08</v>
      </c>
      <c r="AY1221">
        <f>IF(LoanTable[[#This Row],[Loan Status]]="Active",1,0)</f>
        <v>0</v>
      </c>
      <c r="AZ1221">
        <f>IF(COUNTIFS(LoanTable[Client id],LoanTable[[#This Row],[Client id]],LoanTable[Period],LoanTable[[#This Row],[Previous Period]])&gt;0,1,0)</f>
        <v>0</v>
      </c>
      <c r="BA1221" s="17" t="str">
        <f>TEXT(LoanTable[[#This Row],[Disbursement Date]],"YYYY")</f>
        <v>2020</v>
      </c>
      <c r="BB1221" s="10" cm="1">
        <f t="array" ref="BB1221">IF(YEAR(LoanTable[[#This Row],[Disbursement Date]])=MIN(YEAR(LoanTable[Disbursement Date])),"",YEAR(LoanTable[[#This Row],[Disbursement Date]])-1)</f>
        <v>2019</v>
      </c>
      <c r="BC1221" s="10">
        <f>IF(LoanTable[[#This Row],[Previous Year]]="",1,IF(COUNTIFS(LoanTable[Client id],LoanTable[[#This Row],[Client id]],LoanTable[Year],LoanTable[[#This Row],[Previous Year]])&gt;0,1,0))</f>
        <v>0</v>
      </c>
      <c r="BD1221" t="str">
        <f>YEAR(LoanTable[[#This Row],[Disbursement Date]]) &amp; "-Q" &amp; ROUNDUP(MONTH(LoanTable[[#This Row],[Disbursement Date]])/3,0)</f>
        <v>2020-Q3</v>
      </c>
      <c r="BE1221">
        <f>IF(LoanTable[[#This Row],[Disbursement Date]]=LoanTable[[#This Row],[First Loan Date]],1,0)</f>
        <v>0</v>
      </c>
    </row>
    <row r="1222" spans="1:57" x14ac:dyDescent="0.3">
      <c r="A1222" t="s">
        <v>1074</v>
      </c>
      <c r="B1222">
        <v>481</v>
      </c>
      <c r="C1222" t="s">
        <v>422</v>
      </c>
      <c r="D1222" t="s">
        <v>573</v>
      </c>
      <c r="E1222">
        <v>22620</v>
      </c>
      <c r="F1222">
        <v>40095</v>
      </c>
      <c r="G1222">
        <v>36709</v>
      </c>
      <c r="H1222" s="5">
        <v>44085</v>
      </c>
      <c r="I1222" t="s">
        <v>615</v>
      </c>
      <c r="J1222" t="s">
        <v>619</v>
      </c>
      <c r="K1222">
        <v>120676</v>
      </c>
      <c r="L1222" t="s">
        <v>423</v>
      </c>
      <c r="M1222" t="s">
        <v>143</v>
      </c>
      <c r="N1222" t="s">
        <v>13</v>
      </c>
      <c r="O1222" t="s">
        <v>46</v>
      </c>
      <c r="P1222">
        <v>29</v>
      </c>
      <c r="Q1222" s="5" t="s">
        <v>146</v>
      </c>
      <c r="R1222" t="s">
        <v>104</v>
      </c>
      <c r="S1222" t="s">
        <v>35</v>
      </c>
      <c r="T1222" t="s">
        <v>63</v>
      </c>
      <c r="U1222" t="s">
        <v>19</v>
      </c>
      <c r="V1222" t="s">
        <v>31</v>
      </c>
      <c r="W1222">
        <v>395</v>
      </c>
      <c r="X1222" t="s">
        <v>574</v>
      </c>
      <c r="Y1222" t="s">
        <v>575</v>
      </c>
      <c r="Z1222" t="s">
        <v>576</v>
      </c>
      <c r="AA1222">
        <v>0.1065</v>
      </c>
      <c r="AB1222" t="s">
        <v>577</v>
      </c>
      <c r="AC1222" t="s">
        <v>578</v>
      </c>
      <c r="AD1222" t="s">
        <v>422</v>
      </c>
      <c r="AE1222" t="s">
        <v>234</v>
      </c>
      <c r="AF1222" t="s">
        <v>235</v>
      </c>
      <c r="AG1222" t="s">
        <v>236</v>
      </c>
      <c r="AH1222" t="s">
        <v>237</v>
      </c>
      <c r="AI1222" t="s">
        <v>422</v>
      </c>
      <c r="AJ1222">
        <v>120676</v>
      </c>
      <c r="AK1222" t="s">
        <v>247</v>
      </c>
      <c r="AL1222" t="s">
        <v>239</v>
      </c>
      <c r="AM1222">
        <v>22187</v>
      </c>
      <c r="AN1222">
        <v>40227</v>
      </c>
      <c r="AO1222">
        <v>22232</v>
      </c>
      <c r="AP1222">
        <v>6.37</v>
      </c>
      <c r="AQ1222">
        <v>3651.02</v>
      </c>
      <c r="AR1222" t="s">
        <v>2626</v>
      </c>
      <c r="AS1222" t="s">
        <v>2626</v>
      </c>
      <c r="AT1222">
        <v>1</v>
      </c>
      <c r="AU1222" t="s">
        <v>2630</v>
      </c>
      <c r="AV1222" s="3">
        <v>42172</v>
      </c>
      <c r="AW1222" s="3" t="str">
        <f>TEXT(LoanTable[[#This Row],[Disbursement Date]],"YYYY-MM")</f>
        <v>2020-09</v>
      </c>
      <c r="AX1222" t="str">
        <f>TEXT(EDATE(LoanTable[[#This Row],[Disbursement Date]],-1),"YYYY-MM")</f>
        <v>2020-08</v>
      </c>
      <c r="AY1222">
        <f>IF(LoanTable[[#This Row],[Loan Status]]="Active",1,0)</f>
        <v>0</v>
      </c>
      <c r="AZ1222">
        <f>IF(COUNTIFS(LoanTable[Client id],LoanTable[[#This Row],[Client id]],LoanTable[Period],LoanTable[[#This Row],[Previous Period]])&gt;0,1,0)</f>
        <v>0</v>
      </c>
      <c r="BA1222" s="17" t="str">
        <f>TEXT(LoanTable[[#This Row],[Disbursement Date]],"YYYY")</f>
        <v>2020</v>
      </c>
      <c r="BB1222" s="10" cm="1">
        <f t="array" ref="BB1222">IF(YEAR(LoanTable[[#This Row],[Disbursement Date]])=MIN(YEAR(LoanTable[Disbursement Date])),"",YEAR(LoanTable[[#This Row],[Disbursement Date]])-1)</f>
        <v>2019</v>
      </c>
      <c r="BC1222" s="10">
        <f>IF(LoanTable[[#This Row],[Previous Year]]="",1,IF(COUNTIFS(LoanTable[Client id],LoanTable[[#This Row],[Client id]],LoanTable[Year],LoanTable[[#This Row],[Previous Year]])&gt;0,1,0))</f>
        <v>0</v>
      </c>
      <c r="BD1222" t="str">
        <f>YEAR(LoanTable[[#This Row],[Disbursement Date]]) &amp; "-Q" &amp; ROUNDUP(MONTH(LoanTable[[#This Row],[Disbursement Date]])/3,0)</f>
        <v>2020-Q3</v>
      </c>
      <c r="BE1222">
        <f>IF(LoanTable[[#This Row],[Disbursement Date]]=LoanTable[[#This Row],[First Loan Date]],1,0)</f>
        <v>0</v>
      </c>
    </row>
    <row r="1223" spans="1:57" x14ac:dyDescent="0.3">
      <c r="A1223" t="s">
        <v>2054</v>
      </c>
      <c r="B1223">
        <v>535</v>
      </c>
      <c r="C1223" t="s">
        <v>422</v>
      </c>
      <c r="D1223" t="s">
        <v>573</v>
      </c>
      <c r="E1223">
        <v>27224</v>
      </c>
      <c r="F1223">
        <v>18219</v>
      </c>
      <c r="G1223">
        <v>21849</v>
      </c>
      <c r="H1223" s="5">
        <v>44085</v>
      </c>
      <c r="I1223" t="s">
        <v>617</v>
      </c>
      <c r="J1223" t="s">
        <v>619</v>
      </c>
      <c r="K1223">
        <v>120676</v>
      </c>
      <c r="L1223" t="s">
        <v>423</v>
      </c>
      <c r="M1223" t="s">
        <v>86</v>
      </c>
      <c r="N1223" t="s">
        <v>13</v>
      </c>
      <c r="O1223" t="s">
        <v>28</v>
      </c>
      <c r="P1223">
        <v>48</v>
      </c>
      <c r="Q1223" s="5" t="s">
        <v>222</v>
      </c>
      <c r="R1223" t="s">
        <v>74</v>
      </c>
      <c r="S1223" t="s">
        <v>35</v>
      </c>
      <c r="T1223" t="s">
        <v>63</v>
      </c>
      <c r="U1223" t="s">
        <v>26</v>
      </c>
      <c r="V1223" t="s">
        <v>31</v>
      </c>
      <c r="W1223">
        <v>657</v>
      </c>
      <c r="X1223" t="s">
        <v>574</v>
      </c>
      <c r="Y1223" t="s">
        <v>575</v>
      </c>
      <c r="Z1223" t="s">
        <v>576</v>
      </c>
      <c r="AA1223">
        <v>0.1065</v>
      </c>
      <c r="AB1223" t="s">
        <v>577</v>
      </c>
      <c r="AC1223" t="s">
        <v>578</v>
      </c>
      <c r="AD1223" t="s">
        <v>422</v>
      </c>
      <c r="AE1223" t="s">
        <v>234</v>
      </c>
      <c r="AF1223" t="s">
        <v>235</v>
      </c>
      <c r="AG1223" t="s">
        <v>236</v>
      </c>
      <c r="AH1223" t="s">
        <v>237</v>
      </c>
      <c r="AI1223" t="s">
        <v>422</v>
      </c>
      <c r="AJ1223">
        <v>120676</v>
      </c>
      <c r="AK1223" t="s">
        <v>247</v>
      </c>
      <c r="AL1223" t="s">
        <v>239</v>
      </c>
      <c r="AM1223">
        <v>27493</v>
      </c>
      <c r="AN1223">
        <v>17831</v>
      </c>
      <c r="AO1223">
        <v>27096</v>
      </c>
      <c r="AP1223">
        <v>25.58</v>
      </c>
      <c r="AQ1223">
        <v>4976.99</v>
      </c>
      <c r="AR1223" t="s">
        <v>2626</v>
      </c>
      <c r="AS1223" t="s">
        <v>2626</v>
      </c>
      <c r="AT1223">
        <v>2</v>
      </c>
      <c r="AU1223" t="s">
        <v>2628</v>
      </c>
      <c r="AV1223" s="3">
        <v>44085</v>
      </c>
      <c r="AW1223" s="3" t="str">
        <f>TEXT(LoanTable[[#This Row],[Disbursement Date]],"YYYY-MM")</f>
        <v>2020-09</v>
      </c>
      <c r="AX1223" t="str">
        <f>TEXT(EDATE(LoanTable[[#This Row],[Disbursement Date]],-1),"YYYY-MM")</f>
        <v>2020-08</v>
      </c>
      <c r="AY1223">
        <f>IF(LoanTable[[#This Row],[Loan Status]]="Active",1,0)</f>
        <v>0</v>
      </c>
      <c r="AZ1223">
        <f>IF(COUNTIFS(LoanTable[Client id],LoanTable[[#This Row],[Client id]],LoanTable[Period],LoanTable[[#This Row],[Previous Period]])&gt;0,1,0)</f>
        <v>0</v>
      </c>
      <c r="BA1223" s="17" t="str">
        <f>TEXT(LoanTable[[#This Row],[Disbursement Date]],"YYYY")</f>
        <v>2020</v>
      </c>
      <c r="BB1223" s="10" cm="1">
        <f t="array" ref="BB1223">IF(YEAR(LoanTable[[#This Row],[Disbursement Date]])=MIN(YEAR(LoanTable[Disbursement Date])),"",YEAR(LoanTable[[#This Row],[Disbursement Date]])-1)</f>
        <v>2019</v>
      </c>
      <c r="BC1223" s="10">
        <f>IF(LoanTable[[#This Row],[Previous Year]]="",1,IF(COUNTIFS(LoanTable[Client id],LoanTable[[#This Row],[Client id]],LoanTable[Year],LoanTable[[#This Row],[Previous Year]])&gt;0,1,0))</f>
        <v>0</v>
      </c>
      <c r="BD1223" t="str">
        <f>YEAR(LoanTable[[#This Row],[Disbursement Date]]) &amp; "-Q" &amp; ROUNDUP(MONTH(LoanTable[[#This Row],[Disbursement Date]])/3,0)</f>
        <v>2020-Q3</v>
      </c>
      <c r="BE1223">
        <f>IF(LoanTable[[#This Row],[Disbursement Date]]=LoanTable[[#This Row],[First Loan Date]],1,0)</f>
        <v>1</v>
      </c>
    </row>
    <row r="1224" spans="1:57" x14ac:dyDescent="0.3">
      <c r="A1224" t="s">
        <v>2064</v>
      </c>
      <c r="B1224">
        <v>666</v>
      </c>
      <c r="C1224" t="s">
        <v>265</v>
      </c>
      <c r="D1224" t="s">
        <v>573</v>
      </c>
      <c r="E1224">
        <v>7843</v>
      </c>
      <c r="F1224">
        <v>45067</v>
      </c>
      <c r="G1224">
        <v>31458</v>
      </c>
      <c r="H1224" s="5">
        <v>44086</v>
      </c>
      <c r="I1224" t="s">
        <v>615</v>
      </c>
      <c r="J1224" t="s">
        <v>613</v>
      </c>
      <c r="K1224">
        <v>30179</v>
      </c>
      <c r="L1224" t="s">
        <v>272</v>
      </c>
      <c r="M1224" t="s">
        <v>133</v>
      </c>
      <c r="N1224" t="s">
        <v>13</v>
      </c>
      <c r="O1224" t="s">
        <v>33</v>
      </c>
      <c r="P1224">
        <v>22</v>
      </c>
      <c r="Q1224" s="5" t="s">
        <v>159</v>
      </c>
      <c r="R1224" t="s">
        <v>30</v>
      </c>
      <c r="S1224" t="s">
        <v>145</v>
      </c>
      <c r="T1224" t="s">
        <v>63</v>
      </c>
      <c r="U1224" t="s">
        <v>22</v>
      </c>
      <c r="V1224" t="s">
        <v>39</v>
      </c>
      <c r="W1224">
        <v>564</v>
      </c>
      <c r="X1224" t="s">
        <v>574</v>
      </c>
      <c r="Y1224" t="s">
        <v>575</v>
      </c>
      <c r="Z1224" t="s">
        <v>576</v>
      </c>
      <c r="AA1224">
        <v>0.1065</v>
      </c>
      <c r="AB1224" t="s">
        <v>577</v>
      </c>
      <c r="AC1224" t="s">
        <v>578</v>
      </c>
      <c r="AD1224" t="s">
        <v>265</v>
      </c>
      <c r="AE1224" t="s">
        <v>266</v>
      </c>
      <c r="AF1224" t="s">
        <v>267</v>
      </c>
      <c r="AG1224" t="s">
        <v>268</v>
      </c>
      <c r="AH1224" t="s">
        <v>269</v>
      </c>
      <c r="AI1224" t="s">
        <v>270</v>
      </c>
      <c r="AJ1224">
        <v>30179</v>
      </c>
      <c r="AK1224" t="s">
        <v>271</v>
      </c>
      <c r="AL1224" t="s">
        <v>241</v>
      </c>
      <c r="AM1224">
        <v>8820</v>
      </c>
      <c r="AN1224">
        <v>44808</v>
      </c>
      <c r="AO1224">
        <v>7805</v>
      </c>
      <c r="AP1224">
        <v>38.03</v>
      </c>
      <c r="AQ1224">
        <v>2778.78</v>
      </c>
      <c r="AR1224" t="s">
        <v>2626</v>
      </c>
      <c r="AS1224" t="s">
        <v>2626</v>
      </c>
      <c r="AT1224">
        <v>2</v>
      </c>
      <c r="AU1224" t="s">
        <v>2628</v>
      </c>
      <c r="AV1224" s="3">
        <v>42805</v>
      </c>
      <c r="AW1224" s="3" t="str">
        <f>TEXT(LoanTable[[#This Row],[Disbursement Date]],"YYYY-MM")</f>
        <v>2020-09</v>
      </c>
      <c r="AX1224" t="str">
        <f>TEXT(EDATE(LoanTable[[#This Row],[Disbursement Date]],-1),"YYYY-MM")</f>
        <v>2020-08</v>
      </c>
      <c r="AY1224">
        <f>IF(LoanTable[[#This Row],[Loan Status]]="Active",1,0)</f>
        <v>0</v>
      </c>
      <c r="AZ1224">
        <f>IF(COUNTIFS(LoanTable[Client id],LoanTable[[#This Row],[Client id]],LoanTable[Period],LoanTable[[#This Row],[Previous Period]])&gt;0,1,0)</f>
        <v>0</v>
      </c>
      <c r="BA1224" s="17" t="str">
        <f>TEXT(LoanTable[[#This Row],[Disbursement Date]],"YYYY")</f>
        <v>2020</v>
      </c>
      <c r="BB1224" s="10" cm="1">
        <f t="array" ref="BB1224">IF(YEAR(LoanTable[[#This Row],[Disbursement Date]])=MIN(YEAR(LoanTable[Disbursement Date])),"",YEAR(LoanTable[[#This Row],[Disbursement Date]])-1)</f>
        <v>2019</v>
      </c>
      <c r="BC1224" s="10">
        <f>IF(LoanTable[[#This Row],[Previous Year]]="",1,IF(COUNTIFS(LoanTable[Client id],LoanTable[[#This Row],[Client id]],LoanTable[Year],LoanTable[[#This Row],[Previous Year]])&gt;0,1,0))</f>
        <v>1</v>
      </c>
      <c r="BD1224" t="str">
        <f>YEAR(LoanTable[[#This Row],[Disbursement Date]]) &amp; "-Q" &amp; ROUNDUP(MONTH(LoanTable[[#This Row],[Disbursement Date]])/3,0)</f>
        <v>2020-Q3</v>
      </c>
      <c r="BE1224">
        <f>IF(LoanTable[[#This Row],[Disbursement Date]]=LoanTable[[#This Row],[First Loan Date]],1,0)</f>
        <v>0</v>
      </c>
    </row>
    <row r="1225" spans="1:57" x14ac:dyDescent="0.3">
      <c r="A1225" t="s">
        <v>654</v>
      </c>
      <c r="B1225">
        <v>774</v>
      </c>
      <c r="C1225" t="s">
        <v>251</v>
      </c>
      <c r="D1225" t="s">
        <v>573</v>
      </c>
      <c r="E1225">
        <v>8277</v>
      </c>
      <c r="F1225">
        <v>39398</v>
      </c>
      <c r="G1225">
        <v>24143</v>
      </c>
      <c r="H1225" s="5">
        <v>44089</v>
      </c>
      <c r="I1225" t="s">
        <v>612</v>
      </c>
      <c r="J1225" t="s">
        <v>619</v>
      </c>
      <c r="K1225">
        <v>10068</v>
      </c>
      <c r="L1225" t="s">
        <v>319</v>
      </c>
      <c r="M1225" t="s">
        <v>54</v>
      </c>
      <c r="N1225" t="s">
        <v>13</v>
      </c>
      <c r="O1225" t="s">
        <v>33</v>
      </c>
      <c r="P1225">
        <v>22</v>
      </c>
      <c r="Q1225" s="5" t="s">
        <v>88</v>
      </c>
      <c r="R1225" t="s">
        <v>74</v>
      </c>
      <c r="S1225" t="s">
        <v>35</v>
      </c>
      <c r="T1225" t="s">
        <v>63</v>
      </c>
      <c r="U1225" t="s">
        <v>19</v>
      </c>
      <c r="V1225" t="s">
        <v>31</v>
      </c>
      <c r="W1225">
        <v>640</v>
      </c>
      <c r="X1225" t="s">
        <v>574</v>
      </c>
      <c r="Y1225" t="s">
        <v>575</v>
      </c>
      <c r="Z1225" t="s">
        <v>576</v>
      </c>
      <c r="AA1225">
        <v>0.1065</v>
      </c>
      <c r="AB1225" t="s">
        <v>577</v>
      </c>
      <c r="AC1225" t="s">
        <v>578</v>
      </c>
      <c r="AD1225" t="s">
        <v>251</v>
      </c>
      <c r="AE1225" t="s">
        <v>250</v>
      </c>
      <c r="AF1225" t="s">
        <v>251</v>
      </c>
      <c r="AG1225" t="s">
        <v>252</v>
      </c>
      <c r="AH1225" t="s">
        <v>253</v>
      </c>
      <c r="AI1225" t="s">
        <v>317</v>
      </c>
      <c r="AJ1225">
        <v>10068</v>
      </c>
      <c r="AK1225" t="s">
        <v>318</v>
      </c>
      <c r="AL1225" t="s">
        <v>256</v>
      </c>
      <c r="AM1225">
        <v>8097</v>
      </c>
      <c r="AN1225">
        <v>39514</v>
      </c>
      <c r="AO1225">
        <v>8019</v>
      </c>
      <c r="AP1225">
        <v>13.11</v>
      </c>
      <c r="AQ1225">
        <v>2783.02</v>
      </c>
      <c r="AR1225" t="s">
        <v>2626</v>
      </c>
      <c r="AS1225" t="s">
        <v>2626</v>
      </c>
      <c r="AT1225">
        <v>0</v>
      </c>
      <c r="AU1225" t="s">
        <v>2628</v>
      </c>
      <c r="AV1225" s="3">
        <v>44089</v>
      </c>
      <c r="AW1225" s="3" t="str">
        <f>TEXT(LoanTable[[#This Row],[Disbursement Date]],"YYYY-MM")</f>
        <v>2020-09</v>
      </c>
      <c r="AX1225" t="str">
        <f>TEXT(EDATE(LoanTable[[#This Row],[Disbursement Date]],-1),"YYYY-MM")</f>
        <v>2020-08</v>
      </c>
      <c r="AY1225">
        <f>IF(LoanTable[[#This Row],[Loan Status]]="Active",1,0)</f>
        <v>0</v>
      </c>
      <c r="AZ1225">
        <f>IF(COUNTIFS(LoanTable[Client id],LoanTable[[#This Row],[Client id]],LoanTable[Period],LoanTable[[#This Row],[Previous Period]])&gt;0,1,0)</f>
        <v>0</v>
      </c>
      <c r="BA1225" s="17" t="str">
        <f>TEXT(LoanTable[[#This Row],[Disbursement Date]],"YYYY")</f>
        <v>2020</v>
      </c>
      <c r="BB1225" s="10" cm="1">
        <f t="array" ref="BB1225">IF(YEAR(LoanTable[[#This Row],[Disbursement Date]])=MIN(YEAR(LoanTable[Disbursement Date])),"",YEAR(LoanTable[[#This Row],[Disbursement Date]])-1)</f>
        <v>2019</v>
      </c>
      <c r="BC1225" s="10">
        <f>IF(LoanTable[[#This Row],[Previous Year]]="",1,IF(COUNTIFS(LoanTable[Client id],LoanTable[[#This Row],[Client id]],LoanTable[Year],LoanTable[[#This Row],[Previous Year]])&gt;0,1,0))</f>
        <v>0</v>
      </c>
      <c r="BD1225" t="str">
        <f>YEAR(LoanTable[[#This Row],[Disbursement Date]]) &amp; "-Q" &amp; ROUNDUP(MONTH(LoanTable[[#This Row],[Disbursement Date]])/3,0)</f>
        <v>2020-Q3</v>
      </c>
      <c r="BE1225">
        <f>IF(LoanTable[[#This Row],[Disbursement Date]]=LoanTable[[#This Row],[First Loan Date]],1,0)</f>
        <v>1</v>
      </c>
    </row>
    <row r="1226" spans="1:57" x14ac:dyDescent="0.3">
      <c r="A1226" t="s">
        <v>900</v>
      </c>
      <c r="B1226">
        <v>519</v>
      </c>
      <c r="C1226" t="s">
        <v>386</v>
      </c>
      <c r="D1226" t="s">
        <v>589</v>
      </c>
      <c r="E1226">
        <v>36889</v>
      </c>
      <c r="F1226">
        <v>20495</v>
      </c>
      <c r="G1226">
        <v>22731</v>
      </c>
      <c r="H1226" s="5">
        <v>44091</v>
      </c>
      <c r="I1226" t="s">
        <v>612</v>
      </c>
      <c r="J1226" t="s">
        <v>619</v>
      </c>
      <c r="K1226">
        <v>1110166</v>
      </c>
      <c r="L1226" t="s">
        <v>389</v>
      </c>
      <c r="M1226" t="s">
        <v>217</v>
      </c>
      <c r="N1226" t="s">
        <v>13</v>
      </c>
      <c r="O1226" t="s">
        <v>14</v>
      </c>
      <c r="P1226">
        <v>43</v>
      </c>
      <c r="Q1226" s="5" t="s">
        <v>218</v>
      </c>
      <c r="R1226" t="s">
        <v>104</v>
      </c>
      <c r="S1226" t="s">
        <v>105</v>
      </c>
      <c r="T1226" t="s">
        <v>18</v>
      </c>
      <c r="U1226" t="s">
        <v>19</v>
      </c>
      <c r="V1226" t="s">
        <v>39</v>
      </c>
      <c r="W1226">
        <v>558</v>
      </c>
      <c r="X1226" t="s">
        <v>574</v>
      </c>
      <c r="Y1226" t="s">
        <v>590</v>
      </c>
      <c r="Z1226" t="s">
        <v>576</v>
      </c>
      <c r="AA1226">
        <v>9.9099999999999994E-2</v>
      </c>
      <c r="AB1226" t="s">
        <v>577</v>
      </c>
      <c r="AC1226" t="s">
        <v>591</v>
      </c>
      <c r="AD1226" t="s">
        <v>386</v>
      </c>
      <c r="AE1226" t="s">
        <v>234</v>
      </c>
      <c r="AF1226" t="s">
        <v>235</v>
      </c>
      <c r="AG1226" t="s">
        <v>236</v>
      </c>
      <c r="AH1226" t="s">
        <v>237</v>
      </c>
      <c r="AI1226" t="s">
        <v>387</v>
      </c>
      <c r="AJ1226">
        <v>1110166</v>
      </c>
      <c r="AK1226" t="s">
        <v>388</v>
      </c>
      <c r="AL1226" t="s">
        <v>239</v>
      </c>
      <c r="AM1226">
        <v>38381</v>
      </c>
      <c r="AN1226">
        <v>20290</v>
      </c>
      <c r="AO1226">
        <v>36744</v>
      </c>
      <c r="AP1226">
        <v>35.17</v>
      </c>
      <c r="AQ1226">
        <v>4726.1000000000004</v>
      </c>
      <c r="AR1226" t="s">
        <v>2626</v>
      </c>
      <c r="AS1226" t="s">
        <v>2626</v>
      </c>
      <c r="AT1226">
        <v>0</v>
      </c>
      <c r="AU1226" t="s">
        <v>2630</v>
      </c>
      <c r="AV1226" s="3">
        <v>43094</v>
      </c>
      <c r="AW1226" s="3" t="str">
        <f>TEXT(LoanTable[[#This Row],[Disbursement Date]],"YYYY-MM")</f>
        <v>2020-09</v>
      </c>
      <c r="AX1226" t="str">
        <f>TEXT(EDATE(LoanTable[[#This Row],[Disbursement Date]],-1),"YYYY-MM")</f>
        <v>2020-08</v>
      </c>
      <c r="AY1226">
        <f>IF(LoanTable[[#This Row],[Loan Status]]="Active",1,0)</f>
        <v>0</v>
      </c>
      <c r="AZ1226">
        <f>IF(COUNTIFS(LoanTable[Client id],LoanTable[[#This Row],[Client id]],LoanTable[Period],LoanTable[[#This Row],[Previous Period]])&gt;0,1,0)</f>
        <v>0</v>
      </c>
      <c r="BA1226" s="17" t="str">
        <f>TEXT(LoanTable[[#This Row],[Disbursement Date]],"YYYY")</f>
        <v>2020</v>
      </c>
      <c r="BB1226" s="10" cm="1">
        <f t="array" ref="BB1226">IF(YEAR(LoanTable[[#This Row],[Disbursement Date]])=MIN(YEAR(LoanTable[Disbursement Date])),"",YEAR(LoanTable[[#This Row],[Disbursement Date]])-1)</f>
        <v>2019</v>
      </c>
      <c r="BC1226" s="10">
        <f>IF(LoanTable[[#This Row],[Previous Year]]="",1,IF(COUNTIFS(LoanTable[Client id],LoanTable[[#This Row],[Client id]],LoanTable[Year],LoanTable[[#This Row],[Previous Year]])&gt;0,1,0))</f>
        <v>1</v>
      </c>
      <c r="BD1226" t="str">
        <f>YEAR(LoanTable[[#This Row],[Disbursement Date]]) &amp; "-Q" &amp; ROUNDUP(MONTH(LoanTable[[#This Row],[Disbursement Date]])/3,0)</f>
        <v>2020-Q3</v>
      </c>
      <c r="BE1226">
        <f>IF(LoanTable[[#This Row],[Disbursement Date]]=LoanTable[[#This Row],[First Loan Date]],1,0)</f>
        <v>0</v>
      </c>
    </row>
    <row r="1227" spans="1:57" x14ac:dyDescent="0.3">
      <c r="A1227" t="s">
        <v>725</v>
      </c>
      <c r="B1227">
        <v>565</v>
      </c>
      <c r="C1227" t="s">
        <v>246</v>
      </c>
      <c r="D1227" t="s">
        <v>573</v>
      </c>
      <c r="E1227">
        <v>29025</v>
      </c>
      <c r="F1227">
        <v>15606</v>
      </c>
      <c r="G1227">
        <v>41466</v>
      </c>
      <c r="H1227" s="5">
        <v>44091</v>
      </c>
      <c r="I1227" t="s">
        <v>612</v>
      </c>
      <c r="J1227" t="s">
        <v>619</v>
      </c>
      <c r="K1227">
        <v>110159</v>
      </c>
      <c r="L1227" t="s">
        <v>248</v>
      </c>
      <c r="M1227" t="s">
        <v>199</v>
      </c>
      <c r="N1227" t="s">
        <v>13</v>
      </c>
      <c r="O1227" t="s">
        <v>28</v>
      </c>
      <c r="P1227">
        <v>49</v>
      </c>
      <c r="Q1227" s="5" t="s">
        <v>200</v>
      </c>
      <c r="R1227" t="s">
        <v>74</v>
      </c>
      <c r="S1227" t="s">
        <v>105</v>
      </c>
      <c r="T1227" t="s">
        <v>18</v>
      </c>
      <c r="U1227" t="s">
        <v>22</v>
      </c>
      <c r="V1227" t="s">
        <v>39</v>
      </c>
      <c r="W1227">
        <v>519</v>
      </c>
      <c r="X1227" t="s">
        <v>574</v>
      </c>
      <c r="Y1227" t="s">
        <v>575</v>
      </c>
      <c r="Z1227" t="s">
        <v>576</v>
      </c>
      <c r="AA1227">
        <v>0.1065</v>
      </c>
      <c r="AB1227" t="s">
        <v>577</v>
      </c>
      <c r="AC1227" t="s">
        <v>578</v>
      </c>
      <c r="AD1227" t="s">
        <v>246</v>
      </c>
      <c r="AE1227" t="s">
        <v>234</v>
      </c>
      <c r="AF1227" t="s">
        <v>235</v>
      </c>
      <c r="AG1227" t="s">
        <v>236</v>
      </c>
      <c r="AH1227" t="s">
        <v>237</v>
      </c>
      <c r="AI1227" t="s">
        <v>246</v>
      </c>
      <c r="AJ1227">
        <v>110159</v>
      </c>
      <c r="AK1227" t="s">
        <v>247</v>
      </c>
      <c r="AL1227" t="s">
        <v>241</v>
      </c>
      <c r="AM1227">
        <v>29103</v>
      </c>
      <c r="AN1227">
        <v>16810</v>
      </c>
      <c r="AO1227">
        <v>28920</v>
      </c>
      <c r="AP1227">
        <v>2.69</v>
      </c>
      <c r="AQ1227">
        <v>1688.41</v>
      </c>
      <c r="AR1227" t="s">
        <v>2626</v>
      </c>
      <c r="AS1227" t="s">
        <v>2626</v>
      </c>
      <c r="AT1227">
        <v>2</v>
      </c>
      <c r="AU1227" t="s">
        <v>2630</v>
      </c>
      <c r="AV1227" s="3">
        <v>43762</v>
      </c>
      <c r="AW1227" s="3" t="str">
        <f>TEXT(LoanTable[[#This Row],[Disbursement Date]],"YYYY-MM")</f>
        <v>2020-09</v>
      </c>
      <c r="AX1227" t="str">
        <f>TEXT(EDATE(LoanTable[[#This Row],[Disbursement Date]],-1),"YYYY-MM")</f>
        <v>2020-08</v>
      </c>
      <c r="AY1227">
        <f>IF(LoanTable[[#This Row],[Loan Status]]="Active",1,0)</f>
        <v>0</v>
      </c>
      <c r="AZ1227">
        <f>IF(COUNTIFS(LoanTable[Client id],LoanTable[[#This Row],[Client id]],LoanTable[Period],LoanTable[[#This Row],[Previous Period]])&gt;0,1,0)</f>
        <v>0</v>
      </c>
      <c r="BA1227" s="17" t="str">
        <f>TEXT(LoanTable[[#This Row],[Disbursement Date]],"YYYY")</f>
        <v>2020</v>
      </c>
      <c r="BB1227" s="10" cm="1">
        <f t="array" ref="BB1227">IF(YEAR(LoanTable[[#This Row],[Disbursement Date]])=MIN(YEAR(LoanTable[Disbursement Date])),"",YEAR(LoanTable[[#This Row],[Disbursement Date]])-1)</f>
        <v>2019</v>
      </c>
      <c r="BC1227" s="10">
        <f>IF(LoanTable[[#This Row],[Previous Year]]="",1,IF(COUNTIFS(LoanTable[Client id],LoanTable[[#This Row],[Client id]],LoanTable[Year],LoanTable[[#This Row],[Previous Year]])&gt;0,1,0))</f>
        <v>1</v>
      </c>
      <c r="BD1227" t="str">
        <f>YEAR(LoanTable[[#This Row],[Disbursement Date]]) &amp; "-Q" &amp; ROUNDUP(MONTH(LoanTable[[#This Row],[Disbursement Date]])/3,0)</f>
        <v>2020-Q3</v>
      </c>
      <c r="BE1227">
        <f>IF(LoanTable[[#This Row],[Disbursement Date]]=LoanTable[[#This Row],[First Loan Date]],1,0)</f>
        <v>0</v>
      </c>
    </row>
    <row r="1228" spans="1:57" x14ac:dyDescent="0.3">
      <c r="A1228" t="s">
        <v>1671</v>
      </c>
      <c r="B1228">
        <v>282</v>
      </c>
      <c r="C1228" t="s">
        <v>422</v>
      </c>
      <c r="D1228" t="s">
        <v>587</v>
      </c>
      <c r="E1228">
        <v>13785</v>
      </c>
      <c r="F1228">
        <v>30142</v>
      </c>
      <c r="G1228">
        <v>23943</v>
      </c>
      <c r="H1228" s="5">
        <v>44093</v>
      </c>
      <c r="I1228" t="s">
        <v>612</v>
      </c>
      <c r="J1228" t="s">
        <v>619</v>
      </c>
      <c r="K1228">
        <v>120676</v>
      </c>
      <c r="L1228" t="s">
        <v>423</v>
      </c>
      <c r="M1228" t="s">
        <v>42</v>
      </c>
      <c r="N1228" t="s">
        <v>13</v>
      </c>
      <c r="O1228" t="s">
        <v>46</v>
      </c>
      <c r="P1228">
        <v>35</v>
      </c>
      <c r="Q1228" s="5" t="s">
        <v>87</v>
      </c>
      <c r="R1228" t="s">
        <v>74</v>
      </c>
      <c r="S1228" t="s">
        <v>35</v>
      </c>
      <c r="T1228" t="s">
        <v>18</v>
      </c>
      <c r="U1228" t="s">
        <v>65</v>
      </c>
      <c r="V1228" t="s">
        <v>31</v>
      </c>
      <c r="W1228">
        <v>624</v>
      </c>
      <c r="X1228" t="s">
        <v>574</v>
      </c>
      <c r="Y1228" t="s">
        <v>584</v>
      </c>
      <c r="Z1228" t="s">
        <v>576</v>
      </c>
      <c r="AA1228">
        <v>6.6199999999999995E-2</v>
      </c>
      <c r="AB1228" t="s">
        <v>581</v>
      </c>
      <c r="AC1228" t="s">
        <v>588</v>
      </c>
      <c r="AD1228" t="s">
        <v>422</v>
      </c>
      <c r="AE1228" t="s">
        <v>234</v>
      </c>
      <c r="AF1228" t="s">
        <v>235</v>
      </c>
      <c r="AG1228" t="s">
        <v>236</v>
      </c>
      <c r="AH1228" t="s">
        <v>237</v>
      </c>
      <c r="AI1228" t="s">
        <v>422</v>
      </c>
      <c r="AJ1228">
        <v>120676</v>
      </c>
      <c r="AK1228" t="s">
        <v>247</v>
      </c>
      <c r="AL1228" t="s">
        <v>239</v>
      </c>
      <c r="AM1228">
        <v>15389</v>
      </c>
      <c r="AN1228">
        <v>32093</v>
      </c>
      <c r="AO1228">
        <v>13428</v>
      </c>
      <c r="AP1228">
        <v>32.46</v>
      </c>
      <c r="AQ1228">
        <v>4464.46</v>
      </c>
      <c r="AR1228" t="s">
        <v>2626</v>
      </c>
      <c r="AS1228" t="s">
        <v>2626</v>
      </c>
      <c r="AT1228">
        <v>2</v>
      </c>
      <c r="AU1228" t="s">
        <v>2628</v>
      </c>
      <c r="AV1228" s="3">
        <v>42330</v>
      </c>
      <c r="AW1228" s="3" t="str">
        <f>TEXT(LoanTable[[#This Row],[Disbursement Date]],"YYYY-MM")</f>
        <v>2020-09</v>
      </c>
      <c r="AX1228" t="str">
        <f>TEXT(EDATE(LoanTable[[#This Row],[Disbursement Date]],-1),"YYYY-MM")</f>
        <v>2020-08</v>
      </c>
      <c r="AY1228">
        <f>IF(LoanTable[[#This Row],[Loan Status]]="Active",1,0)</f>
        <v>0</v>
      </c>
      <c r="AZ1228">
        <f>IF(COUNTIFS(LoanTable[Client id],LoanTable[[#This Row],[Client id]],LoanTable[Period],LoanTable[[#This Row],[Previous Period]])&gt;0,1,0)</f>
        <v>0</v>
      </c>
      <c r="BA1228" s="17" t="str">
        <f>TEXT(LoanTable[[#This Row],[Disbursement Date]],"YYYY")</f>
        <v>2020</v>
      </c>
      <c r="BB1228" s="10" cm="1">
        <f t="array" ref="BB1228">IF(YEAR(LoanTable[[#This Row],[Disbursement Date]])=MIN(YEAR(LoanTable[Disbursement Date])),"",YEAR(LoanTable[[#This Row],[Disbursement Date]])-1)</f>
        <v>2019</v>
      </c>
      <c r="BC1228" s="10">
        <f>IF(LoanTable[[#This Row],[Previous Year]]="",1,IF(COUNTIFS(LoanTable[Client id],LoanTable[[#This Row],[Client id]],LoanTable[Year],LoanTable[[#This Row],[Previous Year]])&gt;0,1,0))</f>
        <v>0</v>
      </c>
      <c r="BD1228" t="str">
        <f>YEAR(LoanTable[[#This Row],[Disbursement Date]]) &amp; "-Q" &amp; ROUNDUP(MONTH(LoanTable[[#This Row],[Disbursement Date]])/3,0)</f>
        <v>2020-Q3</v>
      </c>
      <c r="BE1228">
        <f>IF(LoanTable[[#This Row],[Disbursement Date]]=LoanTable[[#This Row],[First Loan Date]],1,0)</f>
        <v>0</v>
      </c>
    </row>
    <row r="1229" spans="1:57" x14ac:dyDescent="0.3">
      <c r="A1229" t="s">
        <v>2004</v>
      </c>
      <c r="B1229">
        <v>457</v>
      </c>
      <c r="C1229" t="s">
        <v>492</v>
      </c>
      <c r="D1229" t="s">
        <v>573</v>
      </c>
      <c r="E1229">
        <v>10778</v>
      </c>
      <c r="F1229">
        <v>20519</v>
      </c>
      <c r="G1229">
        <v>25814</v>
      </c>
      <c r="H1229" s="5">
        <v>44094</v>
      </c>
      <c r="I1229" t="s">
        <v>624</v>
      </c>
      <c r="J1229" t="s">
        <v>613</v>
      </c>
      <c r="K1229">
        <v>1230018</v>
      </c>
      <c r="L1229" t="s">
        <v>498</v>
      </c>
      <c r="M1229" t="s">
        <v>112</v>
      </c>
      <c r="N1229" t="s">
        <v>13</v>
      </c>
      <c r="O1229" t="s">
        <v>14</v>
      </c>
      <c r="P1229">
        <v>44</v>
      </c>
      <c r="Q1229" s="5" t="s">
        <v>118</v>
      </c>
      <c r="R1229" t="s">
        <v>30</v>
      </c>
      <c r="S1229" t="s">
        <v>35</v>
      </c>
      <c r="T1229" t="s">
        <v>18</v>
      </c>
      <c r="U1229" t="s">
        <v>65</v>
      </c>
      <c r="V1229" t="s">
        <v>20</v>
      </c>
      <c r="W1229">
        <v>342</v>
      </c>
      <c r="X1229" t="s">
        <v>574</v>
      </c>
      <c r="Y1229" t="s">
        <v>575</v>
      </c>
      <c r="Z1229" t="s">
        <v>576</v>
      </c>
      <c r="AA1229">
        <v>0.1065</v>
      </c>
      <c r="AB1229" t="s">
        <v>577</v>
      </c>
      <c r="AC1229" t="s">
        <v>578</v>
      </c>
      <c r="AD1229" t="s">
        <v>492</v>
      </c>
      <c r="AE1229" t="s">
        <v>493</v>
      </c>
      <c r="AF1229" t="s">
        <v>473</v>
      </c>
      <c r="AG1229" t="s">
        <v>494</v>
      </c>
      <c r="AH1229" t="s">
        <v>495</v>
      </c>
      <c r="AI1229" t="s">
        <v>496</v>
      </c>
      <c r="AJ1229">
        <v>1230018</v>
      </c>
      <c r="AK1229" t="s">
        <v>497</v>
      </c>
      <c r="AL1229" t="s">
        <v>256</v>
      </c>
      <c r="AM1229">
        <v>12416</v>
      </c>
      <c r="AN1229">
        <v>21631</v>
      </c>
      <c r="AO1229">
        <v>10757</v>
      </c>
      <c r="AP1229">
        <v>14.04</v>
      </c>
      <c r="AQ1229">
        <v>2548.6</v>
      </c>
      <c r="AR1229" t="s">
        <v>2626</v>
      </c>
      <c r="AS1229" t="s">
        <v>2626</v>
      </c>
      <c r="AT1229">
        <v>0</v>
      </c>
      <c r="AU1229" t="s">
        <v>2630</v>
      </c>
      <c r="AV1229" s="3">
        <v>42686</v>
      </c>
      <c r="AW1229" s="3" t="str">
        <f>TEXT(LoanTable[[#This Row],[Disbursement Date]],"YYYY-MM")</f>
        <v>2020-09</v>
      </c>
      <c r="AX1229" t="str">
        <f>TEXT(EDATE(LoanTable[[#This Row],[Disbursement Date]],-1),"YYYY-MM")</f>
        <v>2020-08</v>
      </c>
      <c r="AY1229">
        <f>IF(LoanTable[[#This Row],[Loan Status]]="Active",1,0)</f>
        <v>1</v>
      </c>
      <c r="AZ1229">
        <f>IF(COUNTIFS(LoanTable[Client id],LoanTable[[#This Row],[Client id]],LoanTable[Period],LoanTable[[#This Row],[Previous Period]])&gt;0,1,0)</f>
        <v>0</v>
      </c>
      <c r="BA1229" s="17" t="str">
        <f>TEXT(LoanTable[[#This Row],[Disbursement Date]],"YYYY")</f>
        <v>2020</v>
      </c>
      <c r="BB1229" s="10" cm="1">
        <f t="array" ref="BB1229">IF(YEAR(LoanTable[[#This Row],[Disbursement Date]])=MIN(YEAR(LoanTable[Disbursement Date])),"",YEAR(LoanTable[[#This Row],[Disbursement Date]])-1)</f>
        <v>2019</v>
      </c>
      <c r="BC1229" s="10">
        <f>IF(LoanTable[[#This Row],[Previous Year]]="",1,IF(COUNTIFS(LoanTable[Client id],LoanTable[[#This Row],[Client id]],LoanTable[Year],LoanTable[[#This Row],[Previous Year]])&gt;0,1,0))</f>
        <v>0</v>
      </c>
      <c r="BD1229" t="str">
        <f>YEAR(LoanTable[[#This Row],[Disbursement Date]]) &amp; "-Q" &amp; ROUNDUP(MONTH(LoanTable[[#This Row],[Disbursement Date]])/3,0)</f>
        <v>2020-Q3</v>
      </c>
      <c r="BE1229">
        <f>IF(LoanTable[[#This Row],[Disbursement Date]]=LoanTable[[#This Row],[First Loan Date]],1,0)</f>
        <v>0</v>
      </c>
    </row>
    <row r="1230" spans="1:57" x14ac:dyDescent="0.3">
      <c r="A1230" t="s">
        <v>1957</v>
      </c>
      <c r="B1230">
        <v>893</v>
      </c>
      <c r="C1230" t="s">
        <v>344</v>
      </c>
      <c r="D1230" t="s">
        <v>573</v>
      </c>
      <c r="E1230">
        <v>31495</v>
      </c>
      <c r="F1230">
        <v>10373</v>
      </c>
      <c r="G1230">
        <v>3927</v>
      </c>
      <c r="H1230" s="5">
        <v>44095</v>
      </c>
      <c r="I1230" t="s">
        <v>612</v>
      </c>
      <c r="J1230" t="s">
        <v>619</v>
      </c>
      <c r="K1230">
        <v>910020</v>
      </c>
      <c r="L1230" t="s">
        <v>346</v>
      </c>
      <c r="M1230" t="s">
        <v>42</v>
      </c>
      <c r="N1230" t="s">
        <v>13</v>
      </c>
      <c r="O1230" t="s">
        <v>46</v>
      </c>
      <c r="P1230">
        <v>35</v>
      </c>
      <c r="Q1230" s="5" t="s">
        <v>87</v>
      </c>
      <c r="R1230" t="s">
        <v>74</v>
      </c>
      <c r="S1230" t="s">
        <v>35</v>
      </c>
      <c r="T1230" t="s">
        <v>18</v>
      </c>
      <c r="U1230" t="s">
        <v>65</v>
      </c>
      <c r="V1230" t="s">
        <v>31</v>
      </c>
      <c r="W1230">
        <v>624</v>
      </c>
      <c r="X1230" t="s">
        <v>574</v>
      </c>
      <c r="Y1230" t="s">
        <v>575</v>
      </c>
      <c r="Z1230" t="s">
        <v>576</v>
      </c>
      <c r="AA1230">
        <v>0.1065</v>
      </c>
      <c r="AB1230" t="s">
        <v>577</v>
      </c>
      <c r="AC1230" t="s">
        <v>578</v>
      </c>
      <c r="AD1230" t="s">
        <v>344</v>
      </c>
      <c r="AE1230" t="s">
        <v>250</v>
      </c>
      <c r="AF1230" t="s">
        <v>251</v>
      </c>
      <c r="AG1230" t="s">
        <v>252</v>
      </c>
      <c r="AH1230" t="s">
        <v>253</v>
      </c>
      <c r="AI1230" t="s">
        <v>254</v>
      </c>
      <c r="AJ1230">
        <v>910020</v>
      </c>
      <c r="AK1230" t="s">
        <v>345</v>
      </c>
      <c r="AL1230" t="s">
        <v>256</v>
      </c>
      <c r="AM1230">
        <v>32108</v>
      </c>
      <c r="AN1230">
        <v>11469</v>
      </c>
      <c r="AO1230">
        <v>31330</v>
      </c>
      <c r="AP1230">
        <v>25.02</v>
      </c>
      <c r="AQ1230">
        <v>4360.2</v>
      </c>
      <c r="AR1230" t="s">
        <v>2626</v>
      </c>
      <c r="AS1230" t="s">
        <v>2626</v>
      </c>
      <c r="AT1230">
        <v>2</v>
      </c>
      <c r="AU1230" t="s">
        <v>2628</v>
      </c>
      <c r="AV1230" s="3">
        <v>43923</v>
      </c>
      <c r="AW1230" s="3" t="str">
        <f>TEXT(LoanTable[[#This Row],[Disbursement Date]],"YYYY-MM")</f>
        <v>2020-09</v>
      </c>
      <c r="AX1230" t="str">
        <f>TEXT(EDATE(LoanTable[[#This Row],[Disbursement Date]],-1),"YYYY-MM")</f>
        <v>2020-08</v>
      </c>
      <c r="AY1230">
        <f>IF(LoanTable[[#This Row],[Loan Status]]="Active",1,0)</f>
        <v>0</v>
      </c>
      <c r="AZ1230">
        <f>IF(COUNTIFS(LoanTable[Client id],LoanTable[[#This Row],[Client id]],LoanTable[Period],LoanTable[[#This Row],[Previous Period]])&gt;0,1,0)</f>
        <v>0</v>
      </c>
      <c r="BA1230" s="17" t="str">
        <f>TEXT(LoanTable[[#This Row],[Disbursement Date]],"YYYY")</f>
        <v>2020</v>
      </c>
      <c r="BB1230" s="10" cm="1">
        <f t="array" ref="BB1230">IF(YEAR(LoanTable[[#This Row],[Disbursement Date]])=MIN(YEAR(LoanTable[Disbursement Date])),"",YEAR(LoanTable[[#This Row],[Disbursement Date]])-1)</f>
        <v>2019</v>
      </c>
      <c r="BC1230" s="10">
        <f>IF(LoanTable[[#This Row],[Previous Year]]="",1,IF(COUNTIFS(LoanTable[Client id],LoanTable[[#This Row],[Client id]],LoanTable[Year],LoanTable[[#This Row],[Previous Year]])&gt;0,1,0))</f>
        <v>0</v>
      </c>
      <c r="BD1230" t="str">
        <f>YEAR(LoanTable[[#This Row],[Disbursement Date]]) &amp; "-Q" &amp; ROUNDUP(MONTH(LoanTable[[#This Row],[Disbursement Date]])/3,0)</f>
        <v>2020-Q3</v>
      </c>
      <c r="BE1230">
        <f>IF(LoanTable[[#This Row],[Disbursement Date]]=LoanTable[[#This Row],[First Loan Date]],1,0)</f>
        <v>0</v>
      </c>
    </row>
    <row r="1231" spans="1:57" x14ac:dyDescent="0.3">
      <c r="A1231" t="s">
        <v>1666</v>
      </c>
      <c r="B1231">
        <v>333</v>
      </c>
      <c r="C1231" t="s">
        <v>559</v>
      </c>
      <c r="D1231" t="s">
        <v>589</v>
      </c>
      <c r="E1231">
        <v>13846</v>
      </c>
      <c r="F1231">
        <v>20542</v>
      </c>
      <c r="G1231">
        <v>44694</v>
      </c>
      <c r="H1231" s="5">
        <v>44107</v>
      </c>
      <c r="I1231" t="s">
        <v>624</v>
      </c>
      <c r="J1231" t="s">
        <v>619</v>
      </c>
      <c r="K1231">
        <v>670106</v>
      </c>
      <c r="L1231" t="s">
        <v>561</v>
      </c>
      <c r="M1231" t="s">
        <v>106</v>
      </c>
      <c r="N1231" t="s">
        <v>13</v>
      </c>
      <c r="O1231" t="s">
        <v>14</v>
      </c>
      <c r="P1231">
        <v>36</v>
      </c>
      <c r="Q1231" s="5" t="s">
        <v>67</v>
      </c>
      <c r="R1231" t="s">
        <v>25</v>
      </c>
      <c r="S1231" t="s">
        <v>35</v>
      </c>
      <c r="T1231" t="s">
        <v>63</v>
      </c>
      <c r="U1231" t="s">
        <v>38</v>
      </c>
      <c r="V1231" t="s">
        <v>31</v>
      </c>
      <c r="W1231">
        <v>796</v>
      </c>
      <c r="X1231" t="s">
        <v>574</v>
      </c>
      <c r="Y1231" t="s">
        <v>590</v>
      </c>
      <c r="Z1231" t="s">
        <v>576</v>
      </c>
      <c r="AA1231">
        <v>9.9099999999999994E-2</v>
      </c>
      <c r="AB1231" t="s">
        <v>577</v>
      </c>
      <c r="AC1231" t="s">
        <v>591</v>
      </c>
      <c r="AD1231" t="s">
        <v>559</v>
      </c>
      <c r="AE1231" t="s">
        <v>279</v>
      </c>
      <c r="AF1231" t="s">
        <v>280</v>
      </c>
      <c r="AG1231" t="s">
        <v>281</v>
      </c>
      <c r="AH1231" t="s">
        <v>282</v>
      </c>
      <c r="AI1231" t="s">
        <v>559</v>
      </c>
      <c r="AJ1231">
        <v>670106</v>
      </c>
      <c r="AK1231" t="s">
        <v>560</v>
      </c>
      <c r="AL1231" t="s">
        <v>239</v>
      </c>
      <c r="AM1231">
        <v>14389</v>
      </c>
      <c r="AN1231">
        <v>20471</v>
      </c>
      <c r="AO1231">
        <v>13567</v>
      </c>
      <c r="AP1231">
        <v>2.63</v>
      </c>
      <c r="AQ1231">
        <v>776.94</v>
      </c>
      <c r="AR1231" t="s">
        <v>2626</v>
      </c>
      <c r="AS1231" t="s">
        <v>2626</v>
      </c>
      <c r="AT1231">
        <v>1</v>
      </c>
      <c r="AU1231" t="s">
        <v>2628</v>
      </c>
      <c r="AV1231" s="3">
        <v>43910</v>
      </c>
      <c r="AW1231" s="3" t="str">
        <f>TEXT(LoanTable[[#This Row],[Disbursement Date]],"YYYY-MM")</f>
        <v>2020-10</v>
      </c>
      <c r="AX1231" t="str">
        <f>TEXT(EDATE(LoanTable[[#This Row],[Disbursement Date]],-1),"YYYY-MM")</f>
        <v>2020-09</v>
      </c>
      <c r="AY1231">
        <f>IF(LoanTable[[#This Row],[Loan Status]]="Active",1,0)</f>
        <v>1</v>
      </c>
      <c r="AZ1231">
        <f>IF(COUNTIFS(LoanTable[Client id],LoanTable[[#This Row],[Client id]],LoanTable[Period],LoanTable[[#This Row],[Previous Period]])&gt;0,1,0)</f>
        <v>0</v>
      </c>
      <c r="BA1231" s="17" t="str">
        <f>TEXT(LoanTable[[#This Row],[Disbursement Date]],"YYYY")</f>
        <v>2020</v>
      </c>
      <c r="BB1231" s="10" cm="1">
        <f t="array" ref="BB1231">IF(YEAR(LoanTable[[#This Row],[Disbursement Date]])=MIN(YEAR(LoanTable[Disbursement Date])),"",YEAR(LoanTable[[#This Row],[Disbursement Date]])-1)</f>
        <v>2019</v>
      </c>
      <c r="BC1231" s="10">
        <f>IF(LoanTable[[#This Row],[Previous Year]]="",1,IF(COUNTIFS(LoanTable[Client id],LoanTable[[#This Row],[Client id]],LoanTable[Year],LoanTable[[#This Row],[Previous Year]])&gt;0,1,0))</f>
        <v>0</v>
      </c>
      <c r="BD1231" t="str">
        <f>YEAR(LoanTable[[#This Row],[Disbursement Date]]) &amp; "-Q" &amp; ROUNDUP(MONTH(LoanTable[[#This Row],[Disbursement Date]])/3,0)</f>
        <v>2020-Q4</v>
      </c>
      <c r="BE1231">
        <f>IF(LoanTable[[#This Row],[Disbursement Date]]=LoanTable[[#This Row],[First Loan Date]],1,0)</f>
        <v>0</v>
      </c>
    </row>
    <row r="1232" spans="1:57" x14ac:dyDescent="0.3">
      <c r="A1232" t="s">
        <v>1712</v>
      </c>
      <c r="B1232">
        <v>200</v>
      </c>
      <c r="C1232" t="s">
        <v>350</v>
      </c>
      <c r="D1232" t="s">
        <v>573</v>
      </c>
      <c r="E1232">
        <v>22104</v>
      </c>
      <c r="F1232">
        <v>39644</v>
      </c>
      <c r="G1232">
        <v>35394</v>
      </c>
      <c r="H1232" s="5">
        <v>44108</v>
      </c>
      <c r="I1232" t="s">
        <v>624</v>
      </c>
      <c r="J1232" t="s">
        <v>613</v>
      </c>
      <c r="K1232">
        <v>700013</v>
      </c>
      <c r="L1232" t="s">
        <v>351</v>
      </c>
      <c r="M1232" t="s">
        <v>165</v>
      </c>
      <c r="N1232" t="s">
        <v>13</v>
      </c>
      <c r="O1232" t="s">
        <v>46</v>
      </c>
      <c r="P1232">
        <v>31</v>
      </c>
      <c r="Q1232" s="5" t="s">
        <v>47</v>
      </c>
      <c r="R1232" t="s">
        <v>25</v>
      </c>
      <c r="S1232" t="s">
        <v>35</v>
      </c>
      <c r="T1232" t="s">
        <v>18</v>
      </c>
      <c r="U1232" t="s">
        <v>22</v>
      </c>
      <c r="V1232" t="s">
        <v>20</v>
      </c>
      <c r="W1232">
        <v>672</v>
      </c>
      <c r="X1232" t="s">
        <v>574</v>
      </c>
      <c r="Y1232" t="s">
        <v>575</v>
      </c>
      <c r="Z1232" t="s">
        <v>576</v>
      </c>
      <c r="AA1232">
        <v>0.1065</v>
      </c>
      <c r="AB1232" t="s">
        <v>577</v>
      </c>
      <c r="AC1232" t="s">
        <v>578</v>
      </c>
      <c r="AD1232" t="s">
        <v>350</v>
      </c>
      <c r="AE1232" t="s">
        <v>331</v>
      </c>
      <c r="AF1232" t="s">
        <v>332</v>
      </c>
      <c r="AG1232" t="s">
        <v>333</v>
      </c>
      <c r="AH1232" t="s">
        <v>334</v>
      </c>
      <c r="AI1232" t="s">
        <v>335</v>
      </c>
      <c r="AJ1232">
        <v>700013</v>
      </c>
      <c r="AK1232" t="s">
        <v>247</v>
      </c>
      <c r="AL1232" t="s">
        <v>241</v>
      </c>
      <c r="AM1232">
        <v>23350</v>
      </c>
      <c r="AN1232">
        <v>39968</v>
      </c>
      <c r="AO1232">
        <v>22101</v>
      </c>
      <c r="AP1232">
        <v>4.47</v>
      </c>
      <c r="AQ1232">
        <v>1828.72</v>
      </c>
      <c r="AR1232" t="s">
        <v>2626</v>
      </c>
      <c r="AS1232" t="s">
        <v>2626</v>
      </c>
      <c r="AT1232">
        <v>0</v>
      </c>
      <c r="AU1232" t="s">
        <v>2628</v>
      </c>
      <c r="AV1232" s="3">
        <v>42036</v>
      </c>
      <c r="AW1232" s="3" t="str">
        <f>TEXT(LoanTable[[#This Row],[Disbursement Date]],"YYYY-MM")</f>
        <v>2020-10</v>
      </c>
      <c r="AX1232" t="str">
        <f>TEXT(EDATE(LoanTable[[#This Row],[Disbursement Date]],-1),"YYYY-MM")</f>
        <v>2020-09</v>
      </c>
      <c r="AY1232">
        <f>IF(LoanTable[[#This Row],[Loan Status]]="Active",1,0)</f>
        <v>1</v>
      </c>
      <c r="AZ1232">
        <f>IF(COUNTIFS(LoanTable[Client id],LoanTable[[#This Row],[Client id]],LoanTable[Period],LoanTable[[#This Row],[Previous Period]])&gt;0,1,0)</f>
        <v>0</v>
      </c>
      <c r="BA1232" s="17" t="str">
        <f>TEXT(LoanTable[[#This Row],[Disbursement Date]],"YYYY")</f>
        <v>2020</v>
      </c>
      <c r="BB1232" s="10" cm="1">
        <f t="array" ref="BB1232">IF(YEAR(LoanTable[[#This Row],[Disbursement Date]])=MIN(YEAR(LoanTable[Disbursement Date])),"",YEAR(LoanTable[[#This Row],[Disbursement Date]])-1)</f>
        <v>2019</v>
      </c>
      <c r="BC1232" s="10">
        <f>IF(LoanTable[[#This Row],[Previous Year]]="",1,IF(COUNTIFS(LoanTable[Client id],LoanTable[[#This Row],[Client id]],LoanTable[Year],LoanTable[[#This Row],[Previous Year]])&gt;0,1,0))</f>
        <v>0</v>
      </c>
      <c r="BD1232" t="str">
        <f>YEAR(LoanTable[[#This Row],[Disbursement Date]]) &amp; "-Q" &amp; ROUNDUP(MONTH(LoanTable[[#This Row],[Disbursement Date]])/3,0)</f>
        <v>2020-Q4</v>
      </c>
      <c r="BE1232">
        <f>IF(LoanTable[[#This Row],[Disbursement Date]]=LoanTable[[#This Row],[First Loan Date]],1,0)</f>
        <v>0</v>
      </c>
    </row>
    <row r="1233" spans="1:57" x14ac:dyDescent="0.3">
      <c r="A1233" t="s">
        <v>871</v>
      </c>
      <c r="B1233">
        <v>983</v>
      </c>
      <c r="C1233" t="s">
        <v>409</v>
      </c>
      <c r="D1233" t="s">
        <v>589</v>
      </c>
      <c r="E1233">
        <v>12588</v>
      </c>
      <c r="F1233">
        <v>37871</v>
      </c>
      <c r="G1233">
        <v>38706</v>
      </c>
      <c r="H1233" s="5">
        <v>44108</v>
      </c>
      <c r="I1233" t="s">
        <v>612</v>
      </c>
      <c r="J1233" t="s">
        <v>613</v>
      </c>
      <c r="K1233">
        <v>1030063</v>
      </c>
      <c r="L1233" t="s">
        <v>411</v>
      </c>
      <c r="M1233" t="s">
        <v>133</v>
      </c>
      <c r="N1233" t="s">
        <v>13</v>
      </c>
      <c r="O1233" t="s">
        <v>33</v>
      </c>
      <c r="P1233">
        <v>22</v>
      </c>
      <c r="Q1233" s="5" t="s">
        <v>159</v>
      </c>
      <c r="R1233" t="s">
        <v>30</v>
      </c>
      <c r="S1233" t="s">
        <v>145</v>
      </c>
      <c r="T1233" t="s">
        <v>63</v>
      </c>
      <c r="U1233" t="s">
        <v>22</v>
      </c>
      <c r="V1233" t="s">
        <v>39</v>
      </c>
      <c r="W1233">
        <v>564</v>
      </c>
      <c r="X1233" t="s">
        <v>574</v>
      </c>
      <c r="Y1233" t="s">
        <v>590</v>
      </c>
      <c r="Z1233" t="s">
        <v>576</v>
      </c>
      <c r="AA1233">
        <v>9.9099999999999994E-2</v>
      </c>
      <c r="AB1233" t="s">
        <v>577</v>
      </c>
      <c r="AC1233" t="s">
        <v>591</v>
      </c>
      <c r="AD1233" t="s">
        <v>409</v>
      </c>
      <c r="AE1233" t="s">
        <v>234</v>
      </c>
      <c r="AF1233" t="s">
        <v>235</v>
      </c>
      <c r="AG1233" t="s">
        <v>236</v>
      </c>
      <c r="AH1233" t="s">
        <v>237</v>
      </c>
      <c r="AI1233" t="s">
        <v>246</v>
      </c>
      <c r="AJ1233">
        <v>1030063</v>
      </c>
      <c r="AK1233" t="s">
        <v>410</v>
      </c>
      <c r="AL1233" t="s">
        <v>241</v>
      </c>
      <c r="AM1233">
        <v>12921</v>
      </c>
      <c r="AN1233">
        <v>38065</v>
      </c>
      <c r="AO1233">
        <v>12522</v>
      </c>
      <c r="AP1233">
        <v>25.53</v>
      </c>
      <c r="AQ1233">
        <v>4448.3999999999996</v>
      </c>
      <c r="AR1233" t="s">
        <v>2626</v>
      </c>
      <c r="AS1233" t="s">
        <v>2627</v>
      </c>
      <c r="AT1233">
        <v>1</v>
      </c>
      <c r="AU1233" t="s">
        <v>2628</v>
      </c>
      <c r="AV1233" s="3">
        <v>42063</v>
      </c>
      <c r="AW1233" s="3" t="str">
        <f>TEXT(LoanTable[[#This Row],[Disbursement Date]],"YYYY-MM")</f>
        <v>2020-10</v>
      </c>
      <c r="AX1233" t="str">
        <f>TEXT(EDATE(LoanTable[[#This Row],[Disbursement Date]],-1),"YYYY-MM")</f>
        <v>2020-09</v>
      </c>
      <c r="AY1233">
        <f>IF(LoanTable[[#This Row],[Loan Status]]="Active",1,0)</f>
        <v>0</v>
      </c>
      <c r="AZ1233">
        <f>IF(COUNTIFS(LoanTable[Client id],LoanTable[[#This Row],[Client id]],LoanTable[Period],LoanTable[[#This Row],[Previous Period]])&gt;0,1,0)</f>
        <v>0</v>
      </c>
      <c r="BA1233" s="17" t="str">
        <f>TEXT(LoanTable[[#This Row],[Disbursement Date]],"YYYY")</f>
        <v>2020</v>
      </c>
      <c r="BB1233" s="10" cm="1">
        <f t="array" ref="BB1233">IF(YEAR(LoanTable[[#This Row],[Disbursement Date]])=MIN(YEAR(LoanTable[Disbursement Date])),"",YEAR(LoanTable[[#This Row],[Disbursement Date]])-1)</f>
        <v>2019</v>
      </c>
      <c r="BC1233" s="10">
        <f>IF(LoanTable[[#This Row],[Previous Year]]="",1,IF(COUNTIFS(LoanTable[Client id],LoanTable[[#This Row],[Client id]],LoanTable[Year],LoanTable[[#This Row],[Previous Year]])&gt;0,1,0))</f>
        <v>1</v>
      </c>
      <c r="BD1233" t="str">
        <f>YEAR(LoanTable[[#This Row],[Disbursement Date]]) &amp; "-Q" &amp; ROUNDUP(MONTH(LoanTable[[#This Row],[Disbursement Date]])/3,0)</f>
        <v>2020-Q4</v>
      </c>
      <c r="BE1233">
        <f>IF(LoanTable[[#This Row],[Disbursement Date]]=LoanTable[[#This Row],[First Loan Date]],1,0)</f>
        <v>0</v>
      </c>
    </row>
    <row r="1234" spans="1:57" x14ac:dyDescent="0.3">
      <c r="A1234" t="s">
        <v>884</v>
      </c>
      <c r="B1234">
        <v>934</v>
      </c>
      <c r="C1234" t="s">
        <v>541</v>
      </c>
      <c r="D1234" t="s">
        <v>583</v>
      </c>
      <c r="E1234">
        <v>21693</v>
      </c>
      <c r="F1234">
        <v>45508</v>
      </c>
      <c r="G1234">
        <v>21323</v>
      </c>
      <c r="H1234" s="5">
        <v>44111</v>
      </c>
      <c r="I1234" t="s">
        <v>617</v>
      </c>
      <c r="J1234" t="s">
        <v>619</v>
      </c>
      <c r="K1234">
        <v>560090</v>
      </c>
      <c r="L1234" t="s">
        <v>544</v>
      </c>
      <c r="M1234" t="s">
        <v>36</v>
      </c>
      <c r="N1234" t="s">
        <v>13</v>
      </c>
      <c r="O1234" t="s">
        <v>14</v>
      </c>
      <c r="P1234">
        <v>37</v>
      </c>
      <c r="Q1234" s="5" t="s">
        <v>37</v>
      </c>
      <c r="R1234" t="s">
        <v>16</v>
      </c>
      <c r="S1234" t="s">
        <v>35</v>
      </c>
      <c r="T1234" t="s">
        <v>18</v>
      </c>
      <c r="U1234" t="s">
        <v>38</v>
      </c>
      <c r="V1234" t="s">
        <v>39</v>
      </c>
      <c r="W1234">
        <v>426</v>
      </c>
      <c r="X1234" t="s">
        <v>574</v>
      </c>
      <c r="Y1234" t="s">
        <v>584</v>
      </c>
      <c r="Z1234" t="s">
        <v>576</v>
      </c>
      <c r="AA1234">
        <v>0.1825</v>
      </c>
      <c r="AB1234" t="s">
        <v>585</v>
      </c>
      <c r="AC1234" t="s">
        <v>586</v>
      </c>
      <c r="AD1234" t="s">
        <v>541</v>
      </c>
      <c r="AE1234" t="s">
        <v>472</v>
      </c>
      <c r="AF1234" t="s">
        <v>473</v>
      </c>
      <c r="AG1234" t="s">
        <v>474</v>
      </c>
      <c r="AH1234" t="s">
        <v>475</v>
      </c>
      <c r="AI1234" t="s">
        <v>542</v>
      </c>
      <c r="AJ1234">
        <v>560090</v>
      </c>
      <c r="AK1234" t="s">
        <v>543</v>
      </c>
      <c r="AL1234" t="s">
        <v>239</v>
      </c>
      <c r="AM1234">
        <v>23201</v>
      </c>
      <c r="AN1234">
        <v>45645</v>
      </c>
      <c r="AO1234">
        <v>21433</v>
      </c>
      <c r="AP1234">
        <v>5.96</v>
      </c>
      <c r="AQ1234">
        <v>4045.15</v>
      </c>
      <c r="AR1234" t="s">
        <v>2626</v>
      </c>
      <c r="AS1234" t="s">
        <v>2626</v>
      </c>
      <c r="AT1234">
        <v>0</v>
      </c>
      <c r="AU1234" t="s">
        <v>2629</v>
      </c>
      <c r="AV1234" s="3">
        <v>44111</v>
      </c>
      <c r="AW1234" s="3" t="str">
        <f>TEXT(LoanTable[[#This Row],[Disbursement Date]],"YYYY-MM")</f>
        <v>2020-10</v>
      </c>
      <c r="AX1234" t="str">
        <f>TEXT(EDATE(LoanTable[[#This Row],[Disbursement Date]],-1),"YYYY-MM")</f>
        <v>2020-09</v>
      </c>
      <c r="AY1234">
        <f>IF(LoanTable[[#This Row],[Loan Status]]="Active",1,0)</f>
        <v>0</v>
      </c>
      <c r="AZ1234">
        <f>IF(COUNTIFS(LoanTable[Client id],LoanTable[[#This Row],[Client id]],LoanTable[Period],LoanTable[[#This Row],[Previous Period]])&gt;0,1,0)</f>
        <v>0</v>
      </c>
      <c r="BA1234" s="17" t="str">
        <f>TEXT(LoanTable[[#This Row],[Disbursement Date]],"YYYY")</f>
        <v>2020</v>
      </c>
      <c r="BB1234" s="10" cm="1">
        <f t="array" ref="BB1234">IF(YEAR(LoanTable[[#This Row],[Disbursement Date]])=MIN(YEAR(LoanTable[Disbursement Date])),"",YEAR(LoanTable[[#This Row],[Disbursement Date]])-1)</f>
        <v>2019</v>
      </c>
      <c r="BC1234" s="10">
        <f>IF(LoanTable[[#This Row],[Previous Year]]="",1,IF(COUNTIFS(LoanTable[Client id],LoanTable[[#This Row],[Client id]],LoanTable[Year],LoanTable[[#This Row],[Previous Year]])&gt;0,1,0))</f>
        <v>0</v>
      </c>
      <c r="BD1234" t="str">
        <f>YEAR(LoanTable[[#This Row],[Disbursement Date]]) &amp; "-Q" &amp; ROUNDUP(MONTH(LoanTable[[#This Row],[Disbursement Date]])/3,0)</f>
        <v>2020-Q4</v>
      </c>
      <c r="BE1234">
        <f>IF(LoanTable[[#This Row],[Disbursement Date]]=LoanTable[[#This Row],[First Loan Date]],1,0)</f>
        <v>1</v>
      </c>
    </row>
    <row r="1235" spans="1:57" x14ac:dyDescent="0.3">
      <c r="A1235" t="s">
        <v>2248</v>
      </c>
      <c r="B1235">
        <v>551</v>
      </c>
      <c r="C1235" t="s">
        <v>265</v>
      </c>
      <c r="D1235" t="s">
        <v>573</v>
      </c>
      <c r="E1235">
        <v>11280</v>
      </c>
      <c r="F1235">
        <v>2995</v>
      </c>
      <c r="G1235">
        <v>26544</v>
      </c>
      <c r="H1235" s="5">
        <v>44113</v>
      </c>
      <c r="I1235" t="s">
        <v>612</v>
      </c>
      <c r="J1235" t="s">
        <v>613</v>
      </c>
      <c r="K1235">
        <v>30179</v>
      </c>
      <c r="L1235" t="s">
        <v>272</v>
      </c>
      <c r="M1235" t="s">
        <v>90</v>
      </c>
      <c r="N1235" t="s">
        <v>13</v>
      </c>
      <c r="O1235" t="s">
        <v>28</v>
      </c>
      <c r="P1235">
        <v>49</v>
      </c>
      <c r="Q1235" s="5" t="s">
        <v>152</v>
      </c>
      <c r="R1235" t="s">
        <v>25</v>
      </c>
      <c r="S1235" t="s">
        <v>35</v>
      </c>
      <c r="T1235" t="s">
        <v>18</v>
      </c>
      <c r="U1235" t="s">
        <v>19</v>
      </c>
      <c r="V1235" t="s">
        <v>31</v>
      </c>
      <c r="W1235">
        <v>641</v>
      </c>
      <c r="X1235" t="s">
        <v>574</v>
      </c>
      <c r="Y1235" t="s">
        <v>575</v>
      </c>
      <c r="Z1235" t="s">
        <v>576</v>
      </c>
      <c r="AA1235">
        <v>0.1065</v>
      </c>
      <c r="AB1235" t="s">
        <v>577</v>
      </c>
      <c r="AC1235" t="s">
        <v>578</v>
      </c>
      <c r="AD1235" t="s">
        <v>265</v>
      </c>
      <c r="AE1235" t="s">
        <v>266</v>
      </c>
      <c r="AF1235" t="s">
        <v>267</v>
      </c>
      <c r="AG1235" t="s">
        <v>268</v>
      </c>
      <c r="AH1235" t="s">
        <v>269</v>
      </c>
      <c r="AI1235" t="s">
        <v>270</v>
      </c>
      <c r="AJ1235">
        <v>30179</v>
      </c>
      <c r="AK1235" t="s">
        <v>271</v>
      </c>
      <c r="AL1235" t="s">
        <v>241</v>
      </c>
      <c r="AM1235">
        <v>12809</v>
      </c>
      <c r="AN1235">
        <v>4773</v>
      </c>
      <c r="AO1235">
        <v>11039</v>
      </c>
      <c r="AP1235">
        <v>9.77</v>
      </c>
      <c r="AQ1235">
        <v>4284.51</v>
      </c>
      <c r="AR1235" t="s">
        <v>2626</v>
      </c>
      <c r="AS1235" t="s">
        <v>2626</v>
      </c>
      <c r="AT1235">
        <v>2</v>
      </c>
      <c r="AU1235" t="s">
        <v>2628</v>
      </c>
      <c r="AV1235" s="3">
        <v>42141</v>
      </c>
      <c r="AW1235" s="3" t="str">
        <f>TEXT(LoanTable[[#This Row],[Disbursement Date]],"YYYY-MM")</f>
        <v>2020-10</v>
      </c>
      <c r="AX1235" t="str">
        <f>TEXT(EDATE(LoanTable[[#This Row],[Disbursement Date]],-1),"YYYY-MM")</f>
        <v>2020-09</v>
      </c>
      <c r="AY1235">
        <f>IF(LoanTable[[#This Row],[Loan Status]]="Active",1,0)</f>
        <v>0</v>
      </c>
      <c r="AZ1235">
        <f>IF(COUNTIFS(LoanTable[Client id],LoanTable[[#This Row],[Client id]],LoanTable[Period],LoanTable[[#This Row],[Previous Period]])&gt;0,1,0)</f>
        <v>0</v>
      </c>
      <c r="BA1235" s="17" t="str">
        <f>TEXT(LoanTable[[#This Row],[Disbursement Date]],"YYYY")</f>
        <v>2020</v>
      </c>
      <c r="BB1235" s="10" cm="1">
        <f t="array" ref="BB1235">IF(YEAR(LoanTable[[#This Row],[Disbursement Date]])=MIN(YEAR(LoanTable[Disbursement Date])),"",YEAR(LoanTable[[#This Row],[Disbursement Date]])-1)</f>
        <v>2019</v>
      </c>
      <c r="BC1235" s="10">
        <f>IF(LoanTable[[#This Row],[Previous Year]]="",1,IF(COUNTIFS(LoanTable[Client id],LoanTable[[#This Row],[Client id]],LoanTable[Year],LoanTable[[#This Row],[Previous Year]])&gt;0,1,0))</f>
        <v>0</v>
      </c>
      <c r="BD1235" t="str">
        <f>YEAR(LoanTable[[#This Row],[Disbursement Date]]) &amp; "-Q" &amp; ROUNDUP(MONTH(LoanTable[[#This Row],[Disbursement Date]])/3,0)</f>
        <v>2020-Q4</v>
      </c>
      <c r="BE1235">
        <f>IF(LoanTable[[#This Row],[Disbursement Date]]=LoanTable[[#This Row],[First Loan Date]],1,0)</f>
        <v>0</v>
      </c>
    </row>
    <row r="1236" spans="1:57" x14ac:dyDescent="0.3">
      <c r="A1236" t="s">
        <v>798</v>
      </c>
      <c r="B1236">
        <v>223</v>
      </c>
      <c r="C1236" t="s">
        <v>386</v>
      </c>
      <c r="D1236" t="s">
        <v>573</v>
      </c>
      <c r="E1236">
        <v>22824</v>
      </c>
      <c r="F1236">
        <v>9792</v>
      </c>
      <c r="G1236">
        <v>15384</v>
      </c>
      <c r="H1236" s="5">
        <v>44116</v>
      </c>
      <c r="I1236" t="s">
        <v>612</v>
      </c>
      <c r="J1236" t="s">
        <v>613</v>
      </c>
      <c r="K1236">
        <v>1110166</v>
      </c>
      <c r="L1236" t="s">
        <v>389</v>
      </c>
      <c r="M1236" t="s">
        <v>66</v>
      </c>
      <c r="N1236" t="s">
        <v>13</v>
      </c>
      <c r="O1236" t="s">
        <v>14</v>
      </c>
      <c r="P1236">
        <v>43</v>
      </c>
      <c r="Q1236" s="5" t="s">
        <v>94</v>
      </c>
      <c r="R1236" t="s">
        <v>16</v>
      </c>
      <c r="S1236" t="s">
        <v>35</v>
      </c>
      <c r="T1236" t="s">
        <v>18</v>
      </c>
      <c r="U1236" t="s">
        <v>19</v>
      </c>
      <c r="V1236" t="s">
        <v>20</v>
      </c>
      <c r="W1236">
        <v>798</v>
      </c>
      <c r="X1236" t="s">
        <v>574</v>
      </c>
      <c r="Y1236" t="s">
        <v>575</v>
      </c>
      <c r="Z1236" t="s">
        <v>576</v>
      </c>
      <c r="AA1236">
        <v>0.1065</v>
      </c>
      <c r="AB1236" t="s">
        <v>577</v>
      </c>
      <c r="AC1236" t="s">
        <v>578</v>
      </c>
      <c r="AD1236" t="s">
        <v>386</v>
      </c>
      <c r="AE1236" t="s">
        <v>234</v>
      </c>
      <c r="AF1236" t="s">
        <v>235</v>
      </c>
      <c r="AG1236" t="s">
        <v>236</v>
      </c>
      <c r="AH1236" t="s">
        <v>237</v>
      </c>
      <c r="AI1236" t="s">
        <v>387</v>
      </c>
      <c r="AJ1236">
        <v>1110166</v>
      </c>
      <c r="AK1236" t="s">
        <v>388</v>
      </c>
      <c r="AL1236" t="s">
        <v>239</v>
      </c>
      <c r="AM1236">
        <v>24027</v>
      </c>
      <c r="AN1236">
        <v>9437</v>
      </c>
      <c r="AO1236">
        <v>22499</v>
      </c>
      <c r="AP1236">
        <v>24.67</v>
      </c>
      <c r="AQ1236">
        <v>4530.1000000000004</v>
      </c>
      <c r="AR1236" t="s">
        <v>2626</v>
      </c>
      <c r="AS1236" t="s">
        <v>2626</v>
      </c>
      <c r="AT1236">
        <v>1</v>
      </c>
      <c r="AU1236" t="s">
        <v>2628</v>
      </c>
      <c r="AV1236" s="3">
        <v>44116</v>
      </c>
      <c r="AW1236" s="3" t="str">
        <f>TEXT(LoanTable[[#This Row],[Disbursement Date]],"YYYY-MM")</f>
        <v>2020-10</v>
      </c>
      <c r="AX1236" t="str">
        <f>TEXT(EDATE(LoanTable[[#This Row],[Disbursement Date]],-1),"YYYY-MM")</f>
        <v>2020-09</v>
      </c>
      <c r="AY1236">
        <f>IF(LoanTable[[#This Row],[Loan Status]]="Active",1,0)</f>
        <v>0</v>
      </c>
      <c r="AZ1236">
        <f>IF(COUNTIFS(LoanTable[Client id],LoanTable[[#This Row],[Client id]],LoanTable[Period],LoanTable[[#This Row],[Previous Period]])&gt;0,1,0)</f>
        <v>0</v>
      </c>
      <c r="BA1236" s="17" t="str">
        <f>TEXT(LoanTable[[#This Row],[Disbursement Date]],"YYYY")</f>
        <v>2020</v>
      </c>
      <c r="BB1236" s="10" cm="1">
        <f t="array" ref="BB1236">IF(YEAR(LoanTable[[#This Row],[Disbursement Date]])=MIN(YEAR(LoanTable[Disbursement Date])),"",YEAR(LoanTable[[#This Row],[Disbursement Date]])-1)</f>
        <v>2019</v>
      </c>
      <c r="BC1236" s="10">
        <f>IF(LoanTable[[#This Row],[Previous Year]]="",1,IF(COUNTIFS(LoanTable[Client id],LoanTable[[#This Row],[Client id]],LoanTable[Year],LoanTable[[#This Row],[Previous Year]])&gt;0,1,0))</f>
        <v>0</v>
      </c>
      <c r="BD1236" t="str">
        <f>YEAR(LoanTable[[#This Row],[Disbursement Date]]) &amp; "-Q" &amp; ROUNDUP(MONTH(LoanTable[[#This Row],[Disbursement Date]])/3,0)</f>
        <v>2020-Q4</v>
      </c>
      <c r="BE1236">
        <f>IF(LoanTable[[#This Row],[Disbursement Date]]=LoanTable[[#This Row],[First Loan Date]],1,0)</f>
        <v>1</v>
      </c>
    </row>
    <row r="1237" spans="1:57" x14ac:dyDescent="0.3">
      <c r="A1237" t="s">
        <v>1136</v>
      </c>
      <c r="B1237">
        <v>678</v>
      </c>
      <c r="C1237" t="s">
        <v>409</v>
      </c>
      <c r="D1237" t="s">
        <v>589</v>
      </c>
      <c r="E1237">
        <v>14438</v>
      </c>
      <c r="F1237">
        <v>13264</v>
      </c>
      <c r="G1237">
        <v>37067</v>
      </c>
      <c r="H1237" s="5">
        <v>44116</v>
      </c>
      <c r="I1237" t="s">
        <v>615</v>
      </c>
      <c r="J1237" t="s">
        <v>619</v>
      </c>
      <c r="K1237">
        <v>1030063</v>
      </c>
      <c r="L1237" t="s">
        <v>411</v>
      </c>
      <c r="M1237" t="s">
        <v>72</v>
      </c>
      <c r="N1237" t="s">
        <v>13</v>
      </c>
      <c r="O1237" t="s">
        <v>28</v>
      </c>
      <c r="P1237">
        <v>49</v>
      </c>
      <c r="Q1237" s="5" t="s">
        <v>167</v>
      </c>
      <c r="R1237" t="s">
        <v>74</v>
      </c>
      <c r="S1237" t="s">
        <v>105</v>
      </c>
      <c r="T1237" t="s">
        <v>18</v>
      </c>
      <c r="U1237" t="s">
        <v>65</v>
      </c>
      <c r="V1237" t="s">
        <v>39</v>
      </c>
      <c r="W1237">
        <v>357</v>
      </c>
      <c r="X1237" t="s">
        <v>574</v>
      </c>
      <c r="Y1237" t="s">
        <v>590</v>
      </c>
      <c r="Z1237" t="s">
        <v>576</v>
      </c>
      <c r="AA1237">
        <v>9.9099999999999994E-2</v>
      </c>
      <c r="AB1237" t="s">
        <v>577</v>
      </c>
      <c r="AC1237" t="s">
        <v>591</v>
      </c>
      <c r="AD1237" t="s">
        <v>409</v>
      </c>
      <c r="AE1237" t="s">
        <v>234</v>
      </c>
      <c r="AF1237" t="s">
        <v>235</v>
      </c>
      <c r="AG1237" t="s">
        <v>236</v>
      </c>
      <c r="AH1237" t="s">
        <v>237</v>
      </c>
      <c r="AI1237" t="s">
        <v>246</v>
      </c>
      <c r="AJ1237">
        <v>1030063</v>
      </c>
      <c r="AK1237" t="s">
        <v>410</v>
      </c>
      <c r="AL1237" t="s">
        <v>241</v>
      </c>
      <c r="AM1237">
        <v>15063</v>
      </c>
      <c r="AN1237">
        <v>14207</v>
      </c>
      <c r="AO1237">
        <v>13957</v>
      </c>
      <c r="AP1237">
        <v>15.06</v>
      </c>
      <c r="AQ1237">
        <v>3567.59</v>
      </c>
      <c r="AR1237" t="s">
        <v>2626</v>
      </c>
      <c r="AS1237" t="s">
        <v>2627</v>
      </c>
      <c r="AT1237">
        <v>1</v>
      </c>
      <c r="AU1237" t="s">
        <v>2628</v>
      </c>
      <c r="AV1237" s="3">
        <v>44116</v>
      </c>
      <c r="AW1237" s="3" t="str">
        <f>TEXT(LoanTable[[#This Row],[Disbursement Date]],"YYYY-MM")</f>
        <v>2020-10</v>
      </c>
      <c r="AX1237" t="str">
        <f>TEXT(EDATE(LoanTable[[#This Row],[Disbursement Date]],-1),"YYYY-MM")</f>
        <v>2020-09</v>
      </c>
      <c r="AY1237">
        <f>IF(LoanTable[[#This Row],[Loan Status]]="Active",1,0)</f>
        <v>0</v>
      </c>
      <c r="AZ1237">
        <f>IF(COUNTIFS(LoanTable[Client id],LoanTable[[#This Row],[Client id]],LoanTable[Period],LoanTable[[#This Row],[Previous Period]])&gt;0,1,0)</f>
        <v>0</v>
      </c>
      <c r="BA1237" s="17" t="str">
        <f>TEXT(LoanTable[[#This Row],[Disbursement Date]],"YYYY")</f>
        <v>2020</v>
      </c>
      <c r="BB1237" s="10" cm="1">
        <f t="array" ref="BB1237">IF(YEAR(LoanTable[[#This Row],[Disbursement Date]])=MIN(YEAR(LoanTable[Disbursement Date])),"",YEAR(LoanTable[[#This Row],[Disbursement Date]])-1)</f>
        <v>2019</v>
      </c>
      <c r="BC1237" s="10">
        <f>IF(LoanTable[[#This Row],[Previous Year]]="",1,IF(COUNTIFS(LoanTable[Client id],LoanTable[[#This Row],[Client id]],LoanTable[Year],LoanTable[[#This Row],[Previous Year]])&gt;0,1,0))</f>
        <v>0</v>
      </c>
      <c r="BD1237" t="str">
        <f>YEAR(LoanTable[[#This Row],[Disbursement Date]]) &amp; "-Q" &amp; ROUNDUP(MONTH(LoanTable[[#This Row],[Disbursement Date]])/3,0)</f>
        <v>2020-Q4</v>
      </c>
      <c r="BE1237">
        <f>IF(LoanTable[[#This Row],[Disbursement Date]]=LoanTable[[#This Row],[First Loan Date]],1,0)</f>
        <v>1</v>
      </c>
    </row>
    <row r="1238" spans="1:57" x14ac:dyDescent="0.3">
      <c r="A1238" t="s">
        <v>1750</v>
      </c>
      <c r="B1238">
        <v>404</v>
      </c>
      <c r="C1238" t="s">
        <v>354</v>
      </c>
      <c r="D1238" t="s">
        <v>573</v>
      </c>
      <c r="E1238">
        <v>40537</v>
      </c>
      <c r="F1238">
        <v>9116</v>
      </c>
      <c r="G1238">
        <v>6144</v>
      </c>
      <c r="H1238" s="5">
        <v>44117</v>
      </c>
      <c r="I1238" t="s">
        <v>612</v>
      </c>
      <c r="J1238" t="s">
        <v>613</v>
      </c>
      <c r="K1238">
        <v>70364</v>
      </c>
      <c r="L1238" t="s">
        <v>356</v>
      </c>
      <c r="M1238" t="s">
        <v>143</v>
      </c>
      <c r="N1238" t="s">
        <v>13</v>
      </c>
      <c r="O1238" t="s">
        <v>46</v>
      </c>
      <c r="P1238">
        <v>29</v>
      </c>
      <c r="Q1238" s="5" t="s">
        <v>146</v>
      </c>
      <c r="R1238" t="s">
        <v>104</v>
      </c>
      <c r="S1238" t="s">
        <v>35</v>
      </c>
      <c r="T1238" t="s">
        <v>63</v>
      </c>
      <c r="U1238" t="s">
        <v>19</v>
      </c>
      <c r="V1238" t="s">
        <v>31</v>
      </c>
      <c r="W1238">
        <v>395</v>
      </c>
      <c r="X1238" t="s">
        <v>574</v>
      </c>
      <c r="Y1238" t="s">
        <v>575</v>
      </c>
      <c r="Z1238" t="s">
        <v>576</v>
      </c>
      <c r="AA1238">
        <v>0.1065</v>
      </c>
      <c r="AB1238" t="s">
        <v>577</v>
      </c>
      <c r="AC1238" t="s">
        <v>578</v>
      </c>
      <c r="AD1238" t="s">
        <v>354</v>
      </c>
      <c r="AE1238" t="s">
        <v>279</v>
      </c>
      <c r="AF1238" t="s">
        <v>280</v>
      </c>
      <c r="AG1238" t="s">
        <v>281</v>
      </c>
      <c r="AH1238" t="s">
        <v>282</v>
      </c>
      <c r="AI1238" t="s">
        <v>354</v>
      </c>
      <c r="AJ1238">
        <v>70364</v>
      </c>
      <c r="AK1238" t="s">
        <v>355</v>
      </c>
      <c r="AL1238" t="s">
        <v>239</v>
      </c>
      <c r="AM1238">
        <v>41297</v>
      </c>
      <c r="AN1238">
        <v>10751</v>
      </c>
      <c r="AO1238">
        <v>40436</v>
      </c>
      <c r="AP1238">
        <v>14.27</v>
      </c>
      <c r="AQ1238">
        <v>266.77</v>
      </c>
      <c r="AR1238" t="s">
        <v>2626</v>
      </c>
      <c r="AS1238" t="s">
        <v>2626</v>
      </c>
      <c r="AT1238">
        <v>0</v>
      </c>
      <c r="AU1238" t="s">
        <v>2628</v>
      </c>
      <c r="AV1238" s="3">
        <v>42506</v>
      </c>
      <c r="AW1238" s="3" t="str">
        <f>TEXT(LoanTable[[#This Row],[Disbursement Date]],"YYYY-MM")</f>
        <v>2020-10</v>
      </c>
      <c r="AX1238" t="str">
        <f>TEXT(EDATE(LoanTable[[#This Row],[Disbursement Date]],-1),"YYYY-MM")</f>
        <v>2020-09</v>
      </c>
      <c r="AY1238">
        <f>IF(LoanTable[[#This Row],[Loan Status]]="Active",1,0)</f>
        <v>0</v>
      </c>
      <c r="AZ1238">
        <f>IF(COUNTIFS(LoanTable[Client id],LoanTable[[#This Row],[Client id]],LoanTable[Period],LoanTable[[#This Row],[Previous Period]])&gt;0,1,0)</f>
        <v>0</v>
      </c>
      <c r="BA1238" s="17" t="str">
        <f>TEXT(LoanTable[[#This Row],[Disbursement Date]],"YYYY")</f>
        <v>2020</v>
      </c>
      <c r="BB1238" s="10" cm="1">
        <f t="array" ref="BB1238">IF(YEAR(LoanTable[[#This Row],[Disbursement Date]])=MIN(YEAR(LoanTable[Disbursement Date])),"",YEAR(LoanTable[[#This Row],[Disbursement Date]])-1)</f>
        <v>2019</v>
      </c>
      <c r="BC1238" s="10">
        <f>IF(LoanTable[[#This Row],[Previous Year]]="",1,IF(COUNTIFS(LoanTable[Client id],LoanTable[[#This Row],[Client id]],LoanTable[Year],LoanTable[[#This Row],[Previous Year]])&gt;0,1,0))</f>
        <v>0</v>
      </c>
      <c r="BD1238" t="str">
        <f>YEAR(LoanTable[[#This Row],[Disbursement Date]]) &amp; "-Q" &amp; ROUNDUP(MONTH(LoanTable[[#This Row],[Disbursement Date]])/3,0)</f>
        <v>2020-Q4</v>
      </c>
      <c r="BE1238">
        <f>IF(LoanTable[[#This Row],[Disbursement Date]]=LoanTable[[#This Row],[First Loan Date]],1,0)</f>
        <v>0</v>
      </c>
    </row>
    <row r="1239" spans="1:57" x14ac:dyDescent="0.3">
      <c r="A1239" t="s">
        <v>728</v>
      </c>
      <c r="B1239">
        <v>903</v>
      </c>
      <c r="C1239" t="s">
        <v>251</v>
      </c>
      <c r="D1239" t="s">
        <v>592</v>
      </c>
      <c r="E1239">
        <v>42814</v>
      </c>
      <c r="F1239">
        <v>46638</v>
      </c>
      <c r="G1239">
        <v>9967</v>
      </c>
      <c r="H1239" s="5">
        <v>44117</v>
      </c>
      <c r="I1239" t="s">
        <v>615</v>
      </c>
      <c r="J1239" t="s">
        <v>613</v>
      </c>
      <c r="K1239">
        <v>10068</v>
      </c>
      <c r="L1239" t="s">
        <v>319</v>
      </c>
      <c r="M1239" t="s">
        <v>82</v>
      </c>
      <c r="N1239" t="s">
        <v>13</v>
      </c>
      <c r="O1239" t="s">
        <v>28</v>
      </c>
      <c r="P1239">
        <v>49</v>
      </c>
      <c r="Q1239" s="5" t="s">
        <v>215</v>
      </c>
      <c r="R1239" t="s">
        <v>104</v>
      </c>
      <c r="S1239" t="s">
        <v>105</v>
      </c>
      <c r="T1239" t="s">
        <v>18</v>
      </c>
      <c r="U1239" t="s">
        <v>65</v>
      </c>
      <c r="V1239" t="s">
        <v>39</v>
      </c>
      <c r="W1239">
        <v>442</v>
      </c>
      <c r="X1239" t="s">
        <v>574</v>
      </c>
      <c r="Y1239" t="s">
        <v>584</v>
      </c>
      <c r="Z1239" t="s">
        <v>593</v>
      </c>
      <c r="AA1239">
        <v>0.1991</v>
      </c>
      <c r="AB1239" t="s">
        <v>594</v>
      </c>
      <c r="AC1239" t="s">
        <v>595</v>
      </c>
      <c r="AD1239" t="s">
        <v>251</v>
      </c>
      <c r="AE1239" t="s">
        <v>250</v>
      </c>
      <c r="AF1239" t="s">
        <v>251</v>
      </c>
      <c r="AG1239" t="s">
        <v>252</v>
      </c>
      <c r="AH1239" t="s">
        <v>253</v>
      </c>
      <c r="AI1239" t="s">
        <v>317</v>
      </c>
      <c r="AJ1239">
        <v>10068</v>
      </c>
      <c r="AK1239" t="s">
        <v>318</v>
      </c>
      <c r="AL1239" t="s">
        <v>256</v>
      </c>
      <c r="AM1239">
        <v>42601</v>
      </c>
      <c r="AN1239">
        <v>48193</v>
      </c>
      <c r="AO1239">
        <v>42463</v>
      </c>
      <c r="AP1239">
        <v>32.03</v>
      </c>
      <c r="AQ1239">
        <v>425.64</v>
      </c>
      <c r="AR1239" t="s">
        <v>2626</v>
      </c>
      <c r="AS1239" t="s">
        <v>2626</v>
      </c>
      <c r="AT1239">
        <v>2</v>
      </c>
      <c r="AU1239" t="s">
        <v>2629</v>
      </c>
      <c r="AV1239" s="3">
        <v>42427</v>
      </c>
      <c r="AW1239" s="3" t="str">
        <f>TEXT(LoanTable[[#This Row],[Disbursement Date]],"YYYY-MM")</f>
        <v>2020-10</v>
      </c>
      <c r="AX1239" t="str">
        <f>TEXT(EDATE(LoanTable[[#This Row],[Disbursement Date]],-1),"YYYY-MM")</f>
        <v>2020-09</v>
      </c>
      <c r="AY1239">
        <f>IF(LoanTable[[#This Row],[Loan Status]]="Active",1,0)</f>
        <v>0</v>
      </c>
      <c r="AZ1239">
        <f>IF(COUNTIFS(LoanTable[Client id],LoanTable[[#This Row],[Client id]],LoanTable[Period],LoanTable[[#This Row],[Previous Period]])&gt;0,1,0)</f>
        <v>0</v>
      </c>
      <c r="BA1239" s="17" t="str">
        <f>TEXT(LoanTable[[#This Row],[Disbursement Date]],"YYYY")</f>
        <v>2020</v>
      </c>
      <c r="BB1239" s="10" cm="1">
        <f t="array" ref="BB1239">IF(YEAR(LoanTable[[#This Row],[Disbursement Date]])=MIN(YEAR(LoanTable[Disbursement Date])),"",YEAR(LoanTable[[#This Row],[Disbursement Date]])-1)</f>
        <v>2019</v>
      </c>
      <c r="BC1239" s="10">
        <f>IF(LoanTable[[#This Row],[Previous Year]]="",1,IF(COUNTIFS(LoanTable[Client id],LoanTable[[#This Row],[Client id]],LoanTable[Year],LoanTable[[#This Row],[Previous Year]])&gt;0,1,0))</f>
        <v>0</v>
      </c>
      <c r="BD1239" t="str">
        <f>YEAR(LoanTable[[#This Row],[Disbursement Date]]) &amp; "-Q" &amp; ROUNDUP(MONTH(LoanTable[[#This Row],[Disbursement Date]])/3,0)</f>
        <v>2020-Q4</v>
      </c>
      <c r="BE1239">
        <f>IF(LoanTable[[#This Row],[Disbursement Date]]=LoanTable[[#This Row],[First Loan Date]],1,0)</f>
        <v>0</v>
      </c>
    </row>
    <row r="1240" spans="1:57" x14ac:dyDescent="0.3">
      <c r="A1240" t="s">
        <v>1895</v>
      </c>
      <c r="B1240">
        <v>681</v>
      </c>
      <c r="C1240" t="s">
        <v>265</v>
      </c>
      <c r="D1240" t="s">
        <v>589</v>
      </c>
      <c r="E1240">
        <v>45815</v>
      </c>
      <c r="F1240">
        <v>14325</v>
      </c>
      <c r="G1240">
        <v>9084</v>
      </c>
      <c r="H1240" s="5">
        <v>44120</v>
      </c>
      <c r="I1240" t="s">
        <v>612</v>
      </c>
      <c r="J1240" t="s">
        <v>613</v>
      </c>
      <c r="K1240">
        <v>30179</v>
      </c>
      <c r="L1240" t="s">
        <v>272</v>
      </c>
      <c r="M1240" t="s">
        <v>116</v>
      </c>
      <c r="N1240" t="s">
        <v>13</v>
      </c>
      <c r="O1240" t="s">
        <v>46</v>
      </c>
      <c r="P1240">
        <v>34</v>
      </c>
      <c r="Q1240" s="5" t="s">
        <v>71</v>
      </c>
      <c r="R1240" t="s">
        <v>30</v>
      </c>
      <c r="S1240" t="s">
        <v>145</v>
      </c>
      <c r="T1240" t="s">
        <v>63</v>
      </c>
      <c r="U1240" t="s">
        <v>19</v>
      </c>
      <c r="V1240" t="s">
        <v>31</v>
      </c>
      <c r="W1240">
        <v>328</v>
      </c>
      <c r="X1240" t="s">
        <v>574</v>
      </c>
      <c r="Y1240" t="s">
        <v>590</v>
      </c>
      <c r="Z1240" t="s">
        <v>576</v>
      </c>
      <c r="AA1240">
        <v>9.9099999999999994E-2</v>
      </c>
      <c r="AB1240" t="s">
        <v>577</v>
      </c>
      <c r="AC1240" t="s">
        <v>591</v>
      </c>
      <c r="AD1240" t="s">
        <v>265</v>
      </c>
      <c r="AE1240" t="s">
        <v>266</v>
      </c>
      <c r="AF1240" t="s">
        <v>267</v>
      </c>
      <c r="AG1240" t="s">
        <v>268</v>
      </c>
      <c r="AH1240" t="s">
        <v>269</v>
      </c>
      <c r="AI1240" t="s">
        <v>270</v>
      </c>
      <c r="AJ1240">
        <v>30179</v>
      </c>
      <c r="AK1240" t="s">
        <v>271</v>
      </c>
      <c r="AL1240" t="s">
        <v>241</v>
      </c>
      <c r="AM1240">
        <v>47754</v>
      </c>
      <c r="AN1240">
        <v>16244</v>
      </c>
      <c r="AO1240">
        <v>45535</v>
      </c>
      <c r="AP1240">
        <v>35.53</v>
      </c>
      <c r="AQ1240">
        <v>1758.03</v>
      </c>
      <c r="AR1240" t="s">
        <v>2626</v>
      </c>
      <c r="AS1240" t="s">
        <v>2626</v>
      </c>
      <c r="AT1240">
        <v>1</v>
      </c>
      <c r="AU1240" t="s">
        <v>2629</v>
      </c>
      <c r="AV1240" s="3">
        <v>42438</v>
      </c>
      <c r="AW1240" s="3" t="str">
        <f>TEXT(LoanTable[[#This Row],[Disbursement Date]],"YYYY-MM")</f>
        <v>2020-10</v>
      </c>
      <c r="AX1240" t="str">
        <f>TEXT(EDATE(LoanTable[[#This Row],[Disbursement Date]],-1),"YYYY-MM")</f>
        <v>2020-09</v>
      </c>
      <c r="AY1240">
        <f>IF(LoanTable[[#This Row],[Loan Status]]="Active",1,0)</f>
        <v>0</v>
      </c>
      <c r="AZ1240">
        <f>IF(COUNTIFS(LoanTable[Client id],LoanTable[[#This Row],[Client id]],LoanTable[Period],LoanTable[[#This Row],[Previous Period]])&gt;0,1,0)</f>
        <v>0</v>
      </c>
      <c r="BA1240" s="17" t="str">
        <f>TEXT(LoanTable[[#This Row],[Disbursement Date]],"YYYY")</f>
        <v>2020</v>
      </c>
      <c r="BB1240" s="10" cm="1">
        <f t="array" ref="BB1240">IF(YEAR(LoanTable[[#This Row],[Disbursement Date]])=MIN(YEAR(LoanTable[Disbursement Date])),"",YEAR(LoanTable[[#This Row],[Disbursement Date]])-1)</f>
        <v>2019</v>
      </c>
      <c r="BC1240" s="10">
        <f>IF(LoanTable[[#This Row],[Previous Year]]="",1,IF(COUNTIFS(LoanTable[Client id],LoanTable[[#This Row],[Client id]],LoanTable[Year],LoanTable[[#This Row],[Previous Year]])&gt;0,1,0))</f>
        <v>0</v>
      </c>
      <c r="BD1240" t="str">
        <f>YEAR(LoanTable[[#This Row],[Disbursement Date]]) &amp; "-Q" &amp; ROUNDUP(MONTH(LoanTable[[#This Row],[Disbursement Date]])/3,0)</f>
        <v>2020-Q4</v>
      </c>
      <c r="BE1240">
        <f>IF(LoanTable[[#This Row],[Disbursement Date]]=LoanTable[[#This Row],[First Loan Date]],1,0)</f>
        <v>0</v>
      </c>
    </row>
    <row r="1241" spans="1:57" x14ac:dyDescent="0.3">
      <c r="A1241" t="s">
        <v>2402</v>
      </c>
      <c r="B1241">
        <v>322</v>
      </c>
      <c r="C1241" t="s">
        <v>233</v>
      </c>
      <c r="D1241" t="s">
        <v>573</v>
      </c>
      <c r="E1241">
        <v>26805</v>
      </c>
      <c r="F1241">
        <v>30939</v>
      </c>
      <c r="G1241">
        <v>15682</v>
      </c>
      <c r="H1241" s="5">
        <v>44121</v>
      </c>
      <c r="I1241" t="s">
        <v>612</v>
      </c>
      <c r="J1241" t="s">
        <v>619</v>
      </c>
      <c r="K1241">
        <v>100186</v>
      </c>
      <c r="L1241" t="s">
        <v>240</v>
      </c>
      <c r="M1241" t="s">
        <v>27</v>
      </c>
      <c r="N1241" t="s">
        <v>13</v>
      </c>
      <c r="O1241" t="s">
        <v>46</v>
      </c>
      <c r="P1241">
        <v>29</v>
      </c>
      <c r="Q1241" s="5" t="s">
        <v>53</v>
      </c>
      <c r="R1241" t="s">
        <v>30</v>
      </c>
      <c r="S1241" t="s">
        <v>145</v>
      </c>
      <c r="T1241" t="s">
        <v>18</v>
      </c>
      <c r="U1241" t="s">
        <v>19</v>
      </c>
      <c r="V1241" t="s">
        <v>20</v>
      </c>
      <c r="W1241">
        <v>369</v>
      </c>
      <c r="X1241" t="s">
        <v>574</v>
      </c>
      <c r="Y1241" t="s">
        <v>575</v>
      </c>
      <c r="Z1241" t="s">
        <v>576</v>
      </c>
      <c r="AA1241">
        <v>0.1065</v>
      </c>
      <c r="AB1241" t="s">
        <v>577</v>
      </c>
      <c r="AC1241" t="s">
        <v>578</v>
      </c>
      <c r="AD1241" t="s">
        <v>233</v>
      </c>
      <c r="AE1241" t="s">
        <v>234</v>
      </c>
      <c r="AF1241" t="s">
        <v>235</v>
      </c>
      <c r="AG1241" t="s">
        <v>236</v>
      </c>
      <c r="AH1241" t="s">
        <v>237</v>
      </c>
      <c r="AI1241" t="s">
        <v>233</v>
      </c>
      <c r="AJ1241">
        <v>100186</v>
      </c>
      <c r="AK1241" t="s">
        <v>238</v>
      </c>
      <c r="AL1241" t="s">
        <v>239</v>
      </c>
      <c r="AM1241">
        <v>28498</v>
      </c>
      <c r="AN1241">
        <v>30515</v>
      </c>
      <c r="AO1241">
        <v>26574</v>
      </c>
      <c r="AP1241">
        <v>0.17</v>
      </c>
      <c r="AQ1241">
        <v>1766.7</v>
      </c>
      <c r="AR1241" t="s">
        <v>2626</v>
      </c>
      <c r="AS1241" t="s">
        <v>2626</v>
      </c>
      <c r="AT1241">
        <v>1</v>
      </c>
      <c r="AU1241" t="s">
        <v>2630</v>
      </c>
      <c r="AV1241" s="3">
        <v>44121</v>
      </c>
      <c r="AW1241" s="3" t="str">
        <f>TEXT(LoanTable[[#This Row],[Disbursement Date]],"YYYY-MM")</f>
        <v>2020-10</v>
      </c>
      <c r="AX1241" t="str">
        <f>TEXT(EDATE(LoanTable[[#This Row],[Disbursement Date]],-1),"YYYY-MM")</f>
        <v>2020-09</v>
      </c>
      <c r="AY1241">
        <f>IF(LoanTable[[#This Row],[Loan Status]]="Active",1,0)</f>
        <v>0</v>
      </c>
      <c r="AZ1241">
        <f>IF(COUNTIFS(LoanTable[Client id],LoanTable[[#This Row],[Client id]],LoanTable[Period],LoanTable[[#This Row],[Previous Period]])&gt;0,1,0)</f>
        <v>0</v>
      </c>
      <c r="BA1241" s="17" t="str">
        <f>TEXT(LoanTable[[#This Row],[Disbursement Date]],"YYYY")</f>
        <v>2020</v>
      </c>
      <c r="BB1241" s="10" cm="1">
        <f t="array" ref="BB1241">IF(YEAR(LoanTable[[#This Row],[Disbursement Date]])=MIN(YEAR(LoanTable[Disbursement Date])),"",YEAR(LoanTable[[#This Row],[Disbursement Date]])-1)</f>
        <v>2019</v>
      </c>
      <c r="BC1241" s="10">
        <f>IF(LoanTable[[#This Row],[Previous Year]]="",1,IF(COUNTIFS(LoanTable[Client id],LoanTable[[#This Row],[Client id]],LoanTable[Year],LoanTable[[#This Row],[Previous Year]])&gt;0,1,0))</f>
        <v>0</v>
      </c>
      <c r="BD1241" t="str">
        <f>YEAR(LoanTable[[#This Row],[Disbursement Date]]) &amp; "-Q" &amp; ROUNDUP(MONTH(LoanTable[[#This Row],[Disbursement Date]])/3,0)</f>
        <v>2020-Q4</v>
      </c>
      <c r="BE1241">
        <f>IF(LoanTable[[#This Row],[Disbursement Date]]=LoanTable[[#This Row],[First Loan Date]],1,0)</f>
        <v>1</v>
      </c>
    </row>
    <row r="1242" spans="1:57" x14ac:dyDescent="0.3">
      <c r="A1242" t="s">
        <v>1853</v>
      </c>
      <c r="B1242">
        <v>65</v>
      </c>
      <c r="C1242" t="s">
        <v>563</v>
      </c>
      <c r="D1242" t="s">
        <v>573</v>
      </c>
      <c r="E1242">
        <v>32146</v>
      </c>
      <c r="F1242">
        <v>49107</v>
      </c>
      <c r="G1242">
        <v>17643</v>
      </c>
      <c r="H1242" s="5">
        <v>44123</v>
      </c>
      <c r="I1242" t="s">
        <v>615</v>
      </c>
      <c r="J1242" t="s">
        <v>619</v>
      </c>
      <c r="K1242">
        <v>1440051</v>
      </c>
      <c r="L1242" t="s">
        <v>565</v>
      </c>
      <c r="M1242" t="s">
        <v>127</v>
      </c>
      <c r="N1242" t="s">
        <v>13</v>
      </c>
      <c r="O1242" t="s">
        <v>28</v>
      </c>
      <c r="P1242">
        <v>51</v>
      </c>
      <c r="Q1242" s="6" t="s">
        <v>113</v>
      </c>
      <c r="R1242" t="s">
        <v>16</v>
      </c>
      <c r="S1242" t="s">
        <v>35</v>
      </c>
      <c r="T1242" t="s">
        <v>18</v>
      </c>
      <c r="U1242" t="s">
        <v>38</v>
      </c>
      <c r="V1242" t="s">
        <v>20</v>
      </c>
      <c r="W1242">
        <v>389</v>
      </c>
      <c r="X1242" t="s">
        <v>574</v>
      </c>
      <c r="Y1242" t="s">
        <v>575</v>
      </c>
      <c r="Z1242" t="s">
        <v>576</v>
      </c>
      <c r="AA1242">
        <v>0.1065</v>
      </c>
      <c r="AB1242" t="s">
        <v>577</v>
      </c>
      <c r="AC1242" t="s">
        <v>578</v>
      </c>
      <c r="AD1242" t="s">
        <v>563</v>
      </c>
      <c r="AE1242" t="s">
        <v>375</v>
      </c>
      <c r="AF1242" t="s">
        <v>376</v>
      </c>
      <c r="AG1242" t="s">
        <v>377</v>
      </c>
      <c r="AH1242" t="s">
        <v>378</v>
      </c>
      <c r="AI1242" t="s">
        <v>563</v>
      </c>
      <c r="AJ1242">
        <v>1440051</v>
      </c>
      <c r="AK1242" t="s">
        <v>564</v>
      </c>
      <c r="AL1242" t="s">
        <v>256</v>
      </c>
      <c r="AM1242">
        <v>33730</v>
      </c>
      <c r="AN1242">
        <v>50277</v>
      </c>
      <c r="AO1242">
        <v>31880</v>
      </c>
      <c r="AP1242">
        <v>26.78</v>
      </c>
      <c r="AQ1242">
        <v>4728.6099999999997</v>
      </c>
      <c r="AR1242" t="s">
        <v>2626</v>
      </c>
      <c r="AS1242" t="s">
        <v>2626</v>
      </c>
      <c r="AT1242">
        <v>0</v>
      </c>
      <c r="AU1242" t="s">
        <v>2629</v>
      </c>
      <c r="AV1242" s="3">
        <v>42662</v>
      </c>
      <c r="AW1242" s="3" t="str">
        <f>TEXT(LoanTable[[#This Row],[Disbursement Date]],"YYYY-MM")</f>
        <v>2020-10</v>
      </c>
      <c r="AX1242" t="str">
        <f>TEXT(EDATE(LoanTable[[#This Row],[Disbursement Date]],-1),"YYYY-MM")</f>
        <v>2020-09</v>
      </c>
      <c r="AY1242">
        <f>IF(LoanTable[[#This Row],[Loan Status]]="Active",1,0)</f>
        <v>0</v>
      </c>
      <c r="AZ1242">
        <f>IF(COUNTIFS(LoanTable[Client id],LoanTable[[#This Row],[Client id]],LoanTable[Period],LoanTable[[#This Row],[Previous Period]])&gt;0,1,0)</f>
        <v>0</v>
      </c>
      <c r="BA1242" s="17" t="str">
        <f>TEXT(LoanTable[[#This Row],[Disbursement Date]],"YYYY")</f>
        <v>2020</v>
      </c>
      <c r="BB1242" s="10" cm="1">
        <f t="array" ref="BB1242">IF(YEAR(LoanTable[[#This Row],[Disbursement Date]])=MIN(YEAR(LoanTable[Disbursement Date])),"",YEAR(LoanTable[[#This Row],[Disbursement Date]])-1)</f>
        <v>2019</v>
      </c>
      <c r="BC1242" s="10">
        <f>IF(LoanTable[[#This Row],[Previous Year]]="",1,IF(COUNTIFS(LoanTable[Client id],LoanTable[[#This Row],[Client id]],LoanTable[Year],LoanTable[[#This Row],[Previous Year]])&gt;0,1,0))</f>
        <v>1</v>
      </c>
      <c r="BD1242" t="str">
        <f>YEAR(LoanTable[[#This Row],[Disbursement Date]]) &amp; "-Q" &amp; ROUNDUP(MONTH(LoanTable[[#This Row],[Disbursement Date]])/3,0)</f>
        <v>2020-Q4</v>
      </c>
      <c r="BE1242">
        <f>IF(LoanTable[[#This Row],[Disbursement Date]]=LoanTable[[#This Row],[First Loan Date]],1,0)</f>
        <v>0</v>
      </c>
    </row>
    <row r="1243" spans="1:57" x14ac:dyDescent="0.3">
      <c r="A1243" t="s">
        <v>1485</v>
      </c>
      <c r="B1243">
        <v>327</v>
      </c>
      <c r="C1243" t="s">
        <v>251</v>
      </c>
      <c r="D1243" t="s">
        <v>573</v>
      </c>
      <c r="E1243">
        <v>7464</v>
      </c>
      <c r="F1243">
        <v>11041</v>
      </c>
      <c r="G1243">
        <v>33031</v>
      </c>
      <c r="H1243" s="5">
        <v>44123</v>
      </c>
      <c r="I1243" t="s">
        <v>615</v>
      </c>
      <c r="J1243" t="s">
        <v>619</v>
      </c>
      <c r="K1243">
        <v>10068</v>
      </c>
      <c r="L1243" t="s">
        <v>319</v>
      </c>
      <c r="M1243" t="s">
        <v>12</v>
      </c>
      <c r="N1243" t="s">
        <v>13</v>
      </c>
      <c r="O1243" t="s">
        <v>14</v>
      </c>
      <c r="P1243">
        <v>37</v>
      </c>
      <c r="Q1243" s="5" t="s">
        <v>67</v>
      </c>
      <c r="R1243" t="s">
        <v>30</v>
      </c>
      <c r="S1243" t="s">
        <v>145</v>
      </c>
      <c r="T1243" t="s">
        <v>18</v>
      </c>
      <c r="U1243" t="s">
        <v>19</v>
      </c>
      <c r="V1243" t="s">
        <v>39</v>
      </c>
      <c r="W1243">
        <v>373</v>
      </c>
      <c r="X1243" t="s">
        <v>574</v>
      </c>
      <c r="Y1243" t="s">
        <v>575</v>
      </c>
      <c r="Z1243" t="s">
        <v>576</v>
      </c>
      <c r="AA1243">
        <v>0.1065</v>
      </c>
      <c r="AB1243" t="s">
        <v>577</v>
      </c>
      <c r="AC1243" t="s">
        <v>578</v>
      </c>
      <c r="AD1243" t="s">
        <v>251</v>
      </c>
      <c r="AE1243" t="s">
        <v>250</v>
      </c>
      <c r="AF1243" t="s">
        <v>251</v>
      </c>
      <c r="AG1243" t="s">
        <v>252</v>
      </c>
      <c r="AH1243" t="s">
        <v>253</v>
      </c>
      <c r="AI1243" t="s">
        <v>317</v>
      </c>
      <c r="AJ1243">
        <v>10068</v>
      </c>
      <c r="AK1243" t="s">
        <v>318</v>
      </c>
      <c r="AL1243" t="s">
        <v>256</v>
      </c>
      <c r="AM1243">
        <v>7944</v>
      </c>
      <c r="AN1243">
        <v>10713</v>
      </c>
      <c r="AO1243">
        <v>7111</v>
      </c>
      <c r="AP1243">
        <v>19.43</v>
      </c>
      <c r="AQ1243">
        <v>3479.09</v>
      </c>
      <c r="AR1243" t="s">
        <v>2626</v>
      </c>
      <c r="AS1243" t="s">
        <v>2626</v>
      </c>
      <c r="AT1243">
        <v>2</v>
      </c>
      <c r="AU1243" t="s">
        <v>2628</v>
      </c>
      <c r="AV1243" s="3">
        <v>44123</v>
      </c>
      <c r="AW1243" s="3" t="str">
        <f>TEXT(LoanTable[[#This Row],[Disbursement Date]],"YYYY-MM")</f>
        <v>2020-10</v>
      </c>
      <c r="AX1243" t="str">
        <f>TEXT(EDATE(LoanTable[[#This Row],[Disbursement Date]],-1),"YYYY-MM")</f>
        <v>2020-09</v>
      </c>
      <c r="AY1243">
        <f>IF(LoanTable[[#This Row],[Loan Status]]="Active",1,0)</f>
        <v>0</v>
      </c>
      <c r="AZ1243">
        <f>IF(COUNTIFS(LoanTable[Client id],LoanTable[[#This Row],[Client id]],LoanTable[Period],LoanTable[[#This Row],[Previous Period]])&gt;0,1,0)</f>
        <v>0</v>
      </c>
      <c r="BA1243" s="17" t="str">
        <f>TEXT(LoanTable[[#This Row],[Disbursement Date]],"YYYY")</f>
        <v>2020</v>
      </c>
      <c r="BB1243" s="10" cm="1">
        <f t="array" ref="BB1243">IF(YEAR(LoanTable[[#This Row],[Disbursement Date]])=MIN(YEAR(LoanTable[Disbursement Date])),"",YEAR(LoanTable[[#This Row],[Disbursement Date]])-1)</f>
        <v>2019</v>
      </c>
      <c r="BC1243" s="10">
        <f>IF(LoanTable[[#This Row],[Previous Year]]="",1,IF(COUNTIFS(LoanTable[Client id],LoanTable[[#This Row],[Client id]],LoanTable[Year],LoanTable[[#This Row],[Previous Year]])&gt;0,1,0))</f>
        <v>0</v>
      </c>
      <c r="BD1243" t="str">
        <f>YEAR(LoanTable[[#This Row],[Disbursement Date]]) &amp; "-Q" &amp; ROUNDUP(MONTH(LoanTable[[#This Row],[Disbursement Date]])/3,0)</f>
        <v>2020-Q4</v>
      </c>
      <c r="BE1243">
        <f>IF(LoanTable[[#This Row],[Disbursement Date]]=LoanTable[[#This Row],[First Loan Date]],1,0)</f>
        <v>1</v>
      </c>
    </row>
    <row r="1244" spans="1:57" x14ac:dyDescent="0.3">
      <c r="A1244" t="s">
        <v>1995</v>
      </c>
      <c r="B1244">
        <v>429</v>
      </c>
      <c r="C1244" t="s">
        <v>537</v>
      </c>
      <c r="D1244" t="s">
        <v>573</v>
      </c>
      <c r="E1244">
        <v>37125</v>
      </c>
      <c r="F1244">
        <v>35790</v>
      </c>
      <c r="G1244">
        <v>26720</v>
      </c>
      <c r="H1244" s="5">
        <v>44123</v>
      </c>
      <c r="I1244" t="s">
        <v>615</v>
      </c>
      <c r="J1244" t="s">
        <v>613</v>
      </c>
      <c r="K1244">
        <v>410521</v>
      </c>
      <c r="L1244" t="s">
        <v>539</v>
      </c>
      <c r="M1244" t="s">
        <v>52</v>
      </c>
      <c r="N1244" t="s">
        <v>13</v>
      </c>
      <c r="O1244" t="s">
        <v>46</v>
      </c>
      <c r="P1244">
        <v>28</v>
      </c>
      <c r="Q1244" s="5" t="s">
        <v>53</v>
      </c>
      <c r="R1244" t="s">
        <v>25</v>
      </c>
      <c r="S1244" t="s">
        <v>35</v>
      </c>
      <c r="T1244" t="s">
        <v>18</v>
      </c>
      <c r="U1244" t="s">
        <v>22</v>
      </c>
      <c r="V1244" t="s">
        <v>31</v>
      </c>
      <c r="W1244">
        <v>536</v>
      </c>
      <c r="X1244" t="s">
        <v>574</v>
      </c>
      <c r="Y1244" t="s">
        <v>575</v>
      </c>
      <c r="Z1244" t="s">
        <v>576</v>
      </c>
      <c r="AA1244">
        <v>0.1065</v>
      </c>
      <c r="AB1244" t="s">
        <v>577</v>
      </c>
      <c r="AC1244" t="s">
        <v>578</v>
      </c>
      <c r="AD1244" t="s">
        <v>537</v>
      </c>
      <c r="AE1244" t="s">
        <v>250</v>
      </c>
      <c r="AF1244" t="s">
        <v>251</v>
      </c>
      <c r="AG1244" t="s">
        <v>252</v>
      </c>
      <c r="AH1244" t="s">
        <v>253</v>
      </c>
      <c r="AI1244" t="s">
        <v>537</v>
      </c>
      <c r="AJ1244">
        <v>410521</v>
      </c>
      <c r="AK1244" t="s">
        <v>538</v>
      </c>
      <c r="AL1244" t="s">
        <v>241</v>
      </c>
      <c r="AM1244">
        <v>38863</v>
      </c>
      <c r="AN1244">
        <v>37782</v>
      </c>
      <c r="AO1244">
        <v>36994</v>
      </c>
      <c r="AP1244">
        <v>42.5</v>
      </c>
      <c r="AQ1244">
        <v>1775.48</v>
      </c>
      <c r="AR1244" t="s">
        <v>2626</v>
      </c>
      <c r="AS1244" t="s">
        <v>2626</v>
      </c>
      <c r="AT1244">
        <v>1</v>
      </c>
      <c r="AU1244" t="s">
        <v>2629</v>
      </c>
      <c r="AV1244" s="3">
        <v>42992</v>
      </c>
      <c r="AW1244" s="3" t="str">
        <f>TEXT(LoanTable[[#This Row],[Disbursement Date]],"YYYY-MM")</f>
        <v>2020-10</v>
      </c>
      <c r="AX1244" t="str">
        <f>TEXT(EDATE(LoanTable[[#This Row],[Disbursement Date]],-1),"YYYY-MM")</f>
        <v>2020-09</v>
      </c>
      <c r="AY1244">
        <f>IF(LoanTable[[#This Row],[Loan Status]]="Active",1,0)</f>
        <v>0</v>
      </c>
      <c r="AZ1244">
        <f>IF(COUNTIFS(LoanTable[Client id],LoanTable[[#This Row],[Client id]],LoanTable[Period],LoanTable[[#This Row],[Previous Period]])&gt;0,1,0)</f>
        <v>0</v>
      </c>
      <c r="BA1244" s="17" t="str">
        <f>TEXT(LoanTable[[#This Row],[Disbursement Date]],"YYYY")</f>
        <v>2020</v>
      </c>
      <c r="BB1244" s="10" cm="1">
        <f t="array" ref="BB1244">IF(YEAR(LoanTable[[#This Row],[Disbursement Date]])=MIN(YEAR(LoanTable[Disbursement Date])),"",YEAR(LoanTable[[#This Row],[Disbursement Date]])-1)</f>
        <v>2019</v>
      </c>
      <c r="BC1244" s="10">
        <f>IF(LoanTable[[#This Row],[Previous Year]]="",1,IF(COUNTIFS(LoanTable[Client id],LoanTable[[#This Row],[Client id]],LoanTable[Year],LoanTable[[#This Row],[Previous Year]])&gt;0,1,0))</f>
        <v>0</v>
      </c>
      <c r="BD1244" t="str">
        <f>YEAR(LoanTable[[#This Row],[Disbursement Date]]) &amp; "-Q" &amp; ROUNDUP(MONTH(LoanTable[[#This Row],[Disbursement Date]])/3,0)</f>
        <v>2020-Q4</v>
      </c>
      <c r="BE1244">
        <f>IF(LoanTable[[#This Row],[Disbursement Date]]=LoanTable[[#This Row],[First Loan Date]],1,0)</f>
        <v>0</v>
      </c>
    </row>
    <row r="1245" spans="1:57" x14ac:dyDescent="0.3">
      <c r="A1245" t="s">
        <v>1863</v>
      </c>
      <c r="B1245">
        <v>129</v>
      </c>
      <c r="C1245" t="s">
        <v>251</v>
      </c>
      <c r="D1245" t="s">
        <v>573</v>
      </c>
      <c r="E1245">
        <v>15423</v>
      </c>
      <c r="F1245">
        <v>30268</v>
      </c>
      <c r="G1245">
        <v>42002</v>
      </c>
      <c r="H1245" s="5">
        <v>44124</v>
      </c>
      <c r="I1245" t="s">
        <v>612</v>
      </c>
      <c r="J1245" t="s">
        <v>613</v>
      </c>
      <c r="K1245">
        <v>10068</v>
      </c>
      <c r="L1245" t="s">
        <v>319</v>
      </c>
      <c r="M1245" t="s">
        <v>102</v>
      </c>
      <c r="N1245" t="s">
        <v>13</v>
      </c>
      <c r="O1245" t="s">
        <v>14</v>
      </c>
      <c r="P1245">
        <v>38</v>
      </c>
      <c r="Q1245" s="5" t="s">
        <v>91</v>
      </c>
      <c r="R1245" t="s">
        <v>30</v>
      </c>
      <c r="S1245" t="s">
        <v>145</v>
      </c>
      <c r="T1245" t="s">
        <v>18</v>
      </c>
      <c r="U1245" t="s">
        <v>19</v>
      </c>
      <c r="V1245" t="s">
        <v>20</v>
      </c>
      <c r="W1245">
        <v>467</v>
      </c>
      <c r="X1245" t="s">
        <v>574</v>
      </c>
      <c r="Y1245" t="s">
        <v>575</v>
      </c>
      <c r="Z1245" t="s">
        <v>576</v>
      </c>
      <c r="AA1245">
        <v>0.1065</v>
      </c>
      <c r="AB1245" t="s">
        <v>577</v>
      </c>
      <c r="AC1245" t="s">
        <v>578</v>
      </c>
      <c r="AD1245" t="s">
        <v>251</v>
      </c>
      <c r="AE1245" t="s">
        <v>250</v>
      </c>
      <c r="AF1245" t="s">
        <v>251</v>
      </c>
      <c r="AG1245" t="s">
        <v>252</v>
      </c>
      <c r="AH1245" t="s">
        <v>253</v>
      </c>
      <c r="AI1245" t="s">
        <v>317</v>
      </c>
      <c r="AJ1245">
        <v>10068</v>
      </c>
      <c r="AK1245" t="s">
        <v>318</v>
      </c>
      <c r="AL1245" t="s">
        <v>256</v>
      </c>
      <c r="AM1245">
        <v>16258</v>
      </c>
      <c r="AN1245">
        <v>30397</v>
      </c>
      <c r="AO1245">
        <v>14940</v>
      </c>
      <c r="AP1245">
        <v>6.28</v>
      </c>
      <c r="AQ1245">
        <v>4597.5</v>
      </c>
      <c r="AR1245" t="s">
        <v>2626</v>
      </c>
      <c r="AS1245" t="s">
        <v>2626</v>
      </c>
      <c r="AT1245">
        <v>2</v>
      </c>
      <c r="AU1245" t="s">
        <v>2630</v>
      </c>
      <c r="AV1245" s="3">
        <v>42214</v>
      </c>
      <c r="AW1245" s="3" t="str">
        <f>TEXT(LoanTable[[#This Row],[Disbursement Date]],"YYYY-MM")</f>
        <v>2020-10</v>
      </c>
      <c r="AX1245" t="str">
        <f>TEXT(EDATE(LoanTable[[#This Row],[Disbursement Date]],-1),"YYYY-MM")</f>
        <v>2020-09</v>
      </c>
      <c r="AY1245">
        <f>IF(LoanTable[[#This Row],[Loan Status]]="Active",1,0)</f>
        <v>0</v>
      </c>
      <c r="AZ1245">
        <f>IF(COUNTIFS(LoanTable[Client id],LoanTable[[#This Row],[Client id]],LoanTable[Period],LoanTable[[#This Row],[Previous Period]])&gt;0,1,0)</f>
        <v>0</v>
      </c>
      <c r="BA1245" s="17" t="str">
        <f>TEXT(LoanTable[[#This Row],[Disbursement Date]],"YYYY")</f>
        <v>2020</v>
      </c>
      <c r="BB1245" s="10" cm="1">
        <f t="array" ref="BB1245">IF(YEAR(LoanTable[[#This Row],[Disbursement Date]])=MIN(YEAR(LoanTable[Disbursement Date])),"",YEAR(LoanTable[[#This Row],[Disbursement Date]])-1)</f>
        <v>2019</v>
      </c>
      <c r="BC1245" s="10">
        <f>IF(LoanTable[[#This Row],[Previous Year]]="",1,IF(COUNTIFS(LoanTable[Client id],LoanTable[[#This Row],[Client id]],LoanTable[Year],LoanTable[[#This Row],[Previous Year]])&gt;0,1,0))</f>
        <v>0</v>
      </c>
      <c r="BD1245" t="str">
        <f>YEAR(LoanTable[[#This Row],[Disbursement Date]]) &amp; "-Q" &amp; ROUNDUP(MONTH(LoanTable[[#This Row],[Disbursement Date]])/3,0)</f>
        <v>2020-Q4</v>
      </c>
      <c r="BE1245">
        <f>IF(LoanTable[[#This Row],[Disbursement Date]]=LoanTable[[#This Row],[First Loan Date]],1,0)</f>
        <v>0</v>
      </c>
    </row>
    <row r="1246" spans="1:57" x14ac:dyDescent="0.3">
      <c r="A1246" t="s">
        <v>752</v>
      </c>
      <c r="B1246">
        <v>711</v>
      </c>
      <c r="C1246" t="s">
        <v>386</v>
      </c>
      <c r="D1246" t="s">
        <v>573</v>
      </c>
      <c r="E1246">
        <v>32919</v>
      </c>
      <c r="F1246">
        <v>2290</v>
      </c>
      <c r="G1246">
        <v>6374</v>
      </c>
      <c r="H1246" s="5">
        <v>44125</v>
      </c>
      <c r="I1246" t="s">
        <v>617</v>
      </c>
      <c r="J1246" t="s">
        <v>613</v>
      </c>
      <c r="K1246">
        <v>1110166</v>
      </c>
      <c r="L1246" t="s">
        <v>389</v>
      </c>
      <c r="M1246" t="s">
        <v>154</v>
      </c>
      <c r="N1246" t="s">
        <v>13</v>
      </c>
      <c r="O1246" t="s">
        <v>14</v>
      </c>
      <c r="P1246">
        <v>40</v>
      </c>
      <c r="Q1246" s="5" t="s">
        <v>216</v>
      </c>
      <c r="R1246" t="s">
        <v>104</v>
      </c>
      <c r="S1246" t="s">
        <v>105</v>
      </c>
      <c r="T1246" t="s">
        <v>18</v>
      </c>
      <c r="U1246" t="s">
        <v>26</v>
      </c>
      <c r="V1246" t="s">
        <v>39</v>
      </c>
      <c r="W1246">
        <v>714</v>
      </c>
      <c r="X1246" t="s">
        <v>574</v>
      </c>
      <c r="Y1246" t="s">
        <v>575</v>
      </c>
      <c r="Z1246" t="s">
        <v>576</v>
      </c>
      <c r="AA1246">
        <v>0.1065</v>
      </c>
      <c r="AB1246" t="s">
        <v>577</v>
      </c>
      <c r="AC1246" t="s">
        <v>578</v>
      </c>
      <c r="AD1246" t="s">
        <v>386</v>
      </c>
      <c r="AE1246" t="s">
        <v>234</v>
      </c>
      <c r="AF1246" t="s">
        <v>235</v>
      </c>
      <c r="AG1246" t="s">
        <v>236</v>
      </c>
      <c r="AH1246" t="s">
        <v>237</v>
      </c>
      <c r="AI1246" t="s">
        <v>387</v>
      </c>
      <c r="AJ1246">
        <v>1110166</v>
      </c>
      <c r="AK1246" t="s">
        <v>388</v>
      </c>
      <c r="AL1246" t="s">
        <v>239</v>
      </c>
      <c r="AM1246">
        <v>33277</v>
      </c>
      <c r="AN1246">
        <v>3090</v>
      </c>
      <c r="AO1246">
        <v>32540</v>
      </c>
      <c r="AP1246">
        <v>38.72</v>
      </c>
      <c r="AQ1246">
        <v>237.3</v>
      </c>
      <c r="AR1246" t="s">
        <v>2626</v>
      </c>
      <c r="AS1246" t="s">
        <v>2626</v>
      </c>
      <c r="AT1246">
        <v>2</v>
      </c>
      <c r="AU1246" t="s">
        <v>2628</v>
      </c>
      <c r="AV1246" s="3">
        <v>43165</v>
      </c>
      <c r="AW1246" s="3" t="str">
        <f>TEXT(LoanTable[[#This Row],[Disbursement Date]],"YYYY-MM")</f>
        <v>2020-10</v>
      </c>
      <c r="AX1246" t="str">
        <f>TEXT(EDATE(LoanTable[[#This Row],[Disbursement Date]],-1),"YYYY-MM")</f>
        <v>2020-09</v>
      </c>
      <c r="AY1246">
        <f>IF(LoanTable[[#This Row],[Loan Status]]="Active",1,0)</f>
        <v>0</v>
      </c>
      <c r="AZ1246">
        <f>IF(COUNTIFS(LoanTable[Client id],LoanTable[[#This Row],[Client id]],LoanTable[Period],LoanTable[[#This Row],[Previous Period]])&gt;0,1,0)</f>
        <v>0</v>
      </c>
      <c r="BA1246" s="17" t="str">
        <f>TEXT(LoanTable[[#This Row],[Disbursement Date]],"YYYY")</f>
        <v>2020</v>
      </c>
      <c r="BB1246" s="10" cm="1">
        <f t="array" ref="BB1246">IF(YEAR(LoanTable[[#This Row],[Disbursement Date]])=MIN(YEAR(LoanTable[Disbursement Date])),"",YEAR(LoanTable[[#This Row],[Disbursement Date]])-1)</f>
        <v>2019</v>
      </c>
      <c r="BC1246" s="10">
        <f>IF(LoanTable[[#This Row],[Previous Year]]="",1,IF(COUNTIFS(LoanTable[Client id],LoanTable[[#This Row],[Client id]],LoanTable[Year],LoanTable[[#This Row],[Previous Year]])&gt;0,1,0))</f>
        <v>0</v>
      </c>
      <c r="BD1246" t="str">
        <f>YEAR(LoanTable[[#This Row],[Disbursement Date]]) &amp; "-Q" &amp; ROUNDUP(MONTH(LoanTable[[#This Row],[Disbursement Date]])/3,0)</f>
        <v>2020-Q4</v>
      </c>
      <c r="BE1246">
        <f>IF(LoanTable[[#This Row],[Disbursement Date]]=LoanTable[[#This Row],[First Loan Date]],1,0)</f>
        <v>0</v>
      </c>
    </row>
    <row r="1247" spans="1:57" x14ac:dyDescent="0.3">
      <c r="A1247" t="s">
        <v>1780</v>
      </c>
      <c r="B1247">
        <v>894</v>
      </c>
      <c r="C1247" t="s">
        <v>330</v>
      </c>
      <c r="D1247" t="s">
        <v>573</v>
      </c>
      <c r="E1247">
        <v>35110</v>
      </c>
      <c r="F1247">
        <v>31640</v>
      </c>
      <c r="G1247">
        <v>26430</v>
      </c>
      <c r="H1247" s="5">
        <v>44125</v>
      </c>
      <c r="I1247" t="s">
        <v>612</v>
      </c>
      <c r="J1247" t="s">
        <v>613</v>
      </c>
      <c r="K1247">
        <v>690076</v>
      </c>
      <c r="L1247" t="s">
        <v>337</v>
      </c>
      <c r="M1247" t="s">
        <v>169</v>
      </c>
      <c r="N1247" t="s">
        <v>13</v>
      </c>
      <c r="O1247" t="s">
        <v>28</v>
      </c>
      <c r="P1247">
        <v>51</v>
      </c>
      <c r="Q1247" s="5" t="s">
        <v>113</v>
      </c>
      <c r="R1247" t="s">
        <v>74</v>
      </c>
      <c r="S1247" t="s">
        <v>105</v>
      </c>
      <c r="T1247" t="s">
        <v>63</v>
      </c>
      <c r="U1247" t="s">
        <v>19</v>
      </c>
      <c r="V1247" t="s">
        <v>20</v>
      </c>
      <c r="W1247">
        <v>804</v>
      </c>
      <c r="X1247" t="s">
        <v>574</v>
      </c>
      <c r="Y1247" t="s">
        <v>575</v>
      </c>
      <c r="Z1247" t="s">
        <v>576</v>
      </c>
      <c r="AA1247">
        <v>0.1065</v>
      </c>
      <c r="AB1247" t="s">
        <v>577</v>
      </c>
      <c r="AC1247" t="s">
        <v>578</v>
      </c>
      <c r="AD1247" t="s">
        <v>330</v>
      </c>
      <c r="AE1247" t="s">
        <v>331</v>
      </c>
      <c r="AF1247" t="s">
        <v>332</v>
      </c>
      <c r="AG1247" t="s">
        <v>333</v>
      </c>
      <c r="AH1247" t="s">
        <v>334</v>
      </c>
      <c r="AI1247" t="s">
        <v>335</v>
      </c>
      <c r="AJ1247">
        <v>690076</v>
      </c>
      <c r="AK1247" t="s">
        <v>336</v>
      </c>
      <c r="AL1247" t="s">
        <v>239</v>
      </c>
      <c r="AM1247">
        <v>34778</v>
      </c>
      <c r="AN1247">
        <v>32711</v>
      </c>
      <c r="AO1247">
        <v>34896</v>
      </c>
      <c r="AP1247">
        <v>18.78</v>
      </c>
      <c r="AQ1247">
        <v>483.59</v>
      </c>
      <c r="AR1247" t="s">
        <v>2626</v>
      </c>
      <c r="AS1247" t="s">
        <v>2626</v>
      </c>
      <c r="AT1247">
        <v>1</v>
      </c>
      <c r="AU1247" t="s">
        <v>2628</v>
      </c>
      <c r="AV1247" s="3">
        <v>44125</v>
      </c>
      <c r="AW1247" s="3" t="str">
        <f>TEXT(LoanTable[[#This Row],[Disbursement Date]],"YYYY-MM")</f>
        <v>2020-10</v>
      </c>
      <c r="AX1247" t="str">
        <f>TEXT(EDATE(LoanTable[[#This Row],[Disbursement Date]],-1),"YYYY-MM")</f>
        <v>2020-09</v>
      </c>
      <c r="AY1247">
        <f>IF(LoanTable[[#This Row],[Loan Status]]="Active",1,0)</f>
        <v>0</v>
      </c>
      <c r="AZ1247">
        <f>IF(COUNTIFS(LoanTable[Client id],LoanTable[[#This Row],[Client id]],LoanTable[Period],LoanTable[[#This Row],[Previous Period]])&gt;0,1,0)</f>
        <v>0</v>
      </c>
      <c r="BA1247" s="17" t="str">
        <f>TEXT(LoanTable[[#This Row],[Disbursement Date]],"YYYY")</f>
        <v>2020</v>
      </c>
      <c r="BB1247" s="10" cm="1">
        <f t="array" ref="BB1247">IF(YEAR(LoanTable[[#This Row],[Disbursement Date]])=MIN(YEAR(LoanTable[Disbursement Date])),"",YEAR(LoanTable[[#This Row],[Disbursement Date]])-1)</f>
        <v>2019</v>
      </c>
      <c r="BC1247" s="10">
        <f>IF(LoanTable[[#This Row],[Previous Year]]="",1,IF(COUNTIFS(LoanTable[Client id],LoanTable[[#This Row],[Client id]],LoanTable[Year],LoanTable[[#This Row],[Previous Year]])&gt;0,1,0))</f>
        <v>0</v>
      </c>
      <c r="BD1247" t="str">
        <f>YEAR(LoanTable[[#This Row],[Disbursement Date]]) &amp; "-Q" &amp; ROUNDUP(MONTH(LoanTable[[#This Row],[Disbursement Date]])/3,0)</f>
        <v>2020-Q4</v>
      </c>
      <c r="BE1247">
        <f>IF(LoanTable[[#This Row],[Disbursement Date]]=LoanTable[[#This Row],[First Loan Date]],1,0)</f>
        <v>1</v>
      </c>
    </row>
    <row r="1248" spans="1:57" x14ac:dyDescent="0.3">
      <c r="A1248" t="s">
        <v>2337</v>
      </c>
      <c r="B1248">
        <v>233</v>
      </c>
      <c r="C1248" t="s">
        <v>374</v>
      </c>
      <c r="D1248" t="s">
        <v>573</v>
      </c>
      <c r="E1248">
        <v>16698</v>
      </c>
      <c r="F1248">
        <v>20979</v>
      </c>
      <c r="G1248">
        <v>39030</v>
      </c>
      <c r="H1248" s="5">
        <v>44127</v>
      </c>
      <c r="I1248" t="s">
        <v>612</v>
      </c>
      <c r="J1248" t="s">
        <v>619</v>
      </c>
      <c r="K1248">
        <v>1510002</v>
      </c>
      <c r="L1248" t="s">
        <v>380</v>
      </c>
      <c r="M1248" t="s">
        <v>50</v>
      </c>
      <c r="N1248" t="s">
        <v>13</v>
      </c>
      <c r="O1248" t="s">
        <v>46</v>
      </c>
      <c r="P1248">
        <v>29</v>
      </c>
      <c r="Q1248" s="5" t="s">
        <v>146</v>
      </c>
      <c r="R1248" t="s">
        <v>16</v>
      </c>
      <c r="S1248" t="s">
        <v>35</v>
      </c>
      <c r="T1248" t="s">
        <v>18</v>
      </c>
      <c r="U1248" t="s">
        <v>19</v>
      </c>
      <c r="V1248" t="s">
        <v>31</v>
      </c>
      <c r="W1248">
        <v>311</v>
      </c>
      <c r="X1248" t="s">
        <v>574</v>
      </c>
      <c r="Y1248" t="s">
        <v>575</v>
      </c>
      <c r="Z1248" t="s">
        <v>576</v>
      </c>
      <c r="AA1248">
        <v>0.1065</v>
      </c>
      <c r="AB1248" t="s">
        <v>577</v>
      </c>
      <c r="AC1248" t="s">
        <v>578</v>
      </c>
      <c r="AD1248" t="s">
        <v>374</v>
      </c>
      <c r="AE1248" t="s">
        <v>375</v>
      </c>
      <c r="AF1248" t="s">
        <v>376</v>
      </c>
      <c r="AG1248" t="s">
        <v>377</v>
      </c>
      <c r="AH1248" t="s">
        <v>378</v>
      </c>
      <c r="AI1248" t="s">
        <v>374</v>
      </c>
      <c r="AJ1248">
        <v>1510002</v>
      </c>
      <c r="AK1248" t="s">
        <v>379</v>
      </c>
      <c r="AL1248" t="s">
        <v>256</v>
      </c>
      <c r="AM1248">
        <v>16523</v>
      </c>
      <c r="AN1248">
        <v>20874</v>
      </c>
      <c r="AO1248">
        <v>16319</v>
      </c>
      <c r="AP1248">
        <v>2.33</v>
      </c>
      <c r="AQ1248">
        <v>1520.91</v>
      </c>
      <c r="AR1248" t="s">
        <v>2626</v>
      </c>
      <c r="AS1248" t="s">
        <v>2626</v>
      </c>
      <c r="AT1248">
        <v>0</v>
      </c>
      <c r="AU1248" t="s">
        <v>2628</v>
      </c>
      <c r="AV1248" s="3">
        <v>44127</v>
      </c>
      <c r="AW1248" s="3" t="str">
        <f>TEXT(LoanTable[[#This Row],[Disbursement Date]],"YYYY-MM")</f>
        <v>2020-10</v>
      </c>
      <c r="AX1248" t="str">
        <f>TEXT(EDATE(LoanTable[[#This Row],[Disbursement Date]],-1),"YYYY-MM")</f>
        <v>2020-09</v>
      </c>
      <c r="AY1248">
        <f>IF(LoanTable[[#This Row],[Loan Status]]="Active",1,0)</f>
        <v>0</v>
      </c>
      <c r="AZ1248">
        <f>IF(COUNTIFS(LoanTable[Client id],LoanTable[[#This Row],[Client id]],LoanTable[Period],LoanTable[[#This Row],[Previous Period]])&gt;0,1,0)</f>
        <v>0</v>
      </c>
      <c r="BA1248" s="17" t="str">
        <f>TEXT(LoanTable[[#This Row],[Disbursement Date]],"YYYY")</f>
        <v>2020</v>
      </c>
      <c r="BB1248" s="10" cm="1">
        <f t="array" ref="BB1248">IF(YEAR(LoanTable[[#This Row],[Disbursement Date]])=MIN(YEAR(LoanTable[Disbursement Date])),"",YEAR(LoanTable[[#This Row],[Disbursement Date]])-1)</f>
        <v>2019</v>
      </c>
      <c r="BC1248" s="10">
        <f>IF(LoanTable[[#This Row],[Previous Year]]="",1,IF(COUNTIFS(LoanTable[Client id],LoanTable[[#This Row],[Client id]],LoanTable[Year],LoanTable[[#This Row],[Previous Year]])&gt;0,1,0))</f>
        <v>0</v>
      </c>
      <c r="BD1248" t="str">
        <f>YEAR(LoanTable[[#This Row],[Disbursement Date]]) &amp; "-Q" &amp; ROUNDUP(MONTH(LoanTable[[#This Row],[Disbursement Date]])/3,0)</f>
        <v>2020-Q4</v>
      </c>
      <c r="BE1248">
        <f>IF(LoanTable[[#This Row],[Disbursement Date]]=LoanTable[[#This Row],[First Loan Date]],1,0)</f>
        <v>1</v>
      </c>
    </row>
    <row r="1249" spans="1:57" x14ac:dyDescent="0.3">
      <c r="A1249" t="s">
        <v>1844</v>
      </c>
      <c r="B1249">
        <v>359</v>
      </c>
      <c r="C1249" t="s">
        <v>243</v>
      </c>
      <c r="D1249" t="s">
        <v>589</v>
      </c>
      <c r="E1249">
        <v>9818</v>
      </c>
      <c r="F1249">
        <v>15403</v>
      </c>
      <c r="G1249">
        <v>4456</v>
      </c>
      <c r="H1249" s="5">
        <v>44128</v>
      </c>
      <c r="I1249" t="s">
        <v>612</v>
      </c>
      <c r="J1249" t="s">
        <v>613</v>
      </c>
      <c r="K1249">
        <v>160051</v>
      </c>
      <c r="L1249" t="s">
        <v>245</v>
      </c>
      <c r="M1249" t="s">
        <v>175</v>
      </c>
      <c r="N1249" t="s">
        <v>13</v>
      </c>
      <c r="O1249" t="s">
        <v>28</v>
      </c>
      <c r="P1249">
        <v>52</v>
      </c>
      <c r="Q1249" s="5" t="s">
        <v>103</v>
      </c>
      <c r="R1249" t="s">
        <v>30</v>
      </c>
      <c r="S1249" t="s">
        <v>145</v>
      </c>
      <c r="T1249" t="s">
        <v>18</v>
      </c>
      <c r="U1249" t="s">
        <v>22</v>
      </c>
      <c r="V1249" t="s">
        <v>39</v>
      </c>
      <c r="W1249">
        <v>626</v>
      </c>
      <c r="X1249" t="s">
        <v>574</v>
      </c>
      <c r="Y1249" t="s">
        <v>590</v>
      </c>
      <c r="Z1249" t="s">
        <v>576</v>
      </c>
      <c r="AA1249">
        <v>9.9099999999999994E-2</v>
      </c>
      <c r="AB1249" t="s">
        <v>577</v>
      </c>
      <c r="AC1249" t="s">
        <v>591</v>
      </c>
      <c r="AD1249" t="s">
        <v>243</v>
      </c>
      <c r="AE1249" t="s">
        <v>234</v>
      </c>
      <c r="AF1249" t="s">
        <v>235</v>
      </c>
      <c r="AG1249" t="s">
        <v>236</v>
      </c>
      <c r="AH1249" t="s">
        <v>237</v>
      </c>
      <c r="AI1249" t="s">
        <v>243</v>
      </c>
      <c r="AJ1249">
        <v>160051</v>
      </c>
      <c r="AK1249" t="s">
        <v>244</v>
      </c>
      <c r="AL1249" t="s">
        <v>241</v>
      </c>
      <c r="AM1249">
        <v>10233</v>
      </c>
      <c r="AN1249">
        <v>16333</v>
      </c>
      <c r="AO1249">
        <v>9559</v>
      </c>
      <c r="AP1249">
        <v>3.19</v>
      </c>
      <c r="AQ1249">
        <v>2971.33</v>
      </c>
      <c r="AR1249" t="s">
        <v>2626</v>
      </c>
      <c r="AS1249" t="s">
        <v>2626</v>
      </c>
      <c r="AT1249">
        <v>0</v>
      </c>
      <c r="AU1249" t="s">
        <v>2628</v>
      </c>
      <c r="AV1249" s="3">
        <v>43046</v>
      </c>
      <c r="AW1249" s="3" t="str">
        <f>TEXT(LoanTable[[#This Row],[Disbursement Date]],"YYYY-MM")</f>
        <v>2020-10</v>
      </c>
      <c r="AX1249" t="str">
        <f>TEXT(EDATE(LoanTable[[#This Row],[Disbursement Date]],-1),"YYYY-MM")</f>
        <v>2020-09</v>
      </c>
      <c r="AY1249">
        <f>IF(LoanTable[[#This Row],[Loan Status]]="Active",1,0)</f>
        <v>0</v>
      </c>
      <c r="AZ1249">
        <f>IF(COUNTIFS(LoanTable[Client id],LoanTable[[#This Row],[Client id]],LoanTable[Period],LoanTable[[#This Row],[Previous Period]])&gt;0,1,0)</f>
        <v>0</v>
      </c>
      <c r="BA1249" s="17" t="str">
        <f>TEXT(LoanTable[[#This Row],[Disbursement Date]],"YYYY")</f>
        <v>2020</v>
      </c>
      <c r="BB1249" s="10" cm="1">
        <f t="array" ref="BB1249">IF(YEAR(LoanTable[[#This Row],[Disbursement Date]])=MIN(YEAR(LoanTable[Disbursement Date])),"",YEAR(LoanTable[[#This Row],[Disbursement Date]])-1)</f>
        <v>2019</v>
      </c>
      <c r="BC1249" s="10">
        <f>IF(LoanTable[[#This Row],[Previous Year]]="",1,IF(COUNTIFS(LoanTable[Client id],LoanTable[[#This Row],[Client id]],LoanTable[Year],LoanTable[[#This Row],[Previous Year]])&gt;0,1,0))</f>
        <v>0</v>
      </c>
      <c r="BD1249" t="str">
        <f>YEAR(LoanTable[[#This Row],[Disbursement Date]]) &amp; "-Q" &amp; ROUNDUP(MONTH(LoanTable[[#This Row],[Disbursement Date]])/3,0)</f>
        <v>2020-Q4</v>
      </c>
      <c r="BE1249">
        <f>IF(LoanTable[[#This Row],[Disbursement Date]]=LoanTable[[#This Row],[First Loan Date]],1,0)</f>
        <v>0</v>
      </c>
    </row>
    <row r="1250" spans="1:57" x14ac:dyDescent="0.3">
      <c r="A1250" t="s">
        <v>803</v>
      </c>
      <c r="B1250">
        <v>781</v>
      </c>
      <c r="C1250" t="s">
        <v>278</v>
      </c>
      <c r="D1250" t="s">
        <v>589</v>
      </c>
      <c r="E1250">
        <v>49518</v>
      </c>
      <c r="F1250">
        <v>49893</v>
      </c>
      <c r="G1250">
        <v>40954</v>
      </c>
      <c r="H1250" s="5">
        <v>44128</v>
      </c>
      <c r="I1250" t="s">
        <v>615</v>
      </c>
      <c r="J1250" t="s">
        <v>613</v>
      </c>
      <c r="K1250">
        <v>20242</v>
      </c>
      <c r="L1250" t="s">
        <v>284</v>
      </c>
      <c r="M1250" t="s">
        <v>70</v>
      </c>
      <c r="N1250" t="s">
        <v>13</v>
      </c>
      <c r="O1250" t="s">
        <v>46</v>
      </c>
      <c r="P1250">
        <v>32</v>
      </c>
      <c r="Q1250" s="5" t="s">
        <v>71</v>
      </c>
      <c r="R1250" t="s">
        <v>16</v>
      </c>
      <c r="S1250" t="s">
        <v>35</v>
      </c>
      <c r="T1250" t="s">
        <v>18</v>
      </c>
      <c r="U1250" t="s">
        <v>22</v>
      </c>
      <c r="V1250" t="s">
        <v>20</v>
      </c>
      <c r="W1250">
        <v>584</v>
      </c>
      <c r="X1250" t="s">
        <v>574</v>
      </c>
      <c r="Y1250" t="s">
        <v>590</v>
      </c>
      <c r="Z1250" t="s">
        <v>576</v>
      </c>
      <c r="AA1250">
        <v>9.9099999999999994E-2</v>
      </c>
      <c r="AB1250" t="s">
        <v>577</v>
      </c>
      <c r="AC1250" t="s">
        <v>591</v>
      </c>
      <c r="AD1250" t="s">
        <v>278</v>
      </c>
      <c r="AE1250" t="s">
        <v>279</v>
      </c>
      <c r="AF1250" t="s">
        <v>280</v>
      </c>
      <c r="AG1250" t="s">
        <v>281</v>
      </c>
      <c r="AH1250" t="s">
        <v>282</v>
      </c>
      <c r="AI1250" t="s">
        <v>278</v>
      </c>
      <c r="AJ1250">
        <v>20242</v>
      </c>
      <c r="AK1250" t="s">
        <v>283</v>
      </c>
      <c r="AL1250" t="s">
        <v>239</v>
      </c>
      <c r="AM1250">
        <v>50483</v>
      </c>
      <c r="AN1250">
        <v>51614</v>
      </c>
      <c r="AO1250">
        <v>49331</v>
      </c>
      <c r="AP1250">
        <v>40.049999999999997</v>
      </c>
      <c r="AQ1250">
        <v>166.68</v>
      </c>
      <c r="AR1250" t="s">
        <v>2626</v>
      </c>
      <c r="AS1250" t="s">
        <v>2626</v>
      </c>
      <c r="AT1250">
        <v>2</v>
      </c>
      <c r="AU1250" t="s">
        <v>2628</v>
      </c>
      <c r="AV1250" s="3">
        <v>42240</v>
      </c>
      <c r="AW1250" s="3" t="str">
        <f>TEXT(LoanTable[[#This Row],[Disbursement Date]],"YYYY-MM")</f>
        <v>2020-10</v>
      </c>
      <c r="AX1250" t="str">
        <f>TEXT(EDATE(LoanTable[[#This Row],[Disbursement Date]],-1),"YYYY-MM")</f>
        <v>2020-09</v>
      </c>
      <c r="AY1250">
        <f>IF(LoanTable[[#This Row],[Loan Status]]="Active",1,0)</f>
        <v>0</v>
      </c>
      <c r="AZ1250">
        <f>IF(COUNTIFS(LoanTable[Client id],LoanTable[[#This Row],[Client id]],LoanTable[Period],LoanTable[[#This Row],[Previous Period]])&gt;0,1,0)</f>
        <v>0</v>
      </c>
      <c r="BA1250" s="17" t="str">
        <f>TEXT(LoanTable[[#This Row],[Disbursement Date]],"YYYY")</f>
        <v>2020</v>
      </c>
      <c r="BB1250" s="10" cm="1">
        <f t="array" ref="BB1250">IF(YEAR(LoanTable[[#This Row],[Disbursement Date]])=MIN(YEAR(LoanTable[Disbursement Date])),"",YEAR(LoanTable[[#This Row],[Disbursement Date]])-1)</f>
        <v>2019</v>
      </c>
      <c r="BC1250" s="10">
        <f>IF(LoanTable[[#This Row],[Previous Year]]="",1,IF(COUNTIFS(LoanTable[Client id],LoanTable[[#This Row],[Client id]],LoanTable[Year],LoanTable[[#This Row],[Previous Year]])&gt;0,1,0))</f>
        <v>0</v>
      </c>
      <c r="BD1250" t="str">
        <f>YEAR(LoanTable[[#This Row],[Disbursement Date]]) &amp; "-Q" &amp; ROUNDUP(MONTH(LoanTable[[#This Row],[Disbursement Date]])/3,0)</f>
        <v>2020-Q4</v>
      </c>
      <c r="BE1250">
        <f>IF(LoanTable[[#This Row],[Disbursement Date]]=LoanTable[[#This Row],[First Loan Date]],1,0)</f>
        <v>0</v>
      </c>
    </row>
    <row r="1251" spans="1:57" x14ac:dyDescent="0.3">
      <c r="A1251" t="s">
        <v>1146</v>
      </c>
      <c r="B1251">
        <v>467</v>
      </c>
      <c r="C1251" t="s">
        <v>260</v>
      </c>
      <c r="D1251" t="s">
        <v>573</v>
      </c>
      <c r="E1251">
        <v>25349</v>
      </c>
      <c r="F1251">
        <v>7173</v>
      </c>
      <c r="G1251">
        <v>18214</v>
      </c>
      <c r="H1251" s="5">
        <v>44130</v>
      </c>
      <c r="I1251" t="s">
        <v>615</v>
      </c>
      <c r="J1251" t="s">
        <v>613</v>
      </c>
      <c r="K1251">
        <v>230415</v>
      </c>
      <c r="L1251" t="s">
        <v>514</v>
      </c>
      <c r="M1251" t="s">
        <v>133</v>
      </c>
      <c r="N1251" t="s">
        <v>13</v>
      </c>
      <c r="O1251" t="s">
        <v>33</v>
      </c>
      <c r="P1251">
        <v>24</v>
      </c>
      <c r="Q1251" s="5" t="s">
        <v>34</v>
      </c>
      <c r="R1251" t="s">
        <v>30</v>
      </c>
      <c r="S1251" t="s">
        <v>145</v>
      </c>
      <c r="T1251" t="s">
        <v>18</v>
      </c>
      <c r="U1251" t="s">
        <v>65</v>
      </c>
      <c r="V1251" t="s">
        <v>39</v>
      </c>
      <c r="W1251">
        <v>443</v>
      </c>
      <c r="X1251" t="s">
        <v>574</v>
      </c>
      <c r="Y1251" t="s">
        <v>575</v>
      </c>
      <c r="Z1251" t="s">
        <v>576</v>
      </c>
      <c r="AA1251">
        <v>0.1065</v>
      </c>
      <c r="AB1251" t="s">
        <v>577</v>
      </c>
      <c r="AC1251" t="s">
        <v>578</v>
      </c>
      <c r="AD1251" t="s">
        <v>260</v>
      </c>
      <c r="AE1251" t="s">
        <v>259</v>
      </c>
      <c r="AF1251" t="s">
        <v>260</v>
      </c>
      <c r="AG1251" t="s">
        <v>261</v>
      </c>
      <c r="AH1251" t="s">
        <v>262</v>
      </c>
      <c r="AI1251" t="s">
        <v>260</v>
      </c>
      <c r="AJ1251">
        <v>230415</v>
      </c>
      <c r="AK1251" t="s">
        <v>513</v>
      </c>
      <c r="AL1251" t="s">
        <v>256</v>
      </c>
      <c r="AM1251">
        <v>26303</v>
      </c>
      <c r="AN1251">
        <v>6674</v>
      </c>
      <c r="AO1251">
        <v>25172</v>
      </c>
      <c r="AP1251">
        <v>45.41</v>
      </c>
      <c r="AQ1251">
        <v>4853.6099999999997</v>
      </c>
      <c r="AR1251" t="s">
        <v>2626</v>
      </c>
      <c r="AS1251" t="s">
        <v>2626</v>
      </c>
      <c r="AT1251">
        <v>2</v>
      </c>
      <c r="AU1251" t="s">
        <v>2629</v>
      </c>
      <c r="AV1251" s="3">
        <v>42369</v>
      </c>
      <c r="AW1251" s="3" t="str">
        <f>TEXT(LoanTable[[#This Row],[Disbursement Date]],"YYYY-MM")</f>
        <v>2020-10</v>
      </c>
      <c r="AX1251" t="str">
        <f>TEXT(EDATE(LoanTable[[#This Row],[Disbursement Date]],-1),"YYYY-MM")</f>
        <v>2020-09</v>
      </c>
      <c r="AY1251">
        <f>IF(LoanTable[[#This Row],[Loan Status]]="Active",1,0)</f>
        <v>0</v>
      </c>
      <c r="AZ1251">
        <f>IF(COUNTIFS(LoanTable[Client id],LoanTable[[#This Row],[Client id]],LoanTable[Period],LoanTable[[#This Row],[Previous Period]])&gt;0,1,0)</f>
        <v>0</v>
      </c>
      <c r="BA1251" s="17" t="str">
        <f>TEXT(LoanTable[[#This Row],[Disbursement Date]],"YYYY")</f>
        <v>2020</v>
      </c>
      <c r="BB1251" s="10" cm="1">
        <f t="array" ref="BB1251">IF(YEAR(LoanTable[[#This Row],[Disbursement Date]])=MIN(YEAR(LoanTable[Disbursement Date])),"",YEAR(LoanTable[[#This Row],[Disbursement Date]])-1)</f>
        <v>2019</v>
      </c>
      <c r="BC1251" s="10">
        <f>IF(LoanTable[[#This Row],[Previous Year]]="",1,IF(COUNTIFS(LoanTable[Client id],LoanTable[[#This Row],[Client id]],LoanTable[Year],LoanTable[[#This Row],[Previous Year]])&gt;0,1,0))</f>
        <v>0</v>
      </c>
      <c r="BD1251" t="str">
        <f>YEAR(LoanTable[[#This Row],[Disbursement Date]]) &amp; "-Q" &amp; ROUNDUP(MONTH(LoanTable[[#This Row],[Disbursement Date]])/3,0)</f>
        <v>2020-Q4</v>
      </c>
      <c r="BE1251">
        <f>IF(LoanTable[[#This Row],[Disbursement Date]]=LoanTable[[#This Row],[First Loan Date]],1,0)</f>
        <v>0</v>
      </c>
    </row>
    <row r="1252" spans="1:57" x14ac:dyDescent="0.3">
      <c r="A1252" t="s">
        <v>1805</v>
      </c>
      <c r="B1252">
        <v>488</v>
      </c>
      <c r="C1252" t="s">
        <v>523</v>
      </c>
      <c r="D1252" t="s">
        <v>573</v>
      </c>
      <c r="E1252">
        <v>40723</v>
      </c>
      <c r="F1252">
        <v>32812</v>
      </c>
      <c r="G1252">
        <v>10855</v>
      </c>
      <c r="H1252" s="5">
        <v>44131</v>
      </c>
      <c r="I1252" t="s">
        <v>617</v>
      </c>
      <c r="J1252" t="s">
        <v>619</v>
      </c>
      <c r="K1252">
        <v>800018</v>
      </c>
      <c r="L1252" t="s">
        <v>526</v>
      </c>
      <c r="M1252" t="s">
        <v>42</v>
      </c>
      <c r="N1252" t="s">
        <v>13</v>
      </c>
      <c r="O1252" t="s">
        <v>46</v>
      </c>
      <c r="P1252">
        <v>35</v>
      </c>
      <c r="Q1252" s="5" t="s">
        <v>87</v>
      </c>
      <c r="R1252" t="s">
        <v>74</v>
      </c>
      <c r="S1252" t="s">
        <v>35</v>
      </c>
      <c r="T1252" t="s">
        <v>18</v>
      </c>
      <c r="U1252" t="s">
        <v>65</v>
      </c>
      <c r="V1252" t="s">
        <v>31</v>
      </c>
      <c r="W1252">
        <v>624</v>
      </c>
      <c r="X1252" t="s">
        <v>574</v>
      </c>
      <c r="Y1252" t="s">
        <v>575</v>
      </c>
      <c r="Z1252" t="s">
        <v>576</v>
      </c>
      <c r="AA1252">
        <v>0.1065</v>
      </c>
      <c r="AB1252" t="s">
        <v>577</v>
      </c>
      <c r="AC1252" t="s">
        <v>578</v>
      </c>
      <c r="AD1252" t="s">
        <v>523</v>
      </c>
      <c r="AE1252" t="s">
        <v>250</v>
      </c>
      <c r="AF1252" t="s">
        <v>251</v>
      </c>
      <c r="AG1252" t="s">
        <v>252</v>
      </c>
      <c r="AH1252" t="s">
        <v>253</v>
      </c>
      <c r="AI1252" t="s">
        <v>524</v>
      </c>
      <c r="AJ1252">
        <v>800018</v>
      </c>
      <c r="AK1252" t="s">
        <v>525</v>
      </c>
      <c r="AL1252" t="s">
        <v>239</v>
      </c>
      <c r="AM1252">
        <v>40275</v>
      </c>
      <c r="AN1252">
        <v>33224</v>
      </c>
      <c r="AO1252">
        <v>40311</v>
      </c>
      <c r="AP1252">
        <v>25.91</v>
      </c>
      <c r="AQ1252">
        <v>819.01</v>
      </c>
      <c r="AR1252" t="s">
        <v>2626</v>
      </c>
      <c r="AS1252" t="s">
        <v>2626</v>
      </c>
      <c r="AT1252">
        <v>0</v>
      </c>
      <c r="AU1252" t="s">
        <v>2628</v>
      </c>
      <c r="AV1252" s="3">
        <v>44131</v>
      </c>
      <c r="AW1252" s="3" t="str">
        <f>TEXT(LoanTable[[#This Row],[Disbursement Date]],"YYYY-MM")</f>
        <v>2020-10</v>
      </c>
      <c r="AX1252" t="str">
        <f>TEXT(EDATE(LoanTable[[#This Row],[Disbursement Date]],-1),"YYYY-MM")</f>
        <v>2020-09</v>
      </c>
      <c r="AY1252">
        <f>IF(LoanTable[[#This Row],[Loan Status]]="Active",1,0)</f>
        <v>0</v>
      </c>
      <c r="AZ1252">
        <f>IF(COUNTIFS(LoanTable[Client id],LoanTable[[#This Row],[Client id]],LoanTable[Period],LoanTable[[#This Row],[Previous Period]])&gt;0,1,0)</f>
        <v>0</v>
      </c>
      <c r="BA1252" s="17" t="str">
        <f>TEXT(LoanTable[[#This Row],[Disbursement Date]],"YYYY")</f>
        <v>2020</v>
      </c>
      <c r="BB1252" s="10" cm="1">
        <f t="array" ref="BB1252">IF(YEAR(LoanTable[[#This Row],[Disbursement Date]])=MIN(YEAR(LoanTable[Disbursement Date])),"",YEAR(LoanTable[[#This Row],[Disbursement Date]])-1)</f>
        <v>2019</v>
      </c>
      <c r="BC1252" s="10">
        <f>IF(LoanTable[[#This Row],[Previous Year]]="",1,IF(COUNTIFS(LoanTable[Client id],LoanTable[[#This Row],[Client id]],LoanTable[Year],LoanTable[[#This Row],[Previous Year]])&gt;0,1,0))</f>
        <v>0</v>
      </c>
      <c r="BD1252" t="str">
        <f>YEAR(LoanTable[[#This Row],[Disbursement Date]]) &amp; "-Q" &amp; ROUNDUP(MONTH(LoanTable[[#This Row],[Disbursement Date]])/3,0)</f>
        <v>2020-Q4</v>
      </c>
      <c r="BE1252">
        <f>IF(LoanTable[[#This Row],[Disbursement Date]]=LoanTable[[#This Row],[First Loan Date]],1,0)</f>
        <v>1</v>
      </c>
    </row>
    <row r="1253" spans="1:57" x14ac:dyDescent="0.3">
      <c r="A1253" t="s">
        <v>1684</v>
      </c>
      <c r="B1253">
        <v>701</v>
      </c>
      <c r="C1253" t="s">
        <v>246</v>
      </c>
      <c r="D1253" t="s">
        <v>573</v>
      </c>
      <c r="E1253">
        <v>47214</v>
      </c>
      <c r="F1253">
        <v>31428</v>
      </c>
      <c r="G1253">
        <v>39904</v>
      </c>
      <c r="H1253" s="5">
        <v>44131</v>
      </c>
      <c r="I1253" t="s">
        <v>612</v>
      </c>
      <c r="J1253" t="s">
        <v>613</v>
      </c>
      <c r="K1253">
        <v>110159</v>
      </c>
      <c r="L1253" t="s">
        <v>248</v>
      </c>
      <c r="M1253" t="s">
        <v>98</v>
      </c>
      <c r="N1253" t="s">
        <v>13</v>
      </c>
      <c r="O1253" t="s">
        <v>14</v>
      </c>
      <c r="P1253">
        <v>44</v>
      </c>
      <c r="Q1253" s="5" t="s">
        <v>100</v>
      </c>
      <c r="R1253" t="s">
        <v>25</v>
      </c>
      <c r="S1253" t="s">
        <v>35</v>
      </c>
      <c r="T1253" t="s">
        <v>63</v>
      </c>
      <c r="U1253" t="s">
        <v>65</v>
      </c>
      <c r="V1253" t="s">
        <v>20</v>
      </c>
      <c r="W1253">
        <v>361</v>
      </c>
      <c r="X1253" t="s">
        <v>574</v>
      </c>
      <c r="Y1253" t="s">
        <v>575</v>
      </c>
      <c r="Z1253" t="s">
        <v>576</v>
      </c>
      <c r="AA1253">
        <v>0.1065</v>
      </c>
      <c r="AB1253" t="s">
        <v>577</v>
      </c>
      <c r="AC1253" t="s">
        <v>578</v>
      </c>
      <c r="AD1253" t="s">
        <v>246</v>
      </c>
      <c r="AE1253" t="s">
        <v>234</v>
      </c>
      <c r="AF1253" t="s">
        <v>235</v>
      </c>
      <c r="AG1253" t="s">
        <v>236</v>
      </c>
      <c r="AH1253" t="s">
        <v>237</v>
      </c>
      <c r="AI1253" t="s">
        <v>246</v>
      </c>
      <c r="AJ1253">
        <v>110159</v>
      </c>
      <c r="AK1253" t="s">
        <v>247</v>
      </c>
      <c r="AL1253" t="s">
        <v>241</v>
      </c>
      <c r="AM1253">
        <v>48614</v>
      </c>
      <c r="AN1253">
        <v>31546</v>
      </c>
      <c r="AO1253">
        <v>46722</v>
      </c>
      <c r="AP1253">
        <v>18.100000000000001</v>
      </c>
      <c r="AQ1253">
        <v>4957.59</v>
      </c>
      <c r="AR1253" t="s">
        <v>2626</v>
      </c>
      <c r="AS1253" t="s">
        <v>2626</v>
      </c>
      <c r="AT1253">
        <v>0</v>
      </c>
      <c r="AU1253" t="s">
        <v>2629</v>
      </c>
      <c r="AV1253" s="3">
        <v>42365</v>
      </c>
      <c r="AW1253" s="3" t="str">
        <f>TEXT(LoanTable[[#This Row],[Disbursement Date]],"YYYY-MM")</f>
        <v>2020-10</v>
      </c>
      <c r="AX1253" t="str">
        <f>TEXT(EDATE(LoanTable[[#This Row],[Disbursement Date]],-1),"YYYY-MM")</f>
        <v>2020-09</v>
      </c>
      <c r="AY1253">
        <f>IF(LoanTable[[#This Row],[Loan Status]]="Active",1,0)</f>
        <v>0</v>
      </c>
      <c r="AZ1253">
        <f>IF(COUNTIFS(LoanTable[Client id],LoanTable[[#This Row],[Client id]],LoanTable[Period],LoanTable[[#This Row],[Previous Period]])&gt;0,1,0)</f>
        <v>0</v>
      </c>
      <c r="BA1253" s="17" t="str">
        <f>TEXT(LoanTable[[#This Row],[Disbursement Date]],"YYYY")</f>
        <v>2020</v>
      </c>
      <c r="BB1253" s="10" cm="1">
        <f t="array" ref="BB1253">IF(YEAR(LoanTable[[#This Row],[Disbursement Date]])=MIN(YEAR(LoanTable[Disbursement Date])),"",YEAR(LoanTable[[#This Row],[Disbursement Date]])-1)</f>
        <v>2019</v>
      </c>
      <c r="BC1253" s="10">
        <f>IF(LoanTable[[#This Row],[Previous Year]]="",1,IF(COUNTIFS(LoanTable[Client id],LoanTable[[#This Row],[Client id]],LoanTable[Year],LoanTable[[#This Row],[Previous Year]])&gt;0,1,0))</f>
        <v>0</v>
      </c>
      <c r="BD1253" t="str">
        <f>YEAR(LoanTable[[#This Row],[Disbursement Date]]) &amp; "-Q" &amp; ROUNDUP(MONTH(LoanTable[[#This Row],[Disbursement Date]])/3,0)</f>
        <v>2020-Q4</v>
      </c>
      <c r="BE1253">
        <f>IF(LoanTable[[#This Row],[Disbursement Date]]=LoanTable[[#This Row],[First Loan Date]],1,0)</f>
        <v>0</v>
      </c>
    </row>
    <row r="1254" spans="1:57" x14ac:dyDescent="0.3">
      <c r="A1254" t="s">
        <v>1081</v>
      </c>
      <c r="B1254">
        <v>221</v>
      </c>
      <c r="C1254" t="s">
        <v>409</v>
      </c>
      <c r="D1254" t="s">
        <v>589</v>
      </c>
      <c r="E1254">
        <v>25142</v>
      </c>
      <c r="F1254">
        <v>43445</v>
      </c>
      <c r="G1254">
        <v>32432</v>
      </c>
      <c r="H1254" s="5">
        <v>44133</v>
      </c>
      <c r="I1254" t="s">
        <v>612</v>
      </c>
      <c r="J1254" t="s">
        <v>619</v>
      </c>
      <c r="K1254">
        <v>1030063</v>
      </c>
      <c r="L1254" t="s">
        <v>411</v>
      </c>
      <c r="M1254" t="s">
        <v>160</v>
      </c>
      <c r="N1254" t="s">
        <v>13</v>
      </c>
      <c r="O1254" t="s">
        <v>46</v>
      </c>
      <c r="P1254">
        <v>33</v>
      </c>
      <c r="Q1254" s="5" t="s">
        <v>161</v>
      </c>
      <c r="R1254" t="s">
        <v>30</v>
      </c>
      <c r="S1254" t="s">
        <v>145</v>
      </c>
      <c r="T1254" t="s">
        <v>63</v>
      </c>
      <c r="U1254" t="s">
        <v>38</v>
      </c>
      <c r="V1254" t="s">
        <v>39</v>
      </c>
      <c r="W1254">
        <v>754</v>
      </c>
      <c r="X1254" t="s">
        <v>574</v>
      </c>
      <c r="Y1254" t="s">
        <v>590</v>
      </c>
      <c r="Z1254" t="s">
        <v>576</v>
      </c>
      <c r="AA1254">
        <v>9.9099999999999994E-2</v>
      </c>
      <c r="AB1254" t="s">
        <v>577</v>
      </c>
      <c r="AC1254" t="s">
        <v>591</v>
      </c>
      <c r="AD1254" t="s">
        <v>409</v>
      </c>
      <c r="AE1254" t="s">
        <v>234</v>
      </c>
      <c r="AF1254" t="s">
        <v>235</v>
      </c>
      <c r="AG1254" t="s">
        <v>236</v>
      </c>
      <c r="AH1254" t="s">
        <v>237</v>
      </c>
      <c r="AI1254" t="s">
        <v>246</v>
      </c>
      <c r="AJ1254">
        <v>1030063</v>
      </c>
      <c r="AK1254" t="s">
        <v>410</v>
      </c>
      <c r="AL1254" t="s">
        <v>241</v>
      </c>
      <c r="AM1254">
        <v>24802</v>
      </c>
      <c r="AN1254">
        <v>45134</v>
      </c>
      <c r="AO1254">
        <v>24716</v>
      </c>
      <c r="AP1254">
        <v>46.07</v>
      </c>
      <c r="AQ1254">
        <v>1748.87</v>
      </c>
      <c r="AR1254" t="s">
        <v>2626</v>
      </c>
      <c r="AS1254" t="s">
        <v>2626</v>
      </c>
      <c r="AT1254">
        <v>0</v>
      </c>
      <c r="AU1254" t="s">
        <v>2628</v>
      </c>
      <c r="AV1254" s="3">
        <v>42067</v>
      </c>
      <c r="AW1254" s="3" t="str">
        <f>TEXT(LoanTable[[#This Row],[Disbursement Date]],"YYYY-MM")</f>
        <v>2020-10</v>
      </c>
      <c r="AX1254" t="str">
        <f>TEXT(EDATE(LoanTable[[#This Row],[Disbursement Date]],-1),"YYYY-MM")</f>
        <v>2020-09</v>
      </c>
      <c r="AY1254">
        <f>IF(LoanTable[[#This Row],[Loan Status]]="Active",1,0)</f>
        <v>0</v>
      </c>
      <c r="AZ1254">
        <f>IF(COUNTIFS(LoanTable[Client id],LoanTable[[#This Row],[Client id]],LoanTable[Period],LoanTable[[#This Row],[Previous Period]])&gt;0,1,0)</f>
        <v>0</v>
      </c>
      <c r="BA1254" s="17" t="str">
        <f>TEXT(LoanTable[[#This Row],[Disbursement Date]],"YYYY")</f>
        <v>2020</v>
      </c>
      <c r="BB1254" s="10" cm="1">
        <f t="array" ref="BB1254">IF(YEAR(LoanTable[[#This Row],[Disbursement Date]])=MIN(YEAR(LoanTable[Disbursement Date])),"",YEAR(LoanTable[[#This Row],[Disbursement Date]])-1)</f>
        <v>2019</v>
      </c>
      <c r="BC1254" s="10">
        <f>IF(LoanTable[[#This Row],[Previous Year]]="",1,IF(COUNTIFS(LoanTable[Client id],LoanTable[[#This Row],[Client id]],LoanTable[Year],LoanTable[[#This Row],[Previous Year]])&gt;0,1,0))</f>
        <v>0</v>
      </c>
      <c r="BD1254" t="str">
        <f>YEAR(LoanTable[[#This Row],[Disbursement Date]]) &amp; "-Q" &amp; ROUNDUP(MONTH(LoanTable[[#This Row],[Disbursement Date]])/3,0)</f>
        <v>2020-Q4</v>
      </c>
      <c r="BE1254">
        <f>IF(LoanTable[[#This Row],[Disbursement Date]]=LoanTable[[#This Row],[First Loan Date]],1,0)</f>
        <v>0</v>
      </c>
    </row>
    <row r="1255" spans="1:57" x14ac:dyDescent="0.3">
      <c r="A1255" t="s">
        <v>1145</v>
      </c>
      <c r="B1255">
        <v>398</v>
      </c>
      <c r="C1255" t="s">
        <v>310</v>
      </c>
      <c r="D1255" t="s">
        <v>573</v>
      </c>
      <c r="E1255">
        <v>28518</v>
      </c>
      <c r="F1255">
        <v>4394</v>
      </c>
      <c r="G1255">
        <v>19578</v>
      </c>
      <c r="H1255" s="5">
        <v>44133</v>
      </c>
      <c r="I1255" t="s">
        <v>615</v>
      </c>
      <c r="J1255" t="s">
        <v>613</v>
      </c>
      <c r="K1255">
        <v>140056</v>
      </c>
      <c r="L1255" t="s">
        <v>312</v>
      </c>
      <c r="M1255" t="s">
        <v>165</v>
      </c>
      <c r="N1255" t="s">
        <v>13</v>
      </c>
      <c r="O1255" t="s">
        <v>46</v>
      </c>
      <c r="P1255">
        <v>29</v>
      </c>
      <c r="Q1255" s="5" t="s">
        <v>53</v>
      </c>
      <c r="R1255" t="s">
        <v>30</v>
      </c>
      <c r="S1255" t="s">
        <v>145</v>
      </c>
      <c r="T1255" t="s">
        <v>63</v>
      </c>
      <c r="U1255" t="s">
        <v>65</v>
      </c>
      <c r="V1255" t="s">
        <v>20</v>
      </c>
      <c r="W1255">
        <v>695</v>
      </c>
      <c r="X1255" t="s">
        <v>574</v>
      </c>
      <c r="Y1255" t="s">
        <v>575</v>
      </c>
      <c r="Z1255" t="s">
        <v>576</v>
      </c>
      <c r="AA1255">
        <v>0.1065</v>
      </c>
      <c r="AB1255" t="s">
        <v>577</v>
      </c>
      <c r="AC1255" t="s">
        <v>578</v>
      </c>
      <c r="AD1255" t="s">
        <v>310</v>
      </c>
      <c r="AE1255" t="s">
        <v>250</v>
      </c>
      <c r="AF1255" t="s">
        <v>251</v>
      </c>
      <c r="AG1255" t="s">
        <v>252</v>
      </c>
      <c r="AH1255" t="s">
        <v>253</v>
      </c>
      <c r="AI1255" t="s">
        <v>310</v>
      </c>
      <c r="AJ1255">
        <v>140056</v>
      </c>
      <c r="AK1255" t="s">
        <v>311</v>
      </c>
      <c r="AL1255" t="s">
        <v>239</v>
      </c>
      <c r="AM1255">
        <v>28423</v>
      </c>
      <c r="AN1255">
        <v>5166</v>
      </c>
      <c r="AO1255">
        <v>28120</v>
      </c>
      <c r="AP1255">
        <v>17.100000000000001</v>
      </c>
      <c r="AQ1255">
        <v>3945.69</v>
      </c>
      <c r="AR1255" t="s">
        <v>2626</v>
      </c>
      <c r="AS1255" t="s">
        <v>2626</v>
      </c>
      <c r="AT1255">
        <v>2</v>
      </c>
      <c r="AU1255" t="s">
        <v>2628</v>
      </c>
      <c r="AV1255" s="3">
        <v>43282</v>
      </c>
      <c r="AW1255" s="3" t="str">
        <f>TEXT(LoanTable[[#This Row],[Disbursement Date]],"YYYY-MM")</f>
        <v>2020-10</v>
      </c>
      <c r="AX1255" t="str">
        <f>TEXT(EDATE(LoanTable[[#This Row],[Disbursement Date]],-1),"YYYY-MM")</f>
        <v>2020-09</v>
      </c>
      <c r="AY1255">
        <f>IF(LoanTable[[#This Row],[Loan Status]]="Active",1,0)</f>
        <v>0</v>
      </c>
      <c r="AZ1255">
        <f>IF(COUNTIFS(LoanTable[Client id],LoanTable[[#This Row],[Client id]],LoanTable[Period],LoanTable[[#This Row],[Previous Period]])&gt;0,1,0)</f>
        <v>1</v>
      </c>
      <c r="BA1255" s="17" t="str">
        <f>TEXT(LoanTable[[#This Row],[Disbursement Date]],"YYYY")</f>
        <v>2020</v>
      </c>
      <c r="BB1255" s="10" cm="1">
        <f t="array" ref="BB1255">IF(YEAR(LoanTable[[#This Row],[Disbursement Date]])=MIN(YEAR(LoanTable[Disbursement Date])),"",YEAR(LoanTable[[#This Row],[Disbursement Date]])-1)</f>
        <v>2019</v>
      </c>
      <c r="BC1255" s="10">
        <f>IF(LoanTable[[#This Row],[Previous Year]]="",1,IF(COUNTIFS(LoanTable[Client id],LoanTable[[#This Row],[Client id]],LoanTable[Year],LoanTable[[#This Row],[Previous Year]])&gt;0,1,0))</f>
        <v>0</v>
      </c>
      <c r="BD1255" t="str">
        <f>YEAR(LoanTable[[#This Row],[Disbursement Date]]) &amp; "-Q" &amp; ROUNDUP(MONTH(LoanTable[[#This Row],[Disbursement Date]])/3,0)</f>
        <v>2020-Q4</v>
      </c>
      <c r="BE1255">
        <f>IF(LoanTable[[#This Row],[Disbursement Date]]=LoanTable[[#This Row],[First Loan Date]],1,0)</f>
        <v>0</v>
      </c>
    </row>
    <row r="1256" spans="1:57" x14ac:dyDescent="0.3">
      <c r="A1256" t="s">
        <v>1953</v>
      </c>
      <c r="B1256">
        <v>425</v>
      </c>
      <c r="C1256" t="s">
        <v>265</v>
      </c>
      <c r="D1256" t="s">
        <v>573</v>
      </c>
      <c r="E1256">
        <v>42819</v>
      </c>
      <c r="F1256">
        <v>16179</v>
      </c>
      <c r="G1256">
        <v>12105</v>
      </c>
      <c r="H1256" s="5">
        <v>44133</v>
      </c>
      <c r="I1256" t="s">
        <v>615</v>
      </c>
      <c r="J1256" t="s">
        <v>619</v>
      </c>
      <c r="K1256">
        <v>30179</v>
      </c>
      <c r="L1256" t="s">
        <v>272</v>
      </c>
      <c r="M1256" t="s">
        <v>112</v>
      </c>
      <c r="N1256" t="s">
        <v>13</v>
      </c>
      <c r="O1256" t="s">
        <v>46</v>
      </c>
      <c r="P1256">
        <v>28</v>
      </c>
      <c r="Q1256" s="5" t="s">
        <v>97</v>
      </c>
      <c r="R1256" t="s">
        <v>25</v>
      </c>
      <c r="S1256" t="s">
        <v>35</v>
      </c>
      <c r="T1256" t="s">
        <v>63</v>
      </c>
      <c r="U1256" t="s">
        <v>19</v>
      </c>
      <c r="V1256" t="s">
        <v>31</v>
      </c>
      <c r="W1256">
        <v>844</v>
      </c>
      <c r="X1256" t="s">
        <v>574</v>
      </c>
      <c r="Y1256" t="s">
        <v>575</v>
      </c>
      <c r="Z1256" t="s">
        <v>576</v>
      </c>
      <c r="AA1256">
        <v>0.1065</v>
      </c>
      <c r="AB1256" t="s">
        <v>577</v>
      </c>
      <c r="AC1256" t="s">
        <v>578</v>
      </c>
      <c r="AD1256" t="s">
        <v>265</v>
      </c>
      <c r="AE1256" t="s">
        <v>266</v>
      </c>
      <c r="AF1256" t="s">
        <v>267</v>
      </c>
      <c r="AG1256" t="s">
        <v>268</v>
      </c>
      <c r="AH1256" t="s">
        <v>269</v>
      </c>
      <c r="AI1256" t="s">
        <v>270</v>
      </c>
      <c r="AJ1256">
        <v>30179</v>
      </c>
      <c r="AK1256" t="s">
        <v>271</v>
      </c>
      <c r="AL1256" t="s">
        <v>241</v>
      </c>
      <c r="AM1256">
        <v>43689</v>
      </c>
      <c r="AN1256">
        <v>17649</v>
      </c>
      <c r="AO1256">
        <v>42688</v>
      </c>
      <c r="AP1256">
        <v>4.12</v>
      </c>
      <c r="AQ1256">
        <v>3986.4</v>
      </c>
      <c r="AR1256" t="s">
        <v>2626</v>
      </c>
      <c r="AS1256" t="s">
        <v>2626</v>
      </c>
      <c r="AT1256">
        <v>0</v>
      </c>
      <c r="AU1256" t="s">
        <v>2628</v>
      </c>
      <c r="AV1256" s="3">
        <v>44133</v>
      </c>
      <c r="AW1256" s="3" t="str">
        <f>TEXT(LoanTable[[#This Row],[Disbursement Date]],"YYYY-MM")</f>
        <v>2020-10</v>
      </c>
      <c r="AX1256" t="str">
        <f>TEXT(EDATE(LoanTable[[#This Row],[Disbursement Date]],-1),"YYYY-MM")</f>
        <v>2020-09</v>
      </c>
      <c r="AY1256">
        <f>IF(LoanTable[[#This Row],[Loan Status]]="Active",1,0)</f>
        <v>0</v>
      </c>
      <c r="AZ1256">
        <f>IF(COUNTIFS(LoanTable[Client id],LoanTable[[#This Row],[Client id]],LoanTable[Period],LoanTable[[#This Row],[Previous Period]])&gt;0,1,0)</f>
        <v>0</v>
      </c>
      <c r="BA1256" s="17" t="str">
        <f>TEXT(LoanTable[[#This Row],[Disbursement Date]],"YYYY")</f>
        <v>2020</v>
      </c>
      <c r="BB1256" s="10" cm="1">
        <f t="array" ref="BB1256">IF(YEAR(LoanTable[[#This Row],[Disbursement Date]])=MIN(YEAR(LoanTable[Disbursement Date])),"",YEAR(LoanTable[[#This Row],[Disbursement Date]])-1)</f>
        <v>2019</v>
      </c>
      <c r="BC1256" s="10">
        <f>IF(LoanTable[[#This Row],[Previous Year]]="",1,IF(COUNTIFS(LoanTable[Client id],LoanTable[[#This Row],[Client id]],LoanTable[Year],LoanTable[[#This Row],[Previous Year]])&gt;0,1,0))</f>
        <v>0</v>
      </c>
      <c r="BD1256" t="str">
        <f>YEAR(LoanTable[[#This Row],[Disbursement Date]]) &amp; "-Q" &amp; ROUNDUP(MONTH(LoanTable[[#This Row],[Disbursement Date]])/3,0)</f>
        <v>2020-Q4</v>
      </c>
      <c r="BE1256">
        <f>IF(LoanTable[[#This Row],[Disbursement Date]]=LoanTable[[#This Row],[First Loan Date]],1,0)</f>
        <v>1</v>
      </c>
    </row>
    <row r="1257" spans="1:57" x14ac:dyDescent="0.3">
      <c r="A1257" t="s">
        <v>1352</v>
      </c>
      <c r="B1257">
        <v>139</v>
      </c>
      <c r="C1257" t="s">
        <v>249</v>
      </c>
      <c r="D1257" t="s">
        <v>583</v>
      </c>
      <c r="E1257">
        <v>38224</v>
      </c>
      <c r="F1257">
        <v>48815</v>
      </c>
      <c r="G1257">
        <v>33125</v>
      </c>
      <c r="H1257" s="5">
        <v>44135</v>
      </c>
      <c r="I1257" t="s">
        <v>612</v>
      </c>
      <c r="J1257" t="s">
        <v>619</v>
      </c>
      <c r="K1257">
        <v>910182</v>
      </c>
      <c r="L1257" t="s">
        <v>257</v>
      </c>
      <c r="M1257" t="s">
        <v>64</v>
      </c>
      <c r="N1257" t="s">
        <v>13</v>
      </c>
      <c r="O1257" t="s">
        <v>28</v>
      </c>
      <c r="P1257">
        <v>50</v>
      </c>
      <c r="Q1257" s="5" t="s">
        <v>61</v>
      </c>
      <c r="R1257" t="s">
        <v>30</v>
      </c>
      <c r="S1257" t="s">
        <v>145</v>
      </c>
      <c r="T1257" t="s">
        <v>18</v>
      </c>
      <c r="U1257" t="s">
        <v>38</v>
      </c>
      <c r="V1257" t="s">
        <v>31</v>
      </c>
      <c r="W1257">
        <v>664</v>
      </c>
      <c r="X1257" t="s">
        <v>574</v>
      </c>
      <c r="Y1257" t="s">
        <v>584</v>
      </c>
      <c r="Z1257" t="s">
        <v>576</v>
      </c>
      <c r="AA1257">
        <v>0.1825</v>
      </c>
      <c r="AB1257" t="s">
        <v>585</v>
      </c>
      <c r="AC1257" t="s">
        <v>586</v>
      </c>
      <c r="AD1257" t="s">
        <v>249</v>
      </c>
      <c r="AE1257" t="s">
        <v>250</v>
      </c>
      <c r="AF1257" t="s">
        <v>251</v>
      </c>
      <c r="AG1257" t="s">
        <v>252</v>
      </c>
      <c r="AH1257" t="s">
        <v>253</v>
      </c>
      <c r="AI1257" t="s">
        <v>254</v>
      </c>
      <c r="AJ1257">
        <v>910182</v>
      </c>
      <c r="AK1257" t="s">
        <v>255</v>
      </c>
      <c r="AL1257" t="s">
        <v>256</v>
      </c>
      <c r="AM1257">
        <v>40110</v>
      </c>
      <c r="AN1257">
        <v>48937</v>
      </c>
      <c r="AO1257">
        <v>38019</v>
      </c>
      <c r="AP1257">
        <v>9.52</v>
      </c>
      <c r="AQ1257">
        <v>2099.92</v>
      </c>
      <c r="AR1257" t="s">
        <v>2626</v>
      </c>
      <c r="AS1257" t="s">
        <v>2626</v>
      </c>
      <c r="AT1257">
        <v>2</v>
      </c>
      <c r="AU1257" t="s">
        <v>2628</v>
      </c>
      <c r="AV1257" s="3">
        <v>43665</v>
      </c>
      <c r="AW1257" s="3" t="str">
        <f>TEXT(LoanTable[[#This Row],[Disbursement Date]],"YYYY-MM")</f>
        <v>2020-10</v>
      </c>
      <c r="AX1257" t="str">
        <f>TEXT(EDATE(LoanTable[[#This Row],[Disbursement Date]],-1),"YYYY-MM")</f>
        <v>2020-09</v>
      </c>
      <c r="AY1257">
        <f>IF(LoanTable[[#This Row],[Loan Status]]="Active",1,0)</f>
        <v>0</v>
      </c>
      <c r="AZ1257">
        <f>IF(COUNTIFS(LoanTable[Client id],LoanTable[[#This Row],[Client id]],LoanTable[Period],LoanTable[[#This Row],[Previous Period]])&gt;0,1,0)</f>
        <v>0</v>
      </c>
      <c r="BA1257" s="17" t="str">
        <f>TEXT(LoanTable[[#This Row],[Disbursement Date]],"YYYY")</f>
        <v>2020</v>
      </c>
      <c r="BB1257" s="10" cm="1">
        <f t="array" ref="BB1257">IF(YEAR(LoanTable[[#This Row],[Disbursement Date]])=MIN(YEAR(LoanTable[Disbursement Date])),"",YEAR(LoanTable[[#This Row],[Disbursement Date]])-1)</f>
        <v>2019</v>
      </c>
      <c r="BC1257" s="10">
        <f>IF(LoanTable[[#This Row],[Previous Year]]="",1,IF(COUNTIFS(LoanTable[Client id],LoanTable[[#This Row],[Client id]],LoanTable[Year],LoanTable[[#This Row],[Previous Year]])&gt;0,1,0))</f>
        <v>1</v>
      </c>
      <c r="BD1257" t="str">
        <f>YEAR(LoanTable[[#This Row],[Disbursement Date]]) &amp; "-Q" &amp; ROUNDUP(MONTH(LoanTable[[#This Row],[Disbursement Date]])/3,0)</f>
        <v>2020-Q4</v>
      </c>
      <c r="BE1257">
        <f>IF(LoanTable[[#This Row],[Disbursement Date]]=LoanTable[[#This Row],[First Loan Date]],1,0)</f>
        <v>0</v>
      </c>
    </row>
    <row r="1258" spans="1:57" x14ac:dyDescent="0.3">
      <c r="A1258" t="s">
        <v>2216</v>
      </c>
      <c r="B1258">
        <v>459</v>
      </c>
      <c r="C1258" t="s">
        <v>246</v>
      </c>
      <c r="D1258" t="s">
        <v>573</v>
      </c>
      <c r="E1258">
        <v>16704</v>
      </c>
      <c r="F1258">
        <v>28331</v>
      </c>
      <c r="G1258">
        <v>19840</v>
      </c>
      <c r="H1258" s="5">
        <v>44136</v>
      </c>
      <c r="I1258" t="s">
        <v>612</v>
      </c>
      <c r="J1258" t="s">
        <v>619</v>
      </c>
      <c r="K1258">
        <v>110159</v>
      </c>
      <c r="L1258" t="s">
        <v>248</v>
      </c>
      <c r="M1258" t="s">
        <v>133</v>
      </c>
      <c r="N1258" t="s">
        <v>13</v>
      </c>
      <c r="O1258" t="s">
        <v>46</v>
      </c>
      <c r="P1258">
        <v>35</v>
      </c>
      <c r="Q1258" s="5" t="s">
        <v>87</v>
      </c>
      <c r="R1258" t="s">
        <v>25</v>
      </c>
      <c r="S1258" t="s">
        <v>35</v>
      </c>
      <c r="T1258" t="s">
        <v>18</v>
      </c>
      <c r="U1258" t="s">
        <v>19</v>
      </c>
      <c r="V1258" t="s">
        <v>39</v>
      </c>
      <c r="W1258">
        <v>792</v>
      </c>
      <c r="X1258" t="s">
        <v>574</v>
      </c>
      <c r="Y1258" t="s">
        <v>575</v>
      </c>
      <c r="Z1258" t="s">
        <v>576</v>
      </c>
      <c r="AA1258">
        <v>0.1065</v>
      </c>
      <c r="AB1258" t="s">
        <v>577</v>
      </c>
      <c r="AC1258" t="s">
        <v>578</v>
      </c>
      <c r="AD1258" t="s">
        <v>246</v>
      </c>
      <c r="AE1258" t="s">
        <v>234</v>
      </c>
      <c r="AF1258" t="s">
        <v>235</v>
      </c>
      <c r="AG1258" t="s">
        <v>236</v>
      </c>
      <c r="AH1258" t="s">
        <v>237</v>
      </c>
      <c r="AI1258" t="s">
        <v>246</v>
      </c>
      <c r="AJ1258">
        <v>110159</v>
      </c>
      <c r="AK1258" t="s">
        <v>247</v>
      </c>
      <c r="AL1258" t="s">
        <v>241</v>
      </c>
      <c r="AM1258">
        <v>18056</v>
      </c>
      <c r="AN1258">
        <v>28180</v>
      </c>
      <c r="AO1258">
        <v>16379</v>
      </c>
      <c r="AP1258">
        <v>9.52</v>
      </c>
      <c r="AQ1258">
        <v>730.87</v>
      </c>
      <c r="AR1258" t="s">
        <v>2626</v>
      </c>
      <c r="AS1258" t="s">
        <v>2626</v>
      </c>
      <c r="AT1258">
        <v>1</v>
      </c>
      <c r="AU1258" t="s">
        <v>2628</v>
      </c>
      <c r="AV1258" s="3">
        <v>43180</v>
      </c>
      <c r="AW1258" s="3" t="str">
        <f>TEXT(LoanTable[[#This Row],[Disbursement Date]],"YYYY-MM")</f>
        <v>2020-11</v>
      </c>
      <c r="AX1258" t="str">
        <f>TEXT(EDATE(LoanTable[[#This Row],[Disbursement Date]],-1),"YYYY-MM")</f>
        <v>2020-10</v>
      </c>
      <c r="AY1258">
        <f>IF(LoanTable[[#This Row],[Loan Status]]="Active",1,0)</f>
        <v>0</v>
      </c>
      <c r="AZ1258">
        <f>IF(COUNTIFS(LoanTable[Client id],LoanTable[[#This Row],[Client id]],LoanTable[Period],LoanTable[[#This Row],[Previous Period]])&gt;0,1,0)</f>
        <v>0</v>
      </c>
      <c r="BA1258" s="17" t="str">
        <f>TEXT(LoanTable[[#This Row],[Disbursement Date]],"YYYY")</f>
        <v>2020</v>
      </c>
      <c r="BB1258" s="10" cm="1">
        <f t="array" ref="BB1258">IF(YEAR(LoanTable[[#This Row],[Disbursement Date]])=MIN(YEAR(LoanTable[Disbursement Date])),"",YEAR(LoanTable[[#This Row],[Disbursement Date]])-1)</f>
        <v>2019</v>
      </c>
      <c r="BC1258" s="10">
        <f>IF(LoanTable[[#This Row],[Previous Year]]="",1,IF(COUNTIFS(LoanTable[Client id],LoanTable[[#This Row],[Client id]],LoanTable[Year],LoanTable[[#This Row],[Previous Year]])&gt;0,1,0))</f>
        <v>0</v>
      </c>
      <c r="BD1258" t="str">
        <f>YEAR(LoanTable[[#This Row],[Disbursement Date]]) &amp; "-Q" &amp; ROUNDUP(MONTH(LoanTable[[#This Row],[Disbursement Date]])/3,0)</f>
        <v>2020-Q4</v>
      </c>
      <c r="BE1258">
        <f>IF(LoanTable[[#This Row],[Disbursement Date]]=LoanTable[[#This Row],[First Loan Date]],1,0)</f>
        <v>0</v>
      </c>
    </row>
    <row r="1259" spans="1:57" x14ac:dyDescent="0.3">
      <c r="A1259" t="s">
        <v>1139</v>
      </c>
      <c r="B1259">
        <v>752</v>
      </c>
      <c r="C1259" t="s">
        <v>548</v>
      </c>
      <c r="D1259" t="s">
        <v>589</v>
      </c>
      <c r="E1259">
        <v>15701</v>
      </c>
      <c r="F1259">
        <v>49906</v>
      </c>
      <c r="G1259">
        <v>17787</v>
      </c>
      <c r="H1259" s="5">
        <v>44139</v>
      </c>
      <c r="I1259" t="s">
        <v>615</v>
      </c>
      <c r="J1259" t="s">
        <v>619</v>
      </c>
      <c r="K1259">
        <v>680026</v>
      </c>
      <c r="L1259" t="s">
        <v>551</v>
      </c>
      <c r="M1259" t="s">
        <v>82</v>
      </c>
      <c r="N1259" t="s">
        <v>13</v>
      </c>
      <c r="O1259" t="s">
        <v>33</v>
      </c>
      <c r="P1259">
        <v>23</v>
      </c>
      <c r="Q1259" s="5" t="s">
        <v>83</v>
      </c>
      <c r="R1259" t="s">
        <v>74</v>
      </c>
      <c r="S1259" t="s">
        <v>35</v>
      </c>
      <c r="T1259" t="s">
        <v>18</v>
      </c>
      <c r="U1259" t="s">
        <v>38</v>
      </c>
      <c r="V1259" t="s">
        <v>31</v>
      </c>
      <c r="W1259">
        <v>503</v>
      </c>
      <c r="X1259" t="s">
        <v>574</v>
      </c>
      <c r="Y1259" t="s">
        <v>590</v>
      </c>
      <c r="Z1259" t="s">
        <v>576</v>
      </c>
      <c r="AA1259">
        <v>9.9099999999999994E-2</v>
      </c>
      <c r="AB1259" t="s">
        <v>577</v>
      </c>
      <c r="AC1259" t="s">
        <v>591</v>
      </c>
      <c r="AD1259" t="s">
        <v>548</v>
      </c>
      <c r="AE1259" t="s">
        <v>472</v>
      </c>
      <c r="AF1259" t="s">
        <v>473</v>
      </c>
      <c r="AG1259" t="s">
        <v>474</v>
      </c>
      <c r="AH1259" t="s">
        <v>475</v>
      </c>
      <c r="AI1259" t="s">
        <v>549</v>
      </c>
      <c r="AJ1259">
        <v>680026</v>
      </c>
      <c r="AK1259" t="s">
        <v>550</v>
      </c>
      <c r="AL1259" t="s">
        <v>239</v>
      </c>
      <c r="AM1259">
        <v>16897</v>
      </c>
      <c r="AN1259">
        <v>49897</v>
      </c>
      <c r="AO1259">
        <v>15666</v>
      </c>
      <c r="AP1259">
        <v>40.549999999999997</v>
      </c>
      <c r="AQ1259">
        <v>1013.62</v>
      </c>
      <c r="AR1259" t="s">
        <v>2627</v>
      </c>
      <c r="AS1259" t="s">
        <v>2627</v>
      </c>
      <c r="AT1259">
        <v>1</v>
      </c>
      <c r="AU1259" t="s">
        <v>2628</v>
      </c>
      <c r="AV1259" s="3">
        <v>44139</v>
      </c>
      <c r="AW1259" s="3" t="str">
        <f>TEXT(LoanTable[[#This Row],[Disbursement Date]],"YYYY-MM")</f>
        <v>2020-11</v>
      </c>
      <c r="AX1259" t="str">
        <f>TEXT(EDATE(LoanTable[[#This Row],[Disbursement Date]],-1),"YYYY-MM")</f>
        <v>2020-10</v>
      </c>
      <c r="AY1259">
        <f>IF(LoanTable[[#This Row],[Loan Status]]="Active",1,0)</f>
        <v>0</v>
      </c>
      <c r="AZ1259">
        <f>IF(COUNTIFS(LoanTable[Client id],LoanTable[[#This Row],[Client id]],LoanTable[Period],LoanTable[[#This Row],[Previous Period]])&gt;0,1,0)</f>
        <v>0</v>
      </c>
      <c r="BA1259" s="17" t="str">
        <f>TEXT(LoanTable[[#This Row],[Disbursement Date]],"YYYY")</f>
        <v>2020</v>
      </c>
      <c r="BB1259" s="10" cm="1">
        <f t="array" ref="BB1259">IF(YEAR(LoanTable[[#This Row],[Disbursement Date]])=MIN(YEAR(LoanTable[Disbursement Date])),"",YEAR(LoanTable[[#This Row],[Disbursement Date]])-1)</f>
        <v>2019</v>
      </c>
      <c r="BC1259" s="10">
        <f>IF(LoanTable[[#This Row],[Previous Year]]="",1,IF(COUNTIFS(LoanTable[Client id],LoanTable[[#This Row],[Client id]],LoanTable[Year],LoanTable[[#This Row],[Previous Year]])&gt;0,1,0))</f>
        <v>0</v>
      </c>
      <c r="BD1259" t="str">
        <f>YEAR(LoanTable[[#This Row],[Disbursement Date]]) &amp; "-Q" &amp; ROUNDUP(MONTH(LoanTable[[#This Row],[Disbursement Date]])/3,0)</f>
        <v>2020-Q4</v>
      </c>
      <c r="BE1259">
        <f>IF(LoanTable[[#This Row],[Disbursement Date]]=LoanTable[[#This Row],[First Loan Date]],1,0)</f>
        <v>1</v>
      </c>
    </row>
    <row r="1260" spans="1:57" x14ac:dyDescent="0.3">
      <c r="A1260" t="s">
        <v>2106</v>
      </c>
      <c r="B1260">
        <v>698</v>
      </c>
      <c r="C1260" t="s">
        <v>246</v>
      </c>
      <c r="D1260" t="s">
        <v>573</v>
      </c>
      <c r="E1260">
        <v>35329</v>
      </c>
      <c r="F1260">
        <v>46303</v>
      </c>
      <c r="G1260">
        <v>18489</v>
      </c>
      <c r="H1260" s="5">
        <v>44140</v>
      </c>
      <c r="I1260" t="s">
        <v>612</v>
      </c>
      <c r="J1260" t="s">
        <v>619</v>
      </c>
      <c r="K1260">
        <v>110159</v>
      </c>
      <c r="L1260" t="s">
        <v>248</v>
      </c>
      <c r="M1260" t="s">
        <v>150</v>
      </c>
      <c r="N1260" t="s">
        <v>13</v>
      </c>
      <c r="O1260" t="s">
        <v>33</v>
      </c>
      <c r="P1260">
        <v>22</v>
      </c>
      <c r="Q1260" s="5" t="s">
        <v>151</v>
      </c>
      <c r="R1260" t="s">
        <v>74</v>
      </c>
      <c r="S1260" t="s">
        <v>35</v>
      </c>
      <c r="T1260" t="s">
        <v>18</v>
      </c>
      <c r="U1260" t="s">
        <v>65</v>
      </c>
      <c r="V1260" t="s">
        <v>39</v>
      </c>
      <c r="W1260">
        <v>516</v>
      </c>
      <c r="X1260" t="s">
        <v>574</v>
      </c>
      <c r="Y1260" t="s">
        <v>575</v>
      </c>
      <c r="Z1260" t="s">
        <v>576</v>
      </c>
      <c r="AA1260">
        <v>0.1065</v>
      </c>
      <c r="AB1260" t="s">
        <v>577</v>
      </c>
      <c r="AC1260" t="s">
        <v>578</v>
      </c>
      <c r="AD1260" t="s">
        <v>246</v>
      </c>
      <c r="AE1260" t="s">
        <v>234</v>
      </c>
      <c r="AF1260" t="s">
        <v>235</v>
      </c>
      <c r="AG1260" t="s">
        <v>236</v>
      </c>
      <c r="AH1260" t="s">
        <v>237</v>
      </c>
      <c r="AI1260" t="s">
        <v>246</v>
      </c>
      <c r="AJ1260">
        <v>110159</v>
      </c>
      <c r="AK1260" t="s">
        <v>247</v>
      </c>
      <c r="AL1260" t="s">
        <v>241</v>
      </c>
      <c r="AM1260">
        <v>35975</v>
      </c>
      <c r="AN1260">
        <v>45812</v>
      </c>
      <c r="AO1260">
        <v>34922</v>
      </c>
      <c r="AP1260">
        <v>1.79</v>
      </c>
      <c r="AQ1260">
        <v>560.48</v>
      </c>
      <c r="AR1260" t="s">
        <v>2626</v>
      </c>
      <c r="AS1260" t="s">
        <v>2626</v>
      </c>
      <c r="AT1260">
        <v>0</v>
      </c>
      <c r="AU1260" t="s">
        <v>2629</v>
      </c>
      <c r="AV1260" s="3">
        <v>42719</v>
      </c>
      <c r="AW1260" s="3" t="str">
        <f>TEXT(LoanTable[[#This Row],[Disbursement Date]],"YYYY-MM")</f>
        <v>2020-11</v>
      </c>
      <c r="AX1260" t="str">
        <f>TEXT(EDATE(LoanTable[[#This Row],[Disbursement Date]],-1),"YYYY-MM")</f>
        <v>2020-10</v>
      </c>
      <c r="AY1260">
        <f>IF(LoanTable[[#This Row],[Loan Status]]="Active",1,0)</f>
        <v>0</v>
      </c>
      <c r="AZ1260">
        <f>IF(COUNTIFS(LoanTable[Client id],LoanTable[[#This Row],[Client id]],LoanTable[Period],LoanTable[[#This Row],[Previous Period]])&gt;0,1,0)</f>
        <v>0</v>
      </c>
      <c r="BA1260" s="17" t="str">
        <f>TEXT(LoanTable[[#This Row],[Disbursement Date]],"YYYY")</f>
        <v>2020</v>
      </c>
      <c r="BB1260" s="10" cm="1">
        <f t="array" ref="BB1260">IF(YEAR(LoanTable[[#This Row],[Disbursement Date]])=MIN(YEAR(LoanTable[Disbursement Date])),"",YEAR(LoanTable[[#This Row],[Disbursement Date]])-1)</f>
        <v>2019</v>
      </c>
      <c r="BC1260" s="10">
        <f>IF(LoanTable[[#This Row],[Previous Year]]="",1,IF(COUNTIFS(LoanTable[Client id],LoanTable[[#This Row],[Client id]],LoanTable[Year],LoanTable[[#This Row],[Previous Year]])&gt;0,1,0))</f>
        <v>1</v>
      </c>
      <c r="BD1260" t="str">
        <f>YEAR(LoanTable[[#This Row],[Disbursement Date]]) &amp; "-Q" &amp; ROUNDUP(MONTH(LoanTable[[#This Row],[Disbursement Date]])/3,0)</f>
        <v>2020-Q4</v>
      </c>
      <c r="BE1260">
        <f>IF(LoanTable[[#This Row],[Disbursement Date]]=LoanTable[[#This Row],[First Loan Date]],1,0)</f>
        <v>0</v>
      </c>
    </row>
    <row r="1261" spans="1:57" x14ac:dyDescent="0.3">
      <c r="A1261" t="s">
        <v>840</v>
      </c>
      <c r="B1261">
        <v>249</v>
      </c>
      <c r="C1261" t="s">
        <v>285</v>
      </c>
      <c r="D1261" t="s">
        <v>592</v>
      </c>
      <c r="E1261">
        <v>25947</v>
      </c>
      <c r="F1261">
        <v>9077</v>
      </c>
      <c r="G1261">
        <v>7976</v>
      </c>
      <c r="H1261" s="5">
        <v>44141</v>
      </c>
      <c r="I1261" t="s">
        <v>624</v>
      </c>
      <c r="J1261" t="s">
        <v>619</v>
      </c>
      <c r="K1261">
        <v>240005</v>
      </c>
      <c r="L1261" t="s">
        <v>287</v>
      </c>
      <c r="M1261" t="s">
        <v>12</v>
      </c>
      <c r="N1261" t="s">
        <v>13</v>
      </c>
      <c r="O1261" t="s">
        <v>28</v>
      </c>
      <c r="P1261">
        <v>50</v>
      </c>
      <c r="Q1261" s="5" t="s">
        <v>113</v>
      </c>
      <c r="R1261" t="s">
        <v>25</v>
      </c>
      <c r="S1261" t="s">
        <v>35</v>
      </c>
      <c r="T1261" t="s">
        <v>18</v>
      </c>
      <c r="U1261" t="s">
        <v>19</v>
      </c>
      <c r="V1261" t="s">
        <v>39</v>
      </c>
      <c r="W1261">
        <v>726</v>
      </c>
      <c r="X1261" t="s">
        <v>574</v>
      </c>
      <c r="Y1261" t="s">
        <v>584</v>
      </c>
      <c r="Z1261" t="s">
        <v>593</v>
      </c>
      <c r="AA1261">
        <v>0.1991</v>
      </c>
      <c r="AB1261" t="s">
        <v>594</v>
      </c>
      <c r="AC1261" t="s">
        <v>595</v>
      </c>
      <c r="AD1261" t="s">
        <v>285</v>
      </c>
      <c r="AE1261" t="s">
        <v>259</v>
      </c>
      <c r="AF1261" t="s">
        <v>260</v>
      </c>
      <c r="AG1261" t="s">
        <v>261</v>
      </c>
      <c r="AH1261" t="s">
        <v>262</v>
      </c>
      <c r="AI1261" t="s">
        <v>285</v>
      </c>
      <c r="AJ1261">
        <v>240005</v>
      </c>
      <c r="AK1261" t="s">
        <v>286</v>
      </c>
      <c r="AL1261" t="s">
        <v>241</v>
      </c>
      <c r="AM1261">
        <v>26980</v>
      </c>
      <c r="AN1261">
        <v>9867</v>
      </c>
      <c r="AO1261">
        <v>25753</v>
      </c>
      <c r="AP1261">
        <v>38.93</v>
      </c>
      <c r="AQ1261">
        <v>2480</v>
      </c>
      <c r="AR1261" t="s">
        <v>2626</v>
      </c>
      <c r="AS1261" t="s">
        <v>2626</v>
      </c>
      <c r="AT1261">
        <v>1</v>
      </c>
      <c r="AU1261" t="s">
        <v>2628</v>
      </c>
      <c r="AV1261" s="3">
        <v>43342</v>
      </c>
      <c r="AW1261" s="3" t="str">
        <f>TEXT(LoanTable[[#This Row],[Disbursement Date]],"YYYY-MM")</f>
        <v>2020-11</v>
      </c>
      <c r="AX1261" t="str">
        <f>TEXT(EDATE(LoanTable[[#This Row],[Disbursement Date]],-1),"YYYY-MM")</f>
        <v>2020-10</v>
      </c>
      <c r="AY1261">
        <f>IF(LoanTable[[#This Row],[Loan Status]]="Active",1,0)</f>
        <v>1</v>
      </c>
      <c r="AZ1261">
        <f>IF(COUNTIFS(LoanTable[Client id],LoanTable[[#This Row],[Client id]],LoanTable[Period],LoanTable[[#This Row],[Previous Period]])&gt;0,1,0)</f>
        <v>0</v>
      </c>
      <c r="BA1261" s="17" t="str">
        <f>TEXT(LoanTable[[#This Row],[Disbursement Date]],"YYYY")</f>
        <v>2020</v>
      </c>
      <c r="BB1261" s="10" cm="1">
        <f t="array" ref="BB1261">IF(YEAR(LoanTable[[#This Row],[Disbursement Date]])=MIN(YEAR(LoanTable[Disbursement Date])),"",YEAR(LoanTable[[#This Row],[Disbursement Date]])-1)</f>
        <v>2019</v>
      </c>
      <c r="BC1261" s="10">
        <f>IF(LoanTable[[#This Row],[Previous Year]]="",1,IF(COUNTIFS(LoanTable[Client id],LoanTable[[#This Row],[Client id]],LoanTable[Year],LoanTable[[#This Row],[Previous Year]])&gt;0,1,0))</f>
        <v>0</v>
      </c>
      <c r="BD1261" t="str">
        <f>YEAR(LoanTable[[#This Row],[Disbursement Date]]) &amp; "-Q" &amp; ROUNDUP(MONTH(LoanTable[[#This Row],[Disbursement Date]])/3,0)</f>
        <v>2020-Q4</v>
      </c>
      <c r="BE1261">
        <f>IF(LoanTable[[#This Row],[Disbursement Date]]=LoanTable[[#This Row],[First Loan Date]],1,0)</f>
        <v>0</v>
      </c>
    </row>
    <row r="1262" spans="1:57" x14ac:dyDescent="0.3">
      <c r="A1262" t="s">
        <v>2521</v>
      </c>
      <c r="B1262">
        <v>348</v>
      </c>
      <c r="C1262" t="s">
        <v>310</v>
      </c>
      <c r="D1262" t="s">
        <v>589</v>
      </c>
      <c r="E1262">
        <v>18974</v>
      </c>
      <c r="F1262">
        <v>18303</v>
      </c>
      <c r="G1262">
        <v>13352</v>
      </c>
      <c r="H1262" s="5">
        <v>44143</v>
      </c>
      <c r="I1262" t="s">
        <v>615</v>
      </c>
      <c r="J1262" t="s">
        <v>619</v>
      </c>
      <c r="K1262">
        <v>140056</v>
      </c>
      <c r="L1262" t="s">
        <v>312</v>
      </c>
      <c r="M1262" t="s">
        <v>165</v>
      </c>
      <c r="N1262" t="s">
        <v>13</v>
      </c>
      <c r="O1262" t="s">
        <v>197</v>
      </c>
      <c r="P1262">
        <v>56</v>
      </c>
      <c r="Q1262" s="5" t="s">
        <v>29</v>
      </c>
      <c r="R1262" t="s">
        <v>104</v>
      </c>
      <c r="S1262" t="s">
        <v>105</v>
      </c>
      <c r="T1262" t="s">
        <v>63</v>
      </c>
      <c r="U1262" t="s">
        <v>19</v>
      </c>
      <c r="V1262" t="s">
        <v>31</v>
      </c>
      <c r="W1262">
        <v>532</v>
      </c>
      <c r="X1262" t="s">
        <v>574</v>
      </c>
      <c r="Y1262" t="s">
        <v>590</v>
      </c>
      <c r="Z1262" t="s">
        <v>576</v>
      </c>
      <c r="AA1262">
        <v>9.9099999999999994E-2</v>
      </c>
      <c r="AB1262" t="s">
        <v>577</v>
      </c>
      <c r="AC1262" t="s">
        <v>591</v>
      </c>
      <c r="AD1262" t="s">
        <v>310</v>
      </c>
      <c r="AE1262" t="s">
        <v>250</v>
      </c>
      <c r="AF1262" t="s">
        <v>251</v>
      </c>
      <c r="AG1262" t="s">
        <v>252</v>
      </c>
      <c r="AH1262" t="s">
        <v>253</v>
      </c>
      <c r="AI1262" t="s">
        <v>310</v>
      </c>
      <c r="AJ1262">
        <v>140056</v>
      </c>
      <c r="AK1262" t="s">
        <v>311</v>
      </c>
      <c r="AL1262" t="s">
        <v>239</v>
      </c>
      <c r="AM1262">
        <v>20859</v>
      </c>
      <c r="AN1262">
        <v>19856</v>
      </c>
      <c r="AO1262">
        <v>18545</v>
      </c>
      <c r="AP1262">
        <v>46.29</v>
      </c>
      <c r="AQ1262">
        <v>4114.8900000000003</v>
      </c>
      <c r="AR1262" t="s">
        <v>2626</v>
      </c>
      <c r="AS1262" t="s">
        <v>2626</v>
      </c>
      <c r="AT1262">
        <v>2</v>
      </c>
      <c r="AU1262" t="s">
        <v>2629</v>
      </c>
      <c r="AV1262" s="3">
        <v>44143</v>
      </c>
      <c r="AW1262" s="3" t="str">
        <f>TEXT(LoanTable[[#This Row],[Disbursement Date]],"YYYY-MM")</f>
        <v>2020-11</v>
      </c>
      <c r="AX1262" t="str">
        <f>TEXT(EDATE(LoanTable[[#This Row],[Disbursement Date]],-1),"YYYY-MM")</f>
        <v>2020-10</v>
      </c>
      <c r="AY1262">
        <f>IF(LoanTable[[#This Row],[Loan Status]]="Active",1,0)</f>
        <v>0</v>
      </c>
      <c r="AZ1262">
        <f>IF(COUNTIFS(LoanTable[Client id],LoanTable[[#This Row],[Client id]],LoanTable[Period],LoanTable[[#This Row],[Previous Period]])&gt;0,1,0)</f>
        <v>0</v>
      </c>
      <c r="BA1262" s="17" t="str">
        <f>TEXT(LoanTable[[#This Row],[Disbursement Date]],"YYYY")</f>
        <v>2020</v>
      </c>
      <c r="BB1262" s="10" cm="1">
        <f t="array" ref="BB1262">IF(YEAR(LoanTable[[#This Row],[Disbursement Date]])=MIN(YEAR(LoanTable[Disbursement Date])),"",YEAR(LoanTable[[#This Row],[Disbursement Date]])-1)</f>
        <v>2019</v>
      </c>
      <c r="BC1262" s="10">
        <f>IF(LoanTable[[#This Row],[Previous Year]]="",1,IF(COUNTIFS(LoanTable[Client id],LoanTable[[#This Row],[Client id]],LoanTable[Year],LoanTable[[#This Row],[Previous Year]])&gt;0,1,0))</f>
        <v>0</v>
      </c>
      <c r="BD1262" t="str">
        <f>YEAR(LoanTable[[#This Row],[Disbursement Date]]) &amp; "-Q" &amp; ROUNDUP(MONTH(LoanTable[[#This Row],[Disbursement Date]])/3,0)</f>
        <v>2020-Q4</v>
      </c>
      <c r="BE1262">
        <f>IF(LoanTable[[#This Row],[Disbursement Date]]=LoanTable[[#This Row],[First Loan Date]],1,0)</f>
        <v>1</v>
      </c>
    </row>
    <row r="1263" spans="1:57" x14ac:dyDescent="0.3">
      <c r="A1263" t="s">
        <v>1487</v>
      </c>
      <c r="B1263">
        <v>187</v>
      </c>
      <c r="C1263" t="s">
        <v>265</v>
      </c>
      <c r="D1263" t="s">
        <v>587</v>
      </c>
      <c r="E1263">
        <v>33869</v>
      </c>
      <c r="F1263">
        <v>23762</v>
      </c>
      <c r="G1263">
        <v>16597</v>
      </c>
      <c r="H1263" s="5">
        <v>44146</v>
      </c>
      <c r="I1263" t="s">
        <v>612</v>
      </c>
      <c r="J1263" t="s">
        <v>613</v>
      </c>
      <c r="K1263">
        <v>30179</v>
      </c>
      <c r="L1263" t="s">
        <v>272</v>
      </c>
      <c r="M1263" t="s">
        <v>165</v>
      </c>
      <c r="N1263" t="s">
        <v>13</v>
      </c>
      <c r="O1263" t="s">
        <v>197</v>
      </c>
      <c r="P1263">
        <v>56</v>
      </c>
      <c r="Q1263" s="5" t="s">
        <v>29</v>
      </c>
      <c r="R1263" t="s">
        <v>104</v>
      </c>
      <c r="S1263" t="s">
        <v>105</v>
      </c>
      <c r="T1263" t="s">
        <v>63</v>
      </c>
      <c r="U1263" t="s">
        <v>19</v>
      </c>
      <c r="V1263" t="s">
        <v>31</v>
      </c>
      <c r="W1263">
        <v>532</v>
      </c>
      <c r="X1263" t="s">
        <v>574</v>
      </c>
      <c r="Y1263" t="s">
        <v>584</v>
      </c>
      <c r="Z1263" t="s">
        <v>576</v>
      </c>
      <c r="AA1263">
        <v>6.6199999999999995E-2</v>
      </c>
      <c r="AB1263" t="s">
        <v>581</v>
      </c>
      <c r="AC1263" t="s">
        <v>588</v>
      </c>
      <c r="AD1263" t="s">
        <v>265</v>
      </c>
      <c r="AE1263" t="s">
        <v>266</v>
      </c>
      <c r="AF1263" t="s">
        <v>267</v>
      </c>
      <c r="AG1263" t="s">
        <v>268</v>
      </c>
      <c r="AH1263" t="s">
        <v>269</v>
      </c>
      <c r="AI1263" t="s">
        <v>270</v>
      </c>
      <c r="AJ1263">
        <v>30179</v>
      </c>
      <c r="AK1263" t="s">
        <v>271</v>
      </c>
      <c r="AL1263" t="s">
        <v>241</v>
      </c>
      <c r="AM1263">
        <v>34087</v>
      </c>
      <c r="AN1263">
        <v>24653</v>
      </c>
      <c r="AO1263">
        <v>33575</v>
      </c>
      <c r="AP1263">
        <v>31.57</v>
      </c>
      <c r="AQ1263">
        <v>4605</v>
      </c>
      <c r="AR1263" t="s">
        <v>2626</v>
      </c>
      <c r="AS1263" t="s">
        <v>2626</v>
      </c>
      <c r="AT1263">
        <v>1</v>
      </c>
      <c r="AU1263" t="s">
        <v>2628</v>
      </c>
      <c r="AV1263" s="3">
        <v>43124</v>
      </c>
      <c r="AW1263" s="3" t="str">
        <f>TEXT(LoanTable[[#This Row],[Disbursement Date]],"YYYY-MM")</f>
        <v>2020-11</v>
      </c>
      <c r="AX1263" t="str">
        <f>TEXT(EDATE(LoanTable[[#This Row],[Disbursement Date]],-1),"YYYY-MM")</f>
        <v>2020-10</v>
      </c>
      <c r="AY1263">
        <f>IF(LoanTable[[#This Row],[Loan Status]]="Active",1,0)</f>
        <v>0</v>
      </c>
      <c r="AZ1263">
        <f>IF(COUNTIFS(LoanTable[Client id],LoanTable[[#This Row],[Client id]],LoanTable[Period],LoanTable[[#This Row],[Previous Period]])&gt;0,1,0)</f>
        <v>0</v>
      </c>
      <c r="BA1263" s="17" t="str">
        <f>TEXT(LoanTable[[#This Row],[Disbursement Date]],"YYYY")</f>
        <v>2020</v>
      </c>
      <c r="BB1263" s="10" cm="1">
        <f t="array" ref="BB1263">IF(YEAR(LoanTable[[#This Row],[Disbursement Date]])=MIN(YEAR(LoanTable[Disbursement Date])),"",YEAR(LoanTable[[#This Row],[Disbursement Date]])-1)</f>
        <v>2019</v>
      </c>
      <c r="BC1263" s="10">
        <f>IF(LoanTable[[#This Row],[Previous Year]]="",1,IF(COUNTIFS(LoanTable[Client id],LoanTable[[#This Row],[Client id]],LoanTable[Year],LoanTable[[#This Row],[Previous Year]])&gt;0,1,0))</f>
        <v>0</v>
      </c>
      <c r="BD1263" t="str">
        <f>YEAR(LoanTable[[#This Row],[Disbursement Date]]) &amp; "-Q" &amp; ROUNDUP(MONTH(LoanTable[[#This Row],[Disbursement Date]])/3,0)</f>
        <v>2020-Q4</v>
      </c>
      <c r="BE1263">
        <f>IF(LoanTable[[#This Row],[Disbursement Date]]=LoanTable[[#This Row],[First Loan Date]],1,0)</f>
        <v>0</v>
      </c>
    </row>
    <row r="1264" spans="1:57" x14ac:dyDescent="0.3">
      <c r="A1264" t="s">
        <v>646</v>
      </c>
      <c r="B1264">
        <v>994</v>
      </c>
      <c r="C1264" t="s">
        <v>251</v>
      </c>
      <c r="D1264" t="s">
        <v>583</v>
      </c>
      <c r="E1264">
        <v>36868</v>
      </c>
      <c r="F1264">
        <v>41803</v>
      </c>
      <c r="G1264">
        <v>21947</v>
      </c>
      <c r="H1264" s="5">
        <v>44150</v>
      </c>
      <c r="I1264" t="s">
        <v>612</v>
      </c>
      <c r="J1264" t="s">
        <v>619</v>
      </c>
      <c r="K1264">
        <v>10068</v>
      </c>
      <c r="L1264" t="s">
        <v>319</v>
      </c>
      <c r="M1264" t="s">
        <v>150</v>
      </c>
      <c r="N1264" t="s">
        <v>13</v>
      </c>
      <c r="O1264" t="s">
        <v>14</v>
      </c>
      <c r="P1264">
        <v>38</v>
      </c>
      <c r="Q1264" s="5" t="s">
        <v>15</v>
      </c>
      <c r="R1264" t="s">
        <v>30</v>
      </c>
      <c r="S1264" t="s">
        <v>145</v>
      </c>
      <c r="T1264" t="s">
        <v>18</v>
      </c>
      <c r="U1264" t="s">
        <v>26</v>
      </c>
      <c r="V1264" t="s">
        <v>39</v>
      </c>
      <c r="W1264">
        <v>744</v>
      </c>
      <c r="X1264" t="s">
        <v>574</v>
      </c>
      <c r="Y1264" t="s">
        <v>584</v>
      </c>
      <c r="Z1264" t="s">
        <v>576</v>
      </c>
      <c r="AA1264">
        <v>0.1825</v>
      </c>
      <c r="AB1264" t="s">
        <v>585</v>
      </c>
      <c r="AC1264" t="s">
        <v>586</v>
      </c>
      <c r="AD1264" t="s">
        <v>251</v>
      </c>
      <c r="AE1264" t="s">
        <v>250</v>
      </c>
      <c r="AF1264" t="s">
        <v>251</v>
      </c>
      <c r="AG1264" t="s">
        <v>252</v>
      </c>
      <c r="AH1264" t="s">
        <v>253</v>
      </c>
      <c r="AI1264" t="s">
        <v>317</v>
      </c>
      <c r="AJ1264">
        <v>10068</v>
      </c>
      <c r="AK1264" t="s">
        <v>318</v>
      </c>
      <c r="AL1264" t="s">
        <v>256</v>
      </c>
      <c r="AM1264">
        <v>38498</v>
      </c>
      <c r="AN1264">
        <v>41625</v>
      </c>
      <c r="AO1264">
        <v>36458</v>
      </c>
      <c r="AP1264">
        <v>31.71</v>
      </c>
      <c r="AQ1264">
        <v>1720.65</v>
      </c>
      <c r="AR1264" t="s">
        <v>2627</v>
      </c>
      <c r="AS1264" t="s">
        <v>2626</v>
      </c>
      <c r="AT1264">
        <v>0</v>
      </c>
      <c r="AU1264" t="s">
        <v>2628</v>
      </c>
      <c r="AV1264" s="3">
        <v>44150</v>
      </c>
      <c r="AW1264" s="3" t="str">
        <f>TEXT(LoanTable[[#This Row],[Disbursement Date]],"YYYY-MM")</f>
        <v>2020-11</v>
      </c>
      <c r="AX1264" t="str">
        <f>TEXT(EDATE(LoanTable[[#This Row],[Disbursement Date]],-1),"YYYY-MM")</f>
        <v>2020-10</v>
      </c>
      <c r="AY1264">
        <f>IF(LoanTable[[#This Row],[Loan Status]]="Active",1,0)</f>
        <v>0</v>
      </c>
      <c r="AZ1264">
        <f>IF(COUNTIFS(LoanTable[Client id],LoanTable[[#This Row],[Client id]],LoanTable[Period],LoanTable[[#This Row],[Previous Period]])&gt;0,1,0)</f>
        <v>0</v>
      </c>
      <c r="BA1264" s="17" t="str">
        <f>TEXT(LoanTable[[#This Row],[Disbursement Date]],"YYYY")</f>
        <v>2020</v>
      </c>
      <c r="BB1264" s="10" cm="1">
        <f t="array" ref="BB1264">IF(YEAR(LoanTable[[#This Row],[Disbursement Date]])=MIN(YEAR(LoanTable[Disbursement Date])),"",YEAR(LoanTable[[#This Row],[Disbursement Date]])-1)</f>
        <v>2019</v>
      </c>
      <c r="BC1264" s="10">
        <f>IF(LoanTable[[#This Row],[Previous Year]]="",1,IF(COUNTIFS(LoanTable[Client id],LoanTable[[#This Row],[Client id]],LoanTable[Year],LoanTable[[#This Row],[Previous Year]])&gt;0,1,0))</f>
        <v>0</v>
      </c>
      <c r="BD1264" t="str">
        <f>YEAR(LoanTable[[#This Row],[Disbursement Date]]) &amp; "-Q" &amp; ROUNDUP(MONTH(LoanTable[[#This Row],[Disbursement Date]])/3,0)</f>
        <v>2020-Q4</v>
      </c>
      <c r="BE1264">
        <f>IF(LoanTable[[#This Row],[Disbursement Date]]=LoanTable[[#This Row],[First Loan Date]],1,0)</f>
        <v>1</v>
      </c>
    </row>
    <row r="1265" spans="1:57" x14ac:dyDescent="0.3">
      <c r="A1265" t="s">
        <v>863</v>
      </c>
      <c r="B1265">
        <v>132</v>
      </c>
      <c r="C1265" t="s">
        <v>344</v>
      </c>
      <c r="D1265" t="s">
        <v>573</v>
      </c>
      <c r="E1265">
        <v>48221</v>
      </c>
      <c r="F1265">
        <v>33555</v>
      </c>
      <c r="G1265">
        <v>17527</v>
      </c>
      <c r="H1265" s="5">
        <v>44151</v>
      </c>
      <c r="I1265" t="s">
        <v>617</v>
      </c>
      <c r="J1265" t="s">
        <v>619</v>
      </c>
      <c r="K1265">
        <v>910020</v>
      </c>
      <c r="L1265" t="s">
        <v>346</v>
      </c>
      <c r="M1265" t="s">
        <v>177</v>
      </c>
      <c r="N1265" t="s">
        <v>13</v>
      </c>
      <c r="O1265" t="s">
        <v>33</v>
      </c>
      <c r="P1265">
        <v>21</v>
      </c>
      <c r="Q1265" s="5" t="s">
        <v>178</v>
      </c>
      <c r="R1265" t="s">
        <v>30</v>
      </c>
      <c r="S1265" t="s">
        <v>145</v>
      </c>
      <c r="T1265" t="s">
        <v>18</v>
      </c>
      <c r="U1265" t="s">
        <v>26</v>
      </c>
      <c r="V1265" t="s">
        <v>20</v>
      </c>
      <c r="W1265">
        <v>493</v>
      </c>
      <c r="X1265" t="s">
        <v>574</v>
      </c>
      <c r="Y1265" t="s">
        <v>575</v>
      </c>
      <c r="Z1265" t="s">
        <v>576</v>
      </c>
      <c r="AA1265">
        <v>0.1065</v>
      </c>
      <c r="AB1265" t="s">
        <v>577</v>
      </c>
      <c r="AC1265" t="s">
        <v>578</v>
      </c>
      <c r="AD1265" t="s">
        <v>344</v>
      </c>
      <c r="AE1265" t="s">
        <v>250</v>
      </c>
      <c r="AF1265" t="s">
        <v>251</v>
      </c>
      <c r="AG1265" t="s">
        <v>252</v>
      </c>
      <c r="AH1265" t="s">
        <v>253</v>
      </c>
      <c r="AI1265" t="s">
        <v>254</v>
      </c>
      <c r="AJ1265">
        <v>910020</v>
      </c>
      <c r="AK1265" t="s">
        <v>345</v>
      </c>
      <c r="AL1265" t="s">
        <v>256</v>
      </c>
      <c r="AM1265">
        <v>48598</v>
      </c>
      <c r="AN1265">
        <v>35402</v>
      </c>
      <c r="AO1265">
        <v>48024</v>
      </c>
      <c r="AP1265">
        <v>8.6999999999999993</v>
      </c>
      <c r="AQ1265">
        <v>4657.7299999999996</v>
      </c>
      <c r="AR1265" t="s">
        <v>2626</v>
      </c>
      <c r="AS1265" t="s">
        <v>2626</v>
      </c>
      <c r="AT1265">
        <v>1</v>
      </c>
      <c r="AU1265" t="s">
        <v>2628</v>
      </c>
      <c r="AV1265" s="3">
        <v>42078</v>
      </c>
      <c r="AW1265" s="3" t="str">
        <f>TEXT(LoanTable[[#This Row],[Disbursement Date]],"YYYY-MM")</f>
        <v>2020-11</v>
      </c>
      <c r="AX1265" t="str">
        <f>TEXT(EDATE(LoanTable[[#This Row],[Disbursement Date]],-1),"YYYY-MM")</f>
        <v>2020-10</v>
      </c>
      <c r="AY1265">
        <f>IF(LoanTable[[#This Row],[Loan Status]]="Active",1,0)</f>
        <v>0</v>
      </c>
      <c r="AZ1265">
        <f>IF(COUNTIFS(LoanTable[Client id],LoanTable[[#This Row],[Client id]],LoanTable[Period],LoanTable[[#This Row],[Previous Period]])&gt;0,1,0)</f>
        <v>0</v>
      </c>
      <c r="BA1265" s="17" t="str">
        <f>TEXT(LoanTable[[#This Row],[Disbursement Date]],"YYYY")</f>
        <v>2020</v>
      </c>
      <c r="BB1265" s="10" cm="1">
        <f t="array" ref="BB1265">IF(YEAR(LoanTable[[#This Row],[Disbursement Date]])=MIN(YEAR(LoanTable[Disbursement Date])),"",YEAR(LoanTable[[#This Row],[Disbursement Date]])-1)</f>
        <v>2019</v>
      </c>
      <c r="BC1265" s="10">
        <f>IF(LoanTable[[#This Row],[Previous Year]]="",1,IF(COUNTIFS(LoanTable[Client id],LoanTable[[#This Row],[Client id]],LoanTable[Year],LoanTable[[#This Row],[Previous Year]])&gt;0,1,0))</f>
        <v>0</v>
      </c>
      <c r="BD1265" t="str">
        <f>YEAR(LoanTable[[#This Row],[Disbursement Date]]) &amp; "-Q" &amp; ROUNDUP(MONTH(LoanTable[[#This Row],[Disbursement Date]])/3,0)</f>
        <v>2020-Q4</v>
      </c>
      <c r="BE1265">
        <f>IF(LoanTable[[#This Row],[Disbursement Date]]=LoanTable[[#This Row],[First Loan Date]],1,0)</f>
        <v>0</v>
      </c>
    </row>
    <row r="1266" spans="1:57" x14ac:dyDescent="0.3">
      <c r="A1266" t="s">
        <v>1893</v>
      </c>
      <c r="B1266">
        <v>440</v>
      </c>
      <c r="C1266" t="s">
        <v>233</v>
      </c>
      <c r="D1266" t="s">
        <v>573</v>
      </c>
      <c r="E1266">
        <v>35021</v>
      </c>
      <c r="F1266">
        <v>7771</v>
      </c>
      <c r="G1266">
        <v>11609</v>
      </c>
      <c r="H1266" s="5">
        <v>44153</v>
      </c>
      <c r="I1266" t="s">
        <v>624</v>
      </c>
      <c r="J1266" t="s">
        <v>619</v>
      </c>
      <c r="K1266">
        <v>100186</v>
      </c>
      <c r="L1266" t="s">
        <v>240</v>
      </c>
      <c r="M1266" t="s">
        <v>89</v>
      </c>
      <c r="N1266" t="s">
        <v>13</v>
      </c>
      <c r="O1266" t="s">
        <v>33</v>
      </c>
      <c r="P1266">
        <v>23</v>
      </c>
      <c r="Q1266" s="5" t="s">
        <v>34</v>
      </c>
      <c r="R1266" t="s">
        <v>74</v>
      </c>
      <c r="S1266" t="s">
        <v>35</v>
      </c>
      <c r="T1266" t="s">
        <v>18</v>
      </c>
      <c r="U1266" t="s">
        <v>19</v>
      </c>
      <c r="V1266" t="s">
        <v>31</v>
      </c>
      <c r="W1266">
        <v>588</v>
      </c>
      <c r="X1266" t="s">
        <v>574</v>
      </c>
      <c r="Y1266" t="s">
        <v>575</v>
      </c>
      <c r="Z1266" t="s">
        <v>576</v>
      </c>
      <c r="AA1266">
        <v>0.1065</v>
      </c>
      <c r="AB1266" t="s">
        <v>577</v>
      </c>
      <c r="AC1266" t="s">
        <v>578</v>
      </c>
      <c r="AD1266" t="s">
        <v>233</v>
      </c>
      <c r="AE1266" t="s">
        <v>234</v>
      </c>
      <c r="AF1266" t="s">
        <v>235</v>
      </c>
      <c r="AG1266" t="s">
        <v>236</v>
      </c>
      <c r="AH1266" t="s">
        <v>237</v>
      </c>
      <c r="AI1266" t="s">
        <v>233</v>
      </c>
      <c r="AJ1266">
        <v>100186</v>
      </c>
      <c r="AK1266" t="s">
        <v>238</v>
      </c>
      <c r="AL1266" t="s">
        <v>239</v>
      </c>
      <c r="AM1266">
        <v>35055</v>
      </c>
      <c r="AN1266">
        <v>9268</v>
      </c>
      <c r="AO1266">
        <v>34647</v>
      </c>
      <c r="AP1266">
        <v>34.6</v>
      </c>
      <c r="AQ1266">
        <v>2066.6</v>
      </c>
      <c r="AR1266" t="s">
        <v>2626</v>
      </c>
      <c r="AS1266" t="s">
        <v>2626</v>
      </c>
      <c r="AT1266">
        <v>2</v>
      </c>
      <c r="AU1266" t="s">
        <v>2628</v>
      </c>
      <c r="AV1266" s="3">
        <v>44153</v>
      </c>
      <c r="AW1266" s="3" t="str">
        <f>TEXT(LoanTable[[#This Row],[Disbursement Date]],"YYYY-MM")</f>
        <v>2020-11</v>
      </c>
      <c r="AX1266" t="str">
        <f>TEXT(EDATE(LoanTable[[#This Row],[Disbursement Date]],-1),"YYYY-MM")</f>
        <v>2020-10</v>
      </c>
      <c r="AY1266">
        <f>IF(LoanTable[[#This Row],[Loan Status]]="Active",1,0)</f>
        <v>1</v>
      </c>
      <c r="AZ1266">
        <f>IF(COUNTIFS(LoanTable[Client id],LoanTable[[#This Row],[Client id]],LoanTable[Period],LoanTable[[#This Row],[Previous Period]])&gt;0,1,0)</f>
        <v>0</v>
      </c>
      <c r="BA1266" s="17" t="str">
        <f>TEXT(LoanTable[[#This Row],[Disbursement Date]],"YYYY")</f>
        <v>2020</v>
      </c>
      <c r="BB1266" s="10" cm="1">
        <f t="array" ref="BB1266">IF(YEAR(LoanTable[[#This Row],[Disbursement Date]])=MIN(YEAR(LoanTable[Disbursement Date])),"",YEAR(LoanTable[[#This Row],[Disbursement Date]])-1)</f>
        <v>2019</v>
      </c>
      <c r="BC1266" s="10">
        <f>IF(LoanTable[[#This Row],[Previous Year]]="",1,IF(COUNTIFS(LoanTable[Client id],LoanTable[[#This Row],[Client id]],LoanTable[Year],LoanTable[[#This Row],[Previous Year]])&gt;0,1,0))</f>
        <v>0</v>
      </c>
      <c r="BD1266" t="str">
        <f>YEAR(LoanTable[[#This Row],[Disbursement Date]]) &amp; "-Q" &amp; ROUNDUP(MONTH(LoanTable[[#This Row],[Disbursement Date]])/3,0)</f>
        <v>2020-Q4</v>
      </c>
      <c r="BE1266">
        <f>IF(LoanTable[[#This Row],[Disbursement Date]]=LoanTable[[#This Row],[First Loan Date]],1,0)</f>
        <v>1</v>
      </c>
    </row>
    <row r="1267" spans="1:57" x14ac:dyDescent="0.3">
      <c r="A1267" t="s">
        <v>2033</v>
      </c>
      <c r="B1267">
        <v>374</v>
      </c>
      <c r="C1267" t="s">
        <v>409</v>
      </c>
      <c r="D1267" t="s">
        <v>573</v>
      </c>
      <c r="E1267">
        <v>17950</v>
      </c>
      <c r="F1267">
        <v>40359</v>
      </c>
      <c r="G1267">
        <v>8977</v>
      </c>
      <c r="H1267" s="5">
        <v>44154</v>
      </c>
      <c r="I1267" t="s">
        <v>615</v>
      </c>
      <c r="J1267" t="s">
        <v>619</v>
      </c>
      <c r="K1267">
        <v>1030063</v>
      </c>
      <c r="L1267" t="s">
        <v>411</v>
      </c>
      <c r="M1267" t="s">
        <v>147</v>
      </c>
      <c r="N1267" t="s">
        <v>13</v>
      </c>
      <c r="O1267" t="s">
        <v>46</v>
      </c>
      <c r="P1267">
        <v>33</v>
      </c>
      <c r="Q1267" s="5" t="s">
        <v>148</v>
      </c>
      <c r="R1267" t="s">
        <v>74</v>
      </c>
      <c r="S1267" t="s">
        <v>105</v>
      </c>
      <c r="T1267" t="s">
        <v>18</v>
      </c>
      <c r="U1267" t="s">
        <v>65</v>
      </c>
      <c r="V1267" t="s">
        <v>20</v>
      </c>
      <c r="W1267">
        <v>336</v>
      </c>
      <c r="X1267" t="s">
        <v>574</v>
      </c>
      <c r="Y1267" t="s">
        <v>575</v>
      </c>
      <c r="Z1267" t="s">
        <v>576</v>
      </c>
      <c r="AA1267">
        <v>0.1065</v>
      </c>
      <c r="AB1267" t="s">
        <v>577</v>
      </c>
      <c r="AC1267" t="s">
        <v>578</v>
      </c>
      <c r="AD1267" t="s">
        <v>409</v>
      </c>
      <c r="AE1267" t="s">
        <v>234</v>
      </c>
      <c r="AF1267" t="s">
        <v>235</v>
      </c>
      <c r="AG1267" t="s">
        <v>236</v>
      </c>
      <c r="AH1267" t="s">
        <v>237</v>
      </c>
      <c r="AI1267" t="s">
        <v>246</v>
      </c>
      <c r="AJ1267">
        <v>1030063</v>
      </c>
      <c r="AK1267" t="s">
        <v>410</v>
      </c>
      <c r="AL1267" t="s">
        <v>241</v>
      </c>
      <c r="AM1267">
        <v>18141</v>
      </c>
      <c r="AN1267">
        <v>40044</v>
      </c>
      <c r="AO1267">
        <v>17502</v>
      </c>
      <c r="AP1267">
        <v>35.869999999999997</v>
      </c>
      <c r="AQ1267">
        <v>3031.9</v>
      </c>
      <c r="AR1267" t="s">
        <v>2626</v>
      </c>
      <c r="AS1267" t="s">
        <v>2626</v>
      </c>
      <c r="AT1267">
        <v>2</v>
      </c>
      <c r="AU1267" t="s">
        <v>2628</v>
      </c>
      <c r="AV1267" s="3">
        <v>42948</v>
      </c>
      <c r="AW1267" s="3" t="str">
        <f>TEXT(LoanTable[[#This Row],[Disbursement Date]],"YYYY-MM")</f>
        <v>2020-11</v>
      </c>
      <c r="AX1267" t="str">
        <f>TEXT(EDATE(LoanTable[[#This Row],[Disbursement Date]],-1),"YYYY-MM")</f>
        <v>2020-10</v>
      </c>
      <c r="AY1267">
        <f>IF(LoanTable[[#This Row],[Loan Status]]="Active",1,0)</f>
        <v>0</v>
      </c>
      <c r="AZ1267">
        <f>IF(COUNTIFS(LoanTable[Client id],LoanTable[[#This Row],[Client id]],LoanTable[Period],LoanTable[[#This Row],[Previous Period]])&gt;0,1,0)</f>
        <v>0</v>
      </c>
      <c r="BA1267" s="17" t="str">
        <f>TEXT(LoanTable[[#This Row],[Disbursement Date]],"YYYY")</f>
        <v>2020</v>
      </c>
      <c r="BB1267" s="10" cm="1">
        <f t="array" ref="BB1267">IF(YEAR(LoanTable[[#This Row],[Disbursement Date]])=MIN(YEAR(LoanTable[Disbursement Date])),"",YEAR(LoanTable[[#This Row],[Disbursement Date]])-1)</f>
        <v>2019</v>
      </c>
      <c r="BC1267" s="10">
        <f>IF(LoanTable[[#This Row],[Previous Year]]="",1,IF(COUNTIFS(LoanTable[Client id],LoanTable[[#This Row],[Client id]],LoanTable[Year],LoanTable[[#This Row],[Previous Year]])&gt;0,1,0))</f>
        <v>1</v>
      </c>
      <c r="BD1267" t="str">
        <f>YEAR(LoanTable[[#This Row],[Disbursement Date]]) &amp; "-Q" &amp; ROUNDUP(MONTH(LoanTable[[#This Row],[Disbursement Date]])/3,0)</f>
        <v>2020-Q4</v>
      </c>
      <c r="BE1267">
        <f>IF(LoanTable[[#This Row],[Disbursement Date]]=LoanTable[[#This Row],[First Loan Date]],1,0)</f>
        <v>0</v>
      </c>
    </row>
    <row r="1268" spans="1:57" x14ac:dyDescent="0.3">
      <c r="A1268" t="s">
        <v>1303</v>
      </c>
      <c r="B1268">
        <v>626</v>
      </c>
      <c r="C1268" t="s">
        <v>310</v>
      </c>
      <c r="D1268" t="s">
        <v>583</v>
      </c>
      <c r="E1268">
        <v>22533</v>
      </c>
      <c r="F1268">
        <v>37963</v>
      </c>
      <c r="G1268">
        <v>39402</v>
      </c>
      <c r="H1268" s="5">
        <v>44155</v>
      </c>
      <c r="I1268" t="s">
        <v>615</v>
      </c>
      <c r="J1268" t="s">
        <v>619</v>
      </c>
      <c r="K1268">
        <v>140056</v>
      </c>
      <c r="L1268" t="s">
        <v>312</v>
      </c>
      <c r="M1268" t="s">
        <v>99</v>
      </c>
      <c r="N1268" t="s">
        <v>13</v>
      </c>
      <c r="O1268" t="s">
        <v>14</v>
      </c>
      <c r="P1268">
        <v>44</v>
      </c>
      <c r="Q1268" s="5" t="s">
        <v>100</v>
      </c>
      <c r="R1268" t="s">
        <v>16</v>
      </c>
      <c r="S1268" t="s">
        <v>35</v>
      </c>
      <c r="T1268" t="s">
        <v>63</v>
      </c>
      <c r="U1268" t="s">
        <v>19</v>
      </c>
      <c r="V1268" t="s">
        <v>31</v>
      </c>
      <c r="W1268">
        <v>815</v>
      </c>
      <c r="X1268" t="s">
        <v>574</v>
      </c>
      <c r="Y1268" t="s">
        <v>584</v>
      </c>
      <c r="Z1268" t="s">
        <v>576</v>
      </c>
      <c r="AA1268">
        <v>0.1825</v>
      </c>
      <c r="AB1268" t="s">
        <v>585</v>
      </c>
      <c r="AC1268" t="s">
        <v>586</v>
      </c>
      <c r="AD1268" t="s">
        <v>310</v>
      </c>
      <c r="AE1268" t="s">
        <v>250</v>
      </c>
      <c r="AF1268" t="s">
        <v>251</v>
      </c>
      <c r="AG1268" t="s">
        <v>252</v>
      </c>
      <c r="AH1268" t="s">
        <v>253</v>
      </c>
      <c r="AI1268" t="s">
        <v>310</v>
      </c>
      <c r="AJ1268">
        <v>140056</v>
      </c>
      <c r="AK1268" t="s">
        <v>311</v>
      </c>
      <c r="AL1268" t="s">
        <v>239</v>
      </c>
      <c r="AM1268">
        <v>22407</v>
      </c>
      <c r="AN1268">
        <v>39816</v>
      </c>
      <c r="AO1268">
        <v>22190</v>
      </c>
      <c r="AP1268">
        <v>35.229999999999997</v>
      </c>
      <c r="AQ1268">
        <v>340.8</v>
      </c>
      <c r="AR1268" t="s">
        <v>2626</v>
      </c>
      <c r="AS1268" t="s">
        <v>2626</v>
      </c>
      <c r="AT1268">
        <v>1</v>
      </c>
      <c r="AU1268" t="s">
        <v>2628</v>
      </c>
      <c r="AV1268" s="3">
        <v>44155</v>
      </c>
      <c r="AW1268" s="3" t="str">
        <f>TEXT(LoanTable[[#This Row],[Disbursement Date]],"YYYY-MM")</f>
        <v>2020-11</v>
      </c>
      <c r="AX1268" t="str">
        <f>TEXT(EDATE(LoanTable[[#This Row],[Disbursement Date]],-1),"YYYY-MM")</f>
        <v>2020-10</v>
      </c>
      <c r="AY1268">
        <f>IF(LoanTable[[#This Row],[Loan Status]]="Active",1,0)</f>
        <v>0</v>
      </c>
      <c r="AZ1268">
        <f>IF(COUNTIFS(LoanTable[Client id],LoanTable[[#This Row],[Client id]],LoanTable[Period],LoanTable[[#This Row],[Previous Period]])&gt;0,1,0)</f>
        <v>0</v>
      </c>
      <c r="BA1268" s="17" t="str">
        <f>TEXT(LoanTable[[#This Row],[Disbursement Date]],"YYYY")</f>
        <v>2020</v>
      </c>
      <c r="BB1268" s="10" cm="1">
        <f t="array" ref="BB1268">IF(YEAR(LoanTable[[#This Row],[Disbursement Date]])=MIN(YEAR(LoanTable[Disbursement Date])),"",YEAR(LoanTable[[#This Row],[Disbursement Date]])-1)</f>
        <v>2019</v>
      </c>
      <c r="BC1268" s="10">
        <f>IF(LoanTable[[#This Row],[Previous Year]]="",1,IF(COUNTIFS(LoanTable[Client id],LoanTable[[#This Row],[Client id]],LoanTable[Year],LoanTable[[#This Row],[Previous Year]])&gt;0,1,0))</f>
        <v>0</v>
      </c>
      <c r="BD1268" t="str">
        <f>YEAR(LoanTable[[#This Row],[Disbursement Date]]) &amp; "-Q" &amp; ROUNDUP(MONTH(LoanTable[[#This Row],[Disbursement Date]])/3,0)</f>
        <v>2020-Q4</v>
      </c>
      <c r="BE1268">
        <f>IF(LoanTable[[#This Row],[Disbursement Date]]=LoanTable[[#This Row],[First Loan Date]],1,0)</f>
        <v>1</v>
      </c>
    </row>
    <row r="1269" spans="1:57" x14ac:dyDescent="0.3">
      <c r="A1269" t="s">
        <v>1520</v>
      </c>
      <c r="B1269">
        <v>926</v>
      </c>
      <c r="C1269" t="s">
        <v>409</v>
      </c>
      <c r="D1269" t="s">
        <v>589</v>
      </c>
      <c r="E1269">
        <v>38939</v>
      </c>
      <c r="F1269">
        <v>47020</v>
      </c>
      <c r="G1269">
        <v>41440</v>
      </c>
      <c r="H1269" s="5">
        <v>44155</v>
      </c>
      <c r="I1269" t="s">
        <v>615</v>
      </c>
      <c r="J1269" t="s">
        <v>619</v>
      </c>
      <c r="K1269">
        <v>1030063</v>
      </c>
      <c r="L1269" t="s">
        <v>411</v>
      </c>
      <c r="M1269" t="s">
        <v>186</v>
      </c>
      <c r="N1269" t="s">
        <v>13</v>
      </c>
      <c r="O1269" t="s">
        <v>46</v>
      </c>
      <c r="P1269">
        <v>27</v>
      </c>
      <c r="Q1269" s="5" t="s">
        <v>187</v>
      </c>
      <c r="R1269" t="s">
        <v>30</v>
      </c>
      <c r="S1269" t="s">
        <v>145</v>
      </c>
      <c r="T1269" t="s">
        <v>63</v>
      </c>
      <c r="U1269" t="s">
        <v>19</v>
      </c>
      <c r="V1269" t="s">
        <v>39</v>
      </c>
      <c r="W1269">
        <v>600</v>
      </c>
      <c r="X1269" t="s">
        <v>574</v>
      </c>
      <c r="Y1269" t="s">
        <v>590</v>
      </c>
      <c r="Z1269" t="s">
        <v>576</v>
      </c>
      <c r="AA1269">
        <v>9.9099999999999994E-2</v>
      </c>
      <c r="AB1269" t="s">
        <v>577</v>
      </c>
      <c r="AC1269" t="s">
        <v>591</v>
      </c>
      <c r="AD1269" t="s">
        <v>409</v>
      </c>
      <c r="AE1269" t="s">
        <v>234</v>
      </c>
      <c r="AF1269" t="s">
        <v>235</v>
      </c>
      <c r="AG1269" t="s">
        <v>236</v>
      </c>
      <c r="AH1269" t="s">
        <v>237</v>
      </c>
      <c r="AI1269" t="s">
        <v>246</v>
      </c>
      <c r="AJ1269">
        <v>1030063</v>
      </c>
      <c r="AK1269" t="s">
        <v>410</v>
      </c>
      <c r="AL1269" t="s">
        <v>241</v>
      </c>
      <c r="AM1269">
        <v>39826</v>
      </c>
      <c r="AN1269">
        <v>46521</v>
      </c>
      <c r="AO1269">
        <v>38732</v>
      </c>
      <c r="AP1269">
        <v>15.77</v>
      </c>
      <c r="AQ1269">
        <v>4834.76</v>
      </c>
      <c r="AR1269" t="s">
        <v>2626</v>
      </c>
      <c r="AS1269" t="s">
        <v>2626</v>
      </c>
      <c r="AT1269">
        <v>2</v>
      </c>
      <c r="AU1269" t="s">
        <v>2628</v>
      </c>
      <c r="AV1269" s="3">
        <v>43192</v>
      </c>
      <c r="AW1269" s="3" t="str">
        <f>TEXT(LoanTable[[#This Row],[Disbursement Date]],"YYYY-MM")</f>
        <v>2020-11</v>
      </c>
      <c r="AX1269" t="str">
        <f>TEXT(EDATE(LoanTable[[#This Row],[Disbursement Date]],-1),"YYYY-MM")</f>
        <v>2020-10</v>
      </c>
      <c r="AY1269">
        <f>IF(LoanTable[[#This Row],[Loan Status]]="Active",1,0)</f>
        <v>0</v>
      </c>
      <c r="AZ1269">
        <f>IF(COUNTIFS(LoanTable[Client id],LoanTable[[#This Row],[Client id]],LoanTable[Period],LoanTable[[#This Row],[Previous Period]])&gt;0,1,0)</f>
        <v>0</v>
      </c>
      <c r="BA1269" s="17" t="str">
        <f>TEXT(LoanTable[[#This Row],[Disbursement Date]],"YYYY")</f>
        <v>2020</v>
      </c>
      <c r="BB1269" s="10" cm="1">
        <f t="array" ref="BB1269">IF(YEAR(LoanTable[[#This Row],[Disbursement Date]])=MIN(YEAR(LoanTable[Disbursement Date])),"",YEAR(LoanTable[[#This Row],[Disbursement Date]])-1)</f>
        <v>2019</v>
      </c>
      <c r="BC1269" s="10">
        <f>IF(LoanTable[[#This Row],[Previous Year]]="",1,IF(COUNTIFS(LoanTable[Client id],LoanTable[[#This Row],[Client id]],LoanTable[Year],LoanTable[[#This Row],[Previous Year]])&gt;0,1,0))</f>
        <v>0</v>
      </c>
      <c r="BD1269" t="str">
        <f>YEAR(LoanTable[[#This Row],[Disbursement Date]]) &amp; "-Q" &amp; ROUNDUP(MONTH(LoanTable[[#This Row],[Disbursement Date]])/3,0)</f>
        <v>2020-Q4</v>
      </c>
      <c r="BE1269">
        <f>IF(LoanTable[[#This Row],[Disbursement Date]]=LoanTable[[#This Row],[First Loan Date]],1,0)</f>
        <v>0</v>
      </c>
    </row>
    <row r="1270" spans="1:57" x14ac:dyDescent="0.3">
      <c r="A1270" t="s">
        <v>2030</v>
      </c>
      <c r="B1270">
        <v>1000</v>
      </c>
      <c r="C1270" t="s">
        <v>294</v>
      </c>
      <c r="D1270" t="s">
        <v>589</v>
      </c>
      <c r="E1270">
        <v>25853</v>
      </c>
      <c r="F1270">
        <v>6282</v>
      </c>
      <c r="G1270">
        <v>39051</v>
      </c>
      <c r="H1270" s="5">
        <v>44163</v>
      </c>
      <c r="I1270" t="s">
        <v>624</v>
      </c>
      <c r="J1270" t="s">
        <v>619</v>
      </c>
      <c r="K1270">
        <v>90149</v>
      </c>
      <c r="L1270" t="s">
        <v>296</v>
      </c>
      <c r="M1270" t="s">
        <v>27</v>
      </c>
      <c r="N1270" t="s">
        <v>13</v>
      </c>
      <c r="O1270" t="s">
        <v>28</v>
      </c>
      <c r="P1270">
        <v>55</v>
      </c>
      <c r="Q1270" s="5" t="s">
        <v>29</v>
      </c>
      <c r="R1270" t="s">
        <v>30</v>
      </c>
      <c r="S1270" t="s">
        <v>17</v>
      </c>
      <c r="T1270" t="s">
        <v>18</v>
      </c>
      <c r="U1270" t="s">
        <v>22</v>
      </c>
      <c r="V1270" t="s">
        <v>31</v>
      </c>
      <c r="W1270">
        <v>773</v>
      </c>
      <c r="X1270" t="s">
        <v>574</v>
      </c>
      <c r="Y1270" t="s">
        <v>590</v>
      </c>
      <c r="Z1270" t="s">
        <v>576</v>
      </c>
      <c r="AA1270">
        <v>9.9099999999999994E-2</v>
      </c>
      <c r="AB1270" t="s">
        <v>577</v>
      </c>
      <c r="AC1270" t="s">
        <v>591</v>
      </c>
      <c r="AD1270" t="s">
        <v>294</v>
      </c>
      <c r="AE1270" t="s">
        <v>266</v>
      </c>
      <c r="AF1270" t="s">
        <v>267</v>
      </c>
      <c r="AG1270" t="s">
        <v>268</v>
      </c>
      <c r="AH1270" t="s">
        <v>269</v>
      </c>
      <c r="AI1270" t="s">
        <v>295</v>
      </c>
      <c r="AJ1270">
        <v>90149</v>
      </c>
      <c r="AK1270" t="s">
        <v>274</v>
      </c>
      <c r="AL1270" t="s">
        <v>241</v>
      </c>
      <c r="AM1270">
        <v>26518</v>
      </c>
      <c r="AN1270">
        <v>7122</v>
      </c>
      <c r="AO1270">
        <v>25477</v>
      </c>
      <c r="AP1270">
        <v>35.36</v>
      </c>
      <c r="AQ1270">
        <v>4722.83</v>
      </c>
      <c r="AR1270" t="s">
        <v>2626</v>
      </c>
      <c r="AS1270" t="s">
        <v>2626</v>
      </c>
      <c r="AT1270">
        <v>2</v>
      </c>
      <c r="AU1270" t="s">
        <v>2629</v>
      </c>
      <c r="AV1270" s="3">
        <v>43230</v>
      </c>
      <c r="AW1270" s="3" t="str">
        <f>TEXT(LoanTable[[#This Row],[Disbursement Date]],"YYYY-MM")</f>
        <v>2020-11</v>
      </c>
      <c r="AX1270" t="str">
        <f>TEXT(EDATE(LoanTable[[#This Row],[Disbursement Date]],-1),"YYYY-MM")</f>
        <v>2020-10</v>
      </c>
      <c r="AY1270">
        <f>IF(LoanTable[[#This Row],[Loan Status]]="Active",1,0)</f>
        <v>1</v>
      </c>
      <c r="AZ1270">
        <f>IF(COUNTIFS(LoanTable[Client id],LoanTable[[#This Row],[Client id]],LoanTable[Period],LoanTable[[#This Row],[Previous Period]])&gt;0,1,0)</f>
        <v>0</v>
      </c>
      <c r="BA1270" s="17" t="str">
        <f>TEXT(LoanTable[[#This Row],[Disbursement Date]],"YYYY")</f>
        <v>2020</v>
      </c>
      <c r="BB1270" s="10" cm="1">
        <f t="array" ref="BB1270">IF(YEAR(LoanTable[[#This Row],[Disbursement Date]])=MIN(YEAR(LoanTable[Disbursement Date])),"",YEAR(LoanTable[[#This Row],[Disbursement Date]])-1)</f>
        <v>2019</v>
      </c>
      <c r="BC1270" s="10">
        <f>IF(LoanTable[[#This Row],[Previous Year]]="",1,IF(COUNTIFS(LoanTable[Client id],LoanTable[[#This Row],[Client id]],LoanTable[Year],LoanTable[[#This Row],[Previous Year]])&gt;0,1,0))</f>
        <v>0</v>
      </c>
      <c r="BD1270" t="str">
        <f>YEAR(LoanTable[[#This Row],[Disbursement Date]]) &amp; "-Q" &amp; ROUNDUP(MONTH(LoanTable[[#This Row],[Disbursement Date]])/3,0)</f>
        <v>2020-Q4</v>
      </c>
      <c r="BE1270">
        <f>IF(LoanTable[[#This Row],[Disbursement Date]]=LoanTable[[#This Row],[First Loan Date]],1,0)</f>
        <v>0</v>
      </c>
    </row>
    <row r="1271" spans="1:57" x14ac:dyDescent="0.3">
      <c r="A1271" t="s">
        <v>1250</v>
      </c>
      <c r="B1271">
        <v>262</v>
      </c>
      <c r="C1271" t="s">
        <v>260</v>
      </c>
      <c r="D1271" t="s">
        <v>573</v>
      </c>
      <c r="E1271">
        <v>12506</v>
      </c>
      <c r="F1271">
        <v>14833</v>
      </c>
      <c r="G1271">
        <v>2969</v>
      </c>
      <c r="H1271" s="5">
        <v>44165</v>
      </c>
      <c r="I1271" t="s">
        <v>615</v>
      </c>
      <c r="J1271" t="s">
        <v>619</v>
      </c>
      <c r="K1271">
        <v>230415</v>
      </c>
      <c r="L1271" t="s">
        <v>514</v>
      </c>
      <c r="M1271" t="s">
        <v>66</v>
      </c>
      <c r="N1271" t="s">
        <v>13</v>
      </c>
      <c r="O1271" t="s">
        <v>33</v>
      </c>
      <c r="P1271">
        <v>21</v>
      </c>
      <c r="Q1271" s="5" t="s">
        <v>132</v>
      </c>
      <c r="R1271" t="s">
        <v>74</v>
      </c>
      <c r="S1271" t="s">
        <v>35</v>
      </c>
      <c r="T1271" t="s">
        <v>18</v>
      </c>
      <c r="U1271" t="s">
        <v>38</v>
      </c>
      <c r="V1271" t="s">
        <v>39</v>
      </c>
      <c r="W1271">
        <v>800</v>
      </c>
      <c r="X1271" t="s">
        <v>574</v>
      </c>
      <c r="Y1271" t="s">
        <v>575</v>
      </c>
      <c r="Z1271" t="s">
        <v>576</v>
      </c>
      <c r="AA1271">
        <v>0.1065</v>
      </c>
      <c r="AB1271" t="s">
        <v>577</v>
      </c>
      <c r="AC1271" t="s">
        <v>578</v>
      </c>
      <c r="AD1271" t="s">
        <v>260</v>
      </c>
      <c r="AE1271" t="s">
        <v>259</v>
      </c>
      <c r="AF1271" t="s">
        <v>260</v>
      </c>
      <c r="AG1271" t="s">
        <v>261</v>
      </c>
      <c r="AH1271" t="s">
        <v>262</v>
      </c>
      <c r="AI1271" t="s">
        <v>260</v>
      </c>
      <c r="AJ1271">
        <v>230415</v>
      </c>
      <c r="AK1271" t="s">
        <v>513</v>
      </c>
      <c r="AL1271" t="s">
        <v>256</v>
      </c>
      <c r="AM1271">
        <v>13414</v>
      </c>
      <c r="AN1271">
        <v>14548</v>
      </c>
      <c r="AO1271">
        <v>12115</v>
      </c>
      <c r="AP1271">
        <v>49.48</v>
      </c>
      <c r="AQ1271">
        <v>4166.29</v>
      </c>
      <c r="AR1271" t="s">
        <v>2626</v>
      </c>
      <c r="AS1271" t="s">
        <v>2626</v>
      </c>
      <c r="AT1271">
        <v>2</v>
      </c>
      <c r="AU1271" t="s">
        <v>2628</v>
      </c>
      <c r="AV1271" s="3">
        <v>43155</v>
      </c>
      <c r="AW1271" s="3" t="str">
        <f>TEXT(LoanTable[[#This Row],[Disbursement Date]],"YYYY-MM")</f>
        <v>2020-11</v>
      </c>
      <c r="AX1271" t="str">
        <f>TEXT(EDATE(LoanTable[[#This Row],[Disbursement Date]],-1),"YYYY-MM")</f>
        <v>2020-10</v>
      </c>
      <c r="AY1271">
        <f>IF(LoanTable[[#This Row],[Loan Status]]="Active",1,0)</f>
        <v>0</v>
      </c>
      <c r="AZ1271">
        <f>IF(COUNTIFS(LoanTable[Client id],LoanTable[[#This Row],[Client id]],LoanTable[Period],LoanTable[[#This Row],[Previous Period]])&gt;0,1,0)</f>
        <v>0</v>
      </c>
      <c r="BA1271" s="17" t="str">
        <f>TEXT(LoanTable[[#This Row],[Disbursement Date]],"YYYY")</f>
        <v>2020</v>
      </c>
      <c r="BB1271" s="10" cm="1">
        <f t="array" ref="BB1271">IF(YEAR(LoanTable[[#This Row],[Disbursement Date]])=MIN(YEAR(LoanTable[Disbursement Date])),"",YEAR(LoanTable[[#This Row],[Disbursement Date]])-1)</f>
        <v>2019</v>
      </c>
      <c r="BC1271" s="10">
        <f>IF(LoanTable[[#This Row],[Previous Year]]="",1,IF(COUNTIFS(LoanTable[Client id],LoanTable[[#This Row],[Client id]],LoanTable[Year],LoanTable[[#This Row],[Previous Year]])&gt;0,1,0))</f>
        <v>0</v>
      </c>
      <c r="BD1271" t="str">
        <f>YEAR(LoanTable[[#This Row],[Disbursement Date]]) &amp; "-Q" &amp; ROUNDUP(MONTH(LoanTable[[#This Row],[Disbursement Date]])/3,0)</f>
        <v>2020-Q4</v>
      </c>
      <c r="BE1271">
        <f>IF(LoanTable[[#This Row],[Disbursement Date]]=LoanTable[[#This Row],[First Loan Date]],1,0)</f>
        <v>0</v>
      </c>
    </row>
    <row r="1272" spans="1:57" x14ac:dyDescent="0.3">
      <c r="A1272" t="s">
        <v>1540</v>
      </c>
      <c r="B1272">
        <v>468</v>
      </c>
      <c r="C1272" t="s">
        <v>386</v>
      </c>
      <c r="D1272" t="s">
        <v>589</v>
      </c>
      <c r="E1272">
        <v>27722</v>
      </c>
      <c r="F1272">
        <v>5254</v>
      </c>
      <c r="G1272">
        <v>16832</v>
      </c>
      <c r="H1272" s="5">
        <v>44168</v>
      </c>
      <c r="I1272" t="s">
        <v>615</v>
      </c>
      <c r="J1272" t="s">
        <v>613</v>
      </c>
      <c r="K1272">
        <v>1110166</v>
      </c>
      <c r="L1272" t="s">
        <v>389</v>
      </c>
      <c r="M1272" t="s">
        <v>153</v>
      </c>
      <c r="N1272" t="s">
        <v>13</v>
      </c>
      <c r="O1272" t="s">
        <v>14</v>
      </c>
      <c r="P1272">
        <v>44</v>
      </c>
      <c r="Q1272" s="5" t="s">
        <v>195</v>
      </c>
      <c r="R1272" t="s">
        <v>74</v>
      </c>
      <c r="S1272" t="s">
        <v>105</v>
      </c>
      <c r="T1272" t="s">
        <v>18</v>
      </c>
      <c r="U1272" t="s">
        <v>26</v>
      </c>
      <c r="V1272" t="s">
        <v>39</v>
      </c>
      <c r="W1272">
        <v>425</v>
      </c>
      <c r="X1272" t="s">
        <v>574</v>
      </c>
      <c r="Y1272" t="s">
        <v>590</v>
      </c>
      <c r="Z1272" t="s">
        <v>576</v>
      </c>
      <c r="AA1272">
        <v>9.9099999999999994E-2</v>
      </c>
      <c r="AB1272" t="s">
        <v>577</v>
      </c>
      <c r="AC1272" t="s">
        <v>591</v>
      </c>
      <c r="AD1272" t="s">
        <v>386</v>
      </c>
      <c r="AE1272" t="s">
        <v>234</v>
      </c>
      <c r="AF1272" t="s">
        <v>235</v>
      </c>
      <c r="AG1272" t="s">
        <v>236</v>
      </c>
      <c r="AH1272" t="s">
        <v>237</v>
      </c>
      <c r="AI1272" t="s">
        <v>387</v>
      </c>
      <c r="AJ1272">
        <v>1110166</v>
      </c>
      <c r="AK1272" t="s">
        <v>388</v>
      </c>
      <c r="AL1272" t="s">
        <v>239</v>
      </c>
      <c r="AM1272">
        <v>28826</v>
      </c>
      <c r="AN1272">
        <v>5423</v>
      </c>
      <c r="AO1272">
        <v>27382</v>
      </c>
      <c r="AP1272">
        <v>34.979999999999997</v>
      </c>
      <c r="AQ1272">
        <v>2467.54</v>
      </c>
      <c r="AR1272" t="s">
        <v>2626</v>
      </c>
      <c r="AS1272" t="s">
        <v>2626</v>
      </c>
      <c r="AT1272">
        <v>2</v>
      </c>
      <c r="AU1272" t="s">
        <v>2628</v>
      </c>
      <c r="AV1272" s="3">
        <v>42323</v>
      </c>
      <c r="AW1272" s="3" t="str">
        <f>TEXT(LoanTable[[#This Row],[Disbursement Date]],"YYYY-MM")</f>
        <v>2020-12</v>
      </c>
      <c r="AX1272" t="str">
        <f>TEXT(EDATE(LoanTable[[#This Row],[Disbursement Date]],-1),"YYYY-MM")</f>
        <v>2020-11</v>
      </c>
      <c r="AY1272">
        <f>IF(LoanTable[[#This Row],[Loan Status]]="Active",1,0)</f>
        <v>0</v>
      </c>
      <c r="AZ1272">
        <f>IF(COUNTIFS(LoanTable[Client id],LoanTable[[#This Row],[Client id]],LoanTable[Period],LoanTable[[#This Row],[Previous Period]])&gt;0,1,0)</f>
        <v>0</v>
      </c>
      <c r="BA1272" s="17" t="str">
        <f>TEXT(LoanTable[[#This Row],[Disbursement Date]],"YYYY")</f>
        <v>2020</v>
      </c>
      <c r="BB1272" s="10" cm="1">
        <f t="array" ref="BB1272">IF(YEAR(LoanTable[[#This Row],[Disbursement Date]])=MIN(YEAR(LoanTable[Disbursement Date])),"",YEAR(LoanTable[[#This Row],[Disbursement Date]])-1)</f>
        <v>2019</v>
      </c>
      <c r="BC1272" s="10">
        <f>IF(LoanTable[[#This Row],[Previous Year]]="",1,IF(COUNTIFS(LoanTable[Client id],LoanTable[[#This Row],[Client id]],LoanTable[Year],LoanTable[[#This Row],[Previous Year]])&gt;0,1,0))</f>
        <v>0</v>
      </c>
      <c r="BD1272" t="str">
        <f>YEAR(LoanTable[[#This Row],[Disbursement Date]]) &amp; "-Q" &amp; ROUNDUP(MONTH(LoanTable[[#This Row],[Disbursement Date]])/3,0)</f>
        <v>2020-Q4</v>
      </c>
      <c r="BE1272">
        <f>IF(LoanTable[[#This Row],[Disbursement Date]]=LoanTable[[#This Row],[First Loan Date]],1,0)</f>
        <v>0</v>
      </c>
    </row>
    <row r="1273" spans="1:57" x14ac:dyDescent="0.3">
      <c r="A1273" t="s">
        <v>1679</v>
      </c>
      <c r="B1273">
        <v>792</v>
      </c>
      <c r="C1273" t="s">
        <v>265</v>
      </c>
      <c r="D1273" t="s">
        <v>583</v>
      </c>
      <c r="E1273">
        <v>3015</v>
      </c>
      <c r="F1273">
        <v>18481</v>
      </c>
      <c r="G1273">
        <v>16793</v>
      </c>
      <c r="H1273" s="5">
        <v>44172</v>
      </c>
      <c r="I1273" t="s">
        <v>612</v>
      </c>
      <c r="J1273" t="s">
        <v>619</v>
      </c>
      <c r="K1273">
        <v>30179</v>
      </c>
      <c r="L1273" t="s">
        <v>272</v>
      </c>
      <c r="M1273" t="s">
        <v>99</v>
      </c>
      <c r="N1273" t="s">
        <v>13</v>
      </c>
      <c r="O1273" t="s">
        <v>14</v>
      </c>
      <c r="P1273">
        <v>42</v>
      </c>
      <c r="Q1273" s="5" t="s">
        <v>129</v>
      </c>
      <c r="R1273" t="s">
        <v>25</v>
      </c>
      <c r="S1273" t="s">
        <v>35</v>
      </c>
      <c r="T1273" t="s">
        <v>18</v>
      </c>
      <c r="U1273" t="s">
        <v>22</v>
      </c>
      <c r="V1273" t="s">
        <v>20</v>
      </c>
      <c r="W1273">
        <v>668</v>
      </c>
      <c r="X1273" t="s">
        <v>574</v>
      </c>
      <c r="Y1273" t="s">
        <v>584</v>
      </c>
      <c r="Z1273" t="s">
        <v>576</v>
      </c>
      <c r="AA1273">
        <v>0.1825</v>
      </c>
      <c r="AB1273" t="s">
        <v>585</v>
      </c>
      <c r="AC1273" t="s">
        <v>586</v>
      </c>
      <c r="AD1273" t="s">
        <v>265</v>
      </c>
      <c r="AE1273" t="s">
        <v>266</v>
      </c>
      <c r="AF1273" t="s">
        <v>267</v>
      </c>
      <c r="AG1273" t="s">
        <v>268</v>
      </c>
      <c r="AH1273" t="s">
        <v>269</v>
      </c>
      <c r="AI1273" t="s">
        <v>270</v>
      </c>
      <c r="AJ1273">
        <v>30179</v>
      </c>
      <c r="AK1273" t="s">
        <v>271</v>
      </c>
      <c r="AL1273" t="s">
        <v>241</v>
      </c>
      <c r="AM1273">
        <v>4080</v>
      </c>
      <c r="AN1273">
        <v>19966</v>
      </c>
      <c r="AO1273">
        <v>2870</v>
      </c>
      <c r="AP1273">
        <v>37.57</v>
      </c>
      <c r="AQ1273">
        <v>2663.34</v>
      </c>
      <c r="AR1273" t="s">
        <v>2626</v>
      </c>
      <c r="AS1273" t="s">
        <v>2626</v>
      </c>
      <c r="AT1273">
        <v>0</v>
      </c>
      <c r="AU1273" t="s">
        <v>2628</v>
      </c>
      <c r="AV1273" s="3">
        <v>43117</v>
      </c>
      <c r="AW1273" s="3" t="str">
        <f>TEXT(LoanTable[[#This Row],[Disbursement Date]],"YYYY-MM")</f>
        <v>2020-12</v>
      </c>
      <c r="AX1273" t="str">
        <f>TEXT(EDATE(LoanTable[[#This Row],[Disbursement Date]],-1),"YYYY-MM")</f>
        <v>2020-11</v>
      </c>
      <c r="AY1273">
        <f>IF(LoanTable[[#This Row],[Loan Status]]="Active",1,0)</f>
        <v>0</v>
      </c>
      <c r="AZ1273">
        <f>IF(COUNTIFS(LoanTable[Client id],LoanTable[[#This Row],[Client id]],LoanTable[Period],LoanTable[[#This Row],[Previous Period]])&gt;0,1,0)</f>
        <v>0</v>
      </c>
      <c r="BA1273" s="17" t="str">
        <f>TEXT(LoanTable[[#This Row],[Disbursement Date]],"YYYY")</f>
        <v>2020</v>
      </c>
      <c r="BB1273" s="10" cm="1">
        <f t="array" ref="BB1273">IF(YEAR(LoanTable[[#This Row],[Disbursement Date]])=MIN(YEAR(LoanTable[Disbursement Date])),"",YEAR(LoanTable[[#This Row],[Disbursement Date]])-1)</f>
        <v>2019</v>
      </c>
      <c r="BC1273" s="10">
        <f>IF(LoanTable[[#This Row],[Previous Year]]="",1,IF(COUNTIFS(LoanTable[Client id],LoanTable[[#This Row],[Client id]],LoanTable[Year],LoanTable[[#This Row],[Previous Year]])&gt;0,1,0))</f>
        <v>0</v>
      </c>
      <c r="BD1273" t="str">
        <f>YEAR(LoanTable[[#This Row],[Disbursement Date]]) &amp; "-Q" &amp; ROUNDUP(MONTH(LoanTable[[#This Row],[Disbursement Date]])/3,0)</f>
        <v>2020-Q4</v>
      </c>
      <c r="BE1273">
        <f>IF(LoanTable[[#This Row],[Disbursement Date]]=LoanTable[[#This Row],[First Loan Date]],1,0)</f>
        <v>0</v>
      </c>
    </row>
    <row r="1274" spans="1:57" x14ac:dyDescent="0.3">
      <c r="A1274" t="s">
        <v>1108</v>
      </c>
      <c r="B1274">
        <v>53</v>
      </c>
      <c r="C1274" t="s">
        <v>409</v>
      </c>
      <c r="D1274" t="s">
        <v>573</v>
      </c>
      <c r="E1274">
        <v>4535</v>
      </c>
      <c r="F1274">
        <v>27153</v>
      </c>
      <c r="G1274">
        <v>41842</v>
      </c>
      <c r="H1274" s="5">
        <v>44173</v>
      </c>
      <c r="I1274" t="s">
        <v>612</v>
      </c>
      <c r="J1274" t="s">
        <v>613</v>
      </c>
      <c r="K1274">
        <v>1030063</v>
      </c>
      <c r="L1274" t="s">
        <v>411</v>
      </c>
      <c r="M1274" t="s">
        <v>12</v>
      </c>
      <c r="N1274" t="s">
        <v>13</v>
      </c>
      <c r="O1274" t="s">
        <v>28</v>
      </c>
      <c r="P1274">
        <v>50</v>
      </c>
      <c r="Q1274" s="6" t="s">
        <v>113</v>
      </c>
      <c r="R1274" t="s">
        <v>25</v>
      </c>
      <c r="S1274" t="s">
        <v>35</v>
      </c>
      <c r="T1274" t="s">
        <v>18</v>
      </c>
      <c r="U1274" t="s">
        <v>19</v>
      </c>
      <c r="V1274" t="s">
        <v>39</v>
      </c>
      <c r="W1274">
        <v>726</v>
      </c>
      <c r="X1274" t="s">
        <v>574</v>
      </c>
      <c r="Y1274" t="s">
        <v>575</v>
      </c>
      <c r="Z1274" t="s">
        <v>576</v>
      </c>
      <c r="AA1274">
        <v>0.1065</v>
      </c>
      <c r="AB1274" t="s">
        <v>577</v>
      </c>
      <c r="AC1274" t="s">
        <v>578</v>
      </c>
      <c r="AD1274" t="s">
        <v>409</v>
      </c>
      <c r="AE1274" t="s">
        <v>234</v>
      </c>
      <c r="AF1274" t="s">
        <v>235</v>
      </c>
      <c r="AG1274" t="s">
        <v>236</v>
      </c>
      <c r="AH1274" t="s">
        <v>237</v>
      </c>
      <c r="AI1274" t="s">
        <v>246</v>
      </c>
      <c r="AJ1274">
        <v>1030063</v>
      </c>
      <c r="AK1274" t="s">
        <v>410</v>
      </c>
      <c r="AL1274" t="s">
        <v>241</v>
      </c>
      <c r="AM1274">
        <v>5494</v>
      </c>
      <c r="AN1274">
        <v>27120</v>
      </c>
      <c r="AO1274">
        <v>4154</v>
      </c>
      <c r="AP1274">
        <v>19.45</v>
      </c>
      <c r="AQ1274">
        <v>2669.53</v>
      </c>
      <c r="AR1274" t="s">
        <v>2626</v>
      </c>
      <c r="AS1274" t="s">
        <v>2626</v>
      </c>
      <c r="AT1274">
        <v>0</v>
      </c>
      <c r="AU1274" t="s">
        <v>2628</v>
      </c>
      <c r="AV1274" s="3">
        <v>42507</v>
      </c>
      <c r="AW1274" s="3" t="str">
        <f>TEXT(LoanTable[[#This Row],[Disbursement Date]],"YYYY-MM")</f>
        <v>2020-12</v>
      </c>
      <c r="AX1274" t="str">
        <f>TEXT(EDATE(LoanTable[[#This Row],[Disbursement Date]],-1),"YYYY-MM")</f>
        <v>2020-11</v>
      </c>
      <c r="AY1274">
        <f>IF(LoanTable[[#This Row],[Loan Status]]="Active",1,0)</f>
        <v>0</v>
      </c>
      <c r="AZ1274">
        <f>IF(COUNTIFS(LoanTable[Client id],LoanTable[[#This Row],[Client id]],LoanTable[Period],LoanTable[[#This Row],[Previous Period]])&gt;0,1,0)</f>
        <v>0</v>
      </c>
      <c r="BA1274" s="17" t="str">
        <f>TEXT(LoanTable[[#This Row],[Disbursement Date]],"YYYY")</f>
        <v>2020</v>
      </c>
      <c r="BB1274" s="10" cm="1">
        <f t="array" ref="BB1274">IF(YEAR(LoanTable[[#This Row],[Disbursement Date]])=MIN(YEAR(LoanTable[Disbursement Date])),"",YEAR(LoanTable[[#This Row],[Disbursement Date]])-1)</f>
        <v>2019</v>
      </c>
      <c r="BC1274" s="10">
        <f>IF(LoanTable[[#This Row],[Previous Year]]="",1,IF(COUNTIFS(LoanTable[Client id],LoanTable[[#This Row],[Client id]],LoanTable[Year],LoanTable[[#This Row],[Previous Year]])&gt;0,1,0))</f>
        <v>1</v>
      </c>
      <c r="BD1274" t="str">
        <f>YEAR(LoanTable[[#This Row],[Disbursement Date]]) &amp; "-Q" &amp; ROUNDUP(MONTH(LoanTable[[#This Row],[Disbursement Date]])/3,0)</f>
        <v>2020-Q4</v>
      </c>
      <c r="BE1274">
        <f>IF(LoanTable[[#This Row],[Disbursement Date]]=LoanTable[[#This Row],[First Loan Date]],1,0)</f>
        <v>0</v>
      </c>
    </row>
    <row r="1275" spans="1:57" x14ac:dyDescent="0.3">
      <c r="A1275" t="s">
        <v>671</v>
      </c>
      <c r="B1275">
        <v>102</v>
      </c>
      <c r="C1275" t="s">
        <v>260</v>
      </c>
      <c r="D1275" t="s">
        <v>573</v>
      </c>
      <c r="E1275">
        <v>34937</v>
      </c>
      <c r="F1275">
        <v>28632</v>
      </c>
      <c r="G1275">
        <v>30117</v>
      </c>
      <c r="H1275" s="5">
        <v>44175</v>
      </c>
      <c r="I1275" t="s">
        <v>615</v>
      </c>
      <c r="J1275" t="s">
        <v>613</v>
      </c>
      <c r="K1275">
        <v>230415</v>
      </c>
      <c r="L1275" t="s">
        <v>514</v>
      </c>
      <c r="M1275" t="s">
        <v>120</v>
      </c>
      <c r="N1275" t="s">
        <v>13</v>
      </c>
      <c r="O1275" t="s">
        <v>46</v>
      </c>
      <c r="P1275">
        <v>32</v>
      </c>
      <c r="Q1275" s="5" t="s">
        <v>163</v>
      </c>
      <c r="R1275" t="s">
        <v>30</v>
      </c>
      <c r="S1275" t="s">
        <v>145</v>
      </c>
      <c r="T1275" t="s">
        <v>18</v>
      </c>
      <c r="U1275" t="s">
        <v>19</v>
      </c>
      <c r="V1275" t="s">
        <v>39</v>
      </c>
      <c r="W1275">
        <v>666</v>
      </c>
      <c r="X1275" t="s">
        <v>574</v>
      </c>
      <c r="Y1275" t="s">
        <v>575</v>
      </c>
      <c r="Z1275" t="s">
        <v>576</v>
      </c>
      <c r="AA1275">
        <v>0.1065</v>
      </c>
      <c r="AB1275" t="s">
        <v>577</v>
      </c>
      <c r="AC1275" t="s">
        <v>578</v>
      </c>
      <c r="AD1275" t="s">
        <v>260</v>
      </c>
      <c r="AE1275" t="s">
        <v>259</v>
      </c>
      <c r="AF1275" t="s">
        <v>260</v>
      </c>
      <c r="AG1275" t="s">
        <v>261</v>
      </c>
      <c r="AH1275" t="s">
        <v>262</v>
      </c>
      <c r="AI1275" t="s">
        <v>260</v>
      </c>
      <c r="AJ1275">
        <v>230415</v>
      </c>
      <c r="AK1275" t="s">
        <v>513</v>
      </c>
      <c r="AL1275" t="s">
        <v>256</v>
      </c>
      <c r="AM1275">
        <v>34820</v>
      </c>
      <c r="AN1275">
        <v>29669</v>
      </c>
      <c r="AO1275">
        <v>34498</v>
      </c>
      <c r="AP1275">
        <v>40.58</v>
      </c>
      <c r="AQ1275">
        <v>4665.24</v>
      </c>
      <c r="AR1275" t="s">
        <v>2626</v>
      </c>
      <c r="AS1275" t="s">
        <v>2626</v>
      </c>
      <c r="AT1275">
        <v>0</v>
      </c>
      <c r="AU1275" t="s">
        <v>2628</v>
      </c>
      <c r="AV1275" s="3">
        <v>42293</v>
      </c>
      <c r="AW1275" s="3" t="str">
        <f>TEXT(LoanTable[[#This Row],[Disbursement Date]],"YYYY-MM")</f>
        <v>2020-12</v>
      </c>
      <c r="AX1275" t="str">
        <f>TEXT(EDATE(LoanTable[[#This Row],[Disbursement Date]],-1),"YYYY-MM")</f>
        <v>2020-11</v>
      </c>
      <c r="AY1275">
        <f>IF(LoanTable[[#This Row],[Loan Status]]="Active",1,0)</f>
        <v>0</v>
      </c>
      <c r="AZ1275">
        <f>IF(COUNTIFS(LoanTable[Client id],LoanTable[[#This Row],[Client id]],LoanTable[Period],LoanTable[[#This Row],[Previous Period]])&gt;0,1,0)</f>
        <v>0</v>
      </c>
      <c r="BA1275" s="17" t="str">
        <f>TEXT(LoanTable[[#This Row],[Disbursement Date]],"YYYY")</f>
        <v>2020</v>
      </c>
      <c r="BB1275" s="10" cm="1">
        <f t="array" ref="BB1275">IF(YEAR(LoanTable[[#This Row],[Disbursement Date]])=MIN(YEAR(LoanTable[Disbursement Date])),"",YEAR(LoanTable[[#This Row],[Disbursement Date]])-1)</f>
        <v>2019</v>
      </c>
      <c r="BC1275" s="10">
        <f>IF(LoanTable[[#This Row],[Previous Year]]="",1,IF(COUNTIFS(LoanTable[Client id],LoanTable[[#This Row],[Client id]],LoanTable[Year],LoanTable[[#This Row],[Previous Year]])&gt;0,1,0))</f>
        <v>0</v>
      </c>
      <c r="BD1275" t="str">
        <f>YEAR(LoanTable[[#This Row],[Disbursement Date]]) &amp; "-Q" &amp; ROUNDUP(MONTH(LoanTable[[#This Row],[Disbursement Date]])/3,0)</f>
        <v>2020-Q4</v>
      </c>
      <c r="BE1275">
        <f>IF(LoanTable[[#This Row],[Disbursement Date]]=LoanTable[[#This Row],[First Loan Date]],1,0)</f>
        <v>0</v>
      </c>
    </row>
    <row r="1276" spans="1:57" x14ac:dyDescent="0.3">
      <c r="A1276" t="s">
        <v>2071</v>
      </c>
      <c r="B1276">
        <v>832</v>
      </c>
      <c r="C1276" t="s">
        <v>265</v>
      </c>
      <c r="D1276" t="s">
        <v>573</v>
      </c>
      <c r="E1276">
        <v>4038</v>
      </c>
      <c r="F1276">
        <v>48823</v>
      </c>
      <c r="G1276">
        <v>17311</v>
      </c>
      <c r="H1276" s="5">
        <v>44176</v>
      </c>
      <c r="I1276" t="s">
        <v>612</v>
      </c>
      <c r="J1276" t="s">
        <v>613</v>
      </c>
      <c r="K1276">
        <v>30179</v>
      </c>
      <c r="L1276" t="s">
        <v>272</v>
      </c>
      <c r="M1276" t="s">
        <v>149</v>
      </c>
      <c r="N1276" t="s">
        <v>13</v>
      </c>
      <c r="O1276" t="s">
        <v>28</v>
      </c>
      <c r="P1276">
        <v>51</v>
      </c>
      <c r="Q1276" s="5" t="s">
        <v>194</v>
      </c>
      <c r="R1276" t="s">
        <v>74</v>
      </c>
      <c r="S1276" t="s">
        <v>105</v>
      </c>
      <c r="T1276" t="s">
        <v>18</v>
      </c>
      <c r="U1276" t="s">
        <v>65</v>
      </c>
      <c r="V1276" t="s">
        <v>39</v>
      </c>
      <c r="W1276">
        <v>338</v>
      </c>
      <c r="X1276" t="s">
        <v>574</v>
      </c>
      <c r="Y1276" t="s">
        <v>575</v>
      </c>
      <c r="Z1276" t="s">
        <v>576</v>
      </c>
      <c r="AA1276">
        <v>0.1065</v>
      </c>
      <c r="AB1276" t="s">
        <v>577</v>
      </c>
      <c r="AC1276" t="s">
        <v>578</v>
      </c>
      <c r="AD1276" t="s">
        <v>265</v>
      </c>
      <c r="AE1276" t="s">
        <v>266</v>
      </c>
      <c r="AF1276" t="s">
        <v>267</v>
      </c>
      <c r="AG1276" t="s">
        <v>268</v>
      </c>
      <c r="AH1276" t="s">
        <v>269</v>
      </c>
      <c r="AI1276" t="s">
        <v>270</v>
      </c>
      <c r="AJ1276">
        <v>30179</v>
      </c>
      <c r="AK1276" t="s">
        <v>271</v>
      </c>
      <c r="AL1276" t="s">
        <v>241</v>
      </c>
      <c r="AM1276">
        <v>4438</v>
      </c>
      <c r="AN1276">
        <v>50759</v>
      </c>
      <c r="AO1276">
        <v>3675</v>
      </c>
      <c r="AP1276">
        <v>44.31</v>
      </c>
      <c r="AQ1276">
        <v>550.20000000000005</v>
      </c>
      <c r="AR1276" t="s">
        <v>2626</v>
      </c>
      <c r="AS1276" t="s">
        <v>2626</v>
      </c>
      <c r="AT1276">
        <v>1</v>
      </c>
      <c r="AU1276" t="s">
        <v>2628</v>
      </c>
      <c r="AV1276" s="3">
        <v>42617</v>
      </c>
      <c r="AW1276" s="3" t="str">
        <f>TEXT(LoanTable[[#This Row],[Disbursement Date]],"YYYY-MM")</f>
        <v>2020-12</v>
      </c>
      <c r="AX1276" t="str">
        <f>TEXT(EDATE(LoanTable[[#This Row],[Disbursement Date]],-1),"YYYY-MM")</f>
        <v>2020-11</v>
      </c>
      <c r="AY1276">
        <f>IF(LoanTable[[#This Row],[Loan Status]]="Active",1,0)</f>
        <v>0</v>
      </c>
      <c r="AZ1276">
        <f>IF(COUNTIFS(LoanTable[Client id],LoanTable[[#This Row],[Client id]],LoanTable[Period],LoanTable[[#This Row],[Previous Period]])&gt;0,1,0)</f>
        <v>0</v>
      </c>
      <c r="BA1276" s="17" t="str">
        <f>TEXT(LoanTable[[#This Row],[Disbursement Date]],"YYYY")</f>
        <v>2020</v>
      </c>
      <c r="BB1276" s="10" cm="1">
        <f t="array" ref="BB1276">IF(YEAR(LoanTable[[#This Row],[Disbursement Date]])=MIN(YEAR(LoanTable[Disbursement Date])),"",YEAR(LoanTable[[#This Row],[Disbursement Date]])-1)</f>
        <v>2019</v>
      </c>
      <c r="BC1276" s="10">
        <f>IF(LoanTable[[#This Row],[Previous Year]]="",1,IF(COUNTIFS(LoanTable[Client id],LoanTable[[#This Row],[Client id]],LoanTable[Year],LoanTable[[#This Row],[Previous Year]])&gt;0,1,0))</f>
        <v>0</v>
      </c>
      <c r="BD1276" t="str">
        <f>YEAR(LoanTable[[#This Row],[Disbursement Date]]) &amp; "-Q" &amp; ROUNDUP(MONTH(LoanTable[[#This Row],[Disbursement Date]])/3,0)</f>
        <v>2020-Q4</v>
      </c>
      <c r="BE1276">
        <f>IF(LoanTable[[#This Row],[Disbursement Date]]=LoanTable[[#This Row],[First Loan Date]],1,0)</f>
        <v>0</v>
      </c>
    </row>
    <row r="1277" spans="1:57" x14ac:dyDescent="0.3">
      <c r="A1277" t="s">
        <v>1998</v>
      </c>
      <c r="B1277">
        <v>998</v>
      </c>
      <c r="C1277" t="s">
        <v>251</v>
      </c>
      <c r="D1277" t="s">
        <v>573</v>
      </c>
      <c r="E1277">
        <v>48280</v>
      </c>
      <c r="F1277">
        <v>46731</v>
      </c>
      <c r="G1277">
        <v>29570</v>
      </c>
      <c r="H1277" s="5">
        <v>44177</v>
      </c>
      <c r="I1277" t="s">
        <v>624</v>
      </c>
      <c r="J1277" t="s">
        <v>619</v>
      </c>
      <c r="K1277">
        <v>10068</v>
      </c>
      <c r="L1277" t="s">
        <v>319</v>
      </c>
      <c r="M1277" t="s">
        <v>217</v>
      </c>
      <c r="N1277" t="s">
        <v>13</v>
      </c>
      <c r="O1277" t="s">
        <v>14</v>
      </c>
      <c r="P1277">
        <v>43</v>
      </c>
      <c r="Q1277" s="5" t="s">
        <v>218</v>
      </c>
      <c r="R1277" t="s">
        <v>104</v>
      </c>
      <c r="S1277" t="s">
        <v>105</v>
      </c>
      <c r="T1277" t="s">
        <v>18</v>
      </c>
      <c r="U1277" t="s">
        <v>19</v>
      </c>
      <c r="V1277" t="s">
        <v>39</v>
      </c>
      <c r="W1277">
        <v>558</v>
      </c>
      <c r="X1277" t="s">
        <v>574</v>
      </c>
      <c r="Y1277" t="s">
        <v>575</v>
      </c>
      <c r="Z1277" t="s">
        <v>576</v>
      </c>
      <c r="AA1277">
        <v>0.1065</v>
      </c>
      <c r="AB1277" t="s">
        <v>577</v>
      </c>
      <c r="AC1277" t="s">
        <v>578</v>
      </c>
      <c r="AD1277" t="s">
        <v>251</v>
      </c>
      <c r="AE1277" t="s">
        <v>250</v>
      </c>
      <c r="AF1277" t="s">
        <v>251</v>
      </c>
      <c r="AG1277" t="s">
        <v>252</v>
      </c>
      <c r="AH1277" t="s">
        <v>253</v>
      </c>
      <c r="AI1277" t="s">
        <v>317</v>
      </c>
      <c r="AJ1277">
        <v>10068</v>
      </c>
      <c r="AK1277" t="s">
        <v>318</v>
      </c>
      <c r="AL1277" t="s">
        <v>256</v>
      </c>
      <c r="AM1277">
        <v>49097</v>
      </c>
      <c r="AN1277">
        <v>48139</v>
      </c>
      <c r="AO1277">
        <v>48001</v>
      </c>
      <c r="AP1277">
        <v>29.29</v>
      </c>
      <c r="AQ1277">
        <v>739.31</v>
      </c>
      <c r="AR1277" t="s">
        <v>2626</v>
      </c>
      <c r="AS1277" t="s">
        <v>2626</v>
      </c>
      <c r="AT1277">
        <v>2</v>
      </c>
      <c r="AU1277" t="s">
        <v>2628</v>
      </c>
      <c r="AV1277" s="3">
        <v>43215</v>
      </c>
      <c r="AW1277" s="3" t="str">
        <f>TEXT(LoanTable[[#This Row],[Disbursement Date]],"YYYY-MM")</f>
        <v>2020-12</v>
      </c>
      <c r="AX1277" t="str">
        <f>TEXT(EDATE(LoanTable[[#This Row],[Disbursement Date]],-1),"YYYY-MM")</f>
        <v>2020-11</v>
      </c>
      <c r="AY1277">
        <f>IF(LoanTable[[#This Row],[Loan Status]]="Active",1,0)</f>
        <v>1</v>
      </c>
      <c r="AZ1277">
        <f>IF(COUNTIFS(LoanTable[Client id],LoanTable[[#This Row],[Client id]],LoanTable[Period],LoanTable[[#This Row],[Previous Period]])&gt;0,1,0)</f>
        <v>0</v>
      </c>
      <c r="BA1277" s="17" t="str">
        <f>TEXT(LoanTable[[#This Row],[Disbursement Date]],"YYYY")</f>
        <v>2020</v>
      </c>
      <c r="BB1277" s="10" cm="1">
        <f t="array" ref="BB1277">IF(YEAR(LoanTable[[#This Row],[Disbursement Date]])=MIN(YEAR(LoanTable[Disbursement Date])),"",YEAR(LoanTable[[#This Row],[Disbursement Date]])-1)</f>
        <v>2019</v>
      </c>
      <c r="BC1277" s="10">
        <f>IF(LoanTable[[#This Row],[Previous Year]]="",1,IF(COUNTIFS(LoanTable[Client id],LoanTable[[#This Row],[Client id]],LoanTable[Year],LoanTable[[#This Row],[Previous Year]])&gt;0,1,0))</f>
        <v>0</v>
      </c>
      <c r="BD1277" t="str">
        <f>YEAR(LoanTable[[#This Row],[Disbursement Date]]) &amp; "-Q" &amp; ROUNDUP(MONTH(LoanTable[[#This Row],[Disbursement Date]])/3,0)</f>
        <v>2020-Q4</v>
      </c>
      <c r="BE1277">
        <f>IF(LoanTable[[#This Row],[Disbursement Date]]=LoanTable[[#This Row],[First Loan Date]],1,0)</f>
        <v>0</v>
      </c>
    </row>
    <row r="1278" spans="1:57" x14ac:dyDescent="0.3">
      <c r="A1278" t="s">
        <v>1889</v>
      </c>
      <c r="B1278">
        <v>293</v>
      </c>
      <c r="C1278" t="s">
        <v>285</v>
      </c>
      <c r="D1278" t="s">
        <v>589</v>
      </c>
      <c r="E1278">
        <v>28942</v>
      </c>
      <c r="F1278">
        <v>22101</v>
      </c>
      <c r="G1278">
        <v>43752</v>
      </c>
      <c r="H1278" s="5">
        <v>44178</v>
      </c>
      <c r="I1278" t="s">
        <v>624</v>
      </c>
      <c r="J1278" t="s">
        <v>613</v>
      </c>
      <c r="K1278">
        <v>240005</v>
      </c>
      <c r="L1278" t="s">
        <v>287</v>
      </c>
      <c r="M1278" t="s">
        <v>50</v>
      </c>
      <c r="N1278" t="s">
        <v>13</v>
      </c>
      <c r="O1278" t="s">
        <v>46</v>
      </c>
      <c r="P1278">
        <v>31</v>
      </c>
      <c r="Q1278" s="5" t="s">
        <v>101</v>
      </c>
      <c r="R1278" t="s">
        <v>25</v>
      </c>
      <c r="S1278" t="s">
        <v>35</v>
      </c>
      <c r="T1278" t="s">
        <v>18</v>
      </c>
      <c r="U1278" t="s">
        <v>38</v>
      </c>
      <c r="V1278" t="s">
        <v>39</v>
      </c>
      <c r="W1278">
        <v>315</v>
      </c>
      <c r="X1278" t="s">
        <v>574</v>
      </c>
      <c r="Y1278" t="s">
        <v>590</v>
      </c>
      <c r="Z1278" t="s">
        <v>576</v>
      </c>
      <c r="AA1278">
        <v>9.9099999999999994E-2</v>
      </c>
      <c r="AB1278" t="s">
        <v>577</v>
      </c>
      <c r="AC1278" t="s">
        <v>591</v>
      </c>
      <c r="AD1278" t="s">
        <v>285</v>
      </c>
      <c r="AE1278" t="s">
        <v>259</v>
      </c>
      <c r="AF1278" t="s">
        <v>260</v>
      </c>
      <c r="AG1278" t="s">
        <v>261</v>
      </c>
      <c r="AH1278" t="s">
        <v>262</v>
      </c>
      <c r="AI1278" t="s">
        <v>285</v>
      </c>
      <c r="AJ1278">
        <v>240005</v>
      </c>
      <c r="AK1278" t="s">
        <v>286</v>
      </c>
      <c r="AL1278" t="s">
        <v>241</v>
      </c>
      <c r="AM1278">
        <v>29445</v>
      </c>
      <c r="AN1278">
        <v>22141</v>
      </c>
      <c r="AO1278">
        <v>28899</v>
      </c>
      <c r="AP1278">
        <v>31.47</v>
      </c>
      <c r="AQ1278">
        <v>2884.94</v>
      </c>
      <c r="AR1278" t="s">
        <v>2626</v>
      </c>
      <c r="AS1278" t="s">
        <v>2626</v>
      </c>
      <c r="AT1278">
        <v>2</v>
      </c>
      <c r="AU1278" t="s">
        <v>2628</v>
      </c>
      <c r="AV1278" s="3">
        <v>42753</v>
      </c>
      <c r="AW1278" s="3" t="str">
        <f>TEXT(LoanTable[[#This Row],[Disbursement Date]],"YYYY-MM")</f>
        <v>2020-12</v>
      </c>
      <c r="AX1278" t="str">
        <f>TEXT(EDATE(LoanTable[[#This Row],[Disbursement Date]],-1),"YYYY-MM")</f>
        <v>2020-11</v>
      </c>
      <c r="AY1278">
        <f>IF(LoanTable[[#This Row],[Loan Status]]="Active",1,0)</f>
        <v>1</v>
      </c>
      <c r="AZ1278">
        <f>IF(COUNTIFS(LoanTable[Client id],LoanTable[[#This Row],[Client id]],LoanTable[Period],LoanTable[[#This Row],[Previous Period]])&gt;0,1,0)</f>
        <v>0</v>
      </c>
      <c r="BA1278" s="17" t="str">
        <f>TEXT(LoanTable[[#This Row],[Disbursement Date]],"YYYY")</f>
        <v>2020</v>
      </c>
      <c r="BB1278" s="10" cm="1">
        <f t="array" ref="BB1278">IF(YEAR(LoanTable[[#This Row],[Disbursement Date]])=MIN(YEAR(LoanTable[Disbursement Date])),"",YEAR(LoanTable[[#This Row],[Disbursement Date]])-1)</f>
        <v>2019</v>
      </c>
      <c r="BC1278" s="10">
        <f>IF(LoanTable[[#This Row],[Previous Year]]="",1,IF(COUNTIFS(LoanTable[Client id],LoanTable[[#This Row],[Client id]],LoanTable[Year],LoanTable[[#This Row],[Previous Year]])&gt;0,1,0))</f>
        <v>0</v>
      </c>
      <c r="BD1278" t="str">
        <f>YEAR(LoanTable[[#This Row],[Disbursement Date]]) &amp; "-Q" &amp; ROUNDUP(MONTH(LoanTable[[#This Row],[Disbursement Date]])/3,0)</f>
        <v>2020-Q4</v>
      </c>
      <c r="BE1278">
        <f>IF(LoanTable[[#This Row],[Disbursement Date]]=LoanTable[[#This Row],[First Loan Date]],1,0)</f>
        <v>0</v>
      </c>
    </row>
    <row r="1279" spans="1:57" x14ac:dyDescent="0.3">
      <c r="A1279" t="s">
        <v>862</v>
      </c>
      <c r="B1279">
        <v>459</v>
      </c>
      <c r="C1279" t="s">
        <v>344</v>
      </c>
      <c r="D1279" t="s">
        <v>573</v>
      </c>
      <c r="E1279">
        <v>8570</v>
      </c>
      <c r="F1279">
        <v>11993</v>
      </c>
      <c r="G1279">
        <v>21800</v>
      </c>
      <c r="H1279" s="5">
        <v>44178</v>
      </c>
      <c r="I1279" t="s">
        <v>612</v>
      </c>
      <c r="J1279" t="s">
        <v>619</v>
      </c>
      <c r="K1279">
        <v>910020</v>
      </c>
      <c r="L1279" t="s">
        <v>346</v>
      </c>
      <c r="M1279" t="s">
        <v>133</v>
      </c>
      <c r="N1279" t="s">
        <v>13</v>
      </c>
      <c r="O1279" t="s">
        <v>46</v>
      </c>
      <c r="P1279">
        <v>35</v>
      </c>
      <c r="Q1279" s="5" t="s">
        <v>87</v>
      </c>
      <c r="R1279" t="s">
        <v>25</v>
      </c>
      <c r="S1279" t="s">
        <v>35</v>
      </c>
      <c r="T1279" t="s">
        <v>18</v>
      </c>
      <c r="U1279" t="s">
        <v>19</v>
      </c>
      <c r="V1279" t="s">
        <v>39</v>
      </c>
      <c r="W1279">
        <v>792</v>
      </c>
      <c r="X1279" t="s">
        <v>574</v>
      </c>
      <c r="Y1279" t="s">
        <v>575</v>
      </c>
      <c r="Z1279" t="s">
        <v>576</v>
      </c>
      <c r="AA1279">
        <v>0.1065</v>
      </c>
      <c r="AB1279" t="s">
        <v>577</v>
      </c>
      <c r="AC1279" t="s">
        <v>578</v>
      </c>
      <c r="AD1279" t="s">
        <v>344</v>
      </c>
      <c r="AE1279" t="s">
        <v>250</v>
      </c>
      <c r="AF1279" t="s">
        <v>251</v>
      </c>
      <c r="AG1279" t="s">
        <v>252</v>
      </c>
      <c r="AH1279" t="s">
        <v>253</v>
      </c>
      <c r="AI1279" t="s">
        <v>254</v>
      </c>
      <c r="AJ1279">
        <v>910020</v>
      </c>
      <c r="AK1279" t="s">
        <v>345</v>
      </c>
      <c r="AL1279" t="s">
        <v>256</v>
      </c>
      <c r="AM1279">
        <v>8724</v>
      </c>
      <c r="AN1279">
        <v>13068</v>
      </c>
      <c r="AO1279">
        <v>8226</v>
      </c>
      <c r="AP1279">
        <v>30.17</v>
      </c>
      <c r="AQ1279">
        <v>2198.94</v>
      </c>
      <c r="AR1279" t="s">
        <v>2626</v>
      </c>
      <c r="AS1279" t="s">
        <v>2626</v>
      </c>
      <c r="AT1279">
        <v>2</v>
      </c>
      <c r="AU1279" t="s">
        <v>2628</v>
      </c>
      <c r="AV1279" s="3">
        <v>43180</v>
      </c>
      <c r="AW1279" s="3" t="str">
        <f>TEXT(LoanTable[[#This Row],[Disbursement Date]],"YYYY-MM")</f>
        <v>2020-12</v>
      </c>
      <c r="AX1279" t="str">
        <f>TEXT(EDATE(LoanTable[[#This Row],[Disbursement Date]],-1),"YYYY-MM")</f>
        <v>2020-11</v>
      </c>
      <c r="AY1279">
        <f>IF(LoanTable[[#This Row],[Loan Status]]="Active",1,0)</f>
        <v>0</v>
      </c>
      <c r="AZ1279">
        <f>IF(COUNTIFS(LoanTable[Client id],LoanTable[[#This Row],[Client id]],LoanTable[Period],LoanTable[[#This Row],[Previous Period]])&gt;0,1,0)</f>
        <v>1</v>
      </c>
      <c r="BA1279" s="17" t="str">
        <f>TEXT(LoanTable[[#This Row],[Disbursement Date]],"YYYY")</f>
        <v>2020</v>
      </c>
      <c r="BB1279" s="10" cm="1">
        <f t="array" ref="BB1279">IF(YEAR(LoanTable[[#This Row],[Disbursement Date]])=MIN(YEAR(LoanTable[Disbursement Date])),"",YEAR(LoanTable[[#This Row],[Disbursement Date]])-1)</f>
        <v>2019</v>
      </c>
      <c r="BC1279" s="10">
        <f>IF(LoanTable[[#This Row],[Previous Year]]="",1,IF(COUNTIFS(LoanTable[Client id],LoanTable[[#This Row],[Client id]],LoanTable[Year],LoanTable[[#This Row],[Previous Year]])&gt;0,1,0))</f>
        <v>0</v>
      </c>
      <c r="BD1279" t="str">
        <f>YEAR(LoanTable[[#This Row],[Disbursement Date]]) &amp; "-Q" &amp; ROUNDUP(MONTH(LoanTable[[#This Row],[Disbursement Date]])/3,0)</f>
        <v>2020-Q4</v>
      </c>
      <c r="BE1279">
        <f>IF(LoanTable[[#This Row],[Disbursement Date]]=LoanTable[[#This Row],[First Loan Date]],1,0)</f>
        <v>0</v>
      </c>
    </row>
    <row r="1280" spans="1:57" x14ac:dyDescent="0.3">
      <c r="A1280" t="s">
        <v>1249</v>
      </c>
      <c r="B1280">
        <v>576</v>
      </c>
      <c r="C1280" t="s">
        <v>409</v>
      </c>
      <c r="D1280" t="s">
        <v>573</v>
      </c>
      <c r="E1280">
        <v>15340</v>
      </c>
      <c r="F1280">
        <v>18492</v>
      </c>
      <c r="G1280">
        <v>13939</v>
      </c>
      <c r="H1280" s="5">
        <v>44181</v>
      </c>
      <c r="I1280" t="s">
        <v>617</v>
      </c>
      <c r="J1280" t="s">
        <v>613</v>
      </c>
      <c r="K1280">
        <v>1030063</v>
      </c>
      <c r="L1280" t="s">
        <v>411</v>
      </c>
      <c r="M1280" t="s">
        <v>89</v>
      </c>
      <c r="N1280" t="s">
        <v>13</v>
      </c>
      <c r="O1280" t="s">
        <v>33</v>
      </c>
      <c r="P1280">
        <v>23</v>
      </c>
      <c r="Q1280" s="5" t="s">
        <v>34</v>
      </c>
      <c r="R1280" t="s">
        <v>74</v>
      </c>
      <c r="S1280" t="s">
        <v>35</v>
      </c>
      <c r="T1280" t="s">
        <v>18</v>
      </c>
      <c r="U1280" t="s">
        <v>19</v>
      </c>
      <c r="V1280" t="s">
        <v>31</v>
      </c>
      <c r="W1280">
        <v>588</v>
      </c>
      <c r="X1280" t="s">
        <v>574</v>
      </c>
      <c r="Y1280" t="s">
        <v>575</v>
      </c>
      <c r="Z1280" t="s">
        <v>576</v>
      </c>
      <c r="AA1280">
        <v>0.1065</v>
      </c>
      <c r="AB1280" t="s">
        <v>577</v>
      </c>
      <c r="AC1280" t="s">
        <v>578</v>
      </c>
      <c r="AD1280" t="s">
        <v>409</v>
      </c>
      <c r="AE1280" t="s">
        <v>234</v>
      </c>
      <c r="AF1280" t="s">
        <v>235</v>
      </c>
      <c r="AG1280" t="s">
        <v>236</v>
      </c>
      <c r="AH1280" t="s">
        <v>237</v>
      </c>
      <c r="AI1280" t="s">
        <v>246</v>
      </c>
      <c r="AJ1280">
        <v>1030063</v>
      </c>
      <c r="AK1280" t="s">
        <v>410</v>
      </c>
      <c r="AL1280" t="s">
        <v>241</v>
      </c>
      <c r="AM1280">
        <v>16625</v>
      </c>
      <c r="AN1280">
        <v>20243</v>
      </c>
      <c r="AO1280">
        <v>14971</v>
      </c>
      <c r="AP1280">
        <v>2.56</v>
      </c>
      <c r="AQ1280">
        <v>4081.72</v>
      </c>
      <c r="AR1280" t="s">
        <v>2626</v>
      </c>
      <c r="AS1280" t="s">
        <v>2626</v>
      </c>
      <c r="AT1280">
        <v>1</v>
      </c>
      <c r="AU1280" t="s">
        <v>2628</v>
      </c>
      <c r="AV1280" s="3">
        <v>42064</v>
      </c>
      <c r="AW1280" s="3" t="str">
        <f>TEXT(LoanTable[[#This Row],[Disbursement Date]],"YYYY-MM")</f>
        <v>2020-12</v>
      </c>
      <c r="AX1280" t="str">
        <f>TEXT(EDATE(LoanTable[[#This Row],[Disbursement Date]],-1),"YYYY-MM")</f>
        <v>2020-11</v>
      </c>
      <c r="AY1280">
        <f>IF(LoanTable[[#This Row],[Loan Status]]="Active",1,0)</f>
        <v>0</v>
      </c>
      <c r="AZ1280">
        <f>IF(COUNTIFS(LoanTable[Client id],LoanTable[[#This Row],[Client id]],LoanTable[Period],LoanTable[[#This Row],[Previous Period]])&gt;0,1,0)</f>
        <v>0</v>
      </c>
      <c r="BA1280" s="17" t="str">
        <f>TEXT(LoanTable[[#This Row],[Disbursement Date]],"YYYY")</f>
        <v>2020</v>
      </c>
      <c r="BB1280" s="10" cm="1">
        <f t="array" ref="BB1280">IF(YEAR(LoanTable[[#This Row],[Disbursement Date]])=MIN(YEAR(LoanTable[Disbursement Date])),"",YEAR(LoanTable[[#This Row],[Disbursement Date]])-1)</f>
        <v>2019</v>
      </c>
      <c r="BC1280" s="10">
        <f>IF(LoanTable[[#This Row],[Previous Year]]="",1,IF(COUNTIFS(LoanTable[Client id],LoanTable[[#This Row],[Client id]],LoanTable[Year],LoanTable[[#This Row],[Previous Year]])&gt;0,1,0))</f>
        <v>0</v>
      </c>
      <c r="BD1280" t="str">
        <f>YEAR(LoanTable[[#This Row],[Disbursement Date]]) &amp; "-Q" &amp; ROUNDUP(MONTH(LoanTable[[#This Row],[Disbursement Date]])/3,0)</f>
        <v>2020-Q4</v>
      </c>
      <c r="BE1280">
        <f>IF(LoanTable[[#This Row],[Disbursement Date]]=LoanTable[[#This Row],[First Loan Date]],1,0)</f>
        <v>0</v>
      </c>
    </row>
    <row r="1281" spans="1:57" x14ac:dyDescent="0.3">
      <c r="A1281" t="s">
        <v>1901</v>
      </c>
      <c r="B1281">
        <v>190</v>
      </c>
      <c r="C1281" t="s">
        <v>386</v>
      </c>
      <c r="D1281" t="s">
        <v>589</v>
      </c>
      <c r="E1281">
        <v>47037</v>
      </c>
      <c r="F1281">
        <v>9731</v>
      </c>
      <c r="G1281">
        <v>7151</v>
      </c>
      <c r="H1281" s="5">
        <v>44182</v>
      </c>
      <c r="I1281" t="s">
        <v>612</v>
      </c>
      <c r="J1281" t="s">
        <v>619</v>
      </c>
      <c r="K1281">
        <v>1110166</v>
      </c>
      <c r="L1281" t="s">
        <v>389</v>
      </c>
      <c r="M1281" t="s">
        <v>82</v>
      </c>
      <c r="N1281" t="s">
        <v>13</v>
      </c>
      <c r="O1281" t="s">
        <v>28</v>
      </c>
      <c r="P1281">
        <v>49</v>
      </c>
      <c r="Q1281" s="5" t="s">
        <v>215</v>
      </c>
      <c r="R1281" t="s">
        <v>104</v>
      </c>
      <c r="S1281" t="s">
        <v>105</v>
      </c>
      <c r="T1281" t="s">
        <v>18</v>
      </c>
      <c r="U1281" t="s">
        <v>65</v>
      </c>
      <c r="V1281" t="s">
        <v>39</v>
      </c>
      <c r="W1281">
        <v>442</v>
      </c>
      <c r="X1281" t="s">
        <v>574</v>
      </c>
      <c r="Y1281" t="s">
        <v>590</v>
      </c>
      <c r="Z1281" t="s">
        <v>576</v>
      </c>
      <c r="AA1281">
        <v>9.9099999999999994E-2</v>
      </c>
      <c r="AB1281" t="s">
        <v>577</v>
      </c>
      <c r="AC1281" t="s">
        <v>591</v>
      </c>
      <c r="AD1281" t="s">
        <v>386</v>
      </c>
      <c r="AE1281" t="s">
        <v>234</v>
      </c>
      <c r="AF1281" t="s">
        <v>235</v>
      </c>
      <c r="AG1281" t="s">
        <v>236</v>
      </c>
      <c r="AH1281" t="s">
        <v>237</v>
      </c>
      <c r="AI1281" t="s">
        <v>387</v>
      </c>
      <c r="AJ1281">
        <v>1110166</v>
      </c>
      <c r="AK1281" t="s">
        <v>388</v>
      </c>
      <c r="AL1281" t="s">
        <v>239</v>
      </c>
      <c r="AM1281">
        <v>49033</v>
      </c>
      <c r="AN1281">
        <v>9503</v>
      </c>
      <c r="AO1281">
        <v>46776</v>
      </c>
      <c r="AP1281">
        <v>25.13</v>
      </c>
      <c r="AQ1281">
        <v>640.83000000000004</v>
      </c>
      <c r="AR1281" t="s">
        <v>2627</v>
      </c>
      <c r="AS1281" t="s">
        <v>2626</v>
      </c>
      <c r="AT1281">
        <v>2</v>
      </c>
      <c r="AU1281" t="s">
        <v>2629</v>
      </c>
      <c r="AV1281" s="3">
        <v>44182</v>
      </c>
      <c r="AW1281" s="3" t="str">
        <f>TEXT(LoanTable[[#This Row],[Disbursement Date]],"YYYY-MM")</f>
        <v>2020-12</v>
      </c>
      <c r="AX1281" t="str">
        <f>TEXT(EDATE(LoanTable[[#This Row],[Disbursement Date]],-1),"YYYY-MM")</f>
        <v>2020-11</v>
      </c>
      <c r="AY1281">
        <f>IF(LoanTable[[#This Row],[Loan Status]]="Active",1,0)</f>
        <v>0</v>
      </c>
      <c r="AZ1281">
        <f>IF(COUNTIFS(LoanTable[Client id],LoanTable[[#This Row],[Client id]],LoanTable[Period],LoanTable[[#This Row],[Previous Period]])&gt;0,1,0)</f>
        <v>0</v>
      </c>
      <c r="BA1281" s="17" t="str">
        <f>TEXT(LoanTable[[#This Row],[Disbursement Date]],"YYYY")</f>
        <v>2020</v>
      </c>
      <c r="BB1281" s="10" cm="1">
        <f t="array" ref="BB1281">IF(YEAR(LoanTable[[#This Row],[Disbursement Date]])=MIN(YEAR(LoanTable[Disbursement Date])),"",YEAR(LoanTable[[#This Row],[Disbursement Date]])-1)</f>
        <v>2019</v>
      </c>
      <c r="BC1281" s="10">
        <f>IF(LoanTable[[#This Row],[Previous Year]]="",1,IF(COUNTIFS(LoanTable[Client id],LoanTable[[#This Row],[Client id]],LoanTable[Year],LoanTable[[#This Row],[Previous Year]])&gt;0,1,0))</f>
        <v>0</v>
      </c>
      <c r="BD1281" t="str">
        <f>YEAR(LoanTable[[#This Row],[Disbursement Date]]) &amp; "-Q" &amp; ROUNDUP(MONTH(LoanTable[[#This Row],[Disbursement Date]])/3,0)</f>
        <v>2020-Q4</v>
      </c>
      <c r="BE1281">
        <f>IF(LoanTable[[#This Row],[Disbursement Date]]=LoanTable[[#This Row],[First Loan Date]],1,0)</f>
        <v>1</v>
      </c>
    </row>
    <row r="1282" spans="1:57" x14ac:dyDescent="0.3">
      <c r="A1282" t="s">
        <v>1077</v>
      </c>
      <c r="B1282">
        <v>278</v>
      </c>
      <c r="C1282" t="s">
        <v>354</v>
      </c>
      <c r="D1282" t="s">
        <v>592</v>
      </c>
      <c r="E1282">
        <v>24249</v>
      </c>
      <c r="F1282">
        <v>24238</v>
      </c>
      <c r="G1282">
        <v>34346</v>
      </c>
      <c r="H1282" s="5">
        <v>44183</v>
      </c>
      <c r="I1282" t="s">
        <v>615</v>
      </c>
      <c r="J1282" t="s">
        <v>619</v>
      </c>
      <c r="K1282">
        <v>70364</v>
      </c>
      <c r="L1282" t="s">
        <v>356</v>
      </c>
      <c r="M1282" t="s">
        <v>165</v>
      </c>
      <c r="N1282" t="s">
        <v>13</v>
      </c>
      <c r="O1282" t="s">
        <v>46</v>
      </c>
      <c r="P1282">
        <v>31</v>
      </c>
      <c r="Q1282" s="5" t="s">
        <v>47</v>
      </c>
      <c r="R1282" t="s">
        <v>25</v>
      </c>
      <c r="S1282" t="s">
        <v>35</v>
      </c>
      <c r="T1282" t="s">
        <v>18</v>
      </c>
      <c r="U1282" t="s">
        <v>22</v>
      </c>
      <c r="V1282" t="s">
        <v>20</v>
      </c>
      <c r="W1282">
        <v>672</v>
      </c>
      <c r="X1282" t="s">
        <v>574</v>
      </c>
      <c r="Y1282" t="s">
        <v>584</v>
      </c>
      <c r="Z1282" t="s">
        <v>593</v>
      </c>
      <c r="AA1282">
        <v>0.1991</v>
      </c>
      <c r="AB1282" t="s">
        <v>594</v>
      </c>
      <c r="AC1282" t="s">
        <v>595</v>
      </c>
      <c r="AD1282" t="s">
        <v>354</v>
      </c>
      <c r="AE1282" t="s">
        <v>279</v>
      </c>
      <c r="AF1282" t="s">
        <v>280</v>
      </c>
      <c r="AG1282" t="s">
        <v>281</v>
      </c>
      <c r="AH1282" t="s">
        <v>282</v>
      </c>
      <c r="AI1282" t="s">
        <v>354</v>
      </c>
      <c r="AJ1282">
        <v>70364</v>
      </c>
      <c r="AK1282" t="s">
        <v>355</v>
      </c>
      <c r="AL1282" t="s">
        <v>239</v>
      </c>
      <c r="AM1282">
        <v>26200</v>
      </c>
      <c r="AN1282">
        <v>25974</v>
      </c>
      <c r="AO1282">
        <v>24206</v>
      </c>
      <c r="AP1282">
        <v>21.71</v>
      </c>
      <c r="AQ1282">
        <v>651.29999999999995</v>
      </c>
      <c r="AR1282" t="s">
        <v>2626</v>
      </c>
      <c r="AS1282" t="s">
        <v>2626</v>
      </c>
      <c r="AT1282">
        <v>1</v>
      </c>
      <c r="AU1282" t="s">
        <v>2629</v>
      </c>
      <c r="AV1282" s="3">
        <v>43548</v>
      </c>
      <c r="AW1282" s="3" t="str">
        <f>TEXT(LoanTable[[#This Row],[Disbursement Date]],"YYYY-MM")</f>
        <v>2020-12</v>
      </c>
      <c r="AX1282" t="str">
        <f>TEXT(EDATE(LoanTable[[#This Row],[Disbursement Date]],-1),"YYYY-MM")</f>
        <v>2020-11</v>
      </c>
      <c r="AY1282">
        <f>IF(LoanTable[[#This Row],[Loan Status]]="Active",1,0)</f>
        <v>0</v>
      </c>
      <c r="AZ1282">
        <f>IF(COUNTIFS(LoanTable[Client id],LoanTable[[#This Row],[Client id]],LoanTable[Period],LoanTable[[#This Row],[Previous Period]])&gt;0,1,0)</f>
        <v>0</v>
      </c>
      <c r="BA1282" s="17" t="str">
        <f>TEXT(LoanTable[[#This Row],[Disbursement Date]],"YYYY")</f>
        <v>2020</v>
      </c>
      <c r="BB1282" s="10" cm="1">
        <f t="array" ref="BB1282">IF(YEAR(LoanTable[[#This Row],[Disbursement Date]])=MIN(YEAR(LoanTable[Disbursement Date])),"",YEAR(LoanTable[[#This Row],[Disbursement Date]])-1)</f>
        <v>2019</v>
      </c>
      <c r="BC1282" s="10">
        <f>IF(LoanTable[[#This Row],[Previous Year]]="",1,IF(COUNTIFS(LoanTable[Client id],LoanTable[[#This Row],[Client id]],LoanTable[Year],LoanTable[[#This Row],[Previous Year]])&gt;0,1,0))</f>
        <v>1</v>
      </c>
      <c r="BD1282" t="str">
        <f>YEAR(LoanTable[[#This Row],[Disbursement Date]]) &amp; "-Q" &amp; ROUNDUP(MONTH(LoanTable[[#This Row],[Disbursement Date]])/3,0)</f>
        <v>2020-Q4</v>
      </c>
      <c r="BE1282">
        <f>IF(LoanTable[[#This Row],[Disbursement Date]]=LoanTable[[#This Row],[First Loan Date]],1,0)</f>
        <v>0</v>
      </c>
    </row>
    <row r="1283" spans="1:57" x14ac:dyDescent="0.3">
      <c r="A1283" t="s">
        <v>616</v>
      </c>
      <c r="B1283">
        <v>988</v>
      </c>
      <c r="C1283" t="s">
        <v>409</v>
      </c>
      <c r="D1283" t="s">
        <v>589</v>
      </c>
      <c r="E1283">
        <v>44532</v>
      </c>
      <c r="F1283">
        <v>9013</v>
      </c>
      <c r="G1283">
        <v>24820</v>
      </c>
      <c r="H1283" s="5">
        <v>44185</v>
      </c>
      <c r="I1283" t="s">
        <v>617</v>
      </c>
      <c r="J1283" t="s">
        <v>613</v>
      </c>
      <c r="K1283">
        <v>1030063</v>
      </c>
      <c r="L1283" t="s">
        <v>411</v>
      </c>
      <c r="M1283" t="s">
        <v>126</v>
      </c>
      <c r="N1283" t="s">
        <v>13</v>
      </c>
      <c r="O1283" t="s">
        <v>14</v>
      </c>
      <c r="P1283">
        <v>45</v>
      </c>
      <c r="Q1283" s="5" t="s">
        <v>24</v>
      </c>
      <c r="R1283" t="s">
        <v>104</v>
      </c>
      <c r="S1283" t="s">
        <v>105</v>
      </c>
      <c r="T1283" t="s">
        <v>18</v>
      </c>
      <c r="U1283" t="s">
        <v>19</v>
      </c>
      <c r="V1283" t="s">
        <v>31</v>
      </c>
      <c r="W1283">
        <v>357</v>
      </c>
      <c r="X1283" t="s">
        <v>574</v>
      </c>
      <c r="Y1283" t="s">
        <v>590</v>
      </c>
      <c r="Z1283" t="s">
        <v>576</v>
      </c>
      <c r="AA1283">
        <v>9.9099999999999994E-2</v>
      </c>
      <c r="AB1283" t="s">
        <v>577</v>
      </c>
      <c r="AC1283" t="s">
        <v>591</v>
      </c>
      <c r="AD1283" t="s">
        <v>409</v>
      </c>
      <c r="AE1283" t="s">
        <v>234</v>
      </c>
      <c r="AF1283" t="s">
        <v>235</v>
      </c>
      <c r="AG1283" t="s">
        <v>236</v>
      </c>
      <c r="AH1283" t="s">
        <v>237</v>
      </c>
      <c r="AI1283" t="s">
        <v>246</v>
      </c>
      <c r="AJ1283">
        <v>1030063</v>
      </c>
      <c r="AK1283" t="s">
        <v>410</v>
      </c>
      <c r="AL1283" t="s">
        <v>241</v>
      </c>
      <c r="AM1283">
        <v>45119</v>
      </c>
      <c r="AN1283">
        <v>8983</v>
      </c>
      <c r="AO1283">
        <v>44514</v>
      </c>
      <c r="AP1283">
        <v>36.83</v>
      </c>
      <c r="AQ1283">
        <v>907.62</v>
      </c>
      <c r="AR1283" t="s">
        <v>2626</v>
      </c>
      <c r="AS1283" t="s">
        <v>2626</v>
      </c>
      <c r="AT1283">
        <v>2</v>
      </c>
      <c r="AU1283" t="s">
        <v>2630</v>
      </c>
      <c r="AV1283" s="3">
        <v>42491</v>
      </c>
      <c r="AW1283" s="3" t="str">
        <f>TEXT(LoanTable[[#This Row],[Disbursement Date]],"YYYY-MM")</f>
        <v>2020-12</v>
      </c>
      <c r="AX1283" t="str">
        <f>TEXT(EDATE(LoanTable[[#This Row],[Disbursement Date]],-1),"YYYY-MM")</f>
        <v>2020-11</v>
      </c>
      <c r="AY1283">
        <f>IF(LoanTable[[#This Row],[Loan Status]]="Active",1,0)</f>
        <v>0</v>
      </c>
      <c r="AZ1283">
        <f>IF(COUNTIFS(LoanTable[Client id],LoanTable[[#This Row],[Client id]],LoanTable[Period],LoanTable[[#This Row],[Previous Period]])&gt;0,1,0)</f>
        <v>0</v>
      </c>
      <c r="BA1283" s="17" t="str">
        <f>TEXT(LoanTable[[#This Row],[Disbursement Date]],"YYYY")</f>
        <v>2020</v>
      </c>
      <c r="BB1283" s="10" cm="1">
        <f t="array" ref="BB1283">IF(YEAR(LoanTable[[#This Row],[Disbursement Date]])=MIN(YEAR(LoanTable[Disbursement Date])),"",YEAR(LoanTable[[#This Row],[Disbursement Date]])-1)</f>
        <v>2019</v>
      </c>
      <c r="BC1283" s="10">
        <f>IF(LoanTable[[#This Row],[Previous Year]]="",1,IF(COUNTIFS(LoanTable[Client id],LoanTable[[#This Row],[Client id]],LoanTable[Year],LoanTable[[#This Row],[Previous Year]])&gt;0,1,0))</f>
        <v>0</v>
      </c>
      <c r="BD1283" t="str">
        <f>YEAR(LoanTable[[#This Row],[Disbursement Date]]) &amp; "-Q" &amp; ROUNDUP(MONTH(LoanTable[[#This Row],[Disbursement Date]])/3,0)</f>
        <v>2020-Q4</v>
      </c>
      <c r="BE1283">
        <f>IF(LoanTable[[#This Row],[Disbursement Date]]=LoanTable[[#This Row],[First Loan Date]],1,0)</f>
        <v>0</v>
      </c>
    </row>
    <row r="1284" spans="1:57" x14ac:dyDescent="0.3">
      <c r="A1284" t="s">
        <v>2359</v>
      </c>
      <c r="B1284">
        <v>150</v>
      </c>
      <c r="C1284" t="s">
        <v>386</v>
      </c>
      <c r="D1284" t="s">
        <v>589</v>
      </c>
      <c r="E1284">
        <v>29151</v>
      </c>
      <c r="F1284">
        <v>7494</v>
      </c>
      <c r="G1284">
        <v>44764</v>
      </c>
      <c r="H1284" s="5">
        <v>44189</v>
      </c>
      <c r="I1284" t="s">
        <v>617</v>
      </c>
      <c r="J1284" t="s">
        <v>613</v>
      </c>
      <c r="K1284">
        <v>1110166</v>
      </c>
      <c r="L1284" t="s">
        <v>389</v>
      </c>
      <c r="M1284" t="s">
        <v>192</v>
      </c>
      <c r="N1284" t="s">
        <v>13</v>
      </c>
      <c r="O1284" t="s">
        <v>46</v>
      </c>
      <c r="P1284">
        <v>35</v>
      </c>
      <c r="Q1284" s="5" t="s">
        <v>87</v>
      </c>
      <c r="R1284" t="s">
        <v>30</v>
      </c>
      <c r="S1284" t="s">
        <v>145</v>
      </c>
      <c r="T1284" t="s">
        <v>63</v>
      </c>
      <c r="U1284" t="s">
        <v>38</v>
      </c>
      <c r="V1284" t="s">
        <v>20</v>
      </c>
      <c r="W1284">
        <v>744</v>
      </c>
      <c r="X1284" t="s">
        <v>574</v>
      </c>
      <c r="Y1284" t="s">
        <v>590</v>
      </c>
      <c r="Z1284" t="s">
        <v>576</v>
      </c>
      <c r="AA1284">
        <v>9.9099999999999994E-2</v>
      </c>
      <c r="AB1284" t="s">
        <v>577</v>
      </c>
      <c r="AC1284" t="s">
        <v>591</v>
      </c>
      <c r="AD1284" t="s">
        <v>386</v>
      </c>
      <c r="AE1284" t="s">
        <v>234</v>
      </c>
      <c r="AF1284" t="s">
        <v>235</v>
      </c>
      <c r="AG1284" t="s">
        <v>236</v>
      </c>
      <c r="AH1284" t="s">
        <v>237</v>
      </c>
      <c r="AI1284" t="s">
        <v>387</v>
      </c>
      <c r="AJ1284">
        <v>1110166</v>
      </c>
      <c r="AK1284" t="s">
        <v>388</v>
      </c>
      <c r="AL1284" t="s">
        <v>239</v>
      </c>
      <c r="AM1284">
        <v>30394</v>
      </c>
      <c r="AN1284">
        <v>8618</v>
      </c>
      <c r="AO1284">
        <v>28673</v>
      </c>
      <c r="AP1284">
        <v>25.13</v>
      </c>
      <c r="AQ1284">
        <v>3516.62</v>
      </c>
      <c r="AR1284" t="s">
        <v>2626</v>
      </c>
      <c r="AS1284" t="s">
        <v>2626</v>
      </c>
      <c r="AT1284">
        <v>0</v>
      </c>
      <c r="AU1284" t="s">
        <v>2629</v>
      </c>
      <c r="AV1284" s="3">
        <v>42617</v>
      </c>
      <c r="AW1284" s="3" t="str">
        <f>TEXT(LoanTable[[#This Row],[Disbursement Date]],"YYYY-MM")</f>
        <v>2020-12</v>
      </c>
      <c r="AX1284" t="str">
        <f>TEXT(EDATE(LoanTable[[#This Row],[Disbursement Date]],-1),"YYYY-MM")</f>
        <v>2020-11</v>
      </c>
      <c r="AY1284">
        <f>IF(LoanTable[[#This Row],[Loan Status]]="Active",1,0)</f>
        <v>0</v>
      </c>
      <c r="AZ1284">
        <f>IF(COUNTIFS(LoanTable[Client id],LoanTable[[#This Row],[Client id]],LoanTable[Period],LoanTable[[#This Row],[Previous Period]])&gt;0,1,0)</f>
        <v>0</v>
      </c>
      <c r="BA1284" s="17" t="str">
        <f>TEXT(LoanTable[[#This Row],[Disbursement Date]],"YYYY")</f>
        <v>2020</v>
      </c>
      <c r="BB1284" s="10" cm="1">
        <f t="array" ref="BB1284">IF(YEAR(LoanTable[[#This Row],[Disbursement Date]])=MIN(YEAR(LoanTable[Disbursement Date])),"",YEAR(LoanTable[[#This Row],[Disbursement Date]])-1)</f>
        <v>2019</v>
      </c>
      <c r="BC1284" s="10">
        <f>IF(LoanTable[[#This Row],[Previous Year]]="",1,IF(COUNTIFS(LoanTable[Client id],LoanTable[[#This Row],[Client id]],LoanTable[Year],LoanTable[[#This Row],[Previous Year]])&gt;0,1,0))</f>
        <v>0</v>
      </c>
      <c r="BD1284" t="str">
        <f>YEAR(LoanTable[[#This Row],[Disbursement Date]]) &amp; "-Q" &amp; ROUNDUP(MONTH(LoanTable[[#This Row],[Disbursement Date]])/3,0)</f>
        <v>2020-Q4</v>
      </c>
      <c r="BE1284">
        <f>IF(LoanTable[[#This Row],[Disbursement Date]]=LoanTable[[#This Row],[First Loan Date]],1,0)</f>
        <v>0</v>
      </c>
    </row>
    <row r="1285" spans="1:57" x14ac:dyDescent="0.3">
      <c r="A1285" t="s">
        <v>1843</v>
      </c>
      <c r="B1285">
        <v>890</v>
      </c>
      <c r="C1285" t="s">
        <v>519</v>
      </c>
      <c r="D1285" t="s">
        <v>573</v>
      </c>
      <c r="E1285">
        <v>36203</v>
      </c>
      <c r="F1285">
        <v>8719</v>
      </c>
      <c r="G1285">
        <v>31196</v>
      </c>
      <c r="H1285" s="5">
        <v>44192</v>
      </c>
      <c r="I1285" t="s">
        <v>612</v>
      </c>
      <c r="J1285" t="s">
        <v>619</v>
      </c>
      <c r="K1285">
        <v>1550006</v>
      </c>
      <c r="L1285" t="s">
        <v>521</v>
      </c>
      <c r="M1285" t="s">
        <v>124</v>
      </c>
      <c r="N1285" t="s">
        <v>13</v>
      </c>
      <c r="O1285" t="s">
        <v>33</v>
      </c>
      <c r="P1285">
        <v>24</v>
      </c>
      <c r="Q1285" s="5" t="s">
        <v>141</v>
      </c>
      <c r="R1285" t="s">
        <v>25</v>
      </c>
      <c r="S1285" t="s">
        <v>35</v>
      </c>
      <c r="T1285" t="s">
        <v>63</v>
      </c>
      <c r="U1285" t="s">
        <v>65</v>
      </c>
      <c r="V1285" t="s">
        <v>31</v>
      </c>
      <c r="W1285">
        <v>491</v>
      </c>
      <c r="X1285" t="s">
        <v>574</v>
      </c>
      <c r="Y1285" t="s">
        <v>575</v>
      </c>
      <c r="Z1285" t="s">
        <v>576</v>
      </c>
      <c r="AA1285">
        <v>0.1065</v>
      </c>
      <c r="AB1285" t="s">
        <v>577</v>
      </c>
      <c r="AC1285" t="s">
        <v>578</v>
      </c>
      <c r="AD1285" t="s">
        <v>519</v>
      </c>
      <c r="AE1285" t="s">
        <v>375</v>
      </c>
      <c r="AF1285" t="s">
        <v>376</v>
      </c>
      <c r="AG1285" t="s">
        <v>377</v>
      </c>
      <c r="AH1285" t="s">
        <v>378</v>
      </c>
      <c r="AI1285" t="s">
        <v>519</v>
      </c>
      <c r="AJ1285">
        <v>1550006</v>
      </c>
      <c r="AK1285" t="s">
        <v>520</v>
      </c>
      <c r="AL1285" t="s">
        <v>239</v>
      </c>
      <c r="AM1285">
        <v>36995</v>
      </c>
      <c r="AN1285">
        <v>8745</v>
      </c>
      <c r="AO1285">
        <v>35841</v>
      </c>
      <c r="AP1285">
        <v>44.27</v>
      </c>
      <c r="AQ1285">
        <v>2462.33</v>
      </c>
      <c r="AR1285" t="s">
        <v>2626</v>
      </c>
      <c r="AS1285" t="s">
        <v>2626</v>
      </c>
      <c r="AT1285">
        <v>1</v>
      </c>
      <c r="AU1285" t="s">
        <v>2628</v>
      </c>
      <c r="AV1285" s="3">
        <v>43411</v>
      </c>
      <c r="AW1285" s="3" t="str">
        <f>TEXT(LoanTable[[#This Row],[Disbursement Date]],"YYYY-MM")</f>
        <v>2020-12</v>
      </c>
      <c r="AX1285" t="str">
        <f>TEXT(EDATE(LoanTable[[#This Row],[Disbursement Date]],-1),"YYYY-MM")</f>
        <v>2020-11</v>
      </c>
      <c r="AY1285">
        <f>IF(LoanTable[[#This Row],[Loan Status]]="Active",1,0)</f>
        <v>0</v>
      </c>
      <c r="AZ1285">
        <f>IF(COUNTIFS(LoanTable[Client id],LoanTable[[#This Row],[Client id]],LoanTable[Period],LoanTable[[#This Row],[Previous Period]])&gt;0,1,0)</f>
        <v>0</v>
      </c>
      <c r="BA1285" s="17" t="str">
        <f>TEXT(LoanTable[[#This Row],[Disbursement Date]],"YYYY")</f>
        <v>2020</v>
      </c>
      <c r="BB1285" s="10" cm="1">
        <f t="array" ref="BB1285">IF(YEAR(LoanTable[[#This Row],[Disbursement Date]])=MIN(YEAR(LoanTable[Disbursement Date])),"",YEAR(LoanTable[[#This Row],[Disbursement Date]])-1)</f>
        <v>2019</v>
      </c>
      <c r="BC1285" s="10">
        <f>IF(LoanTable[[#This Row],[Previous Year]]="",1,IF(COUNTIFS(LoanTable[Client id],LoanTable[[#This Row],[Client id]],LoanTable[Year],LoanTable[[#This Row],[Previous Year]])&gt;0,1,0))</f>
        <v>0</v>
      </c>
      <c r="BD1285" t="str">
        <f>YEAR(LoanTable[[#This Row],[Disbursement Date]]) &amp; "-Q" &amp; ROUNDUP(MONTH(LoanTable[[#This Row],[Disbursement Date]])/3,0)</f>
        <v>2020-Q4</v>
      </c>
      <c r="BE1285">
        <f>IF(LoanTable[[#This Row],[Disbursement Date]]=LoanTable[[#This Row],[First Loan Date]],1,0)</f>
        <v>0</v>
      </c>
    </row>
    <row r="1286" spans="1:57" x14ac:dyDescent="0.3">
      <c r="A1286" t="s">
        <v>1127</v>
      </c>
      <c r="B1286">
        <v>551</v>
      </c>
      <c r="C1286" t="s">
        <v>354</v>
      </c>
      <c r="D1286" t="s">
        <v>573</v>
      </c>
      <c r="E1286">
        <v>36467</v>
      </c>
      <c r="F1286">
        <v>48160</v>
      </c>
      <c r="G1286">
        <v>10547</v>
      </c>
      <c r="H1286" s="5">
        <v>44193</v>
      </c>
      <c r="I1286" t="s">
        <v>615</v>
      </c>
      <c r="J1286" t="s">
        <v>613</v>
      </c>
      <c r="K1286">
        <v>70364</v>
      </c>
      <c r="L1286" t="s">
        <v>356</v>
      </c>
      <c r="M1286" t="s">
        <v>90</v>
      </c>
      <c r="N1286" t="s">
        <v>13</v>
      </c>
      <c r="O1286" t="s">
        <v>28</v>
      </c>
      <c r="P1286">
        <v>49</v>
      </c>
      <c r="Q1286" s="5" t="s">
        <v>152</v>
      </c>
      <c r="R1286" t="s">
        <v>25</v>
      </c>
      <c r="S1286" t="s">
        <v>35</v>
      </c>
      <c r="T1286" t="s">
        <v>18</v>
      </c>
      <c r="U1286" t="s">
        <v>19</v>
      </c>
      <c r="V1286" t="s">
        <v>31</v>
      </c>
      <c r="W1286">
        <v>641</v>
      </c>
      <c r="X1286" t="s">
        <v>574</v>
      </c>
      <c r="Y1286" t="s">
        <v>575</v>
      </c>
      <c r="Z1286" t="s">
        <v>576</v>
      </c>
      <c r="AA1286">
        <v>0.1065</v>
      </c>
      <c r="AB1286" t="s">
        <v>577</v>
      </c>
      <c r="AC1286" t="s">
        <v>578</v>
      </c>
      <c r="AD1286" t="s">
        <v>354</v>
      </c>
      <c r="AE1286" t="s">
        <v>279</v>
      </c>
      <c r="AF1286" t="s">
        <v>280</v>
      </c>
      <c r="AG1286" t="s">
        <v>281</v>
      </c>
      <c r="AH1286" t="s">
        <v>282</v>
      </c>
      <c r="AI1286" t="s">
        <v>354</v>
      </c>
      <c r="AJ1286">
        <v>70364</v>
      </c>
      <c r="AK1286" t="s">
        <v>355</v>
      </c>
      <c r="AL1286" t="s">
        <v>239</v>
      </c>
      <c r="AM1286">
        <v>38385</v>
      </c>
      <c r="AN1286">
        <v>49585</v>
      </c>
      <c r="AO1286">
        <v>36199</v>
      </c>
      <c r="AP1286">
        <v>29.73</v>
      </c>
      <c r="AQ1286">
        <v>4252.8</v>
      </c>
      <c r="AR1286" t="s">
        <v>2626</v>
      </c>
      <c r="AS1286" t="s">
        <v>2626</v>
      </c>
      <c r="AT1286">
        <v>1</v>
      </c>
      <c r="AU1286" t="s">
        <v>2628</v>
      </c>
      <c r="AV1286" s="3">
        <v>42141</v>
      </c>
      <c r="AW1286" s="3" t="str">
        <f>TEXT(LoanTable[[#This Row],[Disbursement Date]],"YYYY-MM")</f>
        <v>2020-12</v>
      </c>
      <c r="AX1286" t="str">
        <f>TEXT(EDATE(LoanTable[[#This Row],[Disbursement Date]],-1),"YYYY-MM")</f>
        <v>2020-11</v>
      </c>
      <c r="AY1286">
        <f>IF(LoanTable[[#This Row],[Loan Status]]="Active",1,0)</f>
        <v>0</v>
      </c>
      <c r="AZ1286">
        <f>IF(COUNTIFS(LoanTable[Client id],LoanTable[[#This Row],[Client id]],LoanTable[Period],LoanTable[[#This Row],[Previous Period]])&gt;0,1,0)</f>
        <v>0</v>
      </c>
      <c r="BA1286" s="17" t="str">
        <f>TEXT(LoanTable[[#This Row],[Disbursement Date]],"YYYY")</f>
        <v>2020</v>
      </c>
      <c r="BB1286" s="10" cm="1">
        <f t="array" ref="BB1286">IF(YEAR(LoanTable[[#This Row],[Disbursement Date]])=MIN(YEAR(LoanTable[Disbursement Date])),"",YEAR(LoanTable[[#This Row],[Disbursement Date]])-1)</f>
        <v>2019</v>
      </c>
      <c r="BC1286" s="10">
        <f>IF(LoanTable[[#This Row],[Previous Year]]="",1,IF(COUNTIFS(LoanTable[Client id],LoanTable[[#This Row],[Client id]],LoanTable[Year],LoanTable[[#This Row],[Previous Year]])&gt;0,1,0))</f>
        <v>0</v>
      </c>
      <c r="BD1286" t="str">
        <f>YEAR(LoanTable[[#This Row],[Disbursement Date]]) &amp; "-Q" &amp; ROUNDUP(MONTH(LoanTable[[#This Row],[Disbursement Date]])/3,0)</f>
        <v>2020-Q4</v>
      </c>
      <c r="BE1286">
        <f>IF(LoanTable[[#This Row],[Disbursement Date]]=LoanTable[[#This Row],[First Loan Date]],1,0)</f>
        <v>0</v>
      </c>
    </row>
    <row r="1287" spans="1:57" x14ac:dyDescent="0.3">
      <c r="A1287" t="s">
        <v>822</v>
      </c>
      <c r="B1287">
        <v>638</v>
      </c>
      <c r="C1287" t="s">
        <v>265</v>
      </c>
      <c r="D1287" t="s">
        <v>592</v>
      </c>
      <c r="E1287">
        <v>17990</v>
      </c>
      <c r="F1287">
        <v>34177</v>
      </c>
      <c r="G1287">
        <v>27756</v>
      </c>
      <c r="H1287" s="5">
        <v>44195</v>
      </c>
      <c r="I1287" t="s">
        <v>615</v>
      </c>
      <c r="J1287" t="s">
        <v>619</v>
      </c>
      <c r="K1287">
        <v>30179</v>
      </c>
      <c r="L1287" t="s">
        <v>272</v>
      </c>
      <c r="M1287" t="s">
        <v>84</v>
      </c>
      <c r="N1287" t="s">
        <v>13</v>
      </c>
      <c r="O1287" t="s">
        <v>197</v>
      </c>
      <c r="P1287">
        <v>57</v>
      </c>
      <c r="Q1287" s="5" t="s">
        <v>198</v>
      </c>
      <c r="R1287" t="s">
        <v>74</v>
      </c>
      <c r="S1287" t="s">
        <v>105</v>
      </c>
      <c r="T1287" t="s">
        <v>18</v>
      </c>
      <c r="U1287" t="s">
        <v>19</v>
      </c>
      <c r="V1287" t="s">
        <v>31</v>
      </c>
      <c r="W1287">
        <v>472</v>
      </c>
      <c r="X1287" t="s">
        <v>574</v>
      </c>
      <c r="Y1287" t="s">
        <v>584</v>
      </c>
      <c r="Z1287" t="s">
        <v>593</v>
      </c>
      <c r="AA1287">
        <v>0.1991</v>
      </c>
      <c r="AB1287" t="s">
        <v>594</v>
      </c>
      <c r="AC1287" t="s">
        <v>595</v>
      </c>
      <c r="AD1287" t="s">
        <v>265</v>
      </c>
      <c r="AE1287" t="s">
        <v>266</v>
      </c>
      <c r="AF1287" t="s">
        <v>267</v>
      </c>
      <c r="AG1287" t="s">
        <v>268</v>
      </c>
      <c r="AH1287" t="s">
        <v>269</v>
      </c>
      <c r="AI1287" t="s">
        <v>270</v>
      </c>
      <c r="AJ1287">
        <v>30179</v>
      </c>
      <c r="AK1287" t="s">
        <v>271</v>
      </c>
      <c r="AL1287" t="s">
        <v>241</v>
      </c>
      <c r="AM1287">
        <v>19245</v>
      </c>
      <c r="AN1287">
        <v>36053</v>
      </c>
      <c r="AO1287">
        <v>17897</v>
      </c>
      <c r="AP1287">
        <v>0.06</v>
      </c>
      <c r="AQ1287">
        <v>1882.65</v>
      </c>
      <c r="AR1287" t="s">
        <v>2626</v>
      </c>
      <c r="AS1287" t="s">
        <v>2626</v>
      </c>
      <c r="AT1287">
        <v>1</v>
      </c>
      <c r="AU1287" t="s">
        <v>2628</v>
      </c>
      <c r="AV1287" s="3">
        <v>42960</v>
      </c>
      <c r="AW1287" s="3" t="str">
        <f>TEXT(LoanTable[[#This Row],[Disbursement Date]],"YYYY-MM")</f>
        <v>2020-12</v>
      </c>
      <c r="AX1287" t="str">
        <f>TEXT(EDATE(LoanTable[[#This Row],[Disbursement Date]],-1),"YYYY-MM")</f>
        <v>2020-11</v>
      </c>
      <c r="AY1287">
        <f>IF(LoanTable[[#This Row],[Loan Status]]="Active",1,0)</f>
        <v>0</v>
      </c>
      <c r="AZ1287">
        <f>IF(COUNTIFS(LoanTable[Client id],LoanTable[[#This Row],[Client id]],LoanTable[Period],LoanTable[[#This Row],[Previous Period]])&gt;0,1,0)</f>
        <v>0</v>
      </c>
      <c r="BA1287" s="17" t="str">
        <f>TEXT(LoanTable[[#This Row],[Disbursement Date]],"YYYY")</f>
        <v>2020</v>
      </c>
      <c r="BB1287" s="10" cm="1">
        <f t="array" ref="BB1287">IF(YEAR(LoanTable[[#This Row],[Disbursement Date]])=MIN(YEAR(LoanTable[Disbursement Date])),"",YEAR(LoanTable[[#This Row],[Disbursement Date]])-1)</f>
        <v>2019</v>
      </c>
      <c r="BC1287" s="10">
        <f>IF(LoanTable[[#This Row],[Previous Year]]="",1,IF(COUNTIFS(LoanTable[Client id],LoanTable[[#This Row],[Client id]],LoanTable[Year],LoanTable[[#This Row],[Previous Year]])&gt;0,1,0))</f>
        <v>0</v>
      </c>
      <c r="BD1287" t="str">
        <f>YEAR(LoanTable[[#This Row],[Disbursement Date]]) &amp; "-Q" &amp; ROUNDUP(MONTH(LoanTable[[#This Row],[Disbursement Date]])/3,0)</f>
        <v>2020-Q4</v>
      </c>
      <c r="BE1287">
        <f>IF(LoanTable[[#This Row],[Disbursement Date]]=LoanTable[[#This Row],[First Loan Date]],1,0)</f>
        <v>0</v>
      </c>
    </row>
    <row r="1288" spans="1:57" x14ac:dyDescent="0.3">
      <c r="A1288" t="s">
        <v>2192</v>
      </c>
      <c r="B1288">
        <v>16</v>
      </c>
      <c r="C1288" t="s">
        <v>354</v>
      </c>
      <c r="D1288" t="s">
        <v>573</v>
      </c>
      <c r="E1288">
        <v>29858</v>
      </c>
      <c r="F1288">
        <v>46199</v>
      </c>
      <c r="G1288">
        <v>19223</v>
      </c>
      <c r="H1288" s="5">
        <v>44198</v>
      </c>
      <c r="I1288" t="s">
        <v>624</v>
      </c>
      <c r="J1288" t="s">
        <v>613</v>
      </c>
      <c r="K1288">
        <v>70364</v>
      </c>
      <c r="L1288" t="s">
        <v>356</v>
      </c>
      <c r="M1288" t="s">
        <v>56</v>
      </c>
      <c r="N1288" t="s">
        <v>13</v>
      </c>
      <c r="O1288" t="s">
        <v>28</v>
      </c>
      <c r="P1288">
        <v>53</v>
      </c>
      <c r="Q1288" s="6" t="s">
        <v>57</v>
      </c>
      <c r="R1288" t="s">
        <v>25</v>
      </c>
      <c r="S1288" t="s">
        <v>35</v>
      </c>
      <c r="T1288" t="s">
        <v>18</v>
      </c>
      <c r="U1288" t="s">
        <v>19</v>
      </c>
      <c r="V1288" t="s">
        <v>31</v>
      </c>
      <c r="W1288">
        <v>488</v>
      </c>
      <c r="X1288" t="s">
        <v>574</v>
      </c>
      <c r="Y1288" t="s">
        <v>575</v>
      </c>
      <c r="Z1288" t="s">
        <v>576</v>
      </c>
      <c r="AA1288">
        <v>0.1065</v>
      </c>
      <c r="AB1288" t="s">
        <v>577</v>
      </c>
      <c r="AC1288" t="s">
        <v>578</v>
      </c>
      <c r="AD1288" t="s">
        <v>354</v>
      </c>
      <c r="AE1288" t="s">
        <v>279</v>
      </c>
      <c r="AF1288" t="s">
        <v>280</v>
      </c>
      <c r="AG1288" t="s">
        <v>281</v>
      </c>
      <c r="AH1288" t="s">
        <v>282</v>
      </c>
      <c r="AI1288" t="s">
        <v>354</v>
      </c>
      <c r="AJ1288">
        <v>70364</v>
      </c>
      <c r="AK1288" t="s">
        <v>355</v>
      </c>
      <c r="AL1288" t="s">
        <v>239</v>
      </c>
      <c r="AM1288">
        <v>30805</v>
      </c>
      <c r="AN1288">
        <v>46012</v>
      </c>
      <c r="AO1288">
        <v>29750</v>
      </c>
      <c r="AP1288">
        <v>9.0500000000000007</v>
      </c>
      <c r="AQ1288">
        <v>1121.23</v>
      </c>
      <c r="AR1288" t="s">
        <v>2626</v>
      </c>
      <c r="AS1288" t="s">
        <v>2626</v>
      </c>
      <c r="AT1288">
        <v>2</v>
      </c>
      <c r="AU1288" t="s">
        <v>2628</v>
      </c>
      <c r="AV1288" s="3">
        <v>42262</v>
      </c>
      <c r="AW1288" s="3" t="str">
        <f>TEXT(LoanTable[[#This Row],[Disbursement Date]],"YYYY-MM")</f>
        <v>2021-01</v>
      </c>
      <c r="AX1288" t="str">
        <f>TEXT(EDATE(LoanTable[[#This Row],[Disbursement Date]],-1),"YYYY-MM")</f>
        <v>2020-12</v>
      </c>
      <c r="AY1288">
        <f>IF(LoanTable[[#This Row],[Loan Status]]="Active",1,0)</f>
        <v>1</v>
      </c>
      <c r="AZ1288">
        <f>IF(COUNTIFS(LoanTable[Client id],LoanTable[[#This Row],[Client id]],LoanTable[Period],LoanTable[[#This Row],[Previous Period]])&gt;0,1,0)</f>
        <v>0</v>
      </c>
      <c r="BA1288" s="17" t="str">
        <f>TEXT(LoanTable[[#This Row],[Disbursement Date]],"YYYY")</f>
        <v>2021</v>
      </c>
      <c r="BB1288" s="10" cm="1">
        <f t="array" ref="BB1288">IF(YEAR(LoanTable[[#This Row],[Disbursement Date]])=MIN(YEAR(LoanTable[Disbursement Date])),"",YEAR(LoanTable[[#This Row],[Disbursement Date]])-1)</f>
        <v>2020</v>
      </c>
      <c r="BC1288" s="10">
        <f>IF(LoanTable[[#This Row],[Previous Year]]="",1,IF(COUNTIFS(LoanTable[Client id],LoanTable[[#This Row],[Client id]],LoanTable[Year],LoanTable[[#This Row],[Previous Year]])&gt;0,1,0))</f>
        <v>1</v>
      </c>
      <c r="BD1288" t="str">
        <f>YEAR(LoanTable[[#This Row],[Disbursement Date]]) &amp; "-Q" &amp; ROUNDUP(MONTH(LoanTable[[#This Row],[Disbursement Date]])/3,0)</f>
        <v>2021-Q1</v>
      </c>
      <c r="BE1288">
        <f>IF(LoanTable[[#This Row],[Disbursement Date]]=LoanTable[[#This Row],[First Loan Date]],1,0)</f>
        <v>0</v>
      </c>
    </row>
    <row r="1289" spans="1:57" x14ac:dyDescent="0.3">
      <c r="A1289" t="s">
        <v>1365</v>
      </c>
      <c r="B1289">
        <v>380</v>
      </c>
      <c r="C1289" t="s">
        <v>249</v>
      </c>
      <c r="D1289" t="s">
        <v>573</v>
      </c>
      <c r="E1289">
        <v>23231</v>
      </c>
      <c r="F1289">
        <v>20777</v>
      </c>
      <c r="G1289">
        <v>25093</v>
      </c>
      <c r="H1289" s="5">
        <v>44198</v>
      </c>
      <c r="I1289" t="s">
        <v>624</v>
      </c>
      <c r="J1289" t="s">
        <v>619</v>
      </c>
      <c r="K1289">
        <v>910182</v>
      </c>
      <c r="L1289" t="s">
        <v>257</v>
      </c>
      <c r="M1289" t="s">
        <v>156</v>
      </c>
      <c r="N1289" t="s">
        <v>13</v>
      </c>
      <c r="O1289" t="s">
        <v>28</v>
      </c>
      <c r="P1289">
        <v>53</v>
      </c>
      <c r="Q1289" s="5" t="s">
        <v>62</v>
      </c>
      <c r="R1289" t="s">
        <v>30</v>
      </c>
      <c r="S1289" t="s">
        <v>145</v>
      </c>
      <c r="T1289" t="s">
        <v>18</v>
      </c>
      <c r="U1289" t="s">
        <v>65</v>
      </c>
      <c r="V1289" t="s">
        <v>39</v>
      </c>
      <c r="W1289">
        <v>529</v>
      </c>
      <c r="X1289" t="s">
        <v>574</v>
      </c>
      <c r="Y1289" t="s">
        <v>575</v>
      </c>
      <c r="Z1289" t="s">
        <v>576</v>
      </c>
      <c r="AA1289">
        <v>0.1065</v>
      </c>
      <c r="AB1289" t="s">
        <v>577</v>
      </c>
      <c r="AC1289" t="s">
        <v>578</v>
      </c>
      <c r="AD1289" t="s">
        <v>249</v>
      </c>
      <c r="AE1289" t="s">
        <v>250</v>
      </c>
      <c r="AF1289" t="s">
        <v>251</v>
      </c>
      <c r="AG1289" t="s">
        <v>252</v>
      </c>
      <c r="AH1289" t="s">
        <v>253</v>
      </c>
      <c r="AI1289" t="s">
        <v>254</v>
      </c>
      <c r="AJ1289">
        <v>910182</v>
      </c>
      <c r="AK1289" t="s">
        <v>255</v>
      </c>
      <c r="AL1289" t="s">
        <v>256</v>
      </c>
      <c r="AM1289">
        <v>25024</v>
      </c>
      <c r="AN1289">
        <v>20824</v>
      </c>
      <c r="AO1289">
        <v>22997</v>
      </c>
      <c r="AP1289">
        <v>2.8</v>
      </c>
      <c r="AQ1289">
        <v>908.84</v>
      </c>
      <c r="AR1289" t="s">
        <v>2626</v>
      </c>
      <c r="AS1289" t="s">
        <v>2626</v>
      </c>
      <c r="AT1289">
        <v>2</v>
      </c>
      <c r="AU1289" t="s">
        <v>2628</v>
      </c>
      <c r="AV1289" s="3">
        <v>42847</v>
      </c>
      <c r="AW1289" s="3" t="str">
        <f>TEXT(LoanTable[[#This Row],[Disbursement Date]],"YYYY-MM")</f>
        <v>2021-01</v>
      </c>
      <c r="AX1289" t="str">
        <f>TEXT(EDATE(LoanTable[[#This Row],[Disbursement Date]],-1),"YYYY-MM")</f>
        <v>2020-12</v>
      </c>
      <c r="AY1289">
        <f>IF(LoanTable[[#This Row],[Loan Status]]="Active",1,0)</f>
        <v>1</v>
      </c>
      <c r="AZ1289">
        <f>IF(COUNTIFS(LoanTable[Client id],LoanTable[[#This Row],[Client id]],LoanTable[Period],LoanTable[[#This Row],[Previous Period]])&gt;0,1,0)</f>
        <v>0</v>
      </c>
      <c r="BA1289" s="17" t="str">
        <f>TEXT(LoanTable[[#This Row],[Disbursement Date]],"YYYY")</f>
        <v>2021</v>
      </c>
      <c r="BB1289" s="10" cm="1">
        <f t="array" ref="BB1289">IF(YEAR(LoanTable[[#This Row],[Disbursement Date]])=MIN(YEAR(LoanTable[Disbursement Date])),"",YEAR(LoanTable[[#This Row],[Disbursement Date]])-1)</f>
        <v>2020</v>
      </c>
      <c r="BC1289" s="10">
        <f>IF(LoanTable[[#This Row],[Previous Year]]="",1,IF(COUNTIFS(LoanTable[Client id],LoanTable[[#This Row],[Client id]],LoanTable[Year],LoanTable[[#This Row],[Previous Year]])&gt;0,1,0))</f>
        <v>0</v>
      </c>
      <c r="BD1289" t="str">
        <f>YEAR(LoanTable[[#This Row],[Disbursement Date]]) &amp; "-Q" &amp; ROUNDUP(MONTH(LoanTable[[#This Row],[Disbursement Date]])/3,0)</f>
        <v>2021-Q1</v>
      </c>
      <c r="BE1289">
        <f>IF(LoanTable[[#This Row],[Disbursement Date]]=LoanTable[[#This Row],[First Loan Date]],1,0)</f>
        <v>0</v>
      </c>
    </row>
    <row r="1290" spans="1:57" x14ac:dyDescent="0.3">
      <c r="A1290" t="s">
        <v>1322</v>
      </c>
      <c r="B1290">
        <v>115</v>
      </c>
      <c r="C1290" t="s">
        <v>409</v>
      </c>
      <c r="D1290" t="s">
        <v>573</v>
      </c>
      <c r="E1290">
        <v>7469</v>
      </c>
      <c r="F1290">
        <v>27906</v>
      </c>
      <c r="G1290">
        <v>40447</v>
      </c>
      <c r="H1290" s="5">
        <v>44199</v>
      </c>
      <c r="I1290" t="s">
        <v>615</v>
      </c>
      <c r="J1290" t="s">
        <v>613</v>
      </c>
      <c r="K1290">
        <v>1030063</v>
      </c>
      <c r="L1290" t="s">
        <v>411</v>
      </c>
      <c r="M1290" t="s">
        <v>169</v>
      </c>
      <c r="N1290" t="s">
        <v>13</v>
      </c>
      <c r="O1290" t="s">
        <v>14</v>
      </c>
      <c r="P1290">
        <v>38</v>
      </c>
      <c r="Q1290" s="5" t="s">
        <v>15</v>
      </c>
      <c r="R1290" t="s">
        <v>30</v>
      </c>
      <c r="S1290" t="s">
        <v>145</v>
      </c>
      <c r="T1290" t="s">
        <v>63</v>
      </c>
      <c r="U1290" t="s">
        <v>26</v>
      </c>
      <c r="V1290" t="s">
        <v>39</v>
      </c>
      <c r="W1290">
        <v>485</v>
      </c>
      <c r="X1290" t="s">
        <v>574</v>
      </c>
      <c r="Y1290" t="s">
        <v>575</v>
      </c>
      <c r="Z1290" t="s">
        <v>576</v>
      </c>
      <c r="AA1290">
        <v>0.1065</v>
      </c>
      <c r="AB1290" t="s">
        <v>577</v>
      </c>
      <c r="AC1290" t="s">
        <v>578</v>
      </c>
      <c r="AD1290" t="s">
        <v>409</v>
      </c>
      <c r="AE1290" t="s">
        <v>234</v>
      </c>
      <c r="AF1290" t="s">
        <v>235</v>
      </c>
      <c r="AG1290" t="s">
        <v>236</v>
      </c>
      <c r="AH1290" t="s">
        <v>237</v>
      </c>
      <c r="AI1290" t="s">
        <v>246</v>
      </c>
      <c r="AJ1290">
        <v>1030063</v>
      </c>
      <c r="AK1290" t="s">
        <v>410</v>
      </c>
      <c r="AL1290" t="s">
        <v>241</v>
      </c>
      <c r="AM1290">
        <v>8847</v>
      </c>
      <c r="AN1290">
        <v>28463</v>
      </c>
      <c r="AO1290">
        <v>7343</v>
      </c>
      <c r="AP1290">
        <v>3.9</v>
      </c>
      <c r="AQ1290">
        <v>278.12</v>
      </c>
      <c r="AR1290" t="s">
        <v>2627</v>
      </c>
      <c r="AS1290" t="s">
        <v>2626</v>
      </c>
      <c r="AT1290">
        <v>0</v>
      </c>
      <c r="AU1290" t="s">
        <v>2630</v>
      </c>
      <c r="AV1290" s="3">
        <v>43576</v>
      </c>
      <c r="AW1290" s="3" t="str">
        <f>TEXT(LoanTable[[#This Row],[Disbursement Date]],"YYYY-MM")</f>
        <v>2021-01</v>
      </c>
      <c r="AX1290" t="str">
        <f>TEXT(EDATE(LoanTable[[#This Row],[Disbursement Date]],-1),"YYYY-MM")</f>
        <v>2020-12</v>
      </c>
      <c r="AY1290">
        <f>IF(LoanTable[[#This Row],[Loan Status]]="Active",1,0)</f>
        <v>0</v>
      </c>
      <c r="AZ1290">
        <f>IF(COUNTIFS(LoanTable[Client id],LoanTable[[#This Row],[Client id]],LoanTable[Period],LoanTable[[#This Row],[Previous Period]])&gt;0,1,0)</f>
        <v>0</v>
      </c>
      <c r="BA1290" s="17" t="str">
        <f>TEXT(LoanTable[[#This Row],[Disbursement Date]],"YYYY")</f>
        <v>2021</v>
      </c>
      <c r="BB1290" s="10" cm="1">
        <f t="array" ref="BB1290">IF(YEAR(LoanTable[[#This Row],[Disbursement Date]])=MIN(YEAR(LoanTable[Disbursement Date])),"",YEAR(LoanTable[[#This Row],[Disbursement Date]])-1)</f>
        <v>2020</v>
      </c>
      <c r="BC1290" s="10">
        <f>IF(LoanTable[[#This Row],[Previous Year]]="",1,IF(COUNTIFS(LoanTable[Client id],LoanTable[[#This Row],[Client id]],LoanTable[Year],LoanTable[[#This Row],[Previous Year]])&gt;0,1,0))</f>
        <v>1</v>
      </c>
      <c r="BD1290" t="str">
        <f>YEAR(LoanTable[[#This Row],[Disbursement Date]]) &amp; "-Q" &amp; ROUNDUP(MONTH(LoanTable[[#This Row],[Disbursement Date]])/3,0)</f>
        <v>2021-Q1</v>
      </c>
      <c r="BE1290">
        <f>IF(LoanTable[[#This Row],[Disbursement Date]]=LoanTable[[#This Row],[First Loan Date]],1,0)</f>
        <v>0</v>
      </c>
    </row>
    <row r="1291" spans="1:57" x14ac:dyDescent="0.3">
      <c r="A1291" t="s">
        <v>2074</v>
      </c>
      <c r="B1291">
        <v>783</v>
      </c>
      <c r="C1291" t="s">
        <v>386</v>
      </c>
      <c r="D1291" t="s">
        <v>589</v>
      </c>
      <c r="E1291">
        <v>21373</v>
      </c>
      <c r="F1291">
        <v>7574</v>
      </c>
      <c r="G1291">
        <v>12525</v>
      </c>
      <c r="H1291" s="5">
        <v>44199</v>
      </c>
      <c r="I1291" t="s">
        <v>612</v>
      </c>
      <c r="J1291" t="s">
        <v>619</v>
      </c>
      <c r="K1291">
        <v>1110166</v>
      </c>
      <c r="L1291" t="s">
        <v>389</v>
      </c>
      <c r="M1291" t="s">
        <v>120</v>
      </c>
      <c r="N1291" t="s">
        <v>13</v>
      </c>
      <c r="O1291" t="s">
        <v>14</v>
      </c>
      <c r="P1291">
        <v>38</v>
      </c>
      <c r="Q1291" s="5" t="s">
        <v>37</v>
      </c>
      <c r="R1291" t="s">
        <v>25</v>
      </c>
      <c r="S1291" t="s">
        <v>35</v>
      </c>
      <c r="T1291" t="s">
        <v>44</v>
      </c>
      <c r="U1291" t="s">
        <v>38</v>
      </c>
      <c r="V1291" t="s">
        <v>31</v>
      </c>
      <c r="W1291">
        <v>696</v>
      </c>
      <c r="X1291" t="s">
        <v>574</v>
      </c>
      <c r="Y1291" t="s">
        <v>590</v>
      </c>
      <c r="Z1291" t="s">
        <v>576</v>
      </c>
      <c r="AA1291">
        <v>9.9099999999999994E-2</v>
      </c>
      <c r="AB1291" t="s">
        <v>577</v>
      </c>
      <c r="AC1291" t="s">
        <v>591</v>
      </c>
      <c r="AD1291" t="s">
        <v>386</v>
      </c>
      <c r="AE1291" t="s">
        <v>234</v>
      </c>
      <c r="AF1291" t="s">
        <v>235</v>
      </c>
      <c r="AG1291" t="s">
        <v>236</v>
      </c>
      <c r="AH1291" t="s">
        <v>237</v>
      </c>
      <c r="AI1291" t="s">
        <v>387</v>
      </c>
      <c r="AJ1291">
        <v>1110166</v>
      </c>
      <c r="AK1291" t="s">
        <v>388</v>
      </c>
      <c r="AL1291" t="s">
        <v>239</v>
      </c>
      <c r="AM1291">
        <v>22666</v>
      </c>
      <c r="AN1291">
        <v>8729</v>
      </c>
      <c r="AO1291">
        <v>21066</v>
      </c>
      <c r="AP1291">
        <v>7.09</v>
      </c>
      <c r="AQ1291">
        <v>1037.04</v>
      </c>
      <c r="AR1291" t="s">
        <v>2626</v>
      </c>
      <c r="AS1291" t="s">
        <v>2626</v>
      </c>
      <c r="AT1291">
        <v>0</v>
      </c>
      <c r="AU1291" t="s">
        <v>2629</v>
      </c>
      <c r="AV1291" s="3">
        <v>44199</v>
      </c>
      <c r="AW1291" s="3" t="str">
        <f>TEXT(LoanTable[[#This Row],[Disbursement Date]],"YYYY-MM")</f>
        <v>2021-01</v>
      </c>
      <c r="AX1291" t="str">
        <f>TEXT(EDATE(LoanTable[[#This Row],[Disbursement Date]],-1),"YYYY-MM")</f>
        <v>2020-12</v>
      </c>
      <c r="AY1291">
        <f>IF(LoanTable[[#This Row],[Loan Status]]="Active",1,0)</f>
        <v>0</v>
      </c>
      <c r="AZ1291">
        <f>IF(COUNTIFS(LoanTable[Client id],LoanTable[[#This Row],[Client id]],LoanTable[Period],LoanTable[[#This Row],[Previous Period]])&gt;0,1,0)</f>
        <v>0</v>
      </c>
      <c r="BA1291" s="17" t="str">
        <f>TEXT(LoanTable[[#This Row],[Disbursement Date]],"YYYY")</f>
        <v>2021</v>
      </c>
      <c r="BB1291" s="10" cm="1">
        <f t="array" ref="BB1291">IF(YEAR(LoanTable[[#This Row],[Disbursement Date]])=MIN(YEAR(LoanTable[Disbursement Date])),"",YEAR(LoanTable[[#This Row],[Disbursement Date]])-1)</f>
        <v>2020</v>
      </c>
      <c r="BC1291" s="10">
        <f>IF(LoanTable[[#This Row],[Previous Year]]="",1,IF(COUNTIFS(LoanTable[Client id],LoanTable[[#This Row],[Client id]],LoanTable[Year],LoanTable[[#This Row],[Previous Year]])&gt;0,1,0))</f>
        <v>0</v>
      </c>
      <c r="BD1291" t="str">
        <f>YEAR(LoanTable[[#This Row],[Disbursement Date]]) &amp; "-Q" &amp; ROUNDUP(MONTH(LoanTable[[#This Row],[Disbursement Date]])/3,0)</f>
        <v>2021-Q1</v>
      </c>
      <c r="BE1291">
        <f>IF(LoanTable[[#This Row],[Disbursement Date]]=LoanTable[[#This Row],[First Loan Date]],1,0)</f>
        <v>1</v>
      </c>
    </row>
    <row r="1292" spans="1:57" x14ac:dyDescent="0.3">
      <c r="A1292" t="s">
        <v>2158</v>
      </c>
      <c r="B1292">
        <v>212</v>
      </c>
      <c r="C1292" t="s">
        <v>354</v>
      </c>
      <c r="D1292" t="s">
        <v>573</v>
      </c>
      <c r="E1292">
        <v>20936</v>
      </c>
      <c r="F1292">
        <v>13834</v>
      </c>
      <c r="G1292">
        <v>30312</v>
      </c>
      <c r="H1292" s="5">
        <v>44200</v>
      </c>
      <c r="I1292" t="s">
        <v>624</v>
      </c>
      <c r="J1292" t="s">
        <v>619</v>
      </c>
      <c r="K1292">
        <v>70364</v>
      </c>
      <c r="L1292" t="s">
        <v>356</v>
      </c>
      <c r="M1292" t="s">
        <v>84</v>
      </c>
      <c r="N1292" t="s">
        <v>13</v>
      </c>
      <c r="O1292" t="s">
        <v>28</v>
      </c>
      <c r="P1292">
        <v>50</v>
      </c>
      <c r="Q1292" s="5" t="s">
        <v>113</v>
      </c>
      <c r="R1292" t="s">
        <v>30</v>
      </c>
      <c r="S1292" t="s">
        <v>145</v>
      </c>
      <c r="T1292" t="s">
        <v>18</v>
      </c>
      <c r="U1292" t="s">
        <v>26</v>
      </c>
      <c r="V1292" t="s">
        <v>20</v>
      </c>
      <c r="W1292">
        <v>768</v>
      </c>
      <c r="X1292" t="s">
        <v>574</v>
      </c>
      <c r="Y1292" t="s">
        <v>575</v>
      </c>
      <c r="Z1292" t="s">
        <v>576</v>
      </c>
      <c r="AA1292">
        <v>0.1065</v>
      </c>
      <c r="AB1292" t="s">
        <v>577</v>
      </c>
      <c r="AC1292" t="s">
        <v>578</v>
      </c>
      <c r="AD1292" t="s">
        <v>354</v>
      </c>
      <c r="AE1292" t="s">
        <v>279</v>
      </c>
      <c r="AF1292" t="s">
        <v>280</v>
      </c>
      <c r="AG1292" t="s">
        <v>281</v>
      </c>
      <c r="AH1292" t="s">
        <v>282</v>
      </c>
      <c r="AI1292" t="s">
        <v>354</v>
      </c>
      <c r="AJ1292">
        <v>70364</v>
      </c>
      <c r="AK1292" t="s">
        <v>355</v>
      </c>
      <c r="AL1292" t="s">
        <v>239</v>
      </c>
      <c r="AM1292">
        <v>21585</v>
      </c>
      <c r="AN1292">
        <v>14535</v>
      </c>
      <c r="AO1292">
        <v>20651</v>
      </c>
      <c r="AP1292">
        <v>25.29</v>
      </c>
      <c r="AQ1292">
        <v>3941.3</v>
      </c>
      <c r="AR1292" t="s">
        <v>2626</v>
      </c>
      <c r="AS1292" t="s">
        <v>2626</v>
      </c>
      <c r="AT1292">
        <v>1</v>
      </c>
      <c r="AU1292" t="s">
        <v>2628</v>
      </c>
      <c r="AV1292" s="3">
        <v>44200</v>
      </c>
      <c r="AW1292" s="3" t="str">
        <f>TEXT(LoanTable[[#This Row],[Disbursement Date]],"YYYY-MM")</f>
        <v>2021-01</v>
      </c>
      <c r="AX1292" t="str">
        <f>TEXT(EDATE(LoanTable[[#This Row],[Disbursement Date]],-1),"YYYY-MM")</f>
        <v>2020-12</v>
      </c>
      <c r="AY1292">
        <f>IF(LoanTable[[#This Row],[Loan Status]]="Active",1,0)</f>
        <v>1</v>
      </c>
      <c r="AZ1292">
        <f>IF(COUNTIFS(LoanTable[Client id],LoanTable[[#This Row],[Client id]],LoanTable[Period],LoanTable[[#This Row],[Previous Period]])&gt;0,1,0)</f>
        <v>0</v>
      </c>
      <c r="BA1292" s="17" t="str">
        <f>TEXT(LoanTable[[#This Row],[Disbursement Date]],"YYYY")</f>
        <v>2021</v>
      </c>
      <c r="BB1292" s="10" cm="1">
        <f t="array" ref="BB1292">IF(YEAR(LoanTable[[#This Row],[Disbursement Date]])=MIN(YEAR(LoanTable[Disbursement Date])),"",YEAR(LoanTable[[#This Row],[Disbursement Date]])-1)</f>
        <v>2020</v>
      </c>
      <c r="BC1292" s="10">
        <f>IF(LoanTable[[#This Row],[Previous Year]]="",1,IF(COUNTIFS(LoanTable[Client id],LoanTable[[#This Row],[Client id]],LoanTable[Year],LoanTable[[#This Row],[Previous Year]])&gt;0,1,0))</f>
        <v>0</v>
      </c>
      <c r="BD1292" t="str">
        <f>YEAR(LoanTable[[#This Row],[Disbursement Date]]) &amp; "-Q" &amp; ROUNDUP(MONTH(LoanTable[[#This Row],[Disbursement Date]])/3,0)</f>
        <v>2021-Q1</v>
      </c>
      <c r="BE1292">
        <f>IF(LoanTable[[#This Row],[Disbursement Date]]=LoanTable[[#This Row],[First Loan Date]],1,0)</f>
        <v>1</v>
      </c>
    </row>
    <row r="1293" spans="1:57" x14ac:dyDescent="0.3">
      <c r="A1293" t="s">
        <v>1763</v>
      </c>
      <c r="B1293">
        <v>433</v>
      </c>
      <c r="C1293" t="s">
        <v>368</v>
      </c>
      <c r="D1293" t="s">
        <v>573</v>
      </c>
      <c r="E1293">
        <v>22091</v>
      </c>
      <c r="F1293">
        <v>9050</v>
      </c>
      <c r="G1293">
        <v>10847</v>
      </c>
      <c r="H1293" s="5">
        <v>44201</v>
      </c>
      <c r="I1293" t="s">
        <v>612</v>
      </c>
      <c r="J1293" t="s">
        <v>619</v>
      </c>
      <c r="K1293">
        <v>790102</v>
      </c>
      <c r="L1293" t="s">
        <v>370</v>
      </c>
      <c r="M1293" t="s">
        <v>36</v>
      </c>
      <c r="N1293" t="s">
        <v>13</v>
      </c>
      <c r="O1293" t="s">
        <v>14</v>
      </c>
      <c r="P1293">
        <v>37</v>
      </c>
      <c r="Q1293" s="5" t="s">
        <v>37</v>
      </c>
      <c r="R1293" t="s">
        <v>16</v>
      </c>
      <c r="S1293" t="s">
        <v>35</v>
      </c>
      <c r="T1293" t="s">
        <v>18</v>
      </c>
      <c r="U1293" t="s">
        <v>38</v>
      </c>
      <c r="V1293" t="s">
        <v>39</v>
      </c>
      <c r="W1293">
        <v>426</v>
      </c>
      <c r="X1293" t="s">
        <v>574</v>
      </c>
      <c r="Y1293" t="s">
        <v>575</v>
      </c>
      <c r="Z1293" t="s">
        <v>576</v>
      </c>
      <c r="AA1293">
        <v>0.1065</v>
      </c>
      <c r="AB1293" t="s">
        <v>577</v>
      </c>
      <c r="AC1293" t="s">
        <v>578</v>
      </c>
      <c r="AD1293" t="s">
        <v>368</v>
      </c>
      <c r="AE1293" t="s">
        <v>325</v>
      </c>
      <c r="AF1293" t="s">
        <v>326</v>
      </c>
      <c r="AG1293" t="s">
        <v>327</v>
      </c>
      <c r="AH1293" t="s">
        <v>328</v>
      </c>
      <c r="AI1293" t="s">
        <v>368</v>
      </c>
      <c r="AJ1293">
        <v>790102</v>
      </c>
      <c r="AK1293" t="s">
        <v>369</v>
      </c>
      <c r="AL1293" t="s">
        <v>239</v>
      </c>
      <c r="AM1293">
        <v>21849</v>
      </c>
      <c r="AN1293">
        <v>10742</v>
      </c>
      <c r="AO1293">
        <v>21699</v>
      </c>
      <c r="AP1293">
        <v>14.14</v>
      </c>
      <c r="AQ1293">
        <v>1983.14</v>
      </c>
      <c r="AR1293" t="s">
        <v>2626</v>
      </c>
      <c r="AS1293" t="s">
        <v>2626</v>
      </c>
      <c r="AT1293">
        <v>0</v>
      </c>
      <c r="AU1293" t="s">
        <v>2628</v>
      </c>
      <c r="AV1293" s="3">
        <v>42234</v>
      </c>
      <c r="AW1293" s="3" t="str">
        <f>TEXT(LoanTable[[#This Row],[Disbursement Date]],"YYYY-MM")</f>
        <v>2021-01</v>
      </c>
      <c r="AX1293" t="str">
        <f>TEXT(EDATE(LoanTable[[#This Row],[Disbursement Date]],-1),"YYYY-MM")</f>
        <v>2020-12</v>
      </c>
      <c r="AY1293">
        <f>IF(LoanTable[[#This Row],[Loan Status]]="Active",1,0)</f>
        <v>0</v>
      </c>
      <c r="AZ1293">
        <f>IF(COUNTIFS(LoanTable[Client id],LoanTable[[#This Row],[Client id]],LoanTable[Period],LoanTable[[#This Row],[Previous Period]])&gt;0,1,0)</f>
        <v>0</v>
      </c>
      <c r="BA1293" s="17" t="str">
        <f>TEXT(LoanTable[[#This Row],[Disbursement Date]],"YYYY")</f>
        <v>2021</v>
      </c>
      <c r="BB1293" s="10" cm="1">
        <f t="array" ref="BB1293">IF(YEAR(LoanTable[[#This Row],[Disbursement Date]])=MIN(YEAR(LoanTable[Disbursement Date])),"",YEAR(LoanTable[[#This Row],[Disbursement Date]])-1)</f>
        <v>2020</v>
      </c>
      <c r="BC1293" s="10">
        <f>IF(LoanTable[[#This Row],[Previous Year]]="",1,IF(COUNTIFS(LoanTable[Client id],LoanTable[[#This Row],[Client id]],LoanTable[Year],LoanTable[[#This Row],[Previous Year]])&gt;0,1,0))</f>
        <v>1</v>
      </c>
      <c r="BD1293" t="str">
        <f>YEAR(LoanTable[[#This Row],[Disbursement Date]]) &amp; "-Q" &amp; ROUNDUP(MONTH(LoanTable[[#This Row],[Disbursement Date]])/3,0)</f>
        <v>2021-Q1</v>
      </c>
      <c r="BE1293">
        <f>IF(LoanTable[[#This Row],[Disbursement Date]]=LoanTable[[#This Row],[First Loan Date]],1,0)</f>
        <v>0</v>
      </c>
    </row>
    <row r="1294" spans="1:57" x14ac:dyDescent="0.3">
      <c r="A1294" t="s">
        <v>699</v>
      </c>
      <c r="B1294">
        <v>908</v>
      </c>
      <c r="C1294" t="s">
        <v>265</v>
      </c>
      <c r="D1294" t="s">
        <v>589</v>
      </c>
      <c r="E1294">
        <v>45039</v>
      </c>
      <c r="F1294">
        <v>19247</v>
      </c>
      <c r="G1294">
        <v>26170</v>
      </c>
      <c r="H1294" s="5">
        <v>44202</v>
      </c>
      <c r="I1294" t="s">
        <v>615</v>
      </c>
      <c r="J1294" t="s">
        <v>613</v>
      </c>
      <c r="K1294">
        <v>30179</v>
      </c>
      <c r="L1294" t="s">
        <v>272</v>
      </c>
      <c r="M1294" t="s">
        <v>99</v>
      </c>
      <c r="N1294" t="s">
        <v>13</v>
      </c>
      <c r="O1294" t="s">
        <v>46</v>
      </c>
      <c r="P1294">
        <v>33</v>
      </c>
      <c r="Q1294" s="5" t="s">
        <v>174</v>
      </c>
      <c r="R1294" t="s">
        <v>30</v>
      </c>
      <c r="S1294" t="s">
        <v>145</v>
      </c>
      <c r="T1294" t="s">
        <v>18</v>
      </c>
      <c r="U1294" t="s">
        <v>22</v>
      </c>
      <c r="V1294" t="s">
        <v>31</v>
      </c>
      <c r="W1294">
        <v>473</v>
      </c>
      <c r="X1294" t="s">
        <v>574</v>
      </c>
      <c r="Y1294" t="s">
        <v>590</v>
      </c>
      <c r="Z1294" t="s">
        <v>576</v>
      </c>
      <c r="AA1294">
        <v>9.9099999999999994E-2</v>
      </c>
      <c r="AB1294" t="s">
        <v>577</v>
      </c>
      <c r="AC1294" t="s">
        <v>591</v>
      </c>
      <c r="AD1294" t="s">
        <v>265</v>
      </c>
      <c r="AE1294" t="s">
        <v>266</v>
      </c>
      <c r="AF1294" t="s">
        <v>267</v>
      </c>
      <c r="AG1294" t="s">
        <v>268</v>
      </c>
      <c r="AH1294" t="s">
        <v>269</v>
      </c>
      <c r="AI1294" t="s">
        <v>270</v>
      </c>
      <c r="AJ1294">
        <v>30179</v>
      </c>
      <c r="AK1294" t="s">
        <v>271</v>
      </c>
      <c r="AL1294" t="s">
        <v>241</v>
      </c>
      <c r="AM1294">
        <v>46623</v>
      </c>
      <c r="AN1294">
        <v>21100</v>
      </c>
      <c r="AO1294">
        <v>44642</v>
      </c>
      <c r="AP1294">
        <v>43.41</v>
      </c>
      <c r="AQ1294">
        <v>3398.29</v>
      </c>
      <c r="AR1294" t="s">
        <v>2626</v>
      </c>
      <c r="AS1294" t="s">
        <v>2626</v>
      </c>
      <c r="AT1294">
        <v>2</v>
      </c>
      <c r="AU1294" t="s">
        <v>2629</v>
      </c>
      <c r="AV1294" s="3">
        <v>43117</v>
      </c>
      <c r="AW1294" s="3" t="str">
        <f>TEXT(LoanTable[[#This Row],[Disbursement Date]],"YYYY-MM")</f>
        <v>2021-01</v>
      </c>
      <c r="AX1294" t="str">
        <f>TEXT(EDATE(LoanTable[[#This Row],[Disbursement Date]],-1),"YYYY-MM")</f>
        <v>2020-12</v>
      </c>
      <c r="AY1294">
        <f>IF(LoanTable[[#This Row],[Loan Status]]="Active",1,0)</f>
        <v>0</v>
      </c>
      <c r="AZ1294">
        <f>IF(COUNTIFS(LoanTable[Client id],LoanTable[[#This Row],[Client id]],LoanTable[Period],LoanTable[[#This Row],[Previous Period]])&gt;0,1,0)</f>
        <v>0</v>
      </c>
      <c r="BA1294" s="17" t="str">
        <f>TEXT(LoanTable[[#This Row],[Disbursement Date]],"YYYY")</f>
        <v>2021</v>
      </c>
      <c r="BB1294" s="10" cm="1">
        <f t="array" ref="BB1294">IF(YEAR(LoanTable[[#This Row],[Disbursement Date]])=MIN(YEAR(LoanTable[Disbursement Date])),"",YEAR(LoanTable[[#This Row],[Disbursement Date]])-1)</f>
        <v>2020</v>
      </c>
      <c r="BC1294" s="10">
        <f>IF(LoanTable[[#This Row],[Previous Year]]="",1,IF(COUNTIFS(LoanTable[Client id],LoanTable[[#This Row],[Client id]],LoanTable[Year],LoanTable[[#This Row],[Previous Year]])&gt;0,1,0))</f>
        <v>0</v>
      </c>
      <c r="BD1294" t="str">
        <f>YEAR(LoanTable[[#This Row],[Disbursement Date]]) &amp; "-Q" &amp; ROUNDUP(MONTH(LoanTable[[#This Row],[Disbursement Date]])/3,0)</f>
        <v>2021-Q1</v>
      </c>
      <c r="BE1294">
        <f>IF(LoanTable[[#This Row],[Disbursement Date]]=LoanTable[[#This Row],[First Loan Date]],1,0)</f>
        <v>0</v>
      </c>
    </row>
    <row r="1295" spans="1:57" x14ac:dyDescent="0.3">
      <c r="A1295" t="s">
        <v>1838</v>
      </c>
      <c r="B1295">
        <v>22</v>
      </c>
      <c r="C1295" t="s">
        <v>386</v>
      </c>
      <c r="D1295" t="s">
        <v>589</v>
      </c>
      <c r="E1295">
        <v>36642</v>
      </c>
      <c r="F1295">
        <v>18966</v>
      </c>
      <c r="G1295">
        <v>19703</v>
      </c>
      <c r="H1295" s="5">
        <v>44203</v>
      </c>
      <c r="I1295" t="s">
        <v>612</v>
      </c>
      <c r="J1295" t="s">
        <v>613</v>
      </c>
      <c r="K1295">
        <v>1110166</v>
      </c>
      <c r="L1295" t="s">
        <v>389</v>
      </c>
      <c r="M1295" t="s">
        <v>68</v>
      </c>
      <c r="N1295" t="s">
        <v>13</v>
      </c>
      <c r="O1295" t="s">
        <v>46</v>
      </c>
      <c r="P1295">
        <v>28</v>
      </c>
      <c r="Q1295" s="6" t="s">
        <v>69</v>
      </c>
      <c r="R1295" t="s">
        <v>25</v>
      </c>
      <c r="S1295" t="s">
        <v>35</v>
      </c>
      <c r="T1295" t="s">
        <v>18</v>
      </c>
      <c r="U1295" t="s">
        <v>38</v>
      </c>
      <c r="V1295" t="s">
        <v>31</v>
      </c>
      <c r="W1295">
        <v>385</v>
      </c>
      <c r="X1295" t="s">
        <v>574</v>
      </c>
      <c r="Y1295" t="s">
        <v>590</v>
      </c>
      <c r="Z1295" t="s">
        <v>576</v>
      </c>
      <c r="AA1295">
        <v>9.9099999999999994E-2</v>
      </c>
      <c r="AB1295" t="s">
        <v>577</v>
      </c>
      <c r="AC1295" t="s">
        <v>591</v>
      </c>
      <c r="AD1295" t="s">
        <v>386</v>
      </c>
      <c r="AE1295" t="s">
        <v>234</v>
      </c>
      <c r="AF1295" t="s">
        <v>235</v>
      </c>
      <c r="AG1295" t="s">
        <v>236</v>
      </c>
      <c r="AH1295" t="s">
        <v>237</v>
      </c>
      <c r="AI1295" t="s">
        <v>387</v>
      </c>
      <c r="AJ1295">
        <v>1110166</v>
      </c>
      <c r="AK1295" t="s">
        <v>388</v>
      </c>
      <c r="AL1295" t="s">
        <v>239</v>
      </c>
      <c r="AM1295">
        <v>36787</v>
      </c>
      <c r="AN1295">
        <v>19029</v>
      </c>
      <c r="AO1295">
        <v>36335</v>
      </c>
      <c r="AP1295">
        <v>28.91</v>
      </c>
      <c r="AQ1295">
        <v>722.21</v>
      </c>
      <c r="AR1295" t="s">
        <v>2626</v>
      </c>
      <c r="AS1295" t="s">
        <v>2626</v>
      </c>
      <c r="AT1295">
        <v>2</v>
      </c>
      <c r="AU1295" t="s">
        <v>2628</v>
      </c>
      <c r="AV1295" s="3">
        <v>42945</v>
      </c>
      <c r="AW1295" s="3" t="str">
        <f>TEXT(LoanTable[[#This Row],[Disbursement Date]],"YYYY-MM")</f>
        <v>2021-01</v>
      </c>
      <c r="AX1295" t="str">
        <f>TEXT(EDATE(LoanTable[[#This Row],[Disbursement Date]],-1),"YYYY-MM")</f>
        <v>2020-12</v>
      </c>
      <c r="AY1295">
        <f>IF(LoanTable[[#This Row],[Loan Status]]="Active",1,0)</f>
        <v>0</v>
      </c>
      <c r="AZ1295">
        <f>IF(COUNTIFS(LoanTable[Client id],LoanTable[[#This Row],[Client id]],LoanTable[Period],LoanTable[[#This Row],[Previous Period]])&gt;0,1,0)</f>
        <v>0</v>
      </c>
      <c r="BA1295" s="17" t="str">
        <f>TEXT(LoanTable[[#This Row],[Disbursement Date]],"YYYY")</f>
        <v>2021</v>
      </c>
      <c r="BB1295" s="10" cm="1">
        <f t="array" ref="BB1295">IF(YEAR(LoanTable[[#This Row],[Disbursement Date]])=MIN(YEAR(LoanTable[Disbursement Date])),"",YEAR(LoanTable[[#This Row],[Disbursement Date]])-1)</f>
        <v>2020</v>
      </c>
      <c r="BC1295" s="10">
        <f>IF(LoanTable[[#This Row],[Previous Year]]="",1,IF(COUNTIFS(LoanTable[Client id],LoanTable[[#This Row],[Client id]],LoanTable[Year],LoanTable[[#This Row],[Previous Year]])&gt;0,1,0))</f>
        <v>1</v>
      </c>
      <c r="BD1295" t="str">
        <f>YEAR(LoanTable[[#This Row],[Disbursement Date]]) &amp; "-Q" &amp; ROUNDUP(MONTH(LoanTable[[#This Row],[Disbursement Date]])/3,0)</f>
        <v>2021-Q1</v>
      </c>
      <c r="BE1295">
        <f>IF(LoanTable[[#This Row],[Disbursement Date]]=LoanTable[[#This Row],[First Loan Date]],1,0)</f>
        <v>0</v>
      </c>
    </row>
    <row r="1296" spans="1:57" x14ac:dyDescent="0.3">
      <c r="A1296" t="s">
        <v>1831</v>
      </c>
      <c r="B1296">
        <v>606</v>
      </c>
      <c r="C1296" t="s">
        <v>294</v>
      </c>
      <c r="D1296" t="s">
        <v>602</v>
      </c>
      <c r="E1296">
        <v>9687</v>
      </c>
      <c r="F1296">
        <v>29288</v>
      </c>
      <c r="G1296">
        <v>43758</v>
      </c>
      <c r="H1296" s="5">
        <v>44203</v>
      </c>
      <c r="I1296" t="s">
        <v>624</v>
      </c>
      <c r="J1296" t="s">
        <v>613</v>
      </c>
      <c r="K1296">
        <v>90149</v>
      </c>
      <c r="L1296" t="s">
        <v>296</v>
      </c>
      <c r="M1296" t="s">
        <v>106</v>
      </c>
      <c r="N1296" t="s">
        <v>13</v>
      </c>
      <c r="O1296" t="s">
        <v>14</v>
      </c>
      <c r="P1296">
        <v>40</v>
      </c>
      <c r="Q1296" s="5" t="s">
        <v>184</v>
      </c>
      <c r="R1296" t="s">
        <v>30</v>
      </c>
      <c r="S1296" t="s">
        <v>145</v>
      </c>
      <c r="T1296" t="s">
        <v>18</v>
      </c>
      <c r="U1296" t="s">
        <v>65</v>
      </c>
      <c r="V1296" t="s">
        <v>20</v>
      </c>
      <c r="W1296">
        <v>810</v>
      </c>
      <c r="X1296" t="s">
        <v>574</v>
      </c>
      <c r="Y1296" t="s">
        <v>575</v>
      </c>
      <c r="Z1296" t="s">
        <v>576</v>
      </c>
      <c r="AA1296">
        <v>0.17269999999999999</v>
      </c>
      <c r="AB1296" t="s">
        <v>585</v>
      </c>
      <c r="AC1296" t="s">
        <v>597</v>
      </c>
      <c r="AD1296" t="s">
        <v>294</v>
      </c>
      <c r="AE1296" t="s">
        <v>266</v>
      </c>
      <c r="AF1296" t="s">
        <v>267</v>
      </c>
      <c r="AG1296" t="s">
        <v>268</v>
      </c>
      <c r="AH1296" t="s">
        <v>269</v>
      </c>
      <c r="AI1296" t="s">
        <v>295</v>
      </c>
      <c r="AJ1296">
        <v>90149</v>
      </c>
      <c r="AK1296" t="s">
        <v>274</v>
      </c>
      <c r="AL1296" t="s">
        <v>241</v>
      </c>
      <c r="AM1296">
        <v>10764</v>
      </c>
      <c r="AN1296">
        <v>29866</v>
      </c>
      <c r="AO1296">
        <v>9360</v>
      </c>
      <c r="AP1296">
        <v>17.350000000000001</v>
      </c>
      <c r="AQ1296">
        <v>2242.9699999999998</v>
      </c>
      <c r="AR1296" t="s">
        <v>2626</v>
      </c>
      <c r="AS1296" t="s">
        <v>2626</v>
      </c>
      <c r="AT1296">
        <v>0</v>
      </c>
      <c r="AU1296" t="s">
        <v>2629</v>
      </c>
      <c r="AV1296" s="3">
        <v>42361</v>
      </c>
      <c r="AW1296" s="3" t="str">
        <f>TEXT(LoanTable[[#This Row],[Disbursement Date]],"YYYY-MM")</f>
        <v>2021-01</v>
      </c>
      <c r="AX1296" t="str">
        <f>TEXT(EDATE(LoanTable[[#This Row],[Disbursement Date]],-1),"YYYY-MM")</f>
        <v>2020-12</v>
      </c>
      <c r="AY1296">
        <f>IF(LoanTable[[#This Row],[Loan Status]]="Active",1,0)</f>
        <v>1</v>
      </c>
      <c r="AZ1296">
        <f>IF(COUNTIFS(LoanTable[Client id],LoanTable[[#This Row],[Client id]],LoanTable[Period],LoanTable[[#This Row],[Previous Period]])&gt;0,1,0)</f>
        <v>0</v>
      </c>
      <c r="BA1296" s="17" t="str">
        <f>TEXT(LoanTable[[#This Row],[Disbursement Date]],"YYYY")</f>
        <v>2021</v>
      </c>
      <c r="BB1296" s="10" cm="1">
        <f t="array" ref="BB1296">IF(YEAR(LoanTable[[#This Row],[Disbursement Date]])=MIN(YEAR(LoanTable[Disbursement Date])),"",YEAR(LoanTable[[#This Row],[Disbursement Date]])-1)</f>
        <v>2020</v>
      </c>
      <c r="BC1296" s="10">
        <f>IF(LoanTable[[#This Row],[Previous Year]]="",1,IF(COUNTIFS(LoanTable[Client id],LoanTable[[#This Row],[Client id]],LoanTable[Year],LoanTable[[#This Row],[Previous Year]])&gt;0,1,0))</f>
        <v>0</v>
      </c>
      <c r="BD1296" t="str">
        <f>YEAR(LoanTable[[#This Row],[Disbursement Date]]) &amp; "-Q" &amp; ROUNDUP(MONTH(LoanTable[[#This Row],[Disbursement Date]])/3,0)</f>
        <v>2021-Q1</v>
      </c>
      <c r="BE1296">
        <f>IF(LoanTable[[#This Row],[Disbursement Date]]=LoanTable[[#This Row],[First Loan Date]],1,0)</f>
        <v>0</v>
      </c>
    </row>
    <row r="1297" spans="1:57" x14ac:dyDescent="0.3">
      <c r="A1297" t="s">
        <v>2345</v>
      </c>
      <c r="B1297">
        <v>96</v>
      </c>
      <c r="C1297" t="s">
        <v>488</v>
      </c>
      <c r="D1297" t="s">
        <v>589</v>
      </c>
      <c r="E1297">
        <v>43223</v>
      </c>
      <c r="F1297">
        <v>39605</v>
      </c>
      <c r="G1297">
        <v>23634</v>
      </c>
      <c r="H1297" s="5">
        <v>44204</v>
      </c>
      <c r="I1297" t="s">
        <v>615</v>
      </c>
      <c r="J1297" t="s">
        <v>619</v>
      </c>
      <c r="K1297">
        <v>740048</v>
      </c>
      <c r="L1297" t="s">
        <v>491</v>
      </c>
      <c r="M1297" t="s">
        <v>156</v>
      </c>
      <c r="N1297" t="s">
        <v>13</v>
      </c>
      <c r="O1297" t="s">
        <v>46</v>
      </c>
      <c r="P1297">
        <v>31</v>
      </c>
      <c r="Q1297" s="5" t="s">
        <v>157</v>
      </c>
      <c r="R1297" t="s">
        <v>30</v>
      </c>
      <c r="S1297" t="s">
        <v>145</v>
      </c>
      <c r="T1297" t="s">
        <v>44</v>
      </c>
      <c r="U1297" t="s">
        <v>65</v>
      </c>
      <c r="V1297" t="s">
        <v>31</v>
      </c>
      <c r="W1297">
        <v>532</v>
      </c>
      <c r="X1297" t="s">
        <v>574</v>
      </c>
      <c r="Y1297" t="s">
        <v>590</v>
      </c>
      <c r="Z1297" t="s">
        <v>576</v>
      </c>
      <c r="AA1297">
        <v>9.9099999999999994E-2</v>
      </c>
      <c r="AB1297" t="s">
        <v>577</v>
      </c>
      <c r="AC1297" t="s">
        <v>591</v>
      </c>
      <c r="AD1297" t="s">
        <v>488</v>
      </c>
      <c r="AE1297" t="s">
        <v>472</v>
      </c>
      <c r="AF1297" t="s">
        <v>473</v>
      </c>
      <c r="AG1297" t="s">
        <v>474</v>
      </c>
      <c r="AH1297" t="s">
        <v>475</v>
      </c>
      <c r="AI1297" t="s">
        <v>489</v>
      </c>
      <c r="AJ1297">
        <v>740048</v>
      </c>
      <c r="AK1297" t="s">
        <v>490</v>
      </c>
      <c r="AL1297" t="s">
        <v>239</v>
      </c>
      <c r="AM1297">
        <v>44254</v>
      </c>
      <c r="AN1297">
        <v>40604</v>
      </c>
      <c r="AO1297">
        <v>43191</v>
      </c>
      <c r="AP1297">
        <v>3.57</v>
      </c>
      <c r="AQ1297">
        <v>4374.24</v>
      </c>
      <c r="AR1297" t="s">
        <v>2626</v>
      </c>
      <c r="AS1297" t="s">
        <v>2626</v>
      </c>
      <c r="AT1297">
        <v>0</v>
      </c>
      <c r="AU1297" t="s">
        <v>2628</v>
      </c>
      <c r="AV1297" s="3">
        <v>42031</v>
      </c>
      <c r="AW1297" s="3" t="str">
        <f>TEXT(LoanTable[[#This Row],[Disbursement Date]],"YYYY-MM")</f>
        <v>2021-01</v>
      </c>
      <c r="AX1297" t="str">
        <f>TEXT(EDATE(LoanTable[[#This Row],[Disbursement Date]],-1),"YYYY-MM")</f>
        <v>2020-12</v>
      </c>
      <c r="AY1297">
        <f>IF(LoanTable[[#This Row],[Loan Status]]="Active",1,0)</f>
        <v>0</v>
      </c>
      <c r="AZ1297">
        <f>IF(COUNTIFS(LoanTable[Client id],LoanTable[[#This Row],[Client id]],LoanTable[Period],LoanTable[[#This Row],[Previous Period]])&gt;0,1,0)</f>
        <v>0</v>
      </c>
      <c r="BA1297" s="17" t="str">
        <f>TEXT(LoanTable[[#This Row],[Disbursement Date]],"YYYY")</f>
        <v>2021</v>
      </c>
      <c r="BB1297" s="10" cm="1">
        <f t="array" ref="BB1297">IF(YEAR(LoanTable[[#This Row],[Disbursement Date]])=MIN(YEAR(LoanTable[Disbursement Date])),"",YEAR(LoanTable[[#This Row],[Disbursement Date]])-1)</f>
        <v>2020</v>
      </c>
      <c r="BC1297" s="10">
        <f>IF(LoanTable[[#This Row],[Previous Year]]="",1,IF(COUNTIFS(LoanTable[Client id],LoanTable[[#This Row],[Client id]],LoanTable[Year],LoanTable[[#This Row],[Previous Year]])&gt;0,1,0))</f>
        <v>1</v>
      </c>
      <c r="BD1297" t="str">
        <f>YEAR(LoanTable[[#This Row],[Disbursement Date]]) &amp; "-Q" &amp; ROUNDUP(MONTH(LoanTable[[#This Row],[Disbursement Date]])/3,0)</f>
        <v>2021-Q1</v>
      </c>
      <c r="BE1297">
        <f>IF(LoanTable[[#This Row],[Disbursement Date]]=LoanTable[[#This Row],[First Loan Date]],1,0)</f>
        <v>0</v>
      </c>
    </row>
    <row r="1298" spans="1:57" x14ac:dyDescent="0.3">
      <c r="A1298" t="s">
        <v>1954</v>
      </c>
      <c r="B1298">
        <v>546</v>
      </c>
      <c r="C1298" t="s">
        <v>294</v>
      </c>
      <c r="D1298" t="s">
        <v>573</v>
      </c>
      <c r="E1298">
        <v>5184</v>
      </c>
      <c r="F1298">
        <v>5898</v>
      </c>
      <c r="G1298">
        <v>19244</v>
      </c>
      <c r="H1298" s="5">
        <v>44204</v>
      </c>
      <c r="I1298" t="s">
        <v>615</v>
      </c>
      <c r="J1298" t="s">
        <v>619</v>
      </c>
      <c r="K1298">
        <v>90149</v>
      </c>
      <c r="L1298" t="s">
        <v>296</v>
      </c>
      <c r="M1298" t="s">
        <v>40</v>
      </c>
      <c r="N1298" t="s">
        <v>13</v>
      </c>
      <c r="O1298" t="s">
        <v>14</v>
      </c>
      <c r="P1298">
        <v>39</v>
      </c>
      <c r="Q1298" s="5" t="s">
        <v>41</v>
      </c>
      <c r="R1298" t="s">
        <v>16</v>
      </c>
      <c r="S1298" t="s">
        <v>35</v>
      </c>
      <c r="T1298" t="s">
        <v>18</v>
      </c>
      <c r="U1298" t="s">
        <v>26</v>
      </c>
      <c r="V1298" t="s">
        <v>39</v>
      </c>
      <c r="W1298">
        <v>692</v>
      </c>
      <c r="X1298" t="s">
        <v>574</v>
      </c>
      <c r="Y1298" t="s">
        <v>575</v>
      </c>
      <c r="Z1298" t="s">
        <v>576</v>
      </c>
      <c r="AA1298">
        <v>0.1065</v>
      </c>
      <c r="AB1298" t="s">
        <v>577</v>
      </c>
      <c r="AC1298" t="s">
        <v>578</v>
      </c>
      <c r="AD1298" t="s">
        <v>294</v>
      </c>
      <c r="AE1298" t="s">
        <v>266</v>
      </c>
      <c r="AF1298" t="s">
        <v>267</v>
      </c>
      <c r="AG1298" t="s">
        <v>268</v>
      </c>
      <c r="AH1298" t="s">
        <v>269</v>
      </c>
      <c r="AI1298" t="s">
        <v>295</v>
      </c>
      <c r="AJ1298">
        <v>90149</v>
      </c>
      <c r="AK1298" t="s">
        <v>274</v>
      </c>
      <c r="AL1298" t="s">
        <v>241</v>
      </c>
      <c r="AM1298">
        <v>4864</v>
      </c>
      <c r="AN1298">
        <v>7058</v>
      </c>
      <c r="AO1298">
        <v>4796</v>
      </c>
      <c r="AP1298">
        <v>13.38</v>
      </c>
      <c r="AQ1298">
        <v>345.62</v>
      </c>
      <c r="AR1298" t="s">
        <v>2626</v>
      </c>
      <c r="AS1298" t="s">
        <v>2626</v>
      </c>
      <c r="AT1298">
        <v>1</v>
      </c>
      <c r="AU1298" t="s">
        <v>2628</v>
      </c>
      <c r="AV1298" s="3">
        <v>42593</v>
      </c>
      <c r="AW1298" s="3" t="str">
        <f>TEXT(LoanTable[[#This Row],[Disbursement Date]],"YYYY-MM")</f>
        <v>2021-01</v>
      </c>
      <c r="AX1298" t="str">
        <f>TEXT(EDATE(LoanTable[[#This Row],[Disbursement Date]],-1),"YYYY-MM")</f>
        <v>2020-12</v>
      </c>
      <c r="AY1298">
        <f>IF(LoanTable[[#This Row],[Loan Status]]="Active",1,0)</f>
        <v>0</v>
      </c>
      <c r="AZ1298">
        <f>IF(COUNTIFS(LoanTable[Client id],LoanTable[[#This Row],[Client id]],LoanTable[Period],LoanTable[[#This Row],[Previous Period]])&gt;0,1,0)</f>
        <v>0</v>
      </c>
      <c r="BA1298" s="17" t="str">
        <f>TEXT(LoanTable[[#This Row],[Disbursement Date]],"YYYY")</f>
        <v>2021</v>
      </c>
      <c r="BB1298" s="10" cm="1">
        <f t="array" ref="BB1298">IF(YEAR(LoanTable[[#This Row],[Disbursement Date]])=MIN(YEAR(LoanTable[Disbursement Date])),"",YEAR(LoanTable[[#This Row],[Disbursement Date]])-1)</f>
        <v>2020</v>
      </c>
      <c r="BC1298" s="10">
        <f>IF(LoanTable[[#This Row],[Previous Year]]="",1,IF(COUNTIFS(LoanTable[Client id],LoanTable[[#This Row],[Client id]],LoanTable[Year],LoanTable[[#This Row],[Previous Year]])&gt;0,1,0))</f>
        <v>1</v>
      </c>
      <c r="BD1298" t="str">
        <f>YEAR(LoanTable[[#This Row],[Disbursement Date]]) &amp; "-Q" &amp; ROUNDUP(MONTH(LoanTable[[#This Row],[Disbursement Date]])/3,0)</f>
        <v>2021-Q1</v>
      </c>
      <c r="BE1298">
        <f>IF(LoanTable[[#This Row],[Disbursement Date]]=LoanTable[[#This Row],[First Loan Date]],1,0)</f>
        <v>0</v>
      </c>
    </row>
    <row r="1299" spans="1:57" x14ac:dyDescent="0.3">
      <c r="A1299" t="s">
        <v>1973</v>
      </c>
      <c r="B1299">
        <v>906</v>
      </c>
      <c r="C1299" t="s">
        <v>265</v>
      </c>
      <c r="D1299" t="s">
        <v>573</v>
      </c>
      <c r="E1299">
        <v>48905</v>
      </c>
      <c r="F1299">
        <v>37446</v>
      </c>
      <c r="G1299">
        <v>19936</v>
      </c>
      <c r="H1299" s="5">
        <v>44204</v>
      </c>
      <c r="I1299" t="s">
        <v>612</v>
      </c>
      <c r="J1299" t="s">
        <v>619</v>
      </c>
      <c r="K1299">
        <v>30179</v>
      </c>
      <c r="L1299" t="s">
        <v>272</v>
      </c>
      <c r="M1299" t="s">
        <v>175</v>
      </c>
      <c r="N1299" t="s">
        <v>13</v>
      </c>
      <c r="O1299" t="s">
        <v>28</v>
      </c>
      <c r="P1299">
        <v>52</v>
      </c>
      <c r="Q1299" s="5" t="s">
        <v>103</v>
      </c>
      <c r="R1299" t="s">
        <v>30</v>
      </c>
      <c r="S1299" t="s">
        <v>145</v>
      </c>
      <c r="T1299" t="s">
        <v>18</v>
      </c>
      <c r="U1299" t="s">
        <v>22</v>
      </c>
      <c r="V1299" t="s">
        <v>39</v>
      </c>
      <c r="W1299">
        <v>626</v>
      </c>
      <c r="X1299" t="s">
        <v>574</v>
      </c>
      <c r="Y1299" t="s">
        <v>575</v>
      </c>
      <c r="Z1299" t="s">
        <v>576</v>
      </c>
      <c r="AA1299">
        <v>0.1065</v>
      </c>
      <c r="AB1299" t="s">
        <v>577</v>
      </c>
      <c r="AC1299" t="s">
        <v>578</v>
      </c>
      <c r="AD1299" t="s">
        <v>265</v>
      </c>
      <c r="AE1299" t="s">
        <v>266</v>
      </c>
      <c r="AF1299" t="s">
        <v>267</v>
      </c>
      <c r="AG1299" t="s">
        <v>268</v>
      </c>
      <c r="AH1299" t="s">
        <v>269</v>
      </c>
      <c r="AI1299" t="s">
        <v>270</v>
      </c>
      <c r="AJ1299">
        <v>30179</v>
      </c>
      <c r="AK1299" t="s">
        <v>271</v>
      </c>
      <c r="AL1299" t="s">
        <v>241</v>
      </c>
      <c r="AM1299">
        <v>49758</v>
      </c>
      <c r="AN1299">
        <v>38925</v>
      </c>
      <c r="AO1299">
        <v>48477</v>
      </c>
      <c r="AP1299">
        <v>33.090000000000003</v>
      </c>
      <c r="AQ1299">
        <v>513.5</v>
      </c>
      <c r="AR1299" t="s">
        <v>2626</v>
      </c>
      <c r="AS1299" t="s">
        <v>2626</v>
      </c>
      <c r="AT1299">
        <v>2</v>
      </c>
      <c r="AU1299" t="s">
        <v>2628</v>
      </c>
      <c r="AV1299" s="3">
        <v>42265</v>
      </c>
      <c r="AW1299" s="3" t="str">
        <f>TEXT(LoanTable[[#This Row],[Disbursement Date]],"YYYY-MM")</f>
        <v>2021-01</v>
      </c>
      <c r="AX1299" t="str">
        <f>TEXT(EDATE(LoanTable[[#This Row],[Disbursement Date]],-1),"YYYY-MM")</f>
        <v>2020-12</v>
      </c>
      <c r="AY1299">
        <f>IF(LoanTable[[#This Row],[Loan Status]]="Active",1,0)</f>
        <v>0</v>
      </c>
      <c r="AZ1299">
        <f>IF(COUNTIFS(LoanTable[Client id],LoanTable[[#This Row],[Client id]],LoanTable[Period],LoanTable[[#This Row],[Previous Period]])&gt;0,1,0)</f>
        <v>0</v>
      </c>
      <c r="BA1299" s="17" t="str">
        <f>TEXT(LoanTable[[#This Row],[Disbursement Date]],"YYYY")</f>
        <v>2021</v>
      </c>
      <c r="BB1299" s="10" cm="1">
        <f t="array" ref="BB1299">IF(YEAR(LoanTable[[#This Row],[Disbursement Date]])=MIN(YEAR(LoanTable[Disbursement Date])),"",YEAR(LoanTable[[#This Row],[Disbursement Date]])-1)</f>
        <v>2020</v>
      </c>
      <c r="BC1299" s="10">
        <f>IF(LoanTable[[#This Row],[Previous Year]]="",1,IF(COUNTIFS(LoanTable[Client id],LoanTable[[#This Row],[Client id]],LoanTable[Year],LoanTable[[#This Row],[Previous Year]])&gt;0,1,0))</f>
        <v>0</v>
      </c>
      <c r="BD1299" t="str">
        <f>YEAR(LoanTable[[#This Row],[Disbursement Date]]) &amp; "-Q" &amp; ROUNDUP(MONTH(LoanTable[[#This Row],[Disbursement Date]])/3,0)</f>
        <v>2021-Q1</v>
      </c>
      <c r="BE1299">
        <f>IF(LoanTable[[#This Row],[Disbursement Date]]=LoanTable[[#This Row],[First Loan Date]],1,0)</f>
        <v>0</v>
      </c>
    </row>
    <row r="1300" spans="1:57" x14ac:dyDescent="0.3">
      <c r="A1300" t="s">
        <v>2446</v>
      </c>
      <c r="B1300">
        <v>564</v>
      </c>
      <c r="C1300" t="s">
        <v>422</v>
      </c>
      <c r="D1300" t="s">
        <v>573</v>
      </c>
      <c r="E1300">
        <v>40550</v>
      </c>
      <c r="F1300">
        <v>4059</v>
      </c>
      <c r="G1300">
        <v>21012</v>
      </c>
      <c r="H1300" s="5">
        <v>44207</v>
      </c>
      <c r="I1300" t="s">
        <v>612</v>
      </c>
      <c r="J1300" t="s">
        <v>613</v>
      </c>
      <c r="K1300">
        <v>120676</v>
      </c>
      <c r="L1300" t="s">
        <v>423</v>
      </c>
      <c r="M1300" t="s">
        <v>130</v>
      </c>
      <c r="N1300" t="s">
        <v>13</v>
      </c>
      <c r="O1300" t="s">
        <v>28</v>
      </c>
      <c r="P1300">
        <v>52</v>
      </c>
      <c r="Q1300" s="5" t="s">
        <v>103</v>
      </c>
      <c r="R1300" t="s">
        <v>74</v>
      </c>
      <c r="S1300" t="s">
        <v>105</v>
      </c>
      <c r="T1300" t="s">
        <v>18</v>
      </c>
      <c r="U1300" t="s">
        <v>65</v>
      </c>
      <c r="V1300" t="s">
        <v>31</v>
      </c>
      <c r="W1300">
        <v>390</v>
      </c>
      <c r="X1300" t="s">
        <v>574</v>
      </c>
      <c r="Y1300" t="s">
        <v>575</v>
      </c>
      <c r="Z1300" t="s">
        <v>576</v>
      </c>
      <c r="AA1300">
        <v>0.1065</v>
      </c>
      <c r="AB1300" t="s">
        <v>577</v>
      </c>
      <c r="AC1300" t="s">
        <v>578</v>
      </c>
      <c r="AD1300" t="s">
        <v>422</v>
      </c>
      <c r="AE1300" t="s">
        <v>234</v>
      </c>
      <c r="AF1300" t="s">
        <v>235</v>
      </c>
      <c r="AG1300" t="s">
        <v>236</v>
      </c>
      <c r="AH1300" t="s">
        <v>237</v>
      </c>
      <c r="AI1300" t="s">
        <v>422</v>
      </c>
      <c r="AJ1300">
        <v>120676</v>
      </c>
      <c r="AK1300" t="s">
        <v>247</v>
      </c>
      <c r="AL1300" t="s">
        <v>239</v>
      </c>
      <c r="AM1300">
        <v>41121</v>
      </c>
      <c r="AN1300">
        <v>4673</v>
      </c>
      <c r="AO1300">
        <v>40402</v>
      </c>
      <c r="AP1300">
        <v>23.62</v>
      </c>
      <c r="AQ1300">
        <v>115.15</v>
      </c>
      <c r="AR1300" t="s">
        <v>2626</v>
      </c>
      <c r="AS1300" t="s">
        <v>2626</v>
      </c>
      <c r="AT1300">
        <v>2</v>
      </c>
      <c r="AU1300" t="s">
        <v>2628</v>
      </c>
      <c r="AV1300" s="3">
        <v>44207</v>
      </c>
      <c r="AW1300" s="3" t="str">
        <f>TEXT(LoanTable[[#This Row],[Disbursement Date]],"YYYY-MM")</f>
        <v>2021-01</v>
      </c>
      <c r="AX1300" t="str">
        <f>TEXT(EDATE(LoanTable[[#This Row],[Disbursement Date]],-1),"YYYY-MM")</f>
        <v>2020-12</v>
      </c>
      <c r="AY1300">
        <f>IF(LoanTable[[#This Row],[Loan Status]]="Active",1,0)</f>
        <v>0</v>
      </c>
      <c r="AZ1300">
        <f>IF(COUNTIFS(LoanTable[Client id],LoanTable[[#This Row],[Client id]],LoanTable[Period],LoanTable[[#This Row],[Previous Period]])&gt;0,1,0)</f>
        <v>0</v>
      </c>
      <c r="BA1300" s="17" t="str">
        <f>TEXT(LoanTable[[#This Row],[Disbursement Date]],"YYYY")</f>
        <v>2021</v>
      </c>
      <c r="BB1300" s="10" cm="1">
        <f t="array" ref="BB1300">IF(YEAR(LoanTable[[#This Row],[Disbursement Date]])=MIN(YEAR(LoanTable[Disbursement Date])),"",YEAR(LoanTable[[#This Row],[Disbursement Date]])-1)</f>
        <v>2020</v>
      </c>
      <c r="BC1300" s="10">
        <f>IF(LoanTable[[#This Row],[Previous Year]]="",1,IF(COUNTIFS(LoanTable[Client id],LoanTable[[#This Row],[Client id]],LoanTable[Year],LoanTable[[#This Row],[Previous Year]])&gt;0,1,0))</f>
        <v>0</v>
      </c>
      <c r="BD1300" t="str">
        <f>YEAR(LoanTable[[#This Row],[Disbursement Date]]) &amp; "-Q" &amp; ROUNDUP(MONTH(LoanTable[[#This Row],[Disbursement Date]])/3,0)</f>
        <v>2021-Q1</v>
      </c>
      <c r="BE1300">
        <f>IF(LoanTable[[#This Row],[Disbursement Date]]=LoanTable[[#This Row],[First Loan Date]],1,0)</f>
        <v>1</v>
      </c>
    </row>
    <row r="1301" spans="1:57" x14ac:dyDescent="0.3">
      <c r="A1301" t="s">
        <v>723</v>
      </c>
      <c r="B1301">
        <v>729</v>
      </c>
      <c r="C1301" t="s">
        <v>249</v>
      </c>
      <c r="D1301" t="s">
        <v>573</v>
      </c>
      <c r="E1301">
        <v>14762</v>
      </c>
      <c r="F1301">
        <v>16751</v>
      </c>
      <c r="G1301">
        <v>14813</v>
      </c>
      <c r="H1301" s="5">
        <v>44207</v>
      </c>
      <c r="I1301" t="s">
        <v>612</v>
      </c>
      <c r="J1301" t="s">
        <v>619</v>
      </c>
      <c r="K1301">
        <v>910182</v>
      </c>
      <c r="L1301" t="s">
        <v>257</v>
      </c>
      <c r="M1301" t="s">
        <v>130</v>
      </c>
      <c r="N1301" t="s">
        <v>13</v>
      </c>
      <c r="O1301" t="s">
        <v>14</v>
      </c>
      <c r="P1301">
        <v>45</v>
      </c>
      <c r="Q1301" s="5" t="s">
        <v>204</v>
      </c>
      <c r="R1301" t="s">
        <v>74</v>
      </c>
      <c r="S1301" t="s">
        <v>105</v>
      </c>
      <c r="T1301" t="s">
        <v>44</v>
      </c>
      <c r="U1301" t="s">
        <v>26</v>
      </c>
      <c r="V1301" t="s">
        <v>31</v>
      </c>
      <c r="W1301">
        <v>490</v>
      </c>
      <c r="X1301" t="s">
        <v>574</v>
      </c>
      <c r="Y1301" t="s">
        <v>575</v>
      </c>
      <c r="Z1301" t="s">
        <v>576</v>
      </c>
      <c r="AA1301">
        <v>0.1065</v>
      </c>
      <c r="AB1301" t="s">
        <v>577</v>
      </c>
      <c r="AC1301" t="s">
        <v>578</v>
      </c>
      <c r="AD1301" t="s">
        <v>249</v>
      </c>
      <c r="AE1301" t="s">
        <v>250</v>
      </c>
      <c r="AF1301" t="s">
        <v>251</v>
      </c>
      <c r="AG1301" t="s">
        <v>252</v>
      </c>
      <c r="AH1301" t="s">
        <v>253</v>
      </c>
      <c r="AI1301" t="s">
        <v>254</v>
      </c>
      <c r="AJ1301">
        <v>910182</v>
      </c>
      <c r="AK1301" t="s">
        <v>255</v>
      </c>
      <c r="AL1301" t="s">
        <v>256</v>
      </c>
      <c r="AM1301">
        <v>15653</v>
      </c>
      <c r="AN1301">
        <v>16632</v>
      </c>
      <c r="AO1301">
        <v>14636</v>
      </c>
      <c r="AP1301">
        <v>8.85</v>
      </c>
      <c r="AQ1301">
        <v>3094.82</v>
      </c>
      <c r="AR1301" t="s">
        <v>2626</v>
      </c>
      <c r="AS1301" t="s">
        <v>2626</v>
      </c>
      <c r="AT1301">
        <v>0</v>
      </c>
      <c r="AU1301" t="s">
        <v>2630</v>
      </c>
      <c r="AV1301" s="3">
        <v>42377</v>
      </c>
      <c r="AW1301" s="3" t="str">
        <f>TEXT(LoanTable[[#This Row],[Disbursement Date]],"YYYY-MM")</f>
        <v>2021-01</v>
      </c>
      <c r="AX1301" t="str">
        <f>TEXT(EDATE(LoanTable[[#This Row],[Disbursement Date]],-1),"YYYY-MM")</f>
        <v>2020-12</v>
      </c>
      <c r="AY1301">
        <f>IF(LoanTable[[#This Row],[Loan Status]]="Active",1,0)</f>
        <v>0</v>
      </c>
      <c r="AZ1301">
        <f>IF(COUNTIFS(LoanTable[Client id],LoanTable[[#This Row],[Client id]],LoanTable[Period],LoanTable[[#This Row],[Previous Period]])&gt;0,1,0)</f>
        <v>0</v>
      </c>
      <c r="BA1301" s="17" t="str">
        <f>TEXT(LoanTable[[#This Row],[Disbursement Date]],"YYYY")</f>
        <v>2021</v>
      </c>
      <c r="BB1301" s="10" cm="1">
        <f t="array" ref="BB1301">IF(YEAR(LoanTable[[#This Row],[Disbursement Date]])=MIN(YEAR(LoanTable[Disbursement Date])),"",YEAR(LoanTable[[#This Row],[Disbursement Date]])-1)</f>
        <v>2020</v>
      </c>
      <c r="BC1301" s="10">
        <f>IF(LoanTable[[#This Row],[Previous Year]]="",1,IF(COUNTIFS(LoanTable[Client id],LoanTable[[#This Row],[Client id]],LoanTable[Year],LoanTable[[#This Row],[Previous Year]])&gt;0,1,0))</f>
        <v>0</v>
      </c>
      <c r="BD1301" t="str">
        <f>YEAR(LoanTable[[#This Row],[Disbursement Date]]) &amp; "-Q" &amp; ROUNDUP(MONTH(LoanTable[[#This Row],[Disbursement Date]])/3,0)</f>
        <v>2021-Q1</v>
      </c>
      <c r="BE1301">
        <f>IF(LoanTable[[#This Row],[Disbursement Date]]=LoanTable[[#This Row],[First Loan Date]],1,0)</f>
        <v>0</v>
      </c>
    </row>
    <row r="1302" spans="1:57" x14ac:dyDescent="0.3">
      <c r="A1302" t="s">
        <v>1554</v>
      </c>
      <c r="B1302">
        <v>373</v>
      </c>
      <c r="C1302" t="s">
        <v>233</v>
      </c>
      <c r="D1302" t="s">
        <v>573</v>
      </c>
      <c r="E1302">
        <v>41225</v>
      </c>
      <c r="F1302">
        <v>7782</v>
      </c>
      <c r="G1302">
        <v>25923</v>
      </c>
      <c r="H1302" s="5">
        <v>44209</v>
      </c>
      <c r="I1302" t="s">
        <v>617</v>
      </c>
      <c r="J1302" t="s">
        <v>613</v>
      </c>
      <c r="K1302">
        <v>100186</v>
      </c>
      <c r="L1302" t="s">
        <v>240</v>
      </c>
      <c r="M1302" t="s">
        <v>27</v>
      </c>
      <c r="N1302" t="s">
        <v>13</v>
      </c>
      <c r="O1302" t="s">
        <v>46</v>
      </c>
      <c r="P1302">
        <v>29</v>
      </c>
      <c r="Q1302" s="5" t="s">
        <v>53</v>
      </c>
      <c r="R1302" t="s">
        <v>30</v>
      </c>
      <c r="S1302" t="s">
        <v>145</v>
      </c>
      <c r="T1302" t="s">
        <v>18</v>
      </c>
      <c r="U1302" t="s">
        <v>19</v>
      </c>
      <c r="V1302" t="s">
        <v>20</v>
      </c>
      <c r="W1302">
        <v>369</v>
      </c>
      <c r="X1302" t="s">
        <v>574</v>
      </c>
      <c r="Y1302" t="s">
        <v>575</v>
      </c>
      <c r="Z1302" t="s">
        <v>576</v>
      </c>
      <c r="AA1302">
        <v>0.1065</v>
      </c>
      <c r="AB1302" t="s">
        <v>577</v>
      </c>
      <c r="AC1302" t="s">
        <v>578</v>
      </c>
      <c r="AD1302" t="s">
        <v>233</v>
      </c>
      <c r="AE1302" t="s">
        <v>234</v>
      </c>
      <c r="AF1302" t="s">
        <v>235</v>
      </c>
      <c r="AG1302" t="s">
        <v>236</v>
      </c>
      <c r="AH1302" t="s">
        <v>237</v>
      </c>
      <c r="AI1302" t="s">
        <v>233</v>
      </c>
      <c r="AJ1302">
        <v>100186</v>
      </c>
      <c r="AK1302" t="s">
        <v>238</v>
      </c>
      <c r="AL1302" t="s">
        <v>239</v>
      </c>
      <c r="AM1302">
        <v>40800</v>
      </c>
      <c r="AN1302">
        <v>9609</v>
      </c>
      <c r="AO1302">
        <v>40857</v>
      </c>
      <c r="AP1302">
        <v>11.44</v>
      </c>
      <c r="AQ1302">
        <v>1403.29</v>
      </c>
      <c r="AR1302" t="s">
        <v>2626</v>
      </c>
      <c r="AS1302" t="s">
        <v>2626</v>
      </c>
      <c r="AT1302">
        <v>1</v>
      </c>
      <c r="AU1302" t="s">
        <v>2629</v>
      </c>
      <c r="AV1302" s="3">
        <v>42445</v>
      </c>
      <c r="AW1302" s="3" t="str">
        <f>TEXT(LoanTable[[#This Row],[Disbursement Date]],"YYYY-MM")</f>
        <v>2021-01</v>
      </c>
      <c r="AX1302" t="str">
        <f>TEXT(EDATE(LoanTable[[#This Row],[Disbursement Date]],-1),"YYYY-MM")</f>
        <v>2020-12</v>
      </c>
      <c r="AY1302">
        <f>IF(LoanTable[[#This Row],[Loan Status]]="Active",1,0)</f>
        <v>0</v>
      </c>
      <c r="AZ1302">
        <f>IF(COUNTIFS(LoanTable[Client id],LoanTable[[#This Row],[Client id]],LoanTable[Period],LoanTable[[#This Row],[Previous Period]])&gt;0,1,0)</f>
        <v>0</v>
      </c>
      <c r="BA1302" s="17" t="str">
        <f>TEXT(LoanTable[[#This Row],[Disbursement Date]],"YYYY")</f>
        <v>2021</v>
      </c>
      <c r="BB1302" s="10" cm="1">
        <f t="array" ref="BB1302">IF(YEAR(LoanTable[[#This Row],[Disbursement Date]])=MIN(YEAR(LoanTable[Disbursement Date])),"",YEAR(LoanTable[[#This Row],[Disbursement Date]])-1)</f>
        <v>2020</v>
      </c>
      <c r="BC1302" s="10">
        <f>IF(LoanTable[[#This Row],[Previous Year]]="",1,IF(COUNTIFS(LoanTable[Client id],LoanTable[[#This Row],[Client id]],LoanTable[Year],LoanTable[[#This Row],[Previous Year]])&gt;0,1,0))</f>
        <v>0</v>
      </c>
      <c r="BD1302" t="str">
        <f>YEAR(LoanTable[[#This Row],[Disbursement Date]]) &amp; "-Q" &amp; ROUNDUP(MONTH(LoanTable[[#This Row],[Disbursement Date]])/3,0)</f>
        <v>2021-Q1</v>
      </c>
      <c r="BE1302">
        <f>IF(LoanTable[[#This Row],[Disbursement Date]]=LoanTable[[#This Row],[First Loan Date]],1,0)</f>
        <v>0</v>
      </c>
    </row>
    <row r="1303" spans="1:57" x14ac:dyDescent="0.3">
      <c r="A1303" t="s">
        <v>2290</v>
      </c>
      <c r="B1303">
        <v>77</v>
      </c>
      <c r="C1303" t="s">
        <v>386</v>
      </c>
      <c r="D1303" t="s">
        <v>589</v>
      </c>
      <c r="E1303">
        <v>21395</v>
      </c>
      <c r="F1303">
        <v>24528</v>
      </c>
      <c r="G1303">
        <v>40694</v>
      </c>
      <c r="H1303" s="5">
        <v>44211</v>
      </c>
      <c r="I1303" t="s">
        <v>617</v>
      </c>
      <c r="J1303" t="s">
        <v>619</v>
      </c>
      <c r="K1303">
        <v>1110166</v>
      </c>
      <c r="L1303" t="s">
        <v>389</v>
      </c>
      <c r="M1303" t="s">
        <v>23</v>
      </c>
      <c r="N1303" t="s">
        <v>13</v>
      </c>
      <c r="O1303" t="s">
        <v>46</v>
      </c>
      <c r="P1303">
        <v>34</v>
      </c>
      <c r="Q1303" s="6" t="s">
        <v>87</v>
      </c>
      <c r="R1303" t="s">
        <v>16</v>
      </c>
      <c r="S1303" t="s">
        <v>35</v>
      </c>
      <c r="T1303" t="s">
        <v>18</v>
      </c>
      <c r="U1303" t="s">
        <v>38</v>
      </c>
      <c r="V1303" t="s">
        <v>39</v>
      </c>
      <c r="W1303">
        <v>756</v>
      </c>
      <c r="X1303" t="s">
        <v>574</v>
      </c>
      <c r="Y1303" t="s">
        <v>590</v>
      </c>
      <c r="Z1303" t="s">
        <v>576</v>
      </c>
      <c r="AA1303">
        <v>9.9099999999999994E-2</v>
      </c>
      <c r="AB1303" t="s">
        <v>577</v>
      </c>
      <c r="AC1303" t="s">
        <v>591</v>
      </c>
      <c r="AD1303" t="s">
        <v>386</v>
      </c>
      <c r="AE1303" t="s">
        <v>234</v>
      </c>
      <c r="AF1303" t="s">
        <v>235</v>
      </c>
      <c r="AG1303" t="s">
        <v>236</v>
      </c>
      <c r="AH1303" t="s">
        <v>237</v>
      </c>
      <c r="AI1303" t="s">
        <v>387</v>
      </c>
      <c r="AJ1303">
        <v>1110166</v>
      </c>
      <c r="AK1303" t="s">
        <v>388</v>
      </c>
      <c r="AL1303" t="s">
        <v>239</v>
      </c>
      <c r="AM1303">
        <v>21213</v>
      </c>
      <c r="AN1303">
        <v>24405</v>
      </c>
      <c r="AO1303">
        <v>21195</v>
      </c>
      <c r="AP1303">
        <v>46.12</v>
      </c>
      <c r="AQ1303">
        <v>801.47</v>
      </c>
      <c r="AR1303" t="s">
        <v>2627</v>
      </c>
      <c r="AS1303" t="s">
        <v>2626</v>
      </c>
      <c r="AT1303">
        <v>0</v>
      </c>
      <c r="AU1303" t="s">
        <v>2628</v>
      </c>
      <c r="AV1303" s="3">
        <v>44211</v>
      </c>
      <c r="AW1303" s="3" t="str">
        <f>TEXT(LoanTable[[#This Row],[Disbursement Date]],"YYYY-MM")</f>
        <v>2021-01</v>
      </c>
      <c r="AX1303" t="str">
        <f>TEXT(EDATE(LoanTable[[#This Row],[Disbursement Date]],-1),"YYYY-MM")</f>
        <v>2020-12</v>
      </c>
      <c r="AY1303">
        <f>IF(LoanTable[[#This Row],[Loan Status]]="Active",1,0)</f>
        <v>0</v>
      </c>
      <c r="AZ1303">
        <f>IF(COUNTIFS(LoanTable[Client id],LoanTable[[#This Row],[Client id]],LoanTable[Period],LoanTable[[#This Row],[Previous Period]])&gt;0,1,0)</f>
        <v>0</v>
      </c>
      <c r="BA1303" s="17" t="str">
        <f>TEXT(LoanTable[[#This Row],[Disbursement Date]],"YYYY")</f>
        <v>2021</v>
      </c>
      <c r="BB1303" s="10" cm="1">
        <f t="array" ref="BB1303">IF(YEAR(LoanTable[[#This Row],[Disbursement Date]])=MIN(YEAR(LoanTable[Disbursement Date])),"",YEAR(LoanTable[[#This Row],[Disbursement Date]])-1)</f>
        <v>2020</v>
      </c>
      <c r="BC1303" s="10">
        <f>IF(LoanTable[[#This Row],[Previous Year]]="",1,IF(COUNTIFS(LoanTable[Client id],LoanTable[[#This Row],[Client id]],LoanTable[Year],LoanTable[[#This Row],[Previous Year]])&gt;0,1,0))</f>
        <v>0</v>
      </c>
      <c r="BD1303" t="str">
        <f>YEAR(LoanTable[[#This Row],[Disbursement Date]]) &amp; "-Q" &amp; ROUNDUP(MONTH(LoanTable[[#This Row],[Disbursement Date]])/3,0)</f>
        <v>2021-Q1</v>
      </c>
      <c r="BE1303">
        <f>IF(LoanTable[[#This Row],[Disbursement Date]]=LoanTable[[#This Row],[First Loan Date]],1,0)</f>
        <v>1</v>
      </c>
    </row>
    <row r="1304" spans="1:57" x14ac:dyDescent="0.3">
      <c r="A1304" t="s">
        <v>1442</v>
      </c>
      <c r="B1304">
        <v>470</v>
      </c>
      <c r="C1304" t="s">
        <v>246</v>
      </c>
      <c r="D1304" t="s">
        <v>573</v>
      </c>
      <c r="E1304">
        <v>11944</v>
      </c>
      <c r="F1304">
        <v>3998</v>
      </c>
      <c r="G1304">
        <v>17295</v>
      </c>
      <c r="H1304" s="5">
        <v>44211</v>
      </c>
      <c r="I1304" t="s">
        <v>624</v>
      </c>
      <c r="J1304" t="s">
        <v>613</v>
      </c>
      <c r="K1304">
        <v>110159</v>
      </c>
      <c r="L1304" t="s">
        <v>248</v>
      </c>
      <c r="M1304" t="s">
        <v>182</v>
      </c>
      <c r="N1304" t="s">
        <v>13</v>
      </c>
      <c r="O1304" t="s">
        <v>46</v>
      </c>
      <c r="P1304">
        <v>28</v>
      </c>
      <c r="Q1304" s="5" t="s">
        <v>183</v>
      </c>
      <c r="R1304" t="s">
        <v>30</v>
      </c>
      <c r="S1304" t="s">
        <v>145</v>
      </c>
      <c r="T1304" t="s">
        <v>63</v>
      </c>
      <c r="U1304" t="s">
        <v>38</v>
      </c>
      <c r="V1304" t="s">
        <v>20</v>
      </c>
      <c r="W1304">
        <v>641</v>
      </c>
      <c r="X1304" t="s">
        <v>574</v>
      </c>
      <c r="Y1304" t="s">
        <v>575</v>
      </c>
      <c r="Z1304" t="s">
        <v>576</v>
      </c>
      <c r="AA1304">
        <v>0.1065</v>
      </c>
      <c r="AB1304" t="s">
        <v>577</v>
      </c>
      <c r="AC1304" t="s">
        <v>578</v>
      </c>
      <c r="AD1304" t="s">
        <v>246</v>
      </c>
      <c r="AE1304" t="s">
        <v>234</v>
      </c>
      <c r="AF1304" t="s">
        <v>235</v>
      </c>
      <c r="AG1304" t="s">
        <v>236</v>
      </c>
      <c r="AH1304" t="s">
        <v>237</v>
      </c>
      <c r="AI1304" t="s">
        <v>246</v>
      </c>
      <c r="AJ1304">
        <v>110159</v>
      </c>
      <c r="AK1304" t="s">
        <v>247</v>
      </c>
      <c r="AL1304" t="s">
        <v>241</v>
      </c>
      <c r="AM1304">
        <v>13480</v>
      </c>
      <c r="AN1304">
        <v>4284</v>
      </c>
      <c r="AO1304">
        <v>11925</v>
      </c>
      <c r="AP1304">
        <v>24.8</v>
      </c>
      <c r="AQ1304">
        <v>3864.83</v>
      </c>
      <c r="AR1304" t="s">
        <v>2626</v>
      </c>
      <c r="AS1304" t="s">
        <v>2626</v>
      </c>
      <c r="AT1304">
        <v>0</v>
      </c>
      <c r="AU1304" t="s">
        <v>2628</v>
      </c>
      <c r="AV1304" s="3">
        <v>44211</v>
      </c>
      <c r="AW1304" s="3" t="str">
        <f>TEXT(LoanTable[[#This Row],[Disbursement Date]],"YYYY-MM")</f>
        <v>2021-01</v>
      </c>
      <c r="AX1304" t="str">
        <f>TEXT(EDATE(LoanTable[[#This Row],[Disbursement Date]],-1),"YYYY-MM")</f>
        <v>2020-12</v>
      </c>
      <c r="AY1304">
        <f>IF(LoanTable[[#This Row],[Loan Status]]="Active",1,0)</f>
        <v>1</v>
      </c>
      <c r="AZ1304">
        <f>IF(COUNTIFS(LoanTable[Client id],LoanTable[[#This Row],[Client id]],LoanTable[Period],LoanTable[[#This Row],[Previous Period]])&gt;0,1,0)</f>
        <v>0</v>
      </c>
      <c r="BA1304" s="17" t="str">
        <f>TEXT(LoanTable[[#This Row],[Disbursement Date]],"YYYY")</f>
        <v>2021</v>
      </c>
      <c r="BB1304" s="10" cm="1">
        <f t="array" ref="BB1304">IF(YEAR(LoanTable[[#This Row],[Disbursement Date]])=MIN(YEAR(LoanTable[Disbursement Date])),"",YEAR(LoanTable[[#This Row],[Disbursement Date]])-1)</f>
        <v>2020</v>
      </c>
      <c r="BC1304" s="10">
        <f>IF(LoanTable[[#This Row],[Previous Year]]="",1,IF(COUNTIFS(LoanTable[Client id],LoanTable[[#This Row],[Client id]],LoanTable[Year],LoanTable[[#This Row],[Previous Year]])&gt;0,1,0))</f>
        <v>0</v>
      </c>
      <c r="BD1304" t="str">
        <f>YEAR(LoanTable[[#This Row],[Disbursement Date]]) &amp; "-Q" &amp; ROUNDUP(MONTH(LoanTable[[#This Row],[Disbursement Date]])/3,0)</f>
        <v>2021-Q1</v>
      </c>
      <c r="BE1304">
        <f>IF(LoanTable[[#This Row],[Disbursement Date]]=LoanTable[[#This Row],[First Loan Date]],1,0)</f>
        <v>1</v>
      </c>
    </row>
    <row r="1305" spans="1:57" x14ac:dyDescent="0.3">
      <c r="A1305" t="s">
        <v>2388</v>
      </c>
      <c r="B1305">
        <v>915</v>
      </c>
      <c r="C1305" t="s">
        <v>249</v>
      </c>
      <c r="D1305" t="s">
        <v>573</v>
      </c>
      <c r="E1305">
        <v>12527</v>
      </c>
      <c r="F1305">
        <v>3479</v>
      </c>
      <c r="G1305">
        <v>34968</v>
      </c>
      <c r="H1305" s="5">
        <v>44213</v>
      </c>
      <c r="I1305" t="s">
        <v>615</v>
      </c>
      <c r="J1305" t="s">
        <v>613</v>
      </c>
      <c r="K1305">
        <v>910182</v>
      </c>
      <c r="L1305" t="s">
        <v>257</v>
      </c>
      <c r="M1305" t="s">
        <v>32</v>
      </c>
      <c r="N1305" t="s">
        <v>13</v>
      </c>
      <c r="O1305" t="s">
        <v>28</v>
      </c>
      <c r="P1305">
        <v>54</v>
      </c>
      <c r="Q1305" s="5" t="s">
        <v>221</v>
      </c>
      <c r="R1305" t="s">
        <v>74</v>
      </c>
      <c r="S1305" t="s">
        <v>35</v>
      </c>
      <c r="T1305" t="s">
        <v>63</v>
      </c>
      <c r="U1305" t="s">
        <v>26</v>
      </c>
      <c r="V1305" t="s">
        <v>31</v>
      </c>
      <c r="W1305">
        <v>629</v>
      </c>
      <c r="X1305" t="s">
        <v>574</v>
      </c>
      <c r="Y1305" t="s">
        <v>575</v>
      </c>
      <c r="Z1305" t="s">
        <v>576</v>
      </c>
      <c r="AA1305">
        <v>0.1065</v>
      </c>
      <c r="AB1305" t="s">
        <v>577</v>
      </c>
      <c r="AC1305" t="s">
        <v>578</v>
      </c>
      <c r="AD1305" t="s">
        <v>249</v>
      </c>
      <c r="AE1305" t="s">
        <v>250</v>
      </c>
      <c r="AF1305" t="s">
        <v>251</v>
      </c>
      <c r="AG1305" t="s">
        <v>252</v>
      </c>
      <c r="AH1305" t="s">
        <v>253</v>
      </c>
      <c r="AI1305" t="s">
        <v>254</v>
      </c>
      <c r="AJ1305">
        <v>910182</v>
      </c>
      <c r="AK1305" t="s">
        <v>255</v>
      </c>
      <c r="AL1305" t="s">
        <v>256</v>
      </c>
      <c r="AM1305">
        <v>13844</v>
      </c>
      <c r="AN1305">
        <v>4930</v>
      </c>
      <c r="AO1305">
        <v>12117</v>
      </c>
      <c r="AP1305">
        <v>7.3</v>
      </c>
      <c r="AQ1305">
        <v>514.15</v>
      </c>
      <c r="AR1305" t="s">
        <v>2626</v>
      </c>
      <c r="AS1305" t="s">
        <v>2626</v>
      </c>
      <c r="AT1305">
        <v>1</v>
      </c>
      <c r="AU1305" t="s">
        <v>2629</v>
      </c>
      <c r="AV1305" s="3">
        <v>42450</v>
      </c>
      <c r="AW1305" s="3" t="str">
        <f>TEXT(LoanTable[[#This Row],[Disbursement Date]],"YYYY-MM")</f>
        <v>2021-01</v>
      </c>
      <c r="AX1305" t="str">
        <f>TEXT(EDATE(LoanTable[[#This Row],[Disbursement Date]],-1),"YYYY-MM")</f>
        <v>2020-12</v>
      </c>
      <c r="AY1305">
        <f>IF(LoanTable[[#This Row],[Loan Status]]="Active",1,0)</f>
        <v>0</v>
      </c>
      <c r="AZ1305">
        <f>IF(COUNTIFS(LoanTable[Client id],LoanTable[[#This Row],[Client id]],LoanTable[Period],LoanTable[[#This Row],[Previous Period]])&gt;0,1,0)</f>
        <v>0</v>
      </c>
      <c r="BA1305" s="17" t="str">
        <f>TEXT(LoanTable[[#This Row],[Disbursement Date]],"YYYY")</f>
        <v>2021</v>
      </c>
      <c r="BB1305" s="10" cm="1">
        <f t="array" ref="BB1305">IF(YEAR(LoanTable[[#This Row],[Disbursement Date]])=MIN(YEAR(LoanTable[Disbursement Date])),"",YEAR(LoanTable[[#This Row],[Disbursement Date]])-1)</f>
        <v>2020</v>
      </c>
      <c r="BC1305" s="10">
        <f>IF(LoanTable[[#This Row],[Previous Year]]="",1,IF(COUNTIFS(LoanTable[Client id],LoanTable[[#This Row],[Client id]],LoanTable[Year],LoanTable[[#This Row],[Previous Year]])&gt;0,1,0))</f>
        <v>0</v>
      </c>
      <c r="BD1305" t="str">
        <f>YEAR(LoanTable[[#This Row],[Disbursement Date]]) &amp; "-Q" &amp; ROUNDUP(MONTH(LoanTable[[#This Row],[Disbursement Date]])/3,0)</f>
        <v>2021-Q1</v>
      </c>
      <c r="BE1305">
        <f>IF(LoanTable[[#This Row],[Disbursement Date]]=LoanTable[[#This Row],[First Loan Date]],1,0)</f>
        <v>0</v>
      </c>
    </row>
    <row r="1306" spans="1:57" x14ac:dyDescent="0.3">
      <c r="A1306" t="s">
        <v>2195</v>
      </c>
      <c r="B1306">
        <v>499</v>
      </c>
      <c r="C1306" t="s">
        <v>548</v>
      </c>
      <c r="D1306" t="s">
        <v>589</v>
      </c>
      <c r="E1306">
        <v>21013</v>
      </c>
      <c r="F1306">
        <v>41234</v>
      </c>
      <c r="G1306">
        <v>40268</v>
      </c>
      <c r="H1306" s="5">
        <v>44214</v>
      </c>
      <c r="I1306" t="s">
        <v>624</v>
      </c>
      <c r="J1306" t="s">
        <v>613</v>
      </c>
      <c r="K1306">
        <v>680026</v>
      </c>
      <c r="L1306" t="s">
        <v>551</v>
      </c>
      <c r="M1306" t="s">
        <v>12</v>
      </c>
      <c r="N1306" t="s">
        <v>13</v>
      </c>
      <c r="O1306" t="s">
        <v>28</v>
      </c>
      <c r="P1306">
        <v>53</v>
      </c>
      <c r="Q1306" s="5" t="s">
        <v>189</v>
      </c>
      <c r="R1306" t="s">
        <v>30</v>
      </c>
      <c r="S1306" t="s">
        <v>145</v>
      </c>
      <c r="T1306" t="s">
        <v>18</v>
      </c>
      <c r="U1306" t="s">
        <v>19</v>
      </c>
      <c r="V1306" t="s">
        <v>31</v>
      </c>
      <c r="W1306">
        <v>551</v>
      </c>
      <c r="X1306" t="s">
        <v>574</v>
      </c>
      <c r="Y1306" t="s">
        <v>590</v>
      </c>
      <c r="Z1306" t="s">
        <v>576</v>
      </c>
      <c r="AA1306">
        <v>9.9099999999999994E-2</v>
      </c>
      <c r="AB1306" t="s">
        <v>577</v>
      </c>
      <c r="AC1306" t="s">
        <v>591</v>
      </c>
      <c r="AD1306" t="s">
        <v>548</v>
      </c>
      <c r="AE1306" t="s">
        <v>472</v>
      </c>
      <c r="AF1306" t="s">
        <v>473</v>
      </c>
      <c r="AG1306" t="s">
        <v>474</v>
      </c>
      <c r="AH1306" t="s">
        <v>475</v>
      </c>
      <c r="AI1306" t="s">
        <v>549</v>
      </c>
      <c r="AJ1306">
        <v>680026</v>
      </c>
      <c r="AK1306" t="s">
        <v>550</v>
      </c>
      <c r="AL1306" t="s">
        <v>239</v>
      </c>
      <c r="AM1306">
        <v>20883</v>
      </c>
      <c r="AN1306">
        <v>42474</v>
      </c>
      <c r="AO1306">
        <v>20697</v>
      </c>
      <c r="AP1306">
        <v>45.35</v>
      </c>
      <c r="AQ1306">
        <v>2042.7</v>
      </c>
      <c r="AR1306" t="s">
        <v>2626</v>
      </c>
      <c r="AS1306" t="s">
        <v>2626</v>
      </c>
      <c r="AT1306">
        <v>0</v>
      </c>
      <c r="AU1306" t="s">
        <v>2628</v>
      </c>
      <c r="AV1306" s="3">
        <v>43600</v>
      </c>
      <c r="AW1306" s="3" t="str">
        <f>TEXT(LoanTable[[#This Row],[Disbursement Date]],"YYYY-MM")</f>
        <v>2021-01</v>
      </c>
      <c r="AX1306" t="str">
        <f>TEXT(EDATE(LoanTable[[#This Row],[Disbursement Date]],-1),"YYYY-MM")</f>
        <v>2020-12</v>
      </c>
      <c r="AY1306">
        <f>IF(LoanTable[[#This Row],[Loan Status]]="Active",1,0)</f>
        <v>1</v>
      </c>
      <c r="AZ1306">
        <f>IF(COUNTIFS(LoanTable[Client id],LoanTable[[#This Row],[Client id]],LoanTable[Period],LoanTable[[#This Row],[Previous Period]])&gt;0,1,0)</f>
        <v>0</v>
      </c>
      <c r="BA1306" s="17" t="str">
        <f>TEXT(LoanTable[[#This Row],[Disbursement Date]],"YYYY")</f>
        <v>2021</v>
      </c>
      <c r="BB1306" s="10" cm="1">
        <f t="array" ref="BB1306">IF(YEAR(LoanTable[[#This Row],[Disbursement Date]])=MIN(YEAR(LoanTable[Disbursement Date])),"",YEAR(LoanTable[[#This Row],[Disbursement Date]])-1)</f>
        <v>2020</v>
      </c>
      <c r="BC1306" s="10">
        <f>IF(LoanTable[[#This Row],[Previous Year]]="",1,IF(COUNTIFS(LoanTable[Client id],LoanTable[[#This Row],[Client id]],LoanTable[Year],LoanTable[[#This Row],[Previous Year]])&gt;0,1,0))</f>
        <v>0</v>
      </c>
      <c r="BD1306" t="str">
        <f>YEAR(LoanTable[[#This Row],[Disbursement Date]]) &amp; "-Q" &amp; ROUNDUP(MONTH(LoanTable[[#This Row],[Disbursement Date]])/3,0)</f>
        <v>2021-Q1</v>
      </c>
      <c r="BE1306">
        <f>IF(LoanTable[[#This Row],[Disbursement Date]]=LoanTable[[#This Row],[First Loan Date]],1,0)</f>
        <v>0</v>
      </c>
    </row>
    <row r="1307" spans="1:57" x14ac:dyDescent="0.3">
      <c r="A1307" t="s">
        <v>1226</v>
      </c>
      <c r="B1307">
        <v>333</v>
      </c>
      <c r="C1307" t="s">
        <v>243</v>
      </c>
      <c r="D1307" t="s">
        <v>573</v>
      </c>
      <c r="E1307">
        <v>23294</v>
      </c>
      <c r="F1307">
        <v>48211</v>
      </c>
      <c r="G1307">
        <v>39790</v>
      </c>
      <c r="H1307" s="5">
        <v>44215</v>
      </c>
      <c r="I1307" t="s">
        <v>624</v>
      </c>
      <c r="J1307" t="s">
        <v>613</v>
      </c>
      <c r="K1307">
        <v>160051</v>
      </c>
      <c r="L1307" t="s">
        <v>245</v>
      </c>
      <c r="M1307" t="s">
        <v>106</v>
      </c>
      <c r="N1307" t="s">
        <v>13</v>
      </c>
      <c r="O1307" t="s">
        <v>14</v>
      </c>
      <c r="P1307">
        <v>36</v>
      </c>
      <c r="Q1307" s="5" t="s">
        <v>67</v>
      </c>
      <c r="R1307" t="s">
        <v>25</v>
      </c>
      <c r="S1307" t="s">
        <v>35</v>
      </c>
      <c r="T1307" t="s">
        <v>63</v>
      </c>
      <c r="U1307" t="s">
        <v>38</v>
      </c>
      <c r="V1307" t="s">
        <v>31</v>
      </c>
      <c r="W1307">
        <v>796</v>
      </c>
      <c r="X1307" t="s">
        <v>574</v>
      </c>
      <c r="Y1307" t="s">
        <v>575</v>
      </c>
      <c r="Z1307" t="s">
        <v>576</v>
      </c>
      <c r="AA1307">
        <v>0.1065</v>
      </c>
      <c r="AB1307" t="s">
        <v>577</v>
      </c>
      <c r="AC1307" t="s">
        <v>578</v>
      </c>
      <c r="AD1307" t="s">
        <v>243</v>
      </c>
      <c r="AE1307" t="s">
        <v>234</v>
      </c>
      <c r="AF1307" t="s">
        <v>235</v>
      </c>
      <c r="AG1307" t="s">
        <v>236</v>
      </c>
      <c r="AH1307" t="s">
        <v>237</v>
      </c>
      <c r="AI1307" t="s">
        <v>243</v>
      </c>
      <c r="AJ1307">
        <v>160051</v>
      </c>
      <c r="AK1307" t="s">
        <v>244</v>
      </c>
      <c r="AL1307" t="s">
        <v>241</v>
      </c>
      <c r="AM1307">
        <v>24737</v>
      </c>
      <c r="AN1307">
        <v>47929</v>
      </c>
      <c r="AO1307">
        <v>23104</v>
      </c>
      <c r="AP1307">
        <v>45.49</v>
      </c>
      <c r="AQ1307">
        <v>4657.93</v>
      </c>
      <c r="AR1307" t="s">
        <v>2626</v>
      </c>
      <c r="AS1307" t="s">
        <v>2626</v>
      </c>
      <c r="AT1307">
        <v>0</v>
      </c>
      <c r="AU1307" t="s">
        <v>2628</v>
      </c>
      <c r="AV1307" s="3">
        <v>43910</v>
      </c>
      <c r="AW1307" s="3" t="str">
        <f>TEXT(LoanTable[[#This Row],[Disbursement Date]],"YYYY-MM")</f>
        <v>2021-01</v>
      </c>
      <c r="AX1307" t="str">
        <f>TEXT(EDATE(LoanTable[[#This Row],[Disbursement Date]],-1),"YYYY-MM")</f>
        <v>2020-12</v>
      </c>
      <c r="AY1307">
        <f>IF(LoanTable[[#This Row],[Loan Status]]="Active",1,0)</f>
        <v>1</v>
      </c>
      <c r="AZ1307">
        <f>IF(COUNTIFS(LoanTable[Client id],LoanTable[[#This Row],[Client id]],LoanTable[Period],LoanTable[[#This Row],[Previous Period]])&gt;0,1,0)</f>
        <v>0</v>
      </c>
      <c r="BA1307" s="17" t="str">
        <f>TEXT(LoanTable[[#This Row],[Disbursement Date]],"YYYY")</f>
        <v>2021</v>
      </c>
      <c r="BB1307" s="10" cm="1">
        <f t="array" ref="BB1307">IF(YEAR(LoanTable[[#This Row],[Disbursement Date]])=MIN(YEAR(LoanTable[Disbursement Date])),"",YEAR(LoanTable[[#This Row],[Disbursement Date]])-1)</f>
        <v>2020</v>
      </c>
      <c r="BC1307" s="10">
        <f>IF(LoanTable[[#This Row],[Previous Year]]="",1,IF(COUNTIFS(LoanTable[Client id],LoanTable[[#This Row],[Client id]],LoanTable[Year],LoanTable[[#This Row],[Previous Year]])&gt;0,1,0))</f>
        <v>1</v>
      </c>
      <c r="BD1307" t="str">
        <f>YEAR(LoanTable[[#This Row],[Disbursement Date]]) &amp; "-Q" &amp; ROUNDUP(MONTH(LoanTable[[#This Row],[Disbursement Date]])/3,0)</f>
        <v>2021-Q1</v>
      </c>
      <c r="BE1307">
        <f>IF(LoanTable[[#This Row],[Disbursement Date]]=LoanTable[[#This Row],[First Loan Date]],1,0)</f>
        <v>0</v>
      </c>
    </row>
    <row r="1308" spans="1:57" x14ac:dyDescent="0.3">
      <c r="A1308" t="s">
        <v>2350</v>
      </c>
      <c r="B1308">
        <v>468</v>
      </c>
      <c r="C1308" t="s">
        <v>249</v>
      </c>
      <c r="D1308" t="s">
        <v>589</v>
      </c>
      <c r="E1308">
        <v>10093</v>
      </c>
      <c r="F1308">
        <v>49521</v>
      </c>
      <c r="G1308">
        <v>35710</v>
      </c>
      <c r="H1308" s="5">
        <v>44215</v>
      </c>
      <c r="I1308" t="s">
        <v>617</v>
      </c>
      <c r="J1308" t="s">
        <v>619</v>
      </c>
      <c r="K1308">
        <v>910182</v>
      </c>
      <c r="L1308" t="s">
        <v>257</v>
      </c>
      <c r="M1308" t="s">
        <v>153</v>
      </c>
      <c r="N1308" t="s">
        <v>13</v>
      </c>
      <c r="O1308" t="s">
        <v>14</v>
      </c>
      <c r="P1308">
        <v>44</v>
      </c>
      <c r="Q1308" s="5" t="s">
        <v>195</v>
      </c>
      <c r="R1308" t="s">
        <v>74</v>
      </c>
      <c r="S1308" t="s">
        <v>105</v>
      </c>
      <c r="T1308" t="s">
        <v>18</v>
      </c>
      <c r="U1308" t="s">
        <v>26</v>
      </c>
      <c r="V1308" t="s">
        <v>39</v>
      </c>
      <c r="W1308">
        <v>425</v>
      </c>
      <c r="X1308" t="s">
        <v>574</v>
      </c>
      <c r="Y1308" t="s">
        <v>590</v>
      </c>
      <c r="Z1308" t="s">
        <v>576</v>
      </c>
      <c r="AA1308">
        <v>9.9099999999999994E-2</v>
      </c>
      <c r="AB1308" t="s">
        <v>577</v>
      </c>
      <c r="AC1308" t="s">
        <v>591</v>
      </c>
      <c r="AD1308" t="s">
        <v>249</v>
      </c>
      <c r="AE1308" t="s">
        <v>250</v>
      </c>
      <c r="AF1308" t="s">
        <v>251</v>
      </c>
      <c r="AG1308" t="s">
        <v>252</v>
      </c>
      <c r="AH1308" t="s">
        <v>253</v>
      </c>
      <c r="AI1308" t="s">
        <v>254</v>
      </c>
      <c r="AJ1308">
        <v>910182</v>
      </c>
      <c r="AK1308" t="s">
        <v>255</v>
      </c>
      <c r="AL1308" t="s">
        <v>256</v>
      </c>
      <c r="AM1308">
        <v>11899</v>
      </c>
      <c r="AN1308">
        <v>49646</v>
      </c>
      <c r="AO1308">
        <v>9860</v>
      </c>
      <c r="AP1308">
        <v>7.19</v>
      </c>
      <c r="AQ1308">
        <v>965.49</v>
      </c>
      <c r="AR1308" t="s">
        <v>2626</v>
      </c>
      <c r="AS1308" t="s">
        <v>2627</v>
      </c>
      <c r="AT1308">
        <v>2</v>
      </c>
      <c r="AU1308" t="s">
        <v>2628</v>
      </c>
      <c r="AV1308" s="3">
        <v>42323</v>
      </c>
      <c r="AW1308" s="3" t="str">
        <f>TEXT(LoanTable[[#This Row],[Disbursement Date]],"YYYY-MM")</f>
        <v>2021-01</v>
      </c>
      <c r="AX1308" t="str">
        <f>TEXT(EDATE(LoanTable[[#This Row],[Disbursement Date]],-1),"YYYY-MM")</f>
        <v>2020-12</v>
      </c>
      <c r="AY1308">
        <f>IF(LoanTable[[#This Row],[Loan Status]]="Active",1,0)</f>
        <v>0</v>
      </c>
      <c r="AZ1308">
        <f>IF(COUNTIFS(LoanTable[Client id],LoanTable[[#This Row],[Client id]],LoanTable[Period],LoanTable[[#This Row],[Previous Period]])&gt;0,1,0)</f>
        <v>1</v>
      </c>
      <c r="BA1308" s="17" t="str">
        <f>TEXT(LoanTable[[#This Row],[Disbursement Date]],"YYYY")</f>
        <v>2021</v>
      </c>
      <c r="BB1308" s="10" cm="1">
        <f t="array" ref="BB1308">IF(YEAR(LoanTable[[#This Row],[Disbursement Date]])=MIN(YEAR(LoanTable[Disbursement Date])),"",YEAR(LoanTable[[#This Row],[Disbursement Date]])-1)</f>
        <v>2020</v>
      </c>
      <c r="BC1308" s="10">
        <f>IF(LoanTable[[#This Row],[Previous Year]]="",1,IF(COUNTIFS(LoanTable[Client id],LoanTable[[#This Row],[Client id]],LoanTable[Year],LoanTable[[#This Row],[Previous Year]])&gt;0,1,0))</f>
        <v>1</v>
      </c>
      <c r="BD1308" t="str">
        <f>YEAR(LoanTable[[#This Row],[Disbursement Date]]) &amp; "-Q" &amp; ROUNDUP(MONTH(LoanTable[[#This Row],[Disbursement Date]])/3,0)</f>
        <v>2021-Q1</v>
      </c>
      <c r="BE1308">
        <f>IF(LoanTable[[#This Row],[Disbursement Date]]=LoanTable[[#This Row],[First Loan Date]],1,0)</f>
        <v>0</v>
      </c>
    </row>
    <row r="1309" spans="1:57" x14ac:dyDescent="0.3">
      <c r="A1309" t="s">
        <v>2527</v>
      </c>
      <c r="B1309">
        <v>260</v>
      </c>
      <c r="C1309" t="s">
        <v>409</v>
      </c>
      <c r="D1309" t="s">
        <v>601</v>
      </c>
      <c r="E1309">
        <v>41523</v>
      </c>
      <c r="F1309">
        <v>44223</v>
      </c>
      <c r="G1309">
        <v>11697</v>
      </c>
      <c r="H1309" s="5">
        <v>44216</v>
      </c>
      <c r="I1309" t="s">
        <v>612</v>
      </c>
      <c r="J1309" t="s">
        <v>613</v>
      </c>
      <c r="K1309">
        <v>1030063</v>
      </c>
      <c r="L1309" t="s">
        <v>411</v>
      </c>
      <c r="M1309" t="s">
        <v>99</v>
      </c>
      <c r="N1309" t="s">
        <v>13</v>
      </c>
      <c r="O1309" t="s">
        <v>14</v>
      </c>
      <c r="P1309">
        <v>38</v>
      </c>
      <c r="Q1309" s="5" t="s">
        <v>15</v>
      </c>
      <c r="R1309" t="s">
        <v>30</v>
      </c>
      <c r="S1309" t="s">
        <v>145</v>
      </c>
      <c r="T1309" t="s">
        <v>18</v>
      </c>
      <c r="U1309" t="s">
        <v>26</v>
      </c>
      <c r="V1309" t="s">
        <v>20</v>
      </c>
      <c r="W1309">
        <v>552</v>
      </c>
      <c r="X1309" t="s">
        <v>574</v>
      </c>
      <c r="Y1309" t="s">
        <v>575</v>
      </c>
      <c r="Z1309" t="s">
        <v>576</v>
      </c>
      <c r="AA1309">
        <v>0.14649999999999999</v>
      </c>
      <c r="AB1309" t="s">
        <v>599</v>
      </c>
      <c r="AC1309" t="s">
        <v>600</v>
      </c>
      <c r="AD1309" t="s">
        <v>409</v>
      </c>
      <c r="AE1309" t="s">
        <v>234</v>
      </c>
      <c r="AF1309" t="s">
        <v>235</v>
      </c>
      <c r="AG1309" t="s">
        <v>236</v>
      </c>
      <c r="AH1309" t="s">
        <v>237</v>
      </c>
      <c r="AI1309" t="s">
        <v>246</v>
      </c>
      <c r="AJ1309">
        <v>1030063</v>
      </c>
      <c r="AK1309" t="s">
        <v>410</v>
      </c>
      <c r="AL1309" t="s">
        <v>241</v>
      </c>
      <c r="AM1309">
        <v>41715</v>
      </c>
      <c r="AN1309">
        <v>44421</v>
      </c>
      <c r="AO1309">
        <v>41264</v>
      </c>
      <c r="AP1309">
        <v>20.89</v>
      </c>
      <c r="AQ1309">
        <v>1919.6</v>
      </c>
      <c r="AR1309" t="s">
        <v>2626</v>
      </c>
      <c r="AS1309" t="s">
        <v>2626</v>
      </c>
      <c r="AT1309">
        <v>2</v>
      </c>
      <c r="AU1309" t="s">
        <v>2630</v>
      </c>
      <c r="AV1309" s="3">
        <v>42133</v>
      </c>
      <c r="AW1309" s="3" t="str">
        <f>TEXT(LoanTable[[#This Row],[Disbursement Date]],"YYYY-MM")</f>
        <v>2021-01</v>
      </c>
      <c r="AX1309" t="str">
        <f>TEXT(EDATE(LoanTable[[#This Row],[Disbursement Date]],-1),"YYYY-MM")</f>
        <v>2020-12</v>
      </c>
      <c r="AY1309">
        <f>IF(LoanTable[[#This Row],[Loan Status]]="Active",1,0)</f>
        <v>0</v>
      </c>
      <c r="AZ1309">
        <f>IF(COUNTIFS(LoanTable[Client id],LoanTable[[#This Row],[Client id]],LoanTable[Period],LoanTable[[#This Row],[Previous Period]])&gt;0,1,0)</f>
        <v>0</v>
      </c>
      <c r="BA1309" s="17" t="str">
        <f>TEXT(LoanTable[[#This Row],[Disbursement Date]],"YYYY")</f>
        <v>2021</v>
      </c>
      <c r="BB1309" s="10" cm="1">
        <f t="array" ref="BB1309">IF(YEAR(LoanTable[[#This Row],[Disbursement Date]])=MIN(YEAR(LoanTable[Disbursement Date])),"",YEAR(LoanTable[[#This Row],[Disbursement Date]])-1)</f>
        <v>2020</v>
      </c>
      <c r="BC1309" s="10">
        <f>IF(LoanTable[[#This Row],[Previous Year]]="",1,IF(COUNTIFS(LoanTable[Client id],LoanTable[[#This Row],[Client id]],LoanTable[Year],LoanTable[[#This Row],[Previous Year]])&gt;0,1,0))</f>
        <v>0</v>
      </c>
      <c r="BD1309" t="str">
        <f>YEAR(LoanTable[[#This Row],[Disbursement Date]]) &amp; "-Q" &amp; ROUNDUP(MONTH(LoanTable[[#This Row],[Disbursement Date]])/3,0)</f>
        <v>2021-Q1</v>
      </c>
      <c r="BE1309">
        <f>IF(LoanTable[[#This Row],[Disbursement Date]]=LoanTable[[#This Row],[First Loan Date]],1,0)</f>
        <v>0</v>
      </c>
    </row>
    <row r="1310" spans="1:57" x14ac:dyDescent="0.3">
      <c r="A1310" t="s">
        <v>1431</v>
      </c>
      <c r="B1310">
        <v>760</v>
      </c>
      <c r="C1310" t="s">
        <v>251</v>
      </c>
      <c r="D1310" t="s">
        <v>573</v>
      </c>
      <c r="E1310">
        <v>31766</v>
      </c>
      <c r="F1310">
        <v>14247</v>
      </c>
      <c r="G1310">
        <v>21451</v>
      </c>
      <c r="H1310" s="5">
        <v>44217</v>
      </c>
      <c r="I1310" t="s">
        <v>615</v>
      </c>
      <c r="J1310" t="s">
        <v>619</v>
      </c>
      <c r="K1310">
        <v>10068</v>
      </c>
      <c r="L1310" t="s">
        <v>319</v>
      </c>
      <c r="M1310" t="s">
        <v>99</v>
      </c>
      <c r="N1310" t="s">
        <v>13</v>
      </c>
      <c r="O1310" t="s">
        <v>46</v>
      </c>
      <c r="P1310">
        <v>33</v>
      </c>
      <c r="Q1310" s="5" t="s">
        <v>174</v>
      </c>
      <c r="R1310" t="s">
        <v>30</v>
      </c>
      <c r="S1310" t="s">
        <v>145</v>
      </c>
      <c r="T1310" t="s">
        <v>18</v>
      </c>
      <c r="U1310" t="s">
        <v>22</v>
      </c>
      <c r="V1310" t="s">
        <v>31</v>
      </c>
      <c r="W1310">
        <v>473</v>
      </c>
      <c r="X1310" t="s">
        <v>574</v>
      </c>
      <c r="Y1310" t="s">
        <v>575</v>
      </c>
      <c r="Z1310" t="s">
        <v>576</v>
      </c>
      <c r="AA1310">
        <v>0.1065</v>
      </c>
      <c r="AB1310" t="s">
        <v>577</v>
      </c>
      <c r="AC1310" t="s">
        <v>578</v>
      </c>
      <c r="AD1310" t="s">
        <v>251</v>
      </c>
      <c r="AE1310" t="s">
        <v>250</v>
      </c>
      <c r="AF1310" t="s">
        <v>251</v>
      </c>
      <c r="AG1310" t="s">
        <v>252</v>
      </c>
      <c r="AH1310" t="s">
        <v>253</v>
      </c>
      <c r="AI1310" t="s">
        <v>317</v>
      </c>
      <c r="AJ1310">
        <v>10068</v>
      </c>
      <c r="AK1310" t="s">
        <v>318</v>
      </c>
      <c r="AL1310" t="s">
        <v>256</v>
      </c>
      <c r="AM1310">
        <v>32465</v>
      </c>
      <c r="AN1310">
        <v>14409</v>
      </c>
      <c r="AO1310">
        <v>31564</v>
      </c>
      <c r="AP1310">
        <v>36.58</v>
      </c>
      <c r="AQ1310">
        <v>923.17</v>
      </c>
      <c r="AR1310" t="s">
        <v>2626</v>
      </c>
      <c r="AS1310" t="s">
        <v>2626</v>
      </c>
      <c r="AT1310">
        <v>2</v>
      </c>
      <c r="AU1310" t="s">
        <v>2628</v>
      </c>
      <c r="AV1310" s="3">
        <v>44217</v>
      </c>
      <c r="AW1310" s="3" t="str">
        <f>TEXT(LoanTable[[#This Row],[Disbursement Date]],"YYYY-MM")</f>
        <v>2021-01</v>
      </c>
      <c r="AX1310" t="str">
        <f>TEXT(EDATE(LoanTable[[#This Row],[Disbursement Date]],-1),"YYYY-MM")</f>
        <v>2020-12</v>
      </c>
      <c r="AY1310">
        <f>IF(LoanTable[[#This Row],[Loan Status]]="Active",1,0)</f>
        <v>0</v>
      </c>
      <c r="AZ1310">
        <f>IF(COUNTIFS(LoanTable[Client id],LoanTable[[#This Row],[Client id]],LoanTable[Period],LoanTable[[#This Row],[Previous Period]])&gt;0,1,0)</f>
        <v>0</v>
      </c>
      <c r="BA1310" s="17" t="str">
        <f>TEXT(LoanTable[[#This Row],[Disbursement Date]],"YYYY")</f>
        <v>2021</v>
      </c>
      <c r="BB1310" s="10" cm="1">
        <f t="array" ref="BB1310">IF(YEAR(LoanTable[[#This Row],[Disbursement Date]])=MIN(YEAR(LoanTable[Disbursement Date])),"",YEAR(LoanTable[[#This Row],[Disbursement Date]])-1)</f>
        <v>2020</v>
      </c>
      <c r="BC1310" s="10">
        <f>IF(LoanTable[[#This Row],[Previous Year]]="",1,IF(COUNTIFS(LoanTable[Client id],LoanTable[[#This Row],[Client id]],LoanTable[Year],LoanTable[[#This Row],[Previous Year]])&gt;0,1,0))</f>
        <v>0</v>
      </c>
      <c r="BD1310" t="str">
        <f>YEAR(LoanTable[[#This Row],[Disbursement Date]]) &amp; "-Q" &amp; ROUNDUP(MONTH(LoanTable[[#This Row],[Disbursement Date]])/3,0)</f>
        <v>2021-Q1</v>
      </c>
      <c r="BE1310">
        <f>IF(LoanTable[[#This Row],[Disbursement Date]]=LoanTable[[#This Row],[First Loan Date]],1,0)</f>
        <v>1</v>
      </c>
    </row>
    <row r="1311" spans="1:57" x14ac:dyDescent="0.3">
      <c r="A1311" t="s">
        <v>2021</v>
      </c>
      <c r="B1311">
        <v>634</v>
      </c>
      <c r="C1311" t="s">
        <v>563</v>
      </c>
      <c r="D1311" t="s">
        <v>573</v>
      </c>
      <c r="E1311">
        <v>30326</v>
      </c>
      <c r="F1311">
        <v>9575</v>
      </c>
      <c r="G1311">
        <v>18878</v>
      </c>
      <c r="H1311" s="5">
        <v>44219</v>
      </c>
      <c r="I1311" t="s">
        <v>615</v>
      </c>
      <c r="J1311" t="s">
        <v>619</v>
      </c>
      <c r="K1311">
        <v>1440051</v>
      </c>
      <c r="L1311" t="s">
        <v>565</v>
      </c>
      <c r="M1311" t="s">
        <v>89</v>
      </c>
      <c r="N1311" t="s">
        <v>13</v>
      </c>
      <c r="O1311" t="s">
        <v>33</v>
      </c>
      <c r="P1311">
        <v>23</v>
      </c>
      <c r="Q1311" s="5" t="s">
        <v>34</v>
      </c>
      <c r="R1311" t="s">
        <v>74</v>
      </c>
      <c r="S1311" t="s">
        <v>35</v>
      </c>
      <c r="T1311" t="s">
        <v>18</v>
      </c>
      <c r="U1311" t="s">
        <v>19</v>
      </c>
      <c r="V1311" t="s">
        <v>31</v>
      </c>
      <c r="W1311">
        <v>588</v>
      </c>
      <c r="X1311" t="s">
        <v>574</v>
      </c>
      <c r="Y1311" t="s">
        <v>575</v>
      </c>
      <c r="Z1311" t="s">
        <v>576</v>
      </c>
      <c r="AA1311">
        <v>0.1065</v>
      </c>
      <c r="AB1311" t="s">
        <v>577</v>
      </c>
      <c r="AC1311" t="s">
        <v>578</v>
      </c>
      <c r="AD1311" t="s">
        <v>563</v>
      </c>
      <c r="AE1311" t="s">
        <v>375</v>
      </c>
      <c r="AF1311" t="s">
        <v>376</v>
      </c>
      <c r="AG1311" t="s">
        <v>377</v>
      </c>
      <c r="AH1311" t="s">
        <v>378</v>
      </c>
      <c r="AI1311" t="s">
        <v>563</v>
      </c>
      <c r="AJ1311">
        <v>1440051</v>
      </c>
      <c r="AK1311" t="s">
        <v>564</v>
      </c>
      <c r="AL1311" t="s">
        <v>256</v>
      </c>
      <c r="AM1311">
        <v>32234</v>
      </c>
      <c r="AN1311">
        <v>10086</v>
      </c>
      <c r="AO1311">
        <v>29863</v>
      </c>
      <c r="AP1311">
        <v>42.31</v>
      </c>
      <c r="AQ1311">
        <v>2908.36</v>
      </c>
      <c r="AR1311" t="s">
        <v>2626</v>
      </c>
      <c r="AS1311" t="s">
        <v>2626</v>
      </c>
      <c r="AT1311">
        <v>0</v>
      </c>
      <c r="AU1311" t="s">
        <v>2629</v>
      </c>
      <c r="AV1311" s="3">
        <v>44219</v>
      </c>
      <c r="AW1311" s="3" t="str">
        <f>TEXT(LoanTable[[#This Row],[Disbursement Date]],"YYYY-MM")</f>
        <v>2021-01</v>
      </c>
      <c r="AX1311" t="str">
        <f>TEXT(EDATE(LoanTable[[#This Row],[Disbursement Date]],-1),"YYYY-MM")</f>
        <v>2020-12</v>
      </c>
      <c r="AY1311">
        <f>IF(LoanTable[[#This Row],[Loan Status]]="Active",1,0)</f>
        <v>0</v>
      </c>
      <c r="AZ1311">
        <f>IF(COUNTIFS(LoanTable[Client id],LoanTable[[#This Row],[Client id]],LoanTable[Period],LoanTable[[#This Row],[Previous Period]])&gt;0,1,0)</f>
        <v>0</v>
      </c>
      <c r="BA1311" s="17" t="str">
        <f>TEXT(LoanTable[[#This Row],[Disbursement Date]],"YYYY")</f>
        <v>2021</v>
      </c>
      <c r="BB1311" s="10" cm="1">
        <f t="array" ref="BB1311">IF(YEAR(LoanTable[[#This Row],[Disbursement Date]])=MIN(YEAR(LoanTable[Disbursement Date])),"",YEAR(LoanTable[[#This Row],[Disbursement Date]])-1)</f>
        <v>2020</v>
      </c>
      <c r="BC1311" s="10">
        <f>IF(LoanTable[[#This Row],[Previous Year]]="",1,IF(COUNTIFS(LoanTable[Client id],LoanTable[[#This Row],[Client id]],LoanTable[Year],LoanTable[[#This Row],[Previous Year]])&gt;0,1,0))</f>
        <v>0</v>
      </c>
      <c r="BD1311" t="str">
        <f>YEAR(LoanTable[[#This Row],[Disbursement Date]]) &amp; "-Q" &amp; ROUNDUP(MONTH(LoanTable[[#This Row],[Disbursement Date]])/3,0)</f>
        <v>2021-Q1</v>
      </c>
      <c r="BE1311">
        <f>IF(LoanTable[[#This Row],[Disbursement Date]]=LoanTable[[#This Row],[First Loan Date]],1,0)</f>
        <v>1</v>
      </c>
    </row>
    <row r="1312" spans="1:57" x14ac:dyDescent="0.3">
      <c r="A1312" t="s">
        <v>1263</v>
      </c>
      <c r="B1312">
        <v>269</v>
      </c>
      <c r="C1312" t="s">
        <v>280</v>
      </c>
      <c r="D1312" t="s">
        <v>601</v>
      </c>
      <c r="E1312">
        <v>9430</v>
      </c>
      <c r="F1312">
        <v>34848</v>
      </c>
      <c r="G1312">
        <v>24132</v>
      </c>
      <c r="H1312" s="5">
        <v>44221</v>
      </c>
      <c r="I1312" t="s">
        <v>612</v>
      </c>
      <c r="J1312" t="s">
        <v>613</v>
      </c>
      <c r="K1312">
        <v>50678</v>
      </c>
      <c r="L1312" t="s">
        <v>363</v>
      </c>
      <c r="M1312" t="s">
        <v>45</v>
      </c>
      <c r="N1312" t="s">
        <v>13</v>
      </c>
      <c r="O1312" t="s">
        <v>28</v>
      </c>
      <c r="P1312">
        <v>51</v>
      </c>
      <c r="Q1312" s="5" t="s">
        <v>62</v>
      </c>
      <c r="R1312" t="s">
        <v>25</v>
      </c>
      <c r="S1312" t="s">
        <v>35</v>
      </c>
      <c r="T1312" t="s">
        <v>63</v>
      </c>
      <c r="U1312" t="s">
        <v>22</v>
      </c>
      <c r="V1312" t="s">
        <v>31</v>
      </c>
      <c r="W1312">
        <v>375</v>
      </c>
      <c r="X1312" t="s">
        <v>574</v>
      </c>
      <c r="Y1312" t="s">
        <v>575</v>
      </c>
      <c r="Z1312" t="s">
        <v>576</v>
      </c>
      <c r="AA1312">
        <v>0.14649999999999999</v>
      </c>
      <c r="AB1312" t="s">
        <v>599</v>
      </c>
      <c r="AC1312" t="s">
        <v>600</v>
      </c>
      <c r="AD1312" t="s">
        <v>280</v>
      </c>
      <c r="AE1312" t="s">
        <v>279</v>
      </c>
      <c r="AF1312" t="s">
        <v>280</v>
      </c>
      <c r="AG1312" t="s">
        <v>281</v>
      </c>
      <c r="AH1312" t="s">
        <v>282</v>
      </c>
      <c r="AI1312" t="s">
        <v>280</v>
      </c>
      <c r="AJ1312">
        <v>50678</v>
      </c>
      <c r="AK1312" t="s">
        <v>362</v>
      </c>
      <c r="AL1312" t="s">
        <v>239</v>
      </c>
      <c r="AM1312">
        <v>11095</v>
      </c>
      <c r="AN1312">
        <v>36803</v>
      </c>
      <c r="AO1312">
        <v>8969</v>
      </c>
      <c r="AP1312">
        <v>17.21</v>
      </c>
      <c r="AQ1312">
        <v>2519.19</v>
      </c>
      <c r="AR1312" t="s">
        <v>2626</v>
      </c>
      <c r="AS1312" t="s">
        <v>2626</v>
      </c>
      <c r="AT1312">
        <v>1</v>
      </c>
      <c r="AU1312" t="s">
        <v>2628</v>
      </c>
      <c r="AV1312" s="3">
        <v>42447</v>
      </c>
      <c r="AW1312" s="3" t="str">
        <f>TEXT(LoanTable[[#This Row],[Disbursement Date]],"YYYY-MM")</f>
        <v>2021-01</v>
      </c>
      <c r="AX1312" t="str">
        <f>TEXT(EDATE(LoanTable[[#This Row],[Disbursement Date]],-1),"YYYY-MM")</f>
        <v>2020-12</v>
      </c>
      <c r="AY1312">
        <f>IF(LoanTable[[#This Row],[Loan Status]]="Active",1,0)</f>
        <v>0</v>
      </c>
      <c r="AZ1312">
        <f>IF(COUNTIFS(LoanTable[Client id],LoanTable[[#This Row],[Client id]],LoanTable[Period],LoanTable[[#This Row],[Previous Period]])&gt;0,1,0)</f>
        <v>0</v>
      </c>
      <c r="BA1312" s="17" t="str">
        <f>TEXT(LoanTable[[#This Row],[Disbursement Date]],"YYYY")</f>
        <v>2021</v>
      </c>
      <c r="BB1312" s="10" cm="1">
        <f t="array" ref="BB1312">IF(YEAR(LoanTable[[#This Row],[Disbursement Date]])=MIN(YEAR(LoanTable[Disbursement Date])),"",YEAR(LoanTable[[#This Row],[Disbursement Date]])-1)</f>
        <v>2020</v>
      </c>
      <c r="BC1312" s="10">
        <f>IF(LoanTable[[#This Row],[Previous Year]]="",1,IF(COUNTIFS(LoanTable[Client id],LoanTable[[#This Row],[Client id]],LoanTable[Year],LoanTable[[#This Row],[Previous Year]])&gt;0,1,0))</f>
        <v>0</v>
      </c>
      <c r="BD1312" t="str">
        <f>YEAR(LoanTable[[#This Row],[Disbursement Date]]) &amp; "-Q" &amp; ROUNDUP(MONTH(LoanTable[[#This Row],[Disbursement Date]])/3,0)</f>
        <v>2021-Q1</v>
      </c>
      <c r="BE1312">
        <f>IF(LoanTable[[#This Row],[Disbursement Date]]=LoanTable[[#This Row],[First Loan Date]],1,0)</f>
        <v>0</v>
      </c>
    </row>
    <row r="1313" spans="1:57" x14ac:dyDescent="0.3">
      <c r="A1313" t="s">
        <v>2592</v>
      </c>
      <c r="B1313">
        <v>861</v>
      </c>
      <c r="C1313" t="s">
        <v>344</v>
      </c>
      <c r="D1313" t="s">
        <v>573</v>
      </c>
      <c r="E1313">
        <v>2275</v>
      </c>
      <c r="F1313">
        <v>13291</v>
      </c>
      <c r="G1313">
        <v>3833</v>
      </c>
      <c r="H1313" s="5">
        <v>44221</v>
      </c>
      <c r="I1313" t="s">
        <v>612</v>
      </c>
      <c r="J1313" t="s">
        <v>619</v>
      </c>
      <c r="K1313">
        <v>910020</v>
      </c>
      <c r="L1313" t="s">
        <v>346</v>
      </c>
      <c r="M1313" t="s">
        <v>23</v>
      </c>
      <c r="N1313" t="s">
        <v>13</v>
      </c>
      <c r="O1313" t="s">
        <v>14</v>
      </c>
      <c r="P1313">
        <v>43</v>
      </c>
      <c r="Q1313" s="5" t="s">
        <v>24</v>
      </c>
      <c r="R1313" t="s">
        <v>25</v>
      </c>
      <c r="S1313" t="s">
        <v>17</v>
      </c>
      <c r="T1313" t="s">
        <v>18</v>
      </c>
      <c r="U1313" t="s">
        <v>26</v>
      </c>
      <c r="V1313" t="s">
        <v>20</v>
      </c>
      <c r="W1313">
        <v>645</v>
      </c>
      <c r="X1313" t="s">
        <v>574</v>
      </c>
      <c r="Y1313" t="s">
        <v>575</v>
      </c>
      <c r="Z1313" t="s">
        <v>576</v>
      </c>
      <c r="AA1313">
        <v>0.1065</v>
      </c>
      <c r="AB1313" t="s">
        <v>577</v>
      </c>
      <c r="AC1313" t="s">
        <v>578</v>
      </c>
      <c r="AD1313" t="s">
        <v>344</v>
      </c>
      <c r="AE1313" t="s">
        <v>250</v>
      </c>
      <c r="AF1313" t="s">
        <v>251</v>
      </c>
      <c r="AG1313" t="s">
        <v>252</v>
      </c>
      <c r="AH1313" t="s">
        <v>253</v>
      </c>
      <c r="AI1313" t="s">
        <v>254</v>
      </c>
      <c r="AJ1313">
        <v>910020</v>
      </c>
      <c r="AK1313" t="s">
        <v>345</v>
      </c>
      <c r="AL1313" t="s">
        <v>256</v>
      </c>
      <c r="AM1313">
        <v>2212</v>
      </c>
      <c r="AN1313">
        <v>14082</v>
      </c>
      <c r="AO1313">
        <v>1965</v>
      </c>
      <c r="AP1313">
        <v>9.2899999999999991</v>
      </c>
      <c r="AQ1313">
        <v>1776.63</v>
      </c>
      <c r="AR1313" t="s">
        <v>2626</v>
      </c>
      <c r="AS1313" t="s">
        <v>2626</v>
      </c>
      <c r="AT1313">
        <v>2</v>
      </c>
      <c r="AU1313" t="s">
        <v>2628</v>
      </c>
      <c r="AV1313" s="3">
        <v>44221</v>
      </c>
      <c r="AW1313" s="3" t="str">
        <f>TEXT(LoanTable[[#This Row],[Disbursement Date]],"YYYY-MM")</f>
        <v>2021-01</v>
      </c>
      <c r="AX1313" t="str">
        <f>TEXT(EDATE(LoanTable[[#This Row],[Disbursement Date]],-1),"YYYY-MM")</f>
        <v>2020-12</v>
      </c>
      <c r="AY1313">
        <f>IF(LoanTable[[#This Row],[Loan Status]]="Active",1,0)</f>
        <v>0</v>
      </c>
      <c r="AZ1313">
        <f>IF(COUNTIFS(LoanTable[Client id],LoanTable[[#This Row],[Client id]],LoanTable[Period],LoanTable[[#This Row],[Previous Period]])&gt;0,1,0)</f>
        <v>0</v>
      </c>
      <c r="BA1313" s="17" t="str">
        <f>TEXT(LoanTable[[#This Row],[Disbursement Date]],"YYYY")</f>
        <v>2021</v>
      </c>
      <c r="BB1313" s="10" cm="1">
        <f t="array" ref="BB1313">IF(YEAR(LoanTable[[#This Row],[Disbursement Date]])=MIN(YEAR(LoanTable[Disbursement Date])),"",YEAR(LoanTable[[#This Row],[Disbursement Date]])-1)</f>
        <v>2020</v>
      </c>
      <c r="BC1313" s="10">
        <f>IF(LoanTable[[#This Row],[Previous Year]]="",1,IF(COUNTIFS(LoanTable[Client id],LoanTable[[#This Row],[Client id]],LoanTable[Year],LoanTable[[#This Row],[Previous Year]])&gt;0,1,0))</f>
        <v>0</v>
      </c>
      <c r="BD1313" t="str">
        <f>YEAR(LoanTable[[#This Row],[Disbursement Date]]) &amp; "-Q" &amp; ROUNDUP(MONTH(LoanTable[[#This Row],[Disbursement Date]])/3,0)</f>
        <v>2021-Q1</v>
      </c>
      <c r="BE1313">
        <f>IF(LoanTable[[#This Row],[Disbursement Date]]=LoanTable[[#This Row],[First Loan Date]],1,0)</f>
        <v>1</v>
      </c>
    </row>
    <row r="1314" spans="1:57" x14ac:dyDescent="0.3">
      <c r="A1314" t="s">
        <v>652</v>
      </c>
      <c r="B1314">
        <v>941</v>
      </c>
      <c r="C1314" t="s">
        <v>471</v>
      </c>
      <c r="D1314" t="s">
        <v>589</v>
      </c>
      <c r="E1314">
        <v>5739</v>
      </c>
      <c r="F1314">
        <v>7389</v>
      </c>
      <c r="G1314">
        <v>8156</v>
      </c>
      <c r="H1314" s="5">
        <v>44222</v>
      </c>
      <c r="I1314" t="s">
        <v>612</v>
      </c>
      <c r="J1314" t="s">
        <v>619</v>
      </c>
      <c r="K1314">
        <v>570241</v>
      </c>
      <c r="L1314" t="s">
        <v>477</v>
      </c>
      <c r="M1314" t="s">
        <v>208</v>
      </c>
      <c r="N1314" t="s">
        <v>13</v>
      </c>
      <c r="O1314" t="s">
        <v>14</v>
      </c>
      <c r="P1314">
        <v>39</v>
      </c>
      <c r="Q1314" s="5" t="s">
        <v>37</v>
      </c>
      <c r="R1314" t="s">
        <v>104</v>
      </c>
      <c r="S1314" t="s">
        <v>105</v>
      </c>
      <c r="T1314" t="s">
        <v>18</v>
      </c>
      <c r="U1314" t="s">
        <v>19</v>
      </c>
      <c r="V1314" t="s">
        <v>20</v>
      </c>
      <c r="W1314">
        <v>472</v>
      </c>
      <c r="X1314" t="s">
        <v>574</v>
      </c>
      <c r="Y1314" t="s">
        <v>590</v>
      </c>
      <c r="Z1314" t="s">
        <v>576</v>
      </c>
      <c r="AA1314">
        <v>9.9099999999999994E-2</v>
      </c>
      <c r="AB1314" t="s">
        <v>577</v>
      </c>
      <c r="AC1314" t="s">
        <v>591</v>
      </c>
      <c r="AD1314" t="s">
        <v>471</v>
      </c>
      <c r="AE1314" t="s">
        <v>472</v>
      </c>
      <c r="AF1314" t="s">
        <v>473</v>
      </c>
      <c r="AG1314" t="s">
        <v>474</v>
      </c>
      <c r="AH1314" t="s">
        <v>475</v>
      </c>
      <c r="AI1314" t="s">
        <v>471</v>
      </c>
      <c r="AJ1314">
        <v>570241</v>
      </c>
      <c r="AK1314" t="s">
        <v>476</v>
      </c>
      <c r="AL1314" t="s">
        <v>241</v>
      </c>
      <c r="AM1314">
        <v>6718</v>
      </c>
      <c r="AN1314">
        <v>7903</v>
      </c>
      <c r="AO1314">
        <v>5558</v>
      </c>
      <c r="AP1314">
        <v>20</v>
      </c>
      <c r="AQ1314">
        <v>666.46</v>
      </c>
      <c r="AR1314" t="s">
        <v>2626</v>
      </c>
      <c r="AS1314" t="s">
        <v>2626</v>
      </c>
      <c r="AT1314">
        <v>1</v>
      </c>
      <c r="AU1314" t="s">
        <v>2628</v>
      </c>
      <c r="AV1314" s="3">
        <v>43431</v>
      </c>
      <c r="AW1314" s="3" t="str">
        <f>TEXT(LoanTable[[#This Row],[Disbursement Date]],"YYYY-MM")</f>
        <v>2021-01</v>
      </c>
      <c r="AX1314" t="str">
        <f>TEXT(EDATE(LoanTable[[#This Row],[Disbursement Date]],-1),"YYYY-MM")</f>
        <v>2020-12</v>
      </c>
      <c r="AY1314">
        <f>IF(LoanTable[[#This Row],[Loan Status]]="Active",1,0)</f>
        <v>0</v>
      </c>
      <c r="AZ1314">
        <f>IF(COUNTIFS(LoanTable[Client id],LoanTable[[#This Row],[Client id]],LoanTable[Period],LoanTable[[#This Row],[Previous Period]])&gt;0,1,0)</f>
        <v>0</v>
      </c>
      <c r="BA1314" s="17" t="str">
        <f>TEXT(LoanTable[[#This Row],[Disbursement Date]],"YYYY")</f>
        <v>2021</v>
      </c>
      <c r="BB1314" s="10" cm="1">
        <f t="array" ref="BB1314">IF(YEAR(LoanTable[[#This Row],[Disbursement Date]])=MIN(YEAR(LoanTable[Disbursement Date])),"",YEAR(LoanTable[[#This Row],[Disbursement Date]])-1)</f>
        <v>2020</v>
      </c>
      <c r="BC1314" s="10">
        <f>IF(LoanTable[[#This Row],[Previous Year]]="",1,IF(COUNTIFS(LoanTable[Client id],LoanTable[[#This Row],[Client id]],LoanTable[Year],LoanTable[[#This Row],[Previous Year]])&gt;0,1,0))</f>
        <v>0</v>
      </c>
      <c r="BD1314" t="str">
        <f>YEAR(LoanTable[[#This Row],[Disbursement Date]]) &amp; "-Q" &amp; ROUNDUP(MONTH(LoanTable[[#This Row],[Disbursement Date]])/3,0)</f>
        <v>2021-Q1</v>
      </c>
      <c r="BE1314">
        <f>IF(LoanTable[[#This Row],[Disbursement Date]]=LoanTable[[#This Row],[First Loan Date]],1,0)</f>
        <v>0</v>
      </c>
    </row>
    <row r="1315" spans="1:57" x14ac:dyDescent="0.3">
      <c r="A1315" t="s">
        <v>744</v>
      </c>
      <c r="B1315">
        <v>134</v>
      </c>
      <c r="C1315" t="s">
        <v>471</v>
      </c>
      <c r="D1315" t="s">
        <v>573</v>
      </c>
      <c r="E1315">
        <v>12754</v>
      </c>
      <c r="F1315">
        <v>12650</v>
      </c>
      <c r="G1315">
        <v>19601</v>
      </c>
      <c r="H1315" s="5">
        <v>44224</v>
      </c>
      <c r="I1315" t="s">
        <v>612</v>
      </c>
      <c r="J1315" t="s">
        <v>619</v>
      </c>
      <c r="K1315">
        <v>570241</v>
      </c>
      <c r="L1315" t="s">
        <v>477</v>
      </c>
      <c r="M1315" t="s">
        <v>116</v>
      </c>
      <c r="N1315" t="s">
        <v>13</v>
      </c>
      <c r="O1315" t="s">
        <v>46</v>
      </c>
      <c r="P1315">
        <v>34</v>
      </c>
      <c r="Q1315" s="5" t="s">
        <v>71</v>
      </c>
      <c r="R1315" t="s">
        <v>30</v>
      </c>
      <c r="S1315" t="s">
        <v>145</v>
      </c>
      <c r="T1315" t="s">
        <v>63</v>
      </c>
      <c r="U1315" t="s">
        <v>19</v>
      </c>
      <c r="V1315" t="s">
        <v>31</v>
      </c>
      <c r="W1315">
        <v>328</v>
      </c>
      <c r="X1315" t="s">
        <v>574</v>
      </c>
      <c r="Y1315" t="s">
        <v>575</v>
      </c>
      <c r="Z1315" t="s">
        <v>576</v>
      </c>
      <c r="AA1315">
        <v>0.1065</v>
      </c>
      <c r="AB1315" t="s">
        <v>577</v>
      </c>
      <c r="AC1315" t="s">
        <v>578</v>
      </c>
      <c r="AD1315" t="s">
        <v>471</v>
      </c>
      <c r="AE1315" t="s">
        <v>472</v>
      </c>
      <c r="AF1315" t="s">
        <v>473</v>
      </c>
      <c r="AG1315" t="s">
        <v>474</v>
      </c>
      <c r="AH1315" t="s">
        <v>475</v>
      </c>
      <c r="AI1315" t="s">
        <v>471</v>
      </c>
      <c r="AJ1315">
        <v>570241</v>
      </c>
      <c r="AK1315" t="s">
        <v>476</v>
      </c>
      <c r="AL1315" t="s">
        <v>241</v>
      </c>
      <c r="AM1315">
        <v>13060</v>
      </c>
      <c r="AN1315">
        <v>12705</v>
      </c>
      <c r="AO1315">
        <v>12669</v>
      </c>
      <c r="AP1315">
        <v>42.36</v>
      </c>
      <c r="AQ1315">
        <v>1842.42</v>
      </c>
      <c r="AR1315" t="s">
        <v>2626</v>
      </c>
      <c r="AS1315" t="s">
        <v>2626</v>
      </c>
      <c r="AT1315">
        <v>1</v>
      </c>
      <c r="AU1315" t="s">
        <v>2628</v>
      </c>
      <c r="AV1315" s="3">
        <v>44224</v>
      </c>
      <c r="AW1315" s="3" t="str">
        <f>TEXT(LoanTable[[#This Row],[Disbursement Date]],"YYYY-MM")</f>
        <v>2021-01</v>
      </c>
      <c r="AX1315" t="str">
        <f>TEXT(EDATE(LoanTable[[#This Row],[Disbursement Date]],-1),"YYYY-MM")</f>
        <v>2020-12</v>
      </c>
      <c r="AY1315">
        <f>IF(LoanTable[[#This Row],[Loan Status]]="Active",1,0)</f>
        <v>0</v>
      </c>
      <c r="AZ1315">
        <f>IF(COUNTIFS(LoanTable[Client id],LoanTable[[#This Row],[Client id]],LoanTable[Period],LoanTable[[#This Row],[Previous Period]])&gt;0,1,0)</f>
        <v>0</v>
      </c>
      <c r="BA1315" s="17" t="str">
        <f>TEXT(LoanTable[[#This Row],[Disbursement Date]],"YYYY")</f>
        <v>2021</v>
      </c>
      <c r="BB1315" s="10" cm="1">
        <f t="array" ref="BB1315">IF(YEAR(LoanTable[[#This Row],[Disbursement Date]])=MIN(YEAR(LoanTable[Disbursement Date])),"",YEAR(LoanTable[[#This Row],[Disbursement Date]])-1)</f>
        <v>2020</v>
      </c>
      <c r="BC1315" s="10">
        <f>IF(LoanTable[[#This Row],[Previous Year]]="",1,IF(COUNTIFS(LoanTable[Client id],LoanTable[[#This Row],[Client id]],LoanTable[Year],LoanTable[[#This Row],[Previous Year]])&gt;0,1,0))</f>
        <v>0</v>
      </c>
      <c r="BD1315" t="str">
        <f>YEAR(LoanTable[[#This Row],[Disbursement Date]]) &amp; "-Q" &amp; ROUNDUP(MONTH(LoanTable[[#This Row],[Disbursement Date]])/3,0)</f>
        <v>2021-Q1</v>
      </c>
      <c r="BE1315">
        <f>IF(LoanTable[[#This Row],[Disbursement Date]]=LoanTable[[#This Row],[First Loan Date]],1,0)</f>
        <v>1</v>
      </c>
    </row>
    <row r="1316" spans="1:57" x14ac:dyDescent="0.3">
      <c r="A1316" t="s">
        <v>1118</v>
      </c>
      <c r="B1316">
        <v>373</v>
      </c>
      <c r="C1316" t="s">
        <v>350</v>
      </c>
      <c r="D1316" t="s">
        <v>573</v>
      </c>
      <c r="E1316">
        <v>6779</v>
      </c>
      <c r="F1316">
        <v>36626</v>
      </c>
      <c r="G1316">
        <v>21332</v>
      </c>
      <c r="H1316" s="5">
        <v>44224</v>
      </c>
      <c r="I1316" t="s">
        <v>612</v>
      </c>
      <c r="J1316" t="s">
        <v>619</v>
      </c>
      <c r="K1316">
        <v>700013</v>
      </c>
      <c r="L1316" t="s">
        <v>351</v>
      </c>
      <c r="M1316" t="s">
        <v>27</v>
      </c>
      <c r="N1316" t="s">
        <v>13</v>
      </c>
      <c r="O1316" t="s">
        <v>46</v>
      </c>
      <c r="P1316">
        <v>29</v>
      </c>
      <c r="Q1316" s="5" t="s">
        <v>53</v>
      </c>
      <c r="R1316" t="s">
        <v>30</v>
      </c>
      <c r="S1316" t="s">
        <v>145</v>
      </c>
      <c r="T1316" t="s">
        <v>18</v>
      </c>
      <c r="U1316" t="s">
        <v>19</v>
      </c>
      <c r="V1316" t="s">
        <v>20</v>
      </c>
      <c r="W1316">
        <v>369</v>
      </c>
      <c r="X1316" t="s">
        <v>574</v>
      </c>
      <c r="Y1316" t="s">
        <v>575</v>
      </c>
      <c r="Z1316" t="s">
        <v>576</v>
      </c>
      <c r="AA1316">
        <v>0.1065</v>
      </c>
      <c r="AB1316" t="s">
        <v>577</v>
      </c>
      <c r="AC1316" t="s">
        <v>578</v>
      </c>
      <c r="AD1316" t="s">
        <v>350</v>
      </c>
      <c r="AE1316" t="s">
        <v>331</v>
      </c>
      <c r="AF1316" t="s">
        <v>332</v>
      </c>
      <c r="AG1316" t="s">
        <v>333</v>
      </c>
      <c r="AH1316" t="s">
        <v>334</v>
      </c>
      <c r="AI1316" t="s">
        <v>335</v>
      </c>
      <c r="AJ1316">
        <v>700013</v>
      </c>
      <c r="AK1316" t="s">
        <v>247</v>
      </c>
      <c r="AL1316" t="s">
        <v>241</v>
      </c>
      <c r="AM1316">
        <v>6281</v>
      </c>
      <c r="AN1316">
        <v>38015</v>
      </c>
      <c r="AO1316">
        <v>6490</v>
      </c>
      <c r="AP1316">
        <v>10.48</v>
      </c>
      <c r="AQ1316">
        <v>596.79</v>
      </c>
      <c r="AR1316" t="s">
        <v>2626</v>
      </c>
      <c r="AS1316" t="s">
        <v>2626</v>
      </c>
      <c r="AT1316">
        <v>0</v>
      </c>
      <c r="AU1316" t="s">
        <v>2629</v>
      </c>
      <c r="AV1316" s="3">
        <v>42445</v>
      </c>
      <c r="AW1316" s="3" t="str">
        <f>TEXT(LoanTable[[#This Row],[Disbursement Date]],"YYYY-MM")</f>
        <v>2021-01</v>
      </c>
      <c r="AX1316" t="str">
        <f>TEXT(EDATE(LoanTable[[#This Row],[Disbursement Date]],-1),"YYYY-MM")</f>
        <v>2020-12</v>
      </c>
      <c r="AY1316">
        <f>IF(LoanTable[[#This Row],[Loan Status]]="Active",1,0)</f>
        <v>0</v>
      </c>
      <c r="AZ1316">
        <f>IF(COUNTIFS(LoanTable[Client id],LoanTable[[#This Row],[Client id]],LoanTable[Period],LoanTable[[#This Row],[Previous Period]])&gt;0,1,0)</f>
        <v>0</v>
      </c>
      <c r="BA1316" s="17" t="str">
        <f>TEXT(LoanTable[[#This Row],[Disbursement Date]],"YYYY")</f>
        <v>2021</v>
      </c>
      <c r="BB1316" s="10" cm="1">
        <f t="array" ref="BB1316">IF(YEAR(LoanTable[[#This Row],[Disbursement Date]])=MIN(YEAR(LoanTable[Disbursement Date])),"",YEAR(LoanTable[[#This Row],[Disbursement Date]])-1)</f>
        <v>2020</v>
      </c>
      <c r="BC1316" s="10">
        <f>IF(LoanTable[[#This Row],[Previous Year]]="",1,IF(COUNTIFS(LoanTable[Client id],LoanTable[[#This Row],[Client id]],LoanTable[Year],LoanTable[[#This Row],[Previous Year]])&gt;0,1,0))</f>
        <v>0</v>
      </c>
      <c r="BD1316" t="str">
        <f>YEAR(LoanTable[[#This Row],[Disbursement Date]]) &amp; "-Q" &amp; ROUNDUP(MONTH(LoanTable[[#This Row],[Disbursement Date]])/3,0)</f>
        <v>2021-Q1</v>
      </c>
      <c r="BE1316">
        <f>IF(LoanTable[[#This Row],[Disbursement Date]]=LoanTable[[#This Row],[First Loan Date]],1,0)</f>
        <v>0</v>
      </c>
    </row>
    <row r="1317" spans="1:57" x14ac:dyDescent="0.3">
      <c r="A1317" t="s">
        <v>1698</v>
      </c>
      <c r="B1317">
        <v>942</v>
      </c>
      <c r="C1317" t="s">
        <v>350</v>
      </c>
      <c r="D1317" t="s">
        <v>573</v>
      </c>
      <c r="E1317">
        <v>2569</v>
      </c>
      <c r="F1317">
        <v>38001</v>
      </c>
      <c r="G1317">
        <v>23791</v>
      </c>
      <c r="H1317" s="5">
        <v>44224</v>
      </c>
      <c r="I1317" t="s">
        <v>617</v>
      </c>
      <c r="J1317" t="s">
        <v>613</v>
      </c>
      <c r="K1317">
        <v>700013</v>
      </c>
      <c r="L1317" t="s">
        <v>351</v>
      </c>
      <c r="M1317" t="s">
        <v>164</v>
      </c>
      <c r="N1317" t="s">
        <v>13</v>
      </c>
      <c r="O1317" t="s">
        <v>46</v>
      </c>
      <c r="P1317">
        <v>30</v>
      </c>
      <c r="Q1317" s="5" t="s">
        <v>47</v>
      </c>
      <c r="R1317" t="s">
        <v>30</v>
      </c>
      <c r="S1317" t="s">
        <v>145</v>
      </c>
      <c r="T1317" t="s">
        <v>18</v>
      </c>
      <c r="U1317" t="s">
        <v>19</v>
      </c>
      <c r="V1317" t="s">
        <v>31</v>
      </c>
      <c r="W1317">
        <v>783</v>
      </c>
      <c r="X1317" t="s">
        <v>574</v>
      </c>
      <c r="Y1317" t="s">
        <v>575</v>
      </c>
      <c r="Z1317" t="s">
        <v>576</v>
      </c>
      <c r="AA1317">
        <v>0.1065</v>
      </c>
      <c r="AB1317" t="s">
        <v>577</v>
      </c>
      <c r="AC1317" t="s">
        <v>578</v>
      </c>
      <c r="AD1317" t="s">
        <v>350</v>
      </c>
      <c r="AE1317" t="s">
        <v>331</v>
      </c>
      <c r="AF1317" t="s">
        <v>332</v>
      </c>
      <c r="AG1317" t="s">
        <v>333</v>
      </c>
      <c r="AH1317" t="s">
        <v>334</v>
      </c>
      <c r="AI1317" t="s">
        <v>335</v>
      </c>
      <c r="AJ1317">
        <v>700013</v>
      </c>
      <c r="AK1317" t="s">
        <v>247</v>
      </c>
      <c r="AL1317" t="s">
        <v>241</v>
      </c>
      <c r="AM1317">
        <v>3141</v>
      </c>
      <c r="AN1317">
        <v>39039</v>
      </c>
      <c r="AO1317">
        <v>2452</v>
      </c>
      <c r="AP1317">
        <v>40.96</v>
      </c>
      <c r="AQ1317">
        <v>1478.79</v>
      </c>
      <c r="AR1317" t="s">
        <v>2626</v>
      </c>
      <c r="AS1317" t="s">
        <v>2626</v>
      </c>
      <c r="AT1317">
        <v>1</v>
      </c>
      <c r="AU1317" t="s">
        <v>2629</v>
      </c>
      <c r="AV1317" s="3">
        <v>43082</v>
      </c>
      <c r="AW1317" s="3" t="str">
        <f>TEXT(LoanTable[[#This Row],[Disbursement Date]],"YYYY-MM")</f>
        <v>2021-01</v>
      </c>
      <c r="AX1317" t="str">
        <f>TEXT(EDATE(LoanTable[[#This Row],[Disbursement Date]],-1),"YYYY-MM")</f>
        <v>2020-12</v>
      </c>
      <c r="AY1317">
        <f>IF(LoanTable[[#This Row],[Loan Status]]="Active",1,0)</f>
        <v>0</v>
      </c>
      <c r="AZ1317">
        <f>IF(COUNTIFS(LoanTable[Client id],LoanTable[[#This Row],[Client id]],LoanTable[Period],LoanTable[[#This Row],[Previous Period]])&gt;0,1,0)</f>
        <v>0</v>
      </c>
      <c r="BA1317" s="17" t="str">
        <f>TEXT(LoanTable[[#This Row],[Disbursement Date]],"YYYY")</f>
        <v>2021</v>
      </c>
      <c r="BB1317" s="10" cm="1">
        <f t="array" ref="BB1317">IF(YEAR(LoanTable[[#This Row],[Disbursement Date]])=MIN(YEAR(LoanTable[Disbursement Date])),"",YEAR(LoanTable[[#This Row],[Disbursement Date]])-1)</f>
        <v>2020</v>
      </c>
      <c r="BC1317" s="10">
        <f>IF(LoanTable[[#This Row],[Previous Year]]="",1,IF(COUNTIFS(LoanTable[Client id],LoanTable[[#This Row],[Client id]],LoanTable[Year],LoanTable[[#This Row],[Previous Year]])&gt;0,1,0))</f>
        <v>0</v>
      </c>
      <c r="BD1317" t="str">
        <f>YEAR(LoanTable[[#This Row],[Disbursement Date]]) &amp; "-Q" &amp; ROUNDUP(MONTH(LoanTable[[#This Row],[Disbursement Date]])/3,0)</f>
        <v>2021-Q1</v>
      </c>
      <c r="BE1317">
        <f>IF(LoanTable[[#This Row],[Disbursement Date]]=LoanTable[[#This Row],[First Loan Date]],1,0)</f>
        <v>0</v>
      </c>
    </row>
    <row r="1318" spans="1:57" x14ac:dyDescent="0.3">
      <c r="A1318" t="s">
        <v>1948</v>
      </c>
      <c r="B1318">
        <v>23</v>
      </c>
      <c r="C1318" t="s">
        <v>391</v>
      </c>
      <c r="D1318" t="s">
        <v>601</v>
      </c>
      <c r="E1318">
        <v>21445</v>
      </c>
      <c r="F1318">
        <v>20059</v>
      </c>
      <c r="G1318">
        <v>42186</v>
      </c>
      <c r="H1318" s="5">
        <v>44225</v>
      </c>
      <c r="I1318" t="s">
        <v>612</v>
      </c>
      <c r="J1318" t="s">
        <v>613</v>
      </c>
      <c r="K1318">
        <v>730084</v>
      </c>
      <c r="L1318" t="s">
        <v>393</v>
      </c>
      <c r="M1318" t="s">
        <v>70</v>
      </c>
      <c r="N1318" t="s">
        <v>13</v>
      </c>
      <c r="O1318" t="s">
        <v>46</v>
      </c>
      <c r="P1318">
        <v>32</v>
      </c>
      <c r="Q1318" s="6" t="s">
        <v>71</v>
      </c>
      <c r="R1318" t="s">
        <v>16</v>
      </c>
      <c r="S1318" t="s">
        <v>35</v>
      </c>
      <c r="T1318" t="s">
        <v>18</v>
      </c>
      <c r="U1318" t="s">
        <v>22</v>
      </c>
      <c r="V1318" t="s">
        <v>20</v>
      </c>
      <c r="W1318">
        <v>584</v>
      </c>
      <c r="X1318" t="s">
        <v>574</v>
      </c>
      <c r="Y1318" t="s">
        <v>575</v>
      </c>
      <c r="Z1318" t="s">
        <v>576</v>
      </c>
      <c r="AA1318">
        <v>0.14649999999999999</v>
      </c>
      <c r="AB1318" t="s">
        <v>599</v>
      </c>
      <c r="AC1318" t="s">
        <v>600</v>
      </c>
      <c r="AD1318" t="s">
        <v>391</v>
      </c>
      <c r="AE1318" t="s">
        <v>279</v>
      </c>
      <c r="AF1318" t="s">
        <v>280</v>
      </c>
      <c r="AG1318" t="s">
        <v>281</v>
      </c>
      <c r="AH1318" t="s">
        <v>282</v>
      </c>
      <c r="AI1318" t="s">
        <v>391</v>
      </c>
      <c r="AJ1318">
        <v>730084</v>
      </c>
      <c r="AK1318" t="s">
        <v>392</v>
      </c>
      <c r="AL1318" t="s">
        <v>239</v>
      </c>
      <c r="AM1318">
        <v>21865</v>
      </c>
      <c r="AN1318">
        <v>20160</v>
      </c>
      <c r="AO1318">
        <v>21330</v>
      </c>
      <c r="AP1318">
        <v>38.86</v>
      </c>
      <c r="AQ1318">
        <v>3799.65</v>
      </c>
      <c r="AR1318" t="s">
        <v>2626</v>
      </c>
      <c r="AS1318" t="s">
        <v>2626</v>
      </c>
      <c r="AT1318">
        <v>1</v>
      </c>
      <c r="AU1318" t="s">
        <v>2628</v>
      </c>
      <c r="AV1318" s="3">
        <v>43123</v>
      </c>
      <c r="AW1318" s="3" t="str">
        <f>TEXT(LoanTable[[#This Row],[Disbursement Date]],"YYYY-MM")</f>
        <v>2021-01</v>
      </c>
      <c r="AX1318" t="str">
        <f>TEXT(EDATE(LoanTable[[#This Row],[Disbursement Date]],-1),"YYYY-MM")</f>
        <v>2020-12</v>
      </c>
      <c r="AY1318">
        <f>IF(LoanTable[[#This Row],[Loan Status]]="Active",1,0)</f>
        <v>0</v>
      </c>
      <c r="AZ1318">
        <f>IF(COUNTIFS(LoanTable[Client id],LoanTable[[#This Row],[Client id]],LoanTable[Period],LoanTable[[#This Row],[Previous Period]])&gt;0,1,0)</f>
        <v>0</v>
      </c>
      <c r="BA1318" s="17" t="str">
        <f>TEXT(LoanTable[[#This Row],[Disbursement Date]],"YYYY")</f>
        <v>2021</v>
      </c>
      <c r="BB1318" s="10" cm="1">
        <f t="array" ref="BB1318">IF(YEAR(LoanTable[[#This Row],[Disbursement Date]])=MIN(YEAR(LoanTable[Disbursement Date])),"",YEAR(LoanTable[[#This Row],[Disbursement Date]])-1)</f>
        <v>2020</v>
      </c>
      <c r="BC1318" s="10">
        <f>IF(LoanTable[[#This Row],[Previous Year]]="",1,IF(COUNTIFS(LoanTable[Client id],LoanTable[[#This Row],[Client id]],LoanTable[Year],LoanTable[[#This Row],[Previous Year]])&gt;0,1,0))</f>
        <v>0</v>
      </c>
      <c r="BD1318" t="str">
        <f>YEAR(LoanTable[[#This Row],[Disbursement Date]]) &amp; "-Q" &amp; ROUNDUP(MONTH(LoanTable[[#This Row],[Disbursement Date]])/3,0)</f>
        <v>2021-Q1</v>
      </c>
      <c r="BE1318">
        <f>IF(LoanTable[[#This Row],[Disbursement Date]]=LoanTable[[#This Row],[First Loan Date]],1,0)</f>
        <v>0</v>
      </c>
    </row>
    <row r="1319" spans="1:57" x14ac:dyDescent="0.3">
      <c r="A1319" t="s">
        <v>1873</v>
      </c>
      <c r="B1319">
        <v>173</v>
      </c>
      <c r="C1319" t="s">
        <v>246</v>
      </c>
      <c r="D1319" t="s">
        <v>573</v>
      </c>
      <c r="E1319">
        <v>40956</v>
      </c>
      <c r="F1319">
        <v>29928</v>
      </c>
      <c r="G1319">
        <v>29929</v>
      </c>
      <c r="H1319" s="5">
        <v>44225</v>
      </c>
      <c r="I1319" t="s">
        <v>615</v>
      </c>
      <c r="J1319" t="s">
        <v>619</v>
      </c>
      <c r="K1319">
        <v>110159</v>
      </c>
      <c r="L1319" t="s">
        <v>248</v>
      </c>
      <c r="M1319" t="s">
        <v>207</v>
      </c>
      <c r="N1319" t="s">
        <v>13</v>
      </c>
      <c r="O1319" t="s">
        <v>28</v>
      </c>
      <c r="P1319">
        <v>50</v>
      </c>
      <c r="Q1319" s="5" t="s">
        <v>61</v>
      </c>
      <c r="R1319" t="s">
        <v>104</v>
      </c>
      <c r="S1319" t="s">
        <v>105</v>
      </c>
      <c r="T1319" t="s">
        <v>18</v>
      </c>
      <c r="U1319" t="s">
        <v>65</v>
      </c>
      <c r="V1319" t="s">
        <v>39</v>
      </c>
      <c r="W1319">
        <v>416</v>
      </c>
      <c r="X1319" t="s">
        <v>574</v>
      </c>
      <c r="Y1319" t="s">
        <v>575</v>
      </c>
      <c r="Z1319" t="s">
        <v>576</v>
      </c>
      <c r="AA1319">
        <v>0.1065</v>
      </c>
      <c r="AB1319" t="s">
        <v>577</v>
      </c>
      <c r="AC1319" t="s">
        <v>578</v>
      </c>
      <c r="AD1319" t="s">
        <v>246</v>
      </c>
      <c r="AE1319" t="s">
        <v>234</v>
      </c>
      <c r="AF1319" t="s">
        <v>235</v>
      </c>
      <c r="AG1319" t="s">
        <v>236</v>
      </c>
      <c r="AH1319" t="s">
        <v>237</v>
      </c>
      <c r="AI1319" t="s">
        <v>246</v>
      </c>
      <c r="AJ1319">
        <v>110159</v>
      </c>
      <c r="AK1319" t="s">
        <v>247</v>
      </c>
      <c r="AL1319" t="s">
        <v>241</v>
      </c>
      <c r="AM1319">
        <v>41746</v>
      </c>
      <c r="AN1319">
        <v>29672</v>
      </c>
      <c r="AO1319">
        <v>40788</v>
      </c>
      <c r="AP1319">
        <v>27.28</v>
      </c>
      <c r="AQ1319">
        <v>1922.71</v>
      </c>
      <c r="AR1319" t="s">
        <v>2626</v>
      </c>
      <c r="AS1319" t="s">
        <v>2626</v>
      </c>
      <c r="AT1319">
        <v>0</v>
      </c>
      <c r="AU1319" t="s">
        <v>2628</v>
      </c>
      <c r="AV1319" s="3">
        <v>42595</v>
      </c>
      <c r="AW1319" s="3" t="str">
        <f>TEXT(LoanTable[[#This Row],[Disbursement Date]],"YYYY-MM")</f>
        <v>2021-01</v>
      </c>
      <c r="AX1319" t="str">
        <f>TEXT(EDATE(LoanTable[[#This Row],[Disbursement Date]],-1),"YYYY-MM")</f>
        <v>2020-12</v>
      </c>
      <c r="AY1319">
        <f>IF(LoanTable[[#This Row],[Loan Status]]="Active",1,0)</f>
        <v>0</v>
      </c>
      <c r="AZ1319">
        <f>IF(COUNTIFS(LoanTable[Client id],LoanTable[[#This Row],[Client id]],LoanTable[Period],LoanTable[[#This Row],[Previous Period]])&gt;0,1,0)</f>
        <v>0</v>
      </c>
      <c r="BA1319" s="17" t="str">
        <f>TEXT(LoanTable[[#This Row],[Disbursement Date]],"YYYY")</f>
        <v>2021</v>
      </c>
      <c r="BB1319" s="10" cm="1">
        <f t="array" ref="BB1319">IF(YEAR(LoanTable[[#This Row],[Disbursement Date]])=MIN(YEAR(LoanTable[Disbursement Date])),"",YEAR(LoanTable[[#This Row],[Disbursement Date]])-1)</f>
        <v>2020</v>
      </c>
      <c r="BC1319" s="10">
        <f>IF(LoanTable[[#This Row],[Previous Year]]="",1,IF(COUNTIFS(LoanTable[Client id],LoanTable[[#This Row],[Client id]],LoanTable[Year],LoanTable[[#This Row],[Previous Year]])&gt;0,1,0))</f>
        <v>0</v>
      </c>
      <c r="BD1319" t="str">
        <f>YEAR(LoanTable[[#This Row],[Disbursement Date]]) &amp; "-Q" &amp; ROUNDUP(MONTH(LoanTable[[#This Row],[Disbursement Date]])/3,0)</f>
        <v>2021-Q1</v>
      </c>
      <c r="BE1319">
        <f>IF(LoanTable[[#This Row],[Disbursement Date]]=LoanTable[[#This Row],[First Loan Date]],1,0)</f>
        <v>0</v>
      </c>
    </row>
    <row r="1320" spans="1:57" x14ac:dyDescent="0.3">
      <c r="A1320" t="s">
        <v>1950</v>
      </c>
      <c r="B1320">
        <v>250</v>
      </c>
      <c r="C1320" t="s">
        <v>523</v>
      </c>
      <c r="D1320" t="s">
        <v>573</v>
      </c>
      <c r="E1320">
        <v>7733</v>
      </c>
      <c r="F1320">
        <v>36059</v>
      </c>
      <c r="G1320">
        <v>28655</v>
      </c>
      <c r="H1320" s="5">
        <v>44225</v>
      </c>
      <c r="I1320" t="s">
        <v>612</v>
      </c>
      <c r="J1320" t="s">
        <v>613</v>
      </c>
      <c r="K1320">
        <v>800018</v>
      </c>
      <c r="L1320" t="s">
        <v>526</v>
      </c>
      <c r="M1320" t="s">
        <v>156</v>
      </c>
      <c r="N1320" t="s">
        <v>13</v>
      </c>
      <c r="O1320" t="s">
        <v>14</v>
      </c>
      <c r="P1320">
        <v>42</v>
      </c>
      <c r="Q1320" s="5" t="s">
        <v>129</v>
      </c>
      <c r="R1320" t="s">
        <v>30</v>
      </c>
      <c r="S1320" t="s">
        <v>145</v>
      </c>
      <c r="T1320" t="s">
        <v>18</v>
      </c>
      <c r="U1320" t="s">
        <v>38</v>
      </c>
      <c r="V1320" t="s">
        <v>39</v>
      </c>
      <c r="W1320">
        <v>534</v>
      </c>
      <c r="X1320" t="s">
        <v>574</v>
      </c>
      <c r="Y1320" t="s">
        <v>575</v>
      </c>
      <c r="Z1320" t="s">
        <v>576</v>
      </c>
      <c r="AA1320">
        <v>0.1065</v>
      </c>
      <c r="AB1320" t="s">
        <v>577</v>
      </c>
      <c r="AC1320" t="s">
        <v>578</v>
      </c>
      <c r="AD1320" t="s">
        <v>523</v>
      </c>
      <c r="AE1320" t="s">
        <v>250</v>
      </c>
      <c r="AF1320" t="s">
        <v>251</v>
      </c>
      <c r="AG1320" t="s">
        <v>252</v>
      </c>
      <c r="AH1320" t="s">
        <v>253</v>
      </c>
      <c r="AI1320" t="s">
        <v>524</v>
      </c>
      <c r="AJ1320">
        <v>800018</v>
      </c>
      <c r="AK1320" t="s">
        <v>525</v>
      </c>
      <c r="AL1320" t="s">
        <v>239</v>
      </c>
      <c r="AM1320">
        <v>9368</v>
      </c>
      <c r="AN1320">
        <v>38052</v>
      </c>
      <c r="AO1320">
        <v>7623</v>
      </c>
      <c r="AP1320">
        <v>14.31</v>
      </c>
      <c r="AQ1320">
        <v>715.6</v>
      </c>
      <c r="AR1320" t="s">
        <v>2626</v>
      </c>
      <c r="AS1320" t="s">
        <v>2626</v>
      </c>
      <c r="AT1320">
        <v>2</v>
      </c>
      <c r="AU1320" t="s">
        <v>2628</v>
      </c>
      <c r="AV1320" s="3">
        <v>42945</v>
      </c>
      <c r="AW1320" s="3" t="str">
        <f>TEXT(LoanTable[[#This Row],[Disbursement Date]],"YYYY-MM")</f>
        <v>2021-01</v>
      </c>
      <c r="AX1320" t="str">
        <f>TEXT(EDATE(LoanTable[[#This Row],[Disbursement Date]],-1),"YYYY-MM")</f>
        <v>2020-12</v>
      </c>
      <c r="AY1320">
        <f>IF(LoanTable[[#This Row],[Loan Status]]="Active",1,0)</f>
        <v>0</v>
      </c>
      <c r="AZ1320">
        <f>IF(COUNTIFS(LoanTable[Client id],LoanTable[[#This Row],[Client id]],LoanTable[Period],LoanTable[[#This Row],[Previous Period]])&gt;0,1,0)</f>
        <v>0</v>
      </c>
      <c r="BA1320" s="17" t="str">
        <f>TEXT(LoanTable[[#This Row],[Disbursement Date]],"YYYY")</f>
        <v>2021</v>
      </c>
      <c r="BB1320" s="10" cm="1">
        <f t="array" ref="BB1320">IF(YEAR(LoanTable[[#This Row],[Disbursement Date]])=MIN(YEAR(LoanTable[Disbursement Date])),"",YEAR(LoanTable[[#This Row],[Disbursement Date]])-1)</f>
        <v>2020</v>
      </c>
      <c r="BC1320" s="10">
        <f>IF(LoanTable[[#This Row],[Previous Year]]="",1,IF(COUNTIFS(LoanTable[Client id],LoanTable[[#This Row],[Client id]],LoanTable[Year],LoanTable[[#This Row],[Previous Year]])&gt;0,1,0))</f>
        <v>0</v>
      </c>
      <c r="BD1320" t="str">
        <f>YEAR(LoanTable[[#This Row],[Disbursement Date]]) &amp; "-Q" &amp; ROUNDUP(MONTH(LoanTable[[#This Row],[Disbursement Date]])/3,0)</f>
        <v>2021-Q1</v>
      </c>
      <c r="BE1320">
        <f>IF(LoanTable[[#This Row],[Disbursement Date]]=LoanTable[[#This Row],[First Loan Date]],1,0)</f>
        <v>0</v>
      </c>
    </row>
    <row r="1321" spans="1:57" x14ac:dyDescent="0.3">
      <c r="A1321" t="s">
        <v>2108</v>
      </c>
      <c r="B1321">
        <v>135</v>
      </c>
      <c r="C1321" t="s">
        <v>386</v>
      </c>
      <c r="D1321" t="s">
        <v>573</v>
      </c>
      <c r="E1321">
        <v>8122</v>
      </c>
      <c r="F1321">
        <v>21211</v>
      </c>
      <c r="G1321">
        <v>42885</v>
      </c>
      <c r="H1321" s="5">
        <v>44227</v>
      </c>
      <c r="I1321" t="s">
        <v>615</v>
      </c>
      <c r="J1321" t="s">
        <v>619</v>
      </c>
      <c r="K1321">
        <v>1110166</v>
      </c>
      <c r="L1321" t="s">
        <v>389</v>
      </c>
      <c r="M1321" t="s">
        <v>60</v>
      </c>
      <c r="N1321" t="s">
        <v>13</v>
      </c>
      <c r="O1321" t="s">
        <v>46</v>
      </c>
      <c r="P1321">
        <v>34</v>
      </c>
      <c r="Q1321" s="5" t="s">
        <v>87</v>
      </c>
      <c r="R1321" t="s">
        <v>30</v>
      </c>
      <c r="S1321" t="s">
        <v>145</v>
      </c>
      <c r="T1321" t="s">
        <v>18</v>
      </c>
      <c r="U1321" t="s">
        <v>22</v>
      </c>
      <c r="V1321" t="s">
        <v>20</v>
      </c>
      <c r="W1321">
        <v>464</v>
      </c>
      <c r="X1321" t="s">
        <v>574</v>
      </c>
      <c r="Y1321" t="s">
        <v>575</v>
      </c>
      <c r="Z1321" t="s">
        <v>576</v>
      </c>
      <c r="AA1321">
        <v>0.1065</v>
      </c>
      <c r="AB1321" t="s">
        <v>577</v>
      </c>
      <c r="AC1321" t="s">
        <v>578</v>
      </c>
      <c r="AD1321" t="s">
        <v>386</v>
      </c>
      <c r="AE1321" t="s">
        <v>234</v>
      </c>
      <c r="AF1321" t="s">
        <v>235</v>
      </c>
      <c r="AG1321" t="s">
        <v>236</v>
      </c>
      <c r="AH1321" t="s">
        <v>237</v>
      </c>
      <c r="AI1321" t="s">
        <v>387</v>
      </c>
      <c r="AJ1321">
        <v>1110166</v>
      </c>
      <c r="AK1321" t="s">
        <v>388</v>
      </c>
      <c r="AL1321" t="s">
        <v>239</v>
      </c>
      <c r="AM1321">
        <v>8856</v>
      </c>
      <c r="AN1321">
        <v>20874</v>
      </c>
      <c r="AO1321">
        <v>7801</v>
      </c>
      <c r="AP1321">
        <v>28.69</v>
      </c>
      <c r="AQ1321">
        <v>2390.6</v>
      </c>
      <c r="AR1321" t="s">
        <v>2626</v>
      </c>
      <c r="AS1321" t="s">
        <v>2626</v>
      </c>
      <c r="AT1321">
        <v>1</v>
      </c>
      <c r="AU1321" t="s">
        <v>2628</v>
      </c>
      <c r="AV1321" s="3">
        <v>42152</v>
      </c>
      <c r="AW1321" s="3" t="str">
        <f>TEXT(LoanTable[[#This Row],[Disbursement Date]],"YYYY-MM")</f>
        <v>2021-01</v>
      </c>
      <c r="AX1321" t="str">
        <f>TEXT(EDATE(LoanTable[[#This Row],[Disbursement Date]],-1),"YYYY-MM")</f>
        <v>2020-12</v>
      </c>
      <c r="AY1321">
        <f>IF(LoanTable[[#This Row],[Loan Status]]="Active",1,0)</f>
        <v>0</v>
      </c>
      <c r="AZ1321">
        <f>IF(COUNTIFS(LoanTable[Client id],LoanTable[[#This Row],[Client id]],LoanTable[Period],LoanTable[[#This Row],[Previous Period]])&gt;0,1,0)</f>
        <v>0</v>
      </c>
      <c r="BA1321" s="17" t="str">
        <f>TEXT(LoanTable[[#This Row],[Disbursement Date]],"YYYY")</f>
        <v>2021</v>
      </c>
      <c r="BB1321" s="10" cm="1">
        <f t="array" ref="BB1321">IF(YEAR(LoanTable[[#This Row],[Disbursement Date]])=MIN(YEAR(LoanTable[Disbursement Date])),"",YEAR(LoanTable[[#This Row],[Disbursement Date]])-1)</f>
        <v>2020</v>
      </c>
      <c r="BC1321" s="10">
        <f>IF(LoanTable[[#This Row],[Previous Year]]="",1,IF(COUNTIFS(LoanTable[Client id],LoanTable[[#This Row],[Client id]],LoanTable[Year],LoanTable[[#This Row],[Previous Year]])&gt;0,1,0))</f>
        <v>0</v>
      </c>
      <c r="BD1321" t="str">
        <f>YEAR(LoanTable[[#This Row],[Disbursement Date]]) &amp; "-Q" &amp; ROUNDUP(MONTH(LoanTable[[#This Row],[Disbursement Date]])/3,0)</f>
        <v>2021-Q1</v>
      </c>
      <c r="BE1321">
        <f>IF(LoanTable[[#This Row],[Disbursement Date]]=LoanTable[[#This Row],[First Loan Date]],1,0)</f>
        <v>0</v>
      </c>
    </row>
    <row r="1322" spans="1:57" x14ac:dyDescent="0.3">
      <c r="A1322" t="s">
        <v>782</v>
      </c>
      <c r="B1322">
        <v>402</v>
      </c>
      <c r="C1322" t="s">
        <v>386</v>
      </c>
      <c r="D1322" t="s">
        <v>583</v>
      </c>
      <c r="E1322">
        <v>44687</v>
      </c>
      <c r="F1322">
        <v>2846</v>
      </c>
      <c r="G1322">
        <v>32388</v>
      </c>
      <c r="H1322" s="5">
        <v>44227</v>
      </c>
      <c r="I1322" t="s">
        <v>612</v>
      </c>
      <c r="J1322" t="s">
        <v>619</v>
      </c>
      <c r="K1322">
        <v>1110166</v>
      </c>
      <c r="L1322" t="s">
        <v>389</v>
      </c>
      <c r="M1322" t="s">
        <v>48</v>
      </c>
      <c r="N1322" t="s">
        <v>13</v>
      </c>
      <c r="O1322" t="s">
        <v>14</v>
      </c>
      <c r="P1322">
        <v>43</v>
      </c>
      <c r="Q1322" s="5" t="s">
        <v>94</v>
      </c>
      <c r="R1322" t="s">
        <v>104</v>
      </c>
      <c r="S1322" t="s">
        <v>105</v>
      </c>
      <c r="T1322" t="s">
        <v>18</v>
      </c>
      <c r="U1322" t="s">
        <v>22</v>
      </c>
      <c r="V1322" t="s">
        <v>20</v>
      </c>
      <c r="W1322">
        <v>672</v>
      </c>
      <c r="X1322" t="s">
        <v>574</v>
      </c>
      <c r="Y1322" t="s">
        <v>584</v>
      </c>
      <c r="Z1322" t="s">
        <v>576</v>
      </c>
      <c r="AA1322">
        <v>0.1825</v>
      </c>
      <c r="AB1322" t="s">
        <v>585</v>
      </c>
      <c r="AC1322" t="s">
        <v>586</v>
      </c>
      <c r="AD1322" t="s">
        <v>386</v>
      </c>
      <c r="AE1322" t="s">
        <v>234</v>
      </c>
      <c r="AF1322" t="s">
        <v>235</v>
      </c>
      <c r="AG1322" t="s">
        <v>236</v>
      </c>
      <c r="AH1322" t="s">
        <v>237</v>
      </c>
      <c r="AI1322" t="s">
        <v>387</v>
      </c>
      <c r="AJ1322">
        <v>1110166</v>
      </c>
      <c r="AK1322" t="s">
        <v>388</v>
      </c>
      <c r="AL1322" t="s">
        <v>239</v>
      </c>
      <c r="AM1322">
        <v>44586</v>
      </c>
      <c r="AN1322">
        <v>2805</v>
      </c>
      <c r="AO1322">
        <v>44613</v>
      </c>
      <c r="AP1322">
        <v>11.49</v>
      </c>
      <c r="AQ1322">
        <v>4210.08</v>
      </c>
      <c r="AR1322" t="s">
        <v>2626</v>
      </c>
      <c r="AS1322" t="s">
        <v>2626</v>
      </c>
      <c r="AT1322">
        <v>1</v>
      </c>
      <c r="AU1322" t="s">
        <v>2628</v>
      </c>
      <c r="AV1322" s="3">
        <v>44227</v>
      </c>
      <c r="AW1322" s="3" t="str">
        <f>TEXT(LoanTable[[#This Row],[Disbursement Date]],"YYYY-MM")</f>
        <v>2021-01</v>
      </c>
      <c r="AX1322" t="str">
        <f>TEXT(EDATE(LoanTable[[#This Row],[Disbursement Date]],-1),"YYYY-MM")</f>
        <v>2020-12</v>
      </c>
      <c r="AY1322">
        <f>IF(LoanTable[[#This Row],[Loan Status]]="Active",1,0)</f>
        <v>0</v>
      </c>
      <c r="AZ1322">
        <f>IF(COUNTIFS(LoanTable[Client id],LoanTable[[#This Row],[Client id]],LoanTable[Period],LoanTable[[#This Row],[Previous Period]])&gt;0,1,0)</f>
        <v>0</v>
      </c>
      <c r="BA1322" s="17" t="str">
        <f>TEXT(LoanTable[[#This Row],[Disbursement Date]],"YYYY")</f>
        <v>2021</v>
      </c>
      <c r="BB1322" s="10" cm="1">
        <f t="array" ref="BB1322">IF(YEAR(LoanTable[[#This Row],[Disbursement Date]])=MIN(YEAR(LoanTable[Disbursement Date])),"",YEAR(LoanTable[[#This Row],[Disbursement Date]])-1)</f>
        <v>2020</v>
      </c>
      <c r="BC1322" s="10">
        <f>IF(LoanTable[[#This Row],[Previous Year]]="",1,IF(COUNTIFS(LoanTable[Client id],LoanTable[[#This Row],[Client id]],LoanTable[Year],LoanTable[[#This Row],[Previous Year]])&gt;0,1,0))</f>
        <v>0</v>
      </c>
      <c r="BD1322" t="str">
        <f>YEAR(LoanTable[[#This Row],[Disbursement Date]]) &amp; "-Q" &amp; ROUNDUP(MONTH(LoanTable[[#This Row],[Disbursement Date]])/3,0)</f>
        <v>2021-Q1</v>
      </c>
      <c r="BE1322">
        <f>IF(LoanTable[[#This Row],[Disbursement Date]]=LoanTable[[#This Row],[First Loan Date]],1,0)</f>
        <v>1</v>
      </c>
    </row>
    <row r="1323" spans="1:57" x14ac:dyDescent="0.3">
      <c r="A1323" t="s">
        <v>778</v>
      </c>
      <c r="B1323">
        <v>215</v>
      </c>
      <c r="C1323" t="s">
        <v>344</v>
      </c>
      <c r="D1323" t="s">
        <v>589</v>
      </c>
      <c r="E1323">
        <v>33874</v>
      </c>
      <c r="F1323">
        <v>12339</v>
      </c>
      <c r="G1323">
        <v>26124</v>
      </c>
      <c r="H1323" s="5">
        <v>44228</v>
      </c>
      <c r="I1323" t="s">
        <v>612</v>
      </c>
      <c r="J1323" t="s">
        <v>613</v>
      </c>
      <c r="K1323">
        <v>910020</v>
      </c>
      <c r="L1323" t="s">
        <v>346</v>
      </c>
      <c r="M1323" t="s">
        <v>40</v>
      </c>
      <c r="N1323" t="s">
        <v>13</v>
      </c>
      <c r="O1323" t="s">
        <v>14</v>
      </c>
      <c r="P1323">
        <v>43</v>
      </c>
      <c r="Q1323" s="5" t="s">
        <v>94</v>
      </c>
      <c r="R1323" t="s">
        <v>104</v>
      </c>
      <c r="S1323" t="s">
        <v>105</v>
      </c>
      <c r="T1323" t="s">
        <v>18</v>
      </c>
      <c r="U1323" t="s">
        <v>65</v>
      </c>
      <c r="V1323" t="s">
        <v>20</v>
      </c>
      <c r="W1323">
        <v>528</v>
      </c>
      <c r="X1323" t="s">
        <v>574</v>
      </c>
      <c r="Y1323" t="s">
        <v>590</v>
      </c>
      <c r="Z1323" t="s">
        <v>576</v>
      </c>
      <c r="AA1323">
        <v>9.9099999999999994E-2</v>
      </c>
      <c r="AB1323" t="s">
        <v>577</v>
      </c>
      <c r="AC1323" t="s">
        <v>591</v>
      </c>
      <c r="AD1323" t="s">
        <v>344</v>
      </c>
      <c r="AE1323" t="s">
        <v>250</v>
      </c>
      <c r="AF1323" t="s">
        <v>251</v>
      </c>
      <c r="AG1323" t="s">
        <v>252</v>
      </c>
      <c r="AH1323" t="s">
        <v>253</v>
      </c>
      <c r="AI1323" t="s">
        <v>254</v>
      </c>
      <c r="AJ1323">
        <v>910020</v>
      </c>
      <c r="AK1323" t="s">
        <v>345</v>
      </c>
      <c r="AL1323" t="s">
        <v>256</v>
      </c>
      <c r="AM1323">
        <v>33434</v>
      </c>
      <c r="AN1323">
        <v>13530</v>
      </c>
      <c r="AO1323">
        <v>33595</v>
      </c>
      <c r="AP1323">
        <v>30.08</v>
      </c>
      <c r="AQ1323">
        <v>1832.68</v>
      </c>
      <c r="AR1323" t="s">
        <v>2626</v>
      </c>
      <c r="AS1323" t="s">
        <v>2626</v>
      </c>
      <c r="AT1323">
        <v>2</v>
      </c>
      <c r="AU1323" t="s">
        <v>2628</v>
      </c>
      <c r="AV1323" s="3">
        <v>43810</v>
      </c>
      <c r="AW1323" s="3" t="str">
        <f>TEXT(LoanTable[[#This Row],[Disbursement Date]],"YYYY-MM")</f>
        <v>2021-02</v>
      </c>
      <c r="AX1323" t="str">
        <f>TEXT(EDATE(LoanTable[[#This Row],[Disbursement Date]],-1),"YYYY-MM")</f>
        <v>2021-01</v>
      </c>
      <c r="AY1323">
        <f>IF(LoanTable[[#This Row],[Loan Status]]="Active",1,0)</f>
        <v>0</v>
      </c>
      <c r="AZ1323">
        <f>IF(COUNTIFS(LoanTable[Client id],LoanTable[[#This Row],[Client id]],LoanTable[Period],LoanTable[[#This Row],[Previous Period]])&gt;0,1,0)</f>
        <v>0</v>
      </c>
      <c r="BA1323" s="17" t="str">
        <f>TEXT(LoanTable[[#This Row],[Disbursement Date]],"YYYY")</f>
        <v>2021</v>
      </c>
      <c r="BB1323" s="10" cm="1">
        <f t="array" ref="BB1323">IF(YEAR(LoanTable[[#This Row],[Disbursement Date]])=MIN(YEAR(LoanTable[Disbursement Date])),"",YEAR(LoanTable[[#This Row],[Disbursement Date]])-1)</f>
        <v>2020</v>
      </c>
      <c r="BC1323" s="10">
        <f>IF(LoanTable[[#This Row],[Previous Year]]="",1,IF(COUNTIFS(LoanTable[Client id],LoanTable[[#This Row],[Client id]],LoanTable[Year],LoanTable[[#This Row],[Previous Year]])&gt;0,1,0))</f>
        <v>0</v>
      </c>
      <c r="BD1323" t="str">
        <f>YEAR(LoanTable[[#This Row],[Disbursement Date]]) &amp; "-Q" &amp; ROUNDUP(MONTH(LoanTable[[#This Row],[Disbursement Date]])/3,0)</f>
        <v>2021-Q1</v>
      </c>
      <c r="BE1323">
        <f>IF(LoanTable[[#This Row],[Disbursement Date]]=LoanTable[[#This Row],[First Loan Date]],1,0)</f>
        <v>0</v>
      </c>
    </row>
    <row r="1324" spans="1:57" x14ac:dyDescent="0.3">
      <c r="A1324" t="s">
        <v>954</v>
      </c>
      <c r="B1324">
        <v>879</v>
      </c>
      <c r="C1324" t="s">
        <v>265</v>
      </c>
      <c r="D1324" t="s">
        <v>573</v>
      </c>
      <c r="E1324">
        <v>14752</v>
      </c>
      <c r="F1324">
        <v>28265</v>
      </c>
      <c r="G1324">
        <v>16281</v>
      </c>
      <c r="H1324" s="5">
        <v>44229</v>
      </c>
      <c r="I1324" t="s">
        <v>624</v>
      </c>
      <c r="J1324" t="s">
        <v>619</v>
      </c>
      <c r="K1324">
        <v>30179</v>
      </c>
      <c r="L1324" t="s">
        <v>272</v>
      </c>
      <c r="M1324" t="s">
        <v>64</v>
      </c>
      <c r="N1324" t="s">
        <v>13</v>
      </c>
      <c r="O1324" t="s">
        <v>14</v>
      </c>
      <c r="P1324">
        <v>38</v>
      </c>
      <c r="Q1324" s="5" t="s">
        <v>37</v>
      </c>
      <c r="R1324" t="s">
        <v>30</v>
      </c>
      <c r="S1324" t="s">
        <v>145</v>
      </c>
      <c r="T1324" t="s">
        <v>44</v>
      </c>
      <c r="U1324" t="s">
        <v>19</v>
      </c>
      <c r="V1324" t="s">
        <v>20</v>
      </c>
      <c r="W1324">
        <v>368</v>
      </c>
      <c r="X1324" t="s">
        <v>574</v>
      </c>
      <c r="Y1324" t="s">
        <v>575</v>
      </c>
      <c r="Z1324" t="s">
        <v>576</v>
      </c>
      <c r="AA1324">
        <v>0.1065</v>
      </c>
      <c r="AB1324" t="s">
        <v>577</v>
      </c>
      <c r="AC1324" t="s">
        <v>578</v>
      </c>
      <c r="AD1324" t="s">
        <v>265</v>
      </c>
      <c r="AE1324" t="s">
        <v>266</v>
      </c>
      <c r="AF1324" t="s">
        <v>267</v>
      </c>
      <c r="AG1324" t="s">
        <v>268</v>
      </c>
      <c r="AH1324" t="s">
        <v>269</v>
      </c>
      <c r="AI1324" t="s">
        <v>270</v>
      </c>
      <c r="AJ1324">
        <v>30179</v>
      </c>
      <c r="AK1324" t="s">
        <v>271</v>
      </c>
      <c r="AL1324" t="s">
        <v>241</v>
      </c>
      <c r="AM1324">
        <v>16726</v>
      </c>
      <c r="AN1324">
        <v>27891</v>
      </c>
      <c r="AO1324">
        <v>14295</v>
      </c>
      <c r="AP1324">
        <v>14.92</v>
      </c>
      <c r="AQ1324">
        <v>4543.12</v>
      </c>
      <c r="AR1324" t="s">
        <v>2626</v>
      </c>
      <c r="AS1324" t="s">
        <v>2626</v>
      </c>
      <c r="AT1324">
        <v>1</v>
      </c>
      <c r="AU1324" t="s">
        <v>2628</v>
      </c>
      <c r="AV1324" s="3">
        <v>43324</v>
      </c>
      <c r="AW1324" s="3" t="str">
        <f>TEXT(LoanTable[[#This Row],[Disbursement Date]],"YYYY-MM")</f>
        <v>2021-02</v>
      </c>
      <c r="AX1324" t="str">
        <f>TEXT(EDATE(LoanTable[[#This Row],[Disbursement Date]],-1),"YYYY-MM")</f>
        <v>2021-01</v>
      </c>
      <c r="AY1324">
        <f>IF(LoanTable[[#This Row],[Loan Status]]="Active",1,0)</f>
        <v>1</v>
      </c>
      <c r="AZ1324">
        <f>IF(COUNTIFS(LoanTable[Client id],LoanTable[[#This Row],[Client id]],LoanTable[Period],LoanTable[[#This Row],[Previous Period]])&gt;0,1,0)</f>
        <v>0</v>
      </c>
      <c r="BA1324" s="17" t="str">
        <f>TEXT(LoanTable[[#This Row],[Disbursement Date]],"YYYY")</f>
        <v>2021</v>
      </c>
      <c r="BB1324" s="10" cm="1">
        <f t="array" ref="BB1324">IF(YEAR(LoanTable[[#This Row],[Disbursement Date]])=MIN(YEAR(LoanTable[Disbursement Date])),"",YEAR(LoanTable[[#This Row],[Disbursement Date]])-1)</f>
        <v>2020</v>
      </c>
      <c r="BC1324" s="10">
        <f>IF(LoanTable[[#This Row],[Previous Year]]="",1,IF(COUNTIFS(LoanTable[Client id],LoanTable[[#This Row],[Client id]],LoanTable[Year],LoanTable[[#This Row],[Previous Year]])&gt;0,1,0))</f>
        <v>0</v>
      </c>
      <c r="BD1324" t="str">
        <f>YEAR(LoanTable[[#This Row],[Disbursement Date]]) &amp; "-Q" &amp; ROUNDUP(MONTH(LoanTable[[#This Row],[Disbursement Date]])/3,0)</f>
        <v>2021-Q1</v>
      </c>
      <c r="BE1324">
        <f>IF(LoanTable[[#This Row],[Disbursement Date]]=LoanTable[[#This Row],[First Loan Date]],1,0)</f>
        <v>0</v>
      </c>
    </row>
    <row r="1325" spans="1:57" x14ac:dyDescent="0.3">
      <c r="A1325" t="s">
        <v>660</v>
      </c>
      <c r="B1325">
        <v>10</v>
      </c>
      <c r="C1325" t="s">
        <v>471</v>
      </c>
      <c r="D1325" t="s">
        <v>589</v>
      </c>
      <c r="E1325">
        <v>5614</v>
      </c>
      <c r="F1325">
        <v>31158</v>
      </c>
      <c r="G1325">
        <v>20855</v>
      </c>
      <c r="H1325" s="5">
        <v>44231</v>
      </c>
      <c r="I1325" t="s">
        <v>624</v>
      </c>
      <c r="J1325" t="s">
        <v>619</v>
      </c>
      <c r="K1325">
        <v>570241</v>
      </c>
      <c r="L1325" t="s">
        <v>477</v>
      </c>
      <c r="M1325" t="s">
        <v>32</v>
      </c>
      <c r="N1325" t="s">
        <v>13</v>
      </c>
      <c r="O1325" t="s">
        <v>14</v>
      </c>
      <c r="P1325">
        <v>39</v>
      </c>
      <c r="Q1325" s="6" t="s">
        <v>41</v>
      </c>
      <c r="R1325" t="s">
        <v>16</v>
      </c>
      <c r="S1325" t="s">
        <v>35</v>
      </c>
      <c r="T1325" t="s">
        <v>44</v>
      </c>
      <c r="U1325" t="s">
        <v>26</v>
      </c>
      <c r="V1325" t="s">
        <v>20</v>
      </c>
      <c r="W1325">
        <v>812</v>
      </c>
      <c r="X1325" t="s">
        <v>574</v>
      </c>
      <c r="Y1325" t="s">
        <v>590</v>
      </c>
      <c r="Z1325" t="s">
        <v>576</v>
      </c>
      <c r="AA1325">
        <v>9.9099999999999994E-2</v>
      </c>
      <c r="AB1325" t="s">
        <v>577</v>
      </c>
      <c r="AC1325" t="s">
        <v>591</v>
      </c>
      <c r="AD1325" t="s">
        <v>471</v>
      </c>
      <c r="AE1325" t="s">
        <v>472</v>
      </c>
      <c r="AF1325" t="s">
        <v>473</v>
      </c>
      <c r="AG1325" t="s">
        <v>474</v>
      </c>
      <c r="AH1325" t="s">
        <v>475</v>
      </c>
      <c r="AI1325" t="s">
        <v>471</v>
      </c>
      <c r="AJ1325">
        <v>570241</v>
      </c>
      <c r="AK1325" t="s">
        <v>476</v>
      </c>
      <c r="AL1325" t="s">
        <v>241</v>
      </c>
      <c r="AM1325">
        <v>6526</v>
      </c>
      <c r="AN1325">
        <v>30734</v>
      </c>
      <c r="AO1325">
        <v>5119</v>
      </c>
      <c r="AP1325">
        <v>31.27</v>
      </c>
      <c r="AQ1325">
        <v>676.13</v>
      </c>
      <c r="AR1325" t="s">
        <v>2626</v>
      </c>
      <c r="AS1325" t="s">
        <v>2626</v>
      </c>
      <c r="AT1325">
        <v>0</v>
      </c>
      <c r="AU1325" t="s">
        <v>2630</v>
      </c>
      <c r="AV1325" s="3">
        <v>43106</v>
      </c>
      <c r="AW1325" s="3" t="str">
        <f>TEXT(LoanTable[[#This Row],[Disbursement Date]],"YYYY-MM")</f>
        <v>2021-02</v>
      </c>
      <c r="AX1325" t="str">
        <f>TEXT(EDATE(LoanTable[[#This Row],[Disbursement Date]],-1),"YYYY-MM")</f>
        <v>2021-01</v>
      </c>
      <c r="AY1325">
        <f>IF(LoanTable[[#This Row],[Loan Status]]="Active",1,0)</f>
        <v>1</v>
      </c>
      <c r="AZ1325">
        <f>IF(COUNTIFS(LoanTable[Client id],LoanTable[[#This Row],[Client id]],LoanTable[Period],LoanTable[[#This Row],[Previous Period]])&gt;0,1,0)</f>
        <v>0</v>
      </c>
      <c r="BA1325" s="17" t="str">
        <f>TEXT(LoanTable[[#This Row],[Disbursement Date]],"YYYY")</f>
        <v>2021</v>
      </c>
      <c r="BB1325" s="10" cm="1">
        <f t="array" ref="BB1325">IF(YEAR(LoanTable[[#This Row],[Disbursement Date]])=MIN(YEAR(LoanTable[Disbursement Date])),"",YEAR(LoanTable[[#This Row],[Disbursement Date]])-1)</f>
        <v>2020</v>
      </c>
      <c r="BC1325" s="10">
        <f>IF(LoanTable[[#This Row],[Previous Year]]="",1,IF(COUNTIFS(LoanTable[Client id],LoanTable[[#This Row],[Client id]],LoanTable[Year],LoanTable[[#This Row],[Previous Year]])&gt;0,1,0))</f>
        <v>0</v>
      </c>
      <c r="BD1325" t="str">
        <f>YEAR(LoanTable[[#This Row],[Disbursement Date]]) &amp; "-Q" &amp; ROUNDUP(MONTH(LoanTable[[#This Row],[Disbursement Date]])/3,0)</f>
        <v>2021-Q1</v>
      </c>
      <c r="BE1325">
        <f>IF(LoanTable[[#This Row],[Disbursement Date]]=LoanTable[[#This Row],[First Loan Date]],1,0)</f>
        <v>0</v>
      </c>
    </row>
    <row r="1326" spans="1:57" x14ac:dyDescent="0.3">
      <c r="A1326" t="s">
        <v>1597</v>
      </c>
      <c r="B1326">
        <v>581</v>
      </c>
      <c r="C1326" t="s">
        <v>409</v>
      </c>
      <c r="D1326" t="s">
        <v>573</v>
      </c>
      <c r="E1326">
        <v>36365</v>
      </c>
      <c r="F1326">
        <v>45361</v>
      </c>
      <c r="G1326">
        <v>6677</v>
      </c>
      <c r="H1326" s="5">
        <v>44231</v>
      </c>
      <c r="I1326" t="s">
        <v>615</v>
      </c>
      <c r="J1326" t="s">
        <v>619</v>
      </c>
      <c r="K1326">
        <v>1030063</v>
      </c>
      <c r="L1326" t="s">
        <v>411</v>
      </c>
      <c r="M1326" t="s">
        <v>84</v>
      </c>
      <c r="N1326" t="s">
        <v>13</v>
      </c>
      <c r="O1326" t="s">
        <v>197</v>
      </c>
      <c r="P1326">
        <v>57</v>
      </c>
      <c r="Q1326" s="5" t="s">
        <v>198</v>
      </c>
      <c r="R1326" t="s">
        <v>74</v>
      </c>
      <c r="S1326" t="s">
        <v>105</v>
      </c>
      <c r="T1326" t="s">
        <v>18</v>
      </c>
      <c r="U1326" t="s">
        <v>19</v>
      </c>
      <c r="V1326" t="s">
        <v>31</v>
      </c>
      <c r="W1326">
        <v>472</v>
      </c>
      <c r="X1326" t="s">
        <v>574</v>
      </c>
      <c r="Y1326" t="s">
        <v>575</v>
      </c>
      <c r="Z1326" t="s">
        <v>576</v>
      </c>
      <c r="AA1326">
        <v>0.1065</v>
      </c>
      <c r="AB1326" t="s">
        <v>577</v>
      </c>
      <c r="AC1326" t="s">
        <v>578</v>
      </c>
      <c r="AD1326" t="s">
        <v>409</v>
      </c>
      <c r="AE1326" t="s">
        <v>234</v>
      </c>
      <c r="AF1326" t="s">
        <v>235</v>
      </c>
      <c r="AG1326" t="s">
        <v>236</v>
      </c>
      <c r="AH1326" t="s">
        <v>237</v>
      </c>
      <c r="AI1326" t="s">
        <v>246</v>
      </c>
      <c r="AJ1326">
        <v>1030063</v>
      </c>
      <c r="AK1326" t="s">
        <v>410</v>
      </c>
      <c r="AL1326" t="s">
        <v>241</v>
      </c>
      <c r="AM1326">
        <v>35868</v>
      </c>
      <c r="AN1326">
        <v>45913</v>
      </c>
      <c r="AO1326">
        <v>36066</v>
      </c>
      <c r="AP1326">
        <v>23.38</v>
      </c>
      <c r="AQ1326">
        <v>1346.53</v>
      </c>
      <c r="AR1326" t="s">
        <v>2626</v>
      </c>
      <c r="AS1326" t="s">
        <v>2626</v>
      </c>
      <c r="AT1326">
        <v>1</v>
      </c>
      <c r="AU1326" t="s">
        <v>2628</v>
      </c>
      <c r="AV1326" s="3">
        <v>43357</v>
      </c>
      <c r="AW1326" s="3" t="str">
        <f>TEXT(LoanTable[[#This Row],[Disbursement Date]],"YYYY-MM")</f>
        <v>2021-02</v>
      </c>
      <c r="AX1326" t="str">
        <f>TEXT(EDATE(LoanTable[[#This Row],[Disbursement Date]],-1),"YYYY-MM")</f>
        <v>2021-01</v>
      </c>
      <c r="AY1326">
        <f>IF(LoanTable[[#This Row],[Loan Status]]="Active",1,0)</f>
        <v>0</v>
      </c>
      <c r="AZ1326">
        <f>IF(COUNTIFS(LoanTable[Client id],LoanTable[[#This Row],[Client id]],LoanTable[Period],LoanTable[[#This Row],[Previous Period]])&gt;0,1,0)</f>
        <v>0</v>
      </c>
      <c r="BA1326" s="17" t="str">
        <f>TEXT(LoanTable[[#This Row],[Disbursement Date]],"YYYY")</f>
        <v>2021</v>
      </c>
      <c r="BB1326" s="10" cm="1">
        <f t="array" ref="BB1326">IF(YEAR(LoanTable[[#This Row],[Disbursement Date]])=MIN(YEAR(LoanTable[Disbursement Date])),"",YEAR(LoanTable[[#This Row],[Disbursement Date]])-1)</f>
        <v>2020</v>
      </c>
      <c r="BC1326" s="10">
        <f>IF(LoanTable[[#This Row],[Previous Year]]="",1,IF(COUNTIFS(LoanTable[Client id],LoanTable[[#This Row],[Client id]],LoanTable[Year],LoanTable[[#This Row],[Previous Year]])&gt;0,1,0))</f>
        <v>0</v>
      </c>
      <c r="BD1326" t="str">
        <f>YEAR(LoanTable[[#This Row],[Disbursement Date]]) &amp; "-Q" &amp; ROUNDUP(MONTH(LoanTable[[#This Row],[Disbursement Date]])/3,0)</f>
        <v>2021-Q1</v>
      </c>
      <c r="BE1326">
        <f>IF(LoanTable[[#This Row],[Disbursement Date]]=LoanTable[[#This Row],[First Loan Date]],1,0)</f>
        <v>0</v>
      </c>
    </row>
    <row r="1327" spans="1:57" x14ac:dyDescent="0.3">
      <c r="A1327" t="s">
        <v>922</v>
      </c>
      <c r="B1327">
        <v>480</v>
      </c>
      <c r="C1327" t="s">
        <v>354</v>
      </c>
      <c r="D1327" t="s">
        <v>573</v>
      </c>
      <c r="E1327">
        <v>4339</v>
      </c>
      <c r="F1327">
        <v>33230</v>
      </c>
      <c r="G1327">
        <v>1978</v>
      </c>
      <c r="H1327" s="5">
        <v>44232</v>
      </c>
      <c r="I1327" t="s">
        <v>612</v>
      </c>
      <c r="J1327" t="s">
        <v>619</v>
      </c>
      <c r="K1327">
        <v>70364</v>
      </c>
      <c r="L1327" t="s">
        <v>356</v>
      </c>
      <c r="M1327" t="s">
        <v>23</v>
      </c>
      <c r="N1327" t="s">
        <v>13</v>
      </c>
      <c r="O1327" t="s">
        <v>46</v>
      </c>
      <c r="P1327">
        <v>34</v>
      </c>
      <c r="Q1327" s="5" t="s">
        <v>87</v>
      </c>
      <c r="R1327" t="s">
        <v>16</v>
      </c>
      <c r="S1327" t="s">
        <v>35</v>
      </c>
      <c r="T1327" t="s">
        <v>18</v>
      </c>
      <c r="U1327" t="s">
        <v>38</v>
      </c>
      <c r="V1327" t="s">
        <v>39</v>
      </c>
      <c r="W1327">
        <v>756</v>
      </c>
      <c r="X1327" t="s">
        <v>574</v>
      </c>
      <c r="Y1327" t="s">
        <v>575</v>
      </c>
      <c r="Z1327" t="s">
        <v>576</v>
      </c>
      <c r="AA1327">
        <v>0.1065</v>
      </c>
      <c r="AB1327" t="s">
        <v>577</v>
      </c>
      <c r="AC1327" t="s">
        <v>578</v>
      </c>
      <c r="AD1327" t="s">
        <v>354</v>
      </c>
      <c r="AE1327" t="s">
        <v>279</v>
      </c>
      <c r="AF1327" t="s">
        <v>280</v>
      </c>
      <c r="AG1327" t="s">
        <v>281</v>
      </c>
      <c r="AH1327" t="s">
        <v>282</v>
      </c>
      <c r="AI1327" t="s">
        <v>354</v>
      </c>
      <c r="AJ1327">
        <v>70364</v>
      </c>
      <c r="AK1327" t="s">
        <v>355</v>
      </c>
      <c r="AL1327" t="s">
        <v>239</v>
      </c>
      <c r="AM1327">
        <v>5178</v>
      </c>
      <c r="AN1327">
        <v>34184</v>
      </c>
      <c r="AO1327">
        <v>4025</v>
      </c>
      <c r="AP1327">
        <v>20.71</v>
      </c>
      <c r="AQ1327">
        <v>1184.6500000000001</v>
      </c>
      <c r="AR1327" t="s">
        <v>2626</v>
      </c>
      <c r="AS1327" t="s">
        <v>2626</v>
      </c>
      <c r="AT1327">
        <v>2</v>
      </c>
      <c r="AU1327" t="s">
        <v>2628</v>
      </c>
      <c r="AV1327" s="3">
        <v>44232</v>
      </c>
      <c r="AW1327" s="3" t="str">
        <f>TEXT(LoanTable[[#This Row],[Disbursement Date]],"YYYY-MM")</f>
        <v>2021-02</v>
      </c>
      <c r="AX1327" t="str">
        <f>TEXT(EDATE(LoanTable[[#This Row],[Disbursement Date]],-1),"YYYY-MM")</f>
        <v>2021-01</v>
      </c>
      <c r="AY1327">
        <f>IF(LoanTable[[#This Row],[Loan Status]]="Active",1,0)</f>
        <v>0</v>
      </c>
      <c r="AZ1327">
        <f>IF(COUNTIFS(LoanTable[Client id],LoanTable[[#This Row],[Client id]],LoanTable[Period],LoanTable[[#This Row],[Previous Period]])&gt;0,1,0)</f>
        <v>0</v>
      </c>
      <c r="BA1327" s="17" t="str">
        <f>TEXT(LoanTable[[#This Row],[Disbursement Date]],"YYYY")</f>
        <v>2021</v>
      </c>
      <c r="BB1327" s="10" cm="1">
        <f t="array" ref="BB1327">IF(YEAR(LoanTable[[#This Row],[Disbursement Date]])=MIN(YEAR(LoanTable[Disbursement Date])),"",YEAR(LoanTable[[#This Row],[Disbursement Date]])-1)</f>
        <v>2020</v>
      </c>
      <c r="BC1327" s="10">
        <f>IF(LoanTable[[#This Row],[Previous Year]]="",1,IF(COUNTIFS(LoanTable[Client id],LoanTable[[#This Row],[Client id]],LoanTable[Year],LoanTable[[#This Row],[Previous Year]])&gt;0,1,0))</f>
        <v>0</v>
      </c>
      <c r="BD1327" t="str">
        <f>YEAR(LoanTable[[#This Row],[Disbursement Date]]) &amp; "-Q" &amp; ROUNDUP(MONTH(LoanTable[[#This Row],[Disbursement Date]])/3,0)</f>
        <v>2021-Q1</v>
      </c>
      <c r="BE1327">
        <f>IF(LoanTable[[#This Row],[Disbursement Date]]=LoanTable[[#This Row],[First Loan Date]],1,0)</f>
        <v>1</v>
      </c>
    </row>
    <row r="1328" spans="1:57" x14ac:dyDescent="0.3">
      <c r="A1328" t="s">
        <v>2077</v>
      </c>
      <c r="B1328">
        <v>503</v>
      </c>
      <c r="C1328" t="s">
        <v>409</v>
      </c>
      <c r="D1328" t="s">
        <v>589</v>
      </c>
      <c r="E1328">
        <v>40949</v>
      </c>
      <c r="F1328">
        <v>16524</v>
      </c>
      <c r="G1328">
        <v>38294</v>
      </c>
      <c r="H1328" s="5">
        <v>44233</v>
      </c>
      <c r="I1328" t="s">
        <v>615</v>
      </c>
      <c r="J1328" t="s">
        <v>619</v>
      </c>
      <c r="K1328">
        <v>1030063</v>
      </c>
      <c r="L1328" t="s">
        <v>411</v>
      </c>
      <c r="M1328" t="s">
        <v>82</v>
      </c>
      <c r="N1328" t="s">
        <v>13</v>
      </c>
      <c r="O1328" t="s">
        <v>28</v>
      </c>
      <c r="P1328">
        <v>49</v>
      </c>
      <c r="Q1328" s="5" t="s">
        <v>215</v>
      </c>
      <c r="R1328" t="s">
        <v>104</v>
      </c>
      <c r="S1328" t="s">
        <v>105</v>
      </c>
      <c r="T1328" t="s">
        <v>18</v>
      </c>
      <c r="U1328" t="s">
        <v>65</v>
      </c>
      <c r="V1328" t="s">
        <v>39</v>
      </c>
      <c r="W1328">
        <v>442</v>
      </c>
      <c r="X1328" t="s">
        <v>574</v>
      </c>
      <c r="Y1328" t="s">
        <v>590</v>
      </c>
      <c r="Z1328" t="s">
        <v>576</v>
      </c>
      <c r="AA1328">
        <v>9.9099999999999994E-2</v>
      </c>
      <c r="AB1328" t="s">
        <v>577</v>
      </c>
      <c r="AC1328" t="s">
        <v>591</v>
      </c>
      <c r="AD1328" t="s">
        <v>409</v>
      </c>
      <c r="AE1328" t="s">
        <v>234</v>
      </c>
      <c r="AF1328" t="s">
        <v>235</v>
      </c>
      <c r="AG1328" t="s">
        <v>236</v>
      </c>
      <c r="AH1328" t="s">
        <v>237</v>
      </c>
      <c r="AI1328" t="s">
        <v>246</v>
      </c>
      <c r="AJ1328">
        <v>1030063</v>
      </c>
      <c r="AK1328" t="s">
        <v>410</v>
      </c>
      <c r="AL1328" t="s">
        <v>241</v>
      </c>
      <c r="AM1328">
        <v>41243</v>
      </c>
      <c r="AN1328">
        <v>18187</v>
      </c>
      <c r="AO1328">
        <v>40482</v>
      </c>
      <c r="AP1328">
        <v>32.94</v>
      </c>
      <c r="AQ1328">
        <v>3283.84</v>
      </c>
      <c r="AR1328" t="s">
        <v>2626</v>
      </c>
      <c r="AS1328" t="s">
        <v>2626</v>
      </c>
      <c r="AT1328">
        <v>1</v>
      </c>
      <c r="AU1328" t="s">
        <v>2629</v>
      </c>
      <c r="AV1328" s="3">
        <v>44233</v>
      </c>
      <c r="AW1328" s="3" t="str">
        <f>TEXT(LoanTable[[#This Row],[Disbursement Date]],"YYYY-MM")</f>
        <v>2021-02</v>
      </c>
      <c r="AX1328" t="str">
        <f>TEXT(EDATE(LoanTable[[#This Row],[Disbursement Date]],-1),"YYYY-MM")</f>
        <v>2021-01</v>
      </c>
      <c r="AY1328">
        <f>IF(LoanTable[[#This Row],[Loan Status]]="Active",1,0)</f>
        <v>0</v>
      </c>
      <c r="AZ1328">
        <f>IF(COUNTIFS(LoanTable[Client id],LoanTable[[#This Row],[Client id]],LoanTable[Period],LoanTable[[#This Row],[Previous Period]])&gt;0,1,0)</f>
        <v>0</v>
      </c>
      <c r="BA1328" s="17" t="str">
        <f>TEXT(LoanTable[[#This Row],[Disbursement Date]],"YYYY")</f>
        <v>2021</v>
      </c>
      <c r="BB1328" s="10" cm="1">
        <f t="array" ref="BB1328">IF(YEAR(LoanTable[[#This Row],[Disbursement Date]])=MIN(YEAR(LoanTable[Disbursement Date])),"",YEAR(LoanTable[[#This Row],[Disbursement Date]])-1)</f>
        <v>2020</v>
      </c>
      <c r="BC1328" s="10">
        <f>IF(LoanTable[[#This Row],[Previous Year]]="",1,IF(COUNTIFS(LoanTable[Client id],LoanTable[[#This Row],[Client id]],LoanTable[Year],LoanTable[[#This Row],[Previous Year]])&gt;0,1,0))</f>
        <v>0</v>
      </c>
      <c r="BD1328" t="str">
        <f>YEAR(LoanTable[[#This Row],[Disbursement Date]]) &amp; "-Q" &amp; ROUNDUP(MONTH(LoanTable[[#This Row],[Disbursement Date]])/3,0)</f>
        <v>2021-Q1</v>
      </c>
      <c r="BE1328">
        <f>IF(LoanTable[[#This Row],[Disbursement Date]]=LoanTable[[#This Row],[First Loan Date]],1,0)</f>
        <v>1</v>
      </c>
    </row>
    <row r="1329" spans="1:57" x14ac:dyDescent="0.3">
      <c r="A1329" t="s">
        <v>1067</v>
      </c>
      <c r="B1329">
        <v>151</v>
      </c>
      <c r="C1329" t="s">
        <v>529</v>
      </c>
      <c r="D1329" t="s">
        <v>589</v>
      </c>
      <c r="E1329">
        <v>47525</v>
      </c>
      <c r="F1329">
        <v>44521</v>
      </c>
      <c r="G1329">
        <v>12149</v>
      </c>
      <c r="H1329" s="5">
        <v>44235</v>
      </c>
      <c r="I1329" t="s">
        <v>615</v>
      </c>
      <c r="J1329" t="s">
        <v>613</v>
      </c>
      <c r="K1329">
        <v>210563</v>
      </c>
      <c r="L1329" t="s">
        <v>531</v>
      </c>
      <c r="M1329" t="s">
        <v>84</v>
      </c>
      <c r="N1329" t="s">
        <v>13</v>
      </c>
      <c r="O1329" t="s">
        <v>28</v>
      </c>
      <c r="P1329">
        <v>46</v>
      </c>
      <c r="Q1329" s="5" t="s">
        <v>59</v>
      </c>
      <c r="R1329" t="s">
        <v>30</v>
      </c>
      <c r="S1329" t="s">
        <v>145</v>
      </c>
      <c r="T1329" t="s">
        <v>44</v>
      </c>
      <c r="U1329" t="s">
        <v>19</v>
      </c>
      <c r="V1329" t="s">
        <v>31</v>
      </c>
      <c r="W1329">
        <v>481</v>
      </c>
      <c r="X1329" t="s">
        <v>574</v>
      </c>
      <c r="Y1329" t="s">
        <v>590</v>
      </c>
      <c r="Z1329" t="s">
        <v>576</v>
      </c>
      <c r="AA1329">
        <v>9.9099999999999994E-2</v>
      </c>
      <c r="AB1329" t="s">
        <v>577</v>
      </c>
      <c r="AC1329" t="s">
        <v>591</v>
      </c>
      <c r="AD1329" t="s">
        <v>529</v>
      </c>
      <c r="AE1329" t="s">
        <v>250</v>
      </c>
      <c r="AF1329" t="s">
        <v>251</v>
      </c>
      <c r="AG1329" t="s">
        <v>252</v>
      </c>
      <c r="AH1329" t="s">
        <v>253</v>
      </c>
      <c r="AI1329" t="s">
        <v>529</v>
      </c>
      <c r="AJ1329">
        <v>210563</v>
      </c>
      <c r="AK1329" t="s">
        <v>530</v>
      </c>
      <c r="AL1329" t="s">
        <v>241</v>
      </c>
      <c r="AM1329">
        <v>49490</v>
      </c>
      <c r="AN1329">
        <v>44817</v>
      </c>
      <c r="AO1329">
        <v>47179</v>
      </c>
      <c r="AP1329">
        <v>0.08</v>
      </c>
      <c r="AQ1329">
        <v>1371.96</v>
      </c>
      <c r="AR1329" t="s">
        <v>2627</v>
      </c>
      <c r="AS1329" t="s">
        <v>2626</v>
      </c>
      <c r="AT1329">
        <v>0</v>
      </c>
      <c r="AU1329" t="s">
        <v>2630</v>
      </c>
      <c r="AV1329" s="3">
        <v>44235</v>
      </c>
      <c r="AW1329" s="3" t="str">
        <f>TEXT(LoanTable[[#This Row],[Disbursement Date]],"YYYY-MM")</f>
        <v>2021-02</v>
      </c>
      <c r="AX1329" t="str">
        <f>TEXT(EDATE(LoanTable[[#This Row],[Disbursement Date]],-1),"YYYY-MM")</f>
        <v>2021-01</v>
      </c>
      <c r="AY1329">
        <f>IF(LoanTable[[#This Row],[Loan Status]]="Active",1,0)</f>
        <v>0</v>
      </c>
      <c r="AZ1329">
        <f>IF(COUNTIFS(LoanTable[Client id],LoanTable[[#This Row],[Client id]],LoanTable[Period],LoanTable[[#This Row],[Previous Period]])&gt;0,1,0)</f>
        <v>0</v>
      </c>
      <c r="BA1329" s="17" t="str">
        <f>TEXT(LoanTable[[#This Row],[Disbursement Date]],"YYYY")</f>
        <v>2021</v>
      </c>
      <c r="BB1329" s="10" cm="1">
        <f t="array" ref="BB1329">IF(YEAR(LoanTable[[#This Row],[Disbursement Date]])=MIN(YEAR(LoanTable[Disbursement Date])),"",YEAR(LoanTable[[#This Row],[Disbursement Date]])-1)</f>
        <v>2020</v>
      </c>
      <c r="BC1329" s="10">
        <f>IF(LoanTable[[#This Row],[Previous Year]]="",1,IF(COUNTIFS(LoanTable[Client id],LoanTable[[#This Row],[Client id]],LoanTable[Year],LoanTable[[#This Row],[Previous Year]])&gt;0,1,0))</f>
        <v>0</v>
      </c>
      <c r="BD1329" t="str">
        <f>YEAR(LoanTable[[#This Row],[Disbursement Date]]) &amp; "-Q" &amp; ROUNDUP(MONTH(LoanTable[[#This Row],[Disbursement Date]])/3,0)</f>
        <v>2021-Q1</v>
      </c>
      <c r="BE1329">
        <f>IF(LoanTable[[#This Row],[Disbursement Date]]=LoanTable[[#This Row],[First Loan Date]],1,0)</f>
        <v>1</v>
      </c>
    </row>
    <row r="1330" spans="1:57" x14ac:dyDescent="0.3">
      <c r="A1330" t="s">
        <v>1235</v>
      </c>
      <c r="B1330">
        <v>906</v>
      </c>
      <c r="C1330" t="s">
        <v>409</v>
      </c>
      <c r="D1330" t="s">
        <v>589</v>
      </c>
      <c r="E1330">
        <v>18540</v>
      </c>
      <c r="F1330">
        <v>32134</v>
      </c>
      <c r="G1330">
        <v>5811</v>
      </c>
      <c r="H1330" s="5">
        <v>44235</v>
      </c>
      <c r="I1330" t="s">
        <v>624</v>
      </c>
      <c r="J1330" t="s">
        <v>613</v>
      </c>
      <c r="K1330">
        <v>1030063</v>
      </c>
      <c r="L1330" t="s">
        <v>411</v>
      </c>
      <c r="M1330" t="s">
        <v>175</v>
      </c>
      <c r="N1330" t="s">
        <v>13</v>
      </c>
      <c r="O1330" t="s">
        <v>28</v>
      </c>
      <c r="P1330">
        <v>52</v>
      </c>
      <c r="Q1330" s="5" t="s">
        <v>103</v>
      </c>
      <c r="R1330" t="s">
        <v>30</v>
      </c>
      <c r="S1330" t="s">
        <v>145</v>
      </c>
      <c r="T1330" t="s">
        <v>18</v>
      </c>
      <c r="U1330" t="s">
        <v>22</v>
      </c>
      <c r="V1330" t="s">
        <v>39</v>
      </c>
      <c r="W1330">
        <v>626</v>
      </c>
      <c r="X1330" t="s">
        <v>574</v>
      </c>
      <c r="Y1330" t="s">
        <v>590</v>
      </c>
      <c r="Z1330" t="s">
        <v>576</v>
      </c>
      <c r="AA1330">
        <v>9.9099999999999994E-2</v>
      </c>
      <c r="AB1330" t="s">
        <v>577</v>
      </c>
      <c r="AC1330" t="s">
        <v>591</v>
      </c>
      <c r="AD1330" t="s">
        <v>409</v>
      </c>
      <c r="AE1330" t="s">
        <v>234</v>
      </c>
      <c r="AF1330" t="s">
        <v>235</v>
      </c>
      <c r="AG1330" t="s">
        <v>236</v>
      </c>
      <c r="AH1330" t="s">
        <v>237</v>
      </c>
      <c r="AI1330" t="s">
        <v>246</v>
      </c>
      <c r="AJ1330">
        <v>1030063</v>
      </c>
      <c r="AK1330" t="s">
        <v>410</v>
      </c>
      <c r="AL1330" t="s">
        <v>241</v>
      </c>
      <c r="AM1330">
        <v>18553</v>
      </c>
      <c r="AN1330">
        <v>32787</v>
      </c>
      <c r="AO1330">
        <v>18101</v>
      </c>
      <c r="AP1330">
        <v>37.44</v>
      </c>
      <c r="AQ1330">
        <v>1168.32</v>
      </c>
      <c r="AR1330" t="s">
        <v>2627</v>
      </c>
      <c r="AS1330" t="s">
        <v>2626</v>
      </c>
      <c r="AT1330">
        <v>1</v>
      </c>
      <c r="AU1330" t="s">
        <v>2628</v>
      </c>
      <c r="AV1330" s="3">
        <v>42265</v>
      </c>
      <c r="AW1330" s="3" t="str">
        <f>TEXT(LoanTable[[#This Row],[Disbursement Date]],"YYYY-MM")</f>
        <v>2021-02</v>
      </c>
      <c r="AX1330" t="str">
        <f>TEXT(EDATE(LoanTable[[#This Row],[Disbursement Date]],-1),"YYYY-MM")</f>
        <v>2021-01</v>
      </c>
      <c r="AY1330">
        <f>IF(LoanTable[[#This Row],[Loan Status]]="Active",1,0)</f>
        <v>1</v>
      </c>
      <c r="AZ1330">
        <f>IF(COUNTIFS(LoanTable[Client id],LoanTable[[#This Row],[Client id]],LoanTable[Period],LoanTable[[#This Row],[Previous Period]])&gt;0,1,0)</f>
        <v>1</v>
      </c>
      <c r="BA1330" s="17" t="str">
        <f>TEXT(LoanTable[[#This Row],[Disbursement Date]],"YYYY")</f>
        <v>2021</v>
      </c>
      <c r="BB1330" s="10" cm="1">
        <f t="array" ref="BB1330">IF(YEAR(LoanTable[[#This Row],[Disbursement Date]])=MIN(YEAR(LoanTable[Disbursement Date])),"",YEAR(LoanTable[[#This Row],[Disbursement Date]])-1)</f>
        <v>2020</v>
      </c>
      <c r="BC1330" s="10">
        <f>IF(LoanTable[[#This Row],[Previous Year]]="",1,IF(COUNTIFS(LoanTable[Client id],LoanTable[[#This Row],[Client id]],LoanTable[Year],LoanTable[[#This Row],[Previous Year]])&gt;0,1,0))</f>
        <v>0</v>
      </c>
      <c r="BD1330" t="str">
        <f>YEAR(LoanTable[[#This Row],[Disbursement Date]]) &amp; "-Q" &amp; ROUNDUP(MONTH(LoanTable[[#This Row],[Disbursement Date]])/3,0)</f>
        <v>2021-Q1</v>
      </c>
      <c r="BE1330">
        <f>IF(LoanTable[[#This Row],[Disbursement Date]]=LoanTable[[#This Row],[First Loan Date]],1,0)</f>
        <v>0</v>
      </c>
    </row>
    <row r="1331" spans="1:57" x14ac:dyDescent="0.3">
      <c r="A1331" t="s">
        <v>2160</v>
      </c>
      <c r="B1331">
        <v>15</v>
      </c>
      <c r="C1331" t="s">
        <v>249</v>
      </c>
      <c r="D1331" t="s">
        <v>589</v>
      </c>
      <c r="E1331">
        <v>23477</v>
      </c>
      <c r="F1331">
        <v>25970</v>
      </c>
      <c r="G1331">
        <v>21751</v>
      </c>
      <c r="H1331" s="5">
        <v>44238</v>
      </c>
      <c r="I1331" t="s">
        <v>612</v>
      </c>
      <c r="J1331" t="s">
        <v>619</v>
      </c>
      <c r="K1331">
        <v>910182</v>
      </c>
      <c r="L1331" t="s">
        <v>257</v>
      </c>
      <c r="M1331" t="s">
        <v>54</v>
      </c>
      <c r="N1331" t="s">
        <v>13</v>
      </c>
      <c r="O1331" t="s">
        <v>14</v>
      </c>
      <c r="P1331">
        <v>39</v>
      </c>
      <c r="Q1331" s="6" t="s">
        <v>55</v>
      </c>
      <c r="R1331" t="s">
        <v>25</v>
      </c>
      <c r="S1331" t="s">
        <v>35</v>
      </c>
      <c r="T1331" t="s">
        <v>18</v>
      </c>
      <c r="U1331" t="s">
        <v>38</v>
      </c>
      <c r="V1331" t="s">
        <v>20</v>
      </c>
      <c r="W1331">
        <v>571</v>
      </c>
      <c r="X1331" t="s">
        <v>574</v>
      </c>
      <c r="Y1331" t="s">
        <v>590</v>
      </c>
      <c r="Z1331" t="s">
        <v>576</v>
      </c>
      <c r="AA1331">
        <v>9.9099999999999994E-2</v>
      </c>
      <c r="AB1331" t="s">
        <v>577</v>
      </c>
      <c r="AC1331" t="s">
        <v>591</v>
      </c>
      <c r="AD1331" t="s">
        <v>249</v>
      </c>
      <c r="AE1331" t="s">
        <v>250</v>
      </c>
      <c r="AF1331" t="s">
        <v>251</v>
      </c>
      <c r="AG1331" t="s">
        <v>252</v>
      </c>
      <c r="AH1331" t="s">
        <v>253</v>
      </c>
      <c r="AI1331" t="s">
        <v>254</v>
      </c>
      <c r="AJ1331">
        <v>910182</v>
      </c>
      <c r="AK1331" t="s">
        <v>255</v>
      </c>
      <c r="AL1331" t="s">
        <v>256</v>
      </c>
      <c r="AM1331">
        <v>23091</v>
      </c>
      <c r="AN1331">
        <v>26018</v>
      </c>
      <c r="AO1331">
        <v>23402</v>
      </c>
      <c r="AP1331">
        <v>18.43</v>
      </c>
      <c r="AQ1331">
        <v>136.47999999999999</v>
      </c>
      <c r="AR1331" t="s">
        <v>2626</v>
      </c>
      <c r="AS1331" t="s">
        <v>2627</v>
      </c>
      <c r="AT1331">
        <v>0</v>
      </c>
      <c r="AU1331" t="s">
        <v>2629</v>
      </c>
      <c r="AV1331" s="3">
        <v>42611</v>
      </c>
      <c r="AW1331" s="3" t="str">
        <f>TEXT(LoanTable[[#This Row],[Disbursement Date]],"YYYY-MM")</f>
        <v>2021-02</v>
      </c>
      <c r="AX1331" t="str">
        <f>TEXT(EDATE(LoanTable[[#This Row],[Disbursement Date]],-1),"YYYY-MM")</f>
        <v>2021-01</v>
      </c>
      <c r="AY1331">
        <f>IF(LoanTable[[#This Row],[Loan Status]]="Active",1,0)</f>
        <v>0</v>
      </c>
      <c r="AZ1331">
        <f>IF(COUNTIFS(LoanTable[Client id],LoanTable[[#This Row],[Client id]],LoanTable[Period],LoanTable[[#This Row],[Previous Period]])&gt;0,1,0)</f>
        <v>0</v>
      </c>
      <c r="BA1331" s="17" t="str">
        <f>TEXT(LoanTable[[#This Row],[Disbursement Date]],"YYYY")</f>
        <v>2021</v>
      </c>
      <c r="BB1331" s="10" cm="1">
        <f t="array" ref="BB1331">IF(YEAR(LoanTable[[#This Row],[Disbursement Date]])=MIN(YEAR(LoanTable[Disbursement Date])),"",YEAR(LoanTable[[#This Row],[Disbursement Date]])-1)</f>
        <v>2020</v>
      </c>
      <c r="BC1331" s="10">
        <f>IF(LoanTable[[#This Row],[Previous Year]]="",1,IF(COUNTIFS(LoanTable[Client id],LoanTable[[#This Row],[Client id]],LoanTable[Year],LoanTable[[#This Row],[Previous Year]])&gt;0,1,0))</f>
        <v>0</v>
      </c>
      <c r="BD1331" t="str">
        <f>YEAR(LoanTable[[#This Row],[Disbursement Date]]) &amp; "-Q" &amp; ROUNDUP(MONTH(LoanTable[[#This Row],[Disbursement Date]])/3,0)</f>
        <v>2021-Q1</v>
      </c>
      <c r="BE1331">
        <f>IF(LoanTable[[#This Row],[Disbursement Date]]=LoanTable[[#This Row],[First Loan Date]],1,0)</f>
        <v>0</v>
      </c>
    </row>
    <row r="1332" spans="1:57" x14ac:dyDescent="0.3">
      <c r="A1332" t="s">
        <v>1119</v>
      </c>
      <c r="B1332">
        <v>137</v>
      </c>
      <c r="C1332" t="s">
        <v>519</v>
      </c>
      <c r="D1332" t="s">
        <v>596</v>
      </c>
      <c r="E1332">
        <v>42713</v>
      </c>
      <c r="F1332">
        <v>46225</v>
      </c>
      <c r="G1332">
        <v>38838</v>
      </c>
      <c r="H1332" s="5">
        <v>44245</v>
      </c>
      <c r="I1332" t="s">
        <v>612</v>
      </c>
      <c r="J1332" t="s">
        <v>619</v>
      </c>
      <c r="K1332">
        <v>1550006</v>
      </c>
      <c r="L1332" t="s">
        <v>521</v>
      </c>
      <c r="M1332" t="s">
        <v>181</v>
      </c>
      <c r="N1332" t="s">
        <v>13</v>
      </c>
      <c r="O1332" t="s">
        <v>14</v>
      </c>
      <c r="P1332">
        <v>44</v>
      </c>
      <c r="Q1332" s="5" t="s">
        <v>100</v>
      </c>
      <c r="R1332" t="s">
        <v>30</v>
      </c>
      <c r="S1332" t="s">
        <v>145</v>
      </c>
      <c r="T1332" t="s">
        <v>18</v>
      </c>
      <c r="U1332" t="s">
        <v>26</v>
      </c>
      <c r="V1332" t="s">
        <v>20</v>
      </c>
      <c r="W1332">
        <v>638</v>
      </c>
      <c r="X1332" t="s">
        <v>574</v>
      </c>
      <c r="Y1332" t="s">
        <v>590</v>
      </c>
      <c r="Z1332" t="s">
        <v>593</v>
      </c>
      <c r="AA1332">
        <v>0.17269999999999999</v>
      </c>
      <c r="AB1332" t="s">
        <v>585</v>
      </c>
      <c r="AC1332" t="s">
        <v>597</v>
      </c>
      <c r="AD1332" t="s">
        <v>519</v>
      </c>
      <c r="AE1332" t="s">
        <v>375</v>
      </c>
      <c r="AF1332" t="s">
        <v>376</v>
      </c>
      <c r="AG1332" t="s">
        <v>377</v>
      </c>
      <c r="AH1332" t="s">
        <v>378</v>
      </c>
      <c r="AI1332" t="s">
        <v>519</v>
      </c>
      <c r="AJ1332">
        <v>1550006</v>
      </c>
      <c r="AK1332" t="s">
        <v>520</v>
      </c>
      <c r="AL1332" t="s">
        <v>239</v>
      </c>
      <c r="AM1332">
        <v>42554</v>
      </c>
      <c r="AN1332">
        <v>46339</v>
      </c>
      <c r="AO1332">
        <v>42307</v>
      </c>
      <c r="AP1332">
        <v>35.82</v>
      </c>
      <c r="AQ1332">
        <v>2463.8000000000002</v>
      </c>
      <c r="AR1332" t="s">
        <v>2626</v>
      </c>
      <c r="AS1332" t="s">
        <v>2626</v>
      </c>
      <c r="AT1332">
        <v>2</v>
      </c>
      <c r="AU1332" t="s">
        <v>2629</v>
      </c>
      <c r="AV1332" s="3">
        <v>43011</v>
      </c>
      <c r="AW1332" s="3" t="str">
        <f>TEXT(LoanTable[[#This Row],[Disbursement Date]],"YYYY-MM")</f>
        <v>2021-02</v>
      </c>
      <c r="AX1332" t="str">
        <f>TEXT(EDATE(LoanTable[[#This Row],[Disbursement Date]],-1),"YYYY-MM")</f>
        <v>2021-01</v>
      </c>
      <c r="AY1332">
        <f>IF(LoanTable[[#This Row],[Loan Status]]="Active",1,0)</f>
        <v>0</v>
      </c>
      <c r="AZ1332">
        <f>IF(COUNTIFS(LoanTable[Client id],LoanTable[[#This Row],[Client id]],LoanTable[Period],LoanTable[[#This Row],[Previous Period]])&gt;0,1,0)</f>
        <v>0</v>
      </c>
      <c r="BA1332" s="17" t="str">
        <f>TEXT(LoanTable[[#This Row],[Disbursement Date]],"YYYY")</f>
        <v>2021</v>
      </c>
      <c r="BB1332" s="10" cm="1">
        <f t="array" ref="BB1332">IF(YEAR(LoanTable[[#This Row],[Disbursement Date]])=MIN(YEAR(LoanTable[Disbursement Date])),"",YEAR(LoanTable[[#This Row],[Disbursement Date]])-1)</f>
        <v>2020</v>
      </c>
      <c r="BC1332" s="10">
        <f>IF(LoanTable[[#This Row],[Previous Year]]="",1,IF(COUNTIFS(LoanTable[Client id],LoanTable[[#This Row],[Client id]],LoanTable[Year],LoanTable[[#This Row],[Previous Year]])&gt;0,1,0))</f>
        <v>0</v>
      </c>
      <c r="BD1332" t="str">
        <f>YEAR(LoanTable[[#This Row],[Disbursement Date]]) &amp; "-Q" &amp; ROUNDUP(MONTH(LoanTable[[#This Row],[Disbursement Date]])/3,0)</f>
        <v>2021-Q1</v>
      </c>
      <c r="BE1332">
        <f>IF(LoanTable[[#This Row],[Disbursement Date]]=LoanTable[[#This Row],[First Loan Date]],1,0)</f>
        <v>0</v>
      </c>
    </row>
    <row r="1333" spans="1:57" x14ac:dyDescent="0.3">
      <c r="A1333" t="s">
        <v>1290</v>
      </c>
      <c r="B1333">
        <v>152</v>
      </c>
      <c r="C1333" t="s">
        <v>545</v>
      </c>
      <c r="D1333" t="s">
        <v>573</v>
      </c>
      <c r="E1333">
        <v>43846</v>
      </c>
      <c r="F1333">
        <v>48875</v>
      </c>
      <c r="G1333">
        <v>6769</v>
      </c>
      <c r="H1333" s="5">
        <v>44245</v>
      </c>
      <c r="I1333" t="s">
        <v>612</v>
      </c>
      <c r="J1333" t="s">
        <v>619</v>
      </c>
      <c r="K1333">
        <v>850152</v>
      </c>
      <c r="L1333" t="s">
        <v>546</v>
      </c>
      <c r="M1333" t="s">
        <v>130</v>
      </c>
      <c r="N1333" t="s">
        <v>13</v>
      </c>
      <c r="O1333" t="s">
        <v>46</v>
      </c>
      <c r="P1333">
        <v>31</v>
      </c>
      <c r="Q1333" s="5" t="s">
        <v>174</v>
      </c>
      <c r="R1333" t="s">
        <v>30</v>
      </c>
      <c r="S1333" t="s">
        <v>105</v>
      </c>
      <c r="T1333" t="s">
        <v>18</v>
      </c>
      <c r="U1333" t="s">
        <v>65</v>
      </c>
      <c r="V1333" t="s">
        <v>20</v>
      </c>
      <c r="W1333">
        <v>466</v>
      </c>
      <c r="X1333" t="s">
        <v>574</v>
      </c>
      <c r="Y1333" t="s">
        <v>575</v>
      </c>
      <c r="Z1333" t="s">
        <v>576</v>
      </c>
      <c r="AA1333">
        <v>0.1065</v>
      </c>
      <c r="AB1333" t="s">
        <v>577</v>
      </c>
      <c r="AC1333" t="s">
        <v>578</v>
      </c>
      <c r="AD1333" t="s">
        <v>545</v>
      </c>
      <c r="AE1333" t="s">
        <v>472</v>
      </c>
      <c r="AF1333" t="s">
        <v>473</v>
      </c>
      <c r="AG1333" t="s">
        <v>474</v>
      </c>
      <c r="AH1333" t="s">
        <v>475</v>
      </c>
      <c r="AI1333" t="s">
        <v>545</v>
      </c>
      <c r="AJ1333">
        <v>850152</v>
      </c>
      <c r="AK1333" t="s">
        <v>476</v>
      </c>
      <c r="AL1333" t="s">
        <v>256</v>
      </c>
      <c r="AM1333">
        <v>45396</v>
      </c>
      <c r="AN1333">
        <v>48604</v>
      </c>
      <c r="AO1333">
        <v>43669</v>
      </c>
      <c r="AP1333">
        <v>28.08</v>
      </c>
      <c r="AQ1333">
        <v>3076.59</v>
      </c>
      <c r="AR1333" t="s">
        <v>2626</v>
      </c>
      <c r="AS1333" t="s">
        <v>2626</v>
      </c>
      <c r="AT1333">
        <v>1</v>
      </c>
      <c r="AU1333" t="s">
        <v>2628</v>
      </c>
      <c r="AV1333" s="3">
        <v>43774</v>
      </c>
      <c r="AW1333" s="3" t="str">
        <f>TEXT(LoanTable[[#This Row],[Disbursement Date]],"YYYY-MM")</f>
        <v>2021-02</v>
      </c>
      <c r="AX1333" t="str">
        <f>TEXT(EDATE(LoanTable[[#This Row],[Disbursement Date]],-1),"YYYY-MM")</f>
        <v>2021-01</v>
      </c>
      <c r="AY1333">
        <f>IF(LoanTable[[#This Row],[Loan Status]]="Active",1,0)</f>
        <v>0</v>
      </c>
      <c r="AZ1333">
        <f>IF(COUNTIFS(LoanTable[Client id],LoanTable[[#This Row],[Client id]],LoanTable[Period],LoanTable[[#This Row],[Previous Period]])&gt;0,1,0)</f>
        <v>0</v>
      </c>
      <c r="BA1333" s="17" t="str">
        <f>TEXT(LoanTable[[#This Row],[Disbursement Date]],"YYYY")</f>
        <v>2021</v>
      </c>
      <c r="BB1333" s="10" cm="1">
        <f t="array" ref="BB1333">IF(YEAR(LoanTable[[#This Row],[Disbursement Date]])=MIN(YEAR(LoanTable[Disbursement Date])),"",YEAR(LoanTable[[#This Row],[Disbursement Date]])-1)</f>
        <v>2020</v>
      </c>
      <c r="BC1333" s="10">
        <f>IF(LoanTable[[#This Row],[Previous Year]]="",1,IF(COUNTIFS(LoanTable[Client id],LoanTable[[#This Row],[Client id]],LoanTable[Year],LoanTable[[#This Row],[Previous Year]])&gt;0,1,0))</f>
        <v>0</v>
      </c>
      <c r="BD1333" t="str">
        <f>YEAR(LoanTable[[#This Row],[Disbursement Date]]) &amp; "-Q" &amp; ROUNDUP(MONTH(LoanTable[[#This Row],[Disbursement Date]])/3,0)</f>
        <v>2021-Q1</v>
      </c>
      <c r="BE1333">
        <f>IF(LoanTable[[#This Row],[Disbursement Date]]=LoanTable[[#This Row],[First Loan Date]],1,0)</f>
        <v>0</v>
      </c>
    </row>
    <row r="1334" spans="1:57" x14ac:dyDescent="0.3">
      <c r="A1334" t="s">
        <v>2013</v>
      </c>
      <c r="B1334">
        <v>323</v>
      </c>
      <c r="C1334" t="s">
        <v>505</v>
      </c>
      <c r="D1334" t="s">
        <v>573</v>
      </c>
      <c r="E1334">
        <v>16322</v>
      </c>
      <c r="F1334">
        <v>10999</v>
      </c>
      <c r="G1334">
        <v>25300</v>
      </c>
      <c r="H1334" s="5">
        <v>44245</v>
      </c>
      <c r="I1334" t="s">
        <v>624</v>
      </c>
      <c r="J1334" t="s">
        <v>619</v>
      </c>
      <c r="K1334">
        <v>380112</v>
      </c>
      <c r="L1334" t="s">
        <v>507</v>
      </c>
      <c r="M1334" t="s">
        <v>66</v>
      </c>
      <c r="N1334" t="s">
        <v>13</v>
      </c>
      <c r="O1334" t="s">
        <v>14</v>
      </c>
      <c r="P1334">
        <v>41</v>
      </c>
      <c r="Q1334" s="5" t="s">
        <v>94</v>
      </c>
      <c r="R1334" t="s">
        <v>74</v>
      </c>
      <c r="S1334" t="s">
        <v>35</v>
      </c>
      <c r="T1334" t="s">
        <v>18</v>
      </c>
      <c r="U1334" t="s">
        <v>22</v>
      </c>
      <c r="V1334" t="s">
        <v>39</v>
      </c>
      <c r="W1334">
        <v>399</v>
      </c>
      <c r="X1334" t="s">
        <v>574</v>
      </c>
      <c r="Y1334" t="s">
        <v>575</v>
      </c>
      <c r="Z1334" t="s">
        <v>576</v>
      </c>
      <c r="AA1334">
        <v>0.1065</v>
      </c>
      <c r="AB1334" t="s">
        <v>577</v>
      </c>
      <c r="AC1334" t="s">
        <v>578</v>
      </c>
      <c r="AD1334" t="s">
        <v>505</v>
      </c>
      <c r="AE1334" t="s">
        <v>325</v>
      </c>
      <c r="AF1334" t="s">
        <v>326</v>
      </c>
      <c r="AG1334" t="s">
        <v>327</v>
      </c>
      <c r="AH1334" t="s">
        <v>328</v>
      </c>
      <c r="AI1334" t="s">
        <v>505</v>
      </c>
      <c r="AJ1334">
        <v>380112</v>
      </c>
      <c r="AK1334" t="s">
        <v>506</v>
      </c>
      <c r="AL1334" t="s">
        <v>256</v>
      </c>
      <c r="AM1334">
        <v>17416</v>
      </c>
      <c r="AN1334">
        <v>12390</v>
      </c>
      <c r="AO1334">
        <v>15949</v>
      </c>
      <c r="AP1334">
        <v>23.21</v>
      </c>
      <c r="AQ1334">
        <v>1701.23</v>
      </c>
      <c r="AR1334" t="s">
        <v>2626</v>
      </c>
      <c r="AS1334" t="s">
        <v>2626</v>
      </c>
      <c r="AT1334">
        <v>1</v>
      </c>
      <c r="AU1334" t="s">
        <v>2629</v>
      </c>
      <c r="AV1334" s="3">
        <v>42305</v>
      </c>
      <c r="AW1334" s="3" t="str">
        <f>TEXT(LoanTable[[#This Row],[Disbursement Date]],"YYYY-MM")</f>
        <v>2021-02</v>
      </c>
      <c r="AX1334" t="str">
        <f>TEXT(EDATE(LoanTable[[#This Row],[Disbursement Date]],-1),"YYYY-MM")</f>
        <v>2021-01</v>
      </c>
      <c r="AY1334">
        <f>IF(LoanTable[[#This Row],[Loan Status]]="Active",1,0)</f>
        <v>1</v>
      </c>
      <c r="AZ1334">
        <f>IF(COUNTIFS(LoanTable[Client id],LoanTable[[#This Row],[Client id]],LoanTable[Period],LoanTable[[#This Row],[Previous Period]])&gt;0,1,0)</f>
        <v>0</v>
      </c>
      <c r="BA1334" s="17" t="str">
        <f>TEXT(LoanTable[[#This Row],[Disbursement Date]],"YYYY")</f>
        <v>2021</v>
      </c>
      <c r="BB1334" s="10" cm="1">
        <f t="array" ref="BB1334">IF(YEAR(LoanTable[[#This Row],[Disbursement Date]])=MIN(YEAR(LoanTable[Disbursement Date])),"",YEAR(LoanTable[[#This Row],[Disbursement Date]])-1)</f>
        <v>2020</v>
      </c>
      <c r="BC1334" s="10">
        <f>IF(LoanTable[[#This Row],[Previous Year]]="",1,IF(COUNTIFS(LoanTable[Client id],LoanTable[[#This Row],[Client id]],LoanTable[Year],LoanTable[[#This Row],[Previous Year]])&gt;0,1,0))</f>
        <v>0</v>
      </c>
      <c r="BD1334" t="str">
        <f>YEAR(LoanTable[[#This Row],[Disbursement Date]]) &amp; "-Q" &amp; ROUNDUP(MONTH(LoanTable[[#This Row],[Disbursement Date]])/3,0)</f>
        <v>2021-Q1</v>
      </c>
      <c r="BE1334">
        <f>IF(LoanTable[[#This Row],[Disbursement Date]]=LoanTable[[#This Row],[First Loan Date]],1,0)</f>
        <v>0</v>
      </c>
    </row>
    <row r="1335" spans="1:57" x14ac:dyDescent="0.3">
      <c r="A1335" t="s">
        <v>757</v>
      </c>
      <c r="B1335">
        <v>761</v>
      </c>
      <c r="C1335" t="s">
        <v>330</v>
      </c>
      <c r="D1335" t="s">
        <v>573</v>
      </c>
      <c r="E1335">
        <v>45047</v>
      </c>
      <c r="F1335">
        <v>18515</v>
      </c>
      <c r="G1335">
        <v>39034</v>
      </c>
      <c r="H1335" s="5">
        <v>44245</v>
      </c>
      <c r="I1335" t="s">
        <v>612</v>
      </c>
      <c r="J1335" t="s">
        <v>619</v>
      </c>
      <c r="K1335">
        <v>690076</v>
      </c>
      <c r="L1335" t="s">
        <v>337</v>
      </c>
      <c r="M1335" t="s">
        <v>89</v>
      </c>
      <c r="N1335" t="s">
        <v>13</v>
      </c>
      <c r="O1335" t="s">
        <v>14</v>
      </c>
      <c r="P1335">
        <v>43</v>
      </c>
      <c r="Q1335" s="5" t="s">
        <v>203</v>
      </c>
      <c r="R1335" t="s">
        <v>74</v>
      </c>
      <c r="S1335" t="s">
        <v>105</v>
      </c>
      <c r="T1335" t="s">
        <v>44</v>
      </c>
      <c r="U1335" t="s">
        <v>22</v>
      </c>
      <c r="V1335" t="s">
        <v>31</v>
      </c>
      <c r="W1335">
        <v>300</v>
      </c>
      <c r="X1335" t="s">
        <v>574</v>
      </c>
      <c r="Y1335" t="s">
        <v>575</v>
      </c>
      <c r="Z1335" t="s">
        <v>576</v>
      </c>
      <c r="AA1335">
        <v>0.1065</v>
      </c>
      <c r="AB1335" t="s">
        <v>577</v>
      </c>
      <c r="AC1335" t="s">
        <v>578</v>
      </c>
      <c r="AD1335" t="s">
        <v>330</v>
      </c>
      <c r="AE1335" t="s">
        <v>331</v>
      </c>
      <c r="AF1335" t="s">
        <v>332</v>
      </c>
      <c r="AG1335" t="s">
        <v>333</v>
      </c>
      <c r="AH1335" t="s">
        <v>334</v>
      </c>
      <c r="AI1335" t="s">
        <v>335</v>
      </c>
      <c r="AJ1335">
        <v>690076</v>
      </c>
      <c r="AK1335" t="s">
        <v>336</v>
      </c>
      <c r="AL1335" t="s">
        <v>239</v>
      </c>
      <c r="AM1335">
        <v>45160</v>
      </c>
      <c r="AN1335">
        <v>19145</v>
      </c>
      <c r="AO1335">
        <v>44661</v>
      </c>
      <c r="AP1335">
        <v>42.08</v>
      </c>
      <c r="AQ1335">
        <v>4793.6400000000003</v>
      </c>
      <c r="AR1335" t="s">
        <v>2626</v>
      </c>
      <c r="AS1335" t="s">
        <v>2626</v>
      </c>
      <c r="AT1335">
        <v>0</v>
      </c>
      <c r="AU1335" t="s">
        <v>2628</v>
      </c>
      <c r="AV1335" s="3">
        <v>43004</v>
      </c>
      <c r="AW1335" s="3" t="str">
        <f>TEXT(LoanTable[[#This Row],[Disbursement Date]],"YYYY-MM")</f>
        <v>2021-02</v>
      </c>
      <c r="AX1335" t="str">
        <f>TEXT(EDATE(LoanTable[[#This Row],[Disbursement Date]],-1),"YYYY-MM")</f>
        <v>2021-01</v>
      </c>
      <c r="AY1335">
        <f>IF(LoanTable[[#This Row],[Loan Status]]="Active",1,0)</f>
        <v>0</v>
      </c>
      <c r="AZ1335">
        <f>IF(COUNTIFS(LoanTable[Client id],LoanTable[[#This Row],[Client id]],LoanTable[Period],LoanTable[[#This Row],[Previous Period]])&gt;0,1,0)</f>
        <v>0</v>
      </c>
      <c r="BA1335" s="17" t="str">
        <f>TEXT(LoanTable[[#This Row],[Disbursement Date]],"YYYY")</f>
        <v>2021</v>
      </c>
      <c r="BB1335" s="10" cm="1">
        <f t="array" ref="BB1335">IF(YEAR(LoanTable[[#This Row],[Disbursement Date]])=MIN(YEAR(LoanTable[Disbursement Date])),"",YEAR(LoanTable[[#This Row],[Disbursement Date]])-1)</f>
        <v>2020</v>
      </c>
      <c r="BC1335" s="10">
        <f>IF(LoanTable[[#This Row],[Previous Year]]="",1,IF(COUNTIFS(LoanTable[Client id],LoanTable[[#This Row],[Client id]],LoanTable[Year],LoanTable[[#This Row],[Previous Year]])&gt;0,1,0))</f>
        <v>1</v>
      </c>
      <c r="BD1335" t="str">
        <f>YEAR(LoanTable[[#This Row],[Disbursement Date]]) &amp; "-Q" &amp; ROUNDUP(MONTH(LoanTable[[#This Row],[Disbursement Date]])/3,0)</f>
        <v>2021-Q1</v>
      </c>
      <c r="BE1335">
        <f>IF(LoanTable[[#This Row],[Disbursement Date]]=LoanTable[[#This Row],[First Loan Date]],1,0)</f>
        <v>0</v>
      </c>
    </row>
    <row r="1336" spans="1:57" x14ac:dyDescent="0.3">
      <c r="A1336" t="s">
        <v>947</v>
      </c>
      <c r="B1336">
        <v>218</v>
      </c>
      <c r="C1336" t="s">
        <v>399</v>
      </c>
      <c r="D1336" t="s">
        <v>573</v>
      </c>
      <c r="E1336">
        <v>31965</v>
      </c>
      <c r="F1336">
        <v>36554</v>
      </c>
      <c r="G1336">
        <v>3708</v>
      </c>
      <c r="H1336" s="5">
        <v>44247</v>
      </c>
      <c r="I1336" t="s">
        <v>615</v>
      </c>
      <c r="J1336" t="s">
        <v>619</v>
      </c>
      <c r="K1336">
        <v>1140044</v>
      </c>
      <c r="L1336" t="s">
        <v>401</v>
      </c>
      <c r="M1336" t="s">
        <v>134</v>
      </c>
      <c r="N1336" t="s">
        <v>13</v>
      </c>
      <c r="O1336" t="s">
        <v>28</v>
      </c>
      <c r="P1336">
        <v>49</v>
      </c>
      <c r="Q1336" s="5" t="s">
        <v>61</v>
      </c>
      <c r="R1336" t="s">
        <v>30</v>
      </c>
      <c r="S1336" t="s">
        <v>35</v>
      </c>
      <c r="T1336" t="s">
        <v>44</v>
      </c>
      <c r="U1336" t="s">
        <v>19</v>
      </c>
      <c r="V1336" t="s">
        <v>39</v>
      </c>
      <c r="W1336">
        <v>374</v>
      </c>
      <c r="X1336" t="s">
        <v>574</v>
      </c>
      <c r="Y1336" t="s">
        <v>575</v>
      </c>
      <c r="Z1336" t="s">
        <v>576</v>
      </c>
      <c r="AA1336">
        <v>0.1065</v>
      </c>
      <c r="AB1336" t="s">
        <v>577</v>
      </c>
      <c r="AC1336" t="s">
        <v>578</v>
      </c>
      <c r="AD1336" t="s">
        <v>399</v>
      </c>
      <c r="AE1336" t="s">
        <v>325</v>
      </c>
      <c r="AF1336" t="s">
        <v>326</v>
      </c>
      <c r="AG1336" t="s">
        <v>327</v>
      </c>
      <c r="AH1336" t="s">
        <v>328</v>
      </c>
      <c r="AI1336" t="s">
        <v>399</v>
      </c>
      <c r="AJ1336">
        <v>1140044</v>
      </c>
      <c r="AK1336" t="s">
        <v>400</v>
      </c>
      <c r="AL1336" t="s">
        <v>239</v>
      </c>
      <c r="AM1336">
        <v>33488</v>
      </c>
      <c r="AN1336">
        <v>36453</v>
      </c>
      <c r="AO1336">
        <v>31788</v>
      </c>
      <c r="AP1336">
        <v>17.809999999999999</v>
      </c>
      <c r="AQ1336">
        <v>2410.14</v>
      </c>
      <c r="AR1336" t="s">
        <v>2626</v>
      </c>
      <c r="AS1336" t="s">
        <v>2626</v>
      </c>
      <c r="AT1336">
        <v>0</v>
      </c>
      <c r="AU1336" t="s">
        <v>2628</v>
      </c>
      <c r="AV1336" s="3">
        <v>42310</v>
      </c>
      <c r="AW1336" s="3" t="str">
        <f>TEXT(LoanTable[[#This Row],[Disbursement Date]],"YYYY-MM")</f>
        <v>2021-02</v>
      </c>
      <c r="AX1336" t="str">
        <f>TEXT(EDATE(LoanTable[[#This Row],[Disbursement Date]],-1),"YYYY-MM")</f>
        <v>2021-01</v>
      </c>
      <c r="AY1336">
        <f>IF(LoanTable[[#This Row],[Loan Status]]="Active",1,0)</f>
        <v>0</v>
      </c>
      <c r="AZ1336">
        <f>IF(COUNTIFS(LoanTable[Client id],LoanTable[[#This Row],[Client id]],LoanTable[Period],LoanTable[[#This Row],[Previous Period]])&gt;0,1,0)</f>
        <v>0</v>
      </c>
      <c r="BA1336" s="17" t="str">
        <f>TEXT(LoanTable[[#This Row],[Disbursement Date]],"YYYY")</f>
        <v>2021</v>
      </c>
      <c r="BB1336" s="10" cm="1">
        <f t="array" ref="BB1336">IF(YEAR(LoanTable[[#This Row],[Disbursement Date]])=MIN(YEAR(LoanTable[Disbursement Date])),"",YEAR(LoanTable[[#This Row],[Disbursement Date]])-1)</f>
        <v>2020</v>
      </c>
      <c r="BC1336" s="10">
        <f>IF(LoanTable[[#This Row],[Previous Year]]="",1,IF(COUNTIFS(LoanTable[Client id],LoanTable[[#This Row],[Client id]],LoanTable[Year],LoanTable[[#This Row],[Previous Year]])&gt;0,1,0))</f>
        <v>0</v>
      </c>
      <c r="BD1336" t="str">
        <f>YEAR(LoanTable[[#This Row],[Disbursement Date]]) &amp; "-Q" &amp; ROUNDUP(MONTH(LoanTable[[#This Row],[Disbursement Date]])/3,0)</f>
        <v>2021-Q1</v>
      </c>
      <c r="BE1336">
        <f>IF(LoanTable[[#This Row],[Disbursement Date]]=LoanTable[[#This Row],[First Loan Date]],1,0)</f>
        <v>0</v>
      </c>
    </row>
    <row r="1337" spans="1:57" x14ac:dyDescent="0.3">
      <c r="A1337" t="s">
        <v>1415</v>
      </c>
      <c r="B1337">
        <v>128</v>
      </c>
      <c r="C1337" t="s">
        <v>422</v>
      </c>
      <c r="D1337" t="s">
        <v>573</v>
      </c>
      <c r="E1337">
        <v>43152</v>
      </c>
      <c r="F1337">
        <v>31190</v>
      </c>
      <c r="G1337">
        <v>23127</v>
      </c>
      <c r="H1337" s="5">
        <v>44248</v>
      </c>
      <c r="I1337" t="s">
        <v>624</v>
      </c>
      <c r="J1337" t="s">
        <v>619</v>
      </c>
      <c r="K1337">
        <v>120676</v>
      </c>
      <c r="L1337" t="s">
        <v>423</v>
      </c>
      <c r="M1337" t="s">
        <v>99</v>
      </c>
      <c r="N1337" t="s">
        <v>13</v>
      </c>
      <c r="O1337" t="s">
        <v>46</v>
      </c>
      <c r="P1337">
        <v>33</v>
      </c>
      <c r="Q1337" s="5" t="s">
        <v>174</v>
      </c>
      <c r="R1337" t="s">
        <v>30</v>
      </c>
      <c r="S1337" t="s">
        <v>145</v>
      </c>
      <c r="T1337" t="s">
        <v>18</v>
      </c>
      <c r="U1337" t="s">
        <v>22</v>
      </c>
      <c r="V1337" t="s">
        <v>31</v>
      </c>
      <c r="W1337">
        <v>473</v>
      </c>
      <c r="X1337" t="s">
        <v>574</v>
      </c>
      <c r="Y1337" t="s">
        <v>575</v>
      </c>
      <c r="Z1337" t="s">
        <v>576</v>
      </c>
      <c r="AA1337">
        <v>0.1065</v>
      </c>
      <c r="AB1337" t="s">
        <v>577</v>
      </c>
      <c r="AC1337" t="s">
        <v>578</v>
      </c>
      <c r="AD1337" t="s">
        <v>422</v>
      </c>
      <c r="AE1337" t="s">
        <v>234</v>
      </c>
      <c r="AF1337" t="s">
        <v>235</v>
      </c>
      <c r="AG1337" t="s">
        <v>236</v>
      </c>
      <c r="AH1337" t="s">
        <v>237</v>
      </c>
      <c r="AI1337" t="s">
        <v>422</v>
      </c>
      <c r="AJ1337">
        <v>120676</v>
      </c>
      <c r="AK1337" t="s">
        <v>247</v>
      </c>
      <c r="AL1337" t="s">
        <v>239</v>
      </c>
      <c r="AM1337">
        <v>44754</v>
      </c>
      <c r="AN1337">
        <v>31519</v>
      </c>
      <c r="AO1337">
        <v>42971</v>
      </c>
      <c r="AP1337">
        <v>17.25</v>
      </c>
      <c r="AQ1337">
        <v>3442.22</v>
      </c>
      <c r="AR1337" t="s">
        <v>2626</v>
      </c>
      <c r="AS1337" t="s">
        <v>2626</v>
      </c>
      <c r="AT1337">
        <v>1</v>
      </c>
      <c r="AU1337" t="s">
        <v>2628</v>
      </c>
      <c r="AV1337" s="3">
        <v>44248</v>
      </c>
      <c r="AW1337" s="3" t="str">
        <f>TEXT(LoanTable[[#This Row],[Disbursement Date]],"YYYY-MM")</f>
        <v>2021-02</v>
      </c>
      <c r="AX1337" t="str">
        <f>TEXT(EDATE(LoanTable[[#This Row],[Disbursement Date]],-1),"YYYY-MM")</f>
        <v>2021-01</v>
      </c>
      <c r="AY1337">
        <f>IF(LoanTable[[#This Row],[Loan Status]]="Active",1,0)</f>
        <v>1</v>
      </c>
      <c r="AZ1337">
        <f>IF(COUNTIFS(LoanTable[Client id],LoanTable[[#This Row],[Client id]],LoanTable[Period],LoanTable[[#This Row],[Previous Period]])&gt;0,1,0)</f>
        <v>0</v>
      </c>
      <c r="BA1337" s="17" t="str">
        <f>TEXT(LoanTable[[#This Row],[Disbursement Date]],"YYYY")</f>
        <v>2021</v>
      </c>
      <c r="BB1337" s="10" cm="1">
        <f t="array" ref="BB1337">IF(YEAR(LoanTable[[#This Row],[Disbursement Date]])=MIN(YEAR(LoanTable[Disbursement Date])),"",YEAR(LoanTable[[#This Row],[Disbursement Date]])-1)</f>
        <v>2020</v>
      </c>
      <c r="BC1337" s="10">
        <f>IF(LoanTable[[#This Row],[Previous Year]]="",1,IF(COUNTIFS(LoanTable[Client id],LoanTable[[#This Row],[Client id]],LoanTable[Year],LoanTable[[#This Row],[Previous Year]])&gt;0,1,0))</f>
        <v>0</v>
      </c>
      <c r="BD1337" t="str">
        <f>YEAR(LoanTable[[#This Row],[Disbursement Date]]) &amp; "-Q" &amp; ROUNDUP(MONTH(LoanTable[[#This Row],[Disbursement Date]])/3,0)</f>
        <v>2021-Q1</v>
      </c>
      <c r="BE1337">
        <f>IF(LoanTable[[#This Row],[Disbursement Date]]=LoanTable[[#This Row],[First Loan Date]],1,0)</f>
        <v>1</v>
      </c>
    </row>
    <row r="1338" spans="1:57" x14ac:dyDescent="0.3">
      <c r="A1338" t="s">
        <v>1669</v>
      </c>
      <c r="B1338">
        <v>853</v>
      </c>
      <c r="C1338" t="s">
        <v>409</v>
      </c>
      <c r="D1338" t="s">
        <v>573</v>
      </c>
      <c r="E1338">
        <v>20274</v>
      </c>
      <c r="F1338">
        <v>39737</v>
      </c>
      <c r="G1338">
        <v>25719</v>
      </c>
      <c r="H1338" s="5">
        <v>44249</v>
      </c>
      <c r="I1338" t="s">
        <v>612</v>
      </c>
      <c r="J1338" t="s">
        <v>613</v>
      </c>
      <c r="K1338">
        <v>1030063</v>
      </c>
      <c r="L1338" t="s">
        <v>411</v>
      </c>
      <c r="M1338" t="s">
        <v>42</v>
      </c>
      <c r="N1338" t="s">
        <v>13</v>
      </c>
      <c r="O1338" t="s">
        <v>46</v>
      </c>
      <c r="P1338">
        <v>35</v>
      </c>
      <c r="Q1338" s="5" t="s">
        <v>87</v>
      </c>
      <c r="R1338" t="s">
        <v>74</v>
      </c>
      <c r="S1338" t="s">
        <v>35</v>
      </c>
      <c r="T1338" t="s">
        <v>18</v>
      </c>
      <c r="U1338" t="s">
        <v>65</v>
      </c>
      <c r="V1338" t="s">
        <v>31</v>
      </c>
      <c r="W1338">
        <v>624</v>
      </c>
      <c r="X1338" t="s">
        <v>574</v>
      </c>
      <c r="Y1338" t="s">
        <v>575</v>
      </c>
      <c r="Z1338" t="s">
        <v>576</v>
      </c>
      <c r="AA1338">
        <v>0.1065</v>
      </c>
      <c r="AB1338" t="s">
        <v>577</v>
      </c>
      <c r="AC1338" t="s">
        <v>578</v>
      </c>
      <c r="AD1338" t="s">
        <v>409</v>
      </c>
      <c r="AE1338" t="s">
        <v>234</v>
      </c>
      <c r="AF1338" t="s">
        <v>235</v>
      </c>
      <c r="AG1338" t="s">
        <v>236</v>
      </c>
      <c r="AH1338" t="s">
        <v>237</v>
      </c>
      <c r="AI1338" t="s">
        <v>246</v>
      </c>
      <c r="AJ1338">
        <v>1030063</v>
      </c>
      <c r="AK1338" t="s">
        <v>410</v>
      </c>
      <c r="AL1338" t="s">
        <v>241</v>
      </c>
      <c r="AM1338">
        <v>19888</v>
      </c>
      <c r="AN1338">
        <v>41542</v>
      </c>
      <c r="AO1338">
        <v>20130</v>
      </c>
      <c r="AP1338">
        <v>43.23</v>
      </c>
      <c r="AQ1338">
        <v>3705.24</v>
      </c>
      <c r="AR1338" t="s">
        <v>2626</v>
      </c>
      <c r="AS1338" t="s">
        <v>2626</v>
      </c>
      <c r="AT1338">
        <v>0</v>
      </c>
      <c r="AU1338" t="s">
        <v>2628</v>
      </c>
      <c r="AV1338" s="3">
        <v>42930</v>
      </c>
      <c r="AW1338" s="3" t="str">
        <f>TEXT(LoanTable[[#This Row],[Disbursement Date]],"YYYY-MM")</f>
        <v>2021-02</v>
      </c>
      <c r="AX1338" t="str">
        <f>TEXT(EDATE(LoanTable[[#This Row],[Disbursement Date]],-1),"YYYY-MM")</f>
        <v>2021-01</v>
      </c>
      <c r="AY1338">
        <f>IF(LoanTable[[#This Row],[Loan Status]]="Active",1,0)</f>
        <v>0</v>
      </c>
      <c r="AZ1338">
        <f>IF(COUNTIFS(LoanTable[Client id],LoanTable[[#This Row],[Client id]],LoanTable[Period],LoanTable[[#This Row],[Previous Period]])&gt;0,1,0)</f>
        <v>0</v>
      </c>
      <c r="BA1338" s="17" t="str">
        <f>TEXT(LoanTable[[#This Row],[Disbursement Date]],"YYYY")</f>
        <v>2021</v>
      </c>
      <c r="BB1338" s="10" cm="1">
        <f t="array" ref="BB1338">IF(YEAR(LoanTable[[#This Row],[Disbursement Date]])=MIN(YEAR(LoanTable[Disbursement Date])),"",YEAR(LoanTable[[#This Row],[Disbursement Date]])-1)</f>
        <v>2020</v>
      </c>
      <c r="BC1338" s="10">
        <f>IF(LoanTable[[#This Row],[Previous Year]]="",1,IF(COUNTIFS(LoanTable[Client id],LoanTable[[#This Row],[Client id]],LoanTable[Year],LoanTable[[#This Row],[Previous Year]])&gt;0,1,0))</f>
        <v>0</v>
      </c>
      <c r="BD1338" t="str">
        <f>YEAR(LoanTable[[#This Row],[Disbursement Date]]) &amp; "-Q" &amp; ROUNDUP(MONTH(LoanTable[[#This Row],[Disbursement Date]])/3,0)</f>
        <v>2021-Q1</v>
      </c>
      <c r="BE1338">
        <f>IF(LoanTable[[#This Row],[Disbursement Date]]=LoanTable[[#This Row],[First Loan Date]],1,0)</f>
        <v>0</v>
      </c>
    </row>
    <row r="1339" spans="1:57" x14ac:dyDescent="0.3">
      <c r="A1339" t="s">
        <v>2417</v>
      </c>
      <c r="B1339">
        <v>576</v>
      </c>
      <c r="C1339" t="s">
        <v>499</v>
      </c>
      <c r="D1339" t="s">
        <v>573</v>
      </c>
      <c r="E1339">
        <v>37173</v>
      </c>
      <c r="F1339">
        <v>32563</v>
      </c>
      <c r="G1339">
        <v>35859</v>
      </c>
      <c r="H1339" s="5">
        <v>44252</v>
      </c>
      <c r="I1339" t="s">
        <v>615</v>
      </c>
      <c r="J1339" t="s">
        <v>613</v>
      </c>
      <c r="K1339">
        <v>650051</v>
      </c>
      <c r="L1339" t="s">
        <v>501</v>
      </c>
      <c r="M1339" t="s">
        <v>89</v>
      </c>
      <c r="N1339" t="s">
        <v>13</v>
      </c>
      <c r="O1339" t="s">
        <v>33</v>
      </c>
      <c r="P1339">
        <v>23</v>
      </c>
      <c r="Q1339" s="5" t="s">
        <v>34</v>
      </c>
      <c r="R1339" t="s">
        <v>74</v>
      </c>
      <c r="S1339" t="s">
        <v>35</v>
      </c>
      <c r="T1339" t="s">
        <v>18</v>
      </c>
      <c r="U1339" t="s">
        <v>19</v>
      </c>
      <c r="V1339" t="s">
        <v>31</v>
      </c>
      <c r="W1339">
        <v>588</v>
      </c>
      <c r="X1339" t="s">
        <v>574</v>
      </c>
      <c r="Y1339" t="s">
        <v>575</v>
      </c>
      <c r="Z1339" t="s">
        <v>576</v>
      </c>
      <c r="AA1339">
        <v>0.1065</v>
      </c>
      <c r="AB1339" t="s">
        <v>577</v>
      </c>
      <c r="AC1339" t="s">
        <v>578</v>
      </c>
      <c r="AD1339" t="s">
        <v>499</v>
      </c>
      <c r="AE1339" t="s">
        <v>331</v>
      </c>
      <c r="AF1339" t="s">
        <v>332</v>
      </c>
      <c r="AG1339" t="s">
        <v>333</v>
      </c>
      <c r="AH1339" t="s">
        <v>334</v>
      </c>
      <c r="AI1339" t="s">
        <v>499</v>
      </c>
      <c r="AJ1339">
        <v>650051</v>
      </c>
      <c r="AK1339" t="s">
        <v>500</v>
      </c>
      <c r="AL1339" t="s">
        <v>241</v>
      </c>
      <c r="AM1339">
        <v>37917</v>
      </c>
      <c r="AN1339">
        <v>34522</v>
      </c>
      <c r="AO1339">
        <v>37038</v>
      </c>
      <c r="AP1339">
        <v>4.3099999999999996</v>
      </c>
      <c r="AQ1339">
        <v>3044.32</v>
      </c>
      <c r="AR1339" t="s">
        <v>2626</v>
      </c>
      <c r="AS1339" t="s">
        <v>2626</v>
      </c>
      <c r="AT1339">
        <v>2</v>
      </c>
      <c r="AU1339" t="s">
        <v>2628</v>
      </c>
      <c r="AV1339" s="3">
        <v>42064</v>
      </c>
      <c r="AW1339" s="3" t="str">
        <f>TEXT(LoanTable[[#This Row],[Disbursement Date]],"YYYY-MM")</f>
        <v>2021-02</v>
      </c>
      <c r="AX1339" t="str">
        <f>TEXT(EDATE(LoanTable[[#This Row],[Disbursement Date]],-1),"YYYY-MM")</f>
        <v>2021-01</v>
      </c>
      <c r="AY1339">
        <f>IF(LoanTable[[#This Row],[Loan Status]]="Active",1,0)</f>
        <v>0</v>
      </c>
      <c r="AZ1339">
        <f>IF(COUNTIFS(LoanTable[Client id],LoanTable[[#This Row],[Client id]],LoanTable[Period],LoanTable[[#This Row],[Previous Period]])&gt;0,1,0)</f>
        <v>0</v>
      </c>
      <c r="BA1339" s="17" t="str">
        <f>TEXT(LoanTable[[#This Row],[Disbursement Date]],"YYYY")</f>
        <v>2021</v>
      </c>
      <c r="BB1339" s="10" cm="1">
        <f t="array" ref="BB1339">IF(YEAR(LoanTable[[#This Row],[Disbursement Date]])=MIN(YEAR(LoanTable[Disbursement Date])),"",YEAR(LoanTable[[#This Row],[Disbursement Date]])-1)</f>
        <v>2020</v>
      </c>
      <c r="BC1339" s="10">
        <f>IF(LoanTable[[#This Row],[Previous Year]]="",1,IF(COUNTIFS(LoanTable[Client id],LoanTable[[#This Row],[Client id]],LoanTable[Year],LoanTable[[#This Row],[Previous Year]])&gt;0,1,0))</f>
        <v>1</v>
      </c>
      <c r="BD1339" t="str">
        <f>YEAR(LoanTable[[#This Row],[Disbursement Date]]) &amp; "-Q" &amp; ROUNDUP(MONTH(LoanTable[[#This Row],[Disbursement Date]])/3,0)</f>
        <v>2021-Q1</v>
      </c>
      <c r="BE1339">
        <f>IF(LoanTable[[#This Row],[Disbursement Date]]=LoanTable[[#This Row],[First Loan Date]],1,0)</f>
        <v>0</v>
      </c>
    </row>
    <row r="1340" spans="1:57" x14ac:dyDescent="0.3">
      <c r="A1340" t="s">
        <v>1874</v>
      </c>
      <c r="B1340">
        <v>660</v>
      </c>
      <c r="C1340" t="s">
        <v>350</v>
      </c>
      <c r="D1340" t="s">
        <v>583</v>
      </c>
      <c r="E1340">
        <v>32954</v>
      </c>
      <c r="F1340">
        <v>24339</v>
      </c>
      <c r="G1340">
        <v>42395</v>
      </c>
      <c r="H1340" s="5">
        <v>44252</v>
      </c>
      <c r="I1340" t="s">
        <v>624</v>
      </c>
      <c r="J1340" t="s">
        <v>613</v>
      </c>
      <c r="K1340">
        <v>700013</v>
      </c>
      <c r="L1340" t="s">
        <v>351</v>
      </c>
      <c r="M1340" t="s">
        <v>93</v>
      </c>
      <c r="N1340" t="s">
        <v>13</v>
      </c>
      <c r="O1340" t="s">
        <v>46</v>
      </c>
      <c r="P1340">
        <v>32</v>
      </c>
      <c r="Q1340" s="5" t="s">
        <v>71</v>
      </c>
      <c r="R1340" t="s">
        <v>74</v>
      </c>
      <c r="S1340" t="s">
        <v>35</v>
      </c>
      <c r="T1340" t="s">
        <v>18</v>
      </c>
      <c r="U1340" t="s">
        <v>26</v>
      </c>
      <c r="V1340" t="s">
        <v>20</v>
      </c>
      <c r="W1340">
        <v>821</v>
      </c>
      <c r="X1340" t="s">
        <v>574</v>
      </c>
      <c r="Y1340" t="s">
        <v>584</v>
      </c>
      <c r="Z1340" t="s">
        <v>576</v>
      </c>
      <c r="AA1340">
        <v>0.1825</v>
      </c>
      <c r="AB1340" t="s">
        <v>585</v>
      </c>
      <c r="AC1340" t="s">
        <v>586</v>
      </c>
      <c r="AD1340" t="s">
        <v>350</v>
      </c>
      <c r="AE1340" t="s">
        <v>331</v>
      </c>
      <c r="AF1340" t="s">
        <v>332</v>
      </c>
      <c r="AG1340" t="s">
        <v>333</v>
      </c>
      <c r="AH1340" t="s">
        <v>334</v>
      </c>
      <c r="AI1340" t="s">
        <v>335</v>
      </c>
      <c r="AJ1340">
        <v>700013</v>
      </c>
      <c r="AK1340" t="s">
        <v>247</v>
      </c>
      <c r="AL1340" t="s">
        <v>241</v>
      </c>
      <c r="AM1340">
        <v>33514</v>
      </c>
      <c r="AN1340">
        <v>24547</v>
      </c>
      <c r="AO1340">
        <v>32857</v>
      </c>
      <c r="AP1340">
        <v>23.26</v>
      </c>
      <c r="AQ1340">
        <v>2356.3200000000002</v>
      </c>
      <c r="AR1340" t="s">
        <v>2627</v>
      </c>
      <c r="AS1340" t="s">
        <v>2626</v>
      </c>
      <c r="AT1340">
        <v>0</v>
      </c>
      <c r="AU1340" t="s">
        <v>2628</v>
      </c>
      <c r="AV1340" s="3">
        <v>44252</v>
      </c>
      <c r="AW1340" s="3" t="str">
        <f>TEXT(LoanTable[[#This Row],[Disbursement Date]],"YYYY-MM")</f>
        <v>2021-02</v>
      </c>
      <c r="AX1340" t="str">
        <f>TEXT(EDATE(LoanTable[[#This Row],[Disbursement Date]],-1),"YYYY-MM")</f>
        <v>2021-01</v>
      </c>
      <c r="AY1340">
        <f>IF(LoanTable[[#This Row],[Loan Status]]="Active",1,0)</f>
        <v>1</v>
      </c>
      <c r="AZ1340">
        <f>IF(COUNTIFS(LoanTable[Client id],LoanTable[[#This Row],[Client id]],LoanTable[Period],LoanTable[[#This Row],[Previous Period]])&gt;0,1,0)</f>
        <v>0</v>
      </c>
      <c r="BA1340" s="17" t="str">
        <f>TEXT(LoanTable[[#This Row],[Disbursement Date]],"YYYY")</f>
        <v>2021</v>
      </c>
      <c r="BB1340" s="10" cm="1">
        <f t="array" ref="BB1340">IF(YEAR(LoanTable[[#This Row],[Disbursement Date]])=MIN(YEAR(LoanTable[Disbursement Date])),"",YEAR(LoanTable[[#This Row],[Disbursement Date]])-1)</f>
        <v>2020</v>
      </c>
      <c r="BC1340" s="10">
        <f>IF(LoanTable[[#This Row],[Previous Year]]="",1,IF(COUNTIFS(LoanTable[Client id],LoanTable[[#This Row],[Client id]],LoanTable[Year],LoanTable[[#This Row],[Previous Year]])&gt;0,1,0))</f>
        <v>0</v>
      </c>
      <c r="BD1340" t="str">
        <f>YEAR(LoanTable[[#This Row],[Disbursement Date]]) &amp; "-Q" &amp; ROUNDUP(MONTH(LoanTable[[#This Row],[Disbursement Date]])/3,0)</f>
        <v>2021-Q1</v>
      </c>
      <c r="BE1340">
        <f>IF(LoanTable[[#This Row],[Disbursement Date]]=LoanTable[[#This Row],[First Loan Date]],1,0)</f>
        <v>1</v>
      </c>
    </row>
    <row r="1341" spans="1:57" x14ac:dyDescent="0.3">
      <c r="A1341" t="s">
        <v>714</v>
      </c>
      <c r="B1341">
        <v>27</v>
      </c>
      <c r="C1341" t="s">
        <v>386</v>
      </c>
      <c r="D1341" t="s">
        <v>589</v>
      </c>
      <c r="E1341">
        <v>45010</v>
      </c>
      <c r="F1341">
        <v>28918</v>
      </c>
      <c r="G1341">
        <v>3163</v>
      </c>
      <c r="H1341" s="5">
        <v>44255</v>
      </c>
      <c r="I1341" t="s">
        <v>624</v>
      </c>
      <c r="J1341" t="s">
        <v>619</v>
      </c>
      <c r="K1341">
        <v>1110166</v>
      </c>
      <c r="L1341" t="s">
        <v>389</v>
      </c>
      <c r="M1341" t="s">
        <v>78</v>
      </c>
      <c r="N1341" t="s">
        <v>13</v>
      </c>
      <c r="O1341" t="s">
        <v>14</v>
      </c>
      <c r="P1341">
        <v>42</v>
      </c>
      <c r="Q1341" s="6" t="s">
        <v>79</v>
      </c>
      <c r="R1341" t="s">
        <v>74</v>
      </c>
      <c r="S1341" t="s">
        <v>35</v>
      </c>
      <c r="T1341" t="s">
        <v>63</v>
      </c>
      <c r="U1341" t="s">
        <v>26</v>
      </c>
      <c r="V1341" t="s">
        <v>39</v>
      </c>
      <c r="W1341">
        <v>393</v>
      </c>
      <c r="X1341" t="s">
        <v>574</v>
      </c>
      <c r="Y1341" t="s">
        <v>590</v>
      </c>
      <c r="Z1341" t="s">
        <v>576</v>
      </c>
      <c r="AA1341">
        <v>9.9099999999999994E-2</v>
      </c>
      <c r="AB1341" t="s">
        <v>577</v>
      </c>
      <c r="AC1341" t="s">
        <v>591</v>
      </c>
      <c r="AD1341" t="s">
        <v>386</v>
      </c>
      <c r="AE1341" t="s">
        <v>234</v>
      </c>
      <c r="AF1341" t="s">
        <v>235</v>
      </c>
      <c r="AG1341" t="s">
        <v>236</v>
      </c>
      <c r="AH1341" t="s">
        <v>237</v>
      </c>
      <c r="AI1341" t="s">
        <v>387</v>
      </c>
      <c r="AJ1341">
        <v>1110166</v>
      </c>
      <c r="AK1341" t="s">
        <v>388</v>
      </c>
      <c r="AL1341" t="s">
        <v>239</v>
      </c>
      <c r="AM1341">
        <v>46000</v>
      </c>
      <c r="AN1341">
        <v>30770</v>
      </c>
      <c r="AO1341">
        <v>44731</v>
      </c>
      <c r="AP1341">
        <v>49.04</v>
      </c>
      <c r="AQ1341">
        <v>340.85</v>
      </c>
      <c r="AR1341" t="s">
        <v>2626</v>
      </c>
      <c r="AS1341" t="s">
        <v>2626</v>
      </c>
      <c r="AT1341">
        <v>0</v>
      </c>
      <c r="AU1341" t="s">
        <v>2628</v>
      </c>
      <c r="AV1341" s="3">
        <v>42822</v>
      </c>
      <c r="AW1341" s="3" t="str">
        <f>TEXT(LoanTable[[#This Row],[Disbursement Date]],"YYYY-MM")</f>
        <v>2021-02</v>
      </c>
      <c r="AX1341" t="str">
        <f>TEXT(EDATE(LoanTable[[#This Row],[Disbursement Date]],-1),"YYYY-MM")</f>
        <v>2021-01</v>
      </c>
      <c r="AY1341">
        <f>IF(LoanTable[[#This Row],[Loan Status]]="Active",1,0)</f>
        <v>1</v>
      </c>
      <c r="AZ1341">
        <f>IF(COUNTIFS(LoanTable[Client id],LoanTable[[#This Row],[Client id]],LoanTable[Period],LoanTable[[#This Row],[Previous Period]])&gt;0,1,0)</f>
        <v>0</v>
      </c>
      <c r="BA1341" s="17" t="str">
        <f>TEXT(LoanTable[[#This Row],[Disbursement Date]],"YYYY")</f>
        <v>2021</v>
      </c>
      <c r="BB1341" s="10" cm="1">
        <f t="array" ref="BB1341">IF(YEAR(LoanTable[[#This Row],[Disbursement Date]])=MIN(YEAR(LoanTable[Disbursement Date])),"",YEAR(LoanTable[[#This Row],[Disbursement Date]])-1)</f>
        <v>2020</v>
      </c>
      <c r="BC1341" s="10">
        <f>IF(LoanTable[[#This Row],[Previous Year]]="",1,IF(COUNTIFS(LoanTable[Client id],LoanTable[[#This Row],[Client id]],LoanTable[Year],LoanTable[[#This Row],[Previous Year]])&gt;0,1,0))</f>
        <v>0</v>
      </c>
      <c r="BD1341" t="str">
        <f>YEAR(LoanTable[[#This Row],[Disbursement Date]]) &amp; "-Q" &amp; ROUNDUP(MONTH(LoanTable[[#This Row],[Disbursement Date]])/3,0)</f>
        <v>2021-Q1</v>
      </c>
      <c r="BE1341">
        <f>IF(LoanTable[[#This Row],[Disbursement Date]]=LoanTable[[#This Row],[First Loan Date]],1,0)</f>
        <v>0</v>
      </c>
    </row>
    <row r="1342" spans="1:57" x14ac:dyDescent="0.3">
      <c r="A1342" t="s">
        <v>1883</v>
      </c>
      <c r="B1342">
        <v>301</v>
      </c>
      <c r="C1342" t="s">
        <v>529</v>
      </c>
      <c r="D1342" t="s">
        <v>573</v>
      </c>
      <c r="E1342">
        <v>17027</v>
      </c>
      <c r="F1342">
        <v>44890</v>
      </c>
      <c r="G1342">
        <v>29491</v>
      </c>
      <c r="H1342" s="5">
        <v>44259</v>
      </c>
      <c r="I1342" t="s">
        <v>615</v>
      </c>
      <c r="J1342" t="s">
        <v>619</v>
      </c>
      <c r="K1342">
        <v>210563</v>
      </c>
      <c r="L1342" t="s">
        <v>531</v>
      </c>
      <c r="M1342" t="s">
        <v>102</v>
      </c>
      <c r="N1342" t="s">
        <v>13</v>
      </c>
      <c r="O1342" t="s">
        <v>46</v>
      </c>
      <c r="P1342">
        <v>29</v>
      </c>
      <c r="Q1342" s="5" t="s">
        <v>53</v>
      </c>
      <c r="R1342" t="s">
        <v>74</v>
      </c>
      <c r="S1342" t="s">
        <v>105</v>
      </c>
      <c r="T1342" t="s">
        <v>18</v>
      </c>
      <c r="U1342" t="s">
        <v>26</v>
      </c>
      <c r="V1342" t="s">
        <v>31</v>
      </c>
      <c r="W1342">
        <v>647</v>
      </c>
      <c r="X1342" t="s">
        <v>574</v>
      </c>
      <c r="Y1342" t="s">
        <v>575</v>
      </c>
      <c r="Z1342" t="s">
        <v>576</v>
      </c>
      <c r="AA1342">
        <v>0.1065</v>
      </c>
      <c r="AB1342" t="s">
        <v>577</v>
      </c>
      <c r="AC1342" t="s">
        <v>578</v>
      </c>
      <c r="AD1342" t="s">
        <v>529</v>
      </c>
      <c r="AE1342" t="s">
        <v>250</v>
      </c>
      <c r="AF1342" t="s">
        <v>251</v>
      </c>
      <c r="AG1342" t="s">
        <v>252</v>
      </c>
      <c r="AH1342" t="s">
        <v>253</v>
      </c>
      <c r="AI1342" t="s">
        <v>529</v>
      </c>
      <c r="AJ1342">
        <v>210563</v>
      </c>
      <c r="AK1342" t="s">
        <v>530</v>
      </c>
      <c r="AL1342" t="s">
        <v>241</v>
      </c>
      <c r="AM1342">
        <v>17005</v>
      </c>
      <c r="AN1342">
        <v>46525</v>
      </c>
      <c r="AO1342">
        <v>16528</v>
      </c>
      <c r="AP1342">
        <v>36.85</v>
      </c>
      <c r="AQ1342">
        <v>4722.97</v>
      </c>
      <c r="AR1342" t="s">
        <v>2626</v>
      </c>
      <c r="AS1342" t="s">
        <v>2626</v>
      </c>
      <c r="AT1342">
        <v>0</v>
      </c>
      <c r="AU1342" t="s">
        <v>2628</v>
      </c>
      <c r="AV1342" s="3">
        <v>43929</v>
      </c>
      <c r="AW1342" s="3" t="str">
        <f>TEXT(LoanTable[[#This Row],[Disbursement Date]],"YYYY-MM")</f>
        <v>2021-03</v>
      </c>
      <c r="AX1342" t="str">
        <f>TEXT(EDATE(LoanTable[[#This Row],[Disbursement Date]],-1),"YYYY-MM")</f>
        <v>2021-02</v>
      </c>
      <c r="AY1342">
        <f>IF(LoanTable[[#This Row],[Loan Status]]="Active",1,0)</f>
        <v>0</v>
      </c>
      <c r="AZ1342">
        <f>IF(COUNTIFS(LoanTable[Client id],LoanTable[[#This Row],[Client id]],LoanTable[Period],LoanTable[[#This Row],[Previous Period]])&gt;0,1,0)</f>
        <v>0</v>
      </c>
      <c r="BA1342" s="17" t="str">
        <f>TEXT(LoanTable[[#This Row],[Disbursement Date]],"YYYY")</f>
        <v>2021</v>
      </c>
      <c r="BB1342" s="10" cm="1">
        <f t="array" ref="BB1342">IF(YEAR(LoanTable[[#This Row],[Disbursement Date]])=MIN(YEAR(LoanTable[Disbursement Date])),"",YEAR(LoanTable[[#This Row],[Disbursement Date]])-1)</f>
        <v>2020</v>
      </c>
      <c r="BC1342" s="10">
        <f>IF(LoanTable[[#This Row],[Previous Year]]="",1,IF(COUNTIFS(LoanTable[Client id],LoanTable[[#This Row],[Client id]],LoanTable[Year],LoanTable[[#This Row],[Previous Year]])&gt;0,1,0))</f>
        <v>1</v>
      </c>
      <c r="BD1342" t="str">
        <f>YEAR(LoanTable[[#This Row],[Disbursement Date]]) &amp; "-Q" &amp; ROUNDUP(MONTH(LoanTable[[#This Row],[Disbursement Date]])/3,0)</f>
        <v>2021-Q1</v>
      </c>
      <c r="BE1342">
        <f>IF(LoanTable[[#This Row],[Disbursement Date]]=LoanTable[[#This Row],[First Loan Date]],1,0)</f>
        <v>0</v>
      </c>
    </row>
    <row r="1343" spans="1:57" x14ac:dyDescent="0.3">
      <c r="A1343" t="s">
        <v>634</v>
      </c>
      <c r="B1343">
        <v>487</v>
      </c>
      <c r="C1343" t="s">
        <v>265</v>
      </c>
      <c r="D1343" t="s">
        <v>573</v>
      </c>
      <c r="E1343">
        <v>22969</v>
      </c>
      <c r="F1343">
        <v>45972</v>
      </c>
      <c r="G1343">
        <v>28583</v>
      </c>
      <c r="H1343" s="5">
        <v>44261</v>
      </c>
      <c r="I1343" t="s">
        <v>612</v>
      </c>
      <c r="J1343" t="s">
        <v>613</v>
      </c>
      <c r="K1343">
        <v>30179</v>
      </c>
      <c r="L1343" t="s">
        <v>272</v>
      </c>
      <c r="M1343" t="s">
        <v>40</v>
      </c>
      <c r="N1343" t="s">
        <v>13</v>
      </c>
      <c r="O1343" t="s">
        <v>46</v>
      </c>
      <c r="P1343">
        <v>35</v>
      </c>
      <c r="Q1343" s="5" t="s">
        <v>87</v>
      </c>
      <c r="R1343" t="s">
        <v>30</v>
      </c>
      <c r="S1343" t="s">
        <v>145</v>
      </c>
      <c r="T1343" t="s">
        <v>18</v>
      </c>
      <c r="U1343" t="s">
        <v>26</v>
      </c>
      <c r="V1343" t="s">
        <v>31</v>
      </c>
      <c r="W1343">
        <v>721</v>
      </c>
      <c r="X1343" t="s">
        <v>574</v>
      </c>
      <c r="Y1343" t="s">
        <v>575</v>
      </c>
      <c r="Z1343" t="s">
        <v>576</v>
      </c>
      <c r="AA1343">
        <v>0.1065</v>
      </c>
      <c r="AB1343" t="s">
        <v>577</v>
      </c>
      <c r="AC1343" t="s">
        <v>578</v>
      </c>
      <c r="AD1343" t="s">
        <v>265</v>
      </c>
      <c r="AE1343" t="s">
        <v>266</v>
      </c>
      <c r="AF1343" t="s">
        <v>267</v>
      </c>
      <c r="AG1343" t="s">
        <v>268</v>
      </c>
      <c r="AH1343" t="s">
        <v>269</v>
      </c>
      <c r="AI1343" t="s">
        <v>270</v>
      </c>
      <c r="AJ1343">
        <v>30179</v>
      </c>
      <c r="AK1343" t="s">
        <v>271</v>
      </c>
      <c r="AL1343" t="s">
        <v>241</v>
      </c>
      <c r="AM1343">
        <v>23784</v>
      </c>
      <c r="AN1343">
        <v>47111</v>
      </c>
      <c r="AO1343">
        <v>22484</v>
      </c>
      <c r="AP1343">
        <v>9.57</v>
      </c>
      <c r="AQ1343">
        <v>4929.78</v>
      </c>
      <c r="AR1343" t="s">
        <v>2627</v>
      </c>
      <c r="AS1343" t="s">
        <v>2626</v>
      </c>
      <c r="AT1343">
        <v>2</v>
      </c>
      <c r="AU1343" t="s">
        <v>2628</v>
      </c>
      <c r="AV1343" s="3">
        <v>44261</v>
      </c>
      <c r="AW1343" s="3" t="str">
        <f>TEXT(LoanTable[[#This Row],[Disbursement Date]],"YYYY-MM")</f>
        <v>2021-03</v>
      </c>
      <c r="AX1343" t="str">
        <f>TEXT(EDATE(LoanTable[[#This Row],[Disbursement Date]],-1),"YYYY-MM")</f>
        <v>2021-02</v>
      </c>
      <c r="AY1343">
        <f>IF(LoanTable[[#This Row],[Loan Status]]="Active",1,0)</f>
        <v>0</v>
      </c>
      <c r="AZ1343">
        <f>IF(COUNTIFS(LoanTable[Client id],LoanTable[[#This Row],[Client id]],LoanTable[Period],LoanTable[[#This Row],[Previous Period]])&gt;0,1,0)</f>
        <v>0</v>
      </c>
      <c r="BA1343" s="17" t="str">
        <f>TEXT(LoanTable[[#This Row],[Disbursement Date]],"YYYY")</f>
        <v>2021</v>
      </c>
      <c r="BB1343" s="10" cm="1">
        <f t="array" ref="BB1343">IF(YEAR(LoanTable[[#This Row],[Disbursement Date]])=MIN(YEAR(LoanTable[Disbursement Date])),"",YEAR(LoanTable[[#This Row],[Disbursement Date]])-1)</f>
        <v>2020</v>
      </c>
      <c r="BC1343" s="10">
        <f>IF(LoanTable[[#This Row],[Previous Year]]="",1,IF(COUNTIFS(LoanTable[Client id],LoanTable[[#This Row],[Client id]],LoanTable[Year],LoanTable[[#This Row],[Previous Year]])&gt;0,1,0))</f>
        <v>0</v>
      </c>
      <c r="BD1343" t="str">
        <f>YEAR(LoanTable[[#This Row],[Disbursement Date]]) &amp; "-Q" &amp; ROUNDUP(MONTH(LoanTable[[#This Row],[Disbursement Date]])/3,0)</f>
        <v>2021-Q1</v>
      </c>
      <c r="BE1343">
        <f>IF(LoanTable[[#This Row],[Disbursement Date]]=LoanTable[[#This Row],[First Loan Date]],1,0)</f>
        <v>1</v>
      </c>
    </row>
    <row r="1344" spans="1:57" x14ac:dyDescent="0.3">
      <c r="A1344" t="s">
        <v>1496</v>
      </c>
      <c r="B1344">
        <v>602</v>
      </c>
      <c r="C1344" t="s">
        <v>265</v>
      </c>
      <c r="D1344" t="s">
        <v>573</v>
      </c>
      <c r="E1344">
        <v>31551</v>
      </c>
      <c r="F1344">
        <v>30930</v>
      </c>
      <c r="G1344">
        <v>16918</v>
      </c>
      <c r="H1344" s="5">
        <v>44261</v>
      </c>
      <c r="I1344" t="s">
        <v>624</v>
      </c>
      <c r="J1344" t="s">
        <v>613</v>
      </c>
      <c r="K1344">
        <v>30179</v>
      </c>
      <c r="L1344" t="s">
        <v>272</v>
      </c>
      <c r="M1344" t="s">
        <v>84</v>
      </c>
      <c r="N1344" t="s">
        <v>13</v>
      </c>
      <c r="O1344" t="s">
        <v>28</v>
      </c>
      <c r="P1344">
        <v>50</v>
      </c>
      <c r="Q1344" s="5" t="s">
        <v>113</v>
      </c>
      <c r="R1344" t="s">
        <v>30</v>
      </c>
      <c r="S1344" t="s">
        <v>145</v>
      </c>
      <c r="T1344" t="s">
        <v>18</v>
      </c>
      <c r="U1344" t="s">
        <v>26</v>
      </c>
      <c r="V1344" t="s">
        <v>20</v>
      </c>
      <c r="W1344">
        <v>768</v>
      </c>
      <c r="X1344" t="s">
        <v>574</v>
      </c>
      <c r="Y1344" t="s">
        <v>575</v>
      </c>
      <c r="Z1344" t="s">
        <v>576</v>
      </c>
      <c r="AA1344">
        <v>0.1065</v>
      </c>
      <c r="AB1344" t="s">
        <v>577</v>
      </c>
      <c r="AC1344" t="s">
        <v>578</v>
      </c>
      <c r="AD1344" t="s">
        <v>265</v>
      </c>
      <c r="AE1344" t="s">
        <v>266</v>
      </c>
      <c r="AF1344" t="s">
        <v>267</v>
      </c>
      <c r="AG1344" t="s">
        <v>268</v>
      </c>
      <c r="AH1344" t="s">
        <v>269</v>
      </c>
      <c r="AI1344" t="s">
        <v>270</v>
      </c>
      <c r="AJ1344">
        <v>30179</v>
      </c>
      <c r="AK1344" t="s">
        <v>271</v>
      </c>
      <c r="AL1344" t="s">
        <v>241</v>
      </c>
      <c r="AM1344">
        <v>31132</v>
      </c>
      <c r="AN1344">
        <v>32856</v>
      </c>
      <c r="AO1344">
        <v>31358</v>
      </c>
      <c r="AP1344">
        <v>40.130000000000003</v>
      </c>
      <c r="AQ1344">
        <v>3238.97</v>
      </c>
      <c r="AR1344" t="s">
        <v>2626</v>
      </c>
      <c r="AS1344" t="s">
        <v>2626</v>
      </c>
      <c r="AT1344">
        <v>2</v>
      </c>
      <c r="AU1344" t="s">
        <v>2628</v>
      </c>
      <c r="AV1344" s="3">
        <v>42603</v>
      </c>
      <c r="AW1344" s="3" t="str">
        <f>TEXT(LoanTable[[#This Row],[Disbursement Date]],"YYYY-MM")</f>
        <v>2021-03</v>
      </c>
      <c r="AX1344" t="str">
        <f>TEXT(EDATE(LoanTable[[#This Row],[Disbursement Date]],-1),"YYYY-MM")</f>
        <v>2021-02</v>
      </c>
      <c r="AY1344">
        <f>IF(LoanTable[[#This Row],[Loan Status]]="Active",1,0)</f>
        <v>1</v>
      </c>
      <c r="AZ1344">
        <f>IF(COUNTIFS(LoanTable[Client id],LoanTable[[#This Row],[Client id]],LoanTable[Period],LoanTable[[#This Row],[Previous Period]])&gt;0,1,0)</f>
        <v>0</v>
      </c>
      <c r="BA1344" s="17" t="str">
        <f>TEXT(LoanTable[[#This Row],[Disbursement Date]],"YYYY")</f>
        <v>2021</v>
      </c>
      <c r="BB1344" s="10" cm="1">
        <f t="array" ref="BB1344">IF(YEAR(LoanTable[[#This Row],[Disbursement Date]])=MIN(YEAR(LoanTable[Disbursement Date])),"",YEAR(LoanTable[[#This Row],[Disbursement Date]])-1)</f>
        <v>2020</v>
      </c>
      <c r="BC1344" s="10">
        <f>IF(LoanTable[[#This Row],[Previous Year]]="",1,IF(COUNTIFS(LoanTable[Client id],LoanTable[[#This Row],[Client id]],LoanTable[Year],LoanTable[[#This Row],[Previous Year]])&gt;0,1,0))</f>
        <v>0</v>
      </c>
      <c r="BD1344" t="str">
        <f>YEAR(LoanTable[[#This Row],[Disbursement Date]]) &amp; "-Q" &amp; ROUNDUP(MONTH(LoanTable[[#This Row],[Disbursement Date]])/3,0)</f>
        <v>2021-Q1</v>
      </c>
      <c r="BE1344">
        <f>IF(LoanTable[[#This Row],[Disbursement Date]]=LoanTable[[#This Row],[First Loan Date]],1,0)</f>
        <v>0</v>
      </c>
    </row>
    <row r="1345" spans="1:57" x14ac:dyDescent="0.3">
      <c r="A1345" t="s">
        <v>1364</v>
      </c>
      <c r="B1345">
        <v>773</v>
      </c>
      <c r="C1345" t="s">
        <v>249</v>
      </c>
      <c r="D1345" t="s">
        <v>587</v>
      </c>
      <c r="E1345">
        <v>25514</v>
      </c>
      <c r="F1345">
        <v>45816</v>
      </c>
      <c r="G1345">
        <v>8922</v>
      </c>
      <c r="H1345" s="5">
        <v>44261</v>
      </c>
      <c r="I1345" t="s">
        <v>615</v>
      </c>
      <c r="J1345" t="s">
        <v>613</v>
      </c>
      <c r="K1345">
        <v>910182</v>
      </c>
      <c r="L1345" t="s">
        <v>257</v>
      </c>
      <c r="M1345" t="s">
        <v>90</v>
      </c>
      <c r="N1345" t="s">
        <v>13</v>
      </c>
      <c r="O1345" t="s">
        <v>28</v>
      </c>
      <c r="P1345">
        <v>52</v>
      </c>
      <c r="Q1345" s="5" t="s">
        <v>92</v>
      </c>
      <c r="R1345" t="s">
        <v>74</v>
      </c>
      <c r="S1345" t="s">
        <v>35</v>
      </c>
      <c r="T1345" t="s">
        <v>18</v>
      </c>
      <c r="U1345" t="s">
        <v>22</v>
      </c>
      <c r="V1345" t="s">
        <v>39</v>
      </c>
      <c r="W1345">
        <v>322</v>
      </c>
      <c r="X1345" t="s">
        <v>574</v>
      </c>
      <c r="Y1345" t="s">
        <v>584</v>
      </c>
      <c r="Z1345" t="s">
        <v>576</v>
      </c>
      <c r="AA1345">
        <v>6.6199999999999995E-2</v>
      </c>
      <c r="AB1345" t="s">
        <v>581</v>
      </c>
      <c r="AC1345" t="s">
        <v>588</v>
      </c>
      <c r="AD1345" t="s">
        <v>249</v>
      </c>
      <c r="AE1345" t="s">
        <v>250</v>
      </c>
      <c r="AF1345" t="s">
        <v>251</v>
      </c>
      <c r="AG1345" t="s">
        <v>252</v>
      </c>
      <c r="AH1345" t="s">
        <v>253</v>
      </c>
      <c r="AI1345" t="s">
        <v>254</v>
      </c>
      <c r="AJ1345">
        <v>910182</v>
      </c>
      <c r="AK1345" t="s">
        <v>255</v>
      </c>
      <c r="AL1345" t="s">
        <v>256</v>
      </c>
      <c r="AM1345">
        <v>27338</v>
      </c>
      <c r="AN1345">
        <v>46332</v>
      </c>
      <c r="AO1345">
        <v>25387</v>
      </c>
      <c r="AP1345">
        <v>22.51</v>
      </c>
      <c r="AQ1345">
        <v>2651.12</v>
      </c>
      <c r="AR1345" t="s">
        <v>2626</v>
      </c>
      <c r="AS1345" t="s">
        <v>2626</v>
      </c>
      <c r="AT1345">
        <v>2</v>
      </c>
      <c r="AU1345" t="s">
        <v>2628</v>
      </c>
      <c r="AV1345" s="3">
        <v>44261</v>
      </c>
      <c r="AW1345" s="3" t="str">
        <f>TEXT(LoanTable[[#This Row],[Disbursement Date]],"YYYY-MM")</f>
        <v>2021-03</v>
      </c>
      <c r="AX1345" t="str">
        <f>TEXT(EDATE(LoanTable[[#This Row],[Disbursement Date]],-1),"YYYY-MM")</f>
        <v>2021-02</v>
      </c>
      <c r="AY1345">
        <f>IF(LoanTable[[#This Row],[Loan Status]]="Active",1,0)</f>
        <v>0</v>
      </c>
      <c r="AZ1345">
        <f>IF(COUNTIFS(LoanTable[Client id],LoanTable[[#This Row],[Client id]],LoanTable[Period],LoanTable[[#This Row],[Previous Period]])&gt;0,1,0)</f>
        <v>0</v>
      </c>
      <c r="BA1345" s="17" t="str">
        <f>TEXT(LoanTable[[#This Row],[Disbursement Date]],"YYYY")</f>
        <v>2021</v>
      </c>
      <c r="BB1345" s="10" cm="1">
        <f t="array" ref="BB1345">IF(YEAR(LoanTable[[#This Row],[Disbursement Date]])=MIN(YEAR(LoanTable[Disbursement Date])),"",YEAR(LoanTable[[#This Row],[Disbursement Date]])-1)</f>
        <v>2020</v>
      </c>
      <c r="BC1345" s="10">
        <f>IF(LoanTable[[#This Row],[Previous Year]]="",1,IF(COUNTIFS(LoanTable[Client id],LoanTable[[#This Row],[Client id]],LoanTable[Year],LoanTable[[#This Row],[Previous Year]])&gt;0,1,0))</f>
        <v>0</v>
      </c>
      <c r="BD1345" t="str">
        <f>YEAR(LoanTable[[#This Row],[Disbursement Date]]) &amp; "-Q" &amp; ROUNDUP(MONTH(LoanTable[[#This Row],[Disbursement Date]])/3,0)</f>
        <v>2021-Q1</v>
      </c>
      <c r="BE1345">
        <f>IF(LoanTable[[#This Row],[Disbursement Date]]=LoanTable[[#This Row],[First Loan Date]],1,0)</f>
        <v>1</v>
      </c>
    </row>
    <row r="1346" spans="1:57" x14ac:dyDescent="0.3">
      <c r="A1346" t="s">
        <v>915</v>
      </c>
      <c r="B1346">
        <v>559</v>
      </c>
      <c r="C1346" t="s">
        <v>529</v>
      </c>
      <c r="D1346" t="s">
        <v>589</v>
      </c>
      <c r="E1346">
        <v>10216</v>
      </c>
      <c r="F1346">
        <v>32190</v>
      </c>
      <c r="G1346">
        <v>32813</v>
      </c>
      <c r="H1346" s="5">
        <v>44268</v>
      </c>
      <c r="I1346" t="s">
        <v>615</v>
      </c>
      <c r="J1346" t="s">
        <v>613</v>
      </c>
      <c r="K1346">
        <v>210563</v>
      </c>
      <c r="L1346" t="s">
        <v>531</v>
      </c>
      <c r="M1346" t="s">
        <v>136</v>
      </c>
      <c r="N1346" t="s">
        <v>13</v>
      </c>
      <c r="O1346" t="s">
        <v>14</v>
      </c>
      <c r="P1346">
        <v>43</v>
      </c>
      <c r="Q1346" s="5" t="s">
        <v>137</v>
      </c>
      <c r="R1346" t="s">
        <v>74</v>
      </c>
      <c r="S1346" t="s">
        <v>35</v>
      </c>
      <c r="T1346" t="s">
        <v>18</v>
      </c>
      <c r="U1346" t="s">
        <v>22</v>
      </c>
      <c r="V1346" t="s">
        <v>39</v>
      </c>
      <c r="W1346">
        <v>675</v>
      </c>
      <c r="X1346" t="s">
        <v>574</v>
      </c>
      <c r="Y1346" t="s">
        <v>590</v>
      </c>
      <c r="Z1346" t="s">
        <v>576</v>
      </c>
      <c r="AA1346">
        <v>9.9099999999999994E-2</v>
      </c>
      <c r="AB1346" t="s">
        <v>577</v>
      </c>
      <c r="AC1346" t="s">
        <v>591</v>
      </c>
      <c r="AD1346" t="s">
        <v>529</v>
      </c>
      <c r="AE1346" t="s">
        <v>250</v>
      </c>
      <c r="AF1346" t="s">
        <v>251</v>
      </c>
      <c r="AG1346" t="s">
        <v>252</v>
      </c>
      <c r="AH1346" t="s">
        <v>253</v>
      </c>
      <c r="AI1346" t="s">
        <v>529</v>
      </c>
      <c r="AJ1346">
        <v>210563</v>
      </c>
      <c r="AK1346" t="s">
        <v>530</v>
      </c>
      <c r="AL1346" t="s">
        <v>241</v>
      </c>
      <c r="AM1346">
        <v>11163</v>
      </c>
      <c r="AN1346">
        <v>31710</v>
      </c>
      <c r="AO1346">
        <v>10121</v>
      </c>
      <c r="AP1346">
        <v>29.76</v>
      </c>
      <c r="AQ1346">
        <v>1894.12</v>
      </c>
      <c r="AR1346" t="s">
        <v>2627</v>
      </c>
      <c r="AS1346" t="s">
        <v>2626</v>
      </c>
      <c r="AT1346">
        <v>2</v>
      </c>
      <c r="AU1346" t="s">
        <v>2628</v>
      </c>
      <c r="AV1346" s="3">
        <v>42521</v>
      </c>
      <c r="AW1346" s="3" t="str">
        <f>TEXT(LoanTable[[#This Row],[Disbursement Date]],"YYYY-MM")</f>
        <v>2021-03</v>
      </c>
      <c r="AX1346" t="str">
        <f>TEXT(EDATE(LoanTable[[#This Row],[Disbursement Date]],-1),"YYYY-MM")</f>
        <v>2021-02</v>
      </c>
      <c r="AY1346">
        <f>IF(LoanTable[[#This Row],[Loan Status]]="Active",1,0)</f>
        <v>0</v>
      </c>
      <c r="AZ1346">
        <f>IF(COUNTIFS(LoanTable[Client id],LoanTable[[#This Row],[Client id]],LoanTable[Period],LoanTable[[#This Row],[Previous Period]])&gt;0,1,0)</f>
        <v>0</v>
      </c>
      <c r="BA1346" s="17" t="str">
        <f>TEXT(LoanTable[[#This Row],[Disbursement Date]],"YYYY")</f>
        <v>2021</v>
      </c>
      <c r="BB1346" s="10" cm="1">
        <f t="array" ref="BB1346">IF(YEAR(LoanTable[[#This Row],[Disbursement Date]])=MIN(YEAR(LoanTable[Disbursement Date])),"",YEAR(LoanTable[[#This Row],[Disbursement Date]])-1)</f>
        <v>2020</v>
      </c>
      <c r="BC1346" s="10">
        <f>IF(LoanTable[[#This Row],[Previous Year]]="",1,IF(COUNTIFS(LoanTable[Client id],LoanTable[[#This Row],[Client id]],LoanTable[Year],LoanTable[[#This Row],[Previous Year]])&gt;0,1,0))</f>
        <v>1</v>
      </c>
      <c r="BD1346" t="str">
        <f>YEAR(LoanTable[[#This Row],[Disbursement Date]]) &amp; "-Q" &amp; ROUNDUP(MONTH(LoanTable[[#This Row],[Disbursement Date]])/3,0)</f>
        <v>2021-Q1</v>
      </c>
      <c r="BE1346">
        <f>IF(LoanTable[[#This Row],[Disbursement Date]]=LoanTable[[#This Row],[First Loan Date]],1,0)</f>
        <v>0</v>
      </c>
    </row>
    <row r="1347" spans="1:57" x14ac:dyDescent="0.3">
      <c r="A1347" t="s">
        <v>1021</v>
      </c>
      <c r="B1347">
        <v>416</v>
      </c>
      <c r="C1347" t="s">
        <v>294</v>
      </c>
      <c r="D1347" t="s">
        <v>573</v>
      </c>
      <c r="E1347">
        <v>12286</v>
      </c>
      <c r="F1347">
        <v>15871</v>
      </c>
      <c r="G1347">
        <v>13910</v>
      </c>
      <c r="H1347" s="5">
        <v>44270</v>
      </c>
      <c r="I1347" t="s">
        <v>612</v>
      </c>
      <c r="J1347" t="s">
        <v>619</v>
      </c>
      <c r="K1347">
        <v>90149</v>
      </c>
      <c r="L1347" t="s">
        <v>296</v>
      </c>
      <c r="M1347" t="s">
        <v>119</v>
      </c>
      <c r="N1347" t="s">
        <v>13</v>
      </c>
      <c r="O1347" t="s">
        <v>28</v>
      </c>
      <c r="P1347">
        <v>52</v>
      </c>
      <c r="Q1347" s="5" t="s">
        <v>113</v>
      </c>
      <c r="R1347" t="s">
        <v>25</v>
      </c>
      <c r="S1347" t="s">
        <v>35</v>
      </c>
      <c r="T1347" t="s">
        <v>18</v>
      </c>
      <c r="U1347" t="s">
        <v>19</v>
      </c>
      <c r="V1347" t="s">
        <v>39</v>
      </c>
      <c r="W1347">
        <v>584</v>
      </c>
      <c r="X1347" t="s">
        <v>574</v>
      </c>
      <c r="Y1347" t="s">
        <v>575</v>
      </c>
      <c r="Z1347" t="s">
        <v>576</v>
      </c>
      <c r="AA1347">
        <v>0.1065</v>
      </c>
      <c r="AB1347" t="s">
        <v>577</v>
      </c>
      <c r="AC1347" t="s">
        <v>578</v>
      </c>
      <c r="AD1347" t="s">
        <v>294</v>
      </c>
      <c r="AE1347" t="s">
        <v>266</v>
      </c>
      <c r="AF1347" t="s">
        <v>267</v>
      </c>
      <c r="AG1347" t="s">
        <v>268</v>
      </c>
      <c r="AH1347" t="s">
        <v>269</v>
      </c>
      <c r="AI1347" t="s">
        <v>295</v>
      </c>
      <c r="AJ1347">
        <v>90149</v>
      </c>
      <c r="AK1347" t="s">
        <v>274</v>
      </c>
      <c r="AL1347" t="s">
        <v>241</v>
      </c>
      <c r="AM1347">
        <v>13453</v>
      </c>
      <c r="AN1347">
        <v>16509</v>
      </c>
      <c r="AO1347">
        <v>11864</v>
      </c>
      <c r="AP1347">
        <v>32.69</v>
      </c>
      <c r="AQ1347">
        <v>1912.05</v>
      </c>
      <c r="AR1347" t="s">
        <v>2626</v>
      </c>
      <c r="AS1347" t="s">
        <v>2626</v>
      </c>
      <c r="AT1347">
        <v>1</v>
      </c>
      <c r="AU1347" t="s">
        <v>2630</v>
      </c>
      <c r="AV1347" s="3">
        <v>42753</v>
      </c>
      <c r="AW1347" s="3" t="str">
        <f>TEXT(LoanTable[[#This Row],[Disbursement Date]],"YYYY-MM")</f>
        <v>2021-03</v>
      </c>
      <c r="AX1347" t="str">
        <f>TEXT(EDATE(LoanTable[[#This Row],[Disbursement Date]],-1),"YYYY-MM")</f>
        <v>2021-02</v>
      </c>
      <c r="AY1347">
        <f>IF(LoanTable[[#This Row],[Loan Status]]="Active",1,0)</f>
        <v>0</v>
      </c>
      <c r="AZ1347">
        <f>IF(COUNTIFS(LoanTable[Client id],LoanTable[[#This Row],[Client id]],LoanTable[Period],LoanTable[[#This Row],[Previous Period]])&gt;0,1,0)</f>
        <v>0</v>
      </c>
      <c r="BA1347" s="17" t="str">
        <f>TEXT(LoanTable[[#This Row],[Disbursement Date]],"YYYY")</f>
        <v>2021</v>
      </c>
      <c r="BB1347" s="10" cm="1">
        <f t="array" ref="BB1347">IF(YEAR(LoanTable[[#This Row],[Disbursement Date]])=MIN(YEAR(LoanTable[Disbursement Date])),"",YEAR(LoanTable[[#This Row],[Disbursement Date]])-1)</f>
        <v>2020</v>
      </c>
      <c r="BC1347" s="10">
        <f>IF(LoanTable[[#This Row],[Previous Year]]="",1,IF(COUNTIFS(LoanTable[Client id],LoanTable[[#This Row],[Client id]],LoanTable[Year],LoanTable[[#This Row],[Previous Year]])&gt;0,1,0))</f>
        <v>1</v>
      </c>
      <c r="BD1347" t="str">
        <f>YEAR(LoanTable[[#This Row],[Disbursement Date]]) &amp; "-Q" &amp; ROUNDUP(MONTH(LoanTable[[#This Row],[Disbursement Date]])/3,0)</f>
        <v>2021-Q1</v>
      </c>
      <c r="BE1347">
        <f>IF(LoanTable[[#This Row],[Disbursement Date]]=LoanTable[[#This Row],[First Loan Date]],1,0)</f>
        <v>0</v>
      </c>
    </row>
    <row r="1348" spans="1:57" x14ac:dyDescent="0.3">
      <c r="A1348" t="s">
        <v>1360</v>
      </c>
      <c r="B1348">
        <v>760</v>
      </c>
      <c r="C1348" t="s">
        <v>523</v>
      </c>
      <c r="D1348" t="s">
        <v>573</v>
      </c>
      <c r="E1348">
        <v>38973</v>
      </c>
      <c r="F1348">
        <v>11386</v>
      </c>
      <c r="G1348">
        <v>3057</v>
      </c>
      <c r="H1348" s="5">
        <v>44271</v>
      </c>
      <c r="I1348" t="s">
        <v>624</v>
      </c>
      <c r="J1348" t="s">
        <v>613</v>
      </c>
      <c r="K1348">
        <v>800018</v>
      </c>
      <c r="L1348" t="s">
        <v>526</v>
      </c>
      <c r="M1348" t="s">
        <v>99</v>
      </c>
      <c r="N1348" t="s">
        <v>13</v>
      </c>
      <c r="O1348" t="s">
        <v>46</v>
      </c>
      <c r="P1348">
        <v>33</v>
      </c>
      <c r="Q1348" s="5" t="s">
        <v>174</v>
      </c>
      <c r="R1348" t="s">
        <v>30</v>
      </c>
      <c r="S1348" t="s">
        <v>145</v>
      </c>
      <c r="T1348" t="s">
        <v>18</v>
      </c>
      <c r="U1348" t="s">
        <v>22</v>
      </c>
      <c r="V1348" t="s">
        <v>31</v>
      </c>
      <c r="W1348">
        <v>473</v>
      </c>
      <c r="X1348" t="s">
        <v>574</v>
      </c>
      <c r="Y1348" t="s">
        <v>575</v>
      </c>
      <c r="Z1348" t="s">
        <v>576</v>
      </c>
      <c r="AA1348">
        <v>0.1065</v>
      </c>
      <c r="AB1348" t="s">
        <v>577</v>
      </c>
      <c r="AC1348" t="s">
        <v>578</v>
      </c>
      <c r="AD1348" t="s">
        <v>523</v>
      </c>
      <c r="AE1348" t="s">
        <v>250</v>
      </c>
      <c r="AF1348" t="s">
        <v>251</v>
      </c>
      <c r="AG1348" t="s">
        <v>252</v>
      </c>
      <c r="AH1348" t="s">
        <v>253</v>
      </c>
      <c r="AI1348" t="s">
        <v>524</v>
      </c>
      <c r="AJ1348">
        <v>800018</v>
      </c>
      <c r="AK1348" t="s">
        <v>525</v>
      </c>
      <c r="AL1348" t="s">
        <v>239</v>
      </c>
      <c r="AM1348">
        <v>39645</v>
      </c>
      <c r="AN1348">
        <v>11331</v>
      </c>
      <c r="AO1348">
        <v>38913</v>
      </c>
      <c r="AP1348">
        <v>0.01</v>
      </c>
      <c r="AQ1348">
        <v>1776.67</v>
      </c>
      <c r="AR1348" t="s">
        <v>2626</v>
      </c>
      <c r="AS1348" t="s">
        <v>2626</v>
      </c>
      <c r="AT1348">
        <v>1</v>
      </c>
      <c r="AU1348" t="s">
        <v>2629</v>
      </c>
      <c r="AV1348" s="3">
        <v>44217</v>
      </c>
      <c r="AW1348" s="3" t="str">
        <f>TEXT(LoanTable[[#This Row],[Disbursement Date]],"YYYY-MM")</f>
        <v>2021-03</v>
      </c>
      <c r="AX1348" t="str">
        <f>TEXT(EDATE(LoanTable[[#This Row],[Disbursement Date]],-1),"YYYY-MM")</f>
        <v>2021-02</v>
      </c>
      <c r="AY1348">
        <f>IF(LoanTable[[#This Row],[Loan Status]]="Active",1,0)</f>
        <v>1</v>
      </c>
      <c r="AZ1348">
        <f>IF(COUNTIFS(LoanTable[Client id],LoanTable[[#This Row],[Client id]],LoanTable[Period],LoanTable[[#This Row],[Previous Period]])&gt;0,1,0)</f>
        <v>0</v>
      </c>
      <c r="BA1348" s="17" t="str">
        <f>TEXT(LoanTable[[#This Row],[Disbursement Date]],"YYYY")</f>
        <v>2021</v>
      </c>
      <c r="BB1348" s="10" cm="1">
        <f t="array" ref="BB1348">IF(YEAR(LoanTable[[#This Row],[Disbursement Date]])=MIN(YEAR(LoanTable[Disbursement Date])),"",YEAR(LoanTable[[#This Row],[Disbursement Date]])-1)</f>
        <v>2020</v>
      </c>
      <c r="BC1348" s="10">
        <f>IF(LoanTable[[#This Row],[Previous Year]]="",1,IF(COUNTIFS(LoanTable[Client id],LoanTable[[#This Row],[Client id]],LoanTable[Year],LoanTable[[#This Row],[Previous Year]])&gt;0,1,0))</f>
        <v>0</v>
      </c>
      <c r="BD1348" t="str">
        <f>YEAR(LoanTable[[#This Row],[Disbursement Date]]) &amp; "-Q" &amp; ROUNDUP(MONTH(LoanTable[[#This Row],[Disbursement Date]])/3,0)</f>
        <v>2021-Q1</v>
      </c>
      <c r="BE1348">
        <f>IF(LoanTable[[#This Row],[Disbursement Date]]=LoanTable[[#This Row],[First Loan Date]],1,0)</f>
        <v>0</v>
      </c>
    </row>
    <row r="1349" spans="1:57" x14ac:dyDescent="0.3">
      <c r="A1349" t="s">
        <v>2320</v>
      </c>
      <c r="B1349">
        <v>709</v>
      </c>
      <c r="C1349" t="s">
        <v>386</v>
      </c>
      <c r="D1349" t="s">
        <v>573</v>
      </c>
      <c r="E1349">
        <v>33475</v>
      </c>
      <c r="F1349">
        <v>36566</v>
      </c>
      <c r="G1349">
        <v>33953</v>
      </c>
      <c r="H1349" s="5">
        <v>44273</v>
      </c>
      <c r="I1349" t="s">
        <v>612</v>
      </c>
      <c r="J1349" t="s">
        <v>613</v>
      </c>
      <c r="K1349">
        <v>1110166</v>
      </c>
      <c r="L1349" t="s">
        <v>389</v>
      </c>
      <c r="M1349" t="s">
        <v>99</v>
      </c>
      <c r="N1349" t="s">
        <v>13</v>
      </c>
      <c r="O1349" t="s">
        <v>14</v>
      </c>
      <c r="P1349">
        <v>42</v>
      </c>
      <c r="Q1349" s="5" t="s">
        <v>129</v>
      </c>
      <c r="R1349" t="s">
        <v>25</v>
      </c>
      <c r="S1349" t="s">
        <v>35</v>
      </c>
      <c r="T1349" t="s">
        <v>18</v>
      </c>
      <c r="U1349" t="s">
        <v>22</v>
      </c>
      <c r="V1349" t="s">
        <v>20</v>
      </c>
      <c r="W1349">
        <v>668</v>
      </c>
      <c r="X1349" t="s">
        <v>574</v>
      </c>
      <c r="Y1349" t="s">
        <v>575</v>
      </c>
      <c r="Z1349" t="s">
        <v>576</v>
      </c>
      <c r="AA1349">
        <v>0.1065</v>
      </c>
      <c r="AB1349" t="s">
        <v>577</v>
      </c>
      <c r="AC1349" t="s">
        <v>578</v>
      </c>
      <c r="AD1349" t="s">
        <v>386</v>
      </c>
      <c r="AE1349" t="s">
        <v>234</v>
      </c>
      <c r="AF1349" t="s">
        <v>235</v>
      </c>
      <c r="AG1349" t="s">
        <v>236</v>
      </c>
      <c r="AH1349" t="s">
        <v>237</v>
      </c>
      <c r="AI1349" t="s">
        <v>387</v>
      </c>
      <c r="AJ1349">
        <v>1110166</v>
      </c>
      <c r="AK1349" t="s">
        <v>388</v>
      </c>
      <c r="AL1349" t="s">
        <v>239</v>
      </c>
      <c r="AM1349">
        <v>35149</v>
      </c>
      <c r="AN1349">
        <v>36994</v>
      </c>
      <c r="AO1349">
        <v>33114</v>
      </c>
      <c r="AP1349">
        <v>49.66</v>
      </c>
      <c r="AQ1349">
        <v>3542.75</v>
      </c>
      <c r="AR1349" t="s">
        <v>2626</v>
      </c>
      <c r="AS1349" t="s">
        <v>2626</v>
      </c>
      <c r="AT1349">
        <v>2</v>
      </c>
      <c r="AU1349" t="s">
        <v>2628</v>
      </c>
      <c r="AV1349" s="3">
        <v>42298</v>
      </c>
      <c r="AW1349" s="3" t="str">
        <f>TEXT(LoanTable[[#This Row],[Disbursement Date]],"YYYY-MM")</f>
        <v>2021-03</v>
      </c>
      <c r="AX1349" t="str">
        <f>TEXT(EDATE(LoanTable[[#This Row],[Disbursement Date]],-1),"YYYY-MM")</f>
        <v>2021-02</v>
      </c>
      <c r="AY1349">
        <f>IF(LoanTable[[#This Row],[Loan Status]]="Active",1,0)</f>
        <v>0</v>
      </c>
      <c r="AZ1349">
        <f>IF(COUNTIFS(LoanTable[Client id],LoanTable[[#This Row],[Client id]],LoanTable[Period],LoanTable[[#This Row],[Previous Period]])&gt;0,1,0)</f>
        <v>0</v>
      </c>
      <c r="BA1349" s="17" t="str">
        <f>TEXT(LoanTable[[#This Row],[Disbursement Date]],"YYYY")</f>
        <v>2021</v>
      </c>
      <c r="BB1349" s="10" cm="1">
        <f t="array" ref="BB1349">IF(YEAR(LoanTable[[#This Row],[Disbursement Date]])=MIN(YEAR(LoanTable[Disbursement Date])),"",YEAR(LoanTable[[#This Row],[Disbursement Date]])-1)</f>
        <v>2020</v>
      </c>
      <c r="BC1349" s="10">
        <f>IF(LoanTable[[#This Row],[Previous Year]]="",1,IF(COUNTIFS(LoanTable[Client id],LoanTable[[#This Row],[Client id]],LoanTable[Year],LoanTable[[#This Row],[Previous Year]])&gt;0,1,0))</f>
        <v>0</v>
      </c>
      <c r="BD1349" t="str">
        <f>YEAR(LoanTable[[#This Row],[Disbursement Date]]) &amp; "-Q" &amp; ROUNDUP(MONTH(LoanTable[[#This Row],[Disbursement Date]])/3,0)</f>
        <v>2021-Q1</v>
      </c>
      <c r="BE1349">
        <f>IF(LoanTable[[#This Row],[Disbursement Date]]=LoanTable[[#This Row],[First Loan Date]],1,0)</f>
        <v>0</v>
      </c>
    </row>
    <row r="1350" spans="1:57" x14ac:dyDescent="0.3">
      <c r="A1350" t="s">
        <v>1827</v>
      </c>
      <c r="B1350">
        <v>510</v>
      </c>
      <c r="C1350" t="s">
        <v>505</v>
      </c>
      <c r="D1350" t="s">
        <v>589</v>
      </c>
      <c r="E1350">
        <v>18124</v>
      </c>
      <c r="F1350">
        <v>16246</v>
      </c>
      <c r="G1350">
        <v>13471</v>
      </c>
      <c r="H1350" s="5">
        <v>44274</v>
      </c>
      <c r="I1350" t="s">
        <v>624</v>
      </c>
      <c r="J1350" t="s">
        <v>619</v>
      </c>
      <c r="K1350">
        <v>380112</v>
      </c>
      <c r="L1350" t="s">
        <v>507</v>
      </c>
      <c r="M1350" t="s">
        <v>168</v>
      </c>
      <c r="N1350" t="s">
        <v>13</v>
      </c>
      <c r="O1350" t="s">
        <v>46</v>
      </c>
      <c r="P1350">
        <v>34</v>
      </c>
      <c r="Q1350" s="5" t="s">
        <v>87</v>
      </c>
      <c r="R1350" t="s">
        <v>30</v>
      </c>
      <c r="S1350" t="s">
        <v>145</v>
      </c>
      <c r="T1350" t="s">
        <v>63</v>
      </c>
      <c r="U1350" t="s">
        <v>22</v>
      </c>
      <c r="V1350" t="s">
        <v>20</v>
      </c>
      <c r="W1350">
        <v>341</v>
      </c>
      <c r="X1350" t="s">
        <v>574</v>
      </c>
      <c r="Y1350" t="s">
        <v>590</v>
      </c>
      <c r="Z1350" t="s">
        <v>576</v>
      </c>
      <c r="AA1350">
        <v>9.9099999999999994E-2</v>
      </c>
      <c r="AB1350" t="s">
        <v>577</v>
      </c>
      <c r="AC1350" t="s">
        <v>591</v>
      </c>
      <c r="AD1350" t="s">
        <v>505</v>
      </c>
      <c r="AE1350" t="s">
        <v>325</v>
      </c>
      <c r="AF1350" t="s">
        <v>326</v>
      </c>
      <c r="AG1350" t="s">
        <v>327</v>
      </c>
      <c r="AH1350" t="s">
        <v>328</v>
      </c>
      <c r="AI1350" t="s">
        <v>505</v>
      </c>
      <c r="AJ1350">
        <v>380112</v>
      </c>
      <c r="AK1350" t="s">
        <v>506</v>
      </c>
      <c r="AL1350" t="s">
        <v>256</v>
      </c>
      <c r="AM1350">
        <v>17915</v>
      </c>
      <c r="AN1350">
        <v>18016</v>
      </c>
      <c r="AO1350">
        <v>17778</v>
      </c>
      <c r="AP1350">
        <v>4.3</v>
      </c>
      <c r="AQ1350">
        <v>4947.25</v>
      </c>
      <c r="AR1350" t="s">
        <v>2626</v>
      </c>
      <c r="AS1350" t="s">
        <v>2626</v>
      </c>
      <c r="AT1350">
        <v>1</v>
      </c>
      <c r="AU1350" t="s">
        <v>2628</v>
      </c>
      <c r="AV1350" s="3">
        <v>42485</v>
      </c>
      <c r="AW1350" s="3" t="str">
        <f>TEXT(LoanTable[[#This Row],[Disbursement Date]],"YYYY-MM")</f>
        <v>2021-03</v>
      </c>
      <c r="AX1350" t="str">
        <f>TEXT(EDATE(LoanTable[[#This Row],[Disbursement Date]],-1),"YYYY-MM")</f>
        <v>2021-02</v>
      </c>
      <c r="AY1350">
        <f>IF(LoanTable[[#This Row],[Loan Status]]="Active",1,0)</f>
        <v>1</v>
      </c>
      <c r="AZ1350">
        <f>IF(COUNTIFS(LoanTable[Client id],LoanTable[[#This Row],[Client id]],LoanTable[Period],LoanTable[[#This Row],[Previous Period]])&gt;0,1,0)</f>
        <v>0</v>
      </c>
      <c r="BA1350" s="17" t="str">
        <f>TEXT(LoanTable[[#This Row],[Disbursement Date]],"YYYY")</f>
        <v>2021</v>
      </c>
      <c r="BB1350" s="10" cm="1">
        <f t="array" ref="BB1350">IF(YEAR(LoanTable[[#This Row],[Disbursement Date]])=MIN(YEAR(LoanTable[Disbursement Date])),"",YEAR(LoanTable[[#This Row],[Disbursement Date]])-1)</f>
        <v>2020</v>
      </c>
      <c r="BC1350" s="10">
        <f>IF(LoanTable[[#This Row],[Previous Year]]="",1,IF(COUNTIFS(LoanTable[Client id],LoanTable[[#This Row],[Client id]],LoanTable[Year],LoanTable[[#This Row],[Previous Year]])&gt;0,1,0))</f>
        <v>0</v>
      </c>
      <c r="BD1350" t="str">
        <f>YEAR(LoanTable[[#This Row],[Disbursement Date]]) &amp; "-Q" &amp; ROUNDUP(MONTH(LoanTable[[#This Row],[Disbursement Date]])/3,0)</f>
        <v>2021-Q1</v>
      </c>
      <c r="BE1350">
        <f>IF(LoanTable[[#This Row],[Disbursement Date]]=LoanTable[[#This Row],[First Loan Date]],1,0)</f>
        <v>0</v>
      </c>
    </row>
    <row r="1351" spans="1:57" x14ac:dyDescent="0.3">
      <c r="A1351" t="s">
        <v>2018</v>
      </c>
      <c r="B1351">
        <v>441</v>
      </c>
      <c r="C1351" t="s">
        <v>350</v>
      </c>
      <c r="D1351" t="s">
        <v>583</v>
      </c>
      <c r="E1351">
        <v>29174</v>
      </c>
      <c r="F1351">
        <v>33256</v>
      </c>
      <c r="G1351">
        <v>6137</v>
      </c>
      <c r="H1351" s="5">
        <v>44276</v>
      </c>
      <c r="I1351" t="s">
        <v>624</v>
      </c>
      <c r="J1351" t="s">
        <v>613</v>
      </c>
      <c r="K1351">
        <v>700013</v>
      </c>
      <c r="L1351" t="s">
        <v>351</v>
      </c>
      <c r="M1351" t="s">
        <v>168</v>
      </c>
      <c r="N1351" t="s">
        <v>13</v>
      </c>
      <c r="O1351" t="s">
        <v>46</v>
      </c>
      <c r="P1351">
        <v>34</v>
      </c>
      <c r="Q1351" s="5" t="s">
        <v>87</v>
      </c>
      <c r="R1351" t="s">
        <v>30</v>
      </c>
      <c r="S1351" t="s">
        <v>145</v>
      </c>
      <c r="T1351" t="s">
        <v>63</v>
      </c>
      <c r="U1351" t="s">
        <v>22</v>
      </c>
      <c r="V1351" t="s">
        <v>20</v>
      </c>
      <c r="W1351">
        <v>341</v>
      </c>
      <c r="X1351" t="s">
        <v>574</v>
      </c>
      <c r="Y1351" t="s">
        <v>584</v>
      </c>
      <c r="Z1351" t="s">
        <v>576</v>
      </c>
      <c r="AA1351">
        <v>0.1825</v>
      </c>
      <c r="AB1351" t="s">
        <v>585</v>
      </c>
      <c r="AC1351" t="s">
        <v>586</v>
      </c>
      <c r="AD1351" t="s">
        <v>350</v>
      </c>
      <c r="AE1351" t="s">
        <v>331</v>
      </c>
      <c r="AF1351" t="s">
        <v>332</v>
      </c>
      <c r="AG1351" t="s">
        <v>333</v>
      </c>
      <c r="AH1351" t="s">
        <v>334</v>
      </c>
      <c r="AI1351" t="s">
        <v>335</v>
      </c>
      <c r="AJ1351">
        <v>700013</v>
      </c>
      <c r="AK1351" t="s">
        <v>247</v>
      </c>
      <c r="AL1351" t="s">
        <v>241</v>
      </c>
      <c r="AM1351">
        <v>28992</v>
      </c>
      <c r="AN1351">
        <v>34329</v>
      </c>
      <c r="AO1351">
        <v>29030</v>
      </c>
      <c r="AP1351">
        <v>27.75</v>
      </c>
      <c r="AQ1351">
        <v>1882.33</v>
      </c>
      <c r="AR1351" t="s">
        <v>2626</v>
      </c>
      <c r="AS1351" t="s">
        <v>2626</v>
      </c>
      <c r="AT1351">
        <v>2</v>
      </c>
      <c r="AU1351" t="s">
        <v>2628</v>
      </c>
      <c r="AV1351" s="3">
        <v>42698</v>
      </c>
      <c r="AW1351" s="3" t="str">
        <f>TEXT(LoanTable[[#This Row],[Disbursement Date]],"YYYY-MM")</f>
        <v>2021-03</v>
      </c>
      <c r="AX1351" t="str">
        <f>TEXT(EDATE(LoanTable[[#This Row],[Disbursement Date]],-1),"YYYY-MM")</f>
        <v>2021-02</v>
      </c>
      <c r="AY1351">
        <f>IF(LoanTable[[#This Row],[Loan Status]]="Active",1,0)</f>
        <v>1</v>
      </c>
      <c r="AZ1351">
        <f>IF(COUNTIFS(LoanTable[Client id],LoanTable[[#This Row],[Client id]],LoanTable[Period],LoanTable[[#This Row],[Previous Period]])&gt;0,1,0)</f>
        <v>0</v>
      </c>
      <c r="BA1351" s="17" t="str">
        <f>TEXT(LoanTable[[#This Row],[Disbursement Date]],"YYYY")</f>
        <v>2021</v>
      </c>
      <c r="BB1351" s="10" cm="1">
        <f t="array" ref="BB1351">IF(YEAR(LoanTable[[#This Row],[Disbursement Date]])=MIN(YEAR(LoanTable[Disbursement Date])),"",YEAR(LoanTable[[#This Row],[Disbursement Date]])-1)</f>
        <v>2020</v>
      </c>
      <c r="BC1351" s="10">
        <f>IF(LoanTable[[#This Row],[Previous Year]]="",1,IF(COUNTIFS(LoanTable[Client id],LoanTable[[#This Row],[Client id]],LoanTable[Year],LoanTable[[#This Row],[Previous Year]])&gt;0,1,0))</f>
        <v>0</v>
      </c>
      <c r="BD1351" t="str">
        <f>YEAR(LoanTable[[#This Row],[Disbursement Date]]) &amp; "-Q" &amp; ROUNDUP(MONTH(LoanTable[[#This Row],[Disbursement Date]])/3,0)</f>
        <v>2021-Q1</v>
      </c>
      <c r="BE1351">
        <f>IF(LoanTable[[#This Row],[Disbursement Date]]=LoanTable[[#This Row],[First Loan Date]],1,0)</f>
        <v>0</v>
      </c>
    </row>
    <row r="1352" spans="1:57" x14ac:dyDescent="0.3">
      <c r="A1352" t="s">
        <v>2575</v>
      </c>
      <c r="B1352">
        <v>437</v>
      </c>
      <c r="C1352" t="s">
        <v>350</v>
      </c>
      <c r="D1352" t="s">
        <v>596</v>
      </c>
      <c r="E1352">
        <v>7671</v>
      </c>
      <c r="F1352">
        <v>8793</v>
      </c>
      <c r="G1352">
        <v>22456</v>
      </c>
      <c r="H1352" s="5">
        <v>44282</v>
      </c>
      <c r="I1352" t="s">
        <v>615</v>
      </c>
      <c r="J1352" t="s">
        <v>613</v>
      </c>
      <c r="K1352">
        <v>700013</v>
      </c>
      <c r="L1352" t="s">
        <v>351</v>
      </c>
      <c r="M1352" t="s">
        <v>75</v>
      </c>
      <c r="N1352" t="s">
        <v>13</v>
      </c>
      <c r="O1352" t="s">
        <v>46</v>
      </c>
      <c r="P1352">
        <v>30</v>
      </c>
      <c r="Q1352" s="5" t="s">
        <v>76</v>
      </c>
      <c r="R1352" t="s">
        <v>25</v>
      </c>
      <c r="S1352" t="s">
        <v>35</v>
      </c>
      <c r="T1352" t="s">
        <v>18</v>
      </c>
      <c r="U1352" t="s">
        <v>65</v>
      </c>
      <c r="V1352" t="s">
        <v>31</v>
      </c>
      <c r="W1352">
        <v>368</v>
      </c>
      <c r="X1352" t="s">
        <v>574</v>
      </c>
      <c r="Y1352" t="s">
        <v>590</v>
      </c>
      <c r="Z1352" t="s">
        <v>593</v>
      </c>
      <c r="AA1352">
        <v>0.17269999999999999</v>
      </c>
      <c r="AB1352" t="s">
        <v>585</v>
      </c>
      <c r="AC1352" t="s">
        <v>597</v>
      </c>
      <c r="AD1352" t="s">
        <v>350</v>
      </c>
      <c r="AE1352" t="s">
        <v>331</v>
      </c>
      <c r="AF1352" t="s">
        <v>332</v>
      </c>
      <c r="AG1352" t="s">
        <v>333</v>
      </c>
      <c r="AH1352" t="s">
        <v>334</v>
      </c>
      <c r="AI1352" t="s">
        <v>335</v>
      </c>
      <c r="AJ1352">
        <v>700013</v>
      </c>
      <c r="AK1352" t="s">
        <v>247</v>
      </c>
      <c r="AL1352" t="s">
        <v>241</v>
      </c>
      <c r="AM1352">
        <v>8395</v>
      </c>
      <c r="AN1352">
        <v>10744</v>
      </c>
      <c r="AO1352">
        <v>7487</v>
      </c>
      <c r="AP1352">
        <v>48</v>
      </c>
      <c r="AQ1352">
        <v>3190.47</v>
      </c>
      <c r="AR1352" t="s">
        <v>2626</v>
      </c>
      <c r="AS1352" t="s">
        <v>2626</v>
      </c>
      <c r="AT1352">
        <v>2</v>
      </c>
      <c r="AU1352" t="s">
        <v>2628</v>
      </c>
      <c r="AV1352" s="3">
        <v>44282</v>
      </c>
      <c r="AW1352" s="3" t="str">
        <f>TEXT(LoanTable[[#This Row],[Disbursement Date]],"YYYY-MM")</f>
        <v>2021-03</v>
      </c>
      <c r="AX1352" t="str">
        <f>TEXT(EDATE(LoanTable[[#This Row],[Disbursement Date]],-1),"YYYY-MM")</f>
        <v>2021-02</v>
      </c>
      <c r="AY1352">
        <f>IF(LoanTable[[#This Row],[Loan Status]]="Active",1,0)</f>
        <v>0</v>
      </c>
      <c r="AZ1352">
        <f>IF(COUNTIFS(LoanTable[Client id],LoanTable[[#This Row],[Client id]],LoanTable[Period],LoanTable[[#This Row],[Previous Period]])&gt;0,1,0)</f>
        <v>0</v>
      </c>
      <c r="BA1352" s="17" t="str">
        <f>TEXT(LoanTable[[#This Row],[Disbursement Date]],"YYYY")</f>
        <v>2021</v>
      </c>
      <c r="BB1352" s="10" cm="1">
        <f t="array" ref="BB1352">IF(YEAR(LoanTable[[#This Row],[Disbursement Date]])=MIN(YEAR(LoanTable[Disbursement Date])),"",YEAR(LoanTable[[#This Row],[Disbursement Date]])-1)</f>
        <v>2020</v>
      </c>
      <c r="BC1352" s="10">
        <f>IF(LoanTable[[#This Row],[Previous Year]]="",1,IF(COUNTIFS(LoanTable[Client id],LoanTable[[#This Row],[Client id]],LoanTable[Year],LoanTable[[#This Row],[Previous Year]])&gt;0,1,0))</f>
        <v>0</v>
      </c>
      <c r="BD1352" t="str">
        <f>YEAR(LoanTable[[#This Row],[Disbursement Date]]) &amp; "-Q" &amp; ROUNDUP(MONTH(LoanTable[[#This Row],[Disbursement Date]])/3,0)</f>
        <v>2021-Q1</v>
      </c>
      <c r="BE1352">
        <f>IF(LoanTable[[#This Row],[Disbursement Date]]=LoanTable[[#This Row],[First Loan Date]],1,0)</f>
        <v>1</v>
      </c>
    </row>
    <row r="1353" spans="1:57" x14ac:dyDescent="0.3">
      <c r="A1353" t="s">
        <v>2168</v>
      </c>
      <c r="B1353">
        <v>52</v>
      </c>
      <c r="C1353" t="s">
        <v>265</v>
      </c>
      <c r="D1353" t="s">
        <v>589</v>
      </c>
      <c r="E1353">
        <v>35806</v>
      </c>
      <c r="F1353">
        <v>12538</v>
      </c>
      <c r="G1353">
        <v>2921</v>
      </c>
      <c r="H1353" s="5">
        <v>44283</v>
      </c>
      <c r="I1353" t="s">
        <v>624</v>
      </c>
      <c r="J1353" t="s">
        <v>619</v>
      </c>
      <c r="K1353">
        <v>30179</v>
      </c>
      <c r="L1353" t="s">
        <v>272</v>
      </c>
      <c r="M1353" t="s">
        <v>112</v>
      </c>
      <c r="N1353" t="s">
        <v>13</v>
      </c>
      <c r="O1353" t="s">
        <v>46</v>
      </c>
      <c r="P1353">
        <v>28</v>
      </c>
      <c r="Q1353" s="6" t="s">
        <v>97</v>
      </c>
      <c r="R1353" t="s">
        <v>25</v>
      </c>
      <c r="S1353" t="s">
        <v>35</v>
      </c>
      <c r="T1353" t="s">
        <v>63</v>
      </c>
      <c r="U1353" t="s">
        <v>19</v>
      </c>
      <c r="V1353" t="s">
        <v>31</v>
      </c>
      <c r="W1353">
        <v>844</v>
      </c>
      <c r="X1353" t="s">
        <v>574</v>
      </c>
      <c r="Y1353" t="s">
        <v>590</v>
      </c>
      <c r="Z1353" t="s">
        <v>576</v>
      </c>
      <c r="AA1353">
        <v>9.9099999999999994E-2</v>
      </c>
      <c r="AB1353" t="s">
        <v>577</v>
      </c>
      <c r="AC1353" t="s">
        <v>591</v>
      </c>
      <c r="AD1353" t="s">
        <v>265</v>
      </c>
      <c r="AE1353" t="s">
        <v>266</v>
      </c>
      <c r="AF1353" t="s">
        <v>267</v>
      </c>
      <c r="AG1353" t="s">
        <v>268</v>
      </c>
      <c r="AH1353" t="s">
        <v>269</v>
      </c>
      <c r="AI1353" t="s">
        <v>270</v>
      </c>
      <c r="AJ1353">
        <v>30179</v>
      </c>
      <c r="AK1353" t="s">
        <v>271</v>
      </c>
      <c r="AL1353" t="s">
        <v>241</v>
      </c>
      <c r="AM1353">
        <v>36266</v>
      </c>
      <c r="AN1353">
        <v>13218</v>
      </c>
      <c r="AO1353">
        <v>35703</v>
      </c>
      <c r="AP1353">
        <v>43.71</v>
      </c>
      <c r="AQ1353">
        <v>4709.8</v>
      </c>
      <c r="AR1353" t="s">
        <v>2626</v>
      </c>
      <c r="AS1353" t="s">
        <v>2626</v>
      </c>
      <c r="AT1353">
        <v>0</v>
      </c>
      <c r="AU1353" t="s">
        <v>2630</v>
      </c>
      <c r="AV1353" s="3">
        <v>43347</v>
      </c>
      <c r="AW1353" s="3" t="str">
        <f>TEXT(LoanTable[[#This Row],[Disbursement Date]],"YYYY-MM")</f>
        <v>2021-03</v>
      </c>
      <c r="AX1353" t="str">
        <f>TEXT(EDATE(LoanTable[[#This Row],[Disbursement Date]],-1),"YYYY-MM")</f>
        <v>2021-02</v>
      </c>
      <c r="AY1353">
        <f>IF(LoanTable[[#This Row],[Loan Status]]="Active",1,0)</f>
        <v>1</v>
      </c>
      <c r="AZ1353">
        <f>IF(COUNTIFS(LoanTable[Client id],LoanTable[[#This Row],[Client id]],LoanTable[Period],LoanTable[[#This Row],[Previous Period]])&gt;0,1,0)</f>
        <v>0</v>
      </c>
      <c r="BA1353" s="17" t="str">
        <f>TEXT(LoanTable[[#This Row],[Disbursement Date]],"YYYY")</f>
        <v>2021</v>
      </c>
      <c r="BB1353" s="10" cm="1">
        <f t="array" ref="BB1353">IF(YEAR(LoanTable[[#This Row],[Disbursement Date]])=MIN(YEAR(LoanTable[Disbursement Date])),"",YEAR(LoanTable[[#This Row],[Disbursement Date]])-1)</f>
        <v>2020</v>
      </c>
      <c r="BC1353" s="10">
        <f>IF(LoanTable[[#This Row],[Previous Year]]="",1,IF(COUNTIFS(LoanTable[Client id],LoanTable[[#This Row],[Client id]],LoanTable[Year],LoanTable[[#This Row],[Previous Year]])&gt;0,1,0))</f>
        <v>0</v>
      </c>
      <c r="BD1353" t="str">
        <f>YEAR(LoanTable[[#This Row],[Disbursement Date]]) &amp; "-Q" &amp; ROUNDUP(MONTH(LoanTable[[#This Row],[Disbursement Date]])/3,0)</f>
        <v>2021-Q1</v>
      </c>
      <c r="BE1353">
        <f>IF(LoanTable[[#This Row],[Disbursement Date]]=LoanTable[[#This Row],[First Loan Date]],1,0)</f>
        <v>0</v>
      </c>
    </row>
    <row r="1354" spans="1:57" x14ac:dyDescent="0.3">
      <c r="A1354" t="s">
        <v>653</v>
      </c>
      <c r="B1354">
        <v>595</v>
      </c>
      <c r="C1354" t="s">
        <v>386</v>
      </c>
      <c r="D1354" t="s">
        <v>589</v>
      </c>
      <c r="E1354">
        <v>28688</v>
      </c>
      <c r="F1354">
        <v>34093</v>
      </c>
      <c r="G1354">
        <v>39444</v>
      </c>
      <c r="H1354" s="5">
        <v>44284</v>
      </c>
      <c r="I1354" t="s">
        <v>612</v>
      </c>
      <c r="J1354" t="s">
        <v>613</v>
      </c>
      <c r="K1354">
        <v>1110166</v>
      </c>
      <c r="L1354" t="s">
        <v>389</v>
      </c>
      <c r="M1354" t="s">
        <v>116</v>
      </c>
      <c r="N1354" t="s">
        <v>13</v>
      </c>
      <c r="O1354" t="s">
        <v>14</v>
      </c>
      <c r="P1354">
        <v>41</v>
      </c>
      <c r="Q1354" s="5" t="s">
        <v>41</v>
      </c>
      <c r="R1354" t="s">
        <v>16</v>
      </c>
      <c r="S1354" t="s">
        <v>35</v>
      </c>
      <c r="T1354" t="s">
        <v>18</v>
      </c>
      <c r="U1354" t="s">
        <v>38</v>
      </c>
      <c r="V1354" t="s">
        <v>39</v>
      </c>
      <c r="W1354">
        <v>495</v>
      </c>
      <c r="X1354" t="s">
        <v>574</v>
      </c>
      <c r="Y1354" t="s">
        <v>590</v>
      </c>
      <c r="Z1354" t="s">
        <v>576</v>
      </c>
      <c r="AA1354">
        <v>9.9099999999999994E-2</v>
      </c>
      <c r="AB1354" t="s">
        <v>577</v>
      </c>
      <c r="AC1354" t="s">
        <v>591</v>
      </c>
      <c r="AD1354" t="s">
        <v>386</v>
      </c>
      <c r="AE1354" t="s">
        <v>234</v>
      </c>
      <c r="AF1354" t="s">
        <v>235</v>
      </c>
      <c r="AG1354" t="s">
        <v>236</v>
      </c>
      <c r="AH1354" t="s">
        <v>237</v>
      </c>
      <c r="AI1354" t="s">
        <v>387</v>
      </c>
      <c r="AJ1354">
        <v>1110166</v>
      </c>
      <c r="AK1354" t="s">
        <v>388</v>
      </c>
      <c r="AL1354" t="s">
        <v>239</v>
      </c>
      <c r="AM1354">
        <v>29736</v>
      </c>
      <c r="AN1354">
        <v>34883</v>
      </c>
      <c r="AO1354">
        <v>28464</v>
      </c>
      <c r="AP1354">
        <v>20.190000000000001</v>
      </c>
      <c r="AQ1354">
        <v>2657.94</v>
      </c>
      <c r="AR1354" t="s">
        <v>2626</v>
      </c>
      <c r="AS1354" t="s">
        <v>2626</v>
      </c>
      <c r="AT1354">
        <v>0</v>
      </c>
      <c r="AU1354" t="s">
        <v>2628</v>
      </c>
      <c r="AV1354" s="3">
        <v>42153</v>
      </c>
      <c r="AW1354" s="3" t="str">
        <f>TEXT(LoanTable[[#This Row],[Disbursement Date]],"YYYY-MM")</f>
        <v>2021-03</v>
      </c>
      <c r="AX1354" t="str">
        <f>TEXT(EDATE(LoanTable[[#This Row],[Disbursement Date]],-1),"YYYY-MM")</f>
        <v>2021-02</v>
      </c>
      <c r="AY1354">
        <f>IF(LoanTable[[#This Row],[Loan Status]]="Active",1,0)</f>
        <v>0</v>
      </c>
      <c r="AZ1354">
        <f>IF(COUNTIFS(LoanTable[Client id],LoanTable[[#This Row],[Client id]],LoanTable[Period],LoanTable[[#This Row],[Previous Period]])&gt;0,1,0)</f>
        <v>0</v>
      </c>
      <c r="BA1354" s="17" t="str">
        <f>TEXT(LoanTable[[#This Row],[Disbursement Date]],"YYYY")</f>
        <v>2021</v>
      </c>
      <c r="BB1354" s="10" cm="1">
        <f t="array" ref="BB1354">IF(YEAR(LoanTable[[#This Row],[Disbursement Date]])=MIN(YEAR(LoanTable[Disbursement Date])),"",YEAR(LoanTable[[#This Row],[Disbursement Date]])-1)</f>
        <v>2020</v>
      </c>
      <c r="BC1354" s="10">
        <f>IF(LoanTable[[#This Row],[Previous Year]]="",1,IF(COUNTIFS(LoanTable[Client id],LoanTable[[#This Row],[Client id]],LoanTable[Year],LoanTable[[#This Row],[Previous Year]])&gt;0,1,0))</f>
        <v>0</v>
      </c>
      <c r="BD1354" t="str">
        <f>YEAR(LoanTable[[#This Row],[Disbursement Date]]) &amp; "-Q" &amp; ROUNDUP(MONTH(LoanTable[[#This Row],[Disbursement Date]])/3,0)</f>
        <v>2021-Q1</v>
      </c>
      <c r="BE1354">
        <f>IF(LoanTable[[#This Row],[Disbursement Date]]=LoanTable[[#This Row],[First Loan Date]],1,0)</f>
        <v>0</v>
      </c>
    </row>
    <row r="1355" spans="1:57" x14ac:dyDescent="0.3">
      <c r="A1355" t="s">
        <v>2197</v>
      </c>
      <c r="B1355">
        <v>595</v>
      </c>
      <c r="C1355" t="s">
        <v>246</v>
      </c>
      <c r="D1355" t="s">
        <v>573</v>
      </c>
      <c r="E1355">
        <v>33328</v>
      </c>
      <c r="F1355">
        <v>37473</v>
      </c>
      <c r="G1355">
        <v>40033</v>
      </c>
      <c r="H1355" s="5">
        <v>44286</v>
      </c>
      <c r="I1355" t="s">
        <v>617</v>
      </c>
      <c r="J1355" t="s">
        <v>619</v>
      </c>
      <c r="K1355">
        <v>110159</v>
      </c>
      <c r="L1355" t="s">
        <v>248</v>
      </c>
      <c r="M1355" t="s">
        <v>116</v>
      </c>
      <c r="N1355" t="s">
        <v>13</v>
      </c>
      <c r="O1355" t="s">
        <v>14</v>
      </c>
      <c r="P1355">
        <v>41</v>
      </c>
      <c r="Q1355" s="5" t="s">
        <v>41</v>
      </c>
      <c r="R1355" t="s">
        <v>16</v>
      </c>
      <c r="S1355" t="s">
        <v>35</v>
      </c>
      <c r="T1355" t="s">
        <v>18</v>
      </c>
      <c r="U1355" t="s">
        <v>38</v>
      </c>
      <c r="V1355" t="s">
        <v>39</v>
      </c>
      <c r="W1355">
        <v>495</v>
      </c>
      <c r="X1355" t="s">
        <v>574</v>
      </c>
      <c r="Y1355" t="s">
        <v>575</v>
      </c>
      <c r="Z1355" t="s">
        <v>576</v>
      </c>
      <c r="AA1355">
        <v>0.1065</v>
      </c>
      <c r="AB1355" t="s">
        <v>577</v>
      </c>
      <c r="AC1355" t="s">
        <v>578</v>
      </c>
      <c r="AD1355" t="s">
        <v>246</v>
      </c>
      <c r="AE1355" t="s">
        <v>234</v>
      </c>
      <c r="AF1355" t="s">
        <v>235</v>
      </c>
      <c r="AG1355" t="s">
        <v>236</v>
      </c>
      <c r="AH1355" t="s">
        <v>237</v>
      </c>
      <c r="AI1355" t="s">
        <v>246</v>
      </c>
      <c r="AJ1355">
        <v>110159</v>
      </c>
      <c r="AK1355" t="s">
        <v>247</v>
      </c>
      <c r="AL1355" t="s">
        <v>241</v>
      </c>
      <c r="AM1355">
        <v>34304</v>
      </c>
      <c r="AN1355">
        <v>37023</v>
      </c>
      <c r="AO1355">
        <v>32924</v>
      </c>
      <c r="AP1355">
        <v>39.299999999999997</v>
      </c>
      <c r="AQ1355">
        <v>2353.2800000000002</v>
      </c>
      <c r="AR1355" t="s">
        <v>2626</v>
      </c>
      <c r="AS1355" t="s">
        <v>2626</v>
      </c>
      <c r="AT1355">
        <v>1</v>
      </c>
      <c r="AU1355" t="s">
        <v>2628</v>
      </c>
      <c r="AV1355" s="3">
        <v>42153</v>
      </c>
      <c r="AW1355" s="3" t="str">
        <f>TEXT(LoanTable[[#This Row],[Disbursement Date]],"YYYY-MM")</f>
        <v>2021-03</v>
      </c>
      <c r="AX1355" t="str">
        <f>TEXT(EDATE(LoanTable[[#This Row],[Disbursement Date]],-1),"YYYY-MM")</f>
        <v>2021-02</v>
      </c>
      <c r="AY1355">
        <f>IF(LoanTable[[#This Row],[Loan Status]]="Active",1,0)</f>
        <v>0</v>
      </c>
      <c r="AZ1355">
        <f>IF(COUNTIFS(LoanTable[Client id],LoanTable[[#This Row],[Client id]],LoanTable[Period],LoanTable[[#This Row],[Previous Period]])&gt;0,1,0)</f>
        <v>0</v>
      </c>
      <c r="BA1355" s="17" t="str">
        <f>TEXT(LoanTable[[#This Row],[Disbursement Date]],"YYYY")</f>
        <v>2021</v>
      </c>
      <c r="BB1355" s="10" cm="1">
        <f t="array" ref="BB1355">IF(YEAR(LoanTable[[#This Row],[Disbursement Date]])=MIN(YEAR(LoanTable[Disbursement Date])),"",YEAR(LoanTable[[#This Row],[Disbursement Date]])-1)</f>
        <v>2020</v>
      </c>
      <c r="BC1355" s="10">
        <f>IF(LoanTable[[#This Row],[Previous Year]]="",1,IF(COUNTIFS(LoanTable[Client id],LoanTable[[#This Row],[Client id]],LoanTable[Year],LoanTable[[#This Row],[Previous Year]])&gt;0,1,0))</f>
        <v>0</v>
      </c>
      <c r="BD1355" t="str">
        <f>YEAR(LoanTable[[#This Row],[Disbursement Date]]) &amp; "-Q" &amp; ROUNDUP(MONTH(LoanTable[[#This Row],[Disbursement Date]])/3,0)</f>
        <v>2021-Q1</v>
      </c>
      <c r="BE1355">
        <f>IF(LoanTable[[#This Row],[Disbursement Date]]=LoanTable[[#This Row],[First Loan Date]],1,0)</f>
        <v>0</v>
      </c>
    </row>
    <row r="1356" spans="1:57" x14ac:dyDescent="0.3">
      <c r="A1356" t="s">
        <v>974</v>
      </c>
      <c r="B1356">
        <v>717</v>
      </c>
      <c r="C1356" t="s">
        <v>344</v>
      </c>
      <c r="D1356" t="s">
        <v>589</v>
      </c>
      <c r="E1356">
        <v>15189</v>
      </c>
      <c r="F1356">
        <v>20426</v>
      </c>
      <c r="G1356">
        <v>34738</v>
      </c>
      <c r="H1356" s="5">
        <v>44286</v>
      </c>
      <c r="I1356" t="s">
        <v>612</v>
      </c>
      <c r="J1356" t="s">
        <v>613</v>
      </c>
      <c r="K1356">
        <v>910020</v>
      </c>
      <c r="L1356" t="s">
        <v>346</v>
      </c>
      <c r="M1356" t="s">
        <v>95</v>
      </c>
      <c r="N1356" t="s">
        <v>13</v>
      </c>
      <c r="O1356" t="s">
        <v>14</v>
      </c>
      <c r="P1356">
        <v>37</v>
      </c>
      <c r="Q1356" s="5" t="s">
        <v>37</v>
      </c>
      <c r="R1356" t="s">
        <v>74</v>
      </c>
      <c r="S1356" t="s">
        <v>35</v>
      </c>
      <c r="T1356" t="s">
        <v>18</v>
      </c>
      <c r="U1356" t="s">
        <v>65</v>
      </c>
      <c r="V1356" t="s">
        <v>20</v>
      </c>
      <c r="W1356">
        <v>479</v>
      </c>
      <c r="X1356" t="s">
        <v>574</v>
      </c>
      <c r="Y1356" t="s">
        <v>590</v>
      </c>
      <c r="Z1356" t="s">
        <v>576</v>
      </c>
      <c r="AA1356">
        <v>9.9099999999999994E-2</v>
      </c>
      <c r="AB1356" t="s">
        <v>577</v>
      </c>
      <c r="AC1356" t="s">
        <v>591</v>
      </c>
      <c r="AD1356" t="s">
        <v>344</v>
      </c>
      <c r="AE1356" t="s">
        <v>250</v>
      </c>
      <c r="AF1356" t="s">
        <v>251</v>
      </c>
      <c r="AG1356" t="s">
        <v>252</v>
      </c>
      <c r="AH1356" t="s">
        <v>253</v>
      </c>
      <c r="AI1356" t="s">
        <v>254</v>
      </c>
      <c r="AJ1356">
        <v>910020</v>
      </c>
      <c r="AK1356" t="s">
        <v>345</v>
      </c>
      <c r="AL1356" t="s">
        <v>256</v>
      </c>
      <c r="AM1356">
        <v>14935</v>
      </c>
      <c r="AN1356">
        <v>22353</v>
      </c>
      <c r="AO1356">
        <v>14970</v>
      </c>
      <c r="AP1356">
        <v>11.43</v>
      </c>
      <c r="AQ1356">
        <v>1102.94</v>
      </c>
      <c r="AR1356" t="s">
        <v>2626</v>
      </c>
      <c r="AS1356" t="s">
        <v>2626</v>
      </c>
      <c r="AT1356">
        <v>0</v>
      </c>
      <c r="AU1356" t="s">
        <v>2628</v>
      </c>
      <c r="AV1356" s="3">
        <v>42727</v>
      </c>
      <c r="AW1356" s="3" t="str">
        <f>TEXT(LoanTable[[#This Row],[Disbursement Date]],"YYYY-MM")</f>
        <v>2021-03</v>
      </c>
      <c r="AX1356" t="str">
        <f>TEXT(EDATE(LoanTable[[#This Row],[Disbursement Date]],-1),"YYYY-MM")</f>
        <v>2021-02</v>
      </c>
      <c r="AY1356">
        <f>IF(LoanTable[[#This Row],[Loan Status]]="Active",1,0)</f>
        <v>0</v>
      </c>
      <c r="AZ1356">
        <f>IF(COUNTIFS(LoanTable[Client id],LoanTable[[#This Row],[Client id]],LoanTable[Period],LoanTable[[#This Row],[Previous Period]])&gt;0,1,0)</f>
        <v>0</v>
      </c>
      <c r="BA1356" s="17" t="str">
        <f>TEXT(LoanTable[[#This Row],[Disbursement Date]],"YYYY")</f>
        <v>2021</v>
      </c>
      <c r="BB1356" s="10" cm="1">
        <f t="array" ref="BB1356">IF(YEAR(LoanTable[[#This Row],[Disbursement Date]])=MIN(YEAR(LoanTable[Disbursement Date])),"",YEAR(LoanTable[[#This Row],[Disbursement Date]])-1)</f>
        <v>2020</v>
      </c>
      <c r="BC1356" s="10">
        <f>IF(LoanTable[[#This Row],[Previous Year]]="",1,IF(COUNTIFS(LoanTable[Client id],LoanTable[[#This Row],[Client id]],LoanTable[Year],LoanTable[[#This Row],[Previous Year]])&gt;0,1,0))</f>
        <v>0</v>
      </c>
      <c r="BD1356" t="str">
        <f>YEAR(LoanTable[[#This Row],[Disbursement Date]]) &amp; "-Q" &amp; ROUNDUP(MONTH(LoanTable[[#This Row],[Disbursement Date]])/3,0)</f>
        <v>2021-Q1</v>
      </c>
      <c r="BE1356">
        <f>IF(LoanTable[[#This Row],[Disbursement Date]]=LoanTable[[#This Row],[First Loan Date]],1,0)</f>
        <v>0</v>
      </c>
    </row>
    <row r="1357" spans="1:57" x14ac:dyDescent="0.3">
      <c r="A1357" t="s">
        <v>973</v>
      </c>
      <c r="B1357">
        <v>983</v>
      </c>
      <c r="C1357" t="s">
        <v>386</v>
      </c>
      <c r="D1357" t="s">
        <v>573</v>
      </c>
      <c r="E1357">
        <v>20610</v>
      </c>
      <c r="F1357">
        <v>17322</v>
      </c>
      <c r="G1357">
        <v>17196</v>
      </c>
      <c r="H1357" s="5">
        <v>44289</v>
      </c>
      <c r="I1357" t="s">
        <v>612</v>
      </c>
      <c r="J1357" t="s">
        <v>613</v>
      </c>
      <c r="K1357">
        <v>1110166</v>
      </c>
      <c r="L1357" t="s">
        <v>389</v>
      </c>
      <c r="M1357" t="s">
        <v>133</v>
      </c>
      <c r="N1357" t="s">
        <v>13</v>
      </c>
      <c r="O1357" t="s">
        <v>33</v>
      </c>
      <c r="P1357">
        <v>22</v>
      </c>
      <c r="Q1357" s="5" t="s">
        <v>159</v>
      </c>
      <c r="R1357" t="s">
        <v>30</v>
      </c>
      <c r="S1357" t="s">
        <v>145</v>
      </c>
      <c r="T1357" t="s">
        <v>63</v>
      </c>
      <c r="U1357" t="s">
        <v>22</v>
      </c>
      <c r="V1357" t="s">
        <v>39</v>
      </c>
      <c r="W1357">
        <v>564</v>
      </c>
      <c r="X1357" t="s">
        <v>574</v>
      </c>
      <c r="Y1357" t="s">
        <v>575</v>
      </c>
      <c r="Z1357" t="s">
        <v>576</v>
      </c>
      <c r="AA1357">
        <v>0.1065</v>
      </c>
      <c r="AB1357" t="s">
        <v>577</v>
      </c>
      <c r="AC1357" t="s">
        <v>578</v>
      </c>
      <c r="AD1357" t="s">
        <v>386</v>
      </c>
      <c r="AE1357" t="s">
        <v>234</v>
      </c>
      <c r="AF1357" t="s">
        <v>235</v>
      </c>
      <c r="AG1357" t="s">
        <v>236</v>
      </c>
      <c r="AH1357" t="s">
        <v>237</v>
      </c>
      <c r="AI1357" t="s">
        <v>387</v>
      </c>
      <c r="AJ1357">
        <v>1110166</v>
      </c>
      <c r="AK1357" t="s">
        <v>388</v>
      </c>
      <c r="AL1357" t="s">
        <v>239</v>
      </c>
      <c r="AM1357">
        <v>20620</v>
      </c>
      <c r="AN1357">
        <v>17709</v>
      </c>
      <c r="AO1357">
        <v>20162</v>
      </c>
      <c r="AP1357">
        <v>23.71</v>
      </c>
      <c r="AQ1357">
        <v>2078.1</v>
      </c>
      <c r="AR1357" t="s">
        <v>2626</v>
      </c>
      <c r="AS1357" t="s">
        <v>2626</v>
      </c>
      <c r="AT1357">
        <v>2</v>
      </c>
      <c r="AU1357" t="s">
        <v>2628</v>
      </c>
      <c r="AV1357" s="3">
        <v>42063</v>
      </c>
      <c r="AW1357" s="3" t="str">
        <f>TEXT(LoanTable[[#This Row],[Disbursement Date]],"YYYY-MM")</f>
        <v>2021-04</v>
      </c>
      <c r="AX1357" t="str">
        <f>TEXT(EDATE(LoanTable[[#This Row],[Disbursement Date]],-1),"YYYY-MM")</f>
        <v>2021-03</v>
      </c>
      <c r="AY1357">
        <f>IF(LoanTable[[#This Row],[Loan Status]]="Active",1,0)</f>
        <v>0</v>
      </c>
      <c r="AZ1357">
        <f>IF(COUNTIFS(LoanTable[Client id],LoanTable[[#This Row],[Client id]],LoanTable[Period],LoanTable[[#This Row],[Previous Period]])&gt;0,1,0)</f>
        <v>0</v>
      </c>
      <c r="BA1357" s="17" t="str">
        <f>TEXT(LoanTable[[#This Row],[Disbursement Date]],"YYYY")</f>
        <v>2021</v>
      </c>
      <c r="BB1357" s="10" cm="1">
        <f t="array" ref="BB1357">IF(YEAR(LoanTable[[#This Row],[Disbursement Date]])=MIN(YEAR(LoanTable[Disbursement Date])),"",YEAR(LoanTable[[#This Row],[Disbursement Date]])-1)</f>
        <v>2020</v>
      </c>
      <c r="BC1357" s="10">
        <f>IF(LoanTable[[#This Row],[Previous Year]]="",1,IF(COUNTIFS(LoanTable[Client id],LoanTable[[#This Row],[Client id]],LoanTable[Year],LoanTable[[#This Row],[Previous Year]])&gt;0,1,0))</f>
        <v>1</v>
      </c>
      <c r="BD1357" t="str">
        <f>YEAR(LoanTable[[#This Row],[Disbursement Date]]) &amp; "-Q" &amp; ROUNDUP(MONTH(LoanTable[[#This Row],[Disbursement Date]])/3,0)</f>
        <v>2021-Q2</v>
      </c>
      <c r="BE1357">
        <f>IF(LoanTable[[#This Row],[Disbursement Date]]=LoanTable[[#This Row],[First Loan Date]],1,0)</f>
        <v>0</v>
      </c>
    </row>
    <row r="1358" spans="1:57" x14ac:dyDescent="0.3">
      <c r="A1358" t="s">
        <v>625</v>
      </c>
      <c r="B1358">
        <v>438</v>
      </c>
      <c r="C1358" t="s">
        <v>386</v>
      </c>
      <c r="D1358" t="s">
        <v>573</v>
      </c>
      <c r="E1358">
        <v>49517</v>
      </c>
      <c r="F1358">
        <v>32580</v>
      </c>
      <c r="G1358">
        <v>28839</v>
      </c>
      <c r="H1358" s="5">
        <v>44292</v>
      </c>
      <c r="I1358" t="s">
        <v>624</v>
      </c>
      <c r="J1358" t="s">
        <v>619</v>
      </c>
      <c r="K1358">
        <v>1110166</v>
      </c>
      <c r="L1358" t="s">
        <v>389</v>
      </c>
      <c r="M1358" t="s">
        <v>153</v>
      </c>
      <c r="N1358" t="s">
        <v>13</v>
      </c>
      <c r="O1358" t="s">
        <v>14</v>
      </c>
      <c r="P1358">
        <v>44</v>
      </c>
      <c r="Q1358" s="5" t="s">
        <v>195</v>
      </c>
      <c r="R1358" t="s">
        <v>74</v>
      </c>
      <c r="S1358" t="s">
        <v>105</v>
      </c>
      <c r="T1358" t="s">
        <v>18</v>
      </c>
      <c r="U1358" t="s">
        <v>26</v>
      </c>
      <c r="V1358" t="s">
        <v>39</v>
      </c>
      <c r="W1358">
        <v>425</v>
      </c>
      <c r="X1358" t="s">
        <v>574</v>
      </c>
      <c r="Y1358" t="s">
        <v>575</v>
      </c>
      <c r="Z1358" t="s">
        <v>576</v>
      </c>
      <c r="AA1358">
        <v>0.1065</v>
      </c>
      <c r="AB1358" t="s">
        <v>577</v>
      </c>
      <c r="AC1358" t="s">
        <v>578</v>
      </c>
      <c r="AD1358" t="s">
        <v>386</v>
      </c>
      <c r="AE1358" t="s">
        <v>234</v>
      </c>
      <c r="AF1358" t="s">
        <v>235</v>
      </c>
      <c r="AG1358" t="s">
        <v>236</v>
      </c>
      <c r="AH1358" t="s">
        <v>237</v>
      </c>
      <c r="AI1358" t="s">
        <v>387</v>
      </c>
      <c r="AJ1358">
        <v>1110166</v>
      </c>
      <c r="AK1358" t="s">
        <v>388</v>
      </c>
      <c r="AL1358" t="s">
        <v>239</v>
      </c>
      <c r="AM1358">
        <v>50161</v>
      </c>
      <c r="AN1358">
        <v>33890</v>
      </c>
      <c r="AO1358">
        <v>49281</v>
      </c>
      <c r="AP1358">
        <v>43.37</v>
      </c>
      <c r="AQ1358">
        <v>2723.48</v>
      </c>
      <c r="AR1358" t="s">
        <v>2626</v>
      </c>
      <c r="AS1358" t="s">
        <v>2626</v>
      </c>
      <c r="AT1358">
        <v>0</v>
      </c>
      <c r="AU1358" t="s">
        <v>2628</v>
      </c>
      <c r="AV1358" s="3">
        <v>42055</v>
      </c>
      <c r="AW1358" s="3" t="str">
        <f>TEXT(LoanTable[[#This Row],[Disbursement Date]],"YYYY-MM")</f>
        <v>2021-04</v>
      </c>
      <c r="AX1358" t="str">
        <f>TEXT(EDATE(LoanTable[[#This Row],[Disbursement Date]],-1),"YYYY-MM")</f>
        <v>2021-03</v>
      </c>
      <c r="AY1358">
        <f>IF(LoanTable[[#This Row],[Loan Status]]="Active",1,0)</f>
        <v>1</v>
      </c>
      <c r="AZ1358">
        <f>IF(COUNTIFS(LoanTable[Client id],LoanTable[[#This Row],[Client id]],LoanTable[Period],LoanTable[[#This Row],[Previous Period]])&gt;0,1,0)</f>
        <v>0</v>
      </c>
      <c r="BA1358" s="17" t="str">
        <f>TEXT(LoanTable[[#This Row],[Disbursement Date]],"YYYY")</f>
        <v>2021</v>
      </c>
      <c r="BB1358" s="10" cm="1">
        <f t="array" ref="BB1358">IF(YEAR(LoanTable[[#This Row],[Disbursement Date]])=MIN(YEAR(LoanTable[Disbursement Date])),"",YEAR(LoanTable[[#This Row],[Disbursement Date]])-1)</f>
        <v>2020</v>
      </c>
      <c r="BC1358" s="10">
        <f>IF(LoanTable[[#This Row],[Previous Year]]="",1,IF(COUNTIFS(LoanTable[Client id],LoanTable[[#This Row],[Client id]],LoanTable[Year],LoanTable[[#This Row],[Previous Year]])&gt;0,1,0))</f>
        <v>0</v>
      </c>
      <c r="BD1358" t="str">
        <f>YEAR(LoanTable[[#This Row],[Disbursement Date]]) &amp; "-Q" &amp; ROUNDUP(MONTH(LoanTable[[#This Row],[Disbursement Date]])/3,0)</f>
        <v>2021-Q2</v>
      </c>
      <c r="BE1358">
        <f>IF(LoanTable[[#This Row],[Disbursement Date]]=LoanTable[[#This Row],[First Loan Date]],1,0)</f>
        <v>0</v>
      </c>
    </row>
    <row r="1359" spans="1:57" x14ac:dyDescent="0.3">
      <c r="A1359" t="s">
        <v>1771</v>
      </c>
      <c r="B1359">
        <v>181</v>
      </c>
      <c r="C1359" t="s">
        <v>246</v>
      </c>
      <c r="D1359" t="s">
        <v>583</v>
      </c>
      <c r="E1359">
        <v>23165</v>
      </c>
      <c r="F1359">
        <v>25444</v>
      </c>
      <c r="G1359">
        <v>8058</v>
      </c>
      <c r="H1359" s="5">
        <v>44294</v>
      </c>
      <c r="I1359" t="s">
        <v>615</v>
      </c>
      <c r="J1359" t="s">
        <v>613</v>
      </c>
      <c r="K1359">
        <v>110159</v>
      </c>
      <c r="L1359" t="s">
        <v>248</v>
      </c>
      <c r="M1359" t="s">
        <v>40</v>
      </c>
      <c r="N1359" t="s">
        <v>13</v>
      </c>
      <c r="O1359" t="s">
        <v>14</v>
      </c>
      <c r="P1359">
        <v>43</v>
      </c>
      <c r="Q1359" s="5" t="s">
        <v>94</v>
      </c>
      <c r="R1359" t="s">
        <v>104</v>
      </c>
      <c r="S1359" t="s">
        <v>105</v>
      </c>
      <c r="T1359" t="s">
        <v>18</v>
      </c>
      <c r="U1359" t="s">
        <v>65</v>
      </c>
      <c r="V1359" t="s">
        <v>20</v>
      </c>
      <c r="W1359">
        <v>528</v>
      </c>
      <c r="X1359" t="s">
        <v>574</v>
      </c>
      <c r="Y1359" t="s">
        <v>584</v>
      </c>
      <c r="Z1359" t="s">
        <v>576</v>
      </c>
      <c r="AA1359">
        <v>0.1825</v>
      </c>
      <c r="AB1359" t="s">
        <v>585</v>
      </c>
      <c r="AC1359" t="s">
        <v>586</v>
      </c>
      <c r="AD1359" t="s">
        <v>246</v>
      </c>
      <c r="AE1359" t="s">
        <v>234</v>
      </c>
      <c r="AF1359" t="s">
        <v>235</v>
      </c>
      <c r="AG1359" t="s">
        <v>236</v>
      </c>
      <c r="AH1359" t="s">
        <v>237</v>
      </c>
      <c r="AI1359" t="s">
        <v>246</v>
      </c>
      <c r="AJ1359">
        <v>110159</v>
      </c>
      <c r="AK1359" t="s">
        <v>247</v>
      </c>
      <c r="AL1359" t="s">
        <v>241</v>
      </c>
      <c r="AM1359">
        <v>23850</v>
      </c>
      <c r="AN1359">
        <v>26617</v>
      </c>
      <c r="AO1359">
        <v>23101</v>
      </c>
      <c r="AP1359">
        <v>50</v>
      </c>
      <c r="AQ1359">
        <v>3681.55</v>
      </c>
      <c r="AR1359" t="s">
        <v>2626</v>
      </c>
      <c r="AS1359" t="s">
        <v>2626</v>
      </c>
      <c r="AT1359">
        <v>2</v>
      </c>
      <c r="AU1359" t="s">
        <v>2628</v>
      </c>
      <c r="AV1359" s="3">
        <v>44294</v>
      </c>
      <c r="AW1359" s="3" t="str">
        <f>TEXT(LoanTable[[#This Row],[Disbursement Date]],"YYYY-MM")</f>
        <v>2021-04</v>
      </c>
      <c r="AX1359" t="str">
        <f>TEXT(EDATE(LoanTable[[#This Row],[Disbursement Date]],-1),"YYYY-MM")</f>
        <v>2021-03</v>
      </c>
      <c r="AY1359">
        <f>IF(LoanTable[[#This Row],[Loan Status]]="Active",1,0)</f>
        <v>0</v>
      </c>
      <c r="AZ1359">
        <f>IF(COUNTIFS(LoanTable[Client id],LoanTable[[#This Row],[Client id]],LoanTable[Period],LoanTable[[#This Row],[Previous Period]])&gt;0,1,0)</f>
        <v>0</v>
      </c>
      <c r="BA1359" s="17" t="str">
        <f>TEXT(LoanTable[[#This Row],[Disbursement Date]],"YYYY")</f>
        <v>2021</v>
      </c>
      <c r="BB1359" s="10" cm="1">
        <f t="array" ref="BB1359">IF(YEAR(LoanTable[[#This Row],[Disbursement Date]])=MIN(YEAR(LoanTable[Disbursement Date])),"",YEAR(LoanTable[[#This Row],[Disbursement Date]])-1)</f>
        <v>2020</v>
      </c>
      <c r="BC1359" s="10">
        <f>IF(LoanTable[[#This Row],[Previous Year]]="",1,IF(COUNTIFS(LoanTable[Client id],LoanTable[[#This Row],[Client id]],LoanTable[Year],LoanTable[[#This Row],[Previous Year]])&gt;0,1,0))</f>
        <v>0</v>
      </c>
      <c r="BD1359" t="str">
        <f>YEAR(LoanTable[[#This Row],[Disbursement Date]]) &amp; "-Q" &amp; ROUNDUP(MONTH(LoanTable[[#This Row],[Disbursement Date]])/3,0)</f>
        <v>2021-Q2</v>
      </c>
      <c r="BE1359">
        <f>IF(LoanTable[[#This Row],[Disbursement Date]]=LoanTable[[#This Row],[First Loan Date]],1,0)</f>
        <v>1</v>
      </c>
    </row>
    <row r="1360" spans="1:57" x14ac:dyDescent="0.3">
      <c r="A1360" t="s">
        <v>2451</v>
      </c>
      <c r="B1360">
        <v>666</v>
      </c>
      <c r="C1360" t="s">
        <v>409</v>
      </c>
      <c r="D1360" t="s">
        <v>589</v>
      </c>
      <c r="E1360">
        <v>29411</v>
      </c>
      <c r="F1360">
        <v>29473</v>
      </c>
      <c r="G1360">
        <v>30289</v>
      </c>
      <c r="H1360" s="5">
        <v>44294</v>
      </c>
      <c r="I1360" t="s">
        <v>612</v>
      </c>
      <c r="J1360" t="s">
        <v>613</v>
      </c>
      <c r="K1360">
        <v>1030063</v>
      </c>
      <c r="L1360" t="s">
        <v>411</v>
      </c>
      <c r="M1360" t="s">
        <v>133</v>
      </c>
      <c r="N1360" t="s">
        <v>13</v>
      </c>
      <c r="O1360" t="s">
        <v>33</v>
      </c>
      <c r="P1360">
        <v>22</v>
      </c>
      <c r="Q1360" s="5" t="s">
        <v>159</v>
      </c>
      <c r="R1360" t="s">
        <v>30</v>
      </c>
      <c r="S1360" t="s">
        <v>145</v>
      </c>
      <c r="T1360" t="s">
        <v>63</v>
      </c>
      <c r="U1360" t="s">
        <v>22</v>
      </c>
      <c r="V1360" t="s">
        <v>39</v>
      </c>
      <c r="W1360">
        <v>564</v>
      </c>
      <c r="X1360" t="s">
        <v>574</v>
      </c>
      <c r="Y1360" t="s">
        <v>590</v>
      </c>
      <c r="Z1360" t="s">
        <v>576</v>
      </c>
      <c r="AA1360">
        <v>9.9099999999999994E-2</v>
      </c>
      <c r="AB1360" t="s">
        <v>577</v>
      </c>
      <c r="AC1360" t="s">
        <v>591</v>
      </c>
      <c r="AD1360" t="s">
        <v>409</v>
      </c>
      <c r="AE1360" t="s">
        <v>234</v>
      </c>
      <c r="AF1360" t="s">
        <v>235</v>
      </c>
      <c r="AG1360" t="s">
        <v>236</v>
      </c>
      <c r="AH1360" t="s">
        <v>237</v>
      </c>
      <c r="AI1360" t="s">
        <v>246</v>
      </c>
      <c r="AJ1360">
        <v>1030063</v>
      </c>
      <c r="AK1360" t="s">
        <v>410</v>
      </c>
      <c r="AL1360" t="s">
        <v>241</v>
      </c>
      <c r="AM1360">
        <v>30676</v>
      </c>
      <c r="AN1360">
        <v>31329</v>
      </c>
      <c r="AO1360">
        <v>29166</v>
      </c>
      <c r="AP1360">
        <v>13.83</v>
      </c>
      <c r="AQ1360">
        <v>2223.58</v>
      </c>
      <c r="AR1360" t="s">
        <v>2626</v>
      </c>
      <c r="AS1360" t="s">
        <v>2626</v>
      </c>
      <c r="AT1360">
        <v>1</v>
      </c>
      <c r="AU1360" t="s">
        <v>2630</v>
      </c>
      <c r="AV1360" s="3">
        <v>42805</v>
      </c>
      <c r="AW1360" s="3" t="str">
        <f>TEXT(LoanTable[[#This Row],[Disbursement Date]],"YYYY-MM")</f>
        <v>2021-04</v>
      </c>
      <c r="AX1360" t="str">
        <f>TEXT(EDATE(LoanTable[[#This Row],[Disbursement Date]],-1),"YYYY-MM")</f>
        <v>2021-03</v>
      </c>
      <c r="AY1360">
        <f>IF(LoanTable[[#This Row],[Loan Status]]="Active",1,0)</f>
        <v>0</v>
      </c>
      <c r="AZ1360">
        <f>IF(COUNTIFS(LoanTable[Client id],LoanTable[[#This Row],[Client id]],LoanTable[Period],LoanTable[[#This Row],[Previous Period]])&gt;0,1,0)</f>
        <v>0</v>
      </c>
      <c r="BA1360" s="17" t="str">
        <f>TEXT(LoanTable[[#This Row],[Disbursement Date]],"YYYY")</f>
        <v>2021</v>
      </c>
      <c r="BB1360" s="10" cm="1">
        <f t="array" ref="BB1360">IF(YEAR(LoanTable[[#This Row],[Disbursement Date]])=MIN(YEAR(LoanTable[Disbursement Date])),"",YEAR(LoanTable[[#This Row],[Disbursement Date]])-1)</f>
        <v>2020</v>
      </c>
      <c r="BC1360" s="10">
        <f>IF(LoanTable[[#This Row],[Previous Year]]="",1,IF(COUNTIFS(LoanTable[Client id],LoanTable[[#This Row],[Client id]],LoanTable[Year],LoanTable[[#This Row],[Previous Year]])&gt;0,1,0))</f>
        <v>1</v>
      </c>
      <c r="BD1360" t="str">
        <f>YEAR(LoanTable[[#This Row],[Disbursement Date]]) &amp; "-Q" &amp; ROUNDUP(MONTH(LoanTable[[#This Row],[Disbursement Date]])/3,0)</f>
        <v>2021-Q2</v>
      </c>
      <c r="BE1360">
        <f>IF(LoanTable[[#This Row],[Disbursement Date]]=LoanTable[[#This Row],[First Loan Date]],1,0)</f>
        <v>0</v>
      </c>
    </row>
    <row r="1361" spans="1:57" x14ac:dyDescent="0.3">
      <c r="A1361" t="s">
        <v>2044</v>
      </c>
      <c r="B1361">
        <v>264</v>
      </c>
      <c r="C1361" t="s">
        <v>471</v>
      </c>
      <c r="D1361" t="s">
        <v>573</v>
      </c>
      <c r="E1361">
        <v>9987</v>
      </c>
      <c r="F1361">
        <v>16573</v>
      </c>
      <c r="G1361">
        <v>5525</v>
      </c>
      <c r="H1361" s="5">
        <v>44296</v>
      </c>
      <c r="I1361" t="s">
        <v>612</v>
      </c>
      <c r="J1361" t="s">
        <v>619</v>
      </c>
      <c r="K1361">
        <v>570241</v>
      </c>
      <c r="L1361" t="s">
        <v>477</v>
      </c>
      <c r="M1361" t="s">
        <v>78</v>
      </c>
      <c r="N1361" t="s">
        <v>13</v>
      </c>
      <c r="O1361" t="s">
        <v>14</v>
      </c>
      <c r="P1361">
        <v>42</v>
      </c>
      <c r="Q1361" s="5" t="s">
        <v>79</v>
      </c>
      <c r="R1361" t="s">
        <v>74</v>
      </c>
      <c r="S1361" t="s">
        <v>35</v>
      </c>
      <c r="T1361" t="s">
        <v>63</v>
      </c>
      <c r="U1361" t="s">
        <v>26</v>
      </c>
      <c r="V1361" t="s">
        <v>39</v>
      </c>
      <c r="W1361">
        <v>393</v>
      </c>
      <c r="X1361" t="s">
        <v>574</v>
      </c>
      <c r="Y1361" t="s">
        <v>575</v>
      </c>
      <c r="Z1361" t="s">
        <v>576</v>
      </c>
      <c r="AA1361">
        <v>0.1065</v>
      </c>
      <c r="AB1361" t="s">
        <v>577</v>
      </c>
      <c r="AC1361" t="s">
        <v>578</v>
      </c>
      <c r="AD1361" t="s">
        <v>471</v>
      </c>
      <c r="AE1361" t="s">
        <v>472</v>
      </c>
      <c r="AF1361" t="s">
        <v>473</v>
      </c>
      <c r="AG1361" t="s">
        <v>474</v>
      </c>
      <c r="AH1361" t="s">
        <v>475</v>
      </c>
      <c r="AI1361" t="s">
        <v>471</v>
      </c>
      <c r="AJ1361">
        <v>570241</v>
      </c>
      <c r="AK1361" t="s">
        <v>476</v>
      </c>
      <c r="AL1361" t="s">
        <v>241</v>
      </c>
      <c r="AM1361">
        <v>10223</v>
      </c>
      <c r="AN1361">
        <v>17569</v>
      </c>
      <c r="AO1361">
        <v>9747</v>
      </c>
      <c r="AP1361">
        <v>11.31</v>
      </c>
      <c r="AQ1361">
        <v>278.24</v>
      </c>
      <c r="AR1361" t="s">
        <v>2626</v>
      </c>
      <c r="AS1361" t="s">
        <v>2626</v>
      </c>
      <c r="AT1361">
        <v>2</v>
      </c>
      <c r="AU1361" t="s">
        <v>2629</v>
      </c>
      <c r="AV1361" s="3">
        <v>44296</v>
      </c>
      <c r="AW1361" s="3" t="str">
        <f>TEXT(LoanTable[[#This Row],[Disbursement Date]],"YYYY-MM")</f>
        <v>2021-04</v>
      </c>
      <c r="AX1361" t="str">
        <f>TEXT(EDATE(LoanTable[[#This Row],[Disbursement Date]],-1),"YYYY-MM")</f>
        <v>2021-03</v>
      </c>
      <c r="AY1361">
        <f>IF(LoanTable[[#This Row],[Loan Status]]="Active",1,0)</f>
        <v>0</v>
      </c>
      <c r="AZ1361">
        <f>IF(COUNTIFS(LoanTable[Client id],LoanTable[[#This Row],[Client id]],LoanTable[Period],LoanTable[[#This Row],[Previous Period]])&gt;0,1,0)</f>
        <v>0</v>
      </c>
      <c r="BA1361" s="17" t="str">
        <f>TEXT(LoanTable[[#This Row],[Disbursement Date]],"YYYY")</f>
        <v>2021</v>
      </c>
      <c r="BB1361" s="10" cm="1">
        <f t="array" ref="BB1361">IF(YEAR(LoanTable[[#This Row],[Disbursement Date]])=MIN(YEAR(LoanTable[Disbursement Date])),"",YEAR(LoanTable[[#This Row],[Disbursement Date]])-1)</f>
        <v>2020</v>
      </c>
      <c r="BC1361" s="10">
        <f>IF(LoanTable[[#This Row],[Previous Year]]="",1,IF(COUNTIFS(LoanTable[Client id],LoanTable[[#This Row],[Client id]],LoanTable[Year],LoanTable[[#This Row],[Previous Year]])&gt;0,1,0))</f>
        <v>0</v>
      </c>
      <c r="BD1361" t="str">
        <f>YEAR(LoanTable[[#This Row],[Disbursement Date]]) &amp; "-Q" &amp; ROUNDUP(MONTH(LoanTable[[#This Row],[Disbursement Date]])/3,0)</f>
        <v>2021-Q2</v>
      </c>
      <c r="BE1361">
        <f>IF(LoanTable[[#This Row],[Disbursement Date]]=LoanTable[[#This Row],[First Loan Date]],1,0)</f>
        <v>1</v>
      </c>
    </row>
    <row r="1362" spans="1:57" x14ac:dyDescent="0.3">
      <c r="A1362" t="s">
        <v>2126</v>
      </c>
      <c r="B1362">
        <v>654</v>
      </c>
      <c r="C1362" t="s">
        <v>409</v>
      </c>
      <c r="D1362" t="s">
        <v>601</v>
      </c>
      <c r="E1362">
        <v>42592</v>
      </c>
      <c r="F1362">
        <v>36677</v>
      </c>
      <c r="G1362">
        <v>35055</v>
      </c>
      <c r="H1362" s="5">
        <v>44297</v>
      </c>
      <c r="I1362" t="s">
        <v>615</v>
      </c>
      <c r="J1362" t="s">
        <v>613</v>
      </c>
      <c r="K1362">
        <v>1030063</v>
      </c>
      <c r="L1362" t="s">
        <v>411</v>
      </c>
      <c r="M1362" t="s">
        <v>68</v>
      </c>
      <c r="N1362" t="s">
        <v>13</v>
      </c>
      <c r="O1362" t="s">
        <v>46</v>
      </c>
      <c r="P1362">
        <v>28</v>
      </c>
      <c r="Q1362" s="5" t="s">
        <v>69</v>
      </c>
      <c r="R1362" t="s">
        <v>25</v>
      </c>
      <c r="S1362" t="s">
        <v>35</v>
      </c>
      <c r="T1362" t="s">
        <v>18</v>
      </c>
      <c r="U1362" t="s">
        <v>38</v>
      </c>
      <c r="V1362" t="s">
        <v>31</v>
      </c>
      <c r="W1362">
        <v>385</v>
      </c>
      <c r="X1362" t="s">
        <v>574</v>
      </c>
      <c r="Y1362" t="s">
        <v>575</v>
      </c>
      <c r="Z1362" t="s">
        <v>576</v>
      </c>
      <c r="AA1362">
        <v>0.14649999999999999</v>
      </c>
      <c r="AB1362" t="s">
        <v>599</v>
      </c>
      <c r="AC1362" t="s">
        <v>600</v>
      </c>
      <c r="AD1362" t="s">
        <v>409</v>
      </c>
      <c r="AE1362" t="s">
        <v>234</v>
      </c>
      <c r="AF1362" t="s">
        <v>235</v>
      </c>
      <c r="AG1362" t="s">
        <v>236</v>
      </c>
      <c r="AH1362" t="s">
        <v>237</v>
      </c>
      <c r="AI1362" t="s">
        <v>246</v>
      </c>
      <c r="AJ1362">
        <v>1030063</v>
      </c>
      <c r="AK1362" t="s">
        <v>410</v>
      </c>
      <c r="AL1362" t="s">
        <v>241</v>
      </c>
      <c r="AM1362">
        <v>44172</v>
      </c>
      <c r="AN1362">
        <v>38129</v>
      </c>
      <c r="AO1362">
        <v>42442</v>
      </c>
      <c r="AP1362">
        <v>30.98</v>
      </c>
      <c r="AQ1362">
        <v>2681.56</v>
      </c>
      <c r="AR1362" t="s">
        <v>2626</v>
      </c>
      <c r="AS1362" t="s">
        <v>2626</v>
      </c>
      <c r="AT1362">
        <v>0</v>
      </c>
      <c r="AU1362" t="s">
        <v>2628</v>
      </c>
      <c r="AV1362" s="3">
        <v>42924</v>
      </c>
      <c r="AW1362" s="3" t="str">
        <f>TEXT(LoanTable[[#This Row],[Disbursement Date]],"YYYY-MM")</f>
        <v>2021-04</v>
      </c>
      <c r="AX1362" t="str">
        <f>TEXT(EDATE(LoanTable[[#This Row],[Disbursement Date]],-1),"YYYY-MM")</f>
        <v>2021-03</v>
      </c>
      <c r="AY1362">
        <f>IF(LoanTable[[#This Row],[Loan Status]]="Active",1,0)</f>
        <v>0</v>
      </c>
      <c r="AZ1362">
        <f>IF(COUNTIFS(LoanTable[Client id],LoanTable[[#This Row],[Client id]],LoanTable[Period],LoanTable[[#This Row],[Previous Period]])&gt;0,1,0)</f>
        <v>0</v>
      </c>
      <c r="BA1362" s="17" t="str">
        <f>TEXT(LoanTable[[#This Row],[Disbursement Date]],"YYYY")</f>
        <v>2021</v>
      </c>
      <c r="BB1362" s="10" cm="1">
        <f t="array" ref="BB1362">IF(YEAR(LoanTable[[#This Row],[Disbursement Date]])=MIN(YEAR(LoanTable[Disbursement Date])),"",YEAR(LoanTable[[#This Row],[Disbursement Date]])-1)</f>
        <v>2020</v>
      </c>
      <c r="BC1362" s="10">
        <f>IF(LoanTable[[#This Row],[Previous Year]]="",1,IF(COUNTIFS(LoanTable[Client id],LoanTable[[#This Row],[Client id]],LoanTable[Year],LoanTable[[#This Row],[Previous Year]])&gt;0,1,0))</f>
        <v>0</v>
      </c>
      <c r="BD1362" t="str">
        <f>YEAR(LoanTable[[#This Row],[Disbursement Date]]) &amp; "-Q" &amp; ROUNDUP(MONTH(LoanTable[[#This Row],[Disbursement Date]])/3,0)</f>
        <v>2021-Q2</v>
      </c>
      <c r="BE1362">
        <f>IF(LoanTable[[#This Row],[Disbursement Date]]=LoanTable[[#This Row],[First Loan Date]],1,0)</f>
        <v>0</v>
      </c>
    </row>
    <row r="1363" spans="1:57" x14ac:dyDescent="0.3">
      <c r="A1363" t="s">
        <v>2507</v>
      </c>
      <c r="B1363">
        <v>563</v>
      </c>
      <c r="C1363" t="s">
        <v>246</v>
      </c>
      <c r="D1363" t="s">
        <v>573</v>
      </c>
      <c r="E1363">
        <v>10589</v>
      </c>
      <c r="F1363">
        <v>29130</v>
      </c>
      <c r="G1363">
        <v>31885</v>
      </c>
      <c r="H1363" s="5">
        <v>44298</v>
      </c>
      <c r="I1363" t="s">
        <v>612</v>
      </c>
      <c r="J1363" t="s">
        <v>619</v>
      </c>
      <c r="K1363">
        <v>110159</v>
      </c>
      <c r="L1363" t="s">
        <v>248</v>
      </c>
      <c r="M1363" t="s">
        <v>52</v>
      </c>
      <c r="N1363" t="s">
        <v>13</v>
      </c>
      <c r="O1363" t="s">
        <v>46</v>
      </c>
      <c r="P1363">
        <v>28</v>
      </c>
      <c r="Q1363" s="5" t="s">
        <v>53</v>
      </c>
      <c r="R1363" t="s">
        <v>25</v>
      </c>
      <c r="S1363" t="s">
        <v>35</v>
      </c>
      <c r="T1363" t="s">
        <v>18</v>
      </c>
      <c r="U1363" t="s">
        <v>22</v>
      </c>
      <c r="V1363" t="s">
        <v>31</v>
      </c>
      <c r="W1363">
        <v>536</v>
      </c>
      <c r="X1363" t="s">
        <v>574</v>
      </c>
      <c r="Y1363" t="s">
        <v>575</v>
      </c>
      <c r="Z1363" t="s">
        <v>576</v>
      </c>
      <c r="AA1363">
        <v>0.1065</v>
      </c>
      <c r="AB1363" t="s">
        <v>577</v>
      </c>
      <c r="AC1363" t="s">
        <v>578</v>
      </c>
      <c r="AD1363" t="s">
        <v>246</v>
      </c>
      <c r="AE1363" t="s">
        <v>234</v>
      </c>
      <c r="AF1363" t="s">
        <v>235</v>
      </c>
      <c r="AG1363" t="s">
        <v>236</v>
      </c>
      <c r="AH1363" t="s">
        <v>237</v>
      </c>
      <c r="AI1363" t="s">
        <v>246</v>
      </c>
      <c r="AJ1363">
        <v>110159</v>
      </c>
      <c r="AK1363" t="s">
        <v>247</v>
      </c>
      <c r="AL1363" t="s">
        <v>241</v>
      </c>
      <c r="AM1363">
        <v>12279</v>
      </c>
      <c r="AN1363">
        <v>30854</v>
      </c>
      <c r="AO1363">
        <v>10456</v>
      </c>
      <c r="AP1363">
        <v>35.840000000000003</v>
      </c>
      <c r="AQ1363">
        <v>3337.12</v>
      </c>
      <c r="AR1363" t="s">
        <v>2626</v>
      </c>
      <c r="AS1363" t="s">
        <v>2626</v>
      </c>
      <c r="AT1363">
        <v>2</v>
      </c>
      <c r="AU1363" t="s">
        <v>2628</v>
      </c>
      <c r="AV1363" s="3">
        <v>44298</v>
      </c>
      <c r="AW1363" s="3" t="str">
        <f>TEXT(LoanTable[[#This Row],[Disbursement Date]],"YYYY-MM")</f>
        <v>2021-04</v>
      </c>
      <c r="AX1363" t="str">
        <f>TEXT(EDATE(LoanTable[[#This Row],[Disbursement Date]],-1),"YYYY-MM")</f>
        <v>2021-03</v>
      </c>
      <c r="AY1363">
        <f>IF(LoanTable[[#This Row],[Loan Status]]="Active",1,0)</f>
        <v>0</v>
      </c>
      <c r="AZ1363">
        <f>IF(COUNTIFS(LoanTable[Client id],LoanTable[[#This Row],[Client id]],LoanTable[Period],LoanTable[[#This Row],[Previous Period]])&gt;0,1,0)</f>
        <v>0</v>
      </c>
      <c r="BA1363" s="17" t="str">
        <f>TEXT(LoanTable[[#This Row],[Disbursement Date]],"YYYY")</f>
        <v>2021</v>
      </c>
      <c r="BB1363" s="10" cm="1">
        <f t="array" ref="BB1363">IF(YEAR(LoanTable[[#This Row],[Disbursement Date]])=MIN(YEAR(LoanTable[Disbursement Date])),"",YEAR(LoanTable[[#This Row],[Disbursement Date]])-1)</f>
        <v>2020</v>
      </c>
      <c r="BC1363" s="10">
        <f>IF(LoanTable[[#This Row],[Previous Year]]="",1,IF(COUNTIFS(LoanTable[Client id],LoanTable[[#This Row],[Client id]],LoanTable[Year],LoanTable[[#This Row],[Previous Year]])&gt;0,1,0))</f>
        <v>0</v>
      </c>
      <c r="BD1363" t="str">
        <f>YEAR(LoanTable[[#This Row],[Disbursement Date]]) &amp; "-Q" &amp; ROUNDUP(MONTH(LoanTable[[#This Row],[Disbursement Date]])/3,0)</f>
        <v>2021-Q2</v>
      </c>
      <c r="BE1363">
        <f>IF(LoanTable[[#This Row],[Disbursement Date]]=LoanTable[[#This Row],[First Loan Date]],1,0)</f>
        <v>1</v>
      </c>
    </row>
    <row r="1364" spans="1:57" x14ac:dyDescent="0.3">
      <c r="A1364" t="s">
        <v>2556</v>
      </c>
      <c r="B1364">
        <v>492</v>
      </c>
      <c r="C1364" t="s">
        <v>350</v>
      </c>
      <c r="D1364" t="s">
        <v>573</v>
      </c>
      <c r="E1364">
        <v>25386</v>
      </c>
      <c r="F1364">
        <v>10557</v>
      </c>
      <c r="G1364">
        <v>38510</v>
      </c>
      <c r="H1364" s="5">
        <v>44299</v>
      </c>
      <c r="I1364" t="s">
        <v>612</v>
      </c>
      <c r="J1364" t="s">
        <v>619</v>
      </c>
      <c r="K1364">
        <v>700013</v>
      </c>
      <c r="L1364" t="s">
        <v>351</v>
      </c>
      <c r="M1364" t="s">
        <v>45</v>
      </c>
      <c r="N1364" t="s">
        <v>13</v>
      </c>
      <c r="O1364" t="s">
        <v>28</v>
      </c>
      <c r="P1364">
        <v>55</v>
      </c>
      <c r="Q1364" s="5" t="s">
        <v>57</v>
      </c>
      <c r="R1364" t="s">
        <v>74</v>
      </c>
      <c r="S1364" t="s">
        <v>105</v>
      </c>
      <c r="T1364" t="s">
        <v>63</v>
      </c>
      <c r="U1364" t="s">
        <v>38</v>
      </c>
      <c r="V1364" t="s">
        <v>20</v>
      </c>
      <c r="W1364">
        <v>489</v>
      </c>
      <c r="X1364" t="s">
        <v>574</v>
      </c>
      <c r="Y1364" t="s">
        <v>575</v>
      </c>
      <c r="Z1364" t="s">
        <v>576</v>
      </c>
      <c r="AA1364">
        <v>0.1065</v>
      </c>
      <c r="AB1364" t="s">
        <v>577</v>
      </c>
      <c r="AC1364" t="s">
        <v>578</v>
      </c>
      <c r="AD1364" t="s">
        <v>350</v>
      </c>
      <c r="AE1364" t="s">
        <v>331</v>
      </c>
      <c r="AF1364" t="s">
        <v>332</v>
      </c>
      <c r="AG1364" t="s">
        <v>333</v>
      </c>
      <c r="AH1364" t="s">
        <v>334</v>
      </c>
      <c r="AI1364" t="s">
        <v>335</v>
      </c>
      <c r="AJ1364">
        <v>700013</v>
      </c>
      <c r="AK1364" t="s">
        <v>247</v>
      </c>
      <c r="AL1364" t="s">
        <v>241</v>
      </c>
      <c r="AM1364">
        <v>25304</v>
      </c>
      <c r="AN1364">
        <v>10497</v>
      </c>
      <c r="AO1364">
        <v>25172</v>
      </c>
      <c r="AP1364">
        <v>23.83</v>
      </c>
      <c r="AQ1364">
        <v>4338.13</v>
      </c>
      <c r="AR1364" t="s">
        <v>2626</v>
      </c>
      <c r="AS1364" t="s">
        <v>2626</v>
      </c>
      <c r="AT1364">
        <v>1</v>
      </c>
      <c r="AU1364" t="s">
        <v>2629</v>
      </c>
      <c r="AV1364" s="3">
        <v>44299</v>
      </c>
      <c r="AW1364" s="3" t="str">
        <f>TEXT(LoanTable[[#This Row],[Disbursement Date]],"YYYY-MM")</f>
        <v>2021-04</v>
      </c>
      <c r="AX1364" t="str">
        <f>TEXT(EDATE(LoanTable[[#This Row],[Disbursement Date]],-1),"YYYY-MM")</f>
        <v>2021-03</v>
      </c>
      <c r="AY1364">
        <f>IF(LoanTable[[#This Row],[Loan Status]]="Active",1,0)</f>
        <v>0</v>
      </c>
      <c r="AZ1364">
        <f>IF(COUNTIFS(LoanTable[Client id],LoanTable[[#This Row],[Client id]],LoanTable[Period],LoanTable[[#This Row],[Previous Period]])&gt;0,1,0)</f>
        <v>0</v>
      </c>
      <c r="BA1364" s="17" t="str">
        <f>TEXT(LoanTable[[#This Row],[Disbursement Date]],"YYYY")</f>
        <v>2021</v>
      </c>
      <c r="BB1364" s="10" cm="1">
        <f t="array" ref="BB1364">IF(YEAR(LoanTable[[#This Row],[Disbursement Date]])=MIN(YEAR(LoanTable[Disbursement Date])),"",YEAR(LoanTable[[#This Row],[Disbursement Date]])-1)</f>
        <v>2020</v>
      </c>
      <c r="BC1364" s="10">
        <f>IF(LoanTable[[#This Row],[Previous Year]]="",1,IF(COUNTIFS(LoanTable[Client id],LoanTable[[#This Row],[Client id]],LoanTable[Year],LoanTable[[#This Row],[Previous Year]])&gt;0,1,0))</f>
        <v>0</v>
      </c>
      <c r="BD1364" t="str">
        <f>YEAR(LoanTable[[#This Row],[Disbursement Date]]) &amp; "-Q" &amp; ROUNDUP(MONTH(LoanTable[[#This Row],[Disbursement Date]])/3,0)</f>
        <v>2021-Q2</v>
      </c>
      <c r="BE1364">
        <f>IF(LoanTable[[#This Row],[Disbursement Date]]=LoanTable[[#This Row],[First Loan Date]],1,0)</f>
        <v>1</v>
      </c>
    </row>
    <row r="1365" spans="1:57" x14ac:dyDescent="0.3">
      <c r="A1365" t="s">
        <v>657</v>
      </c>
      <c r="B1365">
        <v>206</v>
      </c>
      <c r="C1365" t="s">
        <v>548</v>
      </c>
      <c r="D1365" t="s">
        <v>573</v>
      </c>
      <c r="E1365">
        <v>6228</v>
      </c>
      <c r="F1365">
        <v>27339</v>
      </c>
      <c r="G1365">
        <v>16284</v>
      </c>
      <c r="H1365" s="5">
        <v>44300</v>
      </c>
      <c r="I1365" t="s">
        <v>612</v>
      </c>
      <c r="J1365" t="s">
        <v>613</v>
      </c>
      <c r="K1365">
        <v>680026</v>
      </c>
      <c r="L1365" t="s">
        <v>551</v>
      </c>
      <c r="M1365" t="s">
        <v>116</v>
      </c>
      <c r="N1365" t="s">
        <v>13</v>
      </c>
      <c r="O1365" t="s">
        <v>14</v>
      </c>
      <c r="P1365">
        <v>41</v>
      </c>
      <c r="Q1365" s="5" t="s">
        <v>41</v>
      </c>
      <c r="R1365" t="s">
        <v>16</v>
      </c>
      <c r="S1365" t="s">
        <v>35</v>
      </c>
      <c r="T1365" t="s">
        <v>18</v>
      </c>
      <c r="U1365" t="s">
        <v>38</v>
      </c>
      <c r="V1365" t="s">
        <v>39</v>
      </c>
      <c r="W1365">
        <v>495</v>
      </c>
      <c r="X1365" t="s">
        <v>574</v>
      </c>
      <c r="Y1365" t="s">
        <v>575</v>
      </c>
      <c r="Z1365" t="s">
        <v>576</v>
      </c>
      <c r="AA1365">
        <v>0.1065</v>
      </c>
      <c r="AB1365" t="s">
        <v>577</v>
      </c>
      <c r="AC1365" t="s">
        <v>578</v>
      </c>
      <c r="AD1365" t="s">
        <v>548</v>
      </c>
      <c r="AE1365" t="s">
        <v>472</v>
      </c>
      <c r="AF1365" t="s">
        <v>473</v>
      </c>
      <c r="AG1365" t="s">
        <v>474</v>
      </c>
      <c r="AH1365" t="s">
        <v>475</v>
      </c>
      <c r="AI1365" t="s">
        <v>549</v>
      </c>
      <c r="AJ1365">
        <v>680026</v>
      </c>
      <c r="AK1365" t="s">
        <v>550</v>
      </c>
      <c r="AL1365" t="s">
        <v>239</v>
      </c>
      <c r="AM1365">
        <v>7943</v>
      </c>
      <c r="AN1365">
        <v>27250</v>
      </c>
      <c r="AO1365">
        <v>5868</v>
      </c>
      <c r="AP1365">
        <v>1.47</v>
      </c>
      <c r="AQ1365">
        <v>2923.82</v>
      </c>
      <c r="AR1365" t="s">
        <v>2626</v>
      </c>
      <c r="AS1365" t="s">
        <v>2626</v>
      </c>
      <c r="AT1365">
        <v>1</v>
      </c>
      <c r="AU1365" t="s">
        <v>2628</v>
      </c>
      <c r="AV1365" s="3">
        <v>43196</v>
      </c>
      <c r="AW1365" s="3" t="str">
        <f>TEXT(LoanTable[[#This Row],[Disbursement Date]],"YYYY-MM")</f>
        <v>2021-04</v>
      </c>
      <c r="AX1365" t="str">
        <f>TEXT(EDATE(LoanTable[[#This Row],[Disbursement Date]],-1),"YYYY-MM")</f>
        <v>2021-03</v>
      </c>
      <c r="AY1365">
        <f>IF(LoanTable[[#This Row],[Loan Status]]="Active",1,0)</f>
        <v>0</v>
      </c>
      <c r="AZ1365">
        <f>IF(COUNTIFS(LoanTable[Client id],LoanTable[[#This Row],[Client id]],LoanTable[Period],LoanTable[[#This Row],[Previous Period]])&gt;0,1,0)</f>
        <v>0</v>
      </c>
      <c r="BA1365" s="17" t="str">
        <f>TEXT(LoanTable[[#This Row],[Disbursement Date]],"YYYY")</f>
        <v>2021</v>
      </c>
      <c r="BB1365" s="10" cm="1">
        <f t="array" ref="BB1365">IF(YEAR(LoanTable[[#This Row],[Disbursement Date]])=MIN(YEAR(LoanTable[Disbursement Date])),"",YEAR(LoanTable[[#This Row],[Disbursement Date]])-1)</f>
        <v>2020</v>
      </c>
      <c r="BC1365" s="10">
        <f>IF(LoanTable[[#This Row],[Previous Year]]="",1,IF(COUNTIFS(LoanTable[Client id],LoanTable[[#This Row],[Client id]],LoanTable[Year],LoanTable[[#This Row],[Previous Year]])&gt;0,1,0))</f>
        <v>0</v>
      </c>
      <c r="BD1365" t="str">
        <f>YEAR(LoanTable[[#This Row],[Disbursement Date]]) &amp; "-Q" &amp; ROUNDUP(MONTH(LoanTable[[#This Row],[Disbursement Date]])/3,0)</f>
        <v>2021-Q2</v>
      </c>
      <c r="BE1365">
        <f>IF(LoanTable[[#This Row],[Disbursement Date]]=LoanTable[[#This Row],[First Loan Date]],1,0)</f>
        <v>0</v>
      </c>
    </row>
    <row r="1366" spans="1:57" x14ac:dyDescent="0.3">
      <c r="A1366" t="s">
        <v>828</v>
      </c>
      <c r="B1366">
        <v>467</v>
      </c>
      <c r="C1366" t="s">
        <v>350</v>
      </c>
      <c r="D1366" t="s">
        <v>589</v>
      </c>
      <c r="E1366">
        <v>44634</v>
      </c>
      <c r="F1366">
        <v>26521</v>
      </c>
      <c r="G1366">
        <v>7177</v>
      </c>
      <c r="H1366" s="5">
        <v>44301</v>
      </c>
      <c r="I1366" t="s">
        <v>612</v>
      </c>
      <c r="J1366" t="s">
        <v>613</v>
      </c>
      <c r="K1366">
        <v>700013</v>
      </c>
      <c r="L1366" t="s">
        <v>351</v>
      </c>
      <c r="M1366" t="s">
        <v>133</v>
      </c>
      <c r="N1366" t="s">
        <v>13</v>
      </c>
      <c r="O1366" t="s">
        <v>33</v>
      </c>
      <c r="P1366">
        <v>24</v>
      </c>
      <c r="Q1366" s="5" t="s">
        <v>34</v>
      </c>
      <c r="R1366" t="s">
        <v>30</v>
      </c>
      <c r="S1366" t="s">
        <v>145</v>
      </c>
      <c r="T1366" t="s">
        <v>18</v>
      </c>
      <c r="U1366" t="s">
        <v>65</v>
      </c>
      <c r="V1366" t="s">
        <v>39</v>
      </c>
      <c r="W1366">
        <v>443</v>
      </c>
      <c r="X1366" t="s">
        <v>574</v>
      </c>
      <c r="Y1366" t="s">
        <v>590</v>
      </c>
      <c r="Z1366" t="s">
        <v>576</v>
      </c>
      <c r="AA1366">
        <v>9.9099999999999994E-2</v>
      </c>
      <c r="AB1366" t="s">
        <v>577</v>
      </c>
      <c r="AC1366" t="s">
        <v>591</v>
      </c>
      <c r="AD1366" t="s">
        <v>350</v>
      </c>
      <c r="AE1366" t="s">
        <v>331</v>
      </c>
      <c r="AF1366" t="s">
        <v>332</v>
      </c>
      <c r="AG1366" t="s">
        <v>333</v>
      </c>
      <c r="AH1366" t="s">
        <v>334</v>
      </c>
      <c r="AI1366" t="s">
        <v>335</v>
      </c>
      <c r="AJ1366">
        <v>700013</v>
      </c>
      <c r="AK1366" t="s">
        <v>247</v>
      </c>
      <c r="AL1366" t="s">
        <v>241</v>
      </c>
      <c r="AM1366">
        <v>44767</v>
      </c>
      <c r="AN1366">
        <v>27997</v>
      </c>
      <c r="AO1366">
        <v>44230</v>
      </c>
      <c r="AP1366">
        <v>18.04</v>
      </c>
      <c r="AQ1366">
        <v>4083.24</v>
      </c>
      <c r="AR1366" t="s">
        <v>2626</v>
      </c>
      <c r="AS1366" t="s">
        <v>2626</v>
      </c>
      <c r="AT1366">
        <v>2</v>
      </c>
      <c r="AU1366" t="s">
        <v>2628</v>
      </c>
      <c r="AV1366" s="3">
        <v>42369</v>
      </c>
      <c r="AW1366" s="3" t="str">
        <f>TEXT(LoanTable[[#This Row],[Disbursement Date]],"YYYY-MM")</f>
        <v>2021-04</v>
      </c>
      <c r="AX1366" t="str">
        <f>TEXT(EDATE(LoanTable[[#This Row],[Disbursement Date]],-1),"YYYY-MM")</f>
        <v>2021-03</v>
      </c>
      <c r="AY1366">
        <f>IF(LoanTable[[#This Row],[Loan Status]]="Active",1,0)</f>
        <v>0</v>
      </c>
      <c r="AZ1366">
        <f>IF(COUNTIFS(LoanTable[Client id],LoanTable[[#This Row],[Client id]],LoanTable[Period],LoanTable[[#This Row],[Previous Period]])&gt;0,1,0)</f>
        <v>0</v>
      </c>
      <c r="BA1366" s="17" t="str">
        <f>TEXT(LoanTable[[#This Row],[Disbursement Date]],"YYYY")</f>
        <v>2021</v>
      </c>
      <c r="BB1366" s="10" cm="1">
        <f t="array" ref="BB1366">IF(YEAR(LoanTable[[#This Row],[Disbursement Date]])=MIN(YEAR(LoanTable[Disbursement Date])),"",YEAR(LoanTable[[#This Row],[Disbursement Date]])-1)</f>
        <v>2020</v>
      </c>
      <c r="BC1366" s="10">
        <f>IF(LoanTable[[#This Row],[Previous Year]]="",1,IF(COUNTIFS(LoanTable[Client id],LoanTable[[#This Row],[Client id]],LoanTable[Year],LoanTable[[#This Row],[Previous Year]])&gt;0,1,0))</f>
        <v>1</v>
      </c>
      <c r="BD1366" t="str">
        <f>YEAR(LoanTable[[#This Row],[Disbursement Date]]) &amp; "-Q" &amp; ROUNDUP(MONTH(LoanTable[[#This Row],[Disbursement Date]])/3,0)</f>
        <v>2021-Q2</v>
      </c>
      <c r="BE1366">
        <f>IF(LoanTable[[#This Row],[Disbursement Date]]=LoanTable[[#This Row],[First Loan Date]],1,0)</f>
        <v>0</v>
      </c>
    </row>
    <row r="1367" spans="1:57" x14ac:dyDescent="0.3">
      <c r="A1367" t="s">
        <v>2202</v>
      </c>
      <c r="B1367">
        <v>964</v>
      </c>
      <c r="C1367" t="s">
        <v>409</v>
      </c>
      <c r="D1367" t="s">
        <v>589</v>
      </c>
      <c r="E1367">
        <v>20859</v>
      </c>
      <c r="F1367">
        <v>23622</v>
      </c>
      <c r="G1367">
        <v>31635</v>
      </c>
      <c r="H1367" s="5">
        <v>44302</v>
      </c>
      <c r="I1367" t="s">
        <v>612</v>
      </c>
      <c r="J1367" t="s">
        <v>613</v>
      </c>
      <c r="K1367">
        <v>1030063</v>
      </c>
      <c r="L1367" t="s">
        <v>411</v>
      </c>
      <c r="M1367" t="s">
        <v>82</v>
      </c>
      <c r="N1367" t="s">
        <v>13</v>
      </c>
      <c r="O1367" t="s">
        <v>197</v>
      </c>
      <c r="P1367">
        <v>59</v>
      </c>
      <c r="Q1367" s="5" t="s">
        <v>201</v>
      </c>
      <c r="R1367" t="s">
        <v>74</v>
      </c>
      <c r="S1367" t="s">
        <v>105</v>
      </c>
      <c r="T1367" t="s">
        <v>18</v>
      </c>
      <c r="U1367" t="s">
        <v>26</v>
      </c>
      <c r="V1367" t="s">
        <v>39</v>
      </c>
      <c r="W1367">
        <v>775</v>
      </c>
      <c r="X1367" t="s">
        <v>574</v>
      </c>
      <c r="Y1367" t="s">
        <v>590</v>
      </c>
      <c r="Z1367" t="s">
        <v>576</v>
      </c>
      <c r="AA1367">
        <v>9.9099999999999994E-2</v>
      </c>
      <c r="AB1367" t="s">
        <v>577</v>
      </c>
      <c r="AC1367" t="s">
        <v>591</v>
      </c>
      <c r="AD1367" t="s">
        <v>409</v>
      </c>
      <c r="AE1367" t="s">
        <v>234</v>
      </c>
      <c r="AF1367" t="s">
        <v>235</v>
      </c>
      <c r="AG1367" t="s">
        <v>236</v>
      </c>
      <c r="AH1367" t="s">
        <v>237</v>
      </c>
      <c r="AI1367" t="s">
        <v>246</v>
      </c>
      <c r="AJ1367">
        <v>1030063</v>
      </c>
      <c r="AK1367" t="s">
        <v>410</v>
      </c>
      <c r="AL1367" t="s">
        <v>241</v>
      </c>
      <c r="AM1367">
        <v>22032</v>
      </c>
      <c r="AN1367">
        <v>24092</v>
      </c>
      <c r="AO1367">
        <v>20768</v>
      </c>
      <c r="AP1367">
        <v>4.79</v>
      </c>
      <c r="AQ1367">
        <v>1076.8800000000001</v>
      </c>
      <c r="AR1367" t="s">
        <v>2626</v>
      </c>
      <c r="AS1367" t="s">
        <v>2626</v>
      </c>
      <c r="AT1367">
        <v>1</v>
      </c>
      <c r="AU1367" t="s">
        <v>2629</v>
      </c>
      <c r="AV1367" s="3">
        <v>44302</v>
      </c>
      <c r="AW1367" s="3" t="str">
        <f>TEXT(LoanTable[[#This Row],[Disbursement Date]],"YYYY-MM")</f>
        <v>2021-04</v>
      </c>
      <c r="AX1367" t="str">
        <f>TEXT(EDATE(LoanTable[[#This Row],[Disbursement Date]],-1),"YYYY-MM")</f>
        <v>2021-03</v>
      </c>
      <c r="AY1367">
        <f>IF(LoanTable[[#This Row],[Loan Status]]="Active",1,0)</f>
        <v>0</v>
      </c>
      <c r="AZ1367">
        <f>IF(COUNTIFS(LoanTable[Client id],LoanTable[[#This Row],[Client id]],LoanTable[Period],LoanTable[[#This Row],[Previous Period]])&gt;0,1,0)</f>
        <v>0</v>
      </c>
      <c r="BA1367" s="17" t="str">
        <f>TEXT(LoanTable[[#This Row],[Disbursement Date]],"YYYY")</f>
        <v>2021</v>
      </c>
      <c r="BB1367" s="10" cm="1">
        <f t="array" ref="BB1367">IF(YEAR(LoanTable[[#This Row],[Disbursement Date]])=MIN(YEAR(LoanTable[Disbursement Date])),"",YEAR(LoanTable[[#This Row],[Disbursement Date]])-1)</f>
        <v>2020</v>
      </c>
      <c r="BC1367" s="10">
        <f>IF(LoanTable[[#This Row],[Previous Year]]="",1,IF(COUNTIFS(LoanTable[Client id],LoanTable[[#This Row],[Client id]],LoanTable[Year],LoanTable[[#This Row],[Previous Year]])&gt;0,1,0))</f>
        <v>0</v>
      </c>
      <c r="BD1367" t="str">
        <f>YEAR(LoanTable[[#This Row],[Disbursement Date]]) &amp; "-Q" &amp; ROUNDUP(MONTH(LoanTable[[#This Row],[Disbursement Date]])/3,0)</f>
        <v>2021-Q2</v>
      </c>
      <c r="BE1367">
        <f>IF(LoanTable[[#This Row],[Disbursement Date]]=LoanTable[[#This Row],[First Loan Date]],1,0)</f>
        <v>1</v>
      </c>
    </row>
    <row r="1368" spans="1:57" x14ac:dyDescent="0.3">
      <c r="A1368" t="s">
        <v>2028</v>
      </c>
      <c r="B1368">
        <v>638</v>
      </c>
      <c r="C1368" t="s">
        <v>409</v>
      </c>
      <c r="D1368" t="s">
        <v>573</v>
      </c>
      <c r="E1368">
        <v>20124</v>
      </c>
      <c r="F1368">
        <v>10010</v>
      </c>
      <c r="G1368">
        <v>41999</v>
      </c>
      <c r="H1368" s="5">
        <v>44304</v>
      </c>
      <c r="I1368" t="s">
        <v>624</v>
      </c>
      <c r="J1368" t="s">
        <v>613</v>
      </c>
      <c r="K1368">
        <v>1030063</v>
      </c>
      <c r="L1368" t="s">
        <v>411</v>
      </c>
      <c r="M1368" t="s">
        <v>84</v>
      </c>
      <c r="N1368" t="s">
        <v>13</v>
      </c>
      <c r="O1368" t="s">
        <v>197</v>
      </c>
      <c r="P1368">
        <v>57</v>
      </c>
      <c r="Q1368" s="5" t="s">
        <v>198</v>
      </c>
      <c r="R1368" t="s">
        <v>74</v>
      </c>
      <c r="S1368" t="s">
        <v>105</v>
      </c>
      <c r="T1368" t="s">
        <v>18</v>
      </c>
      <c r="U1368" t="s">
        <v>19</v>
      </c>
      <c r="V1368" t="s">
        <v>31</v>
      </c>
      <c r="W1368">
        <v>472</v>
      </c>
      <c r="X1368" t="s">
        <v>574</v>
      </c>
      <c r="Y1368" t="s">
        <v>575</v>
      </c>
      <c r="Z1368" t="s">
        <v>576</v>
      </c>
      <c r="AA1368">
        <v>0.1065</v>
      </c>
      <c r="AB1368" t="s">
        <v>577</v>
      </c>
      <c r="AC1368" t="s">
        <v>578</v>
      </c>
      <c r="AD1368" t="s">
        <v>409</v>
      </c>
      <c r="AE1368" t="s">
        <v>234</v>
      </c>
      <c r="AF1368" t="s">
        <v>235</v>
      </c>
      <c r="AG1368" t="s">
        <v>236</v>
      </c>
      <c r="AH1368" t="s">
        <v>237</v>
      </c>
      <c r="AI1368" t="s">
        <v>246</v>
      </c>
      <c r="AJ1368">
        <v>1030063</v>
      </c>
      <c r="AK1368" t="s">
        <v>410</v>
      </c>
      <c r="AL1368" t="s">
        <v>241</v>
      </c>
      <c r="AM1368">
        <v>21369</v>
      </c>
      <c r="AN1368">
        <v>10691</v>
      </c>
      <c r="AO1368">
        <v>19835</v>
      </c>
      <c r="AP1368">
        <v>26.73</v>
      </c>
      <c r="AQ1368">
        <v>3438.48</v>
      </c>
      <c r="AR1368" t="s">
        <v>2626</v>
      </c>
      <c r="AS1368" t="s">
        <v>2626</v>
      </c>
      <c r="AT1368">
        <v>1</v>
      </c>
      <c r="AU1368" t="s">
        <v>2628</v>
      </c>
      <c r="AV1368" s="3">
        <v>42960</v>
      </c>
      <c r="AW1368" s="3" t="str">
        <f>TEXT(LoanTable[[#This Row],[Disbursement Date]],"YYYY-MM")</f>
        <v>2021-04</v>
      </c>
      <c r="AX1368" t="str">
        <f>TEXT(EDATE(LoanTable[[#This Row],[Disbursement Date]],-1),"YYYY-MM")</f>
        <v>2021-03</v>
      </c>
      <c r="AY1368">
        <f>IF(LoanTable[[#This Row],[Loan Status]]="Active",1,0)</f>
        <v>1</v>
      </c>
      <c r="AZ1368">
        <f>IF(COUNTIFS(LoanTable[Client id],LoanTable[[#This Row],[Client id]],LoanTable[Period],LoanTable[[#This Row],[Previous Period]])&gt;0,1,0)</f>
        <v>0</v>
      </c>
      <c r="BA1368" s="17" t="str">
        <f>TEXT(LoanTable[[#This Row],[Disbursement Date]],"YYYY")</f>
        <v>2021</v>
      </c>
      <c r="BB1368" s="10" cm="1">
        <f t="array" ref="BB1368">IF(YEAR(LoanTable[[#This Row],[Disbursement Date]])=MIN(YEAR(LoanTable[Disbursement Date])),"",YEAR(LoanTable[[#This Row],[Disbursement Date]])-1)</f>
        <v>2020</v>
      </c>
      <c r="BC1368" s="10">
        <f>IF(LoanTable[[#This Row],[Previous Year]]="",1,IF(COUNTIFS(LoanTable[Client id],LoanTable[[#This Row],[Client id]],LoanTable[Year],LoanTable[[#This Row],[Previous Year]])&gt;0,1,0))</f>
        <v>1</v>
      </c>
      <c r="BD1368" t="str">
        <f>YEAR(LoanTable[[#This Row],[Disbursement Date]]) &amp; "-Q" &amp; ROUNDUP(MONTH(LoanTable[[#This Row],[Disbursement Date]])/3,0)</f>
        <v>2021-Q2</v>
      </c>
      <c r="BE1368">
        <f>IF(LoanTable[[#This Row],[Disbursement Date]]=LoanTable[[#This Row],[First Loan Date]],1,0)</f>
        <v>0</v>
      </c>
    </row>
    <row r="1369" spans="1:57" x14ac:dyDescent="0.3">
      <c r="A1369" t="s">
        <v>1938</v>
      </c>
      <c r="B1369">
        <v>711</v>
      </c>
      <c r="C1369" t="s">
        <v>249</v>
      </c>
      <c r="D1369" t="s">
        <v>589</v>
      </c>
      <c r="E1369">
        <v>3981</v>
      </c>
      <c r="F1369">
        <v>38515</v>
      </c>
      <c r="G1369">
        <v>28042</v>
      </c>
      <c r="H1369" s="5">
        <v>44304</v>
      </c>
      <c r="I1369" t="s">
        <v>615</v>
      </c>
      <c r="J1369" t="s">
        <v>613</v>
      </c>
      <c r="K1369">
        <v>910182</v>
      </c>
      <c r="L1369" t="s">
        <v>257</v>
      </c>
      <c r="M1369" t="s">
        <v>154</v>
      </c>
      <c r="N1369" t="s">
        <v>13</v>
      </c>
      <c r="O1369" t="s">
        <v>14</v>
      </c>
      <c r="P1369">
        <v>40</v>
      </c>
      <c r="Q1369" s="5" t="s">
        <v>216</v>
      </c>
      <c r="R1369" t="s">
        <v>104</v>
      </c>
      <c r="S1369" t="s">
        <v>105</v>
      </c>
      <c r="T1369" t="s">
        <v>18</v>
      </c>
      <c r="U1369" t="s">
        <v>26</v>
      </c>
      <c r="V1369" t="s">
        <v>39</v>
      </c>
      <c r="W1369">
        <v>714</v>
      </c>
      <c r="X1369" t="s">
        <v>574</v>
      </c>
      <c r="Y1369" t="s">
        <v>590</v>
      </c>
      <c r="Z1369" t="s">
        <v>576</v>
      </c>
      <c r="AA1369">
        <v>9.9099999999999994E-2</v>
      </c>
      <c r="AB1369" t="s">
        <v>577</v>
      </c>
      <c r="AC1369" t="s">
        <v>591</v>
      </c>
      <c r="AD1369" t="s">
        <v>249</v>
      </c>
      <c r="AE1369" t="s">
        <v>250</v>
      </c>
      <c r="AF1369" t="s">
        <v>251</v>
      </c>
      <c r="AG1369" t="s">
        <v>252</v>
      </c>
      <c r="AH1369" t="s">
        <v>253</v>
      </c>
      <c r="AI1369" t="s">
        <v>254</v>
      </c>
      <c r="AJ1369">
        <v>910182</v>
      </c>
      <c r="AK1369" t="s">
        <v>255</v>
      </c>
      <c r="AL1369" t="s">
        <v>256</v>
      </c>
      <c r="AM1369">
        <v>4866</v>
      </c>
      <c r="AN1369">
        <v>38455</v>
      </c>
      <c r="AO1369">
        <v>3599</v>
      </c>
      <c r="AP1369">
        <v>38.26</v>
      </c>
      <c r="AQ1369">
        <v>3783.7</v>
      </c>
      <c r="AR1369" t="s">
        <v>2626</v>
      </c>
      <c r="AS1369" t="s">
        <v>2626</v>
      </c>
      <c r="AT1369">
        <v>2</v>
      </c>
      <c r="AU1369" t="s">
        <v>2628</v>
      </c>
      <c r="AV1369" s="3">
        <v>43165</v>
      </c>
      <c r="AW1369" s="3" t="str">
        <f>TEXT(LoanTable[[#This Row],[Disbursement Date]],"YYYY-MM")</f>
        <v>2021-04</v>
      </c>
      <c r="AX1369" t="str">
        <f>TEXT(EDATE(LoanTable[[#This Row],[Disbursement Date]],-1),"YYYY-MM")</f>
        <v>2021-03</v>
      </c>
      <c r="AY1369">
        <f>IF(LoanTable[[#This Row],[Loan Status]]="Active",1,0)</f>
        <v>0</v>
      </c>
      <c r="AZ1369">
        <f>IF(COUNTIFS(LoanTable[Client id],LoanTable[[#This Row],[Client id]],LoanTable[Period],LoanTable[[#This Row],[Previous Period]])&gt;0,1,0)</f>
        <v>0</v>
      </c>
      <c r="BA1369" s="17" t="str">
        <f>TEXT(LoanTable[[#This Row],[Disbursement Date]],"YYYY")</f>
        <v>2021</v>
      </c>
      <c r="BB1369" s="10" cm="1">
        <f t="array" ref="BB1369">IF(YEAR(LoanTable[[#This Row],[Disbursement Date]])=MIN(YEAR(LoanTable[Disbursement Date])),"",YEAR(LoanTable[[#This Row],[Disbursement Date]])-1)</f>
        <v>2020</v>
      </c>
      <c r="BC1369" s="10">
        <f>IF(LoanTable[[#This Row],[Previous Year]]="",1,IF(COUNTIFS(LoanTable[Client id],LoanTable[[#This Row],[Client id]],LoanTable[Year],LoanTable[[#This Row],[Previous Year]])&gt;0,1,0))</f>
        <v>1</v>
      </c>
      <c r="BD1369" t="str">
        <f>YEAR(LoanTable[[#This Row],[Disbursement Date]]) &amp; "-Q" &amp; ROUNDUP(MONTH(LoanTable[[#This Row],[Disbursement Date]])/3,0)</f>
        <v>2021-Q2</v>
      </c>
      <c r="BE1369">
        <f>IF(LoanTable[[#This Row],[Disbursement Date]]=LoanTable[[#This Row],[First Loan Date]],1,0)</f>
        <v>0</v>
      </c>
    </row>
    <row r="1370" spans="1:57" x14ac:dyDescent="0.3">
      <c r="A1370" t="s">
        <v>2289</v>
      </c>
      <c r="B1370">
        <v>336</v>
      </c>
      <c r="C1370" t="s">
        <v>409</v>
      </c>
      <c r="D1370" t="s">
        <v>573</v>
      </c>
      <c r="E1370">
        <v>26460</v>
      </c>
      <c r="F1370">
        <v>8545</v>
      </c>
      <c r="G1370">
        <v>43136</v>
      </c>
      <c r="H1370" s="5">
        <v>44305</v>
      </c>
      <c r="I1370" t="s">
        <v>624</v>
      </c>
      <c r="J1370" t="s">
        <v>613</v>
      </c>
      <c r="K1370">
        <v>1030063</v>
      </c>
      <c r="L1370" t="s">
        <v>411</v>
      </c>
      <c r="M1370" t="s">
        <v>153</v>
      </c>
      <c r="N1370" t="s">
        <v>13</v>
      </c>
      <c r="O1370" t="s">
        <v>14</v>
      </c>
      <c r="P1370">
        <v>44</v>
      </c>
      <c r="Q1370" s="5" t="s">
        <v>100</v>
      </c>
      <c r="R1370" t="s">
        <v>74</v>
      </c>
      <c r="S1370" t="s">
        <v>105</v>
      </c>
      <c r="T1370" t="s">
        <v>63</v>
      </c>
      <c r="U1370" t="s">
        <v>65</v>
      </c>
      <c r="V1370" t="s">
        <v>31</v>
      </c>
      <c r="W1370">
        <v>686</v>
      </c>
      <c r="X1370" t="s">
        <v>574</v>
      </c>
      <c r="Y1370" t="s">
        <v>575</v>
      </c>
      <c r="Z1370" t="s">
        <v>576</v>
      </c>
      <c r="AA1370">
        <v>0.1065</v>
      </c>
      <c r="AB1370" t="s">
        <v>577</v>
      </c>
      <c r="AC1370" t="s">
        <v>578</v>
      </c>
      <c r="AD1370" t="s">
        <v>409</v>
      </c>
      <c r="AE1370" t="s">
        <v>234</v>
      </c>
      <c r="AF1370" t="s">
        <v>235</v>
      </c>
      <c r="AG1370" t="s">
        <v>236</v>
      </c>
      <c r="AH1370" t="s">
        <v>237</v>
      </c>
      <c r="AI1370" t="s">
        <v>246</v>
      </c>
      <c r="AJ1370">
        <v>1030063</v>
      </c>
      <c r="AK1370" t="s">
        <v>410</v>
      </c>
      <c r="AL1370" t="s">
        <v>241</v>
      </c>
      <c r="AM1370">
        <v>28225</v>
      </c>
      <c r="AN1370">
        <v>9715</v>
      </c>
      <c r="AO1370">
        <v>26280</v>
      </c>
      <c r="AP1370">
        <v>9.5299999999999994</v>
      </c>
      <c r="AQ1370">
        <v>3194.23</v>
      </c>
      <c r="AR1370" t="s">
        <v>2626</v>
      </c>
      <c r="AS1370" t="s">
        <v>2626</v>
      </c>
      <c r="AT1370">
        <v>1</v>
      </c>
      <c r="AU1370" t="s">
        <v>2628</v>
      </c>
      <c r="AV1370" s="3">
        <v>42508</v>
      </c>
      <c r="AW1370" s="3" t="str">
        <f>TEXT(LoanTable[[#This Row],[Disbursement Date]],"YYYY-MM")</f>
        <v>2021-04</v>
      </c>
      <c r="AX1370" t="str">
        <f>TEXT(EDATE(LoanTable[[#This Row],[Disbursement Date]],-1),"YYYY-MM")</f>
        <v>2021-03</v>
      </c>
      <c r="AY1370">
        <f>IF(LoanTable[[#This Row],[Loan Status]]="Active",1,0)</f>
        <v>1</v>
      </c>
      <c r="AZ1370">
        <f>IF(COUNTIFS(LoanTable[Client id],LoanTable[[#This Row],[Client id]],LoanTable[Period],LoanTable[[#This Row],[Previous Period]])&gt;0,1,0)</f>
        <v>0</v>
      </c>
      <c r="BA1370" s="17" t="str">
        <f>TEXT(LoanTable[[#This Row],[Disbursement Date]],"YYYY")</f>
        <v>2021</v>
      </c>
      <c r="BB1370" s="10" cm="1">
        <f t="array" ref="BB1370">IF(YEAR(LoanTable[[#This Row],[Disbursement Date]])=MIN(YEAR(LoanTable[Disbursement Date])),"",YEAR(LoanTable[[#This Row],[Disbursement Date]])-1)</f>
        <v>2020</v>
      </c>
      <c r="BC1370" s="10">
        <f>IF(LoanTable[[#This Row],[Previous Year]]="",1,IF(COUNTIFS(LoanTable[Client id],LoanTable[[#This Row],[Client id]],LoanTable[Year],LoanTable[[#This Row],[Previous Year]])&gt;0,1,0))</f>
        <v>0</v>
      </c>
      <c r="BD1370" t="str">
        <f>YEAR(LoanTable[[#This Row],[Disbursement Date]]) &amp; "-Q" &amp; ROUNDUP(MONTH(LoanTable[[#This Row],[Disbursement Date]])/3,0)</f>
        <v>2021-Q2</v>
      </c>
      <c r="BE1370">
        <f>IF(LoanTable[[#This Row],[Disbursement Date]]=LoanTable[[#This Row],[First Loan Date]],1,0)</f>
        <v>0</v>
      </c>
    </row>
    <row r="1371" spans="1:57" x14ac:dyDescent="0.3">
      <c r="A1371" t="s">
        <v>812</v>
      </c>
      <c r="B1371">
        <v>936</v>
      </c>
      <c r="C1371" t="s">
        <v>468</v>
      </c>
      <c r="D1371" t="s">
        <v>573</v>
      </c>
      <c r="E1371">
        <v>2052</v>
      </c>
      <c r="F1371">
        <v>9217</v>
      </c>
      <c r="G1371">
        <v>6180</v>
      </c>
      <c r="H1371" s="5">
        <v>44305</v>
      </c>
      <c r="I1371" t="s">
        <v>624</v>
      </c>
      <c r="J1371" t="s">
        <v>619</v>
      </c>
      <c r="K1371">
        <v>630081</v>
      </c>
      <c r="L1371" t="s">
        <v>470</v>
      </c>
      <c r="M1371" t="s">
        <v>217</v>
      </c>
      <c r="N1371" t="s">
        <v>13</v>
      </c>
      <c r="O1371" t="s">
        <v>14</v>
      </c>
      <c r="P1371">
        <v>43</v>
      </c>
      <c r="Q1371" s="5" t="s">
        <v>218</v>
      </c>
      <c r="R1371" t="s">
        <v>104</v>
      </c>
      <c r="S1371" t="s">
        <v>105</v>
      </c>
      <c r="T1371" t="s">
        <v>18</v>
      </c>
      <c r="U1371" t="s">
        <v>19</v>
      </c>
      <c r="V1371" t="s">
        <v>39</v>
      </c>
      <c r="W1371">
        <v>558</v>
      </c>
      <c r="X1371" t="s">
        <v>574</v>
      </c>
      <c r="Y1371" t="s">
        <v>575</v>
      </c>
      <c r="Z1371" t="s">
        <v>576</v>
      </c>
      <c r="AA1371">
        <v>0.1065</v>
      </c>
      <c r="AB1371" t="s">
        <v>577</v>
      </c>
      <c r="AC1371" t="s">
        <v>578</v>
      </c>
      <c r="AD1371" t="s">
        <v>468</v>
      </c>
      <c r="AE1371" t="s">
        <v>462</v>
      </c>
      <c r="AF1371" t="s">
        <v>463</v>
      </c>
      <c r="AG1371" t="s">
        <v>464</v>
      </c>
      <c r="AH1371" t="s">
        <v>465</v>
      </c>
      <c r="AI1371" t="s">
        <v>468</v>
      </c>
      <c r="AJ1371">
        <v>630081</v>
      </c>
      <c r="AK1371" t="s">
        <v>469</v>
      </c>
      <c r="AL1371" t="s">
        <v>256</v>
      </c>
      <c r="AM1371">
        <v>3808</v>
      </c>
      <c r="AN1371">
        <v>11107</v>
      </c>
      <c r="AO1371">
        <v>1703</v>
      </c>
      <c r="AP1371">
        <v>43.92</v>
      </c>
      <c r="AQ1371">
        <v>3707.92</v>
      </c>
      <c r="AR1371" t="s">
        <v>2626</v>
      </c>
      <c r="AS1371" t="s">
        <v>2626</v>
      </c>
      <c r="AT1371">
        <v>2</v>
      </c>
      <c r="AU1371" t="s">
        <v>2628</v>
      </c>
      <c r="AV1371" s="3">
        <v>43187</v>
      </c>
      <c r="AW1371" s="3" t="str">
        <f>TEXT(LoanTable[[#This Row],[Disbursement Date]],"YYYY-MM")</f>
        <v>2021-04</v>
      </c>
      <c r="AX1371" t="str">
        <f>TEXT(EDATE(LoanTable[[#This Row],[Disbursement Date]],-1),"YYYY-MM")</f>
        <v>2021-03</v>
      </c>
      <c r="AY1371">
        <f>IF(LoanTable[[#This Row],[Loan Status]]="Active",1,0)</f>
        <v>1</v>
      </c>
      <c r="AZ1371">
        <f>IF(COUNTIFS(LoanTable[Client id],LoanTable[[#This Row],[Client id]],LoanTable[Period],LoanTable[[#This Row],[Previous Period]])&gt;0,1,0)</f>
        <v>0</v>
      </c>
      <c r="BA1371" s="17" t="str">
        <f>TEXT(LoanTable[[#This Row],[Disbursement Date]],"YYYY")</f>
        <v>2021</v>
      </c>
      <c r="BB1371" s="10" cm="1">
        <f t="array" ref="BB1371">IF(YEAR(LoanTable[[#This Row],[Disbursement Date]])=MIN(YEAR(LoanTable[Disbursement Date])),"",YEAR(LoanTable[[#This Row],[Disbursement Date]])-1)</f>
        <v>2020</v>
      </c>
      <c r="BC1371" s="10">
        <f>IF(LoanTable[[#This Row],[Previous Year]]="",1,IF(COUNTIFS(LoanTable[Client id],LoanTable[[#This Row],[Client id]],LoanTable[Year],LoanTable[[#This Row],[Previous Year]])&gt;0,1,0))</f>
        <v>1</v>
      </c>
      <c r="BD1371" t="str">
        <f>YEAR(LoanTable[[#This Row],[Disbursement Date]]) &amp; "-Q" &amp; ROUNDUP(MONTH(LoanTable[[#This Row],[Disbursement Date]])/3,0)</f>
        <v>2021-Q2</v>
      </c>
      <c r="BE1371">
        <f>IF(LoanTable[[#This Row],[Disbursement Date]]=LoanTable[[#This Row],[First Loan Date]],1,0)</f>
        <v>0</v>
      </c>
    </row>
    <row r="1372" spans="1:57" x14ac:dyDescent="0.3">
      <c r="A1372" t="s">
        <v>823</v>
      </c>
      <c r="B1372">
        <v>657</v>
      </c>
      <c r="C1372" t="s">
        <v>246</v>
      </c>
      <c r="D1372" t="s">
        <v>573</v>
      </c>
      <c r="E1372">
        <v>23135</v>
      </c>
      <c r="F1372">
        <v>12794</v>
      </c>
      <c r="G1372">
        <v>29472</v>
      </c>
      <c r="H1372" s="5">
        <v>44308</v>
      </c>
      <c r="I1372" t="s">
        <v>612</v>
      </c>
      <c r="J1372" t="s">
        <v>619</v>
      </c>
      <c r="K1372">
        <v>110159</v>
      </c>
      <c r="L1372" t="s">
        <v>248</v>
      </c>
      <c r="M1372" t="s">
        <v>60</v>
      </c>
      <c r="N1372" t="s">
        <v>13</v>
      </c>
      <c r="O1372" t="s">
        <v>28</v>
      </c>
      <c r="P1372">
        <v>47</v>
      </c>
      <c r="Q1372" s="5" t="s">
        <v>61</v>
      </c>
      <c r="R1372" t="s">
        <v>25</v>
      </c>
      <c r="S1372" t="s">
        <v>35</v>
      </c>
      <c r="T1372" t="s">
        <v>18</v>
      </c>
      <c r="U1372" t="s">
        <v>19</v>
      </c>
      <c r="V1372" t="s">
        <v>31</v>
      </c>
      <c r="W1372">
        <v>546</v>
      </c>
      <c r="X1372" t="s">
        <v>574</v>
      </c>
      <c r="Y1372" t="s">
        <v>575</v>
      </c>
      <c r="Z1372" t="s">
        <v>576</v>
      </c>
      <c r="AA1372">
        <v>0.1065</v>
      </c>
      <c r="AB1372" t="s">
        <v>577</v>
      </c>
      <c r="AC1372" t="s">
        <v>578</v>
      </c>
      <c r="AD1372" t="s">
        <v>246</v>
      </c>
      <c r="AE1372" t="s">
        <v>234</v>
      </c>
      <c r="AF1372" t="s">
        <v>235</v>
      </c>
      <c r="AG1372" t="s">
        <v>236</v>
      </c>
      <c r="AH1372" t="s">
        <v>237</v>
      </c>
      <c r="AI1372" t="s">
        <v>246</v>
      </c>
      <c r="AJ1372">
        <v>110159</v>
      </c>
      <c r="AK1372" t="s">
        <v>247</v>
      </c>
      <c r="AL1372" t="s">
        <v>241</v>
      </c>
      <c r="AM1372">
        <v>24321</v>
      </c>
      <c r="AN1372">
        <v>14023</v>
      </c>
      <c r="AO1372">
        <v>22988</v>
      </c>
      <c r="AP1372">
        <v>19.54</v>
      </c>
      <c r="AQ1372">
        <v>162.61000000000001</v>
      </c>
      <c r="AR1372" t="s">
        <v>2626</v>
      </c>
      <c r="AS1372" t="s">
        <v>2626</v>
      </c>
      <c r="AT1372">
        <v>2</v>
      </c>
      <c r="AU1372" t="s">
        <v>2628</v>
      </c>
      <c r="AV1372" s="3">
        <v>42017</v>
      </c>
      <c r="AW1372" s="3" t="str">
        <f>TEXT(LoanTable[[#This Row],[Disbursement Date]],"YYYY-MM")</f>
        <v>2021-04</v>
      </c>
      <c r="AX1372" t="str">
        <f>TEXT(EDATE(LoanTable[[#This Row],[Disbursement Date]],-1),"YYYY-MM")</f>
        <v>2021-03</v>
      </c>
      <c r="AY1372">
        <f>IF(LoanTable[[#This Row],[Loan Status]]="Active",1,0)</f>
        <v>0</v>
      </c>
      <c r="AZ1372">
        <f>IF(COUNTIFS(LoanTable[Client id],LoanTable[[#This Row],[Client id]],LoanTable[Period],LoanTable[[#This Row],[Previous Period]])&gt;0,1,0)</f>
        <v>0</v>
      </c>
      <c r="BA1372" s="17" t="str">
        <f>TEXT(LoanTable[[#This Row],[Disbursement Date]],"YYYY")</f>
        <v>2021</v>
      </c>
      <c r="BB1372" s="10" cm="1">
        <f t="array" ref="BB1372">IF(YEAR(LoanTable[[#This Row],[Disbursement Date]])=MIN(YEAR(LoanTable[Disbursement Date])),"",YEAR(LoanTable[[#This Row],[Disbursement Date]])-1)</f>
        <v>2020</v>
      </c>
      <c r="BC1372" s="10">
        <f>IF(LoanTable[[#This Row],[Previous Year]]="",1,IF(COUNTIFS(LoanTable[Client id],LoanTable[[#This Row],[Client id]],LoanTable[Year],LoanTable[[#This Row],[Previous Year]])&gt;0,1,0))</f>
        <v>0</v>
      </c>
      <c r="BD1372" t="str">
        <f>YEAR(LoanTable[[#This Row],[Disbursement Date]]) &amp; "-Q" &amp; ROUNDUP(MONTH(LoanTable[[#This Row],[Disbursement Date]])/3,0)</f>
        <v>2021-Q2</v>
      </c>
      <c r="BE1372">
        <f>IF(LoanTable[[#This Row],[Disbursement Date]]=LoanTable[[#This Row],[First Loan Date]],1,0)</f>
        <v>0</v>
      </c>
    </row>
    <row r="1373" spans="1:57" x14ac:dyDescent="0.3">
      <c r="A1373" t="s">
        <v>779</v>
      </c>
      <c r="B1373">
        <v>176</v>
      </c>
      <c r="C1373" t="s">
        <v>265</v>
      </c>
      <c r="D1373" t="s">
        <v>589</v>
      </c>
      <c r="E1373">
        <v>48069</v>
      </c>
      <c r="F1373">
        <v>34477</v>
      </c>
      <c r="G1373">
        <v>28092</v>
      </c>
      <c r="H1373" s="5">
        <v>44309</v>
      </c>
      <c r="I1373" t="s">
        <v>615</v>
      </c>
      <c r="J1373" t="s">
        <v>613</v>
      </c>
      <c r="K1373">
        <v>30179</v>
      </c>
      <c r="L1373" t="s">
        <v>272</v>
      </c>
      <c r="M1373" t="s">
        <v>208</v>
      </c>
      <c r="N1373" t="s">
        <v>13</v>
      </c>
      <c r="O1373" t="s">
        <v>14</v>
      </c>
      <c r="P1373">
        <v>39</v>
      </c>
      <c r="Q1373" s="5" t="s">
        <v>37</v>
      </c>
      <c r="R1373" t="s">
        <v>104</v>
      </c>
      <c r="S1373" t="s">
        <v>105</v>
      </c>
      <c r="T1373" t="s">
        <v>18</v>
      </c>
      <c r="U1373" t="s">
        <v>19</v>
      </c>
      <c r="V1373" t="s">
        <v>20</v>
      </c>
      <c r="W1373">
        <v>472</v>
      </c>
      <c r="X1373" t="s">
        <v>574</v>
      </c>
      <c r="Y1373" t="s">
        <v>590</v>
      </c>
      <c r="Z1373" t="s">
        <v>576</v>
      </c>
      <c r="AA1373">
        <v>9.9099999999999994E-2</v>
      </c>
      <c r="AB1373" t="s">
        <v>577</v>
      </c>
      <c r="AC1373" t="s">
        <v>591</v>
      </c>
      <c r="AD1373" t="s">
        <v>265</v>
      </c>
      <c r="AE1373" t="s">
        <v>266</v>
      </c>
      <c r="AF1373" t="s">
        <v>267</v>
      </c>
      <c r="AG1373" t="s">
        <v>268</v>
      </c>
      <c r="AH1373" t="s">
        <v>269</v>
      </c>
      <c r="AI1373" t="s">
        <v>270</v>
      </c>
      <c r="AJ1373">
        <v>30179</v>
      </c>
      <c r="AK1373" t="s">
        <v>271</v>
      </c>
      <c r="AL1373" t="s">
        <v>241</v>
      </c>
      <c r="AM1373">
        <v>48535</v>
      </c>
      <c r="AN1373">
        <v>34452</v>
      </c>
      <c r="AO1373">
        <v>47924</v>
      </c>
      <c r="AP1373">
        <v>16.78</v>
      </c>
      <c r="AQ1373">
        <v>1700.16</v>
      </c>
      <c r="AR1373" t="s">
        <v>2626</v>
      </c>
      <c r="AS1373" t="s">
        <v>2626</v>
      </c>
      <c r="AT1373">
        <v>0</v>
      </c>
      <c r="AU1373" t="s">
        <v>2628</v>
      </c>
      <c r="AV1373" s="3">
        <v>42452</v>
      </c>
      <c r="AW1373" s="3" t="str">
        <f>TEXT(LoanTable[[#This Row],[Disbursement Date]],"YYYY-MM")</f>
        <v>2021-04</v>
      </c>
      <c r="AX1373" t="str">
        <f>TEXT(EDATE(LoanTable[[#This Row],[Disbursement Date]],-1),"YYYY-MM")</f>
        <v>2021-03</v>
      </c>
      <c r="AY1373">
        <f>IF(LoanTable[[#This Row],[Loan Status]]="Active",1,0)</f>
        <v>0</v>
      </c>
      <c r="AZ1373">
        <f>IF(COUNTIFS(LoanTable[Client id],LoanTable[[#This Row],[Client id]],LoanTable[Period],LoanTable[[#This Row],[Previous Period]])&gt;0,1,0)</f>
        <v>0</v>
      </c>
      <c r="BA1373" s="17" t="str">
        <f>TEXT(LoanTable[[#This Row],[Disbursement Date]],"YYYY")</f>
        <v>2021</v>
      </c>
      <c r="BB1373" s="10" cm="1">
        <f t="array" ref="BB1373">IF(YEAR(LoanTable[[#This Row],[Disbursement Date]])=MIN(YEAR(LoanTable[Disbursement Date])),"",YEAR(LoanTable[[#This Row],[Disbursement Date]])-1)</f>
        <v>2020</v>
      </c>
      <c r="BC1373" s="10">
        <f>IF(LoanTable[[#This Row],[Previous Year]]="",1,IF(COUNTIFS(LoanTable[Client id],LoanTable[[#This Row],[Client id]],LoanTable[Year],LoanTable[[#This Row],[Previous Year]])&gt;0,1,0))</f>
        <v>0</v>
      </c>
      <c r="BD1373" t="str">
        <f>YEAR(LoanTable[[#This Row],[Disbursement Date]]) &amp; "-Q" &amp; ROUNDUP(MONTH(LoanTable[[#This Row],[Disbursement Date]])/3,0)</f>
        <v>2021-Q2</v>
      </c>
      <c r="BE1373">
        <f>IF(LoanTable[[#This Row],[Disbursement Date]]=LoanTable[[#This Row],[First Loan Date]],1,0)</f>
        <v>0</v>
      </c>
    </row>
    <row r="1374" spans="1:57" x14ac:dyDescent="0.3">
      <c r="A1374" t="s">
        <v>2379</v>
      </c>
      <c r="B1374">
        <v>675</v>
      </c>
      <c r="C1374" t="s">
        <v>265</v>
      </c>
      <c r="D1374" t="s">
        <v>589</v>
      </c>
      <c r="E1374">
        <v>26673</v>
      </c>
      <c r="F1374">
        <v>18595</v>
      </c>
      <c r="G1374">
        <v>30914</v>
      </c>
      <c r="H1374" s="5">
        <v>44309</v>
      </c>
      <c r="I1374" t="s">
        <v>615</v>
      </c>
      <c r="J1374" t="s">
        <v>613</v>
      </c>
      <c r="K1374">
        <v>30179</v>
      </c>
      <c r="L1374" t="s">
        <v>272</v>
      </c>
      <c r="M1374" t="s">
        <v>50</v>
      </c>
      <c r="N1374" t="s">
        <v>13</v>
      </c>
      <c r="O1374" t="s">
        <v>46</v>
      </c>
      <c r="P1374">
        <v>29</v>
      </c>
      <c r="Q1374" s="5" t="s">
        <v>146</v>
      </c>
      <c r="R1374" t="s">
        <v>16</v>
      </c>
      <c r="S1374" t="s">
        <v>35</v>
      </c>
      <c r="T1374" t="s">
        <v>18</v>
      </c>
      <c r="U1374" t="s">
        <v>19</v>
      </c>
      <c r="V1374" t="s">
        <v>31</v>
      </c>
      <c r="W1374">
        <v>311</v>
      </c>
      <c r="X1374" t="s">
        <v>574</v>
      </c>
      <c r="Y1374" t="s">
        <v>590</v>
      </c>
      <c r="Z1374" t="s">
        <v>576</v>
      </c>
      <c r="AA1374">
        <v>9.9099999999999994E-2</v>
      </c>
      <c r="AB1374" t="s">
        <v>577</v>
      </c>
      <c r="AC1374" t="s">
        <v>591</v>
      </c>
      <c r="AD1374" t="s">
        <v>265</v>
      </c>
      <c r="AE1374" t="s">
        <v>266</v>
      </c>
      <c r="AF1374" t="s">
        <v>267</v>
      </c>
      <c r="AG1374" t="s">
        <v>268</v>
      </c>
      <c r="AH1374" t="s">
        <v>269</v>
      </c>
      <c r="AI1374" t="s">
        <v>270</v>
      </c>
      <c r="AJ1374">
        <v>30179</v>
      </c>
      <c r="AK1374" t="s">
        <v>271</v>
      </c>
      <c r="AL1374" t="s">
        <v>241</v>
      </c>
      <c r="AM1374">
        <v>27406</v>
      </c>
      <c r="AN1374">
        <v>19181</v>
      </c>
      <c r="AO1374">
        <v>26354</v>
      </c>
      <c r="AP1374">
        <v>8.82</v>
      </c>
      <c r="AQ1374">
        <v>619.63</v>
      </c>
      <c r="AR1374" t="s">
        <v>2627</v>
      </c>
      <c r="AS1374" t="s">
        <v>2626</v>
      </c>
      <c r="AT1374">
        <v>2</v>
      </c>
      <c r="AU1374" t="s">
        <v>2628</v>
      </c>
      <c r="AV1374" s="3">
        <v>44309</v>
      </c>
      <c r="AW1374" s="3" t="str">
        <f>TEXT(LoanTable[[#This Row],[Disbursement Date]],"YYYY-MM")</f>
        <v>2021-04</v>
      </c>
      <c r="AX1374" t="str">
        <f>TEXT(EDATE(LoanTable[[#This Row],[Disbursement Date]],-1),"YYYY-MM")</f>
        <v>2021-03</v>
      </c>
      <c r="AY1374">
        <f>IF(LoanTable[[#This Row],[Loan Status]]="Active",1,0)</f>
        <v>0</v>
      </c>
      <c r="AZ1374">
        <f>IF(COUNTIFS(LoanTable[Client id],LoanTable[[#This Row],[Client id]],LoanTable[Period],LoanTable[[#This Row],[Previous Period]])&gt;0,1,0)</f>
        <v>0</v>
      </c>
      <c r="BA1374" s="17" t="str">
        <f>TEXT(LoanTable[[#This Row],[Disbursement Date]],"YYYY")</f>
        <v>2021</v>
      </c>
      <c r="BB1374" s="10" cm="1">
        <f t="array" ref="BB1374">IF(YEAR(LoanTable[[#This Row],[Disbursement Date]])=MIN(YEAR(LoanTable[Disbursement Date])),"",YEAR(LoanTable[[#This Row],[Disbursement Date]])-1)</f>
        <v>2020</v>
      </c>
      <c r="BC1374" s="10">
        <f>IF(LoanTable[[#This Row],[Previous Year]]="",1,IF(COUNTIFS(LoanTable[Client id],LoanTable[[#This Row],[Client id]],LoanTable[Year],LoanTable[[#This Row],[Previous Year]])&gt;0,1,0))</f>
        <v>0</v>
      </c>
      <c r="BD1374" t="str">
        <f>YEAR(LoanTable[[#This Row],[Disbursement Date]]) &amp; "-Q" &amp; ROUNDUP(MONTH(LoanTable[[#This Row],[Disbursement Date]])/3,0)</f>
        <v>2021-Q2</v>
      </c>
      <c r="BE1374">
        <f>IF(LoanTable[[#This Row],[Disbursement Date]]=LoanTable[[#This Row],[First Loan Date]],1,0)</f>
        <v>1</v>
      </c>
    </row>
    <row r="1375" spans="1:57" x14ac:dyDescent="0.3">
      <c r="A1375" t="s">
        <v>1450</v>
      </c>
      <c r="B1375">
        <v>752</v>
      </c>
      <c r="C1375" t="s">
        <v>265</v>
      </c>
      <c r="D1375" t="s">
        <v>583</v>
      </c>
      <c r="E1375">
        <v>39029</v>
      </c>
      <c r="F1375">
        <v>8813</v>
      </c>
      <c r="G1375">
        <v>30117</v>
      </c>
      <c r="H1375" s="5">
        <v>44309</v>
      </c>
      <c r="I1375" t="s">
        <v>615</v>
      </c>
      <c r="J1375" t="s">
        <v>613</v>
      </c>
      <c r="K1375">
        <v>30179</v>
      </c>
      <c r="L1375" t="s">
        <v>272</v>
      </c>
      <c r="M1375" t="s">
        <v>82</v>
      </c>
      <c r="N1375" t="s">
        <v>13</v>
      </c>
      <c r="O1375" t="s">
        <v>33</v>
      </c>
      <c r="P1375">
        <v>23</v>
      </c>
      <c r="Q1375" s="5" t="s">
        <v>83</v>
      </c>
      <c r="R1375" t="s">
        <v>74</v>
      </c>
      <c r="S1375" t="s">
        <v>35</v>
      </c>
      <c r="T1375" t="s">
        <v>18</v>
      </c>
      <c r="U1375" t="s">
        <v>38</v>
      </c>
      <c r="V1375" t="s">
        <v>31</v>
      </c>
      <c r="W1375">
        <v>503</v>
      </c>
      <c r="X1375" t="s">
        <v>574</v>
      </c>
      <c r="Y1375" t="s">
        <v>584</v>
      </c>
      <c r="Z1375" t="s">
        <v>576</v>
      </c>
      <c r="AA1375">
        <v>0.1825</v>
      </c>
      <c r="AB1375" t="s">
        <v>585</v>
      </c>
      <c r="AC1375" t="s">
        <v>586</v>
      </c>
      <c r="AD1375" t="s">
        <v>265</v>
      </c>
      <c r="AE1375" t="s">
        <v>266</v>
      </c>
      <c r="AF1375" t="s">
        <v>267</v>
      </c>
      <c r="AG1375" t="s">
        <v>268</v>
      </c>
      <c r="AH1375" t="s">
        <v>269</v>
      </c>
      <c r="AI1375" t="s">
        <v>270</v>
      </c>
      <c r="AJ1375">
        <v>30179</v>
      </c>
      <c r="AK1375" t="s">
        <v>271</v>
      </c>
      <c r="AL1375" t="s">
        <v>241</v>
      </c>
      <c r="AM1375">
        <v>39860</v>
      </c>
      <c r="AN1375">
        <v>9434</v>
      </c>
      <c r="AO1375">
        <v>38692</v>
      </c>
      <c r="AP1375">
        <v>30.39</v>
      </c>
      <c r="AQ1375">
        <v>1323.01</v>
      </c>
      <c r="AR1375" t="s">
        <v>2626</v>
      </c>
      <c r="AS1375" t="s">
        <v>2626</v>
      </c>
      <c r="AT1375">
        <v>2</v>
      </c>
      <c r="AU1375" t="s">
        <v>2628</v>
      </c>
      <c r="AV1375" s="3">
        <v>44139</v>
      </c>
      <c r="AW1375" s="3" t="str">
        <f>TEXT(LoanTable[[#This Row],[Disbursement Date]],"YYYY-MM")</f>
        <v>2021-04</v>
      </c>
      <c r="AX1375" t="str">
        <f>TEXT(EDATE(LoanTable[[#This Row],[Disbursement Date]],-1),"YYYY-MM")</f>
        <v>2021-03</v>
      </c>
      <c r="AY1375">
        <f>IF(LoanTable[[#This Row],[Loan Status]]="Active",1,0)</f>
        <v>0</v>
      </c>
      <c r="AZ1375">
        <f>IF(COUNTIFS(LoanTable[Client id],LoanTable[[#This Row],[Client id]],LoanTable[Period],LoanTable[[#This Row],[Previous Period]])&gt;0,1,0)</f>
        <v>0</v>
      </c>
      <c r="BA1375" s="17" t="str">
        <f>TEXT(LoanTable[[#This Row],[Disbursement Date]],"YYYY")</f>
        <v>2021</v>
      </c>
      <c r="BB1375" s="10" cm="1">
        <f t="array" ref="BB1375">IF(YEAR(LoanTable[[#This Row],[Disbursement Date]])=MIN(YEAR(LoanTable[Disbursement Date])),"",YEAR(LoanTable[[#This Row],[Disbursement Date]])-1)</f>
        <v>2020</v>
      </c>
      <c r="BC1375" s="10">
        <f>IF(LoanTable[[#This Row],[Previous Year]]="",1,IF(COUNTIFS(LoanTable[Client id],LoanTable[[#This Row],[Client id]],LoanTable[Year],LoanTable[[#This Row],[Previous Year]])&gt;0,1,0))</f>
        <v>1</v>
      </c>
      <c r="BD1375" t="str">
        <f>YEAR(LoanTable[[#This Row],[Disbursement Date]]) &amp; "-Q" &amp; ROUNDUP(MONTH(LoanTable[[#This Row],[Disbursement Date]])/3,0)</f>
        <v>2021-Q2</v>
      </c>
      <c r="BE1375">
        <f>IF(LoanTable[[#This Row],[Disbursement Date]]=LoanTable[[#This Row],[First Loan Date]],1,0)</f>
        <v>0</v>
      </c>
    </row>
    <row r="1376" spans="1:57" x14ac:dyDescent="0.3">
      <c r="A1376" t="s">
        <v>2316</v>
      </c>
      <c r="B1376">
        <v>295</v>
      </c>
      <c r="C1376" t="s">
        <v>516</v>
      </c>
      <c r="D1376" t="s">
        <v>589</v>
      </c>
      <c r="E1376">
        <v>17686</v>
      </c>
      <c r="F1376">
        <v>11648</v>
      </c>
      <c r="G1376">
        <v>34106</v>
      </c>
      <c r="H1376" s="5">
        <v>44310</v>
      </c>
      <c r="I1376" t="s">
        <v>612</v>
      </c>
      <c r="J1376" t="s">
        <v>613</v>
      </c>
      <c r="K1376">
        <v>1320004</v>
      </c>
      <c r="L1376" t="s">
        <v>518</v>
      </c>
      <c r="M1376" t="s">
        <v>143</v>
      </c>
      <c r="N1376" t="s">
        <v>13</v>
      </c>
      <c r="O1376" t="s">
        <v>46</v>
      </c>
      <c r="P1376">
        <v>29</v>
      </c>
      <c r="Q1376" s="5" t="s">
        <v>146</v>
      </c>
      <c r="R1376" t="s">
        <v>104</v>
      </c>
      <c r="S1376" t="s">
        <v>35</v>
      </c>
      <c r="T1376" t="s">
        <v>63</v>
      </c>
      <c r="U1376" t="s">
        <v>19</v>
      </c>
      <c r="V1376" t="s">
        <v>31</v>
      </c>
      <c r="W1376">
        <v>395</v>
      </c>
      <c r="X1376" t="s">
        <v>574</v>
      </c>
      <c r="Y1376" t="s">
        <v>590</v>
      </c>
      <c r="Z1376" t="s">
        <v>576</v>
      </c>
      <c r="AA1376">
        <v>9.9099999999999994E-2</v>
      </c>
      <c r="AB1376" t="s">
        <v>577</v>
      </c>
      <c r="AC1376" t="s">
        <v>591</v>
      </c>
      <c r="AD1376" t="s">
        <v>516</v>
      </c>
      <c r="AE1376" t="s">
        <v>375</v>
      </c>
      <c r="AF1376" t="s">
        <v>376</v>
      </c>
      <c r="AG1376" t="s">
        <v>377</v>
      </c>
      <c r="AH1376" t="s">
        <v>378</v>
      </c>
      <c r="AI1376" t="s">
        <v>376</v>
      </c>
      <c r="AJ1376">
        <v>1320004</v>
      </c>
      <c r="AK1376" t="s">
        <v>517</v>
      </c>
      <c r="AL1376" t="s">
        <v>239</v>
      </c>
      <c r="AM1376">
        <v>18901</v>
      </c>
      <c r="AN1376">
        <v>13615</v>
      </c>
      <c r="AO1376">
        <v>17601</v>
      </c>
      <c r="AP1376">
        <v>46.88</v>
      </c>
      <c r="AQ1376">
        <v>854.81</v>
      </c>
      <c r="AR1376" t="s">
        <v>2626</v>
      </c>
      <c r="AS1376" t="s">
        <v>2626</v>
      </c>
      <c r="AT1376">
        <v>1</v>
      </c>
      <c r="AU1376" t="s">
        <v>2628</v>
      </c>
      <c r="AV1376" s="3">
        <v>42376</v>
      </c>
      <c r="AW1376" s="3" t="str">
        <f>TEXT(LoanTable[[#This Row],[Disbursement Date]],"YYYY-MM")</f>
        <v>2021-04</v>
      </c>
      <c r="AX1376" t="str">
        <f>TEXT(EDATE(LoanTable[[#This Row],[Disbursement Date]],-1),"YYYY-MM")</f>
        <v>2021-03</v>
      </c>
      <c r="AY1376">
        <f>IF(LoanTable[[#This Row],[Loan Status]]="Active",1,0)</f>
        <v>0</v>
      </c>
      <c r="AZ1376">
        <f>IF(COUNTIFS(LoanTable[Client id],LoanTable[[#This Row],[Client id]],LoanTable[Period],LoanTable[[#This Row],[Previous Period]])&gt;0,1,0)</f>
        <v>0</v>
      </c>
      <c r="BA1376" s="17" t="str">
        <f>TEXT(LoanTable[[#This Row],[Disbursement Date]],"YYYY")</f>
        <v>2021</v>
      </c>
      <c r="BB1376" s="10" cm="1">
        <f t="array" ref="BB1376">IF(YEAR(LoanTable[[#This Row],[Disbursement Date]])=MIN(YEAR(LoanTable[Disbursement Date])),"",YEAR(LoanTable[[#This Row],[Disbursement Date]])-1)</f>
        <v>2020</v>
      </c>
      <c r="BC1376" s="10">
        <f>IF(LoanTable[[#This Row],[Previous Year]]="",1,IF(COUNTIFS(LoanTable[Client id],LoanTable[[#This Row],[Client id]],LoanTable[Year],LoanTable[[#This Row],[Previous Year]])&gt;0,1,0))</f>
        <v>0</v>
      </c>
      <c r="BD1376" t="str">
        <f>YEAR(LoanTable[[#This Row],[Disbursement Date]]) &amp; "-Q" &amp; ROUNDUP(MONTH(LoanTable[[#This Row],[Disbursement Date]])/3,0)</f>
        <v>2021-Q2</v>
      </c>
      <c r="BE1376">
        <f>IF(LoanTable[[#This Row],[Disbursement Date]]=LoanTable[[#This Row],[First Loan Date]],1,0)</f>
        <v>0</v>
      </c>
    </row>
    <row r="1377" spans="1:57" x14ac:dyDescent="0.3">
      <c r="A1377" t="s">
        <v>855</v>
      </c>
      <c r="B1377">
        <v>532</v>
      </c>
      <c r="C1377" t="s">
        <v>499</v>
      </c>
      <c r="D1377" t="s">
        <v>573</v>
      </c>
      <c r="E1377">
        <v>47589</v>
      </c>
      <c r="F1377">
        <v>41954</v>
      </c>
      <c r="G1377">
        <v>32092</v>
      </c>
      <c r="H1377" s="5">
        <v>44311</v>
      </c>
      <c r="I1377" t="s">
        <v>612</v>
      </c>
      <c r="J1377" t="s">
        <v>613</v>
      </c>
      <c r="K1377">
        <v>650051</v>
      </c>
      <c r="L1377" t="s">
        <v>501</v>
      </c>
      <c r="M1377" t="s">
        <v>192</v>
      </c>
      <c r="N1377" t="s">
        <v>13</v>
      </c>
      <c r="O1377" t="s">
        <v>46</v>
      </c>
      <c r="P1377">
        <v>35</v>
      </c>
      <c r="Q1377" s="5" t="s">
        <v>87</v>
      </c>
      <c r="R1377" t="s">
        <v>30</v>
      </c>
      <c r="S1377" t="s">
        <v>145</v>
      </c>
      <c r="T1377" t="s">
        <v>63</v>
      </c>
      <c r="U1377" t="s">
        <v>38</v>
      </c>
      <c r="V1377" t="s">
        <v>20</v>
      </c>
      <c r="W1377">
        <v>744</v>
      </c>
      <c r="X1377" t="s">
        <v>574</v>
      </c>
      <c r="Y1377" t="s">
        <v>575</v>
      </c>
      <c r="Z1377" t="s">
        <v>576</v>
      </c>
      <c r="AA1377">
        <v>0.1065</v>
      </c>
      <c r="AB1377" t="s">
        <v>577</v>
      </c>
      <c r="AC1377" t="s">
        <v>578</v>
      </c>
      <c r="AD1377" t="s">
        <v>499</v>
      </c>
      <c r="AE1377" t="s">
        <v>331</v>
      </c>
      <c r="AF1377" t="s">
        <v>332</v>
      </c>
      <c r="AG1377" t="s">
        <v>333</v>
      </c>
      <c r="AH1377" t="s">
        <v>334</v>
      </c>
      <c r="AI1377" t="s">
        <v>499</v>
      </c>
      <c r="AJ1377">
        <v>650051</v>
      </c>
      <c r="AK1377" t="s">
        <v>500</v>
      </c>
      <c r="AL1377" t="s">
        <v>241</v>
      </c>
      <c r="AM1377">
        <v>48584</v>
      </c>
      <c r="AN1377">
        <v>42435</v>
      </c>
      <c r="AO1377">
        <v>47565</v>
      </c>
      <c r="AP1377">
        <v>22.02</v>
      </c>
      <c r="AQ1377">
        <v>281.08999999999997</v>
      </c>
      <c r="AR1377" t="s">
        <v>2626</v>
      </c>
      <c r="AS1377" t="s">
        <v>2626</v>
      </c>
      <c r="AT1377">
        <v>1</v>
      </c>
      <c r="AU1377" t="s">
        <v>2628</v>
      </c>
      <c r="AV1377" s="3">
        <v>43355</v>
      </c>
      <c r="AW1377" s="3" t="str">
        <f>TEXT(LoanTable[[#This Row],[Disbursement Date]],"YYYY-MM")</f>
        <v>2021-04</v>
      </c>
      <c r="AX1377" t="str">
        <f>TEXT(EDATE(LoanTable[[#This Row],[Disbursement Date]],-1),"YYYY-MM")</f>
        <v>2021-03</v>
      </c>
      <c r="AY1377">
        <f>IF(LoanTable[[#This Row],[Loan Status]]="Active",1,0)</f>
        <v>0</v>
      </c>
      <c r="AZ1377">
        <f>IF(COUNTIFS(LoanTable[Client id],LoanTable[[#This Row],[Client id]],LoanTable[Period],LoanTable[[#This Row],[Previous Period]])&gt;0,1,0)</f>
        <v>0</v>
      </c>
      <c r="BA1377" s="17" t="str">
        <f>TEXT(LoanTable[[#This Row],[Disbursement Date]],"YYYY")</f>
        <v>2021</v>
      </c>
      <c r="BB1377" s="10" cm="1">
        <f t="array" ref="BB1377">IF(YEAR(LoanTable[[#This Row],[Disbursement Date]])=MIN(YEAR(LoanTable[Disbursement Date])),"",YEAR(LoanTable[[#This Row],[Disbursement Date]])-1)</f>
        <v>2020</v>
      </c>
      <c r="BC1377" s="10">
        <f>IF(LoanTable[[#This Row],[Previous Year]]="",1,IF(COUNTIFS(LoanTable[Client id],LoanTable[[#This Row],[Client id]],LoanTable[Year],LoanTable[[#This Row],[Previous Year]])&gt;0,1,0))</f>
        <v>1</v>
      </c>
      <c r="BD1377" t="str">
        <f>YEAR(LoanTable[[#This Row],[Disbursement Date]]) &amp; "-Q" &amp; ROUNDUP(MONTH(LoanTable[[#This Row],[Disbursement Date]])/3,0)</f>
        <v>2021-Q2</v>
      </c>
      <c r="BE1377">
        <f>IF(LoanTable[[#This Row],[Disbursement Date]]=LoanTable[[#This Row],[First Loan Date]],1,0)</f>
        <v>0</v>
      </c>
    </row>
    <row r="1378" spans="1:57" x14ac:dyDescent="0.3">
      <c r="A1378" t="s">
        <v>820</v>
      </c>
      <c r="B1378">
        <v>294</v>
      </c>
      <c r="C1378" t="s">
        <v>481</v>
      </c>
      <c r="D1378" t="s">
        <v>573</v>
      </c>
      <c r="E1378">
        <v>5907</v>
      </c>
      <c r="F1378">
        <v>41073</v>
      </c>
      <c r="G1378">
        <v>38504</v>
      </c>
      <c r="H1378" s="5">
        <v>44312</v>
      </c>
      <c r="I1378" t="s">
        <v>617</v>
      </c>
      <c r="J1378" t="s">
        <v>613</v>
      </c>
      <c r="K1378">
        <v>1050013</v>
      </c>
      <c r="L1378" t="s">
        <v>482</v>
      </c>
      <c r="M1378" t="s">
        <v>89</v>
      </c>
      <c r="N1378" t="s">
        <v>13</v>
      </c>
      <c r="O1378" t="s">
        <v>33</v>
      </c>
      <c r="P1378">
        <v>23</v>
      </c>
      <c r="Q1378" s="5" t="s">
        <v>34</v>
      </c>
      <c r="R1378" t="s">
        <v>74</v>
      </c>
      <c r="S1378" t="s">
        <v>35</v>
      </c>
      <c r="T1378" t="s">
        <v>18</v>
      </c>
      <c r="U1378" t="s">
        <v>19</v>
      </c>
      <c r="V1378" t="s">
        <v>31</v>
      </c>
      <c r="W1378">
        <v>588</v>
      </c>
      <c r="X1378" t="s">
        <v>574</v>
      </c>
      <c r="Y1378" t="s">
        <v>575</v>
      </c>
      <c r="Z1378" t="s">
        <v>576</v>
      </c>
      <c r="AA1378">
        <v>0.1065</v>
      </c>
      <c r="AB1378" t="s">
        <v>577</v>
      </c>
      <c r="AC1378" t="s">
        <v>578</v>
      </c>
      <c r="AD1378" t="s">
        <v>481</v>
      </c>
      <c r="AE1378" t="s">
        <v>472</v>
      </c>
      <c r="AF1378" t="s">
        <v>473</v>
      </c>
      <c r="AG1378" t="s">
        <v>474</v>
      </c>
      <c r="AH1378" t="s">
        <v>475</v>
      </c>
      <c r="AI1378" t="s">
        <v>481</v>
      </c>
      <c r="AJ1378">
        <v>1050013</v>
      </c>
      <c r="AK1378" t="s">
        <v>476</v>
      </c>
      <c r="AL1378" t="s">
        <v>241</v>
      </c>
      <c r="AM1378">
        <v>5467</v>
      </c>
      <c r="AN1378">
        <v>42144</v>
      </c>
      <c r="AO1378">
        <v>5617</v>
      </c>
      <c r="AP1378">
        <v>3.63</v>
      </c>
      <c r="AQ1378">
        <v>3400.47</v>
      </c>
      <c r="AR1378" t="s">
        <v>2626</v>
      </c>
      <c r="AS1378" t="s">
        <v>2626</v>
      </c>
      <c r="AT1378">
        <v>2</v>
      </c>
      <c r="AU1378" t="s">
        <v>2630</v>
      </c>
      <c r="AV1378" s="3">
        <v>42056</v>
      </c>
      <c r="AW1378" s="3" t="str">
        <f>TEXT(LoanTable[[#This Row],[Disbursement Date]],"YYYY-MM")</f>
        <v>2021-04</v>
      </c>
      <c r="AX1378" t="str">
        <f>TEXT(EDATE(LoanTable[[#This Row],[Disbursement Date]],-1),"YYYY-MM")</f>
        <v>2021-03</v>
      </c>
      <c r="AY1378">
        <f>IF(LoanTable[[#This Row],[Loan Status]]="Active",1,0)</f>
        <v>0</v>
      </c>
      <c r="AZ1378">
        <f>IF(COUNTIFS(LoanTable[Client id],LoanTable[[#This Row],[Client id]],LoanTable[Period],LoanTable[[#This Row],[Previous Period]])&gt;0,1,0)</f>
        <v>0</v>
      </c>
      <c r="BA1378" s="17" t="str">
        <f>TEXT(LoanTable[[#This Row],[Disbursement Date]],"YYYY")</f>
        <v>2021</v>
      </c>
      <c r="BB1378" s="10" cm="1">
        <f t="array" ref="BB1378">IF(YEAR(LoanTable[[#This Row],[Disbursement Date]])=MIN(YEAR(LoanTable[Disbursement Date])),"",YEAR(LoanTable[[#This Row],[Disbursement Date]])-1)</f>
        <v>2020</v>
      </c>
      <c r="BC1378" s="10">
        <f>IF(LoanTable[[#This Row],[Previous Year]]="",1,IF(COUNTIFS(LoanTable[Client id],LoanTable[[#This Row],[Client id]],LoanTable[Year],LoanTable[[#This Row],[Previous Year]])&gt;0,1,0))</f>
        <v>1</v>
      </c>
      <c r="BD1378" t="str">
        <f>YEAR(LoanTable[[#This Row],[Disbursement Date]]) &amp; "-Q" &amp; ROUNDUP(MONTH(LoanTable[[#This Row],[Disbursement Date]])/3,0)</f>
        <v>2021-Q2</v>
      </c>
      <c r="BE1378">
        <f>IF(LoanTable[[#This Row],[Disbursement Date]]=LoanTable[[#This Row],[First Loan Date]],1,0)</f>
        <v>0</v>
      </c>
    </row>
    <row r="1379" spans="1:57" x14ac:dyDescent="0.3">
      <c r="A1379" t="s">
        <v>710</v>
      </c>
      <c r="B1379">
        <v>158</v>
      </c>
      <c r="C1379" t="s">
        <v>471</v>
      </c>
      <c r="D1379" t="s">
        <v>573</v>
      </c>
      <c r="E1379">
        <v>38800</v>
      </c>
      <c r="F1379">
        <v>2402</v>
      </c>
      <c r="G1379">
        <v>37939</v>
      </c>
      <c r="H1379" s="5">
        <v>44313</v>
      </c>
      <c r="I1379" t="s">
        <v>615</v>
      </c>
      <c r="J1379" t="s">
        <v>613</v>
      </c>
      <c r="K1379">
        <v>570241</v>
      </c>
      <c r="L1379" t="s">
        <v>477</v>
      </c>
      <c r="M1379" t="s">
        <v>84</v>
      </c>
      <c r="N1379" t="s">
        <v>13</v>
      </c>
      <c r="O1379" t="s">
        <v>197</v>
      </c>
      <c r="P1379">
        <v>57</v>
      </c>
      <c r="Q1379" s="5" t="s">
        <v>198</v>
      </c>
      <c r="R1379" t="s">
        <v>74</v>
      </c>
      <c r="S1379" t="s">
        <v>105</v>
      </c>
      <c r="T1379" t="s">
        <v>18</v>
      </c>
      <c r="U1379" t="s">
        <v>19</v>
      </c>
      <c r="V1379" t="s">
        <v>31</v>
      </c>
      <c r="W1379">
        <v>472</v>
      </c>
      <c r="X1379" t="s">
        <v>574</v>
      </c>
      <c r="Y1379" t="s">
        <v>575</v>
      </c>
      <c r="Z1379" t="s">
        <v>576</v>
      </c>
      <c r="AA1379">
        <v>0.1065</v>
      </c>
      <c r="AB1379" t="s">
        <v>577</v>
      </c>
      <c r="AC1379" t="s">
        <v>578</v>
      </c>
      <c r="AD1379" t="s">
        <v>471</v>
      </c>
      <c r="AE1379" t="s">
        <v>472</v>
      </c>
      <c r="AF1379" t="s">
        <v>473</v>
      </c>
      <c r="AG1379" t="s">
        <v>474</v>
      </c>
      <c r="AH1379" t="s">
        <v>475</v>
      </c>
      <c r="AI1379" t="s">
        <v>471</v>
      </c>
      <c r="AJ1379">
        <v>570241</v>
      </c>
      <c r="AK1379" t="s">
        <v>476</v>
      </c>
      <c r="AL1379" t="s">
        <v>241</v>
      </c>
      <c r="AM1379">
        <v>39264</v>
      </c>
      <c r="AN1379">
        <v>3803</v>
      </c>
      <c r="AO1379">
        <v>38610</v>
      </c>
      <c r="AP1379">
        <v>27.3</v>
      </c>
      <c r="AQ1379">
        <v>3449.13</v>
      </c>
      <c r="AR1379" t="s">
        <v>2626</v>
      </c>
      <c r="AS1379" t="s">
        <v>2626</v>
      </c>
      <c r="AT1379">
        <v>1</v>
      </c>
      <c r="AU1379" t="s">
        <v>2628</v>
      </c>
      <c r="AV1379" s="3">
        <v>43366</v>
      </c>
      <c r="AW1379" s="3" t="str">
        <f>TEXT(LoanTable[[#This Row],[Disbursement Date]],"YYYY-MM")</f>
        <v>2021-04</v>
      </c>
      <c r="AX1379" t="str">
        <f>TEXT(EDATE(LoanTable[[#This Row],[Disbursement Date]],-1),"YYYY-MM")</f>
        <v>2021-03</v>
      </c>
      <c r="AY1379">
        <f>IF(LoanTable[[#This Row],[Loan Status]]="Active",1,0)</f>
        <v>0</v>
      </c>
      <c r="AZ1379">
        <f>IF(COUNTIFS(LoanTable[Client id],LoanTable[[#This Row],[Client id]],LoanTable[Period],LoanTable[[#This Row],[Previous Period]])&gt;0,1,0)</f>
        <v>0</v>
      </c>
      <c r="BA1379" s="17" t="str">
        <f>TEXT(LoanTable[[#This Row],[Disbursement Date]],"YYYY")</f>
        <v>2021</v>
      </c>
      <c r="BB1379" s="10" cm="1">
        <f t="array" ref="BB1379">IF(YEAR(LoanTable[[#This Row],[Disbursement Date]])=MIN(YEAR(LoanTable[Disbursement Date])),"",YEAR(LoanTable[[#This Row],[Disbursement Date]])-1)</f>
        <v>2020</v>
      </c>
      <c r="BC1379" s="10">
        <f>IF(LoanTable[[#This Row],[Previous Year]]="",1,IF(COUNTIFS(LoanTable[Client id],LoanTable[[#This Row],[Client id]],LoanTable[Year],LoanTable[[#This Row],[Previous Year]])&gt;0,1,0))</f>
        <v>0</v>
      </c>
      <c r="BD1379" t="str">
        <f>YEAR(LoanTable[[#This Row],[Disbursement Date]]) &amp; "-Q" &amp; ROUNDUP(MONTH(LoanTable[[#This Row],[Disbursement Date]])/3,0)</f>
        <v>2021-Q2</v>
      </c>
      <c r="BE1379">
        <f>IF(LoanTable[[#This Row],[Disbursement Date]]=LoanTable[[#This Row],[First Loan Date]],1,0)</f>
        <v>0</v>
      </c>
    </row>
    <row r="1380" spans="1:57" x14ac:dyDescent="0.3">
      <c r="A1380" t="s">
        <v>1660</v>
      </c>
      <c r="B1380">
        <v>21</v>
      </c>
      <c r="C1380" t="s">
        <v>488</v>
      </c>
      <c r="D1380" t="s">
        <v>573</v>
      </c>
      <c r="E1380">
        <v>15321</v>
      </c>
      <c r="F1380">
        <v>43886</v>
      </c>
      <c r="G1380">
        <v>31259</v>
      </c>
      <c r="H1380" s="5">
        <v>44315</v>
      </c>
      <c r="I1380" t="s">
        <v>612</v>
      </c>
      <c r="J1380" t="s">
        <v>613</v>
      </c>
      <c r="K1380">
        <v>740048</v>
      </c>
      <c r="L1380" t="s">
        <v>491</v>
      </c>
      <c r="M1380" t="s">
        <v>66</v>
      </c>
      <c r="N1380" t="s">
        <v>13</v>
      </c>
      <c r="O1380" t="s">
        <v>46</v>
      </c>
      <c r="P1380">
        <v>34</v>
      </c>
      <c r="Q1380" s="6" t="s">
        <v>67</v>
      </c>
      <c r="R1380" t="s">
        <v>25</v>
      </c>
      <c r="S1380" t="s">
        <v>35</v>
      </c>
      <c r="T1380" t="s">
        <v>18</v>
      </c>
      <c r="U1380" t="s">
        <v>19</v>
      </c>
      <c r="V1380" t="s">
        <v>39</v>
      </c>
      <c r="W1380">
        <v>734</v>
      </c>
      <c r="X1380" t="s">
        <v>574</v>
      </c>
      <c r="Y1380" t="s">
        <v>575</v>
      </c>
      <c r="Z1380" t="s">
        <v>576</v>
      </c>
      <c r="AA1380">
        <v>0.1065</v>
      </c>
      <c r="AB1380" t="s">
        <v>577</v>
      </c>
      <c r="AC1380" t="s">
        <v>578</v>
      </c>
      <c r="AD1380" t="s">
        <v>488</v>
      </c>
      <c r="AE1380" t="s">
        <v>472</v>
      </c>
      <c r="AF1380" t="s">
        <v>473</v>
      </c>
      <c r="AG1380" t="s">
        <v>474</v>
      </c>
      <c r="AH1380" t="s">
        <v>475</v>
      </c>
      <c r="AI1380" t="s">
        <v>489</v>
      </c>
      <c r="AJ1380">
        <v>740048</v>
      </c>
      <c r="AK1380" t="s">
        <v>490</v>
      </c>
      <c r="AL1380" t="s">
        <v>239</v>
      </c>
      <c r="AM1380">
        <v>15225</v>
      </c>
      <c r="AN1380">
        <v>44027</v>
      </c>
      <c r="AO1380">
        <v>15256</v>
      </c>
      <c r="AP1380">
        <v>48.4</v>
      </c>
      <c r="AQ1380">
        <v>1236.02</v>
      </c>
      <c r="AR1380" t="s">
        <v>2626</v>
      </c>
      <c r="AS1380" t="s">
        <v>2626</v>
      </c>
      <c r="AT1380">
        <v>0</v>
      </c>
      <c r="AU1380" t="s">
        <v>2628</v>
      </c>
      <c r="AV1380" s="3">
        <v>44315</v>
      </c>
      <c r="AW1380" s="3" t="str">
        <f>TEXT(LoanTable[[#This Row],[Disbursement Date]],"YYYY-MM")</f>
        <v>2021-04</v>
      </c>
      <c r="AX1380" t="str">
        <f>TEXT(EDATE(LoanTable[[#This Row],[Disbursement Date]],-1),"YYYY-MM")</f>
        <v>2021-03</v>
      </c>
      <c r="AY1380">
        <f>IF(LoanTable[[#This Row],[Loan Status]]="Active",1,0)</f>
        <v>0</v>
      </c>
      <c r="AZ1380">
        <f>IF(COUNTIFS(LoanTable[Client id],LoanTable[[#This Row],[Client id]],LoanTable[Period],LoanTable[[#This Row],[Previous Period]])&gt;0,1,0)</f>
        <v>0</v>
      </c>
      <c r="BA1380" s="17" t="str">
        <f>TEXT(LoanTable[[#This Row],[Disbursement Date]],"YYYY")</f>
        <v>2021</v>
      </c>
      <c r="BB1380" s="10" cm="1">
        <f t="array" ref="BB1380">IF(YEAR(LoanTable[[#This Row],[Disbursement Date]])=MIN(YEAR(LoanTable[Disbursement Date])),"",YEAR(LoanTable[[#This Row],[Disbursement Date]])-1)</f>
        <v>2020</v>
      </c>
      <c r="BC1380" s="10">
        <f>IF(LoanTable[[#This Row],[Previous Year]]="",1,IF(COUNTIFS(LoanTable[Client id],LoanTable[[#This Row],[Client id]],LoanTable[Year],LoanTable[[#This Row],[Previous Year]])&gt;0,1,0))</f>
        <v>0</v>
      </c>
      <c r="BD1380" t="str">
        <f>YEAR(LoanTable[[#This Row],[Disbursement Date]]) &amp; "-Q" &amp; ROUNDUP(MONTH(LoanTable[[#This Row],[Disbursement Date]])/3,0)</f>
        <v>2021-Q2</v>
      </c>
      <c r="BE1380">
        <f>IF(LoanTable[[#This Row],[Disbursement Date]]=LoanTable[[#This Row],[First Loan Date]],1,0)</f>
        <v>1</v>
      </c>
    </row>
    <row r="1381" spans="1:57" x14ac:dyDescent="0.3">
      <c r="A1381" t="s">
        <v>1304</v>
      </c>
      <c r="B1381">
        <v>497</v>
      </c>
      <c r="C1381" t="s">
        <v>233</v>
      </c>
      <c r="D1381" t="s">
        <v>589</v>
      </c>
      <c r="E1381">
        <v>38594</v>
      </c>
      <c r="F1381">
        <v>39693</v>
      </c>
      <c r="G1381">
        <v>22199</v>
      </c>
      <c r="H1381" s="5">
        <v>44318</v>
      </c>
      <c r="I1381" t="s">
        <v>615</v>
      </c>
      <c r="J1381" t="s">
        <v>619</v>
      </c>
      <c r="K1381">
        <v>100186</v>
      </c>
      <c r="L1381" t="s">
        <v>240</v>
      </c>
      <c r="M1381" t="s">
        <v>84</v>
      </c>
      <c r="N1381" t="s">
        <v>13</v>
      </c>
      <c r="O1381" t="s">
        <v>28</v>
      </c>
      <c r="P1381">
        <v>46</v>
      </c>
      <c r="Q1381" s="5" t="s">
        <v>59</v>
      </c>
      <c r="R1381" t="s">
        <v>30</v>
      </c>
      <c r="S1381" t="s">
        <v>145</v>
      </c>
      <c r="T1381" t="s">
        <v>44</v>
      </c>
      <c r="U1381" t="s">
        <v>19</v>
      </c>
      <c r="V1381" t="s">
        <v>31</v>
      </c>
      <c r="W1381">
        <v>481</v>
      </c>
      <c r="X1381" t="s">
        <v>574</v>
      </c>
      <c r="Y1381" t="s">
        <v>590</v>
      </c>
      <c r="Z1381" t="s">
        <v>576</v>
      </c>
      <c r="AA1381">
        <v>9.9099999999999994E-2</v>
      </c>
      <c r="AB1381" t="s">
        <v>577</v>
      </c>
      <c r="AC1381" t="s">
        <v>591</v>
      </c>
      <c r="AD1381" t="s">
        <v>233</v>
      </c>
      <c r="AE1381" t="s">
        <v>234</v>
      </c>
      <c r="AF1381" t="s">
        <v>235</v>
      </c>
      <c r="AG1381" t="s">
        <v>236</v>
      </c>
      <c r="AH1381" t="s">
        <v>237</v>
      </c>
      <c r="AI1381" t="s">
        <v>233</v>
      </c>
      <c r="AJ1381">
        <v>100186</v>
      </c>
      <c r="AK1381" t="s">
        <v>238</v>
      </c>
      <c r="AL1381" t="s">
        <v>239</v>
      </c>
      <c r="AM1381">
        <v>38908</v>
      </c>
      <c r="AN1381">
        <v>41233</v>
      </c>
      <c r="AO1381">
        <v>38179</v>
      </c>
      <c r="AP1381">
        <v>32.840000000000003</v>
      </c>
      <c r="AQ1381">
        <v>4006.35</v>
      </c>
      <c r="AR1381" t="s">
        <v>2626</v>
      </c>
      <c r="AS1381" t="s">
        <v>2627</v>
      </c>
      <c r="AT1381">
        <v>0</v>
      </c>
      <c r="AU1381" t="s">
        <v>2628</v>
      </c>
      <c r="AV1381" s="3">
        <v>42700</v>
      </c>
      <c r="AW1381" s="3" t="str">
        <f>TEXT(LoanTable[[#This Row],[Disbursement Date]],"YYYY-MM")</f>
        <v>2021-05</v>
      </c>
      <c r="AX1381" t="str">
        <f>TEXT(EDATE(LoanTable[[#This Row],[Disbursement Date]],-1),"YYYY-MM")</f>
        <v>2021-04</v>
      </c>
      <c r="AY1381">
        <f>IF(LoanTable[[#This Row],[Loan Status]]="Active",1,0)</f>
        <v>0</v>
      </c>
      <c r="AZ1381">
        <f>IF(COUNTIFS(LoanTable[Client id],LoanTable[[#This Row],[Client id]],LoanTable[Period],LoanTable[[#This Row],[Previous Period]])&gt;0,1,0)</f>
        <v>0</v>
      </c>
      <c r="BA1381" s="17" t="str">
        <f>TEXT(LoanTable[[#This Row],[Disbursement Date]],"YYYY")</f>
        <v>2021</v>
      </c>
      <c r="BB1381" s="10" cm="1">
        <f t="array" ref="BB1381">IF(YEAR(LoanTable[[#This Row],[Disbursement Date]])=MIN(YEAR(LoanTable[Disbursement Date])),"",YEAR(LoanTable[[#This Row],[Disbursement Date]])-1)</f>
        <v>2020</v>
      </c>
      <c r="BC1381" s="10">
        <f>IF(LoanTable[[#This Row],[Previous Year]]="",1,IF(COUNTIFS(LoanTable[Client id],LoanTable[[#This Row],[Client id]],LoanTable[Year],LoanTable[[#This Row],[Previous Year]])&gt;0,1,0))</f>
        <v>1</v>
      </c>
      <c r="BD1381" t="str">
        <f>YEAR(LoanTable[[#This Row],[Disbursement Date]]) &amp; "-Q" &amp; ROUNDUP(MONTH(LoanTable[[#This Row],[Disbursement Date]])/3,0)</f>
        <v>2021-Q2</v>
      </c>
      <c r="BE1381">
        <f>IF(LoanTable[[#This Row],[Disbursement Date]]=LoanTable[[#This Row],[First Loan Date]],1,0)</f>
        <v>0</v>
      </c>
    </row>
    <row r="1382" spans="1:57" x14ac:dyDescent="0.3">
      <c r="A1382" t="s">
        <v>1532</v>
      </c>
      <c r="B1382">
        <v>781</v>
      </c>
      <c r="C1382" t="s">
        <v>249</v>
      </c>
      <c r="D1382" t="s">
        <v>587</v>
      </c>
      <c r="E1382">
        <v>19595</v>
      </c>
      <c r="F1382">
        <v>5595</v>
      </c>
      <c r="G1382">
        <v>14521</v>
      </c>
      <c r="H1382" s="5">
        <v>44318</v>
      </c>
      <c r="I1382" t="s">
        <v>615</v>
      </c>
      <c r="J1382" t="s">
        <v>613</v>
      </c>
      <c r="K1382">
        <v>910182</v>
      </c>
      <c r="L1382" t="s">
        <v>257</v>
      </c>
      <c r="M1382" t="s">
        <v>70</v>
      </c>
      <c r="N1382" t="s">
        <v>13</v>
      </c>
      <c r="O1382" t="s">
        <v>46</v>
      </c>
      <c r="P1382">
        <v>32</v>
      </c>
      <c r="Q1382" s="5" t="s">
        <v>71</v>
      </c>
      <c r="R1382" t="s">
        <v>16</v>
      </c>
      <c r="S1382" t="s">
        <v>35</v>
      </c>
      <c r="T1382" t="s">
        <v>18</v>
      </c>
      <c r="U1382" t="s">
        <v>22</v>
      </c>
      <c r="V1382" t="s">
        <v>20</v>
      </c>
      <c r="W1382">
        <v>584</v>
      </c>
      <c r="X1382" t="s">
        <v>574</v>
      </c>
      <c r="Y1382" t="s">
        <v>584</v>
      </c>
      <c r="Z1382" t="s">
        <v>576</v>
      </c>
      <c r="AA1382">
        <v>6.6199999999999995E-2</v>
      </c>
      <c r="AB1382" t="s">
        <v>581</v>
      </c>
      <c r="AC1382" t="s">
        <v>588</v>
      </c>
      <c r="AD1382" t="s">
        <v>249</v>
      </c>
      <c r="AE1382" t="s">
        <v>250</v>
      </c>
      <c r="AF1382" t="s">
        <v>251</v>
      </c>
      <c r="AG1382" t="s">
        <v>252</v>
      </c>
      <c r="AH1382" t="s">
        <v>253</v>
      </c>
      <c r="AI1382" t="s">
        <v>254</v>
      </c>
      <c r="AJ1382">
        <v>910182</v>
      </c>
      <c r="AK1382" t="s">
        <v>255</v>
      </c>
      <c r="AL1382" t="s">
        <v>256</v>
      </c>
      <c r="AM1382">
        <v>19953</v>
      </c>
      <c r="AN1382">
        <v>6184</v>
      </c>
      <c r="AO1382">
        <v>19289</v>
      </c>
      <c r="AP1382">
        <v>41.47</v>
      </c>
      <c r="AQ1382">
        <v>1523.51</v>
      </c>
      <c r="AR1382" t="s">
        <v>2626</v>
      </c>
      <c r="AS1382" t="s">
        <v>2626</v>
      </c>
      <c r="AT1382">
        <v>2</v>
      </c>
      <c r="AU1382" t="s">
        <v>2628</v>
      </c>
      <c r="AV1382" s="3">
        <v>42240</v>
      </c>
      <c r="AW1382" s="3" t="str">
        <f>TEXT(LoanTable[[#This Row],[Disbursement Date]],"YYYY-MM")</f>
        <v>2021-05</v>
      </c>
      <c r="AX1382" t="str">
        <f>TEXT(EDATE(LoanTable[[#This Row],[Disbursement Date]],-1),"YYYY-MM")</f>
        <v>2021-04</v>
      </c>
      <c r="AY1382">
        <f>IF(LoanTable[[#This Row],[Loan Status]]="Active",1,0)</f>
        <v>0</v>
      </c>
      <c r="AZ1382">
        <f>IF(COUNTIFS(LoanTable[Client id],LoanTable[[#This Row],[Client id]],LoanTable[Period],LoanTable[[#This Row],[Previous Period]])&gt;0,1,0)</f>
        <v>0</v>
      </c>
      <c r="BA1382" s="17" t="str">
        <f>TEXT(LoanTable[[#This Row],[Disbursement Date]],"YYYY")</f>
        <v>2021</v>
      </c>
      <c r="BB1382" s="10" cm="1">
        <f t="array" ref="BB1382">IF(YEAR(LoanTable[[#This Row],[Disbursement Date]])=MIN(YEAR(LoanTable[Disbursement Date])),"",YEAR(LoanTable[[#This Row],[Disbursement Date]])-1)</f>
        <v>2020</v>
      </c>
      <c r="BC1382" s="10">
        <f>IF(LoanTable[[#This Row],[Previous Year]]="",1,IF(COUNTIFS(LoanTable[Client id],LoanTable[[#This Row],[Client id]],LoanTable[Year],LoanTable[[#This Row],[Previous Year]])&gt;0,1,0))</f>
        <v>1</v>
      </c>
      <c r="BD1382" t="str">
        <f>YEAR(LoanTable[[#This Row],[Disbursement Date]]) &amp; "-Q" &amp; ROUNDUP(MONTH(LoanTable[[#This Row],[Disbursement Date]])/3,0)</f>
        <v>2021-Q2</v>
      </c>
      <c r="BE1382">
        <f>IF(LoanTable[[#This Row],[Disbursement Date]]=LoanTable[[#This Row],[First Loan Date]],1,0)</f>
        <v>0</v>
      </c>
    </row>
    <row r="1383" spans="1:57" x14ac:dyDescent="0.3">
      <c r="A1383" t="s">
        <v>1151</v>
      </c>
      <c r="B1383">
        <v>404</v>
      </c>
      <c r="C1383" t="s">
        <v>502</v>
      </c>
      <c r="D1383" t="s">
        <v>573</v>
      </c>
      <c r="E1383">
        <v>46680</v>
      </c>
      <c r="F1383">
        <v>16946</v>
      </c>
      <c r="G1383">
        <v>3796</v>
      </c>
      <c r="H1383" s="5">
        <v>44319</v>
      </c>
      <c r="I1383" t="s">
        <v>612</v>
      </c>
      <c r="J1383" t="s">
        <v>613</v>
      </c>
      <c r="K1383">
        <v>610198</v>
      </c>
      <c r="L1383" t="s">
        <v>504</v>
      </c>
      <c r="M1383" t="s">
        <v>143</v>
      </c>
      <c r="N1383" t="s">
        <v>13</v>
      </c>
      <c r="O1383" t="s">
        <v>46</v>
      </c>
      <c r="P1383">
        <v>29</v>
      </c>
      <c r="Q1383" s="5" t="s">
        <v>146</v>
      </c>
      <c r="R1383" t="s">
        <v>104</v>
      </c>
      <c r="S1383" t="s">
        <v>35</v>
      </c>
      <c r="T1383" t="s">
        <v>63</v>
      </c>
      <c r="U1383" t="s">
        <v>19</v>
      </c>
      <c r="V1383" t="s">
        <v>31</v>
      </c>
      <c r="W1383">
        <v>395</v>
      </c>
      <c r="X1383" t="s">
        <v>574</v>
      </c>
      <c r="Y1383" t="s">
        <v>575</v>
      </c>
      <c r="Z1383" t="s">
        <v>576</v>
      </c>
      <c r="AA1383">
        <v>0.1065</v>
      </c>
      <c r="AB1383" t="s">
        <v>577</v>
      </c>
      <c r="AC1383" t="s">
        <v>578</v>
      </c>
      <c r="AD1383" t="s">
        <v>502</v>
      </c>
      <c r="AE1383" t="s">
        <v>331</v>
      </c>
      <c r="AF1383" t="s">
        <v>332</v>
      </c>
      <c r="AG1383" t="s">
        <v>333</v>
      </c>
      <c r="AH1383" t="s">
        <v>334</v>
      </c>
      <c r="AI1383" t="s">
        <v>503</v>
      </c>
      <c r="AJ1383">
        <v>610198</v>
      </c>
      <c r="AK1383" t="s">
        <v>336</v>
      </c>
      <c r="AL1383" t="s">
        <v>239</v>
      </c>
      <c r="AM1383">
        <v>47388</v>
      </c>
      <c r="AN1383">
        <v>18919</v>
      </c>
      <c r="AO1383">
        <v>46473</v>
      </c>
      <c r="AP1383">
        <v>4.57</v>
      </c>
      <c r="AQ1383">
        <v>2580.37</v>
      </c>
      <c r="AR1383" t="s">
        <v>2626</v>
      </c>
      <c r="AS1383" t="s">
        <v>2626</v>
      </c>
      <c r="AT1383">
        <v>0</v>
      </c>
      <c r="AU1383" t="s">
        <v>2630</v>
      </c>
      <c r="AV1383" s="3">
        <v>42506</v>
      </c>
      <c r="AW1383" s="3" t="str">
        <f>TEXT(LoanTable[[#This Row],[Disbursement Date]],"YYYY-MM")</f>
        <v>2021-05</v>
      </c>
      <c r="AX1383" t="str">
        <f>TEXT(EDATE(LoanTable[[#This Row],[Disbursement Date]],-1),"YYYY-MM")</f>
        <v>2021-04</v>
      </c>
      <c r="AY1383">
        <f>IF(LoanTable[[#This Row],[Loan Status]]="Active",1,0)</f>
        <v>0</v>
      </c>
      <c r="AZ1383">
        <f>IF(COUNTIFS(LoanTable[Client id],LoanTable[[#This Row],[Client id]],LoanTable[Period],LoanTable[[#This Row],[Previous Period]])&gt;0,1,0)</f>
        <v>0</v>
      </c>
      <c r="BA1383" s="17" t="str">
        <f>TEXT(LoanTable[[#This Row],[Disbursement Date]],"YYYY")</f>
        <v>2021</v>
      </c>
      <c r="BB1383" s="10" cm="1">
        <f t="array" ref="BB1383">IF(YEAR(LoanTable[[#This Row],[Disbursement Date]])=MIN(YEAR(LoanTable[Disbursement Date])),"",YEAR(LoanTable[[#This Row],[Disbursement Date]])-1)</f>
        <v>2020</v>
      </c>
      <c r="BC1383" s="10">
        <f>IF(LoanTable[[#This Row],[Previous Year]]="",1,IF(COUNTIFS(LoanTable[Client id],LoanTable[[#This Row],[Client id]],LoanTable[Year],LoanTable[[#This Row],[Previous Year]])&gt;0,1,0))</f>
        <v>1</v>
      </c>
      <c r="BD1383" t="str">
        <f>YEAR(LoanTable[[#This Row],[Disbursement Date]]) &amp; "-Q" &amp; ROUNDUP(MONTH(LoanTable[[#This Row],[Disbursement Date]])/3,0)</f>
        <v>2021-Q2</v>
      </c>
      <c r="BE1383">
        <f>IF(LoanTable[[#This Row],[Disbursement Date]]=LoanTable[[#This Row],[First Loan Date]],1,0)</f>
        <v>0</v>
      </c>
    </row>
    <row r="1384" spans="1:57" x14ac:dyDescent="0.3">
      <c r="A1384" t="s">
        <v>1495</v>
      </c>
      <c r="B1384">
        <v>448</v>
      </c>
      <c r="C1384" t="s">
        <v>409</v>
      </c>
      <c r="D1384" t="s">
        <v>573</v>
      </c>
      <c r="E1384">
        <v>42533</v>
      </c>
      <c r="F1384">
        <v>4878</v>
      </c>
      <c r="G1384">
        <v>24337</v>
      </c>
      <c r="H1384" s="5">
        <v>44319</v>
      </c>
      <c r="I1384" t="s">
        <v>624</v>
      </c>
      <c r="J1384" t="s">
        <v>613</v>
      </c>
      <c r="K1384">
        <v>1030063</v>
      </c>
      <c r="L1384" t="s">
        <v>411</v>
      </c>
      <c r="M1384" t="s">
        <v>95</v>
      </c>
      <c r="N1384" t="s">
        <v>13</v>
      </c>
      <c r="O1384" t="s">
        <v>14</v>
      </c>
      <c r="P1384">
        <v>39</v>
      </c>
      <c r="Q1384" s="5" t="s">
        <v>37</v>
      </c>
      <c r="R1384" t="s">
        <v>30</v>
      </c>
      <c r="S1384" t="s">
        <v>145</v>
      </c>
      <c r="T1384" t="s">
        <v>18</v>
      </c>
      <c r="U1384" t="s">
        <v>22</v>
      </c>
      <c r="V1384" t="s">
        <v>31</v>
      </c>
      <c r="W1384">
        <v>791</v>
      </c>
      <c r="X1384" t="s">
        <v>574</v>
      </c>
      <c r="Y1384" t="s">
        <v>575</v>
      </c>
      <c r="Z1384" t="s">
        <v>576</v>
      </c>
      <c r="AA1384">
        <v>0.1065</v>
      </c>
      <c r="AB1384" t="s">
        <v>577</v>
      </c>
      <c r="AC1384" t="s">
        <v>578</v>
      </c>
      <c r="AD1384" t="s">
        <v>409</v>
      </c>
      <c r="AE1384" t="s">
        <v>234</v>
      </c>
      <c r="AF1384" t="s">
        <v>235</v>
      </c>
      <c r="AG1384" t="s">
        <v>236</v>
      </c>
      <c r="AH1384" t="s">
        <v>237</v>
      </c>
      <c r="AI1384" t="s">
        <v>246</v>
      </c>
      <c r="AJ1384">
        <v>1030063</v>
      </c>
      <c r="AK1384" t="s">
        <v>410</v>
      </c>
      <c r="AL1384" t="s">
        <v>241</v>
      </c>
      <c r="AM1384">
        <v>42480</v>
      </c>
      <c r="AN1384">
        <v>6187</v>
      </c>
      <c r="AO1384">
        <v>42528</v>
      </c>
      <c r="AP1384">
        <v>37.049999999999997</v>
      </c>
      <c r="AQ1384">
        <v>3259.77</v>
      </c>
      <c r="AR1384" t="s">
        <v>2626</v>
      </c>
      <c r="AS1384" t="s">
        <v>2626</v>
      </c>
      <c r="AT1384">
        <v>1</v>
      </c>
      <c r="AU1384" t="s">
        <v>2628</v>
      </c>
      <c r="AV1384" s="3">
        <v>42686</v>
      </c>
      <c r="AW1384" s="3" t="str">
        <f>TEXT(LoanTable[[#This Row],[Disbursement Date]],"YYYY-MM")</f>
        <v>2021-05</v>
      </c>
      <c r="AX1384" t="str">
        <f>TEXT(EDATE(LoanTable[[#This Row],[Disbursement Date]],-1),"YYYY-MM")</f>
        <v>2021-04</v>
      </c>
      <c r="AY1384">
        <f>IF(LoanTable[[#This Row],[Loan Status]]="Active",1,0)</f>
        <v>1</v>
      </c>
      <c r="AZ1384">
        <f>IF(COUNTIFS(LoanTable[Client id],LoanTable[[#This Row],[Client id]],LoanTable[Period],LoanTable[[#This Row],[Previous Period]])&gt;0,1,0)</f>
        <v>0</v>
      </c>
      <c r="BA1384" s="17" t="str">
        <f>TEXT(LoanTable[[#This Row],[Disbursement Date]],"YYYY")</f>
        <v>2021</v>
      </c>
      <c r="BB1384" s="10" cm="1">
        <f t="array" ref="BB1384">IF(YEAR(LoanTable[[#This Row],[Disbursement Date]])=MIN(YEAR(LoanTable[Disbursement Date])),"",YEAR(LoanTable[[#This Row],[Disbursement Date]])-1)</f>
        <v>2020</v>
      </c>
      <c r="BC1384" s="10">
        <f>IF(LoanTable[[#This Row],[Previous Year]]="",1,IF(COUNTIFS(LoanTable[Client id],LoanTable[[#This Row],[Client id]],LoanTable[Year],LoanTable[[#This Row],[Previous Year]])&gt;0,1,0))</f>
        <v>0</v>
      </c>
      <c r="BD1384" t="str">
        <f>YEAR(LoanTable[[#This Row],[Disbursement Date]]) &amp; "-Q" &amp; ROUNDUP(MONTH(LoanTable[[#This Row],[Disbursement Date]])/3,0)</f>
        <v>2021-Q2</v>
      </c>
      <c r="BE1384">
        <f>IF(LoanTable[[#This Row],[Disbursement Date]]=LoanTable[[#This Row],[First Loan Date]],1,0)</f>
        <v>0</v>
      </c>
    </row>
    <row r="1385" spans="1:57" x14ac:dyDescent="0.3">
      <c r="A1385" t="s">
        <v>2006</v>
      </c>
      <c r="B1385">
        <v>700</v>
      </c>
      <c r="C1385" t="s">
        <v>409</v>
      </c>
      <c r="D1385" t="s">
        <v>573</v>
      </c>
      <c r="E1385">
        <v>8643</v>
      </c>
      <c r="F1385">
        <v>3563</v>
      </c>
      <c r="G1385">
        <v>41889</v>
      </c>
      <c r="H1385" s="5">
        <v>44319</v>
      </c>
      <c r="I1385" t="s">
        <v>624</v>
      </c>
      <c r="J1385" t="s">
        <v>619</v>
      </c>
      <c r="K1385">
        <v>1030063</v>
      </c>
      <c r="L1385" t="s">
        <v>411</v>
      </c>
      <c r="M1385" t="s">
        <v>130</v>
      </c>
      <c r="N1385" t="s">
        <v>13</v>
      </c>
      <c r="O1385" t="s">
        <v>46</v>
      </c>
      <c r="P1385">
        <v>31</v>
      </c>
      <c r="Q1385" s="5" t="s">
        <v>174</v>
      </c>
      <c r="R1385" t="s">
        <v>30</v>
      </c>
      <c r="S1385" t="s">
        <v>105</v>
      </c>
      <c r="T1385" t="s">
        <v>18</v>
      </c>
      <c r="U1385" t="s">
        <v>65</v>
      </c>
      <c r="V1385" t="s">
        <v>20</v>
      </c>
      <c r="W1385">
        <v>466</v>
      </c>
      <c r="X1385" t="s">
        <v>574</v>
      </c>
      <c r="Y1385" t="s">
        <v>575</v>
      </c>
      <c r="Z1385" t="s">
        <v>576</v>
      </c>
      <c r="AA1385">
        <v>0.1065</v>
      </c>
      <c r="AB1385" t="s">
        <v>577</v>
      </c>
      <c r="AC1385" t="s">
        <v>578</v>
      </c>
      <c r="AD1385" t="s">
        <v>409</v>
      </c>
      <c r="AE1385" t="s">
        <v>234</v>
      </c>
      <c r="AF1385" t="s">
        <v>235</v>
      </c>
      <c r="AG1385" t="s">
        <v>236</v>
      </c>
      <c r="AH1385" t="s">
        <v>237</v>
      </c>
      <c r="AI1385" t="s">
        <v>246</v>
      </c>
      <c r="AJ1385">
        <v>1030063</v>
      </c>
      <c r="AK1385" t="s">
        <v>410</v>
      </c>
      <c r="AL1385" t="s">
        <v>241</v>
      </c>
      <c r="AM1385">
        <v>9444</v>
      </c>
      <c r="AN1385">
        <v>3533</v>
      </c>
      <c r="AO1385">
        <v>8172</v>
      </c>
      <c r="AP1385">
        <v>9.14</v>
      </c>
      <c r="AQ1385">
        <v>2035.97</v>
      </c>
      <c r="AR1385" t="s">
        <v>2626</v>
      </c>
      <c r="AS1385" t="s">
        <v>2626</v>
      </c>
      <c r="AT1385">
        <v>1</v>
      </c>
      <c r="AU1385" t="s">
        <v>2629</v>
      </c>
      <c r="AV1385" s="3">
        <v>43165</v>
      </c>
      <c r="AW1385" s="3" t="str">
        <f>TEXT(LoanTable[[#This Row],[Disbursement Date]],"YYYY-MM")</f>
        <v>2021-05</v>
      </c>
      <c r="AX1385" t="str">
        <f>TEXT(EDATE(LoanTable[[#This Row],[Disbursement Date]],-1),"YYYY-MM")</f>
        <v>2021-04</v>
      </c>
      <c r="AY1385">
        <f>IF(LoanTable[[#This Row],[Loan Status]]="Active",1,0)</f>
        <v>1</v>
      </c>
      <c r="AZ1385">
        <f>IF(COUNTIFS(LoanTable[Client id],LoanTable[[#This Row],[Client id]],LoanTable[Period],LoanTable[[#This Row],[Previous Period]])&gt;0,1,0)</f>
        <v>0</v>
      </c>
      <c r="BA1385" s="17" t="str">
        <f>TEXT(LoanTable[[#This Row],[Disbursement Date]],"YYYY")</f>
        <v>2021</v>
      </c>
      <c r="BB1385" s="10" cm="1">
        <f t="array" ref="BB1385">IF(YEAR(LoanTable[[#This Row],[Disbursement Date]])=MIN(YEAR(LoanTable[Disbursement Date])),"",YEAR(LoanTable[[#This Row],[Disbursement Date]])-1)</f>
        <v>2020</v>
      </c>
      <c r="BC1385" s="10">
        <f>IF(LoanTable[[#This Row],[Previous Year]]="",1,IF(COUNTIFS(LoanTable[Client id],LoanTable[[#This Row],[Client id]],LoanTable[Year],LoanTable[[#This Row],[Previous Year]])&gt;0,1,0))</f>
        <v>0</v>
      </c>
      <c r="BD1385" t="str">
        <f>YEAR(LoanTable[[#This Row],[Disbursement Date]]) &amp; "-Q" &amp; ROUNDUP(MONTH(LoanTable[[#This Row],[Disbursement Date]])/3,0)</f>
        <v>2021-Q2</v>
      </c>
      <c r="BE1385">
        <f>IF(LoanTable[[#This Row],[Disbursement Date]]=LoanTable[[#This Row],[First Loan Date]],1,0)</f>
        <v>0</v>
      </c>
    </row>
    <row r="1386" spans="1:57" x14ac:dyDescent="0.3">
      <c r="A1386" t="s">
        <v>1328</v>
      </c>
      <c r="B1386">
        <v>174</v>
      </c>
      <c r="C1386" t="s">
        <v>233</v>
      </c>
      <c r="D1386" t="s">
        <v>589</v>
      </c>
      <c r="E1386">
        <v>25836</v>
      </c>
      <c r="F1386">
        <v>30729</v>
      </c>
      <c r="G1386">
        <v>5829</v>
      </c>
      <c r="H1386" s="5">
        <v>44320</v>
      </c>
      <c r="I1386" t="s">
        <v>612</v>
      </c>
      <c r="J1386" t="s">
        <v>619</v>
      </c>
      <c r="K1386">
        <v>100186</v>
      </c>
      <c r="L1386" t="s">
        <v>240</v>
      </c>
      <c r="M1386" t="s">
        <v>98</v>
      </c>
      <c r="N1386" t="s">
        <v>13</v>
      </c>
      <c r="O1386" t="s">
        <v>28</v>
      </c>
      <c r="P1386">
        <v>54</v>
      </c>
      <c r="Q1386" s="5" t="s">
        <v>92</v>
      </c>
      <c r="R1386" t="s">
        <v>104</v>
      </c>
      <c r="S1386" t="s">
        <v>105</v>
      </c>
      <c r="T1386" t="s">
        <v>18</v>
      </c>
      <c r="U1386" t="s">
        <v>38</v>
      </c>
      <c r="V1386" t="s">
        <v>20</v>
      </c>
      <c r="W1386">
        <v>433</v>
      </c>
      <c r="X1386" t="s">
        <v>574</v>
      </c>
      <c r="Y1386" t="s">
        <v>590</v>
      </c>
      <c r="Z1386" t="s">
        <v>576</v>
      </c>
      <c r="AA1386">
        <v>9.9099999999999994E-2</v>
      </c>
      <c r="AB1386" t="s">
        <v>577</v>
      </c>
      <c r="AC1386" t="s">
        <v>591</v>
      </c>
      <c r="AD1386" t="s">
        <v>233</v>
      </c>
      <c r="AE1386" t="s">
        <v>234</v>
      </c>
      <c r="AF1386" t="s">
        <v>235</v>
      </c>
      <c r="AG1386" t="s">
        <v>236</v>
      </c>
      <c r="AH1386" t="s">
        <v>237</v>
      </c>
      <c r="AI1386" t="s">
        <v>233</v>
      </c>
      <c r="AJ1386">
        <v>100186</v>
      </c>
      <c r="AK1386" t="s">
        <v>238</v>
      </c>
      <c r="AL1386" t="s">
        <v>239</v>
      </c>
      <c r="AM1386">
        <v>26534</v>
      </c>
      <c r="AN1386">
        <v>30449</v>
      </c>
      <c r="AO1386">
        <v>25629</v>
      </c>
      <c r="AP1386">
        <v>14.9</v>
      </c>
      <c r="AQ1386">
        <v>798.97</v>
      </c>
      <c r="AR1386" t="s">
        <v>2626</v>
      </c>
      <c r="AS1386" t="s">
        <v>2626</v>
      </c>
      <c r="AT1386">
        <v>0</v>
      </c>
      <c r="AU1386" t="s">
        <v>2629</v>
      </c>
      <c r="AV1386" s="3">
        <v>44320</v>
      </c>
      <c r="AW1386" s="3" t="str">
        <f>TEXT(LoanTable[[#This Row],[Disbursement Date]],"YYYY-MM")</f>
        <v>2021-05</v>
      </c>
      <c r="AX1386" t="str">
        <f>TEXT(EDATE(LoanTable[[#This Row],[Disbursement Date]],-1),"YYYY-MM")</f>
        <v>2021-04</v>
      </c>
      <c r="AY1386">
        <f>IF(LoanTable[[#This Row],[Loan Status]]="Active",1,0)</f>
        <v>0</v>
      </c>
      <c r="AZ1386">
        <f>IF(COUNTIFS(LoanTable[Client id],LoanTable[[#This Row],[Client id]],LoanTable[Period],LoanTable[[#This Row],[Previous Period]])&gt;0,1,0)</f>
        <v>0</v>
      </c>
      <c r="BA1386" s="17" t="str">
        <f>TEXT(LoanTable[[#This Row],[Disbursement Date]],"YYYY")</f>
        <v>2021</v>
      </c>
      <c r="BB1386" s="10" cm="1">
        <f t="array" ref="BB1386">IF(YEAR(LoanTable[[#This Row],[Disbursement Date]])=MIN(YEAR(LoanTable[Disbursement Date])),"",YEAR(LoanTable[[#This Row],[Disbursement Date]])-1)</f>
        <v>2020</v>
      </c>
      <c r="BC1386" s="10">
        <f>IF(LoanTable[[#This Row],[Previous Year]]="",1,IF(COUNTIFS(LoanTable[Client id],LoanTable[[#This Row],[Client id]],LoanTable[Year],LoanTable[[#This Row],[Previous Year]])&gt;0,1,0))</f>
        <v>0</v>
      </c>
      <c r="BD1386" t="str">
        <f>YEAR(LoanTable[[#This Row],[Disbursement Date]]) &amp; "-Q" &amp; ROUNDUP(MONTH(LoanTable[[#This Row],[Disbursement Date]])/3,0)</f>
        <v>2021-Q2</v>
      </c>
      <c r="BE1386">
        <f>IF(LoanTable[[#This Row],[Disbursement Date]]=LoanTable[[#This Row],[First Loan Date]],1,0)</f>
        <v>1</v>
      </c>
    </row>
    <row r="1387" spans="1:57" x14ac:dyDescent="0.3">
      <c r="A1387" t="s">
        <v>2096</v>
      </c>
      <c r="B1387">
        <v>793</v>
      </c>
      <c r="C1387" t="s">
        <v>265</v>
      </c>
      <c r="D1387" t="s">
        <v>573</v>
      </c>
      <c r="E1387">
        <v>7422</v>
      </c>
      <c r="F1387">
        <v>33010</v>
      </c>
      <c r="G1387">
        <v>43025</v>
      </c>
      <c r="H1387" s="5">
        <v>44322</v>
      </c>
      <c r="I1387" t="s">
        <v>624</v>
      </c>
      <c r="J1387" t="s">
        <v>613</v>
      </c>
      <c r="K1387">
        <v>30179</v>
      </c>
      <c r="L1387" t="s">
        <v>272</v>
      </c>
      <c r="M1387" t="s">
        <v>42</v>
      </c>
      <c r="N1387" t="s">
        <v>13</v>
      </c>
      <c r="O1387" t="s">
        <v>28</v>
      </c>
      <c r="P1387">
        <v>54</v>
      </c>
      <c r="Q1387" s="5" t="s">
        <v>43</v>
      </c>
      <c r="R1387" t="s">
        <v>16</v>
      </c>
      <c r="S1387" t="s">
        <v>35</v>
      </c>
      <c r="T1387" t="s">
        <v>18</v>
      </c>
      <c r="U1387" t="s">
        <v>26</v>
      </c>
      <c r="V1387" t="s">
        <v>31</v>
      </c>
      <c r="W1387">
        <v>357</v>
      </c>
      <c r="X1387" t="s">
        <v>574</v>
      </c>
      <c r="Y1387" t="s">
        <v>575</v>
      </c>
      <c r="Z1387" t="s">
        <v>576</v>
      </c>
      <c r="AA1387">
        <v>0.1065</v>
      </c>
      <c r="AB1387" t="s">
        <v>577</v>
      </c>
      <c r="AC1387" t="s">
        <v>578</v>
      </c>
      <c r="AD1387" t="s">
        <v>265</v>
      </c>
      <c r="AE1387" t="s">
        <v>266</v>
      </c>
      <c r="AF1387" t="s">
        <v>267</v>
      </c>
      <c r="AG1387" t="s">
        <v>268</v>
      </c>
      <c r="AH1387" t="s">
        <v>269</v>
      </c>
      <c r="AI1387" t="s">
        <v>270</v>
      </c>
      <c r="AJ1387">
        <v>30179</v>
      </c>
      <c r="AK1387" t="s">
        <v>271</v>
      </c>
      <c r="AL1387" t="s">
        <v>241</v>
      </c>
      <c r="AM1387">
        <v>7650</v>
      </c>
      <c r="AN1387">
        <v>34380</v>
      </c>
      <c r="AO1387">
        <v>7219</v>
      </c>
      <c r="AP1387">
        <v>42.13</v>
      </c>
      <c r="AQ1387">
        <v>4181.22</v>
      </c>
      <c r="AR1387" t="s">
        <v>2626</v>
      </c>
      <c r="AS1387" t="s">
        <v>2626</v>
      </c>
      <c r="AT1387">
        <v>1</v>
      </c>
      <c r="AU1387" t="s">
        <v>2628</v>
      </c>
      <c r="AV1387" s="3">
        <v>43423</v>
      </c>
      <c r="AW1387" s="3" t="str">
        <f>TEXT(LoanTable[[#This Row],[Disbursement Date]],"YYYY-MM")</f>
        <v>2021-05</v>
      </c>
      <c r="AX1387" t="str">
        <f>TEXT(EDATE(LoanTable[[#This Row],[Disbursement Date]],-1),"YYYY-MM")</f>
        <v>2021-04</v>
      </c>
      <c r="AY1387">
        <f>IF(LoanTable[[#This Row],[Loan Status]]="Active",1,0)</f>
        <v>1</v>
      </c>
      <c r="AZ1387">
        <f>IF(COUNTIFS(LoanTable[Client id],LoanTable[[#This Row],[Client id]],LoanTable[Period],LoanTable[[#This Row],[Previous Period]])&gt;0,1,0)</f>
        <v>0</v>
      </c>
      <c r="BA1387" s="17" t="str">
        <f>TEXT(LoanTable[[#This Row],[Disbursement Date]],"YYYY")</f>
        <v>2021</v>
      </c>
      <c r="BB1387" s="10" cm="1">
        <f t="array" ref="BB1387">IF(YEAR(LoanTable[[#This Row],[Disbursement Date]])=MIN(YEAR(LoanTable[Disbursement Date])),"",YEAR(LoanTable[[#This Row],[Disbursement Date]])-1)</f>
        <v>2020</v>
      </c>
      <c r="BC1387" s="10">
        <f>IF(LoanTable[[#This Row],[Previous Year]]="",1,IF(COUNTIFS(LoanTable[Client id],LoanTable[[#This Row],[Client id]],LoanTable[Year],LoanTable[[#This Row],[Previous Year]])&gt;0,1,0))</f>
        <v>1</v>
      </c>
      <c r="BD1387" t="str">
        <f>YEAR(LoanTable[[#This Row],[Disbursement Date]]) &amp; "-Q" &amp; ROUNDUP(MONTH(LoanTable[[#This Row],[Disbursement Date]])/3,0)</f>
        <v>2021-Q2</v>
      </c>
      <c r="BE1387">
        <f>IF(LoanTable[[#This Row],[Disbursement Date]]=LoanTable[[#This Row],[First Loan Date]],1,0)</f>
        <v>0</v>
      </c>
    </row>
    <row r="1388" spans="1:57" x14ac:dyDescent="0.3">
      <c r="A1388" t="s">
        <v>2343</v>
      </c>
      <c r="B1388">
        <v>155</v>
      </c>
      <c r="C1388" t="s">
        <v>386</v>
      </c>
      <c r="D1388" t="s">
        <v>583</v>
      </c>
      <c r="E1388">
        <v>10794</v>
      </c>
      <c r="F1388">
        <v>42387</v>
      </c>
      <c r="G1388">
        <v>36316</v>
      </c>
      <c r="H1388" s="5">
        <v>44323</v>
      </c>
      <c r="I1388" t="s">
        <v>624</v>
      </c>
      <c r="J1388" t="s">
        <v>619</v>
      </c>
      <c r="K1388">
        <v>1110166</v>
      </c>
      <c r="L1388" t="s">
        <v>389</v>
      </c>
      <c r="M1388" t="s">
        <v>149</v>
      </c>
      <c r="N1388" t="s">
        <v>13</v>
      </c>
      <c r="O1388" t="s">
        <v>28</v>
      </c>
      <c r="P1388">
        <v>51</v>
      </c>
      <c r="Q1388" s="5" t="s">
        <v>194</v>
      </c>
      <c r="R1388" t="s">
        <v>74</v>
      </c>
      <c r="S1388" t="s">
        <v>105</v>
      </c>
      <c r="T1388" t="s">
        <v>18</v>
      </c>
      <c r="U1388" t="s">
        <v>65</v>
      </c>
      <c r="V1388" t="s">
        <v>39</v>
      </c>
      <c r="W1388">
        <v>338</v>
      </c>
      <c r="X1388" t="s">
        <v>574</v>
      </c>
      <c r="Y1388" t="s">
        <v>584</v>
      </c>
      <c r="Z1388" t="s">
        <v>576</v>
      </c>
      <c r="AA1388">
        <v>0.1825</v>
      </c>
      <c r="AB1388" t="s">
        <v>585</v>
      </c>
      <c r="AC1388" t="s">
        <v>586</v>
      </c>
      <c r="AD1388" t="s">
        <v>386</v>
      </c>
      <c r="AE1388" t="s">
        <v>234</v>
      </c>
      <c r="AF1388" t="s">
        <v>235</v>
      </c>
      <c r="AG1388" t="s">
        <v>236</v>
      </c>
      <c r="AH1388" t="s">
        <v>237</v>
      </c>
      <c r="AI1388" t="s">
        <v>387</v>
      </c>
      <c r="AJ1388">
        <v>1110166</v>
      </c>
      <c r="AK1388" t="s">
        <v>388</v>
      </c>
      <c r="AL1388" t="s">
        <v>239</v>
      </c>
      <c r="AM1388">
        <v>11271</v>
      </c>
      <c r="AN1388">
        <v>43015</v>
      </c>
      <c r="AO1388">
        <v>10391</v>
      </c>
      <c r="AP1388">
        <v>0.92</v>
      </c>
      <c r="AQ1388">
        <v>1020.14</v>
      </c>
      <c r="AR1388" t="s">
        <v>2626</v>
      </c>
      <c r="AS1388" t="s">
        <v>2626</v>
      </c>
      <c r="AT1388">
        <v>1</v>
      </c>
      <c r="AU1388" t="s">
        <v>2628</v>
      </c>
      <c r="AV1388" s="3">
        <v>44323</v>
      </c>
      <c r="AW1388" s="3" t="str">
        <f>TEXT(LoanTable[[#This Row],[Disbursement Date]],"YYYY-MM")</f>
        <v>2021-05</v>
      </c>
      <c r="AX1388" t="str">
        <f>TEXT(EDATE(LoanTable[[#This Row],[Disbursement Date]],-1),"YYYY-MM")</f>
        <v>2021-04</v>
      </c>
      <c r="AY1388">
        <f>IF(LoanTable[[#This Row],[Loan Status]]="Active",1,0)</f>
        <v>1</v>
      </c>
      <c r="AZ1388">
        <f>IF(COUNTIFS(LoanTable[Client id],LoanTable[[#This Row],[Client id]],LoanTable[Period],LoanTable[[#This Row],[Previous Period]])&gt;0,1,0)</f>
        <v>0</v>
      </c>
      <c r="BA1388" s="17" t="str">
        <f>TEXT(LoanTable[[#This Row],[Disbursement Date]],"YYYY")</f>
        <v>2021</v>
      </c>
      <c r="BB1388" s="10" cm="1">
        <f t="array" ref="BB1388">IF(YEAR(LoanTable[[#This Row],[Disbursement Date]])=MIN(YEAR(LoanTable[Disbursement Date])),"",YEAR(LoanTable[[#This Row],[Disbursement Date]])-1)</f>
        <v>2020</v>
      </c>
      <c r="BC1388" s="10">
        <f>IF(LoanTable[[#This Row],[Previous Year]]="",1,IF(COUNTIFS(LoanTable[Client id],LoanTable[[#This Row],[Client id]],LoanTable[Year],LoanTable[[#This Row],[Previous Year]])&gt;0,1,0))</f>
        <v>0</v>
      </c>
      <c r="BD1388" t="str">
        <f>YEAR(LoanTable[[#This Row],[Disbursement Date]]) &amp; "-Q" &amp; ROUNDUP(MONTH(LoanTable[[#This Row],[Disbursement Date]])/3,0)</f>
        <v>2021-Q2</v>
      </c>
      <c r="BE1388">
        <f>IF(LoanTable[[#This Row],[Disbursement Date]]=LoanTable[[#This Row],[First Loan Date]],1,0)</f>
        <v>1</v>
      </c>
    </row>
    <row r="1389" spans="1:57" x14ac:dyDescent="0.3">
      <c r="A1389" t="s">
        <v>1366</v>
      </c>
      <c r="B1389">
        <v>572</v>
      </c>
      <c r="C1389" t="s">
        <v>461</v>
      </c>
      <c r="D1389" t="s">
        <v>589</v>
      </c>
      <c r="E1389">
        <v>45794</v>
      </c>
      <c r="F1389">
        <v>44287</v>
      </c>
      <c r="G1389">
        <v>38531</v>
      </c>
      <c r="H1389" s="5">
        <v>44323</v>
      </c>
      <c r="I1389" t="s">
        <v>617</v>
      </c>
      <c r="J1389" t="s">
        <v>613</v>
      </c>
      <c r="K1389">
        <v>440052</v>
      </c>
      <c r="L1389" t="s">
        <v>467</v>
      </c>
      <c r="M1389" t="s">
        <v>119</v>
      </c>
      <c r="N1389" t="s">
        <v>13</v>
      </c>
      <c r="O1389" t="s">
        <v>28</v>
      </c>
      <c r="P1389">
        <v>52</v>
      </c>
      <c r="Q1389" s="5" t="s">
        <v>113</v>
      </c>
      <c r="R1389" t="s">
        <v>25</v>
      </c>
      <c r="S1389" t="s">
        <v>35</v>
      </c>
      <c r="T1389" t="s">
        <v>18</v>
      </c>
      <c r="U1389" t="s">
        <v>19</v>
      </c>
      <c r="V1389" t="s">
        <v>39</v>
      </c>
      <c r="W1389">
        <v>584</v>
      </c>
      <c r="X1389" t="s">
        <v>574</v>
      </c>
      <c r="Y1389" t="s">
        <v>590</v>
      </c>
      <c r="Z1389" t="s">
        <v>576</v>
      </c>
      <c r="AA1389">
        <v>9.9099999999999994E-2</v>
      </c>
      <c r="AB1389" t="s">
        <v>577</v>
      </c>
      <c r="AC1389" t="s">
        <v>591</v>
      </c>
      <c r="AD1389" t="s">
        <v>461</v>
      </c>
      <c r="AE1389" t="s">
        <v>462</v>
      </c>
      <c r="AF1389" t="s">
        <v>463</v>
      </c>
      <c r="AG1389" t="s">
        <v>464</v>
      </c>
      <c r="AH1389" t="s">
        <v>465</v>
      </c>
      <c r="AI1389" t="s">
        <v>461</v>
      </c>
      <c r="AJ1389">
        <v>440052</v>
      </c>
      <c r="AK1389" t="s">
        <v>466</v>
      </c>
      <c r="AL1389" t="s">
        <v>256</v>
      </c>
      <c r="AM1389">
        <v>47628</v>
      </c>
      <c r="AN1389">
        <v>45720</v>
      </c>
      <c r="AO1389">
        <v>45468</v>
      </c>
      <c r="AP1389">
        <v>29.81</v>
      </c>
      <c r="AQ1389">
        <v>680.34</v>
      </c>
      <c r="AR1389" t="s">
        <v>2626</v>
      </c>
      <c r="AS1389" t="s">
        <v>2626</v>
      </c>
      <c r="AT1389">
        <v>0</v>
      </c>
      <c r="AU1389" t="s">
        <v>2630</v>
      </c>
      <c r="AV1389" s="3">
        <v>44323</v>
      </c>
      <c r="AW1389" s="3" t="str">
        <f>TEXT(LoanTable[[#This Row],[Disbursement Date]],"YYYY-MM")</f>
        <v>2021-05</v>
      </c>
      <c r="AX1389" t="str">
        <f>TEXT(EDATE(LoanTable[[#This Row],[Disbursement Date]],-1),"YYYY-MM")</f>
        <v>2021-04</v>
      </c>
      <c r="AY1389">
        <f>IF(LoanTable[[#This Row],[Loan Status]]="Active",1,0)</f>
        <v>0</v>
      </c>
      <c r="AZ1389">
        <f>IF(COUNTIFS(LoanTable[Client id],LoanTable[[#This Row],[Client id]],LoanTable[Period],LoanTable[[#This Row],[Previous Period]])&gt;0,1,0)</f>
        <v>0</v>
      </c>
      <c r="BA1389" s="17" t="str">
        <f>TEXT(LoanTable[[#This Row],[Disbursement Date]],"YYYY")</f>
        <v>2021</v>
      </c>
      <c r="BB1389" s="10" cm="1">
        <f t="array" ref="BB1389">IF(YEAR(LoanTable[[#This Row],[Disbursement Date]])=MIN(YEAR(LoanTable[Disbursement Date])),"",YEAR(LoanTable[[#This Row],[Disbursement Date]])-1)</f>
        <v>2020</v>
      </c>
      <c r="BC1389" s="10">
        <f>IF(LoanTable[[#This Row],[Previous Year]]="",1,IF(COUNTIFS(LoanTable[Client id],LoanTable[[#This Row],[Client id]],LoanTable[Year],LoanTable[[#This Row],[Previous Year]])&gt;0,1,0))</f>
        <v>0</v>
      </c>
      <c r="BD1389" t="str">
        <f>YEAR(LoanTable[[#This Row],[Disbursement Date]]) &amp; "-Q" &amp; ROUNDUP(MONTH(LoanTable[[#This Row],[Disbursement Date]])/3,0)</f>
        <v>2021-Q2</v>
      </c>
      <c r="BE1389">
        <f>IF(LoanTable[[#This Row],[Disbursement Date]]=LoanTable[[#This Row],[First Loan Date]],1,0)</f>
        <v>1</v>
      </c>
    </row>
    <row r="1390" spans="1:57" x14ac:dyDescent="0.3">
      <c r="A1390" t="s">
        <v>1687</v>
      </c>
      <c r="B1390">
        <v>949</v>
      </c>
      <c r="C1390" t="s">
        <v>350</v>
      </c>
      <c r="D1390" t="s">
        <v>573</v>
      </c>
      <c r="E1390">
        <v>38957</v>
      </c>
      <c r="F1390">
        <v>30974</v>
      </c>
      <c r="G1390">
        <v>20540</v>
      </c>
      <c r="H1390" s="5">
        <v>44323</v>
      </c>
      <c r="I1390" t="s">
        <v>615</v>
      </c>
      <c r="J1390" t="s">
        <v>619</v>
      </c>
      <c r="K1390">
        <v>700013</v>
      </c>
      <c r="L1390" t="s">
        <v>351</v>
      </c>
      <c r="M1390" t="s">
        <v>21</v>
      </c>
      <c r="N1390" t="s">
        <v>13</v>
      </c>
      <c r="O1390" t="s">
        <v>14</v>
      </c>
      <c r="P1390">
        <v>36</v>
      </c>
      <c r="Q1390" s="5" t="s">
        <v>15</v>
      </c>
      <c r="R1390" t="s">
        <v>16</v>
      </c>
      <c r="S1390" t="s">
        <v>17</v>
      </c>
      <c r="T1390" t="s">
        <v>18</v>
      </c>
      <c r="U1390" t="s">
        <v>22</v>
      </c>
      <c r="V1390" t="s">
        <v>20</v>
      </c>
      <c r="W1390">
        <v>357</v>
      </c>
      <c r="X1390" t="s">
        <v>574</v>
      </c>
      <c r="Y1390" t="s">
        <v>575</v>
      </c>
      <c r="Z1390" t="s">
        <v>576</v>
      </c>
      <c r="AA1390">
        <v>0.1065</v>
      </c>
      <c r="AB1390" t="s">
        <v>577</v>
      </c>
      <c r="AC1390" t="s">
        <v>578</v>
      </c>
      <c r="AD1390" t="s">
        <v>350</v>
      </c>
      <c r="AE1390" t="s">
        <v>331</v>
      </c>
      <c r="AF1390" t="s">
        <v>332</v>
      </c>
      <c r="AG1390" t="s">
        <v>333</v>
      </c>
      <c r="AH1390" t="s">
        <v>334</v>
      </c>
      <c r="AI1390" t="s">
        <v>335</v>
      </c>
      <c r="AJ1390">
        <v>700013</v>
      </c>
      <c r="AK1390" t="s">
        <v>247</v>
      </c>
      <c r="AL1390" t="s">
        <v>241</v>
      </c>
      <c r="AM1390">
        <v>39670</v>
      </c>
      <c r="AN1390">
        <v>31486</v>
      </c>
      <c r="AO1390">
        <v>38512</v>
      </c>
      <c r="AP1390">
        <v>0.96</v>
      </c>
      <c r="AQ1390">
        <v>3411.05</v>
      </c>
      <c r="AR1390" t="s">
        <v>2626</v>
      </c>
      <c r="AS1390" t="s">
        <v>2626</v>
      </c>
      <c r="AT1390">
        <v>0</v>
      </c>
      <c r="AU1390" t="s">
        <v>2628</v>
      </c>
      <c r="AV1390" s="3">
        <v>44323</v>
      </c>
      <c r="AW1390" s="3" t="str">
        <f>TEXT(LoanTable[[#This Row],[Disbursement Date]],"YYYY-MM")</f>
        <v>2021-05</v>
      </c>
      <c r="AX1390" t="str">
        <f>TEXT(EDATE(LoanTable[[#This Row],[Disbursement Date]],-1),"YYYY-MM")</f>
        <v>2021-04</v>
      </c>
      <c r="AY1390">
        <f>IF(LoanTable[[#This Row],[Loan Status]]="Active",1,0)</f>
        <v>0</v>
      </c>
      <c r="AZ1390">
        <f>IF(COUNTIFS(LoanTable[Client id],LoanTable[[#This Row],[Client id]],LoanTable[Period],LoanTable[[#This Row],[Previous Period]])&gt;0,1,0)</f>
        <v>0</v>
      </c>
      <c r="BA1390" s="17" t="str">
        <f>TEXT(LoanTable[[#This Row],[Disbursement Date]],"YYYY")</f>
        <v>2021</v>
      </c>
      <c r="BB1390" s="10" cm="1">
        <f t="array" ref="BB1390">IF(YEAR(LoanTable[[#This Row],[Disbursement Date]])=MIN(YEAR(LoanTable[Disbursement Date])),"",YEAR(LoanTable[[#This Row],[Disbursement Date]])-1)</f>
        <v>2020</v>
      </c>
      <c r="BC1390" s="10">
        <f>IF(LoanTable[[#This Row],[Previous Year]]="",1,IF(COUNTIFS(LoanTable[Client id],LoanTable[[#This Row],[Client id]],LoanTable[Year],LoanTable[[#This Row],[Previous Year]])&gt;0,1,0))</f>
        <v>0</v>
      </c>
      <c r="BD1390" t="str">
        <f>YEAR(LoanTable[[#This Row],[Disbursement Date]]) &amp; "-Q" &amp; ROUNDUP(MONTH(LoanTable[[#This Row],[Disbursement Date]])/3,0)</f>
        <v>2021-Q2</v>
      </c>
      <c r="BE1390">
        <f>IF(LoanTable[[#This Row],[Disbursement Date]]=LoanTable[[#This Row],[First Loan Date]],1,0)</f>
        <v>1</v>
      </c>
    </row>
    <row r="1391" spans="1:57" x14ac:dyDescent="0.3">
      <c r="A1391" t="s">
        <v>1174</v>
      </c>
      <c r="B1391">
        <v>977</v>
      </c>
      <c r="C1391" t="s">
        <v>391</v>
      </c>
      <c r="D1391" t="s">
        <v>573</v>
      </c>
      <c r="E1391">
        <v>42958</v>
      </c>
      <c r="F1391">
        <v>6590</v>
      </c>
      <c r="G1391">
        <v>3816</v>
      </c>
      <c r="H1391" s="5">
        <v>44330</v>
      </c>
      <c r="I1391" t="s">
        <v>615</v>
      </c>
      <c r="J1391" t="s">
        <v>619</v>
      </c>
      <c r="K1391">
        <v>730084</v>
      </c>
      <c r="L1391" t="s">
        <v>393</v>
      </c>
      <c r="M1391" t="s">
        <v>130</v>
      </c>
      <c r="N1391" t="s">
        <v>13</v>
      </c>
      <c r="O1391" t="s">
        <v>14</v>
      </c>
      <c r="P1391">
        <v>37</v>
      </c>
      <c r="Q1391" s="5" t="s">
        <v>131</v>
      </c>
      <c r="R1391" t="s">
        <v>30</v>
      </c>
      <c r="S1391" t="s">
        <v>35</v>
      </c>
      <c r="T1391" t="s">
        <v>63</v>
      </c>
      <c r="U1391" t="s">
        <v>19</v>
      </c>
      <c r="V1391" t="s">
        <v>31</v>
      </c>
      <c r="W1391">
        <v>414</v>
      </c>
      <c r="X1391" t="s">
        <v>574</v>
      </c>
      <c r="Y1391" t="s">
        <v>575</v>
      </c>
      <c r="Z1391" t="s">
        <v>576</v>
      </c>
      <c r="AA1391">
        <v>0.1065</v>
      </c>
      <c r="AB1391" t="s">
        <v>577</v>
      </c>
      <c r="AC1391" t="s">
        <v>578</v>
      </c>
      <c r="AD1391" t="s">
        <v>391</v>
      </c>
      <c r="AE1391" t="s">
        <v>279</v>
      </c>
      <c r="AF1391" t="s">
        <v>280</v>
      </c>
      <c r="AG1391" t="s">
        <v>281</v>
      </c>
      <c r="AH1391" t="s">
        <v>282</v>
      </c>
      <c r="AI1391" t="s">
        <v>391</v>
      </c>
      <c r="AJ1391">
        <v>730084</v>
      </c>
      <c r="AK1391" t="s">
        <v>392</v>
      </c>
      <c r="AL1391" t="s">
        <v>239</v>
      </c>
      <c r="AM1391">
        <v>43197</v>
      </c>
      <c r="AN1391">
        <v>7379</v>
      </c>
      <c r="AO1391">
        <v>42742</v>
      </c>
      <c r="AP1391">
        <v>36.94</v>
      </c>
      <c r="AQ1391">
        <v>2624.06</v>
      </c>
      <c r="AR1391" t="s">
        <v>2626</v>
      </c>
      <c r="AS1391" t="s">
        <v>2626</v>
      </c>
      <c r="AT1391">
        <v>1</v>
      </c>
      <c r="AU1391" t="s">
        <v>2629</v>
      </c>
      <c r="AV1391" s="3">
        <v>43372</v>
      </c>
      <c r="AW1391" s="3" t="str">
        <f>TEXT(LoanTable[[#This Row],[Disbursement Date]],"YYYY-MM")</f>
        <v>2021-05</v>
      </c>
      <c r="AX1391" t="str">
        <f>TEXT(EDATE(LoanTable[[#This Row],[Disbursement Date]],-1),"YYYY-MM")</f>
        <v>2021-04</v>
      </c>
      <c r="AY1391">
        <f>IF(LoanTable[[#This Row],[Loan Status]]="Active",1,0)</f>
        <v>0</v>
      </c>
      <c r="AZ1391">
        <f>IF(COUNTIFS(LoanTable[Client id],LoanTable[[#This Row],[Client id]],LoanTable[Period],LoanTable[[#This Row],[Previous Period]])&gt;0,1,0)</f>
        <v>0</v>
      </c>
      <c r="BA1391" s="17" t="str">
        <f>TEXT(LoanTable[[#This Row],[Disbursement Date]],"YYYY")</f>
        <v>2021</v>
      </c>
      <c r="BB1391" s="10" cm="1">
        <f t="array" ref="BB1391">IF(YEAR(LoanTable[[#This Row],[Disbursement Date]])=MIN(YEAR(LoanTable[Disbursement Date])),"",YEAR(LoanTable[[#This Row],[Disbursement Date]])-1)</f>
        <v>2020</v>
      </c>
      <c r="BC1391" s="10">
        <f>IF(LoanTable[[#This Row],[Previous Year]]="",1,IF(COUNTIFS(LoanTable[Client id],LoanTable[[#This Row],[Client id]],LoanTable[Year],LoanTable[[#This Row],[Previous Year]])&gt;0,1,0))</f>
        <v>0</v>
      </c>
      <c r="BD1391" t="str">
        <f>YEAR(LoanTable[[#This Row],[Disbursement Date]]) &amp; "-Q" &amp; ROUNDUP(MONTH(LoanTable[[#This Row],[Disbursement Date]])/3,0)</f>
        <v>2021-Q2</v>
      </c>
      <c r="BE1391">
        <f>IF(LoanTable[[#This Row],[Disbursement Date]]=LoanTable[[#This Row],[First Loan Date]],1,0)</f>
        <v>0</v>
      </c>
    </row>
    <row r="1392" spans="1:57" x14ac:dyDescent="0.3">
      <c r="A1392" t="s">
        <v>772</v>
      </c>
      <c r="B1392">
        <v>354</v>
      </c>
      <c r="C1392" t="s">
        <v>310</v>
      </c>
      <c r="D1392" t="s">
        <v>589</v>
      </c>
      <c r="E1392">
        <v>26752</v>
      </c>
      <c r="F1392">
        <v>11057</v>
      </c>
      <c r="G1392">
        <v>44797</v>
      </c>
      <c r="H1392" s="5">
        <v>44332</v>
      </c>
      <c r="I1392" t="s">
        <v>624</v>
      </c>
      <c r="J1392" t="s">
        <v>613</v>
      </c>
      <c r="K1392">
        <v>140056</v>
      </c>
      <c r="L1392" t="s">
        <v>312</v>
      </c>
      <c r="M1392" t="s">
        <v>128</v>
      </c>
      <c r="N1392" t="s">
        <v>13</v>
      </c>
      <c r="O1392" t="s">
        <v>14</v>
      </c>
      <c r="P1392">
        <v>36</v>
      </c>
      <c r="Q1392" s="5" t="s">
        <v>67</v>
      </c>
      <c r="R1392" t="s">
        <v>25</v>
      </c>
      <c r="S1392" t="s">
        <v>35</v>
      </c>
      <c r="T1392" t="s">
        <v>63</v>
      </c>
      <c r="U1392" t="s">
        <v>22</v>
      </c>
      <c r="V1392" t="s">
        <v>20</v>
      </c>
      <c r="W1392">
        <v>489</v>
      </c>
      <c r="X1392" t="s">
        <v>574</v>
      </c>
      <c r="Y1392" t="s">
        <v>590</v>
      </c>
      <c r="Z1392" t="s">
        <v>576</v>
      </c>
      <c r="AA1392">
        <v>9.9099999999999994E-2</v>
      </c>
      <c r="AB1392" t="s">
        <v>577</v>
      </c>
      <c r="AC1392" t="s">
        <v>591</v>
      </c>
      <c r="AD1392" t="s">
        <v>310</v>
      </c>
      <c r="AE1392" t="s">
        <v>250</v>
      </c>
      <c r="AF1392" t="s">
        <v>251</v>
      </c>
      <c r="AG1392" t="s">
        <v>252</v>
      </c>
      <c r="AH1392" t="s">
        <v>253</v>
      </c>
      <c r="AI1392" t="s">
        <v>310</v>
      </c>
      <c r="AJ1392">
        <v>140056</v>
      </c>
      <c r="AK1392" t="s">
        <v>311</v>
      </c>
      <c r="AL1392" t="s">
        <v>239</v>
      </c>
      <c r="AM1392">
        <v>27852</v>
      </c>
      <c r="AN1392">
        <v>10687</v>
      </c>
      <c r="AO1392">
        <v>26290</v>
      </c>
      <c r="AP1392">
        <v>46.87</v>
      </c>
      <c r="AQ1392">
        <v>4749.55</v>
      </c>
      <c r="AR1392" t="s">
        <v>2626</v>
      </c>
      <c r="AS1392" t="s">
        <v>2626</v>
      </c>
      <c r="AT1392">
        <v>0</v>
      </c>
      <c r="AU1392" t="s">
        <v>2629</v>
      </c>
      <c r="AV1392" s="3">
        <v>43460</v>
      </c>
      <c r="AW1392" s="3" t="str">
        <f>TEXT(LoanTable[[#This Row],[Disbursement Date]],"YYYY-MM")</f>
        <v>2021-05</v>
      </c>
      <c r="AX1392" t="str">
        <f>TEXT(EDATE(LoanTable[[#This Row],[Disbursement Date]],-1),"YYYY-MM")</f>
        <v>2021-04</v>
      </c>
      <c r="AY1392">
        <f>IF(LoanTable[[#This Row],[Loan Status]]="Active",1,0)</f>
        <v>1</v>
      </c>
      <c r="AZ1392">
        <f>IF(COUNTIFS(LoanTable[Client id],LoanTable[[#This Row],[Client id]],LoanTable[Period],LoanTable[[#This Row],[Previous Period]])&gt;0,1,0)</f>
        <v>0</v>
      </c>
      <c r="BA1392" s="17" t="str">
        <f>TEXT(LoanTable[[#This Row],[Disbursement Date]],"YYYY")</f>
        <v>2021</v>
      </c>
      <c r="BB1392" s="10" cm="1">
        <f t="array" ref="BB1392">IF(YEAR(LoanTable[[#This Row],[Disbursement Date]])=MIN(YEAR(LoanTable[Disbursement Date])),"",YEAR(LoanTable[[#This Row],[Disbursement Date]])-1)</f>
        <v>2020</v>
      </c>
      <c r="BC1392" s="10">
        <f>IF(LoanTable[[#This Row],[Previous Year]]="",1,IF(COUNTIFS(LoanTable[Client id],LoanTable[[#This Row],[Client id]],LoanTable[Year],LoanTable[[#This Row],[Previous Year]])&gt;0,1,0))</f>
        <v>0</v>
      </c>
      <c r="BD1392" t="str">
        <f>YEAR(LoanTable[[#This Row],[Disbursement Date]]) &amp; "-Q" &amp; ROUNDUP(MONTH(LoanTable[[#This Row],[Disbursement Date]])/3,0)</f>
        <v>2021-Q2</v>
      </c>
      <c r="BE1392">
        <f>IF(LoanTable[[#This Row],[Disbursement Date]]=LoanTable[[#This Row],[First Loan Date]],1,0)</f>
        <v>0</v>
      </c>
    </row>
    <row r="1393" spans="1:57" x14ac:dyDescent="0.3">
      <c r="A1393" t="s">
        <v>2241</v>
      </c>
      <c r="B1393">
        <v>767</v>
      </c>
      <c r="C1393" t="s">
        <v>251</v>
      </c>
      <c r="D1393" t="s">
        <v>573</v>
      </c>
      <c r="E1393">
        <v>22217</v>
      </c>
      <c r="F1393">
        <v>19366</v>
      </c>
      <c r="G1393">
        <v>3224</v>
      </c>
      <c r="H1393" s="5">
        <v>44332</v>
      </c>
      <c r="I1393" t="s">
        <v>615</v>
      </c>
      <c r="J1393" t="s">
        <v>613</v>
      </c>
      <c r="K1393">
        <v>10068</v>
      </c>
      <c r="L1393" t="s">
        <v>319</v>
      </c>
      <c r="M1393" t="s">
        <v>60</v>
      </c>
      <c r="N1393" t="s">
        <v>13</v>
      </c>
      <c r="O1393" t="s">
        <v>46</v>
      </c>
      <c r="P1393">
        <v>34</v>
      </c>
      <c r="Q1393" s="5" t="s">
        <v>87</v>
      </c>
      <c r="R1393" t="s">
        <v>30</v>
      </c>
      <c r="S1393" t="s">
        <v>145</v>
      </c>
      <c r="T1393" t="s">
        <v>18</v>
      </c>
      <c r="U1393" t="s">
        <v>22</v>
      </c>
      <c r="V1393" t="s">
        <v>20</v>
      </c>
      <c r="W1393">
        <v>464</v>
      </c>
      <c r="X1393" t="s">
        <v>574</v>
      </c>
      <c r="Y1393" t="s">
        <v>575</v>
      </c>
      <c r="Z1393" t="s">
        <v>576</v>
      </c>
      <c r="AA1393">
        <v>0.1065</v>
      </c>
      <c r="AB1393" t="s">
        <v>577</v>
      </c>
      <c r="AC1393" t="s">
        <v>578</v>
      </c>
      <c r="AD1393" t="s">
        <v>251</v>
      </c>
      <c r="AE1393" t="s">
        <v>250</v>
      </c>
      <c r="AF1393" t="s">
        <v>251</v>
      </c>
      <c r="AG1393" t="s">
        <v>252</v>
      </c>
      <c r="AH1393" t="s">
        <v>253</v>
      </c>
      <c r="AI1393" t="s">
        <v>317</v>
      </c>
      <c r="AJ1393">
        <v>10068</v>
      </c>
      <c r="AK1393" t="s">
        <v>318</v>
      </c>
      <c r="AL1393" t="s">
        <v>256</v>
      </c>
      <c r="AM1393">
        <v>22785</v>
      </c>
      <c r="AN1393">
        <v>19974</v>
      </c>
      <c r="AO1393">
        <v>21738</v>
      </c>
      <c r="AP1393">
        <v>38.76</v>
      </c>
      <c r="AQ1393">
        <v>4888.97</v>
      </c>
      <c r="AR1393" t="s">
        <v>2626</v>
      </c>
      <c r="AS1393" t="s">
        <v>2626</v>
      </c>
      <c r="AT1393">
        <v>0</v>
      </c>
      <c r="AU1393" t="s">
        <v>2629</v>
      </c>
      <c r="AV1393" s="3">
        <v>44332</v>
      </c>
      <c r="AW1393" s="3" t="str">
        <f>TEXT(LoanTable[[#This Row],[Disbursement Date]],"YYYY-MM")</f>
        <v>2021-05</v>
      </c>
      <c r="AX1393" t="str">
        <f>TEXT(EDATE(LoanTable[[#This Row],[Disbursement Date]],-1),"YYYY-MM")</f>
        <v>2021-04</v>
      </c>
      <c r="AY1393">
        <f>IF(LoanTable[[#This Row],[Loan Status]]="Active",1,0)</f>
        <v>0</v>
      </c>
      <c r="AZ1393">
        <f>IF(COUNTIFS(LoanTable[Client id],LoanTable[[#This Row],[Client id]],LoanTable[Period],LoanTable[[#This Row],[Previous Period]])&gt;0,1,0)</f>
        <v>0</v>
      </c>
      <c r="BA1393" s="17" t="str">
        <f>TEXT(LoanTable[[#This Row],[Disbursement Date]],"YYYY")</f>
        <v>2021</v>
      </c>
      <c r="BB1393" s="10" cm="1">
        <f t="array" ref="BB1393">IF(YEAR(LoanTable[[#This Row],[Disbursement Date]])=MIN(YEAR(LoanTable[Disbursement Date])),"",YEAR(LoanTable[[#This Row],[Disbursement Date]])-1)</f>
        <v>2020</v>
      </c>
      <c r="BC1393" s="10">
        <f>IF(LoanTable[[#This Row],[Previous Year]]="",1,IF(COUNTIFS(LoanTable[Client id],LoanTable[[#This Row],[Client id]],LoanTable[Year],LoanTable[[#This Row],[Previous Year]])&gt;0,1,0))</f>
        <v>0</v>
      </c>
      <c r="BD1393" t="str">
        <f>YEAR(LoanTable[[#This Row],[Disbursement Date]]) &amp; "-Q" &amp; ROUNDUP(MONTH(LoanTable[[#This Row],[Disbursement Date]])/3,0)</f>
        <v>2021-Q2</v>
      </c>
      <c r="BE1393">
        <f>IF(LoanTable[[#This Row],[Disbursement Date]]=LoanTable[[#This Row],[First Loan Date]],1,0)</f>
        <v>1</v>
      </c>
    </row>
    <row r="1394" spans="1:57" x14ac:dyDescent="0.3">
      <c r="A1394" t="s">
        <v>1481</v>
      </c>
      <c r="B1394">
        <v>582</v>
      </c>
      <c r="C1394" t="s">
        <v>246</v>
      </c>
      <c r="D1394" t="s">
        <v>589</v>
      </c>
      <c r="E1394">
        <v>3715</v>
      </c>
      <c r="F1394">
        <v>29740</v>
      </c>
      <c r="G1394">
        <v>26638</v>
      </c>
      <c r="H1394" s="5">
        <v>44333</v>
      </c>
      <c r="I1394" t="s">
        <v>612</v>
      </c>
      <c r="J1394" t="s">
        <v>619</v>
      </c>
      <c r="K1394">
        <v>110159</v>
      </c>
      <c r="L1394" t="s">
        <v>248</v>
      </c>
      <c r="M1394" t="s">
        <v>40</v>
      </c>
      <c r="N1394" t="s">
        <v>13</v>
      </c>
      <c r="O1394" t="s">
        <v>14</v>
      </c>
      <c r="P1394">
        <v>39</v>
      </c>
      <c r="Q1394" s="5" t="s">
        <v>41</v>
      </c>
      <c r="R1394" t="s">
        <v>16</v>
      </c>
      <c r="S1394" t="s">
        <v>35</v>
      </c>
      <c r="T1394" t="s">
        <v>18</v>
      </c>
      <c r="U1394" t="s">
        <v>26</v>
      </c>
      <c r="V1394" t="s">
        <v>39</v>
      </c>
      <c r="W1394">
        <v>692</v>
      </c>
      <c r="X1394" t="s">
        <v>574</v>
      </c>
      <c r="Y1394" t="s">
        <v>590</v>
      </c>
      <c r="Z1394" t="s">
        <v>576</v>
      </c>
      <c r="AA1394">
        <v>9.9099999999999994E-2</v>
      </c>
      <c r="AB1394" t="s">
        <v>577</v>
      </c>
      <c r="AC1394" t="s">
        <v>591</v>
      </c>
      <c r="AD1394" t="s">
        <v>246</v>
      </c>
      <c r="AE1394" t="s">
        <v>234</v>
      </c>
      <c r="AF1394" t="s">
        <v>235</v>
      </c>
      <c r="AG1394" t="s">
        <v>236</v>
      </c>
      <c r="AH1394" t="s">
        <v>237</v>
      </c>
      <c r="AI1394" t="s">
        <v>246</v>
      </c>
      <c r="AJ1394">
        <v>110159</v>
      </c>
      <c r="AK1394" t="s">
        <v>247</v>
      </c>
      <c r="AL1394" t="s">
        <v>241</v>
      </c>
      <c r="AM1394">
        <v>5578</v>
      </c>
      <c r="AN1394">
        <v>29323</v>
      </c>
      <c r="AO1394">
        <v>3410</v>
      </c>
      <c r="AP1394">
        <v>18.739999999999998</v>
      </c>
      <c r="AQ1394">
        <v>211.87</v>
      </c>
      <c r="AR1394" t="s">
        <v>2626</v>
      </c>
      <c r="AS1394" t="s">
        <v>2626</v>
      </c>
      <c r="AT1394">
        <v>1</v>
      </c>
      <c r="AU1394" t="s">
        <v>2630</v>
      </c>
      <c r="AV1394" s="3">
        <v>42468</v>
      </c>
      <c r="AW1394" s="3" t="str">
        <f>TEXT(LoanTable[[#This Row],[Disbursement Date]],"YYYY-MM")</f>
        <v>2021-05</v>
      </c>
      <c r="AX1394" t="str">
        <f>TEXT(EDATE(LoanTable[[#This Row],[Disbursement Date]],-1),"YYYY-MM")</f>
        <v>2021-04</v>
      </c>
      <c r="AY1394">
        <f>IF(LoanTable[[#This Row],[Loan Status]]="Active",1,0)</f>
        <v>0</v>
      </c>
      <c r="AZ1394">
        <f>IF(COUNTIFS(LoanTable[Client id],LoanTable[[#This Row],[Client id]],LoanTable[Period],LoanTable[[#This Row],[Previous Period]])&gt;0,1,0)</f>
        <v>0</v>
      </c>
      <c r="BA1394" s="17" t="str">
        <f>TEXT(LoanTable[[#This Row],[Disbursement Date]],"YYYY")</f>
        <v>2021</v>
      </c>
      <c r="BB1394" s="10" cm="1">
        <f t="array" ref="BB1394">IF(YEAR(LoanTable[[#This Row],[Disbursement Date]])=MIN(YEAR(LoanTable[Disbursement Date])),"",YEAR(LoanTable[[#This Row],[Disbursement Date]])-1)</f>
        <v>2020</v>
      </c>
      <c r="BC1394" s="10">
        <f>IF(LoanTable[[#This Row],[Previous Year]]="",1,IF(COUNTIFS(LoanTable[Client id],LoanTable[[#This Row],[Client id]],LoanTable[Year],LoanTable[[#This Row],[Previous Year]])&gt;0,1,0))</f>
        <v>0</v>
      </c>
      <c r="BD1394" t="str">
        <f>YEAR(LoanTable[[#This Row],[Disbursement Date]]) &amp; "-Q" &amp; ROUNDUP(MONTH(LoanTable[[#This Row],[Disbursement Date]])/3,0)</f>
        <v>2021-Q2</v>
      </c>
      <c r="BE1394">
        <f>IF(LoanTable[[#This Row],[Disbursement Date]]=LoanTable[[#This Row],[First Loan Date]],1,0)</f>
        <v>0</v>
      </c>
    </row>
    <row r="1395" spans="1:57" x14ac:dyDescent="0.3">
      <c r="A1395" t="s">
        <v>1570</v>
      </c>
      <c r="B1395">
        <v>775</v>
      </c>
      <c r="C1395" t="s">
        <v>350</v>
      </c>
      <c r="D1395" t="s">
        <v>573</v>
      </c>
      <c r="E1395">
        <v>4517</v>
      </c>
      <c r="F1395">
        <v>29362</v>
      </c>
      <c r="G1395">
        <v>43219</v>
      </c>
      <c r="H1395" s="5">
        <v>44333</v>
      </c>
      <c r="I1395" t="s">
        <v>612</v>
      </c>
      <c r="J1395" t="s">
        <v>619</v>
      </c>
      <c r="K1395">
        <v>700013</v>
      </c>
      <c r="L1395" t="s">
        <v>351</v>
      </c>
      <c r="M1395" t="s">
        <v>27</v>
      </c>
      <c r="N1395" t="s">
        <v>13</v>
      </c>
      <c r="O1395" t="s">
        <v>28</v>
      </c>
      <c r="P1395">
        <v>47</v>
      </c>
      <c r="Q1395" s="5" t="s">
        <v>212</v>
      </c>
      <c r="R1395" t="s">
        <v>104</v>
      </c>
      <c r="S1395" t="s">
        <v>105</v>
      </c>
      <c r="T1395" t="s">
        <v>63</v>
      </c>
      <c r="U1395" t="s">
        <v>38</v>
      </c>
      <c r="V1395" t="s">
        <v>20</v>
      </c>
      <c r="W1395">
        <v>346</v>
      </c>
      <c r="X1395" t="s">
        <v>574</v>
      </c>
      <c r="Y1395" t="s">
        <v>575</v>
      </c>
      <c r="Z1395" t="s">
        <v>576</v>
      </c>
      <c r="AA1395">
        <v>0.1065</v>
      </c>
      <c r="AB1395" t="s">
        <v>577</v>
      </c>
      <c r="AC1395" t="s">
        <v>578</v>
      </c>
      <c r="AD1395" t="s">
        <v>350</v>
      </c>
      <c r="AE1395" t="s">
        <v>331</v>
      </c>
      <c r="AF1395" t="s">
        <v>332</v>
      </c>
      <c r="AG1395" t="s">
        <v>333</v>
      </c>
      <c r="AH1395" t="s">
        <v>334</v>
      </c>
      <c r="AI1395" t="s">
        <v>335</v>
      </c>
      <c r="AJ1395">
        <v>700013</v>
      </c>
      <c r="AK1395" t="s">
        <v>247</v>
      </c>
      <c r="AL1395" t="s">
        <v>241</v>
      </c>
      <c r="AM1395">
        <v>4169</v>
      </c>
      <c r="AN1395">
        <v>29425</v>
      </c>
      <c r="AO1395">
        <v>4206</v>
      </c>
      <c r="AP1395">
        <v>25.55</v>
      </c>
      <c r="AQ1395">
        <v>1158.95</v>
      </c>
      <c r="AR1395" t="s">
        <v>2626</v>
      </c>
      <c r="AS1395" t="s">
        <v>2626</v>
      </c>
      <c r="AT1395">
        <v>0</v>
      </c>
      <c r="AU1395" t="s">
        <v>2628</v>
      </c>
      <c r="AV1395" s="3">
        <v>44333</v>
      </c>
      <c r="AW1395" s="3" t="str">
        <f>TEXT(LoanTable[[#This Row],[Disbursement Date]],"YYYY-MM")</f>
        <v>2021-05</v>
      </c>
      <c r="AX1395" t="str">
        <f>TEXT(EDATE(LoanTable[[#This Row],[Disbursement Date]],-1),"YYYY-MM")</f>
        <v>2021-04</v>
      </c>
      <c r="AY1395">
        <f>IF(LoanTable[[#This Row],[Loan Status]]="Active",1,0)</f>
        <v>0</v>
      </c>
      <c r="AZ1395">
        <f>IF(COUNTIFS(LoanTable[Client id],LoanTable[[#This Row],[Client id]],LoanTable[Period],LoanTable[[#This Row],[Previous Period]])&gt;0,1,0)</f>
        <v>0</v>
      </c>
      <c r="BA1395" s="17" t="str">
        <f>TEXT(LoanTable[[#This Row],[Disbursement Date]],"YYYY")</f>
        <v>2021</v>
      </c>
      <c r="BB1395" s="10" cm="1">
        <f t="array" ref="BB1395">IF(YEAR(LoanTable[[#This Row],[Disbursement Date]])=MIN(YEAR(LoanTable[Disbursement Date])),"",YEAR(LoanTable[[#This Row],[Disbursement Date]])-1)</f>
        <v>2020</v>
      </c>
      <c r="BC1395" s="10">
        <f>IF(LoanTable[[#This Row],[Previous Year]]="",1,IF(COUNTIFS(LoanTable[Client id],LoanTable[[#This Row],[Client id]],LoanTable[Year],LoanTable[[#This Row],[Previous Year]])&gt;0,1,0))</f>
        <v>0</v>
      </c>
      <c r="BD1395" t="str">
        <f>YEAR(LoanTable[[#This Row],[Disbursement Date]]) &amp; "-Q" &amp; ROUNDUP(MONTH(LoanTable[[#This Row],[Disbursement Date]])/3,0)</f>
        <v>2021-Q2</v>
      </c>
      <c r="BE1395">
        <f>IF(LoanTable[[#This Row],[Disbursement Date]]=LoanTable[[#This Row],[First Loan Date]],1,0)</f>
        <v>1</v>
      </c>
    </row>
    <row r="1396" spans="1:57" x14ac:dyDescent="0.3">
      <c r="A1396" t="s">
        <v>1339</v>
      </c>
      <c r="B1396">
        <v>446</v>
      </c>
      <c r="C1396" t="s">
        <v>246</v>
      </c>
      <c r="D1396" t="s">
        <v>573</v>
      </c>
      <c r="E1396">
        <v>38745</v>
      </c>
      <c r="F1396">
        <v>40650</v>
      </c>
      <c r="G1396">
        <v>3101</v>
      </c>
      <c r="H1396" s="5">
        <v>44334</v>
      </c>
      <c r="I1396" t="s">
        <v>612</v>
      </c>
      <c r="J1396" t="s">
        <v>619</v>
      </c>
      <c r="K1396">
        <v>110159</v>
      </c>
      <c r="L1396" t="s">
        <v>248</v>
      </c>
      <c r="M1396" t="s">
        <v>98</v>
      </c>
      <c r="N1396" t="s">
        <v>13</v>
      </c>
      <c r="O1396" t="s">
        <v>14</v>
      </c>
      <c r="P1396">
        <v>44</v>
      </c>
      <c r="Q1396" s="5" t="s">
        <v>100</v>
      </c>
      <c r="R1396" t="s">
        <v>25</v>
      </c>
      <c r="S1396" t="s">
        <v>35</v>
      </c>
      <c r="T1396" t="s">
        <v>63</v>
      </c>
      <c r="U1396" t="s">
        <v>65</v>
      </c>
      <c r="V1396" t="s">
        <v>20</v>
      </c>
      <c r="W1396">
        <v>361</v>
      </c>
      <c r="X1396" t="s">
        <v>574</v>
      </c>
      <c r="Y1396" t="s">
        <v>575</v>
      </c>
      <c r="Z1396" t="s">
        <v>576</v>
      </c>
      <c r="AA1396">
        <v>0.1065</v>
      </c>
      <c r="AB1396" t="s">
        <v>577</v>
      </c>
      <c r="AC1396" t="s">
        <v>578</v>
      </c>
      <c r="AD1396" t="s">
        <v>246</v>
      </c>
      <c r="AE1396" t="s">
        <v>234</v>
      </c>
      <c r="AF1396" t="s">
        <v>235</v>
      </c>
      <c r="AG1396" t="s">
        <v>236</v>
      </c>
      <c r="AH1396" t="s">
        <v>237</v>
      </c>
      <c r="AI1396" t="s">
        <v>246</v>
      </c>
      <c r="AJ1396">
        <v>110159</v>
      </c>
      <c r="AK1396" t="s">
        <v>247</v>
      </c>
      <c r="AL1396" t="s">
        <v>241</v>
      </c>
      <c r="AM1396">
        <v>39881</v>
      </c>
      <c r="AN1396">
        <v>42409</v>
      </c>
      <c r="AO1396">
        <v>38645</v>
      </c>
      <c r="AP1396">
        <v>26.02</v>
      </c>
      <c r="AQ1396">
        <v>1496.39</v>
      </c>
      <c r="AR1396" t="s">
        <v>2627</v>
      </c>
      <c r="AS1396" t="s">
        <v>2626</v>
      </c>
      <c r="AT1396">
        <v>1</v>
      </c>
      <c r="AU1396" t="s">
        <v>2628</v>
      </c>
      <c r="AV1396" s="3">
        <v>43174</v>
      </c>
      <c r="AW1396" s="3" t="str">
        <f>TEXT(LoanTable[[#This Row],[Disbursement Date]],"YYYY-MM")</f>
        <v>2021-05</v>
      </c>
      <c r="AX1396" t="str">
        <f>TEXT(EDATE(LoanTable[[#This Row],[Disbursement Date]],-1),"YYYY-MM")</f>
        <v>2021-04</v>
      </c>
      <c r="AY1396">
        <f>IF(LoanTable[[#This Row],[Loan Status]]="Active",1,0)</f>
        <v>0</v>
      </c>
      <c r="AZ1396">
        <f>IF(COUNTIFS(LoanTable[Client id],LoanTable[[#This Row],[Client id]],LoanTable[Period],LoanTable[[#This Row],[Previous Period]])&gt;0,1,0)</f>
        <v>0</v>
      </c>
      <c r="BA1396" s="17" t="str">
        <f>TEXT(LoanTable[[#This Row],[Disbursement Date]],"YYYY")</f>
        <v>2021</v>
      </c>
      <c r="BB1396" s="10" cm="1">
        <f t="array" ref="BB1396">IF(YEAR(LoanTable[[#This Row],[Disbursement Date]])=MIN(YEAR(LoanTable[Disbursement Date])),"",YEAR(LoanTable[[#This Row],[Disbursement Date]])-1)</f>
        <v>2020</v>
      </c>
      <c r="BC1396" s="10">
        <f>IF(LoanTable[[#This Row],[Previous Year]]="",1,IF(COUNTIFS(LoanTable[Client id],LoanTable[[#This Row],[Client id]],LoanTable[Year],LoanTable[[#This Row],[Previous Year]])&gt;0,1,0))</f>
        <v>0</v>
      </c>
      <c r="BD1396" t="str">
        <f>YEAR(LoanTable[[#This Row],[Disbursement Date]]) &amp; "-Q" &amp; ROUNDUP(MONTH(LoanTable[[#This Row],[Disbursement Date]])/3,0)</f>
        <v>2021-Q2</v>
      </c>
      <c r="BE1396">
        <f>IF(LoanTable[[#This Row],[Disbursement Date]]=LoanTable[[#This Row],[First Loan Date]],1,0)</f>
        <v>0</v>
      </c>
    </row>
    <row r="1397" spans="1:57" x14ac:dyDescent="0.3">
      <c r="A1397" t="s">
        <v>1987</v>
      </c>
      <c r="B1397">
        <v>77</v>
      </c>
      <c r="C1397" t="s">
        <v>280</v>
      </c>
      <c r="D1397" t="s">
        <v>589</v>
      </c>
      <c r="E1397">
        <v>47630</v>
      </c>
      <c r="F1397">
        <v>31807</v>
      </c>
      <c r="G1397">
        <v>10827</v>
      </c>
      <c r="H1397" s="5">
        <v>44335</v>
      </c>
      <c r="I1397" t="s">
        <v>615</v>
      </c>
      <c r="J1397" t="s">
        <v>613</v>
      </c>
      <c r="K1397">
        <v>50678</v>
      </c>
      <c r="L1397" t="s">
        <v>363</v>
      </c>
      <c r="M1397" t="s">
        <v>23</v>
      </c>
      <c r="N1397" t="s">
        <v>13</v>
      </c>
      <c r="O1397" t="s">
        <v>46</v>
      </c>
      <c r="P1397">
        <v>34</v>
      </c>
      <c r="Q1397" s="6" t="s">
        <v>87</v>
      </c>
      <c r="R1397" t="s">
        <v>16</v>
      </c>
      <c r="S1397" t="s">
        <v>35</v>
      </c>
      <c r="T1397" t="s">
        <v>18</v>
      </c>
      <c r="U1397" t="s">
        <v>38</v>
      </c>
      <c r="V1397" t="s">
        <v>39</v>
      </c>
      <c r="W1397">
        <v>756</v>
      </c>
      <c r="X1397" t="s">
        <v>574</v>
      </c>
      <c r="Y1397" t="s">
        <v>590</v>
      </c>
      <c r="Z1397" t="s">
        <v>576</v>
      </c>
      <c r="AA1397">
        <v>9.9099999999999994E-2</v>
      </c>
      <c r="AB1397" t="s">
        <v>577</v>
      </c>
      <c r="AC1397" t="s">
        <v>591</v>
      </c>
      <c r="AD1397" t="s">
        <v>280</v>
      </c>
      <c r="AE1397" t="s">
        <v>279</v>
      </c>
      <c r="AF1397" t="s">
        <v>280</v>
      </c>
      <c r="AG1397" t="s">
        <v>281</v>
      </c>
      <c r="AH1397" t="s">
        <v>282</v>
      </c>
      <c r="AI1397" t="s">
        <v>280</v>
      </c>
      <c r="AJ1397">
        <v>50678</v>
      </c>
      <c r="AK1397" t="s">
        <v>362</v>
      </c>
      <c r="AL1397" t="s">
        <v>239</v>
      </c>
      <c r="AM1397">
        <v>48124</v>
      </c>
      <c r="AN1397">
        <v>32853</v>
      </c>
      <c r="AO1397">
        <v>47512</v>
      </c>
      <c r="AP1397">
        <v>39.229999999999997</v>
      </c>
      <c r="AQ1397">
        <v>1248</v>
      </c>
      <c r="AR1397" t="s">
        <v>2626</v>
      </c>
      <c r="AS1397" t="s">
        <v>2626</v>
      </c>
      <c r="AT1397">
        <v>0</v>
      </c>
      <c r="AU1397" t="s">
        <v>2629</v>
      </c>
      <c r="AV1397" s="3">
        <v>44211</v>
      </c>
      <c r="AW1397" s="3" t="str">
        <f>TEXT(LoanTable[[#This Row],[Disbursement Date]],"YYYY-MM")</f>
        <v>2021-05</v>
      </c>
      <c r="AX1397" t="str">
        <f>TEXT(EDATE(LoanTable[[#This Row],[Disbursement Date]],-1),"YYYY-MM")</f>
        <v>2021-04</v>
      </c>
      <c r="AY1397">
        <f>IF(LoanTable[[#This Row],[Loan Status]]="Active",1,0)</f>
        <v>0</v>
      </c>
      <c r="AZ1397">
        <f>IF(COUNTIFS(LoanTable[Client id],LoanTable[[#This Row],[Client id]],LoanTable[Period],LoanTable[[#This Row],[Previous Period]])&gt;0,1,0)</f>
        <v>0</v>
      </c>
      <c r="BA1397" s="17" t="str">
        <f>TEXT(LoanTable[[#This Row],[Disbursement Date]],"YYYY")</f>
        <v>2021</v>
      </c>
      <c r="BB1397" s="10" cm="1">
        <f t="array" ref="BB1397">IF(YEAR(LoanTable[[#This Row],[Disbursement Date]])=MIN(YEAR(LoanTable[Disbursement Date])),"",YEAR(LoanTable[[#This Row],[Disbursement Date]])-1)</f>
        <v>2020</v>
      </c>
      <c r="BC1397" s="10">
        <f>IF(LoanTable[[#This Row],[Previous Year]]="",1,IF(COUNTIFS(LoanTable[Client id],LoanTable[[#This Row],[Client id]],LoanTable[Year],LoanTable[[#This Row],[Previous Year]])&gt;0,1,0))</f>
        <v>0</v>
      </c>
      <c r="BD1397" t="str">
        <f>YEAR(LoanTable[[#This Row],[Disbursement Date]]) &amp; "-Q" &amp; ROUNDUP(MONTH(LoanTable[[#This Row],[Disbursement Date]])/3,0)</f>
        <v>2021-Q2</v>
      </c>
      <c r="BE1397">
        <f>IF(LoanTable[[#This Row],[Disbursement Date]]=LoanTable[[#This Row],[First Loan Date]],1,0)</f>
        <v>0</v>
      </c>
    </row>
    <row r="1398" spans="1:57" x14ac:dyDescent="0.3">
      <c r="A1398" t="s">
        <v>2256</v>
      </c>
      <c r="B1398">
        <v>680</v>
      </c>
      <c r="C1398" t="s">
        <v>350</v>
      </c>
      <c r="D1398" t="s">
        <v>573</v>
      </c>
      <c r="E1398">
        <v>39348</v>
      </c>
      <c r="F1398">
        <v>3590</v>
      </c>
      <c r="G1398">
        <v>10480</v>
      </c>
      <c r="H1398" s="5">
        <v>44336</v>
      </c>
      <c r="I1398" t="s">
        <v>615</v>
      </c>
      <c r="J1398" t="s">
        <v>613</v>
      </c>
      <c r="K1398">
        <v>700013</v>
      </c>
      <c r="L1398" t="s">
        <v>351</v>
      </c>
      <c r="M1398" t="s">
        <v>23</v>
      </c>
      <c r="N1398" t="s">
        <v>13</v>
      </c>
      <c r="O1398" t="s">
        <v>46</v>
      </c>
      <c r="P1398">
        <v>34</v>
      </c>
      <c r="Q1398" s="5" t="s">
        <v>87</v>
      </c>
      <c r="R1398" t="s">
        <v>16</v>
      </c>
      <c r="S1398" t="s">
        <v>35</v>
      </c>
      <c r="T1398" t="s">
        <v>18</v>
      </c>
      <c r="U1398" t="s">
        <v>38</v>
      </c>
      <c r="V1398" t="s">
        <v>39</v>
      </c>
      <c r="W1398">
        <v>756</v>
      </c>
      <c r="X1398" t="s">
        <v>574</v>
      </c>
      <c r="Y1398" t="s">
        <v>575</v>
      </c>
      <c r="Z1398" t="s">
        <v>576</v>
      </c>
      <c r="AA1398">
        <v>0.1065</v>
      </c>
      <c r="AB1398" t="s">
        <v>577</v>
      </c>
      <c r="AC1398" t="s">
        <v>578</v>
      </c>
      <c r="AD1398" t="s">
        <v>350</v>
      </c>
      <c r="AE1398" t="s">
        <v>331</v>
      </c>
      <c r="AF1398" t="s">
        <v>332</v>
      </c>
      <c r="AG1398" t="s">
        <v>333</v>
      </c>
      <c r="AH1398" t="s">
        <v>334</v>
      </c>
      <c r="AI1398" t="s">
        <v>335</v>
      </c>
      <c r="AJ1398">
        <v>700013</v>
      </c>
      <c r="AK1398" t="s">
        <v>247</v>
      </c>
      <c r="AL1398" t="s">
        <v>241</v>
      </c>
      <c r="AM1398">
        <v>39232</v>
      </c>
      <c r="AN1398">
        <v>4385</v>
      </c>
      <c r="AO1398">
        <v>38989</v>
      </c>
      <c r="AP1398">
        <v>4.51</v>
      </c>
      <c r="AQ1398">
        <v>3525.09</v>
      </c>
      <c r="AR1398" t="s">
        <v>2626</v>
      </c>
      <c r="AS1398" t="s">
        <v>2626</v>
      </c>
      <c r="AT1398">
        <v>0</v>
      </c>
      <c r="AU1398" t="s">
        <v>2629</v>
      </c>
      <c r="AV1398" s="3">
        <v>44336</v>
      </c>
      <c r="AW1398" s="3" t="str">
        <f>TEXT(LoanTable[[#This Row],[Disbursement Date]],"YYYY-MM")</f>
        <v>2021-05</v>
      </c>
      <c r="AX1398" t="str">
        <f>TEXT(EDATE(LoanTable[[#This Row],[Disbursement Date]],-1),"YYYY-MM")</f>
        <v>2021-04</v>
      </c>
      <c r="AY1398">
        <f>IF(LoanTable[[#This Row],[Loan Status]]="Active",1,0)</f>
        <v>0</v>
      </c>
      <c r="AZ1398">
        <f>IF(COUNTIFS(LoanTable[Client id],LoanTable[[#This Row],[Client id]],LoanTable[Period],LoanTable[[#This Row],[Previous Period]])&gt;0,1,0)</f>
        <v>0</v>
      </c>
      <c r="BA1398" s="17" t="str">
        <f>TEXT(LoanTable[[#This Row],[Disbursement Date]],"YYYY")</f>
        <v>2021</v>
      </c>
      <c r="BB1398" s="10" cm="1">
        <f t="array" ref="BB1398">IF(YEAR(LoanTable[[#This Row],[Disbursement Date]])=MIN(YEAR(LoanTable[Disbursement Date])),"",YEAR(LoanTable[[#This Row],[Disbursement Date]])-1)</f>
        <v>2020</v>
      </c>
      <c r="BC1398" s="10">
        <f>IF(LoanTable[[#This Row],[Previous Year]]="",1,IF(COUNTIFS(LoanTable[Client id],LoanTable[[#This Row],[Client id]],LoanTable[Year],LoanTable[[#This Row],[Previous Year]])&gt;0,1,0))</f>
        <v>0</v>
      </c>
      <c r="BD1398" t="str">
        <f>YEAR(LoanTable[[#This Row],[Disbursement Date]]) &amp; "-Q" &amp; ROUNDUP(MONTH(LoanTable[[#This Row],[Disbursement Date]])/3,0)</f>
        <v>2021-Q2</v>
      </c>
      <c r="BE1398">
        <f>IF(LoanTable[[#This Row],[Disbursement Date]]=LoanTable[[#This Row],[First Loan Date]],1,0)</f>
        <v>1</v>
      </c>
    </row>
    <row r="1399" spans="1:57" x14ac:dyDescent="0.3">
      <c r="A1399" t="s">
        <v>2444</v>
      </c>
      <c r="B1399">
        <v>243</v>
      </c>
      <c r="C1399" t="s">
        <v>249</v>
      </c>
      <c r="D1399" t="s">
        <v>573</v>
      </c>
      <c r="E1399">
        <v>24075</v>
      </c>
      <c r="F1399">
        <v>14977</v>
      </c>
      <c r="G1399">
        <v>10260</v>
      </c>
      <c r="H1399" s="5">
        <v>44337</v>
      </c>
      <c r="I1399" t="s">
        <v>612</v>
      </c>
      <c r="J1399" t="s">
        <v>619</v>
      </c>
      <c r="K1399">
        <v>910182</v>
      </c>
      <c r="L1399" t="s">
        <v>257</v>
      </c>
      <c r="M1399" t="s">
        <v>68</v>
      </c>
      <c r="N1399" t="s">
        <v>13</v>
      </c>
      <c r="O1399" t="s">
        <v>46</v>
      </c>
      <c r="P1399">
        <v>28</v>
      </c>
      <c r="Q1399" s="5" t="s">
        <v>69</v>
      </c>
      <c r="R1399" t="s">
        <v>25</v>
      </c>
      <c r="S1399" t="s">
        <v>35</v>
      </c>
      <c r="T1399" t="s">
        <v>18</v>
      </c>
      <c r="U1399" t="s">
        <v>38</v>
      </c>
      <c r="V1399" t="s">
        <v>31</v>
      </c>
      <c r="W1399">
        <v>385</v>
      </c>
      <c r="X1399" t="s">
        <v>574</v>
      </c>
      <c r="Y1399" t="s">
        <v>575</v>
      </c>
      <c r="Z1399" t="s">
        <v>576</v>
      </c>
      <c r="AA1399">
        <v>0.1065</v>
      </c>
      <c r="AB1399" t="s">
        <v>577</v>
      </c>
      <c r="AC1399" t="s">
        <v>578</v>
      </c>
      <c r="AD1399" t="s">
        <v>249</v>
      </c>
      <c r="AE1399" t="s">
        <v>250</v>
      </c>
      <c r="AF1399" t="s">
        <v>251</v>
      </c>
      <c r="AG1399" t="s">
        <v>252</v>
      </c>
      <c r="AH1399" t="s">
        <v>253</v>
      </c>
      <c r="AI1399" t="s">
        <v>254</v>
      </c>
      <c r="AJ1399">
        <v>910182</v>
      </c>
      <c r="AK1399" t="s">
        <v>255</v>
      </c>
      <c r="AL1399" t="s">
        <v>256</v>
      </c>
      <c r="AM1399">
        <v>25361</v>
      </c>
      <c r="AN1399">
        <v>15137</v>
      </c>
      <c r="AO1399">
        <v>24056</v>
      </c>
      <c r="AP1399">
        <v>21.71</v>
      </c>
      <c r="AQ1399">
        <v>3448.15</v>
      </c>
      <c r="AR1399" t="s">
        <v>2626</v>
      </c>
      <c r="AS1399" t="s">
        <v>2626</v>
      </c>
      <c r="AT1399">
        <v>1</v>
      </c>
      <c r="AU1399" t="s">
        <v>2628</v>
      </c>
      <c r="AV1399" s="3">
        <v>44337</v>
      </c>
      <c r="AW1399" s="3" t="str">
        <f>TEXT(LoanTable[[#This Row],[Disbursement Date]],"YYYY-MM")</f>
        <v>2021-05</v>
      </c>
      <c r="AX1399" t="str">
        <f>TEXT(EDATE(LoanTable[[#This Row],[Disbursement Date]],-1),"YYYY-MM")</f>
        <v>2021-04</v>
      </c>
      <c r="AY1399">
        <f>IF(LoanTable[[#This Row],[Loan Status]]="Active",1,0)</f>
        <v>0</v>
      </c>
      <c r="AZ1399">
        <f>IF(COUNTIFS(LoanTable[Client id],LoanTable[[#This Row],[Client id]],LoanTable[Period],LoanTable[[#This Row],[Previous Period]])&gt;0,1,0)</f>
        <v>0</v>
      </c>
      <c r="BA1399" s="17" t="str">
        <f>TEXT(LoanTable[[#This Row],[Disbursement Date]],"YYYY")</f>
        <v>2021</v>
      </c>
      <c r="BB1399" s="10" cm="1">
        <f t="array" ref="BB1399">IF(YEAR(LoanTable[[#This Row],[Disbursement Date]])=MIN(YEAR(LoanTable[Disbursement Date])),"",YEAR(LoanTable[[#This Row],[Disbursement Date]])-1)</f>
        <v>2020</v>
      </c>
      <c r="BC1399" s="10">
        <f>IF(LoanTable[[#This Row],[Previous Year]]="",1,IF(COUNTIFS(LoanTable[Client id],LoanTable[[#This Row],[Client id]],LoanTable[Year],LoanTable[[#This Row],[Previous Year]])&gt;0,1,0))</f>
        <v>0</v>
      </c>
      <c r="BD1399" t="str">
        <f>YEAR(LoanTable[[#This Row],[Disbursement Date]]) &amp; "-Q" &amp; ROUNDUP(MONTH(LoanTable[[#This Row],[Disbursement Date]])/3,0)</f>
        <v>2021-Q2</v>
      </c>
      <c r="BE1399">
        <f>IF(LoanTable[[#This Row],[Disbursement Date]]=LoanTable[[#This Row],[First Loan Date]],1,0)</f>
        <v>1</v>
      </c>
    </row>
    <row r="1400" spans="1:57" x14ac:dyDescent="0.3">
      <c r="A1400" t="s">
        <v>1129</v>
      </c>
      <c r="B1400">
        <v>709</v>
      </c>
      <c r="C1400" t="s">
        <v>251</v>
      </c>
      <c r="D1400" t="s">
        <v>592</v>
      </c>
      <c r="E1400">
        <v>29847</v>
      </c>
      <c r="F1400">
        <v>48273</v>
      </c>
      <c r="G1400">
        <v>34443</v>
      </c>
      <c r="H1400" s="5">
        <v>44339</v>
      </c>
      <c r="I1400" t="s">
        <v>624</v>
      </c>
      <c r="J1400" t="s">
        <v>619</v>
      </c>
      <c r="K1400">
        <v>10068</v>
      </c>
      <c r="L1400" t="s">
        <v>319</v>
      </c>
      <c r="M1400" t="s">
        <v>99</v>
      </c>
      <c r="N1400" t="s">
        <v>13</v>
      </c>
      <c r="O1400" t="s">
        <v>14</v>
      </c>
      <c r="P1400">
        <v>42</v>
      </c>
      <c r="Q1400" s="5" t="s">
        <v>129</v>
      </c>
      <c r="R1400" t="s">
        <v>25</v>
      </c>
      <c r="S1400" t="s">
        <v>35</v>
      </c>
      <c r="T1400" t="s">
        <v>18</v>
      </c>
      <c r="U1400" t="s">
        <v>22</v>
      </c>
      <c r="V1400" t="s">
        <v>20</v>
      </c>
      <c r="W1400">
        <v>668</v>
      </c>
      <c r="X1400" t="s">
        <v>574</v>
      </c>
      <c r="Y1400" t="s">
        <v>584</v>
      </c>
      <c r="Z1400" t="s">
        <v>593</v>
      </c>
      <c r="AA1400">
        <v>0.1991</v>
      </c>
      <c r="AB1400" t="s">
        <v>594</v>
      </c>
      <c r="AC1400" t="s">
        <v>595</v>
      </c>
      <c r="AD1400" t="s">
        <v>251</v>
      </c>
      <c r="AE1400" t="s">
        <v>250</v>
      </c>
      <c r="AF1400" t="s">
        <v>251</v>
      </c>
      <c r="AG1400" t="s">
        <v>252</v>
      </c>
      <c r="AH1400" t="s">
        <v>253</v>
      </c>
      <c r="AI1400" t="s">
        <v>317</v>
      </c>
      <c r="AJ1400">
        <v>10068</v>
      </c>
      <c r="AK1400" t="s">
        <v>318</v>
      </c>
      <c r="AL1400" t="s">
        <v>256</v>
      </c>
      <c r="AM1400">
        <v>30129</v>
      </c>
      <c r="AN1400">
        <v>48898</v>
      </c>
      <c r="AO1400">
        <v>29637</v>
      </c>
      <c r="AP1400">
        <v>21.73</v>
      </c>
      <c r="AQ1400">
        <v>533.91999999999996</v>
      </c>
      <c r="AR1400" t="s">
        <v>2626</v>
      </c>
      <c r="AS1400" t="s">
        <v>2626</v>
      </c>
      <c r="AT1400">
        <v>1</v>
      </c>
      <c r="AU1400" t="s">
        <v>2628</v>
      </c>
      <c r="AV1400" s="3">
        <v>42298</v>
      </c>
      <c r="AW1400" s="3" t="str">
        <f>TEXT(LoanTable[[#This Row],[Disbursement Date]],"YYYY-MM")</f>
        <v>2021-05</v>
      </c>
      <c r="AX1400" t="str">
        <f>TEXT(EDATE(LoanTable[[#This Row],[Disbursement Date]],-1),"YYYY-MM")</f>
        <v>2021-04</v>
      </c>
      <c r="AY1400">
        <f>IF(LoanTable[[#This Row],[Loan Status]]="Active",1,0)</f>
        <v>1</v>
      </c>
      <c r="AZ1400">
        <f>IF(COUNTIFS(LoanTable[Client id],LoanTable[[#This Row],[Client id]],LoanTable[Period],LoanTable[[#This Row],[Previous Period]])&gt;0,1,0)</f>
        <v>0</v>
      </c>
      <c r="BA1400" s="17" t="str">
        <f>TEXT(LoanTable[[#This Row],[Disbursement Date]],"YYYY")</f>
        <v>2021</v>
      </c>
      <c r="BB1400" s="10" cm="1">
        <f t="array" ref="BB1400">IF(YEAR(LoanTable[[#This Row],[Disbursement Date]])=MIN(YEAR(LoanTable[Disbursement Date])),"",YEAR(LoanTable[[#This Row],[Disbursement Date]])-1)</f>
        <v>2020</v>
      </c>
      <c r="BC1400" s="10">
        <f>IF(LoanTable[[#This Row],[Previous Year]]="",1,IF(COUNTIFS(LoanTable[Client id],LoanTable[[#This Row],[Client id]],LoanTable[Year],LoanTable[[#This Row],[Previous Year]])&gt;0,1,0))</f>
        <v>0</v>
      </c>
      <c r="BD1400" t="str">
        <f>YEAR(LoanTable[[#This Row],[Disbursement Date]]) &amp; "-Q" &amp; ROUNDUP(MONTH(LoanTable[[#This Row],[Disbursement Date]])/3,0)</f>
        <v>2021-Q2</v>
      </c>
      <c r="BE1400">
        <f>IF(LoanTable[[#This Row],[Disbursement Date]]=LoanTable[[#This Row],[First Loan Date]],1,0)</f>
        <v>0</v>
      </c>
    </row>
    <row r="1401" spans="1:57" x14ac:dyDescent="0.3">
      <c r="A1401" t="s">
        <v>1458</v>
      </c>
      <c r="B1401">
        <v>614</v>
      </c>
      <c r="C1401" t="s">
        <v>471</v>
      </c>
      <c r="D1401" t="s">
        <v>589</v>
      </c>
      <c r="E1401">
        <v>17843</v>
      </c>
      <c r="F1401">
        <v>5605</v>
      </c>
      <c r="G1401">
        <v>29213</v>
      </c>
      <c r="H1401" s="5">
        <v>44340</v>
      </c>
      <c r="I1401" t="s">
        <v>612</v>
      </c>
      <c r="J1401" t="s">
        <v>613</v>
      </c>
      <c r="K1401">
        <v>570241</v>
      </c>
      <c r="L1401" t="s">
        <v>477</v>
      </c>
      <c r="M1401" t="s">
        <v>12</v>
      </c>
      <c r="N1401" t="s">
        <v>13</v>
      </c>
      <c r="O1401" t="s">
        <v>14</v>
      </c>
      <c r="P1401">
        <v>37</v>
      </c>
      <c r="Q1401" s="5" t="s">
        <v>67</v>
      </c>
      <c r="R1401" t="s">
        <v>30</v>
      </c>
      <c r="S1401" t="s">
        <v>145</v>
      </c>
      <c r="T1401" t="s">
        <v>18</v>
      </c>
      <c r="U1401" t="s">
        <v>19</v>
      </c>
      <c r="V1401" t="s">
        <v>39</v>
      </c>
      <c r="W1401">
        <v>373</v>
      </c>
      <c r="X1401" t="s">
        <v>574</v>
      </c>
      <c r="Y1401" t="s">
        <v>590</v>
      </c>
      <c r="Z1401" t="s">
        <v>576</v>
      </c>
      <c r="AA1401">
        <v>9.9099999999999994E-2</v>
      </c>
      <c r="AB1401" t="s">
        <v>577</v>
      </c>
      <c r="AC1401" t="s">
        <v>591</v>
      </c>
      <c r="AD1401" t="s">
        <v>471</v>
      </c>
      <c r="AE1401" t="s">
        <v>472</v>
      </c>
      <c r="AF1401" t="s">
        <v>473</v>
      </c>
      <c r="AG1401" t="s">
        <v>474</v>
      </c>
      <c r="AH1401" t="s">
        <v>475</v>
      </c>
      <c r="AI1401" t="s">
        <v>471</v>
      </c>
      <c r="AJ1401">
        <v>570241</v>
      </c>
      <c r="AK1401" t="s">
        <v>476</v>
      </c>
      <c r="AL1401" t="s">
        <v>241</v>
      </c>
      <c r="AM1401">
        <v>18880</v>
      </c>
      <c r="AN1401">
        <v>6238</v>
      </c>
      <c r="AO1401">
        <v>17611</v>
      </c>
      <c r="AP1401">
        <v>20.46</v>
      </c>
      <c r="AQ1401">
        <v>4801.05</v>
      </c>
      <c r="AR1401" t="s">
        <v>2626</v>
      </c>
      <c r="AS1401" t="s">
        <v>2626</v>
      </c>
      <c r="AT1401">
        <v>1</v>
      </c>
      <c r="AU1401" t="s">
        <v>2628</v>
      </c>
      <c r="AV1401" s="3">
        <v>43703</v>
      </c>
      <c r="AW1401" s="3" t="str">
        <f>TEXT(LoanTable[[#This Row],[Disbursement Date]],"YYYY-MM")</f>
        <v>2021-05</v>
      </c>
      <c r="AX1401" t="str">
        <f>TEXT(EDATE(LoanTable[[#This Row],[Disbursement Date]],-1),"YYYY-MM")</f>
        <v>2021-04</v>
      </c>
      <c r="AY1401">
        <f>IF(LoanTable[[#This Row],[Loan Status]]="Active",1,0)</f>
        <v>0</v>
      </c>
      <c r="AZ1401">
        <f>IF(COUNTIFS(LoanTable[Client id],LoanTable[[#This Row],[Client id]],LoanTable[Period],LoanTable[[#This Row],[Previous Period]])&gt;0,1,0)</f>
        <v>0</v>
      </c>
      <c r="BA1401" s="17" t="str">
        <f>TEXT(LoanTable[[#This Row],[Disbursement Date]],"YYYY")</f>
        <v>2021</v>
      </c>
      <c r="BB1401" s="10" cm="1">
        <f t="array" ref="BB1401">IF(YEAR(LoanTable[[#This Row],[Disbursement Date]])=MIN(YEAR(LoanTable[Disbursement Date])),"",YEAR(LoanTable[[#This Row],[Disbursement Date]])-1)</f>
        <v>2020</v>
      </c>
      <c r="BC1401" s="10">
        <f>IF(LoanTable[[#This Row],[Previous Year]]="",1,IF(COUNTIFS(LoanTable[Client id],LoanTable[[#This Row],[Client id]],LoanTable[Year],LoanTable[[#This Row],[Previous Year]])&gt;0,1,0))</f>
        <v>0</v>
      </c>
      <c r="BD1401" t="str">
        <f>YEAR(LoanTable[[#This Row],[Disbursement Date]]) &amp; "-Q" &amp; ROUNDUP(MONTH(LoanTable[[#This Row],[Disbursement Date]])/3,0)</f>
        <v>2021-Q2</v>
      </c>
      <c r="BE1401">
        <f>IF(LoanTable[[#This Row],[Disbursement Date]]=LoanTable[[#This Row],[First Loan Date]],1,0)</f>
        <v>0</v>
      </c>
    </row>
    <row r="1402" spans="1:57" x14ac:dyDescent="0.3">
      <c r="A1402" t="s">
        <v>2433</v>
      </c>
      <c r="B1402">
        <v>771</v>
      </c>
      <c r="C1402" t="s">
        <v>422</v>
      </c>
      <c r="D1402" t="s">
        <v>579</v>
      </c>
      <c r="E1402">
        <v>12846</v>
      </c>
      <c r="F1402">
        <v>45254</v>
      </c>
      <c r="G1402">
        <v>8187</v>
      </c>
      <c r="H1402" s="5">
        <v>44340</v>
      </c>
      <c r="I1402" t="s">
        <v>612</v>
      </c>
      <c r="J1402" t="s">
        <v>613</v>
      </c>
      <c r="K1402">
        <v>120676</v>
      </c>
      <c r="L1402" t="s">
        <v>423</v>
      </c>
      <c r="M1402" t="s">
        <v>196</v>
      </c>
      <c r="N1402" t="s">
        <v>13</v>
      </c>
      <c r="O1402" t="s">
        <v>28</v>
      </c>
      <c r="P1402">
        <v>55</v>
      </c>
      <c r="Q1402" s="5" t="s">
        <v>43</v>
      </c>
      <c r="R1402" t="s">
        <v>74</v>
      </c>
      <c r="S1402" t="s">
        <v>105</v>
      </c>
      <c r="T1402" t="s">
        <v>63</v>
      </c>
      <c r="U1402" t="s">
        <v>65</v>
      </c>
      <c r="V1402" t="s">
        <v>20</v>
      </c>
      <c r="W1402">
        <v>750</v>
      </c>
      <c r="X1402" t="s">
        <v>574</v>
      </c>
      <c r="Y1402" t="s">
        <v>580</v>
      </c>
      <c r="Z1402" t="s">
        <v>576</v>
      </c>
      <c r="AA1402">
        <v>7.51E-2</v>
      </c>
      <c r="AB1402" t="s">
        <v>581</v>
      </c>
      <c r="AC1402" t="s">
        <v>582</v>
      </c>
      <c r="AD1402" t="s">
        <v>422</v>
      </c>
      <c r="AE1402" t="s">
        <v>234</v>
      </c>
      <c r="AF1402" t="s">
        <v>235</v>
      </c>
      <c r="AG1402" t="s">
        <v>236</v>
      </c>
      <c r="AH1402" t="s">
        <v>237</v>
      </c>
      <c r="AI1402" t="s">
        <v>422</v>
      </c>
      <c r="AJ1402">
        <v>120676</v>
      </c>
      <c r="AK1402" t="s">
        <v>247</v>
      </c>
      <c r="AL1402" t="s">
        <v>239</v>
      </c>
      <c r="AM1402">
        <v>14198</v>
      </c>
      <c r="AN1402">
        <v>45117</v>
      </c>
      <c r="AO1402">
        <v>12395</v>
      </c>
      <c r="AP1402">
        <v>26.47</v>
      </c>
      <c r="AQ1402">
        <v>2790.21</v>
      </c>
      <c r="AR1402" t="s">
        <v>2626</v>
      </c>
      <c r="AS1402" t="s">
        <v>2626</v>
      </c>
      <c r="AT1402">
        <v>0</v>
      </c>
      <c r="AU1402" t="s">
        <v>2629</v>
      </c>
      <c r="AV1402" s="3">
        <v>42616</v>
      </c>
      <c r="AW1402" s="3" t="str">
        <f>TEXT(LoanTable[[#This Row],[Disbursement Date]],"YYYY-MM")</f>
        <v>2021-05</v>
      </c>
      <c r="AX1402" t="str">
        <f>TEXT(EDATE(LoanTable[[#This Row],[Disbursement Date]],-1),"YYYY-MM")</f>
        <v>2021-04</v>
      </c>
      <c r="AY1402">
        <f>IF(LoanTable[[#This Row],[Loan Status]]="Active",1,0)</f>
        <v>0</v>
      </c>
      <c r="AZ1402">
        <f>IF(COUNTIFS(LoanTable[Client id],LoanTable[[#This Row],[Client id]],LoanTable[Period],LoanTable[[#This Row],[Previous Period]])&gt;0,1,0)</f>
        <v>0</v>
      </c>
      <c r="BA1402" s="17" t="str">
        <f>TEXT(LoanTable[[#This Row],[Disbursement Date]],"YYYY")</f>
        <v>2021</v>
      </c>
      <c r="BB1402" s="10" cm="1">
        <f t="array" ref="BB1402">IF(YEAR(LoanTable[[#This Row],[Disbursement Date]])=MIN(YEAR(LoanTable[Disbursement Date])),"",YEAR(LoanTable[[#This Row],[Disbursement Date]])-1)</f>
        <v>2020</v>
      </c>
      <c r="BC1402" s="10">
        <f>IF(LoanTable[[#This Row],[Previous Year]]="",1,IF(COUNTIFS(LoanTable[Client id],LoanTable[[#This Row],[Client id]],LoanTable[Year],LoanTable[[#This Row],[Previous Year]])&gt;0,1,0))</f>
        <v>0</v>
      </c>
      <c r="BD1402" t="str">
        <f>YEAR(LoanTable[[#This Row],[Disbursement Date]]) &amp; "-Q" &amp; ROUNDUP(MONTH(LoanTable[[#This Row],[Disbursement Date]])/3,0)</f>
        <v>2021-Q2</v>
      </c>
      <c r="BE1402">
        <f>IF(LoanTable[[#This Row],[Disbursement Date]]=LoanTable[[#This Row],[First Loan Date]],1,0)</f>
        <v>0</v>
      </c>
    </row>
    <row r="1403" spans="1:57" x14ac:dyDescent="0.3">
      <c r="A1403" t="s">
        <v>1686</v>
      </c>
      <c r="B1403">
        <v>521</v>
      </c>
      <c r="C1403" t="s">
        <v>409</v>
      </c>
      <c r="D1403" t="s">
        <v>589</v>
      </c>
      <c r="E1403">
        <v>16836</v>
      </c>
      <c r="F1403">
        <v>7854</v>
      </c>
      <c r="G1403">
        <v>27875</v>
      </c>
      <c r="H1403" s="5">
        <v>44343</v>
      </c>
      <c r="I1403" t="s">
        <v>615</v>
      </c>
      <c r="J1403" t="s">
        <v>613</v>
      </c>
      <c r="K1403">
        <v>1030063</v>
      </c>
      <c r="L1403" t="s">
        <v>411</v>
      </c>
      <c r="M1403" t="s">
        <v>211</v>
      </c>
      <c r="N1403" t="s">
        <v>13</v>
      </c>
      <c r="O1403" t="s">
        <v>28</v>
      </c>
      <c r="P1403">
        <v>47</v>
      </c>
      <c r="Q1403" s="5" t="s">
        <v>49</v>
      </c>
      <c r="R1403" t="s">
        <v>104</v>
      </c>
      <c r="S1403" t="s">
        <v>105</v>
      </c>
      <c r="T1403" t="s">
        <v>18</v>
      </c>
      <c r="U1403" t="s">
        <v>65</v>
      </c>
      <c r="V1403" t="s">
        <v>39</v>
      </c>
      <c r="W1403">
        <v>526</v>
      </c>
      <c r="X1403" t="s">
        <v>574</v>
      </c>
      <c r="Y1403" t="s">
        <v>590</v>
      </c>
      <c r="Z1403" t="s">
        <v>576</v>
      </c>
      <c r="AA1403">
        <v>9.9099999999999994E-2</v>
      </c>
      <c r="AB1403" t="s">
        <v>577</v>
      </c>
      <c r="AC1403" t="s">
        <v>591</v>
      </c>
      <c r="AD1403" t="s">
        <v>409</v>
      </c>
      <c r="AE1403" t="s">
        <v>234</v>
      </c>
      <c r="AF1403" t="s">
        <v>235</v>
      </c>
      <c r="AG1403" t="s">
        <v>236</v>
      </c>
      <c r="AH1403" t="s">
        <v>237</v>
      </c>
      <c r="AI1403" t="s">
        <v>246</v>
      </c>
      <c r="AJ1403">
        <v>1030063</v>
      </c>
      <c r="AK1403" t="s">
        <v>410</v>
      </c>
      <c r="AL1403" t="s">
        <v>241</v>
      </c>
      <c r="AM1403">
        <v>17656</v>
      </c>
      <c r="AN1403">
        <v>7563</v>
      </c>
      <c r="AO1403">
        <v>16749</v>
      </c>
      <c r="AP1403">
        <v>27.73</v>
      </c>
      <c r="AQ1403">
        <v>3526.61</v>
      </c>
      <c r="AR1403" t="s">
        <v>2626</v>
      </c>
      <c r="AS1403" t="s">
        <v>2626</v>
      </c>
      <c r="AT1403">
        <v>2</v>
      </c>
      <c r="AU1403" t="s">
        <v>2629</v>
      </c>
      <c r="AV1403" s="3">
        <v>42536</v>
      </c>
      <c r="AW1403" s="3" t="str">
        <f>TEXT(LoanTable[[#This Row],[Disbursement Date]],"YYYY-MM")</f>
        <v>2021-05</v>
      </c>
      <c r="AX1403" t="str">
        <f>TEXT(EDATE(LoanTable[[#This Row],[Disbursement Date]],-1),"YYYY-MM")</f>
        <v>2021-04</v>
      </c>
      <c r="AY1403">
        <f>IF(LoanTable[[#This Row],[Loan Status]]="Active",1,0)</f>
        <v>0</v>
      </c>
      <c r="AZ1403">
        <f>IF(COUNTIFS(LoanTable[Client id],LoanTable[[#This Row],[Client id]],LoanTable[Period],LoanTable[[#This Row],[Previous Period]])&gt;0,1,0)</f>
        <v>0</v>
      </c>
      <c r="BA1403" s="17" t="str">
        <f>TEXT(LoanTable[[#This Row],[Disbursement Date]],"YYYY")</f>
        <v>2021</v>
      </c>
      <c r="BB1403" s="10" cm="1">
        <f t="array" ref="BB1403">IF(YEAR(LoanTable[[#This Row],[Disbursement Date]])=MIN(YEAR(LoanTable[Disbursement Date])),"",YEAR(LoanTable[[#This Row],[Disbursement Date]])-1)</f>
        <v>2020</v>
      </c>
      <c r="BC1403" s="10">
        <f>IF(LoanTable[[#This Row],[Previous Year]]="",1,IF(COUNTIFS(LoanTable[Client id],LoanTable[[#This Row],[Client id]],LoanTable[Year],LoanTable[[#This Row],[Previous Year]])&gt;0,1,0))</f>
        <v>0</v>
      </c>
      <c r="BD1403" t="str">
        <f>YEAR(LoanTable[[#This Row],[Disbursement Date]]) &amp; "-Q" &amp; ROUNDUP(MONTH(LoanTable[[#This Row],[Disbursement Date]])/3,0)</f>
        <v>2021-Q2</v>
      </c>
      <c r="BE1403">
        <f>IF(LoanTable[[#This Row],[Disbursement Date]]=LoanTable[[#This Row],[First Loan Date]],1,0)</f>
        <v>0</v>
      </c>
    </row>
    <row r="1404" spans="1:57" x14ac:dyDescent="0.3">
      <c r="A1404" t="s">
        <v>2565</v>
      </c>
      <c r="B1404">
        <v>887</v>
      </c>
      <c r="C1404" t="s">
        <v>265</v>
      </c>
      <c r="D1404" t="s">
        <v>573</v>
      </c>
      <c r="E1404">
        <v>39668</v>
      </c>
      <c r="F1404">
        <v>13138</v>
      </c>
      <c r="G1404">
        <v>32790</v>
      </c>
      <c r="H1404" s="5">
        <v>44343</v>
      </c>
      <c r="I1404" t="s">
        <v>612</v>
      </c>
      <c r="J1404" t="s">
        <v>613</v>
      </c>
      <c r="K1404">
        <v>30179</v>
      </c>
      <c r="L1404" t="s">
        <v>272</v>
      </c>
      <c r="M1404" t="s">
        <v>165</v>
      </c>
      <c r="N1404" t="s">
        <v>13</v>
      </c>
      <c r="O1404" t="s">
        <v>46</v>
      </c>
      <c r="P1404">
        <v>29</v>
      </c>
      <c r="Q1404" s="5" t="s">
        <v>53</v>
      </c>
      <c r="R1404" t="s">
        <v>30</v>
      </c>
      <c r="S1404" t="s">
        <v>145</v>
      </c>
      <c r="T1404" t="s">
        <v>63</v>
      </c>
      <c r="U1404" t="s">
        <v>65</v>
      </c>
      <c r="V1404" t="s">
        <v>20</v>
      </c>
      <c r="W1404">
        <v>695</v>
      </c>
      <c r="X1404" t="s">
        <v>574</v>
      </c>
      <c r="Y1404" t="s">
        <v>575</v>
      </c>
      <c r="Z1404" t="s">
        <v>576</v>
      </c>
      <c r="AA1404">
        <v>0.1065</v>
      </c>
      <c r="AB1404" t="s">
        <v>577</v>
      </c>
      <c r="AC1404" t="s">
        <v>578</v>
      </c>
      <c r="AD1404" t="s">
        <v>265</v>
      </c>
      <c r="AE1404" t="s">
        <v>266</v>
      </c>
      <c r="AF1404" t="s">
        <v>267</v>
      </c>
      <c r="AG1404" t="s">
        <v>268</v>
      </c>
      <c r="AH1404" t="s">
        <v>269</v>
      </c>
      <c r="AI1404" t="s">
        <v>270</v>
      </c>
      <c r="AJ1404">
        <v>30179</v>
      </c>
      <c r="AK1404" t="s">
        <v>271</v>
      </c>
      <c r="AL1404" t="s">
        <v>241</v>
      </c>
      <c r="AM1404">
        <v>41204</v>
      </c>
      <c r="AN1404">
        <v>13081</v>
      </c>
      <c r="AO1404">
        <v>39491</v>
      </c>
      <c r="AP1404">
        <v>41.93</v>
      </c>
      <c r="AQ1404">
        <v>2378.54</v>
      </c>
      <c r="AR1404" t="s">
        <v>2626</v>
      </c>
      <c r="AS1404" t="s">
        <v>2627</v>
      </c>
      <c r="AT1404">
        <v>2</v>
      </c>
      <c r="AU1404" t="s">
        <v>2629</v>
      </c>
      <c r="AV1404" s="3">
        <v>42904</v>
      </c>
      <c r="AW1404" s="3" t="str">
        <f>TEXT(LoanTable[[#This Row],[Disbursement Date]],"YYYY-MM")</f>
        <v>2021-05</v>
      </c>
      <c r="AX1404" t="str">
        <f>TEXT(EDATE(LoanTable[[#This Row],[Disbursement Date]],-1),"YYYY-MM")</f>
        <v>2021-04</v>
      </c>
      <c r="AY1404">
        <f>IF(LoanTable[[#This Row],[Loan Status]]="Active",1,0)</f>
        <v>0</v>
      </c>
      <c r="AZ1404">
        <f>IF(COUNTIFS(LoanTable[Client id],LoanTable[[#This Row],[Client id]],LoanTable[Period],LoanTable[[#This Row],[Previous Period]])&gt;0,1,0)</f>
        <v>0</v>
      </c>
      <c r="BA1404" s="17" t="str">
        <f>TEXT(LoanTable[[#This Row],[Disbursement Date]],"YYYY")</f>
        <v>2021</v>
      </c>
      <c r="BB1404" s="10" cm="1">
        <f t="array" ref="BB1404">IF(YEAR(LoanTable[[#This Row],[Disbursement Date]])=MIN(YEAR(LoanTable[Disbursement Date])),"",YEAR(LoanTable[[#This Row],[Disbursement Date]])-1)</f>
        <v>2020</v>
      </c>
      <c r="BC1404" s="10">
        <f>IF(LoanTable[[#This Row],[Previous Year]]="",1,IF(COUNTIFS(LoanTable[Client id],LoanTable[[#This Row],[Client id]],LoanTable[Year],LoanTable[[#This Row],[Previous Year]])&gt;0,1,0))</f>
        <v>0</v>
      </c>
      <c r="BD1404" t="str">
        <f>YEAR(LoanTable[[#This Row],[Disbursement Date]]) &amp; "-Q" &amp; ROUNDUP(MONTH(LoanTable[[#This Row],[Disbursement Date]])/3,0)</f>
        <v>2021-Q2</v>
      </c>
      <c r="BE1404">
        <f>IF(LoanTable[[#This Row],[Disbursement Date]]=LoanTable[[#This Row],[First Loan Date]],1,0)</f>
        <v>0</v>
      </c>
    </row>
    <row r="1405" spans="1:57" x14ac:dyDescent="0.3">
      <c r="A1405" t="s">
        <v>1400</v>
      </c>
      <c r="B1405">
        <v>605</v>
      </c>
      <c r="C1405" t="s">
        <v>409</v>
      </c>
      <c r="D1405" t="s">
        <v>596</v>
      </c>
      <c r="E1405">
        <v>49422</v>
      </c>
      <c r="F1405">
        <v>30674</v>
      </c>
      <c r="G1405">
        <v>5283</v>
      </c>
      <c r="H1405" s="5">
        <v>44344</v>
      </c>
      <c r="I1405" t="s">
        <v>615</v>
      </c>
      <c r="J1405" t="s">
        <v>613</v>
      </c>
      <c r="K1405">
        <v>1030063</v>
      </c>
      <c r="L1405" t="s">
        <v>411</v>
      </c>
      <c r="M1405" t="s">
        <v>211</v>
      </c>
      <c r="N1405" t="s">
        <v>13</v>
      </c>
      <c r="O1405" t="s">
        <v>28</v>
      </c>
      <c r="P1405">
        <v>47</v>
      </c>
      <c r="Q1405" s="5" t="s">
        <v>49</v>
      </c>
      <c r="R1405" t="s">
        <v>104</v>
      </c>
      <c r="S1405" t="s">
        <v>105</v>
      </c>
      <c r="T1405" t="s">
        <v>18</v>
      </c>
      <c r="U1405" t="s">
        <v>65</v>
      </c>
      <c r="V1405" t="s">
        <v>39</v>
      </c>
      <c r="W1405">
        <v>526</v>
      </c>
      <c r="X1405" t="s">
        <v>574</v>
      </c>
      <c r="Y1405" t="s">
        <v>590</v>
      </c>
      <c r="Z1405" t="s">
        <v>593</v>
      </c>
      <c r="AA1405">
        <v>0.17269999999999999</v>
      </c>
      <c r="AB1405" t="s">
        <v>585</v>
      </c>
      <c r="AC1405" t="s">
        <v>597</v>
      </c>
      <c r="AD1405" t="s">
        <v>409</v>
      </c>
      <c r="AE1405" t="s">
        <v>234</v>
      </c>
      <c r="AF1405" t="s">
        <v>235</v>
      </c>
      <c r="AG1405" t="s">
        <v>236</v>
      </c>
      <c r="AH1405" t="s">
        <v>237</v>
      </c>
      <c r="AI1405" t="s">
        <v>246</v>
      </c>
      <c r="AJ1405">
        <v>1030063</v>
      </c>
      <c r="AK1405" t="s">
        <v>410</v>
      </c>
      <c r="AL1405" t="s">
        <v>241</v>
      </c>
      <c r="AM1405">
        <v>49820</v>
      </c>
      <c r="AN1405">
        <v>31345</v>
      </c>
      <c r="AO1405">
        <v>49399</v>
      </c>
      <c r="AP1405">
        <v>13.62</v>
      </c>
      <c r="AQ1405">
        <v>1865.1</v>
      </c>
      <c r="AR1405" t="s">
        <v>2626</v>
      </c>
      <c r="AS1405" t="s">
        <v>2626</v>
      </c>
      <c r="AT1405">
        <v>1</v>
      </c>
      <c r="AU1405" t="s">
        <v>2628</v>
      </c>
      <c r="AV1405" s="3">
        <v>44344</v>
      </c>
      <c r="AW1405" s="3" t="str">
        <f>TEXT(LoanTable[[#This Row],[Disbursement Date]],"YYYY-MM")</f>
        <v>2021-05</v>
      </c>
      <c r="AX1405" t="str">
        <f>TEXT(EDATE(LoanTable[[#This Row],[Disbursement Date]],-1),"YYYY-MM")</f>
        <v>2021-04</v>
      </c>
      <c r="AY1405">
        <f>IF(LoanTable[[#This Row],[Loan Status]]="Active",1,0)</f>
        <v>0</v>
      </c>
      <c r="AZ1405">
        <f>IF(COUNTIFS(LoanTable[Client id],LoanTable[[#This Row],[Client id]],LoanTable[Period],LoanTable[[#This Row],[Previous Period]])&gt;0,1,0)</f>
        <v>0</v>
      </c>
      <c r="BA1405" s="17" t="str">
        <f>TEXT(LoanTable[[#This Row],[Disbursement Date]],"YYYY")</f>
        <v>2021</v>
      </c>
      <c r="BB1405" s="10" cm="1">
        <f t="array" ref="BB1405">IF(YEAR(LoanTable[[#This Row],[Disbursement Date]])=MIN(YEAR(LoanTable[Disbursement Date])),"",YEAR(LoanTable[[#This Row],[Disbursement Date]])-1)</f>
        <v>2020</v>
      </c>
      <c r="BC1405" s="10">
        <f>IF(LoanTable[[#This Row],[Previous Year]]="",1,IF(COUNTIFS(LoanTable[Client id],LoanTable[[#This Row],[Client id]],LoanTable[Year],LoanTable[[#This Row],[Previous Year]])&gt;0,1,0))</f>
        <v>0</v>
      </c>
      <c r="BD1405" t="str">
        <f>YEAR(LoanTable[[#This Row],[Disbursement Date]]) &amp; "-Q" &amp; ROUNDUP(MONTH(LoanTable[[#This Row],[Disbursement Date]])/3,0)</f>
        <v>2021-Q2</v>
      </c>
      <c r="BE1405">
        <f>IF(LoanTable[[#This Row],[Disbursement Date]]=LoanTable[[#This Row],[First Loan Date]],1,0)</f>
        <v>1</v>
      </c>
    </row>
    <row r="1406" spans="1:57" x14ac:dyDescent="0.3">
      <c r="A1406" t="s">
        <v>2554</v>
      </c>
      <c r="B1406">
        <v>774</v>
      </c>
      <c r="C1406" t="s">
        <v>523</v>
      </c>
      <c r="D1406" t="s">
        <v>573</v>
      </c>
      <c r="E1406">
        <v>8291</v>
      </c>
      <c r="F1406">
        <v>18116</v>
      </c>
      <c r="G1406">
        <v>33347</v>
      </c>
      <c r="H1406" s="5">
        <v>44345</v>
      </c>
      <c r="I1406" t="s">
        <v>615</v>
      </c>
      <c r="J1406" t="s">
        <v>619</v>
      </c>
      <c r="K1406">
        <v>800018</v>
      </c>
      <c r="L1406" t="s">
        <v>526</v>
      </c>
      <c r="M1406" t="s">
        <v>54</v>
      </c>
      <c r="N1406" t="s">
        <v>13</v>
      </c>
      <c r="O1406" t="s">
        <v>33</v>
      </c>
      <c r="P1406">
        <v>22</v>
      </c>
      <c r="Q1406" s="5" t="s">
        <v>88</v>
      </c>
      <c r="R1406" t="s">
        <v>74</v>
      </c>
      <c r="S1406" t="s">
        <v>35</v>
      </c>
      <c r="T1406" t="s">
        <v>63</v>
      </c>
      <c r="U1406" t="s">
        <v>19</v>
      </c>
      <c r="V1406" t="s">
        <v>31</v>
      </c>
      <c r="W1406">
        <v>640</v>
      </c>
      <c r="X1406" t="s">
        <v>574</v>
      </c>
      <c r="Y1406" t="s">
        <v>575</v>
      </c>
      <c r="Z1406" t="s">
        <v>576</v>
      </c>
      <c r="AA1406">
        <v>0.1065</v>
      </c>
      <c r="AB1406" t="s">
        <v>577</v>
      </c>
      <c r="AC1406" t="s">
        <v>578</v>
      </c>
      <c r="AD1406" t="s">
        <v>523</v>
      </c>
      <c r="AE1406" t="s">
        <v>250</v>
      </c>
      <c r="AF1406" t="s">
        <v>251</v>
      </c>
      <c r="AG1406" t="s">
        <v>252</v>
      </c>
      <c r="AH1406" t="s">
        <v>253</v>
      </c>
      <c r="AI1406" t="s">
        <v>524</v>
      </c>
      <c r="AJ1406">
        <v>800018</v>
      </c>
      <c r="AK1406" t="s">
        <v>525</v>
      </c>
      <c r="AL1406" t="s">
        <v>239</v>
      </c>
      <c r="AM1406">
        <v>8452</v>
      </c>
      <c r="AN1406">
        <v>18669</v>
      </c>
      <c r="AO1406">
        <v>7860</v>
      </c>
      <c r="AP1406">
        <v>26.1</v>
      </c>
      <c r="AQ1406">
        <v>4728.2</v>
      </c>
      <c r="AR1406" t="s">
        <v>2626</v>
      </c>
      <c r="AS1406" t="s">
        <v>2626</v>
      </c>
      <c r="AT1406">
        <v>1</v>
      </c>
      <c r="AU1406" t="s">
        <v>2628</v>
      </c>
      <c r="AV1406" s="3">
        <v>44089</v>
      </c>
      <c r="AW1406" s="3" t="str">
        <f>TEXT(LoanTable[[#This Row],[Disbursement Date]],"YYYY-MM")</f>
        <v>2021-05</v>
      </c>
      <c r="AX1406" t="str">
        <f>TEXT(EDATE(LoanTable[[#This Row],[Disbursement Date]],-1),"YYYY-MM")</f>
        <v>2021-04</v>
      </c>
      <c r="AY1406">
        <f>IF(LoanTable[[#This Row],[Loan Status]]="Active",1,0)</f>
        <v>0</v>
      </c>
      <c r="AZ1406">
        <f>IF(COUNTIFS(LoanTable[Client id],LoanTable[[#This Row],[Client id]],LoanTable[Period],LoanTable[[#This Row],[Previous Period]])&gt;0,1,0)</f>
        <v>0</v>
      </c>
      <c r="BA1406" s="17" t="str">
        <f>TEXT(LoanTable[[#This Row],[Disbursement Date]],"YYYY")</f>
        <v>2021</v>
      </c>
      <c r="BB1406" s="10" cm="1">
        <f t="array" ref="BB1406">IF(YEAR(LoanTable[[#This Row],[Disbursement Date]])=MIN(YEAR(LoanTable[Disbursement Date])),"",YEAR(LoanTable[[#This Row],[Disbursement Date]])-1)</f>
        <v>2020</v>
      </c>
      <c r="BC1406" s="10">
        <f>IF(LoanTable[[#This Row],[Previous Year]]="",1,IF(COUNTIFS(LoanTable[Client id],LoanTable[[#This Row],[Client id]],LoanTable[Year],LoanTable[[#This Row],[Previous Year]])&gt;0,1,0))</f>
        <v>1</v>
      </c>
      <c r="BD1406" t="str">
        <f>YEAR(LoanTable[[#This Row],[Disbursement Date]]) &amp; "-Q" &amp; ROUNDUP(MONTH(LoanTable[[#This Row],[Disbursement Date]])/3,0)</f>
        <v>2021-Q2</v>
      </c>
      <c r="BE1406">
        <f>IF(LoanTable[[#This Row],[Disbursement Date]]=LoanTable[[#This Row],[First Loan Date]],1,0)</f>
        <v>0</v>
      </c>
    </row>
    <row r="1407" spans="1:57" x14ac:dyDescent="0.3">
      <c r="A1407" t="s">
        <v>2020</v>
      </c>
      <c r="B1407">
        <v>200</v>
      </c>
      <c r="C1407" t="s">
        <v>265</v>
      </c>
      <c r="D1407" t="s">
        <v>589</v>
      </c>
      <c r="E1407">
        <v>45711</v>
      </c>
      <c r="F1407">
        <v>17244</v>
      </c>
      <c r="G1407">
        <v>36979</v>
      </c>
      <c r="H1407" s="5">
        <v>44347</v>
      </c>
      <c r="I1407" t="s">
        <v>617</v>
      </c>
      <c r="J1407" t="s">
        <v>619</v>
      </c>
      <c r="K1407">
        <v>30179</v>
      </c>
      <c r="L1407" t="s">
        <v>272</v>
      </c>
      <c r="M1407" t="s">
        <v>165</v>
      </c>
      <c r="N1407" t="s">
        <v>13</v>
      </c>
      <c r="O1407" t="s">
        <v>46</v>
      </c>
      <c r="P1407">
        <v>31</v>
      </c>
      <c r="Q1407" s="5" t="s">
        <v>47</v>
      </c>
      <c r="R1407" t="s">
        <v>25</v>
      </c>
      <c r="S1407" t="s">
        <v>35</v>
      </c>
      <c r="T1407" t="s">
        <v>18</v>
      </c>
      <c r="U1407" t="s">
        <v>22</v>
      </c>
      <c r="V1407" t="s">
        <v>20</v>
      </c>
      <c r="W1407">
        <v>672</v>
      </c>
      <c r="X1407" t="s">
        <v>574</v>
      </c>
      <c r="Y1407" t="s">
        <v>590</v>
      </c>
      <c r="Z1407" t="s">
        <v>576</v>
      </c>
      <c r="AA1407">
        <v>9.9099999999999994E-2</v>
      </c>
      <c r="AB1407" t="s">
        <v>577</v>
      </c>
      <c r="AC1407" t="s">
        <v>591</v>
      </c>
      <c r="AD1407" t="s">
        <v>265</v>
      </c>
      <c r="AE1407" t="s">
        <v>266</v>
      </c>
      <c r="AF1407" t="s">
        <v>267</v>
      </c>
      <c r="AG1407" t="s">
        <v>268</v>
      </c>
      <c r="AH1407" t="s">
        <v>269</v>
      </c>
      <c r="AI1407" t="s">
        <v>270</v>
      </c>
      <c r="AJ1407">
        <v>30179</v>
      </c>
      <c r="AK1407" t="s">
        <v>271</v>
      </c>
      <c r="AL1407" t="s">
        <v>241</v>
      </c>
      <c r="AM1407">
        <v>47354</v>
      </c>
      <c r="AN1407">
        <v>18782</v>
      </c>
      <c r="AO1407">
        <v>45582</v>
      </c>
      <c r="AP1407">
        <v>15.2</v>
      </c>
      <c r="AQ1407">
        <v>2309.3200000000002</v>
      </c>
      <c r="AR1407" t="s">
        <v>2626</v>
      </c>
      <c r="AS1407" t="s">
        <v>2626</v>
      </c>
      <c r="AT1407">
        <v>1</v>
      </c>
      <c r="AU1407" t="s">
        <v>2630</v>
      </c>
      <c r="AV1407" s="3">
        <v>42036</v>
      </c>
      <c r="AW1407" s="3" t="str">
        <f>TEXT(LoanTable[[#This Row],[Disbursement Date]],"YYYY-MM")</f>
        <v>2021-05</v>
      </c>
      <c r="AX1407" t="str">
        <f>TEXT(EDATE(LoanTable[[#This Row],[Disbursement Date]],-1),"YYYY-MM")</f>
        <v>2021-04</v>
      </c>
      <c r="AY1407">
        <f>IF(LoanTable[[#This Row],[Loan Status]]="Active",1,0)</f>
        <v>0</v>
      </c>
      <c r="AZ1407">
        <f>IF(COUNTIFS(LoanTable[Client id],LoanTable[[#This Row],[Client id]],LoanTable[Period],LoanTable[[#This Row],[Previous Period]])&gt;0,1,0)</f>
        <v>0</v>
      </c>
      <c r="BA1407" s="17" t="str">
        <f>TEXT(LoanTable[[#This Row],[Disbursement Date]],"YYYY")</f>
        <v>2021</v>
      </c>
      <c r="BB1407" s="10" cm="1">
        <f t="array" ref="BB1407">IF(YEAR(LoanTable[[#This Row],[Disbursement Date]])=MIN(YEAR(LoanTable[Disbursement Date])),"",YEAR(LoanTable[[#This Row],[Disbursement Date]])-1)</f>
        <v>2020</v>
      </c>
      <c r="BC1407" s="10">
        <f>IF(LoanTable[[#This Row],[Previous Year]]="",1,IF(COUNTIFS(LoanTable[Client id],LoanTable[[#This Row],[Client id]],LoanTable[Year],LoanTable[[#This Row],[Previous Year]])&gt;0,1,0))</f>
        <v>1</v>
      </c>
      <c r="BD1407" t="str">
        <f>YEAR(LoanTable[[#This Row],[Disbursement Date]]) &amp; "-Q" &amp; ROUNDUP(MONTH(LoanTable[[#This Row],[Disbursement Date]])/3,0)</f>
        <v>2021-Q2</v>
      </c>
      <c r="BE1407">
        <f>IF(LoanTable[[#This Row],[Disbursement Date]]=LoanTable[[#This Row],[First Loan Date]],1,0)</f>
        <v>0</v>
      </c>
    </row>
    <row r="1408" spans="1:57" x14ac:dyDescent="0.3">
      <c r="A1408" t="s">
        <v>2201</v>
      </c>
      <c r="B1408">
        <v>695</v>
      </c>
      <c r="C1408" t="s">
        <v>471</v>
      </c>
      <c r="D1408" t="s">
        <v>573</v>
      </c>
      <c r="E1408">
        <v>7709</v>
      </c>
      <c r="F1408">
        <v>32163</v>
      </c>
      <c r="G1408">
        <v>25553</v>
      </c>
      <c r="H1408" s="5">
        <v>44349</v>
      </c>
      <c r="I1408" t="s">
        <v>615</v>
      </c>
      <c r="J1408" t="s">
        <v>613</v>
      </c>
      <c r="K1408">
        <v>570241</v>
      </c>
      <c r="L1408" t="s">
        <v>477</v>
      </c>
      <c r="M1408" t="s">
        <v>126</v>
      </c>
      <c r="N1408" t="s">
        <v>13</v>
      </c>
      <c r="O1408" t="s">
        <v>14</v>
      </c>
      <c r="P1408">
        <v>45</v>
      </c>
      <c r="Q1408" s="5" t="s">
        <v>24</v>
      </c>
      <c r="R1408" t="s">
        <v>104</v>
      </c>
      <c r="S1408" t="s">
        <v>105</v>
      </c>
      <c r="T1408" t="s">
        <v>18</v>
      </c>
      <c r="U1408" t="s">
        <v>19</v>
      </c>
      <c r="V1408" t="s">
        <v>31</v>
      </c>
      <c r="W1408">
        <v>357</v>
      </c>
      <c r="X1408" t="s">
        <v>574</v>
      </c>
      <c r="Y1408" t="s">
        <v>575</v>
      </c>
      <c r="Z1408" t="s">
        <v>576</v>
      </c>
      <c r="AA1408">
        <v>0.1065</v>
      </c>
      <c r="AB1408" t="s">
        <v>577</v>
      </c>
      <c r="AC1408" t="s">
        <v>578</v>
      </c>
      <c r="AD1408" t="s">
        <v>471</v>
      </c>
      <c r="AE1408" t="s">
        <v>472</v>
      </c>
      <c r="AF1408" t="s">
        <v>473</v>
      </c>
      <c r="AG1408" t="s">
        <v>474</v>
      </c>
      <c r="AH1408" t="s">
        <v>475</v>
      </c>
      <c r="AI1408" t="s">
        <v>471</v>
      </c>
      <c r="AJ1408">
        <v>570241</v>
      </c>
      <c r="AK1408" t="s">
        <v>476</v>
      </c>
      <c r="AL1408" t="s">
        <v>241</v>
      </c>
      <c r="AM1408">
        <v>9147</v>
      </c>
      <c r="AN1408">
        <v>33943</v>
      </c>
      <c r="AO1408">
        <v>7645</v>
      </c>
      <c r="AP1408">
        <v>44.82</v>
      </c>
      <c r="AQ1408">
        <v>3438.55</v>
      </c>
      <c r="AR1408" t="s">
        <v>2626</v>
      </c>
      <c r="AS1408" t="s">
        <v>2626</v>
      </c>
      <c r="AT1408">
        <v>2</v>
      </c>
      <c r="AU1408" t="s">
        <v>2628</v>
      </c>
      <c r="AV1408" s="3">
        <v>43979</v>
      </c>
      <c r="AW1408" s="3" t="str">
        <f>TEXT(LoanTable[[#This Row],[Disbursement Date]],"YYYY-MM")</f>
        <v>2021-06</v>
      </c>
      <c r="AX1408" t="str">
        <f>TEXT(EDATE(LoanTable[[#This Row],[Disbursement Date]],-1),"YYYY-MM")</f>
        <v>2021-05</v>
      </c>
      <c r="AY1408">
        <f>IF(LoanTable[[#This Row],[Loan Status]]="Active",1,0)</f>
        <v>0</v>
      </c>
      <c r="AZ1408">
        <f>IF(COUNTIFS(LoanTable[Client id],LoanTable[[#This Row],[Client id]],LoanTable[Period],LoanTable[[#This Row],[Previous Period]])&gt;0,1,0)</f>
        <v>0</v>
      </c>
      <c r="BA1408" s="17" t="str">
        <f>TEXT(LoanTable[[#This Row],[Disbursement Date]],"YYYY")</f>
        <v>2021</v>
      </c>
      <c r="BB1408" s="10" cm="1">
        <f t="array" ref="BB1408">IF(YEAR(LoanTable[[#This Row],[Disbursement Date]])=MIN(YEAR(LoanTable[Disbursement Date])),"",YEAR(LoanTable[[#This Row],[Disbursement Date]])-1)</f>
        <v>2020</v>
      </c>
      <c r="BC1408" s="10">
        <f>IF(LoanTable[[#This Row],[Previous Year]]="",1,IF(COUNTIFS(LoanTable[Client id],LoanTable[[#This Row],[Client id]],LoanTable[Year],LoanTable[[#This Row],[Previous Year]])&gt;0,1,0))</f>
        <v>1</v>
      </c>
      <c r="BD1408" t="str">
        <f>YEAR(LoanTable[[#This Row],[Disbursement Date]]) &amp; "-Q" &amp; ROUNDUP(MONTH(LoanTable[[#This Row],[Disbursement Date]])/3,0)</f>
        <v>2021-Q2</v>
      </c>
      <c r="BE1408">
        <f>IF(LoanTable[[#This Row],[Disbursement Date]]=LoanTable[[#This Row],[First Loan Date]],1,0)</f>
        <v>0</v>
      </c>
    </row>
    <row r="1409" spans="1:57" x14ac:dyDescent="0.3">
      <c r="A1409" t="s">
        <v>916</v>
      </c>
      <c r="B1409">
        <v>16</v>
      </c>
      <c r="C1409" t="s">
        <v>386</v>
      </c>
      <c r="D1409" t="s">
        <v>573</v>
      </c>
      <c r="E1409">
        <v>9881</v>
      </c>
      <c r="F1409">
        <v>37056</v>
      </c>
      <c r="G1409">
        <v>43774</v>
      </c>
      <c r="H1409" s="5">
        <v>44351</v>
      </c>
      <c r="I1409" t="s">
        <v>612</v>
      </c>
      <c r="J1409" t="s">
        <v>619</v>
      </c>
      <c r="K1409">
        <v>1110166</v>
      </c>
      <c r="L1409" t="s">
        <v>389</v>
      </c>
      <c r="M1409" t="s">
        <v>56</v>
      </c>
      <c r="N1409" t="s">
        <v>13</v>
      </c>
      <c r="O1409" t="s">
        <v>28</v>
      </c>
      <c r="P1409">
        <v>53</v>
      </c>
      <c r="Q1409" s="6" t="s">
        <v>57</v>
      </c>
      <c r="R1409" t="s">
        <v>25</v>
      </c>
      <c r="S1409" t="s">
        <v>35</v>
      </c>
      <c r="T1409" t="s">
        <v>18</v>
      </c>
      <c r="U1409" t="s">
        <v>19</v>
      </c>
      <c r="V1409" t="s">
        <v>31</v>
      </c>
      <c r="W1409">
        <v>488</v>
      </c>
      <c r="X1409" t="s">
        <v>574</v>
      </c>
      <c r="Y1409" t="s">
        <v>575</v>
      </c>
      <c r="Z1409" t="s">
        <v>576</v>
      </c>
      <c r="AA1409">
        <v>0.1065</v>
      </c>
      <c r="AB1409" t="s">
        <v>577</v>
      </c>
      <c r="AC1409" t="s">
        <v>578</v>
      </c>
      <c r="AD1409" t="s">
        <v>386</v>
      </c>
      <c r="AE1409" t="s">
        <v>234</v>
      </c>
      <c r="AF1409" t="s">
        <v>235</v>
      </c>
      <c r="AG1409" t="s">
        <v>236</v>
      </c>
      <c r="AH1409" t="s">
        <v>237</v>
      </c>
      <c r="AI1409" t="s">
        <v>387</v>
      </c>
      <c r="AJ1409">
        <v>1110166</v>
      </c>
      <c r="AK1409" t="s">
        <v>388</v>
      </c>
      <c r="AL1409" t="s">
        <v>239</v>
      </c>
      <c r="AM1409">
        <v>11445</v>
      </c>
      <c r="AN1409">
        <v>37948</v>
      </c>
      <c r="AO1409">
        <v>9783</v>
      </c>
      <c r="AP1409">
        <v>43.88</v>
      </c>
      <c r="AQ1409">
        <v>2415.0100000000002</v>
      </c>
      <c r="AR1409" t="s">
        <v>2626</v>
      </c>
      <c r="AS1409" t="s">
        <v>2626</v>
      </c>
      <c r="AT1409">
        <v>1</v>
      </c>
      <c r="AU1409" t="s">
        <v>2630</v>
      </c>
      <c r="AV1409" s="3">
        <v>42262</v>
      </c>
      <c r="AW1409" s="3" t="str">
        <f>TEXT(LoanTable[[#This Row],[Disbursement Date]],"YYYY-MM")</f>
        <v>2021-06</v>
      </c>
      <c r="AX1409" t="str">
        <f>TEXT(EDATE(LoanTable[[#This Row],[Disbursement Date]],-1),"YYYY-MM")</f>
        <v>2021-05</v>
      </c>
      <c r="AY1409">
        <f>IF(LoanTable[[#This Row],[Loan Status]]="Active",1,0)</f>
        <v>0</v>
      </c>
      <c r="AZ1409">
        <f>IF(COUNTIFS(LoanTable[Client id],LoanTable[[#This Row],[Client id]],LoanTable[Period],LoanTable[[#This Row],[Previous Period]])&gt;0,1,0)</f>
        <v>0</v>
      </c>
      <c r="BA1409" s="17" t="str">
        <f>TEXT(LoanTable[[#This Row],[Disbursement Date]],"YYYY")</f>
        <v>2021</v>
      </c>
      <c r="BB1409" s="10" cm="1">
        <f t="array" ref="BB1409">IF(YEAR(LoanTable[[#This Row],[Disbursement Date]])=MIN(YEAR(LoanTable[Disbursement Date])),"",YEAR(LoanTable[[#This Row],[Disbursement Date]])-1)</f>
        <v>2020</v>
      </c>
      <c r="BC1409" s="10">
        <f>IF(LoanTable[[#This Row],[Previous Year]]="",1,IF(COUNTIFS(LoanTable[Client id],LoanTable[[#This Row],[Client id]],LoanTable[Year],LoanTable[[#This Row],[Previous Year]])&gt;0,1,0))</f>
        <v>1</v>
      </c>
      <c r="BD1409" t="str">
        <f>YEAR(LoanTable[[#This Row],[Disbursement Date]]) &amp; "-Q" &amp; ROUNDUP(MONTH(LoanTable[[#This Row],[Disbursement Date]])/3,0)</f>
        <v>2021-Q2</v>
      </c>
      <c r="BE1409">
        <f>IF(LoanTable[[#This Row],[Disbursement Date]]=LoanTable[[#This Row],[First Loan Date]],1,0)</f>
        <v>0</v>
      </c>
    </row>
    <row r="1410" spans="1:57" x14ac:dyDescent="0.3">
      <c r="A1410" t="s">
        <v>2549</v>
      </c>
      <c r="B1410">
        <v>134</v>
      </c>
      <c r="C1410" t="s">
        <v>471</v>
      </c>
      <c r="D1410" t="s">
        <v>573</v>
      </c>
      <c r="E1410">
        <v>21935</v>
      </c>
      <c r="F1410">
        <v>30284</v>
      </c>
      <c r="G1410">
        <v>8747</v>
      </c>
      <c r="H1410" s="5">
        <v>44351</v>
      </c>
      <c r="I1410" t="s">
        <v>612</v>
      </c>
      <c r="J1410" t="s">
        <v>613</v>
      </c>
      <c r="K1410">
        <v>570241</v>
      </c>
      <c r="L1410" t="s">
        <v>477</v>
      </c>
      <c r="M1410" t="s">
        <v>116</v>
      </c>
      <c r="N1410" t="s">
        <v>13</v>
      </c>
      <c r="O1410" t="s">
        <v>46</v>
      </c>
      <c r="P1410">
        <v>34</v>
      </c>
      <c r="Q1410" s="5" t="s">
        <v>71</v>
      </c>
      <c r="R1410" t="s">
        <v>30</v>
      </c>
      <c r="S1410" t="s">
        <v>145</v>
      </c>
      <c r="T1410" t="s">
        <v>63</v>
      </c>
      <c r="U1410" t="s">
        <v>19</v>
      </c>
      <c r="V1410" t="s">
        <v>31</v>
      </c>
      <c r="W1410">
        <v>328</v>
      </c>
      <c r="X1410" t="s">
        <v>574</v>
      </c>
      <c r="Y1410" t="s">
        <v>575</v>
      </c>
      <c r="Z1410" t="s">
        <v>576</v>
      </c>
      <c r="AA1410">
        <v>0.1065</v>
      </c>
      <c r="AB1410" t="s">
        <v>577</v>
      </c>
      <c r="AC1410" t="s">
        <v>578</v>
      </c>
      <c r="AD1410" t="s">
        <v>471</v>
      </c>
      <c r="AE1410" t="s">
        <v>472</v>
      </c>
      <c r="AF1410" t="s">
        <v>473</v>
      </c>
      <c r="AG1410" t="s">
        <v>474</v>
      </c>
      <c r="AH1410" t="s">
        <v>475</v>
      </c>
      <c r="AI1410" t="s">
        <v>471</v>
      </c>
      <c r="AJ1410">
        <v>570241</v>
      </c>
      <c r="AK1410" t="s">
        <v>476</v>
      </c>
      <c r="AL1410" t="s">
        <v>241</v>
      </c>
      <c r="AM1410">
        <v>22265</v>
      </c>
      <c r="AN1410">
        <v>30022</v>
      </c>
      <c r="AO1410">
        <v>21900</v>
      </c>
      <c r="AP1410">
        <v>22.47</v>
      </c>
      <c r="AQ1410">
        <v>556.13</v>
      </c>
      <c r="AR1410" t="s">
        <v>2626</v>
      </c>
      <c r="AS1410" t="s">
        <v>2626</v>
      </c>
      <c r="AT1410">
        <v>0</v>
      </c>
      <c r="AU1410" t="s">
        <v>2630</v>
      </c>
      <c r="AV1410" s="3">
        <v>44224</v>
      </c>
      <c r="AW1410" s="3" t="str">
        <f>TEXT(LoanTable[[#This Row],[Disbursement Date]],"YYYY-MM")</f>
        <v>2021-06</v>
      </c>
      <c r="AX1410" t="str">
        <f>TEXT(EDATE(LoanTable[[#This Row],[Disbursement Date]],-1),"YYYY-MM")</f>
        <v>2021-05</v>
      </c>
      <c r="AY1410">
        <f>IF(LoanTable[[#This Row],[Loan Status]]="Active",1,0)</f>
        <v>0</v>
      </c>
      <c r="AZ1410">
        <f>IF(COUNTIFS(LoanTable[Client id],LoanTable[[#This Row],[Client id]],LoanTable[Period],LoanTable[[#This Row],[Previous Period]])&gt;0,1,0)</f>
        <v>0</v>
      </c>
      <c r="BA1410" s="17" t="str">
        <f>TEXT(LoanTable[[#This Row],[Disbursement Date]],"YYYY")</f>
        <v>2021</v>
      </c>
      <c r="BB1410" s="10" cm="1">
        <f t="array" ref="BB1410">IF(YEAR(LoanTable[[#This Row],[Disbursement Date]])=MIN(YEAR(LoanTable[Disbursement Date])),"",YEAR(LoanTable[[#This Row],[Disbursement Date]])-1)</f>
        <v>2020</v>
      </c>
      <c r="BC1410" s="10">
        <f>IF(LoanTable[[#This Row],[Previous Year]]="",1,IF(COUNTIFS(LoanTable[Client id],LoanTable[[#This Row],[Client id]],LoanTable[Year],LoanTable[[#This Row],[Previous Year]])&gt;0,1,0))</f>
        <v>0</v>
      </c>
      <c r="BD1410" t="str">
        <f>YEAR(LoanTable[[#This Row],[Disbursement Date]]) &amp; "-Q" &amp; ROUNDUP(MONTH(LoanTable[[#This Row],[Disbursement Date]])/3,0)</f>
        <v>2021-Q2</v>
      </c>
      <c r="BE1410">
        <f>IF(LoanTable[[#This Row],[Disbursement Date]]=LoanTable[[#This Row],[First Loan Date]],1,0)</f>
        <v>0</v>
      </c>
    </row>
    <row r="1411" spans="1:57" x14ac:dyDescent="0.3">
      <c r="A1411" t="s">
        <v>1637</v>
      </c>
      <c r="B1411">
        <v>898</v>
      </c>
      <c r="C1411" t="s">
        <v>354</v>
      </c>
      <c r="D1411" t="s">
        <v>589</v>
      </c>
      <c r="E1411">
        <v>19293</v>
      </c>
      <c r="F1411">
        <v>11325</v>
      </c>
      <c r="G1411">
        <v>32174</v>
      </c>
      <c r="H1411" s="5">
        <v>44351</v>
      </c>
      <c r="I1411" t="s">
        <v>612</v>
      </c>
      <c r="J1411" t="s">
        <v>619</v>
      </c>
      <c r="K1411">
        <v>70364</v>
      </c>
      <c r="L1411" t="s">
        <v>356</v>
      </c>
      <c r="M1411" t="s">
        <v>128</v>
      </c>
      <c r="N1411" t="s">
        <v>13</v>
      </c>
      <c r="O1411" t="s">
        <v>14</v>
      </c>
      <c r="P1411">
        <v>36</v>
      </c>
      <c r="Q1411" s="5" t="s">
        <v>67</v>
      </c>
      <c r="R1411" t="s">
        <v>25</v>
      </c>
      <c r="S1411" t="s">
        <v>35</v>
      </c>
      <c r="T1411" t="s">
        <v>63</v>
      </c>
      <c r="U1411" t="s">
        <v>22</v>
      </c>
      <c r="V1411" t="s">
        <v>20</v>
      </c>
      <c r="W1411">
        <v>489</v>
      </c>
      <c r="X1411" t="s">
        <v>574</v>
      </c>
      <c r="Y1411" t="s">
        <v>590</v>
      </c>
      <c r="Z1411" t="s">
        <v>576</v>
      </c>
      <c r="AA1411">
        <v>9.9099999999999994E-2</v>
      </c>
      <c r="AB1411" t="s">
        <v>577</v>
      </c>
      <c r="AC1411" t="s">
        <v>591</v>
      </c>
      <c r="AD1411" t="s">
        <v>354</v>
      </c>
      <c r="AE1411" t="s">
        <v>279</v>
      </c>
      <c r="AF1411" t="s">
        <v>280</v>
      </c>
      <c r="AG1411" t="s">
        <v>281</v>
      </c>
      <c r="AH1411" t="s">
        <v>282</v>
      </c>
      <c r="AI1411" t="s">
        <v>354</v>
      </c>
      <c r="AJ1411">
        <v>70364</v>
      </c>
      <c r="AK1411" t="s">
        <v>355</v>
      </c>
      <c r="AL1411" t="s">
        <v>239</v>
      </c>
      <c r="AM1411">
        <v>19932</v>
      </c>
      <c r="AN1411">
        <v>13001</v>
      </c>
      <c r="AO1411">
        <v>19188</v>
      </c>
      <c r="AP1411">
        <v>28.13</v>
      </c>
      <c r="AQ1411">
        <v>399.26</v>
      </c>
      <c r="AR1411" t="s">
        <v>2626</v>
      </c>
      <c r="AS1411" t="s">
        <v>2626</v>
      </c>
      <c r="AT1411">
        <v>1</v>
      </c>
      <c r="AU1411" t="s">
        <v>2628</v>
      </c>
      <c r="AV1411" s="3">
        <v>42094</v>
      </c>
      <c r="AW1411" s="3" t="str">
        <f>TEXT(LoanTable[[#This Row],[Disbursement Date]],"YYYY-MM")</f>
        <v>2021-06</v>
      </c>
      <c r="AX1411" t="str">
        <f>TEXT(EDATE(LoanTable[[#This Row],[Disbursement Date]],-1),"YYYY-MM")</f>
        <v>2021-05</v>
      </c>
      <c r="AY1411">
        <f>IF(LoanTable[[#This Row],[Loan Status]]="Active",1,0)</f>
        <v>0</v>
      </c>
      <c r="AZ1411">
        <f>IF(COUNTIFS(LoanTable[Client id],LoanTable[[#This Row],[Client id]],LoanTable[Period],LoanTable[[#This Row],[Previous Period]])&gt;0,1,0)</f>
        <v>0</v>
      </c>
      <c r="BA1411" s="17" t="str">
        <f>TEXT(LoanTable[[#This Row],[Disbursement Date]],"YYYY")</f>
        <v>2021</v>
      </c>
      <c r="BB1411" s="10" cm="1">
        <f t="array" ref="BB1411">IF(YEAR(LoanTable[[#This Row],[Disbursement Date]])=MIN(YEAR(LoanTable[Disbursement Date])),"",YEAR(LoanTable[[#This Row],[Disbursement Date]])-1)</f>
        <v>2020</v>
      </c>
      <c r="BC1411" s="10">
        <f>IF(LoanTable[[#This Row],[Previous Year]]="",1,IF(COUNTIFS(LoanTable[Client id],LoanTable[[#This Row],[Client id]],LoanTable[Year],LoanTable[[#This Row],[Previous Year]])&gt;0,1,0))</f>
        <v>1</v>
      </c>
      <c r="BD1411" t="str">
        <f>YEAR(LoanTable[[#This Row],[Disbursement Date]]) &amp; "-Q" &amp; ROUNDUP(MONTH(LoanTable[[#This Row],[Disbursement Date]])/3,0)</f>
        <v>2021-Q2</v>
      </c>
      <c r="BE1411">
        <f>IF(LoanTable[[#This Row],[Disbursement Date]]=LoanTable[[#This Row],[First Loan Date]],1,0)</f>
        <v>0</v>
      </c>
    </row>
    <row r="1412" spans="1:57" x14ac:dyDescent="0.3">
      <c r="A1412" t="s">
        <v>2500</v>
      </c>
      <c r="B1412">
        <v>924</v>
      </c>
      <c r="C1412" t="s">
        <v>246</v>
      </c>
      <c r="D1412" t="s">
        <v>603</v>
      </c>
      <c r="E1412">
        <v>31462</v>
      </c>
      <c r="F1412">
        <v>7647</v>
      </c>
      <c r="G1412">
        <v>42364</v>
      </c>
      <c r="H1412" s="5">
        <v>44353</v>
      </c>
      <c r="I1412" t="s">
        <v>612</v>
      </c>
      <c r="J1412" t="s">
        <v>613</v>
      </c>
      <c r="K1412">
        <v>110159</v>
      </c>
      <c r="L1412" t="s">
        <v>248</v>
      </c>
      <c r="M1412" t="s">
        <v>114</v>
      </c>
      <c r="N1412" t="s">
        <v>13</v>
      </c>
      <c r="O1412" t="s">
        <v>46</v>
      </c>
      <c r="P1412">
        <v>35</v>
      </c>
      <c r="Q1412" s="5" t="s">
        <v>115</v>
      </c>
      <c r="R1412" t="s">
        <v>25</v>
      </c>
      <c r="S1412" t="s">
        <v>35</v>
      </c>
      <c r="T1412" t="s">
        <v>18</v>
      </c>
      <c r="U1412" t="s">
        <v>19</v>
      </c>
      <c r="V1412" t="s">
        <v>20</v>
      </c>
      <c r="W1412">
        <v>567</v>
      </c>
      <c r="X1412" t="s">
        <v>574</v>
      </c>
      <c r="Y1412" t="s">
        <v>580</v>
      </c>
      <c r="Z1412" t="s">
        <v>576</v>
      </c>
      <c r="AA1412">
        <v>6.6199999999999995E-2</v>
      </c>
      <c r="AB1412" t="s">
        <v>581</v>
      </c>
      <c r="AC1412" t="s">
        <v>588</v>
      </c>
      <c r="AD1412" t="s">
        <v>246</v>
      </c>
      <c r="AE1412" t="s">
        <v>234</v>
      </c>
      <c r="AF1412" t="s">
        <v>235</v>
      </c>
      <c r="AG1412" t="s">
        <v>236</v>
      </c>
      <c r="AH1412" t="s">
        <v>237</v>
      </c>
      <c r="AI1412" t="s">
        <v>246</v>
      </c>
      <c r="AJ1412">
        <v>110159</v>
      </c>
      <c r="AK1412" t="s">
        <v>247</v>
      </c>
      <c r="AL1412" t="s">
        <v>241</v>
      </c>
      <c r="AM1412">
        <v>31445</v>
      </c>
      <c r="AN1412">
        <v>8495</v>
      </c>
      <c r="AO1412">
        <v>31093</v>
      </c>
      <c r="AP1412">
        <v>41.38</v>
      </c>
      <c r="AQ1412">
        <v>4154.01</v>
      </c>
      <c r="AR1412" t="s">
        <v>2626</v>
      </c>
      <c r="AS1412" t="s">
        <v>2627</v>
      </c>
      <c r="AT1412">
        <v>1</v>
      </c>
      <c r="AU1412" t="s">
        <v>2628</v>
      </c>
      <c r="AV1412" s="3">
        <v>42236</v>
      </c>
      <c r="AW1412" s="3" t="str">
        <f>TEXT(LoanTable[[#This Row],[Disbursement Date]],"YYYY-MM")</f>
        <v>2021-06</v>
      </c>
      <c r="AX1412" t="str">
        <f>TEXT(EDATE(LoanTable[[#This Row],[Disbursement Date]],-1),"YYYY-MM")</f>
        <v>2021-05</v>
      </c>
      <c r="AY1412">
        <f>IF(LoanTable[[#This Row],[Loan Status]]="Active",1,0)</f>
        <v>0</v>
      </c>
      <c r="AZ1412">
        <f>IF(COUNTIFS(LoanTable[Client id],LoanTable[[#This Row],[Client id]],LoanTable[Period],LoanTable[[#This Row],[Previous Period]])&gt;0,1,0)</f>
        <v>0</v>
      </c>
      <c r="BA1412" s="17" t="str">
        <f>TEXT(LoanTable[[#This Row],[Disbursement Date]],"YYYY")</f>
        <v>2021</v>
      </c>
      <c r="BB1412" s="10" cm="1">
        <f t="array" ref="BB1412">IF(YEAR(LoanTable[[#This Row],[Disbursement Date]])=MIN(YEAR(LoanTable[Disbursement Date])),"",YEAR(LoanTable[[#This Row],[Disbursement Date]])-1)</f>
        <v>2020</v>
      </c>
      <c r="BC1412" s="10">
        <f>IF(LoanTable[[#This Row],[Previous Year]]="",1,IF(COUNTIFS(LoanTable[Client id],LoanTable[[#This Row],[Client id]],LoanTable[Year],LoanTable[[#This Row],[Previous Year]])&gt;0,1,0))</f>
        <v>0</v>
      </c>
      <c r="BD1412" t="str">
        <f>YEAR(LoanTable[[#This Row],[Disbursement Date]]) &amp; "-Q" &amp; ROUNDUP(MONTH(LoanTable[[#This Row],[Disbursement Date]])/3,0)</f>
        <v>2021-Q2</v>
      </c>
      <c r="BE1412">
        <f>IF(LoanTable[[#This Row],[Disbursement Date]]=LoanTable[[#This Row],[First Loan Date]],1,0)</f>
        <v>0</v>
      </c>
    </row>
    <row r="1413" spans="1:57" x14ac:dyDescent="0.3">
      <c r="A1413" t="s">
        <v>1423</v>
      </c>
      <c r="B1413">
        <v>485</v>
      </c>
      <c r="C1413" t="s">
        <v>409</v>
      </c>
      <c r="D1413" t="s">
        <v>589</v>
      </c>
      <c r="E1413">
        <v>35412</v>
      </c>
      <c r="F1413">
        <v>29304</v>
      </c>
      <c r="G1413">
        <v>12616</v>
      </c>
      <c r="H1413" s="5">
        <v>44361</v>
      </c>
      <c r="I1413" t="s">
        <v>612</v>
      </c>
      <c r="J1413" t="s">
        <v>619</v>
      </c>
      <c r="K1413">
        <v>1030063</v>
      </c>
      <c r="L1413" t="s">
        <v>411</v>
      </c>
      <c r="M1413" t="s">
        <v>119</v>
      </c>
      <c r="N1413" t="s">
        <v>13</v>
      </c>
      <c r="O1413" t="s">
        <v>14</v>
      </c>
      <c r="P1413">
        <v>36</v>
      </c>
      <c r="Q1413" s="5" t="s">
        <v>205</v>
      </c>
      <c r="R1413" t="s">
        <v>74</v>
      </c>
      <c r="S1413" t="s">
        <v>105</v>
      </c>
      <c r="T1413" t="s">
        <v>44</v>
      </c>
      <c r="U1413" t="s">
        <v>65</v>
      </c>
      <c r="V1413" t="s">
        <v>31</v>
      </c>
      <c r="W1413">
        <v>807</v>
      </c>
      <c r="X1413" t="s">
        <v>574</v>
      </c>
      <c r="Y1413" t="s">
        <v>590</v>
      </c>
      <c r="Z1413" t="s">
        <v>576</v>
      </c>
      <c r="AA1413">
        <v>9.9099999999999994E-2</v>
      </c>
      <c r="AB1413" t="s">
        <v>577</v>
      </c>
      <c r="AC1413" t="s">
        <v>591</v>
      </c>
      <c r="AD1413" t="s">
        <v>409</v>
      </c>
      <c r="AE1413" t="s">
        <v>234</v>
      </c>
      <c r="AF1413" t="s">
        <v>235</v>
      </c>
      <c r="AG1413" t="s">
        <v>236</v>
      </c>
      <c r="AH1413" t="s">
        <v>237</v>
      </c>
      <c r="AI1413" t="s">
        <v>246</v>
      </c>
      <c r="AJ1413">
        <v>1030063</v>
      </c>
      <c r="AK1413" t="s">
        <v>410</v>
      </c>
      <c r="AL1413" t="s">
        <v>241</v>
      </c>
      <c r="AM1413">
        <v>36539</v>
      </c>
      <c r="AN1413">
        <v>29349</v>
      </c>
      <c r="AO1413">
        <v>35079</v>
      </c>
      <c r="AP1413">
        <v>31.67</v>
      </c>
      <c r="AQ1413">
        <v>1915.26</v>
      </c>
      <c r="AR1413" t="s">
        <v>2626</v>
      </c>
      <c r="AS1413" t="s">
        <v>2626</v>
      </c>
      <c r="AT1413">
        <v>0</v>
      </c>
      <c r="AU1413" t="s">
        <v>2628</v>
      </c>
      <c r="AV1413" s="3">
        <v>43517</v>
      </c>
      <c r="AW1413" s="3" t="str">
        <f>TEXT(LoanTable[[#This Row],[Disbursement Date]],"YYYY-MM")</f>
        <v>2021-06</v>
      </c>
      <c r="AX1413" t="str">
        <f>TEXT(EDATE(LoanTable[[#This Row],[Disbursement Date]],-1),"YYYY-MM")</f>
        <v>2021-05</v>
      </c>
      <c r="AY1413">
        <f>IF(LoanTable[[#This Row],[Loan Status]]="Active",1,0)</f>
        <v>0</v>
      </c>
      <c r="AZ1413">
        <f>IF(COUNTIFS(LoanTable[Client id],LoanTable[[#This Row],[Client id]],LoanTable[Period],LoanTable[[#This Row],[Previous Period]])&gt;0,1,0)</f>
        <v>0</v>
      </c>
      <c r="BA1413" s="17" t="str">
        <f>TEXT(LoanTable[[#This Row],[Disbursement Date]],"YYYY")</f>
        <v>2021</v>
      </c>
      <c r="BB1413" s="10" cm="1">
        <f t="array" ref="BB1413">IF(YEAR(LoanTable[[#This Row],[Disbursement Date]])=MIN(YEAR(LoanTable[Disbursement Date])),"",YEAR(LoanTable[[#This Row],[Disbursement Date]])-1)</f>
        <v>2020</v>
      </c>
      <c r="BC1413" s="10">
        <f>IF(LoanTable[[#This Row],[Previous Year]]="",1,IF(COUNTIFS(LoanTable[Client id],LoanTable[[#This Row],[Client id]],LoanTable[Year],LoanTable[[#This Row],[Previous Year]])&gt;0,1,0))</f>
        <v>1</v>
      </c>
      <c r="BD1413" t="str">
        <f>YEAR(LoanTable[[#This Row],[Disbursement Date]]) &amp; "-Q" &amp; ROUNDUP(MONTH(LoanTable[[#This Row],[Disbursement Date]])/3,0)</f>
        <v>2021-Q2</v>
      </c>
      <c r="BE1413">
        <f>IF(LoanTable[[#This Row],[Disbursement Date]]=LoanTable[[#This Row],[First Loan Date]],1,0)</f>
        <v>0</v>
      </c>
    </row>
    <row r="1414" spans="1:57" x14ac:dyDescent="0.3">
      <c r="A1414" t="s">
        <v>926</v>
      </c>
      <c r="B1414">
        <v>593</v>
      </c>
      <c r="C1414" t="s">
        <v>350</v>
      </c>
      <c r="D1414" t="s">
        <v>589</v>
      </c>
      <c r="E1414">
        <v>15628</v>
      </c>
      <c r="F1414">
        <v>25433</v>
      </c>
      <c r="G1414">
        <v>29893</v>
      </c>
      <c r="H1414" s="5">
        <v>44363</v>
      </c>
      <c r="I1414" t="s">
        <v>612</v>
      </c>
      <c r="J1414" t="s">
        <v>613</v>
      </c>
      <c r="K1414">
        <v>700013</v>
      </c>
      <c r="L1414" t="s">
        <v>351</v>
      </c>
      <c r="M1414" t="s">
        <v>84</v>
      </c>
      <c r="N1414" t="s">
        <v>13</v>
      </c>
      <c r="O1414" t="s">
        <v>197</v>
      </c>
      <c r="P1414">
        <v>57</v>
      </c>
      <c r="Q1414" s="5" t="s">
        <v>198</v>
      </c>
      <c r="R1414" t="s">
        <v>74</v>
      </c>
      <c r="S1414" t="s">
        <v>105</v>
      </c>
      <c r="T1414" t="s">
        <v>18</v>
      </c>
      <c r="U1414" t="s">
        <v>19</v>
      </c>
      <c r="V1414" t="s">
        <v>31</v>
      </c>
      <c r="W1414">
        <v>472</v>
      </c>
      <c r="X1414" t="s">
        <v>574</v>
      </c>
      <c r="Y1414" t="s">
        <v>590</v>
      </c>
      <c r="Z1414" t="s">
        <v>576</v>
      </c>
      <c r="AA1414">
        <v>9.9099999999999994E-2</v>
      </c>
      <c r="AB1414" t="s">
        <v>577</v>
      </c>
      <c r="AC1414" t="s">
        <v>591</v>
      </c>
      <c r="AD1414" t="s">
        <v>350</v>
      </c>
      <c r="AE1414" t="s">
        <v>331</v>
      </c>
      <c r="AF1414" t="s">
        <v>332</v>
      </c>
      <c r="AG1414" t="s">
        <v>333</v>
      </c>
      <c r="AH1414" t="s">
        <v>334</v>
      </c>
      <c r="AI1414" t="s">
        <v>335</v>
      </c>
      <c r="AJ1414">
        <v>700013</v>
      </c>
      <c r="AK1414" t="s">
        <v>247</v>
      </c>
      <c r="AL1414" t="s">
        <v>241</v>
      </c>
      <c r="AM1414">
        <v>17574</v>
      </c>
      <c r="AN1414">
        <v>26023</v>
      </c>
      <c r="AO1414">
        <v>15326</v>
      </c>
      <c r="AP1414">
        <v>40.5</v>
      </c>
      <c r="AQ1414">
        <v>3773.48</v>
      </c>
      <c r="AR1414" t="s">
        <v>2626</v>
      </c>
      <c r="AS1414" t="s">
        <v>2627</v>
      </c>
      <c r="AT1414">
        <v>0</v>
      </c>
      <c r="AU1414" t="s">
        <v>2628</v>
      </c>
      <c r="AV1414" s="3">
        <v>42414</v>
      </c>
      <c r="AW1414" s="3" t="str">
        <f>TEXT(LoanTable[[#This Row],[Disbursement Date]],"YYYY-MM")</f>
        <v>2021-06</v>
      </c>
      <c r="AX1414" t="str">
        <f>TEXT(EDATE(LoanTable[[#This Row],[Disbursement Date]],-1),"YYYY-MM")</f>
        <v>2021-05</v>
      </c>
      <c r="AY1414">
        <f>IF(LoanTable[[#This Row],[Loan Status]]="Active",1,0)</f>
        <v>0</v>
      </c>
      <c r="AZ1414">
        <f>IF(COUNTIFS(LoanTable[Client id],LoanTable[[#This Row],[Client id]],LoanTable[Period],LoanTable[[#This Row],[Previous Period]])&gt;0,1,0)</f>
        <v>0</v>
      </c>
      <c r="BA1414" s="17" t="str">
        <f>TEXT(LoanTable[[#This Row],[Disbursement Date]],"YYYY")</f>
        <v>2021</v>
      </c>
      <c r="BB1414" s="10" cm="1">
        <f t="array" ref="BB1414">IF(YEAR(LoanTable[[#This Row],[Disbursement Date]])=MIN(YEAR(LoanTable[Disbursement Date])),"",YEAR(LoanTable[[#This Row],[Disbursement Date]])-1)</f>
        <v>2020</v>
      </c>
      <c r="BC1414" s="10">
        <f>IF(LoanTable[[#This Row],[Previous Year]]="",1,IF(COUNTIFS(LoanTable[Client id],LoanTable[[#This Row],[Client id]],LoanTable[Year],LoanTable[[#This Row],[Previous Year]])&gt;0,1,0))</f>
        <v>0</v>
      </c>
      <c r="BD1414" t="str">
        <f>YEAR(LoanTable[[#This Row],[Disbursement Date]]) &amp; "-Q" &amp; ROUNDUP(MONTH(LoanTable[[#This Row],[Disbursement Date]])/3,0)</f>
        <v>2021-Q2</v>
      </c>
      <c r="BE1414">
        <f>IF(LoanTable[[#This Row],[Disbursement Date]]=LoanTable[[#This Row],[First Loan Date]],1,0)</f>
        <v>0</v>
      </c>
    </row>
    <row r="1415" spans="1:57" x14ac:dyDescent="0.3">
      <c r="A1415" t="s">
        <v>2261</v>
      </c>
      <c r="B1415">
        <v>800</v>
      </c>
      <c r="C1415" t="s">
        <v>386</v>
      </c>
      <c r="D1415" t="s">
        <v>589</v>
      </c>
      <c r="E1415">
        <v>16074</v>
      </c>
      <c r="F1415">
        <v>21904</v>
      </c>
      <c r="G1415">
        <v>13575</v>
      </c>
      <c r="H1415" s="5">
        <v>44363</v>
      </c>
      <c r="I1415" t="s">
        <v>612</v>
      </c>
      <c r="J1415" t="s">
        <v>613</v>
      </c>
      <c r="K1415">
        <v>1110166</v>
      </c>
      <c r="L1415" t="s">
        <v>389</v>
      </c>
      <c r="M1415" t="s">
        <v>124</v>
      </c>
      <c r="N1415" t="s">
        <v>13</v>
      </c>
      <c r="O1415" t="s">
        <v>14</v>
      </c>
      <c r="P1415">
        <v>41</v>
      </c>
      <c r="Q1415" s="5" t="s">
        <v>129</v>
      </c>
      <c r="R1415" t="s">
        <v>30</v>
      </c>
      <c r="S1415" t="s">
        <v>145</v>
      </c>
      <c r="T1415" t="s">
        <v>63</v>
      </c>
      <c r="U1415" t="s">
        <v>65</v>
      </c>
      <c r="V1415" t="s">
        <v>39</v>
      </c>
      <c r="W1415">
        <v>338</v>
      </c>
      <c r="X1415" t="s">
        <v>574</v>
      </c>
      <c r="Y1415" t="s">
        <v>590</v>
      </c>
      <c r="Z1415" t="s">
        <v>576</v>
      </c>
      <c r="AA1415">
        <v>9.9099999999999994E-2</v>
      </c>
      <c r="AB1415" t="s">
        <v>577</v>
      </c>
      <c r="AC1415" t="s">
        <v>591</v>
      </c>
      <c r="AD1415" t="s">
        <v>386</v>
      </c>
      <c r="AE1415" t="s">
        <v>234</v>
      </c>
      <c r="AF1415" t="s">
        <v>235</v>
      </c>
      <c r="AG1415" t="s">
        <v>236</v>
      </c>
      <c r="AH1415" t="s">
        <v>237</v>
      </c>
      <c r="AI1415" t="s">
        <v>387</v>
      </c>
      <c r="AJ1415">
        <v>1110166</v>
      </c>
      <c r="AK1415" t="s">
        <v>388</v>
      </c>
      <c r="AL1415" t="s">
        <v>239</v>
      </c>
      <c r="AM1415">
        <v>15803</v>
      </c>
      <c r="AN1415">
        <v>22638</v>
      </c>
      <c r="AO1415">
        <v>15669</v>
      </c>
      <c r="AP1415">
        <v>17.71</v>
      </c>
      <c r="AQ1415">
        <v>2704.66</v>
      </c>
      <c r="AR1415" t="s">
        <v>2626</v>
      </c>
      <c r="AS1415" t="s">
        <v>2626</v>
      </c>
      <c r="AT1415">
        <v>2</v>
      </c>
      <c r="AU1415" t="s">
        <v>2628</v>
      </c>
      <c r="AV1415" s="3">
        <v>42796</v>
      </c>
      <c r="AW1415" s="3" t="str">
        <f>TEXT(LoanTable[[#This Row],[Disbursement Date]],"YYYY-MM")</f>
        <v>2021-06</v>
      </c>
      <c r="AX1415" t="str">
        <f>TEXT(EDATE(LoanTable[[#This Row],[Disbursement Date]],-1),"YYYY-MM")</f>
        <v>2021-05</v>
      </c>
      <c r="AY1415">
        <f>IF(LoanTable[[#This Row],[Loan Status]]="Active",1,0)</f>
        <v>0</v>
      </c>
      <c r="AZ1415">
        <f>IF(COUNTIFS(LoanTable[Client id],LoanTable[[#This Row],[Client id]],LoanTable[Period],LoanTable[[#This Row],[Previous Period]])&gt;0,1,0)</f>
        <v>0</v>
      </c>
      <c r="BA1415" s="17" t="str">
        <f>TEXT(LoanTable[[#This Row],[Disbursement Date]],"YYYY")</f>
        <v>2021</v>
      </c>
      <c r="BB1415" s="10" cm="1">
        <f t="array" ref="BB1415">IF(YEAR(LoanTable[[#This Row],[Disbursement Date]])=MIN(YEAR(LoanTable[Disbursement Date])),"",YEAR(LoanTable[[#This Row],[Disbursement Date]])-1)</f>
        <v>2020</v>
      </c>
      <c r="BC1415" s="10">
        <f>IF(LoanTable[[#This Row],[Previous Year]]="",1,IF(COUNTIFS(LoanTable[Client id],LoanTable[[#This Row],[Client id]],LoanTable[Year],LoanTable[[#This Row],[Previous Year]])&gt;0,1,0))</f>
        <v>0</v>
      </c>
      <c r="BD1415" t="str">
        <f>YEAR(LoanTable[[#This Row],[Disbursement Date]]) &amp; "-Q" &amp; ROUNDUP(MONTH(LoanTable[[#This Row],[Disbursement Date]])/3,0)</f>
        <v>2021-Q2</v>
      </c>
      <c r="BE1415">
        <f>IF(LoanTable[[#This Row],[Disbursement Date]]=LoanTable[[#This Row],[First Loan Date]],1,0)</f>
        <v>0</v>
      </c>
    </row>
    <row r="1416" spans="1:57" x14ac:dyDescent="0.3">
      <c r="A1416" t="s">
        <v>2081</v>
      </c>
      <c r="B1416">
        <v>581</v>
      </c>
      <c r="C1416" t="s">
        <v>488</v>
      </c>
      <c r="D1416" t="s">
        <v>589</v>
      </c>
      <c r="E1416">
        <v>39296</v>
      </c>
      <c r="F1416">
        <v>18260</v>
      </c>
      <c r="G1416">
        <v>22515</v>
      </c>
      <c r="H1416" s="5">
        <v>44366</v>
      </c>
      <c r="I1416" t="s">
        <v>617</v>
      </c>
      <c r="J1416" t="s">
        <v>619</v>
      </c>
      <c r="K1416">
        <v>740048</v>
      </c>
      <c r="L1416" t="s">
        <v>491</v>
      </c>
      <c r="M1416" t="s">
        <v>84</v>
      </c>
      <c r="N1416" t="s">
        <v>13</v>
      </c>
      <c r="O1416" t="s">
        <v>197</v>
      </c>
      <c r="P1416">
        <v>57</v>
      </c>
      <c r="Q1416" s="5" t="s">
        <v>198</v>
      </c>
      <c r="R1416" t="s">
        <v>74</v>
      </c>
      <c r="S1416" t="s">
        <v>105</v>
      </c>
      <c r="T1416" t="s">
        <v>18</v>
      </c>
      <c r="U1416" t="s">
        <v>19</v>
      </c>
      <c r="V1416" t="s">
        <v>31</v>
      </c>
      <c r="W1416">
        <v>472</v>
      </c>
      <c r="X1416" t="s">
        <v>574</v>
      </c>
      <c r="Y1416" t="s">
        <v>590</v>
      </c>
      <c r="Z1416" t="s">
        <v>576</v>
      </c>
      <c r="AA1416">
        <v>9.9099999999999994E-2</v>
      </c>
      <c r="AB1416" t="s">
        <v>577</v>
      </c>
      <c r="AC1416" t="s">
        <v>591</v>
      </c>
      <c r="AD1416" t="s">
        <v>488</v>
      </c>
      <c r="AE1416" t="s">
        <v>472</v>
      </c>
      <c r="AF1416" t="s">
        <v>473</v>
      </c>
      <c r="AG1416" t="s">
        <v>474</v>
      </c>
      <c r="AH1416" t="s">
        <v>475</v>
      </c>
      <c r="AI1416" t="s">
        <v>489</v>
      </c>
      <c r="AJ1416">
        <v>740048</v>
      </c>
      <c r="AK1416" t="s">
        <v>490</v>
      </c>
      <c r="AL1416" t="s">
        <v>239</v>
      </c>
      <c r="AM1416">
        <v>40270</v>
      </c>
      <c r="AN1416">
        <v>17815</v>
      </c>
      <c r="AO1416">
        <v>39224</v>
      </c>
      <c r="AP1416">
        <v>48.17</v>
      </c>
      <c r="AQ1416">
        <v>3671.02</v>
      </c>
      <c r="AR1416" t="s">
        <v>2626</v>
      </c>
      <c r="AS1416" t="s">
        <v>2627</v>
      </c>
      <c r="AT1416">
        <v>2</v>
      </c>
      <c r="AU1416" t="s">
        <v>2630</v>
      </c>
      <c r="AV1416" s="3">
        <v>43357</v>
      </c>
      <c r="AW1416" s="3" t="str">
        <f>TEXT(LoanTable[[#This Row],[Disbursement Date]],"YYYY-MM")</f>
        <v>2021-06</v>
      </c>
      <c r="AX1416" t="str">
        <f>TEXT(EDATE(LoanTable[[#This Row],[Disbursement Date]],-1),"YYYY-MM")</f>
        <v>2021-05</v>
      </c>
      <c r="AY1416">
        <f>IF(LoanTable[[#This Row],[Loan Status]]="Active",1,0)</f>
        <v>0</v>
      </c>
      <c r="AZ1416">
        <f>IF(COUNTIFS(LoanTable[Client id],LoanTable[[#This Row],[Client id]],LoanTable[Period],LoanTable[[#This Row],[Previous Period]])&gt;0,1,0)</f>
        <v>0</v>
      </c>
      <c r="BA1416" s="17" t="str">
        <f>TEXT(LoanTable[[#This Row],[Disbursement Date]],"YYYY")</f>
        <v>2021</v>
      </c>
      <c r="BB1416" s="10" cm="1">
        <f t="array" ref="BB1416">IF(YEAR(LoanTable[[#This Row],[Disbursement Date]])=MIN(YEAR(LoanTable[Disbursement Date])),"",YEAR(LoanTable[[#This Row],[Disbursement Date]])-1)</f>
        <v>2020</v>
      </c>
      <c r="BC1416" s="10">
        <f>IF(LoanTable[[#This Row],[Previous Year]]="",1,IF(COUNTIFS(LoanTable[Client id],LoanTable[[#This Row],[Client id]],LoanTable[Year],LoanTable[[#This Row],[Previous Year]])&gt;0,1,0))</f>
        <v>0</v>
      </c>
      <c r="BD1416" t="str">
        <f>YEAR(LoanTable[[#This Row],[Disbursement Date]]) &amp; "-Q" &amp; ROUNDUP(MONTH(LoanTable[[#This Row],[Disbursement Date]])/3,0)</f>
        <v>2021-Q2</v>
      </c>
      <c r="BE1416">
        <f>IF(LoanTable[[#This Row],[Disbursement Date]]=LoanTable[[#This Row],[First Loan Date]],1,0)</f>
        <v>0</v>
      </c>
    </row>
    <row r="1417" spans="1:57" x14ac:dyDescent="0.3">
      <c r="A1417" t="s">
        <v>2489</v>
      </c>
      <c r="B1417">
        <v>534</v>
      </c>
      <c r="C1417" t="s">
        <v>505</v>
      </c>
      <c r="D1417" t="s">
        <v>573</v>
      </c>
      <c r="E1417">
        <v>25373</v>
      </c>
      <c r="F1417">
        <v>43602</v>
      </c>
      <c r="G1417">
        <v>42527</v>
      </c>
      <c r="H1417" s="5">
        <v>44367</v>
      </c>
      <c r="I1417" t="s">
        <v>615</v>
      </c>
      <c r="J1417" t="s">
        <v>613</v>
      </c>
      <c r="K1417">
        <v>380112</v>
      </c>
      <c r="L1417" t="s">
        <v>507</v>
      </c>
      <c r="M1417" t="s">
        <v>99</v>
      </c>
      <c r="N1417" t="s">
        <v>13</v>
      </c>
      <c r="O1417" t="s">
        <v>14</v>
      </c>
      <c r="P1417">
        <v>38</v>
      </c>
      <c r="Q1417" s="5" t="s">
        <v>202</v>
      </c>
      <c r="R1417" t="s">
        <v>74</v>
      </c>
      <c r="S1417" t="s">
        <v>105</v>
      </c>
      <c r="T1417" t="s">
        <v>18</v>
      </c>
      <c r="U1417" t="s">
        <v>26</v>
      </c>
      <c r="V1417" t="s">
        <v>20</v>
      </c>
      <c r="W1417">
        <v>755</v>
      </c>
      <c r="X1417" t="s">
        <v>574</v>
      </c>
      <c r="Y1417" t="s">
        <v>575</v>
      </c>
      <c r="Z1417" t="s">
        <v>576</v>
      </c>
      <c r="AA1417">
        <v>0.1065</v>
      </c>
      <c r="AB1417" t="s">
        <v>577</v>
      </c>
      <c r="AC1417" t="s">
        <v>578</v>
      </c>
      <c r="AD1417" t="s">
        <v>505</v>
      </c>
      <c r="AE1417" t="s">
        <v>325</v>
      </c>
      <c r="AF1417" t="s">
        <v>326</v>
      </c>
      <c r="AG1417" t="s">
        <v>327</v>
      </c>
      <c r="AH1417" t="s">
        <v>328</v>
      </c>
      <c r="AI1417" t="s">
        <v>505</v>
      </c>
      <c r="AJ1417">
        <v>380112</v>
      </c>
      <c r="AK1417" t="s">
        <v>506</v>
      </c>
      <c r="AL1417" t="s">
        <v>256</v>
      </c>
      <c r="AM1417">
        <v>26201</v>
      </c>
      <c r="AN1417">
        <v>43922</v>
      </c>
      <c r="AO1417">
        <v>25168</v>
      </c>
      <c r="AP1417">
        <v>11.69</v>
      </c>
      <c r="AQ1417">
        <v>4436.88</v>
      </c>
      <c r="AR1417" t="s">
        <v>2626</v>
      </c>
      <c r="AS1417" t="s">
        <v>2626</v>
      </c>
      <c r="AT1417">
        <v>2</v>
      </c>
      <c r="AU1417" t="s">
        <v>2628</v>
      </c>
      <c r="AV1417" s="3">
        <v>44367</v>
      </c>
      <c r="AW1417" s="3" t="str">
        <f>TEXT(LoanTable[[#This Row],[Disbursement Date]],"YYYY-MM")</f>
        <v>2021-06</v>
      </c>
      <c r="AX1417" t="str">
        <f>TEXT(EDATE(LoanTable[[#This Row],[Disbursement Date]],-1),"YYYY-MM")</f>
        <v>2021-05</v>
      </c>
      <c r="AY1417">
        <f>IF(LoanTable[[#This Row],[Loan Status]]="Active",1,0)</f>
        <v>0</v>
      </c>
      <c r="AZ1417">
        <f>IF(COUNTIFS(LoanTable[Client id],LoanTable[[#This Row],[Client id]],LoanTable[Period],LoanTable[[#This Row],[Previous Period]])&gt;0,1,0)</f>
        <v>0</v>
      </c>
      <c r="BA1417" s="17" t="str">
        <f>TEXT(LoanTable[[#This Row],[Disbursement Date]],"YYYY")</f>
        <v>2021</v>
      </c>
      <c r="BB1417" s="10" cm="1">
        <f t="array" ref="BB1417">IF(YEAR(LoanTable[[#This Row],[Disbursement Date]])=MIN(YEAR(LoanTable[Disbursement Date])),"",YEAR(LoanTable[[#This Row],[Disbursement Date]])-1)</f>
        <v>2020</v>
      </c>
      <c r="BC1417" s="10">
        <f>IF(LoanTable[[#This Row],[Previous Year]]="",1,IF(COUNTIFS(LoanTable[Client id],LoanTable[[#This Row],[Client id]],LoanTable[Year],LoanTable[[#This Row],[Previous Year]])&gt;0,1,0))</f>
        <v>0</v>
      </c>
      <c r="BD1417" t="str">
        <f>YEAR(LoanTable[[#This Row],[Disbursement Date]]) &amp; "-Q" &amp; ROUNDUP(MONTH(LoanTable[[#This Row],[Disbursement Date]])/3,0)</f>
        <v>2021-Q2</v>
      </c>
      <c r="BE1417">
        <f>IF(LoanTable[[#This Row],[Disbursement Date]]=LoanTable[[#This Row],[First Loan Date]],1,0)</f>
        <v>1</v>
      </c>
    </row>
    <row r="1418" spans="1:57" x14ac:dyDescent="0.3">
      <c r="A1418" t="s">
        <v>2161</v>
      </c>
      <c r="B1418">
        <v>225</v>
      </c>
      <c r="C1418" t="s">
        <v>344</v>
      </c>
      <c r="D1418" t="s">
        <v>573</v>
      </c>
      <c r="E1418">
        <v>30814</v>
      </c>
      <c r="F1418">
        <v>43605</v>
      </c>
      <c r="G1418">
        <v>34122</v>
      </c>
      <c r="H1418" s="5">
        <v>44369</v>
      </c>
      <c r="I1418" t="s">
        <v>612</v>
      </c>
      <c r="J1418" t="s">
        <v>619</v>
      </c>
      <c r="K1418">
        <v>910020</v>
      </c>
      <c r="L1418" t="s">
        <v>346</v>
      </c>
      <c r="M1418" t="s">
        <v>60</v>
      </c>
      <c r="N1418" t="s">
        <v>13</v>
      </c>
      <c r="O1418" t="s">
        <v>46</v>
      </c>
      <c r="P1418">
        <v>34</v>
      </c>
      <c r="Q1418" s="5" t="s">
        <v>87</v>
      </c>
      <c r="R1418" t="s">
        <v>30</v>
      </c>
      <c r="S1418" t="s">
        <v>145</v>
      </c>
      <c r="T1418" t="s">
        <v>18</v>
      </c>
      <c r="U1418" t="s">
        <v>22</v>
      </c>
      <c r="V1418" t="s">
        <v>20</v>
      </c>
      <c r="W1418">
        <v>464</v>
      </c>
      <c r="X1418" t="s">
        <v>574</v>
      </c>
      <c r="Y1418" t="s">
        <v>575</v>
      </c>
      <c r="Z1418" t="s">
        <v>576</v>
      </c>
      <c r="AA1418">
        <v>0.1065</v>
      </c>
      <c r="AB1418" t="s">
        <v>577</v>
      </c>
      <c r="AC1418" t="s">
        <v>578</v>
      </c>
      <c r="AD1418" t="s">
        <v>344</v>
      </c>
      <c r="AE1418" t="s">
        <v>250</v>
      </c>
      <c r="AF1418" t="s">
        <v>251</v>
      </c>
      <c r="AG1418" t="s">
        <v>252</v>
      </c>
      <c r="AH1418" t="s">
        <v>253</v>
      </c>
      <c r="AI1418" t="s">
        <v>254</v>
      </c>
      <c r="AJ1418">
        <v>910020</v>
      </c>
      <c r="AK1418" t="s">
        <v>345</v>
      </c>
      <c r="AL1418" t="s">
        <v>256</v>
      </c>
      <c r="AM1418">
        <v>31335</v>
      </c>
      <c r="AN1418">
        <v>45362</v>
      </c>
      <c r="AO1418">
        <v>30596</v>
      </c>
      <c r="AP1418">
        <v>0.63</v>
      </c>
      <c r="AQ1418">
        <v>4736.66</v>
      </c>
      <c r="AR1418" t="s">
        <v>2626</v>
      </c>
      <c r="AS1418" t="s">
        <v>2626</v>
      </c>
      <c r="AT1418">
        <v>1</v>
      </c>
      <c r="AU1418" t="s">
        <v>2629</v>
      </c>
      <c r="AV1418" s="3">
        <v>42019</v>
      </c>
      <c r="AW1418" s="3" t="str">
        <f>TEXT(LoanTable[[#This Row],[Disbursement Date]],"YYYY-MM")</f>
        <v>2021-06</v>
      </c>
      <c r="AX1418" t="str">
        <f>TEXT(EDATE(LoanTable[[#This Row],[Disbursement Date]],-1),"YYYY-MM")</f>
        <v>2021-05</v>
      </c>
      <c r="AY1418">
        <f>IF(LoanTable[[#This Row],[Loan Status]]="Active",1,0)</f>
        <v>0</v>
      </c>
      <c r="AZ1418">
        <f>IF(COUNTIFS(LoanTable[Client id],LoanTable[[#This Row],[Client id]],LoanTable[Period],LoanTable[[#This Row],[Previous Period]])&gt;0,1,0)</f>
        <v>0</v>
      </c>
      <c r="BA1418" s="17" t="str">
        <f>TEXT(LoanTable[[#This Row],[Disbursement Date]],"YYYY")</f>
        <v>2021</v>
      </c>
      <c r="BB1418" s="10" cm="1">
        <f t="array" ref="BB1418">IF(YEAR(LoanTable[[#This Row],[Disbursement Date]])=MIN(YEAR(LoanTable[Disbursement Date])),"",YEAR(LoanTable[[#This Row],[Disbursement Date]])-1)</f>
        <v>2020</v>
      </c>
      <c r="BC1418" s="10">
        <f>IF(LoanTable[[#This Row],[Previous Year]]="",1,IF(COUNTIFS(LoanTable[Client id],LoanTable[[#This Row],[Client id]],LoanTable[Year],LoanTable[[#This Row],[Previous Year]])&gt;0,1,0))</f>
        <v>0</v>
      </c>
      <c r="BD1418" t="str">
        <f>YEAR(LoanTable[[#This Row],[Disbursement Date]]) &amp; "-Q" &amp; ROUNDUP(MONTH(LoanTable[[#This Row],[Disbursement Date]])/3,0)</f>
        <v>2021-Q2</v>
      </c>
      <c r="BE1418">
        <f>IF(LoanTable[[#This Row],[Disbursement Date]]=LoanTable[[#This Row],[First Loan Date]],1,0)</f>
        <v>0</v>
      </c>
    </row>
    <row r="1419" spans="1:57" x14ac:dyDescent="0.3">
      <c r="A1419" t="s">
        <v>1247</v>
      </c>
      <c r="B1419">
        <v>354</v>
      </c>
      <c r="C1419" t="s">
        <v>391</v>
      </c>
      <c r="D1419" t="s">
        <v>573</v>
      </c>
      <c r="E1419">
        <v>28650</v>
      </c>
      <c r="F1419">
        <v>34816</v>
      </c>
      <c r="G1419">
        <v>14575</v>
      </c>
      <c r="H1419" s="5">
        <v>44371</v>
      </c>
      <c r="I1419" t="s">
        <v>615</v>
      </c>
      <c r="J1419" t="s">
        <v>613</v>
      </c>
      <c r="K1419">
        <v>730084</v>
      </c>
      <c r="L1419" t="s">
        <v>393</v>
      </c>
      <c r="M1419" t="s">
        <v>128</v>
      </c>
      <c r="N1419" t="s">
        <v>13</v>
      </c>
      <c r="O1419" t="s">
        <v>14</v>
      </c>
      <c r="P1419">
        <v>36</v>
      </c>
      <c r="Q1419" s="5" t="s">
        <v>67</v>
      </c>
      <c r="R1419" t="s">
        <v>25</v>
      </c>
      <c r="S1419" t="s">
        <v>35</v>
      </c>
      <c r="T1419" t="s">
        <v>63</v>
      </c>
      <c r="U1419" t="s">
        <v>22</v>
      </c>
      <c r="V1419" t="s">
        <v>20</v>
      </c>
      <c r="W1419">
        <v>489</v>
      </c>
      <c r="X1419" t="s">
        <v>574</v>
      </c>
      <c r="Y1419" t="s">
        <v>575</v>
      </c>
      <c r="Z1419" t="s">
        <v>576</v>
      </c>
      <c r="AA1419">
        <v>0.1065</v>
      </c>
      <c r="AB1419" t="s">
        <v>577</v>
      </c>
      <c r="AC1419" t="s">
        <v>578</v>
      </c>
      <c r="AD1419" t="s">
        <v>391</v>
      </c>
      <c r="AE1419" t="s">
        <v>279</v>
      </c>
      <c r="AF1419" t="s">
        <v>280</v>
      </c>
      <c r="AG1419" t="s">
        <v>281</v>
      </c>
      <c r="AH1419" t="s">
        <v>282</v>
      </c>
      <c r="AI1419" t="s">
        <v>391</v>
      </c>
      <c r="AJ1419">
        <v>730084</v>
      </c>
      <c r="AK1419" t="s">
        <v>392</v>
      </c>
      <c r="AL1419" t="s">
        <v>239</v>
      </c>
      <c r="AM1419">
        <v>29517</v>
      </c>
      <c r="AN1419">
        <v>35066</v>
      </c>
      <c r="AO1419">
        <v>28331</v>
      </c>
      <c r="AP1419">
        <v>28.23</v>
      </c>
      <c r="AQ1419">
        <v>4703.9799999999996</v>
      </c>
      <c r="AR1419" t="s">
        <v>2626</v>
      </c>
      <c r="AS1419" t="s">
        <v>2626</v>
      </c>
      <c r="AT1419">
        <v>1</v>
      </c>
      <c r="AU1419" t="s">
        <v>2628</v>
      </c>
      <c r="AV1419" s="3">
        <v>43460</v>
      </c>
      <c r="AW1419" s="3" t="str">
        <f>TEXT(LoanTable[[#This Row],[Disbursement Date]],"YYYY-MM")</f>
        <v>2021-06</v>
      </c>
      <c r="AX1419" t="str">
        <f>TEXT(EDATE(LoanTable[[#This Row],[Disbursement Date]],-1),"YYYY-MM")</f>
        <v>2021-05</v>
      </c>
      <c r="AY1419">
        <f>IF(LoanTable[[#This Row],[Loan Status]]="Active",1,0)</f>
        <v>0</v>
      </c>
      <c r="AZ1419">
        <f>IF(COUNTIFS(LoanTable[Client id],LoanTable[[#This Row],[Client id]],LoanTable[Period],LoanTable[[#This Row],[Previous Period]])&gt;0,1,0)</f>
        <v>1</v>
      </c>
      <c r="BA1419" s="17" t="str">
        <f>TEXT(LoanTable[[#This Row],[Disbursement Date]],"YYYY")</f>
        <v>2021</v>
      </c>
      <c r="BB1419" s="10" cm="1">
        <f t="array" ref="BB1419">IF(YEAR(LoanTable[[#This Row],[Disbursement Date]])=MIN(YEAR(LoanTable[Disbursement Date])),"",YEAR(LoanTable[[#This Row],[Disbursement Date]])-1)</f>
        <v>2020</v>
      </c>
      <c r="BC1419" s="10">
        <f>IF(LoanTable[[#This Row],[Previous Year]]="",1,IF(COUNTIFS(LoanTable[Client id],LoanTable[[#This Row],[Client id]],LoanTable[Year],LoanTable[[#This Row],[Previous Year]])&gt;0,1,0))</f>
        <v>0</v>
      </c>
      <c r="BD1419" t="str">
        <f>YEAR(LoanTable[[#This Row],[Disbursement Date]]) &amp; "-Q" &amp; ROUNDUP(MONTH(LoanTable[[#This Row],[Disbursement Date]])/3,0)</f>
        <v>2021-Q2</v>
      </c>
      <c r="BE1419">
        <f>IF(LoanTable[[#This Row],[Disbursement Date]]=LoanTable[[#This Row],[First Loan Date]],1,0)</f>
        <v>0</v>
      </c>
    </row>
    <row r="1420" spans="1:57" x14ac:dyDescent="0.3">
      <c r="A1420" t="s">
        <v>2412</v>
      </c>
      <c r="B1420">
        <v>116</v>
      </c>
      <c r="C1420" t="s">
        <v>249</v>
      </c>
      <c r="D1420" t="s">
        <v>573</v>
      </c>
      <c r="E1420">
        <v>48460</v>
      </c>
      <c r="F1420">
        <v>47457</v>
      </c>
      <c r="G1420">
        <v>29615</v>
      </c>
      <c r="H1420" s="5">
        <v>44374</v>
      </c>
      <c r="I1420" t="s">
        <v>612</v>
      </c>
      <c r="J1420" t="s">
        <v>619</v>
      </c>
      <c r="K1420">
        <v>910182</v>
      </c>
      <c r="L1420" t="s">
        <v>257</v>
      </c>
      <c r="M1420" t="s">
        <v>86</v>
      </c>
      <c r="N1420" t="s">
        <v>13</v>
      </c>
      <c r="O1420" t="s">
        <v>46</v>
      </c>
      <c r="P1420">
        <v>35</v>
      </c>
      <c r="Q1420" s="5" t="s">
        <v>87</v>
      </c>
      <c r="R1420" t="s">
        <v>30</v>
      </c>
      <c r="S1420" t="s">
        <v>145</v>
      </c>
      <c r="T1420" t="s">
        <v>18</v>
      </c>
      <c r="U1420" t="s">
        <v>65</v>
      </c>
      <c r="V1420" t="s">
        <v>31</v>
      </c>
      <c r="W1420">
        <v>697</v>
      </c>
      <c r="X1420" t="s">
        <v>574</v>
      </c>
      <c r="Y1420" t="s">
        <v>575</v>
      </c>
      <c r="Z1420" t="s">
        <v>576</v>
      </c>
      <c r="AA1420">
        <v>0.1065</v>
      </c>
      <c r="AB1420" t="s">
        <v>577</v>
      </c>
      <c r="AC1420" t="s">
        <v>578</v>
      </c>
      <c r="AD1420" t="s">
        <v>249</v>
      </c>
      <c r="AE1420" t="s">
        <v>250</v>
      </c>
      <c r="AF1420" t="s">
        <v>251</v>
      </c>
      <c r="AG1420" t="s">
        <v>252</v>
      </c>
      <c r="AH1420" t="s">
        <v>253</v>
      </c>
      <c r="AI1420" t="s">
        <v>254</v>
      </c>
      <c r="AJ1420">
        <v>910182</v>
      </c>
      <c r="AK1420" t="s">
        <v>255</v>
      </c>
      <c r="AL1420" t="s">
        <v>256</v>
      </c>
      <c r="AM1420">
        <v>48929</v>
      </c>
      <c r="AN1420">
        <v>47239</v>
      </c>
      <c r="AO1420">
        <v>48431</v>
      </c>
      <c r="AP1420">
        <v>46.96</v>
      </c>
      <c r="AQ1420">
        <v>2742.12</v>
      </c>
      <c r="AR1420" t="s">
        <v>2626</v>
      </c>
      <c r="AS1420" t="s">
        <v>2626</v>
      </c>
      <c r="AT1420">
        <v>1</v>
      </c>
      <c r="AU1420" t="s">
        <v>2628</v>
      </c>
      <c r="AV1420" s="3">
        <v>42819</v>
      </c>
      <c r="AW1420" s="3" t="str">
        <f>TEXT(LoanTable[[#This Row],[Disbursement Date]],"YYYY-MM")</f>
        <v>2021-06</v>
      </c>
      <c r="AX1420" t="str">
        <f>TEXT(EDATE(LoanTable[[#This Row],[Disbursement Date]],-1),"YYYY-MM")</f>
        <v>2021-05</v>
      </c>
      <c r="AY1420">
        <f>IF(LoanTable[[#This Row],[Loan Status]]="Active",1,0)</f>
        <v>0</v>
      </c>
      <c r="AZ1420">
        <f>IF(COUNTIFS(LoanTable[Client id],LoanTable[[#This Row],[Client id]],LoanTable[Period],LoanTable[[#This Row],[Previous Period]])&gt;0,1,0)</f>
        <v>0</v>
      </c>
      <c r="BA1420" s="17" t="str">
        <f>TEXT(LoanTable[[#This Row],[Disbursement Date]],"YYYY")</f>
        <v>2021</v>
      </c>
      <c r="BB1420" s="10" cm="1">
        <f t="array" ref="BB1420">IF(YEAR(LoanTable[[#This Row],[Disbursement Date]])=MIN(YEAR(LoanTable[Disbursement Date])),"",YEAR(LoanTable[[#This Row],[Disbursement Date]])-1)</f>
        <v>2020</v>
      </c>
      <c r="BC1420" s="10">
        <f>IF(LoanTable[[#This Row],[Previous Year]]="",1,IF(COUNTIFS(LoanTable[Client id],LoanTable[[#This Row],[Client id]],LoanTable[Year],LoanTable[[#This Row],[Previous Year]])&gt;0,1,0))</f>
        <v>0</v>
      </c>
      <c r="BD1420" t="str">
        <f>YEAR(LoanTable[[#This Row],[Disbursement Date]]) &amp; "-Q" &amp; ROUNDUP(MONTH(LoanTable[[#This Row],[Disbursement Date]])/3,0)</f>
        <v>2021-Q2</v>
      </c>
      <c r="BE1420">
        <f>IF(LoanTable[[#This Row],[Disbursement Date]]=LoanTable[[#This Row],[First Loan Date]],1,0)</f>
        <v>0</v>
      </c>
    </row>
    <row r="1421" spans="1:57" x14ac:dyDescent="0.3">
      <c r="A1421" t="s">
        <v>783</v>
      </c>
      <c r="B1421">
        <v>316</v>
      </c>
      <c r="C1421" t="s">
        <v>249</v>
      </c>
      <c r="D1421" t="s">
        <v>573</v>
      </c>
      <c r="E1421">
        <v>12036</v>
      </c>
      <c r="F1421">
        <v>32597</v>
      </c>
      <c r="G1421">
        <v>42591</v>
      </c>
      <c r="H1421" s="5">
        <v>44376</v>
      </c>
      <c r="I1421" t="s">
        <v>612</v>
      </c>
      <c r="J1421" t="s">
        <v>619</v>
      </c>
      <c r="K1421">
        <v>910182</v>
      </c>
      <c r="L1421" t="s">
        <v>257</v>
      </c>
      <c r="M1421" t="s">
        <v>110</v>
      </c>
      <c r="N1421" t="s">
        <v>13</v>
      </c>
      <c r="O1421" t="s">
        <v>33</v>
      </c>
      <c r="P1421">
        <v>22</v>
      </c>
      <c r="Q1421" s="5" t="s">
        <v>111</v>
      </c>
      <c r="R1421" t="s">
        <v>16</v>
      </c>
      <c r="S1421" t="s">
        <v>35</v>
      </c>
      <c r="T1421" t="s">
        <v>18</v>
      </c>
      <c r="U1421" t="s">
        <v>19</v>
      </c>
      <c r="V1421" t="s">
        <v>39</v>
      </c>
      <c r="W1421">
        <v>679</v>
      </c>
      <c r="X1421" t="s">
        <v>574</v>
      </c>
      <c r="Y1421" t="s">
        <v>575</v>
      </c>
      <c r="Z1421" t="s">
        <v>576</v>
      </c>
      <c r="AA1421">
        <v>0.1065</v>
      </c>
      <c r="AB1421" t="s">
        <v>577</v>
      </c>
      <c r="AC1421" t="s">
        <v>578</v>
      </c>
      <c r="AD1421" t="s">
        <v>249</v>
      </c>
      <c r="AE1421" t="s">
        <v>250</v>
      </c>
      <c r="AF1421" t="s">
        <v>251</v>
      </c>
      <c r="AG1421" t="s">
        <v>252</v>
      </c>
      <c r="AH1421" t="s">
        <v>253</v>
      </c>
      <c r="AI1421" t="s">
        <v>254</v>
      </c>
      <c r="AJ1421">
        <v>910182</v>
      </c>
      <c r="AK1421" t="s">
        <v>255</v>
      </c>
      <c r="AL1421" t="s">
        <v>256</v>
      </c>
      <c r="AM1421">
        <v>13351</v>
      </c>
      <c r="AN1421">
        <v>32974</v>
      </c>
      <c r="AO1421">
        <v>11957</v>
      </c>
      <c r="AP1421">
        <v>34.380000000000003</v>
      </c>
      <c r="AQ1421">
        <v>3583.26</v>
      </c>
      <c r="AR1421" t="s">
        <v>2626</v>
      </c>
      <c r="AS1421" t="s">
        <v>2626</v>
      </c>
      <c r="AT1421">
        <v>0</v>
      </c>
      <c r="AU1421" t="s">
        <v>2628</v>
      </c>
      <c r="AV1421" s="3">
        <v>42939</v>
      </c>
      <c r="AW1421" s="3" t="str">
        <f>TEXT(LoanTable[[#This Row],[Disbursement Date]],"YYYY-MM")</f>
        <v>2021-06</v>
      </c>
      <c r="AX1421" t="str">
        <f>TEXT(EDATE(LoanTable[[#This Row],[Disbursement Date]],-1),"YYYY-MM")</f>
        <v>2021-05</v>
      </c>
      <c r="AY1421">
        <f>IF(LoanTable[[#This Row],[Loan Status]]="Active",1,0)</f>
        <v>0</v>
      </c>
      <c r="AZ1421">
        <f>IF(COUNTIFS(LoanTable[Client id],LoanTable[[#This Row],[Client id]],LoanTable[Period],LoanTable[[#This Row],[Previous Period]])&gt;0,1,0)</f>
        <v>0</v>
      </c>
      <c r="BA1421" s="17" t="str">
        <f>TEXT(LoanTable[[#This Row],[Disbursement Date]],"YYYY")</f>
        <v>2021</v>
      </c>
      <c r="BB1421" s="10" cm="1">
        <f t="array" ref="BB1421">IF(YEAR(LoanTable[[#This Row],[Disbursement Date]])=MIN(YEAR(LoanTable[Disbursement Date])),"",YEAR(LoanTable[[#This Row],[Disbursement Date]])-1)</f>
        <v>2020</v>
      </c>
      <c r="BC1421" s="10">
        <f>IF(LoanTable[[#This Row],[Previous Year]]="",1,IF(COUNTIFS(LoanTable[Client id],LoanTable[[#This Row],[Client id]],LoanTable[Year],LoanTable[[#This Row],[Previous Year]])&gt;0,1,0))</f>
        <v>1</v>
      </c>
      <c r="BD1421" t="str">
        <f>YEAR(LoanTable[[#This Row],[Disbursement Date]]) &amp; "-Q" &amp; ROUNDUP(MONTH(LoanTable[[#This Row],[Disbursement Date]])/3,0)</f>
        <v>2021-Q2</v>
      </c>
      <c r="BE1421">
        <f>IF(LoanTable[[#This Row],[Disbursement Date]]=LoanTable[[#This Row],[First Loan Date]],1,0)</f>
        <v>0</v>
      </c>
    </row>
    <row r="1422" spans="1:57" x14ac:dyDescent="0.3">
      <c r="A1422" t="s">
        <v>1332</v>
      </c>
      <c r="B1422">
        <v>435</v>
      </c>
      <c r="C1422" t="s">
        <v>386</v>
      </c>
      <c r="D1422" t="s">
        <v>573</v>
      </c>
      <c r="E1422">
        <v>37656</v>
      </c>
      <c r="F1422">
        <v>30298</v>
      </c>
      <c r="G1422">
        <v>26039</v>
      </c>
      <c r="H1422" s="5">
        <v>44377</v>
      </c>
      <c r="I1422" t="s">
        <v>612</v>
      </c>
      <c r="J1422" t="s">
        <v>613</v>
      </c>
      <c r="K1422">
        <v>1110166</v>
      </c>
      <c r="L1422" t="s">
        <v>389</v>
      </c>
      <c r="M1422" t="s">
        <v>90</v>
      </c>
      <c r="N1422" t="s">
        <v>13</v>
      </c>
      <c r="O1422" t="s">
        <v>28</v>
      </c>
      <c r="P1422">
        <v>52</v>
      </c>
      <c r="Q1422" s="5" t="s">
        <v>92</v>
      </c>
      <c r="R1422" t="s">
        <v>74</v>
      </c>
      <c r="S1422" t="s">
        <v>35</v>
      </c>
      <c r="T1422" t="s">
        <v>18</v>
      </c>
      <c r="U1422" t="s">
        <v>22</v>
      </c>
      <c r="V1422" t="s">
        <v>39</v>
      </c>
      <c r="W1422">
        <v>322</v>
      </c>
      <c r="X1422" t="s">
        <v>574</v>
      </c>
      <c r="Y1422" t="s">
        <v>575</v>
      </c>
      <c r="Z1422" t="s">
        <v>576</v>
      </c>
      <c r="AA1422">
        <v>0.1065</v>
      </c>
      <c r="AB1422" t="s">
        <v>577</v>
      </c>
      <c r="AC1422" t="s">
        <v>578</v>
      </c>
      <c r="AD1422" t="s">
        <v>386</v>
      </c>
      <c r="AE1422" t="s">
        <v>234</v>
      </c>
      <c r="AF1422" t="s">
        <v>235</v>
      </c>
      <c r="AG1422" t="s">
        <v>236</v>
      </c>
      <c r="AH1422" t="s">
        <v>237</v>
      </c>
      <c r="AI1422" t="s">
        <v>387</v>
      </c>
      <c r="AJ1422">
        <v>1110166</v>
      </c>
      <c r="AK1422" t="s">
        <v>388</v>
      </c>
      <c r="AL1422" t="s">
        <v>239</v>
      </c>
      <c r="AM1422">
        <v>39551</v>
      </c>
      <c r="AN1422">
        <v>29824</v>
      </c>
      <c r="AO1422">
        <v>37201</v>
      </c>
      <c r="AP1422">
        <v>2.59</v>
      </c>
      <c r="AQ1422">
        <v>2359.7600000000002</v>
      </c>
      <c r="AR1422" t="s">
        <v>2627</v>
      </c>
      <c r="AS1422" t="s">
        <v>2626</v>
      </c>
      <c r="AT1422">
        <v>2</v>
      </c>
      <c r="AU1422" t="s">
        <v>2628</v>
      </c>
      <c r="AV1422" s="3">
        <v>44377</v>
      </c>
      <c r="AW1422" s="3" t="str">
        <f>TEXT(LoanTable[[#This Row],[Disbursement Date]],"YYYY-MM")</f>
        <v>2021-06</v>
      </c>
      <c r="AX1422" t="str">
        <f>TEXT(EDATE(LoanTable[[#This Row],[Disbursement Date]],-1),"YYYY-MM")</f>
        <v>2021-05</v>
      </c>
      <c r="AY1422">
        <f>IF(LoanTable[[#This Row],[Loan Status]]="Active",1,0)</f>
        <v>0</v>
      </c>
      <c r="AZ1422">
        <f>IF(COUNTIFS(LoanTable[Client id],LoanTable[[#This Row],[Client id]],LoanTable[Period],LoanTable[[#This Row],[Previous Period]])&gt;0,1,0)</f>
        <v>0</v>
      </c>
      <c r="BA1422" s="17" t="str">
        <f>TEXT(LoanTable[[#This Row],[Disbursement Date]],"YYYY")</f>
        <v>2021</v>
      </c>
      <c r="BB1422" s="10" cm="1">
        <f t="array" ref="BB1422">IF(YEAR(LoanTable[[#This Row],[Disbursement Date]])=MIN(YEAR(LoanTable[Disbursement Date])),"",YEAR(LoanTable[[#This Row],[Disbursement Date]])-1)</f>
        <v>2020</v>
      </c>
      <c r="BC1422" s="10">
        <f>IF(LoanTable[[#This Row],[Previous Year]]="",1,IF(COUNTIFS(LoanTable[Client id],LoanTable[[#This Row],[Client id]],LoanTable[Year],LoanTable[[#This Row],[Previous Year]])&gt;0,1,0))</f>
        <v>0</v>
      </c>
      <c r="BD1422" t="str">
        <f>YEAR(LoanTable[[#This Row],[Disbursement Date]]) &amp; "-Q" &amp; ROUNDUP(MONTH(LoanTable[[#This Row],[Disbursement Date]])/3,0)</f>
        <v>2021-Q2</v>
      </c>
      <c r="BE1422">
        <f>IF(LoanTable[[#This Row],[Disbursement Date]]=LoanTable[[#This Row],[First Loan Date]],1,0)</f>
        <v>1</v>
      </c>
    </row>
    <row r="1423" spans="1:57" x14ac:dyDescent="0.3">
      <c r="A1423" t="s">
        <v>2534</v>
      </c>
      <c r="B1423">
        <v>927</v>
      </c>
      <c r="C1423" t="s">
        <v>285</v>
      </c>
      <c r="D1423" t="s">
        <v>589</v>
      </c>
      <c r="E1423">
        <v>47152</v>
      </c>
      <c r="F1423">
        <v>36317</v>
      </c>
      <c r="G1423">
        <v>26092</v>
      </c>
      <c r="H1423" s="5">
        <v>44377</v>
      </c>
      <c r="I1423" t="s">
        <v>612</v>
      </c>
      <c r="J1423" t="s">
        <v>613</v>
      </c>
      <c r="K1423">
        <v>240005</v>
      </c>
      <c r="L1423" t="s">
        <v>287</v>
      </c>
      <c r="M1423" t="s">
        <v>56</v>
      </c>
      <c r="N1423" t="s">
        <v>13</v>
      </c>
      <c r="O1423" t="s">
        <v>28</v>
      </c>
      <c r="P1423">
        <v>53</v>
      </c>
      <c r="Q1423" s="5" t="s">
        <v>57</v>
      </c>
      <c r="R1423" t="s">
        <v>25</v>
      </c>
      <c r="S1423" t="s">
        <v>35</v>
      </c>
      <c r="T1423" t="s">
        <v>18</v>
      </c>
      <c r="U1423" t="s">
        <v>19</v>
      </c>
      <c r="V1423" t="s">
        <v>31</v>
      </c>
      <c r="W1423">
        <v>488</v>
      </c>
      <c r="X1423" t="s">
        <v>574</v>
      </c>
      <c r="Y1423" t="s">
        <v>590</v>
      </c>
      <c r="Z1423" t="s">
        <v>576</v>
      </c>
      <c r="AA1423">
        <v>9.9099999999999994E-2</v>
      </c>
      <c r="AB1423" t="s">
        <v>577</v>
      </c>
      <c r="AC1423" t="s">
        <v>591</v>
      </c>
      <c r="AD1423" t="s">
        <v>285</v>
      </c>
      <c r="AE1423" t="s">
        <v>259</v>
      </c>
      <c r="AF1423" t="s">
        <v>260</v>
      </c>
      <c r="AG1423" t="s">
        <v>261</v>
      </c>
      <c r="AH1423" t="s">
        <v>262</v>
      </c>
      <c r="AI1423" t="s">
        <v>285</v>
      </c>
      <c r="AJ1423">
        <v>240005</v>
      </c>
      <c r="AK1423" t="s">
        <v>286</v>
      </c>
      <c r="AL1423" t="s">
        <v>241</v>
      </c>
      <c r="AM1423">
        <v>49051</v>
      </c>
      <c r="AN1423">
        <v>37796</v>
      </c>
      <c r="AO1423">
        <v>47119</v>
      </c>
      <c r="AP1423">
        <v>23.19</v>
      </c>
      <c r="AQ1423">
        <v>2775.02</v>
      </c>
      <c r="AR1423" t="s">
        <v>2626</v>
      </c>
      <c r="AS1423" t="s">
        <v>2626</v>
      </c>
      <c r="AT1423">
        <v>0</v>
      </c>
      <c r="AU1423" t="s">
        <v>2630</v>
      </c>
      <c r="AV1423" s="3">
        <v>44377</v>
      </c>
      <c r="AW1423" s="3" t="str">
        <f>TEXT(LoanTable[[#This Row],[Disbursement Date]],"YYYY-MM")</f>
        <v>2021-06</v>
      </c>
      <c r="AX1423" t="str">
        <f>TEXT(EDATE(LoanTable[[#This Row],[Disbursement Date]],-1),"YYYY-MM")</f>
        <v>2021-05</v>
      </c>
      <c r="AY1423">
        <f>IF(LoanTable[[#This Row],[Loan Status]]="Active",1,0)</f>
        <v>0</v>
      </c>
      <c r="AZ1423">
        <f>IF(COUNTIFS(LoanTable[Client id],LoanTable[[#This Row],[Client id]],LoanTable[Period],LoanTable[[#This Row],[Previous Period]])&gt;0,1,0)</f>
        <v>0</v>
      </c>
      <c r="BA1423" s="17" t="str">
        <f>TEXT(LoanTable[[#This Row],[Disbursement Date]],"YYYY")</f>
        <v>2021</v>
      </c>
      <c r="BB1423" s="10" cm="1">
        <f t="array" ref="BB1423">IF(YEAR(LoanTable[[#This Row],[Disbursement Date]])=MIN(YEAR(LoanTable[Disbursement Date])),"",YEAR(LoanTable[[#This Row],[Disbursement Date]])-1)</f>
        <v>2020</v>
      </c>
      <c r="BC1423" s="10">
        <f>IF(LoanTable[[#This Row],[Previous Year]]="",1,IF(COUNTIFS(LoanTable[Client id],LoanTable[[#This Row],[Client id]],LoanTable[Year],LoanTable[[#This Row],[Previous Year]])&gt;0,1,0))</f>
        <v>0</v>
      </c>
      <c r="BD1423" t="str">
        <f>YEAR(LoanTable[[#This Row],[Disbursement Date]]) &amp; "-Q" &amp; ROUNDUP(MONTH(LoanTable[[#This Row],[Disbursement Date]])/3,0)</f>
        <v>2021-Q2</v>
      </c>
      <c r="BE1423">
        <f>IF(LoanTable[[#This Row],[Disbursement Date]]=LoanTable[[#This Row],[First Loan Date]],1,0)</f>
        <v>1</v>
      </c>
    </row>
    <row r="1424" spans="1:57" x14ac:dyDescent="0.3">
      <c r="A1424" t="s">
        <v>786</v>
      </c>
      <c r="B1424">
        <v>782</v>
      </c>
      <c r="C1424" t="s">
        <v>249</v>
      </c>
      <c r="D1424" t="s">
        <v>589</v>
      </c>
      <c r="E1424">
        <v>14680</v>
      </c>
      <c r="F1424">
        <v>32346</v>
      </c>
      <c r="G1424">
        <v>15722</v>
      </c>
      <c r="H1424" s="5">
        <v>44378</v>
      </c>
      <c r="I1424" t="s">
        <v>615</v>
      </c>
      <c r="J1424" t="s">
        <v>613</v>
      </c>
      <c r="K1424">
        <v>910182</v>
      </c>
      <c r="L1424" t="s">
        <v>257</v>
      </c>
      <c r="M1424" t="s">
        <v>128</v>
      </c>
      <c r="N1424" t="s">
        <v>13</v>
      </c>
      <c r="O1424" t="s">
        <v>46</v>
      </c>
      <c r="P1424">
        <v>29</v>
      </c>
      <c r="Q1424" s="5" t="s">
        <v>97</v>
      </c>
      <c r="R1424" t="s">
        <v>30</v>
      </c>
      <c r="S1424" t="s">
        <v>145</v>
      </c>
      <c r="T1424" t="s">
        <v>63</v>
      </c>
      <c r="U1424" t="s">
        <v>22</v>
      </c>
      <c r="V1424" t="s">
        <v>20</v>
      </c>
      <c r="W1424">
        <v>799</v>
      </c>
      <c r="X1424" t="s">
        <v>574</v>
      </c>
      <c r="Y1424" t="s">
        <v>590</v>
      </c>
      <c r="Z1424" t="s">
        <v>576</v>
      </c>
      <c r="AA1424">
        <v>9.9099999999999994E-2</v>
      </c>
      <c r="AB1424" t="s">
        <v>577</v>
      </c>
      <c r="AC1424" t="s">
        <v>591</v>
      </c>
      <c r="AD1424" t="s">
        <v>249</v>
      </c>
      <c r="AE1424" t="s">
        <v>250</v>
      </c>
      <c r="AF1424" t="s">
        <v>251</v>
      </c>
      <c r="AG1424" t="s">
        <v>252</v>
      </c>
      <c r="AH1424" t="s">
        <v>253</v>
      </c>
      <c r="AI1424" t="s">
        <v>254</v>
      </c>
      <c r="AJ1424">
        <v>910182</v>
      </c>
      <c r="AK1424" t="s">
        <v>255</v>
      </c>
      <c r="AL1424" t="s">
        <v>256</v>
      </c>
      <c r="AM1424">
        <v>16004</v>
      </c>
      <c r="AN1424">
        <v>34234</v>
      </c>
      <c r="AO1424">
        <v>14671</v>
      </c>
      <c r="AP1424">
        <v>10.83</v>
      </c>
      <c r="AQ1424">
        <v>3121.71</v>
      </c>
      <c r="AR1424" t="s">
        <v>2626</v>
      </c>
      <c r="AS1424" t="s">
        <v>2626</v>
      </c>
      <c r="AT1424">
        <v>0</v>
      </c>
      <c r="AU1424" t="s">
        <v>2630</v>
      </c>
      <c r="AV1424" s="3">
        <v>42904</v>
      </c>
      <c r="AW1424" s="3" t="str">
        <f>TEXT(LoanTable[[#This Row],[Disbursement Date]],"YYYY-MM")</f>
        <v>2021-07</v>
      </c>
      <c r="AX1424" t="str">
        <f>TEXT(EDATE(LoanTable[[#This Row],[Disbursement Date]],-1),"YYYY-MM")</f>
        <v>2021-06</v>
      </c>
      <c r="AY1424">
        <f>IF(LoanTable[[#This Row],[Loan Status]]="Active",1,0)</f>
        <v>0</v>
      </c>
      <c r="AZ1424">
        <f>IF(COUNTIFS(LoanTable[Client id],LoanTable[[#This Row],[Client id]],LoanTable[Period],LoanTable[[#This Row],[Previous Period]])&gt;0,1,0)</f>
        <v>0</v>
      </c>
      <c r="BA1424" s="17" t="str">
        <f>TEXT(LoanTable[[#This Row],[Disbursement Date]],"YYYY")</f>
        <v>2021</v>
      </c>
      <c r="BB1424" s="10" cm="1">
        <f t="array" ref="BB1424">IF(YEAR(LoanTable[[#This Row],[Disbursement Date]])=MIN(YEAR(LoanTable[Disbursement Date])),"",YEAR(LoanTable[[#This Row],[Disbursement Date]])-1)</f>
        <v>2020</v>
      </c>
      <c r="BC1424" s="10">
        <f>IF(LoanTable[[#This Row],[Previous Year]]="",1,IF(COUNTIFS(LoanTable[Client id],LoanTable[[#This Row],[Client id]],LoanTable[Year],LoanTable[[#This Row],[Previous Year]])&gt;0,1,0))</f>
        <v>0</v>
      </c>
      <c r="BD1424" t="str">
        <f>YEAR(LoanTable[[#This Row],[Disbursement Date]]) &amp; "-Q" &amp; ROUNDUP(MONTH(LoanTable[[#This Row],[Disbursement Date]])/3,0)</f>
        <v>2021-Q3</v>
      </c>
      <c r="BE1424">
        <f>IF(LoanTable[[#This Row],[Disbursement Date]]=LoanTable[[#This Row],[First Loan Date]],1,0)</f>
        <v>0</v>
      </c>
    </row>
    <row r="1425" spans="1:57" x14ac:dyDescent="0.3">
      <c r="A1425" t="s">
        <v>704</v>
      </c>
      <c r="B1425">
        <v>554</v>
      </c>
      <c r="C1425" t="s">
        <v>246</v>
      </c>
      <c r="D1425" t="s">
        <v>589</v>
      </c>
      <c r="E1425">
        <v>8596</v>
      </c>
      <c r="F1425">
        <v>40562</v>
      </c>
      <c r="G1425">
        <v>12942</v>
      </c>
      <c r="H1425" s="5">
        <v>44380</v>
      </c>
      <c r="I1425" t="s">
        <v>612</v>
      </c>
      <c r="J1425" t="s">
        <v>619</v>
      </c>
      <c r="K1425">
        <v>110159</v>
      </c>
      <c r="L1425" t="s">
        <v>248</v>
      </c>
      <c r="M1425" t="s">
        <v>54</v>
      </c>
      <c r="N1425" t="s">
        <v>13</v>
      </c>
      <c r="O1425" t="s">
        <v>33</v>
      </c>
      <c r="P1425">
        <v>22</v>
      </c>
      <c r="Q1425" s="5" t="s">
        <v>88</v>
      </c>
      <c r="R1425" t="s">
        <v>74</v>
      </c>
      <c r="S1425" t="s">
        <v>35</v>
      </c>
      <c r="T1425" t="s">
        <v>63</v>
      </c>
      <c r="U1425" t="s">
        <v>19</v>
      </c>
      <c r="V1425" t="s">
        <v>31</v>
      </c>
      <c r="W1425">
        <v>640</v>
      </c>
      <c r="X1425" t="s">
        <v>574</v>
      </c>
      <c r="Y1425" t="s">
        <v>590</v>
      </c>
      <c r="Z1425" t="s">
        <v>576</v>
      </c>
      <c r="AA1425">
        <v>9.9099999999999994E-2</v>
      </c>
      <c r="AB1425" t="s">
        <v>577</v>
      </c>
      <c r="AC1425" t="s">
        <v>591</v>
      </c>
      <c r="AD1425" t="s">
        <v>246</v>
      </c>
      <c r="AE1425" t="s">
        <v>234</v>
      </c>
      <c r="AF1425" t="s">
        <v>235</v>
      </c>
      <c r="AG1425" t="s">
        <v>236</v>
      </c>
      <c r="AH1425" t="s">
        <v>237</v>
      </c>
      <c r="AI1425" t="s">
        <v>246</v>
      </c>
      <c r="AJ1425">
        <v>110159</v>
      </c>
      <c r="AK1425" t="s">
        <v>247</v>
      </c>
      <c r="AL1425" t="s">
        <v>241</v>
      </c>
      <c r="AM1425">
        <v>10072</v>
      </c>
      <c r="AN1425">
        <v>40793</v>
      </c>
      <c r="AO1425">
        <v>8157</v>
      </c>
      <c r="AP1425">
        <v>46.11</v>
      </c>
      <c r="AQ1425">
        <v>1665.4</v>
      </c>
      <c r="AR1425" t="s">
        <v>2626</v>
      </c>
      <c r="AS1425" t="s">
        <v>2626</v>
      </c>
      <c r="AT1425">
        <v>2</v>
      </c>
      <c r="AU1425" t="s">
        <v>2630</v>
      </c>
      <c r="AV1425" s="3">
        <v>44380</v>
      </c>
      <c r="AW1425" s="3" t="str">
        <f>TEXT(LoanTable[[#This Row],[Disbursement Date]],"YYYY-MM")</f>
        <v>2021-07</v>
      </c>
      <c r="AX1425" t="str">
        <f>TEXT(EDATE(LoanTable[[#This Row],[Disbursement Date]],-1),"YYYY-MM")</f>
        <v>2021-06</v>
      </c>
      <c r="AY1425">
        <f>IF(LoanTable[[#This Row],[Loan Status]]="Active",1,0)</f>
        <v>0</v>
      </c>
      <c r="AZ1425">
        <f>IF(COUNTIFS(LoanTable[Client id],LoanTable[[#This Row],[Client id]],LoanTable[Period],LoanTable[[#This Row],[Previous Period]])&gt;0,1,0)</f>
        <v>0</v>
      </c>
      <c r="BA1425" s="17" t="str">
        <f>TEXT(LoanTable[[#This Row],[Disbursement Date]],"YYYY")</f>
        <v>2021</v>
      </c>
      <c r="BB1425" s="10" cm="1">
        <f t="array" ref="BB1425">IF(YEAR(LoanTable[[#This Row],[Disbursement Date]])=MIN(YEAR(LoanTable[Disbursement Date])),"",YEAR(LoanTable[[#This Row],[Disbursement Date]])-1)</f>
        <v>2020</v>
      </c>
      <c r="BC1425" s="10">
        <f>IF(LoanTable[[#This Row],[Previous Year]]="",1,IF(COUNTIFS(LoanTable[Client id],LoanTable[[#This Row],[Client id]],LoanTable[Year],LoanTable[[#This Row],[Previous Year]])&gt;0,1,0))</f>
        <v>0</v>
      </c>
      <c r="BD1425" t="str">
        <f>YEAR(LoanTable[[#This Row],[Disbursement Date]]) &amp; "-Q" &amp; ROUNDUP(MONTH(LoanTable[[#This Row],[Disbursement Date]])/3,0)</f>
        <v>2021-Q3</v>
      </c>
      <c r="BE1425">
        <f>IF(LoanTable[[#This Row],[Disbursement Date]]=LoanTable[[#This Row],[First Loan Date]],1,0)</f>
        <v>1</v>
      </c>
    </row>
    <row r="1426" spans="1:57" x14ac:dyDescent="0.3">
      <c r="A1426" t="s">
        <v>2056</v>
      </c>
      <c r="B1426">
        <v>254</v>
      </c>
      <c r="C1426" t="s">
        <v>409</v>
      </c>
      <c r="D1426" t="s">
        <v>602</v>
      </c>
      <c r="E1426">
        <v>44525</v>
      </c>
      <c r="F1426">
        <v>5511</v>
      </c>
      <c r="G1426">
        <v>37032</v>
      </c>
      <c r="H1426" s="5">
        <v>44381</v>
      </c>
      <c r="I1426" t="s">
        <v>612</v>
      </c>
      <c r="J1426" t="s">
        <v>613</v>
      </c>
      <c r="K1426">
        <v>1030063</v>
      </c>
      <c r="L1426" t="s">
        <v>411</v>
      </c>
      <c r="M1426" t="s">
        <v>112</v>
      </c>
      <c r="N1426" t="s">
        <v>13</v>
      </c>
      <c r="O1426" t="s">
        <v>46</v>
      </c>
      <c r="P1426">
        <v>28</v>
      </c>
      <c r="Q1426" s="5" t="s">
        <v>97</v>
      </c>
      <c r="R1426" t="s">
        <v>25</v>
      </c>
      <c r="S1426" t="s">
        <v>35</v>
      </c>
      <c r="T1426" t="s">
        <v>63</v>
      </c>
      <c r="U1426" t="s">
        <v>19</v>
      </c>
      <c r="V1426" t="s">
        <v>31</v>
      </c>
      <c r="W1426">
        <v>844</v>
      </c>
      <c r="X1426" t="s">
        <v>574</v>
      </c>
      <c r="Y1426" t="s">
        <v>575</v>
      </c>
      <c r="Z1426" t="s">
        <v>576</v>
      </c>
      <c r="AA1426">
        <v>0.17269999999999999</v>
      </c>
      <c r="AB1426" t="s">
        <v>585</v>
      </c>
      <c r="AC1426" t="s">
        <v>597</v>
      </c>
      <c r="AD1426" t="s">
        <v>409</v>
      </c>
      <c r="AE1426" t="s">
        <v>234</v>
      </c>
      <c r="AF1426" t="s">
        <v>235</v>
      </c>
      <c r="AG1426" t="s">
        <v>236</v>
      </c>
      <c r="AH1426" t="s">
        <v>237</v>
      </c>
      <c r="AI1426" t="s">
        <v>246</v>
      </c>
      <c r="AJ1426">
        <v>1030063</v>
      </c>
      <c r="AK1426" t="s">
        <v>410</v>
      </c>
      <c r="AL1426" t="s">
        <v>241</v>
      </c>
      <c r="AM1426">
        <v>45064</v>
      </c>
      <c r="AN1426">
        <v>6998</v>
      </c>
      <c r="AO1426">
        <v>44098</v>
      </c>
      <c r="AP1426">
        <v>47.85</v>
      </c>
      <c r="AQ1426">
        <v>3379.46</v>
      </c>
      <c r="AR1426" t="s">
        <v>2626</v>
      </c>
      <c r="AS1426" t="s">
        <v>2626</v>
      </c>
      <c r="AT1426">
        <v>1</v>
      </c>
      <c r="AU1426" t="s">
        <v>2628</v>
      </c>
      <c r="AV1426" s="3">
        <v>42192</v>
      </c>
      <c r="AW1426" s="3" t="str">
        <f>TEXT(LoanTable[[#This Row],[Disbursement Date]],"YYYY-MM")</f>
        <v>2021-07</v>
      </c>
      <c r="AX1426" t="str">
        <f>TEXT(EDATE(LoanTable[[#This Row],[Disbursement Date]],-1),"YYYY-MM")</f>
        <v>2021-06</v>
      </c>
      <c r="AY1426">
        <f>IF(LoanTable[[#This Row],[Loan Status]]="Active",1,0)</f>
        <v>0</v>
      </c>
      <c r="AZ1426">
        <f>IF(COUNTIFS(LoanTable[Client id],LoanTable[[#This Row],[Client id]],LoanTable[Period],LoanTable[[#This Row],[Previous Period]])&gt;0,1,0)</f>
        <v>0</v>
      </c>
      <c r="BA1426" s="17" t="str">
        <f>TEXT(LoanTable[[#This Row],[Disbursement Date]],"YYYY")</f>
        <v>2021</v>
      </c>
      <c r="BB1426" s="10" cm="1">
        <f t="array" ref="BB1426">IF(YEAR(LoanTable[[#This Row],[Disbursement Date]])=MIN(YEAR(LoanTable[Disbursement Date])),"",YEAR(LoanTable[[#This Row],[Disbursement Date]])-1)</f>
        <v>2020</v>
      </c>
      <c r="BC1426" s="10">
        <f>IF(LoanTable[[#This Row],[Previous Year]]="",1,IF(COUNTIFS(LoanTable[Client id],LoanTable[[#This Row],[Client id]],LoanTable[Year],LoanTable[[#This Row],[Previous Year]])&gt;0,1,0))</f>
        <v>0</v>
      </c>
      <c r="BD1426" t="str">
        <f>YEAR(LoanTable[[#This Row],[Disbursement Date]]) &amp; "-Q" &amp; ROUNDUP(MONTH(LoanTable[[#This Row],[Disbursement Date]])/3,0)</f>
        <v>2021-Q3</v>
      </c>
      <c r="BE1426">
        <f>IF(LoanTable[[#This Row],[Disbursement Date]]=LoanTable[[#This Row],[First Loan Date]],1,0)</f>
        <v>0</v>
      </c>
    </row>
    <row r="1427" spans="1:57" x14ac:dyDescent="0.3">
      <c r="A1427" t="s">
        <v>1140</v>
      </c>
      <c r="B1427">
        <v>786</v>
      </c>
      <c r="C1427" t="s">
        <v>265</v>
      </c>
      <c r="D1427" t="s">
        <v>587</v>
      </c>
      <c r="E1427">
        <v>33314</v>
      </c>
      <c r="F1427">
        <v>25973</v>
      </c>
      <c r="G1427">
        <v>31382</v>
      </c>
      <c r="H1427" s="5">
        <v>44382</v>
      </c>
      <c r="I1427" t="s">
        <v>615</v>
      </c>
      <c r="J1427" t="s">
        <v>619</v>
      </c>
      <c r="K1427">
        <v>30179</v>
      </c>
      <c r="L1427" t="s">
        <v>272</v>
      </c>
      <c r="M1427" t="s">
        <v>122</v>
      </c>
      <c r="N1427" t="s">
        <v>13</v>
      </c>
      <c r="O1427" t="s">
        <v>14</v>
      </c>
      <c r="P1427">
        <v>44</v>
      </c>
      <c r="Q1427" s="5" t="s">
        <v>123</v>
      </c>
      <c r="R1427" t="s">
        <v>74</v>
      </c>
      <c r="S1427" t="s">
        <v>35</v>
      </c>
      <c r="T1427" t="s">
        <v>63</v>
      </c>
      <c r="U1427" t="s">
        <v>38</v>
      </c>
      <c r="V1427" t="s">
        <v>39</v>
      </c>
      <c r="W1427">
        <v>601</v>
      </c>
      <c r="X1427" t="s">
        <v>574</v>
      </c>
      <c r="Y1427" t="s">
        <v>584</v>
      </c>
      <c r="Z1427" t="s">
        <v>576</v>
      </c>
      <c r="AA1427">
        <v>6.6199999999999995E-2</v>
      </c>
      <c r="AB1427" t="s">
        <v>581</v>
      </c>
      <c r="AC1427" t="s">
        <v>588</v>
      </c>
      <c r="AD1427" t="s">
        <v>265</v>
      </c>
      <c r="AE1427" t="s">
        <v>266</v>
      </c>
      <c r="AF1427" t="s">
        <v>267</v>
      </c>
      <c r="AG1427" t="s">
        <v>268</v>
      </c>
      <c r="AH1427" t="s">
        <v>269</v>
      </c>
      <c r="AI1427" t="s">
        <v>270</v>
      </c>
      <c r="AJ1427">
        <v>30179</v>
      </c>
      <c r="AK1427" t="s">
        <v>271</v>
      </c>
      <c r="AL1427" t="s">
        <v>241</v>
      </c>
      <c r="AM1427">
        <v>34252</v>
      </c>
      <c r="AN1427">
        <v>26702</v>
      </c>
      <c r="AO1427">
        <v>32833</v>
      </c>
      <c r="AP1427">
        <v>35.18</v>
      </c>
      <c r="AQ1427">
        <v>3371.73</v>
      </c>
      <c r="AR1427" t="s">
        <v>2626</v>
      </c>
      <c r="AS1427" t="s">
        <v>2627</v>
      </c>
      <c r="AT1427">
        <v>2</v>
      </c>
      <c r="AU1427" t="s">
        <v>2628</v>
      </c>
      <c r="AV1427" s="3">
        <v>43739</v>
      </c>
      <c r="AW1427" s="3" t="str">
        <f>TEXT(LoanTable[[#This Row],[Disbursement Date]],"YYYY-MM")</f>
        <v>2021-07</v>
      </c>
      <c r="AX1427" t="str">
        <f>TEXT(EDATE(LoanTable[[#This Row],[Disbursement Date]],-1),"YYYY-MM")</f>
        <v>2021-06</v>
      </c>
      <c r="AY1427">
        <f>IF(LoanTable[[#This Row],[Loan Status]]="Active",1,0)</f>
        <v>0</v>
      </c>
      <c r="AZ1427">
        <f>IF(COUNTIFS(LoanTable[Client id],LoanTable[[#This Row],[Client id]],LoanTable[Period],LoanTable[[#This Row],[Previous Period]])&gt;0,1,0)</f>
        <v>0</v>
      </c>
      <c r="BA1427" s="17" t="str">
        <f>TEXT(LoanTable[[#This Row],[Disbursement Date]],"YYYY")</f>
        <v>2021</v>
      </c>
      <c r="BB1427" s="10" cm="1">
        <f t="array" ref="BB1427">IF(YEAR(LoanTable[[#This Row],[Disbursement Date]])=MIN(YEAR(LoanTable[Disbursement Date])),"",YEAR(LoanTable[[#This Row],[Disbursement Date]])-1)</f>
        <v>2020</v>
      </c>
      <c r="BC1427" s="10">
        <f>IF(LoanTable[[#This Row],[Previous Year]]="",1,IF(COUNTIFS(LoanTable[Client id],LoanTable[[#This Row],[Client id]],LoanTable[Year],LoanTable[[#This Row],[Previous Year]])&gt;0,1,0))</f>
        <v>0</v>
      </c>
      <c r="BD1427" t="str">
        <f>YEAR(LoanTable[[#This Row],[Disbursement Date]]) &amp; "-Q" &amp; ROUNDUP(MONTH(LoanTable[[#This Row],[Disbursement Date]])/3,0)</f>
        <v>2021-Q3</v>
      </c>
      <c r="BE1427">
        <f>IF(LoanTable[[#This Row],[Disbursement Date]]=LoanTable[[#This Row],[First Loan Date]],1,0)</f>
        <v>0</v>
      </c>
    </row>
    <row r="1428" spans="1:57" x14ac:dyDescent="0.3">
      <c r="A1428" t="s">
        <v>2354</v>
      </c>
      <c r="B1428">
        <v>795</v>
      </c>
      <c r="C1428" t="s">
        <v>246</v>
      </c>
      <c r="D1428" t="s">
        <v>573</v>
      </c>
      <c r="E1428">
        <v>47999</v>
      </c>
      <c r="F1428">
        <v>4174</v>
      </c>
      <c r="G1428">
        <v>21469</v>
      </c>
      <c r="H1428" s="5">
        <v>44387</v>
      </c>
      <c r="I1428" t="s">
        <v>617</v>
      </c>
      <c r="J1428" t="s">
        <v>619</v>
      </c>
      <c r="K1428">
        <v>110159</v>
      </c>
      <c r="L1428" t="s">
        <v>248</v>
      </c>
      <c r="M1428" t="s">
        <v>127</v>
      </c>
      <c r="N1428" t="s">
        <v>13</v>
      </c>
      <c r="O1428" t="s">
        <v>28</v>
      </c>
      <c r="P1428">
        <v>51</v>
      </c>
      <c r="Q1428" s="5" t="s">
        <v>113</v>
      </c>
      <c r="R1428" t="s">
        <v>16</v>
      </c>
      <c r="S1428" t="s">
        <v>35</v>
      </c>
      <c r="T1428" t="s">
        <v>18</v>
      </c>
      <c r="U1428" t="s">
        <v>38</v>
      </c>
      <c r="V1428" t="s">
        <v>20</v>
      </c>
      <c r="W1428">
        <v>389</v>
      </c>
      <c r="X1428" t="s">
        <v>574</v>
      </c>
      <c r="Y1428" t="s">
        <v>575</v>
      </c>
      <c r="Z1428" t="s">
        <v>576</v>
      </c>
      <c r="AA1428">
        <v>0.1065</v>
      </c>
      <c r="AB1428" t="s">
        <v>577</v>
      </c>
      <c r="AC1428" t="s">
        <v>578</v>
      </c>
      <c r="AD1428" t="s">
        <v>246</v>
      </c>
      <c r="AE1428" t="s">
        <v>234</v>
      </c>
      <c r="AF1428" t="s">
        <v>235</v>
      </c>
      <c r="AG1428" t="s">
        <v>236</v>
      </c>
      <c r="AH1428" t="s">
        <v>237</v>
      </c>
      <c r="AI1428" t="s">
        <v>246</v>
      </c>
      <c r="AJ1428">
        <v>110159</v>
      </c>
      <c r="AK1428" t="s">
        <v>247</v>
      </c>
      <c r="AL1428" t="s">
        <v>241</v>
      </c>
      <c r="AM1428">
        <v>48691</v>
      </c>
      <c r="AN1428">
        <v>5165</v>
      </c>
      <c r="AO1428">
        <v>47659</v>
      </c>
      <c r="AP1428">
        <v>8.58</v>
      </c>
      <c r="AQ1428">
        <v>4237.8599999999997</v>
      </c>
      <c r="AR1428" t="s">
        <v>2627</v>
      </c>
      <c r="AS1428" t="s">
        <v>2626</v>
      </c>
      <c r="AT1428">
        <v>0</v>
      </c>
      <c r="AU1428" t="s">
        <v>2629</v>
      </c>
      <c r="AV1428" s="3">
        <v>44387</v>
      </c>
      <c r="AW1428" s="3" t="str">
        <f>TEXT(LoanTable[[#This Row],[Disbursement Date]],"YYYY-MM")</f>
        <v>2021-07</v>
      </c>
      <c r="AX1428" t="str">
        <f>TEXT(EDATE(LoanTable[[#This Row],[Disbursement Date]],-1),"YYYY-MM")</f>
        <v>2021-06</v>
      </c>
      <c r="AY1428">
        <f>IF(LoanTable[[#This Row],[Loan Status]]="Active",1,0)</f>
        <v>0</v>
      </c>
      <c r="AZ1428">
        <f>IF(COUNTIFS(LoanTable[Client id],LoanTable[[#This Row],[Client id]],LoanTable[Period],LoanTable[[#This Row],[Previous Period]])&gt;0,1,0)</f>
        <v>0</v>
      </c>
      <c r="BA1428" s="17" t="str">
        <f>TEXT(LoanTable[[#This Row],[Disbursement Date]],"YYYY")</f>
        <v>2021</v>
      </c>
      <c r="BB1428" s="10" cm="1">
        <f t="array" ref="BB1428">IF(YEAR(LoanTable[[#This Row],[Disbursement Date]])=MIN(YEAR(LoanTable[Disbursement Date])),"",YEAR(LoanTable[[#This Row],[Disbursement Date]])-1)</f>
        <v>2020</v>
      </c>
      <c r="BC1428" s="10">
        <f>IF(LoanTable[[#This Row],[Previous Year]]="",1,IF(COUNTIFS(LoanTable[Client id],LoanTable[[#This Row],[Client id]],LoanTable[Year],LoanTable[[#This Row],[Previous Year]])&gt;0,1,0))</f>
        <v>0</v>
      </c>
      <c r="BD1428" t="str">
        <f>YEAR(LoanTable[[#This Row],[Disbursement Date]]) &amp; "-Q" &amp; ROUNDUP(MONTH(LoanTable[[#This Row],[Disbursement Date]])/3,0)</f>
        <v>2021-Q3</v>
      </c>
      <c r="BE1428">
        <f>IF(LoanTable[[#This Row],[Disbursement Date]]=LoanTable[[#This Row],[First Loan Date]],1,0)</f>
        <v>1</v>
      </c>
    </row>
    <row r="1429" spans="1:57" x14ac:dyDescent="0.3">
      <c r="A1429" t="s">
        <v>1849</v>
      </c>
      <c r="B1429">
        <v>704</v>
      </c>
      <c r="C1429" t="s">
        <v>529</v>
      </c>
      <c r="D1429" t="s">
        <v>596</v>
      </c>
      <c r="E1429">
        <v>39211</v>
      </c>
      <c r="F1429">
        <v>13494</v>
      </c>
      <c r="G1429">
        <v>11564</v>
      </c>
      <c r="H1429" s="5">
        <v>44389</v>
      </c>
      <c r="I1429" t="s">
        <v>615</v>
      </c>
      <c r="J1429" t="s">
        <v>619</v>
      </c>
      <c r="K1429">
        <v>210563</v>
      </c>
      <c r="L1429" t="s">
        <v>531</v>
      </c>
      <c r="M1429" t="s">
        <v>211</v>
      </c>
      <c r="N1429" t="s">
        <v>13</v>
      </c>
      <c r="O1429" t="s">
        <v>28</v>
      </c>
      <c r="P1429">
        <v>53</v>
      </c>
      <c r="Q1429" s="5" t="s">
        <v>62</v>
      </c>
      <c r="R1429" t="s">
        <v>104</v>
      </c>
      <c r="S1429" t="s">
        <v>105</v>
      </c>
      <c r="T1429" t="s">
        <v>18</v>
      </c>
      <c r="U1429" t="s">
        <v>38</v>
      </c>
      <c r="V1429" t="s">
        <v>31</v>
      </c>
      <c r="W1429">
        <v>812</v>
      </c>
      <c r="X1429" t="s">
        <v>574</v>
      </c>
      <c r="Y1429" t="s">
        <v>590</v>
      </c>
      <c r="Z1429" t="s">
        <v>593</v>
      </c>
      <c r="AA1429">
        <v>0.17269999999999999</v>
      </c>
      <c r="AB1429" t="s">
        <v>585</v>
      </c>
      <c r="AC1429" t="s">
        <v>597</v>
      </c>
      <c r="AD1429" t="s">
        <v>529</v>
      </c>
      <c r="AE1429" t="s">
        <v>250</v>
      </c>
      <c r="AF1429" t="s">
        <v>251</v>
      </c>
      <c r="AG1429" t="s">
        <v>252</v>
      </c>
      <c r="AH1429" t="s">
        <v>253</v>
      </c>
      <c r="AI1429" t="s">
        <v>529</v>
      </c>
      <c r="AJ1429">
        <v>210563</v>
      </c>
      <c r="AK1429" t="s">
        <v>530</v>
      </c>
      <c r="AL1429" t="s">
        <v>241</v>
      </c>
      <c r="AM1429">
        <v>40798</v>
      </c>
      <c r="AN1429">
        <v>13380</v>
      </c>
      <c r="AO1429">
        <v>38842</v>
      </c>
      <c r="AP1429">
        <v>29.13</v>
      </c>
      <c r="AQ1429">
        <v>4805.46</v>
      </c>
      <c r="AR1429" t="s">
        <v>2626</v>
      </c>
      <c r="AS1429" t="s">
        <v>2626</v>
      </c>
      <c r="AT1429">
        <v>1</v>
      </c>
      <c r="AU1429" t="s">
        <v>2630</v>
      </c>
      <c r="AV1429" s="3">
        <v>42096</v>
      </c>
      <c r="AW1429" s="3" t="str">
        <f>TEXT(LoanTable[[#This Row],[Disbursement Date]],"YYYY-MM")</f>
        <v>2021-07</v>
      </c>
      <c r="AX1429" t="str">
        <f>TEXT(EDATE(LoanTable[[#This Row],[Disbursement Date]],-1),"YYYY-MM")</f>
        <v>2021-06</v>
      </c>
      <c r="AY1429">
        <f>IF(LoanTable[[#This Row],[Loan Status]]="Active",1,0)</f>
        <v>0</v>
      </c>
      <c r="AZ1429">
        <f>IF(COUNTIFS(LoanTable[Client id],LoanTable[[#This Row],[Client id]],LoanTable[Period],LoanTable[[#This Row],[Previous Period]])&gt;0,1,0)</f>
        <v>0</v>
      </c>
      <c r="BA1429" s="17" t="str">
        <f>TEXT(LoanTable[[#This Row],[Disbursement Date]],"YYYY")</f>
        <v>2021</v>
      </c>
      <c r="BB1429" s="10" cm="1">
        <f t="array" ref="BB1429">IF(YEAR(LoanTable[[#This Row],[Disbursement Date]])=MIN(YEAR(LoanTable[Disbursement Date])),"",YEAR(LoanTable[[#This Row],[Disbursement Date]])-1)</f>
        <v>2020</v>
      </c>
      <c r="BC1429" s="10">
        <f>IF(LoanTable[[#This Row],[Previous Year]]="",1,IF(COUNTIFS(LoanTable[Client id],LoanTable[[#This Row],[Client id]],LoanTable[Year],LoanTable[[#This Row],[Previous Year]])&gt;0,1,0))</f>
        <v>0</v>
      </c>
      <c r="BD1429" t="str">
        <f>YEAR(LoanTable[[#This Row],[Disbursement Date]]) &amp; "-Q" &amp; ROUNDUP(MONTH(LoanTable[[#This Row],[Disbursement Date]])/3,0)</f>
        <v>2021-Q3</v>
      </c>
      <c r="BE1429">
        <f>IF(LoanTable[[#This Row],[Disbursement Date]]=LoanTable[[#This Row],[First Loan Date]],1,0)</f>
        <v>0</v>
      </c>
    </row>
    <row r="1430" spans="1:57" x14ac:dyDescent="0.3">
      <c r="A1430" t="s">
        <v>644</v>
      </c>
      <c r="B1430">
        <v>721</v>
      </c>
      <c r="C1430" t="s">
        <v>249</v>
      </c>
      <c r="D1430" t="s">
        <v>573</v>
      </c>
      <c r="E1430">
        <v>42636</v>
      </c>
      <c r="F1430">
        <v>49290</v>
      </c>
      <c r="G1430">
        <v>27420</v>
      </c>
      <c r="H1430" s="5">
        <v>44389</v>
      </c>
      <c r="I1430" t="s">
        <v>617</v>
      </c>
      <c r="J1430" t="s">
        <v>619</v>
      </c>
      <c r="K1430">
        <v>910182</v>
      </c>
      <c r="L1430" t="s">
        <v>257</v>
      </c>
      <c r="M1430" t="s">
        <v>66</v>
      </c>
      <c r="N1430" t="s">
        <v>13</v>
      </c>
      <c r="O1430" t="s">
        <v>46</v>
      </c>
      <c r="P1430">
        <v>34</v>
      </c>
      <c r="Q1430" s="5" t="s">
        <v>67</v>
      </c>
      <c r="R1430" t="s">
        <v>25</v>
      </c>
      <c r="S1430" t="s">
        <v>35</v>
      </c>
      <c r="T1430" t="s">
        <v>18</v>
      </c>
      <c r="U1430" t="s">
        <v>19</v>
      </c>
      <c r="V1430" t="s">
        <v>39</v>
      </c>
      <c r="W1430">
        <v>734</v>
      </c>
      <c r="X1430" t="s">
        <v>574</v>
      </c>
      <c r="Y1430" t="s">
        <v>575</v>
      </c>
      <c r="Z1430" t="s">
        <v>576</v>
      </c>
      <c r="AA1430">
        <v>0.1065</v>
      </c>
      <c r="AB1430" t="s">
        <v>577</v>
      </c>
      <c r="AC1430" t="s">
        <v>578</v>
      </c>
      <c r="AD1430" t="s">
        <v>249</v>
      </c>
      <c r="AE1430" t="s">
        <v>250</v>
      </c>
      <c r="AF1430" t="s">
        <v>251</v>
      </c>
      <c r="AG1430" t="s">
        <v>252</v>
      </c>
      <c r="AH1430" t="s">
        <v>253</v>
      </c>
      <c r="AI1430" t="s">
        <v>254</v>
      </c>
      <c r="AJ1430">
        <v>910182</v>
      </c>
      <c r="AK1430" t="s">
        <v>255</v>
      </c>
      <c r="AL1430" t="s">
        <v>256</v>
      </c>
      <c r="AM1430">
        <v>42243</v>
      </c>
      <c r="AN1430">
        <v>50151</v>
      </c>
      <c r="AO1430">
        <v>42433</v>
      </c>
      <c r="AP1430">
        <v>3.13</v>
      </c>
      <c r="AQ1430">
        <v>2075.86</v>
      </c>
      <c r="AR1430" t="s">
        <v>2627</v>
      </c>
      <c r="AS1430" t="s">
        <v>2626</v>
      </c>
      <c r="AT1430">
        <v>0</v>
      </c>
      <c r="AU1430" t="s">
        <v>2628</v>
      </c>
      <c r="AV1430" s="3">
        <v>44389</v>
      </c>
      <c r="AW1430" s="3" t="str">
        <f>TEXT(LoanTable[[#This Row],[Disbursement Date]],"YYYY-MM")</f>
        <v>2021-07</v>
      </c>
      <c r="AX1430" t="str">
        <f>TEXT(EDATE(LoanTable[[#This Row],[Disbursement Date]],-1),"YYYY-MM")</f>
        <v>2021-06</v>
      </c>
      <c r="AY1430">
        <f>IF(LoanTable[[#This Row],[Loan Status]]="Active",1,0)</f>
        <v>0</v>
      </c>
      <c r="AZ1430">
        <f>IF(COUNTIFS(LoanTable[Client id],LoanTable[[#This Row],[Client id]],LoanTable[Period],LoanTable[[#This Row],[Previous Period]])&gt;0,1,0)</f>
        <v>0</v>
      </c>
      <c r="BA1430" s="17" t="str">
        <f>TEXT(LoanTable[[#This Row],[Disbursement Date]],"YYYY")</f>
        <v>2021</v>
      </c>
      <c r="BB1430" s="10" cm="1">
        <f t="array" ref="BB1430">IF(YEAR(LoanTable[[#This Row],[Disbursement Date]])=MIN(YEAR(LoanTable[Disbursement Date])),"",YEAR(LoanTable[[#This Row],[Disbursement Date]])-1)</f>
        <v>2020</v>
      </c>
      <c r="BC1430" s="10">
        <f>IF(LoanTable[[#This Row],[Previous Year]]="",1,IF(COUNTIFS(LoanTable[Client id],LoanTable[[#This Row],[Client id]],LoanTable[Year],LoanTable[[#This Row],[Previous Year]])&gt;0,1,0))</f>
        <v>0</v>
      </c>
      <c r="BD1430" t="str">
        <f>YEAR(LoanTable[[#This Row],[Disbursement Date]]) &amp; "-Q" &amp; ROUNDUP(MONTH(LoanTable[[#This Row],[Disbursement Date]])/3,0)</f>
        <v>2021-Q3</v>
      </c>
      <c r="BE1430">
        <f>IF(LoanTable[[#This Row],[Disbursement Date]]=LoanTable[[#This Row],[First Loan Date]],1,0)</f>
        <v>1</v>
      </c>
    </row>
    <row r="1431" spans="1:57" x14ac:dyDescent="0.3">
      <c r="A1431" t="s">
        <v>1004</v>
      </c>
      <c r="B1431">
        <v>851</v>
      </c>
      <c r="C1431" t="s">
        <v>409</v>
      </c>
      <c r="D1431" t="s">
        <v>589</v>
      </c>
      <c r="E1431">
        <v>43819</v>
      </c>
      <c r="F1431">
        <v>9062</v>
      </c>
      <c r="G1431">
        <v>27299</v>
      </c>
      <c r="H1431" s="5">
        <v>44389</v>
      </c>
      <c r="I1431" t="s">
        <v>612</v>
      </c>
      <c r="J1431" t="s">
        <v>613</v>
      </c>
      <c r="K1431">
        <v>1030063</v>
      </c>
      <c r="L1431" t="s">
        <v>411</v>
      </c>
      <c r="M1431" t="s">
        <v>42</v>
      </c>
      <c r="N1431" t="s">
        <v>13</v>
      </c>
      <c r="O1431" t="s">
        <v>28</v>
      </c>
      <c r="P1431">
        <v>54</v>
      </c>
      <c r="Q1431" s="5" t="s">
        <v>43</v>
      </c>
      <c r="R1431" t="s">
        <v>16</v>
      </c>
      <c r="S1431" t="s">
        <v>35</v>
      </c>
      <c r="T1431" t="s">
        <v>18</v>
      </c>
      <c r="U1431" t="s">
        <v>26</v>
      </c>
      <c r="V1431" t="s">
        <v>31</v>
      </c>
      <c r="W1431">
        <v>357</v>
      </c>
      <c r="X1431" t="s">
        <v>574</v>
      </c>
      <c r="Y1431" t="s">
        <v>590</v>
      </c>
      <c r="Z1431" t="s">
        <v>576</v>
      </c>
      <c r="AA1431">
        <v>9.9099999999999994E-2</v>
      </c>
      <c r="AB1431" t="s">
        <v>577</v>
      </c>
      <c r="AC1431" t="s">
        <v>591</v>
      </c>
      <c r="AD1431" t="s">
        <v>409</v>
      </c>
      <c r="AE1431" t="s">
        <v>234</v>
      </c>
      <c r="AF1431" t="s">
        <v>235</v>
      </c>
      <c r="AG1431" t="s">
        <v>236</v>
      </c>
      <c r="AH1431" t="s">
        <v>237</v>
      </c>
      <c r="AI1431" t="s">
        <v>246</v>
      </c>
      <c r="AJ1431">
        <v>1030063</v>
      </c>
      <c r="AK1431" t="s">
        <v>410</v>
      </c>
      <c r="AL1431" t="s">
        <v>241</v>
      </c>
      <c r="AM1431">
        <v>44509</v>
      </c>
      <c r="AN1431">
        <v>9292</v>
      </c>
      <c r="AO1431">
        <v>43574</v>
      </c>
      <c r="AP1431">
        <v>11.52</v>
      </c>
      <c r="AQ1431">
        <v>4219.54</v>
      </c>
      <c r="AR1431" t="s">
        <v>2626</v>
      </c>
      <c r="AS1431" t="s">
        <v>2626</v>
      </c>
      <c r="AT1431">
        <v>0</v>
      </c>
      <c r="AU1431" t="s">
        <v>2628</v>
      </c>
      <c r="AV1431" s="3">
        <v>43532</v>
      </c>
      <c r="AW1431" s="3" t="str">
        <f>TEXT(LoanTable[[#This Row],[Disbursement Date]],"YYYY-MM")</f>
        <v>2021-07</v>
      </c>
      <c r="AX1431" t="str">
        <f>TEXT(EDATE(LoanTable[[#This Row],[Disbursement Date]],-1),"YYYY-MM")</f>
        <v>2021-06</v>
      </c>
      <c r="AY1431">
        <f>IF(LoanTable[[#This Row],[Loan Status]]="Active",1,0)</f>
        <v>0</v>
      </c>
      <c r="AZ1431">
        <f>IF(COUNTIFS(LoanTable[Client id],LoanTable[[#This Row],[Client id]],LoanTable[Period],LoanTable[[#This Row],[Previous Period]])&gt;0,1,0)</f>
        <v>0</v>
      </c>
      <c r="BA1431" s="17" t="str">
        <f>TEXT(LoanTable[[#This Row],[Disbursement Date]],"YYYY")</f>
        <v>2021</v>
      </c>
      <c r="BB1431" s="10" cm="1">
        <f t="array" ref="BB1431">IF(YEAR(LoanTable[[#This Row],[Disbursement Date]])=MIN(YEAR(LoanTable[Disbursement Date])),"",YEAR(LoanTable[[#This Row],[Disbursement Date]])-1)</f>
        <v>2020</v>
      </c>
      <c r="BC1431" s="10">
        <f>IF(LoanTable[[#This Row],[Previous Year]]="",1,IF(COUNTIFS(LoanTable[Client id],LoanTable[[#This Row],[Client id]],LoanTable[Year],LoanTable[[#This Row],[Previous Year]])&gt;0,1,0))</f>
        <v>0</v>
      </c>
      <c r="BD1431" t="str">
        <f>YEAR(LoanTable[[#This Row],[Disbursement Date]]) &amp; "-Q" &amp; ROUNDUP(MONTH(LoanTable[[#This Row],[Disbursement Date]])/3,0)</f>
        <v>2021-Q3</v>
      </c>
      <c r="BE1431">
        <f>IF(LoanTable[[#This Row],[Disbursement Date]]=LoanTable[[#This Row],[First Loan Date]],1,0)</f>
        <v>0</v>
      </c>
    </row>
    <row r="1432" spans="1:57" x14ac:dyDescent="0.3">
      <c r="A1432" t="s">
        <v>1229</v>
      </c>
      <c r="B1432">
        <v>976</v>
      </c>
      <c r="C1432" t="s">
        <v>386</v>
      </c>
      <c r="D1432" t="s">
        <v>573</v>
      </c>
      <c r="E1432">
        <v>32894</v>
      </c>
      <c r="F1432">
        <v>11685</v>
      </c>
      <c r="G1432">
        <v>25908</v>
      </c>
      <c r="H1432" s="5">
        <v>44396</v>
      </c>
      <c r="I1432" t="s">
        <v>615</v>
      </c>
      <c r="J1432" t="s">
        <v>619</v>
      </c>
      <c r="K1432">
        <v>1110166</v>
      </c>
      <c r="L1432" t="s">
        <v>389</v>
      </c>
      <c r="M1432" t="s">
        <v>68</v>
      </c>
      <c r="N1432" t="s">
        <v>13</v>
      </c>
      <c r="O1432" t="s">
        <v>46</v>
      </c>
      <c r="P1432">
        <v>28</v>
      </c>
      <c r="Q1432" s="5" t="s">
        <v>170</v>
      </c>
      <c r="R1432" t="s">
        <v>30</v>
      </c>
      <c r="S1432" t="s">
        <v>145</v>
      </c>
      <c r="T1432" t="s">
        <v>18</v>
      </c>
      <c r="U1432" t="s">
        <v>38</v>
      </c>
      <c r="V1432" t="s">
        <v>39</v>
      </c>
      <c r="W1432">
        <v>432</v>
      </c>
      <c r="X1432" t="s">
        <v>574</v>
      </c>
      <c r="Y1432" t="s">
        <v>575</v>
      </c>
      <c r="Z1432" t="s">
        <v>576</v>
      </c>
      <c r="AA1432">
        <v>0.1065</v>
      </c>
      <c r="AB1432" t="s">
        <v>577</v>
      </c>
      <c r="AC1432" t="s">
        <v>578</v>
      </c>
      <c r="AD1432" t="s">
        <v>386</v>
      </c>
      <c r="AE1432" t="s">
        <v>234</v>
      </c>
      <c r="AF1432" t="s">
        <v>235</v>
      </c>
      <c r="AG1432" t="s">
        <v>236</v>
      </c>
      <c r="AH1432" t="s">
        <v>237</v>
      </c>
      <c r="AI1432" t="s">
        <v>387</v>
      </c>
      <c r="AJ1432">
        <v>1110166</v>
      </c>
      <c r="AK1432" t="s">
        <v>388</v>
      </c>
      <c r="AL1432" t="s">
        <v>239</v>
      </c>
      <c r="AM1432">
        <v>32735</v>
      </c>
      <c r="AN1432">
        <v>13079</v>
      </c>
      <c r="AO1432">
        <v>32654</v>
      </c>
      <c r="AP1432">
        <v>40.75</v>
      </c>
      <c r="AQ1432">
        <v>1966.17</v>
      </c>
      <c r="AR1432" t="s">
        <v>2627</v>
      </c>
      <c r="AS1432" t="s">
        <v>2626</v>
      </c>
      <c r="AT1432">
        <v>0</v>
      </c>
      <c r="AU1432" t="s">
        <v>2630</v>
      </c>
      <c r="AV1432" s="3">
        <v>43254</v>
      </c>
      <c r="AW1432" s="3" t="str">
        <f>TEXT(LoanTable[[#This Row],[Disbursement Date]],"YYYY-MM")</f>
        <v>2021-07</v>
      </c>
      <c r="AX1432" t="str">
        <f>TEXT(EDATE(LoanTable[[#This Row],[Disbursement Date]],-1),"YYYY-MM")</f>
        <v>2021-06</v>
      </c>
      <c r="AY1432">
        <f>IF(LoanTable[[#This Row],[Loan Status]]="Active",1,0)</f>
        <v>0</v>
      </c>
      <c r="AZ1432">
        <f>IF(COUNTIFS(LoanTable[Client id],LoanTable[[#This Row],[Client id]],LoanTable[Period],LoanTable[[#This Row],[Previous Period]])&gt;0,1,0)</f>
        <v>0</v>
      </c>
      <c r="BA1432" s="17" t="str">
        <f>TEXT(LoanTable[[#This Row],[Disbursement Date]],"YYYY")</f>
        <v>2021</v>
      </c>
      <c r="BB1432" s="10" cm="1">
        <f t="array" ref="BB1432">IF(YEAR(LoanTable[[#This Row],[Disbursement Date]])=MIN(YEAR(LoanTable[Disbursement Date])),"",YEAR(LoanTable[[#This Row],[Disbursement Date]])-1)</f>
        <v>2020</v>
      </c>
      <c r="BC1432" s="10">
        <f>IF(LoanTable[[#This Row],[Previous Year]]="",1,IF(COUNTIFS(LoanTable[Client id],LoanTable[[#This Row],[Client id]],LoanTable[Year],LoanTable[[#This Row],[Previous Year]])&gt;0,1,0))</f>
        <v>0</v>
      </c>
      <c r="BD1432" t="str">
        <f>YEAR(LoanTable[[#This Row],[Disbursement Date]]) &amp; "-Q" &amp; ROUNDUP(MONTH(LoanTable[[#This Row],[Disbursement Date]])/3,0)</f>
        <v>2021-Q3</v>
      </c>
      <c r="BE1432">
        <f>IF(LoanTable[[#This Row],[Disbursement Date]]=LoanTable[[#This Row],[First Loan Date]],1,0)</f>
        <v>0</v>
      </c>
    </row>
    <row r="1433" spans="1:57" x14ac:dyDescent="0.3">
      <c r="A1433" t="s">
        <v>878</v>
      </c>
      <c r="B1433">
        <v>881</v>
      </c>
      <c r="C1433" t="s">
        <v>523</v>
      </c>
      <c r="D1433" t="s">
        <v>596</v>
      </c>
      <c r="E1433">
        <v>21091</v>
      </c>
      <c r="F1433">
        <v>48965</v>
      </c>
      <c r="G1433">
        <v>26999</v>
      </c>
      <c r="H1433" s="5">
        <v>44397</v>
      </c>
      <c r="I1433" t="s">
        <v>612</v>
      </c>
      <c r="J1433" t="s">
        <v>613</v>
      </c>
      <c r="K1433">
        <v>800018</v>
      </c>
      <c r="L1433" t="s">
        <v>526</v>
      </c>
      <c r="M1433" t="s">
        <v>90</v>
      </c>
      <c r="N1433" t="s">
        <v>13</v>
      </c>
      <c r="O1433" t="s">
        <v>28</v>
      </c>
      <c r="P1433">
        <v>52</v>
      </c>
      <c r="Q1433" s="5" t="s">
        <v>92</v>
      </c>
      <c r="R1433" t="s">
        <v>74</v>
      </c>
      <c r="S1433" t="s">
        <v>35</v>
      </c>
      <c r="T1433" t="s">
        <v>18</v>
      </c>
      <c r="U1433" t="s">
        <v>22</v>
      </c>
      <c r="V1433" t="s">
        <v>39</v>
      </c>
      <c r="W1433">
        <v>322</v>
      </c>
      <c r="X1433" t="s">
        <v>574</v>
      </c>
      <c r="Y1433" t="s">
        <v>590</v>
      </c>
      <c r="Z1433" t="s">
        <v>593</v>
      </c>
      <c r="AA1433">
        <v>0.17269999999999999</v>
      </c>
      <c r="AB1433" t="s">
        <v>585</v>
      </c>
      <c r="AC1433" t="s">
        <v>597</v>
      </c>
      <c r="AD1433" t="s">
        <v>523</v>
      </c>
      <c r="AE1433" t="s">
        <v>250</v>
      </c>
      <c r="AF1433" t="s">
        <v>251</v>
      </c>
      <c r="AG1433" t="s">
        <v>252</v>
      </c>
      <c r="AH1433" t="s">
        <v>253</v>
      </c>
      <c r="AI1433" t="s">
        <v>524</v>
      </c>
      <c r="AJ1433">
        <v>800018</v>
      </c>
      <c r="AK1433" t="s">
        <v>525</v>
      </c>
      <c r="AL1433" t="s">
        <v>239</v>
      </c>
      <c r="AM1433">
        <v>20690</v>
      </c>
      <c r="AN1433">
        <v>49068</v>
      </c>
      <c r="AO1433">
        <v>21011</v>
      </c>
      <c r="AP1433">
        <v>1.71</v>
      </c>
      <c r="AQ1433">
        <v>1922.91</v>
      </c>
      <c r="AR1433" t="s">
        <v>2626</v>
      </c>
      <c r="AS1433" t="s">
        <v>2627</v>
      </c>
      <c r="AT1433">
        <v>0</v>
      </c>
      <c r="AU1433" t="s">
        <v>2628</v>
      </c>
      <c r="AV1433" s="3">
        <v>42243</v>
      </c>
      <c r="AW1433" s="3" t="str">
        <f>TEXT(LoanTable[[#This Row],[Disbursement Date]],"YYYY-MM")</f>
        <v>2021-07</v>
      </c>
      <c r="AX1433" t="str">
        <f>TEXT(EDATE(LoanTable[[#This Row],[Disbursement Date]],-1),"YYYY-MM")</f>
        <v>2021-06</v>
      </c>
      <c r="AY1433">
        <f>IF(LoanTable[[#This Row],[Loan Status]]="Active",1,0)</f>
        <v>0</v>
      </c>
      <c r="AZ1433">
        <f>IF(COUNTIFS(LoanTable[Client id],LoanTable[[#This Row],[Client id]],LoanTable[Period],LoanTable[[#This Row],[Previous Period]])&gt;0,1,0)</f>
        <v>0</v>
      </c>
      <c r="BA1433" s="17" t="str">
        <f>TEXT(LoanTable[[#This Row],[Disbursement Date]],"YYYY")</f>
        <v>2021</v>
      </c>
      <c r="BB1433" s="10" cm="1">
        <f t="array" ref="BB1433">IF(YEAR(LoanTable[[#This Row],[Disbursement Date]])=MIN(YEAR(LoanTable[Disbursement Date])),"",YEAR(LoanTable[[#This Row],[Disbursement Date]])-1)</f>
        <v>2020</v>
      </c>
      <c r="BC1433" s="10">
        <f>IF(LoanTable[[#This Row],[Previous Year]]="",1,IF(COUNTIFS(LoanTable[Client id],LoanTable[[#This Row],[Client id]],LoanTable[Year],LoanTable[[#This Row],[Previous Year]])&gt;0,1,0))</f>
        <v>0</v>
      </c>
      <c r="BD1433" t="str">
        <f>YEAR(LoanTable[[#This Row],[Disbursement Date]]) &amp; "-Q" &amp; ROUNDUP(MONTH(LoanTable[[#This Row],[Disbursement Date]])/3,0)</f>
        <v>2021-Q3</v>
      </c>
      <c r="BE1433">
        <f>IF(LoanTable[[#This Row],[Disbursement Date]]=LoanTable[[#This Row],[First Loan Date]],1,0)</f>
        <v>0</v>
      </c>
    </row>
    <row r="1434" spans="1:57" x14ac:dyDescent="0.3">
      <c r="A1434" t="s">
        <v>1514</v>
      </c>
      <c r="B1434">
        <v>294</v>
      </c>
      <c r="C1434" t="s">
        <v>374</v>
      </c>
      <c r="D1434" t="s">
        <v>589</v>
      </c>
      <c r="E1434">
        <v>5510</v>
      </c>
      <c r="F1434">
        <v>33199</v>
      </c>
      <c r="G1434">
        <v>33572</v>
      </c>
      <c r="H1434" s="5">
        <v>44399</v>
      </c>
      <c r="I1434" t="s">
        <v>624</v>
      </c>
      <c r="J1434" t="s">
        <v>619</v>
      </c>
      <c r="K1434">
        <v>1510002</v>
      </c>
      <c r="L1434" t="s">
        <v>380</v>
      </c>
      <c r="M1434" t="s">
        <v>89</v>
      </c>
      <c r="N1434" t="s">
        <v>13</v>
      </c>
      <c r="O1434" t="s">
        <v>33</v>
      </c>
      <c r="P1434">
        <v>23</v>
      </c>
      <c r="Q1434" s="5" t="s">
        <v>34</v>
      </c>
      <c r="R1434" t="s">
        <v>74</v>
      </c>
      <c r="S1434" t="s">
        <v>35</v>
      </c>
      <c r="T1434" t="s">
        <v>18</v>
      </c>
      <c r="U1434" t="s">
        <v>19</v>
      </c>
      <c r="V1434" t="s">
        <v>31</v>
      </c>
      <c r="W1434">
        <v>588</v>
      </c>
      <c r="X1434" t="s">
        <v>574</v>
      </c>
      <c r="Y1434" t="s">
        <v>590</v>
      </c>
      <c r="Z1434" t="s">
        <v>576</v>
      </c>
      <c r="AA1434">
        <v>9.9099999999999994E-2</v>
      </c>
      <c r="AB1434" t="s">
        <v>577</v>
      </c>
      <c r="AC1434" t="s">
        <v>591</v>
      </c>
      <c r="AD1434" t="s">
        <v>374</v>
      </c>
      <c r="AE1434" t="s">
        <v>375</v>
      </c>
      <c r="AF1434" t="s">
        <v>376</v>
      </c>
      <c r="AG1434" t="s">
        <v>377</v>
      </c>
      <c r="AH1434" t="s">
        <v>378</v>
      </c>
      <c r="AI1434" t="s">
        <v>374</v>
      </c>
      <c r="AJ1434">
        <v>1510002</v>
      </c>
      <c r="AK1434" t="s">
        <v>379</v>
      </c>
      <c r="AL1434" t="s">
        <v>256</v>
      </c>
      <c r="AM1434">
        <v>6698</v>
      </c>
      <c r="AN1434">
        <v>33826</v>
      </c>
      <c r="AO1434">
        <v>5367</v>
      </c>
      <c r="AP1434">
        <v>46.74</v>
      </c>
      <c r="AQ1434">
        <v>3914.18</v>
      </c>
      <c r="AR1434" t="s">
        <v>2626</v>
      </c>
      <c r="AS1434" t="s">
        <v>2626</v>
      </c>
      <c r="AT1434">
        <v>0</v>
      </c>
      <c r="AU1434" t="s">
        <v>2628</v>
      </c>
      <c r="AV1434" s="3">
        <v>42056</v>
      </c>
      <c r="AW1434" s="3" t="str">
        <f>TEXT(LoanTable[[#This Row],[Disbursement Date]],"YYYY-MM")</f>
        <v>2021-07</v>
      </c>
      <c r="AX1434" t="str">
        <f>TEXT(EDATE(LoanTable[[#This Row],[Disbursement Date]],-1),"YYYY-MM")</f>
        <v>2021-06</v>
      </c>
      <c r="AY1434">
        <f>IF(LoanTable[[#This Row],[Loan Status]]="Active",1,0)</f>
        <v>1</v>
      </c>
      <c r="AZ1434">
        <f>IF(COUNTIFS(LoanTable[Client id],LoanTable[[#This Row],[Client id]],LoanTable[Period],LoanTable[[#This Row],[Previous Period]])&gt;0,1,0)</f>
        <v>0</v>
      </c>
      <c r="BA1434" s="17" t="str">
        <f>TEXT(LoanTable[[#This Row],[Disbursement Date]],"YYYY")</f>
        <v>2021</v>
      </c>
      <c r="BB1434" s="10" cm="1">
        <f t="array" ref="BB1434">IF(YEAR(LoanTable[[#This Row],[Disbursement Date]])=MIN(YEAR(LoanTable[Disbursement Date])),"",YEAR(LoanTable[[#This Row],[Disbursement Date]])-1)</f>
        <v>2020</v>
      </c>
      <c r="BC1434" s="10">
        <f>IF(LoanTable[[#This Row],[Previous Year]]="",1,IF(COUNTIFS(LoanTable[Client id],LoanTable[[#This Row],[Client id]],LoanTable[Year],LoanTable[[#This Row],[Previous Year]])&gt;0,1,0))</f>
        <v>1</v>
      </c>
      <c r="BD1434" t="str">
        <f>YEAR(LoanTable[[#This Row],[Disbursement Date]]) &amp; "-Q" &amp; ROUNDUP(MONTH(LoanTable[[#This Row],[Disbursement Date]])/3,0)</f>
        <v>2021-Q3</v>
      </c>
      <c r="BE1434">
        <f>IF(LoanTable[[#This Row],[Disbursement Date]]=LoanTable[[#This Row],[First Loan Date]],1,0)</f>
        <v>0</v>
      </c>
    </row>
    <row r="1435" spans="1:57" x14ac:dyDescent="0.3">
      <c r="A1435" t="s">
        <v>794</v>
      </c>
      <c r="B1435">
        <v>731</v>
      </c>
      <c r="C1435" t="s">
        <v>548</v>
      </c>
      <c r="D1435" t="s">
        <v>573</v>
      </c>
      <c r="E1435">
        <v>22800</v>
      </c>
      <c r="F1435">
        <v>33069</v>
      </c>
      <c r="G1435">
        <v>3925</v>
      </c>
      <c r="H1435" s="5">
        <v>44399</v>
      </c>
      <c r="I1435" t="s">
        <v>615</v>
      </c>
      <c r="J1435" t="s">
        <v>619</v>
      </c>
      <c r="K1435">
        <v>680026</v>
      </c>
      <c r="L1435" t="s">
        <v>551</v>
      </c>
      <c r="M1435" t="s">
        <v>150</v>
      </c>
      <c r="N1435" t="s">
        <v>13</v>
      </c>
      <c r="O1435" t="s">
        <v>33</v>
      </c>
      <c r="P1435">
        <v>22</v>
      </c>
      <c r="Q1435" s="5" t="s">
        <v>151</v>
      </c>
      <c r="R1435" t="s">
        <v>74</v>
      </c>
      <c r="S1435" t="s">
        <v>35</v>
      </c>
      <c r="T1435" t="s">
        <v>18</v>
      </c>
      <c r="U1435" t="s">
        <v>65</v>
      </c>
      <c r="V1435" t="s">
        <v>39</v>
      </c>
      <c r="W1435">
        <v>516</v>
      </c>
      <c r="X1435" t="s">
        <v>574</v>
      </c>
      <c r="Y1435" t="s">
        <v>575</v>
      </c>
      <c r="Z1435" t="s">
        <v>576</v>
      </c>
      <c r="AA1435">
        <v>0.1065</v>
      </c>
      <c r="AB1435" t="s">
        <v>577</v>
      </c>
      <c r="AC1435" t="s">
        <v>578</v>
      </c>
      <c r="AD1435" t="s">
        <v>548</v>
      </c>
      <c r="AE1435" t="s">
        <v>472</v>
      </c>
      <c r="AF1435" t="s">
        <v>473</v>
      </c>
      <c r="AG1435" t="s">
        <v>474</v>
      </c>
      <c r="AH1435" t="s">
        <v>475</v>
      </c>
      <c r="AI1435" t="s">
        <v>549</v>
      </c>
      <c r="AJ1435">
        <v>680026</v>
      </c>
      <c r="AK1435" t="s">
        <v>550</v>
      </c>
      <c r="AL1435" t="s">
        <v>239</v>
      </c>
      <c r="AM1435">
        <v>23756</v>
      </c>
      <c r="AN1435">
        <v>32613</v>
      </c>
      <c r="AO1435">
        <v>22513</v>
      </c>
      <c r="AP1435">
        <v>42.68</v>
      </c>
      <c r="AQ1435">
        <v>3306.33</v>
      </c>
      <c r="AR1435" t="s">
        <v>2626</v>
      </c>
      <c r="AS1435" t="s">
        <v>2626</v>
      </c>
      <c r="AT1435">
        <v>0</v>
      </c>
      <c r="AU1435" t="s">
        <v>2628</v>
      </c>
      <c r="AV1435" s="3">
        <v>42635</v>
      </c>
      <c r="AW1435" s="3" t="str">
        <f>TEXT(LoanTable[[#This Row],[Disbursement Date]],"YYYY-MM")</f>
        <v>2021-07</v>
      </c>
      <c r="AX1435" t="str">
        <f>TEXT(EDATE(LoanTable[[#This Row],[Disbursement Date]],-1),"YYYY-MM")</f>
        <v>2021-06</v>
      </c>
      <c r="AY1435">
        <f>IF(LoanTable[[#This Row],[Loan Status]]="Active",1,0)</f>
        <v>0</v>
      </c>
      <c r="AZ1435">
        <f>IF(COUNTIFS(LoanTable[Client id],LoanTable[[#This Row],[Client id]],LoanTable[Period],LoanTable[[#This Row],[Previous Period]])&gt;0,1,0)</f>
        <v>0</v>
      </c>
      <c r="BA1435" s="17" t="str">
        <f>TEXT(LoanTable[[#This Row],[Disbursement Date]],"YYYY")</f>
        <v>2021</v>
      </c>
      <c r="BB1435" s="10" cm="1">
        <f t="array" ref="BB1435">IF(YEAR(LoanTable[[#This Row],[Disbursement Date]])=MIN(YEAR(LoanTable[Disbursement Date])),"",YEAR(LoanTable[[#This Row],[Disbursement Date]])-1)</f>
        <v>2020</v>
      </c>
      <c r="BC1435" s="10">
        <f>IF(LoanTable[[#This Row],[Previous Year]]="",1,IF(COUNTIFS(LoanTable[Client id],LoanTable[[#This Row],[Client id]],LoanTable[Year],LoanTable[[#This Row],[Previous Year]])&gt;0,1,0))</f>
        <v>0</v>
      </c>
      <c r="BD1435" t="str">
        <f>YEAR(LoanTable[[#This Row],[Disbursement Date]]) &amp; "-Q" &amp; ROUNDUP(MONTH(LoanTable[[#This Row],[Disbursement Date]])/3,0)</f>
        <v>2021-Q3</v>
      </c>
      <c r="BE1435">
        <f>IF(LoanTable[[#This Row],[Disbursement Date]]=LoanTable[[#This Row],[First Loan Date]],1,0)</f>
        <v>0</v>
      </c>
    </row>
    <row r="1436" spans="1:57" x14ac:dyDescent="0.3">
      <c r="A1436" t="s">
        <v>2303</v>
      </c>
      <c r="B1436">
        <v>38</v>
      </c>
      <c r="C1436" t="s">
        <v>344</v>
      </c>
      <c r="D1436" t="s">
        <v>579</v>
      </c>
      <c r="E1436">
        <v>47037</v>
      </c>
      <c r="F1436">
        <v>21528</v>
      </c>
      <c r="G1436">
        <v>36716</v>
      </c>
      <c r="H1436" s="5">
        <v>44402</v>
      </c>
      <c r="I1436" t="s">
        <v>612</v>
      </c>
      <c r="J1436" t="s">
        <v>613</v>
      </c>
      <c r="K1436">
        <v>910020</v>
      </c>
      <c r="L1436" t="s">
        <v>346</v>
      </c>
      <c r="M1436" t="s">
        <v>93</v>
      </c>
      <c r="N1436" t="s">
        <v>13</v>
      </c>
      <c r="O1436" t="s">
        <v>46</v>
      </c>
      <c r="P1436">
        <v>32</v>
      </c>
      <c r="Q1436" s="6" t="s">
        <v>71</v>
      </c>
      <c r="R1436" t="s">
        <v>74</v>
      </c>
      <c r="S1436" t="s">
        <v>35</v>
      </c>
      <c r="T1436" t="s">
        <v>18</v>
      </c>
      <c r="U1436" t="s">
        <v>26</v>
      </c>
      <c r="V1436" t="s">
        <v>20</v>
      </c>
      <c r="W1436">
        <v>821</v>
      </c>
      <c r="X1436" t="s">
        <v>574</v>
      </c>
      <c r="Y1436" t="s">
        <v>580</v>
      </c>
      <c r="Z1436" t="s">
        <v>576</v>
      </c>
      <c r="AA1436">
        <v>7.51E-2</v>
      </c>
      <c r="AB1436" t="s">
        <v>581</v>
      </c>
      <c r="AC1436" t="s">
        <v>582</v>
      </c>
      <c r="AD1436" t="s">
        <v>344</v>
      </c>
      <c r="AE1436" t="s">
        <v>250</v>
      </c>
      <c r="AF1436" t="s">
        <v>251</v>
      </c>
      <c r="AG1436" t="s">
        <v>252</v>
      </c>
      <c r="AH1436" t="s">
        <v>253</v>
      </c>
      <c r="AI1436" t="s">
        <v>254</v>
      </c>
      <c r="AJ1436">
        <v>910020</v>
      </c>
      <c r="AK1436" t="s">
        <v>345</v>
      </c>
      <c r="AL1436" t="s">
        <v>256</v>
      </c>
      <c r="AM1436">
        <v>48134</v>
      </c>
      <c r="AN1436">
        <v>22998</v>
      </c>
      <c r="AO1436">
        <v>46970</v>
      </c>
      <c r="AP1436">
        <v>22.97</v>
      </c>
      <c r="AQ1436">
        <v>1838.76</v>
      </c>
      <c r="AR1436" t="s">
        <v>2626</v>
      </c>
      <c r="AS1436" t="s">
        <v>2626</v>
      </c>
      <c r="AT1436">
        <v>1</v>
      </c>
      <c r="AU1436" t="s">
        <v>2628</v>
      </c>
      <c r="AV1436" s="3">
        <v>43612</v>
      </c>
      <c r="AW1436" s="3" t="str">
        <f>TEXT(LoanTable[[#This Row],[Disbursement Date]],"YYYY-MM")</f>
        <v>2021-07</v>
      </c>
      <c r="AX1436" t="str">
        <f>TEXT(EDATE(LoanTable[[#This Row],[Disbursement Date]],-1),"YYYY-MM")</f>
        <v>2021-06</v>
      </c>
      <c r="AY1436">
        <f>IF(LoanTable[[#This Row],[Loan Status]]="Active",1,0)</f>
        <v>0</v>
      </c>
      <c r="AZ1436">
        <f>IF(COUNTIFS(LoanTable[Client id],LoanTable[[#This Row],[Client id]],LoanTable[Period],LoanTable[[#This Row],[Previous Period]])&gt;0,1,0)</f>
        <v>0</v>
      </c>
      <c r="BA1436" s="17" t="str">
        <f>TEXT(LoanTable[[#This Row],[Disbursement Date]],"YYYY")</f>
        <v>2021</v>
      </c>
      <c r="BB1436" s="10" cm="1">
        <f t="array" ref="BB1436">IF(YEAR(LoanTable[[#This Row],[Disbursement Date]])=MIN(YEAR(LoanTable[Disbursement Date])),"",YEAR(LoanTable[[#This Row],[Disbursement Date]])-1)</f>
        <v>2020</v>
      </c>
      <c r="BC1436" s="10">
        <f>IF(LoanTable[[#This Row],[Previous Year]]="",1,IF(COUNTIFS(LoanTable[Client id],LoanTable[[#This Row],[Client id]],LoanTable[Year],LoanTable[[#This Row],[Previous Year]])&gt;0,1,0))</f>
        <v>0</v>
      </c>
      <c r="BD1436" t="str">
        <f>YEAR(LoanTable[[#This Row],[Disbursement Date]]) &amp; "-Q" &amp; ROUNDUP(MONTH(LoanTable[[#This Row],[Disbursement Date]])/3,0)</f>
        <v>2021-Q3</v>
      </c>
      <c r="BE1436">
        <f>IF(LoanTable[[#This Row],[Disbursement Date]]=LoanTable[[#This Row],[First Loan Date]],1,0)</f>
        <v>0</v>
      </c>
    </row>
    <row r="1437" spans="1:57" x14ac:dyDescent="0.3">
      <c r="A1437" t="s">
        <v>990</v>
      </c>
      <c r="B1437">
        <v>195</v>
      </c>
      <c r="C1437" t="s">
        <v>523</v>
      </c>
      <c r="D1437" t="s">
        <v>589</v>
      </c>
      <c r="E1437">
        <v>17296</v>
      </c>
      <c r="F1437">
        <v>32285</v>
      </c>
      <c r="G1437">
        <v>14152</v>
      </c>
      <c r="H1437" s="5">
        <v>44402</v>
      </c>
      <c r="I1437" t="s">
        <v>615</v>
      </c>
      <c r="J1437" t="s">
        <v>613</v>
      </c>
      <c r="K1437">
        <v>800018</v>
      </c>
      <c r="L1437" t="s">
        <v>526</v>
      </c>
      <c r="M1437" t="s">
        <v>219</v>
      </c>
      <c r="N1437" t="s">
        <v>13</v>
      </c>
      <c r="O1437" t="s">
        <v>28</v>
      </c>
      <c r="P1437">
        <v>51</v>
      </c>
      <c r="Q1437" s="5" t="s">
        <v>220</v>
      </c>
      <c r="R1437" t="s">
        <v>16</v>
      </c>
      <c r="S1437" t="s">
        <v>35</v>
      </c>
      <c r="T1437" t="s">
        <v>63</v>
      </c>
      <c r="U1437" t="s">
        <v>38</v>
      </c>
      <c r="V1437" t="s">
        <v>20</v>
      </c>
      <c r="W1437">
        <v>770</v>
      </c>
      <c r="X1437" t="s">
        <v>574</v>
      </c>
      <c r="Y1437" t="s">
        <v>590</v>
      </c>
      <c r="Z1437" t="s">
        <v>576</v>
      </c>
      <c r="AA1437">
        <v>9.9099999999999994E-2</v>
      </c>
      <c r="AB1437" t="s">
        <v>577</v>
      </c>
      <c r="AC1437" t="s">
        <v>591</v>
      </c>
      <c r="AD1437" t="s">
        <v>523</v>
      </c>
      <c r="AE1437" t="s">
        <v>250</v>
      </c>
      <c r="AF1437" t="s">
        <v>251</v>
      </c>
      <c r="AG1437" t="s">
        <v>252</v>
      </c>
      <c r="AH1437" t="s">
        <v>253</v>
      </c>
      <c r="AI1437" t="s">
        <v>524</v>
      </c>
      <c r="AJ1437">
        <v>800018</v>
      </c>
      <c r="AK1437" t="s">
        <v>525</v>
      </c>
      <c r="AL1437" t="s">
        <v>239</v>
      </c>
      <c r="AM1437">
        <v>17198</v>
      </c>
      <c r="AN1437">
        <v>32136</v>
      </c>
      <c r="AO1437">
        <v>16886</v>
      </c>
      <c r="AP1437">
        <v>49.84</v>
      </c>
      <c r="AQ1437">
        <v>2655.61</v>
      </c>
      <c r="AR1437" t="s">
        <v>2626</v>
      </c>
      <c r="AS1437" t="s">
        <v>2626</v>
      </c>
      <c r="AT1437">
        <v>1</v>
      </c>
      <c r="AU1437" t="s">
        <v>2630</v>
      </c>
      <c r="AV1437" s="3">
        <v>42033</v>
      </c>
      <c r="AW1437" s="3" t="str">
        <f>TEXT(LoanTable[[#This Row],[Disbursement Date]],"YYYY-MM")</f>
        <v>2021-07</v>
      </c>
      <c r="AX1437" t="str">
        <f>TEXT(EDATE(LoanTable[[#This Row],[Disbursement Date]],-1),"YYYY-MM")</f>
        <v>2021-06</v>
      </c>
      <c r="AY1437">
        <f>IF(LoanTable[[#This Row],[Loan Status]]="Active",1,0)</f>
        <v>0</v>
      </c>
      <c r="AZ1437">
        <f>IF(COUNTIFS(LoanTable[Client id],LoanTable[[#This Row],[Client id]],LoanTable[Period],LoanTable[[#This Row],[Previous Period]])&gt;0,1,0)</f>
        <v>0</v>
      </c>
      <c r="BA1437" s="17" t="str">
        <f>TEXT(LoanTable[[#This Row],[Disbursement Date]],"YYYY")</f>
        <v>2021</v>
      </c>
      <c r="BB1437" s="10" cm="1">
        <f t="array" ref="BB1437">IF(YEAR(LoanTable[[#This Row],[Disbursement Date]])=MIN(YEAR(LoanTable[Disbursement Date])),"",YEAR(LoanTable[[#This Row],[Disbursement Date]])-1)</f>
        <v>2020</v>
      </c>
      <c r="BC1437" s="10">
        <f>IF(LoanTable[[#This Row],[Previous Year]]="",1,IF(COUNTIFS(LoanTable[Client id],LoanTable[[#This Row],[Client id]],LoanTable[Year],LoanTable[[#This Row],[Previous Year]])&gt;0,1,0))</f>
        <v>0</v>
      </c>
      <c r="BD1437" t="str">
        <f>YEAR(LoanTable[[#This Row],[Disbursement Date]]) &amp; "-Q" &amp; ROUNDUP(MONTH(LoanTable[[#This Row],[Disbursement Date]])/3,0)</f>
        <v>2021-Q3</v>
      </c>
      <c r="BE1437">
        <f>IF(LoanTable[[#This Row],[Disbursement Date]]=LoanTable[[#This Row],[First Loan Date]],1,0)</f>
        <v>0</v>
      </c>
    </row>
    <row r="1438" spans="1:57" x14ac:dyDescent="0.3">
      <c r="A1438" t="s">
        <v>2257</v>
      </c>
      <c r="B1438">
        <v>298</v>
      </c>
      <c r="C1438" t="s">
        <v>386</v>
      </c>
      <c r="D1438" t="s">
        <v>589</v>
      </c>
      <c r="E1438">
        <v>40547</v>
      </c>
      <c r="F1438">
        <v>16150</v>
      </c>
      <c r="G1438">
        <v>24677</v>
      </c>
      <c r="H1438" s="5">
        <v>44404</v>
      </c>
      <c r="I1438" t="s">
        <v>615</v>
      </c>
      <c r="J1438" t="s">
        <v>619</v>
      </c>
      <c r="K1438">
        <v>1110166</v>
      </c>
      <c r="L1438" t="s">
        <v>389</v>
      </c>
      <c r="M1438" t="s">
        <v>181</v>
      </c>
      <c r="N1438" t="s">
        <v>13</v>
      </c>
      <c r="O1438" t="s">
        <v>14</v>
      </c>
      <c r="P1438">
        <v>44</v>
      </c>
      <c r="Q1438" s="5" t="s">
        <v>100</v>
      </c>
      <c r="R1438" t="s">
        <v>30</v>
      </c>
      <c r="S1438" t="s">
        <v>145</v>
      </c>
      <c r="T1438" t="s">
        <v>18</v>
      </c>
      <c r="U1438" t="s">
        <v>26</v>
      </c>
      <c r="V1438" t="s">
        <v>20</v>
      </c>
      <c r="W1438">
        <v>638</v>
      </c>
      <c r="X1438" t="s">
        <v>574</v>
      </c>
      <c r="Y1438" t="s">
        <v>590</v>
      </c>
      <c r="Z1438" t="s">
        <v>576</v>
      </c>
      <c r="AA1438">
        <v>9.9099999999999994E-2</v>
      </c>
      <c r="AB1438" t="s">
        <v>577</v>
      </c>
      <c r="AC1438" t="s">
        <v>591</v>
      </c>
      <c r="AD1438" t="s">
        <v>386</v>
      </c>
      <c r="AE1438" t="s">
        <v>234</v>
      </c>
      <c r="AF1438" t="s">
        <v>235</v>
      </c>
      <c r="AG1438" t="s">
        <v>236</v>
      </c>
      <c r="AH1438" t="s">
        <v>237</v>
      </c>
      <c r="AI1438" t="s">
        <v>387</v>
      </c>
      <c r="AJ1438">
        <v>1110166</v>
      </c>
      <c r="AK1438" t="s">
        <v>388</v>
      </c>
      <c r="AL1438" t="s">
        <v>239</v>
      </c>
      <c r="AM1438">
        <v>41218</v>
      </c>
      <c r="AN1438">
        <v>16666</v>
      </c>
      <c r="AO1438">
        <v>40337</v>
      </c>
      <c r="AP1438">
        <v>3.14</v>
      </c>
      <c r="AQ1438">
        <v>2701.24</v>
      </c>
      <c r="AR1438" t="s">
        <v>2627</v>
      </c>
      <c r="AS1438" t="s">
        <v>2626</v>
      </c>
      <c r="AT1438">
        <v>0</v>
      </c>
      <c r="AU1438" t="s">
        <v>2628</v>
      </c>
      <c r="AV1438" s="3">
        <v>44404</v>
      </c>
      <c r="AW1438" s="3" t="str">
        <f>TEXT(LoanTable[[#This Row],[Disbursement Date]],"YYYY-MM")</f>
        <v>2021-07</v>
      </c>
      <c r="AX1438" t="str">
        <f>TEXT(EDATE(LoanTable[[#This Row],[Disbursement Date]],-1),"YYYY-MM")</f>
        <v>2021-06</v>
      </c>
      <c r="AY1438">
        <f>IF(LoanTable[[#This Row],[Loan Status]]="Active",1,0)</f>
        <v>0</v>
      </c>
      <c r="AZ1438">
        <f>IF(COUNTIFS(LoanTable[Client id],LoanTable[[#This Row],[Client id]],LoanTable[Period],LoanTable[[#This Row],[Previous Period]])&gt;0,1,0)</f>
        <v>0</v>
      </c>
      <c r="BA1438" s="17" t="str">
        <f>TEXT(LoanTable[[#This Row],[Disbursement Date]],"YYYY")</f>
        <v>2021</v>
      </c>
      <c r="BB1438" s="10" cm="1">
        <f t="array" ref="BB1438">IF(YEAR(LoanTable[[#This Row],[Disbursement Date]])=MIN(YEAR(LoanTable[Disbursement Date])),"",YEAR(LoanTable[[#This Row],[Disbursement Date]])-1)</f>
        <v>2020</v>
      </c>
      <c r="BC1438" s="10">
        <f>IF(LoanTable[[#This Row],[Previous Year]]="",1,IF(COUNTIFS(LoanTable[Client id],LoanTable[[#This Row],[Client id]],LoanTable[Year],LoanTable[[#This Row],[Previous Year]])&gt;0,1,0))</f>
        <v>0</v>
      </c>
      <c r="BD1438" t="str">
        <f>YEAR(LoanTable[[#This Row],[Disbursement Date]]) &amp; "-Q" &amp; ROUNDUP(MONTH(LoanTable[[#This Row],[Disbursement Date]])/3,0)</f>
        <v>2021-Q3</v>
      </c>
      <c r="BE1438">
        <f>IF(LoanTable[[#This Row],[Disbursement Date]]=LoanTable[[#This Row],[First Loan Date]],1,0)</f>
        <v>1</v>
      </c>
    </row>
    <row r="1439" spans="1:57" x14ac:dyDescent="0.3">
      <c r="A1439" t="s">
        <v>832</v>
      </c>
      <c r="B1439">
        <v>562</v>
      </c>
      <c r="C1439" t="s">
        <v>246</v>
      </c>
      <c r="D1439" t="s">
        <v>587</v>
      </c>
      <c r="E1439">
        <v>28747</v>
      </c>
      <c r="F1439">
        <v>13805</v>
      </c>
      <c r="G1439">
        <v>33781</v>
      </c>
      <c r="H1439" s="5">
        <v>44405</v>
      </c>
      <c r="I1439" t="s">
        <v>617</v>
      </c>
      <c r="J1439" t="s">
        <v>619</v>
      </c>
      <c r="K1439">
        <v>110159</v>
      </c>
      <c r="L1439" t="s">
        <v>248</v>
      </c>
      <c r="M1439" t="s">
        <v>116</v>
      </c>
      <c r="N1439" t="s">
        <v>13</v>
      </c>
      <c r="O1439" t="s">
        <v>46</v>
      </c>
      <c r="P1439">
        <v>34</v>
      </c>
      <c r="Q1439" s="5" t="s">
        <v>71</v>
      </c>
      <c r="R1439" t="s">
        <v>30</v>
      </c>
      <c r="S1439" t="s">
        <v>145</v>
      </c>
      <c r="T1439" t="s">
        <v>63</v>
      </c>
      <c r="U1439" t="s">
        <v>19</v>
      </c>
      <c r="V1439" t="s">
        <v>31</v>
      </c>
      <c r="W1439">
        <v>328</v>
      </c>
      <c r="X1439" t="s">
        <v>574</v>
      </c>
      <c r="Y1439" t="s">
        <v>584</v>
      </c>
      <c r="Z1439" t="s">
        <v>576</v>
      </c>
      <c r="AA1439">
        <v>6.6199999999999995E-2</v>
      </c>
      <c r="AB1439" t="s">
        <v>581</v>
      </c>
      <c r="AC1439" t="s">
        <v>588</v>
      </c>
      <c r="AD1439" t="s">
        <v>246</v>
      </c>
      <c r="AE1439" t="s">
        <v>234</v>
      </c>
      <c r="AF1439" t="s">
        <v>235</v>
      </c>
      <c r="AG1439" t="s">
        <v>236</v>
      </c>
      <c r="AH1439" t="s">
        <v>237</v>
      </c>
      <c r="AI1439" t="s">
        <v>246</v>
      </c>
      <c r="AJ1439">
        <v>110159</v>
      </c>
      <c r="AK1439" t="s">
        <v>247</v>
      </c>
      <c r="AL1439" t="s">
        <v>241</v>
      </c>
      <c r="AM1439">
        <v>29256</v>
      </c>
      <c r="AN1439">
        <v>15683</v>
      </c>
      <c r="AO1439">
        <v>28459</v>
      </c>
      <c r="AP1439">
        <v>23.73</v>
      </c>
      <c r="AQ1439">
        <v>1300.79</v>
      </c>
      <c r="AR1439" t="s">
        <v>2626</v>
      </c>
      <c r="AS1439" t="s">
        <v>2626</v>
      </c>
      <c r="AT1439">
        <v>1</v>
      </c>
      <c r="AU1439" t="s">
        <v>2629</v>
      </c>
      <c r="AV1439" s="3">
        <v>42827</v>
      </c>
      <c r="AW1439" s="3" t="str">
        <f>TEXT(LoanTable[[#This Row],[Disbursement Date]],"YYYY-MM")</f>
        <v>2021-07</v>
      </c>
      <c r="AX1439" t="str">
        <f>TEXT(EDATE(LoanTable[[#This Row],[Disbursement Date]],-1),"YYYY-MM")</f>
        <v>2021-06</v>
      </c>
      <c r="AY1439">
        <f>IF(LoanTable[[#This Row],[Loan Status]]="Active",1,0)</f>
        <v>0</v>
      </c>
      <c r="AZ1439">
        <f>IF(COUNTIFS(LoanTable[Client id],LoanTable[[#This Row],[Client id]],LoanTable[Period],LoanTable[[#This Row],[Previous Period]])&gt;0,1,0)</f>
        <v>0</v>
      </c>
      <c r="BA1439" s="17" t="str">
        <f>TEXT(LoanTable[[#This Row],[Disbursement Date]],"YYYY")</f>
        <v>2021</v>
      </c>
      <c r="BB1439" s="10" cm="1">
        <f t="array" ref="BB1439">IF(YEAR(LoanTable[[#This Row],[Disbursement Date]])=MIN(YEAR(LoanTable[Disbursement Date])),"",YEAR(LoanTable[[#This Row],[Disbursement Date]])-1)</f>
        <v>2020</v>
      </c>
      <c r="BC1439" s="10">
        <f>IF(LoanTable[[#This Row],[Previous Year]]="",1,IF(COUNTIFS(LoanTable[Client id],LoanTable[[#This Row],[Client id]],LoanTable[Year],LoanTable[[#This Row],[Previous Year]])&gt;0,1,0))</f>
        <v>0</v>
      </c>
      <c r="BD1439" t="str">
        <f>YEAR(LoanTable[[#This Row],[Disbursement Date]]) &amp; "-Q" &amp; ROUNDUP(MONTH(LoanTable[[#This Row],[Disbursement Date]])/3,0)</f>
        <v>2021-Q3</v>
      </c>
      <c r="BE1439">
        <f>IF(LoanTable[[#This Row],[Disbursement Date]]=LoanTable[[#This Row],[First Loan Date]],1,0)</f>
        <v>0</v>
      </c>
    </row>
    <row r="1440" spans="1:57" x14ac:dyDescent="0.3">
      <c r="A1440" t="s">
        <v>715</v>
      </c>
      <c r="B1440">
        <v>631</v>
      </c>
      <c r="C1440" t="s">
        <v>548</v>
      </c>
      <c r="D1440" t="s">
        <v>573</v>
      </c>
      <c r="E1440">
        <v>6560</v>
      </c>
      <c r="F1440">
        <v>18644</v>
      </c>
      <c r="G1440">
        <v>2792</v>
      </c>
      <c r="H1440" s="5">
        <v>44405</v>
      </c>
      <c r="I1440" t="s">
        <v>615</v>
      </c>
      <c r="J1440" t="s">
        <v>613</v>
      </c>
      <c r="K1440">
        <v>680026</v>
      </c>
      <c r="L1440" t="s">
        <v>551</v>
      </c>
      <c r="M1440" t="s">
        <v>211</v>
      </c>
      <c r="N1440" t="s">
        <v>13</v>
      </c>
      <c r="O1440" t="s">
        <v>28</v>
      </c>
      <c r="P1440">
        <v>47</v>
      </c>
      <c r="Q1440" s="5" t="s">
        <v>49</v>
      </c>
      <c r="R1440" t="s">
        <v>104</v>
      </c>
      <c r="S1440" t="s">
        <v>105</v>
      </c>
      <c r="T1440" t="s">
        <v>18</v>
      </c>
      <c r="U1440" t="s">
        <v>65</v>
      </c>
      <c r="V1440" t="s">
        <v>39</v>
      </c>
      <c r="W1440">
        <v>526</v>
      </c>
      <c r="X1440" t="s">
        <v>574</v>
      </c>
      <c r="Y1440" t="s">
        <v>575</v>
      </c>
      <c r="Z1440" t="s">
        <v>576</v>
      </c>
      <c r="AA1440">
        <v>0.1065</v>
      </c>
      <c r="AB1440" t="s">
        <v>577</v>
      </c>
      <c r="AC1440" t="s">
        <v>578</v>
      </c>
      <c r="AD1440" t="s">
        <v>548</v>
      </c>
      <c r="AE1440" t="s">
        <v>472</v>
      </c>
      <c r="AF1440" t="s">
        <v>473</v>
      </c>
      <c r="AG1440" t="s">
        <v>474</v>
      </c>
      <c r="AH1440" t="s">
        <v>475</v>
      </c>
      <c r="AI1440" t="s">
        <v>549</v>
      </c>
      <c r="AJ1440">
        <v>680026</v>
      </c>
      <c r="AK1440" t="s">
        <v>550</v>
      </c>
      <c r="AL1440" t="s">
        <v>239</v>
      </c>
      <c r="AM1440">
        <v>7300</v>
      </c>
      <c r="AN1440">
        <v>18285</v>
      </c>
      <c r="AO1440">
        <v>6147</v>
      </c>
      <c r="AP1440">
        <v>22.71</v>
      </c>
      <c r="AQ1440">
        <v>2516.37</v>
      </c>
      <c r="AR1440" t="s">
        <v>2627</v>
      </c>
      <c r="AS1440" t="s">
        <v>2627</v>
      </c>
      <c r="AT1440">
        <v>0</v>
      </c>
      <c r="AU1440" t="s">
        <v>2628</v>
      </c>
      <c r="AV1440" s="3">
        <v>44405</v>
      </c>
      <c r="AW1440" s="3" t="str">
        <f>TEXT(LoanTable[[#This Row],[Disbursement Date]],"YYYY-MM")</f>
        <v>2021-07</v>
      </c>
      <c r="AX1440" t="str">
        <f>TEXT(EDATE(LoanTable[[#This Row],[Disbursement Date]],-1),"YYYY-MM")</f>
        <v>2021-06</v>
      </c>
      <c r="AY1440">
        <f>IF(LoanTable[[#This Row],[Loan Status]]="Active",1,0)</f>
        <v>0</v>
      </c>
      <c r="AZ1440">
        <f>IF(COUNTIFS(LoanTable[Client id],LoanTable[[#This Row],[Client id]],LoanTable[Period],LoanTable[[#This Row],[Previous Period]])&gt;0,1,0)</f>
        <v>0</v>
      </c>
      <c r="BA1440" s="17" t="str">
        <f>TEXT(LoanTable[[#This Row],[Disbursement Date]],"YYYY")</f>
        <v>2021</v>
      </c>
      <c r="BB1440" s="10" cm="1">
        <f t="array" ref="BB1440">IF(YEAR(LoanTable[[#This Row],[Disbursement Date]])=MIN(YEAR(LoanTable[Disbursement Date])),"",YEAR(LoanTable[[#This Row],[Disbursement Date]])-1)</f>
        <v>2020</v>
      </c>
      <c r="BC1440" s="10">
        <f>IF(LoanTable[[#This Row],[Previous Year]]="",1,IF(COUNTIFS(LoanTable[Client id],LoanTable[[#This Row],[Client id]],LoanTable[Year],LoanTable[[#This Row],[Previous Year]])&gt;0,1,0))</f>
        <v>0</v>
      </c>
      <c r="BD1440" t="str">
        <f>YEAR(LoanTable[[#This Row],[Disbursement Date]]) &amp; "-Q" &amp; ROUNDUP(MONTH(LoanTable[[#This Row],[Disbursement Date]])/3,0)</f>
        <v>2021-Q3</v>
      </c>
      <c r="BE1440">
        <f>IF(LoanTable[[#This Row],[Disbursement Date]]=LoanTable[[#This Row],[First Loan Date]],1,0)</f>
        <v>1</v>
      </c>
    </row>
    <row r="1441" spans="1:57" x14ac:dyDescent="0.3">
      <c r="A1441" t="s">
        <v>1819</v>
      </c>
      <c r="B1441">
        <v>720</v>
      </c>
      <c r="C1441" t="s">
        <v>310</v>
      </c>
      <c r="D1441" t="s">
        <v>587</v>
      </c>
      <c r="E1441">
        <v>24308</v>
      </c>
      <c r="F1441">
        <v>5431</v>
      </c>
      <c r="G1441">
        <v>13469</v>
      </c>
      <c r="H1441" s="5">
        <v>44408</v>
      </c>
      <c r="I1441" t="s">
        <v>617</v>
      </c>
      <c r="J1441" t="s">
        <v>613</v>
      </c>
      <c r="K1441">
        <v>140056</v>
      </c>
      <c r="L1441" t="s">
        <v>312</v>
      </c>
      <c r="M1441" t="s">
        <v>217</v>
      </c>
      <c r="N1441" t="s">
        <v>13</v>
      </c>
      <c r="O1441" t="s">
        <v>14</v>
      </c>
      <c r="P1441">
        <v>43</v>
      </c>
      <c r="Q1441" s="5" t="s">
        <v>218</v>
      </c>
      <c r="R1441" t="s">
        <v>104</v>
      </c>
      <c r="S1441" t="s">
        <v>105</v>
      </c>
      <c r="T1441" t="s">
        <v>18</v>
      </c>
      <c r="U1441" t="s">
        <v>19</v>
      </c>
      <c r="V1441" t="s">
        <v>39</v>
      </c>
      <c r="W1441">
        <v>558</v>
      </c>
      <c r="X1441" t="s">
        <v>574</v>
      </c>
      <c r="Y1441" t="s">
        <v>584</v>
      </c>
      <c r="Z1441" t="s">
        <v>576</v>
      </c>
      <c r="AA1441">
        <v>6.6199999999999995E-2</v>
      </c>
      <c r="AB1441" t="s">
        <v>581</v>
      </c>
      <c r="AC1441" t="s">
        <v>588</v>
      </c>
      <c r="AD1441" t="s">
        <v>310</v>
      </c>
      <c r="AE1441" t="s">
        <v>250</v>
      </c>
      <c r="AF1441" t="s">
        <v>251</v>
      </c>
      <c r="AG1441" t="s">
        <v>252</v>
      </c>
      <c r="AH1441" t="s">
        <v>253</v>
      </c>
      <c r="AI1441" t="s">
        <v>310</v>
      </c>
      <c r="AJ1441">
        <v>140056</v>
      </c>
      <c r="AK1441" t="s">
        <v>311</v>
      </c>
      <c r="AL1441" t="s">
        <v>239</v>
      </c>
      <c r="AM1441">
        <v>25360</v>
      </c>
      <c r="AN1441">
        <v>6060</v>
      </c>
      <c r="AO1441">
        <v>23860</v>
      </c>
      <c r="AP1441">
        <v>18.97</v>
      </c>
      <c r="AQ1441">
        <v>3731.82</v>
      </c>
      <c r="AR1441" t="s">
        <v>2626</v>
      </c>
      <c r="AS1441" t="s">
        <v>2626</v>
      </c>
      <c r="AT1441">
        <v>2</v>
      </c>
      <c r="AU1441" t="s">
        <v>2628</v>
      </c>
      <c r="AV1441" s="3">
        <v>44408</v>
      </c>
      <c r="AW1441" s="3" t="str">
        <f>TEXT(LoanTable[[#This Row],[Disbursement Date]],"YYYY-MM")</f>
        <v>2021-07</v>
      </c>
      <c r="AX1441" t="str">
        <f>TEXT(EDATE(LoanTable[[#This Row],[Disbursement Date]],-1),"YYYY-MM")</f>
        <v>2021-06</v>
      </c>
      <c r="AY1441">
        <f>IF(LoanTable[[#This Row],[Loan Status]]="Active",1,0)</f>
        <v>0</v>
      </c>
      <c r="AZ1441">
        <f>IF(COUNTIFS(LoanTable[Client id],LoanTable[[#This Row],[Client id]],LoanTable[Period],LoanTable[[#This Row],[Previous Period]])&gt;0,1,0)</f>
        <v>0</v>
      </c>
      <c r="BA1441" s="17" t="str">
        <f>TEXT(LoanTable[[#This Row],[Disbursement Date]],"YYYY")</f>
        <v>2021</v>
      </c>
      <c r="BB1441" s="10" cm="1">
        <f t="array" ref="BB1441">IF(YEAR(LoanTable[[#This Row],[Disbursement Date]])=MIN(YEAR(LoanTable[Disbursement Date])),"",YEAR(LoanTable[[#This Row],[Disbursement Date]])-1)</f>
        <v>2020</v>
      </c>
      <c r="BC1441" s="10">
        <f>IF(LoanTable[[#This Row],[Previous Year]]="",1,IF(COUNTIFS(LoanTable[Client id],LoanTable[[#This Row],[Client id]],LoanTable[Year],LoanTable[[#This Row],[Previous Year]])&gt;0,1,0))</f>
        <v>0</v>
      </c>
      <c r="BD1441" t="str">
        <f>YEAR(LoanTable[[#This Row],[Disbursement Date]]) &amp; "-Q" &amp; ROUNDUP(MONTH(LoanTable[[#This Row],[Disbursement Date]])/3,0)</f>
        <v>2021-Q3</v>
      </c>
      <c r="BE1441">
        <f>IF(LoanTable[[#This Row],[Disbursement Date]]=LoanTable[[#This Row],[First Loan Date]],1,0)</f>
        <v>1</v>
      </c>
    </row>
    <row r="1442" spans="1:57" x14ac:dyDescent="0.3">
      <c r="A1442" t="s">
        <v>860</v>
      </c>
      <c r="B1442">
        <v>917</v>
      </c>
      <c r="C1442" t="s">
        <v>422</v>
      </c>
      <c r="D1442" t="s">
        <v>573</v>
      </c>
      <c r="E1442">
        <v>30378</v>
      </c>
      <c r="F1442">
        <v>20805</v>
      </c>
      <c r="G1442">
        <v>38326</v>
      </c>
      <c r="H1442" s="5">
        <v>44411</v>
      </c>
      <c r="I1442" t="s">
        <v>612</v>
      </c>
      <c r="J1442" t="s">
        <v>613</v>
      </c>
      <c r="K1442">
        <v>120676</v>
      </c>
      <c r="L1442" t="s">
        <v>423</v>
      </c>
      <c r="M1442" t="s">
        <v>50</v>
      </c>
      <c r="N1442" t="s">
        <v>13</v>
      </c>
      <c r="O1442" t="s">
        <v>46</v>
      </c>
      <c r="P1442">
        <v>29</v>
      </c>
      <c r="Q1442" s="5" t="s">
        <v>146</v>
      </c>
      <c r="R1442" t="s">
        <v>16</v>
      </c>
      <c r="S1442" t="s">
        <v>35</v>
      </c>
      <c r="T1442" t="s">
        <v>18</v>
      </c>
      <c r="U1442" t="s">
        <v>19</v>
      </c>
      <c r="V1442" t="s">
        <v>31</v>
      </c>
      <c r="W1442">
        <v>311</v>
      </c>
      <c r="X1442" t="s">
        <v>574</v>
      </c>
      <c r="Y1442" t="s">
        <v>575</v>
      </c>
      <c r="Z1442" t="s">
        <v>576</v>
      </c>
      <c r="AA1442">
        <v>0.1065</v>
      </c>
      <c r="AB1442" t="s">
        <v>577</v>
      </c>
      <c r="AC1442" t="s">
        <v>578</v>
      </c>
      <c r="AD1442" t="s">
        <v>422</v>
      </c>
      <c r="AE1442" t="s">
        <v>234</v>
      </c>
      <c r="AF1442" t="s">
        <v>235</v>
      </c>
      <c r="AG1442" t="s">
        <v>236</v>
      </c>
      <c r="AH1442" t="s">
        <v>237</v>
      </c>
      <c r="AI1442" t="s">
        <v>422</v>
      </c>
      <c r="AJ1442">
        <v>120676</v>
      </c>
      <c r="AK1442" t="s">
        <v>247</v>
      </c>
      <c r="AL1442" t="s">
        <v>239</v>
      </c>
      <c r="AM1442">
        <v>31166</v>
      </c>
      <c r="AN1442">
        <v>20722</v>
      </c>
      <c r="AO1442">
        <v>30280</v>
      </c>
      <c r="AP1442">
        <v>13.07</v>
      </c>
      <c r="AQ1442">
        <v>2126.64</v>
      </c>
      <c r="AR1442" t="s">
        <v>2626</v>
      </c>
      <c r="AS1442" t="s">
        <v>2626</v>
      </c>
      <c r="AT1442">
        <v>0</v>
      </c>
      <c r="AU1442" t="s">
        <v>2628</v>
      </c>
      <c r="AV1442" s="3">
        <v>43672</v>
      </c>
      <c r="AW1442" s="3" t="str">
        <f>TEXT(LoanTable[[#This Row],[Disbursement Date]],"YYYY-MM")</f>
        <v>2021-08</v>
      </c>
      <c r="AX1442" t="str">
        <f>TEXT(EDATE(LoanTable[[#This Row],[Disbursement Date]],-1),"YYYY-MM")</f>
        <v>2021-07</v>
      </c>
      <c r="AY1442">
        <f>IF(LoanTable[[#This Row],[Loan Status]]="Active",1,0)</f>
        <v>0</v>
      </c>
      <c r="AZ1442">
        <f>IF(COUNTIFS(LoanTable[Client id],LoanTable[[#This Row],[Client id]],LoanTable[Period],LoanTable[[#This Row],[Previous Period]])&gt;0,1,0)</f>
        <v>0</v>
      </c>
      <c r="BA1442" s="17" t="str">
        <f>TEXT(LoanTable[[#This Row],[Disbursement Date]],"YYYY")</f>
        <v>2021</v>
      </c>
      <c r="BB1442" s="10" cm="1">
        <f t="array" ref="BB1442">IF(YEAR(LoanTable[[#This Row],[Disbursement Date]])=MIN(YEAR(LoanTable[Disbursement Date])),"",YEAR(LoanTable[[#This Row],[Disbursement Date]])-1)</f>
        <v>2020</v>
      </c>
      <c r="BC1442" s="10">
        <f>IF(LoanTable[[#This Row],[Previous Year]]="",1,IF(COUNTIFS(LoanTable[Client id],LoanTable[[#This Row],[Client id]],LoanTable[Year],LoanTable[[#This Row],[Previous Year]])&gt;0,1,0))</f>
        <v>0</v>
      </c>
      <c r="BD1442" t="str">
        <f>YEAR(LoanTable[[#This Row],[Disbursement Date]]) &amp; "-Q" &amp; ROUNDUP(MONTH(LoanTable[[#This Row],[Disbursement Date]])/3,0)</f>
        <v>2021-Q3</v>
      </c>
      <c r="BE1442">
        <f>IF(LoanTable[[#This Row],[Disbursement Date]]=LoanTable[[#This Row],[First Loan Date]],1,0)</f>
        <v>0</v>
      </c>
    </row>
    <row r="1443" spans="1:57" x14ac:dyDescent="0.3">
      <c r="A1443" t="s">
        <v>1494</v>
      </c>
      <c r="B1443">
        <v>673</v>
      </c>
      <c r="C1443" t="s">
        <v>523</v>
      </c>
      <c r="D1443" t="s">
        <v>589</v>
      </c>
      <c r="E1443">
        <v>5433</v>
      </c>
      <c r="F1443">
        <v>10633</v>
      </c>
      <c r="G1443">
        <v>39467</v>
      </c>
      <c r="H1443" s="5">
        <v>44413</v>
      </c>
      <c r="I1443" t="s">
        <v>624</v>
      </c>
      <c r="J1443" t="s">
        <v>619</v>
      </c>
      <c r="K1443">
        <v>800018</v>
      </c>
      <c r="L1443" t="s">
        <v>526</v>
      </c>
      <c r="M1443" t="s">
        <v>116</v>
      </c>
      <c r="N1443" t="s">
        <v>13</v>
      </c>
      <c r="O1443" t="s">
        <v>14</v>
      </c>
      <c r="P1443">
        <v>36</v>
      </c>
      <c r="Q1443" s="5" t="s">
        <v>67</v>
      </c>
      <c r="R1443" t="s">
        <v>30</v>
      </c>
      <c r="S1443" t="s">
        <v>145</v>
      </c>
      <c r="T1443" t="s">
        <v>18</v>
      </c>
      <c r="U1443" t="s">
        <v>65</v>
      </c>
      <c r="V1443" t="s">
        <v>39</v>
      </c>
      <c r="W1443">
        <v>514</v>
      </c>
      <c r="X1443" t="s">
        <v>574</v>
      </c>
      <c r="Y1443" t="s">
        <v>590</v>
      </c>
      <c r="Z1443" t="s">
        <v>576</v>
      </c>
      <c r="AA1443">
        <v>9.9099999999999994E-2</v>
      </c>
      <c r="AB1443" t="s">
        <v>577</v>
      </c>
      <c r="AC1443" t="s">
        <v>591</v>
      </c>
      <c r="AD1443" t="s">
        <v>523</v>
      </c>
      <c r="AE1443" t="s">
        <v>250</v>
      </c>
      <c r="AF1443" t="s">
        <v>251</v>
      </c>
      <c r="AG1443" t="s">
        <v>252</v>
      </c>
      <c r="AH1443" t="s">
        <v>253</v>
      </c>
      <c r="AI1443" t="s">
        <v>524</v>
      </c>
      <c r="AJ1443">
        <v>800018</v>
      </c>
      <c r="AK1443" t="s">
        <v>525</v>
      </c>
      <c r="AL1443" t="s">
        <v>239</v>
      </c>
      <c r="AM1443">
        <v>5481</v>
      </c>
      <c r="AN1443">
        <v>11002</v>
      </c>
      <c r="AO1443">
        <v>5082</v>
      </c>
      <c r="AP1443">
        <v>10.78</v>
      </c>
      <c r="AQ1443">
        <v>1764.6</v>
      </c>
      <c r="AR1443" t="s">
        <v>2626</v>
      </c>
      <c r="AS1443" t="s">
        <v>2626</v>
      </c>
      <c r="AT1443">
        <v>1</v>
      </c>
      <c r="AU1443" t="s">
        <v>2628</v>
      </c>
      <c r="AV1443" s="3">
        <v>42984</v>
      </c>
      <c r="AW1443" s="3" t="str">
        <f>TEXT(LoanTable[[#This Row],[Disbursement Date]],"YYYY-MM")</f>
        <v>2021-08</v>
      </c>
      <c r="AX1443" t="str">
        <f>TEXT(EDATE(LoanTable[[#This Row],[Disbursement Date]],-1),"YYYY-MM")</f>
        <v>2021-07</v>
      </c>
      <c r="AY1443">
        <f>IF(LoanTable[[#This Row],[Loan Status]]="Active",1,0)</f>
        <v>1</v>
      </c>
      <c r="AZ1443">
        <f>IF(COUNTIFS(LoanTable[Client id],LoanTable[[#This Row],[Client id]],LoanTable[Period],LoanTable[[#This Row],[Previous Period]])&gt;0,1,0)</f>
        <v>0</v>
      </c>
      <c r="BA1443" s="17" t="str">
        <f>TEXT(LoanTable[[#This Row],[Disbursement Date]],"YYYY")</f>
        <v>2021</v>
      </c>
      <c r="BB1443" s="10" cm="1">
        <f t="array" ref="BB1443">IF(YEAR(LoanTable[[#This Row],[Disbursement Date]])=MIN(YEAR(LoanTable[Disbursement Date])),"",YEAR(LoanTable[[#This Row],[Disbursement Date]])-1)</f>
        <v>2020</v>
      </c>
      <c r="BC1443" s="10">
        <f>IF(LoanTable[[#This Row],[Previous Year]]="",1,IF(COUNTIFS(LoanTable[Client id],LoanTable[[#This Row],[Client id]],LoanTable[Year],LoanTable[[#This Row],[Previous Year]])&gt;0,1,0))</f>
        <v>0</v>
      </c>
      <c r="BD1443" t="str">
        <f>YEAR(LoanTable[[#This Row],[Disbursement Date]]) &amp; "-Q" &amp; ROUNDUP(MONTH(LoanTable[[#This Row],[Disbursement Date]])/3,0)</f>
        <v>2021-Q3</v>
      </c>
      <c r="BE1443">
        <f>IF(LoanTable[[#This Row],[Disbursement Date]]=LoanTable[[#This Row],[First Loan Date]],1,0)</f>
        <v>0</v>
      </c>
    </row>
    <row r="1444" spans="1:57" x14ac:dyDescent="0.3">
      <c r="A1444" t="s">
        <v>2268</v>
      </c>
      <c r="B1444">
        <v>220</v>
      </c>
      <c r="C1444" t="s">
        <v>265</v>
      </c>
      <c r="D1444" t="s">
        <v>573</v>
      </c>
      <c r="E1444">
        <v>19949</v>
      </c>
      <c r="F1444">
        <v>2986</v>
      </c>
      <c r="G1444">
        <v>34640</v>
      </c>
      <c r="H1444" s="5">
        <v>44414</v>
      </c>
      <c r="I1444" t="s">
        <v>612</v>
      </c>
      <c r="J1444" t="s">
        <v>613</v>
      </c>
      <c r="K1444">
        <v>30179</v>
      </c>
      <c r="L1444" t="s">
        <v>272</v>
      </c>
      <c r="M1444" t="s">
        <v>80</v>
      </c>
      <c r="N1444" t="s">
        <v>13</v>
      </c>
      <c r="O1444" t="s">
        <v>33</v>
      </c>
      <c r="P1444">
        <v>25</v>
      </c>
      <c r="Q1444" s="5" t="s">
        <v>81</v>
      </c>
      <c r="R1444" t="s">
        <v>74</v>
      </c>
      <c r="S1444" t="s">
        <v>35</v>
      </c>
      <c r="T1444" t="s">
        <v>18</v>
      </c>
      <c r="U1444" t="s">
        <v>26</v>
      </c>
      <c r="V1444" t="s">
        <v>20</v>
      </c>
      <c r="W1444">
        <v>752</v>
      </c>
      <c r="X1444" t="s">
        <v>574</v>
      </c>
      <c r="Y1444" t="s">
        <v>575</v>
      </c>
      <c r="Z1444" t="s">
        <v>576</v>
      </c>
      <c r="AA1444">
        <v>0.1065</v>
      </c>
      <c r="AB1444" t="s">
        <v>577</v>
      </c>
      <c r="AC1444" t="s">
        <v>578</v>
      </c>
      <c r="AD1444" t="s">
        <v>265</v>
      </c>
      <c r="AE1444" t="s">
        <v>266</v>
      </c>
      <c r="AF1444" t="s">
        <v>267</v>
      </c>
      <c r="AG1444" t="s">
        <v>268</v>
      </c>
      <c r="AH1444" t="s">
        <v>269</v>
      </c>
      <c r="AI1444" t="s">
        <v>270</v>
      </c>
      <c r="AJ1444">
        <v>30179</v>
      </c>
      <c r="AK1444" t="s">
        <v>271</v>
      </c>
      <c r="AL1444" t="s">
        <v>241</v>
      </c>
      <c r="AM1444">
        <v>19759</v>
      </c>
      <c r="AN1444">
        <v>3637</v>
      </c>
      <c r="AO1444">
        <v>19557</v>
      </c>
      <c r="AP1444">
        <v>4.3600000000000003</v>
      </c>
      <c r="AQ1444">
        <v>2601.2399999999998</v>
      </c>
      <c r="AR1444" t="s">
        <v>2626</v>
      </c>
      <c r="AS1444" t="s">
        <v>2627</v>
      </c>
      <c r="AT1444">
        <v>1</v>
      </c>
      <c r="AU1444" t="s">
        <v>2629</v>
      </c>
      <c r="AV1444" s="3">
        <v>42007</v>
      </c>
      <c r="AW1444" s="3" t="str">
        <f>TEXT(LoanTable[[#This Row],[Disbursement Date]],"YYYY-MM")</f>
        <v>2021-08</v>
      </c>
      <c r="AX1444" t="str">
        <f>TEXT(EDATE(LoanTable[[#This Row],[Disbursement Date]],-1),"YYYY-MM")</f>
        <v>2021-07</v>
      </c>
      <c r="AY1444">
        <f>IF(LoanTable[[#This Row],[Loan Status]]="Active",1,0)</f>
        <v>0</v>
      </c>
      <c r="AZ1444">
        <f>IF(COUNTIFS(LoanTable[Client id],LoanTable[[#This Row],[Client id]],LoanTable[Period],LoanTable[[#This Row],[Previous Period]])&gt;0,1,0)</f>
        <v>0</v>
      </c>
      <c r="BA1444" s="17" t="str">
        <f>TEXT(LoanTable[[#This Row],[Disbursement Date]],"YYYY")</f>
        <v>2021</v>
      </c>
      <c r="BB1444" s="10" cm="1">
        <f t="array" ref="BB1444">IF(YEAR(LoanTable[[#This Row],[Disbursement Date]])=MIN(YEAR(LoanTable[Disbursement Date])),"",YEAR(LoanTable[[#This Row],[Disbursement Date]])-1)</f>
        <v>2020</v>
      </c>
      <c r="BC1444" s="10">
        <f>IF(LoanTable[[#This Row],[Previous Year]]="",1,IF(COUNTIFS(LoanTable[Client id],LoanTable[[#This Row],[Client id]],LoanTable[Year],LoanTable[[#This Row],[Previous Year]])&gt;0,1,0))</f>
        <v>0</v>
      </c>
      <c r="BD1444" t="str">
        <f>YEAR(LoanTable[[#This Row],[Disbursement Date]]) &amp; "-Q" &amp; ROUNDUP(MONTH(LoanTable[[#This Row],[Disbursement Date]])/3,0)</f>
        <v>2021-Q3</v>
      </c>
      <c r="BE1444">
        <f>IF(LoanTable[[#This Row],[Disbursement Date]]=LoanTable[[#This Row],[First Loan Date]],1,0)</f>
        <v>0</v>
      </c>
    </row>
    <row r="1445" spans="1:57" x14ac:dyDescent="0.3">
      <c r="A1445" t="s">
        <v>2609</v>
      </c>
      <c r="B1445">
        <v>207</v>
      </c>
      <c r="C1445" t="s">
        <v>233</v>
      </c>
      <c r="D1445" t="s">
        <v>573</v>
      </c>
      <c r="E1445">
        <v>34711</v>
      </c>
      <c r="F1445">
        <v>27539</v>
      </c>
      <c r="G1445">
        <v>20306</v>
      </c>
      <c r="H1445" s="5">
        <v>44416</v>
      </c>
      <c r="I1445" t="s">
        <v>615</v>
      </c>
      <c r="J1445" t="s">
        <v>613</v>
      </c>
      <c r="K1445">
        <v>100186</v>
      </c>
      <c r="L1445" t="s">
        <v>240</v>
      </c>
      <c r="M1445" t="s">
        <v>99</v>
      </c>
      <c r="N1445" t="s">
        <v>13</v>
      </c>
      <c r="O1445" t="s">
        <v>14</v>
      </c>
      <c r="P1445">
        <v>44</v>
      </c>
      <c r="Q1445" s="5" t="s">
        <v>100</v>
      </c>
      <c r="R1445" t="s">
        <v>16</v>
      </c>
      <c r="S1445" t="s">
        <v>35</v>
      </c>
      <c r="T1445" t="s">
        <v>63</v>
      </c>
      <c r="U1445" t="s">
        <v>19</v>
      </c>
      <c r="V1445" t="s">
        <v>31</v>
      </c>
      <c r="W1445">
        <v>815</v>
      </c>
      <c r="X1445" t="s">
        <v>574</v>
      </c>
      <c r="Y1445" t="s">
        <v>575</v>
      </c>
      <c r="Z1445" t="s">
        <v>576</v>
      </c>
      <c r="AA1445">
        <v>0.1065</v>
      </c>
      <c r="AB1445" t="s">
        <v>577</v>
      </c>
      <c r="AC1445" t="s">
        <v>578</v>
      </c>
      <c r="AD1445" t="s">
        <v>233</v>
      </c>
      <c r="AE1445" t="s">
        <v>234</v>
      </c>
      <c r="AF1445" t="s">
        <v>235</v>
      </c>
      <c r="AG1445" t="s">
        <v>236</v>
      </c>
      <c r="AH1445" t="s">
        <v>237</v>
      </c>
      <c r="AI1445" t="s">
        <v>233</v>
      </c>
      <c r="AJ1445">
        <v>100186</v>
      </c>
      <c r="AK1445" t="s">
        <v>238</v>
      </c>
      <c r="AL1445" t="s">
        <v>239</v>
      </c>
      <c r="AM1445">
        <v>35582</v>
      </c>
      <c r="AN1445">
        <v>27822</v>
      </c>
      <c r="AO1445">
        <v>34505</v>
      </c>
      <c r="AP1445">
        <v>42.52</v>
      </c>
      <c r="AQ1445">
        <v>1597.32</v>
      </c>
      <c r="AR1445" t="s">
        <v>2626</v>
      </c>
      <c r="AS1445" t="s">
        <v>2626</v>
      </c>
      <c r="AT1445">
        <v>2</v>
      </c>
      <c r="AU1445" t="s">
        <v>2628</v>
      </c>
      <c r="AV1445" s="3">
        <v>44416</v>
      </c>
      <c r="AW1445" s="3" t="str">
        <f>TEXT(LoanTable[[#This Row],[Disbursement Date]],"YYYY-MM")</f>
        <v>2021-08</v>
      </c>
      <c r="AX1445" t="str">
        <f>TEXT(EDATE(LoanTable[[#This Row],[Disbursement Date]],-1),"YYYY-MM")</f>
        <v>2021-07</v>
      </c>
      <c r="AY1445">
        <f>IF(LoanTable[[#This Row],[Loan Status]]="Active",1,0)</f>
        <v>0</v>
      </c>
      <c r="AZ1445">
        <f>IF(COUNTIFS(LoanTable[Client id],LoanTable[[#This Row],[Client id]],LoanTable[Period],LoanTable[[#This Row],[Previous Period]])&gt;0,1,0)</f>
        <v>0</v>
      </c>
      <c r="BA1445" s="17" t="str">
        <f>TEXT(LoanTable[[#This Row],[Disbursement Date]],"YYYY")</f>
        <v>2021</v>
      </c>
      <c r="BB1445" s="10" cm="1">
        <f t="array" ref="BB1445">IF(YEAR(LoanTable[[#This Row],[Disbursement Date]])=MIN(YEAR(LoanTable[Disbursement Date])),"",YEAR(LoanTable[[#This Row],[Disbursement Date]])-1)</f>
        <v>2020</v>
      </c>
      <c r="BC1445" s="10">
        <f>IF(LoanTable[[#This Row],[Previous Year]]="",1,IF(COUNTIFS(LoanTable[Client id],LoanTable[[#This Row],[Client id]],LoanTable[Year],LoanTable[[#This Row],[Previous Year]])&gt;0,1,0))</f>
        <v>0</v>
      </c>
      <c r="BD1445" t="str">
        <f>YEAR(LoanTable[[#This Row],[Disbursement Date]]) &amp; "-Q" &amp; ROUNDUP(MONTH(LoanTable[[#This Row],[Disbursement Date]])/3,0)</f>
        <v>2021-Q3</v>
      </c>
      <c r="BE1445">
        <f>IF(LoanTable[[#This Row],[Disbursement Date]]=LoanTable[[#This Row],[First Loan Date]],1,0)</f>
        <v>1</v>
      </c>
    </row>
    <row r="1446" spans="1:57" x14ac:dyDescent="0.3">
      <c r="A1446" t="s">
        <v>2413</v>
      </c>
      <c r="B1446">
        <v>760</v>
      </c>
      <c r="C1446" t="s">
        <v>324</v>
      </c>
      <c r="D1446" t="s">
        <v>589</v>
      </c>
      <c r="E1446">
        <v>25425</v>
      </c>
      <c r="F1446">
        <v>35043</v>
      </c>
      <c r="G1446">
        <v>22399</v>
      </c>
      <c r="H1446" s="5">
        <v>44419</v>
      </c>
      <c r="I1446" t="s">
        <v>624</v>
      </c>
      <c r="J1446" t="s">
        <v>613</v>
      </c>
      <c r="K1446">
        <v>710002</v>
      </c>
      <c r="L1446" t="s">
        <v>329</v>
      </c>
      <c r="M1446" t="s">
        <v>99</v>
      </c>
      <c r="N1446" t="s">
        <v>13</v>
      </c>
      <c r="O1446" t="s">
        <v>46</v>
      </c>
      <c r="P1446">
        <v>33</v>
      </c>
      <c r="Q1446" s="5" t="s">
        <v>174</v>
      </c>
      <c r="R1446" t="s">
        <v>30</v>
      </c>
      <c r="S1446" t="s">
        <v>145</v>
      </c>
      <c r="T1446" t="s">
        <v>18</v>
      </c>
      <c r="U1446" t="s">
        <v>22</v>
      </c>
      <c r="V1446" t="s">
        <v>31</v>
      </c>
      <c r="W1446">
        <v>473</v>
      </c>
      <c r="X1446" t="s">
        <v>574</v>
      </c>
      <c r="Y1446" t="s">
        <v>590</v>
      </c>
      <c r="Z1446" t="s">
        <v>576</v>
      </c>
      <c r="AA1446">
        <v>9.9099999999999994E-2</v>
      </c>
      <c r="AB1446" t="s">
        <v>577</v>
      </c>
      <c r="AC1446" t="s">
        <v>591</v>
      </c>
      <c r="AD1446" t="s">
        <v>324</v>
      </c>
      <c r="AE1446" t="s">
        <v>325</v>
      </c>
      <c r="AF1446" t="s">
        <v>326</v>
      </c>
      <c r="AG1446" t="s">
        <v>327</v>
      </c>
      <c r="AH1446" t="s">
        <v>328</v>
      </c>
      <c r="AI1446" t="s">
        <v>324</v>
      </c>
      <c r="AJ1446">
        <v>710002</v>
      </c>
      <c r="AK1446" t="s">
        <v>271</v>
      </c>
      <c r="AL1446" t="s">
        <v>239</v>
      </c>
      <c r="AM1446">
        <v>26947</v>
      </c>
      <c r="AN1446">
        <v>34657</v>
      </c>
      <c r="AO1446">
        <v>25075</v>
      </c>
      <c r="AP1446">
        <v>20.09</v>
      </c>
      <c r="AQ1446">
        <v>4232.5</v>
      </c>
      <c r="AR1446" t="s">
        <v>2626</v>
      </c>
      <c r="AS1446" t="s">
        <v>2626</v>
      </c>
      <c r="AT1446">
        <v>2</v>
      </c>
      <c r="AU1446" t="s">
        <v>2630</v>
      </c>
      <c r="AV1446" s="3">
        <v>44217</v>
      </c>
      <c r="AW1446" s="3" t="str">
        <f>TEXT(LoanTable[[#This Row],[Disbursement Date]],"YYYY-MM")</f>
        <v>2021-08</v>
      </c>
      <c r="AX1446" t="str">
        <f>TEXT(EDATE(LoanTable[[#This Row],[Disbursement Date]],-1),"YYYY-MM")</f>
        <v>2021-07</v>
      </c>
      <c r="AY1446">
        <f>IF(LoanTable[[#This Row],[Loan Status]]="Active",1,0)</f>
        <v>1</v>
      </c>
      <c r="AZ1446">
        <f>IF(COUNTIFS(LoanTable[Client id],LoanTable[[#This Row],[Client id]],LoanTable[Period],LoanTable[[#This Row],[Previous Period]])&gt;0,1,0)</f>
        <v>0</v>
      </c>
      <c r="BA1446" s="17" t="str">
        <f>TEXT(LoanTable[[#This Row],[Disbursement Date]],"YYYY")</f>
        <v>2021</v>
      </c>
      <c r="BB1446" s="10" cm="1">
        <f t="array" ref="BB1446">IF(YEAR(LoanTable[[#This Row],[Disbursement Date]])=MIN(YEAR(LoanTable[Disbursement Date])),"",YEAR(LoanTable[[#This Row],[Disbursement Date]])-1)</f>
        <v>2020</v>
      </c>
      <c r="BC1446" s="10">
        <f>IF(LoanTable[[#This Row],[Previous Year]]="",1,IF(COUNTIFS(LoanTable[Client id],LoanTable[[#This Row],[Client id]],LoanTable[Year],LoanTable[[#This Row],[Previous Year]])&gt;0,1,0))</f>
        <v>0</v>
      </c>
      <c r="BD1446" t="str">
        <f>YEAR(LoanTable[[#This Row],[Disbursement Date]]) &amp; "-Q" &amp; ROUNDUP(MONTH(LoanTable[[#This Row],[Disbursement Date]])/3,0)</f>
        <v>2021-Q3</v>
      </c>
      <c r="BE1446">
        <f>IF(LoanTable[[#This Row],[Disbursement Date]]=LoanTable[[#This Row],[First Loan Date]],1,0)</f>
        <v>0</v>
      </c>
    </row>
    <row r="1447" spans="1:57" x14ac:dyDescent="0.3">
      <c r="A1447" t="s">
        <v>913</v>
      </c>
      <c r="B1447">
        <v>624</v>
      </c>
      <c r="C1447" t="s">
        <v>350</v>
      </c>
      <c r="D1447" t="s">
        <v>573</v>
      </c>
      <c r="E1447">
        <v>22662</v>
      </c>
      <c r="F1447">
        <v>5655</v>
      </c>
      <c r="G1447">
        <v>5734</v>
      </c>
      <c r="H1447" s="5">
        <v>44420</v>
      </c>
      <c r="I1447" t="s">
        <v>612</v>
      </c>
      <c r="J1447" t="s">
        <v>613</v>
      </c>
      <c r="K1447">
        <v>700013</v>
      </c>
      <c r="L1447" t="s">
        <v>351</v>
      </c>
      <c r="M1447" t="s">
        <v>50</v>
      </c>
      <c r="N1447" t="s">
        <v>13</v>
      </c>
      <c r="O1447" t="s">
        <v>46</v>
      </c>
      <c r="P1447">
        <v>29</v>
      </c>
      <c r="Q1447" s="5" t="s">
        <v>146</v>
      </c>
      <c r="R1447" t="s">
        <v>16</v>
      </c>
      <c r="S1447" t="s">
        <v>35</v>
      </c>
      <c r="T1447" t="s">
        <v>18</v>
      </c>
      <c r="U1447" t="s">
        <v>19</v>
      </c>
      <c r="V1447" t="s">
        <v>31</v>
      </c>
      <c r="W1447">
        <v>311</v>
      </c>
      <c r="X1447" t="s">
        <v>574</v>
      </c>
      <c r="Y1447" t="s">
        <v>575</v>
      </c>
      <c r="Z1447" t="s">
        <v>576</v>
      </c>
      <c r="AA1447">
        <v>0.1065</v>
      </c>
      <c r="AB1447" t="s">
        <v>577</v>
      </c>
      <c r="AC1447" t="s">
        <v>578</v>
      </c>
      <c r="AD1447" t="s">
        <v>350</v>
      </c>
      <c r="AE1447" t="s">
        <v>331</v>
      </c>
      <c r="AF1447" t="s">
        <v>332</v>
      </c>
      <c r="AG1447" t="s">
        <v>333</v>
      </c>
      <c r="AH1447" t="s">
        <v>334</v>
      </c>
      <c r="AI1447" t="s">
        <v>335</v>
      </c>
      <c r="AJ1447">
        <v>700013</v>
      </c>
      <c r="AK1447" t="s">
        <v>247</v>
      </c>
      <c r="AL1447" t="s">
        <v>241</v>
      </c>
      <c r="AM1447">
        <v>23586</v>
      </c>
      <c r="AN1447">
        <v>7435</v>
      </c>
      <c r="AO1447">
        <v>22449</v>
      </c>
      <c r="AP1447">
        <v>13.08</v>
      </c>
      <c r="AQ1447">
        <v>3678.82</v>
      </c>
      <c r="AR1447" t="s">
        <v>2626</v>
      </c>
      <c r="AS1447" t="s">
        <v>2626</v>
      </c>
      <c r="AT1447">
        <v>0</v>
      </c>
      <c r="AU1447" t="s">
        <v>2629</v>
      </c>
      <c r="AV1447" s="3">
        <v>42157</v>
      </c>
      <c r="AW1447" s="3" t="str">
        <f>TEXT(LoanTable[[#This Row],[Disbursement Date]],"YYYY-MM")</f>
        <v>2021-08</v>
      </c>
      <c r="AX1447" t="str">
        <f>TEXT(EDATE(LoanTable[[#This Row],[Disbursement Date]],-1),"YYYY-MM")</f>
        <v>2021-07</v>
      </c>
      <c r="AY1447">
        <f>IF(LoanTable[[#This Row],[Loan Status]]="Active",1,0)</f>
        <v>0</v>
      </c>
      <c r="AZ1447">
        <f>IF(COUNTIFS(LoanTable[Client id],LoanTable[[#This Row],[Client id]],LoanTable[Period],LoanTable[[#This Row],[Previous Period]])&gt;0,1,0)</f>
        <v>0</v>
      </c>
      <c r="BA1447" s="17" t="str">
        <f>TEXT(LoanTable[[#This Row],[Disbursement Date]],"YYYY")</f>
        <v>2021</v>
      </c>
      <c r="BB1447" s="10" cm="1">
        <f t="array" ref="BB1447">IF(YEAR(LoanTable[[#This Row],[Disbursement Date]])=MIN(YEAR(LoanTable[Disbursement Date])),"",YEAR(LoanTable[[#This Row],[Disbursement Date]])-1)</f>
        <v>2020</v>
      </c>
      <c r="BC1447" s="10">
        <f>IF(LoanTable[[#This Row],[Previous Year]]="",1,IF(COUNTIFS(LoanTable[Client id],LoanTable[[#This Row],[Client id]],LoanTable[Year],LoanTable[[#This Row],[Previous Year]])&gt;0,1,0))</f>
        <v>1</v>
      </c>
      <c r="BD1447" t="str">
        <f>YEAR(LoanTable[[#This Row],[Disbursement Date]]) &amp; "-Q" &amp; ROUNDUP(MONTH(LoanTable[[#This Row],[Disbursement Date]])/3,0)</f>
        <v>2021-Q3</v>
      </c>
      <c r="BE1447">
        <f>IF(LoanTable[[#This Row],[Disbursement Date]]=LoanTable[[#This Row],[First Loan Date]],1,0)</f>
        <v>0</v>
      </c>
    </row>
    <row r="1448" spans="1:57" x14ac:dyDescent="0.3">
      <c r="A1448" t="s">
        <v>996</v>
      </c>
      <c r="B1448">
        <v>629</v>
      </c>
      <c r="C1448" t="s">
        <v>243</v>
      </c>
      <c r="D1448" t="s">
        <v>573</v>
      </c>
      <c r="E1448">
        <v>41588</v>
      </c>
      <c r="F1448">
        <v>30252</v>
      </c>
      <c r="G1448">
        <v>25596</v>
      </c>
      <c r="H1448" s="5">
        <v>44420</v>
      </c>
      <c r="I1448" t="s">
        <v>612</v>
      </c>
      <c r="J1448" t="s">
        <v>613</v>
      </c>
      <c r="K1448">
        <v>160051</v>
      </c>
      <c r="L1448" t="s">
        <v>245</v>
      </c>
      <c r="M1448" t="s">
        <v>90</v>
      </c>
      <c r="N1448" t="s">
        <v>13</v>
      </c>
      <c r="O1448" t="s">
        <v>28</v>
      </c>
      <c r="P1448">
        <v>49</v>
      </c>
      <c r="Q1448" s="5" t="s">
        <v>152</v>
      </c>
      <c r="R1448" t="s">
        <v>25</v>
      </c>
      <c r="S1448" t="s">
        <v>35</v>
      </c>
      <c r="T1448" t="s">
        <v>18</v>
      </c>
      <c r="U1448" t="s">
        <v>19</v>
      </c>
      <c r="V1448" t="s">
        <v>31</v>
      </c>
      <c r="W1448">
        <v>641</v>
      </c>
      <c r="X1448" t="s">
        <v>574</v>
      </c>
      <c r="Y1448" t="s">
        <v>575</v>
      </c>
      <c r="Z1448" t="s">
        <v>576</v>
      </c>
      <c r="AA1448">
        <v>0.1065</v>
      </c>
      <c r="AB1448" t="s">
        <v>577</v>
      </c>
      <c r="AC1448" t="s">
        <v>578</v>
      </c>
      <c r="AD1448" t="s">
        <v>243</v>
      </c>
      <c r="AE1448" t="s">
        <v>234</v>
      </c>
      <c r="AF1448" t="s">
        <v>235</v>
      </c>
      <c r="AG1448" t="s">
        <v>236</v>
      </c>
      <c r="AH1448" t="s">
        <v>237</v>
      </c>
      <c r="AI1448" t="s">
        <v>243</v>
      </c>
      <c r="AJ1448">
        <v>160051</v>
      </c>
      <c r="AK1448" t="s">
        <v>244</v>
      </c>
      <c r="AL1448" t="s">
        <v>241</v>
      </c>
      <c r="AM1448">
        <v>41576</v>
      </c>
      <c r="AN1448">
        <v>31917</v>
      </c>
      <c r="AO1448">
        <v>41422</v>
      </c>
      <c r="AP1448">
        <v>31.73</v>
      </c>
      <c r="AQ1448">
        <v>1975.7</v>
      </c>
      <c r="AR1448" t="s">
        <v>2626</v>
      </c>
      <c r="AS1448" t="s">
        <v>2626</v>
      </c>
      <c r="AT1448">
        <v>2</v>
      </c>
      <c r="AU1448" t="s">
        <v>2628</v>
      </c>
      <c r="AV1448" s="3">
        <v>42905</v>
      </c>
      <c r="AW1448" s="3" t="str">
        <f>TEXT(LoanTable[[#This Row],[Disbursement Date]],"YYYY-MM")</f>
        <v>2021-08</v>
      </c>
      <c r="AX1448" t="str">
        <f>TEXT(EDATE(LoanTable[[#This Row],[Disbursement Date]],-1),"YYYY-MM")</f>
        <v>2021-07</v>
      </c>
      <c r="AY1448">
        <f>IF(LoanTable[[#This Row],[Loan Status]]="Active",1,0)</f>
        <v>0</v>
      </c>
      <c r="AZ1448">
        <f>IF(COUNTIFS(LoanTable[Client id],LoanTable[[#This Row],[Client id]],LoanTable[Period],LoanTable[[#This Row],[Previous Period]])&gt;0,1,0)</f>
        <v>0</v>
      </c>
      <c r="BA1448" s="17" t="str">
        <f>TEXT(LoanTable[[#This Row],[Disbursement Date]],"YYYY")</f>
        <v>2021</v>
      </c>
      <c r="BB1448" s="10" cm="1">
        <f t="array" ref="BB1448">IF(YEAR(LoanTable[[#This Row],[Disbursement Date]])=MIN(YEAR(LoanTable[Disbursement Date])),"",YEAR(LoanTable[[#This Row],[Disbursement Date]])-1)</f>
        <v>2020</v>
      </c>
      <c r="BC1448" s="10">
        <f>IF(LoanTable[[#This Row],[Previous Year]]="",1,IF(COUNTIFS(LoanTable[Client id],LoanTable[[#This Row],[Client id]],LoanTable[Year],LoanTable[[#This Row],[Previous Year]])&gt;0,1,0))</f>
        <v>0</v>
      </c>
      <c r="BD1448" t="str">
        <f>YEAR(LoanTable[[#This Row],[Disbursement Date]]) &amp; "-Q" &amp; ROUNDUP(MONTH(LoanTable[[#This Row],[Disbursement Date]])/3,0)</f>
        <v>2021-Q3</v>
      </c>
      <c r="BE1448">
        <f>IF(LoanTable[[#This Row],[Disbursement Date]]=LoanTable[[#This Row],[First Loan Date]],1,0)</f>
        <v>0</v>
      </c>
    </row>
    <row r="1449" spans="1:57" x14ac:dyDescent="0.3">
      <c r="A1449" t="s">
        <v>858</v>
      </c>
      <c r="B1449">
        <v>830</v>
      </c>
      <c r="C1449" t="s">
        <v>249</v>
      </c>
      <c r="D1449" t="s">
        <v>596</v>
      </c>
      <c r="E1449">
        <v>40891</v>
      </c>
      <c r="F1449">
        <v>23097</v>
      </c>
      <c r="G1449">
        <v>21731</v>
      </c>
      <c r="H1449" s="5">
        <v>44420</v>
      </c>
      <c r="I1449" t="s">
        <v>624</v>
      </c>
      <c r="J1449" t="s">
        <v>613</v>
      </c>
      <c r="K1449">
        <v>910182</v>
      </c>
      <c r="L1449" t="s">
        <v>257</v>
      </c>
      <c r="M1449" t="s">
        <v>70</v>
      </c>
      <c r="N1449" t="s">
        <v>13</v>
      </c>
      <c r="O1449" t="s">
        <v>28</v>
      </c>
      <c r="P1449">
        <v>52</v>
      </c>
      <c r="Q1449" s="5" t="s">
        <v>103</v>
      </c>
      <c r="R1449" t="s">
        <v>104</v>
      </c>
      <c r="S1449" t="s">
        <v>105</v>
      </c>
      <c r="T1449" t="s">
        <v>18</v>
      </c>
      <c r="U1449" t="s">
        <v>65</v>
      </c>
      <c r="V1449" t="s">
        <v>31</v>
      </c>
      <c r="W1449">
        <v>557</v>
      </c>
      <c r="X1449" t="s">
        <v>574</v>
      </c>
      <c r="Y1449" t="s">
        <v>590</v>
      </c>
      <c r="Z1449" t="s">
        <v>593</v>
      </c>
      <c r="AA1449">
        <v>0.17269999999999999</v>
      </c>
      <c r="AB1449" t="s">
        <v>585</v>
      </c>
      <c r="AC1449" t="s">
        <v>597</v>
      </c>
      <c r="AD1449" t="s">
        <v>249</v>
      </c>
      <c r="AE1449" t="s">
        <v>250</v>
      </c>
      <c r="AF1449" t="s">
        <v>251</v>
      </c>
      <c r="AG1449" t="s">
        <v>252</v>
      </c>
      <c r="AH1449" t="s">
        <v>253</v>
      </c>
      <c r="AI1449" t="s">
        <v>254</v>
      </c>
      <c r="AJ1449">
        <v>910182</v>
      </c>
      <c r="AK1449" t="s">
        <v>255</v>
      </c>
      <c r="AL1449" t="s">
        <v>256</v>
      </c>
      <c r="AM1449">
        <v>41006</v>
      </c>
      <c r="AN1449">
        <v>22698</v>
      </c>
      <c r="AO1449">
        <v>40618</v>
      </c>
      <c r="AP1449">
        <v>44.22</v>
      </c>
      <c r="AQ1449">
        <v>2812.73</v>
      </c>
      <c r="AR1449" t="s">
        <v>2626</v>
      </c>
      <c r="AS1449" t="s">
        <v>2626</v>
      </c>
      <c r="AT1449">
        <v>1</v>
      </c>
      <c r="AU1449" t="s">
        <v>2628</v>
      </c>
      <c r="AV1449" s="3">
        <v>43057</v>
      </c>
      <c r="AW1449" s="3" t="str">
        <f>TEXT(LoanTable[[#This Row],[Disbursement Date]],"YYYY-MM")</f>
        <v>2021-08</v>
      </c>
      <c r="AX1449" t="str">
        <f>TEXT(EDATE(LoanTable[[#This Row],[Disbursement Date]],-1),"YYYY-MM")</f>
        <v>2021-07</v>
      </c>
      <c r="AY1449">
        <f>IF(LoanTable[[#This Row],[Loan Status]]="Active",1,0)</f>
        <v>1</v>
      </c>
      <c r="AZ1449">
        <f>IF(COUNTIFS(LoanTable[Client id],LoanTable[[#This Row],[Client id]],LoanTable[Period],LoanTable[[#This Row],[Previous Period]])&gt;0,1,0)</f>
        <v>0</v>
      </c>
      <c r="BA1449" s="17" t="str">
        <f>TEXT(LoanTable[[#This Row],[Disbursement Date]],"YYYY")</f>
        <v>2021</v>
      </c>
      <c r="BB1449" s="10" cm="1">
        <f t="array" ref="BB1449">IF(YEAR(LoanTable[[#This Row],[Disbursement Date]])=MIN(YEAR(LoanTable[Disbursement Date])),"",YEAR(LoanTable[[#This Row],[Disbursement Date]])-1)</f>
        <v>2020</v>
      </c>
      <c r="BC1449" s="10">
        <f>IF(LoanTable[[#This Row],[Previous Year]]="",1,IF(COUNTIFS(LoanTable[Client id],LoanTable[[#This Row],[Client id]],LoanTable[Year],LoanTable[[#This Row],[Previous Year]])&gt;0,1,0))</f>
        <v>1</v>
      </c>
      <c r="BD1449" t="str">
        <f>YEAR(LoanTable[[#This Row],[Disbursement Date]]) &amp; "-Q" &amp; ROUNDUP(MONTH(LoanTable[[#This Row],[Disbursement Date]])/3,0)</f>
        <v>2021-Q3</v>
      </c>
      <c r="BE1449">
        <f>IF(LoanTable[[#This Row],[Disbursement Date]]=LoanTable[[#This Row],[First Loan Date]],1,0)</f>
        <v>0</v>
      </c>
    </row>
    <row r="1450" spans="1:57" x14ac:dyDescent="0.3">
      <c r="A1450" t="s">
        <v>2422</v>
      </c>
      <c r="B1450">
        <v>864</v>
      </c>
      <c r="C1450" t="s">
        <v>324</v>
      </c>
      <c r="D1450" t="s">
        <v>573</v>
      </c>
      <c r="E1450">
        <v>7565</v>
      </c>
      <c r="F1450">
        <v>6287</v>
      </c>
      <c r="G1450">
        <v>37868</v>
      </c>
      <c r="H1450" s="5">
        <v>44420</v>
      </c>
      <c r="I1450" t="s">
        <v>612</v>
      </c>
      <c r="J1450" t="s">
        <v>613</v>
      </c>
      <c r="K1450">
        <v>710002</v>
      </c>
      <c r="L1450" t="s">
        <v>329</v>
      </c>
      <c r="M1450" t="s">
        <v>186</v>
      </c>
      <c r="N1450" t="s">
        <v>13</v>
      </c>
      <c r="O1450" t="s">
        <v>46</v>
      </c>
      <c r="P1450">
        <v>27</v>
      </c>
      <c r="Q1450" s="5" t="s">
        <v>187</v>
      </c>
      <c r="R1450" t="s">
        <v>30</v>
      </c>
      <c r="S1450" t="s">
        <v>145</v>
      </c>
      <c r="T1450" t="s">
        <v>63</v>
      </c>
      <c r="U1450" t="s">
        <v>19</v>
      </c>
      <c r="V1450" t="s">
        <v>39</v>
      </c>
      <c r="W1450">
        <v>600</v>
      </c>
      <c r="X1450" t="s">
        <v>574</v>
      </c>
      <c r="Y1450" t="s">
        <v>575</v>
      </c>
      <c r="Z1450" t="s">
        <v>576</v>
      </c>
      <c r="AA1450">
        <v>0.1065</v>
      </c>
      <c r="AB1450" t="s">
        <v>577</v>
      </c>
      <c r="AC1450" t="s">
        <v>578</v>
      </c>
      <c r="AD1450" t="s">
        <v>324</v>
      </c>
      <c r="AE1450" t="s">
        <v>325</v>
      </c>
      <c r="AF1450" t="s">
        <v>326</v>
      </c>
      <c r="AG1450" t="s">
        <v>327</v>
      </c>
      <c r="AH1450" t="s">
        <v>328</v>
      </c>
      <c r="AI1450" t="s">
        <v>324</v>
      </c>
      <c r="AJ1450">
        <v>710002</v>
      </c>
      <c r="AK1450" t="s">
        <v>271</v>
      </c>
      <c r="AL1450" t="s">
        <v>239</v>
      </c>
      <c r="AM1450">
        <v>8518</v>
      </c>
      <c r="AN1450">
        <v>6184</v>
      </c>
      <c r="AO1450">
        <v>7128</v>
      </c>
      <c r="AP1450">
        <v>10.75</v>
      </c>
      <c r="AQ1450">
        <v>853.05</v>
      </c>
      <c r="AR1450" t="s">
        <v>2626</v>
      </c>
      <c r="AS1450" t="s">
        <v>2626</v>
      </c>
      <c r="AT1450">
        <v>2</v>
      </c>
      <c r="AU1450" t="s">
        <v>2628</v>
      </c>
      <c r="AV1450" s="3">
        <v>42384</v>
      </c>
      <c r="AW1450" s="3" t="str">
        <f>TEXT(LoanTable[[#This Row],[Disbursement Date]],"YYYY-MM")</f>
        <v>2021-08</v>
      </c>
      <c r="AX1450" t="str">
        <f>TEXT(EDATE(LoanTable[[#This Row],[Disbursement Date]],-1),"YYYY-MM")</f>
        <v>2021-07</v>
      </c>
      <c r="AY1450">
        <f>IF(LoanTable[[#This Row],[Loan Status]]="Active",1,0)</f>
        <v>0</v>
      </c>
      <c r="AZ1450">
        <f>IF(COUNTIFS(LoanTable[Client id],LoanTable[[#This Row],[Client id]],LoanTable[Period],LoanTable[[#This Row],[Previous Period]])&gt;0,1,0)</f>
        <v>0</v>
      </c>
      <c r="BA1450" s="17" t="str">
        <f>TEXT(LoanTable[[#This Row],[Disbursement Date]],"YYYY")</f>
        <v>2021</v>
      </c>
      <c r="BB1450" s="10" cm="1">
        <f t="array" ref="BB1450">IF(YEAR(LoanTable[[#This Row],[Disbursement Date]])=MIN(YEAR(LoanTable[Disbursement Date])),"",YEAR(LoanTable[[#This Row],[Disbursement Date]])-1)</f>
        <v>2020</v>
      </c>
      <c r="BC1450" s="10">
        <f>IF(LoanTable[[#This Row],[Previous Year]]="",1,IF(COUNTIFS(LoanTable[Client id],LoanTable[[#This Row],[Client id]],LoanTable[Year],LoanTable[[#This Row],[Previous Year]])&gt;0,1,0))</f>
        <v>0</v>
      </c>
      <c r="BD1450" t="str">
        <f>YEAR(LoanTable[[#This Row],[Disbursement Date]]) &amp; "-Q" &amp; ROUNDUP(MONTH(LoanTable[[#This Row],[Disbursement Date]])/3,0)</f>
        <v>2021-Q3</v>
      </c>
      <c r="BE1450">
        <f>IF(LoanTable[[#This Row],[Disbursement Date]]=LoanTable[[#This Row],[First Loan Date]],1,0)</f>
        <v>0</v>
      </c>
    </row>
    <row r="1451" spans="1:57" x14ac:dyDescent="0.3">
      <c r="A1451" t="s">
        <v>629</v>
      </c>
      <c r="B1451">
        <v>936</v>
      </c>
      <c r="C1451" t="s">
        <v>249</v>
      </c>
      <c r="D1451" t="s">
        <v>603</v>
      </c>
      <c r="E1451">
        <v>15828</v>
      </c>
      <c r="F1451">
        <v>22903</v>
      </c>
      <c r="G1451">
        <v>35257</v>
      </c>
      <c r="H1451" s="5">
        <v>44421</v>
      </c>
      <c r="I1451" t="s">
        <v>624</v>
      </c>
      <c r="J1451" t="s">
        <v>619</v>
      </c>
      <c r="K1451">
        <v>910182</v>
      </c>
      <c r="L1451" t="s">
        <v>257</v>
      </c>
      <c r="M1451" t="s">
        <v>217</v>
      </c>
      <c r="N1451" t="s">
        <v>13</v>
      </c>
      <c r="O1451" t="s">
        <v>14</v>
      </c>
      <c r="P1451">
        <v>43</v>
      </c>
      <c r="Q1451" s="5" t="s">
        <v>218</v>
      </c>
      <c r="R1451" t="s">
        <v>104</v>
      </c>
      <c r="S1451" t="s">
        <v>105</v>
      </c>
      <c r="T1451" t="s">
        <v>18</v>
      </c>
      <c r="U1451" t="s">
        <v>19</v>
      </c>
      <c r="V1451" t="s">
        <v>39</v>
      </c>
      <c r="W1451">
        <v>558</v>
      </c>
      <c r="X1451" t="s">
        <v>574</v>
      </c>
      <c r="Y1451" t="s">
        <v>580</v>
      </c>
      <c r="Z1451" t="s">
        <v>576</v>
      </c>
      <c r="AA1451">
        <v>6.6199999999999995E-2</v>
      </c>
      <c r="AB1451" t="s">
        <v>581</v>
      </c>
      <c r="AC1451" t="s">
        <v>588</v>
      </c>
      <c r="AD1451" t="s">
        <v>249</v>
      </c>
      <c r="AE1451" t="s">
        <v>250</v>
      </c>
      <c r="AF1451" t="s">
        <v>251</v>
      </c>
      <c r="AG1451" t="s">
        <v>252</v>
      </c>
      <c r="AH1451" t="s">
        <v>253</v>
      </c>
      <c r="AI1451" t="s">
        <v>254</v>
      </c>
      <c r="AJ1451">
        <v>910182</v>
      </c>
      <c r="AK1451" t="s">
        <v>255</v>
      </c>
      <c r="AL1451" t="s">
        <v>256</v>
      </c>
      <c r="AM1451">
        <v>15912</v>
      </c>
      <c r="AN1451">
        <v>24372</v>
      </c>
      <c r="AO1451">
        <v>15404</v>
      </c>
      <c r="AP1451">
        <v>38.83</v>
      </c>
      <c r="AQ1451">
        <v>1264.52</v>
      </c>
      <c r="AR1451" t="s">
        <v>2626</v>
      </c>
      <c r="AS1451" t="s">
        <v>2626</v>
      </c>
      <c r="AT1451">
        <v>1</v>
      </c>
      <c r="AU1451" t="s">
        <v>2628</v>
      </c>
      <c r="AV1451" s="3">
        <v>43187</v>
      </c>
      <c r="AW1451" s="3" t="str">
        <f>TEXT(LoanTable[[#This Row],[Disbursement Date]],"YYYY-MM")</f>
        <v>2021-08</v>
      </c>
      <c r="AX1451" t="str">
        <f>TEXT(EDATE(LoanTable[[#This Row],[Disbursement Date]],-1),"YYYY-MM")</f>
        <v>2021-07</v>
      </c>
      <c r="AY1451">
        <f>IF(LoanTable[[#This Row],[Loan Status]]="Active",1,0)</f>
        <v>1</v>
      </c>
      <c r="AZ1451">
        <f>IF(COUNTIFS(LoanTable[Client id],LoanTable[[#This Row],[Client id]],LoanTable[Period],LoanTable[[#This Row],[Previous Period]])&gt;0,1,0)</f>
        <v>0</v>
      </c>
      <c r="BA1451" s="17" t="str">
        <f>TEXT(LoanTable[[#This Row],[Disbursement Date]],"YYYY")</f>
        <v>2021</v>
      </c>
      <c r="BB1451" s="10" cm="1">
        <f t="array" ref="BB1451">IF(YEAR(LoanTable[[#This Row],[Disbursement Date]])=MIN(YEAR(LoanTable[Disbursement Date])),"",YEAR(LoanTable[[#This Row],[Disbursement Date]])-1)</f>
        <v>2020</v>
      </c>
      <c r="BC1451" s="10">
        <f>IF(LoanTable[[#This Row],[Previous Year]]="",1,IF(COUNTIFS(LoanTable[Client id],LoanTable[[#This Row],[Client id]],LoanTable[Year],LoanTable[[#This Row],[Previous Year]])&gt;0,1,0))</f>
        <v>1</v>
      </c>
      <c r="BD1451" t="str">
        <f>YEAR(LoanTable[[#This Row],[Disbursement Date]]) &amp; "-Q" &amp; ROUNDUP(MONTH(LoanTable[[#This Row],[Disbursement Date]])/3,0)</f>
        <v>2021-Q3</v>
      </c>
      <c r="BE1451">
        <f>IF(LoanTable[[#This Row],[Disbursement Date]]=LoanTable[[#This Row],[First Loan Date]],1,0)</f>
        <v>0</v>
      </c>
    </row>
    <row r="1452" spans="1:57" x14ac:dyDescent="0.3">
      <c r="A1452" t="s">
        <v>1312</v>
      </c>
      <c r="B1452">
        <v>784</v>
      </c>
      <c r="C1452" t="s">
        <v>350</v>
      </c>
      <c r="D1452" t="s">
        <v>573</v>
      </c>
      <c r="E1452">
        <v>22308</v>
      </c>
      <c r="F1452">
        <v>45376</v>
      </c>
      <c r="G1452">
        <v>28642</v>
      </c>
      <c r="H1452" s="5">
        <v>44422</v>
      </c>
      <c r="I1452" t="s">
        <v>624</v>
      </c>
      <c r="J1452" t="s">
        <v>619</v>
      </c>
      <c r="K1452">
        <v>700013</v>
      </c>
      <c r="L1452" t="s">
        <v>351</v>
      </c>
      <c r="M1452" t="s">
        <v>217</v>
      </c>
      <c r="N1452" t="s">
        <v>13</v>
      </c>
      <c r="O1452" t="s">
        <v>14</v>
      </c>
      <c r="P1452">
        <v>43</v>
      </c>
      <c r="Q1452" s="5" t="s">
        <v>218</v>
      </c>
      <c r="R1452" t="s">
        <v>104</v>
      </c>
      <c r="S1452" t="s">
        <v>105</v>
      </c>
      <c r="T1452" t="s">
        <v>18</v>
      </c>
      <c r="U1452" t="s">
        <v>19</v>
      </c>
      <c r="V1452" t="s">
        <v>39</v>
      </c>
      <c r="W1452">
        <v>558</v>
      </c>
      <c r="X1452" t="s">
        <v>574</v>
      </c>
      <c r="Y1452" t="s">
        <v>575</v>
      </c>
      <c r="Z1452" t="s">
        <v>576</v>
      </c>
      <c r="AA1452">
        <v>0.1065</v>
      </c>
      <c r="AB1452" t="s">
        <v>577</v>
      </c>
      <c r="AC1452" t="s">
        <v>578</v>
      </c>
      <c r="AD1452" t="s">
        <v>350</v>
      </c>
      <c r="AE1452" t="s">
        <v>331</v>
      </c>
      <c r="AF1452" t="s">
        <v>332</v>
      </c>
      <c r="AG1452" t="s">
        <v>333</v>
      </c>
      <c r="AH1452" t="s">
        <v>334</v>
      </c>
      <c r="AI1452" t="s">
        <v>335</v>
      </c>
      <c r="AJ1452">
        <v>700013</v>
      </c>
      <c r="AK1452" t="s">
        <v>247</v>
      </c>
      <c r="AL1452" t="s">
        <v>241</v>
      </c>
      <c r="AM1452">
        <v>24048</v>
      </c>
      <c r="AN1452">
        <v>45641</v>
      </c>
      <c r="AO1452">
        <v>22306</v>
      </c>
      <c r="AP1452">
        <v>30.61</v>
      </c>
      <c r="AQ1452">
        <v>4699.8</v>
      </c>
      <c r="AR1452" t="s">
        <v>2626</v>
      </c>
      <c r="AS1452" t="s">
        <v>2626</v>
      </c>
      <c r="AT1452">
        <v>0</v>
      </c>
      <c r="AU1452" t="s">
        <v>2629</v>
      </c>
      <c r="AV1452" s="3">
        <v>42272</v>
      </c>
      <c r="AW1452" s="3" t="str">
        <f>TEXT(LoanTable[[#This Row],[Disbursement Date]],"YYYY-MM")</f>
        <v>2021-08</v>
      </c>
      <c r="AX1452" t="str">
        <f>TEXT(EDATE(LoanTable[[#This Row],[Disbursement Date]],-1),"YYYY-MM")</f>
        <v>2021-07</v>
      </c>
      <c r="AY1452">
        <f>IF(LoanTable[[#This Row],[Loan Status]]="Active",1,0)</f>
        <v>1</v>
      </c>
      <c r="AZ1452">
        <f>IF(COUNTIFS(LoanTable[Client id],LoanTable[[#This Row],[Client id]],LoanTable[Period],LoanTable[[#This Row],[Previous Period]])&gt;0,1,0)</f>
        <v>0</v>
      </c>
      <c r="BA1452" s="17" t="str">
        <f>TEXT(LoanTable[[#This Row],[Disbursement Date]],"YYYY")</f>
        <v>2021</v>
      </c>
      <c r="BB1452" s="10" cm="1">
        <f t="array" ref="BB1452">IF(YEAR(LoanTable[[#This Row],[Disbursement Date]])=MIN(YEAR(LoanTable[Disbursement Date])),"",YEAR(LoanTable[[#This Row],[Disbursement Date]])-1)</f>
        <v>2020</v>
      </c>
      <c r="BC1452" s="10">
        <f>IF(LoanTable[[#This Row],[Previous Year]]="",1,IF(COUNTIFS(LoanTable[Client id],LoanTable[[#This Row],[Client id]],LoanTable[Year],LoanTable[[#This Row],[Previous Year]])&gt;0,1,0))</f>
        <v>1</v>
      </c>
      <c r="BD1452" t="str">
        <f>YEAR(LoanTable[[#This Row],[Disbursement Date]]) &amp; "-Q" &amp; ROUNDUP(MONTH(LoanTable[[#This Row],[Disbursement Date]])/3,0)</f>
        <v>2021-Q3</v>
      </c>
      <c r="BE1452">
        <f>IF(LoanTable[[#This Row],[Disbursement Date]]=LoanTable[[#This Row],[First Loan Date]],1,0)</f>
        <v>0</v>
      </c>
    </row>
    <row r="1453" spans="1:57" x14ac:dyDescent="0.3">
      <c r="A1453" t="s">
        <v>1504</v>
      </c>
      <c r="B1453">
        <v>765</v>
      </c>
      <c r="C1453" t="s">
        <v>246</v>
      </c>
      <c r="D1453" t="s">
        <v>573</v>
      </c>
      <c r="E1453">
        <v>45139</v>
      </c>
      <c r="F1453">
        <v>3864</v>
      </c>
      <c r="G1453">
        <v>18585</v>
      </c>
      <c r="H1453" s="5">
        <v>44423</v>
      </c>
      <c r="I1453" t="s">
        <v>624</v>
      </c>
      <c r="J1453" t="s">
        <v>613</v>
      </c>
      <c r="K1453">
        <v>110159</v>
      </c>
      <c r="L1453" t="s">
        <v>248</v>
      </c>
      <c r="M1453" t="s">
        <v>48</v>
      </c>
      <c r="N1453" t="s">
        <v>13</v>
      </c>
      <c r="O1453" t="s">
        <v>14</v>
      </c>
      <c r="P1453">
        <v>45</v>
      </c>
      <c r="Q1453" s="5" t="s">
        <v>49</v>
      </c>
      <c r="R1453" t="s">
        <v>16</v>
      </c>
      <c r="S1453" t="s">
        <v>35</v>
      </c>
      <c r="T1453" t="s">
        <v>44</v>
      </c>
      <c r="U1453" t="s">
        <v>19</v>
      </c>
      <c r="V1453" t="s">
        <v>31</v>
      </c>
      <c r="W1453">
        <v>417</v>
      </c>
      <c r="X1453" t="s">
        <v>574</v>
      </c>
      <c r="Y1453" t="s">
        <v>575</v>
      </c>
      <c r="Z1453" t="s">
        <v>576</v>
      </c>
      <c r="AA1453">
        <v>0.1065</v>
      </c>
      <c r="AB1453" t="s">
        <v>577</v>
      </c>
      <c r="AC1453" t="s">
        <v>578</v>
      </c>
      <c r="AD1453" t="s">
        <v>246</v>
      </c>
      <c r="AE1453" t="s">
        <v>234</v>
      </c>
      <c r="AF1453" t="s">
        <v>235</v>
      </c>
      <c r="AG1453" t="s">
        <v>236</v>
      </c>
      <c r="AH1453" t="s">
        <v>237</v>
      </c>
      <c r="AI1453" t="s">
        <v>246</v>
      </c>
      <c r="AJ1453">
        <v>110159</v>
      </c>
      <c r="AK1453" t="s">
        <v>247</v>
      </c>
      <c r="AL1453" t="s">
        <v>241</v>
      </c>
      <c r="AM1453">
        <v>45949</v>
      </c>
      <c r="AN1453">
        <v>4450</v>
      </c>
      <c r="AO1453">
        <v>44652</v>
      </c>
      <c r="AP1453">
        <v>13.73</v>
      </c>
      <c r="AQ1453">
        <v>866.54</v>
      </c>
      <c r="AR1453" t="s">
        <v>2626</v>
      </c>
      <c r="AS1453" t="s">
        <v>2626</v>
      </c>
      <c r="AT1453">
        <v>1</v>
      </c>
      <c r="AU1453" t="s">
        <v>2628</v>
      </c>
      <c r="AV1453" s="3">
        <v>43002</v>
      </c>
      <c r="AW1453" s="3" t="str">
        <f>TEXT(LoanTable[[#This Row],[Disbursement Date]],"YYYY-MM")</f>
        <v>2021-08</v>
      </c>
      <c r="AX1453" t="str">
        <f>TEXT(EDATE(LoanTable[[#This Row],[Disbursement Date]],-1),"YYYY-MM")</f>
        <v>2021-07</v>
      </c>
      <c r="AY1453">
        <f>IF(LoanTable[[#This Row],[Loan Status]]="Active",1,0)</f>
        <v>1</v>
      </c>
      <c r="AZ1453">
        <f>IF(COUNTIFS(LoanTable[Client id],LoanTable[[#This Row],[Client id]],LoanTable[Period],LoanTable[[#This Row],[Previous Period]])&gt;0,1,0)</f>
        <v>0</v>
      </c>
      <c r="BA1453" s="17" t="str">
        <f>TEXT(LoanTable[[#This Row],[Disbursement Date]],"YYYY")</f>
        <v>2021</v>
      </c>
      <c r="BB1453" s="10" cm="1">
        <f t="array" ref="BB1453">IF(YEAR(LoanTable[[#This Row],[Disbursement Date]])=MIN(YEAR(LoanTable[Disbursement Date])),"",YEAR(LoanTable[[#This Row],[Disbursement Date]])-1)</f>
        <v>2020</v>
      </c>
      <c r="BC1453" s="10">
        <f>IF(LoanTable[[#This Row],[Previous Year]]="",1,IF(COUNTIFS(LoanTable[Client id],LoanTable[[#This Row],[Client id]],LoanTable[Year],LoanTable[[#This Row],[Previous Year]])&gt;0,1,0))</f>
        <v>0</v>
      </c>
      <c r="BD1453" t="str">
        <f>YEAR(LoanTable[[#This Row],[Disbursement Date]]) &amp; "-Q" &amp; ROUNDUP(MONTH(LoanTable[[#This Row],[Disbursement Date]])/3,0)</f>
        <v>2021-Q3</v>
      </c>
      <c r="BE1453">
        <f>IF(LoanTable[[#This Row],[Disbursement Date]]=LoanTable[[#This Row],[First Loan Date]],1,0)</f>
        <v>0</v>
      </c>
    </row>
    <row r="1454" spans="1:57" x14ac:dyDescent="0.3">
      <c r="A1454" t="s">
        <v>802</v>
      </c>
      <c r="B1454">
        <v>679</v>
      </c>
      <c r="C1454" t="s">
        <v>409</v>
      </c>
      <c r="D1454" t="s">
        <v>589</v>
      </c>
      <c r="E1454">
        <v>46543</v>
      </c>
      <c r="F1454">
        <v>45161</v>
      </c>
      <c r="G1454">
        <v>11056</v>
      </c>
      <c r="H1454" s="5">
        <v>44424</v>
      </c>
      <c r="I1454" t="s">
        <v>615</v>
      </c>
      <c r="J1454" t="s">
        <v>613</v>
      </c>
      <c r="K1454">
        <v>1030063</v>
      </c>
      <c r="L1454" t="s">
        <v>411</v>
      </c>
      <c r="M1454" t="s">
        <v>102</v>
      </c>
      <c r="N1454" t="s">
        <v>13</v>
      </c>
      <c r="O1454" t="s">
        <v>14</v>
      </c>
      <c r="P1454">
        <v>38</v>
      </c>
      <c r="Q1454" s="5" t="s">
        <v>91</v>
      </c>
      <c r="R1454" t="s">
        <v>30</v>
      </c>
      <c r="S1454" t="s">
        <v>145</v>
      </c>
      <c r="T1454" t="s">
        <v>18</v>
      </c>
      <c r="U1454" t="s">
        <v>19</v>
      </c>
      <c r="V1454" t="s">
        <v>20</v>
      </c>
      <c r="W1454">
        <v>467</v>
      </c>
      <c r="X1454" t="s">
        <v>574</v>
      </c>
      <c r="Y1454" t="s">
        <v>590</v>
      </c>
      <c r="Z1454" t="s">
        <v>576</v>
      </c>
      <c r="AA1454">
        <v>9.9099999999999994E-2</v>
      </c>
      <c r="AB1454" t="s">
        <v>577</v>
      </c>
      <c r="AC1454" t="s">
        <v>591</v>
      </c>
      <c r="AD1454" t="s">
        <v>409</v>
      </c>
      <c r="AE1454" t="s">
        <v>234</v>
      </c>
      <c r="AF1454" t="s">
        <v>235</v>
      </c>
      <c r="AG1454" t="s">
        <v>236</v>
      </c>
      <c r="AH1454" t="s">
        <v>237</v>
      </c>
      <c r="AI1454" t="s">
        <v>246</v>
      </c>
      <c r="AJ1454">
        <v>1030063</v>
      </c>
      <c r="AK1454" t="s">
        <v>410</v>
      </c>
      <c r="AL1454" t="s">
        <v>241</v>
      </c>
      <c r="AM1454">
        <v>46484</v>
      </c>
      <c r="AN1454">
        <v>45975</v>
      </c>
      <c r="AO1454">
        <v>46473</v>
      </c>
      <c r="AP1454">
        <v>39.89</v>
      </c>
      <c r="AQ1454">
        <v>2111.9</v>
      </c>
      <c r="AR1454" t="s">
        <v>2626</v>
      </c>
      <c r="AS1454" t="s">
        <v>2626</v>
      </c>
      <c r="AT1454">
        <v>1</v>
      </c>
      <c r="AU1454" t="s">
        <v>2630</v>
      </c>
      <c r="AV1454" s="3">
        <v>42690</v>
      </c>
      <c r="AW1454" s="3" t="str">
        <f>TEXT(LoanTable[[#This Row],[Disbursement Date]],"YYYY-MM")</f>
        <v>2021-08</v>
      </c>
      <c r="AX1454" t="str">
        <f>TEXT(EDATE(LoanTable[[#This Row],[Disbursement Date]],-1),"YYYY-MM")</f>
        <v>2021-07</v>
      </c>
      <c r="AY1454">
        <f>IF(LoanTable[[#This Row],[Loan Status]]="Active",1,0)</f>
        <v>0</v>
      </c>
      <c r="AZ1454">
        <f>IF(COUNTIFS(LoanTable[Client id],LoanTable[[#This Row],[Client id]],LoanTable[Period],LoanTable[[#This Row],[Previous Period]])&gt;0,1,0)</f>
        <v>0</v>
      </c>
      <c r="BA1454" s="17" t="str">
        <f>TEXT(LoanTable[[#This Row],[Disbursement Date]],"YYYY")</f>
        <v>2021</v>
      </c>
      <c r="BB1454" s="10" cm="1">
        <f t="array" ref="BB1454">IF(YEAR(LoanTable[[#This Row],[Disbursement Date]])=MIN(YEAR(LoanTable[Disbursement Date])),"",YEAR(LoanTable[[#This Row],[Disbursement Date]])-1)</f>
        <v>2020</v>
      </c>
      <c r="BC1454" s="10">
        <f>IF(LoanTable[[#This Row],[Previous Year]]="",1,IF(COUNTIFS(LoanTable[Client id],LoanTable[[#This Row],[Client id]],LoanTable[Year],LoanTable[[#This Row],[Previous Year]])&gt;0,1,0))</f>
        <v>0</v>
      </c>
      <c r="BD1454" t="str">
        <f>YEAR(LoanTable[[#This Row],[Disbursement Date]]) &amp; "-Q" &amp; ROUNDUP(MONTH(LoanTable[[#This Row],[Disbursement Date]])/3,0)</f>
        <v>2021-Q3</v>
      </c>
      <c r="BE1454">
        <f>IF(LoanTable[[#This Row],[Disbursement Date]]=LoanTable[[#This Row],[First Loan Date]],1,0)</f>
        <v>0</v>
      </c>
    </row>
    <row r="1455" spans="1:57" x14ac:dyDescent="0.3">
      <c r="A1455" t="s">
        <v>2485</v>
      </c>
      <c r="B1455">
        <v>972</v>
      </c>
      <c r="C1455" t="s">
        <v>350</v>
      </c>
      <c r="D1455" t="s">
        <v>589</v>
      </c>
      <c r="E1455">
        <v>13528</v>
      </c>
      <c r="F1455">
        <v>13176</v>
      </c>
      <c r="G1455">
        <v>43306</v>
      </c>
      <c r="H1455" s="5">
        <v>44424</v>
      </c>
      <c r="I1455" t="s">
        <v>612</v>
      </c>
      <c r="J1455" t="s">
        <v>619</v>
      </c>
      <c r="K1455">
        <v>700013</v>
      </c>
      <c r="L1455" t="s">
        <v>351</v>
      </c>
      <c r="M1455" t="s">
        <v>211</v>
      </c>
      <c r="N1455" t="s">
        <v>13</v>
      </c>
      <c r="O1455" t="s">
        <v>28</v>
      </c>
      <c r="P1455">
        <v>47</v>
      </c>
      <c r="Q1455" s="5" t="s">
        <v>49</v>
      </c>
      <c r="R1455" t="s">
        <v>104</v>
      </c>
      <c r="S1455" t="s">
        <v>105</v>
      </c>
      <c r="T1455" t="s">
        <v>18</v>
      </c>
      <c r="U1455" t="s">
        <v>65</v>
      </c>
      <c r="V1455" t="s">
        <v>39</v>
      </c>
      <c r="W1455">
        <v>526</v>
      </c>
      <c r="X1455" t="s">
        <v>574</v>
      </c>
      <c r="Y1455" t="s">
        <v>590</v>
      </c>
      <c r="Z1455" t="s">
        <v>576</v>
      </c>
      <c r="AA1455">
        <v>9.9099999999999994E-2</v>
      </c>
      <c r="AB1455" t="s">
        <v>577</v>
      </c>
      <c r="AC1455" t="s">
        <v>591</v>
      </c>
      <c r="AD1455" t="s">
        <v>350</v>
      </c>
      <c r="AE1455" t="s">
        <v>331</v>
      </c>
      <c r="AF1455" t="s">
        <v>332</v>
      </c>
      <c r="AG1455" t="s">
        <v>333</v>
      </c>
      <c r="AH1455" t="s">
        <v>334</v>
      </c>
      <c r="AI1455" t="s">
        <v>335</v>
      </c>
      <c r="AJ1455">
        <v>700013</v>
      </c>
      <c r="AK1455" t="s">
        <v>247</v>
      </c>
      <c r="AL1455" t="s">
        <v>241</v>
      </c>
      <c r="AM1455">
        <v>14898</v>
      </c>
      <c r="AN1455">
        <v>14590</v>
      </c>
      <c r="AO1455">
        <v>13413</v>
      </c>
      <c r="AP1455">
        <v>25.24</v>
      </c>
      <c r="AQ1455">
        <v>2574.08</v>
      </c>
      <c r="AR1455" t="s">
        <v>2626</v>
      </c>
      <c r="AS1455" t="s">
        <v>2627</v>
      </c>
      <c r="AT1455">
        <v>2</v>
      </c>
      <c r="AU1455" t="s">
        <v>2629</v>
      </c>
      <c r="AV1455" s="3">
        <v>42284</v>
      </c>
      <c r="AW1455" s="3" t="str">
        <f>TEXT(LoanTable[[#This Row],[Disbursement Date]],"YYYY-MM")</f>
        <v>2021-08</v>
      </c>
      <c r="AX1455" t="str">
        <f>TEXT(EDATE(LoanTable[[#This Row],[Disbursement Date]],-1),"YYYY-MM")</f>
        <v>2021-07</v>
      </c>
      <c r="AY1455">
        <f>IF(LoanTable[[#This Row],[Loan Status]]="Active",1,0)</f>
        <v>0</v>
      </c>
      <c r="AZ1455">
        <f>IF(COUNTIFS(LoanTable[Client id],LoanTable[[#This Row],[Client id]],LoanTable[Period],LoanTable[[#This Row],[Previous Period]])&gt;0,1,0)</f>
        <v>0</v>
      </c>
      <c r="BA1455" s="17" t="str">
        <f>TEXT(LoanTable[[#This Row],[Disbursement Date]],"YYYY")</f>
        <v>2021</v>
      </c>
      <c r="BB1455" s="10" cm="1">
        <f t="array" ref="BB1455">IF(YEAR(LoanTable[[#This Row],[Disbursement Date]])=MIN(YEAR(LoanTable[Disbursement Date])),"",YEAR(LoanTable[[#This Row],[Disbursement Date]])-1)</f>
        <v>2020</v>
      </c>
      <c r="BC1455" s="10">
        <f>IF(LoanTable[[#This Row],[Previous Year]]="",1,IF(COUNTIFS(LoanTable[Client id],LoanTable[[#This Row],[Client id]],LoanTable[Year],LoanTable[[#This Row],[Previous Year]])&gt;0,1,0))</f>
        <v>0</v>
      </c>
      <c r="BD1455" t="str">
        <f>YEAR(LoanTable[[#This Row],[Disbursement Date]]) &amp; "-Q" &amp; ROUNDUP(MONTH(LoanTable[[#This Row],[Disbursement Date]])/3,0)</f>
        <v>2021-Q3</v>
      </c>
      <c r="BE1455">
        <f>IF(LoanTable[[#This Row],[Disbursement Date]]=LoanTable[[#This Row],[First Loan Date]],1,0)</f>
        <v>0</v>
      </c>
    </row>
    <row r="1456" spans="1:57" x14ac:dyDescent="0.3">
      <c r="A1456" t="s">
        <v>861</v>
      </c>
      <c r="B1456">
        <v>318</v>
      </c>
      <c r="C1456" t="s">
        <v>350</v>
      </c>
      <c r="D1456" t="s">
        <v>573</v>
      </c>
      <c r="E1456">
        <v>20187</v>
      </c>
      <c r="F1456">
        <v>22464</v>
      </c>
      <c r="G1456">
        <v>9405</v>
      </c>
      <c r="H1456" s="5">
        <v>44429</v>
      </c>
      <c r="I1456" t="s">
        <v>615</v>
      </c>
      <c r="J1456" t="s">
        <v>619</v>
      </c>
      <c r="K1456">
        <v>700013</v>
      </c>
      <c r="L1456" t="s">
        <v>351</v>
      </c>
      <c r="M1456" t="s">
        <v>165</v>
      </c>
      <c r="N1456" t="s">
        <v>13</v>
      </c>
      <c r="O1456" t="s">
        <v>46</v>
      </c>
      <c r="P1456">
        <v>31</v>
      </c>
      <c r="Q1456" s="5" t="s">
        <v>47</v>
      </c>
      <c r="R1456" t="s">
        <v>25</v>
      </c>
      <c r="S1456" t="s">
        <v>35</v>
      </c>
      <c r="T1456" t="s">
        <v>18</v>
      </c>
      <c r="U1456" t="s">
        <v>22</v>
      </c>
      <c r="V1456" t="s">
        <v>20</v>
      </c>
      <c r="W1456">
        <v>672</v>
      </c>
      <c r="X1456" t="s">
        <v>574</v>
      </c>
      <c r="Y1456" t="s">
        <v>575</v>
      </c>
      <c r="Z1456" t="s">
        <v>576</v>
      </c>
      <c r="AA1456">
        <v>0.1065</v>
      </c>
      <c r="AB1456" t="s">
        <v>577</v>
      </c>
      <c r="AC1456" t="s">
        <v>578</v>
      </c>
      <c r="AD1456" t="s">
        <v>350</v>
      </c>
      <c r="AE1456" t="s">
        <v>331</v>
      </c>
      <c r="AF1456" t="s">
        <v>332</v>
      </c>
      <c r="AG1456" t="s">
        <v>333</v>
      </c>
      <c r="AH1456" t="s">
        <v>334</v>
      </c>
      <c r="AI1456" t="s">
        <v>335</v>
      </c>
      <c r="AJ1456">
        <v>700013</v>
      </c>
      <c r="AK1456" t="s">
        <v>247</v>
      </c>
      <c r="AL1456" t="s">
        <v>241</v>
      </c>
      <c r="AM1456">
        <v>21174</v>
      </c>
      <c r="AN1456">
        <v>22568</v>
      </c>
      <c r="AO1456">
        <v>19690</v>
      </c>
      <c r="AP1456">
        <v>18.11</v>
      </c>
      <c r="AQ1456">
        <v>2170.9499999999998</v>
      </c>
      <c r="AR1456" t="s">
        <v>2626</v>
      </c>
      <c r="AS1456" t="s">
        <v>2626</v>
      </c>
      <c r="AT1456">
        <v>0</v>
      </c>
      <c r="AU1456" t="s">
        <v>2629</v>
      </c>
      <c r="AV1456" s="3">
        <v>42052</v>
      </c>
      <c r="AW1456" s="3" t="str">
        <f>TEXT(LoanTable[[#This Row],[Disbursement Date]],"YYYY-MM")</f>
        <v>2021-08</v>
      </c>
      <c r="AX1456" t="str">
        <f>TEXT(EDATE(LoanTable[[#This Row],[Disbursement Date]],-1),"YYYY-MM")</f>
        <v>2021-07</v>
      </c>
      <c r="AY1456">
        <f>IF(LoanTable[[#This Row],[Loan Status]]="Active",1,0)</f>
        <v>0</v>
      </c>
      <c r="AZ1456">
        <f>IF(COUNTIFS(LoanTable[Client id],LoanTable[[#This Row],[Client id]],LoanTable[Period],LoanTable[[#This Row],[Previous Period]])&gt;0,1,0)</f>
        <v>0</v>
      </c>
      <c r="BA1456" s="17" t="str">
        <f>TEXT(LoanTable[[#This Row],[Disbursement Date]],"YYYY")</f>
        <v>2021</v>
      </c>
      <c r="BB1456" s="10" cm="1">
        <f t="array" ref="BB1456">IF(YEAR(LoanTable[[#This Row],[Disbursement Date]])=MIN(YEAR(LoanTable[Disbursement Date])),"",YEAR(LoanTable[[#This Row],[Disbursement Date]])-1)</f>
        <v>2020</v>
      </c>
      <c r="BC1456" s="10">
        <f>IF(LoanTable[[#This Row],[Previous Year]]="",1,IF(COUNTIFS(LoanTable[Client id],LoanTable[[#This Row],[Client id]],LoanTable[Year],LoanTable[[#This Row],[Previous Year]])&gt;0,1,0))</f>
        <v>0</v>
      </c>
      <c r="BD1456" t="str">
        <f>YEAR(LoanTable[[#This Row],[Disbursement Date]]) &amp; "-Q" &amp; ROUNDUP(MONTH(LoanTable[[#This Row],[Disbursement Date]])/3,0)</f>
        <v>2021-Q3</v>
      </c>
      <c r="BE1456">
        <f>IF(LoanTable[[#This Row],[Disbursement Date]]=LoanTable[[#This Row],[First Loan Date]],1,0)</f>
        <v>0</v>
      </c>
    </row>
    <row r="1457" spans="1:57" x14ac:dyDescent="0.3">
      <c r="A1457" t="s">
        <v>1958</v>
      </c>
      <c r="B1457">
        <v>918</v>
      </c>
      <c r="C1457" t="s">
        <v>243</v>
      </c>
      <c r="D1457" t="s">
        <v>587</v>
      </c>
      <c r="E1457">
        <v>29026</v>
      </c>
      <c r="F1457">
        <v>41988</v>
      </c>
      <c r="G1457">
        <v>33004</v>
      </c>
      <c r="H1457" s="5">
        <v>44429</v>
      </c>
      <c r="I1457" t="s">
        <v>624</v>
      </c>
      <c r="J1457" t="s">
        <v>619</v>
      </c>
      <c r="K1457">
        <v>160051</v>
      </c>
      <c r="L1457" t="s">
        <v>245</v>
      </c>
      <c r="M1457" t="s">
        <v>82</v>
      </c>
      <c r="N1457" t="s">
        <v>13</v>
      </c>
      <c r="O1457" t="s">
        <v>28</v>
      </c>
      <c r="P1457">
        <v>49</v>
      </c>
      <c r="Q1457" s="5" t="s">
        <v>215</v>
      </c>
      <c r="R1457" t="s">
        <v>104</v>
      </c>
      <c r="S1457" t="s">
        <v>105</v>
      </c>
      <c r="T1457" t="s">
        <v>18</v>
      </c>
      <c r="U1457" t="s">
        <v>65</v>
      </c>
      <c r="V1457" t="s">
        <v>39</v>
      </c>
      <c r="W1457">
        <v>442</v>
      </c>
      <c r="X1457" t="s">
        <v>574</v>
      </c>
      <c r="Y1457" t="s">
        <v>584</v>
      </c>
      <c r="Z1457" t="s">
        <v>576</v>
      </c>
      <c r="AA1457">
        <v>6.6199999999999995E-2</v>
      </c>
      <c r="AB1457" t="s">
        <v>581</v>
      </c>
      <c r="AC1457" t="s">
        <v>588</v>
      </c>
      <c r="AD1457" t="s">
        <v>243</v>
      </c>
      <c r="AE1457" t="s">
        <v>234</v>
      </c>
      <c r="AF1457" t="s">
        <v>235</v>
      </c>
      <c r="AG1457" t="s">
        <v>236</v>
      </c>
      <c r="AH1457" t="s">
        <v>237</v>
      </c>
      <c r="AI1457" t="s">
        <v>243</v>
      </c>
      <c r="AJ1457">
        <v>160051</v>
      </c>
      <c r="AK1457" t="s">
        <v>244</v>
      </c>
      <c r="AL1457" t="s">
        <v>241</v>
      </c>
      <c r="AM1457">
        <v>29088</v>
      </c>
      <c r="AN1457">
        <v>41897</v>
      </c>
      <c r="AO1457">
        <v>28963</v>
      </c>
      <c r="AP1457">
        <v>16.920000000000002</v>
      </c>
      <c r="AQ1457">
        <v>1627.58</v>
      </c>
      <c r="AR1457" t="s">
        <v>2626</v>
      </c>
      <c r="AS1457" t="s">
        <v>2626</v>
      </c>
      <c r="AT1457">
        <v>1</v>
      </c>
      <c r="AU1457" t="s">
        <v>2629</v>
      </c>
      <c r="AV1457" s="3">
        <v>44429</v>
      </c>
      <c r="AW1457" s="3" t="str">
        <f>TEXT(LoanTable[[#This Row],[Disbursement Date]],"YYYY-MM")</f>
        <v>2021-08</v>
      </c>
      <c r="AX1457" t="str">
        <f>TEXT(EDATE(LoanTable[[#This Row],[Disbursement Date]],-1),"YYYY-MM")</f>
        <v>2021-07</v>
      </c>
      <c r="AY1457">
        <f>IF(LoanTable[[#This Row],[Loan Status]]="Active",1,0)</f>
        <v>1</v>
      </c>
      <c r="AZ1457">
        <f>IF(COUNTIFS(LoanTable[Client id],LoanTable[[#This Row],[Client id]],LoanTable[Period],LoanTable[[#This Row],[Previous Period]])&gt;0,1,0)</f>
        <v>0</v>
      </c>
      <c r="BA1457" s="17" t="str">
        <f>TEXT(LoanTable[[#This Row],[Disbursement Date]],"YYYY")</f>
        <v>2021</v>
      </c>
      <c r="BB1457" s="10" cm="1">
        <f t="array" ref="BB1457">IF(YEAR(LoanTable[[#This Row],[Disbursement Date]])=MIN(YEAR(LoanTable[Disbursement Date])),"",YEAR(LoanTable[[#This Row],[Disbursement Date]])-1)</f>
        <v>2020</v>
      </c>
      <c r="BC1457" s="10">
        <f>IF(LoanTable[[#This Row],[Previous Year]]="",1,IF(COUNTIFS(LoanTable[Client id],LoanTable[[#This Row],[Client id]],LoanTable[Year],LoanTable[[#This Row],[Previous Year]])&gt;0,1,0))</f>
        <v>0</v>
      </c>
      <c r="BD1457" t="str">
        <f>YEAR(LoanTable[[#This Row],[Disbursement Date]]) &amp; "-Q" &amp; ROUNDUP(MONTH(LoanTable[[#This Row],[Disbursement Date]])/3,0)</f>
        <v>2021-Q3</v>
      </c>
      <c r="BE1457">
        <f>IF(LoanTable[[#This Row],[Disbursement Date]]=LoanTable[[#This Row],[First Loan Date]],1,0)</f>
        <v>1</v>
      </c>
    </row>
    <row r="1458" spans="1:57" x14ac:dyDescent="0.3">
      <c r="A1458" t="s">
        <v>2349</v>
      </c>
      <c r="B1458">
        <v>493</v>
      </c>
      <c r="C1458" t="s">
        <v>409</v>
      </c>
      <c r="D1458" t="s">
        <v>573</v>
      </c>
      <c r="E1458">
        <v>40628</v>
      </c>
      <c r="F1458">
        <v>3500</v>
      </c>
      <c r="G1458">
        <v>24152</v>
      </c>
      <c r="H1458" s="5">
        <v>44430</v>
      </c>
      <c r="I1458" t="s">
        <v>612</v>
      </c>
      <c r="J1458" t="s">
        <v>619</v>
      </c>
      <c r="K1458">
        <v>1030063</v>
      </c>
      <c r="L1458" t="s">
        <v>411</v>
      </c>
      <c r="M1458" t="s">
        <v>158</v>
      </c>
      <c r="N1458" t="s">
        <v>13</v>
      </c>
      <c r="O1458" t="s">
        <v>46</v>
      </c>
      <c r="P1458">
        <v>28</v>
      </c>
      <c r="Q1458" s="5" t="s">
        <v>146</v>
      </c>
      <c r="R1458" t="s">
        <v>30</v>
      </c>
      <c r="S1458" t="s">
        <v>145</v>
      </c>
      <c r="T1458" t="s">
        <v>18</v>
      </c>
      <c r="U1458" t="s">
        <v>26</v>
      </c>
      <c r="V1458" t="s">
        <v>39</v>
      </c>
      <c r="W1458">
        <v>375</v>
      </c>
      <c r="X1458" t="s">
        <v>574</v>
      </c>
      <c r="Y1458" t="s">
        <v>575</v>
      </c>
      <c r="Z1458" t="s">
        <v>576</v>
      </c>
      <c r="AA1458">
        <v>0.1065</v>
      </c>
      <c r="AB1458" t="s">
        <v>577</v>
      </c>
      <c r="AC1458" t="s">
        <v>578</v>
      </c>
      <c r="AD1458" t="s">
        <v>409</v>
      </c>
      <c r="AE1458" t="s">
        <v>234</v>
      </c>
      <c r="AF1458" t="s">
        <v>235</v>
      </c>
      <c r="AG1458" t="s">
        <v>236</v>
      </c>
      <c r="AH1458" t="s">
        <v>237</v>
      </c>
      <c r="AI1458" t="s">
        <v>246</v>
      </c>
      <c r="AJ1458">
        <v>1030063</v>
      </c>
      <c r="AK1458" t="s">
        <v>410</v>
      </c>
      <c r="AL1458" t="s">
        <v>241</v>
      </c>
      <c r="AM1458">
        <v>42395</v>
      </c>
      <c r="AN1458">
        <v>5461</v>
      </c>
      <c r="AO1458">
        <v>40332</v>
      </c>
      <c r="AP1458">
        <v>35.25</v>
      </c>
      <c r="AQ1458">
        <v>2194.25</v>
      </c>
      <c r="AR1458" t="s">
        <v>2626</v>
      </c>
      <c r="AS1458" t="s">
        <v>2626</v>
      </c>
      <c r="AT1458">
        <v>2</v>
      </c>
      <c r="AU1458" t="s">
        <v>2628</v>
      </c>
      <c r="AV1458" s="3">
        <v>42298</v>
      </c>
      <c r="AW1458" s="3" t="str">
        <f>TEXT(LoanTable[[#This Row],[Disbursement Date]],"YYYY-MM")</f>
        <v>2021-08</v>
      </c>
      <c r="AX1458" t="str">
        <f>TEXT(EDATE(LoanTable[[#This Row],[Disbursement Date]],-1),"YYYY-MM")</f>
        <v>2021-07</v>
      </c>
      <c r="AY1458">
        <f>IF(LoanTable[[#This Row],[Loan Status]]="Active",1,0)</f>
        <v>0</v>
      </c>
      <c r="AZ1458">
        <f>IF(COUNTIFS(LoanTable[Client id],LoanTable[[#This Row],[Client id]],LoanTable[Period],LoanTable[[#This Row],[Previous Period]])&gt;0,1,0)</f>
        <v>0</v>
      </c>
      <c r="BA1458" s="17" t="str">
        <f>TEXT(LoanTable[[#This Row],[Disbursement Date]],"YYYY")</f>
        <v>2021</v>
      </c>
      <c r="BB1458" s="10" cm="1">
        <f t="array" ref="BB1458">IF(YEAR(LoanTable[[#This Row],[Disbursement Date]])=MIN(YEAR(LoanTable[Disbursement Date])),"",YEAR(LoanTable[[#This Row],[Disbursement Date]])-1)</f>
        <v>2020</v>
      </c>
      <c r="BC1458" s="10">
        <f>IF(LoanTable[[#This Row],[Previous Year]]="",1,IF(COUNTIFS(LoanTable[Client id],LoanTable[[#This Row],[Client id]],LoanTable[Year],LoanTable[[#This Row],[Previous Year]])&gt;0,1,0))</f>
        <v>0</v>
      </c>
      <c r="BD1458" t="str">
        <f>YEAR(LoanTable[[#This Row],[Disbursement Date]]) &amp; "-Q" &amp; ROUNDUP(MONTH(LoanTable[[#This Row],[Disbursement Date]])/3,0)</f>
        <v>2021-Q3</v>
      </c>
      <c r="BE1458">
        <f>IF(LoanTable[[#This Row],[Disbursement Date]]=LoanTable[[#This Row],[First Loan Date]],1,0)</f>
        <v>0</v>
      </c>
    </row>
    <row r="1459" spans="1:57" x14ac:dyDescent="0.3">
      <c r="A1459" t="s">
        <v>912</v>
      </c>
      <c r="B1459">
        <v>89</v>
      </c>
      <c r="C1459" t="s">
        <v>258</v>
      </c>
      <c r="D1459" t="s">
        <v>589</v>
      </c>
      <c r="E1459">
        <v>13837</v>
      </c>
      <c r="F1459">
        <v>9373</v>
      </c>
      <c r="G1459">
        <v>1629</v>
      </c>
      <c r="H1459" s="5">
        <v>44434</v>
      </c>
      <c r="I1459" t="s">
        <v>615</v>
      </c>
      <c r="J1459" t="s">
        <v>613</v>
      </c>
      <c r="K1459">
        <v>250029</v>
      </c>
      <c r="L1459" t="s">
        <v>264</v>
      </c>
      <c r="M1459" t="s">
        <v>98</v>
      </c>
      <c r="N1459" t="s">
        <v>13</v>
      </c>
      <c r="O1459" t="s">
        <v>14</v>
      </c>
      <c r="P1459">
        <v>44</v>
      </c>
      <c r="Q1459" s="6" t="s">
        <v>100</v>
      </c>
      <c r="R1459" t="s">
        <v>25</v>
      </c>
      <c r="S1459" t="s">
        <v>35</v>
      </c>
      <c r="T1459" t="s">
        <v>63</v>
      </c>
      <c r="U1459" t="s">
        <v>65</v>
      </c>
      <c r="V1459" t="s">
        <v>20</v>
      </c>
      <c r="W1459">
        <v>361</v>
      </c>
      <c r="X1459" t="s">
        <v>574</v>
      </c>
      <c r="Y1459" t="s">
        <v>590</v>
      </c>
      <c r="Z1459" t="s">
        <v>576</v>
      </c>
      <c r="AA1459">
        <v>9.9099999999999994E-2</v>
      </c>
      <c r="AB1459" t="s">
        <v>577</v>
      </c>
      <c r="AC1459" t="s">
        <v>591</v>
      </c>
      <c r="AD1459" t="s">
        <v>258</v>
      </c>
      <c r="AE1459" t="s">
        <v>259</v>
      </c>
      <c r="AF1459" t="s">
        <v>260</v>
      </c>
      <c r="AG1459" t="s">
        <v>261</v>
      </c>
      <c r="AH1459" t="s">
        <v>262</v>
      </c>
      <c r="AI1459" t="s">
        <v>258</v>
      </c>
      <c r="AJ1459">
        <v>250029</v>
      </c>
      <c r="AK1459" t="s">
        <v>263</v>
      </c>
      <c r="AL1459" t="s">
        <v>256</v>
      </c>
      <c r="AM1459">
        <v>14723</v>
      </c>
      <c r="AN1459">
        <v>10572</v>
      </c>
      <c r="AO1459">
        <v>13561</v>
      </c>
      <c r="AP1459">
        <v>45.61</v>
      </c>
      <c r="AQ1459">
        <v>4112.22</v>
      </c>
      <c r="AR1459" t="s">
        <v>2626</v>
      </c>
      <c r="AS1459" t="s">
        <v>2626</v>
      </c>
      <c r="AT1459">
        <v>1</v>
      </c>
      <c r="AU1459" t="s">
        <v>2628</v>
      </c>
      <c r="AV1459" s="3">
        <v>44434</v>
      </c>
      <c r="AW1459" s="3" t="str">
        <f>TEXT(LoanTable[[#This Row],[Disbursement Date]],"YYYY-MM")</f>
        <v>2021-08</v>
      </c>
      <c r="AX1459" t="str">
        <f>TEXT(EDATE(LoanTable[[#This Row],[Disbursement Date]],-1),"YYYY-MM")</f>
        <v>2021-07</v>
      </c>
      <c r="AY1459">
        <f>IF(LoanTable[[#This Row],[Loan Status]]="Active",1,0)</f>
        <v>0</v>
      </c>
      <c r="AZ1459">
        <f>IF(COUNTIFS(LoanTable[Client id],LoanTable[[#This Row],[Client id]],LoanTable[Period],LoanTable[[#This Row],[Previous Period]])&gt;0,1,0)</f>
        <v>0</v>
      </c>
      <c r="BA1459" s="17" t="str">
        <f>TEXT(LoanTable[[#This Row],[Disbursement Date]],"YYYY")</f>
        <v>2021</v>
      </c>
      <c r="BB1459" s="10" cm="1">
        <f t="array" ref="BB1459">IF(YEAR(LoanTable[[#This Row],[Disbursement Date]])=MIN(YEAR(LoanTable[Disbursement Date])),"",YEAR(LoanTable[[#This Row],[Disbursement Date]])-1)</f>
        <v>2020</v>
      </c>
      <c r="BC1459" s="10">
        <f>IF(LoanTable[[#This Row],[Previous Year]]="",1,IF(COUNTIFS(LoanTable[Client id],LoanTable[[#This Row],[Client id]],LoanTable[Year],LoanTable[[#This Row],[Previous Year]])&gt;0,1,0))</f>
        <v>0</v>
      </c>
      <c r="BD1459" t="str">
        <f>YEAR(LoanTable[[#This Row],[Disbursement Date]]) &amp; "-Q" &amp; ROUNDUP(MONTH(LoanTable[[#This Row],[Disbursement Date]])/3,0)</f>
        <v>2021-Q3</v>
      </c>
      <c r="BE1459">
        <f>IF(LoanTable[[#This Row],[Disbursement Date]]=LoanTable[[#This Row],[First Loan Date]],1,0)</f>
        <v>1</v>
      </c>
    </row>
    <row r="1460" spans="1:57" x14ac:dyDescent="0.3">
      <c r="A1460" t="s">
        <v>845</v>
      </c>
      <c r="B1460">
        <v>494</v>
      </c>
      <c r="C1460" t="s">
        <v>233</v>
      </c>
      <c r="D1460" t="s">
        <v>589</v>
      </c>
      <c r="E1460">
        <v>22306</v>
      </c>
      <c r="F1460">
        <v>45199</v>
      </c>
      <c r="G1460">
        <v>30597</v>
      </c>
      <c r="H1460" s="5">
        <v>44434</v>
      </c>
      <c r="I1460" t="s">
        <v>612</v>
      </c>
      <c r="J1460" t="s">
        <v>613</v>
      </c>
      <c r="K1460">
        <v>100186</v>
      </c>
      <c r="L1460" t="s">
        <v>240</v>
      </c>
      <c r="M1460" t="s">
        <v>98</v>
      </c>
      <c r="N1460" t="s">
        <v>13</v>
      </c>
      <c r="O1460" t="s">
        <v>28</v>
      </c>
      <c r="P1460">
        <v>54</v>
      </c>
      <c r="Q1460" s="5" t="s">
        <v>92</v>
      </c>
      <c r="R1460" t="s">
        <v>104</v>
      </c>
      <c r="S1460" t="s">
        <v>105</v>
      </c>
      <c r="T1460" t="s">
        <v>18</v>
      </c>
      <c r="U1460" t="s">
        <v>38</v>
      </c>
      <c r="V1460" t="s">
        <v>20</v>
      </c>
      <c r="W1460">
        <v>433</v>
      </c>
      <c r="X1460" t="s">
        <v>574</v>
      </c>
      <c r="Y1460" t="s">
        <v>590</v>
      </c>
      <c r="Z1460" t="s">
        <v>576</v>
      </c>
      <c r="AA1460">
        <v>9.9099999999999994E-2</v>
      </c>
      <c r="AB1460" t="s">
        <v>577</v>
      </c>
      <c r="AC1460" t="s">
        <v>591</v>
      </c>
      <c r="AD1460" t="s">
        <v>233</v>
      </c>
      <c r="AE1460" t="s">
        <v>234</v>
      </c>
      <c r="AF1460" t="s">
        <v>235</v>
      </c>
      <c r="AG1460" t="s">
        <v>236</v>
      </c>
      <c r="AH1460" t="s">
        <v>237</v>
      </c>
      <c r="AI1460" t="s">
        <v>233</v>
      </c>
      <c r="AJ1460">
        <v>100186</v>
      </c>
      <c r="AK1460" t="s">
        <v>238</v>
      </c>
      <c r="AL1460" t="s">
        <v>239</v>
      </c>
      <c r="AM1460">
        <v>24222</v>
      </c>
      <c r="AN1460">
        <v>45860</v>
      </c>
      <c r="AO1460">
        <v>22191</v>
      </c>
      <c r="AP1460">
        <v>47.3</v>
      </c>
      <c r="AQ1460">
        <v>784.84</v>
      </c>
      <c r="AR1460" t="s">
        <v>2626</v>
      </c>
      <c r="AS1460" t="s">
        <v>2626</v>
      </c>
      <c r="AT1460">
        <v>2</v>
      </c>
      <c r="AU1460" t="s">
        <v>2628</v>
      </c>
      <c r="AV1460" s="3">
        <v>42154</v>
      </c>
      <c r="AW1460" s="3" t="str">
        <f>TEXT(LoanTable[[#This Row],[Disbursement Date]],"YYYY-MM")</f>
        <v>2021-08</v>
      </c>
      <c r="AX1460" t="str">
        <f>TEXT(EDATE(LoanTable[[#This Row],[Disbursement Date]],-1),"YYYY-MM")</f>
        <v>2021-07</v>
      </c>
      <c r="AY1460">
        <f>IF(LoanTable[[#This Row],[Loan Status]]="Active",1,0)</f>
        <v>0</v>
      </c>
      <c r="AZ1460">
        <f>IF(COUNTIFS(LoanTable[Client id],LoanTable[[#This Row],[Client id]],LoanTable[Period],LoanTable[[#This Row],[Previous Period]])&gt;0,1,0)</f>
        <v>0</v>
      </c>
      <c r="BA1460" s="17" t="str">
        <f>TEXT(LoanTable[[#This Row],[Disbursement Date]],"YYYY")</f>
        <v>2021</v>
      </c>
      <c r="BB1460" s="10" cm="1">
        <f t="array" ref="BB1460">IF(YEAR(LoanTable[[#This Row],[Disbursement Date]])=MIN(YEAR(LoanTable[Disbursement Date])),"",YEAR(LoanTable[[#This Row],[Disbursement Date]])-1)</f>
        <v>2020</v>
      </c>
      <c r="BC1460" s="10">
        <f>IF(LoanTable[[#This Row],[Previous Year]]="",1,IF(COUNTIFS(LoanTable[Client id],LoanTable[[#This Row],[Client id]],LoanTable[Year],LoanTable[[#This Row],[Previous Year]])&gt;0,1,0))</f>
        <v>0</v>
      </c>
      <c r="BD1460" t="str">
        <f>YEAR(LoanTable[[#This Row],[Disbursement Date]]) &amp; "-Q" &amp; ROUNDUP(MONTH(LoanTable[[#This Row],[Disbursement Date]])/3,0)</f>
        <v>2021-Q3</v>
      </c>
      <c r="BE1460">
        <f>IF(LoanTable[[#This Row],[Disbursement Date]]=LoanTable[[#This Row],[First Loan Date]],1,0)</f>
        <v>0</v>
      </c>
    </row>
    <row r="1461" spans="1:57" x14ac:dyDescent="0.3">
      <c r="A1461" t="s">
        <v>1483</v>
      </c>
      <c r="B1461">
        <v>697</v>
      </c>
      <c r="C1461" t="s">
        <v>249</v>
      </c>
      <c r="D1461" t="s">
        <v>573</v>
      </c>
      <c r="E1461">
        <v>27711</v>
      </c>
      <c r="F1461">
        <v>44869</v>
      </c>
      <c r="G1461">
        <v>43635</v>
      </c>
      <c r="H1461" s="5">
        <v>44434</v>
      </c>
      <c r="I1461" t="s">
        <v>615</v>
      </c>
      <c r="J1461" t="s">
        <v>613</v>
      </c>
      <c r="K1461">
        <v>910182</v>
      </c>
      <c r="L1461" t="s">
        <v>257</v>
      </c>
      <c r="M1461" t="s">
        <v>130</v>
      </c>
      <c r="N1461" t="s">
        <v>13</v>
      </c>
      <c r="O1461" t="s">
        <v>33</v>
      </c>
      <c r="P1461">
        <v>23</v>
      </c>
      <c r="Q1461" s="5" t="s">
        <v>166</v>
      </c>
      <c r="R1461" t="s">
        <v>30</v>
      </c>
      <c r="S1461" t="s">
        <v>145</v>
      </c>
      <c r="T1461" t="s">
        <v>63</v>
      </c>
      <c r="U1461" t="s">
        <v>26</v>
      </c>
      <c r="V1461" t="s">
        <v>39</v>
      </c>
      <c r="W1461">
        <v>443</v>
      </c>
      <c r="X1461" t="s">
        <v>574</v>
      </c>
      <c r="Y1461" t="s">
        <v>575</v>
      </c>
      <c r="Z1461" t="s">
        <v>576</v>
      </c>
      <c r="AA1461">
        <v>0.1065</v>
      </c>
      <c r="AB1461" t="s">
        <v>577</v>
      </c>
      <c r="AC1461" t="s">
        <v>578</v>
      </c>
      <c r="AD1461" t="s">
        <v>249</v>
      </c>
      <c r="AE1461" t="s">
        <v>250</v>
      </c>
      <c r="AF1461" t="s">
        <v>251</v>
      </c>
      <c r="AG1461" t="s">
        <v>252</v>
      </c>
      <c r="AH1461" t="s">
        <v>253</v>
      </c>
      <c r="AI1461" t="s">
        <v>254</v>
      </c>
      <c r="AJ1461">
        <v>910182</v>
      </c>
      <c r="AK1461" t="s">
        <v>255</v>
      </c>
      <c r="AL1461" t="s">
        <v>256</v>
      </c>
      <c r="AM1461">
        <v>28218</v>
      </c>
      <c r="AN1461">
        <v>46426</v>
      </c>
      <c r="AO1461">
        <v>27335</v>
      </c>
      <c r="AP1461">
        <v>24.69</v>
      </c>
      <c r="AQ1461">
        <v>3578.25</v>
      </c>
      <c r="AR1461" t="s">
        <v>2626</v>
      </c>
      <c r="AS1461" t="s">
        <v>2626</v>
      </c>
      <c r="AT1461">
        <v>2</v>
      </c>
      <c r="AU1461" t="s">
        <v>2628</v>
      </c>
      <c r="AV1461" s="3">
        <v>44434</v>
      </c>
      <c r="AW1461" s="3" t="str">
        <f>TEXT(LoanTable[[#This Row],[Disbursement Date]],"YYYY-MM")</f>
        <v>2021-08</v>
      </c>
      <c r="AX1461" t="str">
        <f>TEXT(EDATE(LoanTable[[#This Row],[Disbursement Date]],-1),"YYYY-MM")</f>
        <v>2021-07</v>
      </c>
      <c r="AY1461">
        <f>IF(LoanTable[[#This Row],[Loan Status]]="Active",1,0)</f>
        <v>0</v>
      </c>
      <c r="AZ1461">
        <f>IF(COUNTIFS(LoanTable[Client id],LoanTable[[#This Row],[Client id]],LoanTable[Period],LoanTable[[#This Row],[Previous Period]])&gt;0,1,0)</f>
        <v>0</v>
      </c>
      <c r="BA1461" s="17" t="str">
        <f>TEXT(LoanTable[[#This Row],[Disbursement Date]],"YYYY")</f>
        <v>2021</v>
      </c>
      <c r="BB1461" s="10" cm="1">
        <f t="array" ref="BB1461">IF(YEAR(LoanTable[[#This Row],[Disbursement Date]])=MIN(YEAR(LoanTable[Disbursement Date])),"",YEAR(LoanTable[[#This Row],[Disbursement Date]])-1)</f>
        <v>2020</v>
      </c>
      <c r="BC1461" s="10">
        <f>IF(LoanTable[[#This Row],[Previous Year]]="",1,IF(COUNTIFS(LoanTable[Client id],LoanTable[[#This Row],[Client id]],LoanTable[Year],LoanTable[[#This Row],[Previous Year]])&gt;0,1,0))</f>
        <v>0</v>
      </c>
      <c r="BD1461" t="str">
        <f>YEAR(LoanTable[[#This Row],[Disbursement Date]]) &amp; "-Q" &amp; ROUNDUP(MONTH(LoanTable[[#This Row],[Disbursement Date]])/3,0)</f>
        <v>2021-Q3</v>
      </c>
      <c r="BE1461">
        <f>IF(LoanTable[[#This Row],[Disbursement Date]]=LoanTable[[#This Row],[First Loan Date]],1,0)</f>
        <v>1</v>
      </c>
    </row>
    <row r="1462" spans="1:57" x14ac:dyDescent="0.3">
      <c r="A1462" t="s">
        <v>637</v>
      </c>
      <c r="B1462">
        <v>252</v>
      </c>
      <c r="C1462" t="s">
        <v>529</v>
      </c>
      <c r="D1462" t="s">
        <v>592</v>
      </c>
      <c r="E1462">
        <v>30750</v>
      </c>
      <c r="F1462">
        <v>43606</v>
      </c>
      <c r="G1462">
        <v>40106</v>
      </c>
      <c r="H1462" s="5">
        <v>44435</v>
      </c>
      <c r="I1462" t="s">
        <v>612</v>
      </c>
      <c r="J1462" t="s">
        <v>613</v>
      </c>
      <c r="K1462">
        <v>210563</v>
      </c>
      <c r="L1462" t="s">
        <v>531</v>
      </c>
      <c r="M1462" t="s">
        <v>208</v>
      </c>
      <c r="N1462" t="s">
        <v>13</v>
      </c>
      <c r="O1462" t="s">
        <v>14</v>
      </c>
      <c r="P1462">
        <v>39</v>
      </c>
      <c r="Q1462" s="5" t="s">
        <v>37</v>
      </c>
      <c r="R1462" t="s">
        <v>104</v>
      </c>
      <c r="S1462" t="s">
        <v>105</v>
      </c>
      <c r="T1462" t="s">
        <v>18</v>
      </c>
      <c r="U1462" t="s">
        <v>19</v>
      </c>
      <c r="V1462" t="s">
        <v>20</v>
      </c>
      <c r="W1462">
        <v>472</v>
      </c>
      <c r="X1462" t="s">
        <v>574</v>
      </c>
      <c r="Y1462" t="s">
        <v>584</v>
      </c>
      <c r="Z1462" t="s">
        <v>593</v>
      </c>
      <c r="AA1462">
        <v>0.1991</v>
      </c>
      <c r="AB1462" t="s">
        <v>594</v>
      </c>
      <c r="AC1462" t="s">
        <v>595</v>
      </c>
      <c r="AD1462" t="s">
        <v>529</v>
      </c>
      <c r="AE1462" t="s">
        <v>250</v>
      </c>
      <c r="AF1462" t="s">
        <v>251</v>
      </c>
      <c r="AG1462" t="s">
        <v>252</v>
      </c>
      <c r="AH1462" t="s">
        <v>253</v>
      </c>
      <c r="AI1462" t="s">
        <v>529</v>
      </c>
      <c r="AJ1462">
        <v>210563</v>
      </c>
      <c r="AK1462" t="s">
        <v>530</v>
      </c>
      <c r="AL1462" t="s">
        <v>241</v>
      </c>
      <c r="AM1462">
        <v>32292</v>
      </c>
      <c r="AN1462">
        <v>45534</v>
      </c>
      <c r="AO1462">
        <v>30381</v>
      </c>
      <c r="AP1462">
        <v>36.549999999999997</v>
      </c>
      <c r="AQ1462">
        <v>2833.7</v>
      </c>
      <c r="AR1462" t="s">
        <v>2626</v>
      </c>
      <c r="AS1462" t="s">
        <v>2626</v>
      </c>
      <c r="AT1462">
        <v>2</v>
      </c>
      <c r="AU1462" t="s">
        <v>2628</v>
      </c>
      <c r="AV1462" s="3">
        <v>42725</v>
      </c>
      <c r="AW1462" s="3" t="str">
        <f>TEXT(LoanTable[[#This Row],[Disbursement Date]],"YYYY-MM")</f>
        <v>2021-08</v>
      </c>
      <c r="AX1462" t="str">
        <f>TEXT(EDATE(LoanTable[[#This Row],[Disbursement Date]],-1),"YYYY-MM")</f>
        <v>2021-07</v>
      </c>
      <c r="AY1462">
        <f>IF(LoanTable[[#This Row],[Loan Status]]="Active",1,0)</f>
        <v>0</v>
      </c>
      <c r="AZ1462">
        <f>IF(COUNTIFS(LoanTable[Client id],LoanTable[[#This Row],[Client id]],LoanTable[Period],LoanTable[[#This Row],[Previous Period]])&gt;0,1,0)</f>
        <v>0</v>
      </c>
      <c r="BA1462" s="17" t="str">
        <f>TEXT(LoanTable[[#This Row],[Disbursement Date]],"YYYY")</f>
        <v>2021</v>
      </c>
      <c r="BB1462" s="10" cm="1">
        <f t="array" ref="BB1462">IF(YEAR(LoanTable[[#This Row],[Disbursement Date]])=MIN(YEAR(LoanTable[Disbursement Date])),"",YEAR(LoanTable[[#This Row],[Disbursement Date]])-1)</f>
        <v>2020</v>
      </c>
      <c r="BC1462" s="10">
        <f>IF(LoanTable[[#This Row],[Previous Year]]="",1,IF(COUNTIFS(LoanTable[Client id],LoanTable[[#This Row],[Client id]],LoanTable[Year],LoanTable[[#This Row],[Previous Year]])&gt;0,1,0))</f>
        <v>1</v>
      </c>
      <c r="BD1462" t="str">
        <f>YEAR(LoanTable[[#This Row],[Disbursement Date]]) &amp; "-Q" &amp; ROUNDUP(MONTH(LoanTable[[#This Row],[Disbursement Date]])/3,0)</f>
        <v>2021-Q3</v>
      </c>
      <c r="BE1462">
        <f>IF(LoanTable[[#This Row],[Disbursement Date]]=LoanTable[[#This Row],[First Loan Date]],1,0)</f>
        <v>0</v>
      </c>
    </row>
    <row r="1463" spans="1:57" x14ac:dyDescent="0.3">
      <c r="A1463" t="s">
        <v>785</v>
      </c>
      <c r="B1463">
        <v>881</v>
      </c>
      <c r="C1463" t="s">
        <v>344</v>
      </c>
      <c r="D1463" t="s">
        <v>589</v>
      </c>
      <c r="E1463">
        <v>17328</v>
      </c>
      <c r="F1463">
        <v>2787</v>
      </c>
      <c r="G1463">
        <v>30353</v>
      </c>
      <c r="H1463" s="5">
        <v>44435</v>
      </c>
      <c r="I1463" t="s">
        <v>624</v>
      </c>
      <c r="J1463" t="s">
        <v>613</v>
      </c>
      <c r="K1463">
        <v>910020</v>
      </c>
      <c r="L1463" t="s">
        <v>346</v>
      </c>
      <c r="M1463" t="s">
        <v>90</v>
      </c>
      <c r="N1463" t="s">
        <v>13</v>
      </c>
      <c r="O1463" t="s">
        <v>28</v>
      </c>
      <c r="P1463">
        <v>52</v>
      </c>
      <c r="Q1463" s="5" t="s">
        <v>92</v>
      </c>
      <c r="R1463" t="s">
        <v>74</v>
      </c>
      <c r="S1463" t="s">
        <v>35</v>
      </c>
      <c r="T1463" t="s">
        <v>18</v>
      </c>
      <c r="U1463" t="s">
        <v>22</v>
      </c>
      <c r="V1463" t="s">
        <v>39</v>
      </c>
      <c r="W1463">
        <v>322</v>
      </c>
      <c r="X1463" t="s">
        <v>574</v>
      </c>
      <c r="Y1463" t="s">
        <v>590</v>
      </c>
      <c r="Z1463" t="s">
        <v>576</v>
      </c>
      <c r="AA1463">
        <v>9.9099999999999994E-2</v>
      </c>
      <c r="AB1463" t="s">
        <v>577</v>
      </c>
      <c r="AC1463" t="s">
        <v>591</v>
      </c>
      <c r="AD1463" t="s">
        <v>344</v>
      </c>
      <c r="AE1463" t="s">
        <v>250</v>
      </c>
      <c r="AF1463" t="s">
        <v>251</v>
      </c>
      <c r="AG1463" t="s">
        <v>252</v>
      </c>
      <c r="AH1463" t="s">
        <v>253</v>
      </c>
      <c r="AI1463" t="s">
        <v>254</v>
      </c>
      <c r="AJ1463">
        <v>910020</v>
      </c>
      <c r="AK1463" t="s">
        <v>345</v>
      </c>
      <c r="AL1463" t="s">
        <v>256</v>
      </c>
      <c r="AM1463">
        <v>18859</v>
      </c>
      <c r="AN1463">
        <v>2803</v>
      </c>
      <c r="AO1463">
        <v>17162</v>
      </c>
      <c r="AP1463">
        <v>30.7</v>
      </c>
      <c r="AQ1463">
        <v>4271.7299999999996</v>
      </c>
      <c r="AR1463" t="s">
        <v>2626</v>
      </c>
      <c r="AS1463" t="s">
        <v>2626</v>
      </c>
      <c r="AT1463">
        <v>2</v>
      </c>
      <c r="AU1463" t="s">
        <v>2629</v>
      </c>
      <c r="AV1463" s="3">
        <v>42243</v>
      </c>
      <c r="AW1463" s="3" t="str">
        <f>TEXT(LoanTable[[#This Row],[Disbursement Date]],"YYYY-MM")</f>
        <v>2021-08</v>
      </c>
      <c r="AX1463" t="str">
        <f>TEXT(EDATE(LoanTable[[#This Row],[Disbursement Date]],-1),"YYYY-MM")</f>
        <v>2021-07</v>
      </c>
      <c r="AY1463">
        <f>IF(LoanTable[[#This Row],[Loan Status]]="Active",1,0)</f>
        <v>1</v>
      </c>
      <c r="AZ1463">
        <f>IF(COUNTIFS(LoanTable[Client id],LoanTable[[#This Row],[Client id]],LoanTable[Period],LoanTable[[#This Row],[Previous Period]])&gt;0,1,0)</f>
        <v>1</v>
      </c>
      <c r="BA1463" s="17" t="str">
        <f>TEXT(LoanTable[[#This Row],[Disbursement Date]],"YYYY")</f>
        <v>2021</v>
      </c>
      <c r="BB1463" s="10" cm="1">
        <f t="array" ref="BB1463">IF(YEAR(LoanTable[[#This Row],[Disbursement Date]])=MIN(YEAR(LoanTable[Disbursement Date])),"",YEAR(LoanTable[[#This Row],[Disbursement Date]])-1)</f>
        <v>2020</v>
      </c>
      <c r="BC1463" s="10">
        <f>IF(LoanTable[[#This Row],[Previous Year]]="",1,IF(COUNTIFS(LoanTable[Client id],LoanTable[[#This Row],[Client id]],LoanTable[Year],LoanTable[[#This Row],[Previous Year]])&gt;0,1,0))</f>
        <v>0</v>
      </c>
      <c r="BD1463" t="str">
        <f>YEAR(LoanTable[[#This Row],[Disbursement Date]]) &amp; "-Q" &amp; ROUNDUP(MONTH(LoanTable[[#This Row],[Disbursement Date]])/3,0)</f>
        <v>2021-Q3</v>
      </c>
      <c r="BE1463">
        <f>IF(LoanTable[[#This Row],[Disbursement Date]]=LoanTable[[#This Row],[First Loan Date]],1,0)</f>
        <v>0</v>
      </c>
    </row>
    <row r="1464" spans="1:57" x14ac:dyDescent="0.3">
      <c r="A1464" t="s">
        <v>2465</v>
      </c>
      <c r="B1464">
        <v>592</v>
      </c>
      <c r="C1464" t="s">
        <v>330</v>
      </c>
      <c r="D1464" t="s">
        <v>589</v>
      </c>
      <c r="E1464">
        <v>46839</v>
      </c>
      <c r="F1464">
        <v>12603</v>
      </c>
      <c r="G1464">
        <v>42735</v>
      </c>
      <c r="H1464" s="5">
        <v>44437</v>
      </c>
      <c r="I1464" t="s">
        <v>624</v>
      </c>
      <c r="J1464" t="s">
        <v>619</v>
      </c>
      <c r="K1464">
        <v>690076</v>
      </c>
      <c r="L1464" t="s">
        <v>337</v>
      </c>
      <c r="M1464" t="s">
        <v>133</v>
      </c>
      <c r="N1464" t="s">
        <v>13</v>
      </c>
      <c r="O1464" t="s">
        <v>46</v>
      </c>
      <c r="P1464">
        <v>35</v>
      </c>
      <c r="Q1464" s="5" t="s">
        <v>87</v>
      </c>
      <c r="R1464" t="s">
        <v>25</v>
      </c>
      <c r="S1464" t="s">
        <v>35</v>
      </c>
      <c r="T1464" t="s">
        <v>18</v>
      </c>
      <c r="U1464" t="s">
        <v>19</v>
      </c>
      <c r="V1464" t="s">
        <v>39</v>
      </c>
      <c r="W1464">
        <v>792</v>
      </c>
      <c r="X1464" t="s">
        <v>574</v>
      </c>
      <c r="Y1464" t="s">
        <v>590</v>
      </c>
      <c r="Z1464" t="s">
        <v>576</v>
      </c>
      <c r="AA1464">
        <v>9.9099999999999994E-2</v>
      </c>
      <c r="AB1464" t="s">
        <v>577</v>
      </c>
      <c r="AC1464" t="s">
        <v>591</v>
      </c>
      <c r="AD1464" t="s">
        <v>330</v>
      </c>
      <c r="AE1464" t="s">
        <v>331</v>
      </c>
      <c r="AF1464" t="s">
        <v>332</v>
      </c>
      <c r="AG1464" t="s">
        <v>333</v>
      </c>
      <c r="AH1464" t="s">
        <v>334</v>
      </c>
      <c r="AI1464" t="s">
        <v>335</v>
      </c>
      <c r="AJ1464">
        <v>690076</v>
      </c>
      <c r="AK1464" t="s">
        <v>336</v>
      </c>
      <c r="AL1464" t="s">
        <v>239</v>
      </c>
      <c r="AM1464">
        <v>46390</v>
      </c>
      <c r="AN1464">
        <v>14146</v>
      </c>
      <c r="AO1464">
        <v>46760</v>
      </c>
      <c r="AP1464">
        <v>41.86</v>
      </c>
      <c r="AQ1464">
        <v>4236.8</v>
      </c>
      <c r="AR1464" t="s">
        <v>2626</v>
      </c>
      <c r="AS1464" t="s">
        <v>2626</v>
      </c>
      <c r="AT1464">
        <v>0</v>
      </c>
      <c r="AU1464" t="s">
        <v>2628</v>
      </c>
      <c r="AV1464" s="3">
        <v>43113</v>
      </c>
      <c r="AW1464" s="3" t="str">
        <f>TEXT(LoanTable[[#This Row],[Disbursement Date]],"YYYY-MM")</f>
        <v>2021-08</v>
      </c>
      <c r="AX1464" t="str">
        <f>TEXT(EDATE(LoanTable[[#This Row],[Disbursement Date]],-1),"YYYY-MM")</f>
        <v>2021-07</v>
      </c>
      <c r="AY1464">
        <f>IF(LoanTable[[#This Row],[Loan Status]]="Active",1,0)</f>
        <v>1</v>
      </c>
      <c r="AZ1464">
        <f>IF(COUNTIFS(LoanTable[Client id],LoanTable[[#This Row],[Client id]],LoanTable[Period],LoanTable[[#This Row],[Previous Period]])&gt;0,1,0)</f>
        <v>0</v>
      </c>
      <c r="BA1464" s="17" t="str">
        <f>TEXT(LoanTable[[#This Row],[Disbursement Date]],"YYYY")</f>
        <v>2021</v>
      </c>
      <c r="BB1464" s="10" cm="1">
        <f t="array" ref="BB1464">IF(YEAR(LoanTable[[#This Row],[Disbursement Date]])=MIN(YEAR(LoanTable[Disbursement Date])),"",YEAR(LoanTable[[#This Row],[Disbursement Date]])-1)</f>
        <v>2020</v>
      </c>
      <c r="BC1464" s="10">
        <f>IF(LoanTable[[#This Row],[Previous Year]]="",1,IF(COUNTIFS(LoanTable[Client id],LoanTable[[#This Row],[Client id]],LoanTable[Year],LoanTable[[#This Row],[Previous Year]])&gt;0,1,0))</f>
        <v>0</v>
      </c>
      <c r="BD1464" t="str">
        <f>YEAR(LoanTable[[#This Row],[Disbursement Date]]) &amp; "-Q" &amp; ROUNDUP(MONTH(LoanTable[[#This Row],[Disbursement Date]])/3,0)</f>
        <v>2021-Q3</v>
      </c>
      <c r="BE1464">
        <f>IF(LoanTable[[#This Row],[Disbursement Date]]=LoanTable[[#This Row],[First Loan Date]],1,0)</f>
        <v>0</v>
      </c>
    </row>
    <row r="1465" spans="1:57" x14ac:dyDescent="0.3">
      <c r="A1465" t="s">
        <v>1939</v>
      </c>
      <c r="B1465">
        <v>517</v>
      </c>
      <c r="C1465" t="s">
        <v>422</v>
      </c>
      <c r="D1465" t="s">
        <v>573</v>
      </c>
      <c r="E1465">
        <v>33642</v>
      </c>
      <c r="F1465">
        <v>21291</v>
      </c>
      <c r="G1465">
        <v>16656</v>
      </c>
      <c r="H1465" s="5">
        <v>44438</v>
      </c>
      <c r="I1465" t="s">
        <v>617</v>
      </c>
      <c r="J1465" t="s">
        <v>619</v>
      </c>
      <c r="K1465">
        <v>120676</v>
      </c>
      <c r="L1465" t="s">
        <v>423</v>
      </c>
      <c r="M1465" t="s">
        <v>78</v>
      </c>
      <c r="N1465" t="s">
        <v>13</v>
      </c>
      <c r="O1465" t="s">
        <v>46</v>
      </c>
      <c r="P1465">
        <v>26</v>
      </c>
      <c r="Q1465" s="5" t="s">
        <v>142</v>
      </c>
      <c r="R1465" t="s">
        <v>25</v>
      </c>
      <c r="S1465" t="s">
        <v>35</v>
      </c>
      <c r="T1465" t="s">
        <v>18</v>
      </c>
      <c r="U1465" t="s">
        <v>19</v>
      </c>
      <c r="V1465" t="s">
        <v>31</v>
      </c>
      <c r="W1465">
        <v>398</v>
      </c>
      <c r="X1465" t="s">
        <v>574</v>
      </c>
      <c r="Y1465" t="s">
        <v>575</v>
      </c>
      <c r="Z1465" t="s">
        <v>576</v>
      </c>
      <c r="AA1465">
        <v>0.1065</v>
      </c>
      <c r="AB1465" t="s">
        <v>577</v>
      </c>
      <c r="AC1465" t="s">
        <v>578</v>
      </c>
      <c r="AD1465" t="s">
        <v>422</v>
      </c>
      <c r="AE1465" t="s">
        <v>234</v>
      </c>
      <c r="AF1465" t="s">
        <v>235</v>
      </c>
      <c r="AG1465" t="s">
        <v>236</v>
      </c>
      <c r="AH1465" t="s">
        <v>237</v>
      </c>
      <c r="AI1465" t="s">
        <v>422</v>
      </c>
      <c r="AJ1465">
        <v>120676</v>
      </c>
      <c r="AK1465" t="s">
        <v>247</v>
      </c>
      <c r="AL1465" t="s">
        <v>239</v>
      </c>
      <c r="AM1465">
        <v>34361</v>
      </c>
      <c r="AN1465">
        <v>22825</v>
      </c>
      <c r="AO1465">
        <v>33432</v>
      </c>
      <c r="AP1465">
        <v>24.64</v>
      </c>
      <c r="AQ1465">
        <v>1659.44</v>
      </c>
      <c r="AR1465" t="s">
        <v>2626</v>
      </c>
      <c r="AS1465" t="s">
        <v>2626</v>
      </c>
      <c r="AT1465">
        <v>0</v>
      </c>
      <c r="AU1465" t="s">
        <v>2629</v>
      </c>
      <c r="AV1465" s="3">
        <v>44438</v>
      </c>
      <c r="AW1465" s="3" t="str">
        <f>TEXT(LoanTable[[#This Row],[Disbursement Date]],"YYYY-MM")</f>
        <v>2021-08</v>
      </c>
      <c r="AX1465" t="str">
        <f>TEXT(EDATE(LoanTable[[#This Row],[Disbursement Date]],-1),"YYYY-MM")</f>
        <v>2021-07</v>
      </c>
      <c r="AY1465">
        <f>IF(LoanTable[[#This Row],[Loan Status]]="Active",1,0)</f>
        <v>0</v>
      </c>
      <c r="AZ1465">
        <f>IF(COUNTIFS(LoanTable[Client id],LoanTable[[#This Row],[Client id]],LoanTable[Period],LoanTable[[#This Row],[Previous Period]])&gt;0,1,0)</f>
        <v>0</v>
      </c>
      <c r="BA1465" s="17" t="str">
        <f>TEXT(LoanTable[[#This Row],[Disbursement Date]],"YYYY")</f>
        <v>2021</v>
      </c>
      <c r="BB1465" s="10" cm="1">
        <f t="array" ref="BB1465">IF(YEAR(LoanTable[[#This Row],[Disbursement Date]])=MIN(YEAR(LoanTable[Disbursement Date])),"",YEAR(LoanTable[[#This Row],[Disbursement Date]])-1)</f>
        <v>2020</v>
      </c>
      <c r="BC1465" s="10">
        <f>IF(LoanTable[[#This Row],[Previous Year]]="",1,IF(COUNTIFS(LoanTable[Client id],LoanTable[[#This Row],[Client id]],LoanTable[Year],LoanTable[[#This Row],[Previous Year]])&gt;0,1,0))</f>
        <v>0</v>
      </c>
      <c r="BD1465" t="str">
        <f>YEAR(LoanTable[[#This Row],[Disbursement Date]]) &amp; "-Q" &amp; ROUNDUP(MONTH(LoanTable[[#This Row],[Disbursement Date]])/3,0)</f>
        <v>2021-Q3</v>
      </c>
      <c r="BE1465">
        <f>IF(LoanTable[[#This Row],[Disbursement Date]]=LoanTable[[#This Row],[First Loan Date]],1,0)</f>
        <v>1</v>
      </c>
    </row>
    <row r="1466" spans="1:57" x14ac:dyDescent="0.3">
      <c r="A1466" t="s">
        <v>1748</v>
      </c>
      <c r="B1466">
        <v>319</v>
      </c>
      <c r="C1466" t="s">
        <v>529</v>
      </c>
      <c r="D1466" t="s">
        <v>573</v>
      </c>
      <c r="E1466">
        <v>2378</v>
      </c>
      <c r="F1466">
        <v>6845</v>
      </c>
      <c r="G1466">
        <v>23147</v>
      </c>
      <c r="H1466" s="5">
        <v>44441</v>
      </c>
      <c r="I1466" t="s">
        <v>615</v>
      </c>
      <c r="J1466" t="s">
        <v>619</v>
      </c>
      <c r="K1466">
        <v>210563</v>
      </c>
      <c r="L1466" t="s">
        <v>531</v>
      </c>
      <c r="M1466" t="s">
        <v>116</v>
      </c>
      <c r="N1466" t="s">
        <v>13</v>
      </c>
      <c r="O1466" t="s">
        <v>14</v>
      </c>
      <c r="P1466">
        <v>36</v>
      </c>
      <c r="Q1466" s="5" t="s">
        <v>67</v>
      </c>
      <c r="R1466" t="s">
        <v>30</v>
      </c>
      <c r="S1466" t="s">
        <v>145</v>
      </c>
      <c r="T1466" t="s">
        <v>18</v>
      </c>
      <c r="U1466" t="s">
        <v>65</v>
      </c>
      <c r="V1466" t="s">
        <v>39</v>
      </c>
      <c r="W1466">
        <v>514</v>
      </c>
      <c r="X1466" t="s">
        <v>574</v>
      </c>
      <c r="Y1466" t="s">
        <v>575</v>
      </c>
      <c r="Z1466" t="s">
        <v>576</v>
      </c>
      <c r="AA1466">
        <v>0.1065</v>
      </c>
      <c r="AB1466" t="s">
        <v>577</v>
      </c>
      <c r="AC1466" t="s">
        <v>578</v>
      </c>
      <c r="AD1466" t="s">
        <v>529</v>
      </c>
      <c r="AE1466" t="s">
        <v>250</v>
      </c>
      <c r="AF1466" t="s">
        <v>251</v>
      </c>
      <c r="AG1466" t="s">
        <v>252</v>
      </c>
      <c r="AH1466" t="s">
        <v>253</v>
      </c>
      <c r="AI1466" t="s">
        <v>529</v>
      </c>
      <c r="AJ1466">
        <v>210563</v>
      </c>
      <c r="AK1466" t="s">
        <v>530</v>
      </c>
      <c r="AL1466" t="s">
        <v>241</v>
      </c>
      <c r="AM1466">
        <v>2365</v>
      </c>
      <c r="AN1466">
        <v>8337</v>
      </c>
      <c r="AO1466">
        <v>1912</v>
      </c>
      <c r="AP1466">
        <v>28.59</v>
      </c>
      <c r="AQ1466">
        <v>2430.17</v>
      </c>
      <c r="AR1466" t="s">
        <v>2626</v>
      </c>
      <c r="AS1466" t="s">
        <v>2626</v>
      </c>
      <c r="AT1466">
        <v>0</v>
      </c>
      <c r="AU1466" t="s">
        <v>2628</v>
      </c>
      <c r="AV1466" s="3">
        <v>43146</v>
      </c>
      <c r="AW1466" s="3" t="str">
        <f>TEXT(LoanTable[[#This Row],[Disbursement Date]],"YYYY-MM")</f>
        <v>2021-09</v>
      </c>
      <c r="AX1466" t="str">
        <f>TEXT(EDATE(LoanTable[[#This Row],[Disbursement Date]],-1),"YYYY-MM")</f>
        <v>2021-08</v>
      </c>
      <c r="AY1466">
        <f>IF(LoanTable[[#This Row],[Loan Status]]="Active",1,0)</f>
        <v>0</v>
      </c>
      <c r="AZ1466">
        <f>IF(COUNTIFS(LoanTable[Client id],LoanTable[[#This Row],[Client id]],LoanTable[Period],LoanTable[[#This Row],[Previous Period]])&gt;0,1,0)</f>
        <v>0</v>
      </c>
      <c r="BA1466" s="17" t="str">
        <f>TEXT(LoanTable[[#This Row],[Disbursement Date]],"YYYY")</f>
        <v>2021</v>
      </c>
      <c r="BB1466" s="10" cm="1">
        <f t="array" ref="BB1466">IF(YEAR(LoanTable[[#This Row],[Disbursement Date]])=MIN(YEAR(LoanTable[Disbursement Date])),"",YEAR(LoanTable[[#This Row],[Disbursement Date]])-1)</f>
        <v>2020</v>
      </c>
      <c r="BC1466" s="10">
        <f>IF(LoanTable[[#This Row],[Previous Year]]="",1,IF(COUNTIFS(LoanTable[Client id],LoanTable[[#This Row],[Client id]],LoanTable[Year],LoanTable[[#This Row],[Previous Year]])&gt;0,1,0))</f>
        <v>0</v>
      </c>
      <c r="BD1466" t="str">
        <f>YEAR(LoanTable[[#This Row],[Disbursement Date]]) &amp; "-Q" &amp; ROUNDUP(MONTH(LoanTable[[#This Row],[Disbursement Date]])/3,0)</f>
        <v>2021-Q3</v>
      </c>
      <c r="BE1466">
        <f>IF(LoanTable[[#This Row],[Disbursement Date]]=LoanTable[[#This Row],[First Loan Date]],1,0)</f>
        <v>0</v>
      </c>
    </row>
    <row r="1467" spans="1:57" x14ac:dyDescent="0.3">
      <c r="A1467" t="s">
        <v>2166</v>
      </c>
      <c r="B1467">
        <v>837</v>
      </c>
      <c r="C1467" t="s">
        <v>350</v>
      </c>
      <c r="D1467" t="s">
        <v>602</v>
      </c>
      <c r="E1467">
        <v>33628</v>
      </c>
      <c r="F1467">
        <v>14486</v>
      </c>
      <c r="G1467">
        <v>2505</v>
      </c>
      <c r="H1467" s="5">
        <v>44444</v>
      </c>
      <c r="I1467" t="s">
        <v>612</v>
      </c>
      <c r="J1467" t="s">
        <v>613</v>
      </c>
      <c r="K1467">
        <v>700013</v>
      </c>
      <c r="L1467" t="s">
        <v>351</v>
      </c>
      <c r="M1467" t="s">
        <v>169</v>
      </c>
      <c r="N1467" t="s">
        <v>13</v>
      </c>
      <c r="O1467" t="s">
        <v>28</v>
      </c>
      <c r="P1467">
        <v>51</v>
      </c>
      <c r="Q1467" s="5" t="s">
        <v>113</v>
      </c>
      <c r="R1467" t="s">
        <v>74</v>
      </c>
      <c r="S1467" t="s">
        <v>105</v>
      </c>
      <c r="T1467" t="s">
        <v>63</v>
      </c>
      <c r="U1467" t="s">
        <v>19</v>
      </c>
      <c r="V1467" t="s">
        <v>20</v>
      </c>
      <c r="W1467">
        <v>804</v>
      </c>
      <c r="X1467" t="s">
        <v>574</v>
      </c>
      <c r="Y1467" t="s">
        <v>575</v>
      </c>
      <c r="Z1467" t="s">
        <v>576</v>
      </c>
      <c r="AA1467">
        <v>0.17269999999999999</v>
      </c>
      <c r="AB1467" t="s">
        <v>585</v>
      </c>
      <c r="AC1467" t="s">
        <v>597</v>
      </c>
      <c r="AD1467" t="s">
        <v>350</v>
      </c>
      <c r="AE1467" t="s">
        <v>331</v>
      </c>
      <c r="AF1467" t="s">
        <v>332</v>
      </c>
      <c r="AG1467" t="s">
        <v>333</v>
      </c>
      <c r="AH1467" t="s">
        <v>334</v>
      </c>
      <c r="AI1467" t="s">
        <v>335</v>
      </c>
      <c r="AJ1467">
        <v>700013</v>
      </c>
      <c r="AK1467" t="s">
        <v>247</v>
      </c>
      <c r="AL1467" t="s">
        <v>241</v>
      </c>
      <c r="AM1467">
        <v>33306</v>
      </c>
      <c r="AN1467">
        <v>14711</v>
      </c>
      <c r="AO1467">
        <v>33596</v>
      </c>
      <c r="AP1467">
        <v>16.29</v>
      </c>
      <c r="AQ1467">
        <v>2348.6999999999998</v>
      </c>
      <c r="AR1467" t="s">
        <v>2626</v>
      </c>
      <c r="AS1467" t="s">
        <v>2626</v>
      </c>
      <c r="AT1467">
        <v>0</v>
      </c>
      <c r="AU1467" t="s">
        <v>2628</v>
      </c>
      <c r="AV1467" s="3">
        <v>43598</v>
      </c>
      <c r="AW1467" s="3" t="str">
        <f>TEXT(LoanTable[[#This Row],[Disbursement Date]],"YYYY-MM")</f>
        <v>2021-09</v>
      </c>
      <c r="AX1467" t="str">
        <f>TEXT(EDATE(LoanTable[[#This Row],[Disbursement Date]],-1),"YYYY-MM")</f>
        <v>2021-08</v>
      </c>
      <c r="AY1467">
        <f>IF(LoanTable[[#This Row],[Loan Status]]="Active",1,0)</f>
        <v>0</v>
      </c>
      <c r="AZ1467">
        <f>IF(COUNTIFS(LoanTable[Client id],LoanTable[[#This Row],[Client id]],LoanTable[Period],LoanTable[[#This Row],[Previous Period]])&gt;0,1,0)</f>
        <v>0</v>
      </c>
      <c r="BA1467" s="17" t="str">
        <f>TEXT(LoanTable[[#This Row],[Disbursement Date]],"YYYY")</f>
        <v>2021</v>
      </c>
      <c r="BB1467" s="10" cm="1">
        <f t="array" ref="BB1467">IF(YEAR(LoanTable[[#This Row],[Disbursement Date]])=MIN(YEAR(LoanTable[Disbursement Date])),"",YEAR(LoanTable[[#This Row],[Disbursement Date]])-1)</f>
        <v>2020</v>
      </c>
      <c r="BC1467" s="10">
        <f>IF(LoanTable[[#This Row],[Previous Year]]="",1,IF(COUNTIFS(LoanTable[Client id],LoanTable[[#This Row],[Client id]],LoanTable[Year],LoanTable[[#This Row],[Previous Year]])&gt;0,1,0))</f>
        <v>0</v>
      </c>
      <c r="BD1467" t="str">
        <f>YEAR(LoanTable[[#This Row],[Disbursement Date]]) &amp; "-Q" &amp; ROUNDUP(MONTH(LoanTable[[#This Row],[Disbursement Date]])/3,0)</f>
        <v>2021-Q3</v>
      </c>
      <c r="BE1467">
        <f>IF(LoanTable[[#This Row],[Disbursement Date]]=LoanTable[[#This Row],[First Loan Date]],1,0)</f>
        <v>0</v>
      </c>
    </row>
    <row r="1468" spans="1:57" x14ac:dyDescent="0.3">
      <c r="A1468" t="s">
        <v>1224</v>
      </c>
      <c r="B1468">
        <v>240</v>
      </c>
      <c r="C1468" t="s">
        <v>246</v>
      </c>
      <c r="D1468" t="s">
        <v>589</v>
      </c>
      <c r="E1468">
        <v>41982</v>
      </c>
      <c r="F1468">
        <v>37982</v>
      </c>
      <c r="G1468">
        <v>10555</v>
      </c>
      <c r="H1468" s="5">
        <v>44447</v>
      </c>
      <c r="I1468" t="s">
        <v>615</v>
      </c>
      <c r="J1468" t="s">
        <v>613</v>
      </c>
      <c r="K1468">
        <v>110159</v>
      </c>
      <c r="L1468" t="s">
        <v>248</v>
      </c>
      <c r="M1468" t="s">
        <v>126</v>
      </c>
      <c r="N1468" t="s">
        <v>13</v>
      </c>
      <c r="O1468" t="s">
        <v>28</v>
      </c>
      <c r="P1468">
        <v>49</v>
      </c>
      <c r="Q1468" s="5" t="s">
        <v>214</v>
      </c>
      <c r="R1468" t="s">
        <v>104</v>
      </c>
      <c r="S1468" t="s">
        <v>105</v>
      </c>
      <c r="T1468" t="s">
        <v>63</v>
      </c>
      <c r="U1468" t="s">
        <v>65</v>
      </c>
      <c r="V1468" t="s">
        <v>39</v>
      </c>
      <c r="W1468">
        <v>825</v>
      </c>
      <c r="X1468" t="s">
        <v>574</v>
      </c>
      <c r="Y1468" t="s">
        <v>590</v>
      </c>
      <c r="Z1468" t="s">
        <v>576</v>
      </c>
      <c r="AA1468">
        <v>9.9099999999999994E-2</v>
      </c>
      <c r="AB1468" t="s">
        <v>577</v>
      </c>
      <c r="AC1468" t="s">
        <v>591</v>
      </c>
      <c r="AD1468" t="s">
        <v>246</v>
      </c>
      <c r="AE1468" t="s">
        <v>234</v>
      </c>
      <c r="AF1468" t="s">
        <v>235</v>
      </c>
      <c r="AG1468" t="s">
        <v>236</v>
      </c>
      <c r="AH1468" t="s">
        <v>237</v>
      </c>
      <c r="AI1468" t="s">
        <v>246</v>
      </c>
      <c r="AJ1468">
        <v>110159</v>
      </c>
      <c r="AK1468" t="s">
        <v>247</v>
      </c>
      <c r="AL1468" t="s">
        <v>241</v>
      </c>
      <c r="AM1468">
        <v>42507</v>
      </c>
      <c r="AN1468">
        <v>38070</v>
      </c>
      <c r="AO1468">
        <v>41611</v>
      </c>
      <c r="AP1468">
        <v>38.74</v>
      </c>
      <c r="AQ1468">
        <v>186.12</v>
      </c>
      <c r="AR1468" t="s">
        <v>2626</v>
      </c>
      <c r="AS1468" t="s">
        <v>2626</v>
      </c>
      <c r="AT1468">
        <v>0</v>
      </c>
      <c r="AU1468" t="s">
        <v>2628</v>
      </c>
      <c r="AV1468" s="3">
        <v>42648</v>
      </c>
      <c r="AW1468" s="3" t="str">
        <f>TEXT(LoanTable[[#This Row],[Disbursement Date]],"YYYY-MM")</f>
        <v>2021-09</v>
      </c>
      <c r="AX1468" t="str">
        <f>TEXT(EDATE(LoanTable[[#This Row],[Disbursement Date]],-1),"YYYY-MM")</f>
        <v>2021-08</v>
      </c>
      <c r="AY1468">
        <f>IF(LoanTable[[#This Row],[Loan Status]]="Active",1,0)</f>
        <v>0</v>
      </c>
      <c r="AZ1468">
        <f>IF(COUNTIFS(LoanTable[Client id],LoanTable[[#This Row],[Client id]],LoanTable[Period],LoanTable[[#This Row],[Previous Period]])&gt;0,1,0)</f>
        <v>0</v>
      </c>
      <c r="BA1468" s="17" t="str">
        <f>TEXT(LoanTable[[#This Row],[Disbursement Date]],"YYYY")</f>
        <v>2021</v>
      </c>
      <c r="BB1468" s="10" cm="1">
        <f t="array" ref="BB1468">IF(YEAR(LoanTable[[#This Row],[Disbursement Date]])=MIN(YEAR(LoanTable[Disbursement Date])),"",YEAR(LoanTable[[#This Row],[Disbursement Date]])-1)</f>
        <v>2020</v>
      </c>
      <c r="BC1468" s="10">
        <f>IF(LoanTable[[#This Row],[Previous Year]]="",1,IF(COUNTIFS(LoanTable[Client id],LoanTable[[#This Row],[Client id]],LoanTable[Year],LoanTable[[#This Row],[Previous Year]])&gt;0,1,0))</f>
        <v>0</v>
      </c>
      <c r="BD1468" t="str">
        <f>YEAR(LoanTable[[#This Row],[Disbursement Date]]) &amp; "-Q" &amp; ROUNDUP(MONTH(LoanTable[[#This Row],[Disbursement Date]])/3,0)</f>
        <v>2021-Q3</v>
      </c>
      <c r="BE1468">
        <f>IF(LoanTable[[#This Row],[Disbursement Date]]=LoanTable[[#This Row],[First Loan Date]],1,0)</f>
        <v>0</v>
      </c>
    </row>
    <row r="1469" spans="1:57" x14ac:dyDescent="0.3">
      <c r="A1469" t="s">
        <v>1477</v>
      </c>
      <c r="B1469">
        <v>827</v>
      </c>
      <c r="C1469" t="s">
        <v>246</v>
      </c>
      <c r="D1469" t="s">
        <v>583</v>
      </c>
      <c r="E1469">
        <v>27680</v>
      </c>
      <c r="F1469">
        <v>19934</v>
      </c>
      <c r="G1469">
        <v>6786</v>
      </c>
      <c r="H1469" s="5">
        <v>44447</v>
      </c>
      <c r="I1469" t="s">
        <v>615</v>
      </c>
      <c r="J1469" t="s">
        <v>619</v>
      </c>
      <c r="K1469">
        <v>110159</v>
      </c>
      <c r="L1469" t="s">
        <v>248</v>
      </c>
      <c r="M1469" t="s">
        <v>156</v>
      </c>
      <c r="N1469" t="s">
        <v>13</v>
      </c>
      <c r="O1469" t="s">
        <v>46</v>
      </c>
      <c r="P1469">
        <v>31</v>
      </c>
      <c r="Q1469" s="5" t="s">
        <v>157</v>
      </c>
      <c r="R1469" t="s">
        <v>30</v>
      </c>
      <c r="S1469" t="s">
        <v>145</v>
      </c>
      <c r="T1469" t="s">
        <v>44</v>
      </c>
      <c r="U1469" t="s">
        <v>65</v>
      </c>
      <c r="V1469" t="s">
        <v>31</v>
      </c>
      <c r="W1469">
        <v>532</v>
      </c>
      <c r="X1469" t="s">
        <v>574</v>
      </c>
      <c r="Y1469" t="s">
        <v>584</v>
      </c>
      <c r="Z1469" t="s">
        <v>576</v>
      </c>
      <c r="AA1469">
        <v>0.1825</v>
      </c>
      <c r="AB1469" t="s">
        <v>585</v>
      </c>
      <c r="AC1469" t="s">
        <v>586</v>
      </c>
      <c r="AD1469" t="s">
        <v>246</v>
      </c>
      <c r="AE1469" t="s">
        <v>234</v>
      </c>
      <c r="AF1469" t="s">
        <v>235</v>
      </c>
      <c r="AG1469" t="s">
        <v>236</v>
      </c>
      <c r="AH1469" t="s">
        <v>237</v>
      </c>
      <c r="AI1469" t="s">
        <v>246</v>
      </c>
      <c r="AJ1469">
        <v>110159</v>
      </c>
      <c r="AK1469" t="s">
        <v>247</v>
      </c>
      <c r="AL1469" t="s">
        <v>241</v>
      </c>
      <c r="AM1469">
        <v>29550</v>
      </c>
      <c r="AN1469">
        <v>21052</v>
      </c>
      <c r="AO1469">
        <v>27303</v>
      </c>
      <c r="AP1469">
        <v>44.51</v>
      </c>
      <c r="AQ1469">
        <v>2911.4</v>
      </c>
      <c r="AR1469" t="s">
        <v>2626</v>
      </c>
      <c r="AS1469" t="s">
        <v>2626</v>
      </c>
      <c r="AT1469">
        <v>1</v>
      </c>
      <c r="AU1469" t="s">
        <v>2629</v>
      </c>
      <c r="AV1469" s="3">
        <v>44447</v>
      </c>
      <c r="AW1469" s="3" t="str">
        <f>TEXT(LoanTable[[#This Row],[Disbursement Date]],"YYYY-MM")</f>
        <v>2021-09</v>
      </c>
      <c r="AX1469" t="str">
        <f>TEXT(EDATE(LoanTable[[#This Row],[Disbursement Date]],-1),"YYYY-MM")</f>
        <v>2021-08</v>
      </c>
      <c r="AY1469">
        <f>IF(LoanTable[[#This Row],[Loan Status]]="Active",1,0)</f>
        <v>0</v>
      </c>
      <c r="AZ1469">
        <f>IF(COUNTIFS(LoanTable[Client id],LoanTable[[#This Row],[Client id]],LoanTable[Period],LoanTable[[#This Row],[Previous Period]])&gt;0,1,0)</f>
        <v>0</v>
      </c>
      <c r="BA1469" s="17" t="str">
        <f>TEXT(LoanTable[[#This Row],[Disbursement Date]],"YYYY")</f>
        <v>2021</v>
      </c>
      <c r="BB1469" s="10" cm="1">
        <f t="array" ref="BB1469">IF(YEAR(LoanTable[[#This Row],[Disbursement Date]])=MIN(YEAR(LoanTable[Disbursement Date])),"",YEAR(LoanTable[[#This Row],[Disbursement Date]])-1)</f>
        <v>2020</v>
      </c>
      <c r="BC1469" s="10">
        <f>IF(LoanTable[[#This Row],[Previous Year]]="",1,IF(COUNTIFS(LoanTable[Client id],LoanTable[[#This Row],[Client id]],LoanTable[Year],LoanTable[[#This Row],[Previous Year]])&gt;0,1,0))</f>
        <v>0</v>
      </c>
      <c r="BD1469" t="str">
        <f>YEAR(LoanTable[[#This Row],[Disbursement Date]]) &amp; "-Q" &amp; ROUNDUP(MONTH(LoanTable[[#This Row],[Disbursement Date]])/3,0)</f>
        <v>2021-Q3</v>
      </c>
      <c r="BE1469">
        <f>IF(LoanTable[[#This Row],[Disbursement Date]]=LoanTable[[#This Row],[First Loan Date]],1,0)</f>
        <v>1</v>
      </c>
    </row>
    <row r="1470" spans="1:57" x14ac:dyDescent="0.3">
      <c r="A1470" t="s">
        <v>1299</v>
      </c>
      <c r="B1470">
        <v>841</v>
      </c>
      <c r="C1470" t="s">
        <v>265</v>
      </c>
      <c r="D1470" t="s">
        <v>573</v>
      </c>
      <c r="E1470">
        <v>16062</v>
      </c>
      <c r="F1470">
        <v>14295</v>
      </c>
      <c r="G1470">
        <v>31557</v>
      </c>
      <c r="H1470" s="5">
        <v>44447</v>
      </c>
      <c r="I1470" t="s">
        <v>615</v>
      </c>
      <c r="J1470" t="s">
        <v>619</v>
      </c>
      <c r="K1470">
        <v>30179</v>
      </c>
      <c r="L1470" t="s">
        <v>272</v>
      </c>
      <c r="M1470" t="s">
        <v>136</v>
      </c>
      <c r="N1470" t="s">
        <v>13</v>
      </c>
      <c r="O1470" t="s">
        <v>14</v>
      </c>
      <c r="P1470">
        <v>43</v>
      </c>
      <c r="Q1470" s="5" t="s">
        <v>137</v>
      </c>
      <c r="R1470" t="s">
        <v>74</v>
      </c>
      <c r="S1470" t="s">
        <v>35</v>
      </c>
      <c r="T1470" t="s">
        <v>18</v>
      </c>
      <c r="U1470" t="s">
        <v>22</v>
      </c>
      <c r="V1470" t="s">
        <v>39</v>
      </c>
      <c r="W1470">
        <v>675</v>
      </c>
      <c r="X1470" t="s">
        <v>574</v>
      </c>
      <c r="Y1470" t="s">
        <v>575</v>
      </c>
      <c r="Z1470" t="s">
        <v>576</v>
      </c>
      <c r="AA1470">
        <v>0.1065</v>
      </c>
      <c r="AB1470" t="s">
        <v>577</v>
      </c>
      <c r="AC1470" t="s">
        <v>578</v>
      </c>
      <c r="AD1470" t="s">
        <v>265</v>
      </c>
      <c r="AE1470" t="s">
        <v>266</v>
      </c>
      <c r="AF1470" t="s">
        <v>267</v>
      </c>
      <c r="AG1470" t="s">
        <v>268</v>
      </c>
      <c r="AH1470" t="s">
        <v>269</v>
      </c>
      <c r="AI1470" t="s">
        <v>270</v>
      </c>
      <c r="AJ1470">
        <v>30179</v>
      </c>
      <c r="AK1470" t="s">
        <v>271</v>
      </c>
      <c r="AL1470" t="s">
        <v>241</v>
      </c>
      <c r="AM1470">
        <v>17959</v>
      </c>
      <c r="AN1470">
        <v>15339</v>
      </c>
      <c r="AO1470">
        <v>15934</v>
      </c>
      <c r="AP1470">
        <v>24.95</v>
      </c>
      <c r="AQ1470">
        <v>261.57</v>
      </c>
      <c r="AR1470" t="s">
        <v>2626</v>
      </c>
      <c r="AS1470" t="s">
        <v>2626</v>
      </c>
      <c r="AT1470">
        <v>2</v>
      </c>
      <c r="AU1470" t="s">
        <v>2628</v>
      </c>
      <c r="AV1470" s="3">
        <v>44447</v>
      </c>
      <c r="AW1470" s="3" t="str">
        <f>TEXT(LoanTable[[#This Row],[Disbursement Date]],"YYYY-MM")</f>
        <v>2021-09</v>
      </c>
      <c r="AX1470" t="str">
        <f>TEXT(EDATE(LoanTable[[#This Row],[Disbursement Date]],-1),"YYYY-MM")</f>
        <v>2021-08</v>
      </c>
      <c r="AY1470">
        <f>IF(LoanTable[[#This Row],[Loan Status]]="Active",1,0)</f>
        <v>0</v>
      </c>
      <c r="AZ1470">
        <f>IF(COUNTIFS(LoanTable[Client id],LoanTable[[#This Row],[Client id]],LoanTable[Period],LoanTable[[#This Row],[Previous Period]])&gt;0,1,0)</f>
        <v>0</v>
      </c>
      <c r="BA1470" s="17" t="str">
        <f>TEXT(LoanTable[[#This Row],[Disbursement Date]],"YYYY")</f>
        <v>2021</v>
      </c>
      <c r="BB1470" s="10" cm="1">
        <f t="array" ref="BB1470">IF(YEAR(LoanTable[[#This Row],[Disbursement Date]])=MIN(YEAR(LoanTable[Disbursement Date])),"",YEAR(LoanTable[[#This Row],[Disbursement Date]])-1)</f>
        <v>2020</v>
      </c>
      <c r="BC1470" s="10">
        <f>IF(LoanTable[[#This Row],[Previous Year]]="",1,IF(COUNTIFS(LoanTable[Client id],LoanTable[[#This Row],[Client id]],LoanTable[Year],LoanTable[[#This Row],[Previous Year]])&gt;0,1,0))</f>
        <v>0</v>
      </c>
      <c r="BD1470" t="str">
        <f>YEAR(LoanTable[[#This Row],[Disbursement Date]]) &amp; "-Q" &amp; ROUNDUP(MONTH(LoanTable[[#This Row],[Disbursement Date]])/3,0)</f>
        <v>2021-Q3</v>
      </c>
      <c r="BE1470">
        <f>IF(LoanTable[[#This Row],[Disbursement Date]]=LoanTable[[#This Row],[First Loan Date]],1,0)</f>
        <v>1</v>
      </c>
    </row>
    <row r="1471" spans="1:57" x14ac:dyDescent="0.3">
      <c r="A1471" t="s">
        <v>1031</v>
      </c>
      <c r="B1471">
        <v>23</v>
      </c>
      <c r="C1471" t="s">
        <v>422</v>
      </c>
      <c r="D1471" t="s">
        <v>573</v>
      </c>
      <c r="E1471">
        <v>37609</v>
      </c>
      <c r="F1471">
        <v>17291</v>
      </c>
      <c r="G1471">
        <v>34235</v>
      </c>
      <c r="H1471" s="5">
        <v>44450</v>
      </c>
      <c r="I1471" t="s">
        <v>617</v>
      </c>
      <c r="J1471" t="s">
        <v>613</v>
      </c>
      <c r="K1471">
        <v>120676</v>
      </c>
      <c r="L1471" t="s">
        <v>423</v>
      </c>
      <c r="M1471" t="s">
        <v>70</v>
      </c>
      <c r="N1471" t="s">
        <v>13</v>
      </c>
      <c r="O1471" t="s">
        <v>46</v>
      </c>
      <c r="P1471">
        <v>32</v>
      </c>
      <c r="Q1471" s="6" t="s">
        <v>71</v>
      </c>
      <c r="R1471" t="s">
        <v>16</v>
      </c>
      <c r="S1471" t="s">
        <v>35</v>
      </c>
      <c r="T1471" t="s">
        <v>18</v>
      </c>
      <c r="U1471" t="s">
        <v>22</v>
      </c>
      <c r="V1471" t="s">
        <v>20</v>
      </c>
      <c r="W1471">
        <v>584</v>
      </c>
      <c r="X1471" t="s">
        <v>574</v>
      </c>
      <c r="Y1471" t="s">
        <v>575</v>
      </c>
      <c r="Z1471" t="s">
        <v>576</v>
      </c>
      <c r="AA1471">
        <v>0.1065</v>
      </c>
      <c r="AB1471" t="s">
        <v>577</v>
      </c>
      <c r="AC1471" t="s">
        <v>578</v>
      </c>
      <c r="AD1471" t="s">
        <v>422</v>
      </c>
      <c r="AE1471" t="s">
        <v>234</v>
      </c>
      <c r="AF1471" t="s">
        <v>235</v>
      </c>
      <c r="AG1471" t="s">
        <v>236</v>
      </c>
      <c r="AH1471" t="s">
        <v>237</v>
      </c>
      <c r="AI1471" t="s">
        <v>422</v>
      </c>
      <c r="AJ1471">
        <v>120676</v>
      </c>
      <c r="AK1471" t="s">
        <v>247</v>
      </c>
      <c r="AL1471" t="s">
        <v>239</v>
      </c>
      <c r="AM1471">
        <v>39599</v>
      </c>
      <c r="AN1471">
        <v>17505</v>
      </c>
      <c r="AO1471">
        <v>37117</v>
      </c>
      <c r="AP1471">
        <v>34.32</v>
      </c>
      <c r="AQ1471">
        <v>1753.83</v>
      </c>
      <c r="AR1471" t="s">
        <v>2626</v>
      </c>
      <c r="AS1471" t="s">
        <v>2626</v>
      </c>
      <c r="AT1471">
        <v>1</v>
      </c>
      <c r="AU1471" t="s">
        <v>2628</v>
      </c>
      <c r="AV1471" s="3">
        <v>43123</v>
      </c>
      <c r="AW1471" s="3" t="str">
        <f>TEXT(LoanTable[[#This Row],[Disbursement Date]],"YYYY-MM")</f>
        <v>2021-09</v>
      </c>
      <c r="AX1471" t="str">
        <f>TEXT(EDATE(LoanTable[[#This Row],[Disbursement Date]],-1),"YYYY-MM")</f>
        <v>2021-08</v>
      </c>
      <c r="AY1471">
        <f>IF(LoanTable[[#This Row],[Loan Status]]="Active",1,0)</f>
        <v>0</v>
      </c>
      <c r="AZ1471">
        <f>IF(COUNTIFS(LoanTable[Client id],LoanTable[[#This Row],[Client id]],LoanTable[Period],LoanTable[[#This Row],[Previous Period]])&gt;0,1,0)</f>
        <v>0</v>
      </c>
      <c r="BA1471" s="17" t="str">
        <f>TEXT(LoanTable[[#This Row],[Disbursement Date]],"YYYY")</f>
        <v>2021</v>
      </c>
      <c r="BB1471" s="10" cm="1">
        <f t="array" ref="BB1471">IF(YEAR(LoanTable[[#This Row],[Disbursement Date]])=MIN(YEAR(LoanTable[Disbursement Date])),"",YEAR(LoanTable[[#This Row],[Disbursement Date]])-1)</f>
        <v>2020</v>
      </c>
      <c r="BC1471" s="10">
        <f>IF(LoanTable[[#This Row],[Previous Year]]="",1,IF(COUNTIFS(LoanTable[Client id],LoanTable[[#This Row],[Client id]],LoanTable[Year],LoanTable[[#This Row],[Previous Year]])&gt;0,1,0))</f>
        <v>0</v>
      </c>
      <c r="BD1471" t="str">
        <f>YEAR(LoanTable[[#This Row],[Disbursement Date]]) &amp; "-Q" &amp; ROUNDUP(MONTH(LoanTable[[#This Row],[Disbursement Date]])/3,0)</f>
        <v>2021-Q3</v>
      </c>
      <c r="BE1471">
        <f>IF(LoanTable[[#This Row],[Disbursement Date]]=LoanTable[[#This Row],[First Loan Date]],1,0)</f>
        <v>0</v>
      </c>
    </row>
    <row r="1472" spans="1:57" x14ac:dyDescent="0.3">
      <c r="A1472" t="s">
        <v>1884</v>
      </c>
      <c r="B1472">
        <v>790</v>
      </c>
      <c r="C1472" t="s">
        <v>409</v>
      </c>
      <c r="D1472" t="s">
        <v>589</v>
      </c>
      <c r="E1472">
        <v>2445</v>
      </c>
      <c r="F1472">
        <v>38840</v>
      </c>
      <c r="G1472">
        <v>7189</v>
      </c>
      <c r="H1472" s="5">
        <v>44450</v>
      </c>
      <c r="I1472" t="s">
        <v>612</v>
      </c>
      <c r="J1472" t="s">
        <v>619</v>
      </c>
      <c r="K1472">
        <v>1030063</v>
      </c>
      <c r="L1472" t="s">
        <v>411</v>
      </c>
      <c r="M1472" t="s">
        <v>192</v>
      </c>
      <c r="N1472" t="s">
        <v>13</v>
      </c>
      <c r="O1472" t="s">
        <v>46</v>
      </c>
      <c r="P1472">
        <v>35</v>
      </c>
      <c r="Q1472" s="5" t="s">
        <v>87</v>
      </c>
      <c r="R1472" t="s">
        <v>30</v>
      </c>
      <c r="S1472" t="s">
        <v>145</v>
      </c>
      <c r="T1472" t="s">
        <v>63</v>
      </c>
      <c r="U1472" t="s">
        <v>38</v>
      </c>
      <c r="V1472" t="s">
        <v>20</v>
      </c>
      <c r="W1472">
        <v>744</v>
      </c>
      <c r="X1472" t="s">
        <v>574</v>
      </c>
      <c r="Y1472" t="s">
        <v>590</v>
      </c>
      <c r="Z1472" t="s">
        <v>576</v>
      </c>
      <c r="AA1472">
        <v>9.9099999999999994E-2</v>
      </c>
      <c r="AB1472" t="s">
        <v>577</v>
      </c>
      <c r="AC1472" t="s">
        <v>591</v>
      </c>
      <c r="AD1472" t="s">
        <v>409</v>
      </c>
      <c r="AE1472" t="s">
        <v>234</v>
      </c>
      <c r="AF1472" t="s">
        <v>235</v>
      </c>
      <c r="AG1472" t="s">
        <v>236</v>
      </c>
      <c r="AH1472" t="s">
        <v>237</v>
      </c>
      <c r="AI1472" t="s">
        <v>246</v>
      </c>
      <c r="AJ1472">
        <v>1030063</v>
      </c>
      <c r="AK1472" t="s">
        <v>410</v>
      </c>
      <c r="AL1472" t="s">
        <v>241</v>
      </c>
      <c r="AM1472">
        <v>1977</v>
      </c>
      <c r="AN1472">
        <v>38841</v>
      </c>
      <c r="AO1472">
        <v>2092</v>
      </c>
      <c r="AP1472">
        <v>36.29</v>
      </c>
      <c r="AQ1472">
        <v>4263.92</v>
      </c>
      <c r="AR1472" t="s">
        <v>2626</v>
      </c>
      <c r="AS1472" t="s">
        <v>2626</v>
      </c>
      <c r="AT1472">
        <v>0</v>
      </c>
      <c r="AU1472" t="s">
        <v>2628</v>
      </c>
      <c r="AV1472" s="3">
        <v>43752</v>
      </c>
      <c r="AW1472" s="3" t="str">
        <f>TEXT(LoanTable[[#This Row],[Disbursement Date]],"YYYY-MM")</f>
        <v>2021-09</v>
      </c>
      <c r="AX1472" t="str">
        <f>TEXT(EDATE(LoanTable[[#This Row],[Disbursement Date]],-1),"YYYY-MM")</f>
        <v>2021-08</v>
      </c>
      <c r="AY1472">
        <f>IF(LoanTable[[#This Row],[Loan Status]]="Active",1,0)</f>
        <v>0</v>
      </c>
      <c r="AZ1472">
        <f>IF(COUNTIFS(LoanTable[Client id],LoanTable[[#This Row],[Client id]],LoanTable[Period],LoanTable[[#This Row],[Previous Period]])&gt;0,1,0)</f>
        <v>0</v>
      </c>
      <c r="BA1472" s="17" t="str">
        <f>TEXT(LoanTable[[#This Row],[Disbursement Date]],"YYYY")</f>
        <v>2021</v>
      </c>
      <c r="BB1472" s="10" cm="1">
        <f t="array" ref="BB1472">IF(YEAR(LoanTable[[#This Row],[Disbursement Date]])=MIN(YEAR(LoanTable[Disbursement Date])),"",YEAR(LoanTable[[#This Row],[Disbursement Date]])-1)</f>
        <v>2020</v>
      </c>
      <c r="BC1472" s="10">
        <f>IF(LoanTable[[#This Row],[Previous Year]]="",1,IF(COUNTIFS(LoanTable[Client id],LoanTable[[#This Row],[Client id]],LoanTable[Year],LoanTable[[#This Row],[Previous Year]])&gt;0,1,0))</f>
        <v>0</v>
      </c>
      <c r="BD1472" t="str">
        <f>YEAR(LoanTable[[#This Row],[Disbursement Date]]) &amp; "-Q" &amp; ROUNDUP(MONTH(LoanTable[[#This Row],[Disbursement Date]])/3,0)</f>
        <v>2021-Q3</v>
      </c>
      <c r="BE1472">
        <f>IF(LoanTable[[#This Row],[Disbursement Date]]=LoanTable[[#This Row],[First Loan Date]],1,0)</f>
        <v>0</v>
      </c>
    </row>
    <row r="1473" spans="1:57" x14ac:dyDescent="0.3">
      <c r="A1473" t="s">
        <v>2365</v>
      </c>
      <c r="B1473">
        <v>859</v>
      </c>
      <c r="C1473" t="s">
        <v>409</v>
      </c>
      <c r="D1473" t="s">
        <v>592</v>
      </c>
      <c r="E1473">
        <v>3098</v>
      </c>
      <c r="F1473">
        <v>5230</v>
      </c>
      <c r="G1473">
        <v>7907</v>
      </c>
      <c r="H1473" s="5">
        <v>44454</v>
      </c>
      <c r="I1473" t="s">
        <v>612</v>
      </c>
      <c r="J1473" t="s">
        <v>619</v>
      </c>
      <c r="K1473">
        <v>1030063</v>
      </c>
      <c r="L1473" t="s">
        <v>411</v>
      </c>
      <c r="M1473" t="s">
        <v>116</v>
      </c>
      <c r="N1473" t="s">
        <v>13</v>
      </c>
      <c r="O1473" t="s">
        <v>46</v>
      </c>
      <c r="P1473">
        <v>33</v>
      </c>
      <c r="Q1473" s="5" t="s">
        <v>117</v>
      </c>
      <c r="R1473" t="s">
        <v>74</v>
      </c>
      <c r="S1473" t="s">
        <v>35</v>
      </c>
      <c r="T1473" t="s">
        <v>18</v>
      </c>
      <c r="U1473" t="s">
        <v>22</v>
      </c>
      <c r="V1473" t="s">
        <v>20</v>
      </c>
      <c r="W1473">
        <v>716</v>
      </c>
      <c r="X1473" t="s">
        <v>574</v>
      </c>
      <c r="Y1473" t="s">
        <v>584</v>
      </c>
      <c r="Z1473" t="s">
        <v>593</v>
      </c>
      <c r="AA1473">
        <v>0.1991</v>
      </c>
      <c r="AB1473" t="s">
        <v>594</v>
      </c>
      <c r="AC1473" t="s">
        <v>595</v>
      </c>
      <c r="AD1473" t="s">
        <v>409</v>
      </c>
      <c r="AE1473" t="s">
        <v>234</v>
      </c>
      <c r="AF1473" t="s">
        <v>235</v>
      </c>
      <c r="AG1473" t="s">
        <v>236</v>
      </c>
      <c r="AH1473" t="s">
        <v>237</v>
      </c>
      <c r="AI1473" t="s">
        <v>246</v>
      </c>
      <c r="AJ1473">
        <v>1030063</v>
      </c>
      <c r="AK1473" t="s">
        <v>410</v>
      </c>
      <c r="AL1473" t="s">
        <v>241</v>
      </c>
      <c r="AM1473">
        <v>3687</v>
      </c>
      <c r="AN1473">
        <v>7173</v>
      </c>
      <c r="AO1473">
        <v>3084</v>
      </c>
      <c r="AP1473">
        <v>8.59</v>
      </c>
      <c r="AQ1473">
        <v>2091.66</v>
      </c>
      <c r="AR1473" t="s">
        <v>2627</v>
      </c>
      <c r="AS1473" t="s">
        <v>2626</v>
      </c>
      <c r="AT1473">
        <v>1</v>
      </c>
      <c r="AU1473" t="s">
        <v>2628</v>
      </c>
      <c r="AV1473" s="3">
        <v>42247</v>
      </c>
      <c r="AW1473" s="3" t="str">
        <f>TEXT(LoanTable[[#This Row],[Disbursement Date]],"YYYY-MM")</f>
        <v>2021-09</v>
      </c>
      <c r="AX1473" t="str">
        <f>TEXT(EDATE(LoanTable[[#This Row],[Disbursement Date]],-1),"YYYY-MM")</f>
        <v>2021-08</v>
      </c>
      <c r="AY1473">
        <f>IF(LoanTable[[#This Row],[Loan Status]]="Active",1,0)</f>
        <v>0</v>
      </c>
      <c r="AZ1473">
        <f>IF(COUNTIFS(LoanTable[Client id],LoanTable[[#This Row],[Client id]],LoanTable[Period],LoanTable[[#This Row],[Previous Period]])&gt;0,1,0)</f>
        <v>0</v>
      </c>
      <c r="BA1473" s="17" t="str">
        <f>TEXT(LoanTable[[#This Row],[Disbursement Date]],"YYYY")</f>
        <v>2021</v>
      </c>
      <c r="BB1473" s="10" cm="1">
        <f t="array" ref="BB1473">IF(YEAR(LoanTable[[#This Row],[Disbursement Date]])=MIN(YEAR(LoanTable[Disbursement Date])),"",YEAR(LoanTable[[#This Row],[Disbursement Date]])-1)</f>
        <v>2020</v>
      </c>
      <c r="BC1473" s="10">
        <f>IF(LoanTable[[#This Row],[Previous Year]]="",1,IF(COUNTIFS(LoanTable[Client id],LoanTable[[#This Row],[Client id]],LoanTable[Year],LoanTable[[#This Row],[Previous Year]])&gt;0,1,0))</f>
        <v>0</v>
      </c>
      <c r="BD1473" t="str">
        <f>YEAR(LoanTable[[#This Row],[Disbursement Date]]) &amp; "-Q" &amp; ROUNDUP(MONTH(LoanTable[[#This Row],[Disbursement Date]])/3,0)</f>
        <v>2021-Q3</v>
      </c>
      <c r="BE1473">
        <f>IF(LoanTable[[#This Row],[Disbursement Date]]=LoanTable[[#This Row],[First Loan Date]],1,0)</f>
        <v>0</v>
      </c>
    </row>
    <row r="1474" spans="1:57" x14ac:dyDescent="0.3">
      <c r="A1474" t="s">
        <v>2059</v>
      </c>
      <c r="B1474">
        <v>155</v>
      </c>
      <c r="C1474" t="s">
        <v>249</v>
      </c>
      <c r="D1474" t="s">
        <v>589</v>
      </c>
      <c r="E1474">
        <v>40448</v>
      </c>
      <c r="F1474">
        <v>27871</v>
      </c>
      <c r="G1474">
        <v>33404</v>
      </c>
      <c r="H1474" s="5">
        <v>44458</v>
      </c>
      <c r="I1474" t="s">
        <v>624</v>
      </c>
      <c r="J1474" t="s">
        <v>619</v>
      </c>
      <c r="K1474">
        <v>910182</v>
      </c>
      <c r="L1474" t="s">
        <v>257</v>
      </c>
      <c r="M1474" t="s">
        <v>149</v>
      </c>
      <c r="N1474" t="s">
        <v>13</v>
      </c>
      <c r="O1474" t="s">
        <v>28</v>
      </c>
      <c r="P1474">
        <v>51</v>
      </c>
      <c r="Q1474" s="5" t="s">
        <v>194</v>
      </c>
      <c r="R1474" t="s">
        <v>74</v>
      </c>
      <c r="S1474" t="s">
        <v>105</v>
      </c>
      <c r="T1474" t="s">
        <v>18</v>
      </c>
      <c r="U1474" t="s">
        <v>65</v>
      </c>
      <c r="V1474" t="s">
        <v>39</v>
      </c>
      <c r="W1474">
        <v>338</v>
      </c>
      <c r="X1474" t="s">
        <v>574</v>
      </c>
      <c r="Y1474" t="s">
        <v>590</v>
      </c>
      <c r="Z1474" t="s">
        <v>576</v>
      </c>
      <c r="AA1474">
        <v>9.9099999999999994E-2</v>
      </c>
      <c r="AB1474" t="s">
        <v>577</v>
      </c>
      <c r="AC1474" t="s">
        <v>591</v>
      </c>
      <c r="AD1474" t="s">
        <v>249</v>
      </c>
      <c r="AE1474" t="s">
        <v>250</v>
      </c>
      <c r="AF1474" t="s">
        <v>251</v>
      </c>
      <c r="AG1474" t="s">
        <v>252</v>
      </c>
      <c r="AH1474" t="s">
        <v>253</v>
      </c>
      <c r="AI1474" t="s">
        <v>254</v>
      </c>
      <c r="AJ1474">
        <v>910182</v>
      </c>
      <c r="AK1474" t="s">
        <v>255</v>
      </c>
      <c r="AL1474" t="s">
        <v>256</v>
      </c>
      <c r="AM1474">
        <v>40713</v>
      </c>
      <c r="AN1474">
        <v>28033</v>
      </c>
      <c r="AO1474">
        <v>40102</v>
      </c>
      <c r="AP1474">
        <v>10.82</v>
      </c>
      <c r="AQ1474">
        <v>1327.59</v>
      </c>
      <c r="AR1474" t="s">
        <v>2626</v>
      </c>
      <c r="AS1474" t="s">
        <v>2626</v>
      </c>
      <c r="AT1474">
        <v>1</v>
      </c>
      <c r="AU1474" t="s">
        <v>2628</v>
      </c>
      <c r="AV1474" s="3">
        <v>44323</v>
      </c>
      <c r="AW1474" s="3" t="str">
        <f>TEXT(LoanTable[[#This Row],[Disbursement Date]],"YYYY-MM")</f>
        <v>2021-09</v>
      </c>
      <c r="AX1474" t="str">
        <f>TEXT(EDATE(LoanTable[[#This Row],[Disbursement Date]],-1),"YYYY-MM")</f>
        <v>2021-08</v>
      </c>
      <c r="AY1474">
        <f>IF(LoanTable[[#This Row],[Loan Status]]="Active",1,0)</f>
        <v>1</v>
      </c>
      <c r="AZ1474">
        <f>IF(COUNTIFS(LoanTable[Client id],LoanTable[[#This Row],[Client id]],LoanTable[Period],LoanTable[[#This Row],[Previous Period]])&gt;0,1,0)</f>
        <v>0</v>
      </c>
      <c r="BA1474" s="17" t="str">
        <f>TEXT(LoanTable[[#This Row],[Disbursement Date]],"YYYY")</f>
        <v>2021</v>
      </c>
      <c r="BB1474" s="10" cm="1">
        <f t="array" ref="BB1474">IF(YEAR(LoanTable[[#This Row],[Disbursement Date]])=MIN(YEAR(LoanTable[Disbursement Date])),"",YEAR(LoanTable[[#This Row],[Disbursement Date]])-1)</f>
        <v>2020</v>
      </c>
      <c r="BC1474" s="10">
        <f>IF(LoanTable[[#This Row],[Previous Year]]="",1,IF(COUNTIFS(LoanTable[Client id],LoanTable[[#This Row],[Client id]],LoanTable[Year],LoanTable[[#This Row],[Previous Year]])&gt;0,1,0))</f>
        <v>0</v>
      </c>
      <c r="BD1474" t="str">
        <f>YEAR(LoanTable[[#This Row],[Disbursement Date]]) &amp; "-Q" &amp; ROUNDUP(MONTH(LoanTable[[#This Row],[Disbursement Date]])/3,0)</f>
        <v>2021-Q3</v>
      </c>
      <c r="BE1474">
        <f>IF(LoanTable[[#This Row],[Disbursement Date]]=LoanTable[[#This Row],[First Loan Date]],1,0)</f>
        <v>0</v>
      </c>
    </row>
    <row r="1475" spans="1:57" x14ac:dyDescent="0.3">
      <c r="A1475" t="s">
        <v>2423</v>
      </c>
      <c r="B1475">
        <v>314</v>
      </c>
      <c r="C1475" t="s">
        <v>251</v>
      </c>
      <c r="D1475" t="s">
        <v>573</v>
      </c>
      <c r="E1475">
        <v>25655</v>
      </c>
      <c r="F1475">
        <v>21021</v>
      </c>
      <c r="G1475">
        <v>36797</v>
      </c>
      <c r="H1475" s="5">
        <v>44458</v>
      </c>
      <c r="I1475" t="s">
        <v>615</v>
      </c>
      <c r="J1475" t="s">
        <v>619</v>
      </c>
      <c r="K1475">
        <v>10068</v>
      </c>
      <c r="L1475" t="s">
        <v>319</v>
      </c>
      <c r="M1475" t="s">
        <v>133</v>
      </c>
      <c r="N1475" t="s">
        <v>13</v>
      </c>
      <c r="O1475" t="s">
        <v>46</v>
      </c>
      <c r="P1475">
        <v>26</v>
      </c>
      <c r="Q1475" s="5" t="s">
        <v>142</v>
      </c>
      <c r="R1475" t="s">
        <v>16</v>
      </c>
      <c r="S1475" t="s">
        <v>35</v>
      </c>
      <c r="T1475" t="s">
        <v>18</v>
      </c>
      <c r="U1475" t="s">
        <v>22</v>
      </c>
      <c r="V1475" t="s">
        <v>20</v>
      </c>
      <c r="W1475">
        <v>824</v>
      </c>
      <c r="X1475" t="s">
        <v>574</v>
      </c>
      <c r="Y1475" t="s">
        <v>575</v>
      </c>
      <c r="Z1475" t="s">
        <v>576</v>
      </c>
      <c r="AA1475">
        <v>0.1065</v>
      </c>
      <c r="AB1475" t="s">
        <v>577</v>
      </c>
      <c r="AC1475" t="s">
        <v>578</v>
      </c>
      <c r="AD1475" t="s">
        <v>251</v>
      </c>
      <c r="AE1475" t="s">
        <v>250</v>
      </c>
      <c r="AF1475" t="s">
        <v>251</v>
      </c>
      <c r="AG1475" t="s">
        <v>252</v>
      </c>
      <c r="AH1475" t="s">
        <v>253</v>
      </c>
      <c r="AI1475" t="s">
        <v>317</v>
      </c>
      <c r="AJ1475">
        <v>10068</v>
      </c>
      <c r="AK1475" t="s">
        <v>318</v>
      </c>
      <c r="AL1475" t="s">
        <v>256</v>
      </c>
      <c r="AM1475">
        <v>27139</v>
      </c>
      <c r="AN1475">
        <v>22290</v>
      </c>
      <c r="AO1475">
        <v>25287</v>
      </c>
      <c r="AP1475">
        <v>17.809999999999999</v>
      </c>
      <c r="AQ1475">
        <v>4887.7700000000004</v>
      </c>
      <c r="AR1475" t="s">
        <v>2626</v>
      </c>
      <c r="AS1475" t="s">
        <v>2627</v>
      </c>
      <c r="AT1475">
        <v>1</v>
      </c>
      <c r="AU1475" t="s">
        <v>2628</v>
      </c>
      <c r="AV1475" s="3">
        <v>44458</v>
      </c>
      <c r="AW1475" s="3" t="str">
        <f>TEXT(LoanTable[[#This Row],[Disbursement Date]],"YYYY-MM")</f>
        <v>2021-09</v>
      </c>
      <c r="AX1475" t="str">
        <f>TEXT(EDATE(LoanTable[[#This Row],[Disbursement Date]],-1),"YYYY-MM")</f>
        <v>2021-08</v>
      </c>
      <c r="AY1475">
        <f>IF(LoanTable[[#This Row],[Loan Status]]="Active",1,0)</f>
        <v>0</v>
      </c>
      <c r="AZ1475">
        <f>IF(COUNTIFS(LoanTable[Client id],LoanTable[[#This Row],[Client id]],LoanTable[Period],LoanTable[[#This Row],[Previous Period]])&gt;0,1,0)</f>
        <v>0</v>
      </c>
      <c r="BA1475" s="17" t="str">
        <f>TEXT(LoanTable[[#This Row],[Disbursement Date]],"YYYY")</f>
        <v>2021</v>
      </c>
      <c r="BB1475" s="10" cm="1">
        <f t="array" ref="BB1475">IF(YEAR(LoanTable[[#This Row],[Disbursement Date]])=MIN(YEAR(LoanTable[Disbursement Date])),"",YEAR(LoanTable[[#This Row],[Disbursement Date]])-1)</f>
        <v>2020</v>
      </c>
      <c r="BC1475" s="10">
        <f>IF(LoanTable[[#This Row],[Previous Year]]="",1,IF(COUNTIFS(LoanTable[Client id],LoanTable[[#This Row],[Client id]],LoanTable[Year],LoanTable[[#This Row],[Previous Year]])&gt;0,1,0))</f>
        <v>0</v>
      </c>
      <c r="BD1475" t="str">
        <f>YEAR(LoanTable[[#This Row],[Disbursement Date]]) &amp; "-Q" &amp; ROUNDUP(MONTH(LoanTable[[#This Row],[Disbursement Date]])/3,0)</f>
        <v>2021-Q3</v>
      </c>
      <c r="BE1475">
        <f>IF(LoanTable[[#This Row],[Disbursement Date]]=LoanTable[[#This Row],[First Loan Date]],1,0)</f>
        <v>1</v>
      </c>
    </row>
    <row r="1476" spans="1:57" x14ac:dyDescent="0.3">
      <c r="A1476" t="s">
        <v>2184</v>
      </c>
      <c r="B1476">
        <v>404</v>
      </c>
      <c r="C1476" t="s">
        <v>324</v>
      </c>
      <c r="D1476" t="s">
        <v>589</v>
      </c>
      <c r="E1476">
        <v>13607</v>
      </c>
      <c r="F1476">
        <v>8163</v>
      </c>
      <c r="G1476">
        <v>11611</v>
      </c>
      <c r="H1476" s="5">
        <v>44460</v>
      </c>
      <c r="I1476" t="s">
        <v>612</v>
      </c>
      <c r="J1476" t="s">
        <v>619</v>
      </c>
      <c r="K1476">
        <v>710002</v>
      </c>
      <c r="L1476" t="s">
        <v>329</v>
      </c>
      <c r="M1476" t="s">
        <v>143</v>
      </c>
      <c r="N1476" t="s">
        <v>13</v>
      </c>
      <c r="O1476" t="s">
        <v>46</v>
      </c>
      <c r="P1476">
        <v>29</v>
      </c>
      <c r="Q1476" s="5" t="s">
        <v>146</v>
      </c>
      <c r="R1476" t="s">
        <v>104</v>
      </c>
      <c r="S1476" t="s">
        <v>35</v>
      </c>
      <c r="T1476" t="s">
        <v>63</v>
      </c>
      <c r="U1476" t="s">
        <v>19</v>
      </c>
      <c r="V1476" t="s">
        <v>31</v>
      </c>
      <c r="W1476">
        <v>395</v>
      </c>
      <c r="X1476" t="s">
        <v>574</v>
      </c>
      <c r="Y1476" t="s">
        <v>590</v>
      </c>
      <c r="Z1476" t="s">
        <v>576</v>
      </c>
      <c r="AA1476">
        <v>9.9099999999999994E-2</v>
      </c>
      <c r="AB1476" t="s">
        <v>577</v>
      </c>
      <c r="AC1476" t="s">
        <v>591</v>
      </c>
      <c r="AD1476" t="s">
        <v>324</v>
      </c>
      <c r="AE1476" t="s">
        <v>325</v>
      </c>
      <c r="AF1476" t="s">
        <v>326</v>
      </c>
      <c r="AG1476" t="s">
        <v>327</v>
      </c>
      <c r="AH1476" t="s">
        <v>328</v>
      </c>
      <c r="AI1476" t="s">
        <v>324</v>
      </c>
      <c r="AJ1476">
        <v>710002</v>
      </c>
      <c r="AK1476" t="s">
        <v>271</v>
      </c>
      <c r="AL1476" t="s">
        <v>239</v>
      </c>
      <c r="AM1476">
        <v>14443</v>
      </c>
      <c r="AN1476">
        <v>8658</v>
      </c>
      <c r="AO1476">
        <v>13314</v>
      </c>
      <c r="AP1476">
        <v>17.690000000000001</v>
      </c>
      <c r="AQ1476">
        <v>2866.27</v>
      </c>
      <c r="AR1476" t="s">
        <v>2626</v>
      </c>
      <c r="AS1476" t="s">
        <v>2626</v>
      </c>
      <c r="AT1476">
        <v>2</v>
      </c>
      <c r="AU1476" t="s">
        <v>2628</v>
      </c>
      <c r="AV1476" s="3">
        <v>42506</v>
      </c>
      <c r="AW1476" s="3" t="str">
        <f>TEXT(LoanTable[[#This Row],[Disbursement Date]],"YYYY-MM")</f>
        <v>2021-09</v>
      </c>
      <c r="AX1476" t="str">
        <f>TEXT(EDATE(LoanTable[[#This Row],[Disbursement Date]],-1),"YYYY-MM")</f>
        <v>2021-08</v>
      </c>
      <c r="AY1476">
        <f>IF(LoanTable[[#This Row],[Loan Status]]="Active",1,0)</f>
        <v>0</v>
      </c>
      <c r="AZ1476">
        <f>IF(COUNTIFS(LoanTable[Client id],LoanTable[[#This Row],[Client id]],LoanTable[Period],LoanTable[[#This Row],[Previous Period]])&gt;0,1,0)</f>
        <v>0</v>
      </c>
      <c r="BA1476" s="17" t="str">
        <f>TEXT(LoanTable[[#This Row],[Disbursement Date]],"YYYY")</f>
        <v>2021</v>
      </c>
      <c r="BB1476" s="10" cm="1">
        <f t="array" ref="BB1476">IF(YEAR(LoanTable[[#This Row],[Disbursement Date]])=MIN(YEAR(LoanTable[Disbursement Date])),"",YEAR(LoanTable[[#This Row],[Disbursement Date]])-1)</f>
        <v>2020</v>
      </c>
      <c r="BC1476" s="10">
        <f>IF(LoanTable[[#This Row],[Previous Year]]="",1,IF(COUNTIFS(LoanTable[Client id],LoanTable[[#This Row],[Client id]],LoanTable[Year],LoanTable[[#This Row],[Previous Year]])&gt;0,1,0))</f>
        <v>1</v>
      </c>
      <c r="BD1476" t="str">
        <f>YEAR(LoanTable[[#This Row],[Disbursement Date]]) &amp; "-Q" &amp; ROUNDUP(MONTH(LoanTable[[#This Row],[Disbursement Date]])/3,0)</f>
        <v>2021-Q3</v>
      </c>
      <c r="BE1476">
        <f>IF(LoanTable[[#This Row],[Disbursement Date]]=LoanTable[[#This Row],[First Loan Date]],1,0)</f>
        <v>0</v>
      </c>
    </row>
    <row r="1477" spans="1:57" x14ac:dyDescent="0.3">
      <c r="A1477" t="s">
        <v>676</v>
      </c>
      <c r="B1477">
        <v>583</v>
      </c>
      <c r="C1477" t="s">
        <v>409</v>
      </c>
      <c r="D1477" t="s">
        <v>602</v>
      </c>
      <c r="E1477">
        <v>45722</v>
      </c>
      <c r="F1477">
        <v>3094</v>
      </c>
      <c r="G1477">
        <v>1650</v>
      </c>
      <c r="H1477" s="5">
        <v>44465</v>
      </c>
      <c r="I1477" t="s">
        <v>615</v>
      </c>
      <c r="J1477" t="s">
        <v>619</v>
      </c>
      <c r="K1477">
        <v>1030063</v>
      </c>
      <c r="L1477" t="s">
        <v>411</v>
      </c>
      <c r="M1477" t="s">
        <v>128</v>
      </c>
      <c r="N1477" t="s">
        <v>13</v>
      </c>
      <c r="O1477" t="s">
        <v>14</v>
      </c>
      <c r="P1477">
        <v>42</v>
      </c>
      <c r="Q1477" s="5" t="s">
        <v>129</v>
      </c>
      <c r="R1477" t="s">
        <v>25</v>
      </c>
      <c r="S1477" t="s">
        <v>35</v>
      </c>
      <c r="T1477" t="s">
        <v>18</v>
      </c>
      <c r="U1477" t="s">
        <v>38</v>
      </c>
      <c r="V1477" t="s">
        <v>20</v>
      </c>
      <c r="W1477">
        <v>717</v>
      </c>
      <c r="X1477" t="s">
        <v>574</v>
      </c>
      <c r="Y1477" t="s">
        <v>575</v>
      </c>
      <c r="Z1477" t="s">
        <v>576</v>
      </c>
      <c r="AA1477">
        <v>0.17269999999999999</v>
      </c>
      <c r="AB1477" t="s">
        <v>585</v>
      </c>
      <c r="AC1477" t="s">
        <v>597</v>
      </c>
      <c r="AD1477" t="s">
        <v>409</v>
      </c>
      <c r="AE1477" t="s">
        <v>234</v>
      </c>
      <c r="AF1477" t="s">
        <v>235</v>
      </c>
      <c r="AG1477" t="s">
        <v>236</v>
      </c>
      <c r="AH1477" t="s">
        <v>237</v>
      </c>
      <c r="AI1477" t="s">
        <v>246</v>
      </c>
      <c r="AJ1477">
        <v>1030063</v>
      </c>
      <c r="AK1477" t="s">
        <v>410</v>
      </c>
      <c r="AL1477" t="s">
        <v>241</v>
      </c>
      <c r="AM1477">
        <v>46252</v>
      </c>
      <c r="AN1477">
        <v>5050</v>
      </c>
      <c r="AO1477">
        <v>45474</v>
      </c>
      <c r="AP1477">
        <v>3.37</v>
      </c>
      <c r="AQ1477">
        <v>4344.62</v>
      </c>
      <c r="AR1477" t="s">
        <v>2626</v>
      </c>
      <c r="AS1477" t="s">
        <v>2626</v>
      </c>
      <c r="AT1477">
        <v>0</v>
      </c>
      <c r="AU1477" t="s">
        <v>2628</v>
      </c>
      <c r="AV1477" s="3">
        <v>44023</v>
      </c>
      <c r="AW1477" s="3" t="str">
        <f>TEXT(LoanTable[[#This Row],[Disbursement Date]],"YYYY-MM")</f>
        <v>2021-09</v>
      </c>
      <c r="AX1477" t="str">
        <f>TEXT(EDATE(LoanTable[[#This Row],[Disbursement Date]],-1),"YYYY-MM")</f>
        <v>2021-08</v>
      </c>
      <c r="AY1477">
        <f>IF(LoanTable[[#This Row],[Loan Status]]="Active",1,0)</f>
        <v>0</v>
      </c>
      <c r="AZ1477">
        <f>IF(COUNTIFS(LoanTable[Client id],LoanTable[[#This Row],[Client id]],LoanTable[Period],LoanTable[[#This Row],[Previous Period]])&gt;0,1,0)</f>
        <v>0</v>
      </c>
      <c r="BA1477" s="17" t="str">
        <f>TEXT(LoanTable[[#This Row],[Disbursement Date]],"YYYY")</f>
        <v>2021</v>
      </c>
      <c r="BB1477" s="10" cm="1">
        <f t="array" ref="BB1477">IF(YEAR(LoanTable[[#This Row],[Disbursement Date]])=MIN(YEAR(LoanTable[Disbursement Date])),"",YEAR(LoanTable[[#This Row],[Disbursement Date]])-1)</f>
        <v>2020</v>
      </c>
      <c r="BC1477" s="10">
        <f>IF(LoanTable[[#This Row],[Previous Year]]="",1,IF(COUNTIFS(LoanTable[Client id],LoanTable[[#This Row],[Client id]],LoanTable[Year],LoanTable[[#This Row],[Previous Year]])&gt;0,1,0))</f>
        <v>1</v>
      </c>
      <c r="BD1477" t="str">
        <f>YEAR(LoanTable[[#This Row],[Disbursement Date]]) &amp; "-Q" &amp; ROUNDUP(MONTH(LoanTable[[#This Row],[Disbursement Date]])/3,0)</f>
        <v>2021-Q3</v>
      </c>
      <c r="BE1477">
        <f>IF(LoanTable[[#This Row],[Disbursement Date]]=LoanTable[[#This Row],[First Loan Date]],1,0)</f>
        <v>0</v>
      </c>
    </row>
    <row r="1478" spans="1:57" x14ac:dyDescent="0.3">
      <c r="A1478" t="s">
        <v>1940</v>
      </c>
      <c r="B1478">
        <v>757</v>
      </c>
      <c r="C1478" t="s">
        <v>422</v>
      </c>
      <c r="D1478" t="s">
        <v>573</v>
      </c>
      <c r="E1478">
        <v>13926</v>
      </c>
      <c r="F1478">
        <v>31927</v>
      </c>
      <c r="G1478">
        <v>24050</v>
      </c>
      <c r="H1478" s="5">
        <v>44467</v>
      </c>
      <c r="I1478" t="s">
        <v>612</v>
      </c>
      <c r="J1478" t="s">
        <v>619</v>
      </c>
      <c r="K1478">
        <v>120676</v>
      </c>
      <c r="L1478" t="s">
        <v>423</v>
      </c>
      <c r="M1478" t="s">
        <v>23</v>
      </c>
      <c r="N1478" t="s">
        <v>13</v>
      </c>
      <c r="O1478" t="s">
        <v>14</v>
      </c>
      <c r="P1478">
        <v>43</v>
      </c>
      <c r="Q1478" s="5" t="s">
        <v>24</v>
      </c>
      <c r="R1478" t="s">
        <v>25</v>
      </c>
      <c r="S1478" t="s">
        <v>17</v>
      </c>
      <c r="T1478" t="s">
        <v>18</v>
      </c>
      <c r="U1478" t="s">
        <v>26</v>
      </c>
      <c r="V1478" t="s">
        <v>20</v>
      </c>
      <c r="W1478">
        <v>645</v>
      </c>
      <c r="X1478" t="s">
        <v>574</v>
      </c>
      <c r="Y1478" t="s">
        <v>575</v>
      </c>
      <c r="Z1478" t="s">
        <v>576</v>
      </c>
      <c r="AA1478">
        <v>0.1065</v>
      </c>
      <c r="AB1478" t="s">
        <v>577</v>
      </c>
      <c r="AC1478" t="s">
        <v>578</v>
      </c>
      <c r="AD1478" t="s">
        <v>422</v>
      </c>
      <c r="AE1478" t="s">
        <v>234</v>
      </c>
      <c r="AF1478" t="s">
        <v>235</v>
      </c>
      <c r="AG1478" t="s">
        <v>236</v>
      </c>
      <c r="AH1478" t="s">
        <v>237</v>
      </c>
      <c r="AI1478" t="s">
        <v>422</v>
      </c>
      <c r="AJ1478">
        <v>120676</v>
      </c>
      <c r="AK1478" t="s">
        <v>247</v>
      </c>
      <c r="AL1478" t="s">
        <v>239</v>
      </c>
      <c r="AM1478">
        <v>14561</v>
      </c>
      <c r="AN1478">
        <v>33467</v>
      </c>
      <c r="AO1478">
        <v>13589</v>
      </c>
      <c r="AP1478">
        <v>32.15</v>
      </c>
      <c r="AQ1478">
        <v>848.23</v>
      </c>
      <c r="AR1478" t="s">
        <v>2626</v>
      </c>
      <c r="AS1478" t="s">
        <v>2626</v>
      </c>
      <c r="AT1478">
        <v>1</v>
      </c>
      <c r="AU1478" t="s">
        <v>2630</v>
      </c>
      <c r="AV1478" s="3">
        <v>43286</v>
      </c>
      <c r="AW1478" s="3" t="str">
        <f>TEXT(LoanTable[[#This Row],[Disbursement Date]],"YYYY-MM")</f>
        <v>2021-09</v>
      </c>
      <c r="AX1478" t="str">
        <f>TEXT(EDATE(LoanTable[[#This Row],[Disbursement Date]],-1),"YYYY-MM")</f>
        <v>2021-08</v>
      </c>
      <c r="AY1478">
        <f>IF(LoanTable[[#This Row],[Loan Status]]="Active",1,0)</f>
        <v>0</v>
      </c>
      <c r="AZ1478">
        <f>IF(COUNTIFS(LoanTable[Client id],LoanTable[[#This Row],[Client id]],LoanTable[Period],LoanTable[[#This Row],[Previous Period]])&gt;0,1,0)</f>
        <v>0</v>
      </c>
      <c r="BA1478" s="17" t="str">
        <f>TEXT(LoanTable[[#This Row],[Disbursement Date]],"YYYY")</f>
        <v>2021</v>
      </c>
      <c r="BB1478" s="10" cm="1">
        <f t="array" ref="BB1478">IF(YEAR(LoanTable[[#This Row],[Disbursement Date]])=MIN(YEAR(LoanTable[Disbursement Date])),"",YEAR(LoanTable[[#This Row],[Disbursement Date]])-1)</f>
        <v>2020</v>
      </c>
      <c r="BC1478" s="10">
        <f>IF(LoanTable[[#This Row],[Previous Year]]="",1,IF(COUNTIFS(LoanTable[Client id],LoanTable[[#This Row],[Client id]],LoanTable[Year],LoanTable[[#This Row],[Previous Year]])&gt;0,1,0))</f>
        <v>0</v>
      </c>
      <c r="BD1478" t="str">
        <f>YEAR(LoanTable[[#This Row],[Disbursement Date]]) &amp; "-Q" &amp; ROUNDUP(MONTH(LoanTable[[#This Row],[Disbursement Date]])/3,0)</f>
        <v>2021-Q3</v>
      </c>
      <c r="BE1478">
        <f>IF(LoanTable[[#This Row],[Disbursement Date]]=LoanTable[[#This Row],[First Loan Date]],1,0)</f>
        <v>0</v>
      </c>
    </row>
    <row r="1479" spans="1:57" x14ac:dyDescent="0.3">
      <c r="A1479" t="s">
        <v>2561</v>
      </c>
      <c r="B1479">
        <v>648</v>
      </c>
      <c r="C1479" t="s">
        <v>265</v>
      </c>
      <c r="D1479" t="s">
        <v>573</v>
      </c>
      <c r="E1479">
        <v>41629</v>
      </c>
      <c r="F1479">
        <v>22823</v>
      </c>
      <c r="G1479">
        <v>25216</v>
      </c>
      <c r="H1479" s="5">
        <v>44468</v>
      </c>
      <c r="I1479" t="s">
        <v>615</v>
      </c>
      <c r="J1479" t="s">
        <v>619</v>
      </c>
      <c r="K1479">
        <v>30179</v>
      </c>
      <c r="L1479" t="s">
        <v>272</v>
      </c>
      <c r="M1479" t="s">
        <v>23</v>
      </c>
      <c r="N1479" t="s">
        <v>13</v>
      </c>
      <c r="O1479" t="s">
        <v>46</v>
      </c>
      <c r="P1479">
        <v>34</v>
      </c>
      <c r="Q1479" s="5" t="s">
        <v>87</v>
      </c>
      <c r="R1479" t="s">
        <v>16</v>
      </c>
      <c r="S1479" t="s">
        <v>35</v>
      </c>
      <c r="T1479" t="s">
        <v>18</v>
      </c>
      <c r="U1479" t="s">
        <v>38</v>
      </c>
      <c r="V1479" t="s">
        <v>39</v>
      </c>
      <c r="W1479">
        <v>756</v>
      </c>
      <c r="X1479" t="s">
        <v>574</v>
      </c>
      <c r="Y1479" t="s">
        <v>575</v>
      </c>
      <c r="Z1479" t="s">
        <v>576</v>
      </c>
      <c r="AA1479">
        <v>0.1065</v>
      </c>
      <c r="AB1479" t="s">
        <v>577</v>
      </c>
      <c r="AC1479" t="s">
        <v>578</v>
      </c>
      <c r="AD1479" t="s">
        <v>265</v>
      </c>
      <c r="AE1479" t="s">
        <v>266</v>
      </c>
      <c r="AF1479" t="s">
        <v>267</v>
      </c>
      <c r="AG1479" t="s">
        <v>268</v>
      </c>
      <c r="AH1479" t="s">
        <v>269</v>
      </c>
      <c r="AI1479" t="s">
        <v>270</v>
      </c>
      <c r="AJ1479">
        <v>30179</v>
      </c>
      <c r="AK1479" t="s">
        <v>271</v>
      </c>
      <c r="AL1479" t="s">
        <v>241</v>
      </c>
      <c r="AM1479">
        <v>42264</v>
      </c>
      <c r="AN1479">
        <v>24465</v>
      </c>
      <c r="AO1479">
        <v>41197</v>
      </c>
      <c r="AP1479">
        <v>24.3</v>
      </c>
      <c r="AQ1479">
        <v>4343.95</v>
      </c>
      <c r="AR1479" t="s">
        <v>2627</v>
      </c>
      <c r="AS1479" t="s">
        <v>2626</v>
      </c>
      <c r="AT1479">
        <v>1</v>
      </c>
      <c r="AU1479" t="s">
        <v>2628</v>
      </c>
      <c r="AV1479" s="3">
        <v>44468</v>
      </c>
      <c r="AW1479" s="3" t="str">
        <f>TEXT(LoanTable[[#This Row],[Disbursement Date]],"YYYY-MM")</f>
        <v>2021-09</v>
      </c>
      <c r="AX1479" t="str">
        <f>TEXT(EDATE(LoanTable[[#This Row],[Disbursement Date]],-1),"YYYY-MM")</f>
        <v>2021-08</v>
      </c>
      <c r="AY1479">
        <f>IF(LoanTable[[#This Row],[Loan Status]]="Active",1,0)</f>
        <v>0</v>
      </c>
      <c r="AZ1479">
        <f>IF(COUNTIFS(LoanTable[Client id],LoanTable[[#This Row],[Client id]],LoanTable[Period],LoanTable[[#This Row],[Previous Period]])&gt;0,1,0)</f>
        <v>0</v>
      </c>
      <c r="BA1479" s="17" t="str">
        <f>TEXT(LoanTable[[#This Row],[Disbursement Date]],"YYYY")</f>
        <v>2021</v>
      </c>
      <c r="BB1479" s="10" cm="1">
        <f t="array" ref="BB1479">IF(YEAR(LoanTable[[#This Row],[Disbursement Date]])=MIN(YEAR(LoanTable[Disbursement Date])),"",YEAR(LoanTable[[#This Row],[Disbursement Date]])-1)</f>
        <v>2020</v>
      </c>
      <c r="BC1479" s="10">
        <f>IF(LoanTable[[#This Row],[Previous Year]]="",1,IF(COUNTIFS(LoanTable[Client id],LoanTable[[#This Row],[Client id]],LoanTable[Year],LoanTable[[#This Row],[Previous Year]])&gt;0,1,0))</f>
        <v>0</v>
      </c>
      <c r="BD1479" t="str">
        <f>YEAR(LoanTable[[#This Row],[Disbursement Date]]) &amp; "-Q" &amp; ROUNDUP(MONTH(LoanTable[[#This Row],[Disbursement Date]])/3,0)</f>
        <v>2021-Q3</v>
      </c>
      <c r="BE1479">
        <f>IF(LoanTable[[#This Row],[Disbursement Date]]=LoanTable[[#This Row],[First Loan Date]],1,0)</f>
        <v>1</v>
      </c>
    </row>
    <row r="1480" spans="1:57" x14ac:dyDescent="0.3">
      <c r="A1480" t="s">
        <v>1051</v>
      </c>
      <c r="B1480">
        <v>293</v>
      </c>
      <c r="C1480" t="s">
        <v>251</v>
      </c>
      <c r="D1480" t="s">
        <v>589</v>
      </c>
      <c r="E1480">
        <v>24397</v>
      </c>
      <c r="F1480">
        <v>33948</v>
      </c>
      <c r="G1480">
        <v>21843</v>
      </c>
      <c r="H1480" s="5">
        <v>44474</v>
      </c>
      <c r="I1480" t="s">
        <v>612</v>
      </c>
      <c r="J1480" t="s">
        <v>619</v>
      </c>
      <c r="K1480">
        <v>10068</v>
      </c>
      <c r="L1480" t="s">
        <v>319</v>
      </c>
      <c r="M1480" t="s">
        <v>50</v>
      </c>
      <c r="N1480" t="s">
        <v>13</v>
      </c>
      <c r="O1480" t="s">
        <v>46</v>
      </c>
      <c r="P1480">
        <v>31</v>
      </c>
      <c r="Q1480" s="5" t="s">
        <v>101</v>
      </c>
      <c r="R1480" t="s">
        <v>25</v>
      </c>
      <c r="S1480" t="s">
        <v>35</v>
      </c>
      <c r="T1480" t="s">
        <v>18</v>
      </c>
      <c r="U1480" t="s">
        <v>38</v>
      </c>
      <c r="V1480" t="s">
        <v>39</v>
      </c>
      <c r="W1480">
        <v>315</v>
      </c>
      <c r="X1480" t="s">
        <v>574</v>
      </c>
      <c r="Y1480" t="s">
        <v>590</v>
      </c>
      <c r="Z1480" t="s">
        <v>576</v>
      </c>
      <c r="AA1480">
        <v>9.9099999999999994E-2</v>
      </c>
      <c r="AB1480" t="s">
        <v>577</v>
      </c>
      <c r="AC1480" t="s">
        <v>591</v>
      </c>
      <c r="AD1480" t="s">
        <v>251</v>
      </c>
      <c r="AE1480" t="s">
        <v>250</v>
      </c>
      <c r="AF1480" t="s">
        <v>251</v>
      </c>
      <c r="AG1480" t="s">
        <v>252</v>
      </c>
      <c r="AH1480" t="s">
        <v>253</v>
      </c>
      <c r="AI1480" t="s">
        <v>317</v>
      </c>
      <c r="AJ1480">
        <v>10068</v>
      </c>
      <c r="AK1480" t="s">
        <v>318</v>
      </c>
      <c r="AL1480" t="s">
        <v>256</v>
      </c>
      <c r="AM1480">
        <v>25457</v>
      </c>
      <c r="AN1480">
        <v>34281</v>
      </c>
      <c r="AO1480">
        <v>24106</v>
      </c>
      <c r="AP1480">
        <v>33.799999999999997</v>
      </c>
      <c r="AQ1480">
        <v>4577.2</v>
      </c>
      <c r="AR1480" t="s">
        <v>2626</v>
      </c>
      <c r="AS1480" t="s">
        <v>2626</v>
      </c>
      <c r="AT1480">
        <v>1</v>
      </c>
      <c r="AU1480" t="s">
        <v>2629</v>
      </c>
      <c r="AV1480" s="3">
        <v>42753</v>
      </c>
      <c r="AW1480" s="3" t="str">
        <f>TEXT(LoanTable[[#This Row],[Disbursement Date]],"YYYY-MM")</f>
        <v>2021-10</v>
      </c>
      <c r="AX1480" t="str">
        <f>TEXT(EDATE(LoanTable[[#This Row],[Disbursement Date]],-1),"YYYY-MM")</f>
        <v>2021-09</v>
      </c>
      <c r="AY1480">
        <f>IF(LoanTable[[#This Row],[Loan Status]]="Active",1,0)</f>
        <v>0</v>
      </c>
      <c r="AZ1480">
        <f>IF(COUNTIFS(LoanTable[Client id],LoanTable[[#This Row],[Client id]],LoanTable[Period],LoanTable[[#This Row],[Previous Period]])&gt;0,1,0)</f>
        <v>0</v>
      </c>
      <c r="BA1480" s="17" t="str">
        <f>TEXT(LoanTable[[#This Row],[Disbursement Date]],"YYYY")</f>
        <v>2021</v>
      </c>
      <c r="BB1480" s="10" cm="1">
        <f t="array" ref="BB1480">IF(YEAR(LoanTable[[#This Row],[Disbursement Date]])=MIN(YEAR(LoanTable[Disbursement Date])),"",YEAR(LoanTable[[#This Row],[Disbursement Date]])-1)</f>
        <v>2020</v>
      </c>
      <c r="BC1480" s="10">
        <f>IF(LoanTable[[#This Row],[Previous Year]]="",1,IF(COUNTIFS(LoanTable[Client id],LoanTable[[#This Row],[Client id]],LoanTable[Year],LoanTable[[#This Row],[Previous Year]])&gt;0,1,0))</f>
        <v>1</v>
      </c>
      <c r="BD1480" t="str">
        <f>YEAR(LoanTable[[#This Row],[Disbursement Date]]) &amp; "-Q" &amp; ROUNDUP(MONTH(LoanTable[[#This Row],[Disbursement Date]])/3,0)</f>
        <v>2021-Q4</v>
      </c>
      <c r="BE1480">
        <f>IF(LoanTable[[#This Row],[Disbursement Date]]=LoanTable[[#This Row],[First Loan Date]],1,0)</f>
        <v>0</v>
      </c>
    </row>
    <row r="1481" spans="1:57" x14ac:dyDescent="0.3">
      <c r="A1481" t="s">
        <v>1111</v>
      </c>
      <c r="B1481">
        <v>814</v>
      </c>
      <c r="C1481" t="s">
        <v>246</v>
      </c>
      <c r="D1481" t="s">
        <v>589</v>
      </c>
      <c r="E1481">
        <v>29731</v>
      </c>
      <c r="F1481">
        <v>38168</v>
      </c>
      <c r="G1481">
        <v>22936</v>
      </c>
      <c r="H1481" s="5">
        <v>44474</v>
      </c>
      <c r="I1481" t="s">
        <v>615</v>
      </c>
      <c r="J1481" t="s">
        <v>619</v>
      </c>
      <c r="K1481">
        <v>110159</v>
      </c>
      <c r="L1481" t="s">
        <v>248</v>
      </c>
      <c r="M1481" t="s">
        <v>98</v>
      </c>
      <c r="N1481" t="s">
        <v>13</v>
      </c>
      <c r="O1481" t="s">
        <v>28</v>
      </c>
      <c r="P1481">
        <v>54</v>
      </c>
      <c r="Q1481" s="5" t="s">
        <v>92</v>
      </c>
      <c r="R1481" t="s">
        <v>104</v>
      </c>
      <c r="S1481" t="s">
        <v>105</v>
      </c>
      <c r="T1481" t="s">
        <v>18</v>
      </c>
      <c r="U1481" t="s">
        <v>38</v>
      </c>
      <c r="V1481" t="s">
        <v>20</v>
      </c>
      <c r="W1481">
        <v>433</v>
      </c>
      <c r="X1481" t="s">
        <v>574</v>
      </c>
      <c r="Y1481" t="s">
        <v>590</v>
      </c>
      <c r="Z1481" t="s">
        <v>576</v>
      </c>
      <c r="AA1481">
        <v>9.9099999999999994E-2</v>
      </c>
      <c r="AB1481" t="s">
        <v>577</v>
      </c>
      <c r="AC1481" t="s">
        <v>591</v>
      </c>
      <c r="AD1481" t="s">
        <v>246</v>
      </c>
      <c r="AE1481" t="s">
        <v>234</v>
      </c>
      <c r="AF1481" t="s">
        <v>235</v>
      </c>
      <c r="AG1481" t="s">
        <v>236</v>
      </c>
      <c r="AH1481" t="s">
        <v>237</v>
      </c>
      <c r="AI1481" t="s">
        <v>246</v>
      </c>
      <c r="AJ1481">
        <v>110159</v>
      </c>
      <c r="AK1481" t="s">
        <v>247</v>
      </c>
      <c r="AL1481" t="s">
        <v>241</v>
      </c>
      <c r="AM1481">
        <v>30312</v>
      </c>
      <c r="AN1481">
        <v>38706</v>
      </c>
      <c r="AO1481">
        <v>29372</v>
      </c>
      <c r="AP1481">
        <v>37.97</v>
      </c>
      <c r="AQ1481">
        <v>774.08</v>
      </c>
      <c r="AR1481" t="s">
        <v>2626</v>
      </c>
      <c r="AS1481" t="s">
        <v>2626</v>
      </c>
      <c r="AT1481">
        <v>0</v>
      </c>
      <c r="AU1481" t="s">
        <v>2628</v>
      </c>
      <c r="AV1481" s="3">
        <v>44474</v>
      </c>
      <c r="AW1481" s="3" t="str">
        <f>TEXT(LoanTable[[#This Row],[Disbursement Date]],"YYYY-MM")</f>
        <v>2021-10</v>
      </c>
      <c r="AX1481" t="str">
        <f>TEXT(EDATE(LoanTable[[#This Row],[Disbursement Date]],-1),"YYYY-MM")</f>
        <v>2021-09</v>
      </c>
      <c r="AY1481">
        <f>IF(LoanTable[[#This Row],[Loan Status]]="Active",1,0)</f>
        <v>0</v>
      </c>
      <c r="AZ1481">
        <f>IF(COUNTIFS(LoanTable[Client id],LoanTable[[#This Row],[Client id]],LoanTable[Period],LoanTable[[#This Row],[Previous Period]])&gt;0,1,0)</f>
        <v>0</v>
      </c>
      <c r="BA1481" s="17" t="str">
        <f>TEXT(LoanTable[[#This Row],[Disbursement Date]],"YYYY")</f>
        <v>2021</v>
      </c>
      <c r="BB1481" s="10" cm="1">
        <f t="array" ref="BB1481">IF(YEAR(LoanTable[[#This Row],[Disbursement Date]])=MIN(YEAR(LoanTable[Disbursement Date])),"",YEAR(LoanTable[[#This Row],[Disbursement Date]])-1)</f>
        <v>2020</v>
      </c>
      <c r="BC1481" s="10">
        <f>IF(LoanTable[[#This Row],[Previous Year]]="",1,IF(COUNTIFS(LoanTable[Client id],LoanTable[[#This Row],[Client id]],LoanTable[Year],LoanTable[[#This Row],[Previous Year]])&gt;0,1,0))</f>
        <v>0</v>
      </c>
      <c r="BD1481" t="str">
        <f>YEAR(LoanTable[[#This Row],[Disbursement Date]]) &amp; "-Q" &amp; ROUNDUP(MONTH(LoanTable[[#This Row],[Disbursement Date]])/3,0)</f>
        <v>2021-Q4</v>
      </c>
      <c r="BE1481">
        <f>IF(LoanTable[[#This Row],[Disbursement Date]]=LoanTable[[#This Row],[First Loan Date]],1,0)</f>
        <v>1</v>
      </c>
    </row>
    <row r="1482" spans="1:57" x14ac:dyDescent="0.3">
      <c r="A1482" t="s">
        <v>663</v>
      </c>
      <c r="B1482">
        <v>245</v>
      </c>
      <c r="C1482" t="s">
        <v>249</v>
      </c>
      <c r="D1482" t="s">
        <v>583</v>
      </c>
      <c r="E1482">
        <v>48450</v>
      </c>
      <c r="F1482">
        <v>25184</v>
      </c>
      <c r="G1482">
        <v>26822</v>
      </c>
      <c r="H1482" s="5">
        <v>44475</v>
      </c>
      <c r="I1482" t="s">
        <v>617</v>
      </c>
      <c r="J1482" t="s">
        <v>613</v>
      </c>
      <c r="K1482">
        <v>910182</v>
      </c>
      <c r="L1482" t="s">
        <v>257</v>
      </c>
      <c r="M1482" t="s">
        <v>90</v>
      </c>
      <c r="N1482" t="s">
        <v>13</v>
      </c>
      <c r="O1482" t="s">
        <v>28</v>
      </c>
      <c r="P1482">
        <v>52</v>
      </c>
      <c r="Q1482" s="5" t="s">
        <v>92</v>
      </c>
      <c r="R1482" t="s">
        <v>74</v>
      </c>
      <c r="S1482" t="s">
        <v>35</v>
      </c>
      <c r="T1482" t="s">
        <v>18</v>
      </c>
      <c r="U1482" t="s">
        <v>22</v>
      </c>
      <c r="V1482" t="s">
        <v>39</v>
      </c>
      <c r="W1482">
        <v>322</v>
      </c>
      <c r="X1482" t="s">
        <v>574</v>
      </c>
      <c r="Y1482" t="s">
        <v>584</v>
      </c>
      <c r="Z1482" t="s">
        <v>576</v>
      </c>
      <c r="AA1482">
        <v>0.1825</v>
      </c>
      <c r="AB1482" t="s">
        <v>585</v>
      </c>
      <c r="AC1482" t="s">
        <v>586</v>
      </c>
      <c r="AD1482" t="s">
        <v>249</v>
      </c>
      <c r="AE1482" t="s">
        <v>250</v>
      </c>
      <c r="AF1482" t="s">
        <v>251</v>
      </c>
      <c r="AG1482" t="s">
        <v>252</v>
      </c>
      <c r="AH1482" t="s">
        <v>253</v>
      </c>
      <c r="AI1482" t="s">
        <v>254</v>
      </c>
      <c r="AJ1482">
        <v>910182</v>
      </c>
      <c r="AK1482" t="s">
        <v>255</v>
      </c>
      <c r="AL1482" t="s">
        <v>256</v>
      </c>
      <c r="AM1482">
        <v>48885</v>
      </c>
      <c r="AN1482">
        <v>26574</v>
      </c>
      <c r="AO1482">
        <v>48450</v>
      </c>
      <c r="AP1482">
        <v>13.5</v>
      </c>
      <c r="AQ1482">
        <v>2142.5300000000002</v>
      </c>
      <c r="AR1482" t="s">
        <v>2626</v>
      </c>
      <c r="AS1482" t="s">
        <v>2626</v>
      </c>
      <c r="AT1482">
        <v>0</v>
      </c>
      <c r="AU1482" t="s">
        <v>2630</v>
      </c>
      <c r="AV1482" s="3">
        <v>43650</v>
      </c>
      <c r="AW1482" s="3" t="str">
        <f>TEXT(LoanTable[[#This Row],[Disbursement Date]],"YYYY-MM")</f>
        <v>2021-10</v>
      </c>
      <c r="AX1482" t="str">
        <f>TEXT(EDATE(LoanTable[[#This Row],[Disbursement Date]],-1),"YYYY-MM")</f>
        <v>2021-09</v>
      </c>
      <c r="AY1482">
        <f>IF(LoanTable[[#This Row],[Loan Status]]="Active",1,0)</f>
        <v>0</v>
      </c>
      <c r="AZ1482">
        <f>IF(COUNTIFS(LoanTable[Client id],LoanTable[[#This Row],[Client id]],LoanTable[Period],LoanTable[[#This Row],[Previous Period]])&gt;0,1,0)</f>
        <v>0</v>
      </c>
      <c r="BA1482" s="17" t="str">
        <f>TEXT(LoanTable[[#This Row],[Disbursement Date]],"YYYY")</f>
        <v>2021</v>
      </c>
      <c r="BB1482" s="10" cm="1">
        <f t="array" ref="BB1482">IF(YEAR(LoanTable[[#This Row],[Disbursement Date]])=MIN(YEAR(LoanTable[Disbursement Date])),"",YEAR(LoanTable[[#This Row],[Disbursement Date]])-1)</f>
        <v>2020</v>
      </c>
      <c r="BC1482" s="10">
        <f>IF(LoanTable[[#This Row],[Previous Year]]="",1,IF(COUNTIFS(LoanTable[Client id],LoanTable[[#This Row],[Client id]],LoanTable[Year],LoanTable[[#This Row],[Previous Year]])&gt;0,1,0))</f>
        <v>0</v>
      </c>
      <c r="BD1482" t="str">
        <f>YEAR(LoanTable[[#This Row],[Disbursement Date]]) &amp; "-Q" &amp; ROUNDUP(MONTH(LoanTable[[#This Row],[Disbursement Date]])/3,0)</f>
        <v>2021-Q4</v>
      </c>
      <c r="BE1482">
        <f>IF(LoanTable[[#This Row],[Disbursement Date]]=LoanTable[[#This Row],[First Loan Date]],1,0)</f>
        <v>0</v>
      </c>
    </row>
    <row r="1483" spans="1:57" x14ac:dyDescent="0.3">
      <c r="A1483" t="s">
        <v>2057</v>
      </c>
      <c r="B1483">
        <v>69</v>
      </c>
      <c r="C1483" t="s">
        <v>233</v>
      </c>
      <c r="D1483" t="s">
        <v>573</v>
      </c>
      <c r="E1483">
        <v>29859</v>
      </c>
      <c r="F1483">
        <v>27127</v>
      </c>
      <c r="G1483">
        <v>15078</v>
      </c>
      <c r="H1483" s="5">
        <v>44477</v>
      </c>
      <c r="I1483" t="s">
        <v>624</v>
      </c>
      <c r="J1483" t="s">
        <v>619</v>
      </c>
      <c r="K1483">
        <v>100186</v>
      </c>
      <c r="L1483" t="s">
        <v>240</v>
      </c>
      <c r="M1483" t="s">
        <v>66</v>
      </c>
      <c r="N1483" t="s">
        <v>13</v>
      </c>
      <c r="O1483" t="s">
        <v>33</v>
      </c>
      <c r="P1483">
        <v>21</v>
      </c>
      <c r="Q1483" s="6" t="s">
        <v>132</v>
      </c>
      <c r="R1483" t="s">
        <v>74</v>
      </c>
      <c r="S1483" t="s">
        <v>35</v>
      </c>
      <c r="T1483" t="s">
        <v>18</v>
      </c>
      <c r="U1483" t="s">
        <v>38</v>
      </c>
      <c r="V1483" t="s">
        <v>39</v>
      </c>
      <c r="W1483">
        <v>800</v>
      </c>
      <c r="X1483" t="s">
        <v>574</v>
      </c>
      <c r="Y1483" t="s">
        <v>575</v>
      </c>
      <c r="Z1483" t="s">
        <v>576</v>
      </c>
      <c r="AA1483">
        <v>0.1065</v>
      </c>
      <c r="AB1483" t="s">
        <v>577</v>
      </c>
      <c r="AC1483" t="s">
        <v>578</v>
      </c>
      <c r="AD1483" t="s">
        <v>233</v>
      </c>
      <c r="AE1483" t="s">
        <v>234</v>
      </c>
      <c r="AF1483" t="s">
        <v>235</v>
      </c>
      <c r="AG1483" t="s">
        <v>236</v>
      </c>
      <c r="AH1483" t="s">
        <v>237</v>
      </c>
      <c r="AI1483" t="s">
        <v>233</v>
      </c>
      <c r="AJ1483">
        <v>100186</v>
      </c>
      <c r="AK1483" t="s">
        <v>238</v>
      </c>
      <c r="AL1483" t="s">
        <v>239</v>
      </c>
      <c r="AM1483">
        <v>31798</v>
      </c>
      <c r="AN1483">
        <v>28718</v>
      </c>
      <c r="AO1483">
        <v>29522</v>
      </c>
      <c r="AP1483">
        <v>30.35</v>
      </c>
      <c r="AQ1483">
        <v>3434.23</v>
      </c>
      <c r="AR1483" t="s">
        <v>2626</v>
      </c>
      <c r="AS1483" t="s">
        <v>2626</v>
      </c>
      <c r="AT1483">
        <v>2</v>
      </c>
      <c r="AU1483" t="s">
        <v>2628</v>
      </c>
      <c r="AV1483" s="3">
        <v>42456</v>
      </c>
      <c r="AW1483" s="3" t="str">
        <f>TEXT(LoanTable[[#This Row],[Disbursement Date]],"YYYY-MM")</f>
        <v>2021-10</v>
      </c>
      <c r="AX1483" t="str">
        <f>TEXT(EDATE(LoanTable[[#This Row],[Disbursement Date]],-1),"YYYY-MM")</f>
        <v>2021-09</v>
      </c>
      <c r="AY1483">
        <f>IF(LoanTable[[#This Row],[Loan Status]]="Active",1,0)</f>
        <v>1</v>
      </c>
      <c r="AZ1483">
        <f>IF(COUNTIFS(LoanTable[Client id],LoanTable[[#This Row],[Client id]],LoanTable[Period],LoanTable[[#This Row],[Previous Period]])&gt;0,1,0)</f>
        <v>0</v>
      </c>
      <c r="BA1483" s="17" t="str">
        <f>TEXT(LoanTable[[#This Row],[Disbursement Date]],"YYYY")</f>
        <v>2021</v>
      </c>
      <c r="BB1483" s="10" cm="1">
        <f t="array" ref="BB1483">IF(YEAR(LoanTable[[#This Row],[Disbursement Date]])=MIN(YEAR(LoanTable[Disbursement Date])),"",YEAR(LoanTable[[#This Row],[Disbursement Date]])-1)</f>
        <v>2020</v>
      </c>
      <c r="BC1483" s="10">
        <f>IF(LoanTable[[#This Row],[Previous Year]]="",1,IF(COUNTIFS(LoanTable[Client id],LoanTable[[#This Row],[Client id]],LoanTable[Year],LoanTable[[#This Row],[Previous Year]])&gt;0,1,0))</f>
        <v>1</v>
      </c>
      <c r="BD1483" t="str">
        <f>YEAR(LoanTable[[#This Row],[Disbursement Date]]) &amp; "-Q" &amp; ROUNDUP(MONTH(LoanTable[[#This Row],[Disbursement Date]])/3,0)</f>
        <v>2021-Q4</v>
      </c>
      <c r="BE1483">
        <f>IF(LoanTable[[#This Row],[Disbursement Date]]=LoanTable[[#This Row],[First Loan Date]],1,0)</f>
        <v>0</v>
      </c>
    </row>
    <row r="1484" spans="1:57" x14ac:dyDescent="0.3">
      <c r="A1484" t="s">
        <v>2553</v>
      </c>
      <c r="B1484">
        <v>318</v>
      </c>
      <c r="C1484" t="s">
        <v>523</v>
      </c>
      <c r="D1484" t="s">
        <v>573</v>
      </c>
      <c r="E1484">
        <v>14616</v>
      </c>
      <c r="F1484">
        <v>29376</v>
      </c>
      <c r="G1484">
        <v>19340</v>
      </c>
      <c r="H1484" s="5">
        <v>44478</v>
      </c>
      <c r="I1484" t="s">
        <v>615</v>
      </c>
      <c r="J1484" t="s">
        <v>613</v>
      </c>
      <c r="K1484">
        <v>800018</v>
      </c>
      <c r="L1484" t="s">
        <v>526</v>
      </c>
      <c r="M1484" t="s">
        <v>165</v>
      </c>
      <c r="N1484" t="s">
        <v>13</v>
      </c>
      <c r="O1484" t="s">
        <v>46</v>
      </c>
      <c r="P1484">
        <v>31</v>
      </c>
      <c r="Q1484" s="5" t="s">
        <v>47</v>
      </c>
      <c r="R1484" t="s">
        <v>25</v>
      </c>
      <c r="S1484" t="s">
        <v>35</v>
      </c>
      <c r="T1484" t="s">
        <v>18</v>
      </c>
      <c r="U1484" t="s">
        <v>22</v>
      </c>
      <c r="V1484" t="s">
        <v>20</v>
      </c>
      <c r="W1484">
        <v>672</v>
      </c>
      <c r="X1484" t="s">
        <v>574</v>
      </c>
      <c r="Y1484" t="s">
        <v>575</v>
      </c>
      <c r="Z1484" t="s">
        <v>576</v>
      </c>
      <c r="AA1484">
        <v>0.1065</v>
      </c>
      <c r="AB1484" t="s">
        <v>577</v>
      </c>
      <c r="AC1484" t="s">
        <v>578</v>
      </c>
      <c r="AD1484" t="s">
        <v>523</v>
      </c>
      <c r="AE1484" t="s">
        <v>250</v>
      </c>
      <c r="AF1484" t="s">
        <v>251</v>
      </c>
      <c r="AG1484" t="s">
        <v>252</v>
      </c>
      <c r="AH1484" t="s">
        <v>253</v>
      </c>
      <c r="AI1484" t="s">
        <v>524</v>
      </c>
      <c r="AJ1484">
        <v>800018</v>
      </c>
      <c r="AK1484" t="s">
        <v>525</v>
      </c>
      <c r="AL1484" t="s">
        <v>239</v>
      </c>
      <c r="AM1484">
        <v>15639</v>
      </c>
      <c r="AN1484">
        <v>31072</v>
      </c>
      <c r="AO1484">
        <v>14452</v>
      </c>
      <c r="AP1484">
        <v>15.65</v>
      </c>
      <c r="AQ1484">
        <v>1347.57</v>
      </c>
      <c r="AR1484" t="s">
        <v>2626</v>
      </c>
      <c r="AS1484" t="s">
        <v>2626</v>
      </c>
      <c r="AT1484">
        <v>2</v>
      </c>
      <c r="AU1484" t="s">
        <v>2629</v>
      </c>
      <c r="AV1484" s="3">
        <v>42052</v>
      </c>
      <c r="AW1484" s="3" t="str">
        <f>TEXT(LoanTable[[#This Row],[Disbursement Date]],"YYYY-MM")</f>
        <v>2021-10</v>
      </c>
      <c r="AX1484" t="str">
        <f>TEXT(EDATE(LoanTable[[#This Row],[Disbursement Date]],-1),"YYYY-MM")</f>
        <v>2021-09</v>
      </c>
      <c r="AY1484">
        <f>IF(LoanTable[[#This Row],[Loan Status]]="Active",1,0)</f>
        <v>0</v>
      </c>
      <c r="AZ1484">
        <f>IF(COUNTIFS(LoanTable[Client id],LoanTable[[#This Row],[Client id]],LoanTable[Period],LoanTable[[#This Row],[Previous Period]])&gt;0,1,0)</f>
        <v>0</v>
      </c>
      <c r="BA1484" s="17" t="str">
        <f>TEXT(LoanTable[[#This Row],[Disbursement Date]],"YYYY")</f>
        <v>2021</v>
      </c>
      <c r="BB1484" s="10" cm="1">
        <f t="array" ref="BB1484">IF(YEAR(LoanTable[[#This Row],[Disbursement Date]])=MIN(YEAR(LoanTable[Disbursement Date])),"",YEAR(LoanTable[[#This Row],[Disbursement Date]])-1)</f>
        <v>2020</v>
      </c>
      <c r="BC1484" s="10">
        <f>IF(LoanTable[[#This Row],[Previous Year]]="",1,IF(COUNTIFS(LoanTable[Client id],LoanTable[[#This Row],[Client id]],LoanTable[Year],LoanTable[[#This Row],[Previous Year]])&gt;0,1,0))</f>
        <v>0</v>
      </c>
      <c r="BD1484" t="str">
        <f>YEAR(LoanTable[[#This Row],[Disbursement Date]]) &amp; "-Q" &amp; ROUNDUP(MONTH(LoanTable[[#This Row],[Disbursement Date]])/3,0)</f>
        <v>2021-Q4</v>
      </c>
      <c r="BE1484">
        <f>IF(LoanTable[[#This Row],[Disbursement Date]]=LoanTable[[#This Row],[First Loan Date]],1,0)</f>
        <v>0</v>
      </c>
    </row>
    <row r="1485" spans="1:57" x14ac:dyDescent="0.3">
      <c r="A1485" t="s">
        <v>2387</v>
      </c>
      <c r="B1485">
        <v>196</v>
      </c>
      <c r="C1485" t="s">
        <v>243</v>
      </c>
      <c r="D1485" t="s">
        <v>573</v>
      </c>
      <c r="E1485">
        <v>4126</v>
      </c>
      <c r="F1485">
        <v>28903</v>
      </c>
      <c r="G1485">
        <v>4141</v>
      </c>
      <c r="H1485" s="5">
        <v>44482</v>
      </c>
      <c r="I1485" t="s">
        <v>624</v>
      </c>
      <c r="J1485" t="s">
        <v>613</v>
      </c>
      <c r="K1485">
        <v>160051</v>
      </c>
      <c r="L1485" t="s">
        <v>245</v>
      </c>
      <c r="M1485" t="s">
        <v>50</v>
      </c>
      <c r="N1485" t="s">
        <v>13</v>
      </c>
      <c r="O1485" t="s">
        <v>46</v>
      </c>
      <c r="P1485">
        <v>29</v>
      </c>
      <c r="Q1485" s="5" t="s">
        <v>146</v>
      </c>
      <c r="R1485" t="s">
        <v>16</v>
      </c>
      <c r="S1485" t="s">
        <v>35</v>
      </c>
      <c r="T1485" t="s">
        <v>18</v>
      </c>
      <c r="U1485" t="s">
        <v>19</v>
      </c>
      <c r="V1485" t="s">
        <v>31</v>
      </c>
      <c r="W1485">
        <v>311</v>
      </c>
      <c r="X1485" t="s">
        <v>574</v>
      </c>
      <c r="Y1485" t="s">
        <v>575</v>
      </c>
      <c r="Z1485" t="s">
        <v>576</v>
      </c>
      <c r="AA1485">
        <v>0.1065</v>
      </c>
      <c r="AB1485" t="s">
        <v>577</v>
      </c>
      <c r="AC1485" t="s">
        <v>578</v>
      </c>
      <c r="AD1485" t="s">
        <v>243</v>
      </c>
      <c r="AE1485" t="s">
        <v>234</v>
      </c>
      <c r="AF1485" t="s">
        <v>235</v>
      </c>
      <c r="AG1485" t="s">
        <v>236</v>
      </c>
      <c r="AH1485" t="s">
        <v>237</v>
      </c>
      <c r="AI1485" t="s">
        <v>243</v>
      </c>
      <c r="AJ1485">
        <v>160051</v>
      </c>
      <c r="AK1485" t="s">
        <v>244</v>
      </c>
      <c r="AL1485" t="s">
        <v>241</v>
      </c>
      <c r="AM1485">
        <v>3712</v>
      </c>
      <c r="AN1485">
        <v>29601</v>
      </c>
      <c r="AO1485">
        <v>4076</v>
      </c>
      <c r="AP1485">
        <v>21.87</v>
      </c>
      <c r="AQ1485">
        <v>3628.32</v>
      </c>
      <c r="AR1485" t="s">
        <v>2626</v>
      </c>
      <c r="AS1485" t="s">
        <v>2626</v>
      </c>
      <c r="AT1485">
        <v>1</v>
      </c>
      <c r="AU1485" t="s">
        <v>2629</v>
      </c>
      <c r="AV1485" s="3">
        <v>43241</v>
      </c>
      <c r="AW1485" s="3" t="str">
        <f>TEXT(LoanTable[[#This Row],[Disbursement Date]],"YYYY-MM")</f>
        <v>2021-10</v>
      </c>
      <c r="AX1485" t="str">
        <f>TEXT(EDATE(LoanTable[[#This Row],[Disbursement Date]],-1),"YYYY-MM")</f>
        <v>2021-09</v>
      </c>
      <c r="AY1485">
        <f>IF(LoanTable[[#This Row],[Loan Status]]="Active",1,0)</f>
        <v>1</v>
      </c>
      <c r="AZ1485">
        <f>IF(COUNTIFS(LoanTable[Client id],LoanTable[[#This Row],[Client id]],LoanTable[Period],LoanTable[[#This Row],[Previous Period]])&gt;0,1,0)</f>
        <v>0</v>
      </c>
      <c r="BA1485" s="17" t="str">
        <f>TEXT(LoanTable[[#This Row],[Disbursement Date]],"YYYY")</f>
        <v>2021</v>
      </c>
      <c r="BB1485" s="10" cm="1">
        <f t="array" ref="BB1485">IF(YEAR(LoanTable[[#This Row],[Disbursement Date]])=MIN(YEAR(LoanTable[Disbursement Date])),"",YEAR(LoanTable[[#This Row],[Disbursement Date]])-1)</f>
        <v>2020</v>
      </c>
      <c r="BC1485" s="10">
        <f>IF(LoanTable[[#This Row],[Previous Year]]="",1,IF(COUNTIFS(LoanTable[Client id],LoanTable[[#This Row],[Client id]],LoanTable[Year],LoanTable[[#This Row],[Previous Year]])&gt;0,1,0))</f>
        <v>0</v>
      </c>
      <c r="BD1485" t="str">
        <f>YEAR(LoanTable[[#This Row],[Disbursement Date]]) &amp; "-Q" &amp; ROUNDUP(MONTH(LoanTable[[#This Row],[Disbursement Date]])/3,0)</f>
        <v>2021-Q4</v>
      </c>
      <c r="BE1485">
        <f>IF(LoanTable[[#This Row],[Disbursement Date]]=LoanTable[[#This Row],[First Loan Date]],1,0)</f>
        <v>0</v>
      </c>
    </row>
    <row r="1486" spans="1:57" x14ac:dyDescent="0.3">
      <c r="A1486" t="s">
        <v>977</v>
      </c>
      <c r="B1486">
        <v>558</v>
      </c>
      <c r="C1486" t="s">
        <v>502</v>
      </c>
      <c r="D1486" t="s">
        <v>573</v>
      </c>
      <c r="E1486">
        <v>29269</v>
      </c>
      <c r="F1486">
        <v>14114</v>
      </c>
      <c r="G1486">
        <v>4243</v>
      </c>
      <c r="H1486" s="5">
        <v>44482</v>
      </c>
      <c r="I1486" t="s">
        <v>624</v>
      </c>
      <c r="J1486" t="s">
        <v>613</v>
      </c>
      <c r="K1486">
        <v>610198</v>
      </c>
      <c r="L1486" t="s">
        <v>504</v>
      </c>
      <c r="M1486" t="s">
        <v>120</v>
      </c>
      <c r="N1486" t="s">
        <v>13</v>
      </c>
      <c r="O1486" t="s">
        <v>28</v>
      </c>
      <c r="P1486">
        <v>46</v>
      </c>
      <c r="Q1486" s="5" t="s">
        <v>24</v>
      </c>
      <c r="R1486" t="s">
        <v>104</v>
      </c>
      <c r="S1486" t="s">
        <v>105</v>
      </c>
      <c r="T1486" t="s">
        <v>18</v>
      </c>
      <c r="U1486" t="s">
        <v>65</v>
      </c>
      <c r="V1486" t="s">
        <v>31</v>
      </c>
      <c r="W1486">
        <v>708</v>
      </c>
      <c r="X1486" t="s">
        <v>574</v>
      </c>
      <c r="Y1486" t="s">
        <v>575</v>
      </c>
      <c r="Z1486" t="s">
        <v>576</v>
      </c>
      <c r="AA1486">
        <v>0.1065</v>
      </c>
      <c r="AB1486" t="s">
        <v>577</v>
      </c>
      <c r="AC1486" t="s">
        <v>578</v>
      </c>
      <c r="AD1486" t="s">
        <v>502</v>
      </c>
      <c r="AE1486" t="s">
        <v>331</v>
      </c>
      <c r="AF1486" t="s">
        <v>332</v>
      </c>
      <c r="AG1486" t="s">
        <v>333</v>
      </c>
      <c r="AH1486" t="s">
        <v>334</v>
      </c>
      <c r="AI1486" t="s">
        <v>503</v>
      </c>
      <c r="AJ1486">
        <v>610198</v>
      </c>
      <c r="AK1486" t="s">
        <v>336</v>
      </c>
      <c r="AL1486" t="s">
        <v>239</v>
      </c>
      <c r="AM1486">
        <v>30553</v>
      </c>
      <c r="AN1486">
        <v>15371</v>
      </c>
      <c r="AO1486">
        <v>28904</v>
      </c>
      <c r="AP1486">
        <v>48.4</v>
      </c>
      <c r="AQ1486">
        <v>4671.68</v>
      </c>
      <c r="AR1486" t="s">
        <v>2627</v>
      </c>
      <c r="AS1486" t="s">
        <v>2626</v>
      </c>
      <c r="AT1486">
        <v>1</v>
      </c>
      <c r="AU1486" t="s">
        <v>2628</v>
      </c>
      <c r="AV1486" s="3">
        <v>42387</v>
      </c>
      <c r="AW1486" s="3" t="str">
        <f>TEXT(LoanTable[[#This Row],[Disbursement Date]],"YYYY-MM")</f>
        <v>2021-10</v>
      </c>
      <c r="AX1486" t="str">
        <f>TEXT(EDATE(LoanTable[[#This Row],[Disbursement Date]],-1),"YYYY-MM")</f>
        <v>2021-09</v>
      </c>
      <c r="AY1486">
        <f>IF(LoanTable[[#This Row],[Loan Status]]="Active",1,0)</f>
        <v>1</v>
      </c>
      <c r="AZ1486">
        <f>IF(COUNTIFS(LoanTable[Client id],LoanTable[[#This Row],[Client id]],LoanTable[Period],LoanTable[[#This Row],[Previous Period]])&gt;0,1,0)</f>
        <v>0</v>
      </c>
      <c r="BA1486" s="17" t="str">
        <f>TEXT(LoanTable[[#This Row],[Disbursement Date]],"YYYY")</f>
        <v>2021</v>
      </c>
      <c r="BB1486" s="10" cm="1">
        <f t="array" ref="BB1486">IF(YEAR(LoanTable[[#This Row],[Disbursement Date]])=MIN(YEAR(LoanTable[Disbursement Date])),"",YEAR(LoanTable[[#This Row],[Disbursement Date]])-1)</f>
        <v>2020</v>
      </c>
      <c r="BC1486" s="10">
        <f>IF(LoanTable[[#This Row],[Previous Year]]="",1,IF(COUNTIFS(LoanTable[Client id],LoanTable[[#This Row],[Client id]],LoanTable[Year],LoanTable[[#This Row],[Previous Year]])&gt;0,1,0))</f>
        <v>0</v>
      </c>
      <c r="BD1486" t="str">
        <f>YEAR(LoanTable[[#This Row],[Disbursement Date]]) &amp; "-Q" &amp; ROUNDUP(MONTH(LoanTable[[#This Row],[Disbursement Date]])/3,0)</f>
        <v>2021-Q4</v>
      </c>
      <c r="BE1486">
        <f>IF(LoanTable[[#This Row],[Disbursement Date]]=LoanTable[[#This Row],[First Loan Date]],1,0)</f>
        <v>0</v>
      </c>
    </row>
    <row r="1487" spans="1:57" x14ac:dyDescent="0.3">
      <c r="A1487" t="s">
        <v>1656</v>
      </c>
      <c r="B1487">
        <v>826</v>
      </c>
      <c r="C1487" t="s">
        <v>251</v>
      </c>
      <c r="D1487" t="s">
        <v>573</v>
      </c>
      <c r="E1487">
        <v>19508</v>
      </c>
      <c r="F1487">
        <v>17909</v>
      </c>
      <c r="G1487">
        <v>15121</v>
      </c>
      <c r="H1487" s="5">
        <v>44487</v>
      </c>
      <c r="I1487" t="s">
        <v>612</v>
      </c>
      <c r="J1487" t="s">
        <v>613</v>
      </c>
      <c r="K1487">
        <v>10068</v>
      </c>
      <c r="L1487" t="s">
        <v>319</v>
      </c>
      <c r="M1487" t="s">
        <v>45</v>
      </c>
      <c r="N1487" t="s">
        <v>13</v>
      </c>
      <c r="O1487" t="s">
        <v>46</v>
      </c>
      <c r="P1487">
        <v>29</v>
      </c>
      <c r="Q1487" s="5" t="s">
        <v>47</v>
      </c>
      <c r="R1487" t="s">
        <v>16</v>
      </c>
      <c r="S1487" t="s">
        <v>35</v>
      </c>
      <c r="T1487" t="s">
        <v>18</v>
      </c>
      <c r="U1487" t="s">
        <v>22</v>
      </c>
      <c r="V1487" t="s">
        <v>39</v>
      </c>
      <c r="W1487">
        <v>395</v>
      </c>
      <c r="X1487" t="s">
        <v>574</v>
      </c>
      <c r="Y1487" t="s">
        <v>575</v>
      </c>
      <c r="Z1487" t="s">
        <v>576</v>
      </c>
      <c r="AA1487">
        <v>0.1065</v>
      </c>
      <c r="AB1487" t="s">
        <v>577</v>
      </c>
      <c r="AC1487" t="s">
        <v>578</v>
      </c>
      <c r="AD1487" t="s">
        <v>251</v>
      </c>
      <c r="AE1487" t="s">
        <v>250</v>
      </c>
      <c r="AF1487" t="s">
        <v>251</v>
      </c>
      <c r="AG1487" t="s">
        <v>252</v>
      </c>
      <c r="AH1487" t="s">
        <v>253</v>
      </c>
      <c r="AI1487" t="s">
        <v>317</v>
      </c>
      <c r="AJ1487">
        <v>10068</v>
      </c>
      <c r="AK1487" t="s">
        <v>318</v>
      </c>
      <c r="AL1487" t="s">
        <v>256</v>
      </c>
      <c r="AM1487">
        <v>20922</v>
      </c>
      <c r="AN1487">
        <v>18566</v>
      </c>
      <c r="AO1487">
        <v>19481</v>
      </c>
      <c r="AP1487">
        <v>1.42</v>
      </c>
      <c r="AQ1487">
        <v>488.81</v>
      </c>
      <c r="AR1487" t="s">
        <v>2627</v>
      </c>
      <c r="AS1487" t="s">
        <v>2626</v>
      </c>
      <c r="AT1487">
        <v>1</v>
      </c>
      <c r="AU1487" t="s">
        <v>2628</v>
      </c>
      <c r="AV1487" s="3">
        <v>44487</v>
      </c>
      <c r="AW1487" s="3" t="str">
        <f>TEXT(LoanTable[[#This Row],[Disbursement Date]],"YYYY-MM")</f>
        <v>2021-10</v>
      </c>
      <c r="AX1487" t="str">
        <f>TEXT(EDATE(LoanTable[[#This Row],[Disbursement Date]],-1),"YYYY-MM")</f>
        <v>2021-09</v>
      </c>
      <c r="AY1487">
        <f>IF(LoanTable[[#This Row],[Loan Status]]="Active",1,0)</f>
        <v>0</v>
      </c>
      <c r="AZ1487">
        <f>IF(COUNTIFS(LoanTable[Client id],LoanTable[[#This Row],[Client id]],LoanTable[Period],LoanTable[[#This Row],[Previous Period]])&gt;0,1,0)</f>
        <v>0</v>
      </c>
      <c r="BA1487" s="17" t="str">
        <f>TEXT(LoanTable[[#This Row],[Disbursement Date]],"YYYY")</f>
        <v>2021</v>
      </c>
      <c r="BB1487" s="10" cm="1">
        <f t="array" ref="BB1487">IF(YEAR(LoanTable[[#This Row],[Disbursement Date]])=MIN(YEAR(LoanTable[Disbursement Date])),"",YEAR(LoanTable[[#This Row],[Disbursement Date]])-1)</f>
        <v>2020</v>
      </c>
      <c r="BC1487" s="10">
        <f>IF(LoanTable[[#This Row],[Previous Year]]="",1,IF(COUNTIFS(LoanTable[Client id],LoanTable[[#This Row],[Client id]],LoanTable[Year],LoanTable[[#This Row],[Previous Year]])&gt;0,1,0))</f>
        <v>0</v>
      </c>
      <c r="BD1487" t="str">
        <f>YEAR(LoanTable[[#This Row],[Disbursement Date]]) &amp; "-Q" &amp; ROUNDUP(MONTH(LoanTable[[#This Row],[Disbursement Date]])/3,0)</f>
        <v>2021-Q4</v>
      </c>
      <c r="BE1487">
        <f>IF(LoanTable[[#This Row],[Disbursement Date]]=LoanTable[[#This Row],[First Loan Date]],1,0)</f>
        <v>1</v>
      </c>
    </row>
    <row r="1488" spans="1:57" x14ac:dyDescent="0.3">
      <c r="A1488" t="s">
        <v>1287</v>
      </c>
      <c r="B1488">
        <v>805</v>
      </c>
      <c r="C1488" t="s">
        <v>344</v>
      </c>
      <c r="D1488" t="s">
        <v>592</v>
      </c>
      <c r="E1488">
        <v>2861</v>
      </c>
      <c r="F1488">
        <v>36519</v>
      </c>
      <c r="G1488">
        <v>41499</v>
      </c>
      <c r="H1488" s="5">
        <v>44488</v>
      </c>
      <c r="I1488" t="s">
        <v>612</v>
      </c>
      <c r="J1488" t="s">
        <v>613</v>
      </c>
      <c r="K1488">
        <v>910020</v>
      </c>
      <c r="L1488" t="s">
        <v>346</v>
      </c>
      <c r="M1488" t="s">
        <v>165</v>
      </c>
      <c r="N1488" t="s">
        <v>13</v>
      </c>
      <c r="O1488" t="s">
        <v>28</v>
      </c>
      <c r="P1488">
        <v>46</v>
      </c>
      <c r="Q1488" s="5" t="s">
        <v>59</v>
      </c>
      <c r="R1488" t="s">
        <v>104</v>
      </c>
      <c r="S1488" t="s">
        <v>105</v>
      </c>
      <c r="T1488" t="s">
        <v>18</v>
      </c>
      <c r="U1488" t="s">
        <v>65</v>
      </c>
      <c r="V1488" t="s">
        <v>20</v>
      </c>
      <c r="W1488">
        <v>512</v>
      </c>
      <c r="X1488" t="s">
        <v>574</v>
      </c>
      <c r="Y1488" t="s">
        <v>584</v>
      </c>
      <c r="Z1488" t="s">
        <v>593</v>
      </c>
      <c r="AA1488">
        <v>0.1991</v>
      </c>
      <c r="AB1488" t="s">
        <v>594</v>
      </c>
      <c r="AC1488" t="s">
        <v>595</v>
      </c>
      <c r="AD1488" t="s">
        <v>344</v>
      </c>
      <c r="AE1488" t="s">
        <v>250</v>
      </c>
      <c r="AF1488" t="s">
        <v>251</v>
      </c>
      <c r="AG1488" t="s">
        <v>252</v>
      </c>
      <c r="AH1488" t="s">
        <v>253</v>
      </c>
      <c r="AI1488" t="s">
        <v>254</v>
      </c>
      <c r="AJ1488">
        <v>910020</v>
      </c>
      <c r="AK1488" t="s">
        <v>345</v>
      </c>
      <c r="AL1488" t="s">
        <v>256</v>
      </c>
      <c r="AM1488">
        <v>3177</v>
      </c>
      <c r="AN1488">
        <v>36590</v>
      </c>
      <c r="AO1488">
        <v>2785</v>
      </c>
      <c r="AP1488">
        <v>25.93</v>
      </c>
      <c r="AQ1488">
        <v>3016.49</v>
      </c>
      <c r="AR1488" t="s">
        <v>2626</v>
      </c>
      <c r="AS1488" t="s">
        <v>2626</v>
      </c>
      <c r="AT1488">
        <v>2</v>
      </c>
      <c r="AU1488" t="s">
        <v>2628</v>
      </c>
      <c r="AV1488" s="3">
        <v>42963</v>
      </c>
      <c r="AW1488" s="3" t="str">
        <f>TEXT(LoanTable[[#This Row],[Disbursement Date]],"YYYY-MM")</f>
        <v>2021-10</v>
      </c>
      <c r="AX1488" t="str">
        <f>TEXT(EDATE(LoanTable[[#This Row],[Disbursement Date]],-1),"YYYY-MM")</f>
        <v>2021-09</v>
      </c>
      <c r="AY1488">
        <f>IF(LoanTable[[#This Row],[Loan Status]]="Active",1,0)</f>
        <v>0</v>
      </c>
      <c r="AZ1488">
        <f>IF(COUNTIFS(LoanTable[Client id],LoanTable[[#This Row],[Client id]],LoanTable[Period],LoanTable[[#This Row],[Previous Period]])&gt;0,1,0)</f>
        <v>0</v>
      </c>
      <c r="BA1488" s="17" t="str">
        <f>TEXT(LoanTable[[#This Row],[Disbursement Date]],"YYYY")</f>
        <v>2021</v>
      </c>
      <c r="BB1488" s="10" cm="1">
        <f t="array" ref="BB1488">IF(YEAR(LoanTable[[#This Row],[Disbursement Date]])=MIN(YEAR(LoanTable[Disbursement Date])),"",YEAR(LoanTable[[#This Row],[Disbursement Date]])-1)</f>
        <v>2020</v>
      </c>
      <c r="BC1488" s="10">
        <f>IF(LoanTable[[#This Row],[Previous Year]]="",1,IF(COUNTIFS(LoanTable[Client id],LoanTable[[#This Row],[Client id]],LoanTable[Year],LoanTable[[#This Row],[Previous Year]])&gt;0,1,0))</f>
        <v>0</v>
      </c>
      <c r="BD1488" t="str">
        <f>YEAR(LoanTable[[#This Row],[Disbursement Date]]) &amp; "-Q" &amp; ROUNDUP(MONTH(LoanTable[[#This Row],[Disbursement Date]])/3,0)</f>
        <v>2021-Q4</v>
      </c>
      <c r="BE1488">
        <f>IF(LoanTable[[#This Row],[Disbursement Date]]=LoanTable[[#This Row],[First Loan Date]],1,0)</f>
        <v>0</v>
      </c>
    </row>
    <row r="1489" spans="1:57" x14ac:dyDescent="0.3">
      <c r="A1489" t="s">
        <v>1642</v>
      </c>
      <c r="B1489">
        <v>287</v>
      </c>
      <c r="C1489" t="s">
        <v>294</v>
      </c>
      <c r="D1489" t="s">
        <v>573</v>
      </c>
      <c r="E1489">
        <v>36843</v>
      </c>
      <c r="F1489">
        <v>46463</v>
      </c>
      <c r="G1489">
        <v>10759</v>
      </c>
      <c r="H1489" s="5">
        <v>44489</v>
      </c>
      <c r="I1489" t="s">
        <v>612</v>
      </c>
      <c r="J1489" t="s">
        <v>619</v>
      </c>
      <c r="K1489">
        <v>90149</v>
      </c>
      <c r="L1489" t="s">
        <v>296</v>
      </c>
      <c r="M1489" t="s">
        <v>82</v>
      </c>
      <c r="N1489" t="s">
        <v>13</v>
      </c>
      <c r="O1489" t="s">
        <v>197</v>
      </c>
      <c r="P1489">
        <v>59</v>
      </c>
      <c r="Q1489" s="5" t="s">
        <v>201</v>
      </c>
      <c r="R1489" t="s">
        <v>74</v>
      </c>
      <c r="S1489" t="s">
        <v>105</v>
      </c>
      <c r="T1489" t="s">
        <v>18</v>
      </c>
      <c r="U1489" t="s">
        <v>26</v>
      </c>
      <c r="V1489" t="s">
        <v>39</v>
      </c>
      <c r="W1489">
        <v>775</v>
      </c>
      <c r="X1489" t="s">
        <v>574</v>
      </c>
      <c r="Y1489" t="s">
        <v>575</v>
      </c>
      <c r="Z1489" t="s">
        <v>576</v>
      </c>
      <c r="AA1489">
        <v>0.1065</v>
      </c>
      <c r="AB1489" t="s">
        <v>577</v>
      </c>
      <c r="AC1489" t="s">
        <v>578</v>
      </c>
      <c r="AD1489" t="s">
        <v>294</v>
      </c>
      <c r="AE1489" t="s">
        <v>266</v>
      </c>
      <c r="AF1489" t="s">
        <v>267</v>
      </c>
      <c r="AG1489" t="s">
        <v>268</v>
      </c>
      <c r="AH1489" t="s">
        <v>269</v>
      </c>
      <c r="AI1489" t="s">
        <v>295</v>
      </c>
      <c r="AJ1489">
        <v>90149</v>
      </c>
      <c r="AK1489" t="s">
        <v>274</v>
      </c>
      <c r="AL1489" t="s">
        <v>241</v>
      </c>
      <c r="AM1489">
        <v>36920</v>
      </c>
      <c r="AN1489">
        <v>46023</v>
      </c>
      <c r="AO1489">
        <v>36369</v>
      </c>
      <c r="AP1489">
        <v>22.26</v>
      </c>
      <c r="AQ1489">
        <v>381.25</v>
      </c>
      <c r="AR1489" t="s">
        <v>2626</v>
      </c>
      <c r="AS1489" t="s">
        <v>2626</v>
      </c>
      <c r="AT1489">
        <v>0</v>
      </c>
      <c r="AU1489" t="s">
        <v>2628</v>
      </c>
      <c r="AV1489" s="3">
        <v>42392</v>
      </c>
      <c r="AW1489" s="3" t="str">
        <f>TEXT(LoanTable[[#This Row],[Disbursement Date]],"YYYY-MM")</f>
        <v>2021-10</v>
      </c>
      <c r="AX1489" t="str">
        <f>TEXT(EDATE(LoanTable[[#This Row],[Disbursement Date]],-1),"YYYY-MM")</f>
        <v>2021-09</v>
      </c>
      <c r="AY1489">
        <f>IF(LoanTable[[#This Row],[Loan Status]]="Active",1,0)</f>
        <v>0</v>
      </c>
      <c r="AZ1489">
        <f>IF(COUNTIFS(LoanTable[Client id],LoanTable[[#This Row],[Client id]],LoanTable[Period],LoanTable[[#This Row],[Previous Period]])&gt;0,1,0)</f>
        <v>0</v>
      </c>
      <c r="BA1489" s="17" t="str">
        <f>TEXT(LoanTable[[#This Row],[Disbursement Date]],"YYYY")</f>
        <v>2021</v>
      </c>
      <c r="BB1489" s="10" cm="1">
        <f t="array" ref="BB1489">IF(YEAR(LoanTable[[#This Row],[Disbursement Date]])=MIN(YEAR(LoanTable[Disbursement Date])),"",YEAR(LoanTable[[#This Row],[Disbursement Date]])-1)</f>
        <v>2020</v>
      </c>
      <c r="BC1489" s="10">
        <f>IF(LoanTable[[#This Row],[Previous Year]]="",1,IF(COUNTIFS(LoanTable[Client id],LoanTable[[#This Row],[Client id]],LoanTable[Year],LoanTable[[#This Row],[Previous Year]])&gt;0,1,0))</f>
        <v>0</v>
      </c>
      <c r="BD1489" t="str">
        <f>YEAR(LoanTable[[#This Row],[Disbursement Date]]) &amp; "-Q" &amp; ROUNDUP(MONTH(LoanTable[[#This Row],[Disbursement Date]])/3,0)</f>
        <v>2021-Q4</v>
      </c>
      <c r="BE1489">
        <f>IF(LoanTable[[#This Row],[Disbursement Date]]=LoanTable[[#This Row],[First Loan Date]],1,0)</f>
        <v>0</v>
      </c>
    </row>
    <row r="1490" spans="1:57" x14ac:dyDescent="0.3">
      <c r="A1490" t="s">
        <v>2206</v>
      </c>
      <c r="B1490">
        <v>470</v>
      </c>
      <c r="C1490" t="s">
        <v>563</v>
      </c>
      <c r="D1490" t="s">
        <v>573</v>
      </c>
      <c r="E1490">
        <v>12040</v>
      </c>
      <c r="F1490">
        <v>41968</v>
      </c>
      <c r="G1490">
        <v>29841</v>
      </c>
      <c r="H1490" s="5">
        <v>44493</v>
      </c>
      <c r="I1490" t="s">
        <v>615</v>
      </c>
      <c r="J1490" t="s">
        <v>613</v>
      </c>
      <c r="K1490">
        <v>1440051</v>
      </c>
      <c r="L1490" t="s">
        <v>565</v>
      </c>
      <c r="M1490" t="s">
        <v>182</v>
      </c>
      <c r="N1490" t="s">
        <v>13</v>
      </c>
      <c r="O1490" t="s">
        <v>46</v>
      </c>
      <c r="P1490">
        <v>28</v>
      </c>
      <c r="Q1490" s="5" t="s">
        <v>183</v>
      </c>
      <c r="R1490" t="s">
        <v>30</v>
      </c>
      <c r="S1490" t="s">
        <v>145</v>
      </c>
      <c r="T1490" t="s">
        <v>63</v>
      </c>
      <c r="U1490" t="s">
        <v>38</v>
      </c>
      <c r="V1490" t="s">
        <v>20</v>
      </c>
      <c r="W1490">
        <v>641</v>
      </c>
      <c r="X1490" t="s">
        <v>574</v>
      </c>
      <c r="Y1490" t="s">
        <v>575</v>
      </c>
      <c r="Z1490" t="s">
        <v>576</v>
      </c>
      <c r="AA1490">
        <v>0.1065</v>
      </c>
      <c r="AB1490" t="s">
        <v>577</v>
      </c>
      <c r="AC1490" t="s">
        <v>578</v>
      </c>
      <c r="AD1490" t="s">
        <v>563</v>
      </c>
      <c r="AE1490" t="s">
        <v>375</v>
      </c>
      <c r="AF1490" t="s">
        <v>376</v>
      </c>
      <c r="AG1490" t="s">
        <v>377</v>
      </c>
      <c r="AH1490" t="s">
        <v>378</v>
      </c>
      <c r="AI1490" t="s">
        <v>563</v>
      </c>
      <c r="AJ1490">
        <v>1440051</v>
      </c>
      <c r="AK1490" t="s">
        <v>564</v>
      </c>
      <c r="AL1490" t="s">
        <v>256</v>
      </c>
      <c r="AM1490">
        <v>13407</v>
      </c>
      <c r="AN1490">
        <v>43910</v>
      </c>
      <c r="AO1490">
        <v>11789</v>
      </c>
      <c r="AP1490">
        <v>8.8699999999999992</v>
      </c>
      <c r="AQ1490">
        <v>2093.62</v>
      </c>
      <c r="AR1490" t="s">
        <v>2626</v>
      </c>
      <c r="AS1490" t="s">
        <v>2626</v>
      </c>
      <c r="AT1490">
        <v>0</v>
      </c>
      <c r="AU1490" t="s">
        <v>2628</v>
      </c>
      <c r="AV1490" s="3">
        <v>44211</v>
      </c>
      <c r="AW1490" s="3" t="str">
        <f>TEXT(LoanTable[[#This Row],[Disbursement Date]],"YYYY-MM")</f>
        <v>2021-10</v>
      </c>
      <c r="AX1490" t="str">
        <f>TEXT(EDATE(LoanTable[[#This Row],[Disbursement Date]],-1),"YYYY-MM")</f>
        <v>2021-09</v>
      </c>
      <c r="AY1490">
        <f>IF(LoanTable[[#This Row],[Loan Status]]="Active",1,0)</f>
        <v>0</v>
      </c>
      <c r="AZ1490">
        <f>IF(COUNTIFS(LoanTable[Client id],LoanTable[[#This Row],[Client id]],LoanTable[Period],LoanTable[[#This Row],[Previous Period]])&gt;0,1,0)</f>
        <v>0</v>
      </c>
      <c r="BA1490" s="17" t="str">
        <f>TEXT(LoanTable[[#This Row],[Disbursement Date]],"YYYY")</f>
        <v>2021</v>
      </c>
      <c r="BB1490" s="10" cm="1">
        <f t="array" ref="BB1490">IF(YEAR(LoanTable[[#This Row],[Disbursement Date]])=MIN(YEAR(LoanTable[Disbursement Date])),"",YEAR(LoanTable[[#This Row],[Disbursement Date]])-1)</f>
        <v>2020</v>
      </c>
      <c r="BC1490" s="10">
        <f>IF(LoanTable[[#This Row],[Previous Year]]="",1,IF(COUNTIFS(LoanTable[Client id],LoanTable[[#This Row],[Client id]],LoanTable[Year],LoanTable[[#This Row],[Previous Year]])&gt;0,1,0))</f>
        <v>0</v>
      </c>
      <c r="BD1490" t="str">
        <f>YEAR(LoanTable[[#This Row],[Disbursement Date]]) &amp; "-Q" &amp; ROUNDUP(MONTH(LoanTable[[#This Row],[Disbursement Date]])/3,0)</f>
        <v>2021-Q4</v>
      </c>
      <c r="BE1490">
        <f>IF(LoanTable[[#This Row],[Disbursement Date]]=LoanTable[[#This Row],[First Loan Date]],1,0)</f>
        <v>0</v>
      </c>
    </row>
    <row r="1491" spans="1:57" x14ac:dyDescent="0.3">
      <c r="A1491" t="s">
        <v>1489</v>
      </c>
      <c r="B1491">
        <v>110</v>
      </c>
      <c r="C1491" t="s">
        <v>354</v>
      </c>
      <c r="D1491" t="s">
        <v>592</v>
      </c>
      <c r="E1491">
        <v>24429</v>
      </c>
      <c r="F1491">
        <v>32217</v>
      </c>
      <c r="G1491">
        <v>29481</v>
      </c>
      <c r="H1491" s="5">
        <v>44495</v>
      </c>
      <c r="I1491" t="s">
        <v>612</v>
      </c>
      <c r="J1491" t="s">
        <v>613</v>
      </c>
      <c r="K1491">
        <v>70364</v>
      </c>
      <c r="L1491" t="s">
        <v>356</v>
      </c>
      <c r="M1491" t="s">
        <v>58</v>
      </c>
      <c r="N1491" t="s">
        <v>13</v>
      </c>
      <c r="O1491" t="s">
        <v>14</v>
      </c>
      <c r="P1491">
        <v>38</v>
      </c>
      <c r="Q1491" s="5" t="s">
        <v>15</v>
      </c>
      <c r="R1491" t="s">
        <v>30</v>
      </c>
      <c r="S1491" t="s">
        <v>145</v>
      </c>
      <c r="T1491" t="s">
        <v>18</v>
      </c>
      <c r="U1491" t="s">
        <v>26</v>
      </c>
      <c r="V1491" t="s">
        <v>39</v>
      </c>
      <c r="W1491">
        <v>450</v>
      </c>
      <c r="X1491" t="s">
        <v>574</v>
      </c>
      <c r="Y1491" t="s">
        <v>584</v>
      </c>
      <c r="Z1491" t="s">
        <v>593</v>
      </c>
      <c r="AA1491">
        <v>0.1991</v>
      </c>
      <c r="AB1491" t="s">
        <v>594</v>
      </c>
      <c r="AC1491" t="s">
        <v>595</v>
      </c>
      <c r="AD1491" t="s">
        <v>354</v>
      </c>
      <c r="AE1491" t="s">
        <v>279</v>
      </c>
      <c r="AF1491" t="s">
        <v>280</v>
      </c>
      <c r="AG1491" t="s">
        <v>281</v>
      </c>
      <c r="AH1491" t="s">
        <v>282</v>
      </c>
      <c r="AI1491" t="s">
        <v>354</v>
      </c>
      <c r="AJ1491">
        <v>70364</v>
      </c>
      <c r="AK1491" t="s">
        <v>355</v>
      </c>
      <c r="AL1491" t="s">
        <v>239</v>
      </c>
      <c r="AM1491">
        <v>24820</v>
      </c>
      <c r="AN1491">
        <v>33119</v>
      </c>
      <c r="AO1491">
        <v>23974</v>
      </c>
      <c r="AP1491">
        <v>42.16</v>
      </c>
      <c r="AQ1491">
        <v>622.54</v>
      </c>
      <c r="AR1491" t="s">
        <v>2626</v>
      </c>
      <c r="AS1491" t="s">
        <v>2626</v>
      </c>
      <c r="AT1491">
        <v>1</v>
      </c>
      <c r="AU1491" t="s">
        <v>2629</v>
      </c>
      <c r="AV1491" s="3">
        <v>43785</v>
      </c>
      <c r="AW1491" s="3" t="str">
        <f>TEXT(LoanTable[[#This Row],[Disbursement Date]],"YYYY-MM")</f>
        <v>2021-10</v>
      </c>
      <c r="AX1491" t="str">
        <f>TEXT(EDATE(LoanTable[[#This Row],[Disbursement Date]],-1),"YYYY-MM")</f>
        <v>2021-09</v>
      </c>
      <c r="AY1491">
        <f>IF(LoanTable[[#This Row],[Loan Status]]="Active",1,0)</f>
        <v>0</v>
      </c>
      <c r="AZ1491">
        <f>IF(COUNTIFS(LoanTable[Client id],LoanTable[[#This Row],[Client id]],LoanTable[Period],LoanTable[[#This Row],[Previous Period]])&gt;0,1,0)</f>
        <v>0</v>
      </c>
      <c r="BA1491" s="17" t="str">
        <f>TEXT(LoanTable[[#This Row],[Disbursement Date]],"YYYY")</f>
        <v>2021</v>
      </c>
      <c r="BB1491" s="10" cm="1">
        <f t="array" ref="BB1491">IF(YEAR(LoanTable[[#This Row],[Disbursement Date]])=MIN(YEAR(LoanTable[Disbursement Date])),"",YEAR(LoanTable[[#This Row],[Disbursement Date]])-1)</f>
        <v>2020</v>
      </c>
      <c r="BC1491" s="10">
        <f>IF(LoanTable[[#This Row],[Previous Year]]="",1,IF(COUNTIFS(LoanTable[Client id],LoanTable[[#This Row],[Client id]],LoanTable[Year],LoanTable[[#This Row],[Previous Year]])&gt;0,1,0))</f>
        <v>0</v>
      </c>
      <c r="BD1491" t="str">
        <f>YEAR(LoanTable[[#This Row],[Disbursement Date]]) &amp; "-Q" &amp; ROUNDUP(MONTH(LoanTable[[#This Row],[Disbursement Date]])/3,0)</f>
        <v>2021-Q4</v>
      </c>
      <c r="BE1491">
        <f>IF(LoanTable[[#This Row],[Disbursement Date]]=LoanTable[[#This Row],[First Loan Date]],1,0)</f>
        <v>0</v>
      </c>
    </row>
    <row r="1492" spans="1:57" x14ac:dyDescent="0.3">
      <c r="A1492" t="s">
        <v>1459</v>
      </c>
      <c r="B1492">
        <v>436</v>
      </c>
      <c r="C1492" t="s">
        <v>471</v>
      </c>
      <c r="D1492" t="s">
        <v>589</v>
      </c>
      <c r="E1492">
        <v>34028</v>
      </c>
      <c r="F1492">
        <v>44739</v>
      </c>
      <c r="G1492">
        <v>37116</v>
      </c>
      <c r="H1492" s="5">
        <v>44496</v>
      </c>
      <c r="I1492" t="s">
        <v>612</v>
      </c>
      <c r="J1492" t="s">
        <v>619</v>
      </c>
      <c r="K1492">
        <v>570241</v>
      </c>
      <c r="L1492" t="s">
        <v>477</v>
      </c>
      <c r="M1492" t="s">
        <v>154</v>
      </c>
      <c r="N1492" t="s">
        <v>13</v>
      </c>
      <c r="O1492" t="s">
        <v>28</v>
      </c>
      <c r="P1492">
        <v>49</v>
      </c>
      <c r="Q1492" s="5" t="s">
        <v>155</v>
      </c>
      <c r="R1492" t="s">
        <v>30</v>
      </c>
      <c r="S1492" t="s">
        <v>145</v>
      </c>
      <c r="T1492" t="s">
        <v>18</v>
      </c>
      <c r="U1492" t="s">
        <v>26</v>
      </c>
      <c r="V1492" t="s">
        <v>20</v>
      </c>
      <c r="W1492">
        <v>695</v>
      </c>
      <c r="X1492" t="s">
        <v>574</v>
      </c>
      <c r="Y1492" t="s">
        <v>590</v>
      </c>
      <c r="Z1492" t="s">
        <v>576</v>
      </c>
      <c r="AA1492">
        <v>9.9099999999999994E-2</v>
      </c>
      <c r="AB1492" t="s">
        <v>577</v>
      </c>
      <c r="AC1492" t="s">
        <v>591</v>
      </c>
      <c r="AD1492" t="s">
        <v>471</v>
      </c>
      <c r="AE1492" t="s">
        <v>472</v>
      </c>
      <c r="AF1492" t="s">
        <v>473</v>
      </c>
      <c r="AG1492" t="s">
        <v>474</v>
      </c>
      <c r="AH1492" t="s">
        <v>475</v>
      </c>
      <c r="AI1492" t="s">
        <v>471</v>
      </c>
      <c r="AJ1492">
        <v>570241</v>
      </c>
      <c r="AK1492" t="s">
        <v>476</v>
      </c>
      <c r="AL1492" t="s">
        <v>241</v>
      </c>
      <c r="AM1492">
        <v>35680</v>
      </c>
      <c r="AN1492">
        <v>45256</v>
      </c>
      <c r="AO1492">
        <v>33895</v>
      </c>
      <c r="AP1492">
        <v>22.05</v>
      </c>
      <c r="AQ1492">
        <v>4561.25</v>
      </c>
      <c r="AR1492" t="s">
        <v>2627</v>
      </c>
      <c r="AS1492" t="s">
        <v>2626</v>
      </c>
      <c r="AT1492">
        <v>2</v>
      </c>
      <c r="AU1492" t="s">
        <v>2630</v>
      </c>
      <c r="AV1492" s="3">
        <v>43677</v>
      </c>
      <c r="AW1492" s="3" t="str">
        <f>TEXT(LoanTable[[#This Row],[Disbursement Date]],"YYYY-MM")</f>
        <v>2021-10</v>
      </c>
      <c r="AX1492" t="str">
        <f>TEXT(EDATE(LoanTable[[#This Row],[Disbursement Date]],-1),"YYYY-MM")</f>
        <v>2021-09</v>
      </c>
      <c r="AY1492">
        <f>IF(LoanTable[[#This Row],[Loan Status]]="Active",1,0)</f>
        <v>0</v>
      </c>
      <c r="AZ1492">
        <f>IF(COUNTIFS(LoanTable[Client id],LoanTable[[#This Row],[Client id]],LoanTable[Period],LoanTable[[#This Row],[Previous Period]])&gt;0,1,0)</f>
        <v>0</v>
      </c>
      <c r="BA1492" s="17" t="str">
        <f>TEXT(LoanTable[[#This Row],[Disbursement Date]],"YYYY")</f>
        <v>2021</v>
      </c>
      <c r="BB1492" s="10" cm="1">
        <f t="array" ref="BB1492">IF(YEAR(LoanTable[[#This Row],[Disbursement Date]])=MIN(YEAR(LoanTable[Disbursement Date])),"",YEAR(LoanTable[[#This Row],[Disbursement Date]])-1)</f>
        <v>2020</v>
      </c>
      <c r="BC1492" s="10">
        <f>IF(LoanTable[[#This Row],[Previous Year]]="",1,IF(COUNTIFS(LoanTable[Client id],LoanTable[[#This Row],[Client id]],LoanTable[Year],LoanTable[[#This Row],[Previous Year]])&gt;0,1,0))</f>
        <v>0</v>
      </c>
      <c r="BD1492" t="str">
        <f>YEAR(LoanTable[[#This Row],[Disbursement Date]]) &amp; "-Q" &amp; ROUNDUP(MONTH(LoanTable[[#This Row],[Disbursement Date]])/3,0)</f>
        <v>2021-Q4</v>
      </c>
      <c r="BE1492">
        <f>IF(LoanTable[[#This Row],[Disbursement Date]]=LoanTable[[#This Row],[First Loan Date]],1,0)</f>
        <v>0</v>
      </c>
    </row>
    <row r="1493" spans="1:57" x14ac:dyDescent="0.3">
      <c r="A1493" t="s">
        <v>1114</v>
      </c>
      <c r="B1493">
        <v>716</v>
      </c>
      <c r="C1493" t="s">
        <v>324</v>
      </c>
      <c r="D1493" t="s">
        <v>573</v>
      </c>
      <c r="E1493">
        <v>25838</v>
      </c>
      <c r="F1493">
        <v>32727</v>
      </c>
      <c r="G1493">
        <v>10761</v>
      </c>
      <c r="H1493" s="5">
        <v>44497</v>
      </c>
      <c r="I1493" t="s">
        <v>624</v>
      </c>
      <c r="J1493" t="s">
        <v>619</v>
      </c>
      <c r="K1493">
        <v>710002</v>
      </c>
      <c r="L1493" t="s">
        <v>329</v>
      </c>
      <c r="M1493" t="s">
        <v>182</v>
      </c>
      <c r="N1493" t="s">
        <v>13</v>
      </c>
      <c r="O1493" t="s">
        <v>46</v>
      </c>
      <c r="P1493">
        <v>28</v>
      </c>
      <c r="Q1493" s="5" t="s">
        <v>183</v>
      </c>
      <c r="R1493" t="s">
        <v>30</v>
      </c>
      <c r="S1493" t="s">
        <v>145</v>
      </c>
      <c r="T1493" t="s">
        <v>63</v>
      </c>
      <c r="U1493" t="s">
        <v>38</v>
      </c>
      <c r="V1493" t="s">
        <v>20</v>
      </c>
      <c r="W1493">
        <v>641</v>
      </c>
      <c r="X1493" t="s">
        <v>574</v>
      </c>
      <c r="Y1493" t="s">
        <v>575</v>
      </c>
      <c r="Z1493" t="s">
        <v>576</v>
      </c>
      <c r="AA1493">
        <v>0.1065</v>
      </c>
      <c r="AB1493" t="s">
        <v>577</v>
      </c>
      <c r="AC1493" t="s">
        <v>578</v>
      </c>
      <c r="AD1493" t="s">
        <v>324</v>
      </c>
      <c r="AE1493" t="s">
        <v>325</v>
      </c>
      <c r="AF1493" t="s">
        <v>326</v>
      </c>
      <c r="AG1493" t="s">
        <v>327</v>
      </c>
      <c r="AH1493" t="s">
        <v>328</v>
      </c>
      <c r="AI1493" t="s">
        <v>324</v>
      </c>
      <c r="AJ1493">
        <v>710002</v>
      </c>
      <c r="AK1493" t="s">
        <v>271</v>
      </c>
      <c r="AL1493" t="s">
        <v>239</v>
      </c>
      <c r="AM1493">
        <v>27418</v>
      </c>
      <c r="AN1493">
        <v>34557</v>
      </c>
      <c r="AO1493">
        <v>25366</v>
      </c>
      <c r="AP1493">
        <v>28.2</v>
      </c>
      <c r="AQ1493">
        <v>1745.45</v>
      </c>
      <c r="AR1493" t="s">
        <v>2626</v>
      </c>
      <c r="AS1493" t="s">
        <v>2626</v>
      </c>
      <c r="AT1493">
        <v>1</v>
      </c>
      <c r="AU1493" t="s">
        <v>2628</v>
      </c>
      <c r="AV1493" s="3">
        <v>42697</v>
      </c>
      <c r="AW1493" s="3" t="str">
        <f>TEXT(LoanTable[[#This Row],[Disbursement Date]],"YYYY-MM")</f>
        <v>2021-10</v>
      </c>
      <c r="AX1493" t="str">
        <f>TEXT(EDATE(LoanTable[[#This Row],[Disbursement Date]],-1),"YYYY-MM")</f>
        <v>2021-09</v>
      </c>
      <c r="AY1493">
        <f>IF(LoanTable[[#This Row],[Loan Status]]="Active",1,0)</f>
        <v>1</v>
      </c>
      <c r="AZ1493">
        <f>IF(COUNTIFS(LoanTable[Client id],LoanTable[[#This Row],[Client id]],LoanTable[Period],LoanTable[[#This Row],[Previous Period]])&gt;0,1,0)</f>
        <v>0</v>
      </c>
      <c r="BA1493" s="17" t="str">
        <f>TEXT(LoanTable[[#This Row],[Disbursement Date]],"YYYY")</f>
        <v>2021</v>
      </c>
      <c r="BB1493" s="10" cm="1">
        <f t="array" ref="BB1493">IF(YEAR(LoanTable[[#This Row],[Disbursement Date]])=MIN(YEAR(LoanTable[Disbursement Date])),"",YEAR(LoanTable[[#This Row],[Disbursement Date]])-1)</f>
        <v>2020</v>
      </c>
      <c r="BC1493" s="10">
        <f>IF(LoanTable[[#This Row],[Previous Year]]="",1,IF(COUNTIFS(LoanTable[Client id],LoanTable[[#This Row],[Client id]],LoanTable[Year],LoanTable[[#This Row],[Previous Year]])&gt;0,1,0))</f>
        <v>0</v>
      </c>
      <c r="BD1493" t="str">
        <f>YEAR(LoanTable[[#This Row],[Disbursement Date]]) &amp; "-Q" &amp; ROUNDUP(MONTH(LoanTable[[#This Row],[Disbursement Date]])/3,0)</f>
        <v>2021-Q4</v>
      </c>
      <c r="BE1493">
        <f>IF(LoanTable[[#This Row],[Disbursement Date]]=LoanTable[[#This Row],[First Loan Date]],1,0)</f>
        <v>0</v>
      </c>
    </row>
    <row r="1494" spans="1:57" x14ac:dyDescent="0.3">
      <c r="A1494" t="s">
        <v>2170</v>
      </c>
      <c r="B1494">
        <v>154</v>
      </c>
      <c r="C1494" t="s">
        <v>468</v>
      </c>
      <c r="D1494" t="s">
        <v>573</v>
      </c>
      <c r="E1494">
        <v>2911</v>
      </c>
      <c r="F1494">
        <v>3509</v>
      </c>
      <c r="G1494">
        <v>29324</v>
      </c>
      <c r="H1494" s="5">
        <v>44498</v>
      </c>
      <c r="I1494" t="s">
        <v>617</v>
      </c>
      <c r="J1494" t="s">
        <v>619</v>
      </c>
      <c r="K1494">
        <v>630081</v>
      </c>
      <c r="L1494" t="s">
        <v>470</v>
      </c>
      <c r="M1494" t="s">
        <v>134</v>
      </c>
      <c r="N1494" t="s">
        <v>13</v>
      </c>
      <c r="O1494" t="s">
        <v>14</v>
      </c>
      <c r="P1494">
        <v>45</v>
      </c>
      <c r="Q1494" s="5" t="s">
        <v>193</v>
      </c>
      <c r="R1494" t="s">
        <v>74</v>
      </c>
      <c r="S1494" t="s">
        <v>105</v>
      </c>
      <c r="T1494" t="s">
        <v>63</v>
      </c>
      <c r="U1494" t="s">
        <v>65</v>
      </c>
      <c r="V1494" t="s">
        <v>20</v>
      </c>
      <c r="W1494">
        <v>830</v>
      </c>
      <c r="X1494" t="s">
        <v>574</v>
      </c>
      <c r="Y1494" t="s">
        <v>575</v>
      </c>
      <c r="Z1494" t="s">
        <v>576</v>
      </c>
      <c r="AA1494">
        <v>0.1065</v>
      </c>
      <c r="AB1494" t="s">
        <v>577</v>
      </c>
      <c r="AC1494" t="s">
        <v>578</v>
      </c>
      <c r="AD1494" t="s">
        <v>468</v>
      </c>
      <c r="AE1494" t="s">
        <v>462</v>
      </c>
      <c r="AF1494" t="s">
        <v>463</v>
      </c>
      <c r="AG1494" t="s">
        <v>464</v>
      </c>
      <c r="AH1494" t="s">
        <v>465</v>
      </c>
      <c r="AI1494" t="s">
        <v>468</v>
      </c>
      <c r="AJ1494">
        <v>630081</v>
      </c>
      <c r="AK1494" t="s">
        <v>469</v>
      </c>
      <c r="AL1494" t="s">
        <v>256</v>
      </c>
      <c r="AM1494">
        <v>2748</v>
      </c>
      <c r="AN1494">
        <v>4500</v>
      </c>
      <c r="AO1494">
        <v>2808</v>
      </c>
      <c r="AP1494">
        <v>28.78</v>
      </c>
      <c r="AQ1494">
        <v>1338.4</v>
      </c>
      <c r="AR1494" t="s">
        <v>2626</v>
      </c>
      <c r="AS1494" t="s">
        <v>2626</v>
      </c>
      <c r="AT1494">
        <v>1</v>
      </c>
      <c r="AU1494" t="s">
        <v>2630</v>
      </c>
      <c r="AV1494" s="3">
        <v>42085</v>
      </c>
      <c r="AW1494" s="3" t="str">
        <f>TEXT(LoanTable[[#This Row],[Disbursement Date]],"YYYY-MM")</f>
        <v>2021-10</v>
      </c>
      <c r="AX1494" t="str">
        <f>TEXT(EDATE(LoanTable[[#This Row],[Disbursement Date]],-1),"YYYY-MM")</f>
        <v>2021-09</v>
      </c>
      <c r="AY1494">
        <f>IF(LoanTable[[#This Row],[Loan Status]]="Active",1,0)</f>
        <v>0</v>
      </c>
      <c r="AZ1494">
        <f>IF(COUNTIFS(LoanTable[Client id],LoanTable[[#This Row],[Client id]],LoanTable[Period],LoanTable[[#This Row],[Previous Period]])&gt;0,1,0)</f>
        <v>0</v>
      </c>
      <c r="BA1494" s="17" t="str">
        <f>TEXT(LoanTable[[#This Row],[Disbursement Date]],"YYYY")</f>
        <v>2021</v>
      </c>
      <c r="BB1494" s="10" cm="1">
        <f t="array" ref="BB1494">IF(YEAR(LoanTable[[#This Row],[Disbursement Date]])=MIN(YEAR(LoanTable[Disbursement Date])),"",YEAR(LoanTable[[#This Row],[Disbursement Date]])-1)</f>
        <v>2020</v>
      </c>
      <c r="BC1494" s="10">
        <f>IF(LoanTable[[#This Row],[Previous Year]]="",1,IF(COUNTIFS(LoanTable[Client id],LoanTable[[#This Row],[Client id]],LoanTable[Year],LoanTable[[#This Row],[Previous Year]])&gt;0,1,0))</f>
        <v>0</v>
      </c>
      <c r="BD1494" t="str">
        <f>YEAR(LoanTable[[#This Row],[Disbursement Date]]) &amp; "-Q" &amp; ROUNDUP(MONTH(LoanTable[[#This Row],[Disbursement Date]])/3,0)</f>
        <v>2021-Q4</v>
      </c>
      <c r="BE1494">
        <f>IF(LoanTable[[#This Row],[Disbursement Date]]=LoanTable[[#This Row],[First Loan Date]],1,0)</f>
        <v>0</v>
      </c>
    </row>
    <row r="1495" spans="1:57" x14ac:dyDescent="0.3">
      <c r="A1495" t="s">
        <v>2602</v>
      </c>
      <c r="B1495">
        <v>643</v>
      </c>
      <c r="C1495" t="s">
        <v>246</v>
      </c>
      <c r="D1495" t="s">
        <v>573</v>
      </c>
      <c r="E1495">
        <v>37331</v>
      </c>
      <c r="F1495">
        <v>45138</v>
      </c>
      <c r="G1495">
        <v>9075</v>
      </c>
      <c r="H1495" s="5">
        <v>44498</v>
      </c>
      <c r="I1495" t="s">
        <v>617</v>
      </c>
      <c r="J1495" t="s">
        <v>619</v>
      </c>
      <c r="K1495">
        <v>110159</v>
      </c>
      <c r="L1495" t="s">
        <v>248</v>
      </c>
      <c r="M1495" t="s">
        <v>70</v>
      </c>
      <c r="N1495" t="s">
        <v>13</v>
      </c>
      <c r="O1495" t="s">
        <v>28</v>
      </c>
      <c r="P1495">
        <v>52</v>
      </c>
      <c r="Q1495" s="5" t="s">
        <v>103</v>
      </c>
      <c r="R1495" t="s">
        <v>104</v>
      </c>
      <c r="S1495" t="s">
        <v>105</v>
      </c>
      <c r="T1495" t="s">
        <v>18</v>
      </c>
      <c r="U1495" t="s">
        <v>65</v>
      </c>
      <c r="V1495" t="s">
        <v>31</v>
      </c>
      <c r="W1495">
        <v>557</v>
      </c>
      <c r="X1495" t="s">
        <v>574</v>
      </c>
      <c r="Y1495" t="s">
        <v>575</v>
      </c>
      <c r="Z1495" t="s">
        <v>576</v>
      </c>
      <c r="AA1495">
        <v>0.1065</v>
      </c>
      <c r="AB1495" t="s">
        <v>577</v>
      </c>
      <c r="AC1495" t="s">
        <v>578</v>
      </c>
      <c r="AD1495" t="s">
        <v>246</v>
      </c>
      <c r="AE1495" t="s">
        <v>234</v>
      </c>
      <c r="AF1495" t="s">
        <v>235</v>
      </c>
      <c r="AG1495" t="s">
        <v>236</v>
      </c>
      <c r="AH1495" t="s">
        <v>237</v>
      </c>
      <c r="AI1495" t="s">
        <v>246</v>
      </c>
      <c r="AJ1495">
        <v>110159</v>
      </c>
      <c r="AK1495" t="s">
        <v>247</v>
      </c>
      <c r="AL1495" t="s">
        <v>241</v>
      </c>
      <c r="AM1495">
        <v>37142</v>
      </c>
      <c r="AN1495">
        <v>45581</v>
      </c>
      <c r="AO1495">
        <v>37122</v>
      </c>
      <c r="AP1495">
        <v>29.03</v>
      </c>
      <c r="AQ1495">
        <v>2102.09</v>
      </c>
      <c r="AR1495" t="s">
        <v>2626</v>
      </c>
      <c r="AS1495" t="s">
        <v>2626</v>
      </c>
      <c r="AT1495">
        <v>2</v>
      </c>
      <c r="AU1495" t="s">
        <v>2628</v>
      </c>
      <c r="AV1495" s="3">
        <v>42037</v>
      </c>
      <c r="AW1495" s="3" t="str">
        <f>TEXT(LoanTable[[#This Row],[Disbursement Date]],"YYYY-MM")</f>
        <v>2021-10</v>
      </c>
      <c r="AX1495" t="str">
        <f>TEXT(EDATE(LoanTable[[#This Row],[Disbursement Date]],-1),"YYYY-MM")</f>
        <v>2021-09</v>
      </c>
      <c r="AY1495">
        <f>IF(LoanTable[[#This Row],[Loan Status]]="Active",1,0)</f>
        <v>0</v>
      </c>
      <c r="AZ1495">
        <f>IF(COUNTIFS(LoanTable[Client id],LoanTable[[#This Row],[Client id]],LoanTable[Period],LoanTable[[#This Row],[Previous Period]])&gt;0,1,0)</f>
        <v>0</v>
      </c>
      <c r="BA1495" s="17" t="str">
        <f>TEXT(LoanTable[[#This Row],[Disbursement Date]],"YYYY")</f>
        <v>2021</v>
      </c>
      <c r="BB1495" s="10" cm="1">
        <f t="array" ref="BB1495">IF(YEAR(LoanTable[[#This Row],[Disbursement Date]])=MIN(YEAR(LoanTable[Disbursement Date])),"",YEAR(LoanTable[[#This Row],[Disbursement Date]])-1)</f>
        <v>2020</v>
      </c>
      <c r="BC1495" s="10">
        <f>IF(LoanTable[[#This Row],[Previous Year]]="",1,IF(COUNTIFS(LoanTable[Client id],LoanTable[[#This Row],[Client id]],LoanTable[Year],LoanTable[[#This Row],[Previous Year]])&gt;0,1,0))</f>
        <v>0</v>
      </c>
      <c r="BD1495" t="str">
        <f>YEAR(LoanTable[[#This Row],[Disbursement Date]]) &amp; "-Q" &amp; ROUNDUP(MONTH(LoanTable[[#This Row],[Disbursement Date]])/3,0)</f>
        <v>2021-Q4</v>
      </c>
      <c r="BE1495">
        <f>IF(LoanTable[[#This Row],[Disbursement Date]]=LoanTable[[#This Row],[First Loan Date]],1,0)</f>
        <v>0</v>
      </c>
    </row>
    <row r="1496" spans="1:57" x14ac:dyDescent="0.3">
      <c r="A1496" t="s">
        <v>1696</v>
      </c>
      <c r="B1496">
        <v>272</v>
      </c>
      <c r="C1496" t="s">
        <v>537</v>
      </c>
      <c r="D1496" t="s">
        <v>589</v>
      </c>
      <c r="E1496">
        <v>13910</v>
      </c>
      <c r="F1496">
        <v>10291</v>
      </c>
      <c r="G1496">
        <v>10856</v>
      </c>
      <c r="H1496" s="5">
        <v>44499</v>
      </c>
      <c r="I1496" t="s">
        <v>612</v>
      </c>
      <c r="J1496" t="s">
        <v>619</v>
      </c>
      <c r="K1496">
        <v>410521</v>
      </c>
      <c r="L1496" t="s">
        <v>539</v>
      </c>
      <c r="M1496" t="s">
        <v>70</v>
      </c>
      <c r="N1496" t="s">
        <v>13</v>
      </c>
      <c r="O1496" t="s">
        <v>46</v>
      </c>
      <c r="P1496">
        <v>29</v>
      </c>
      <c r="Q1496" s="5" t="s">
        <v>135</v>
      </c>
      <c r="R1496" t="s">
        <v>74</v>
      </c>
      <c r="S1496" t="s">
        <v>35</v>
      </c>
      <c r="T1496" t="s">
        <v>63</v>
      </c>
      <c r="U1496" t="s">
        <v>65</v>
      </c>
      <c r="V1496" t="s">
        <v>20</v>
      </c>
      <c r="W1496">
        <v>712</v>
      </c>
      <c r="X1496" t="s">
        <v>574</v>
      </c>
      <c r="Y1496" t="s">
        <v>590</v>
      </c>
      <c r="Z1496" t="s">
        <v>576</v>
      </c>
      <c r="AA1496">
        <v>9.9099999999999994E-2</v>
      </c>
      <c r="AB1496" t="s">
        <v>577</v>
      </c>
      <c r="AC1496" t="s">
        <v>591</v>
      </c>
      <c r="AD1496" t="s">
        <v>537</v>
      </c>
      <c r="AE1496" t="s">
        <v>250</v>
      </c>
      <c r="AF1496" t="s">
        <v>251</v>
      </c>
      <c r="AG1496" t="s">
        <v>252</v>
      </c>
      <c r="AH1496" t="s">
        <v>253</v>
      </c>
      <c r="AI1496" t="s">
        <v>537</v>
      </c>
      <c r="AJ1496">
        <v>410521</v>
      </c>
      <c r="AK1496" t="s">
        <v>538</v>
      </c>
      <c r="AL1496" t="s">
        <v>241</v>
      </c>
      <c r="AM1496">
        <v>14391</v>
      </c>
      <c r="AN1496">
        <v>11948</v>
      </c>
      <c r="AO1496">
        <v>13892</v>
      </c>
      <c r="AP1496">
        <v>29.44</v>
      </c>
      <c r="AQ1496">
        <v>408.01</v>
      </c>
      <c r="AR1496" t="s">
        <v>2626</v>
      </c>
      <c r="AS1496" t="s">
        <v>2626</v>
      </c>
      <c r="AT1496">
        <v>1</v>
      </c>
      <c r="AU1496" t="s">
        <v>2628</v>
      </c>
      <c r="AV1496" s="3">
        <v>44499</v>
      </c>
      <c r="AW1496" s="3" t="str">
        <f>TEXT(LoanTable[[#This Row],[Disbursement Date]],"YYYY-MM")</f>
        <v>2021-10</v>
      </c>
      <c r="AX1496" t="str">
        <f>TEXT(EDATE(LoanTable[[#This Row],[Disbursement Date]],-1),"YYYY-MM")</f>
        <v>2021-09</v>
      </c>
      <c r="AY1496">
        <f>IF(LoanTable[[#This Row],[Loan Status]]="Active",1,0)</f>
        <v>0</v>
      </c>
      <c r="AZ1496">
        <f>IF(COUNTIFS(LoanTable[Client id],LoanTable[[#This Row],[Client id]],LoanTable[Period],LoanTable[[#This Row],[Previous Period]])&gt;0,1,0)</f>
        <v>0</v>
      </c>
      <c r="BA1496" s="17" t="str">
        <f>TEXT(LoanTable[[#This Row],[Disbursement Date]],"YYYY")</f>
        <v>2021</v>
      </c>
      <c r="BB1496" s="10" cm="1">
        <f t="array" ref="BB1496">IF(YEAR(LoanTable[[#This Row],[Disbursement Date]])=MIN(YEAR(LoanTable[Disbursement Date])),"",YEAR(LoanTable[[#This Row],[Disbursement Date]])-1)</f>
        <v>2020</v>
      </c>
      <c r="BC1496" s="10">
        <f>IF(LoanTable[[#This Row],[Previous Year]]="",1,IF(COUNTIFS(LoanTable[Client id],LoanTable[[#This Row],[Client id]],LoanTable[Year],LoanTable[[#This Row],[Previous Year]])&gt;0,1,0))</f>
        <v>0</v>
      </c>
      <c r="BD1496" t="str">
        <f>YEAR(LoanTable[[#This Row],[Disbursement Date]]) &amp; "-Q" &amp; ROUNDUP(MONTH(LoanTable[[#This Row],[Disbursement Date]])/3,0)</f>
        <v>2021-Q4</v>
      </c>
      <c r="BE1496">
        <f>IF(LoanTable[[#This Row],[Disbursement Date]]=LoanTable[[#This Row],[First Loan Date]],1,0)</f>
        <v>1</v>
      </c>
    </row>
    <row r="1497" spans="1:57" x14ac:dyDescent="0.3">
      <c r="A1497" t="s">
        <v>1513</v>
      </c>
      <c r="B1497">
        <v>768</v>
      </c>
      <c r="C1497" t="s">
        <v>273</v>
      </c>
      <c r="D1497" t="s">
        <v>587</v>
      </c>
      <c r="E1497">
        <v>4535</v>
      </c>
      <c r="F1497">
        <v>47859</v>
      </c>
      <c r="G1497">
        <v>10167</v>
      </c>
      <c r="H1497" s="5">
        <v>44500</v>
      </c>
      <c r="I1497" t="s">
        <v>612</v>
      </c>
      <c r="J1497" t="s">
        <v>619</v>
      </c>
      <c r="K1497">
        <v>80001</v>
      </c>
      <c r="L1497" t="s">
        <v>275</v>
      </c>
      <c r="M1497" t="s">
        <v>153</v>
      </c>
      <c r="N1497" t="s">
        <v>13</v>
      </c>
      <c r="O1497" t="s">
        <v>14</v>
      </c>
      <c r="P1497">
        <v>40</v>
      </c>
      <c r="Q1497" s="5" t="s">
        <v>85</v>
      </c>
      <c r="R1497" t="s">
        <v>30</v>
      </c>
      <c r="S1497" t="s">
        <v>145</v>
      </c>
      <c r="T1497" t="s">
        <v>18</v>
      </c>
      <c r="U1497" t="s">
        <v>26</v>
      </c>
      <c r="V1497" t="s">
        <v>20</v>
      </c>
      <c r="W1497">
        <v>318</v>
      </c>
      <c r="X1497" t="s">
        <v>574</v>
      </c>
      <c r="Y1497" t="s">
        <v>584</v>
      </c>
      <c r="Z1497" t="s">
        <v>576</v>
      </c>
      <c r="AA1497">
        <v>6.6199999999999995E-2</v>
      </c>
      <c r="AB1497" t="s">
        <v>581</v>
      </c>
      <c r="AC1497" t="s">
        <v>588</v>
      </c>
      <c r="AD1497" t="s">
        <v>273</v>
      </c>
      <c r="AE1497" t="s">
        <v>266</v>
      </c>
      <c r="AF1497" t="s">
        <v>267</v>
      </c>
      <c r="AG1497" t="s">
        <v>268</v>
      </c>
      <c r="AH1497" t="s">
        <v>269</v>
      </c>
      <c r="AI1497" t="s">
        <v>273</v>
      </c>
      <c r="AJ1497">
        <v>80001</v>
      </c>
      <c r="AK1497" t="s">
        <v>274</v>
      </c>
      <c r="AL1497" t="s">
        <v>256</v>
      </c>
      <c r="AM1497">
        <v>4864</v>
      </c>
      <c r="AN1497">
        <v>48529</v>
      </c>
      <c r="AO1497">
        <v>4244</v>
      </c>
      <c r="AP1497">
        <v>5.44</v>
      </c>
      <c r="AQ1497">
        <v>3267.05</v>
      </c>
      <c r="AR1497" t="s">
        <v>2626</v>
      </c>
      <c r="AS1497" t="s">
        <v>2626</v>
      </c>
      <c r="AT1497">
        <v>1</v>
      </c>
      <c r="AU1497" t="s">
        <v>2628</v>
      </c>
      <c r="AV1497" s="3">
        <v>43191</v>
      </c>
      <c r="AW1497" s="3" t="str">
        <f>TEXT(LoanTable[[#This Row],[Disbursement Date]],"YYYY-MM")</f>
        <v>2021-10</v>
      </c>
      <c r="AX1497" t="str">
        <f>TEXT(EDATE(LoanTable[[#This Row],[Disbursement Date]],-1),"YYYY-MM")</f>
        <v>2021-09</v>
      </c>
      <c r="AY1497">
        <f>IF(LoanTable[[#This Row],[Loan Status]]="Active",1,0)</f>
        <v>0</v>
      </c>
      <c r="AZ1497">
        <f>IF(COUNTIFS(LoanTable[Client id],LoanTable[[#This Row],[Client id]],LoanTable[Period],LoanTable[[#This Row],[Previous Period]])&gt;0,1,0)</f>
        <v>0</v>
      </c>
      <c r="BA1497" s="17" t="str">
        <f>TEXT(LoanTable[[#This Row],[Disbursement Date]],"YYYY")</f>
        <v>2021</v>
      </c>
      <c r="BB1497" s="10" cm="1">
        <f t="array" ref="BB1497">IF(YEAR(LoanTable[[#This Row],[Disbursement Date]])=MIN(YEAR(LoanTable[Disbursement Date])),"",YEAR(LoanTable[[#This Row],[Disbursement Date]])-1)</f>
        <v>2020</v>
      </c>
      <c r="BC1497" s="10">
        <f>IF(LoanTable[[#This Row],[Previous Year]]="",1,IF(COUNTIFS(LoanTable[Client id],LoanTable[[#This Row],[Client id]],LoanTable[Year],LoanTable[[#This Row],[Previous Year]])&gt;0,1,0))</f>
        <v>0</v>
      </c>
      <c r="BD1497" t="str">
        <f>YEAR(LoanTable[[#This Row],[Disbursement Date]]) &amp; "-Q" &amp; ROUNDUP(MONTH(LoanTable[[#This Row],[Disbursement Date]])/3,0)</f>
        <v>2021-Q4</v>
      </c>
      <c r="BE1497">
        <f>IF(LoanTable[[#This Row],[Disbursement Date]]=LoanTable[[#This Row],[First Loan Date]],1,0)</f>
        <v>0</v>
      </c>
    </row>
    <row r="1498" spans="1:57" x14ac:dyDescent="0.3">
      <c r="A1498" t="s">
        <v>956</v>
      </c>
      <c r="B1498">
        <v>347</v>
      </c>
      <c r="C1498" t="s">
        <v>251</v>
      </c>
      <c r="D1498" t="s">
        <v>589</v>
      </c>
      <c r="E1498">
        <v>17805</v>
      </c>
      <c r="F1498">
        <v>19887</v>
      </c>
      <c r="G1498">
        <v>11948</v>
      </c>
      <c r="H1498" s="5">
        <v>44502</v>
      </c>
      <c r="I1498" t="s">
        <v>624</v>
      </c>
      <c r="J1498" t="s">
        <v>613</v>
      </c>
      <c r="K1498">
        <v>10068</v>
      </c>
      <c r="L1498" t="s">
        <v>319</v>
      </c>
      <c r="M1498" t="s">
        <v>119</v>
      </c>
      <c r="N1498" t="s">
        <v>13</v>
      </c>
      <c r="O1498" t="s">
        <v>28</v>
      </c>
      <c r="P1498">
        <v>52</v>
      </c>
      <c r="Q1498" s="5" t="s">
        <v>113</v>
      </c>
      <c r="R1498" t="s">
        <v>25</v>
      </c>
      <c r="S1498" t="s">
        <v>35</v>
      </c>
      <c r="T1498" t="s">
        <v>18</v>
      </c>
      <c r="U1498" t="s">
        <v>19</v>
      </c>
      <c r="V1498" t="s">
        <v>39</v>
      </c>
      <c r="W1498">
        <v>584</v>
      </c>
      <c r="X1498" t="s">
        <v>574</v>
      </c>
      <c r="Y1498" t="s">
        <v>590</v>
      </c>
      <c r="Z1498" t="s">
        <v>576</v>
      </c>
      <c r="AA1498">
        <v>9.9099999999999994E-2</v>
      </c>
      <c r="AB1498" t="s">
        <v>577</v>
      </c>
      <c r="AC1498" t="s">
        <v>591</v>
      </c>
      <c r="AD1498" t="s">
        <v>251</v>
      </c>
      <c r="AE1498" t="s">
        <v>250</v>
      </c>
      <c r="AF1498" t="s">
        <v>251</v>
      </c>
      <c r="AG1498" t="s">
        <v>252</v>
      </c>
      <c r="AH1498" t="s">
        <v>253</v>
      </c>
      <c r="AI1498" t="s">
        <v>317</v>
      </c>
      <c r="AJ1498">
        <v>10068</v>
      </c>
      <c r="AK1498" t="s">
        <v>318</v>
      </c>
      <c r="AL1498" t="s">
        <v>256</v>
      </c>
      <c r="AM1498">
        <v>18533</v>
      </c>
      <c r="AN1498">
        <v>21323</v>
      </c>
      <c r="AO1498">
        <v>17558</v>
      </c>
      <c r="AP1498">
        <v>43.48</v>
      </c>
      <c r="AQ1498">
        <v>191.62</v>
      </c>
      <c r="AR1498" t="s">
        <v>2626</v>
      </c>
      <c r="AS1498" t="s">
        <v>2626</v>
      </c>
      <c r="AT1498">
        <v>0</v>
      </c>
      <c r="AU1498" t="s">
        <v>2628</v>
      </c>
      <c r="AV1498" s="3">
        <v>44502</v>
      </c>
      <c r="AW1498" s="3" t="str">
        <f>TEXT(LoanTable[[#This Row],[Disbursement Date]],"YYYY-MM")</f>
        <v>2021-11</v>
      </c>
      <c r="AX1498" t="str">
        <f>TEXT(EDATE(LoanTable[[#This Row],[Disbursement Date]],-1),"YYYY-MM")</f>
        <v>2021-10</v>
      </c>
      <c r="AY1498">
        <f>IF(LoanTable[[#This Row],[Loan Status]]="Active",1,0)</f>
        <v>1</v>
      </c>
      <c r="AZ1498">
        <f>IF(COUNTIFS(LoanTable[Client id],LoanTable[[#This Row],[Client id]],LoanTable[Period],LoanTable[[#This Row],[Previous Period]])&gt;0,1,0)</f>
        <v>0</v>
      </c>
      <c r="BA1498" s="17" t="str">
        <f>TEXT(LoanTable[[#This Row],[Disbursement Date]],"YYYY")</f>
        <v>2021</v>
      </c>
      <c r="BB1498" s="10" cm="1">
        <f t="array" ref="BB1498">IF(YEAR(LoanTable[[#This Row],[Disbursement Date]])=MIN(YEAR(LoanTable[Disbursement Date])),"",YEAR(LoanTable[[#This Row],[Disbursement Date]])-1)</f>
        <v>2020</v>
      </c>
      <c r="BC1498" s="10">
        <f>IF(LoanTable[[#This Row],[Previous Year]]="",1,IF(COUNTIFS(LoanTable[Client id],LoanTable[[#This Row],[Client id]],LoanTable[Year],LoanTable[[#This Row],[Previous Year]])&gt;0,1,0))</f>
        <v>0</v>
      </c>
      <c r="BD1498" t="str">
        <f>YEAR(LoanTable[[#This Row],[Disbursement Date]]) &amp; "-Q" &amp; ROUNDUP(MONTH(LoanTable[[#This Row],[Disbursement Date]])/3,0)</f>
        <v>2021-Q4</v>
      </c>
      <c r="BE1498">
        <f>IF(LoanTable[[#This Row],[Disbursement Date]]=LoanTable[[#This Row],[First Loan Date]],1,0)</f>
        <v>1</v>
      </c>
    </row>
    <row r="1499" spans="1:57" x14ac:dyDescent="0.3">
      <c r="A1499" t="s">
        <v>865</v>
      </c>
      <c r="B1499">
        <v>832</v>
      </c>
      <c r="C1499" t="s">
        <v>519</v>
      </c>
      <c r="D1499" t="s">
        <v>573</v>
      </c>
      <c r="E1499">
        <v>48572</v>
      </c>
      <c r="F1499">
        <v>14847</v>
      </c>
      <c r="G1499">
        <v>12902</v>
      </c>
      <c r="H1499" s="5">
        <v>44505</v>
      </c>
      <c r="I1499" t="s">
        <v>624</v>
      </c>
      <c r="J1499" t="s">
        <v>619</v>
      </c>
      <c r="K1499">
        <v>1550006</v>
      </c>
      <c r="L1499" t="s">
        <v>521</v>
      </c>
      <c r="M1499" t="s">
        <v>149</v>
      </c>
      <c r="N1499" t="s">
        <v>13</v>
      </c>
      <c r="O1499" t="s">
        <v>28</v>
      </c>
      <c r="P1499">
        <v>51</v>
      </c>
      <c r="Q1499" s="5" t="s">
        <v>194</v>
      </c>
      <c r="R1499" t="s">
        <v>74</v>
      </c>
      <c r="S1499" t="s">
        <v>105</v>
      </c>
      <c r="T1499" t="s">
        <v>18</v>
      </c>
      <c r="U1499" t="s">
        <v>65</v>
      </c>
      <c r="V1499" t="s">
        <v>39</v>
      </c>
      <c r="W1499">
        <v>338</v>
      </c>
      <c r="X1499" t="s">
        <v>574</v>
      </c>
      <c r="Y1499" t="s">
        <v>575</v>
      </c>
      <c r="Z1499" t="s">
        <v>576</v>
      </c>
      <c r="AA1499">
        <v>0.1065</v>
      </c>
      <c r="AB1499" t="s">
        <v>577</v>
      </c>
      <c r="AC1499" t="s">
        <v>578</v>
      </c>
      <c r="AD1499" t="s">
        <v>519</v>
      </c>
      <c r="AE1499" t="s">
        <v>375</v>
      </c>
      <c r="AF1499" t="s">
        <v>376</v>
      </c>
      <c r="AG1499" t="s">
        <v>377</v>
      </c>
      <c r="AH1499" t="s">
        <v>378</v>
      </c>
      <c r="AI1499" t="s">
        <v>519</v>
      </c>
      <c r="AJ1499">
        <v>1550006</v>
      </c>
      <c r="AK1499" t="s">
        <v>520</v>
      </c>
      <c r="AL1499" t="s">
        <v>239</v>
      </c>
      <c r="AM1499">
        <v>49622</v>
      </c>
      <c r="AN1499">
        <v>14816</v>
      </c>
      <c r="AO1499">
        <v>48135</v>
      </c>
      <c r="AP1499">
        <v>45.92</v>
      </c>
      <c r="AQ1499">
        <v>2881.07</v>
      </c>
      <c r="AR1499" t="s">
        <v>2626</v>
      </c>
      <c r="AS1499" t="s">
        <v>2626</v>
      </c>
      <c r="AT1499">
        <v>2</v>
      </c>
      <c r="AU1499" t="s">
        <v>2628</v>
      </c>
      <c r="AV1499" s="3">
        <v>42617</v>
      </c>
      <c r="AW1499" s="3" t="str">
        <f>TEXT(LoanTable[[#This Row],[Disbursement Date]],"YYYY-MM")</f>
        <v>2021-11</v>
      </c>
      <c r="AX1499" t="str">
        <f>TEXT(EDATE(LoanTable[[#This Row],[Disbursement Date]],-1),"YYYY-MM")</f>
        <v>2021-10</v>
      </c>
      <c r="AY1499">
        <f>IF(LoanTable[[#This Row],[Loan Status]]="Active",1,0)</f>
        <v>1</v>
      </c>
      <c r="AZ1499">
        <f>IF(COUNTIFS(LoanTable[Client id],LoanTable[[#This Row],[Client id]],LoanTable[Period],LoanTable[[#This Row],[Previous Period]])&gt;0,1,0)</f>
        <v>0</v>
      </c>
      <c r="BA1499" s="17" t="str">
        <f>TEXT(LoanTable[[#This Row],[Disbursement Date]],"YYYY")</f>
        <v>2021</v>
      </c>
      <c r="BB1499" s="10" cm="1">
        <f t="array" ref="BB1499">IF(YEAR(LoanTable[[#This Row],[Disbursement Date]])=MIN(YEAR(LoanTable[Disbursement Date])),"",YEAR(LoanTable[[#This Row],[Disbursement Date]])-1)</f>
        <v>2020</v>
      </c>
      <c r="BC1499" s="10">
        <f>IF(LoanTable[[#This Row],[Previous Year]]="",1,IF(COUNTIFS(LoanTable[Client id],LoanTable[[#This Row],[Client id]],LoanTable[Year],LoanTable[[#This Row],[Previous Year]])&gt;0,1,0))</f>
        <v>1</v>
      </c>
      <c r="BD1499" t="str">
        <f>YEAR(LoanTable[[#This Row],[Disbursement Date]]) &amp; "-Q" &amp; ROUNDUP(MONTH(LoanTable[[#This Row],[Disbursement Date]])/3,0)</f>
        <v>2021-Q4</v>
      </c>
      <c r="BE1499">
        <f>IF(LoanTable[[#This Row],[Disbursement Date]]=LoanTable[[#This Row],[First Loan Date]],1,0)</f>
        <v>0</v>
      </c>
    </row>
    <row r="1500" spans="1:57" x14ac:dyDescent="0.3">
      <c r="A1500" t="s">
        <v>2186</v>
      </c>
      <c r="B1500">
        <v>640</v>
      </c>
      <c r="C1500" t="s">
        <v>233</v>
      </c>
      <c r="D1500" t="s">
        <v>573</v>
      </c>
      <c r="E1500">
        <v>28233</v>
      </c>
      <c r="F1500">
        <v>12939</v>
      </c>
      <c r="G1500">
        <v>7227</v>
      </c>
      <c r="H1500" s="5">
        <v>44506</v>
      </c>
      <c r="I1500" t="s">
        <v>624</v>
      </c>
      <c r="J1500" t="s">
        <v>619</v>
      </c>
      <c r="K1500">
        <v>100186</v>
      </c>
      <c r="L1500" t="s">
        <v>240</v>
      </c>
      <c r="M1500" t="s">
        <v>96</v>
      </c>
      <c r="N1500" t="s">
        <v>13</v>
      </c>
      <c r="O1500" t="s">
        <v>46</v>
      </c>
      <c r="P1500">
        <v>26</v>
      </c>
      <c r="Q1500" s="5" t="s">
        <v>97</v>
      </c>
      <c r="R1500" t="s">
        <v>74</v>
      </c>
      <c r="S1500" t="s">
        <v>35</v>
      </c>
      <c r="T1500" t="s">
        <v>18</v>
      </c>
      <c r="U1500" t="s">
        <v>38</v>
      </c>
      <c r="V1500" t="s">
        <v>39</v>
      </c>
      <c r="W1500">
        <v>522</v>
      </c>
      <c r="X1500" t="s">
        <v>574</v>
      </c>
      <c r="Y1500" t="s">
        <v>575</v>
      </c>
      <c r="Z1500" t="s">
        <v>576</v>
      </c>
      <c r="AA1500">
        <v>0.1065</v>
      </c>
      <c r="AB1500" t="s">
        <v>577</v>
      </c>
      <c r="AC1500" t="s">
        <v>578</v>
      </c>
      <c r="AD1500" t="s">
        <v>233</v>
      </c>
      <c r="AE1500" t="s">
        <v>234</v>
      </c>
      <c r="AF1500" t="s">
        <v>235</v>
      </c>
      <c r="AG1500" t="s">
        <v>236</v>
      </c>
      <c r="AH1500" t="s">
        <v>237</v>
      </c>
      <c r="AI1500" t="s">
        <v>233</v>
      </c>
      <c r="AJ1500">
        <v>100186</v>
      </c>
      <c r="AK1500" t="s">
        <v>238</v>
      </c>
      <c r="AL1500" t="s">
        <v>239</v>
      </c>
      <c r="AM1500">
        <v>27849</v>
      </c>
      <c r="AN1500">
        <v>13092</v>
      </c>
      <c r="AO1500">
        <v>28152</v>
      </c>
      <c r="AP1500">
        <v>49.56</v>
      </c>
      <c r="AQ1500">
        <v>813.43</v>
      </c>
      <c r="AR1500" t="s">
        <v>2626</v>
      </c>
      <c r="AS1500" t="s">
        <v>2626</v>
      </c>
      <c r="AT1500">
        <v>1</v>
      </c>
      <c r="AU1500" t="s">
        <v>2628</v>
      </c>
      <c r="AV1500" s="3">
        <v>42337</v>
      </c>
      <c r="AW1500" s="3" t="str">
        <f>TEXT(LoanTable[[#This Row],[Disbursement Date]],"YYYY-MM")</f>
        <v>2021-11</v>
      </c>
      <c r="AX1500" t="str">
        <f>TEXT(EDATE(LoanTable[[#This Row],[Disbursement Date]],-1),"YYYY-MM")</f>
        <v>2021-10</v>
      </c>
      <c r="AY1500">
        <f>IF(LoanTable[[#This Row],[Loan Status]]="Active",1,0)</f>
        <v>1</v>
      </c>
      <c r="AZ1500">
        <f>IF(COUNTIFS(LoanTable[Client id],LoanTable[[#This Row],[Client id]],LoanTable[Period],LoanTable[[#This Row],[Previous Period]])&gt;0,1,0)</f>
        <v>0</v>
      </c>
      <c r="BA1500" s="17" t="str">
        <f>TEXT(LoanTable[[#This Row],[Disbursement Date]],"YYYY")</f>
        <v>2021</v>
      </c>
      <c r="BB1500" s="10" cm="1">
        <f t="array" ref="BB1500">IF(YEAR(LoanTable[[#This Row],[Disbursement Date]])=MIN(YEAR(LoanTable[Disbursement Date])),"",YEAR(LoanTable[[#This Row],[Disbursement Date]])-1)</f>
        <v>2020</v>
      </c>
      <c r="BC1500" s="10">
        <f>IF(LoanTable[[#This Row],[Previous Year]]="",1,IF(COUNTIFS(LoanTable[Client id],LoanTable[[#This Row],[Client id]],LoanTable[Year],LoanTable[[#This Row],[Previous Year]])&gt;0,1,0))</f>
        <v>0</v>
      </c>
      <c r="BD1500" t="str">
        <f>YEAR(LoanTable[[#This Row],[Disbursement Date]]) &amp; "-Q" &amp; ROUNDUP(MONTH(LoanTable[[#This Row],[Disbursement Date]])/3,0)</f>
        <v>2021-Q4</v>
      </c>
      <c r="BE1500">
        <f>IF(LoanTable[[#This Row],[Disbursement Date]]=LoanTable[[#This Row],[First Loan Date]],1,0)</f>
        <v>0</v>
      </c>
    </row>
    <row r="1501" spans="1:57" x14ac:dyDescent="0.3">
      <c r="A1501" t="s">
        <v>2321</v>
      </c>
      <c r="B1501">
        <v>964</v>
      </c>
      <c r="C1501" t="s">
        <v>246</v>
      </c>
      <c r="D1501" t="s">
        <v>573</v>
      </c>
      <c r="E1501">
        <v>23144</v>
      </c>
      <c r="F1501">
        <v>36184</v>
      </c>
      <c r="G1501">
        <v>3401</v>
      </c>
      <c r="H1501" s="5">
        <v>44506</v>
      </c>
      <c r="I1501" t="s">
        <v>624</v>
      </c>
      <c r="J1501" t="s">
        <v>619</v>
      </c>
      <c r="K1501">
        <v>110159</v>
      </c>
      <c r="L1501" t="s">
        <v>248</v>
      </c>
      <c r="M1501" t="s">
        <v>82</v>
      </c>
      <c r="N1501" t="s">
        <v>13</v>
      </c>
      <c r="O1501" t="s">
        <v>197</v>
      </c>
      <c r="P1501">
        <v>59</v>
      </c>
      <c r="Q1501" s="5" t="s">
        <v>201</v>
      </c>
      <c r="R1501" t="s">
        <v>74</v>
      </c>
      <c r="S1501" t="s">
        <v>105</v>
      </c>
      <c r="T1501" t="s">
        <v>18</v>
      </c>
      <c r="U1501" t="s">
        <v>26</v>
      </c>
      <c r="V1501" t="s">
        <v>39</v>
      </c>
      <c r="W1501">
        <v>775</v>
      </c>
      <c r="X1501" t="s">
        <v>574</v>
      </c>
      <c r="Y1501" t="s">
        <v>575</v>
      </c>
      <c r="Z1501" t="s">
        <v>576</v>
      </c>
      <c r="AA1501">
        <v>0.1065</v>
      </c>
      <c r="AB1501" t="s">
        <v>577</v>
      </c>
      <c r="AC1501" t="s">
        <v>578</v>
      </c>
      <c r="AD1501" t="s">
        <v>246</v>
      </c>
      <c r="AE1501" t="s">
        <v>234</v>
      </c>
      <c r="AF1501" t="s">
        <v>235</v>
      </c>
      <c r="AG1501" t="s">
        <v>236</v>
      </c>
      <c r="AH1501" t="s">
        <v>237</v>
      </c>
      <c r="AI1501" t="s">
        <v>246</v>
      </c>
      <c r="AJ1501">
        <v>110159</v>
      </c>
      <c r="AK1501" t="s">
        <v>247</v>
      </c>
      <c r="AL1501" t="s">
        <v>241</v>
      </c>
      <c r="AM1501">
        <v>24914</v>
      </c>
      <c r="AN1501">
        <v>37795</v>
      </c>
      <c r="AO1501">
        <v>23091</v>
      </c>
      <c r="AP1501">
        <v>31.3</v>
      </c>
      <c r="AQ1501">
        <v>3852.79</v>
      </c>
      <c r="AR1501" t="s">
        <v>2626</v>
      </c>
      <c r="AS1501" t="s">
        <v>2626</v>
      </c>
      <c r="AT1501">
        <v>1</v>
      </c>
      <c r="AU1501" t="s">
        <v>2628</v>
      </c>
      <c r="AV1501" s="3">
        <v>44302</v>
      </c>
      <c r="AW1501" s="3" t="str">
        <f>TEXT(LoanTable[[#This Row],[Disbursement Date]],"YYYY-MM")</f>
        <v>2021-11</v>
      </c>
      <c r="AX1501" t="str">
        <f>TEXT(EDATE(LoanTable[[#This Row],[Disbursement Date]],-1),"YYYY-MM")</f>
        <v>2021-10</v>
      </c>
      <c r="AY1501">
        <f>IF(LoanTable[[#This Row],[Loan Status]]="Active",1,0)</f>
        <v>1</v>
      </c>
      <c r="AZ1501">
        <f>IF(COUNTIFS(LoanTable[Client id],LoanTable[[#This Row],[Client id]],LoanTable[Period],LoanTable[[#This Row],[Previous Period]])&gt;0,1,0)</f>
        <v>0</v>
      </c>
      <c r="BA1501" s="17" t="str">
        <f>TEXT(LoanTable[[#This Row],[Disbursement Date]],"YYYY")</f>
        <v>2021</v>
      </c>
      <c r="BB1501" s="10" cm="1">
        <f t="array" ref="BB1501">IF(YEAR(LoanTable[[#This Row],[Disbursement Date]])=MIN(YEAR(LoanTable[Disbursement Date])),"",YEAR(LoanTable[[#This Row],[Disbursement Date]])-1)</f>
        <v>2020</v>
      </c>
      <c r="BC1501" s="10">
        <f>IF(LoanTable[[#This Row],[Previous Year]]="",1,IF(COUNTIFS(LoanTable[Client id],LoanTable[[#This Row],[Client id]],LoanTable[Year],LoanTable[[#This Row],[Previous Year]])&gt;0,1,0))</f>
        <v>0</v>
      </c>
      <c r="BD1501" t="str">
        <f>YEAR(LoanTable[[#This Row],[Disbursement Date]]) &amp; "-Q" &amp; ROUNDUP(MONTH(LoanTable[[#This Row],[Disbursement Date]])/3,0)</f>
        <v>2021-Q4</v>
      </c>
      <c r="BE1501">
        <f>IF(LoanTable[[#This Row],[Disbursement Date]]=LoanTable[[#This Row],[First Loan Date]],1,0)</f>
        <v>0</v>
      </c>
    </row>
    <row r="1502" spans="1:57" x14ac:dyDescent="0.3">
      <c r="A1502" t="s">
        <v>1785</v>
      </c>
      <c r="B1502">
        <v>10</v>
      </c>
      <c r="C1502" t="s">
        <v>294</v>
      </c>
      <c r="D1502" t="s">
        <v>573</v>
      </c>
      <c r="E1502">
        <v>38587</v>
      </c>
      <c r="F1502">
        <v>26802</v>
      </c>
      <c r="G1502">
        <v>36770</v>
      </c>
      <c r="H1502" s="5">
        <v>44507</v>
      </c>
      <c r="I1502" t="s">
        <v>615</v>
      </c>
      <c r="J1502" t="s">
        <v>619</v>
      </c>
      <c r="K1502">
        <v>90149</v>
      </c>
      <c r="L1502" t="s">
        <v>296</v>
      </c>
      <c r="M1502" t="s">
        <v>32</v>
      </c>
      <c r="N1502" t="s">
        <v>13</v>
      </c>
      <c r="O1502" t="s">
        <v>14</v>
      </c>
      <c r="P1502">
        <v>39</v>
      </c>
      <c r="Q1502" s="6" t="s">
        <v>41</v>
      </c>
      <c r="R1502" t="s">
        <v>16</v>
      </c>
      <c r="S1502" t="s">
        <v>35</v>
      </c>
      <c r="T1502" t="s">
        <v>44</v>
      </c>
      <c r="U1502" t="s">
        <v>26</v>
      </c>
      <c r="V1502" t="s">
        <v>20</v>
      </c>
      <c r="W1502">
        <v>812</v>
      </c>
      <c r="X1502" t="s">
        <v>574</v>
      </c>
      <c r="Y1502" t="s">
        <v>575</v>
      </c>
      <c r="Z1502" t="s">
        <v>576</v>
      </c>
      <c r="AA1502">
        <v>0.1065</v>
      </c>
      <c r="AB1502" t="s">
        <v>577</v>
      </c>
      <c r="AC1502" t="s">
        <v>578</v>
      </c>
      <c r="AD1502" t="s">
        <v>294</v>
      </c>
      <c r="AE1502" t="s">
        <v>266</v>
      </c>
      <c r="AF1502" t="s">
        <v>267</v>
      </c>
      <c r="AG1502" t="s">
        <v>268</v>
      </c>
      <c r="AH1502" t="s">
        <v>269</v>
      </c>
      <c r="AI1502" t="s">
        <v>295</v>
      </c>
      <c r="AJ1502">
        <v>90149</v>
      </c>
      <c r="AK1502" t="s">
        <v>274</v>
      </c>
      <c r="AL1502" t="s">
        <v>241</v>
      </c>
      <c r="AM1502">
        <v>38262</v>
      </c>
      <c r="AN1502">
        <v>28385</v>
      </c>
      <c r="AO1502">
        <v>38310</v>
      </c>
      <c r="AP1502">
        <v>5.69</v>
      </c>
      <c r="AQ1502">
        <v>877.08</v>
      </c>
      <c r="AR1502" t="s">
        <v>2626</v>
      </c>
      <c r="AS1502" t="s">
        <v>2626</v>
      </c>
      <c r="AT1502">
        <v>0</v>
      </c>
      <c r="AU1502" t="s">
        <v>2629</v>
      </c>
      <c r="AV1502" s="3">
        <v>43106</v>
      </c>
      <c r="AW1502" s="3" t="str">
        <f>TEXT(LoanTable[[#This Row],[Disbursement Date]],"YYYY-MM")</f>
        <v>2021-11</v>
      </c>
      <c r="AX1502" t="str">
        <f>TEXT(EDATE(LoanTable[[#This Row],[Disbursement Date]],-1),"YYYY-MM")</f>
        <v>2021-10</v>
      </c>
      <c r="AY1502">
        <f>IF(LoanTable[[#This Row],[Loan Status]]="Active",1,0)</f>
        <v>0</v>
      </c>
      <c r="AZ1502">
        <f>IF(COUNTIFS(LoanTable[Client id],LoanTable[[#This Row],[Client id]],LoanTable[Period],LoanTable[[#This Row],[Previous Period]])&gt;0,1,0)</f>
        <v>0</v>
      </c>
      <c r="BA1502" s="17" t="str">
        <f>TEXT(LoanTable[[#This Row],[Disbursement Date]],"YYYY")</f>
        <v>2021</v>
      </c>
      <c r="BB1502" s="10" cm="1">
        <f t="array" ref="BB1502">IF(YEAR(LoanTable[[#This Row],[Disbursement Date]])=MIN(YEAR(LoanTable[Disbursement Date])),"",YEAR(LoanTable[[#This Row],[Disbursement Date]])-1)</f>
        <v>2020</v>
      </c>
      <c r="BC1502" s="10">
        <f>IF(LoanTable[[#This Row],[Previous Year]]="",1,IF(COUNTIFS(LoanTable[Client id],LoanTable[[#This Row],[Client id]],LoanTable[Year],LoanTable[[#This Row],[Previous Year]])&gt;0,1,0))</f>
        <v>0</v>
      </c>
      <c r="BD1502" t="str">
        <f>YEAR(LoanTable[[#This Row],[Disbursement Date]]) &amp; "-Q" &amp; ROUNDUP(MONTH(LoanTable[[#This Row],[Disbursement Date]])/3,0)</f>
        <v>2021-Q4</v>
      </c>
      <c r="BE1502">
        <f>IF(LoanTable[[#This Row],[Disbursement Date]]=LoanTable[[#This Row],[First Loan Date]],1,0)</f>
        <v>0</v>
      </c>
    </row>
    <row r="1503" spans="1:57" x14ac:dyDescent="0.3">
      <c r="A1503" t="s">
        <v>847</v>
      </c>
      <c r="B1503">
        <v>782</v>
      </c>
      <c r="C1503" t="s">
        <v>249</v>
      </c>
      <c r="D1503" t="s">
        <v>573</v>
      </c>
      <c r="E1503">
        <v>5557</v>
      </c>
      <c r="F1503">
        <v>47263</v>
      </c>
      <c r="G1503">
        <v>38294</v>
      </c>
      <c r="H1503" s="5">
        <v>44507</v>
      </c>
      <c r="I1503" t="s">
        <v>615</v>
      </c>
      <c r="J1503" t="s">
        <v>619</v>
      </c>
      <c r="K1503">
        <v>910182</v>
      </c>
      <c r="L1503" t="s">
        <v>257</v>
      </c>
      <c r="M1503" t="s">
        <v>128</v>
      </c>
      <c r="N1503" t="s">
        <v>13</v>
      </c>
      <c r="O1503" t="s">
        <v>46</v>
      </c>
      <c r="P1503">
        <v>29</v>
      </c>
      <c r="Q1503" s="5" t="s">
        <v>97</v>
      </c>
      <c r="R1503" t="s">
        <v>30</v>
      </c>
      <c r="S1503" t="s">
        <v>145</v>
      </c>
      <c r="T1503" t="s">
        <v>63</v>
      </c>
      <c r="U1503" t="s">
        <v>22</v>
      </c>
      <c r="V1503" t="s">
        <v>20</v>
      </c>
      <c r="W1503">
        <v>799</v>
      </c>
      <c r="X1503" t="s">
        <v>574</v>
      </c>
      <c r="Y1503" t="s">
        <v>575</v>
      </c>
      <c r="Z1503" t="s">
        <v>576</v>
      </c>
      <c r="AA1503">
        <v>0.1065</v>
      </c>
      <c r="AB1503" t="s">
        <v>577</v>
      </c>
      <c r="AC1503" t="s">
        <v>578</v>
      </c>
      <c r="AD1503" t="s">
        <v>249</v>
      </c>
      <c r="AE1503" t="s">
        <v>250</v>
      </c>
      <c r="AF1503" t="s">
        <v>251</v>
      </c>
      <c r="AG1503" t="s">
        <v>252</v>
      </c>
      <c r="AH1503" t="s">
        <v>253</v>
      </c>
      <c r="AI1503" t="s">
        <v>254</v>
      </c>
      <c r="AJ1503">
        <v>910182</v>
      </c>
      <c r="AK1503" t="s">
        <v>255</v>
      </c>
      <c r="AL1503" t="s">
        <v>256</v>
      </c>
      <c r="AM1503">
        <v>5596</v>
      </c>
      <c r="AN1503">
        <v>47391</v>
      </c>
      <c r="AO1503">
        <v>5322</v>
      </c>
      <c r="AP1503">
        <v>16.72</v>
      </c>
      <c r="AQ1503">
        <v>2493.2199999999998</v>
      </c>
      <c r="AR1503" t="s">
        <v>2626</v>
      </c>
      <c r="AS1503" t="s">
        <v>2626</v>
      </c>
      <c r="AT1503">
        <v>2</v>
      </c>
      <c r="AU1503" t="s">
        <v>2628</v>
      </c>
      <c r="AV1503" s="3">
        <v>42904</v>
      </c>
      <c r="AW1503" s="3" t="str">
        <f>TEXT(LoanTable[[#This Row],[Disbursement Date]],"YYYY-MM")</f>
        <v>2021-11</v>
      </c>
      <c r="AX1503" t="str">
        <f>TEXT(EDATE(LoanTable[[#This Row],[Disbursement Date]],-1),"YYYY-MM")</f>
        <v>2021-10</v>
      </c>
      <c r="AY1503">
        <f>IF(LoanTable[[#This Row],[Loan Status]]="Active",1,0)</f>
        <v>0</v>
      </c>
      <c r="AZ1503">
        <f>IF(COUNTIFS(LoanTable[Client id],LoanTable[[#This Row],[Client id]],LoanTable[Period],LoanTable[[#This Row],[Previous Period]])&gt;0,1,0)</f>
        <v>0</v>
      </c>
      <c r="BA1503" s="17" t="str">
        <f>TEXT(LoanTable[[#This Row],[Disbursement Date]],"YYYY")</f>
        <v>2021</v>
      </c>
      <c r="BB1503" s="10" cm="1">
        <f t="array" ref="BB1503">IF(YEAR(LoanTable[[#This Row],[Disbursement Date]])=MIN(YEAR(LoanTable[Disbursement Date])),"",YEAR(LoanTable[[#This Row],[Disbursement Date]])-1)</f>
        <v>2020</v>
      </c>
      <c r="BC1503" s="10">
        <f>IF(LoanTable[[#This Row],[Previous Year]]="",1,IF(COUNTIFS(LoanTable[Client id],LoanTable[[#This Row],[Client id]],LoanTable[Year],LoanTable[[#This Row],[Previous Year]])&gt;0,1,0))</f>
        <v>0</v>
      </c>
      <c r="BD1503" t="str">
        <f>YEAR(LoanTable[[#This Row],[Disbursement Date]]) &amp; "-Q" &amp; ROUNDUP(MONTH(LoanTable[[#This Row],[Disbursement Date]])/3,0)</f>
        <v>2021-Q4</v>
      </c>
      <c r="BE1503">
        <f>IF(LoanTable[[#This Row],[Disbursement Date]]=LoanTable[[#This Row],[First Loan Date]],1,0)</f>
        <v>0</v>
      </c>
    </row>
    <row r="1504" spans="1:57" x14ac:dyDescent="0.3">
      <c r="A1504" t="s">
        <v>1333</v>
      </c>
      <c r="B1504">
        <v>396</v>
      </c>
      <c r="C1504" t="s">
        <v>294</v>
      </c>
      <c r="D1504" t="s">
        <v>573</v>
      </c>
      <c r="E1504">
        <v>17582</v>
      </c>
      <c r="F1504">
        <v>49719</v>
      </c>
      <c r="G1504">
        <v>37163</v>
      </c>
      <c r="H1504" s="5">
        <v>44508</v>
      </c>
      <c r="I1504" t="s">
        <v>615</v>
      </c>
      <c r="J1504" t="s">
        <v>613</v>
      </c>
      <c r="K1504">
        <v>90149</v>
      </c>
      <c r="L1504" t="s">
        <v>296</v>
      </c>
      <c r="M1504" t="s">
        <v>128</v>
      </c>
      <c r="N1504" t="s">
        <v>13</v>
      </c>
      <c r="O1504" t="s">
        <v>14</v>
      </c>
      <c r="P1504">
        <v>36</v>
      </c>
      <c r="Q1504" s="5" t="s">
        <v>67</v>
      </c>
      <c r="R1504" t="s">
        <v>25</v>
      </c>
      <c r="S1504" t="s">
        <v>35</v>
      </c>
      <c r="T1504" t="s">
        <v>63</v>
      </c>
      <c r="U1504" t="s">
        <v>22</v>
      </c>
      <c r="V1504" t="s">
        <v>20</v>
      </c>
      <c r="W1504">
        <v>489</v>
      </c>
      <c r="X1504" t="s">
        <v>574</v>
      </c>
      <c r="Y1504" t="s">
        <v>575</v>
      </c>
      <c r="Z1504" t="s">
        <v>576</v>
      </c>
      <c r="AA1504">
        <v>0.1065</v>
      </c>
      <c r="AB1504" t="s">
        <v>577</v>
      </c>
      <c r="AC1504" t="s">
        <v>578</v>
      </c>
      <c r="AD1504" t="s">
        <v>294</v>
      </c>
      <c r="AE1504" t="s">
        <v>266</v>
      </c>
      <c r="AF1504" t="s">
        <v>267</v>
      </c>
      <c r="AG1504" t="s">
        <v>268</v>
      </c>
      <c r="AH1504" t="s">
        <v>269</v>
      </c>
      <c r="AI1504" t="s">
        <v>295</v>
      </c>
      <c r="AJ1504">
        <v>90149</v>
      </c>
      <c r="AK1504" t="s">
        <v>274</v>
      </c>
      <c r="AL1504" t="s">
        <v>241</v>
      </c>
      <c r="AM1504">
        <v>18785</v>
      </c>
      <c r="AN1504">
        <v>49262</v>
      </c>
      <c r="AO1504">
        <v>17466</v>
      </c>
      <c r="AP1504">
        <v>18.239999999999998</v>
      </c>
      <c r="AQ1504">
        <v>1912.21</v>
      </c>
      <c r="AR1504" t="s">
        <v>2626</v>
      </c>
      <c r="AS1504" t="s">
        <v>2626</v>
      </c>
      <c r="AT1504">
        <v>2</v>
      </c>
      <c r="AU1504" t="s">
        <v>2628</v>
      </c>
      <c r="AV1504" s="3">
        <v>43055</v>
      </c>
      <c r="AW1504" s="3" t="str">
        <f>TEXT(LoanTable[[#This Row],[Disbursement Date]],"YYYY-MM")</f>
        <v>2021-11</v>
      </c>
      <c r="AX1504" t="str">
        <f>TEXT(EDATE(LoanTable[[#This Row],[Disbursement Date]],-1),"YYYY-MM")</f>
        <v>2021-10</v>
      </c>
      <c r="AY1504">
        <f>IF(LoanTable[[#This Row],[Loan Status]]="Active",1,0)</f>
        <v>0</v>
      </c>
      <c r="AZ1504">
        <f>IF(COUNTIFS(LoanTable[Client id],LoanTable[[#This Row],[Client id]],LoanTable[Period],LoanTable[[#This Row],[Previous Period]])&gt;0,1,0)</f>
        <v>0</v>
      </c>
      <c r="BA1504" s="17" t="str">
        <f>TEXT(LoanTable[[#This Row],[Disbursement Date]],"YYYY")</f>
        <v>2021</v>
      </c>
      <c r="BB1504" s="10" cm="1">
        <f t="array" ref="BB1504">IF(YEAR(LoanTable[[#This Row],[Disbursement Date]])=MIN(YEAR(LoanTable[Disbursement Date])),"",YEAR(LoanTable[[#This Row],[Disbursement Date]])-1)</f>
        <v>2020</v>
      </c>
      <c r="BC1504" s="10">
        <f>IF(LoanTable[[#This Row],[Previous Year]]="",1,IF(COUNTIFS(LoanTable[Client id],LoanTable[[#This Row],[Client id]],LoanTable[Year],LoanTable[[#This Row],[Previous Year]])&gt;0,1,0))</f>
        <v>1</v>
      </c>
      <c r="BD1504" t="str">
        <f>YEAR(LoanTable[[#This Row],[Disbursement Date]]) &amp; "-Q" &amp; ROUNDUP(MONTH(LoanTable[[#This Row],[Disbursement Date]])/3,0)</f>
        <v>2021-Q4</v>
      </c>
      <c r="BE1504">
        <f>IF(LoanTable[[#This Row],[Disbursement Date]]=LoanTable[[#This Row],[First Loan Date]],1,0)</f>
        <v>0</v>
      </c>
    </row>
    <row r="1505" spans="1:57" x14ac:dyDescent="0.3">
      <c r="A1505" t="s">
        <v>1198</v>
      </c>
      <c r="B1505">
        <v>864</v>
      </c>
      <c r="C1505" t="s">
        <v>273</v>
      </c>
      <c r="D1505" t="s">
        <v>573</v>
      </c>
      <c r="E1505">
        <v>16610</v>
      </c>
      <c r="F1505">
        <v>38294</v>
      </c>
      <c r="G1505">
        <v>21248</v>
      </c>
      <c r="H1505" s="5">
        <v>44508</v>
      </c>
      <c r="I1505" t="s">
        <v>615</v>
      </c>
      <c r="J1505" t="s">
        <v>619</v>
      </c>
      <c r="K1505">
        <v>80001</v>
      </c>
      <c r="L1505" t="s">
        <v>275</v>
      </c>
      <c r="M1505" t="s">
        <v>186</v>
      </c>
      <c r="N1505" t="s">
        <v>13</v>
      </c>
      <c r="O1505" t="s">
        <v>46</v>
      </c>
      <c r="P1505">
        <v>27</v>
      </c>
      <c r="Q1505" s="5" t="s">
        <v>187</v>
      </c>
      <c r="R1505" t="s">
        <v>30</v>
      </c>
      <c r="S1505" t="s">
        <v>145</v>
      </c>
      <c r="T1505" t="s">
        <v>63</v>
      </c>
      <c r="U1505" t="s">
        <v>19</v>
      </c>
      <c r="V1505" t="s">
        <v>39</v>
      </c>
      <c r="W1505">
        <v>600</v>
      </c>
      <c r="X1505" t="s">
        <v>574</v>
      </c>
      <c r="Y1505" t="s">
        <v>575</v>
      </c>
      <c r="Z1505" t="s">
        <v>576</v>
      </c>
      <c r="AA1505">
        <v>0.1065</v>
      </c>
      <c r="AB1505" t="s">
        <v>577</v>
      </c>
      <c r="AC1505" t="s">
        <v>578</v>
      </c>
      <c r="AD1505" t="s">
        <v>273</v>
      </c>
      <c r="AE1505" t="s">
        <v>266</v>
      </c>
      <c r="AF1505" t="s">
        <v>267</v>
      </c>
      <c r="AG1505" t="s">
        <v>268</v>
      </c>
      <c r="AH1505" t="s">
        <v>269</v>
      </c>
      <c r="AI1505" t="s">
        <v>273</v>
      </c>
      <c r="AJ1505">
        <v>80001</v>
      </c>
      <c r="AK1505" t="s">
        <v>274</v>
      </c>
      <c r="AL1505" t="s">
        <v>256</v>
      </c>
      <c r="AM1505">
        <v>17201</v>
      </c>
      <c r="AN1505">
        <v>38883</v>
      </c>
      <c r="AO1505">
        <v>16490</v>
      </c>
      <c r="AP1505">
        <v>46.74</v>
      </c>
      <c r="AQ1505">
        <v>2765.85</v>
      </c>
      <c r="AR1505" t="s">
        <v>2627</v>
      </c>
      <c r="AS1505" t="s">
        <v>2626</v>
      </c>
      <c r="AT1505">
        <v>2</v>
      </c>
      <c r="AU1505" t="s">
        <v>2628</v>
      </c>
      <c r="AV1505" s="3">
        <v>42384</v>
      </c>
      <c r="AW1505" s="3" t="str">
        <f>TEXT(LoanTable[[#This Row],[Disbursement Date]],"YYYY-MM")</f>
        <v>2021-11</v>
      </c>
      <c r="AX1505" t="str">
        <f>TEXT(EDATE(LoanTable[[#This Row],[Disbursement Date]],-1),"YYYY-MM")</f>
        <v>2021-10</v>
      </c>
      <c r="AY1505">
        <f>IF(LoanTable[[#This Row],[Loan Status]]="Active",1,0)</f>
        <v>0</v>
      </c>
      <c r="AZ1505">
        <f>IF(COUNTIFS(LoanTable[Client id],LoanTable[[#This Row],[Client id]],LoanTable[Period],LoanTable[[#This Row],[Previous Period]])&gt;0,1,0)</f>
        <v>0</v>
      </c>
      <c r="BA1505" s="17" t="str">
        <f>TEXT(LoanTable[[#This Row],[Disbursement Date]],"YYYY")</f>
        <v>2021</v>
      </c>
      <c r="BB1505" s="10" cm="1">
        <f t="array" ref="BB1505">IF(YEAR(LoanTable[[#This Row],[Disbursement Date]])=MIN(YEAR(LoanTable[Disbursement Date])),"",YEAR(LoanTable[[#This Row],[Disbursement Date]])-1)</f>
        <v>2020</v>
      </c>
      <c r="BC1505" s="10">
        <f>IF(LoanTable[[#This Row],[Previous Year]]="",1,IF(COUNTIFS(LoanTable[Client id],LoanTable[[#This Row],[Client id]],LoanTable[Year],LoanTable[[#This Row],[Previous Year]])&gt;0,1,0))</f>
        <v>0</v>
      </c>
      <c r="BD1505" t="str">
        <f>YEAR(LoanTable[[#This Row],[Disbursement Date]]) &amp; "-Q" &amp; ROUNDUP(MONTH(LoanTable[[#This Row],[Disbursement Date]])/3,0)</f>
        <v>2021-Q4</v>
      </c>
      <c r="BE1505">
        <f>IF(LoanTable[[#This Row],[Disbursement Date]]=LoanTable[[#This Row],[First Loan Date]],1,0)</f>
        <v>0</v>
      </c>
    </row>
    <row r="1506" spans="1:57" x14ac:dyDescent="0.3">
      <c r="A1506" t="s">
        <v>667</v>
      </c>
      <c r="B1506">
        <v>467</v>
      </c>
      <c r="C1506" t="s">
        <v>294</v>
      </c>
      <c r="D1506" t="s">
        <v>573</v>
      </c>
      <c r="E1506">
        <v>25377</v>
      </c>
      <c r="F1506">
        <v>36909</v>
      </c>
      <c r="G1506">
        <v>5288</v>
      </c>
      <c r="H1506" s="5">
        <v>44509</v>
      </c>
      <c r="I1506" t="s">
        <v>612</v>
      </c>
      <c r="J1506" t="s">
        <v>613</v>
      </c>
      <c r="K1506">
        <v>90149</v>
      </c>
      <c r="L1506" t="s">
        <v>296</v>
      </c>
      <c r="M1506" t="s">
        <v>133</v>
      </c>
      <c r="N1506" t="s">
        <v>13</v>
      </c>
      <c r="O1506" t="s">
        <v>33</v>
      </c>
      <c r="P1506">
        <v>24</v>
      </c>
      <c r="Q1506" s="5" t="s">
        <v>34</v>
      </c>
      <c r="R1506" t="s">
        <v>30</v>
      </c>
      <c r="S1506" t="s">
        <v>145</v>
      </c>
      <c r="T1506" t="s">
        <v>18</v>
      </c>
      <c r="U1506" t="s">
        <v>65</v>
      </c>
      <c r="V1506" t="s">
        <v>39</v>
      </c>
      <c r="W1506">
        <v>443</v>
      </c>
      <c r="X1506" t="s">
        <v>574</v>
      </c>
      <c r="Y1506" t="s">
        <v>575</v>
      </c>
      <c r="Z1506" t="s">
        <v>576</v>
      </c>
      <c r="AA1506">
        <v>0.1065</v>
      </c>
      <c r="AB1506" t="s">
        <v>577</v>
      </c>
      <c r="AC1506" t="s">
        <v>578</v>
      </c>
      <c r="AD1506" t="s">
        <v>294</v>
      </c>
      <c r="AE1506" t="s">
        <v>266</v>
      </c>
      <c r="AF1506" t="s">
        <v>267</v>
      </c>
      <c r="AG1506" t="s">
        <v>268</v>
      </c>
      <c r="AH1506" t="s">
        <v>269</v>
      </c>
      <c r="AI1506" t="s">
        <v>295</v>
      </c>
      <c r="AJ1506">
        <v>90149</v>
      </c>
      <c r="AK1506" t="s">
        <v>274</v>
      </c>
      <c r="AL1506" t="s">
        <v>241</v>
      </c>
      <c r="AM1506">
        <v>25609</v>
      </c>
      <c r="AN1506">
        <v>38337</v>
      </c>
      <c r="AO1506">
        <v>25104</v>
      </c>
      <c r="AP1506">
        <v>23.48</v>
      </c>
      <c r="AQ1506">
        <v>2038.14</v>
      </c>
      <c r="AR1506" t="s">
        <v>2626</v>
      </c>
      <c r="AS1506" t="s">
        <v>2626</v>
      </c>
      <c r="AT1506">
        <v>2</v>
      </c>
      <c r="AU1506" t="s">
        <v>2628</v>
      </c>
      <c r="AV1506" s="3">
        <v>42369</v>
      </c>
      <c r="AW1506" s="3" t="str">
        <f>TEXT(LoanTable[[#This Row],[Disbursement Date]],"YYYY-MM")</f>
        <v>2021-11</v>
      </c>
      <c r="AX1506" t="str">
        <f>TEXT(EDATE(LoanTable[[#This Row],[Disbursement Date]],-1),"YYYY-MM")</f>
        <v>2021-10</v>
      </c>
      <c r="AY1506">
        <f>IF(LoanTable[[#This Row],[Loan Status]]="Active",1,0)</f>
        <v>0</v>
      </c>
      <c r="AZ1506">
        <f>IF(COUNTIFS(LoanTable[Client id],LoanTable[[#This Row],[Client id]],LoanTable[Period],LoanTable[[#This Row],[Previous Period]])&gt;0,1,0)</f>
        <v>0</v>
      </c>
      <c r="BA1506" s="17" t="str">
        <f>TEXT(LoanTable[[#This Row],[Disbursement Date]],"YYYY")</f>
        <v>2021</v>
      </c>
      <c r="BB1506" s="10" cm="1">
        <f t="array" ref="BB1506">IF(YEAR(LoanTable[[#This Row],[Disbursement Date]])=MIN(YEAR(LoanTable[Disbursement Date])),"",YEAR(LoanTable[[#This Row],[Disbursement Date]])-1)</f>
        <v>2020</v>
      </c>
      <c r="BC1506" s="10">
        <f>IF(LoanTable[[#This Row],[Previous Year]]="",1,IF(COUNTIFS(LoanTable[Client id],LoanTable[[#This Row],[Client id]],LoanTable[Year],LoanTable[[#This Row],[Previous Year]])&gt;0,1,0))</f>
        <v>1</v>
      </c>
      <c r="BD1506" t="str">
        <f>YEAR(LoanTable[[#This Row],[Disbursement Date]]) &amp; "-Q" &amp; ROUNDUP(MONTH(LoanTable[[#This Row],[Disbursement Date]])/3,0)</f>
        <v>2021-Q4</v>
      </c>
      <c r="BE1506">
        <f>IF(LoanTable[[#This Row],[Disbursement Date]]=LoanTable[[#This Row],[First Loan Date]],1,0)</f>
        <v>0</v>
      </c>
    </row>
    <row r="1507" spans="1:57" x14ac:dyDescent="0.3">
      <c r="A1507" t="s">
        <v>1419</v>
      </c>
      <c r="B1507">
        <v>546</v>
      </c>
      <c r="C1507" t="s">
        <v>422</v>
      </c>
      <c r="D1507" t="s">
        <v>602</v>
      </c>
      <c r="E1507">
        <v>33128</v>
      </c>
      <c r="F1507">
        <v>4949</v>
      </c>
      <c r="G1507">
        <v>9330</v>
      </c>
      <c r="H1507" s="5">
        <v>44509</v>
      </c>
      <c r="I1507" t="s">
        <v>612</v>
      </c>
      <c r="J1507" t="s">
        <v>619</v>
      </c>
      <c r="K1507">
        <v>120676</v>
      </c>
      <c r="L1507" t="s">
        <v>423</v>
      </c>
      <c r="M1507" t="s">
        <v>40</v>
      </c>
      <c r="N1507" t="s">
        <v>13</v>
      </c>
      <c r="O1507" t="s">
        <v>14</v>
      </c>
      <c r="P1507">
        <v>39</v>
      </c>
      <c r="Q1507" s="5" t="s">
        <v>41</v>
      </c>
      <c r="R1507" t="s">
        <v>16</v>
      </c>
      <c r="S1507" t="s">
        <v>35</v>
      </c>
      <c r="T1507" t="s">
        <v>18</v>
      </c>
      <c r="U1507" t="s">
        <v>26</v>
      </c>
      <c r="V1507" t="s">
        <v>39</v>
      </c>
      <c r="W1507">
        <v>692</v>
      </c>
      <c r="X1507" t="s">
        <v>574</v>
      </c>
      <c r="Y1507" t="s">
        <v>575</v>
      </c>
      <c r="Z1507" t="s">
        <v>576</v>
      </c>
      <c r="AA1507">
        <v>0.17269999999999999</v>
      </c>
      <c r="AB1507" t="s">
        <v>585</v>
      </c>
      <c r="AC1507" t="s">
        <v>597</v>
      </c>
      <c r="AD1507" t="s">
        <v>422</v>
      </c>
      <c r="AE1507" t="s">
        <v>234</v>
      </c>
      <c r="AF1507" t="s">
        <v>235</v>
      </c>
      <c r="AG1507" t="s">
        <v>236</v>
      </c>
      <c r="AH1507" t="s">
        <v>237</v>
      </c>
      <c r="AI1507" t="s">
        <v>422</v>
      </c>
      <c r="AJ1507">
        <v>120676</v>
      </c>
      <c r="AK1507" t="s">
        <v>247</v>
      </c>
      <c r="AL1507" t="s">
        <v>239</v>
      </c>
      <c r="AM1507">
        <v>35000</v>
      </c>
      <c r="AN1507">
        <v>6789</v>
      </c>
      <c r="AO1507">
        <v>32709</v>
      </c>
      <c r="AP1507">
        <v>42.32</v>
      </c>
      <c r="AQ1507">
        <v>366.73</v>
      </c>
      <c r="AR1507" t="s">
        <v>2626</v>
      </c>
      <c r="AS1507" t="s">
        <v>2626</v>
      </c>
      <c r="AT1507">
        <v>1</v>
      </c>
      <c r="AU1507" t="s">
        <v>2628</v>
      </c>
      <c r="AV1507" s="3">
        <v>42593</v>
      </c>
      <c r="AW1507" s="3" t="str">
        <f>TEXT(LoanTable[[#This Row],[Disbursement Date]],"YYYY-MM")</f>
        <v>2021-11</v>
      </c>
      <c r="AX1507" t="str">
        <f>TEXT(EDATE(LoanTable[[#This Row],[Disbursement Date]],-1),"YYYY-MM")</f>
        <v>2021-10</v>
      </c>
      <c r="AY1507">
        <f>IF(LoanTable[[#This Row],[Loan Status]]="Active",1,0)</f>
        <v>0</v>
      </c>
      <c r="AZ1507">
        <f>IF(COUNTIFS(LoanTable[Client id],LoanTable[[#This Row],[Client id]],LoanTable[Period],LoanTable[[#This Row],[Previous Period]])&gt;0,1,0)</f>
        <v>0</v>
      </c>
      <c r="BA1507" s="17" t="str">
        <f>TEXT(LoanTable[[#This Row],[Disbursement Date]],"YYYY")</f>
        <v>2021</v>
      </c>
      <c r="BB1507" s="10" cm="1">
        <f t="array" ref="BB1507">IF(YEAR(LoanTable[[#This Row],[Disbursement Date]])=MIN(YEAR(LoanTable[Disbursement Date])),"",YEAR(LoanTable[[#This Row],[Disbursement Date]])-1)</f>
        <v>2020</v>
      </c>
      <c r="BC1507" s="10">
        <f>IF(LoanTable[[#This Row],[Previous Year]]="",1,IF(COUNTIFS(LoanTable[Client id],LoanTable[[#This Row],[Client id]],LoanTable[Year],LoanTable[[#This Row],[Previous Year]])&gt;0,1,0))</f>
        <v>1</v>
      </c>
      <c r="BD1507" t="str">
        <f>YEAR(LoanTable[[#This Row],[Disbursement Date]]) &amp; "-Q" &amp; ROUNDUP(MONTH(LoanTable[[#This Row],[Disbursement Date]])/3,0)</f>
        <v>2021-Q4</v>
      </c>
      <c r="BE1507">
        <f>IF(LoanTable[[#This Row],[Disbursement Date]]=LoanTable[[#This Row],[First Loan Date]],1,0)</f>
        <v>0</v>
      </c>
    </row>
    <row r="1508" spans="1:57" x14ac:dyDescent="0.3">
      <c r="A1508" t="s">
        <v>1571</v>
      </c>
      <c r="B1508">
        <v>755</v>
      </c>
      <c r="C1508" t="s">
        <v>409</v>
      </c>
      <c r="D1508" t="s">
        <v>589</v>
      </c>
      <c r="E1508">
        <v>39245</v>
      </c>
      <c r="F1508">
        <v>5862</v>
      </c>
      <c r="G1508">
        <v>42497</v>
      </c>
      <c r="H1508" s="5">
        <v>44511</v>
      </c>
      <c r="I1508" t="s">
        <v>624</v>
      </c>
      <c r="J1508" t="s">
        <v>619</v>
      </c>
      <c r="K1508">
        <v>1030063</v>
      </c>
      <c r="L1508" t="s">
        <v>411</v>
      </c>
      <c r="M1508" t="s">
        <v>54</v>
      </c>
      <c r="N1508" t="s">
        <v>13</v>
      </c>
      <c r="O1508" t="s">
        <v>46</v>
      </c>
      <c r="P1508">
        <v>29</v>
      </c>
      <c r="Q1508" s="5" t="s">
        <v>53</v>
      </c>
      <c r="R1508" t="s">
        <v>30</v>
      </c>
      <c r="S1508" t="s">
        <v>145</v>
      </c>
      <c r="T1508" t="s">
        <v>18</v>
      </c>
      <c r="U1508" t="s">
        <v>22</v>
      </c>
      <c r="V1508" t="s">
        <v>39</v>
      </c>
      <c r="W1508">
        <v>324</v>
      </c>
      <c r="X1508" t="s">
        <v>574</v>
      </c>
      <c r="Y1508" t="s">
        <v>590</v>
      </c>
      <c r="Z1508" t="s">
        <v>576</v>
      </c>
      <c r="AA1508">
        <v>9.9099999999999994E-2</v>
      </c>
      <c r="AB1508" t="s">
        <v>577</v>
      </c>
      <c r="AC1508" t="s">
        <v>591</v>
      </c>
      <c r="AD1508" t="s">
        <v>409</v>
      </c>
      <c r="AE1508" t="s">
        <v>234</v>
      </c>
      <c r="AF1508" t="s">
        <v>235</v>
      </c>
      <c r="AG1508" t="s">
        <v>236</v>
      </c>
      <c r="AH1508" t="s">
        <v>237</v>
      </c>
      <c r="AI1508" t="s">
        <v>246</v>
      </c>
      <c r="AJ1508">
        <v>1030063</v>
      </c>
      <c r="AK1508" t="s">
        <v>410</v>
      </c>
      <c r="AL1508" t="s">
        <v>241</v>
      </c>
      <c r="AM1508">
        <v>40447</v>
      </c>
      <c r="AN1508">
        <v>7720</v>
      </c>
      <c r="AO1508">
        <v>38968</v>
      </c>
      <c r="AP1508">
        <v>45.51</v>
      </c>
      <c r="AQ1508">
        <v>3380.82</v>
      </c>
      <c r="AR1508" t="s">
        <v>2626</v>
      </c>
      <c r="AS1508" t="s">
        <v>2626</v>
      </c>
      <c r="AT1508">
        <v>0</v>
      </c>
      <c r="AU1508" t="s">
        <v>2628</v>
      </c>
      <c r="AV1508" s="3">
        <v>42848</v>
      </c>
      <c r="AW1508" s="3" t="str">
        <f>TEXT(LoanTable[[#This Row],[Disbursement Date]],"YYYY-MM")</f>
        <v>2021-11</v>
      </c>
      <c r="AX1508" t="str">
        <f>TEXT(EDATE(LoanTable[[#This Row],[Disbursement Date]],-1),"YYYY-MM")</f>
        <v>2021-10</v>
      </c>
      <c r="AY1508">
        <f>IF(LoanTable[[#This Row],[Loan Status]]="Active",1,0)</f>
        <v>1</v>
      </c>
      <c r="AZ1508">
        <f>IF(COUNTIFS(LoanTable[Client id],LoanTable[[#This Row],[Client id]],LoanTable[Period],LoanTable[[#This Row],[Previous Period]])&gt;0,1,0)</f>
        <v>0</v>
      </c>
      <c r="BA1508" s="17" t="str">
        <f>TEXT(LoanTable[[#This Row],[Disbursement Date]],"YYYY")</f>
        <v>2021</v>
      </c>
      <c r="BB1508" s="10" cm="1">
        <f t="array" ref="BB1508">IF(YEAR(LoanTable[[#This Row],[Disbursement Date]])=MIN(YEAR(LoanTable[Disbursement Date])),"",YEAR(LoanTable[[#This Row],[Disbursement Date]])-1)</f>
        <v>2020</v>
      </c>
      <c r="BC1508" s="10">
        <f>IF(LoanTable[[#This Row],[Previous Year]]="",1,IF(COUNTIFS(LoanTable[Client id],LoanTable[[#This Row],[Client id]],LoanTable[Year],LoanTable[[#This Row],[Previous Year]])&gt;0,1,0))</f>
        <v>0</v>
      </c>
      <c r="BD1508" t="str">
        <f>YEAR(LoanTable[[#This Row],[Disbursement Date]]) &amp; "-Q" &amp; ROUNDUP(MONTH(LoanTable[[#This Row],[Disbursement Date]])/3,0)</f>
        <v>2021-Q4</v>
      </c>
      <c r="BE1508">
        <f>IF(LoanTable[[#This Row],[Disbursement Date]]=LoanTable[[#This Row],[First Loan Date]],1,0)</f>
        <v>0</v>
      </c>
    </row>
    <row r="1509" spans="1:57" x14ac:dyDescent="0.3">
      <c r="A1509" t="s">
        <v>1038</v>
      </c>
      <c r="B1509">
        <v>293</v>
      </c>
      <c r="C1509" t="s">
        <v>246</v>
      </c>
      <c r="D1509" t="s">
        <v>573</v>
      </c>
      <c r="E1509">
        <v>15376</v>
      </c>
      <c r="F1509">
        <v>7671</v>
      </c>
      <c r="G1509">
        <v>42283</v>
      </c>
      <c r="H1509" s="5">
        <v>44513</v>
      </c>
      <c r="I1509" t="s">
        <v>617</v>
      </c>
      <c r="J1509" t="s">
        <v>613</v>
      </c>
      <c r="K1509">
        <v>110159</v>
      </c>
      <c r="L1509" t="s">
        <v>248</v>
      </c>
      <c r="M1509" t="s">
        <v>50</v>
      </c>
      <c r="N1509" t="s">
        <v>13</v>
      </c>
      <c r="O1509" t="s">
        <v>46</v>
      </c>
      <c r="P1509">
        <v>31</v>
      </c>
      <c r="Q1509" s="5" t="s">
        <v>101</v>
      </c>
      <c r="R1509" t="s">
        <v>25</v>
      </c>
      <c r="S1509" t="s">
        <v>35</v>
      </c>
      <c r="T1509" t="s">
        <v>18</v>
      </c>
      <c r="U1509" t="s">
        <v>38</v>
      </c>
      <c r="V1509" t="s">
        <v>39</v>
      </c>
      <c r="W1509">
        <v>315</v>
      </c>
      <c r="X1509" t="s">
        <v>574</v>
      </c>
      <c r="Y1509" t="s">
        <v>575</v>
      </c>
      <c r="Z1509" t="s">
        <v>576</v>
      </c>
      <c r="AA1509">
        <v>0.1065</v>
      </c>
      <c r="AB1509" t="s">
        <v>577</v>
      </c>
      <c r="AC1509" t="s">
        <v>578</v>
      </c>
      <c r="AD1509" t="s">
        <v>246</v>
      </c>
      <c r="AE1509" t="s">
        <v>234</v>
      </c>
      <c r="AF1509" t="s">
        <v>235</v>
      </c>
      <c r="AG1509" t="s">
        <v>236</v>
      </c>
      <c r="AH1509" t="s">
        <v>237</v>
      </c>
      <c r="AI1509" t="s">
        <v>246</v>
      </c>
      <c r="AJ1509">
        <v>110159</v>
      </c>
      <c r="AK1509" t="s">
        <v>247</v>
      </c>
      <c r="AL1509" t="s">
        <v>241</v>
      </c>
      <c r="AM1509">
        <v>16407</v>
      </c>
      <c r="AN1509">
        <v>7236</v>
      </c>
      <c r="AO1509">
        <v>15277</v>
      </c>
      <c r="AP1509">
        <v>39.619999999999997</v>
      </c>
      <c r="AQ1509">
        <v>3360.07</v>
      </c>
      <c r="AR1509" t="s">
        <v>2626</v>
      </c>
      <c r="AS1509" t="s">
        <v>2626</v>
      </c>
      <c r="AT1509">
        <v>1</v>
      </c>
      <c r="AU1509" t="s">
        <v>2628</v>
      </c>
      <c r="AV1509" s="3">
        <v>42753</v>
      </c>
      <c r="AW1509" s="3" t="str">
        <f>TEXT(LoanTable[[#This Row],[Disbursement Date]],"YYYY-MM")</f>
        <v>2021-11</v>
      </c>
      <c r="AX1509" t="str">
        <f>TEXT(EDATE(LoanTable[[#This Row],[Disbursement Date]],-1),"YYYY-MM")</f>
        <v>2021-10</v>
      </c>
      <c r="AY1509">
        <f>IF(LoanTable[[#This Row],[Loan Status]]="Active",1,0)</f>
        <v>0</v>
      </c>
      <c r="AZ1509">
        <f>IF(COUNTIFS(LoanTable[Client id],LoanTable[[#This Row],[Client id]],LoanTable[Period],LoanTable[[#This Row],[Previous Period]])&gt;0,1,0)</f>
        <v>1</v>
      </c>
      <c r="BA1509" s="17" t="str">
        <f>TEXT(LoanTable[[#This Row],[Disbursement Date]],"YYYY")</f>
        <v>2021</v>
      </c>
      <c r="BB1509" s="10" cm="1">
        <f t="array" ref="BB1509">IF(YEAR(LoanTable[[#This Row],[Disbursement Date]])=MIN(YEAR(LoanTable[Disbursement Date])),"",YEAR(LoanTable[[#This Row],[Disbursement Date]])-1)</f>
        <v>2020</v>
      </c>
      <c r="BC1509" s="10">
        <f>IF(LoanTable[[#This Row],[Previous Year]]="",1,IF(COUNTIFS(LoanTable[Client id],LoanTable[[#This Row],[Client id]],LoanTable[Year],LoanTable[[#This Row],[Previous Year]])&gt;0,1,0))</f>
        <v>1</v>
      </c>
      <c r="BD1509" t="str">
        <f>YEAR(LoanTable[[#This Row],[Disbursement Date]]) &amp; "-Q" &amp; ROUNDUP(MONTH(LoanTable[[#This Row],[Disbursement Date]])/3,0)</f>
        <v>2021-Q4</v>
      </c>
      <c r="BE1509">
        <f>IF(LoanTable[[#This Row],[Disbursement Date]]=LoanTable[[#This Row],[First Loan Date]],1,0)</f>
        <v>0</v>
      </c>
    </row>
    <row r="1510" spans="1:57" x14ac:dyDescent="0.3">
      <c r="A1510" t="s">
        <v>2380</v>
      </c>
      <c r="B1510">
        <v>132</v>
      </c>
      <c r="C1510" t="s">
        <v>386</v>
      </c>
      <c r="D1510" t="s">
        <v>589</v>
      </c>
      <c r="E1510">
        <v>10176</v>
      </c>
      <c r="F1510">
        <v>2087</v>
      </c>
      <c r="G1510">
        <v>3144</v>
      </c>
      <c r="H1510" s="5">
        <v>44514</v>
      </c>
      <c r="I1510" t="s">
        <v>612</v>
      </c>
      <c r="J1510" t="s">
        <v>613</v>
      </c>
      <c r="K1510">
        <v>1110166</v>
      </c>
      <c r="L1510" t="s">
        <v>389</v>
      </c>
      <c r="M1510" t="s">
        <v>177</v>
      </c>
      <c r="N1510" t="s">
        <v>13</v>
      </c>
      <c r="O1510" t="s">
        <v>33</v>
      </c>
      <c r="P1510">
        <v>21</v>
      </c>
      <c r="Q1510" s="5" t="s">
        <v>178</v>
      </c>
      <c r="R1510" t="s">
        <v>30</v>
      </c>
      <c r="S1510" t="s">
        <v>145</v>
      </c>
      <c r="T1510" t="s">
        <v>18</v>
      </c>
      <c r="U1510" t="s">
        <v>26</v>
      </c>
      <c r="V1510" t="s">
        <v>20</v>
      </c>
      <c r="W1510">
        <v>493</v>
      </c>
      <c r="X1510" t="s">
        <v>574</v>
      </c>
      <c r="Y1510" t="s">
        <v>590</v>
      </c>
      <c r="Z1510" t="s">
        <v>576</v>
      </c>
      <c r="AA1510">
        <v>9.9099999999999994E-2</v>
      </c>
      <c r="AB1510" t="s">
        <v>577</v>
      </c>
      <c r="AC1510" t="s">
        <v>591</v>
      </c>
      <c r="AD1510" t="s">
        <v>386</v>
      </c>
      <c r="AE1510" t="s">
        <v>234</v>
      </c>
      <c r="AF1510" t="s">
        <v>235</v>
      </c>
      <c r="AG1510" t="s">
        <v>236</v>
      </c>
      <c r="AH1510" t="s">
        <v>237</v>
      </c>
      <c r="AI1510" t="s">
        <v>387</v>
      </c>
      <c r="AJ1510">
        <v>1110166</v>
      </c>
      <c r="AK1510" t="s">
        <v>388</v>
      </c>
      <c r="AL1510" t="s">
        <v>239</v>
      </c>
      <c r="AM1510">
        <v>10285</v>
      </c>
      <c r="AN1510">
        <v>3947</v>
      </c>
      <c r="AO1510">
        <v>9881</v>
      </c>
      <c r="AP1510">
        <v>23.69</v>
      </c>
      <c r="AQ1510">
        <v>1635.13</v>
      </c>
      <c r="AR1510" t="s">
        <v>2626</v>
      </c>
      <c r="AS1510" t="s">
        <v>2626</v>
      </c>
      <c r="AT1510">
        <v>0</v>
      </c>
      <c r="AU1510" t="s">
        <v>2628</v>
      </c>
      <c r="AV1510" s="3">
        <v>42078</v>
      </c>
      <c r="AW1510" s="3" t="str">
        <f>TEXT(LoanTable[[#This Row],[Disbursement Date]],"YYYY-MM")</f>
        <v>2021-11</v>
      </c>
      <c r="AX1510" t="str">
        <f>TEXT(EDATE(LoanTable[[#This Row],[Disbursement Date]],-1),"YYYY-MM")</f>
        <v>2021-10</v>
      </c>
      <c r="AY1510">
        <f>IF(LoanTable[[#This Row],[Loan Status]]="Active",1,0)</f>
        <v>0</v>
      </c>
      <c r="AZ1510">
        <f>IF(COUNTIFS(LoanTable[Client id],LoanTable[[#This Row],[Client id]],LoanTable[Period],LoanTable[[#This Row],[Previous Period]])&gt;0,1,0)</f>
        <v>0</v>
      </c>
      <c r="BA1510" s="17" t="str">
        <f>TEXT(LoanTable[[#This Row],[Disbursement Date]],"YYYY")</f>
        <v>2021</v>
      </c>
      <c r="BB1510" s="10" cm="1">
        <f t="array" ref="BB1510">IF(YEAR(LoanTable[[#This Row],[Disbursement Date]])=MIN(YEAR(LoanTable[Disbursement Date])),"",YEAR(LoanTable[[#This Row],[Disbursement Date]])-1)</f>
        <v>2020</v>
      </c>
      <c r="BC1510" s="10">
        <f>IF(LoanTable[[#This Row],[Previous Year]]="",1,IF(COUNTIFS(LoanTable[Client id],LoanTable[[#This Row],[Client id]],LoanTable[Year],LoanTable[[#This Row],[Previous Year]])&gt;0,1,0))</f>
        <v>1</v>
      </c>
      <c r="BD1510" t="str">
        <f>YEAR(LoanTable[[#This Row],[Disbursement Date]]) &amp; "-Q" &amp; ROUNDUP(MONTH(LoanTable[[#This Row],[Disbursement Date]])/3,0)</f>
        <v>2021-Q4</v>
      </c>
      <c r="BE1510">
        <f>IF(LoanTable[[#This Row],[Disbursement Date]]=LoanTable[[#This Row],[First Loan Date]],1,0)</f>
        <v>0</v>
      </c>
    </row>
    <row r="1511" spans="1:57" x14ac:dyDescent="0.3">
      <c r="A1511" t="s">
        <v>1383</v>
      </c>
      <c r="B1511">
        <v>406</v>
      </c>
      <c r="C1511" t="s">
        <v>386</v>
      </c>
      <c r="D1511" t="s">
        <v>596</v>
      </c>
      <c r="E1511">
        <v>9200</v>
      </c>
      <c r="F1511">
        <v>24769</v>
      </c>
      <c r="G1511">
        <v>43536</v>
      </c>
      <c r="H1511" s="5">
        <v>44514</v>
      </c>
      <c r="I1511" t="s">
        <v>624</v>
      </c>
      <c r="J1511" t="s">
        <v>619</v>
      </c>
      <c r="K1511">
        <v>1110166</v>
      </c>
      <c r="L1511" t="s">
        <v>389</v>
      </c>
      <c r="M1511" t="s">
        <v>54</v>
      </c>
      <c r="N1511" t="s">
        <v>13</v>
      </c>
      <c r="O1511" t="s">
        <v>33</v>
      </c>
      <c r="R1511" t="s">
        <v>74</v>
      </c>
      <c r="S1511" t="s">
        <v>105</v>
      </c>
      <c r="T1511" t="s">
        <v>63</v>
      </c>
      <c r="U1511" t="s">
        <v>65</v>
      </c>
      <c r="V1511" t="s">
        <v>20</v>
      </c>
      <c r="W1511">
        <v>660</v>
      </c>
      <c r="X1511" t="s">
        <v>574</v>
      </c>
      <c r="Y1511" t="s">
        <v>590</v>
      </c>
      <c r="Z1511" t="s">
        <v>593</v>
      </c>
      <c r="AA1511">
        <v>0.17269999999999999</v>
      </c>
      <c r="AB1511" t="s">
        <v>585</v>
      </c>
      <c r="AC1511" t="s">
        <v>597</v>
      </c>
      <c r="AD1511" t="s">
        <v>386</v>
      </c>
      <c r="AE1511" t="s">
        <v>234</v>
      </c>
      <c r="AF1511" t="s">
        <v>235</v>
      </c>
      <c r="AG1511" t="s">
        <v>236</v>
      </c>
      <c r="AH1511" t="s">
        <v>237</v>
      </c>
      <c r="AI1511" t="s">
        <v>387</v>
      </c>
      <c r="AJ1511">
        <v>1110166</v>
      </c>
      <c r="AK1511" t="s">
        <v>388</v>
      </c>
      <c r="AL1511" t="s">
        <v>239</v>
      </c>
      <c r="AM1511">
        <v>10602</v>
      </c>
      <c r="AN1511">
        <v>25954</v>
      </c>
      <c r="AO1511">
        <v>8874</v>
      </c>
      <c r="AP1511">
        <v>21.09</v>
      </c>
      <c r="AQ1511">
        <v>3515.68</v>
      </c>
      <c r="AR1511" t="s">
        <v>2626</v>
      </c>
      <c r="AS1511" t="s">
        <v>2626</v>
      </c>
      <c r="AT1511">
        <v>2</v>
      </c>
      <c r="AU1511" t="s">
        <v>2628</v>
      </c>
      <c r="AV1511" s="3">
        <v>42864</v>
      </c>
      <c r="AW1511" s="3" t="str">
        <f>TEXT(LoanTable[[#This Row],[Disbursement Date]],"YYYY-MM")</f>
        <v>2021-11</v>
      </c>
      <c r="AX1511" t="str">
        <f>TEXT(EDATE(LoanTable[[#This Row],[Disbursement Date]],-1),"YYYY-MM")</f>
        <v>2021-10</v>
      </c>
      <c r="AY1511">
        <f>IF(LoanTable[[#This Row],[Loan Status]]="Active",1,0)</f>
        <v>1</v>
      </c>
      <c r="AZ1511">
        <f>IF(COUNTIFS(LoanTable[Client id],LoanTable[[#This Row],[Client id]],LoanTable[Period],LoanTable[[#This Row],[Previous Period]])&gt;0,1,0)</f>
        <v>0</v>
      </c>
      <c r="BA1511" s="17" t="str">
        <f>TEXT(LoanTable[[#This Row],[Disbursement Date]],"YYYY")</f>
        <v>2021</v>
      </c>
      <c r="BB1511" s="10" cm="1">
        <f t="array" ref="BB1511">IF(YEAR(LoanTable[[#This Row],[Disbursement Date]])=MIN(YEAR(LoanTable[Disbursement Date])),"",YEAR(LoanTable[[#This Row],[Disbursement Date]])-1)</f>
        <v>2020</v>
      </c>
      <c r="BC1511" s="10">
        <f>IF(LoanTable[[#This Row],[Previous Year]]="",1,IF(COUNTIFS(LoanTable[Client id],LoanTable[[#This Row],[Client id]],LoanTable[Year],LoanTable[[#This Row],[Previous Year]])&gt;0,1,0))</f>
        <v>0</v>
      </c>
      <c r="BD1511" t="str">
        <f>YEAR(LoanTable[[#This Row],[Disbursement Date]]) &amp; "-Q" &amp; ROUNDUP(MONTH(LoanTable[[#This Row],[Disbursement Date]])/3,0)</f>
        <v>2021-Q4</v>
      </c>
      <c r="BE1511">
        <f>IF(LoanTable[[#This Row],[Disbursement Date]]=LoanTable[[#This Row],[First Loan Date]],1,0)</f>
        <v>0</v>
      </c>
    </row>
    <row r="1512" spans="1:57" x14ac:dyDescent="0.3">
      <c r="A1512" t="s">
        <v>991</v>
      </c>
      <c r="B1512">
        <v>687</v>
      </c>
      <c r="C1512" t="s">
        <v>505</v>
      </c>
      <c r="D1512" t="s">
        <v>589</v>
      </c>
      <c r="E1512">
        <v>28765</v>
      </c>
      <c r="F1512">
        <v>25339</v>
      </c>
      <c r="G1512">
        <v>6004</v>
      </c>
      <c r="H1512" s="5">
        <v>44515</v>
      </c>
      <c r="I1512" t="s">
        <v>612</v>
      </c>
      <c r="J1512" t="s">
        <v>619</v>
      </c>
      <c r="K1512">
        <v>380112</v>
      </c>
      <c r="L1512" t="s">
        <v>507</v>
      </c>
      <c r="M1512" t="s">
        <v>78</v>
      </c>
      <c r="N1512" t="s">
        <v>13</v>
      </c>
      <c r="O1512" t="s">
        <v>46</v>
      </c>
      <c r="P1512">
        <v>26</v>
      </c>
      <c r="Q1512" s="5" t="s">
        <v>142</v>
      </c>
      <c r="R1512" t="s">
        <v>25</v>
      </c>
      <c r="S1512" t="s">
        <v>35</v>
      </c>
      <c r="T1512" t="s">
        <v>18</v>
      </c>
      <c r="U1512" t="s">
        <v>19</v>
      </c>
      <c r="V1512" t="s">
        <v>31</v>
      </c>
      <c r="W1512">
        <v>398</v>
      </c>
      <c r="X1512" t="s">
        <v>574</v>
      </c>
      <c r="Y1512" t="s">
        <v>590</v>
      </c>
      <c r="Z1512" t="s">
        <v>576</v>
      </c>
      <c r="AA1512">
        <v>9.9099999999999994E-2</v>
      </c>
      <c r="AB1512" t="s">
        <v>577</v>
      </c>
      <c r="AC1512" t="s">
        <v>591</v>
      </c>
      <c r="AD1512" t="s">
        <v>505</v>
      </c>
      <c r="AE1512" t="s">
        <v>325</v>
      </c>
      <c r="AF1512" t="s">
        <v>326</v>
      </c>
      <c r="AG1512" t="s">
        <v>327</v>
      </c>
      <c r="AH1512" t="s">
        <v>328</v>
      </c>
      <c r="AI1512" t="s">
        <v>505</v>
      </c>
      <c r="AJ1512">
        <v>380112</v>
      </c>
      <c r="AK1512" t="s">
        <v>506</v>
      </c>
      <c r="AL1512" t="s">
        <v>256</v>
      </c>
      <c r="AM1512">
        <v>29047</v>
      </c>
      <c r="AN1512">
        <v>25614</v>
      </c>
      <c r="AO1512">
        <v>28468</v>
      </c>
      <c r="AP1512">
        <v>46.66</v>
      </c>
      <c r="AQ1512">
        <v>2671.18</v>
      </c>
      <c r="AR1512" t="s">
        <v>2626</v>
      </c>
      <c r="AS1512" t="s">
        <v>2626</v>
      </c>
      <c r="AT1512">
        <v>0</v>
      </c>
      <c r="AU1512" t="s">
        <v>2628</v>
      </c>
      <c r="AV1512" s="3">
        <v>44515</v>
      </c>
      <c r="AW1512" s="3" t="str">
        <f>TEXT(LoanTable[[#This Row],[Disbursement Date]],"YYYY-MM")</f>
        <v>2021-11</v>
      </c>
      <c r="AX1512" t="str">
        <f>TEXT(EDATE(LoanTable[[#This Row],[Disbursement Date]],-1),"YYYY-MM")</f>
        <v>2021-10</v>
      </c>
      <c r="AY1512">
        <f>IF(LoanTable[[#This Row],[Loan Status]]="Active",1,0)</f>
        <v>0</v>
      </c>
      <c r="AZ1512">
        <f>IF(COUNTIFS(LoanTable[Client id],LoanTable[[#This Row],[Client id]],LoanTable[Period],LoanTable[[#This Row],[Previous Period]])&gt;0,1,0)</f>
        <v>0</v>
      </c>
      <c r="BA1512" s="17" t="str">
        <f>TEXT(LoanTable[[#This Row],[Disbursement Date]],"YYYY")</f>
        <v>2021</v>
      </c>
      <c r="BB1512" s="10" cm="1">
        <f t="array" ref="BB1512">IF(YEAR(LoanTable[[#This Row],[Disbursement Date]])=MIN(YEAR(LoanTable[Disbursement Date])),"",YEAR(LoanTable[[#This Row],[Disbursement Date]])-1)</f>
        <v>2020</v>
      </c>
      <c r="BC1512" s="10">
        <f>IF(LoanTable[[#This Row],[Previous Year]]="",1,IF(COUNTIFS(LoanTable[Client id],LoanTable[[#This Row],[Client id]],LoanTable[Year],LoanTable[[#This Row],[Previous Year]])&gt;0,1,0))</f>
        <v>0</v>
      </c>
      <c r="BD1512" t="str">
        <f>YEAR(LoanTable[[#This Row],[Disbursement Date]]) &amp; "-Q" &amp; ROUNDUP(MONTH(LoanTable[[#This Row],[Disbursement Date]])/3,0)</f>
        <v>2021-Q4</v>
      </c>
      <c r="BE1512">
        <f>IF(LoanTable[[#This Row],[Disbursement Date]]=LoanTable[[#This Row],[First Loan Date]],1,0)</f>
        <v>1</v>
      </c>
    </row>
    <row r="1513" spans="1:57" x14ac:dyDescent="0.3">
      <c r="A1513" t="s">
        <v>2276</v>
      </c>
      <c r="B1513">
        <v>792</v>
      </c>
      <c r="C1513" t="s">
        <v>399</v>
      </c>
      <c r="D1513" t="s">
        <v>573</v>
      </c>
      <c r="E1513">
        <v>31405</v>
      </c>
      <c r="F1513">
        <v>7778</v>
      </c>
      <c r="G1513">
        <v>25955</v>
      </c>
      <c r="H1513" s="5">
        <v>44515</v>
      </c>
      <c r="I1513" t="s">
        <v>617</v>
      </c>
      <c r="J1513" t="s">
        <v>619</v>
      </c>
      <c r="K1513">
        <v>1140044</v>
      </c>
      <c r="L1513" t="s">
        <v>401</v>
      </c>
      <c r="M1513" t="s">
        <v>99</v>
      </c>
      <c r="N1513" t="s">
        <v>13</v>
      </c>
      <c r="O1513" t="s">
        <v>14</v>
      </c>
      <c r="P1513">
        <v>42</v>
      </c>
      <c r="Q1513" s="5" t="s">
        <v>129</v>
      </c>
      <c r="R1513" t="s">
        <v>25</v>
      </c>
      <c r="S1513" t="s">
        <v>35</v>
      </c>
      <c r="T1513" t="s">
        <v>18</v>
      </c>
      <c r="U1513" t="s">
        <v>22</v>
      </c>
      <c r="V1513" t="s">
        <v>20</v>
      </c>
      <c r="W1513">
        <v>668</v>
      </c>
      <c r="X1513" t="s">
        <v>574</v>
      </c>
      <c r="Y1513" t="s">
        <v>575</v>
      </c>
      <c r="Z1513" t="s">
        <v>576</v>
      </c>
      <c r="AA1513">
        <v>0.1065</v>
      </c>
      <c r="AB1513" t="s">
        <v>577</v>
      </c>
      <c r="AC1513" t="s">
        <v>578</v>
      </c>
      <c r="AD1513" t="s">
        <v>399</v>
      </c>
      <c r="AE1513" t="s">
        <v>325</v>
      </c>
      <c r="AF1513" t="s">
        <v>326</v>
      </c>
      <c r="AG1513" t="s">
        <v>327</v>
      </c>
      <c r="AH1513" t="s">
        <v>328</v>
      </c>
      <c r="AI1513" t="s">
        <v>399</v>
      </c>
      <c r="AJ1513">
        <v>1140044</v>
      </c>
      <c r="AK1513" t="s">
        <v>400</v>
      </c>
      <c r="AL1513" t="s">
        <v>239</v>
      </c>
      <c r="AM1513">
        <v>30936</v>
      </c>
      <c r="AN1513">
        <v>8801</v>
      </c>
      <c r="AO1513">
        <v>31393</v>
      </c>
      <c r="AP1513">
        <v>30.8</v>
      </c>
      <c r="AQ1513">
        <v>334.81</v>
      </c>
      <c r="AR1513" t="s">
        <v>2627</v>
      </c>
      <c r="AS1513" t="s">
        <v>2626</v>
      </c>
      <c r="AT1513">
        <v>2</v>
      </c>
      <c r="AU1513" t="s">
        <v>2629</v>
      </c>
      <c r="AV1513" s="3">
        <v>43117</v>
      </c>
      <c r="AW1513" s="3" t="str">
        <f>TEXT(LoanTable[[#This Row],[Disbursement Date]],"YYYY-MM")</f>
        <v>2021-11</v>
      </c>
      <c r="AX1513" t="str">
        <f>TEXT(EDATE(LoanTable[[#This Row],[Disbursement Date]],-1),"YYYY-MM")</f>
        <v>2021-10</v>
      </c>
      <c r="AY1513">
        <f>IF(LoanTable[[#This Row],[Loan Status]]="Active",1,0)</f>
        <v>0</v>
      </c>
      <c r="AZ1513">
        <f>IF(COUNTIFS(LoanTable[Client id],LoanTable[[#This Row],[Client id]],LoanTable[Period],LoanTable[[#This Row],[Previous Period]])&gt;0,1,0)</f>
        <v>0</v>
      </c>
      <c r="BA1513" s="17" t="str">
        <f>TEXT(LoanTable[[#This Row],[Disbursement Date]],"YYYY")</f>
        <v>2021</v>
      </c>
      <c r="BB1513" s="10" cm="1">
        <f t="array" ref="BB1513">IF(YEAR(LoanTable[[#This Row],[Disbursement Date]])=MIN(YEAR(LoanTable[Disbursement Date])),"",YEAR(LoanTable[[#This Row],[Disbursement Date]])-1)</f>
        <v>2020</v>
      </c>
      <c r="BC1513" s="10">
        <f>IF(LoanTable[[#This Row],[Previous Year]]="",1,IF(COUNTIFS(LoanTable[Client id],LoanTable[[#This Row],[Client id]],LoanTable[Year],LoanTable[[#This Row],[Previous Year]])&gt;0,1,0))</f>
        <v>1</v>
      </c>
      <c r="BD1513" t="str">
        <f>YEAR(LoanTable[[#This Row],[Disbursement Date]]) &amp; "-Q" &amp; ROUNDUP(MONTH(LoanTable[[#This Row],[Disbursement Date]])/3,0)</f>
        <v>2021-Q4</v>
      </c>
      <c r="BE1513">
        <f>IF(LoanTable[[#This Row],[Disbursement Date]]=LoanTable[[#This Row],[First Loan Date]],1,0)</f>
        <v>0</v>
      </c>
    </row>
    <row r="1514" spans="1:57" x14ac:dyDescent="0.3">
      <c r="A1514" t="s">
        <v>951</v>
      </c>
      <c r="B1514">
        <v>134</v>
      </c>
      <c r="C1514" t="s">
        <v>409</v>
      </c>
      <c r="D1514" t="s">
        <v>583</v>
      </c>
      <c r="E1514">
        <v>46054</v>
      </c>
      <c r="F1514">
        <v>26847</v>
      </c>
      <c r="G1514">
        <v>23439</v>
      </c>
      <c r="H1514" s="5">
        <v>44516</v>
      </c>
      <c r="I1514" t="s">
        <v>617</v>
      </c>
      <c r="J1514" t="s">
        <v>619</v>
      </c>
      <c r="K1514">
        <v>1030063</v>
      </c>
      <c r="L1514" t="s">
        <v>411</v>
      </c>
      <c r="M1514" t="s">
        <v>116</v>
      </c>
      <c r="N1514" t="s">
        <v>13</v>
      </c>
      <c r="O1514" t="s">
        <v>46</v>
      </c>
      <c r="P1514">
        <v>34</v>
      </c>
      <c r="Q1514" s="5" t="s">
        <v>71</v>
      </c>
      <c r="R1514" t="s">
        <v>30</v>
      </c>
      <c r="S1514" t="s">
        <v>145</v>
      </c>
      <c r="T1514" t="s">
        <v>63</v>
      </c>
      <c r="U1514" t="s">
        <v>19</v>
      </c>
      <c r="V1514" t="s">
        <v>31</v>
      </c>
      <c r="W1514">
        <v>328</v>
      </c>
      <c r="X1514" t="s">
        <v>574</v>
      </c>
      <c r="Y1514" t="s">
        <v>584</v>
      </c>
      <c r="Z1514" t="s">
        <v>576</v>
      </c>
      <c r="AA1514">
        <v>0.1825</v>
      </c>
      <c r="AB1514" t="s">
        <v>585</v>
      </c>
      <c r="AC1514" t="s">
        <v>586</v>
      </c>
      <c r="AD1514" t="s">
        <v>409</v>
      </c>
      <c r="AE1514" t="s">
        <v>234</v>
      </c>
      <c r="AF1514" t="s">
        <v>235</v>
      </c>
      <c r="AG1514" t="s">
        <v>236</v>
      </c>
      <c r="AH1514" t="s">
        <v>237</v>
      </c>
      <c r="AI1514" t="s">
        <v>246</v>
      </c>
      <c r="AJ1514">
        <v>1030063</v>
      </c>
      <c r="AK1514" t="s">
        <v>410</v>
      </c>
      <c r="AL1514" t="s">
        <v>241</v>
      </c>
      <c r="AM1514">
        <v>47623</v>
      </c>
      <c r="AN1514">
        <v>28699</v>
      </c>
      <c r="AO1514">
        <v>45760</v>
      </c>
      <c r="AP1514">
        <v>6.54</v>
      </c>
      <c r="AQ1514">
        <v>4899.46</v>
      </c>
      <c r="AR1514" t="s">
        <v>2626</v>
      </c>
      <c r="AS1514" t="s">
        <v>2626</v>
      </c>
      <c r="AT1514">
        <v>0</v>
      </c>
      <c r="AU1514" t="s">
        <v>2629</v>
      </c>
      <c r="AV1514" s="3">
        <v>44224</v>
      </c>
      <c r="AW1514" s="3" t="str">
        <f>TEXT(LoanTable[[#This Row],[Disbursement Date]],"YYYY-MM")</f>
        <v>2021-11</v>
      </c>
      <c r="AX1514" t="str">
        <f>TEXT(EDATE(LoanTable[[#This Row],[Disbursement Date]],-1),"YYYY-MM")</f>
        <v>2021-10</v>
      </c>
      <c r="AY1514">
        <f>IF(LoanTable[[#This Row],[Loan Status]]="Active",1,0)</f>
        <v>0</v>
      </c>
      <c r="AZ1514">
        <f>IF(COUNTIFS(LoanTable[Client id],LoanTable[[#This Row],[Client id]],LoanTable[Period],LoanTable[[#This Row],[Previous Period]])&gt;0,1,0)</f>
        <v>0</v>
      </c>
      <c r="BA1514" s="17" t="str">
        <f>TEXT(LoanTable[[#This Row],[Disbursement Date]],"YYYY")</f>
        <v>2021</v>
      </c>
      <c r="BB1514" s="10" cm="1">
        <f t="array" ref="BB1514">IF(YEAR(LoanTable[[#This Row],[Disbursement Date]])=MIN(YEAR(LoanTable[Disbursement Date])),"",YEAR(LoanTable[[#This Row],[Disbursement Date]])-1)</f>
        <v>2020</v>
      </c>
      <c r="BC1514" s="10">
        <f>IF(LoanTable[[#This Row],[Previous Year]]="",1,IF(COUNTIFS(LoanTable[Client id],LoanTable[[#This Row],[Client id]],LoanTable[Year],LoanTable[[#This Row],[Previous Year]])&gt;0,1,0))</f>
        <v>0</v>
      </c>
      <c r="BD1514" t="str">
        <f>YEAR(LoanTable[[#This Row],[Disbursement Date]]) &amp; "-Q" &amp; ROUNDUP(MONTH(LoanTable[[#This Row],[Disbursement Date]])/3,0)</f>
        <v>2021-Q4</v>
      </c>
      <c r="BE1514">
        <f>IF(LoanTable[[#This Row],[Disbursement Date]]=LoanTable[[#This Row],[First Loan Date]],1,0)</f>
        <v>0</v>
      </c>
    </row>
    <row r="1515" spans="1:57" x14ac:dyDescent="0.3">
      <c r="A1515" t="s">
        <v>1511</v>
      </c>
      <c r="B1515">
        <v>629</v>
      </c>
      <c r="C1515" t="s">
        <v>422</v>
      </c>
      <c r="D1515" t="s">
        <v>573</v>
      </c>
      <c r="E1515">
        <v>10909</v>
      </c>
      <c r="F1515">
        <v>29891</v>
      </c>
      <c r="G1515">
        <v>19253</v>
      </c>
      <c r="H1515" s="5">
        <v>44519</v>
      </c>
      <c r="I1515" t="s">
        <v>615</v>
      </c>
      <c r="J1515" t="s">
        <v>619</v>
      </c>
      <c r="K1515">
        <v>120676</v>
      </c>
      <c r="L1515" t="s">
        <v>423</v>
      </c>
      <c r="M1515" t="s">
        <v>90</v>
      </c>
      <c r="N1515" t="s">
        <v>13</v>
      </c>
      <c r="O1515" t="s">
        <v>28</v>
      </c>
      <c r="P1515">
        <v>49</v>
      </c>
      <c r="Q1515" s="5" t="s">
        <v>152</v>
      </c>
      <c r="R1515" t="s">
        <v>25</v>
      </c>
      <c r="S1515" t="s">
        <v>35</v>
      </c>
      <c r="T1515" t="s">
        <v>18</v>
      </c>
      <c r="U1515" t="s">
        <v>19</v>
      </c>
      <c r="V1515" t="s">
        <v>31</v>
      </c>
      <c r="W1515">
        <v>641</v>
      </c>
      <c r="X1515" t="s">
        <v>574</v>
      </c>
      <c r="Y1515" t="s">
        <v>575</v>
      </c>
      <c r="Z1515" t="s">
        <v>576</v>
      </c>
      <c r="AA1515">
        <v>0.1065</v>
      </c>
      <c r="AB1515" t="s">
        <v>577</v>
      </c>
      <c r="AC1515" t="s">
        <v>578</v>
      </c>
      <c r="AD1515" t="s">
        <v>422</v>
      </c>
      <c r="AE1515" t="s">
        <v>234</v>
      </c>
      <c r="AF1515" t="s">
        <v>235</v>
      </c>
      <c r="AG1515" t="s">
        <v>236</v>
      </c>
      <c r="AH1515" t="s">
        <v>237</v>
      </c>
      <c r="AI1515" t="s">
        <v>422</v>
      </c>
      <c r="AJ1515">
        <v>120676</v>
      </c>
      <c r="AK1515" t="s">
        <v>247</v>
      </c>
      <c r="AL1515" t="s">
        <v>239</v>
      </c>
      <c r="AM1515">
        <v>10922</v>
      </c>
      <c r="AN1515">
        <v>29487</v>
      </c>
      <c r="AO1515">
        <v>10689</v>
      </c>
      <c r="AP1515">
        <v>36.36</v>
      </c>
      <c r="AQ1515">
        <v>1422.74</v>
      </c>
      <c r="AR1515" t="s">
        <v>2626</v>
      </c>
      <c r="AS1515" t="s">
        <v>2626</v>
      </c>
      <c r="AT1515">
        <v>2</v>
      </c>
      <c r="AU1515" t="s">
        <v>2628</v>
      </c>
      <c r="AV1515" s="3">
        <v>42905</v>
      </c>
      <c r="AW1515" s="3" t="str">
        <f>TEXT(LoanTable[[#This Row],[Disbursement Date]],"YYYY-MM")</f>
        <v>2021-11</v>
      </c>
      <c r="AX1515" t="str">
        <f>TEXT(EDATE(LoanTable[[#This Row],[Disbursement Date]],-1),"YYYY-MM")</f>
        <v>2021-10</v>
      </c>
      <c r="AY1515">
        <f>IF(LoanTable[[#This Row],[Loan Status]]="Active",1,0)</f>
        <v>0</v>
      </c>
      <c r="AZ1515">
        <f>IF(COUNTIFS(LoanTable[Client id],LoanTable[[#This Row],[Client id]],LoanTable[Period],LoanTable[[#This Row],[Previous Period]])&gt;0,1,0)</f>
        <v>0</v>
      </c>
      <c r="BA1515" s="17" t="str">
        <f>TEXT(LoanTable[[#This Row],[Disbursement Date]],"YYYY")</f>
        <v>2021</v>
      </c>
      <c r="BB1515" s="10" cm="1">
        <f t="array" ref="BB1515">IF(YEAR(LoanTable[[#This Row],[Disbursement Date]])=MIN(YEAR(LoanTable[Disbursement Date])),"",YEAR(LoanTable[[#This Row],[Disbursement Date]])-1)</f>
        <v>2020</v>
      </c>
      <c r="BC1515" s="10">
        <f>IF(LoanTable[[#This Row],[Previous Year]]="",1,IF(COUNTIFS(LoanTable[Client id],LoanTable[[#This Row],[Client id]],LoanTable[Year],LoanTable[[#This Row],[Previous Year]])&gt;0,1,0))</f>
        <v>0</v>
      </c>
      <c r="BD1515" t="str">
        <f>YEAR(LoanTable[[#This Row],[Disbursement Date]]) &amp; "-Q" &amp; ROUNDUP(MONTH(LoanTable[[#This Row],[Disbursement Date]])/3,0)</f>
        <v>2021-Q4</v>
      </c>
      <c r="BE1515">
        <f>IF(LoanTable[[#This Row],[Disbursement Date]]=LoanTable[[#This Row],[First Loan Date]],1,0)</f>
        <v>0</v>
      </c>
    </row>
    <row r="1516" spans="1:57" x14ac:dyDescent="0.3">
      <c r="A1516" t="s">
        <v>1454</v>
      </c>
      <c r="B1516">
        <v>760</v>
      </c>
      <c r="C1516" t="s">
        <v>265</v>
      </c>
      <c r="D1516" t="s">
        <v>573</v>
      </c>
      <c r="E1516">
        <v>4771</v>
      </c>
      <c r="F1516">
        <v>49426</v>
      </c>
      <c r="G1516">
        <v>2167</v>
      </c>
      <c r="H1516" s="5">
        <v>44519</v>
      </c>
      <c r="I1516" t="s">
        <v>612</v>
      </c>
      <c r="J1516" t="s">
        <v>613</v>
      </c>
      <c r="K1516">
        <v>30179</v>
      </c>
      <c r="L1516" t="s">
        <v>272</v>
      </c>
      <c r="M1516" t="s">
        <v>99</v>
      </c>
      <c r="N1516" t="s">
        <v>13</v>
      </c>
      <c r="O1516" t="s">
        <v>46</v>
      </c>
      <c r="P1516">
        <v>33</v>
      </c>
      <c r="Q1516" s="5" t="s">
        <v>174</v>
      </c>
      <c r="R1516" t="s">
        <v>30</v>
      </c>
      <c r="S1516" t="s">
        <v>145</v>
      </c>
      <c r="T1516" t="s">
        <v>18</v>
      </c>
      <c r="U1516" t="s">
        <v>22</v>
      </c>
      <c r="V1516" t="s">
        <v>31</v>
      </c>
      <c r="W1516">
        <v>473</v>
      </c>
      <c r="X1516" t="s">
        <v>574</v>
      </c>
      <c r="Y1516" t="s">
        <v>575</v>
      </c>
      <c r="Z1516" t="s">
        <v>576</v>
      </c>
      <c r="AA1516">
        <v>0.1065</v>
      </c>
      <c r="AB1516" t="s">
        <v>577</v>
      </c>
      <c r="AC1516" t="s">
        <v>578</v>
      </c>
      <c r="AD1516" t="s">
        <v>265</v>
      </c>
      <c r="AE1516" t="s">
        <v>266</v>
      </c>
      <c r="AF1516" t="s">
        <v>267</v>
      </c>
      <c r="AG1516" t="s">
        <v>268</v>
      </c>
      <c r="AH1516" t="s">
        <v>269</v>
      </c>
      <c r="AI1516" t="s">
        <v>270</v>
      </c>
      <c r="AJ1516">
        <v>30179</v>
      </c>
      <c r="AK1516" t="s">
        <v>271</v>
      </c>
      <c r="AL1516" t="s">
        <v>241</v>
      </c>
      <c r="AM1516">
        <v>4325</v>
      </c>
      <c r="AN1516">
        <v>51083</v>
      </c>
      <c r="AO1516">
        <v>4508</v>
      </c>
      <c r="AP1516">
        <v>32.659999999999997</v>
      </c>
      <c r="AQ1516">
        <v>2868.94</v>
      </c>
      <c r="AR1516" t="s">
        <v>2626</v>
      </c>
      <c r="AS1516" t="s">
        <v>2626</v>
      </c>
      <c r="AT1516">
        <v>1</v>
      </c>
      <c r="AU1516" t="s">
        <v>2629</v>
      </c>
      <c r="AV1516" s="3">
        <v>44217</v>
      </c>
      <c r="AW1516" s="3" t="str">
        <f>TEXT(LoanTable[[#This Row],[Disbursement Date]],"YYYY-MM")</f>
        <v>2021-11</v>
      </c>
      <c r="AX1516" t="str">
        <f>TEXT(EDATE(LoanTable[[#This Row],[Disbursement Date]],-1),"YYYY-MM")</f>
        <v>2021-10</v>
      </c>
      <c r="AY1516">
        <f>IF(LoanTable[[#This Row],[Loan Status]]="Active",1,0)</f>
        <v>0</v>
      </c>
      <c r="AZ1516">
        <f>IF(COUNTIFS(LoanTable[Client id],LoanTable[[#This Row],[Client id]],LoanTable[Period],LoanTable[[#This Row],[Previous Period]])&gt;0,1,0)</f>
        <v>0</v>
      </c>
      <c r="BA1516" s="17" t="str">
        <f>TEXT(LoanTable[[#This Row],[Disbursement Date]],"YYYY")</f>
        <v>2021</v>
      </c>
      <c r="BB1516" s="10" cm="1">
        <f t="array" ref="BB1516">IF(YEAR(LoanTable[[#This Row],[Disbursement Date]])=MIN(YEAR(LoanTable[Disbursement Date])),"",YEAR(LoanTable[[#This Row],[Disbursement Date]])-1)</f>
        <v>2020</v>
      </c>
      <c r="BC1516" s="10">
        <f>IF(LoanTable[[#This Row],[Previous Year]]="",1,IF(COUNTIFS(LoanTable[Client id],LoanTable[[#This Row],[Client id]],LoanTable[Year],LoanTable[[#This Row],[Previous Year]])&gt;0,1,0))</f>
        <v>0</v>
      </c>
      <c r="BD1516" t="str">
        <f>YEAR(LoanTable[[#This Row],[Disbursement Date]]) &amp; "-Q" &amp; ROUNDUP(MONTH(LoanTable[[#This Row],[Disbursement Date]])/3,0)</f>
        <v>2021-Q4</v>
      </c>
      <c r="BE1516">
        <f>IF(LoanTable[[#This Row],[Disbursement Date]]=LoanTable[[#This Row],[First Loan Date]],1,0)</f>
        <v>0</v>
      </c>
    </row>
    <row r="1517" spans="1:57" x14ac:dyDescent="0.3">
      <c r="A1517" t="s">
        <v>1705</v>
      </c>
      <c r="B1517">
        <v>483</v>
      </c>
      <c r="C1517" t="s">
        <v>541</v>
      </c>
      <c r="D1517" t="s">
        <v>573</v>
      </c>
      <c r="E1517">
        <v>48695</v>
      </c>
      <c r="F1517">
        <v>19160</v>
      </c>
      <c r="G1517">
        <v>21124</v>
      </c>
      <c r="H1517" s="5">
        <v>44521</v>
      </c>
      <c r="I1517" t="s">
        <v>615</v>
      </c>
      <c r="J1517" t="s">
        <v>619</v>
      </c>
      <c r="K1517">
        <v>560090</v>
      </c>
      <c r="L1517" t="s">
        <v>544</v>
      </c>
      <c r="M1517" t="s">
        <v>119</v>
      </c>
      <c r="N1517" t="s">
        <v>13</v>
      </c>
      <c r="O1517" t="s">
        <v>28</v>
      </c>
      <c r="P1517">
        <v>52</v>
      </c>
      <c r="Q1517" s="5" t="s">
        <v>113</v>
      </c>
      <c r="R1517" t="s">
        <v>25</v>
      </c>
      <c r="S1517" t="s">
        <v>35</v>
      </c>
      <c r="T1517" t="s">
        <v>18</v>
      </c>
      <c r="U1517" t="s">
        <v>19</v>
      </c>
      <c r="V1517" t="s">
        <v>39</v>
      </c>
      <c r="W1517">
        <v>584</v>
      </c>
      <c r="X1517" t="s">
        <v>574</v>
      </c>
      <c r="Y1517" t="s">
        <v>575</v>
      </c>
      <c r="Z1517" t="s">
        <v>576</v>
      </c>
      <c r="AA1517">
        <v>0.1065</v>
      </c>
      <c r="AB1517" t="s">
        <v>577</v>
      </c>
      <c r="AC1517" t="s">
        <v>578</v>
      </c>
      <c r="AD1517" t="s">
        <v>541</v>
      </c>
      <c r="AE1517" t="s">
        <v>472</v>
      </c>
      <c r="AF1517" t="s">
        <v>473</v>
      </c>
      <c r="AG1517" t="s">
        <v>474</v>
      </c>
      <c r="AH1517" t="s">
        <v>475</v>
      </c>
      <c r="AI1517" t="s">
        <v>542</v>
      </c>
      <c r="AJ1517">
        <v>560090</v>
      </c>
      <c r="AK1517" t="s">
        <v>543</v>
      </c>
      <c r="AL1517" t="s">
        <v>239</v>
      </c>
      <c r="AM1517">
        <v>50671</v>
      </c>
      <c r="AN1517">
        <v>19301</v>
      </c>
      <c r="AO1517">
        <v>48648</v>
      </c>
      <c r="AP1517">
        <v>14.3</v>
      </c>
      <c r="AQ1517">
        <v>1524.77</v>
      </c>
      <c r="AR1517" t="s">
        <v>2627</v>
      </c>
      <c r="AS1517" t="s">
        <v>2626</v>
      </c>
      <c r="AT1517">
        <v>0</v>
      </c>
      <c r="AU1517" t="s">
        <v>2628</v>
      </c>
      <c r="AV1517" s="3">
        <v>44521</v>
      </c>
      <c r="AW1517" s="3" t="str">
        <f>TEXT(LoanTable[[#This Row],[Disbursement Date]],"YYYY-MM")</f>
        <v>2021-11</v>
      </c>
      <c r="AX1517" t="str">
        <f>TEXT(EDATE(LoanTable[[#This Row],[Disbursement Date]],-1),"YYYY-MM")</f>
        <v>2021-10</v>
      </c>
      <c r="AY1517">
        <f>IF(LoanTable[[#This Row],[Loan Status]]="Active",1,0)</f>
        <v>0</v>
      </c>
      <c r="AZ1517">
        <f>IF(COUNTIFS(LoanTable[Client id],LoanTable[[#This Row],[Client id]],LoanTable[Period],LoanTable[[#This Row],[Previous Period]])&gt;0,1,0)</f>
        <v>0</v>
      </c>
      <c r="BA1517" s="17" t="str">
        <f>TEXT(LoanTable[[#This Row],[Disbursement Date]],"YYYY")</f>
        <v>2021</v>
      </c>
      <c r="BB1517" s="10" cm="1">
        <f t="array" ref="BB1517">IF(YEAR(LoanTable[[#This Row],[Disbursement Date]])=MIN(YEAR(LoanTable[Disbursement Date])),"",YEAR(LoanTable[[#This Row],[Disbursement Date]])-1)</f>
        <v>2020</v>
      </c>
      <c r="BC1517" s="10">
        <f>IF(LoanTable[[#This Row],[Previous Year]]="",1,IF(COUNTIFS(LoanTable[Client id],LoanTable[[#This Row],[Client id]],LoanTable[Year],LoanTable[[#This Row],[Previous Year]])&gt;0,1,0))</f>
        <v>0</v>
      </c>
      <c r="BD1517" t="str">
        <f>YEAR(LoanTable[[#This Row],[Disbursement Date]]) &amp; "-Q" &amp; ROUNDUP(MONTH(LoanTable[[#This Row],[Disbursement Date]])/3,0)</f>
        <v>2021-Q4</v>
      </c>
      <c r="BE1517">
        <f>IF(LoanTable[[#This Row],[Disbursement Date]]=LoanTable[[#This Row],[First Loan Date]],1,0)</f>
        <v>1</v>
      </c>
    </row>
    <row r="1518" spans="1:57" x14ac:dyDescent="0.3">
      <c r="A1518" t="s">
        <v>1331</v>
      </c>
      <c r="B1518">
        <v>413</v>
      </c>
      <c r="C1518" t="s">
        <v>502</v>
      </c>
      <c r="D1518" t="s">
        <v>573</v>
      </c>
      <c r="E1518">
        <v>11547</v>
      </c>
      <c r="F1518">
        <v>28244</v>
      </c>
      <c r="G1518">
        <v>39771</v>
      </c>
      <c r="H1518" s="5">
        <v>44523</v>
      </c>
      <c r="I1518" t="s">
        <v>624</v>
      </c>
      <c r="J1518" t="s">
        <v>619</v>
      </c>
      <c r="K1518">
        <v>610198</v>
      </c>
      <c r="L1518" t="s">
        <v>504</v>
      </c>
      <c r="M1518" t="s">
        <v>134</v>
      </c>
      <c r="N1518" t="s">
        <v>13</v>
      </c>
      <c r="O1518" t="s">
        <v>14</v>
      </c>
      <c r="P1518">
        <v>45</v>
      </c>
      <c r="Q1518" s="5" t="s">
        <v>193</v>
      </c>
      <c r="R1518" t="s">
        <v>74</v>
      </c>
      <c r="S1518" t="s">
        <v>105</v>
      </c>
      <c r="T1518" t="s">
        <v>63</v>
      </c>
      <c r="U1518" t="s">
        <v>65</v>
      </c>
      <c r="V1518" t="s">
        <v>20</v>
      </c>
      <c r="W1518">
        <v>830</v>
      </c>
      <c r="X1518" t="s">
        <v>574</v>
      </c>
      <c r="Y1518" t="s">
        <v>575</v>
      </c>
      <c r="Z1518" t="s">
        <v>576</v>
      </c>
      <c r="AA1518">
        <v>0.1065</v>
      </c>
      <c r="AB1518" t="s">
        <v>577</v>
      </c>
      <c r="AC1518" t="s">
        <v>578</v>
      </c>
      <c r="AD1518" t="s">
        <v>502</v>
      </c>
      <c r="AE1518" t="s">
        <v>331</v>
      </c>
      <c r="AF1518" t="s">
        <v>332</v>
      </c>
      <c r="AG1518" t="s">
        <v>333</v>
      </c>
      <c r="AH1518" t="s">
        <v>334</v>
      </c>
      <c r="AI1518" t="s">
        <v>503</v>
      </c>
      <c r="AJ1518">
        <v>610198</v>
      </c>
      <c r="AK1518" t="s">
        <v>336</v>
      </c>
      <c r="AL1518" t="s">
        <v>239</v>
      </c>
      <c r="AM1518">
        <v>11209</v>
      </c>
      <c r="AN1518">
        <v>29937</v>
      </c>
      <c r="AO1518">
        <v>11138</v>
      </c>
      <c r="AP1518">
        <v>28.08</v>
      </c>
      <c r="AQ1518">
        <v>2821.48</v>
      </c>
      <c r="AR1518" t="s">
        <v>2627</v>
      </c>
      <c r="AS1518" t="s">
        <v>2626</v>
      </c>
      <c r="AT1518">
        <v>2</v>
      </c>
      <c r="AU1518" t="s">
        <v>2630</v>
      </c>
      <c r="AV1518" s="3">
        <v>43118</v>
      </c>
      <c r="AW1518" s="3" t="str">
        <f>TEXT(LoanTable[[#This Row],[Disbursement Date]],"YYYY-MM")</f>
        <v>2021-11</v>
      </c>
      <c r="AX1518" t="str">
        <f>TEXT(EDATE(LoanTable[[#This Row],[Disbursement Date]],-1),"YYYY-MM")</f>
        <v>2021-10</v>
      </c>
      <c r="AY1518">
        <f>IF(LoanTable[[#This Row],[Loan Status]]="Active",1,0)</f>
        <v>1</v>
      </c>
      <c r="AZ1518">
        <f>IF(COUNTIFS(LoanTable[Client id],LoanTable[[#This Row],[Client id]],LoanTable[Period],LoanTable[[#This Row],[Previous Period]])&gt;0,1,0)</f>
        <v>0</v>
      </c>
      <c r="BA1518" s="17" t="str">
        <f>TEXT(LoanTable[[#This Row],[Disbursement Date]],"YYYY")</f>
        <v>2021</v>
      </c>
      <c r="BB1518" s="10" cm="1">
        <f t="array" ref="BB1518">IF(YEAR(LoanTable[[#This Row],[Disbursement Date]])=MIN(YEAR(LoanTable[Disbursement Date])),"",YEAR(LoanTable[[#This Row],[Disbursement Date]])-1)</f>
        <v>2020</v>
      </c>
      <c r="BC1518" s="10">
        <f>IF(LoanTable[[#This Row],[Previous Year]]="",1,IF(COUNTIFS(LoanTable[Client id],LoanTable[[#This Row],[Client id]],LoanTable[Year],LoanTable[[#This Row],[Previous Year]])&gt;0,1,0))</f>
        <v>0</v>
      </c>
      <c r="BD1518" t="str">
        <f>YEAR(LoanTable[[#This Row],[Disbursement Date]]) &amp; "-Q" &amp; ROUNDUP(MONTH(LoanTable[[#This Row],[Disbursement Date]])/3,0)</f>
        <v>2021-Q4</v>
      </c>
      <c r="BE1518">
        <f>IF(LoanTable[[#This Row],[Disbursement Date]]=LoanTable[[#This Row],[First Loan Date]],1,0)</f>
        <v>0</v>
      </c>
    </row>
    <row r="1519" spans="1:57" x14ac:dyDescent="0.3">
      <c r="A1519" t="s">
        <v>1085</v>
      </c>
      <c r="B1519">
        <v>533</v>
      </c>
      <c r="C1519" t="s">
        <v>523</v>
      </c>
      <c r="D1519" t="s">
        <v>589</v>
      </c>
      <c r="E1519">
        <v>12800</v>
      </c>
      <c r="F1519">
        <v>10985</v>
      </c>
      <c r="G1519">
        <v>29199</v>
      </c>
      <c r="H1519" s="5">
        <v>44523</v>
      </c>
      <c r="I1519" t="s">
        <v>612</v>
      </c>
      <c r="J1519" t="s">
        <v>613</v>
      </c>
      <c r="K1519">
        <v>800018</v>
      </c>
      <c r="L1519" t="s">
        <v>526</v>
      </c>
      <c r="M1519" t="s">
        <v>175</v>
      </c>
      <c r="N1519" t="s">
        <v>13</v>
      </c>
      <c r="O1519" t="s">
        <v>28</v>
      </c>
      <c r="P1519">
        <v>52</v>
      </c>
      <c r="Q1519" s="5" t="s">
        <v>103</v>
      </c>
      <c r="R1519" t="s">
        <v>30</v>
      </c>
      <c r="S1519" t="s">
        <v>145</v>
      </c>
      <c r="T1519" t="s">
        <v>18</v>
      </c>
      <c r="U1519" t="s">
        <v>22</v>
      </c>
      <c r="V1519" t="s">
        <v>39</v>
      </c>
      <c r="W1519">
        <v>626</v>
      </c>
      <c r="X1519" t="s">
        <v>574</v>
      </c>
      <c r="Y1519" t="s">
        <v>590</v>
      </c>
      <c r="Z1519" t="s">
        <v>576</v>
      </c>
      <c r="AA1519">
        <v>9.9099999999999994E-2</v>
      </c>
      <c r="AB1519" t="s">
        <v>577</v>
      </c>
      <c r="AC1519" t="s">
        <v>591</v>
      </c>
      <c r="AD1519" t="s">
        <v>523</v>
      </c>
      <c r="AE1519" t="s">
        <v>250</v>
      </c>
      <c r="AF1519" t="s">
        <v>251</v>
      </c>
      <c r="AG1519" t="s">
        <v>252</v>
      </c>
      <c r="AH1519" t="s">
        <v>253</v>
      </c>
      <c r="AI1519" t="s">
        <v>524</v>
      </c>
      <c r="AJ1519">
        <v>800018</v>
      </c>
      <c r="AK1519" t="s">
        <v>525</v>
      </c>
      <c r="AL1519" t="s">
        <v>239</v>
      </c>
      <c r="AM1519">
        <v>12853</v>
      </c>
      <c r="AN1519">
        <v>11399</v>
      </c>
      <c r="AO1519">
        <v>12336</v>
      </c>
      <c r="AP1519">
        <v>20.25</v>
      </c>
      <c r="AQ1519">
        <v>3867.74</v>
      </c>
      <c r="AR1519" t="s">
        <v>2626</v>
      </c>
      <c r="AS1519" t="s">
        <v>2626</v>
      </c>
      <c r="AT1519">
        <v>2</v>
      </c>
      <c r="AU1519" t="s">
        <v>2628</v>
      </c>
      <c r="AV1519" s="3">
        <v>43469</v>
      </c>
      <c r="AW1519" s="3" t="str">
        <f>TEXT(LoanTable[[#This Row],[Disbursement Date]],"YYYY-MM")</f>
        <v>2021-11</v>
      </c>
      <c r="AX1519" t="str">
        <f>TEXT(EDATE(LoanTable[[#This Row],[Disbursement Date]],-1),"YYYY-MM")</f>
        <v>2021-10</v>
      </c>
      <c r="AY1519">
        <f>IF(LoanTable[[#This Row],[Loan Status]]="Active",1,0)</f>
        <v>0</v>
      </c>
      <c r="AZ1519">
        <f>IF(COUNTIFS(LoanTable[Client id],LoanTable[[#This Row],[Client id]],LoanTable[Period],LoanTable[[#This Row],[Previous Period]])&gt;0,1,0)</f>
        <v>0</v>
      </c>
      <c r="BA1519" s="17" t="str">
        <f>TEXT(LoanTable[[#This Row],[Disbursement Date]],"YYYY")</f>
        <v>2021</v>
      </c>
      <c r="BB1519" s="10" cm="1">
        <f t="array" ref="BB1519">IF(YEAR(LoanTable[[#This Row],[Disbursement Date]])=MIN(YEAR(LoanTable[Disbursement Date])),"",YEAR(LoanTable[[#This Row],[Disbursement Date]])-1)</f>
        <v>2020</v>
      </c>
      <c r="BC1519" s="10">
        <f>IF(LoanTable[[#This Row],[Previous Year]]="",1,IF(COUNTIFS(LoanTable[Client id],LoanTable[[#This Row],[Client id]],LoanTable[Year],LoanTable[[#This Row],[Previous Year]])&gt;0,1,0))</f>
        <v>0</v>
      </c>
      <c r="BD1519" t="str">
        <f>YEAR(LoanTable[[#This Row],[Disbursement Date]]) &amp; "-Q" &amp; ROUNDUP(MONTH(LoanTable[[#This Row],[Disbursement Date]])/3,0)</f>
        <v>2021-Q4</v>
      </c>
      <c r="BE1519">
        <f>IF(LoanTable[[#This Row],[Disbursement Date]]=LoanTable[[#This Row],[First Loan Date]],1,0)</f>
        <v>0</v>
      </c>
    </row>
    <row r="1520" spans="1:57" x14ac:dyDescent="0.3">
      <c r="A1520" t="s">
        <v>2460</v>
      </c>
      <c r="B1520">
        <v>358</v>
      </c>
      <c r="C1520" t="s">
        <v>386</v>
      </c>
      <c r="D1520" t="s">
        <v>573</v>
      </c>
      <c r="E1520">
        <v>15862</v>
      </c>
      <c r="F1520">
        <v>40268</v>
      </c>
      <c r="G1520">
        <v>29342</v>
      </c>
      <c r="H1520" s="5">
        <v>44525</v>
      </c>
      <c r="I1520" t="s">
        <v>612</v>
      </c>
      <c r="J1520" t="s">
        <v>613</v>
      </c>
      <c r="K1520">
        <v>1110166</v>
      </c>
      <c r="L1520" t="s">
        <v>389</v>
      </c>
      <c r="M1520" t="s">
        <v>48</v>
      </c>
      <c r="N1520" t="s">
        <v>13</v>
      </c>
      <c r="O1520" t="s">
        <v>33</v>
      </c>
      <c r="P1520">
        <v>22</v>
      </c>
      <c r="Q1520" s="5" t="s">
        <v>77</v>
      </c>
      <c r="R1520" t="s">
        <v>74</v>
      </c>
      <c r="S1520" t="s">
        <v>35</v>
      </c>
      <c r="T1520" t="s">
        <v>18</v>
      </c>
      <c r="U1520" t="s">
        <v>65</v>
      </c>
      <c r="V1520" t="s">
        <v>39</v>
      </c>
      <c r="W1520">
        <v>346</v>
      </c>
      <c r="X1520" t="s">
        <v>574</v>
      </c>
      <c r="Y1520" t="s">
        <v>575</v>
      </c>
      <c r="Z1520" t="s">
        <v>576</v>
      </c>
      <c r="AA1520">
        <v>0.1065</v>
      </c>
      <c r="AB1520" t="s">
        <v>577</v>
      </c>
      <c r="AC1520" t="s">
        <v>578</v>
      </c>
      <c r="AD1520" t="s">
        <v>386</v>
      </c>
      <c r="AE1520" t="s">
        <v>234</v>
      </c>
      <c r="AF1520" t="s">
        <v>235</v>
      </c>
      <c r="AG1520" t="s">
        <v>236</v>
      </c>
      <c r="AH1520" t="s">
        <v>237</v>
      </c>
      <c r="AI1520" t="s">
        <v>387</v>
      </c>
      <c r="AJ1520">
        <v>1110166</v>
      </c>
      <c r="AK1520" t="s">
        <v>388</v>
      </c>
      <c r="AL1520" t="s">
        <v>239</v>
      </c>
      <c r="AM1520">
        <v>16503</v>
      </c>
      <c r="AN1520">
        <v>40676</v>
      </c>
      <c r="AO1520">
        <v>15837</v>
      </c>
      <c r="AP1520">
        <v>45.86</v>
      </c>
      <c r="AQ1520">
        <v>4445.82</v>
      </c>
      <c r="AR1520" t="s">
        <v>2626</v>
      </c>
      <c r="AS1520" t="s">
        <v>2626</v>
      </c>
      <c r="AT1520">
        <v>1</v>
      </c>
      <c r="AU1520" t="s">
        <v>2628</v>
      </c>
      <c r="AV1520" s="3">
        <v>43458</v>
      </c>
      <c r="AW1520" s="3" t="str">
        <f>TEXT(LoanTable[[#This Row],[Disbursement Date]],"YYYY-MM")</f>
        <v>2021-11</v>
      </c>
      <c r="AX1520" t="str">
        <f>TEXT(EDATE(LoanTable[[#This Row],[Disbursement Date]],-1),"YYYY-MM")</f>
        <v>2021-10</v>
      </c>
      <c r="AY1520">
        <f>IF(LoanTable[[#This Row],[Loan Status]]="Active",1,0)</f>
        <v>0</v>
      </c>
      <c r="AZ1520">
        <f>IF(COUNTIFS(LoanTable[Client id],LoanTable[[#This Row],[Client id]],LoanTable[Period],LoanTable[[#This Row],[Previous Period]])&gt;0,1,0)</f>
        <v>0</v>
      </c>
      <c r="BA1520" s="17" t="str">
        <f>TEXT(LoanTable[[#This Row],[Disbursement Date]],"YYYY")</f>
        <v>2021</v>
      </c>
      <c r="BB1520" s="10" cm="1">
        <f t="array" ref="BB1520">IF(YEAR(LoanTable[[#This Row],[Disbursement Date]])=MIN(YEAR(LoanTable[Disbursement Date])),"",YEAR(LoanTable[[#This Row],[Disbursement Date]])-1)</f>
        <v>2020</v>
      </c>
      <c r="BC1520" s="10">
        <f>IF(LoanTable[[#This Row],[Previous Year]]="",1,IF(COUNTIFS(LoanTable[Client id],LoanTable[[#This Row],[Client id]],LoanTable[Year],LoanTable[[#This Row],[Previous Year]])&gt;0,1,0))</f>
        <v>0</v>
      </c>
      <c r="BD1520" t="str">
        <f>YEAR(LoanTable[[#This Row],[Disbursement Date]]) &amp; "-Q" &amp; ROUNDUP(MONTH(LoanTable[[#This Row],[Disbursement Date]])/3,0)</f>
        <v>2021-Q4</v>
      </c>
      <c r="BE1520">
        <f>IF(LoanTable[[#This Row],[Disbursement Date]]=LoanTable[[#This Row],[First Loan Date]],1,0)</f>
        <v>0</v>
      </c>
    </row>
    <row r="1521" spans="1:57" x14ac:dyDescent="0.3">
      <c r="A1521" t="s">
        <v>2144</v>
      </c>
      <c r="B1521">
        <v>240</v>
      </c>
      <c r="C1521" t="s">
        <v>523</v>
      </c>
      <c r="D1521" t="s">
        <v>573</v>
      </c>
      <c r="E1521">
        <v>34352</v>
      </c>
      <c r="F1521">
        <v>19370</v>
      </c>
      <c r="G1521">
        <v>37816</v>
      </c>
      <c r="H1521" s="5">
        <v>44528</v>
      </c>
      <c r="I1521" t="s">
        <v>615</v>
      </c>
      <c r="J1521" t="s">
        <v>619</v>
      </c>
      <c r="K1521">
        <v>800018</v>
      </c>
      <c r="L1521" t="s">
        <v>526</v>
      </c>
      <c r="M1521" t="s">
        <v>126</v>
      </c>
      <c r="N1521" t="s">
        <v>13</v>
      </c>
      <c r="O1521" t="s">
        <v>28</v>
      </c>
      <c r="P1521">
        <v>49</v>
      </c>
      <c r="Q1521" s="5" t="s">
        <v>214</v>
      </c>
      <c r="R1521" t="s">
        <v>104</v>
      </c>
      <c r="S1521" t="s">
        <v>105</v>
      </c>
      <c r="T1521" t="s">
        <v>63</v>
      </c>
      <c r="U1521" t="s">
        <v>65</v>
      </c>
      <c r="V1521" t="s">
        <v>39</v>
      </c>
      <c r="W1521">
        <v>825</v>
      </c>
      <c r="X1521" t="s">
        <v>574</v>
      </c>
      <c r="Y1521" t="s">
        <v>575</v>
      </c>
      <c r="Z1521" t="s">
        <v>576</v>
      </c>
      <c r="AA1521">
        <v>0.1065</v>
      </c>
      <c r="AB1521" t="s">
        <v>577</v>
      </c>
      <c r="AC1521" t="s">
        <v>578</v>
      </c>
      <c r="AD1521" t="s">
        <v>523</v>
      </c>
      <c r="AE1521" t="s">
        <v>250</v>
      </c>
      <c r="AF1521" t="s">
        <v>251</v>
      </c>
      <c r="AG1521" t="s">
        <v>252</v>
      </c>
      <c r="AH1521" t="s">
        <v>253</v>
      </c>
      <c r="AI1521" t="s">
        <v>524</v>
      </c>
      <c r="AJ1521">
        <v>800018</v>
      </c>
      <c r="AK1521" t="s">
        <v>525</v>
      </c>
      <c r="AL1521" t="s">
        <v>239</v>
      </c>
      <c r="AM1521">
        <v>34338</v>
      </c>
      <c r="AN1521">
        <v>19688</v>
      </c>
      <c r="AO1521">
        <v>34123</v>
      </c>
      <c r="AP1521">
        <v>16.48</v>
      </c>
      <c r="AQ1521">
        <v>3673.34</v>
      </c>
      <c r="AR1521" t="s">
        <v>2626</v>
      </c>
      <c r="AS1521" t="s">
        <v>2626</v>
      </c>
      <c r="AT1521">
        <v>0</v>
      </c>
      <c r="AU1521" t="s">
        <v>2629</v>
      </c>
      <c r="AV1521" s="3">
        <v>42648</v>
      </c>
      <c r="AW1521" s="3" t="str">
        <f>TEXT(LoanTable[[#This Row],[Disbursement Date]],"YYYY-MM")</f>
        <v>2021-11</v>
      </c>
      <c r="AX1521" t="str">
        <f>TEXT(EDATE(LoanTable[[#This Row],[Disbursement Date]],-1),"YYYY-MM")</f>
        <v>2021-10</v>
      </c>
      <c r="AY1521">
        <f>IF(LoanTable[[#This Row],[Loan Status]]="Active",1,0)</f>
        <v>0</v>
      </c>
      <c r="AZ1521">
        <f>IF(COUNTIFS(LoanTable[Client id],LoanTable[[#This Row],[Client id]],LoanTable[Period],LoanTable[[#This Row],[Previous Period]])&gt;0,1,0)</f>
        <v>0</v>
      </c>
      <c r="BA1521" s="17" t="str">
        <f>TEXT(LoanTable[[#This Row],[Disbursement Date]],"YYYY")</f>
        <v>2021</v>
      </c>
      <c r="BB1521" s="10" cm="1">
        <f t="array" ref="BB1521">IF(YEAR(LoanTable[[#This Row],[Disbursement Date]])=MIN(YEAR(LoanTable[Disbursement Date])),"",YEAR(LoanTable[[#This Row],[Disbursement Date]])-1)</f>
        <v>2020</v>
      </c>
      <c r="BC1521" s="10">
        <f>IF(LoanTable[[#This Row],[Previous Year]]="",1,IF(COUNTIFS(LoanTable[Client id],LoanTable[[#This Row],[Client id]],LoanTable[Year],LoanTable[[#This Row],[Previous Year]])&gt;0,1,0))</f>
        <v>0</v>
      </c>
      <c r="BD1521" t="str">
        <f>YEAR(LoanTable[[#This Row],[Disbursement Date]]) &amp; "-Q" &amp; ROUNDUP(MONTH(LoanTable[[#This Row],[Disbursement Date]])/3,0)</f>
        <v>2021-Q4</v>
      </c>
      <c r="BE1521">
        <f>IF(LoanTable[[#This Row],[Disbursement Date]]=LoanTable[[#This Row],[First Loan Date]],1,0)</f>
        <v>0</v>
      </c>
    </row>
    <row r="1522" spans="1:57" x14ac:dyDescent="0.3">
      <c r="A1522" t="s">
        <v>2545</v>
      </c>
      <c r="B1522">
        <v>466</v>
      </c>
      <c r="C1522" t="s">
        <v>516</v>
      </c>
      <c r="D1522" t="s">
        <v>573</v>
      </c>
      <c r="E1522">
        <v>8052</v>
      </c>
      <c r="F1522">
        <v>31721</v>
      </c>
      <c r="G1522">
        <v>16214</v>
      </c>
      <c r="H1522" s="5">
        <v>44528</v>
      </c>
      <c r="I1522" t="s">
        <v>624</v>
      </c>
      <c r="J1522" t="s">
        <v>619</v>
      </c>
      <c r="K1522">
        <v>1320004</v>
      </c>
      <c r="L1522" t="s">
        <v>518</v>
      </c>
      <c r="M1522" t="s">
        <v>112</v>
      </c>
      <c r="N1522" t="s">
        <v>13</v>
      </c>
      <c r="O1522" t="s">
        <v>28</v>
      </c>
      <c r="P1522">
        <v>46</v>
      </c>
      <c r="Q1522" s="5" t="s">
        <v>59</v>
      </c>
      <c r="R1522" t="s">
        <v>74</v>
      </c>
      <c r="S1522" t="s">
        <v>35</v>
      </c>
      <c r="T1522" t="s">
        <v>18</v>
      </c>
      <c r="U1522" t="s">
        <v>26</v>
      </c>
      <c r="V1522" t="s">
        <v>31</v>
      </c>
      <c r="W1522">
        <v>467</v>
      </c>
      <c r="X1522" t="s">
        <v>574</v>
      </c>
      <c r="Y1522" t="s">
        <v>575</v>
      </c>
      <c r="Z1522" t="s">
        <v>576</v>
      </c>
      <c r="AA1522">
        <v>0.1065</v>
      </c>
      <c r="AB1522" t="s">
        <v>577</v>
      </c>
      <c r="AC1522" t="s">
        <v>578</v>
      </c>
      <c r="AD1522" t="s">
        <v>516</v>
      </c>
      <c r="AE1522" t="s">
        <v>375</v>
      </c>
      <c r="AF1522" t="s">
        <v>376</v>
      </c>
      <c r="AG1522" t="s">
        <v>377</v>
      </c>
      <c r="AH1522" t="s">
        <v>378</v>
      </c>
      <c r="AI1522" t="s">
        <v>376</v>
      </c>
      <c r="AJ1522">
        <v>1320004</v>
      </c>
      <c r="AK1522" t="s">
        <v>517</v>
      </c>
      <c r="AL1522" t="s">
        <v>239</v>
      </c>
      <c r="AM1522">
        <v>8759</v>
      </c>
      <c r="AN1522">
        <v>31712</v>
      </c>
      <c r="AO1522">
        <v>7870</v>
      </c>
      <c r="AP1522">
        <v>41.37</v>
      </c>
      <c r="AQ1522">
        <v>4170.2700000000004</v>
      </c>
      <c r="AR1522" t="s">
        <v>2626</v>
      </c>
      <c r="AS1522" t="s">
        <v>2626</v>
      </c>
      <c r="AT1522">
        <v>2</v>
      </c>
      <c r="AU1522" t="s">
        <v>2628</v>
      </c>
      <c r="AV1522" s="3">
        <v>42326</v>
      </c>
      <c r="AW1522" s="3" t="str">
        <f>TEXT(LoanTable[[#This Row],[Disbursement Date]],"YYYY-MM")</f>
        <v>2021-11</v>
      </c>
      <c r="AX1522" t="str">
        <f>TEXT(EDATE(LoanTable[[#This Row],[Disbursement Date]],-1),"YYYY-MM")</f>
        <v>2021-10</v>
      </c>
      <c r="AY1522">
        <f>IF(LoanTable[[#This Row],[Loan Status]]="Active",1,0)</f>
        <v>1</v>
      </c>
      <c r="AZ1522">
        <f>IF(COUNTIFS(LoanTable[Client id],LoanTable[[#This Row],[Client id]],LoanTable[Period],LoanTable[[#This Row],[Previous Period]])&gt;0,1,0)</f>
        <v>0</v>
      </c>
      <c r="BA1522" s="17" t="str">
        <f>TEXT(LoanTable[[#This Row],[Disbursement Date]],"YYYY")</f>
        <v>2021</v>
      </c>
      <c r="BB1522" s="10" cm="1">
        <f t="array" ref="BB1522">IF(YEAR(LoanTable[[#This Row],[Disbursement Date]])=MIN(YEAR(LoanTable[Disbursement Date])),"",YEAR(LoanTable[[#This Row],[Disbursement Date]])-1)</f>
        <v>2020</v>
      </c>
      <c r="BC1522" s="10">
        <f>IF(LoanTable[[#This Row],[Previous Year]]="",1,IF(COUNTIFS(LoanTable[Client id],LoanTable[[#This Row],[Client id]],LoanTable[Year],LoanTable[[#This Row],[Previous Year]])&gt;0,1,0))</f>
        <v>0</v>
      </c>
      <c r="BD1522" t="str">
        <f>YEAR(LoanTable[[#This Row],[Disbursement Date]]) &amp; "-Q" &amp; ROUNDUP(MONTH(LoanTable[[#This Row],[Disbursement Date]])/3,0)</f>
        <v>2021-Q4</v>
      </c>
      <c r="BE1522">
        <f>IF(LoanTable[[#This Row],[Disbursement Date]]=LoanTable[[#This Row],[First Loan Date]],1,0)</f>
        <v>0</v>
      </c>
    </row>
    <row r="1523" spans="1:57" x14ac:dyDescent="0.3">
      <c r="A1523" t="s">
        <v>901</v>
      </c>
      <c r="B1523">
        <v>863</v>
      </c>
      <c r="C1523" t="s">
        <v>273</v>
      </c>
      <c r="D1523" t="s">
        <v>592</v>
      </c>
      <c r="E1523">
        <v>43581</v>
      </c>
      <c r="F1523">
        <v>9314</v>
      </c>
      <c r="G1523">
        <v>22518</v>
      </c>
      <c r="H1523" s="5">
        <v>44528</v>
      </c>
      <c r="I1523" t="s">
        <v>615</v>
      </c>
      <c r="J1523" t="s">
        <v>619</v>
      </c>
      <c r="K1523">
        <v>80001</v>
      </c>
      <c r="L1523" t="s">
        <v>275</v>
      </c>
      <c r="M1523" t="s">
        <v>211</v>
      </c>
      <c r="N1523" t="s">
        <v>13</v>
      </c>
      <c r="O1523" t="s">
        <v>28</v>
      </c>
      <c r="P1523">
        <v>46</v>
      </c>
      <c r="Q1523" s="5" t="s">
        <v>213</v>
      </c>
      <c r="R1523" t="s">
        <v>104</v>
      </c>
      <c r="S1523" t="s">
        <v>105</v>
      </c>
      <c r="T1523" t="s">
        <v>63</v>
      </c>
      <c r="U1523" t="s">
        <v>22</v>
      </c>
      <c r="V1523" t="s">
        <v>39</v>
      </c>
      <c r="W1523">
        <v>604</v>
      </c>
      <c r="X1523" t="s">
        <v>574</v>
      </c>
      <c r="Y1523" t="s">
        <v>584</v>
      </c>
      <c r="Z1523" t="s">
        <v>593</v>
      </c>
      <c r="AA1523">
        <v>0.1991</v>
      </c>
      <c r="AB1523" t="s">
        <v>594</v>
      </c>
      <c r="AC1523" t="s">
        <v>595</v>
      </c>
      <c r="AD1523" t="s">
        <v>273</v>
      </c>
      <c r="AE1523" t="s">
        <v>266</v>
      </c>
      <c r="AF1523" t="s">
        <v>267</v>
      </c>
      <c r="AG1523" t="s">
        <v>268</v>
      </c>
      <c r="AH1523" t="s">
        <v>269</v>
      </c>
      <c r="AI1523" t="s">
        <v>273</v>
      </c>
      <c r="AJ1523">
        <v>80001</v>
      </c>
      <c r="AK1523" t="s">
        <v>274</v>
      </c>
      <c r="AL1523" t="s">
        <v>256</v>
      </c>
      <c r="AM1523">
        <v>45112</v>
      </c>
      <c r="AN1523">
        <v>8911</v>
      </c>
      <c r="AO1523">
        <v>43489</v>
      </c>
      <c r="AP1523">
        <v>19.079999999999998</v>
      </c>
      <c r="AQ1523">
        <v>2271.48</v>
      </c>
      <c r="AR1523" t="s">
        <v>2627</v>
      </c>
      <c r="AS1523" t="s">
        <v>2626</v>
      </c>
      <c r="AT1523">
        <v>1</v>
      </c>
      <c r="AU1523" t="s">
        <v>2628</v>
      </c>
      <c r="AV1523" s="3">
        <v>42696</v>
      </c>
      <c r="AW1523" s="3" t="str">
        <f>TEXT(LoanTable[[#This Row],[Disbursement Date]],"YYYY-MM")</f>
        <v>2021-11</v>
      </c>
      <c r="AX1523" t="str">
        <f>TEXT(EDATE(LoanTable[[#This Row],[Disbursement Date]],-1),"YYYY-MM")</f>
        <v>2021-10</v>
      </c>
      <c r="AY1523">
        <f>IF(LoanTable[[#This Row],[Loan Status]]="Active",1,0)</f>
        <v>0</v>
      </c>
      <c r="AZ1523">
        <f>IF(COUNTIFS(LoanTable[Client id],LoanTable[[#This Row],[Client id]],LoanTable[Period],LoanTable[[#This Row],[Previous Period]])&gt;0,1,0)</f>
        <v>0</v>
      </c>
      <c r="BA1523" s="17" t="str">
        <f>TEXT(LoanTable[[#This Row],[Disbursement Date]],"YYYY")</f>
        <v>2021</v>
      </c>
      <c r="BB1523" s="10" cm="1">
        <f t="array" ref="BB1523">IF(YEAR(LoanTable[[#This Row],[Disbursement Date]])=MIN(YEAR(LoanTable[Disbursement Date])),"",YEAR(LoanTable[[#This Row],[Disbursement Date]])-1)</f>
        <v>2020</v>
      </c>
      <c r="BC1523" s="10">
        <f>IF(LoanTable[[#This Row],[Previous Year]]="",1,IF(COUNTIFS(LoanTable[Client id],LoanTable[[#This Row],[Client id]],LoanTable[Year],LoanTable[[#This Row],[Previous Year]])&gt;0,1,0))</f>
        <v>0</v>
      </c>
      <c r="BD1523" t="str">
        <f>YEAR(LoanTable[[#This Row],[Disbursement Date]]) &amp; "-Q" &amp; ROUNDUP(MONTH(LoanTable[[#This Row],[Disbursement Date]])/3,0)</f>
        <v>2021-Q4</v>
      </c>
      <c r="BE1523">
        <f>IF(LoanTable[[#This Row],[Disbursement Date]]=LoanTable[[#This Row],[First Loan Date]],1,0)</f>
        <v>0</v>
      </c>
    </row>
    <row r="1524" spans="1:57" x14ac:dyDescent="0.3">
      <c r="A1524" t="s">
        <v>1969</v>
      </c>
      <c r="B1524">
        <v>872</v>
      </c>
      <c r="C1524" t="s">
        <v>310</v>
      </c>
      <c r="D1524" t="s">
        <v>573</v>
      </c>
      <c r="E1524">
        <v>14311</v>
      </c>
      <c r="F1524">
        <v>19964</v>
      </c>
      <c r="G1524">
        <v>2973</v>
      </c>
      <c r="H1524" s="5">
        <v>44531</v>
      </c>
      <c r="I1524" t="s">
        <v>612</v>
      </c>
      <c r="J1524" t="s">
        <v>613</v>
      </c>
      <c r="K1524">
        <v>140056</v>
      </c>
      <c r="L1524" t="s">
        <v>312</v>
      </c>
      <c r="M1524" t="s">
        <v>75</v>
      </c>
      <c r="N1524" t="s">
        <v>13</v>
      </c>
      <c r="O1524" t="s">
        <v>46</v>
      </c>
      <c r="P1524">
        <v>30</v>
      </c>
      <c r="Q1524" s="5" t="s">
        <v>76</v>
      </c>
      <c r="R1524" t="s">
        <v>25</v>
      </c>
      <c r="S1524" t="s">
        <v>35</v>
      </c>
      <c r="T1524" t="s">
        <v>18</v>
      </c>
      <c r="U1524" t="s">
        <v>65</v>
      </c>
      <c r="V1524" t="s">
        <v>31</v>
      </c>
      <c r="W1524">
        <v>368</v>
      </c>
      <c r="X1524" t="s">
        <v>574</v>
      </c>
      <c r="Y1524" t="s">
        <v>575</v>
      </c>
      <c r="Z1524" t="s">
        <v>576</v>
      </c>
      <c r="AA1524">
        <v>0.1065</v>
      </c>
      <c r="AB1524" t="s">
        <v>577</v>
      </c>
      <c r="AC1524" t="s">
        <v>578</v>
      </c>
      <c r="AD1524" t="s">
        <v>310</v>
      </c>
      <c r="AE1524" t="s">
        <v>250</v>
      </c>
      <c r="AF1524" t="s">
        <v>251</v>
      </c>
      <c r="AG1524" t="s">
        <v>252</v>
      </c>
      <c r="AH1524" t="s">
        <v>253</v>
      </c>
      <c r="AI1524" t="s">
        <v>310</v>
      </c>
      <c r="AJ1524">
        <v>140056</v>
      </c>
      <c r="AK1524" t="s">
        <v>311</v>
      </c>
      <c r="AL1524" t="s">
        <v>239</v>
      </c>
      <c r="AM1524">
        <v>15508</v>
      </c>
      <c r="AN1524">
        <v>19547</v>
      </c>
      <c r="AO1524">
        <v>14119</v>
      </c>
      <c r="AP1524">
        <v>39.86</v>
      </c>
      <c r="AQ1524">
        <v>2815.8</v>
      </c>
      <c r="AR1524" t="s">
        <v>2626</v>
      </c>
      <c r="AS1524" t="s">
        <v>2626</v>
      </c>
      <c r="AT1524">
        <v>1</v>
      </c>
      <c r="AU1524" t="s">
        <v>2629</v>
      </c>
      <c r="AV1524" s="3">
        <v>42473</v>
      </c>
      <c r="AW1524" s="3" t="str">
        <f>TEXT(LoanTable[[#This Row],[Disbursement Date]],"YYYY-MM")</f>
        <v>2021-12</v>
      </c>
      <c r="AX1524" t="str">
        <f>TEXT(EDATE(LoanTable[[#This Row],[Disbursement Date]],-1),"YYYY-MM")</f>
        <v>2021-11</v>
      </c>
      <c r="AY1524">
        <f>IF(LoanTable[[#This Row],[Loan Status]]="Active",1,0)</f>
        <v>0</v>
      </c>
      <c r="AZ1524">
        <f>IF(COUNTIFS(LoanTable[Client id],LoanTable[[#This Row],[Client id]],LoanTable[Period],LoanTable[[#This Row],[Previous Period]])&gt;0,1,0)</f>
        <v>0</v>
      </c>
      <c r="BA1524" s="17" t="str">
        <f>TEXT(LoanTable[[#This Row],[Disbursement Date]],"YYYY")</f>
        <v>2021</v>
      </c>
      <c r="BB1524" s="10" cm="1">
        <f t="array" ref="BB1524">IF(YEAR(LoanTable[[#This Row],[Disbursement Date]])=MIN(YEAR(LoanTable[Disbursement Date])),"",YEAR(LoanTable[[#This Row],[Disbursement Date]])-1)</f>
        <v>2020</v>
      </c>
      <c r="BC1524" s="10">
        <f>IF(LoanTable[[#This Row],[Previous Year]]="",1,IF(COUNTIFS(LoanTable[Client id],LoanTable[[#This Row],[Client id]],LoanTable[Year],LoanTable[[#This Row],[Previous Year]])&gt;0,1,0))</f>
        <v>0</v>
      </c>
      <c r="BD1524" t="str">
        <f>YEAR(LoanTable[[#This Row],[Disbursement Date]]) &amp; "-Q" &amp; ROUNDUP(MONTH(LoanTable[[#This Row],[Disbursement Date]])/3,0)</f>
        <v>2021-Q4</v>
      </c>
      <c r="BE1524">
        <f>IF(LoanTable[[#This Row],[Disbursement Date]]=LoanTable[[#This Row],[First Loan Date]],1,0)</f>
        <v>0</v>
      </c>
    </row>
    <row r="1525" spans="1:57" x14ac:dyDescent="0.3">
      <c r="A1525" t="s">
        <v>1573</v>
      </c>
      <c r="B1525">
        <v>429</v>
      </c>
      <c r="C1525" t="s">
        <v>545</v>
      </c>
      <c r="D1525" t="s">
        <v>573</v>
      </c>
      <c r="E1525">
        <v>34398</v>
      </c>
      <c r="F1525">
        <v>31936</v>
      </c>
      <c r="G1525">
        <v>15506</v>
      </c>
      <c r="H1525" s="5">
        <v>44532</v>
      </c>
      <c r="I1525" t="s">
        <v>615</v>
      </c>
      <c r="J1525" t="s">
        <v>613</v>
      </c>
      <c r="K1525">
        <v>850152</v>
      </c>
      <c r="L1525" t="s">
        <v>546</v>
      </c>
      <c r="M1525" t="s">
        <v>52</v>
      </c>
      <c r="N1525" t="s">
        <v>13</v>
      </c>
      <c r="O1525" t="s">
        <v>46</v>
      </c>
      <c r="P1525">
        <v>28</v>
      </c>
      <c r="Q1525" s="5" t="s">
        <v>53</v>
      </c>
      <c r="R1525" t="s">
        <v>25</v>
      </c>
      <c r="S1525" t="s">
        <v>35</v>
      </c>
      <c r="T1525" t="s">
        <v>18</v>
      </c>
      <c r="U1525" t="s">
        <v>22</v>
      </c>
      <c r="V1525" t="s">
        <v>31</v>
      </c>
      <c r="W1525">
        <v>536</v>
      </c>
      <c r="X1525" t="s">
        <v>574</v>
      </c>
      <c r="Y1525" t="s">
        <v>575</v>
      </c>
      <c r="Z1525" t="s">
        <v>576</v>
      </c>
      <c r="AA1525">
        <v>0.1065</v>
      </c>
      <c r="AB1525" t="s">
        <v>577</v>
      </c>
      <c r="AC1525" t="s">
        <v>578</v>
      </c>
      <c r="AD1525" t="s">
        <v>545</v>
      </c>
      <c r="AE1525" t="s">
        <v>472</v>
      </c>
      <c r="AF1525" t="s">
        <v>473</v>
      </c>
      <c r="AG1525" t="s">
        <v>474</v>
      </c>
      <c r="AH1525" t="s">
        <v>475</v>
      </c>
      <c r="AI1525" t="s">
        <v>545</v>
      </c>
      <c r="AJ1525">
        <v>850152</v>
      </c>
      <c r="AK1525" t="s">
        <v>476</v>
      </c>
      <c r="AL1525" t="s">
        <v>256</v>
      </c>
      <c r="AM1525">
        <v>34110</v>
      </c>
      <c r="AN1525">
        <v>32514</v>
      </c>
      <c r="AO1525">
        <v>34398</v>
      </c>
      <c r="AP1525">
        <v>24.83</v>
      </c>
      <c r="AQ1525">
        <v>2667.78</v>
      </c>
      <c r="AR1525" t="s">
        <v>2626</v>
      </c>
      <c r="AS1525" t="s">
        <v>2626</v>
      </c>
      <c r="AT1525">
        <v>0</v>
      </c>
      <c r="AU1525" t="s">
        <v>2628</v>
      </c>
      <c r="AV1525" s="3">
        <v>42992</v>
      </c>
      <c r="AW1525" s="3" t="str">
        <f>TEXT(LoanTable[[#This Row],[Disbursement Date]],"YYYY-MM")</f>
        <v>2021-12</v>
      </c>
      <c r="AX1525" t="str">
        <f>TEXT(EDATE(LoanTable[[#This Row],[Disbursement Date]],-1),"YYYY-MM")</f>
        <v>2021-11</v>
      </c>
      <c r="AY1525">
        <f>IF(LoanTable[[#This Row],[Loan Status]]="Active",1,0)</f>
        <v>0</v>
      </c>
      <c r="AZ1525">
        <f>IF(COUNTIFS(LoanTable[Client id],LoanTable[[#This Row],[Client id]],LoanTable[Period],LoanTable[[#This Row],[Previous Period]])&gt;0,1,0)</f>
        <v>0</v>
      </c>
      <c r="BA1525" s="17" t="str">
        <f>TEXT(LoanTable[[#This Row],[Disbursement Date]],"YYYY")</f>
        <v>2021</v>
      </c>
      <c r="BB1525" s="10" cm="1">
        <f t="array" ref="BB1525">IF(YEAR(LoanTable[[#This Row],[Disbursement Date]])=MIN(YEAR(LoanTable[Disbursement Date])),"",YEAR(LoanTable[[#This Row],[Disbursement Date]])-1)</f>
        <v>2020</v>
      </c>
      <c r="BC1525" s="10">
        <f>IF(LoanTable[[#This Row],[Previous Year]]="",1,IF(COUNTIFS(LoanTable[Client id],LoanTable[[#This Row],[Client id]],LoanTable[Year],LoanTable[[#This Row],[Previous Year]])&gt;0,1,0))</f>
        <v>1</v>
      </c>
      <c r="BD1525" t="str">
        <f>YEAR(LoanTable[[#This Row],[Disbursement Date]]) &amp; "-Q" &amp; ROUNDUP(MONTH(LoanTable[[#This Row],[Disbursement Date]])/3,0)</f>
        <v>2021-Q4</v>
      </c>
      <c r="BE1525">
        <f>IF(LoanTable[[#This Row],[Disbursement Date]]=LoanTable[[#This Row],[First Loan Date]],1,0)</f>
        <v>0</v>
      </c>
    </row>
    <row r="1526" spans="1:57" x14ac:dyDescent="0.3">
      <c r="A1526" t="s">
        <v>1797</v>
      </c>
      <c r="B1526">
        <v>636</v>
      </c>
      <c r="C1526" t="s">
        <v>246</v>
      </c>
      <c r="D1526" t="s">
        <v>589</v>
      </c>
      <c r="E1526">
        <v>42022</v>
      </c>
      <c r="F1526">
        <v>20325</v>
      </c>
      <c r="G1526">
        <v>14426</v>
      </c>
      <c r="H1526" s="5">
        <v>44532</v>
      </c>
      <c r="I1526" t="s">
        <v>615</v>
      </c>
      <c r="J1526" t="s">
        <v>613</v>
      </c>
      <c r="K1526">
        <v>110159</v>
      </c>
      <c r="L1526" t="s">
        <v>248</v>
      </c>
      <c r="M1526" t="s">
        <v>45</v>
      </c>
      <c r="N1526" t="s">
        <v>13</v>
      </c>
      <c r="O1526" t="s">
        <v>28</v>
      </c>
      <c r="P1526">
        <v>51</v>
      </c>
      <c r="Q1526" s="5" t="s">
        <v>62</v>
      </c>
      <c r="R1526" t="s">
        <v>25</v>
      </c>
      <c r="S1526" t="s">
        <v>35</v>
      </c>
      <c r="T1526" t="s">
        <v>63</v>
      </c>
      <c r="U1526" t="s">
        <v>22</v>
      </c>
      <c r="V1526" t="s">
        <v>31</v>
      </c>
      <c r="W1526">
        <v>375</v>
      </c>
      <c r="X1526" t="s">
        <v>574</v>
      </c>
      <c r="Y1526" t="s">
        <v>590</v>
      </c>
      <c r="Z1526" t="s">
        <v>576</v>
      </c>
      <c r="AA1526">
        <v>9.9099999999999994E-2</v>
      </c>
      <c r="AB1526" t="s">
        <v>577</v>
      </c>
      <c r="AC1526" t="s">
        <v>591</v>
      </c>
      <c r="AD1526" t="s">
        <v>246</v>
      </c>
      <c r="AE1526" t="s">
        <v>234</v>
      </c>
      <c r="AF1526" t="s">
        <v>235</v>
      </c>
      <c r="AG1526" t="s">
        <v>236</v>
      </c>
      <c r="AH1526" t="s">
        <v>237</v>
      </c>
      <c r="AI1526" t="s">
        <v>246</v>
      </c>
      <c r="AJ1526">
        <v>110159</v>
      </c>
      <c r="AK1526" t="s">
        <v>247</v>
      </c>
      <c r="AL1526" t="s">
        <v>241</v>
      </c>
      <c r="AM1526">
        <v>42727</v>
      </c>
      <c r="AN1526">
        <v>21094</v>
      </c>
      <c r="AO1526">
        <v>41803</v>
      </c>
      <c r="AP1526">
        <v>48.61</v>
      </c>
      <c r="AQ1526">
        <v>3735.42</v>
      </c>
      <c r="AR1526" t="s">
        <v>2626</v>
      </c>
      <c r="AS1526" t="s">
        <v>2627</v>
      </c>
      <c r="AT1526">
        <v>1</v>
      </c>
      <c r="AU1526" t="s">
        <v>2628</v>
      </c>
      <c r="AV1526" s="3">
        <v>44532</v>
      </c>
      <c r="AW1526" s="3" t="str">
        <f>TEXT(LoanTable[[#This Row],[Disbursement Date]],"YYYY-MM")</f>
        <v>2021-12</v>
      </c>
      <c r="AX1526" t="str">
        <f>TEXT(EDATE(LoanTable[[#This Row],[Disbursement Date]],-1),"YYYY-MM")</f>
        <v>2021-11</v>
      </c>
      <c r="AY1526">
        <f>IF(LoanTable[[#This Row],[Loan Status]]="Active",1,0)</f>
        <v>0</v>
      </c>
      <c r="AZ1526">
        <f>IF(COUNTIFS(LoanTable[Client id],LoanTable[[#This Row],[Client id]],LoanTable[Period],LoanTable[[#This Row],[Previous Period]])&gt;0,1,0)</f>
        <v>0</v>
      </c>
      <c r="BA1526" s="17" t="str">
        <f>TEXT(LoanTable[[#This Row],[Disbursement Date]],"YYYY")</f>
        <v>2021</v>
      </c>
      <c r="BB1526" s="10" cm="1">
        <f t="array" ref="BB1526">IF(YEAR(LoanTable[[#This Row],[Disbursement Date]])=MIN(YEAR(LoanTable[Disbursement Date])),"",YEAR(LoanTable[[#This Row],[Disbursement Date]])-1)</f>
        <v>2020</v>
      </c>
      <c r="BC1526" s="10">
        <f>IF(LoanTable[[#This Row],[Previous Year]]="",1,IF(COUNTIFS(LoanTable[Client id],LoanTable[[#This Row],[Client id]],LoanTable[Year],LoanTable[[#This Row],[Previous Year]])&gt;0,1,0))</f>
        <v>0</v>
      </c>
      <c r="BD1526" t="str">
        <f>YEAR(LoanTable[[#This Row],[Disbursement Date]]) &amp; "-Q" &amp; ROUNDUP(MONTH(LoanTable[[#This Row],[Disbursement Date]])/3,0)</f>
        <v>2021-Q4</v>
      </c>
      <c r="BE1526">
        <f>IF(LoanTable[[#This Row],[Disbursement Date]]=LoanTable[[#This Row],[First Loan Date]],1,0)</f>
        <v>1</v>
      </c>
    </row>
    <row r="1527" spans="1:57" x14ac:dyDescent="0.3">
      <c r="A1527" t="s">
        <v>1741</v>
      </c>
      <c r="B1527">
        <v>565</v>
      </c>
      <c r="C1527" t="s">
        <v>422</v>
      </c>
      <c r="D1527" t="s">
        <v>589</v>
      </c>
      <c r="E1527">
        <v>32034</v>
      </c>
      <c r="F1527">
        <v>15529</v>
      </c>
      <c r="G1527">
        <v>13255</v>
      </c>
      <c r="H1527" s="5">
        <v>44533</v>
      </c>
      <c r="I1527" t="s">
        <v>612</v>
      </c>
      <c r="J1527" t="s">
        <v>619</v>
      </c>
      <c r="K1527">
        <v>120676</v>
      </c>
      <c r="L1527" t="s">
        <v>423</v>
      </c>
      <c r="M1527" t="s">
        <v>199</v>
      </c>
      <c r="N1527" t="s">
        <v>13</v>
      </c>
      <c r="O1527" t="s">
        <v>28</v>
      </c>
      <c r="P1527">
        <v>49</v>
      </c>
      <c r="Q1527" s="5" t="s">
        <v>200</v>
      </c>
      <c r="R1527" t="s">
        <v>74</v>
      </c>
      <c r="S1527" t="s">
        <v>105</v>
      </c>
      <c r="T1527" t="s">
        <v>18</v>
      </c>
      <c r="U1527" t="s">
        <v>22</v>
      </c>
      <c r="V1527" t="s">
        <v>39</v>
      </c>
      <c r="W1527">
        <v>519</v>
      </c>
      <c r="X1527" t="s">
        <v>574</v>
      </c>
      <c r="Y1527" t="s">
        <v>590</v>
      </c>
      <c r="Z1527" t="s">
        <v>576</v>
      </c>
      <c r="AA1527">
        <v>9.9099999999999994E-2</v>
      </c>
      <c r="AB1527" t="s">
        <v>577</v>
      </c>
      <c r="AC1527" t="s">
        <v>591</v>
      </c>
      <c r="AD1527" t="s">
        <v>422</v>
      </c>
      <c r="AE1527" t="s">
        <v>234</v>
      </c>
      <c r="AF1527" t="s">
        <v>235</v>
      </c>
      <c r="AG1527" t="s">
        <v>236</v>
      </c>
      <c r="AH1527" t="s">
        <v>237</v>
      </c>
      <c r="AI1527" t="s">
        <v>422</v>
      </c>
      <c r="AJ1527">
        <v>120676</v>
      </c>
      <c r="AK1527" t="s">
        <v>247</v>
      </c>
      <c r="AL1527" t="s">
        <v>239</v>
      </c>
      <c r="AM1527">
        <v>32431</v>
      </c>
      <c r="AN1527">
        <v>17465</v>
      </c>
      <c r="AO1527">
        <v>31568</v>
      </c>
      <c r="AP1527">
        <v>14.65</v>
      </c>
      <c r="AQ1527">
        <v>1069.0899999999999</v>
      </c>
      <c r="AR1527" t="s">
        <v>2626</v>
      </c>
      <c r="AS1527" t="s">
        <v>2626</v>
      </c>
      <c r="AT1527">
        <v>2</v>
      </c>
      <c r="AU1527" t="s">
        <v>2629</v>
      </c>
      <c r="AV1527" s="3">
        <v>43762</v>
      </c>
      <c r="AW1527" s="3" t="str">
        <f>TEXT(LoanTable[[#This Row],[Disbursement Date]],"YYYY-MM")</f>
        <v>2021-12</v>
      </c>
      <c r="AX1527" t="str">
        <f>TEXT(EDATE(LoanTable[[#This Row],[Disbursement Date]],-1),"YYYY-MM")</f>
        <v>2021-11</v>
      </c>
      <c r="AY1527">
        <f>IF(LoanTable[[#This Row],[Loan Status]]="Active",1,0)</f>
        <v>0</v>
      </c>
      <c r="AZ1527">
        <f>IF(COUNTIFS(LoanTable[Client id],LoanTable[[#This Row],[Client id]],LoanTable[Period],LoanTable[[#This Row],[Previous Period]])&gt;0,1,0)</f>
        <v>0</v>
      </c>
      <c r="BA1527" s="17" t="str">
        <f>TEXT(LoanTable[[#This Row],[Disbursement Date]],"YYYY")</f>
        <v>2021</v>
      </c>
      <c r="BB1527" s="10" cm="1">
        <f t="array" ref="BB1527">IF(YEAR(LoanTable[[#This Row],[Disbursement Date]])=MIN(YEAR(LoanTable[Disbursement Date])),"",YEAR(LoanTable[[#This Row],[Disbursement Date]])-1)</f>
        <v>2020</v>
      </c>
      <c r="BC1527" s="10">
        <f>IF(LoanTable[[#This Row],[Previous Year]]="",1,IF(COUNTIFS(LoanTable[Client id],LoanTable[[#This Row],[Client id]],LoanTable[Year],LoanTable[[#This Row],[Previous Year]])&gt;0,1,0))</f>
        <v>1</v>
      </c>
      <c r="BD1527" t="str">
        <f>YEAR(LoanTable[[#This Row],[Disbursement Date]]) &amp; "-Q" &amp; ROUNDUP(MONTH(LoanTable[[#This Row],[Disbursement Date]])/3,0)</f>
        <v>2021-Q4</v>
      </c>
      <c r="BE1527">
        <f>IF(LoanTable[[#This Row],[Disbursement Date]]=LoanTable[[#This Row],[First Loan Date]],1,0)</f>
        <v>0</v>
      </c>
    </row>
    <row r="1528" spans="1:57" x14ac:dyDescent="0.3">
      <c r="A1528" t="s">
        <v>1553</v>
      </c>
      <c r="B1528">
        <v>523</v>
      </c>
      <c r="C1528" t="s">
        <v>330</v>
      </c>
      <c r="D1528" t="s">
        <v>589</v>
      </c>
      <c r="E1528">
        <v>41207</v>
      </c>
      <c r="F1528">
        <v>14522</v>
      </c>
      <c r="G1528">
        <v>16783</v>
      </c>
      <c r="H1528" s="5">
        <v>44536</v>
      </c>
      <c r="I1528" t="s">
        <v>624</v>
      </c>
      <c r="J1528" t="s">
        <v>619</v>
      </c>
      <c r="K1528">
        <v>690076</v>
      </c>
      <c r="L1528" t="s">
        <v>337</v>
      </c>
      <c r="M1528" t="s">
        <v>68</v>
      </c>
      <c r="N1528" t="s">
        <v>13</v>
      </c>
      <c r="O1528" t="s">
        <v>46</v>
      </c>
      <c r="P1528">
        <v>28</v>
      </c>
      <c r="Q1528" s="5" t="s">
        <v>170</v>
      </c>
      <c r="R1528" t="s">
        <v>30</v>
      </c>
      <c r="S1528" t="s">
        <v>145</v>
      </c>
      <c r="T1528" t="s">
        <v>18</v>
      </c>
      <c r="U1528" t="s">
        <v>38</v>
      </c>
      <c r="V1528" t="s">
        <v>39</v>
      </c>
      <c r="W1528">
        <v>432</v>
      </c>
      <c r="X1528" t="s">
        <v>574</v>
      </c>
      <c r="Y1528" t="s">
        <v>590</v>
      </c>
      <c r="Z1528" t="s">
        <v>576</v>
      </c>
      <c r="AA1528">
        <v>9.9099999999999994E-2</v>
      </c>
      <c r="AB1528" t="s">
        <v>577</v>
      </c>
      <c r="AC1528" t="s">
        <v>591</v>
      </c>
      <c r="AD1528" t="s">
        <v>330</v>
      </c>
      <c r="AE1528" t="s">
        <v>331</v>
      </c>
      <c r="AF1528" t="s">
        <v>332</v>
      </c>
      <c r="AG1528" t="s">
        <v>333</v>
      </c>
      <c r="AH1528" t="s">
        <v>334</v>
      </c>
      <c r="AI1528" t="s">
        <v>335</v>
      </c>
      <c r="AJ1528">
        <v>690076</v>
      </c>
      <c r="AK1528" t="s">
        <v>336</v>
      </c>
      <c r="AL1528" t="s">
        <v>239</v>
      </c>
      <c r="AM1528">
        <v>41331</v>
      </c>
      <c r="AN1528">
        <v>15997</v>
      </c>
      <c r="AO1528">
        <v>40751</v>
      </c>
      <c r="AP1528">
        <v>48</v>
      </c>
      <c r="AQ1528">
        <v>363.06</v>
      </c>
      <c r="AR1528" t="s">
        <v>2626</v>
      </c>
      <c r="AS1528" t="s">
        <v>2626</v>
      </c>
      <c r="AT1528">
        <v>0</v>
      </c>
      <c r="AU1528" t="s">
        <v>2628</v>
      </c>
      <c r="AV1528" s="3">
        <v>44536</v>
      </c>
      <c r="AW1528" s="3" t="str">
        <f>TEXT(LoanTable[[#This Row],[Disbursement Date]],"YYYY-MM")</f>
        <v>2021-12</v>
      </c>
      <c r="AX1528" t="str">
        <f>TEXT(EDATE(LoanTable[[#This Row],[Disbursement Date]],-1),"YYYY-MM")</f>
        <v>2021-11</v>
      </c>
      <c r="AY1528">
        <f>IF(LoanTable[[#This Row],[Loan Status]]="Active",1,0)</f>
        <v>1</v>
      </c>
      <c r="AZ1528">
        <f>IF(COUNTIFS(LoanTable[Client id],LoanTable[[#This Row],[Client id]],LoanTable[Period],LoanTable[[#This Row],[Previous Period]])&gt;0,1,0)</f>
        <v>0</v>
      </c>
      <c r="BA1528" s="17" t="str">
        <f>TEXT(LoanTable[[#This Row],[Disbursement Date]],"YYYY")</f>
        <v>2021</v>
      </c>
      <c r="BB1528" s="10" cm="1">
        <f t="array" ref="BB1528">IF(YEAR(LoanTable[[#This Row],[Disbursement Date]])=MIN(YEAR(LoanTable[Disbursement Date])),"",YEAR(LoanTable[[#This Row],[Disbursement Date]])-1)</f>
        <v>2020</v>
      </c>
      <c r="BC1528" s="10">
        <f>IF(LoanTable[[#This Row],[Previous Year]]="",1,IF(COUNTIFS(LoanTable[Client id],LoanTable[[#This Row],[Client id]],LoanTable[Year],LoanTable[[#This Row],[Previous Year]])&gt;0,1,0))</f>
        <v>0</v>
      </c>
      <c r="BD1528" t="str">
        <f>YEAR(LoanTable[[#This Row],[Disbursement Date]]) &amp; "-Q" &amp; ROUNDUP(MONTH(LoanTable[[#This Row],[Disbursement Date]])/3,0)</f>
        <v>2021-Q4</v>
      </c>
      <c r="BE1528">
        <f>IF(LoanTable[[#This Row],[Disbursement Date]]=LoanTable[[#This Row],[First Loan Date]],1,0)</f>
        <v>1</v>
      </c>
    </row>
    <row r="1529" spans="1:57" x14ac:dyDescent="0.3">
      <c r="A1529" t="s">
        <v>1045</v>
      </c>
      <c r="B1529">
        <v>578</v>
      </c>
      <c r="C1529" t="s">
        <v>265</v>
      </c>
      <c r="D1529" t="s">
        <v>573</v>
      </c>
      <c r="E1529">
        <v>16659</v>
      </c>
      <c r="F1529">
        <v>36750</v>
      </c>
      <c r="G1529">
        <v>36081</v>
      </c>
      <c r="H1529" s="5">
        <v>44536</v>
      </c>
      <c r="I1529" t="s">
        <v>617</v>
      </c>
      <c r="J1529" t="s">
        <v>619</v>
      </c>
      <c r="K1529">
        <v>30179</v>
      </c>
      <c r="L1529" t="s">
        <v>272</v>
      </c>
      <c r="M1529" t="s">
        <v>208</v>
      </c>
      <c r="N1529" t="s">
        <v>13</v>
      </c>
      <c r="O1529" t="s">
        <v>14</v>
      </c>
      <c r="P1529">
        <v>39</v>
      </c>
      <c r="Q1529" s="5" t="s">
        <v>37</v>
      </c>
      <c r="R1529" t="s">
        <v>104</v>
      </c>
      <c r="S1529" t="s">
        <v>105</v>
      </c>
      <c r="T1529" t="s">
        <v>18</v>
      </c>
      <c r="U1529" t="s">
        <v>19</v>
      </c>
      <c r="V1529" t="s">
        <v>20</v>
      </c>
      <c r="W1529">
        <v>472</v>
      </c>
      <c r="X1529" t="s">
        <v>574</v>
      </c>
      <c r="Y1529" t="s">
        <v>575</v>
      </c>
      <c r="Z1529" t="s">
        <v>576</v>
      </c>
      <c r="AA1529">
        <v>0.1065</v>
      </c>
      <c r="AB1529" t="s">
        <v>577</v>
      </c>
      <c r="AC1529" t="s">
        <v>578</v>
      </c>
      <c r="AD1529" t="s">
        <v>265</v>
      </c>
      <c r="AE1529" t="s">
        <v>266</v>
      </c>
      <c r="AF1529" t="s">
        <v>267</v>
      </c>
      <c r="AG1529" t="s">
        <v>268</v>
      </c>
      <c r="AH1529" t="s">
        <v>269</v>
      </c>
      <c r="AI1529" t="s">
        <v>270</v>
      </c>
      <c r="AJ1529">
        <v>30179</v>
      </c>
      <c r="AK1529" t="s">
        <v>271</v>
      </c>
      <c r="AL1529" t="s">
        <v>241</v>
      </c>
      <c r="AM1529">
        <v>17726</v>
      </c>
      <c r="AN1529">
        <v>36454</v>
      </c>
      <c r="AO1529">
        <v>16585</v>
      </c>
      <c r="AP1529">
        <v>45.93</v>
      </c>
      <c r="AQ1529">
        <v>2253.5500000000002</v>
      </c>
      <c r="AR1529" t="s">
        <v>2626</v>
      </c>
      <c r="AS1529" t="s">
        <v>2627</v>
      </c>
      <c r="AT1529">
        <v>2</v>
      </c>
      <c r="AU1529" t="s">
        <v>2628</v>
      </c>
      <c r="AV1529" s="3">
        <v>44536</v>
      </c>
      <c r="AW1529" s="3" t="str">
        <f>TEXT(LoanTable[[#This Row],[Disbursement Date]],"YYYY-MM")</f>
        <v>2021-12</v>
      </c>
      <c r="AX1529" t="str">
        <f>TEXT(EDATE(LoanTable[[#This Row],[Disbursement Date]],-1),"YYYY-MM")</f>
        <v>2021-11</v>
      </c>
      <c r="AY1529">
        <f>IF(LoanTable[[#This Row],[Loan Status]]="Active",1,0)</f>
        <v>0</v>
      </c>
      <c r="AZ1529">
        <f>IF(COUNTIFS(LoanTable[Client id],LoanTable[[#This Row],[Client id]],LoanTable[Period],LoanTable[[#This Row],[Previous Period]])&gt;0,1,0)</f>
        <v>0</v>
      </c>
      <c r="BA1529" s="17" t="str">
        <f>TEXT(LoanTable[[#This Row],[Disbursement Date]],"YYYY")</f>
        <v>2021</v>
      </c>
      <c r="BB1529" s="10" cm="1">
        <f t="array" ref="BB1529">IF(YEAR(LoanTable[[#This Row],[Disbursement Date]])=MIN(YEAR(LoanTable[Disbursement Date])),"",YEAR(LoanTable[[#This Row],[Disbursement Date]])-1)</f>
        <v>2020</v>
      </c>
      <c r="BC1529" s="10">
        <f>IF(LoanTable[[#This Row],[Previous Year]]="",1,IF(COUNTIFS(LoanTable[Client id],LoanTable[[#This Row],[Client id]],LoanTable[Year],LoanTable[[#This Row],[Previous Year]])&gt;0,1,0))</f>
        <v>0</v>
      </c>
      <c r="BD1529" t="str">
        <f>YEAR(LoanTable[[#This Row],[Disbursement Date]]) &amp; "-Q" &amp; ROUNDUP(MONTH(LoanTable[[#This Row],[Disbursement Date]])/3,0)</f>
        <v>2021-Q4</v>
      </c>
      <c r="BE1529">
        <f>IF(LoanTable[[#This Row],[Disbursement Date]]=LoanTable[[#This Row],[First Loan Date]],1,0)</f>
        <v>1</v>
      </c>
    </row>
    <row r="1530" spans="1:57" x14ac:dyDescent="0.3">
      <c r="A1530" t="s">
        <v>2221</v>
      </c>
      <c r="B1530">
        <v>981</v>
      </c>
      <c r="C1530" t="s">
        <v>409</v>
      </c>
      <c r="D1530" t="s">
        <v>589</v>
      </c>
      <c r="E1530">
        <v>43157</v>
      </c>
      <c r="F1530">
        <v>9700</v>
      </c>
      <c r="G1530">
        <v>40416</v>
      </c>
      <c r="H1530" s="5">
        <v>44536</v>
      </c>
      <c r="I1530" t="s">
        <v>624</v>
      </c>
      <c r="J1530" t="s">
        <v>619</v>
      </c>
      <c r="K1530">
        <v>1030063</v>
      </c>
      <c r="L1530" t="s">
        <v>411</v>
      </c>
      <c r="M1530" t="s">
        <v>42</v>
      </c>
      <c r="N1530" t="s">
        <v>13</v>
      </c>
      <c r="O1530" t="s">
        <v>28</v>
      </c>
      <c r="P1530">
        <v>54</v>
      </c>
      <c r="Q1530" s="5" t="s">
        <v>43</v>
      </c>
      <c r="R1530" t="s">
        <v>16</v>
      </c>
      <c r="S1530" t="s">
        <v>35</v>
      </c>
      <c r="T1530" t="s">
        <v>18</v>
      </c>
      <c r="U1530" t="s">
        <v>26</v>
      </c>
      <c r="V1530" t="s">
        <v>31</v>
      </c>
      <c r="W1530">
        <v>357</v>
      </c>
      <c r="X1530" t="s">
        <v>574</v>
      </c>
      <c r="Y1530" t="s">
        <v>590</v>
      </c>
      <c r="Z1530" t="s">
        <v>576</v>
      </c>
      <c r="AA1530">
        <v>9.9099999999999994E-2</v>
      </c>
      <c r="AB1530" t="s">
        <v>577</v>
      </c>
      <c r="AC1530" t="s">
        <v>591</v>
      </c>
      <c r="AD1530" t="s">
        <v>409</v>
      </c>
      <c r="AE1530" t="s">
        <v>234</v>
      </c>
      <c r="AF1530" t="s">
        <v>235</v>
      </c>
      <c r="AG1530" t="s">
        <v>236</v>
      </c>
      <c r="AH1530" t="s">
        <v>237</v>
      </c>
      <c r="AI1530" t="s">
        <v>246</v>
      </c>
      <c r="AJ1530">
        <v>1030063</v>
      </c>
      <c r="AK1530" t="s">
        <v>410</v>
      </c>
      <c r="AL1530" t="s">
        <v>241</v>
      </c>
      <c r="AM1530">
        <v>44629</v>
      </c>
      <c r="AN1530">
        <v>11390</v>
      </c>
      <c r="AO1530">
        <v>43022</v>
      </c>
      <c r="AP1530">
        <v>5.4</v>
      </c>
      <c r="AQ1530">
        <v>3436.33</v>
      </c>
      <c r="AR1530" t="s">
        <v>2626</v>
      </c>
      <c r="AS1530" t="s">
        <v>2626</v>
      </c>
      <c r="AT1530">
        <v>0</v>
      </c>
      <c r="AU1530" t="s">
        <v>2628</v>
      </c>
      <c r="AV1530" s="3">
        <v>42783</v>
      </c>
      <c r="AW1530" s="3" t="str">
        <f>TEXT(LoanTable[[#This Row],[Disbursement Date]],"YYYY-MM")</f>
        <v>2021-12</v>
      </c>
      <c r="AX1530" t="str">
        <f>TEXT(EDATE(LoanTable[[#This Row],[Disbursement Date]],-1),"YYYY-MM")</f>
        <v>2021-11</v>
      </c>
      <c r="AY1530">
        <f>IF(LoanTable[[#This Row],[Loan Status]]="Active",1,0)</f>
        <v>1</v>
      </c>
      <c r="AZ1530">
        <f>IF(COUNTIFS(LoanTable[Client id],LoanTable[[#This Row],[Client id]],LoanTable[Period],LoanTable[[#This Row],[Previous Period]])&gt;0,1,0)</f>
        <v>0</v>
      </c>
      <c r="BA1530" s="17" t="str">
        <f>TEXT(LoanTable[[#This Row],[Disbursement Date]],"YYYY")</f>
        <v>2021</v>
      </c>
      <c r="BB1530" s="10" cm="1">
        <f t="array" ref="BB1530">IF(YEAR(LoanTable[[#This Row],[Disbursement Date]])=MIN(YEAR(LoanTable[Disbursement Date])),"",YEAR(LoanTable[[#This Row],[Disbursement Date]])-1)</f>
        <v>2020</v>
      </c>
      <c r="BC1530" s="10">
        <f>IF(LoanTable[[#This Row],[Previous Year]]="",1,IF(COUNTIFS(LoanTable[Client id],LoanTable[[#This Row],[Client id]],LoanTable[Year],LoanTable[[#This Row],[Previous Year]])&gt;0,1,0))</f>
        <v>0</v>
      </c>
      <c r="BD1530" t="str">
        <f>YEAR(LoanTable[[#This Row],[Disbursement Date]]) &amp; "-Q" &amp; ROUNDUP(MONTH(LoanTable[[#This Row],[Disbursement Date]])/3,0)</f>
        <v>2021-Q4</v>
      </c>
      <c r="BE1530">
        <f>IF(LoanTable[[#This Row],[Disbursement Date]]=LoanTable[[#This Row],[First Loan Date]],1,0)</f>
        <v>0</v>
      </c>
    </row>
    <row r="1531" spans="1:57" x14ac:dyDescent="0.3">
      <c r="A1531" t="s">
        <v>1983</v>
      </c>
      <c r="B1531">
        <v>126</v>
      </c>
      <c r="C1531" t="s">
        <v>468</v>
      </c>
      <c r="D1531" t="s">
        <v>573</v>
      </c>
      <c r="E1531">
        <v>19971</v>
      </c>
      <c r="F1531">
        <v>26675</v>
      </c>
      <c r="G1531">
        <v>17321</v>
      </c>
      <c r="H1531" s="5">
        <v>44537</v>
      </c>
      <c r="I1531" t="s">
        <v>615</v>
      </c>
      <c r="J1531" t="s">
        <v>613</v>
      </c>
      <c r="K1531">
        <v>630081</v>
      </c>
      <c r="L1531" t="s">
        <v>470</v>
      </c>
      <c r="M1531" t="s">
        <v>156</v>
      </c>
      <c r="N1531" t="s">
        <v>13</v>
      </c>
      <c r="O1531" t="s">
        <v>28</v>
      </c>
      <c r="P1531">
        <v>53</v>
      </c>
      <c r="Q1531" s="5" t="s">
        <v>62</v>
      </c>
      <c r="R1531" t="s">
        <v>30</v>
      </c>
      <c r="S1531" t="s">
        <v>145</v>
      </c>
      <c r="T1531" t="s">
        <v>18</v>
      </c>
      <c r="U1531" t="s">
        <v>65</v>
      </c>
      <c r="V1531" t="s">
        <v>39</v>
      </c>
      <c r="W1531">
        <v>529</v>
      </c>
      <c r="X1531" t="s">
        <v>574</v>
      </c>
      <c r="Y1531" t="s">
        <v>575</v>
      </c>
      <c r="Z1531" t="s">
        <v>576</v>
      </c>
      <c r="AA1531">
        <v>0.1065</v>
      </c>
      <c r="AB1531" t="s">
        <v>577</v>
      </c>
      <c r="AC1531" t="s">
        <v>578</v>
      </c>
      <c r="AD1531" t="s">
        <v>468</v>
      </c>
      <c r="AE1531" t="s">
        <v>462</v>
      </c>
      <c r="AF1531" t="s">
        <v>463</v>
      </c>
      <c r="AG1531" t="s">
        <v>464</v>
      </c>
      <c r="AH1531" t="s">
        <v>465</v>
      </c>
      <c r="AI1531" t="s">
        <v>468</v>
      </c>
      <c r="AJ1531">
        <v>630081</v>
      </c>
      <c r="AK1531" t="s">
        <v>469</v>
      </c>
      <c r="AL1531" t="s">
        <v>256</v>
      </c>
      <c r="AM1531">
        <v>21000</v>
      </c>
      <c r="AN1531">
        <v>26218</v>
      </c>
      <c r="AO1531">
        <v>19690</v>
      </c>
      <c r="AP1531">
        <v>17.690000000000001</v>
      </c>
      <c r="AQ1531">
        <v>4815.3900000000003</v>
      </c>
      <c r="AR1531" t="s">
        <v>2626</v>
      </c>
      <c r="AS1531" t="s">
        <v>2626</v>
      </c>
      <c r="AT1531">
        <v>0</v>
      </c>
      <c r="AU1531" t="s">
        <v>2628</v>
      </c>
      <c r="AV1531" s="3">
        <v>44537</v>
      </c>
      <c r="AW1531" s="3" t="str">
        <f>TEXT(LoanTable[[#This Row],[Disbursement Date]],"YYYY-MM")</f>
        <v>2021-12</v>
      </c>
      <c r="AX1531" t="str">
        <f>TEXT(EDATE(LoanTable[[#This Row],[Disbursement Date]],-1),"YYYY-MM")</f>
        <v>2021-11</v>
      </c>
      <c r="AY1531">
        <f>IF(LoanTable[[#This Row],[Loan Status]]="Active",1,0)</f>
        <v>0</v>
      </c>
      <c r="AZ1531">
        <f>IF(COUNTIFS(LoanTable[Client id],LoanTable[[#This Row],[Client id]],LoanTable[Period],LoanTable[[#This Row],[Previous Period]])&gt;0,1,0)</f>
        <v>0</v>
      </c>
      <c r="BA1531" s="17" t="str">
        <f>TEXT(LoanTable[[#This Row],[Disbursement Date]],"YYYY")</f>
        <v>2021</v>
      </c>
      <c r="BB1531" s="10" cm="1">
        <f t="array" ref="BB1531">IF(YEAR(LoanTable[[#This Row],[Disbursement Date]])=MIN(YEAR(LoanTable[Disbursement Date])),"",YEAR(LoanTable[[#This Row],[Disbursement Date]])-1)</f>
        <v>2020</v>
      </c>
      <c r="BC1531" s="10">
        <f>IF(LoanTable[[#This Row],[Previous Year]]="",1,IF(COUNTIFS(LoanTable[Client id],LoanTable[[#This Row],[Client id]],LoanTable[Year],LoanTable[[#This Row],[Previous Year]])&gt;0,1,0))</f>
        <v>0</v>
      </c>
      <c r="BD1531" t="str">
        <f>YEAR(LoanTable[[#This Row],[Disbursement Date]]) &amp; "-Q" &amp; ROUNDUP(MONTH(LoanTable[[#This Row],[Disbursement Date]])/3,0)</f>
        <v>2021-Q4</v>
      </c>
      <c r="BE1531">
        <f>IF(LoanTable[[#This Row],[Disbursement Date]]=LoanTable[[#This Row],[First Loan Date]],1,0)</f>
        <v>1</v>
      </c>
    </row>
    <row r="1532" spans="1:57" x14ac:dyDescent="0.3">
      <c r="A1532" t="s">
        <v>2616</v>
      </c>
      <c r="B1532">
        <v>31</v>
      </c>
      <c r="C1532" t="s">
        <v>409</v>
      </c>
      <c r="D1532" t="s">
        <v>573</v>
      </c>
      <c r="E1532">
        <v>7987</v>
      </c>
      <c r="F1532">
        <v>6134</v>
      </c>
      <c r="G1532">
        <v>38241</v>
      </c>
      <c r="H1532" s="5">
        <v>44538</v>
      </c>
      <c r="I1532" t="s">
        <v>612</v>
      </c>
      <c r="J1532" t="s">
        <v>613</v>
      </c>
      <c r="K1532">
        <v>1030063</v>
      </c>
      <c r="L1532" t="s">
        <v>411</v>
      </c>
      <c r="M1532" t="s">
        <v>40</v>
      </c>
      <c r="N1532" t="s">
        <v>13</v>
      </c>
      <c r="O1532" t="s">
        <v>14</v>
      </c>
      <c r="P1532">
        <v>45</v>
      </c>
      <c r="Q1532" s="6" t="s">
        <v>49</v>
      </c>
      <c r="R1532" t="s">
        <v>74</v>
      </c>
      <c r="S1532" t="s">
        <v>35</v>
      </c>
      <c r="T1532" t="s">
        <v>18</v>
      </c>
      <c r="U1532" t="s">
        <v>19</v>
      </c>
      <c r="V1532" t="s">
        <v>20</v>
      </c>
      <c r="W1532">
        <v>773</v>
      </c>
      <c r="X1532" t="s">
        <v>574</v>
      </c>
      <c r="Y1532" t="s">
        <v>575</v>
      </c>
      <c r="Z1532" t="s">
        <v>576</v>
      </c>
      <c r="AA1532">
        <v>0.1065</v>
      </c>
      <c r="AB1532" t="s">
        <v>577</v>
      </c>
      <c r="AC1532" t="s">
        <v>578</v>
      </c>
      <c r="AD1532" t="s">
        <v>409</v>
      </c>
      <c r="AE1532" t="s">
        <v>234</v>
      </c>
      <c r="AF1532" t="s">
        <v>235</v>
      </c>
      <c r="AG1532" t="s">
        <v>236</v>
      </c>
      <c r="AH1532" t="s">
        <v>237</v>
      </c>
      <c r="AI1532" t="s">
        <v>246</v>
      </c>
      <c r="AJ1532">
        <v>1030063</v>
      </c>
      <c r="AK1532" t="s">
        <v>410</v>
      </c>
      <c r="AL1532" t="s">
        <v>241</v>
      </c>
      <c r="AM1532">
        <v>9951</v>
      </c>
      <c r="AN1532">
        <v>7001</v>
      </c>
      <c r="AO1532">
        <v>7944</v>
      </c>
      <c r="AP1532">
        <v>47.13</v>
      </c>
      <c r="AQ1532">
        <v>2176.89</v>
      </c>
      <c r="AR1532" t="s">
        <v>2626</v>
      </c>
      <c r="AS1532" t="s">
        <v>2626</v>
      </c>
      <c r="AT1532">
        <v>0</v>
      </c>
      <c r="AU1532" t="s">
        <v>2628</v>
      </c>
      <c r="AV1532" s="3">
        <v>42588</v>
      </c>
      <c r="AW1532" s="3" t="str">
        <f>TEXT(LoanTable[[#This Row],[Disbursement Date]],"YYYY-MM")</f>
        <v>2021-12</v>
      </c>
      <c r="AX1532" t="str">
        <f>TEXT(EDATE(LoanTable[[#This Row],[Disbursement Date]],-1),"YYYY-MM")</f>
        <v>2021-11</v>
      </c>
      <c r="AY1532">
        <f>IF(LoanTable[[#This Row],[Loan Status]]="Active",1,0)</f>
        <v>0</v>
      </c>
      <c r="AZ1532">
        <f>IF(COUNTIFS(LoanTable[Client id],LoanTable[[#This Row],[Client id]],LoanTable[Period],LoanTable[[#This Row],[Previous Period]])&gt;0,1,0)</f>
        <v>0</v>
      </c>
      <c r="BA1532" s="17" t="str">
        <f>TEXT(LoanTable[[#This Row],[Disbursement Date]],"YYYY")</f>
        <v>2021</v>
      </c>
      <c r="BB1532" s="10" cm="1">
        <f t="array" ref="BB1532">IF(YEAR(LoanTable[[#This Row],[Disbursement Date]])=MIN(YEAR(LoanTable[Disbursement Date])),"",YEAR(LoanTable[[#This Row],[Disbursement Date]])-1)</f>
        <v>2020</v>
      </c>
      <c r="BC1532" s="10">
        <f>IF(LoanTable[[#This Row],[Previous Year]]="",1,IF(COUNTIFS(LoanTable[Client id],LoanTable[[#This Row],[Client id]],LoanTable[Year],LoanTable[[#This Row],[Previous Year]])&gt;0,1,0))</f>
        <v>0</v>
      </c>
      <c r="BD1532" t="str">
        <f>YEAR(LoanTable[[#This Row],[Disbursement Date]]) &amp; "-Q" &amp; ROUNDUP(MONTH(LoanTable[[#This Row],[Disbursement Date]])/3,0)</f>
        <v>2021-Q4</v>
      </c>
      <c r="BE1532">
        <f>IF(LoanTable[[#This Row],[Disbursement Date]]=LoanTable[[#This Row],[First Loan Date]],1,0)</f>
        <v>0</v>
      </c>
    </row>
    <row r="1533" spans="1:57" x14ac:dyDescent="0.3">
      <c r="A1533" t="s">
        <v>2323</v>
      </c>
      <c r="B1533">
        <v>854</v>
      </c>
      <c r="C1533" t="s">
        <v>548</v>
      </c>
      <c r="D1533" t="s">
        <v>573</v>
      </c>
      <c r="E1533">
        <v>33006</v>
      </c>
      <c r="F1533">
        <v>13772</v>
      </c>
      <c r="G1533">
        <v>14089</v>
      </c>
      <c r="H1533" s="5">
        <v>44538</v>
      </c>
      <c r="I1533" t="s">
        <v>612</v>
      </c>
      <c r="J1533" t="s">
        <v>619</v>
      </c>
      <c r="K1533">
        <v>680026</v>
      </c>
      <c r="L1533" t="s">
        <v>551</v>
      </c>
      <c r="M1533" t="s">
        <v>27</v>
      </c>
      <c r="N1533" t="s">
        <v>13</v>
      </c>
      <c r="O1533" t="s">
        <v>46</v>
      </c>
      <c r="P1533">
        <v>29</v>
      </c>
      <c r="Q1533" s="5" t="s">
        <v>53</v>
      </c>
      <c r="R1533" t="s">
        <v>30</v>
      </c>
      <c r="S1533" t="s">
        <v>145</v>
      </c>
      <c r="T1533" t="s">
        <v>18</v>
      </c>
      <c r="U1533" t="s">
        <v>19</v>
      </c>
      <c r="V1533" t="s">
        <v>20</v>
      </c>
      <c r="W1533">
        <v>369</v>
      </c>
      <c r="X1533" t="s">
        <v>574</v>
      </c>
      <c r="Y1533" t="s">
        <v>575</v>
      </c>
      <c r="Z1533" t="s">
        <v>576</v>
      </c>
      <c r="AA1533">
        <v>0.1065</v>
      </c>
      <c r="AB1533" t="s">
        <v>577</v>
      </c>
      <c r="AC1533" t="s">
        <v>578</v>
      </c>
      <c r="AD1533" t="s">
        <v>548</v>
      </c>
      <c r="AE1533" t="s">
        <v>472</v>
      </c>
      <c r="AF1533" t="s">
        <v>473</v>
      </c>
      <c r="AG1533" t="s">
        <v>474</v>
      </c>
      <c r="AH1533" t="s">
        <v>475</v>
      </c>
      <c r="AI1533" t="s">
        <v>549</v>
      </c>
      <c r="AJ1533">
        <v>680026</v>
      </c>
      <c r="AK1533" t="s">
        <v>550</v>
      </c>
      <c r="AL1533" t="s">
        <v>239</v>
      </c>
      <c r="AM1533">
        <v>34252</v>
      </c>
      <c r="AN1533">
        <v>13961</v>
      </c>
      <c r="AO1533">
        <v>32741</v>
      </c>
      <c r="AP1533">
        <v>39.409999999999997</v>
      </c>
      <c r="AQ1533">
        <v>1635.64</v>
      </c>
      <c r="AR1533" t="s">
        <v>2627</v>
      </c>
      <c r="AS1533" t="s">
        <v>2626</v>
      </c>
      <c r="AT1533">
        <v>2</v>
      </c>
      <c r="AU1533" t="s">
        <v>2630</v>
      </c>
      <c r="AV1533" s="3">
        <v>43138</v>
      </c>
      <c r="AW1533" s="3" t="str">
        <f>TEXT(LoanTable[[#This Row],[Disbursement Date]],"YYYY-MM")</f>
        <v>2021-12</v>
      </c>
      <c r="AX1533" t="str">
        <f>TEXT(EDATE(LoanTable[[#This Row],[Disbursement Date]],-1),"YYYY-MM")</f>
        <v>2021-11</v>
      </c>
      <c r="AY1533">
        <f>IF(LoanTable[[#This Row],[Loan Status]]="Active",1,0)</f>
        <v>0</v>
      </c>
      <c r="AZ1533">
        <f>IF(COUNTIFS(LoanTable[Client id],LoanTable[[#This Row],[Client id]],LoanTable[Period],LoanTable[[#This Row],[Previous Period]])&gt;0,1,0)</f>
        <v>0</v>
      </c>
      <c r="BA1533" s="17" t="str">
        <f>TEXT(LoanTable[[#This Row],[Disbursement Date]],"YYYY")</f>
        <v>2021</v>
      </c>
      <c r="BB1533" s="10" cm="1">
        <f t="array" ref="BB1533">IF(YEAR(LoanTable[[#This Row],[Disbursement Date]])=MIN(YEAR(LoanTable[Disbursement Date])),"",YEAR(LoanTable[[#This Row],[Disbursement Date]])-1)</f>
        <v>2020</v>
      </c>
      <c r="BC1533" s="10">
        <f>IF(LoanTable[[#This Row],[Previous Year]]="",1,IF(COUNTIFS(LoanTable[Client id],LoanTable[[#This Row],[Client id]],LoanTable[Year],LoanTable[[#This Row],[Previous Year]])&gt;0,1,0))</f>
        <v>0</v>
      </c>
      <c r="BD1533" t="str">
        <f>YEAR(LoanTable[[#This Row],[Disbursement Date]]) &amp; "-Q" &amp; ROUNDUP(MONTH(LoanTable[[#This Row],[Disbursement Date]])/3,0)</f>
        <v>2021-Q4</v>
      </c>
      <c r="BE1533">
        <f>IF(LoanTable[[#This Row],[Disbursement Date]]=LoanTable[[#This Row],[First Loan Date]],1,0)</f>
        <v>0</v>
      </c>
    </row>
    <row r="1534" spans="1:57" x14ac:dyDescent="0.3">
      <c r="A1534" t="s">
        <v>2251</v>
      </c>
      <c r="B1534">
        <v>130</v>
      </c>
      <c r="C1534" t="s">
        <v>310</v>
      </c>
      <c r="D1534" t="s">
        <v>573</v>
      </c>
      <c r="E1534">
        <v>48026</v>
      </c>
      <c r="F1534">
        <v>32758</v>
      </c>
      <c r="G1534">
        <v>24134</v>
      </c>
      <c r="H1534" s="5">
        <v>44540</v>
      </c>
      <c r="I1534" t="s">
        <v>615</v>
      </c>
      <c r="J1534" t="s">
        <v>619</v>
      </c>
      <c r="K1534">
        <v>140056</v>
      </c>
      <c r="L1534" t="s">
        <v>312</v>
      </c>
      <c r="M1534" t="s">
        <v>175</v>
      </c>
      <c r="N1534" t="s">
        <v>13</v>
      </c>
      <c r="O1534" t="s">
        <v>46</v>
      </c>
      <c r="P1534">
        <v>34</v>
      </c>
      <c r="Q1534" s="5" t="s">
        <v>176</v>
      </c>
      <c r="R1534" t="s">
        <v>30</v>
      </c>
      <c r="S1534" t="s">
        <v>145</v>
      </c>
      <c r="T1534" t="s">
        <v>63</v>
      </c>
      <c r="U1534" t="s">
        <v>22</v>
      </c>
      <c r="V1534" t="s">
        <v>20</v>
      </c>
      <c r="W1534">
        <v>469</v>
      </c>
      <c r="X1534" t="s">
        <v>574</v>
      </c>
      <c r="Y1534" t="s">
        <v>575</v>
      </c>
      <c r="Z1534" t="s">
        <v>576</v>
      </c>
      <c r="AA1534">
        <v>0.1065</v>
      </c>
      <c r="AB1534" t="s">
        <v>577</v>
      </c>
      <c r="AC1534" t="s">
        <v>578</v>
      </c>
      <c r="AD1534" t="s">
        <v>310</v>
      </c>
      <c r="AE1534" t="s">
        <v>250</v>
      </c>
      <c r="AF1534" t="s">
        <v>251</v>
      </c>
      <c r="AG1534" t="s">
        <v>252</v>
      </c>
      <c r="AH1534" t="s">
        <v>253</v>
      </c>
      <c r="AI1534" t="s">
        <v>310</v>
      </c>
      <c r="AJ1534">
        <v>140056</v>
      </c>
      <c r="AK1534" t="s">
        <v>311</v>
      </c>
      <c r="AL1534" t="s">
        <v>239</v>
      </c>
      <c r="AM1534">
        <v>49343</v>
      </c>
      <c r="AN1534">
        <v>32917</v>
      </c>
      <c r="AO1534">
        <v>47852</v>
      </c>
      <c r="AP1534">
        <v>18.98</v>
      </c>
      <c r="AQ1534">
        <v>544.9</v>
      </c>
      <c r="AR1534" t="s">
        <v>2626</v>
      </c>
      <c r="AS1534" t="s">
        <v>2626</v>
      </c>
      <c r="AT1534">
        <v>2</v>
      </c>
      <c r="AU1534" t="s">
        <v>2628</v>
      </c>
      <c r="AV1534" s="3">
        <v>42079</v>
      </c>
      <c r="AW1534" s="3" t="str">
        <f>TEXT(LoanTable[[#This Row],[Disbursement Date]],"YYYY-MM")</f>
        <v>2021-12</v>
      </c>
      <c r="AX1534" t="str">
        <f>TEXT(EDATE(LoanTable[[#This Row],[Disbursement Date]],-1),"YYYY-MM")</f>
        <v>2021-11</v>
      </c>
      <c r="AY1534">
        <f>IF(LoanTable[[#This Row],[Loan Status]]="Active",1,0)</f>
        <v>0</v>
      </c>
      <c r="AZ1534">
        <f>IF(COUNTIFS(LoanTable[Client id],LoanTable[[#This Row],[Client id]],LoanTable[Period],LoanTable[[#This Row],[Previous Period]])&gt;0,1,0)</f>
        <v>0</v>
      </c>
      <c r="BA1534" s="17" t="str">
        <f>TEXT(LoanTable[[#This Row],[Disbursement Date]],"YYYY")</f>
        <v>2021</v>
      </c>
      <c r="BB1534" s="10" cm="1">
        <f t="array" ref="BB1534">IF(YEAR(LoanTable[[#This Row],[Disbursement Date]])=MIN(YEAR(LoanTable[Disbursement Date])),"",YEAR(LoanTable[[#This Row],[Disbursement Date]])-1)</f>
        <v>2020</v>
      </c>
      <c r="BC1534" s="10">
        <f>IF(LoanTable[[#This Row],[Previous Year]]="",1,IF(COUNTIFS(LoanTable[Client id],LoanTable[[#This Row],[Client id]],LoanTable[Year],LoanTable[[#This Row],[Previous Year]])&gt;0,1,0))</f>
        <v>1</v>
      </c>
      <c r="BD1534" t="str">
        <f>YEAR(LoanTable[[#This Row],[Disbursement Date]]) &amp; "-Q" &amp; ROUNDUP(MONTH(LoanTable[[#This Row],[Disbursement Date]])/3,0)</f>
        <v>2021-Q4</v>
      </c>
      <c r="BE1534">
        <f>IF(LoanTable[[#This Row],[Disbursement Date]]=LoanTable[[#This Row],[First Loan Date]],1,0)</f>
        <v>0</v>
      </c>
    </row>
    <row r="1535" spans="1:57" x14ac:dyDescent="0.3">
      <c r="A1535" t="s">
        <v>1357</v>
      </c>
      <c r="B1535">
        <v>108</v>
      </c>
      <c r="C1535" t="s">
        <v>310</v>
      </c>
      <c r="D1535" t="s">
        <v>589</v>
      </c>
      <c r="E1535">
        <v>32824</v>
      </c>
      <c r="F1535">
        <v>32591</v>
      </c>
      <c r="G1535">
        <v>44367</v>
      </c>
      <c r="H1535" s="5">
        <v>44542</v>
      </c>
      <c r="I1535" t="s">
        <v>615</v>
      </c>
      <c r="J1535" t="s">
        <v>613</v>
      </c>
      <c r="K1535">
        <v>140056</v>
      </c>
      <c r="L1535" t="s">
        <v>312</v>
      </c>
      <c r="M1535" t="s">
        <v>84</v>
      </c>
      <c r="N1535" t="s">
        <v>13</v>
      </c>
      <c r="O1535" t="s">
        <v>28</v>
      </c>
      <c r="P1535">
        <v>50</v>
      </c>
      <c r="Q1535" s="5" t="s">
        <v>113</v>
      </c>
      <c r="R1535" t="s">
        <v>30</v>
      </c>
      <c r="S1535" t="s">
        <v>145</v>
      </c>
      <c r="T1535" t="s">
        <v>18</v>
      </c>
      <c r="U1535" t="s">
        <v>26</v>
      </c>
      <c r="V1535" t="s">
        <v>20</v>
      </c>
      <c r="W1535">
        <v>768</v>
      </c>
      <c r="X1535" t="s">
        <v>574</v>
      </c>
      <c r="Y1535" t="s">
        <v>590</v>
      </c>
      <c r="Z1535" t="s">
        <v>576</v>
      </c>
      <c r="AA1535">
        <v>9.9099999999999994E-2</v>
      </c>
      <c r="AB1535" t="s">
        <v>577</v>
      </c>
      <c r="AC1535" t="s">
        <v>591</v>
      </c>
      <c r="AD1535" t="s">
        <v>310</v>
      </c>
      <c r="AE1535" t="s">
        <v>250</v>
      </c>
      <c r="AF1535" t="s">
        <v>251</v>
      </c>
      <c r="AG1535" t="s">
        <v>252</v>
      </c>
      <c r="AH1535" t="s">
        <v>253</v>
      </c>
      <c r="AI1535" t="s">
        <v>310</v>
      </c>
      <c r="AJ1535">
        <v>140056</v>
      </c>
      <c r="AK1535" t="s">
        <v>311</v>
      </c>
      <c r="AL1535" t="s">
        <v>239</v>
      </c>
      <c r="AM1535">
        <v>32638</v>
      </c>
      <c r="AN1535">
        <v>33614</v>
      </c>
      <c r="AO1535">
        <v>32809</v>
      </c>
      <c r="AP1535">
        <v>10.16</v>
      </c>
      <c r="AQ1535">
        <v>4459.75</v>
      </c>
      <c r="AR1535" t="s">
        <v>2626</v>
      </c>
      <c r="AS1535" t="s">
        <v>2626</v>
      </c>
      <c r="AT1535">
        <v>1</v>
      </c>
      <c r="AU1535" t="s">
        <v>2629</v>
      </c>
      <c r="AV1535" s="3">
        <v>42631</v>
      </c>
      <c r="AW1535" s="3" t="str">
        <f>TEXT(LoanTable[[#This Row],[Disbursement Date]],"YYYY-MM")</f>
        <v>2021-12</v>
      </c>
      <c r="AX1535" t="str">
        <f>TEXT(EDATE(LoanTable[[#This Row],[Disbursement Date]],-1),"YYYY-MM")</f>
        <v>2021-11</v>
      </c>
      <c r="AY1535">
        <f>IF(LoanTable[[#This Row],[Loan Status]]="Active",1,0)</f>
        <v>0</v>
      </c>
      <c r="AZ1535">
        <f>IF(COUNTIFS(LoanTable[Client id],LoanTable[[#This Row],[Client id]],LoanTable[Period],LoanTable[[#This Row],[Previous Period]])&gt;0,1,0)</f>
        <v>0</v>
      </c>
      <c r="BA1535" s="17" t="str">
        <f>TEXT(LoanTable[[#This Row],[Disbursement Date]],"YYYY")</f>
        <v>2021</v>
      </c>
      <c r="BB1535" s="10" cm="1">
        <f t="array" ref="BB1535">IF(YEAR(LoanTable[[#This Row],[Disbursement Date]])=MIN(YEAR(LoanTable[Disbursement Date])),"",YEAR(LoanTable[[#This Row],[Disbursement Date]])-1)</f>
        <v>2020</v>
      </c>
      <c r="BC1535" s="10">
        <f>IF(LoanTable[[#This Row],[Previous Year]]="",1,IF(COUNTIFS(LoanTable[Client id],LoanTable[[#This Row],[Client id]],LoanTable[Year],LoanTable[[#This Row],[Previous Year]])&gt;0,1,0))</f>
        <v>0</v>
      </c>
      <c r="BD1535" t="str">
        <f>YEAR(LoanTable[[#This Row],[Disbursement Date]]) &amp; "-Q" &amp; ROUNDUP(MONTH(LoanTable[[#This Row],[Disbursement Date]])/3,0)</f>
        <v>2021-Q4</v>
      </c>
      <c r="BE1535">
        <f>IF(LoanTable[[#This Row],[Disbursement Date]]=LoanTable[[#This Row],[First Loan Date]],1,0)</f>
        <v>0</v>
      </c>
    </row>
    <row r="1536" spans="1:57" x14ac:dyDescent="0.3">
      <c r="A1536" t="s">
        <v>2504</v>
      </c>
      <c r="B1536">
        <v>323</v>
      </c>
      <c r="C1536" t="s">
        <v>246</v>
      </c>
      <c r="D1536" t="s">
        <v>573</v>
      </c>
      <c r="E1536">
        <v>26723</v>
      </c>
      <c r="F1536">
        <v>25305</v>
      </c>
      <c r="G1536">
        <v>27266</v>
      </c>
      <c r="H1536" s="5">
        <v>44542</v>
      </c>
      <c r="I1536" t="s">
        <v>615</v>
      </c>
      <c r="J1536" t="s">
        <v>619</v>
      </c>
      <c r="K1536">
        <v>110159</v>
      </c>
      <c r="L1536" t="s">
        <v>248</v>
      </c>
      <c r="M1536" t="s">
        <v>66</v>
      </c>
      <c r="N1536" t="s">
        <v>13</v>
      </c>
      <c r="O1536" t="s">
        <v>14</v>
      </c>
      <c r="P1536">
        <v>41</v>
      </c>
      <c r="Q1536" s="5" t="s">
        <v>94</v>
      </c>
      <c r="R1536" t="s">
        <v>74</v>
      </c>
      <c r="S1536" t="s">
        <v>35</v>
      </c>
      <c r="T1536" t="s">
        <v>18</v>
      </c>
      <c r="U1536" t="s">
        <v>22</v>
      </c>
      <c r="V1536" t="s">
        <v>39</v>
      </c>
      <c r="W1536">
        <v>399</v>
      </c>
      <c r="X1536" t="s">
        <v>574</v>
      </c>
      <c r="Y1536" t="s">
        <v>575</v>
      </c>
      <c r="Z1536" t="s">
        <v>576</v>
      </c>
      <c r="AA1536">
        <v>0.1065</v>
      </c>
      <c r="AB1536" t="s">
        <v>577</v>
      </c>
      <c r="AC1536" t="s">
        <v>578</v>
      </c>
      <c r="AD1536" t="s">
        <v>246</v>
      </c>
      <c r="AE1536" t="s">
        <v>234</v>
      </c>
      <c r="AF1536" t="s">
        <v>235</v>
      </c>
      <c r="AG1536" t="s">
        <v>236</v>
      </c>
      <c r="AH1536" t="s">
        <v>237</v>
      </c>
      <c r="AI1536" t="s">
        <v>246</v>
      </c>
      <c r="AJ1536">
        <v>110159</v>
      </c>
      <c r="AK1536" t="s">
        <v>247</v>
      </c>
      <c r="AL1536" t="s">
        <v>241</v>
      </c>
      <c r="AM1536">
        <v>26872</v>
      </c>
      <c r="AN1536">
        <v>25723</v>
      </c>
      <c r="AO1536">
        <v>26470</v>
      </c>
      <c r="AP1536">
        <v>44.47</v>
      </c>
      <c r="AQ1536">
        <v>2148.0100000000002</v>
      </c>
      <c r="AR1536" t="s">
        <v>2626</v>
      </c>
      <c r="AS1536" t="s">
        <v>2626</v>
      </c>
      <c r="AT1536">
        <v>2</v>
      </c>
      <c r="AU1536" t="s">
        <v>2629</v>
      </c>
      <c r="AV1536" s="3">
        <v>42305</v>
      </c>
      <c r="AW1536" s="3" t="str">
        <f>TEXT(LoanTable[[#This Row],[Disbursement Date]],"YYYY-MM")</f>
        <v>2021-12</v>
      </c>
      <c r="AX1536" t="str">
        <f>TEXT(EDATE(LoanTable[[#This Row],[Disbursement Date]],-1),"YYYY-MM")</f>
        <v>2021-11</v>
      </c>
      <c r="AY1536">
        <f>IF(LoanTable[[#This Row],[Loan Status]]="Active",1,0)</f>
        <v>0</v>
      </c>
      <c r="AZ1536">
        <f>IF(COUNTIFS(LoanTable[Client id],LoanTable[[#This Row],[Client id]],LoanTable[Period],LoanTable[[#This Row],[Previous Period]])&gt;0,1,0)</f>
        <v>0</v>
      </c>
      <c r="BA1536" s="17" t="str">
        <f>TEXT(LoanTable[[#This Row],[Disbursement Date]],"YYYY")</f>
        <v>2021</v>
      </c>
      <c r="BB1536" s="10" cm="1">
        <f t="array" ref="BB1536">IF(YEAR(LoanTable[[#This Row],[Disbursement Date]])=MIN(YEAR(LoanTable[Disbursement Date])),"",YEAR(LoanTable[[#This Row],[Disbursement Date]])-1)</f>
        <v>2020</v>
      </c>
      <c r="BC1536" s="10">
        <f>IF(LoanTable[[#This Row],[Previous Year]]="",1,IF(COUNTIFS(LoanTable[Client id],LoanTable[[#This Row],[Client id]],LoanTable[Year],LoanTable[[#This Row],[Previous Year]])&gt;0,1,0))</f>
        <v>0</v>
      </c>
      <c r="BD1536" t="str">
        <f>YEAR(LoanTable[[#This Row],[Disbursement Date]]) &amp; "-Q" &amp; ROUNDUP(MONTH(LoanTable[[#This Row],[Disbursement Date]])/3,0)</f>
        <v>2021-Q4</v>
      </c>
      <c r="BE1536">
        <f>IF(LoanTable[[#This Row],[Disbursement Date]]=LoanTable[[#This Row],[First Loan Date]],1,0)</f>
        <v>0</v>
      </c>
    </row>
    <row r="1537" spans="1:57" x14ac:dyDescent="0.3">
      <c r="A1537" t="s">
        <v>753</v>
      </c>
      <c r="B1537">
        <v>299</v>
      </c>
      <c r="C1537" t="s">
        <v>324</v>
      </c>
      <c r="D1537" t="s">
        <v>589</v>
      </c>
      <c r="E1537">
        <v>10001</v>
      </c>
      <c r="F1537">
        <v>28444</v>
      </c>
      <c r="G1537">
        <v>21252</v>
      </c>
      <c r="H1537" s="5">
        <v>44543</v>
      </c>
      <c r="I1537" t="s">
        <v>624</v>
      </c>
      <c r="J1537" t="s">
        <v>613</v>
      </c>
      <c r="K1537">
        <v>710002</v>
      </c>
      <c r="L1537" t="s">
        <v>329</v>
      </c>
      <c r="M1537" t="s">
        <v>60</v>
      </c>
      <c r="N1537" t="s">
        <v>13</v>
      </c>
      <c r="O1537" t="s">
        <v>28</v>
      </c>
      <c r="P1537">
        <v>47</v>
      </c>
      <c r="Q1537" s="5" t="s">
        <v>61</v>
      </c>
      <c r="R1537" t="s">
        <v>25</v>
      </c>
      <c r="S1537" t="s">
        <v>35</v>
      </c>
      <c r="T1537" t="s">
        <v>18</v>
      </c>
      <c r="U1537" t="s">
        <v>19</v>
      </c>
      <c r="V1537" t="s">
        <v>31</v>
      </c>
      <c r="W1537">
        <v>546</v>
      </c>
      <c r="X1537" t="s">
        <v>574</v>
      </c>
      <c r="Y1537" t="s">
        <v>590</v>
      </c>
      <c r="Z1537" t="s">
        <v>576</v>
      </c>
      <c r="AA1537">
        <v>9.9099999999999994E-2</v>
      </c>
      <c r="AB1537" t="s">
        <v>577</v>
      </c>
      <c r="AC1537" t="s">
        <v>591</v>
      </c>
      <c r="AD1537" t="s">
        <v>324</v>
      </c>
      <c r="AE1537" t="s">
        <v>325</v>
      </c>
      <c r="AF1537" t="s">
        <v>326</v>
      </c>
      <c r="AG1537" t="s">
        <v>327</v>
      </c>
      <c r="AH1537" t="s">
        <v>328</v>
      </c>
      <c r="AI1537" t="s">
        <v>324</v>
      </c>
      <c r="AJ1537">
        <v>710002</v>
      </c>
      <c r="AK1537" t="s">
        <v>271</v>
      </c>
      <c r="AL1537" t="s">
        <v>239</v>
      </c>
      <c r="AM1537">
        <v>11253</v>
      </c>
      <c r="AN1537">
        <v>29235</v>
      </c>
      <c r="AO1537">
        <v>9702</v>
      </c>
      <c r="AP1537">
        <v>32.33</v>
      </c>
      <c r="AQ1537">
        <v>3154.45</v>
      </c>
      <c r="AR1537" t="s">
        <v>2626</v>
      </c>
      <c r="AS1537" t="s">
        <v>2626</v>
      </c>
      <c r="AT1537">
        <v>1</v>
      </c>
      <c r="AU1537" t="s">
        <v>2628</v>
      </c>
      <c r="AV1537" s="3">
        <v>42259</v>
      </c>
      <c r="AW1537" s="3" t="str">
        <f>TEXT(LoanTable[[#This Row],[Disbursement Date]],"YYYY-MM")</f>
        <v>2021-12</v>
      </c>
      <c r="AX1537" t="str">
        <f>TEXT(EDATE(LoanTable[[#This Row],[Disbursement Date]],-1),"YYYY-MM")</f>
        <v>2021-11</v>
      </c>
      <c r="AY1537">
        <f>IF(LoanTable[[#This Row],[Loan Status]]="Active",1,0)</f>
        <v>1</v>
      </c>
      <c r="AZ1537">
        <f>IF(COUNTIFS(LoanTable[Client id],LoanTable[[#This Row],[Client id]],LoanTable[Period],LoanTable[[#This Row],[Previous Period]])&gt;0,1,0)</f>
        <v>0</v>
      </c>
      <c r="BA1537" s="17" t="str">
        <f>TEXT(LoanTable[[#This Row],[Disbursement Date]],"YYYY")</f>
        <v>2021</v>
      </c>
      <c r="BB1537" s="10" cm="1">
        <f t="array" ref="BB1537">IF(YEAR(LoanTable[[#This Row],[Disbursement Date]])=MIN(YEAR(LoanTable[Disbursement Date])),"",YEAR(LoanTable[[#This Row],[Disbursement Date]])-1)</f>
        <v>2020</v>
      </c>
      <c r="BC1537" s="10">
        <f>IF(LoanTable[[#This Row],[Previous Year]]="",1,IF(COUNTIFS(LoanTable[Client id],LoanTable[[#This Row],[Client id]],LoanTable[Year],LoanTable[[#This Row],[Previous Year]])&gt;0,1,0))</f>
        <v>1</v>
      </c>
      <c r="BD1537" t="str">
        <f>YEAR(LoanTable[[#This Row],[Disbursement Date]]) &amp; "-Q" &amp; ROUNDUP(MONTH(LoanTable[[#This Row],[Disbursement Date]])/3,0)</f>
        <v>2021-Q4</v>
      </c>
      <c r="BE1537">
        <f>IF(LoanTable[[#This Row],[Disbursement Date]]=LoanTable[[#This Row],[First Loan Date]],1,0)</f>
        <v>0</v>
      </c>
    </row>
    <row r="1538" spans="1:57" x14ac:dyDescent="0.3">
      <c r="A1538" t="s">
        <v>2036</v>
      </c>
      <c r="B1538">
        <v>467</v>
      </c>
      <c r="C1538" t="s">
        <v>294</v>
      </c>
      <c r="D1538" t="s">
        <v>573</v>
      </c>
      <c r="E1538">
        <v>48069</v>
      </c>
      <c r="F1538">
        <v>5150</v>
      </c>
      <c r="G1538">
        <v>38024</v>
      </c>
      <c r="H1538" s="5">
        <v>44544</v>
      </c>
      <c r="I1538" t="s">
        <v>624</v>
      </c>
      <c r="J1538" t="s">
        <v>613</v>
      </c>
      <c r="K1538">
        <v>90149</v>
      </c>
      <c r="L1538" t="s">
        <v>296</v>
      </c>
      <c r="M1538" t="s">
        <v>133</v>
      </c>
      <c r="N1538" t="s">
        <v>13</v>
      </c>
      <c r="O1538" t="s">
        <v>33</v>
      </c>
      <c r="P1538">
        <v>24</v>
      </c>
      <c r="Q1538" s="5" t="s">
        <v>34</v>
      </c>
      <c r="R1538" t="s">
        <v>30</v>
      </c>
      <c r="S1538" t="s">
        <v>145</v>
      </c>
      <c r="T1538" t="s">
        <v>18</v>
      </c>
      <c r="U1538" t="s">
        <v>65</v>
      </c>
      <c r="V1538" t="s">
        <v>39</v>
      </c>
      <c r="W1538">
        <v>443</v>
      </c>
      <c r="X1538" t="s">
        <v>574</v>
      </c>
      <c r="Y1538" t="s">
        <v>575</v>
      </c>
      <c r="Z1538" t="s">
        <v>576</v>
      </c>
      <c r="AA1538">
        <v>0.1065</v>
      </c>
      <c r="AB1538" t="s">
        <v>577</v>
      </c>
      <c r="AC1538" t="s">
        <v>578</v>
      </c>
      <c r="AD1538" t="s">
        <v>294</v>
      </c>
      <c r="AE1538" t="s">
        <v>266</v>
      </c>
      <c r="AF1538" t="s">
        <v>267</v>
      </c>
      <c r="AG1538" t="s">
        <v>268</v>
      </c>
      <c r="AH1538" t="s">
        <v>269</v>
      </c>
      <c r="AI1538" t="s">
        <v>295</v>
      </c>
      <c r="AJ1538">
        <v>90149</v>
      </c>
      <c r="AK1538" t="s">
        <v>274</v>
      </c>
      <c r="AL1538" t="s">
        <v>241</v>
      </c>
      <c r="AM1538">
        <v>48253</v>
      </c>
      <c r="AN1538">
        <v>4963</v>
      </c>
      <c r="AO1538">
        <v>47855</v>
      </c>
      <c r="AP1538">
        <v>6.69</v>
      </c>
      <c r="AQ1538">
        <v>1725.57</v>
      </c>
      <c r="AR1538" t="s">
        <v>2626</v>
      </c>
      <c r="AS1538" t="s">
        <v>2626</v>
      </c>
      <c r="AT1538">
        <v>0</v>
      </c>
      <c r="AU1538" t="s">
        <v>2630</v>
      </c>
      <c r="AV1538" s="3">
        <v>42369</v>
      </c>
      <c r="AW1538" s="3" t="str">
        <f>TEXT(LoanTable[[#This Row],[Disbursement Date]],"YYYY-MM")</f>
        <v>2021-12</v>
      </c>
      <c r="AX1538" t="str">
        <f>TEXT(EDATE(LoanTable[[#This Row],[Disbursement Date]],-1),"YYYY-MM")</f>
        <v>2021-11</v>
      </c>
      <c r="AY1538">
        <f>IF(LoanTable[[#This Row],[Loan Status]]="Active",1,0)</f>
        <v>1</v>
      </c>
      <c r="AZ1538">
        <f>IF(COUNTIFS(LoanTable[Client id],LoanTable[[#This Row],[Client id]],LoanTable[Period],LoanTable[[#This Row],[Previous Period]])&gt;0,1,0)</f>
        <v>1</v>
      </c>
      <c r="BA1538" s="17" t="str">
        <f>TEXT(LoanTable[[#This Row],[Disbursement Date]],"YYYY")</f>
        <v>2021</v>
      </c>
      <c r="BB1538" s="10" cm="1">
        <f t="array" ref="BB1538">IF(YEAR(LoanTable[[#This Row],[Disbursement Date]])=MIN(YEAR(LoanTable[Disbursement Date])),"",YEAR(LoanTable[[#This Row],[Disbursement Date]])-1)</f>
        <v>2020</v>
      </c>
      <c r="BC1538" s="10">
        <f>IF(LoanTable[[#This Row],[Previous Year]]="",1,IF(COUNTIFS(LoanTable[Client id],LoanTable[[#This Row],[Client id]],LoanTable[Year],LoanTable[[#This Row],[Previous Year]])&gt;0,1,0))</f>
        <v>1</v>
      </c>
      <c r="BD1538" t="str">
        <f>YEAR(LoanTable[[#This Row],[Disbursement Date]]) &amp; "-Q" &amp; ROUNDUP(MONTH(LoanTable[[#This Row],[Disbursement Date]])/3,0)</f>
        <v>2021-Q4</v>
      </c>
      <c r="BE1538">
        <f>IF(LoanTable[[#This Row],[Disbursement Date]]=LoanTable[[#This Row],[First Loan Date]],1,0)</f>
        <v>0</v>
      </c>
    </row>
    <row r="1539" spans="1:57" x14ac:dyDescent="0.3">
      <c r="A1539" t="s">
        <v>2196</v>
      </c>
      <c r="B1539">
        <v>676</v>
      </c>
      <c r="C1539" t="s">
        <v>471</v>
      </c>
      <c r="D1539" t="s">
        <v>589</v>
      </c>
      <c r="E1539">
        <v>27598</v>
      </c>
      <c r="F1539">
        <v>14053</v>
      </c>
      <c r="G1539">
        <v>4392</v>
      </c>
      <c r="H1539" s="5">
        <v>44544</v>
      </c>
      <c r="I1539" t="s">
        <v>624</v>
      </c>
      <c r="J1539" t="s">
        <v>619</v>
      </c>
      <c r="K1539">
        <v>570241</v>
      </c>
      <c r="L1539" t="s">
        <v>477</v>
      </c>
      <c r="M1539" t="s">
        <v>27</v>
      </c>
      <c r="N1539" t="s">
        <v>13</v>
      </c>
      <c r="O1539" t="s">
        <v>28</v>
      </c>
      <c r="P1539">
        <v>47</v>
      </c>
      <c r="Q1539" s="5" t="s">
        <v>212</v>
      </c>
      <c r="R1539" t="s">
        <v>104</v>
      </c>
      <c r="S1539" t="s">
        <v>105</v>
      </c>
      <c r="T1539" t="s">
        <v>63</v>
      </c>
      <c r="U1539" t="s">
        <v>38</v>
      </c>
      <c r="V1539" t="s">
        <v>20</v>
      </c>
      <c r="W1539">
        <v>346</v>
      </c>
      <c r="X1539" t="s">
        <v>574</v>
      </c>
      <c r="Y1539" t="s">
        <v>590</v>
      </c>
      <c r="Z1539" t="s">
        <v>576</v>
      </c>
      <c r="AA1539">
        <v>9.9099999999999994E-2</v>
      </c>
      <c r="AB1539" t="s">
        <v>577</v>
      </c>
      <c r="AC1539" t="s">
        <v>591</v>
      </c>
      <c r="AD1539" t="s">
        <v>471</v>
      </c>
      <c r="AE1539" t="s">
        <v>472</v>
      </c>
      <c r="AF1539" t="s">
        <v>473</v>
      </c>
      <c r="AG1539" t="s">
        <v>474</v>
      </c>
      <c r="AH1539" t="s">
        <v>475</v>
      </c>
      <c r="AI1539" t="s">
        <v>471</v>
      </c>
      <c r="AJ1539">
        <v>570241</v>
      </c>
      <c r="AK1539" t="s">
        <v>476</v>
      </c>
      <c r="AL1539" t="s">
        <v>241</v>
      </c>
      <c r="AM1539">
        <v>27632</v>
      </c>
      <c r="AN1539">
        <v>15623</v>
      </c>
      <c r="AO1539">
        <v>27519</v>
      </c>
      <c r="AP1539">
        <v>34.61</v>
      </c>
      <c r="AQ1539">
        <v>4827.3</v>
      </c>
      <c r="AR1539" t="s">
        <v>2626</v>
      </c>
      <c r="AS1539" t="s">
        <v>2626</v>
      </c>
      <c r="AT1539">
        <v>2</v>
      </c>
      <c r="AU1539" t="s">
        <v>2628</v>
      </c>
      <c r="AV1539" s="3">
        <v>42272</v>
      </c>
      <c r="AW1539" s="3" t="str">
        <f>TEXT(LoanTable[[#This Row],[Disbursement Date]],"YYYY-MM")</f>
        <v>2021-12</v>
      </c>
      <c r="AX1539" t="str">
        <f>TEXT(EDATE(LoanTable[[#This Row],[Disbursement Date]],-1),"YYYY-MM")</f>
        <v>2021-11</v>
      </c>
      <c r="AY1539">
        <f>IF(LoanTable[[#This Row],[Loan Status]]="Active",1,0)</f>
        <v>1</v>
      </c>
      <c r="AZ1539">
        <f>IF(COUNTIFS(LoanTable[Client id],LoanTable[[#This Row],[Client id]],LoanTable[Period],LoanTable[[#This Row],[Previous Period]])&gt;0,1,0)</f>
        <v>0</v>
      </c>
      <c r="BA1539" s="17" t="str">
        <f>TEXT(LoanTable[[#This Row],[Disbursement Date]],"YYYY")</f>
        <v>2021</v>
      </c>
      <c r="BB1539" s="10" cm="1">
        <f t="array" ref="BB1539">IF(YEAR(LoanTable[[#This Row],[Disbursement Date]])=MIN(YEAR(LoanTable[Disbursement Date])),"",YEAR(LoanTable[[#This Row],[Disbursement Date]])-1)</f>
        <v>2020</v>
      </c>
      <c r="BC1539" s="10">
        <f>IF(LoanTable[[#This Row],[Previous Year]]="",1,IF(COUNTIFS(LoanTable[Client id],LoanTable[[#This Row],[Client id]],LoanTable[Year],LoanTable[[#This Row],[Previous Year]])&gt;0,1,0))</f>
        <v>1</v>
      </c>
      <c r="BD1539" t="str">
        <f>YEAR(LoanTable[[#This Row],[Disbursement Date]]) &amp; "-Q" &amp; ROUNDUP(MONTH(LoanTable[[#This Row],[Disbursement Date]])/3,0)</f>
        <v>2021-Q4</v>
      </c>
      <c r="BE1539">
        <f>IF(LoanTable[[#This Row],[Disbursement Date]]=LoanTable[[#This Row],[First Loan Date]],1,0)</f>
        <v>0</v>
      </c>
    </row>
    <row r="1540" spans="1:57" x14ac:dyDescent="0.3">
      <c r="A1540" t="s">
        <v>1079</v>
      </c>
      <c r="B1540">
        <v>663</v>
      </c>
      <c r="C1540" t="s">
        <v>310</v>
      </c>
      <c r="D1540" t="s">
        <v>589</v>
      </c>
      <c r="E1540">
        <v>12956</v>
      </c>
      <c r="F1540">
        <v>6023</v>
      </c>
      <c r="G1540">
        <v>19433</v>
      </c>
      <c r="H1540" s="5">
        <v>44546</v>
      </c>
      <c r="I1540" t="s">
        <v>612</v>
      </c>
      <c r="J1540" t="s">
        <v>619</v>
      </c>
      <c r="K1540">
        <v>140056</v>
      </c>
      <c r="L1540" t="s">
        <v>312</v>
      </c>
      <c r="M1540" t="s">
        <v>54</v>
      </c>
      <c r="N1540" t="s">
        <v>13</v>
      </c>
      <c r="O1540" t="s">
        <v>33</v>
      </c>
      <c r="R1540" t="s">
        <v>74</v>
      </c>
      <c r="S1540" t="s">
        <v>105</v>
      </c>
      <c r="T1540" t="s">
        <v>63</v>
      </c>
      <c r="U1540" t="s">
        <v>65</v>
      </c>
      <c r="V1540" t="s">
        <v>20</v>
      </c>
      <c r="W1540">
        <v>660</v>
      </c>
      <c r="X1540" t="s">
        <v>574</v>
      </c>
      <c r="Y1540" t="s">
        <v>590</v>
      </c>
      <c r="Z1540" t="s">
        <v>576</v>
      </c>
      <c r="AA1540">
        <v>9.9099999999999994E-2</v>
      </c>
      <c r="AB1540" t="s">
        <v>577</v>
      </c>
      <c r="AC1540" t="s">
        <v>591</v>
      </c>
      <c r="AD1540" t="s">
        <v>310</v>
      </c>
      <c r="AE1540" t="s">
        <v>250</v>
      </c>
      <c r="AF1540" t="s">
        <v>251</v>
      </c>
      <c r="AG1540" t="s">
        <v>252</v>
      </c>
      <c r="AH1540" t="s">
        <v>253</v>
      </c>
      <c r="AI1540" t="s">
        <v>310</v>
      </c>
      <c r="AJ1540">
        <v>140056</v>
      </c>
      <c r="AK1540" t="s">
        <v>311</v>
      </c>
      <c r="AL1540" t="s">
        <v>239</v>
      </c>
      <c r="AM1540">
        <v>14236</v>
      </c>
      <c r="AN1540">
        <v>6117</v>
      </c>
      <c r="AO1540">
        <v>12658</v>
      </c>
      <c r="AP1540">
        <v>1.58</v>
      </c>
      <c r="AQ1540">
        <v>4402.67</v>
      </c>
      <c r="AR1540" t="s">
        <v>2626</v>
      </c>
      <c r="AS1540" t="s">
        <v>2626</v>
      </c>
      <c r="AT1540">
        <v>1</v>
      </c>
      <c r="AU1540" t="s">
        <v>2628</v>
      </c>
      <c r="AV1540" s="3">
        <v>42232</v>
      </c>
      <c r="AW1540" s="3" t="str">
        <f>TEXT(LoanTable[[#This Row],[Disbursement Date]],"YYYY-MM")</f>
        <v>2021-12</v>
      </c>
      <c r="AX1540" t="str">
        <f>TEXT(EDATE(LoanTable[[#This Row],[Disbursement Date]],-1),"YYYY-MM")</f>
        <v>2021-11</v>
      </c>
      <c r="AY1540">
        <f>IF(LoanTable[[#This Row],[Loan Status]]="Active",1,0)</f>
        <v>0</v>
      </c>
      <c r="AZ1540">
        <f>IF(COUNTIFS(LoanTable[Client id],LoanTable[[#This Row],[Client id]],LoanTable[Period],LoanTable[[#This Row],[Previous Period]])&gt;0,1,0)</f>
        <v>0</v>
      </c>
      <c r="BA1540" s="17" t="str">
        <f>TEXT(LoanTable[[#This Row],[Disbursement Date]],"YYYY")</f>
        <v>2021</v>
      </c>
      <c r="BB1540" s="10" cm="1">
        <f t="array" ref="BB1540">IF(YEAR(LoanTable[[#This Row],[Disbursement Date]])=MIN(YEAR(LoanTable[Disbursement Date])),"",YEAR(LoanTable[[#This Row],[Disbursement Date]])-1)</f>
        <v>2020</v>
      </c>
      <c r="BC1540" s="10">
        <f>IF(LoanTable[[#This Row],[Previous Year]]="",1,IF(COUNTIFS(LoanTable[Client id],LoanTable[[#This Row],[Client id]],LoanTable[Year],LoanTable[[#This Row],[Previous Year]])&gt;0,1,0))</f>
        <v>0</v>
      </c>
      <c r="BD1540" t="str">
        <f>YEAR(LoanTable[[#This Row],[Disbursement Date]]) &amp; "-Q" &amp; ROUNDUP(MONTH(LoanTable[[#This Row],[Disbursement Date]])/3,0)</f>
        <v>2021-Q4</v>
      </c>
      <c r="BE1540">
        <f>IF(LoanTable[[#This Row],[Disbursement Date]]=LoanTable[[#This Row],[First Loan Date]],1,0)</f>
        <v>0</v>
      </c>
    </row>
    <row r="1541" spans="1:57" x14ac:dyDescent="0.3">
      <c r="A1541" t="s">
        <v>2312</v>
      </c>
      <c r="B1541">
        <v>659</v>
      </c>
      <c r="C1541" t="s">
        <v>249</v>
      </c>
      <c r="D1541" t="s">
        <v>602</v>
      </c>
      <c r="E1541">
        <v>6985</v>
      </c>
      <c r="F1541">
        <v>30428</v>
      </c>
      <c r="G1541">
        <v>41757</v>
      </c>
      <c r="H1541" s="5">
        <v>44547</v>
      </c>
      <c r="I1541" t="s">
        <v>615</v>
      </c>
      <c r="J1541" t="s">
        <v>613</v>
      </c>
      <c r="K1541">
        <v>910182</v>
      </c>
      <c r="L1541" t="s">
        <v>257</v>
      </c>
      <c r="M1541" t="s">
        <v>40</v>
      </c>
      <c r="N1541" t="s">
        <v>13</v>
      </c>
      <c r="O1541" t="s">
        <v>14</v>
      </c>
      <c r="P1541">
        <v>39</v>
      </c>
      <c r="Q1541" s="5" t="s">
        <v>41</v>
      </c>
      <c r="R1541" t="s">
        <v>16</v>
      </c>
      <c r="S1541" t="s">
        <v>35</v>
      </c>
      <c r="T1541" t="s">
        <v>18</v>
      </c>
      <c r="U1541" t="s">
        <v>26</v>
      </c>
      <c r="V1541" t="s">
        <v>39</v>
      </c>
      <c r="W1541">
        <v>692</v>
      </c>
      <c r="X1541" t="s">
        <v>574</v>
      </c>
      <c r="Y1541" t="s">
        <v>575</v>
      </c>
      <c r="Z1541" t="s">
        <v>576</v>
      </c>
      <c r="AA1541">
        <v>0.17269999999999999</v>
      </c>
      <c r="AB1541" t="s">
        <v>585</v>
      </c>
      <c r="AC1541" t="s">
        <v>597</v>
      </c>
      <c r="AD1541" t="s">
        <v>249</v>
      </c>
      <c r="AE1541" t="s">
        <v>250</v>
      </c>
      <c r="AF1541" t="s">
        <v>251</v>
      </c>
      <c r="AG1541" t="s">
        <v>252</v>
      </c>
      <c r="AH1541" t="s">
        <v>253</v>
      </c>
      <c r="AI1541" t="s">
        <v>254</v>
      </c>
      <c r="AJ1541">
        <v>910182</v>
      </c>
      <c r="AK1541" t="s">
        <v>255</v>
      </c>
      <c r="AL1541" t="s">
        <v>256</v>
      </c>
      <c r="AM1541">
        <v>7694</v>
      </c>
      <c r="AN1541">
        <v>32275</v>
      </c>
      <c r="AO1541">
        <v>6908</v>
      </c>
      <c r="AP1541">
        <v>6.45</v>
      </c>
      <c r="AQ1541">
        <v>3607.14</v>
      </c>
      <c r="AR1541" t="s">
        <v>2627</v>
      </c>
      <c r="AS1541" t="s">
        <v>2626</v>
      </c>
      <c r="AT1541">
        <v>1</v>
      </c>
      <c r="AU1541" t="s">
        <v>2629</v>
      </c>
      <c r="AV1541" s="3">
        <v>42861</v>
      </c>
      <c r="AW1541" s="3" t="str">
        <f>TEXT(LoanTable[[#This Row],[Disbursement Date]],"YYYY-MM")</f>
        <v>2021-12</v>
      </c>
      <c r="AX1541" t="str">
        <f>TEXT(EDATE(LoanTable[[#This Row],[Disbursement Date]],-1),"YYYY-MM")</f>
        <v>2021-11</v>
      </c>
      <c r="AY1541">
        <f>IF(LoanTable[[#This Row],[Loan Status]]="Active",1,0)</f>
        <v>0</v>
      </c>
      <c r="AZ1541">
        <f>IF(COUNTIFS(LoanTable[Client id],LoanTable[[#This Row],[Client id]],LoanTable[Period],LoanTable[[#This Row],[Previous Period]])&gt;0,1,0)</f>
        <v>0</v>
      </c>
      <c r="BA1541" s="17" t="str">
        <f>TEXT(LoanTable[[#This Row],[Disbursement Date]],"YYYY")</f>
        <v>2021</v>
      </c>
      <c r="BB1541" s="10" cm="1">
        <f t="array" ref="BB1541">IF(YEAR(LoanTable[[#This Row],[Disbursement Date]])=MIN(YEAR(LoanTable[Disbursement Date])),"",YEAR(LoanTable[[#This Row],[Disbursement Date]])-1)</f>
        <v>2020</v>
      </c>
      <c r="BC1541" s="10">
        <f>IF(LoanTable[[#This Row],[Previous Year]]="",1,IF(COUNTIFS(LoanTable[Client id],LoanTable[[#This Row],[Client id]],LoanTable[Year],LoanTable[[#This Row],[Previous Year]])&gt;0,1,0))</f>
        <v>0</v>
      </c>
      <c r="BD1541" t="str">
        <f>YEAR(LoanTable[[#This Row],[Disbursement Date]]) &amp; "-Q" &amp; ROUNDUP(MONTH(LoanTable[[#This Row],[Disbursement Date]])/3,0)</f>
        <v>2021-Q4</v>
      </c>
      <c r="BE1541">
        <f>IF(LoanTable[[#This Row],[Disbursement Date]]=LoanTable[[#This Row],[First Loan Date]],1,0)</f>
        <v>0</v>
      </c>
    </row>
    <row r="1542" spans="1:57" x14ac:dyDescent="0.3">
      <c r="A1542" t="s">
        <v>1126</v>
      </c>
      <c r="B1542">
        <v>501</v>
      </c>
      <c r="C1542" t="s">
        <v>548</v>
      </c>
      <c r="D1542" t="s">
        <v>589</v>
      </c>
      <c r="E1542">
        <v>39468</v>
      </c>
      <c r="F1542">
        <v>39672</v>
      </c>
      <c r="G1542">
        <v>37986</v>
      </c>
      <c r="H1542" s="5">
        <v>44549</v>
      </c>
      <c r="I1542" t="s">
        <v>612</v>
      </c>
      <c r="J1542" t="s">
        <v>619</v>
      </c>
      <c r="K1542">
        <v>680026</v>
      </c>
      <c r="L1542" t="s">
        <v>551</v>
      </c>
      <c r="M1542" t="s">
        <v>84</v>
      </c>
      <c r="N1542" t="s">
        <v>13</v>
      </c>
      <c r="O1542" t="s">
        <v>28</v>
      </c>
      <c r="P1542">
        <v>46</v>
      </c>
      <c r="Q1542" s="5" t="s">
        <v>59</v>
      </c>
      <c r="R1542" t="s">
        <v>30</v>
      </c>
      <c r="S1542" t="s">
        <v>145</v>
      </c>
      <c r="T1542" t="s">
        <v>44</v>
      </c>
      <c r="U1542" t="s">
        <v>19</v>
      </c>
      <c r="V1542" t="s">
        <v>31</v>
      </c>
      <c r="W1542">
        <v>481</v>
      </c>
      <c r="X1542" t="s">
        <v>574</v>
      </c>
      <c r="Y1542" t="s">
        <v>590</v>
      </c>
      <c r="Z1542" t="s">
        <v>576</v>
      </c>
      <c r="AA1542">
        <v>9.9099999999999994E-2</v>
      </c>
      <c r="AB1542" t="s">
        <v>577</v>
      </c>
      <c r="AC1542" t="s">
        <v>591</v>
      </c>
      <c r="AD1542" t="s">
        <v>548</v>
      </c>
      <c r="AE1542" t="s">
        <v>472</v>
      </c>
      <c r="AF1542" t="s">
        <v>473</v>
      </c>
      <c r="AG1542" t="s">
        <v>474</v>
      </c>
      <c r="AH1542" t="s">
        <v>475</v>
      </c>
      <c r="AI1542" t="s">
        <v>549</v>
      </c>
      <c r="AJ1542">
        <v>680026</v>
      </c>
      <c r="AK1542" t="s">
        <v>550</v>
      </c>
      <c r="AL1542" t="s">
        <v>239</v>
      </c>
      <c r="AM1542">
        <v>40706</v>
      </c>
      <c r="AN1542">
        <v>39881</v>
      </c>
      <c r="AO1542">
        <v>39062</v>
      </c>
      <c r="AP1542">
        <v>27.94</v>
      </c>
      <c r="AQ1542">
        <v>1130.07</v>
      </c>
      <c r="AR1542" t="s">
        <v>2626</v>
      </c>
      <c r="AS1542" t="s">
        <v>2626</v>
      </c>
      <c r="AT1542">
        <v>2</v>
      </c>
      <c r="AU1542" t="s">
        <v>2628</v>
      </c>
      <c r="AV1542" s="3">
        <v>42640</v>
      </c>
      <c r="AW1542" s="3" t="str">
        <f>TEXT(LoanTable[[#This Row],[Disbursement Date]],"YYYY-MM")</f>
        <v>2021-12</v>
      </c>
      <c r="AX1542" t="str">
        <f>TEXT(EDATE(LoanTable[[#This Row],[Disbursement Date]],-1),"YYYY-MM")</f>
        <v>2021-11</v>
      </c>
      <c r="AY1542">
        <f>IF(LoanTable[[#This Row],[Loan Status]]="Active",1,0)</f>
        <v>0</v>
      </c>
      <c r="AZ1542">
        <f>IF(COUNTIFS(LoanTable[Client id],LoanTable[[#This Row],[Client id]],LoanTable[Period],LoanTable[[#This Row],[Previous Period]])&gt;0,1,0)</f>
        <v>0</v>
      </c>
      <c r="BA1542" s="17" t="str">
        <f>TEXT(LoanTable[[#This Row],[Disbursement Date]],"YYYY")</f>
        <v>2021</v>
      </c>
      <c r="BB1542" s="10" cm="1">
        <f t="array" ref="BB1542">IF(YEAR(LoanTable[[#This Row],[Disbursement Date]])=MIN(YEAR(LoanTable[Disbursement Date])),"",YEAR(LoanTable[[#This Row],[Disbursement Date]])-1)</f>
        <v>2020</v>
      </c>
      <c r="BC1542" s="10">
        <f>IF(LoanTable[[#This Row],[Previous Year]]="",1,IF(COUNTIFS(LoanTable[Client id],LoanTable[[#This Row],[Client id]],LoanTable[Year],LoanTable[[#This Row],[Previous Year]])&gt;0,1,0))</f>
        <v>1</v>
      </c>
      <c r="BD1542" t="str">
        <f>YEAR(LoanTable[[#This Row],[Disbursement Date]]) &amp; "-Q" &amp; ROUNDUP(MONTH(LoanTable[[#This Row],[Disbursement Date]])/3,0)</f>
        <v>2021-Q4</v>
      </c>
      <c r="BE1542">
        <f>IF(LoanTable[[#This Row],[Disbursement Date]]=LoanTable[[#This Row],[First Loan Date]],1,0)</f>
        <v>0</v>
      </c>
    </row>
    <row r="1543" spans="1:57" x14ac:dyDescent="0.3">
      <c r="A1543" t="s">
        <v>1595</v>
      </c>
      <c r="B1543">
        <v>512</v>
      </c>
      <c r="C1543" t="s">
        <v>409</v>
      </c>
      <c r="D1543" t="s">
        <v>589</v>
      </c>
      <c r="E1543">
        <v>29139</v>
      </c>
      <c r="F1543">
        <v>48924</v>
      </c>
      <c r="G1543">
        <v>34145</v>
      </c>
      <c r="H1543" s="5">
        <v>44549</v>
      </c>
      <c r="I1543" t="s">
        <v>612</v>
      </c>
      <c r="J1543" t="s">
        <v>613</v>
      </c>
      <c r="K1543">
        <v>1030063</v>
      </c>
      <c r="L1543" t="s">
        <v>411</v>
      </c>
      <c r="M1543" t="s">
        <v>209</v>
      </c>
      <c r="N1543" t="s">
        <v>13</v>
      </c>
      <c r="O1543" t="s">
        <v>28</v>
      </c>
      <c r="P1543">
        <v>55</v>
      </c>
      <c r="Q1543" s="5" t="s">
        <v>210</v>
      </c>
      <c r="R1543" t="s">
        <v>104</v>
      </c>
      <c r="S1543" t="s">
        <v>105</v>
      </c>
      <c r="T1543" t="s">
        <v>18</v>
      </c>
      <c r="U1543" t="s">
        <v>22</v>
      </c>
      <c r="V1543" t="s">
        <v>20</v>
      </c>
      <c r="W1543">
        <v>502</v>
      </c>
      <c r="X1543" t="s">
        <v>574</v>
      </c>
      <c r="Y1543" t="s">
        <v>590</v>
      </c>
      <c r="Z1543" t="s">
        <v>576</v>
      </c>
      <c r="AA1543">
        <v>9.9099999999999994E-2</v>
      </c>
      <c r="AB1543" t="s">
        <v>577</v>
      </c>
      <c r="AC1543" t="s">
        <v>591</v>
      </c>
      <c r="AD1543" t="s">
        <v>409</v>
      </c>
      <c r="AE1543" t="s">
        <v>234</v>
      </c>
      <c r="AF1543" t="s">
        <v>235</v>
      </c>
      <c r="AG1543" t="s">
        <v>236</v>
      </c>
      <c r="AH1543" t="s">
        <v>237</v>
      </c>
      <c r="AI1543" t="s">
        <v>246</v>
      </c>
      <c r="AJ1543">
        <v>1030063</v>
      </c>
      <c r="AK1543" t="s">
        <v>410</v>
      </c>
      <c r="AL1543" t="s">
        <v>241</v>
      </c>
      <c r="AM1543">
        <v>28693</v>
      </c>
      <c r="AN1543">
        <v>49605</v>
      </c>
      <c r="AO1543">
        <v>29004</v>
      </c>
      <c r="AP1543">
        <v>24.49</v>
      </c>
      <c r="AQ1543">
        <v>3041.92</v>
      </c>
      <c r="AR1543" t="s">
        <v>2626</v>
      </c>
      <c r="AS1543" t="s">
        <v>2626</v>
      </c>
      <c r="AT1543">
        <v>0</v>
      </c>
      <c r="AU1543" t="s">
        <v>2628</v>
      </c>
      <c r="AV1543" s="3">
        <v>43143</v>
      </c>
      <c r="AW1543" s="3" t="str">
        <f>TEXT(LoanTable[[#This Row],[Disbursement Date]],"YYYY-MM")</f>
        <v>2021-12</v>
      </c>
      <c r="AX1543" t="str">
        <f>TEXT(EDATE(LoanTable[[#This Row],[Disbursement Date]],-1),"YYYY-MM")</f>
        <v>2021-11</v>
      </c>
      <c r="AY1543">
        <f>IF(LoanTable[[#This Row],[Loan Status]]="Active",1,0)</f>
        <v>0</v>
      </c>
      <c r="AZ1543">
        <f>IF(COUNTIFS(LoanTable[Client id],LoanTable[[#This Row],[Client id]],LoanTable[Period],LoanTable[[#This Row],[Previous Period]])&gt;0,1,0)</f>
        <v>0</v>
      </c>
      <c r="BA1543" s="17" t="str">
        <f>TEXT(LoanTable[[#This Row],[Disbursement Date]],"YYYY")</f>
        <v>2021</v>
      </c>
      <c r="BB1543" s="10" cm="1">
        <f t="array" ref="BB1543">IF(YEAR(LoanTable[[#This Row],[Disbursement Date]])=MIN(YEAR(LoanTable[Disbursement Date])),"",YEAR(LoanTable[[#This Row],[Disbursement Date]])-1)</f>
        <v>2020</v>
      </c>
      <c r="BC1543" s="10">
        <f>IF(LoanTable[[#This Row],[Previous Year]]="",1,IF(COUNTIFS(LoanTable[Client id],LoanTable[[#This Row],[Client id]],LoanTable[Year],LoanTable[[#This Row],[Previous Year]])&gt;0,1,0))</f>
        <v>0</v>
      </c>
      <c r="BD1543" t="str">
        <f>YEAR(LoanTable[[#This Row],[Disbursement Date]]) &amp; "-Q" &amp; ROUNDUP(MONTH(LoanTable[[#This Row],[Disbursement Date]])/3,0)</f>
        <v>2021-Q4</v>
      </c>
      <c r="BE1543">
        <f>IF(LoanTable[[#This Row],[Disbursement Date]]=LoanTable[[#This Row],[First Loan Date]],1,0)</f>
        <v>0</v>
      </c>
    </row>
    <row r="1544" spans="1:57" x14ac:dyDescent="0.3">
      <c r="A1544" t="s">
        <v>1798</v>
      </c>
      <c r="B1544">
        <v>817</v>
      </c>
      <c r="C1544" t="s">
        <v>249</v>
      </c>
      <c r="D1544" t="s">
        <v>573</v>
      </c>
      <c r="E1544">
        <v>28485</v>
      </c>
      <c r="F1544">
        <v>13932</v>
      </c>
      <c r="G1544">
        <v>37335</v>
      </c>
      <c r="H1544" s="5">
        <v>44554</v>
      </c>
      <c r="I1544" t="s">
        <v>615</v>
      </c>
      <c r="J1544" t="s">
        <v>613</v>
      </c>
      <c r="K1544">
        <v>910182</v>
      </c>
      <c r="L1544" t="s">
        <v>257</v>
      </c>
      <c r="M1544" t="s">
        <v>207</v>
      </c>
      <c r="N1544" t="s">
        <v>13</v>
      </c>
      <c r="O1544" t="s">
        <v>28</v>
      </c>
      <c r="P1544">
        <v>50</v>
      </c>
      <c r="Q1544" s="5" t="s">
        <v>61</v>
      </c>
      <c r="R1544" t="s">
        <v>104</v>
      </c>
      <c r="S1544" t="s">
        <v>105</v>
      </c>
      <c r="T1544" t="s">
        <v>18</v>
      </c>
      <c r="U1544" t="s">
        <v>65</v>
      </c>
      <c r="V1544" t="s">
        <v>39</v>
      </c>
      <c r="W1544">
        <v>416</v>
      </c>
      <c r="X1544" t="s">
        <v>574</v>
      </c>
      <c r="Y1544" t="s">
        <v>575</v>
      </c>
      <c r="Z1544" t="s">
        <v>576</v>
      </c>
      <c r="AA1544">
        <v>0.1065</v>
      </c>
      <c r="AB1544" t="s">
        <v>577</v>
      </c>
      <c r="AC1544" t="s">
        <v>578</v>
      </c>
      <c r="AD1544" t="s">
        <v>249</v>
      </c>
      <c r="AE1544" t="s">
        <v>250</v>
      </c>
      <c r="AF1544" t="s">
        <v>251</v>
      </c>
      <c r="AG1544" t="s">
        <v>252</v>
      </c>
      <c r="AH1544" t="s">
        <v>253</v>
      </c>
      <c r="AI1544" t="s">
        <v>254</v>
      </c>
      <c r="AJ1544">
        <v>910182</v>
      </c>
      <c r="AK1544" t="s">
        <v>255</v>
      </c>
      <c r="AL1544" t="s">
        <v>256</v>
      </c>
      <c r="AM1544">
        <v>30069</v>
      </c>
      <c r="AN1544">
        <v>14807</v>
      </c>
      <c r="AO1544">
        <v>28027</v>
      </c>
      <c r="AP1544">
        <v>6.65</v>
      </c>
      <c r="AQ1544">
        <v>4902.2700000000004</v>
      </c>
      <c r="AR1544" t="s">
        <v>2626</v>
      </c>
      <c r="AS1544" t="s">
        <v>2626</v>
      </c>
      <c r="AT1544">
        <v>2</v>
      </c>
      <c r="AU1544" t="s">
        <v>2628</v>
      </c>
      <c r="AV1544" s="3">
        <v>43785</v>
      </c>
      <c r="AW1544" s="3" t="str">
        <f>TEXT(LoanTable[[#This Row],[Disbursement Date]],"YYYY-MM")</f>
        <v>2021-12</v>
      </c>
      <c r="AX1544" t="str">
        <f>TEXT(EDATE(LoanTable[[#This Row],[Disbursement Date]],-1),"YYYY-MM")</f>
        <v>2021-11</v>
      </c>
      <c r="AY1544">
        <f>IF(LoanTable[[#This Row],[Loan Status]]="Active",1,0)</f>
        <v>0</v>
      </c>
      <c r="AZ1544">
        <f>IF(COUNTIFS(LoanTable[Client id],LoanTable[[#This Row],[Client id]],LoanTable[Period],LoanTable[[#This Row],[Previous Period]])&gt;0,1,0)</f>
        <v>0</v>
      </c>
      <c r="BA1544" s="17" t="str">
        <f>TEXT(LoanTable[[#This Row],[Disbursement Date]],"YYYY")</f>
        <v>2021</v>
      </c>
      <c r="BB1544" s="10" cm="1">
        <f t="array" ref="BB1544">IF(YEAR(LoanTable[[#This Row],[Disbursement Date]])=MIN(YEAR(LoanTable[Disbursement Date])),"",YEAR(LoanTable[[#This Row],[Disbursement Date]])-1)</f>
        <v>2020</v>
      </c>
      <c r="BC1544" s="10">
        <f>IF(LoanTable[[#This Row],[Previous Year]]="",1,IF(COUNTIFS(LoanTable[Client id],LoanTable[[#This Row],[Client id]],LoanTable[Year],LoanTable[[#This Row],[Previous Year]])&gt;0,1,0))</f>
        <v>0</v>
      </c>
      <c r="BD1544" t="str">
        <f>YEAR(LoanTable[[#This Row],[Disbursement Date]]) &amp; "-Q" &amp; ROUNDUP(MONTH(LoanTable[[#This Row],[Disbursement Date]])/3,0)</f>
        <v>2021-Q4</v>
      </c>
      <c r="BE1544">
        <f>IF(LoanTable[[#This Row],[Disbursement Date]]=LoanTable[[#This Row],[First Loan Date]],1,0)</f>
        <v>0</v>
      </c>
    </row>
    <row r="1545" spans="1:57" x14ac:dyDescent="0.3">
      <c r="A1545" t="s">
        <v>1937</v>
      </c>
      <c r="B1545">
        <v>863</v>
      </c>
      <c r="C1545" t="s">
        <v>249</v>
      </c>
      <c r="D1545" t="s">
        <v>573</v>
      </c>
      <c r="E1545">
        <v>2238</v>
      </c>
      <c r="F1545">
        <v>9318</v>
      </c>
      <c r="G1545">
        <v>16807</v>
      </c>
      <c r="H1545" s="5">
        <v>44557</v>
      </c>
      <c r="I1545" t="s">
        <v>624</v>
      </c>
      <c r="J1545" t="s">
        <v>613</v>
      </c>
      <c r="K1545">
        <v>910182</v>
      </c>
      <c r="L1545" t="s">
        <v>257</v>
      </c>
      <c r="M1545" t="s">
        <v>211</v>
      </c>
      <c r="N1545" t="s">
        <v>13</v>
      </c>
      <c r="O1545" t="s">
        <v>28</v>
      </c>
      <c r="P1545">
        <v>46</v>
      </c>
      <c r="Q1545" s="5" t="s">
        <v>213</v>
      </c>
      <c r="R1545" t="s">
        <v>104</v>
      </c>
      <c r="S1545" t="s">
        <v>105</v>
      </c>
      <c r="T1545" t="s">
        <v>63</v>
      </c>
      <c r="U1545" t="s">
        <v>22</v>
      </c>
      <c r="V1545" t="s">
        <v>39</v>
      </c>
      <c r="W1545">
        <v>604</v>
      </c>
      <c r="X1545" t="s">
        <v>574</v>
      </c>
      <c r="Y1545" t="s">
        <v>575</v>
      </c>
      <c r="Z1545" t="s">
        <v>576</v>
      </c>
      <c r="AA1545">
        <v>0.1065</v>
      </c>
      <c r="AB1545" t="s">
        <v>577</v>
      </c>
      <c r="AC1545" t="s">
        <v>578</v>
      </c>
      <c r="AD1545" t="s">
        <v>249</v>
      </c>
      <c r="AE1545" t="s">
        <v>250</v>
      </c>
      <c r="AF1545" t="s">
        <v>251</v>
      </c>
      <c r="AG1545" t="s">
        <v>252</v>
      </c>
      <c r="AH1545" t="s">
        <v>253</v>
      </c>
      <c r="AI1545" t="s">
        <v>254</v>
      </c>
      <c r="AJ1545">
        <v>910182</v>
      </c>
      <c r="AK1545" t="s">
        <v>255</v>
      </c>
      <c r="AL1545" t="s">
        <v>256</v>
      </c>
      <c r="AM1545">
        <v>3004</v>
      </c>
      <c r="AN1545">
        <v>9453</v>
      </c>
      <c r="AO1545">
        <v>1761</v>
      </c>
      <c r="AP1545">
        <v>47.99</v>
      </c>
      <c r="AQ1545">
        <v>1333.3</v>
      </c>
      <c r="AR1545" t="s">
        <v>2626</v>
      </c>
      <c r="AS1545" t="s">
        <v>2626</v>
      </c>
      <c r="AT1545">
        <v>0</v>
      </c>
      <c r="AU1545" t="s">
        <v>2628</v>
      </c>
      <c r="AV1545" s="3">
        <v>42696</v>
      </c>
      <c r="AW1545" s="3" t="str">
        <f>TEXT(LoanTable[[#This Row],[Disbursement Date]],"YYYY-MM")</f>
        <v>2021-12</v>
      </c>
      <c r="AX1545" t="str">
        <f>TEXT(EDATE(LoanTable[[#This Row],[Disbursement Date]],-1),"YYYY-MM")</f>
        <v>2021-11</v>
      </c>
      <c r="AY1545">
        <f>IF(LoanTable[[#This Row],[Loan Status]]="Active",1,0)</f>
        <v>1</v>
      </c>
      <c r="AZ1545">
        <f>IF(COUNTIFS(LoanTable[Client id],LoanTable[[#This Row],[Client id]],LoanTable[Period],LoanTable[[#This Row],[Previous Period]])&gt;0,1,0)</f>
        <v>1</v>
      </c>
      <c r="BA1545" s="17" t="str">
        <f>TEXT(LoanTable[[#This Row],[Disbursement Date]],"YYYY")</f>
        <v>2021</v>
      </c>
      <c r="BB1545" s="10" cm="1">
        <f t="array" ref="BB1545">IF(YEAR(LoanTable[[#This Row],[Disbursement Date]])=MIN(YEAR(LoanTable[Disbursement Date])),"",YEAR(LoanTable[[#This Row],[Disbursement Date]])-1)</f>
        <v>2020</v>
      </c>
      <c r="BC1545" s="10">
        <f>IF(LoanTable[[#This Row],[Previous Year]]="",1,IF(COUNTIFS(LoanTable[Client id],LoanTable[[#This Row],[Client id]],LoanTable[Year],LoanTable[[#This Row],[Previous Year]])&gt;0,1,0))</f>
        <v>0</v>
      </c>
      <c r="BD1545" t="str">
        <f>YEAR(LoanTable[[#This Row],[Disbursement Date]]) &amp; "-Q" &amp; ROUNDUP(MONTH(LoanTable[[#This Row],[Disbursement Date]])/3,0)</f>
        <v>2021-Q4</v>
      </c>
      <c r="BE1545">
        <f>IF(LoanTable[[#This Row],[Disbursement Date]]=LoanTable[[#This Row],[First Loan Date]],1,0)</f>
        <v>0</v>
      </c>
    </row>
    <row r="1546" spans="1:57" x14ac:dyDescent="0.3">
      <c r="A1546" t="s">
        <v>2396</v>
      </c>
      <c r="B1546">
        <v>758</v>
      </c>
      <c r="C1546" t="s">
        <v>310</v>
      </c>
      <c r="D1546" t="s">
        <v>573</v>
      </c>
      <c r="E1546">
        <v>11180</v>
      </c>
      <c r="F1546">
        <v>8982</v>
      </c>
      <c r="G1546">
        <v>42772</v>
      </c>
      <c r="H1546" s="5">
        <v>44559</v>
      </c>
      <c r="I1546" t="s">
        <v>612</v>
      </c>
      <c r="J1546" t="s">
        <v>619</v>
      </c>
      <c r="K1546">
        <v>140056</v>
      </c>
      <c r="L1546" t="s">
        <v>312</v>
      </c>
      <c r="M1546" t="s">
        <v>120</v>
      </c>
      <c r="N1546" t="s">
        <v>13</v>
      </c>
      <c r="O1546" t="s">
        <v>28</v>
      </c>
      <c r="P1546">
        <v>46</v>
      </c>
      <c r="Q1546" s="5" t="s">
        <v>24</v>
      </c>
      <c r="R1546" t="s">
        <v>104</v>
      </c>
      <c r="S1546" t="s">
        <v>105</v>
      </c>
      <c r="T1546" t="s">
        <v>18</v>
      </c>
      <c r="U1546" t="s">
        <v>65</v>
      </c>
      <c r="V1546" t="s">
        <v>31</v>
      </c>
      <c r="W1546">
        <v>708</v>
      </c>
      <c r="X1546" t="s">
        <v>574</v>
      </c>
      <c r="Y1546" t="s">
        <v>575</v>
      </c>
      <c r="Z1546" t="s">
        <v>576</v>
      </c>
      <c r="AA1546">
        <v>0.1065</v>
      </c>
      <c r="AB1546" t="s">
        <v>577</v>
      </c>
      <c r="AC1546" t="s">
        <v>578</v>
      </c>
      <c r="AD1546" t="s">
        <v>310</v>
      </c>
      <c r="AE1546" t="s">
        <v>250</v>
      </c>
      <c r="AF1546" t="s">
        <v>251</v>
      </c>
      <c r="AG1546" t="s">
        <v>252</v>
      </c>
      <c r="AH1546" t="s">
        <v>253</v>
      </c>
      <c r="AI1546" t="s">
        <v>310</v>
      </c>
      <c r="AJ1546">
        <v>140056</v>
      </c>
      <c r="AK1546" t="s">
        <v>311</v>
      </c>
      <c r="AL1546" t="s">
        <v>239</v>
      </c>
      <c r="AM1546">
        <v>12556</v>
      </c>
      <c r="AN1546">
        <v>8816</v>
      </c>
      <c r="AO1546">
        <v>11117</v>
      </c>
      <c r="AP1546">
        <v>36.21</v>
      </c>
      <c r="AQ1546">
        <v>114.6</v>
      </c>
      <c r="AR1546" t="s">
        <v>2626</v>
      </c>
      <c r="AS1546" t="s">
        <v>2626</v>
      </c>
      <c r="AT1546">
        <v>1</v>
      </c>
      <c r="AU1546" t="s">
        <v>2628</v>
      </c>
      <c r="AV1546" s="3">
        <v>44559</v>
      </c>
      <c r="AW1546" s="3" t="str">
        <f>TEXT(LoanTable[[#This Row],[Disbursement Date]],"YYYY-MM")</f>
        <v>2021-12</v>
      </c>
      <c r="AX1546" t="str">
        <f>TEXT(EDATE(LoanTable[[#This Row],[Disbursement Date]],-1),"YYYY-MM")</f>
        <v>2021-11</v>
      </c>
      <c r="AY1546">
        <f>IF(LoanTable[[#This Row],[Loan Status]]="Active",1,0)</f>
        <v>0</v>
      </c>
      <c r="AZ1546">
        <f>IF(COUNTIFS(LoanTable[Client id],LoanTable[[#This Row],[Client id]],LoanTable[Period],LoanTable[[#This Row],[Previous Period]])&gt;0,1,0)</f>
        <v>0</v>
      </c>
      <c r="BA1546" s="17" t="str">
        <f>TEXT(LoanTable[[#This Row],[Disbursement Date]],"YYYY")</f>
        <v>2021</v>
      </c>
      <c r="BB1546" s="10" cm="1">
        <f t="array" ref="BB1546">IF(YEAR(LoanTable[[#This Row],[Disbursement Date]])=MIN(YEAR(LoanTable[Disbursement Date])),"",YEAR(LoanTable[[#This Row],[Disbursement Date]])-1)</f>
        <v>2020</v>
      </c>
      <c r="BC1546" s="10">
        <f>IF(LoanTable[[#This Row],[Previous Year]]="",1,IF(COUNTIFS(LoanTable[Client id],LoanTable[[#This Row],[Client id]],LoanTable[Year],LoanTable[[#This Row],[Previous Year]])&gt;0,1,0))</f>
        <v>0</v>
      </c>
      <c r="BD1546" t="str">
        <f>YEAR(LoanTable[[#This Row],[Disbursement Date]]) &amp; "-Q" &amp; ROUNDUP(MONTH(LoanTable[[#This Row],[Disbursement Date]])/3,0)</f>
        <v>2021-Q4</v>
      </c>
      <c r="BE1546">
        <f>IF(LoanTable[[#This Row],[Disbursement Date]]=LoanTable[[#This Row],[First Loan Date]],1,0)</f>
        <v>1</v>
      </c>
    </row>
    <row r="1547" spans="1:57" x14ac:dyDescent="0.3">
      <c r="A1547" t="s">
        <v>2148</v>
      </c>
      <c r="B1547">
        <v>95</v>
      </c>
      <c r="C1547" t="s">
        <v>386</v>
      </c>
      <c r="D1547" t="s">
        <v>573</v>
      </c>
      <c r="E1547">
        <v>25227</v>
      </c>
      <c r="F1547">
        <v>35366</v>
      </c>
      <c r="G1547">
        <v>41097</v>
      </c>
      <c r="H1547" s="5">
        <v>44560</v>
      </c>
      <c r="I1547" t="s">
        <v>617</v>
      </c>
      <c r="J1547" t="s">
        <v>613</v>
      </c>
      <c r="K1547">
        <v>1110166</v>
      </c>
      <c r="L1547" t="s">
        <v>389</v>
      </c>
      <c r="M1547" t="s">
        <v>150</v>
      </c>
      <c r="N1547" t="s">
        <v>13</v>
      </c>
      <c r="O1547" t="s">
        <v>14</v>
      </c>
      <c r="P1547">
        <v>38</v>
      </c>
      <c r="Q1547" s="5" t="s">
        <v>15</v>
      </c>
      <c r="R1547" t="s">
        <v>30</v>
      </c>
      <c r="S1547" t="s">
        <v>145</v>
      </c>
      <c r="T1547" t="s">
        <v>18</v>
      </c>
      <c r="U1547" t="s">
        <v>26</v>
      </c>
      <c r="V1547" t="s">
        <v>39</v>
      </c>
      <c r="W1547">
        <v>744</v>
      </c>
      <c r="X1547" t="s">
        <v>574</v>
      </c>
      <c r="Y1547" t="s">
        <v>575</v>
      </c>
      <c r="Z1547" t="s">
        <v>576</v>
      </c>
      <c r="AA1547">
        <v>0.1065</v>
      </c>
      <c r="AB1547" t="s">
        <v>577</v>
      </c>
      <c r="AC1547" t="s">
        <v>578</v>
      </c>
      <c r="AD1547" t="s">
        <v>386</v>
      </c>
      <c r="AE1547" t="s">
        <v>234</v>
      </c>
      <c r="AF1547" t="s">
        <v>235</v>
      </c>
      <c r="AG1547" t="s">
        <v>236</v>
      </c>
      <c r="AH1547" t="s">
        <v>237</v>
      </c>
      <c r="AI1547" t="s">
        <v>387</v>
      </c>
      <c r="AJ1547">
        <v>1110166</v>
      </c>
      <c r="AK1547" t="s">
        <v>388</v>
      </c>
      <c r="AL1547" t="s">
        <v>239</v>
      </c>
      <c r="AM1547">
        <v>25731</v>
      </c>
      <c r="AN1547">
        <v>36828</v>
      </c>
      <c r="AO1547">
        <v>24742</v>
      </c>
      <c r="AP1547">
        <v>42.47</v>
      </c>
      <c r="AQ1547">
        <v>1670.9</v>
      </c>
      <c r="AR1547" t="s">
        <v>2626</v>
      </c>
      <c r="AS1547" t="s">
        <v>2626</v>
      </c>
      <c r="AT1547">
        <v>0</v>
      </c>
      <c r="AU1547" t="s">
        <v>2628</v>
      </c>
      <c r="AV1547" s="3">
        <v>42018</v>
      </c>
      <c r="AW1547" s="3" t="str">
        <f>TEXT(LoanTable[[#This Row],[Disbursement Date]],"YYYY-MM")</f>
        <v>2021-12</v>
      </c>
      <c r="AX1547" t="str">
        <f>TEXT(EDATE(LoanTable[[#This Row],[Disbursement Date]],-1),"YYYY-MM")</f>
        <v>2021-11</v>
      </c>
      <c r="AY1547">
        <f>IF(LoanTable[[#This Row],[Loan Status]]="Active",1,0)</f>
        <v>0</v>
      </c>
      <c r="AZ1547">
        <f>IF(COUNTIFS(LoanTable[Client id],LoanTable[[#This Row],[Client id]],LoanTable[Period],LoanTable[[#This Row],[Previous Period]])&gt;0,1,0)</f>
        <v>0</v>
      </c>
      <c r="BA1547" s="17" t="str">
        <f>TEXT(LoanTable[[#This Row],[Disbursement Date]],"YYYY")</f>
        <v>2021</v>
      </c>
      <c r="BB1547" s="10" cm="1">
        <f t="array" ref="BB1547">IF(YEAR(LoanTable[[#This Row],[Disbursement Date]])=MIN(YEAR(LoanTable[Disbursement Date])),"",YEAR(LoanTable[[#This Row],[Disbursement Date]])-1)</f>
        <v>2020</v>
      </c>
      <c r="BC1547" s="10">
        <f>IF(LoanTable[[#This Row],[Previous Year]]="",1,IF(COUNTIFS(LoanTable[Client id],LoanTable[[#This Row],[Client id]],LoanTable[Year],LoanTable[[#This Row],[Previous Year]])&gt;0,1,0))</f>
        <v>0</v>
      </c>
      <c r="BD1547" t="str">
        <f>YEAR(LoanTable[[#This Row],[Disbursement Date]]) &amp; "-Q" &amp; ROUNDUP(MONTH(LoanTable[[#This Row],[Disbursement Date]])/3,0)</f>
        <v>2021-Q4</v>
      </c>
      <c r="BE1547">
        <f>IF(LoanTable[[#This Row],[Disbursement Date]]=LoanTable[[#This Row],[First Loan Date]],1,0)</f>
        <v>0</v>
      </c>
    </row>
    <row r="1548" spans="1:57" x14ac:dyDescent="0.3">
      <c r="A1548" t="s">
        <v>1273</v>
      </c>
      <c r="B1548">
        <v>792</v>
      </c>
      <c r="C1548" t="s">
        <v>251</v>
      </c>
      <c r="D1548" t="s">
        <v>589</v>
      </c>
      <c r="E1548">
        <v>11515</v>
      </c>
      <c r="F1548">
        <v>3747</v>
      </c>
      <c r="G1548">
        <v>10578</v>
      </c>
      <c r="H1548" s="5">
        <v>44564</v>
      </c>
      <c r="I1548" t="s">
        <v>612</v>
      </c>
      <c r="J1548" t="s">
        <v>619</v>
      </c>
      <c r="K1548">
        <v>10068</v>
      </c>
      <c r="L1548" t="s">
        <v>319</v>
      </c>
      <c r="M1548" t="s">
        <v>99</v>
      </c>
      <c r="N1548" t="s">
        <v>13</v>
      </c>
      <c r="O1548" t="s">
        <v>14</v>
      </c>
      <c r="P1548">
        <v>42</v>
      </c>
      <c r="Q1548" s="5" t="s">
        <v>129</v>
      </c>
      <c r="R1548" t="s">
        <v>25</v>
      </c>
      <c r="S1548" t="s">
        <v>35</v>
      </c>
      <c r="T1548" t="s">
        <v>18</v>
      </c>
      <c r="U1548" t="s">
        <v>22</v>
      </c>
      <c r="V1548" t="s">
        <v>20</v>
      </c>
      <c r="W1548">
        <v>668</v>
      </c>
      <c r="X1548" t="s">
        <v>574</v>
      </c>
      <c r="Y1548" t="s">
        <v>590</v>
      </c>
      <c r="Z1548" t="s">
        <v>576</v>
      </c>
      <c r="AA1548">
        <v>9.9099999999999994E-2</v>
      </c>
      <c r="AB1548" t="s">
        <v>577</v>
      </c>
      <c r="AC1548" t="s">
        <v>591</v>
      </c>
      <c r="AD1548" t="s">
        <v>251</v>
      </c>
      <c r="AE1548" t="s">
        <v>250</v>
      </c>
      <c r="AF1548" t="s">
        <v>251</v>
      </c>
      <c r="AG1548" t="s">
        <v>252</v>
      </c>
      <c r="AH1548" t="s">
        <v>253</v>
      </c>
      <c r="AI1548" t="s">
        <v>317</v>
      </c>
      <c r="AJ1548">
        <v>10068</v>
      </c>
      <c r="AK1548" t="s">
        <v>318</v>
      </c>
      <c r="AL1548" t="s">
        <v>256</v>
      </c>
      <c r="AM1548">
        <v>11634</v>
      </c>
      <c r="AN1548">
        <v>5608</v>
      </c>
      <c r="AO1548">
        <v>11364</v>
      </c>
      <c r="AP1548">
        <v>21.93</v>
      </c>
      <c r="AQ1548">
        <v>1422.6</v>
      </c>
      <c r="AR1548" t="s">
        <v>2626</v>
      </c>
      <c r="AS1548" t="s">
        <v>2626</v>
      </c>
      <c r="AT1548">
        <v>0</v>
      </c>
      <c r="AU1548" t="s">
        <v>2628</v>
      </c>
      <c r="AV1548" s="3">
        <v>43117</v>
      </c>
      <c r="AW1548" s="3" t="str">
        <f>TEXT(LoanTable[[#This Row],[Disbursement Date]],"YYYY-MM")</f>
        <v>2022-01</v>
      </c>
      <c r="AX1548" t="str">
        <f>TEXT(EDATE(LoanTable[[#This Row],[Disbursement Date]],-1),"YYYY-MM")</f>
        <v>2021-12</v>
      </c>
      <c r="AY1548">
        <f>IF(LoanTable[[#This Row],[Loan Status]]="Active",1,0)</f>
        <v>0</v>
      </c>
      <c r="AZ1548">
        <f>IF(COUNTIFS(LoanTable[Client id],LoanTable[[#This Row],[Client id]],LoanTable[Period],LoanTable[[#This Row],[Previous Period]])&gt;0,1,0)</f>
        <v>0</v>
      </c>
      <c r="BA1548" s="17" t="str">
        <f>TEXT(LoanTable[[#This Row],[Disbursement Date]],"YYYY")</f>
        <v>2022</v>
      </c>
      <c r="BB1548" s="10" cm="1">
        <f t="array" ref="BB1548">IF(YEAR(LoanTable[[#This Row],[Disbursement Date]])=MIN(YEAR(LoanTable[Disbursement Date])),"",YEAR(LoanTable[[#This Row],[Disbursement Date]])-1)</f>
        <v>2021</v>
      </c>
      <c r="BC1548" s="10">
        <f>IF(LoanTable[[#This Row],[Previous Year]]="",1,IF(COUNTIFS(LoanTable[Client id],LoanTable[[#This Row],[Client id]],LoanTable[Year],LoanTable[[#This Row],[Previous Year]])&gt;0,1,0))</f>
        <v>1</v>
      </c>
      <c r="BD1548" t="str">
        <f>YEAR(LoanTable[[#This Row],[Disbursement Date]]) &amp; "-Q" &amp; ROUNDUP(MONTH(LoanTable[[#This Row],[Disbursement Date]])/3,0)</f>
        <v>2022-Q1</v>
      </c>
      <c r="BE1548">
        <f>IF(LoanTable[[#This Row],[Disbursement Date]]=LoanTable[[#This Row],[First Loan Date]],1,0)</f>
        <v>0</v>
      </c>
    </row>
    <row r="1549" spans="1:57" x14ac:dyDescent="0.3">
      <c r="A1549" t="s">
        <v>1105</v>
      </c>
      <c r="B1549">
        <v>423</v>
      </c>
      <c r="C1549" t="s">
        <v>344</v>
      </c>
      <c r="D1549" t="s">
        <v>589</v>
      </c>
      <c r="E1549">
        <v>15759</v>
      </c>
      <c r="F1549">
        <v>14036</v>
      </c>
      <c r="G1549">
        <v>15553</v>
      </c>
      <c r="H1549" s="5">
        <v>44565</v>
      </c>
      <c r="I1549" t="s">
        <v>624</v>
      </c>
      <c r="J1549" t="s">
        <v>613</v>
      </c>
      <c r="K1549">
        <v>910020</v>
      </c>
      <c r="L1549" t="s">
        <v>346</v>
      </c>
      <c r="M1549" t="s">
        <v>68</v>
      </c>
      <c r="N1549" t="s">
        <v>13</v>
      </c>
      <c r="O1549" t="s">
        <v>46</v>
      </c>
      <c r="P1549">
        <v>28</v>
      </c>
      <c r="Q1549" s="5" t="s">
        <v>170</v>
      </c>
      <c r="R1549" t="s">
        <v>30</v>
      </c>
      <c r="S1549" t="s">
        <v>145</v>
      </c>
      <c r="T1549" t="s">
        <v>18</v>
      </c>
      <c r="U1549" t="s">
        <v>38</v>
      </c>
      <c r="V1549" t="s">
        <v>39</v>
      </c>
      <c r="W1549">
        <v>432</v>
      </c>
      <c r="X1549" t="s">
        <v>574</v>
      </c>
      <c r="Y1549" t="s">
        <v>590</v>
      </c>
      <c r="Z1549" t="s">
        <v>576</v>
      </c>
      <c r="AA1549">
        <v>9.9099999999999994E-2</v>
      </c>
      <c r="AB1549" t="s">
        <v>577</v>
      </c>
      <c r="AC1549" t="s">
        <v>591</v>
      </c>
      <c r="AD1549" t="s">
        <v>344</v>
      </c>
      <c r="AE1549" t="s">
        <v>250</v>
      </c>
      <c r="AF1549" t="s">
        <v>251</v>
      </c>
      <c r="AG1549" t="s">
        <v>252</v>
      </c>
      <c r="AH1549" t="s">
        <v>253</v>
      </c>
      <c r="AI1549" t="s">
        <v>254</v>
      </c>
      <c r="AJ1549">
        <v>910020</v>
      </c>
      <c r="AK1549" t="s">
        <v>345</v>
      </c>
      <c r="AL1549" t="s">
        <v>256</v>
      </c>
      <c r="AM1549">
        <v>17230</v>
      </c>
      <c r="AN1549">
        <v>15775</v>
      </c>
      <c r="AO1549">
        <v>15361</v>
      </c>
      <c r="AP1549">
        <v>17.84</v>
      </c>
      <c r="AQ1549">
        <v>1446.31</v>
      </c>
      <c r="AR1549" t="s">
        <v>2626</v>
      </c>
      <c r="AS1549" t="s">
        <v>2626</v>
      </c>
      <c r="AT1549">
        <v>0</v>
      </c>
      <c r="AU1549" t="s">
        <v>2628</v>
      </c>
      <c r="AV1549" s="3">
        <v>44565</v>
      </c>
      <c r="AW1549" s="3" t="str">
        <f>TEXT(LoanTable[[#This Row],[Disbursement Date]],"YYYY-MM")</f>
        <v>2022-01</v>
      </c>
      <c r="AX1549" t="str">
        <f>TEXT(EDATE(LoanTable[[#This Row],[Disbursement Date]],-1),"YYYY-MM")</f>
        <v>2021-12</v>
      </c>
      <c r="AY1549">
        <f>IF(LoanTable[[#This Row],[Loan Status]]="Active",1,0)</f>
        <v>1</v>
      </c>
      <c r="AZ1549">
        <f>IF(COUNTIFS(LoanTable[Client id],LoanTable[[#This Row],[Client id]],LoanTable[Period],LoanTable[[#This Row],[Previous Period]])&gt;0,1,0)</f>
        <v>0</v>
      </c>
      <c r="BA1549" s="17" t="str">
        <f>TEXT(LoanTable[[#This Row],[Disbursement Date]],"YYYY")</f>
        <v>2022</v>
      </c>
      <c r="BB1549" s="10" cm="1">
        <f t="array" ref="BB1549">IF(YEAR(LoanTable[[#This Row],[Disbursement Date]])=MIN(YEAR(LoanTable[Disbursement Date])),"",YEAR(LoanTable[[#This Row],[Disbursement Date]])-1)</f>
        <v>2021</v>
      </c>
      <c r="BC1549" s="10">
        <f>IF(LoanTable[[#This Row],[Previous Year]]="",1,IF(COUNTIFS(LoanTable[Client id],LoanTable[[#This Row],[Client id]],LoanTable[Year],LoanTable[[#This Row],[Previous Year]])&gt;0,1,0))</f>
        <v>0</v>
      </c>
      <c r="BD1549" t="str">
        <f>YEAR(LoanTable[[#This Row],[Disbursement Date]]) &amp; "-Q" &amp; ROUNDUP(MONTH(LoanTable[[#This Row],[Disbursement Date]])/3,0)</f>
        <v>2022-Q1</v>
      </c>
      <c r="BE1549">
        <f>IF(LoanTable[[#This Row],[Disbursement Date]]=LoanTable[[#This Row],[First Loan Date]],1,0)</f>
        <v>1</v>
      </c>
    </row>
    <row r="1550" spans="1:57" x14ac:dyDescent="0.3">
      <c r="A1550" t="s">
        <v>2586</v>
      </c>
      <c r="B1550">
        <v>310</v>
      </c>
      <c r="C1550" t="s">
        <v>481</v>
      </c>
      <c r="D1550" t="s">
        <v>573</v>
      </c>
      <c r="E1550">
        <v>46165</v>
      </c>
      <c r="F1550">
        <v>43379</v>
      </c>
      <c r="G1550">
        <v>42623</v>
      </c>
      <c r="H1550" s="5">
        <v>44566</v>
      </c>
      <c r="I1550" t="s">
        <v>612</v>
      </c>
      <c r="J1550" t="s">
        <v>619</v>
      </c>
      <c r="K1550">
        <v>1050013</v>
      </c>
      <c r="L1550" t="s">
        <v>482</v>
      </c>
      <c r="M1550" t="s">
        <v>40</v>
      </c>
      <c r="N1550" t="s">
        <v>13</v>
      </c>
      <c r="O1550" t="s">
        <v>46</v>
      </c>
      <c r="P1550">
        <v>35</v>
      </c>
      <c r="Q1550" s="5" t="s">
        <v>87</v>
      </c>
      <c r="R1550" t="s">
        <v>30</v>
      </c>
      <c r="S1550" t="s">
        <v>145</v>
      </c>
      <c r="T1550" t="s">
        <v>18</v>
      </c>
      <c r="U1550" t="s">
        <v>26</v>
      </c>
      <c r="V1550" t="s">
        <v>31</v>
      </c>
      <c r="W1550">
        <v>721</v>
      </c>
      <c r="X1550" t="s">
        <v>574</v>
      </c>
      <c r="Y1550" t="s">
        <v>575</v>
      </c>
      <c r="Z1550" t="s">
        <v>576</v>
      </c>
      <c r="AA1550">
        <v>0.1065</v>
      </c>
      <c r="AB1550" t="s">
        <v>577</v>
      </c>
      <c r="AC1550" t="s">
        <v>578</v>
      </c>
      <c r="AD1550" t="s">
        <v>481</v>
      </c>
      <c r="AE1550" t="s">
        <v>472</v>
      </c>
      <c r="AF1550" t="s">
        <v>473</v>
      </c>
      <c r="AG1550" t="s">
        <v>474</v>
      </c>
      <c r="AH1550" t="s">
        <v>475</v>
      </c>
      <c r="AI1550" t="s">
        <v>481</v>
      </c>
      <c r="AJ1550">
        <v>1050013</v>
      </c>
      <c r="AK1550" t="s">
        <v>476</v>
      </c>
      <c r="AL1550" t="s">
        <v>241</v>
      </c>
      <c r="AM1550">
        <v>46925</v>
      </c>
      <c r="AN1550">
        <v>45182</v>
      </c>
      <c r="AO1550">
        <v>45750</v>
      </c>
      <c r="AP1550">
        <v>25.36</v>
      </c>
      <c r="AQ1550">
        <v>3055.59</v>
      </c>
      <c r="AR1550" t="s">
        <v>2626</v>
      </c>
      <c r="AS1550" t="s">
        <v>2626</v>
      </c>
      <c r="AT1550">
        <v>1</v>
      </c>
      <c r="AU1550" t="s">
        <v>2628</v>
      </c>
      <c r="AV1550" s="3">
        <v>44566</v>
      </c>
      <c r="AW1550" s="3" t="str">
        <f>TEXT(LoanTable[[#This Row],[Disbursement Date]],"YYYY-MM")</f>
        <v>2022-01</v>
      </c>
      <c r="AX1550" t="str">
        <f>TEXT(EDATE(LoanTable[[#This Row],[Disbursement Date]],-1),"YYYY-MM")</f>
        <v>2021-12</v>
      </c>
      <c r="AY1550">
        <f>IF(LoanTable[[#This Row],[Loan Status]]="Active",1,0)</f>
        <v>0</v>
      </c>
      <c r="AZ1550">
        <f>IF(COUNTIFS(LoanTable[Client id],LoanTable[[#This Row],[Client id]],LoanTable[Period],LoanTable[[#This Row],[Previous Period]])&gt;0,1,0)</f>
        <v>0</v>
      </c>
      <c r="BA1550" s="17" t="str">
        <f>TEXT(LoanTable[[#This Row],[Disbursement Date]],"YYYY")</f>
        <v>2022</v>
      </c>
      <c r="BB1550" s="10" cm="1">
        <f t="array" ref="BB1550">IF(YEAR(LoanTable[[#This Row],[Disbursement Date]])=MIN(YEAR(LoanTable[Disbursement Date])),"",YEAR(LoanTable[[#This Row],[Disbursement Date]])-1)</f>
        <v>2021</v>
      </c>
      <c r="BC1550" s="10">
        <f>IF(LoanTable[[#This Row],[Previous Year]]="",1,IF(COUNTIFS(LoanTable[Client id],LoanTable[[#This Row],[Client id]],LoanTable[Year],LoanTable[[#This Row],[Previous Year]])&gt;0,1,0))</f>
        <v>0</v>
      </c>
      <c r="BD1550" t="str">
        <f>YEAR(LoanTable[[#This Row],[Disbursement Date]]) &amp; "-Q" &amp; ROUNDUP(MONTH(LoanTable[[#This Row],[Disbursement Date]])/3,0)</f>
        <v>2022-Q1</v>
      </c>
      <c r="BE1550">
        <f>IF(LoanTable[[#This Row],[Disbursement Date]]=LoanTable[[#This Row],[First Loan Date]],1,0)</f>
        <v>1</v>
      </c>
    </row>
    <row r="1551" spans="1:57" x14ac:dyDescent="0.3">
      <c r="A1551" t="s">
        <v>2269</v>
      </c>
      <c r="B1551">
        <v>422</v>
      </c>
      <c r="C1551" t="s">
        <v>344</v>
      </c>
      <c r="D1551" t="s">
        <v>573</v>
      </c>
      <c r="E1551">
        <v>35036</v>
      </c>
      <c r="F1551">
        <v>46446</v>
      </c>
      <c r="G1551">
        <v>18895</v>
      </c>
      <c r="H1551" s="5">
        <v>44566</v>
      </c>
      <c r="I1551" t="s">
        <v>612</v>
      </c>
      <c r="J1551" t="s">
        <v>613</v>
      </c>
      <c r="K1551">
        <v>910020</v>
      </c>
      <c r="L1551" t="s">
        <v>346</v>
      </c>
      <c r="M1551" t="s">
        <v>209</v>
      </c>
      <c r="N1551" t="s">
        <v>13</v>
      </c>
      <c r="O1551" t="s">
        <v>28</v>
      </c>
      <c r="P1551">
        <v>55</v>
      </c>
      <c r="Q1551" s="5" t="s">
        <v>210</v>
      </c>
      <c r="R1551" t="s">
        <v>104</v>
      </c>
      <c r="S1551" t="s">
        <v>105</v>
      </c>
      <c r="T1551" t="s">
        <v>18</v>
      </c>
      <c r="U1551" t="s">
        <v>22</v>
      </c>
      <c r="V1551" t="s">
        <v>20</v>
      </c>
      <c r="W1551">
        <v>502</v>
      </c>
      <c r="X1551" t="s">
        <v>574</v>
      </c>
      <c r="Y1551" t="s">
        <v>575</v>
      </c>
      <c r="Z1551" t="s">
        <v>576</v>
      </c>
      <c r="AA1551">
        <v>0.1065</v>
      </c>
      <c r="AB1551" t="s">
        <v>577</v>
      </c>
      <c r="AC1551" t="s">
        <v>578</v>
      </c>
      <c r="AD1551" t="s">
        <v>344</v>
      </c>
      <c r="AE1551" t="s">
        <v>250</v>
      </c>
      <c r="AF1551" t="s">
        <v>251</v>
      </c>
      <c r="AG1551" t="s">
        <v>252</v>
      </c>
      <c r="AH1551" t="s">
        <v>253</v>
      </c>
      <c r="AI1551" t="s">
        <v>254</v>
      </c>
      <c r="AJ1551">
        <v>910020</v>
      </c>
      <c r="AK1551" t="s">
        <v>345</v>
      </c>
      <c r="AL1551" t="s">
        <v>256</v>
      </c>
      <c r="AM1551">
        <v>35582</v>
      </c>
      <c r="AN1551">
        <v>46984</v>
      </c>
      <c r="AO1551">
        <v>34997</v>
      </c>
      <c r="AP1551">
        <v>41.45</v>
      </c>
      <c r="AQ1551">
        <v>4963.46</v>
      </c>
      <c r="AR1551" t="s">
        <v>2626</v>
      </c>
      <c r="AS1551" t="s">
        <v>2626</v>
      </c>
      <c r="AT1551">
        <v>0</v>
      </c>
      <c r="AU1551" t="s">
        <v>2629</v>
      </c>
      <c r="AV1551" s="3">
        <v>42812</v>
      </c>
      <c r="AW1551" s="3" t="str">
        <f>TEXT(LoanTable[[#This Row],[Disbursement Date]],"YYYY-MM")</f>
        <v>2022-01</v>
      </c>
      <c r="AX1551" t="str">
        <f>TEXT(EDATE(LoanTable[[#This Row],[Disbursement Date]],-1),"YYYY-MM")</f>
        <v>2021-12</v>
      </c>
      <c r="AY1551">
        <f>IF(LoanTable[[#This Row],[Loan Status]]="Active",1,0)</f>
        <v>0</v>
      </c>
      <c r="AZ1551">
        <f>IF(COUNTIFS(LoanTable[Client id],LoanTable[[#This Row],[Client id]],LoanTable[Period],LoanTable[[#This Row],[Previous Period]])&gt;0,1,0)</f>
        <v>0</v>
      </c>
      <c r="BA1551" s="17" t="str">
        <f>TEXT(LoanTable[[#This Row],[Disbursement Date]],"YYYY")</f>
        <v>2022</v>
      </c>
      <c r="BB1551" s="10" cm="1">
        <f t="array" ref="BB1551">IF(YEAR(LoanTable[[#This Row],[Disbursement Date]])=MIN(YEAR(LoanTable[Disbursement Date])),"",YEAR(LoanTable[[#This Row],[Disbursement Date]])-1)</f>
        <v>2021</v>
      </c>
      <c r="BC1551" s="10">
        <f>IF(LoanTable[[#This Row],[Previous Year]]="",1,IF(COUNTIFS(LoanTable[Client id],LoanTable[[#This Row],[Client id]],LoanTable[Year],LoanTable[[#This Row],[Previous Year]])&gt;0,1,0))</f>
        <v>0</v>
      </c>
      <c r="BD1551" t="str">
        <f>YEAR(LoanTable[[#This Row],[Disbursement Date]]) &amp; "-Q" &amp; ROUNDUP(MONTH(LoanTable[[#This Row],[Disbursement Date]])/3,0)</f>
        <v>2022-Q1</v>
      </c>
      <c r="BE1551">
        <f>IF(LoanTable[[#This Row],[Disbursement Date]]=LoanTable[[#This Row],[First Loan Date]],1,0)</f>
        <v>0</v>
      </c>
    </row>
    <row r="1552" spans="1:57" x14ac:dyDescent="0.3">
      <c r="A1552" t="s">
        <v>1817</v>
      </c>
      <c r="B1552">
        <v>785</v>
      </c>
      <c r="C1552" t="s">
        <v>409</v>
      </c>
      <c r="D1552" t="s">
        <v>573</v>
      </c>
      <c r="E1552">
        <v>10012</v>
      </c>
      <c r="F1552">
        <v>31744</v>
      </c>
      <c r="G1552">
        <v>25783</v>
      </c>
      <c r="H1552" s="5">
        <v>44567</v>
      </c>
      <c r="I1552" t="s">
        <v>615</v>
      </c>
      <c r="J1552" t="s">
        <v>619</v>
      </c>
      <c r="K1552">
        <v>1030063</v>
      </c>
      <c r="L1552" t="s">
        <v>411</v>
      </c>
      <c r="M1552" t="s">
        <v>168</v>
      </c>
      <c r="N1552" t="s">
        <v>13</v>
      </c>
      <c r="O1552" t="s">
        <v>46</v>
      </c>
      <c r="P1552">
        <v>34</v>
      </c>
      <c r="Q1552" s="5" t="s">
        <v>87</v>
      </c>
      <c r="R1552" t="s">
        <v>30</v>
      </c>
      <c r="S1552" t="s">
        <v>145</v>
      </c>
      <c r="T1552" t="s">
        <v>63</v>
      </c>
      <c r="U1552" t="s">
        <v>22</v>
      </c>
      <c r="V1552" t="s">
        <v>20</v>
      </c>
      <c r="W1552">
        <v>341</v>
      </c>
      <c r="X1552" t="s">
        <v>574</v>
      </c>
      <c r="Y1552" t="s">
        <v>575</v>
      </c>
      <c r="Z1552" t="s">
        <v>576</v>
      </c>
      <c r="AA1552">
        <v>0.1065</v>
      </c>
      <c r="AB1552" t="s">
        <v>577</v>
      </c>
      <c r="AC1552" t="s">
        <v>578</v>
      </c>
      <c r="AD1552" t="s">
        <v>409</v>
      </c>
      <c r="AE1552" t="s">
        <v>234</v>
      </c>
      <c r="AF1552" t="s">
        <v>235</v>
      </c>
      <c r="AG1552" t="s">
        <v>236</v>
      </c>
      <c r="AH1552" t="s">
        <v>237</v>
      </c>
      <c r="AI1552" t="s">
        <v>246</v>
      </c>
      <c r="AJ1552">
        <v>1030063</v>
      </c>
      <c r="AK1552" t="s">
        <v>410</v>
      </c>
      <c r="AL1552" t="s">
        <v>241</v>
      </c>
      <c r="AM1552">
        <v>10543</v>
      </c>
      <c r="AN1552">
        <v>31629</v>
      </c>
      <c r="AO1552">
        <v>9830</v>
      </c>
      <c r="AP1552">
        <v>41.14</v>
      </c>
      <c r="AQ1552">
        <v>1098.6600000000001</v>
      </c>
      <c r="AR1552" t="s">
        <v>2626</v>
      </c>
      <c r="AS1552" t="s">
        <v>2626</v>
      </c>
      <c r="AT1552">
        <v>1</v>
      </c>
      <c r="AU1552" t="s">
        <v>2629</v>
      </c>
      <c r="AV1552" s="3">
        <v>42087</v>
      </c>
      <c r="AW1552" s="3" t="str">
        <f>TEXT(LoanTable[[#This Row],[Disbursement Date]],"YYYY-MM")</f>
        <v>2022-01</v>
      </c>
      <c r="AX1552" t="str">
        <f>TEXT(EDATE(LoanTable[[#This Row],[Disbursement Date]],-1),"YYYY-MM")</f>
        <v>2021-12</v>
      </c>
      <c r="AY1552">
        <f>IF(LoanTable[[#This Row],[Loan Status]]="Active",1,0)</f>
        <v>0</v>
      </c>
      <c r="AZ1552">
        <f>IF(COUNTIFS(LoanTable[Client id],LoanTable[[#This Row],[Client id]],LoanTable[Period],LoanTable[[#This Row],[Previous Period]])&gt;0,1,0)</f>
        <v>0</v>
      </c>
      <c r="BA1552" s="17" t="str">
        <f>TEXT(LoanTable[[#This Row],[Disbursement Date]],"YYYY")</f>
        <v>2022</v>
      </c>
      <c r="BB1552" s="10" cm="1">
        <f t="array" ref="BB1552">IF(YEAR(LoanTable[[#This Row],[Disbursement Date]])=MIN(YEAR(LoanTable[Disbursement Date])),"",YEAR(LoanTable[[#This Row],[Disbursement Date]])-1)</f>
        <v>2021</v>
      </c>
      <c r="BC1552" s="10">
        <f>IF(LoanTable[[#This Row],[Previous Year]]="",1,IF(COUNTIFS(LoanTable[Client id],LoanTable[[#This Row],[Client id]],LoanTable[Year],LoanTable[[#This Row],[Previous Year]])&gt;0,1,0))</f>
        <v>0</v>
      </c>
      <c r="BD1552" t="str">
        <f>YEAR(LoanTable[[#This Row],[Disbursement Date]]) &amp; "-Q" &amp; ROUNDUP(MONTH(LoanTable[[#This Row],[Disbursement Date]])/3,0)</f>
        <v>2022-Q1</v>
      </c>
      <c r="BE1552">
        <f>IF(LoanTable[[#This Row],[Disbursement Date]]=LoanTable[[#This Row],[First Loan Date]],1,0)</f>
        <v>0</v>
      </c>
    </row>
    <row r="1553" spans="1:57" x14ac:dyDescent="0.3">
      <c r="A1553" t="s">
        <v>1330</v>
      </c>
      <c r="B1553">
        <v>626</v>
      </c>
      <c r="C1553" t="s">
        <v>374</v>
      </c>
      <c r="D1553" t="s">
        <v>573</v>
      </c>
      <c r="E1553">
        <v>41479</v>
      </c>
      <c r="F1553">
        <v>31732</v>
      </c>
      <c r="G1553">
        <v>19094</v>
      </c>
      <c r="H1553" s="5">
        <v>44569</v>
      </c>
      <c r="I1553" t="s">
        <v>624</v>
      </c>
      <c r="J1553" t="s">
        <v>613</v>
      </c>
      <c r="K1553">
        <v>1510002</v>
      </c>
      <c r="L1553" t="s">
        <v>380</v>
      </c>
      <c r="M1553" t="s">
        <v>99</v>
      </c>
      <c r="N1553" t="s">
        <v>13</v>
      </c>
      <c r="O1553" t="s">
        <v>14</v>
      </c>
      <c r="P1553">
        <v>44</v>
      </c>
      <c r="Q1553" s="5" t="s">
        <v>100</v>
      </c>
      <c r="R1553" t="s">
        <v>16</v>
      </c>
      <c r="S1553" t="s">
        <v>35</v>
      </c>
      <c r="T1553" t="s">
        <v>63</v>
      </c>
      <c r="U1553" t="s">
        <v>19</v>
      </c>
      <c r="V1553" t="s">
        <v>31</v>
      </c>
      <c r="W1553">
        <v>815</v>
      </c>
      <c r="X1553" t="s">
        <v>574</v>
      </c>
      <c r="Y1553" t="s">
        <v>575</v>
      </c>
      <c r="Z1553" t="s">
        <v>576</v>
      </c>
      <c r="AA1553">
        <v>0.1065</v>
      </c>
      <c r="AB1553" t="s">
        <v>577</v>
      </c>
      <c r="AC1553" t="s">
        <v>578</v>
      </c>
      <c r="AD1553" t="s">
        <v>374</v>
      </c>
      <c r="AE1553" t="s">
        <v>375</v>
      </c>
      <c r="AF1553" t="s">
        <v>376</v>
      </c>
      <c r="AG1553" t="s">
        <v>377</v>
      </c>
      <c r="AH1553" t="s">
        <v>378</v>
      </c>
      <c r="AI1553" t="s">
        <v>374</v>
      </c>
      <c r="AJ1553">
        <v>1510002</v>
      </c>
      <c r="AK1553" t="s">
        <v>379</v>
      </c>
      <c r="AL1553" t="s">
        <v>256</v>
      </c>
      <c r="AM1553">
        <v>41635</v>
      </c>
      <c r="AN1553">
        <v>31782</v>
      </c>
      <c r="AO1553">
        <v>41122</v>
      </c>
      <c r="AP1553">
        <v>37.090000000000003</v>
      </c>
      <c r="AQ1553">
        <v>1963.06</v>
      </c>
      <c r="AR1553" t="s">
        <v>2626</v>
      </c>
      <c r="AS1553" t="s">
        <v>2626</v>
      </c>
      <c r="AT1553">
        <v>1</v>
      </c>
      <c r="AU1553" t="s">
        <v>2629</v>
      </c>
      <c r="AV1553" s="3">
        <v>44155</v>
      </c>
      <c r="AW1553" s="3" t="str">
        <f>TEXT(LoanTable[[#This Row],[Disbursement Date]],"YYYY-MM")</f>
        <v>2022-01</v>
      </c>
      <c r="AX1553" t="str">
        <f>TEXT(EDATE(LoanTable[[#This Row],[Disbursement Date]],-1),"YYYY-MM")</f>
        <v>2021-12</v>
      </c>
      <c r="AY1553">
        <f>IF(LoanTable[[#This Row],[Loan Status]]="Active",1,0)</f>
        <v>1</v>
      </c>
      <c r="AZ1553">
        <f>IF(COUNTIFS(LoanTable[Client id],LoanTable[[#This Row],[Client id]],LoanTable[Period],LoanTable[[#This Row],[Previous Period]])&gt;0,1,0)</f>
        <v>0</v>
      </c>
      <c r="BA1553" s="17" t="str">
        <f>TEXT(LoanTable[[#This Row],[Disbursement Date]],"YYYY")</f>
        <v>2022</v>
      </c>
      <c r="BB1553" s="10" cm="1">
        <f t="array" ref="BB1553">IF(YEAR(LoanTable[[#This Row],[Disbursement Date]])=MIN(YEAR(LoanTable[Disbursement Date])),"",YEAR(LoanTable[[#This Row],[Disbursement Date]])-1)</f>
        <v>2021</v>
      </c>
      <c r="BC1553" s="10">
        <f>IF(LoanTable[[#This Row],[Previous Year]]="",1,IF(COUNTIFS(LoanTable[Client id],LoanTable[[#This Row],[Client id]],LoanTable[Year],LoanTable[[#This Row],[Previous Year]])&gt;0,1,0))</f>
        <v>0</v>
      </c>
      <c r="BD1553" t="str">
        <f>YEAR(LoanTable[[#This Row],[Disbursement Date]]) &amp; "-Q" &amp; ROUNDUP(MONTH(LoanTable[[#This Row],[Disbursement Date]])/3,0)</f>
        <v>2022-Q1</v>
      </c>
      <c r="BE1553">
        <f>IF(LoanTable[[#This Row],[Disbursement Date]]=LoanTable[[#This Row],[First Loan Date]],1,0)</f>
        <v>0</v>
      </c>
    </row>
    <row r="1554" spans="1:57" x14ac:dyDescent="0.3">
      <c r="A1554" t="s">
        <v>1720</v>
      </c>
      <c r="B1554">
        <v>562</v>
      </c>
      <c r="C1554" t="s">
        <v>233</v>
      </c>
      <c r="D1554" t="s">
        <v>592</v>
      </c>
      <c r="E1554">
        <v>7409</v>
      </c>
      <c r="F1554">
        <v>11749</v>
      </c>
      <c r="G1554">
        <v>3503</v>
      </c>
      <c r="H1554" s="5">
        <v>44571</v>
      </c>
      <c r="I1554" t="s">
        <v>615</v>
      </c>
      <c r="J1554" t="s">
        <v>613</v>
      </c>
      <c r="K1554">
        <v>100186</v>
      </c>
      <c r="L1554" t="s">
        <v>240</v>
      </c>
      <c r="M1554" t="s">
        <v>116</v>
      </c>
      <c r="N1554" t="s">
        <v>13</v>
      </c>
      <c r="O1554" t="s">
        <v>46</v>
      </c>
      <c r="P1554">
        <v>34</v>
      </c>
      <c r="Q1554" s="5" t="s">
        <v>71</v>
      </c>
      <c r="R1554" t="s">
        <v>30</v>
      </c>
      <c r="S1554" t="s">
        <v>145</v>
      </c>
      <c r="T1554" t="s">
        <v>63</v>
      </c>
      <c r="U1554" t="s">
        <v>19</v>
      </c>
      <c r="V1554" t="s">
        <v>31</v>
      </c>
      <c r="W1554">
        <v>328</v>
      </c>
      <c r="X1554" t="s">
        <v>574</v>
      </c>
      <c r="Y1554" t="s">
        <v>584</v>
      </c>
      <c r="Z1554" t="s">
        <v>593</v>
      </c>
      <c r="AA1554">
        <v>0.1991</v>
      </c>
      <c r="AB1554" t="s">
        <v>594</v>
      </c>
      <c r="AC1554" t="s">
        <v>595</v>
      </c>
      <c r="AD1554" t="s">
        <v>233</v>
      </c>
      <c r="AE1554" t="s">
        <v>234</v>
      </c>
      <c r="AF1554" t="s">
        <v>235</v>
      </c>
      <c r="AG1554" t="s">
        <v>236</v>
      </c>
      <c r="AH1554" t="s">
        <v>237</v>
      </c>
      <c r="AI1554" t="s">
        <v>233</v>
      </c>
      <c r="AJ1554">
        <v>100186</v>
      </c>
      <c r="AK1554" t="s">
        <v>238</v>
      </c>
      <c r="AL1554" t="s">
        <v>239</v>
      </c>
      <c r="AM1554">
        <v>8553</v>
      </c>
      <c r="AN1554">
        <v>12204</v>
      </c>
      <c r="AO1554">
        <v>6935</v>
      </c>
      <c r="AP1554">
        <v>22.96</v>
      </c>
      <c r="AQ1554">
        <v>1485.7</v>
      </c>
      <c r="AR1554" t="s">
        <v>2626</v>
      </c>
      <c r="AS1554" t="s">
        <v>2626</v>
      </c>
      <c r="AT1554">
        <v>0</v>
      </c>
      <c r="AU1554" t="s">
        <v>2630</v>
      </c>
      <c r="AV1554" s="3">
        <v>42827</v>
      </c>
      <c r="AW1554" s="3" t="str">
        <f>TEXT(LoanTable[[#This Row],[Disbursement Date]],"YYYY-MM")</f>
        <v>2022-01</v>
      </c>
      <c r="AX1554" t="str">
        <f>TEXT(EDATE(LoanTable[[#This Row],[Disbursement Date]],-1),"YYYY-MM")</f>
        <v>2021-12</v>
      </c>
      <c r="AY1554">
        <f>IF(LoanTable[[#This Row],[Loan Status]]="Active",1,0)</f>
        <v>0</v>
      </c>
      <c r="AZ1554">
        <f>IF(COUNTIFS(LoanTable[Client id],LoanTable[[#This Row],[Client id]],LoanTable[Period],LoanTable[[#This Row],[Previous Period]])&gt;0,1,0)</f>
        <v>0</v>
      </c>
      <c r="BA1554" s="17" t="str">
        <f>TEXT(LoanTable[[#This Row],[Disbursement Date]],"YYYY")</f>
        <v>2022</v>
      </c>
      <c r="BB1554" s="10" cm="1">
        <f t="array" ref="BB1554">IF(YEAR(LoanTable[[#This Row],[Disbursement Date]])=MIN(YEAR(LoanTable[Disbursement Date])),"",YEAR(LoanTable[[#This Row],[Disbursement Date]])-1)</f>
        <v>2021</v>
      </c>
      <c r="BC1554" s="10">
        <f>IF(LoanTable[[#This Row],[Previous Year]]="",1,IF(COUNTIFS(LoanTable[Client id],LoanTable[[#This Row],[Client id]],LoanTable[Year],LoanTable[[#This Row],[Previous Year]])&gt;0,1,0))</f>
        <v>1</v>
      </c>
      <c r="BD1554" t="str">
        <f>YEAR(LoanTable[[#This Row],[Disbursement Date]]) &amp; "-Q" &amp; ROUNDUP(MONTH(LoanTable[[#This Row],[Disbursement Date]])/3,0)</f>
        <v>2022-Q1</v>
      </c>
      <c r="BE1554">
        <f>IF(LoanTable[[#This Row],[Disbursement Date]]=LoanTable[[#This Row],[First Loan Date]],1,0)</f>
        <v>0</v>
      </c>
    </row>
    <row r="1555" spans="1:57" x14ac:dyDescent="0.3">
      <c r="A1555" t="s">
        <v>1199</v>
      </c>
      <c r="B1555">
        <v>748</v>
      </c>
      <c r="C1555" t="s">
        <v>523</v>
      </c>
      <c r="D1555" t="s">
        <v>589</v>
      </c>
      <c r="E1555">
        <v>41322</v>
      </c>
      <c r="F1555">
        <v>8958</v>
      </c>
      <c r="G1555">
        <v>16016</v>
      </c>
      <c r="H1555" s="5">
        <v>44571</v>
      </c>
      <c r="I1555" t="s">
        <v>624</v>
      </c>
      <c r="J1555" t="s">
        <v>613</v>
      </c>
      <c r="K1555">
        <v>800018</v>
      </c>
      <c r="L1555" t="s">
        <v>526</v>
      </c>
      <c r="M1555" t="s">
        <v>32</v>
      </c>
      <c r="N1555" t="s">
        <v>13</v>
      </c>
      <c r="O1555" t="s">
        <v>28</v>
      </c>
      <c r="P1555">
        <v>54</v>
      </c>
      <c r="Q1555" s="5" t="s">
        <v>221</v>
      </c>
      <c r="R1555" t="s">
        <v>74</v>
      </c>
      <c r="S1555" t="s">
        <v>35</v>
      </c>
      <c r="T1555" t="s">
        <v>63</v>
      </c>
      <c r="U1555" t="s">
        <v>26</v>
      </c>
      <c r="V1555" t="s">
        <v>31</v>
      </c>
      <c r="W1555">
        <v>629</v>
      </c>
      <c r="X1555" t="s">
        <v>574</v>
      </c>
      <c r="Y1555" t="s">
        <v>590</v>
      </c>
      <c r="Z1555" t="s">
        <v>576</v>
      </c>
      <c r="AA1555">
        <v>9.9099999999999994E-2</v>
      </c>
      <c r="AB1555" t="s">
        <v>577</v>
      </c>
      <c r="AC1555" t="s">
        <v>591</v>
      </c>
      <c r="AD1555" t="s">
        <v>523</v>
      </c>
      <c r="AE1555" t="s">
        <v>250</v>
      </c>
      <c r="AF1555" t="s">
        <v>251</v>
      </c>
      <c r="AG1555" t="s">
        <v>252</v>
      </c>
      <c r="AH1555" t="s">
        <v>253</v>
      </c>
      <c r="AI1555" t="s">
        <v>524</v>
      </c>
      <c r="AJ1555">
        <v>800018</v>
      </c>
      <c r="AK1555" t="s">
        <v>525</v>
      </c>
      <c r="AL1555" t="s">
        <v>239</v>
      </c>
      <c r="AM1555">
        <v>42441</v>
      </c>
      <c r="AN1555">
        <v>10296</v>
      </c>
      <c r="AO1555">
        <v>41014</v>
      </c>
      <c r="AP1555">
        <v>33.380000000000003</v>
      </c>
      <c r="AQ1555">
        <v>1590.52</v>
      </c>
      <c r="AR1555" t="s">
        <v>2627</v>
      </c>
      <c r="AS1555" t="s">
        <v>2626</v>
      </c>
      <c r="AT1555">
        <v>0</v>
      </c>
      <c r="AU1555" t="s">
        <v>2628</v>
      </c>
      <c r="AV1555" s="3">
        <v>43758</v>
      </c>
      <c r="AW1555" s="3" t="str">
        <f>TEXT(LoanTable[[#This Row],[Disbursement Date]],"YYYY-MM")</f>
        <v>2022-01</v>
      </c>
      <c r="AX1555" t="str">
        <f>TEXT(EDATE(LoanTable[[#This Row],[Disbursement Date]],-1),"YYYY-MM")</f>
        <v>2021-12</v>
      </c>
      <c r="AY1555">
        <f>IF(LoanTable[[#This Row],[Loan Status]]="Active",1,0)</f>
        <v>1</v>
      </c>
      <c r="AZ1555">
        <f>IF(COUNTIFS(LoanTable[Client id],LoanTable[[#This Row],[Client id]],LoanTable[Period],LoanTable[[#This Row],[Previous Period]])&gt;0,1,0)</f>
        <v>0</v>
      </c>
      <c r="BA1555" s="17" t="str">
        <f>TEXT(LoanTable[[#This Row],[Disbursement Date]],"YYYY")</f>
        <v>2022</v>
      </c>
      <c r="BB1555" s="10" cm="1">
        <f t="array" ref="BB1555">IF(YEAR(LoanTable[[#This Row],[Disbursement Date]])=MIN(YEAR(LoanTable[Disbursement Date])),"",YEAR(LoanTable[[#This Row],[Disbursement Date]])-1)</f>
        <v>2021</v>
      </c>
      <c r="BC1555" s="10">
        <f>IF(LoanTable[[#This Row],[Previous Year]]="",1,IF(COUNTIFS(LoanTable[Client id],LoanTable[[#This Row],[Client id]],LoanTable[Year],LoanTable[[#This Row],[Previous Year]])&gt;0,1,0))</f>
        <v>0</v>
      </c>
      <c r="BD1555" t="str">
        <f>YEAR(LoanTable[[#This Row],[Disbursement Date]]) &amp; "-Q" &amp; ROUNDUP(MONTH(LoanTable[[#This Row],[Disbursement Date]])/3,0)</f>
        <v>2022-Q1</v>
      </c>
      <c r="BE1555">
        <f>IF(LoanTable[[#This Row],[Disbursement Date]]=LoanTable[[#This Row],[First Loan Date]],1,0)</f>
        <v>0</v>
      </c>
    </row>
    <row r="1556" spans="1:57" x14ac:dyDescent="0.3">
      <c r="A1556" t="s">
        <v>992</v>
      </c>
      <c r="B1556">
        <v>731</v>
      </c>
      <c r="C1556" t="s">
        <v>350</v>
      </c>
      <c r="D1556" t="s">
        <v>573</v>
      </c>
      <c r="E1556">
        <v>32760</v>
      </c>
      <c r="F1556">
        <v>7972</v>
      </c>
      <c r="G1556">
        <v>34411</v>
      </c>
      <c r="H1556" s="5">
        <v>44573</v>
      </c>
      <c r="I1556" t="s">
        <v>615</v>
      </c>
      <c r="J1556" t="s">
        <v>613</v>
      </c>
      <c r="K1556">
        <v>700013</v>
      </c>
      <c r="L1556" t="s">
        <v>351</v>
      </c>
      <c r="M1556" t="s">
        <v>150</v>
      </c>
      <c r="N1556" t="s">
        <v>13</v>
      </c>
      <c r="O1556" t="s">
        <v>33</v>
      </c>
      <c r="P1556">
        <v>22</v>
      </c>
      <c r="Q1556" s="5" t="s">
        <v>151</v>
      </c>
      <c r="R1556" t="s">
        <v>74</v>
      </c>
      <c r="S1556" t="s">
        <v>35</v>
      </c>
      <c r="T1556" t="s">
        <v>18</v>
      </c>
      <c r="U1556" t="s">
        <v>65</v>
      </c>
      <c r="V1556" t="s">
        <v>39</v>
      </c>
      <c r="W1556">
        <v>516</v>
      </c>
      <c r="X1556" t="s">
        <v>574</v>
      </c>
      <c r="Y1556" t="s">
        <v>575</v>
      </c>
      <c r="Z1556" t="s">
        <v>576</v>
      </c>
      <c r="AA1556">
        <v>0.1065</v>
      </c>
      <c r="AB1556" t="s">
        <v>577</v>
      </c>
      <c r="AC1556" t="s">
        <v>578</v>
      </c>
      <c r="AD1556" t="s">
        <v>350</v>
      </c>
      <c r="AE1556" t="s">
        <v>331</v>
      </c>
      <c r="AF1556" t="s">
        <v>332</v>
      </c>
      <c r="AG1556" t="s">
        <v>333</v>
      </c>
      <c r="AH1556" t="s">
        <v>334</v>
      </c>
      <c r="AI1556" t="s">
        <v>335</v>
      </c>
      <c r="AJ1556">
        <v>700013</v>
      </c>
      <c r="AK1556" t="s">
        <v>247</v>
      </c>
      <c r="AL1556" t="s">
        <v>241</v>
      </c>
      <c r="AM1556">
        <v>32700</v>
      </c>
      <c r="AN1556">
        <v>9149</v>
      </c>
      <c r="AO1556">
        <v>32577</v>
      </c>
      <c r="AP1556">
        <v>42.24</v>
      </c>
      <c r="AQ1556">
        <v>2816.84</v>
      </c>
      <c r="AR1556" t="s">
        <v>2626</v>
      </c>
      <c r="AS1556" t="s">
        <v>2626</v>
      </c>
      <c r="AT1556">
        <v>1</v>
      </c>
      <c r="AU1556" t="s">
        <v>2629</v>
      </c>
      <c r="AV1556" s="3">
        <v>42635</v>
      </c>
      <c r="AW1556" s="3" t="str">
        <f>TEXT(LoanTable[[#This Row],[Disbursement Date]],"YYYY-MM")</f>
        <v>2022-01</v>
      </c>
      <c r="AX1556" t="str">
        <f>TEXT(EDATE(LoanTable[[#This Row],[Disbursement Date]],-1),"YYYY-MM")</f>
        <v>2021-12</v>
      </c>
      <c r="AY1556">
        <f>IF(LoanTable[[#This Row],[Loan Status]]="Active",1,0)</f>
        <v>0</v>
      </c>
      <c r="AZ1556">
        <f>IF(COUNTIFS(LoanTable[Client id],LoanTable[[#This Row],[Client id]],LoanTable[Period],LoanTable[[#This Row],[Previous Period]])&gt;0,1,0)</f>
        <v>0</v>
      </c>
      <c r="BA1556" s="17" t="str">
        <f>TEXT(LoanTable[[#This Row],[Disbursement Date]],"YYYY")</f>
        <v>2022</v>
      </c>
      <c r="BB1556" s="10" cm="1">
        <f t="array" ref="BB1556">IF(YEAR(LoanTable[[#This Row],[Disbursement Date]])=MIN(YEAR(LoanTable[Disbursement Date])),"",YEAR(LoanTable[[#This Row],[Disbursement Date]])-1)</f>
        <v>2021</v>
      </c>
      <c r="BC1556" s="10">
        <f>IF(LoanTable[[#This Row],[Previous Year]]="",1,IF(COUNTIFS(LoanTable[Client id],LoanTable[[#This Row],[Client id]],LoanTable[Year],LoanTable[[#This Row],[Previous Year]])&gt;0,1,0))</f>
        <v>1</v>
      </c>
      <c r="BD1556" t="str">
        <f>YEAR(LoanTable[[#This Row],[Disbursement Date]]) &amp; "-Q" &amp; ROUNDUP(MONTH(LoanTable[[#This Row],[Disbursement Date]])/3,0)</f>
        <v>2022-Q1</v>
      </c>
      <c r="BE1556">
        <f>IF(LoanTable[[#This Row],[Disbursement Date]]=LoanTable[[#This Row],[First Loan Date]],1,0)</f>
        <v>0</v>
      </c>
    </row>
    <row r="1557" spans="1:57" x14ac:dyDescent="0.3">
      <c r="A1557" t="s">
        <v>867</v>
      </c>
      <c r="B1557">
        <v>650</v>
      </c>
      <c r="C1557" t="s">
        <v>350</v>
      </c>
      <c r="D1557" t="s">
        <v>573</v>
      </c>
      <c r="E1557">
        <v>41593</v>
      </c>
      <c r="F1557">
        <v>26459</v>
      </c>
      <c r="G1557">
        <v>18641</v>
      </c>
      <c r="H1557" s="5">
        <v>44576</v>
      </c>
      <c r="I1557" t="s">
        <v>612</v>
      </c>
      <c r="J1557" t="s">
        <v>613</v>
      </c>
      <c r="K1557">
        <v>700013</v>
      </c>
      <c r="L1557" t="s">
        <v>351</v>
      </c>
      <c r="M1557" t="s">
        <v>122</v>
      </c>
      <c r="N1557" t="s">
        <v>13</v>
      </c>
      <c r="O1557" t="s">
        <v>14</v>
      </c>
      <c r="P1557">
        <v>44</v>
      </c>
      <c r="Q1557" s="5" t="s">
        <v>123</v>
      </c>
      <c r="R1557" t="s">
        <v>74</v>
      </c>
      <c r="S1557" t="s">
        <v>35</v>
      </c>
      <c r="T1557" t="s">
        <v>63</v>
      </c>
      <c r="U1557" t="s">
        <v>38</v>
      </c>
      <c r="V1557" t="s">
        <v>39</v>
      </c>
      <c r="W1557">
        <v>601</v>
      </c>
      <c r="X1557" t="s">
        <v>574</v>
      </c>
      <c r="Y1557" t="s">
        <v>575</v>
      </c>
      <c r="Z1557" t="s">
        <v>576</v>
      </c>
      <c r="AA1557">
        <v>0.1065</v>
      </c>
      <c r="AB1557" t="s">
        <v>577</v>
      </c>
      <c r="AC1557" t="s">
        <v>578</v>
      </c>
      <c r="AD1557" t="s">
        <v>350</v>
      </c>
      <c r="AE1557" t="s">
        <v>331</v>
      </c>
      <c r="AF1557" t="s">
        <v>332</v>
      </c>
      <c r="AG1557" t="s">
        <v>333</v>
      </c>
      <c r="AH1557" t="s">
        <v>334</v>
      </c>
      <c r="AI1557" t="s">
        <v>335</v>
      </c>
      <c r="AJ1557">
        <v>700013</v>
      </c>
      <c r="AK1557" t="s">
        <v>247</v>
      </c>
      <c r="AL1557" t="s">
        <v>241</v>
      </c>
      <c r="AM1557">
        <v>42233</v>
      </c>
      <c r="AN1557">
        <v>27215</v>
      </c>
      <c r="AO1557">
        <v>41418</v>
      </c>
      <c r="AP1557">
        <v>16.5</v>
      </c>
      <c r="AQ1557">
        <v>4957.24</v>
      </c>
      <c r="AR1557" t="s">
        <v>2627</v>
      </c>
      <c r="AS1557" t="s">
        <v>2627</v>
      </c>
      <c r="AT1557">
        <v>0</v>
      </c>
      <c r="AU1557" t="s">
        <v>2628</v>
      </c>
      <c r="AV1557" s="3">
        <v>42663</v>
      </c>
      <c r="AW1557" s="3" t="str">
        <f>TEXT(LoanTable[[#This Row],[Disbursement Date]],"YYYY-MM")</f>
        <v>2022-01</v>
      </c>
      <c r="AX1557" t="str">
        <f>TEXT(EDATE(LoanTable[[#This Row],[Disbursement Date]],-1),"YYYY-MM")</f>
        <v>2021-12</v>
      </c>
      <c r="AY1557">
        <f>IF(LoanTable[[#This Row],[Loan Status]]="Active",1,0)</f>
        <v>0</v>
      </c>
      <c r="AZ1557">
        <f>IF(COUNTIFS(LoanTable[Client id],LoanTable[[#This Row],[Client id]],LoanTable[Period],LoanTable[[#This Row],[Previous Period]])&gt;0,1,0)</f>
        <v>0</v>
      </c>
      <c r="BA1557" s="17" t="str">
        <f>TEXT(LoanTable[[#This Row],[Disbursement Date]],"YYYY")</f>
        <v>2022</v>
      </c>
      <c r="BB1557" s="10" cm="1">
        <f t="array" ref="BB1557">IF(YEAR(LoanTable[[#This Row],[Disbursement Date]])=MIN(YEAR(LoanTable[Disbursement Date])),"",YEAR(LoanTable[[#This Row],[Disbursement Date]])-1)</f>
        <v>2021</v>
      </c>
      <c r="BC1557" s="10">
        <f>IF(LoanTable[[#This Row],[Previous Year]]="",1,IF(COUNTIFS(LoanTable[Client id],LoanTable[[#This Row],[Client id]],LoanTable[Year],LoanTable[[#This Row],[Previous Year]])&gt;0,1,0))</f>
        <v>0</v>
      </c>
      <c r="BD1557" t="str">
        <f>YEAR(LoanTable[[#This Row],[Disbursement Date]]) &amp; "-Q" &amp; ROUNDUP(MONTH(LoanTable[[#This Row],[Disbursement Date]])/3,0)</f>
        <v>2022-Q1</v>
      </c>
      <c r="BE1557">
        <f>IF(LoanTable[[#This Row],[Disbursement Date]]=LoanTable[[#This Row],[First Loan Date]],1,0)</f>
        <v>0</v>
      </c>
    </row>
    <row r="1558" spans="1:57" x14ac:dyDescent="0.3">
      <c r="A1558" t="s">
        <v>1700</v>
      </c>
      <c r="B1558">
        <v>354</v>
      </c>
      <c r="C1558" t="s">
        <v>350</v>
      </c>
      <c r="D1558" t="s">
        <v>573</v>
      </c>
      <c r="E1558">
        <v>31746</v>
      </c>
      <c r="F1558">
        <v>20517</v>
      </c>
      <c r="G1558">
        <v>30969</v>
      </c>
      <c r="H1558" s="5">
        <v>44578</v>
      </c>
      <c r="I1558" t="s">
        <v>617</v>
      </c>
      <c r="J1558" t="s">
        <v>619</v>
      </c>
      <c r="K1558">
        <v>700013</v>
      </c>
      <c r="L1558" t="s">
        <v>351</v>
      </c>
      <c r="M1558" t="s">
        <v>128</v>
      </c>
      <c r="N1558" t="s">
        <v>13</v>
      </c>
      <c r="O1558" t="s">
        <v>14</v>
      </c>
      <c r="P1558">
        <v>36</v>
      </c>
      <c r="Q1558" s="5" t="s">
        <v>67</v>
      </c>
      <c r="R1558" t="s">
        <v>25</v>
      </c>
      <c r="S1558" t="s">
        <v>35</v>
      </c>
      <c r="T1558" t="s">
        <v>63</v>
      </c>
      <c r="U1558" t="s">
        <v>22</v>
      </c>
      <c r="V1558" t="s">
        <v>20</v>
      </c>
      <c r="W1558">
        <v>489</v>
      </c>
      <c r="X1558" t="s">
        <v>574</v>
      </c>
      <c r="Y1558" t="s">
        <v>575</v>
      </c>
      <c r="Z1558" t="s">
        <v>576</v>
      </c>
      <c r="AA1558">
        <v>0.1065</v>
      </c>
      <c r="AB1558" t="s">
        <v>577</v>
      </c>
      <c r="AC1558" t="s">
        <v>578</v>
      </c>
      <c r="AD1558" t="s">
        <v>350</v>
      </c>
      <c r="AE1558" t="s">
        <v>331</v>
      </c>
      <c r="AF1558" t="s">
        <v>332</v>
      </c>
      <c r="AG1558" t="s">
        <v>333</v>
      </c>
      <c r="AH1558" t="s">
        <v>334</v>
      </c>
      <c r="AI1558" t="s">
        <v>335</v>
      </c>
      <c r="AJ1558">
        <v>700013</v>
      </c>
      <c r="AK1558" t="s">
        <v>247</v>
      </c>
      <c r="AL1558" t="s">
        <v>241</v>
      </c>
      <c r="AM1558">
        <v>32433</v>
      </c>
      <c r="AN1558">
        <v>21679</v>
      </c>
      <c r="AO1558">
        <v>31376</v>
      </c>
      <c r="AP1558">
        <v>15.65</v>
      </c>
      <c r="AQ1558">
        <v>1705.6</v>
      </c>
      <c r="AR1558" t="s">
        <v>2626</v>
      </c>
      <c r="AS1558" t="s">
        <v>2626</v>
      </c>
      <c r="AT1558">
        <v>1</v>
      </c>
      <c r="AU1558" t="s">
        <v>2628</v>
      </c>
      <c r="AV1558" s="3">
        <v>43460</v>
      </c>
      <c r="AW1558" s="3" t="str">
        <f>TEXT(LoanTable[[#This Row],[Disbursement Date]],"YYYY-MM")</f>
        <v>2022-01</v>
      </c>
      <c r="AX1558" t="str">
        <f>TEXT(EDATE(LoanTable[[#This Row],[Disbursement Date]],-1),"YYYY-MM")</f>
        <v>2021-12</v>
      </c>
      <c r="AY1558">
        <f>IF(LoanTable[[#This Row],[Loan Status]]="Active",1,0)</f>
        <v>0</v>
      </c>
      <c r="AZ1558">
        <f>IF(COUNTIFS(LoanTable[Client id],LoanTable[[#This Row],[Client id]],LoanTable[Period],LoanTable[[#This Row],[Previous Period]])&gt;0,1,0)</f>
        <v>0</v>
      </c>
      <c r="BA1558" s="17" t="str">
        <f>TEXT(LoanTable[[#This Row],[Disbursement Date]],"YYYY")</f>
        <v>2022</v>
      </c>
      <c r="BB1558" s="10" cm="1">
        <f t="array" ref="BB1558">IF(YEAR(LoanTable[[#This Row],[Disbursement Date]])=MIN(YEAR(LoanTable[Disbursement Date])),"",YEAR(LoanTable[[#This Row],[Disbursement Date]])-1)</f>
        <v>2021</v>
      </c>
      <c r="BC1558" s="10">
        <f>IF(LoanTable[[#This Row],[Previous Year]]="",1,IF(COUNTIFS(LoanTable[Client id],LoanTable[[#This Row],[Client id]],LoanTable[Year],LoanTable[[#This Row],[Previous Year]])&gt;0,1,0))</f>
        <v>1</v>
      </c>
      <c r="BD1558" t="str">
        <f>YEAR(LoanTable[[#This Row],[Disbursement Date]]) &amp; "-Q" &amp; ROUNDUP(MONTH(LoanTable[[#This Row],[Disbursement Date]])/3,0)</f>
        <v>2022-Q1</v>
      </c>
      <c r="BE1558">
        <f>IF(LoanTable[[#This Row],[Disbursement Date]]=LoanTable[[#This Row],[First Loan Date]],1,0)</f>
        <v>0</v>
      </c>
    </row>
    <row r="1559" spans="1:57" x14ac:dyDescent="0.3">
      <c r="A1559" t="s">
        <v>1777</v>
      </c>
      <c r="B1559">
        <v>690</v>
      </c>
      <c r="C1559" t="s">
        <v>273</v>
      </c>
      <c r="D1559" t="s">
        <v>589</v>
      </c>
      <c r="E1559">
        <v>38917</v>
      </c>
      <c r="F1559">
        <v>49352</v>
      </c>
      <c r="G1559">
        <v>38883</v>
      </c>
      <c r="H1559" s="5">
        <v>44580</v>
      </c>
      <c r="I1559" t="s">
        <v>612</v>
      </c>
      <c r="J1559" t="s">
        <v>619</v>
      </c>
      <c r="K1559">
        <v>80001</v>
      </c>
      <c r="L1559" t="s">
        <v>275</v>
      </c>
      <c r="M1559" t="s">
        <v>82</v>
      </c>
      <c r="N1559" t="s">
        <v>13</v>
      </c>
      <c r="O1559" t="s">
        <v>33</v>
      </c>
      <c r="P1559">
        <v>23</v>
      </c>
      <c r="Q1559" s="5" t="s">
        <v>83</v>
      </c>
      <c r="R1559" t="s">
        <v>74</v>
      </c>
      <c r="S1559" t="s">
        <v>35</v>
      </c>
      <c r="T1559" t="s">
        <v>18</v>
      </c>
      <c r="U1559" t="s">
        <v>38</v>
      </c>
      <c r="V1559" t="s">
        <v>31</v>
      </c>
      <c r="W1559">
        <v>503</v>
      </c>
      <c r="X1559" t="s">
        <v>574</v>
      </c>
      <c r="Y1559" t="s">
        <v>590</v>
      </c>
      <c r="Z1559" t="s">
        <v>576</v>
      </c>
      <c r="AA1559">
        <v>9.9099999999999994E-2</v>
      </c>
      <c r="AB1559" t="s">
        <v>577</v>
      </c>
      <c r="AC1559" t="s">
        <v>591</v>
      </c>
      <c r="AD1559" t="s">
        <v>273</v>
      </c>
      <c r="AE1559" t="s">
        <v>266</v>
      </c>
      <c r="AF1559" t="s">
        <v>267</v>
      </c>
      <c r="AG1559" t="s">
        <v>268</v>
      </c>
      <c r="AH1559" t="s">
        <v>269</v>
      </c>
      <c r="AI1559" t="s">
        <v>273</v>
      </c>
      <c r="AJ1559">
        <v>80001</v>
      </c>
      <c r="AK1559" t="s">
        <v>274</v>
      </c>
      <c r="AL1559" t="s">
        <v>256</v>
      </c>
      <c r="AM1559">
        <v>38485</v>
      </c>
      <c r="AN1559">
        <v>49965</v>
      </c>
      <c r="AO1559">
        <v>38526</v>
      </c>
      <c r="AP1559">
        <v>22.57</v>
      </c>
      <c r="AQ1559">
        <v>4268.3900000000003</v>
      </c>
      <c r="AR1559" t="s">
        <v>2626</v>
      </c>
      <c r="AS1559" t="s">
        <v>2626</v>
      </c>
      <c r="AT1559">
        <v>1</v>
      </c>
      <c r="AU1559" t="s">
        <v>2628</v>
      </c>
      <c r="AV1559" s="3">
        <v>44580</v>
      </c>
      <c r="AW1559" s="3" t="str">
        <f>TEXT(LoanTable[[#This Row],[Disbursement Date]],"YYYY-MM")</f>
        <v>2022-01</v>
      </c>
      <c r="AX1559" t="str">
        <f>TEXT(EDATE(LoanTable[[#This Row],[Disbursement Date]],-1),"YYYY-MM")</f>
        <v>2021-12</v>
      </c>
      <c r="AY1559">
        <f>IF(LoanTable[[#This Row],[Loan Status]]="Active",1,0)</f>
        <v>0</v>
      </c>
      <c r="AZ1559">
        <f>IF(COUNTIFS(LoanTable[Client id],LoanTable[[#This Row],[Client id]],LoanTable[Period],LoanTable[[#This Row],[Previous Period]])&gt;0,1,0)</f>
        <v>0</v>
      </c>
      <c r="BA1559" s="17" t="str">
        <f>TEXT(LoanTable[[#This Row],[Disbursement Date]],"YYYY")</f>
        <v>2022</v>
      </c>
      <c r="BB1559" s="10" cm="1">
        <f t="array" ref="BB1559">IF(YEAR(LoanTable[[#This Row],[Disbursement Date]])=MIN(YEAR(LoanTable[Disbursement Date])),"",YEAR(LoanTable[[#This Row],[Disbursement Date]])-1)</f>
        <v>2021</v>
      </c>
      <c r="BC1559" s="10">
        <f>IF(LoanTable[[#This Row],[Previous Year]]="",1,IF(COUNTIFS(LoanTable[Client id],LoanTable[[#This Row],[Client id]],LoanTable[Year],LoanTable[[#This Row],[Previous Year]])&gt;0,1,0))</f>
        <v>0</v>
      </c>
      <c r="BD1559" t="str">
        <f>YEAR(LoanTable[[#This Row],[Disbursement Date]]) &amp; "-Q" &amp; ROUNDUP(MONTH(LoanTable[[#This Row],[Disbursement Date]])/3,0)</f>
        <v>2022-Q1</v>
      </c>
      <c r="BE1559">
        <f>IF(LoanTable[[#This Row],[Disbursement Date]]=LoanTable[[#This Row],[First Loan Date]],1,0)</f>
        <v>1</v>
      </c>
    </row>
    <row r="1560" spans="1:57" x14ac:dyDescent="0.3">
      <c r="A1560" t="s">
        <v>1688</v>
      </c>
      <c r="B1560">
        <v>336</v>
      </c>
      <c r="C1560" t="s">
        <v>409</v>
      </c>
      <c r="D1560" t="s">
        <v>589</v>
      </c>
      <c r="E1560">
        <v>19119</v>
      </c>
      <c r="F1560">
        <v>5027</v>
      </c>
      <c r="G1560">
        <v>27677</v>
      </c>
      <c r="H1560" s="5">
        <v>44581</v>
      </c>
      <c r="I1560" t="s">
        <v>615</v>
      </c>
      <c r="J1560" t="s">
        <v>613</v>
      </c>
      <c r="K1560">
        <v>1030063</v>
      </c>
      <c r="L1560" t="s">
        <v>411</v>
      </c>
      <c r="M1560" t="s">
        <v>153</v>
      </c>
      <c r="N1560" t="s">
        <v>13</v>
      </c>
      <c r="O1560" t="s">
        <v>14</v>
      </c>
      <c r="P1560">
        <v>44</v>
      </c>
      <c r="Q1560" s="5" t="s">
        <v>100</v>
      </c>
      <c r="R1560" t="s">
        <v>74</v>
      </c>
      <c r="S1560" t="s">
        <v>105</v>
      </c>
      <c r="T1560" t="s">
        <v>63</v>
      </c>
      <c r="U1560" t="s">
        <v>65</v>
      </c>
      <c r="V1560" t="s">
        <v>31</v>
      </c>
      <c r="W1560">
        <v>686</v>
      </c>
      <c r="X1560" t="s">
        <v>574</v>
      </c>
      <c r="Y1560" t="s">
        <v>590</v>
      </c>
      <c r="Z1560" t="s">
        <v>576</v>
      </c>
      <c r="AA1560">
        <v>9.9099999999999994E-2</v>
      </c>
      <c r="AB1560" t="s">
        <v>577</v>
      </c>
      <c r="AC1560" t="s">
        <v>591</v>
      </c>
      <c r="AD1560" t="s">
        <v>409</v>
      </c>
      <c r="AE1560" t="s">
        <v>234</v>
      </c>
      <c r="AF1560" t="s">
        <v>235</v>
      </c>
      <c r="AG1560" t="s">
        <v>236</v>
      </c>
      <c r="AH1560" t="s">
        <v>237</v>
      </c>
      <c r="AI1560" t="s">
        <v>246</v>
      </c>
      <c r="AJ1560">
        <v>1030063</v>
      </c>
      <c r="AK1560" t="s">
        <v>410</v>
      </c>
      <c r="AL1560" t="s">
        <v>241</v>
      </c>
      <c r="AM1560">
        <v>18894</v>
      </c>
      <c r="AN1560">
        <v>5543</v>
      </c>
      <c r="AO1560">
        <v>18686</v>
      </c>
      <c r="AP1560">
        <v>11.79</v>
      </c>
      <c r="AQ1560">
        <v>2394.56</v>
      </c>
      <c r="AR1560" t="s">
        <v>2626</v>
      </c>
      <c r="AS1560" t="s">
        <v>2626</v>
      </c>
      <c r="AT1560">
        <v>1</v>
      </c>
      <c r="AU1560" t="s">
        <v>2629</v>
      </c>
      <c r="AV1560" s="3">
        <v>42508</v>
      </c>
      <c r="AW1560" s="3" t="str">
        <f>TEXT(LoanTable[[#This Row],[Disbursement Date]],"YYYY-MM")</f>
        <v>2022-01</v>
      </c>
      <c r="AX1560" t="str">
        <f>TEXT(EDATE(LoanTable[[#This Row],[Disbursement Date]],-1),"YYYY-MM")</f>
        <v>2021-12</v>
      </c>
      <c r="AY1560">
        <f>IF(LoanTable[[#This Row],[Loan Status]]="Active",1,0)</f>
        <v>0</v>
      </c>
      <c r="AZ1560">
        <f>IF(COUNTIFS(LoanTable[Client id],LoanTable[[#This Row],[Client id]],LoanTable[Period],LoanTable[[#This Row],[Previous Period]])&gt;0,1,0)</f>
        <v>0</v>
      </c>
      <c r="BA1560" s="17" t="str">
        <f>TEXT(LoanTable[[#This Row],[Disbursement Date]],"YYYY")</f>
        <v>2022</v>
      </c>
      <c r="BB1560" s="10" cm="1">
        <f t="array" ref="BB1560">IF(YEAR(LoanTable[[#This Row],[Disbursement Date]])=MIN(YEAR(LoanTable[Disbursement Date])),"",YEAR(LoanTable[[#This Row],[Disbursement Date]])-1)</f>
        <v>2021</v>
      </c>
      <c r="BC1560" s="10">
        <f>IF(LoanTable[[#This Row],[Previous Year]]="",1,IF(COUNTIFS(LoanTable[Client id],LoanTable[[#This Row],[Client id]],LoanTable[Year],LoanTable[[#This Row],[Previous Year]])&gt;0,1,0))</f>
        <v>1</v>
      </c>
      <c r="BD1560" t="str">
        <f>YEAR(LoanTable[[#This Row],[Disbursement Date]]) &amp; "-Q" &amp; ROUNDUP(MONTH(LoanTable[[#This Row],[Disbursement Date]])/3,0)</f>
        <v>2022-Q1</v>
      </c>
      <c r="BE1560">
        <f>IF(LoanTable[[#This Row],[Disbursement Date]]=LoanTable[[#This Row],[First Loan Date]],1,0)</f>
        <v>0</v>
      </c>
    </row>
    <row r="1561" spans="1:57" x14ac:dyDescent="0.3">
      <c r="A1561" t="s">
        <v>2528</v>
      </c>
      <c r="B1561">
        <v>46</v>
      </c>
      <c r="C1561" t="s">
        <v>492</v>
      </c>
      <c r="D1561" t="s">
        <v>598</v>
      </c>
      <c r="E1561">
        <v>48266</v>
      </c>
      <c r="F1561">
        <v>28902</v>
      </c>
      <c r="G1561">
        <v>29675</v>
      </c>
      <c r="H1561" s="5">
        <v>44582</v>
      </c>
      <c r="I1561" t="s">
        <v>612</v>
      </c>
      <c r="J1561" t="s">
        <v>619</v>
      </c>
      <c r="K1561">
        <v>1230018</v>
      </c>
      <c r="L1561" t="s">
        <v>498</v>
      </c>
      <c r="M1561" t="s">
        <v>102</v>
      </c>
      <c r="N1561" t="s">
        <v>13</v>
      </c>
      <c r="O1561" t="s">
        <v>14</v>
      </c>
      <c r="P1561">
        <v>38</v>
      </c>
      <c r="Q1561" s="6" t="s">
        <v>91</v>
      </c>
      <c r="R1561" t="s">
        <v>16</v>
      </c>
      <c r="S1561" t="s">
        <v>35</v>
      </c>
      <c r="T1561" t="s">
        <v>63</v>
      </c>
      <c r="U1561" t="s">
        <v>38</v>
      </c>
      <c r="V1561" t="s">
        <v>39</v>
      </c>
      <c r="W1561">
        <v>635</v>
      </c>
      <c r="X1561" t="s">
        <v>574</v>
      </c>
      <c r="Y1561" t="s">
        <v>584</v>
      </c>
      <c r="Z1561" t="s">
        <v>593</v>
      </c>
      <c r="AA1561">
        <v>0.14649999999999999</v>
      </c>
      <c r="AB1561" t="s">
        <v>599</v>
      </c>
      <c r="AC1561" t="s">
        <v>600</v>
      </c>
      <c r="AD1561" t="s">
        <v>492</v>
      </c>
      <c r="AE1561" t="s">
        <v>493</v>
      </c>
      <c r="AF1561" t="s">
        <v>473</v>
      </c>
      <c r="AG1561" t="s">
        <v>494</v>
      </c>
      <c r="AH1561" t="s">
        <v>495</v>
      </c>
      <c r="AI1561" t="s">
        <v>496</v>
      </c>
      <c r="AJ1561">
        <v>1230018</v>
      </c>
      <c r="AK1561" t="s">
        <v>497</v>
      </c>
      <c r="AL1561" t="s">
        <v>256</v>
      </c>
      <c r="AM1561">
        <v>47891</v>
      </c>
      <c r="AN1561">
        <v>30638</v>
      </c>
      <c r="AO1561">
        <v>48134</v>
      </c>
      <c r="AP1561">
        <v>40.81</v>
      </c>
      <c r="AQ1561">
        <v>2616.25</v>
      </c>
      <c r="AR1561" t="s">
        <v>2626</v>
      </c>
      <c r="AS1561" t="s">
        <v>2626</v>
      </c>
      <c r="AT1561">
        <v>1</v>
      </c>
      <c r="AU1561" t="s">
        <v>2628</v>
      </c>
      <c r="AV1561" s="3">
        <v>44582</v>
      </c>
      <c r="AW1561" s="3" t="str">
        <f>TEXT(LoanTable[[#This Row],[Disbursement Date]],"YYYY-MM")</f>
        <v>2022-01</v>
      </c>
      <c r="AX1561" t="str">
        <f>TEXT(EDATE(LoanTable[[#This Row],[Disbursement Date]],-1),"YYYY-MM")</f>
        <v>2021-12</v>
      </c>
      <c r="AY1561">
        <f>IF(LoanTable[[#This Row],[Loan Status]]="Active",1,0)</f>
        <v>0</v>
      </c>
      <c r="AZ1561">
        <f>IF(COUNTIFS(LoanTable[Client id],LoanTable[[#This Row],[Client id]],LoanTable[Period],LoanTable[[#This Row],[Previous Period]])&gt;0,1,0)</f>
        <v>0</v>
      </c>
      <c r="BA1561" s="17" t="str">
        <f>TEXT(LoanTable[[#This Row],[Disbursement Date]],"YYYY")</f>
        <v>2022</v>
      </c>
      <c r="BB1561" s="10" cm="1">
        <f t="array" ref="BB1561">IF(YEAR(LoanTable[[#This Row],[Disbursement Date]])=MIN(YEAR(LoanTable[Disbursement Date])),"",YEAR(LoanTable[[#This Row],[Disbursement Date]])-1)</f>
        <v>2021</v>
      </c>
      <c r="BC1561" s="10">
        <f>IF(LoanTable[[#This Row],[Previous Year]]="",1,IF(COUNTIFS(LoanTable[Client id],LoanTable[[#This Row],[Client id]],LoanTable[Year],LoanTable[[#This Row],[Previous Year]])&gt;0,1,0))</f>
        <v>0</v>
      </c>
      <c r="BD1561" t="str">
        <f>YEAR(LoanTable[[#This Row],[Disbursement Date]]) &amp; "-Q" &amp; ROUNDUP(MONTH(LoanTable[[#This Row],[Disbursement Date]])/3,0)</f>
        <v>2022-Q1</v>
      </c>
      <c r="BE1561">
        <f>IF(LoanTable[[#This Row],[Disbursement Date]]=LoanTable[[#This Row],[First Loan Date]],1,0)</f>
        <v>1</v>
      </c>
    </row>
    <row r="1562" spans="1:57" x14ac:dyDescent="0.3">
      <c r="A1562" t="s">
        <v>695</v>
      </c>
      <c r="B1562">
        <v>969</v>
      </c>
      <c r="C1562" t="s">
        <v>285</v>
      </c>
      <c r="D1562" t="s">
        <v>573</v>
      </c>
      <c r="E1562">
        <v>42701</v>
      </c>
      <c r="F1562">
        <v>28482</v>
      </c>
      <c r="G1562">
        <v>26568</v>
      </c>
      <c r="H1562" s="5">
        <v>44591</v>
      </c>
      <c r="I1562" t="s">
        <v>624</v>
      </c>
      <c r="J1562" t="s">
        <v>619</v>
      </c>
      <c r="K1562">
        <v>240005</v>
      </c>
      <c r="L1562" t="s">
        <v>287</v>
      </c>
      <c r="M1562" t="s">
        <v>98</v>
      </c>
      <c r="N1562" t="s">
        <v>13</v>
      </c>
      <c r="O1562" t="s">
        <v>14</v>
      </c>
      <c r="P1562">
        <v>44</v>
      </c>
      <c r="Q1562" s="5" t="s">
        <v>100</v>
      </c>
      <c r="R1562" t="s">
        <v>25</v>
      </c>
      <c r="S1562" t="s">
        <v>35</v>
      </c>
      <c r="T1562" t="s">
        <v>63</v>
      </c>
      <c r="U1562" t="s">
        <v>65</v>
      </c>
      <c r="V1562" t="s">
        <v>20</v>
      </c>
      <c r="W1562">
        <v>361</v>
      </c>
      <c r="X1562" t="s">
        <v>574</v>
      </c>
      <c r="Y1562" t="s">
        <v>575</v>
      </c>
      <c r="Z1562" t="s">
        <v>576</v>
      </c>
      <c r="AA1562">
        <v>0.1065</v>
      </c>
      <c r="AB1562" t="s">
        <v>577</v>
      </c>
      <c r="AC1562" t="s">
        <v>578</v>
      </c>
      <c r="AD1562" t="s">
        <v>285</v>
      </c>
      <c r="AE1562" t="s">
        <v>259</v>
      </c>
      <c r="AF1562" t="s">
        <v>260</v>
      </c>
      <c r="AG1562" t="s">
        <v>261</v>
      </c>
      <c r="AH1562" t="s">
        <v>262</v>
      </c>
      <c r="AI1562" t="s">
        <v>285</v>
      </c>
      <c r="AJ1562">
        <v>240005</v>
      </c>
      <c r="AK1562" t="s">
        <v>286</v>
      </c>
      <c r="AL1562" t="s">
        <v>241</v>
      </c>
      <c r="AM1562">
        <v>42629</v>
      </c>
      <c r="AN1562">
        <v>29420</v>
      </c>
      <c r="AO1562">
        <v>42332</v>
      </c>
      <c r="AP1562">
        <v>37.89</v>
      </c>
      <c r="AQ1562">
        <v>1408.51</v>
      </c>
      <c r="AR1562" t="s">
        <v>2626</v>
      </c>
      <c r="AS1562" t="s">
        <v>2627</v>
      </c>
      <c r="AT1562">
        <v>1</v>
      </c>
      <c r="AU1562" t="s">
        <v>2629</v>
      </c>
      <c r="AV1562" s="3">
        <v>44591</v>
      </c>
      <c r="AW1562" s="3" t="str">
        <f>TEXT(LoanTable[[#This Row],[Disbursement Date]],"YYYY-MM")</f>
        <v>2022-01</v>
      </c>
      <c r="AX1562" t="str">
        <f>TEXT(EDATE(LoanTable[[#This Row],[Disbursement Date]],-1),"YYYY-MM")</f>
        <v>2021-12</v>
      </c>
      <c r="AY1562">
        <f>IF(LoanTable[[#This Row],[Loan Status]]="Active",1,0)</f>
        <v>1</v>
      </c>
      <c r="AZ1562">
        <f>IF(COUNTIFS(LoanTable[Client id],LoanTable[[#This Row],[Client id]],LoanTable[Period],LoanTable[[#This Row],[Previous Period]])&gt;0,1,0)</f>
        <v>0</v>
      </c>
      <c r="BA1562" s="17" t="str">
        <f>TEXT(LoanTable[[#This Row],[Disbursement Date]],"YYYY")</f>
        <v>2022</v>
      </c>
      <c r="BB1562" s="10" cm="1">
        <f t="array" ref="BB1562">IF(YEAR(LoanTable[[#This Row],[Disbursement Date]])=MIN(YEAR(LoanTable[Disbursement Date])),"",YEAR(LoanTable[[#This Row],[Disbursement Date]])-1)</f>
        <v>2021</v>
      </c>
      <c r="BC1562" s="10">
        <f>IF(LoanTable[[#This Row],[Previous Year]]="",1,IF(COUNTIFS(LoanTable[Client id],LoanTable[[#This Row],[Client id]],LoanTable[Year],LoanTable[[#This Row],[Previous Year]])&gt;0,1,0))</f>
        <v>0</v>
      </c>
      <c r="BD1562" t="str">
        <f>YEAR(LoanTable[[#This Row],[Disbursement Date]]) &amp; "-Q" &amp; ROUNDUP(MONTH(LoanTable[[#This Row],[Disbursement Date]])/3,0)</f>
        <v>2022-Q1</v>
      </c>
      <c r="BE1562">
        <f>IF(LoanTable[[#This Row],[Disbursement Date]]=LoanTable[[#This Row],[First Loan Date]],1,0)</f>
        <v>1</v>
      </c>
    </row>
    <row r="1563" spans="1:57" x14ac:dyDescent="0.3">
      <c r="A1563" t="s">
        <v>1168</v>
      </c>
      <c r="B1563">
        <v>976</v>
      </c>
      <c r="C1563" t="s">
        <v>523</v>
      </c>
      <c r="D1563" t="s">
        <v>589</v>
      </c>
      <c r="E1563">
        <v>29790</v>
      </c>
      <c r="F1563">
        <v>33364</v>
      </c>
      <c r="G1563">
        <v>22973</v>
      </c>
      <c r="H1563" s="5">
        <v>44592</v>
      </c>
      <c r="I1563" t="s">
        <v>612</v>
      </c>
      <c r="J1563" t="s">
        <v>613</v>
      </c>
      <c r="K1563">
        <v>800018</v>
      </c>
      <c r="L1563" t="s">
        <v>526</v>
      </c>
      <c r="M1563" t="s">
        <v>68</v>
      </c>
      <c r="N1563" t="s">
        <v>13</v>
      </c>
      <c r="O1563" t="s">
        <v>46</v>
      </c>
      <c r="P1563">
        <v>28</v>
      </c>
      <c r="Q1563" s="5" t="s">
        <v>170</v>
      </c>
      <c r="R1563" t="s">
        <v>30</v>
      </c>
      <c r="S1563" t="s">
        <v>145</v>
      </c>
      <c r="T1563" t="s">
        <v>18</v>
      </c>
      <c r="U1563" t="s">
        <v>38</v>
      </c>
      <c r="V1563" t="s">
        <v>39</v>
      </c>
      <c r="W1563">
        <v>432</v>
      </c>
      <c r="X1563" t="s">
        <v>574</v>
      </c>
      <c r="Y1563" t="s">
        <v>590</v>
      </c>
      <c r="Z1563" t="s">
        <v>576</v>
      </c>
      <c r="AA1563">
        <v>9.9099999999999994E-2</v>
      </c>
      <c r="AB1563" t="s">
        <v>577</v>
      </c>
      <c r="AC1563" t="s">
        <v>591</v>
      </c>
      <c r="AD1563" t="s">
        <v>523</v>
      </c>
      <c r="AE1563" t="s">
        <v>250</v>
      </c>
      <c r="AF1563" t="s">
        <v>251</v>
      </c>
      <c r="AG1563" t="s">
        <v>252</v>
      </c>
      <c r="AH1563" t="s">
        <v>253</v>
      </c>
      <c r="AI1563" t="s">
        <v>524</v>
      </c>
      <c r="AJ1563">
        <v>800018</v>
      </c>
      <c r="AK1563" t="s">
        <v>525</v>
      </c>
      <c r="AL1563" t="s">
        <v>239</v>
      </c>
      <c r="AM1563">
        <v>31300</v>
      </c>
      <c r="AN1563">
        <v>33924</v>
      </c>
      <c r="AO1563">
        <v>29711</v>
      </c>
      <c r="AP1563">
        <v>8.31</v>
      </c>
      <c r="AQ1563">
        <v>2590.4699999999998</v>
      </c>
      <c r="AR1563" t="s">
        <v>2626</v>
      </c>
      <c r="AS1563" t="s">
        <v>2626</v>
      </c>
      <c r="AT1563">
        <v>1</v>
      </c>
      <c r="AU1563" t="s">
        <v>2628</v>
      </c>
      <c r="AV1563" s="3">
        <v>43254</v>
      </c>
      <c r="AW1563" s="3" t="str">
        <f>TEXT(LoanTable[[#This Row],[Disbursement Date]],"YYYY-MM")</f>
        <v>2022-01</v>
      </c>
      <c r="AX1563" t="str">
        <f>TEXT(EDATE(LoanTable[[#This Row],[Disbursement Date]],-1),"YYYY-MM")</f>
        <v>2021-12</v>
      </c>
      <c r="AY1563">
        <f>IF(LoanTable[[#This Row],[Loan Status]]="Active",1,0)</f>
        <v>0</v>
      </c>
      <c r="AZ1563">
        <f>IF(COUNTIFS(LoanTable[Client id],LoanTable[[#This Row],[Client id]],LoanTable[Period],LoanTable[[#This Row],[Previous Period]])&gt;0,1,0)</f>
        <v>0</v>
      </c>
      <c r="BA1563" s="17" t="str">
        <f>TEXT(LoanTable[[#This Row],[Disbursement Date]],"YYYY")</f>
        <v>2022</v>
      </c>
      <c r="BB1563" s="10" cm="1">
        <f t="array" ref="BB1563">IF(YEAR(LoanTable[[#This Row],[Disbursement Date]])=MIN(YEAR(LoanTable[Disbursement Date])),"",YEAR(LoanTable[[#This Row],[Disbursement Date]])-1)</f>
        <v>2021</v>
      </c>
      <c r="BC1563" s="10">
        <f>IF(LoanTable[[#This Row],[Previous Year]]="",1,IF(COUNTIFS(LoanTable[Client id],LoanTable[[#This Row],[Client id]],LoanTable[Year],LoanTable[[#This Row],[Previous Year]])&gt;0,1,0))</f>
        <v>1</v>
      </c>
      <c r="BD1563" t="str">
        <f>YEAR(LoanTable[[#This Row],[Disbursement Date]]) &amp; "-Q" &amp; ROUNDUP(MONTH(LoanTable[[#This Row],[Disbursement Date]])/3,0)</f>
        <v>2022-Q1</v>
      </c>
      <c r="BE1563">
        <f>IF(LoanTable[[#This Row],[Disbursement Date]]=LoanTable[[#This Row],[First Loan Date]],1,0)</f>
        <v>0</v>
      </c>
    </row>
    <row r="1564" spans="1:57" x14ac:dyDescent="0.3">
      <c r="A1564" t="s">
        <v>2237</v>
      </c>
      <c r="B1564">
        <v>29</v>
      </c>
      <c r="C1564" t="s">
        <v>243</v>
      </c>
      <c r="D1564" t="s">
        <v>589</v>
      </c>
      <c r="E1564">
        <v>21988</v>
      </c>
      <c r="F1564">
        <v>40745</v>
      </c>
      <c r="G1564">
        <v>19571</v>
      </c>
      <c r="H1564" s="5">
        <v>44594</v>
      </c>
      <c r="I1564" t="s">
        <v>615</v>
      </c>
      <c r="J1564" t="s">
        <v>619</v>
      </c>
      <c r="K1564">
        <v>160051</v>
      </c>
      <c r="L1564" t="s">
        <v>245</v>
      </c>
      <c r="M1564" t="s">
        <v>82</v>
      </c>
      <c r="N1564" t="s">
        <v>13</v>
      </c>
      <c r="O1564" t="s">
        <v>33</v>
      </c>
      <c r="P1564">
        <v>23</v>
      </c>
      <c r="Q1564" s="6" t="s">
        <v>83</v>
      </c>
      <c r="R1564" t="s">
        <v>74</v>
      </c>
      <c r="S1564" t="s">
        <v>35</v>
      </c>
      <c r="T1564" t="s">
        <v>18</v>
      </c>
      <c r="U1564" t="s">
        <v>38</v>
      </c>
      <c r="V1564" t="s">
        <v>31</v>
      </c>
      <c r="W1564">
        <v>503</v>
      </c>
      <c r="X1564" t="s">
        <v>574</v>
      </c>
      <c r="Y1564" t="s">
        <v>590</v>
      </c>
      <c r="Z1564" t="s">
        <v>576</v>
      </c>
      <c r="AA1564">
        <v>9.9099999999999994E-2</v>
      </c>
      <c r="AB1564" t="s">
        <v>577</v>
      </c>
      <c r="AC1564" t="s">
        <v>591</v>
      </c>
      <c r="AD1564" t="s">
        <v>243</v>
      </c>
      <c r="AE1564" t="s">
        <v>234</v>
      </c>
      <c r="AF1564" t="s">
        <v>235</v>
      </c>
      <c r="AG1564" t="s">
        <v>236</v>
      </c>
      <c r="AH1564" t="s">
        <v>237</v>
      </c>
      <c r="AI1564" t="s">
        <v>243</v>
      </c>
      <c r="AJ1564">
        <v>160051</v>
      </c>
      <c r="AK1564" t="s">
        <v>244</v>
      </c>
      <c r="AL1564" t="s">
        <v>241</v>
      </c>
      <c r="AM1564">
        <v>22046</v>
      </c>
      <c r="AN1564">
        <v>42497</v>
      </c>
      <c r="AO1564">
        <v>21910</v>
      </c>
      <c r="AP1564">
        <v>27.67</v>
      </c>
      <c r="AQ1564">
        <v>1697.25</v>
      </c>
      <c r="AR1564" t="s">
        <v>2626</v>
      </c>
      <c r="AS1564" t="s">
        <v>2626</v>
      </c>
      <c r="AT1564">
        <v>0</v>
      </c>
      <c r="AU1564" t="s">
        <v>2629</v>
      </c>
      <c r="AV1564" s="3">
        <v>42995</v>
      </c>
      <c r="AW1564" s="3" t="str">
        <f>TEXT(LoanTable[[#This Row],[Disbursement Date]],"YYYY-MM")</f>
        <v>2022-02</v>
      </c>
      <c r="AX1564" t="str">
        <f>TEXT(EDATE(LoanTable[[#This Row],[Disbursement Date]],-1),"YYYY-MM")</f>
        <v>2022-01</v>
      </c>
      <c r="AY1564">
        <f>IF(LoanTable[[#This Row],[Loan Status]]="Active",1,0)</f>
        <v>0</v>
      </c>
      <c r="AZ1564">
        <f>IF(COUNTIFS(LoanTable[Client id],LoanTable[[#This Row],[Client id]],LoanTable[Period],LoanTable[[#This Row],[Previous Period]])&gt;0,1,0)</f>
        <v>0</v>
      </c>
      <c r="BA1564" s="17" t="str">
        <f>TEXT(LoanTable[[#This Row],[Disbursement Date]],"YYYY")</f>
        <v>2022</v>
      </c>
      <c r="BB1564" s="10" cm="1">
        <f t="array" ref="BB1564">IF(YEAR(LoanTable[[#This Row],[Disbursement Date]])=MIN(YEAR(LoanTable[Disbursement Date])),"",YEAR(LoanTable[[#This Row],[Disbursement Date]])-1)</f>
        <v>2021</v>
      </c>
      <c r="BC1564" s="10">
        <f>IF(LoanTable[[#This Row],[Previous Year]]="",1,IF(COUNTIFS(LoanTable[Client id],LoanTable[[#This Row],[Client id]],LoanTable[Year],LoanTable[[#This Row],[Previous Year]])&gt;0,1,0))</f>
        <v>0</v>
      </c>
      <c r="BD1564" t="str">
        <f>YEAR(LoanTable[[#This Row],[Disbursement Date]]) &amp; "-Q" &amp; ROUNDUP(MONTH(LoanTable[[#This Row],[Disbursement Date]])/3,0)</f>
        <v>2022-Q1</v>
      </c>
      <c r="BE1564">
        <f>IF(LoanTable[[#This Row],[Disbursement Date]]=LoanTable[[#This Row],[First Loan Date]],1,0)</f>
        <v>0</v>
      </c>
    </row>
    <row r="1565" spans="1:57" x14ac:dyDescent="0.3">
      <c r="A1565" t="s">
        <v>2443</v>
      </c>
      <c r="B1565">
        <v>246</v>
      </c>
      <c r="C1565" t="s">
        <v>246</v>
      </c>
      <c r="D1565" t="s">
        <v>573</v>
      </c>
      <c r="E1565">
        <v>43398</v>
      </c>
      <c r="F1565">
        <v>25883</v>
      </c>
      <c r="G1565">
        <v>4049</v>
      </c>
      <c r="H1565" s="5">
        <v>44594</v>
      </c>
      <c r="I1565" t="s">
        <v>612</v>
      </c>
      <c r="J1565" t="s">
        <v>619</v>
      </c>
      <c r="K1565">
        <v>110159</v>
      </c>
      <c r="L1565" t="s">
        <v>248</v>
      </c>
      <c r="M1565" t="s">
        <v>23</v>
      </c>
      <c r="N1565" t="s">
        <v>13</v>
      </c>
      <c r="O1565" t="s">
        <v>14</v>
      </c>
      <c r="P1565">
        <v>43</v>
      </c>
      <c r="Q1565" s="5" t="s">
        <v>24</v>
      </c>
      <c r="R1565" t="s">
        <v>25</v>
      </c>
      <c r="S1565" t="s">
        <v>17</v>
      </c>
      <c r="T1565" t="s">
        <v>18</v>
      </c>
      <c r="U1565" t="s">
        <v>26</v>
      </c>
      <c r="V1565" t="s">
        <v>20</v>
      </c>
      <c r="W1565">
        <v>645</v>
      </c>
      <c r="X1565" t="s">
        <v>574</v>
      </c>
      <c r="Y1565" t="s">
        <v>575</v>
      </c>
      <c r="Z1565" t="s">
        <v>576</v>
      </c>
      <c r="AA1565">
        <v>0.1065</v>
      </c>
      <c r="AB1565" t="s">
        <v>577</v>
      </c>
      <c r="AC1565" t="s">
        <v>578</v>
      </c>
      <c r="AD1565" t="s">
        <v>246</v>
      </c>
      <c r="AE1565" t="s">
        <v>234</v>
      </c>
      <c r="AF1565" t="s">
        <v>235</v>
      </c>
      <c r="AG1565" t="s">
        <v>236</v>
      </c>
      <c r="AH1565" t="s">
        <v>237</v>
      </c>
      <c r="AI1565" t="s">
        <v>246</v>
      </c>
      <c r="AJ1565">
        <v>110159</v>
      </c>
      <c r="AK1565" t="s">
        <v>247</v>
      </c>
      <c r="AL1565" t="s">
        <v>241</v>
      </c>
      <c r="AM1565">
        <v>44881</v>
      </c>
      <c r="AN1565">
        <v>25586</v>
      </c>
      <c r="AO1565">
        <v>42928</v>
      </c>
      <c r="AP1565">
        <v>29.15</v>
      </c>
      <c r="AQ1565">
        <v>4197.25</v>
      </c>
      <c r="AR1565" t="s">
        <v>2626</v>
      </c>
      <c r="AS1565" t="s">
        <v>2626</v>
      </c>
      <c r="AT1565">
        <v>1</v>
      </c>
      <c r="AU1565" t="s">
        <v>2628</v>
      </c>
      <c r="AV1565" s="3">
        <v>44026</v>
      </c>
      <c r="AW1565" s="3" t="str">
        <f>TEXT(LoanTable[[#This Row],[Disbursement Date]],"YYYY-MM")</f>
        <v>2022-02</v>
      </c>
      <c r="AX1565" t="str">
        <f>TEXT(EDATE(LoanTable[[#This Row],[Disbursement Date]],-1),"YYYY-MM")</f>
        <v>2022-01</v>
      </c>
      <c r="AY1565">
        <f>IF(LoanTable[[#This Row],[Loan Status]]="Active",1,0)</f>
        <v>0</v>
      </c>
      <c r="AZ1565">
        <f>IF(COUNTIFS(LoanTable[Client id],LoanTable[[#This Row],[Client id]],LoanTable[Period],LoanTable[[#This Row],[Previous Period]])&gt;0,1,0)</f>
        <v>0</v>
      </c>
      <c r="BA1565" s="17" t="str">
        <f>TEXT(LoanTable[[#This Row],[Disbursement Date]],"YYYY")</f>
        <v>2022</v>
      </c>
      <c r="BB1565" s="10" cm="1">
        <f t="array" ref="BB1565">IF(YEAR(LoanTable[[#This Row],[Disbursement Date]])=MIN(YEAR(LoanTable[Disbursement Date])),"",YEAR(LoanTable[[#This Row],[Disbursement Date]])-1)</f>
        <v>2021</v>
      </c>
      <c r="BC1565" s="10">
        <f>IF(LoanTable[[#This Row],[Previous Year]]="",1,IF(COUNTIFS(LoanTable[Client id],LoanTable[[#This Row],[Client id]],LoanTable[Year],LoanTable[[#This Row],[Previous Year]])&gt;0,1,0))</f>
        <v>0</v>
      </c>
      <c r="BD1565" t="str">
        <f>YEAR(LoanTable[[#This Row],[Disbursement Date]]) &amp; "-Q" &amp; ROUNDUP(MONTH(LoanTable[[#This Row],[Disbursement Date]])/3,0)</f>
        <v>2022-Q1</v>
      </c>
      <c r="BE1565">
        <f>IF(LoanTable[[#This Row],[Disbursement Date]]=LoanTable[[#This Row],[First Loan Date]],1,0)</f>
        <v>0</v>
      </c>
    </row>
    <row r="1566" spans="1:57" x14ac:dyDescent="0.3">
      <c r="A1566" t="s">
        <v>703</v>
      </c>
      <c r="B1566">
        <v>397</v>
      </c>
      <c r="C1566" t="s">
        <v>422</v>
      </c>
      <c r="D1566" t="s">
        <v>587</v>
      </c>
      <c r="E1566">
        <v>15846</v>
      </c>
      <c r="F1566">
        <v>48444</v>
      </c>
      <c r="G1566">
        <v>35742</v>
      </c>
      <c r="H1566" s="5">
        <v>44594</v>
      </c>
      <c r="I1566" t="s">
        <v>617</v>
      </c>
      <c r="J1566" t="s">
        <v>619</v>
      </c>
      <c r="K1566">
        <v>120676</v>
      </c>
      <c r="L1566" t="s">
        <v>423</v>
      </c>
      <c r="M1566" t="s">
        <v>64</v>
      </c>
      <c r="N1566" t="s">
        <v>13</v>
      </c>
      <c r="O1566" t="s">
        <v>28</v>
      </c>
      <c r="P1566">
        <v>50</v>
      </c>
      <c r="Q1566" s="5" t="s">
        <v>61</v>
      </c>
      <c r="R1566" t="s">
        <v>30</v>
      </c>
      <c r="S1566" t="s">
        <v>145</v>
      </c>
      <c r="T1566" t="s">
        <v>18</v>
      </c>
      <c r="U1566" t="s">
        <v>38</v>
      </c>
      <c r="V1566" t="s">
        <v>31</v>
      </c>
      <c r="W1566">
        <v>664</v>
      </c>
      <c r="X1566" t="s">
        <v>574</v>
      </c>
      <c r="Y1566" t="s">
        <v>584</v>
      </c>
      <c r="Z1566" t="s">
        <v>576</v>
      </c>
      <c r="AA1566">
        <v>6.6199999999999995E-2</v>
      </c>
      <c r="AB1566" t="s">
        <v>581</v>
      </c>
      <c r="AC1566" t="s">
        <v>588</v>
      </c>
      <c r="AD1566" t="s">
        <v>422</v>
      </c>
      <c r="AE1566" t="s">
        <v>234</v>
      </c>
      <c r="AF1566" t="s">
        <v>235</v>
      </c>
      <c r="AG1566" t="s">
        <v>236</v>
      </c>
      <c r="AH1566" t="s">
        <v>237</v>
      </c>
      <c r="AI1566" t="s">
        <v>422</v>
      </c>
      <c r="AJ1566">
        <v>120676</v>
      </c>
      <c r="AK1566" t="s">
        <v>247</v>
      </c>
      <c r="AL1566" t="s">
        <v>239</v>
      </c>
      <c r="AM1566">
        <v>17045</v>
      </c>
      <c r="AN1566">
        <v>49983</v>
      </c>
      <c r="AO1566">
        <v>15831</v>
      </c>
      <c r="AP1566">
        <v>23.6</v>
      </c>
      <c r="AQ1566">
        <v>2156.9699999999998</v>
      </c>
      <c r="AR1566" t="s">
        <v>2626</v>
      </c>
      <c r="AS1566" t="s">
        <v>2626</v>
      </c>
      <c r="AT1566">
        <v>1</v>
      </c>
      <c r="AU1566" t="s">
        <v>2628</v>
      </c>
      <c r="AV1566" s="3">
        <v>44594</v>
      </c>
      <c r="AW1566" s="3" t="str">
        <f>TEXT(LoanTable[[#This Row],[Disbursement Date]],"YYYY-MM")</f>
        <v>2022-02</v>
      </c>
      <c r="AX1566" t="str">
        <f>TEXT(EDATE(LoanTable[[#This Row],[Disbursement Date]],-1),"YYYY-MM")</f>
        <v>2022-01</v>
      </c>
      <c r="AY1566">
        <f>IF(LoanTable[[#This Row],[Loan Status]]="Active",1,0)</f>
        <v>0</v>
      </c>
      <c r="AZ1566">
        <f>IF(COUNTIFS(LoanTable[Client id],LoanTable[[#This Row],[Client id]],LoanTable[Period],LoanTable[[#This Row],[Previous Period]])&gt;0,1,0)</f>
        <v>0</v>
      </c>
      <c r="BA1566" s="17" t="str">
        <f>TEXT(LoanTable[[#This Row],[Disbursement Date]],"YYYY")</f>
        <v>2022</v>
      </c>
      <c r="BB1566" s="10" cm="1">
        <f t="array" ref="BB1566">IF(YEAR(LoanTable[[#This Row],[Disbursement Date]])=MIN(YEAR(LoanTable[Disbursement Date])),"",YEAR(LoanTable[[#This Row],[Disbursement Date]])-1)</f>
        <v>2021</v>
      </c>
      <c r="BC1566" s="10">
        <f>IF(LoanTable[[#This Row],[Previous Year]]="",1,IF(COUNTIFS(LoanTable[Client id],LoanTable[[#This Row],[Client id]],LoanTable[Year],LoanTable[[#This Row],[Previous Year]])&gt;0,1,0))</f>
        <v>0</v>
      </c>
      <c r="BD1566" t="str">
        <f>YEAR(LoanTable[[#This Row],[Disbursement Date]]) &amp; "-Q" &amp; ROUNDUP(MONTH(LoanTable[[#This Row],[Disbursement Date]])/3,0)</f>
        <v>2022-Q1</v>
      </c>
      <c r="BE1566">
        <f>IF(LoanTable[[#This Row],[Disbursement Date]]=LoanTable[[#This Row],[First Loan Date]],1,0)</f>
        <v>1</v>
      </c>
    </row>
    <row r="1567" spans="1:57" x14ac:dyDescent="0.3">
      <c r="A1567" t="s">
        <v>1791</v>
      </c>
      <c r="B1567">
        <v>814</v>
      </c>
      <c r="C1567" t="s">
        <v>246</v>
      </c>
      <c r="D1567" t="s">
        <v>589</v>
      </c>
      <c r="E1567">
        <v>25712</v>
      </c>
      <c r="F1567">
        <v>15365</v>
      </c>
      <c r="G1567">
        <v>6335</v>
      </c>
      <c r="H1567" s="5">
        <v>44594</v>
      </c>
      <c r="I1567" t="s">
        <v>615</v>
      </c>
      <c r="J1567" t="s">
        <v>613</v>
      </c>
      <c r="K1567">
        <v>110159</v>
      </c>
      <c r="L1567" t="s">
        <v>248</v>
      </c>
      <c r="M1567" t="s">
        <v>98</v>
      </c>
      <c r="N1567" t="s">
        <v>13</v>
      </c>
      <c r="O1567" t="s">
        <v>28</v>
      </c>
      <c r="P1567">
        <v>54</v>
      </c>
      <c r="Q1567" s="5" t="s">
        <v>92</v>
      </c>
      <c r="R1567" t="s">
        <v>104</v>
      </c>
      <c r="S1567" t="s">
        <v>105</v>
      </c>
      <c r="T1567" t="s">
        <v>18</v>
      </c>
      <c r="U1567" t="s">
        <v>38</v>
      </c>
      <c r="V1567" t="s">
        <v>20</v>
      </c>
      <c r="W1567">
        <v>433</v>
      </c>
      <c r="X1567" t="s">
        <v>574</v>
      </c>
      <c r="Y1567" t="s">
        <v>590</v>
      </c>
      <c r="Z1567" t="s">
        <v>576</v>
      </c>
      <c r="AA1567">
        <v>9.9099999999999994E-2</v>
      </c>
      <c r="AB1567" t="s">
        <v>577</v>
      </c>
      <c r="AC1567" t="s">
        <v>591</v>
      </c>
      <c r="AD1567" t="s">
        <v>246</v>
      </c>
      <c r="AE1567" t="s">
        <v>234</v>
      </c>
      <c r="AF1567" t="s">
        <v>235</v>
      </c>
      <c r="AG1567" t="s">
        <v>236</v>
      </c>
      <c r="AH1567" t="s">
        <v>237</v>
      </c>
      <c r="AI1567" t="s">
        <v>246</v>
      </c>
      <c r="AJ1567">
        <v>110159</v>
      </c>
      <c r="AK1567" t="s">
        <v>247</v>
      </c>
      <c r="AL1567" t="s">
        <v>241</v>
      </c>
      <c r="AM1567">
        <v>26794</v>
      </c>
      <c r="AN1567">
        <v>17182</v>
      </c>
      <c r="AO1567">
        <v>25381</v>
      </c>
      <c r="AP1567">
        <v>5.2</v>
      </c>
      <c r="AQ1567">
        <v>4822.97</v>
      </c>
      <c r="AR1567" t="s">
        <v>2627</v>
      </c>
      <c r="AS1567" t="s">
        <v>2626</v>
      </c>
      <c r="AT1567">
        <v>2</v>
      </c>
      <c r="AU1567" t="s">
        <v>2628</v>
      </c>
      <c r="AV1567" s="3">
        <v>44474</v>
      </c>
      <c r="AW1567" s="3" t="str">
        <f>TEXT(LoanTable[[#This Row],[Disbursement Date]],"YYYY-MM")</f>
        <v>2022-02</v>
      </c>
      <c r="AX1567" t="str">
        <f>TEXT(EDATE(LoanTable[[#This Row],[Disbursement Date]],-1),"YYYY-MM")</f>
        <v>2022-01</v>
      </c>
      <c r="AY1567">
        <f>IF(LoanTable[[#This Row],[Loan Status]]="Active",1,0)</f>
        <v>0</v>
      </c>
      <c r="AZ1567">
        <f>IF(COUNTIFS(LoanTable[Client id],LoanTable[[#This Row],[Client id]],LoanTable[Period],LoanTable[[#This Row],[Previous Period]])&gt;0,1,0)</f>
        <v>0</v>
      </c>
      <c r="BA1567" s="17" t="str">
        <f>TEXT(LoanTable[[#This Row],[Disbursement Date]],"YYYY")</f>
        <v>2022</v>
      </c>
      <c r="BB1567" s="10" cm="1">
        <f t="array" ref="BB1567">IF(YEAR(LoanTable[[#This Row],[Disbursement Date]])=MIN(YEAR(LoanTable[Disbursement Date])),"",YEAR(LoanTable[[#This Row],[Disbursement Date]])-1)</f>
        <v>2021</v>
      </c>
      <c r="BC1567" s="10">
        <f>IF(LoanTable[[#This Row],[Previous Year]]="",1,IF(COUNTIFS(LoanTable[Client id],LoanTable[[#This Row],[Client id]],LoanTable[Year],LoanTable[[#This Row],[Previous Year]])&gt;0,1,0))</f>
        <v>1</v>
      </c>
      <c r="BD1567" t="str">
        <f>YEAR(LoanTable[[#This Row],[Disbursement Date]]) &amp; "-Q" &amp; ROUNDUP(MONTH(LoanTable[[#This Row],[Disbursement Date]])/3,0)</f>
        <v>2022-Q1</v>
      </c>
      <c r="BE1567">
        <f>IF(LoanTable[[#This Row],[Disbursement Date]]=LoanTable[[#This Row],[First Loan Date]],1,0)</f>
        <v>0</v>
      </c>
    </row>
    <row r="1568" spans="1:57" x14ac:dyDescent="0.3">
      <c r="A1568" t="s">
        <v>1451</v>
      </c>
      <c r="B1568">
        <v>941</v>
      </c>
      <c r="C1568" t="s">
        <v>545</v>
      </c>
      <c r="D1568" t="s">
        <v>589</v>
      </c>
      <c r="E1568">
        <v>7931</v>
      </c>
      <c r="F1568">
        <v>36280</v>
      </c>
      <c r="G1568">
        <v>16117</v>
      </c>
      <c r="H1568" s="5">
        <v>44594</v>
      </c>
      <c r="I1568" t="s">
        <v>612</v>
      </c>
      <c r="J1568" t="s">
        <v>619</v>
      </c>
      <c r="K1568">
        <v>850152</v>
      </c>
      <c r="L1568" t="s">
        <v>546</v>
      </c>
      <c r="M1568" t="s">
        <v>208</v>
      </c>
      <c r="N1568" t="s">
        <v>13</v>
      </c>
      <c r="O1568" t="s">
        <v>14</v>
      </c>
      <c r="P1568">
        <v>39</v>
      </c>
      <c r="Q1568" s="5" t="s">
        <v>37</v>
      </c>
      <c r="R1568" t="s">
        <v>104</v>
      </c>
      <c r="S1568" t="s">
        <v>105</v>
      </c>
      <c r="T1568" t="s">
        <v>18</v>
      </c>
      <c r="U1568" t="s">
        <v>19</v>
      </c>
      <c r="V1568" t="s">
        <v>20</v>
      </c>
      <c r="W1568">
        <v>472</v>
      </c>
      <c r="X1568" t="s">
        <v>574</v>
      </c>
      <c r="Y1568" t="s">
        <v>590</v>
      </c>
      <c r="Z1568" t="s">
        <v>576</v>
      </c>
      <c r="AA1568">
        <v>9.9099999999999994E-2</v>
      </c>
      <c r="AB1568" t="s">
        <v>577</v>
      </c>
      <c r="AC1568" t="s">
        <v>591</v>
      </c>
      <c r="AD1568" t="s">
        <v>545</v>
      </c>
      <c r="AE1568" t="s">
        <v>472</v>
      </c>
      <c r="AF1568" t="s">
        <v>473</v>
      </c>
      <c r="AG1568" t="s">
        <v>474</v>
      </c>
      <c r="AH1568" t="s">
        <v>475</v>
      </c>
      <c r="AI1568" t="s">
        <v>545</v>
      </c>
      <c r="AJ1568">
        <v>850152</v>
      </c>
      <c r="AK1568" t="s">
        <v>476</v>
      </c>
      <c r="AL1568" t="s">
        <v>256</v>
      </c>
      <c r="AM1568">
        <v>7545</v>
      </c>
      <c r="AN1568">
        <v>37148</v>
      </c>
      <c r="AO1568">
        <v>7766</v>
      </c>
      <c r="AP1568">
        <v>36.74</v>
      </c>
      <c r="AQ1568">
        <v>955.04</v>
      </c>
      <c r="AR1568" t="s">
        <v>2626</v>
      </c>
      <c r="AS1568" t="s">
        <v>2626</v>
      </c>
      <c r="AT1568">
        <v>1</v>
      </c>
      <c r="AU1568" t="s">
        <v>2628</v>
      </c>
      <c r="AV1568" s="3">
        <v>43431</v>
      </c>
      <c r="AW1568" s="3" t="str">
        <f>TEXT(LoanTable[[#This Row],[Disbursement Date]],"YYYY-MM")</f>
        <v>2022-02</v>
      </c>
      <c r="AX1568" t="str">
        <f>TEXT(EDATE(LoanTable[[#This Row],[Disbursement Date]],-1),"YYYY-MM")</f>
        <v>2022-01</v>
      </c>
      <c r="AY1568">
        <f>IF(LoanTable[[#This Row],[Loan Status]]="Active",1,0)</f>
        <v>0</v>
      </c>
      <c r="AZ1568">
        <f>IF(COUNTIFS(LoanTable[Client id],LoanTable[[#This Row],[Client id]],LoanTable[Period],LoanTable[[#This Row],[Previous Period]])&gt;0,1,0)</f>
        <v>0</v>
      </c>
      <c r="BA1568" s="17" t="str">
        <f>TEXT(LoanTable[[#This Row],[Disbursement Date]],"YYYY")</f>
        <v>2022</v>
      </c>
      <c r="BB1568" s="10" cm="1">
        <f t="array" ref="BB1568">IF(YEAR(LoanTable[[#This Row],[Disbursement Date]])=MIN(YEAR(LoanTable[Disbursement Date])),"",YEAR(LoanTable[[#This Row],[Disbursement Date]])-1)</f>
        <v>2021</v>
      </c>
      <c r="BC1568" s="10">
        <f>IF(LoanTable[[#This Row],[Previous Year]]="",1,IF(COUNTIFS(LoanTable[Client id],LoanTable[[#This Row],[Client id]],LoanTable[Year],LoanTable[[#This Row],[Previous Year]])&gt;0,1,0))</f>
        <v>1</v>
      </c>
      <c r="BD1568" t="str">
        <f>YEAR(LoanTable[[#This Row],[Disbursement Date]]) &amp; "-Q" &amp; ROUNDUP(MONTH(LoanTable[[#This Row],[Disbursement Date]])/3,0)</f>
        <v>2022-Q1</v>
      </c>
      <c r="BE1568">
        <f>IF(LoanTable[[#This Row],[Disbursement Date]]=LoanTable[[#This Row],[First Loan Date]],1,0)</f>
        <v>0</v>
      </c>
    </row>
    <row r="1569" spans="1:57" x14ac:dyDescent="0.3">
      <c r="A1569" t="s">
        <v>1946</v>
      </c>
      <c r="B1569">
        <v>704</v>
      </c>
      <c r="C1569" t="s">
        <v>350</v>
      </c>
      <c r="D1569" t="s">
        <v>573</v>
      </c>
      <c r="E1569">
        <v>6819</v>
      </c>
      <c r="F1569">
        <v>16011</v>
      </c>
      <c r="G1569">
        <v>3799</v>
      </c>
      <c r="H1569" s="5">
        <v>44595</v>
      </c>
      <c r="I1569" t="s">
        <v>612</v>
      </c>
      <c r="J1569" t="s">
        <v>613</v>
      </c>
      <c r="K1569">
        <v>700013</v>
      </c>
      <c r="L1569" t="s">
        <v>351</v>
      </c>
      <c r="M1569" t="s">
        <v>211</v>
      </c>
      <c r="N1569" t="s">
        <v>13</v>
      </c>
      <c r="O1569" t="s">
        <v>28</v>
      </c>
      <c r="P1569">
        <v>53</v>
      </c>
      <c r="Q1569" s="5" t="s">
        <v>62</v>
      </c>
      <c r="R1569" t="s">
        <v>104</v>
      </c>
      <c r="S1569" t="s">
        <v>105</v>
      </c>
      <c r="T1569" t="s">
        <v>18</v>
      </c>
      <c r="U1569" t="s">
        <v>38</v>
      </c>
      <c r="V1569" t="s">
        <v>31</v>
      </c>
      <c r="W1569">
        <v>812</v>
      </c>
      <c r="X1569" t="s">
        <v>574</v>
      </c>
      <c r="Y1569" t="s">
        <v>575</v>
      </c>
      <c r="Z1569" t="s">
        <v>576</v>
      </c>
      <c r="AA1569">
        <v>0.1065</v>
      </c>
      <c r="AB1569" t="s">
        <v>577</v>
      </c>
      <c r="AC1569" t="s">
        <v>578</v>
      </c>
      <c r="AD1569" t="s">
        <v>350</v>
      </c>
      <c r="AE1569" t="s">
        <v>331</v>
      </c>
      <c r="AF1569" t="s">
        <v>332</v>
      </c>
      <c r="AG1569" t="s">
        <v>333</v>
      </c>
      <c r="AH1569" t="s">
        <v>334</v>
      </c>
      <c r="AI1569" t="s">
        <v>335</v>
      </c>
      <c r="AJ1569">
        <v>700013</v>
      </c>
      <c r="AK1569" t="s">
        <v>247</v>
      </c>
      <c r="AL1569" t="s">
        <v>241</v>
      </c>
      <c r="AM1569">
        <v>8587</v>
      </c>
      <c r="AN1569">
        <v>16262</v>
      </c>
      <c r="AO1569">
        <v>6696</v>
      </c>
      <c r="AP1569">
        <v>35.090000000000003</v>
      </c>
      <c r="AQ1569">
        <v>363.13</v>
      </c>
      <c r="AR1569" t="s">
        <v>2626</v>
      </c>
      <c r="AS1569" t="s">
        <v>2626</v>
      </c>
      <c r="AT1569">
        <v>0</v>
      </c>
      <c r="AU1569" t="s">
        <v>2628</v>
      </c>
      <c r="AV1569" s="3">
        <v>42096</v>
      </c>
      <c r="AW1569" s="3" t="str">
        <f>TEXT(LoanTable[[#This Row],[Disbursement Date]],"YYYY-MM")</f>
        <v>2022-02</v>
      </c>
      <c r="AX1569" t="str">
        <f>TEXT(EDATE(LoanTable[[#This Row],[Disbursement Date]],-1),"YYYY-MM")</f>
        <v>2022-01</v>
      </c>
      <c r="AY1569">
        <f>IF(LoanTable[[#This Row],[Loan Status]]="Active",1,0)</f>
        <v>0</v>
      </c>
      <c r="AZ1569">
        <f>IF(COUNTIFS(LoanTable[Client id],LoanTable[[#This Row],[Client id]],LoanTable[Period],LoanTable[[#This Row],[Previous Period]])&gt;0,1,0)</f>
        <v>0</v>
      </c>
      <c r="BA1569" s="17" t="str">
        <f>TEXT(LoanTable[[#This Row],[Disbursement Date]],"YYYY")</f>
        <v>2022</v>
      </c>
      <c r="BB1569" s="10" cm="1">
        <f t="array" ref="BB1569">IF(YEAR(LoanTable[[#This Row],[Disbursement Date]])=MIN(YEAR(LoanTable[Disbursement Date])),"",YEAR(LoanTable[[#This Row],[Disbursement Date]])-1)</f>
        <v>2021</v>
      </c>
      <c r="BC1569" s="10">
        <f>IF(LoanTable[[#This Row],[Previous Year]]="",1,IF(COUNTIFS(LoanTable[Client id],LoanTable[[#This Row],[Client id]],LoanTable[Year],LoanTable[[#This Row],[Previous Year]])&gt;0,1,0))</f>
        <v>1</v>
      </c>
      <c r="BD1569" t="str">
        <f>YEAR(LoanTable[[#This Row],[Disbursement Date]]) &amp; "-Q" &amp; ROUNDUP(MONTH(LoanTable[[#This Row],[Disbursement Date]])/3,0)</f>
        <v>2022-Q1</v>
      </c>
      <c r="BE1569">
        <f>IF(LoanTable[[#This Row],[Disbursement Date]]=LoanTable[[#This Row],[First Loan Date]],1,0)</f>
        <v>0</v>
      </c>
    </row>
    <row r="1570" spans="1:57" x14ac:dyDescent="0.3">
      <c r="A1570" t="s">
        <v>1542</v>
      </c>
      <c r="B1570">
        <v>39</v>
      </c>
      <c r="C1570" t="s">
        <v>265</v>
      </c>
      <c r="D1570" t="s">
        <v>589</v>
      </c>
      <c r="E1570">
        <v>40398</v>
      </c>
      <c r="F1570">
        <v>24855</v>
      </c>
      <c r="G1570">
        <v>34479</v>
      </c>
      <c r="H1570" s="5">
        <v>44596</v>
      </c>
      <c r="I1570" t="s">
        <v>617</v>
      </c>
      <c r="J1570" t="s">
        <v>619</v>
      </c>
      <c r="K1570">
        <v>30179</v>
      </c>
      <c r="L1570" t="s">
        <v>272</v>
      </c>
      <c r="M1570" t="s">
        <v>66</v>
      </c>
      <c r="N1570" t="s">
        <v>13</v>
      </c>
      <c r="O1570" t="s">
        <v>14</v>
      </c>
      <c r="P1570">
        <v>41</v>
      </c>
      <c r="Q1570" s="6" t="s">
        <v>94</v>
      </c>
      <c r="R1570" t="s">
        <v>74</v>
      </c>
      <c r="S1570" t="s">
        <v>35</v>
      </c>
      <c r="T1570" t="s">
        <v>18</v>
      </c>
      <c r="U1570" t="s">
        <v>22</v>
      </c>
      <c r="V1570" t="s">
        <v>39</v>
      </c>
      <c r="W1570">
        <v>399</v>
      </c>
      <c r="X1570" t="s">
        <v>574</v>
      </c>
      <c r="Y1570" t="s">
        <v>590</v>
      </c>
      <c r="Z1570" t="s">
        <v>576</v>
      </c>
      <c r="AA1570">
        <v>9.9099999999999994E-2</v>
      </c>
      <c r="AB1570" t="s">
        <v>577</v>
      </c>
      <c r="AC1570" t="s">
        <v>591</v>
      </c>
      <c r="AD1570" t="s">
        <v>265</v>
      </c>
      <c r="AE1570" t="s">
        <v>266</v>
      </c>
      <c r="AF1570" t="s">
        <v>267</v>
      </c>
      <c r="AG1570" t="s">
        <v>268</v>
      </c>
      <c r="AH1570" t="s">
        <v>269</v>
      </c>
      <c r="AI1570" t="s">
        <v>270</v>
      </c>
      <c r="AJ1570">
        <v>30179</v>
      </c>
      <c r="AK1570" t="s">
        <v>271</v>
      </c>
      <c r="AL1570" t="s">
        <v>241</v>
      </c>
      <c r="AM1570">
        <v>40129</v>
      </c>
      <c r="AN1570">
        <v>25315</v>
      </c>
      <c r="AO1570">
        <v>40015</v>
      </c>
      <c r="AP1570">
        <v>22.43</v>
      </c>
      <c r="AQ1570">
        <v>1252.68</v>
      </c>
      <c r="AR1570" t="s">
        <v>2626</v>
      </c>
      <c r="AS1570" t="s">
        <v>2626</v>
      </c>
      <c r="AT1570">
        <v>2</v>
      </c>
      <c r="AU1570" t="s">
        <v>2628</v>
      </c>
      <c r="AV1570" s="3">
        <v>43046</v>
      </c>
      <c r="AW1570" s="3" t="str">
        <f>TEXT(LoanTable[[#This Row],[Disbursement Date]],"YYYY-MM")</f>
        <v>2022-02</v>
      </c>
      <c r="AX1570" t="str">
        <f>TEXT(EDATE(LoanTable[[#This Row],[Disbursement Date]],-1),"YYYY-MM")</f>
        <v>2022-01</v>
      </c>
      <c r="AY1570">
        <f>IF(LoanTable[[#This Row],[Loan Status]]="Active",1,0)</f>
        <v>0</v>
      </c>
      <c r="AZ1570">
        <f>IF(COUNTIFS(LoanTable[Client id],LoanTable[[#This Row],[Client id]],LoanTable[Period],LoanTable[[#This Row],[Previous Period]])&gt;0,1,0)</f>
        <v>0</v>
      </c>
      <c r="BA1570" s="17" t="str">
        <f>TEXT(LoanTable[[#This Row],[Disbursement Date]],"YYYY")</f>
        <v>2022</v>
      </c>
      <c r="BB1570" s="10" cm="1">
        <f t="array" ref="BB1570">IF(YEAR(LoanTable[[#This Row],[Disbursement Date]])=MIN(YEAR(LoanTable[Disbursement Date])),"",YEAR(LoanTable[[#This Row],[Disbursement Date]])-1)</f>
        <v>2021</v>
      </c>
      <c r="BC1570" s="10">
        <f>IF(LoanTable[[#This Row],[Previous Year]]="",1,IF(COUNTIFS(LoanTable[Client id],LoanTable[[#This Row],[Client id]],LoanTable[Year],LoanTable[[#This Row],[Previous Year]])&gt;0,1,0))</f>
        <v>0</v>
      </c>
      <c r="BD1570" t="str">
        <f>YEAR(LoanTable[[#This Row],[Disbursement Date]]) &amp; "-Q" &amp; ROUNDUP(MONTH(LoanTable[[#This Row],[Disbursement Date]])/3,0)</f>
        <v>2022-Q1</v>
      </c>
      <c r="BE1570">
        <f>IF(LoanTable[[#This Row],[Disbursement Date]]=LoanTable[[#This Row],[First Loan Date]],1,0)</f>
        <v>0</v>
      </c>
    </row>
    <row r="1571" spans="1:57" x14ac:dyDescent="0.3">
      <c r="A1571" t="s">
        <v>1482</v>
      </c>
      <c r="B1571">
        <v>142</v>
      </c>
      <c r="C1571" t="s">
        <v>391</v>
      </c>
      <c r="D1571" t="s">
        <v>573</v>
      </c>
      <c r="E1571">
        <v>17392</v>
      </c>
      <c r="F1571">
        <v>16671</v>
      </c>
      <c r="G1571">
        <v>26750</v>
      </c>
      <c r="H1571" s="5">
        <v>44602</v>
      </c>
      <c r="I1571" t="s">
        <v>615</v>
      </c>
      <c r="J1571" t="s">
        <v>619</v>
      </c>
      <c r="K1571">
        <v>730084</v>
      </c>
      <c r="L1571" t="s">
        <v>393</v>
      </c>
      <c r="M1571" t="s">
        <v>106</v>
      </c>
      <c r="N1571" t="s">
        <v>13</v>
      </c>
      <c r="O1571" t="s">
        <v>14</v>
      </c>
      <c r="P1571">
        <v>40</v>
      </c>
      <c r="Q1571" s="5" t="s">
        <v>184</v>
      </c>
      <c r="R1571" t="s">
        <v>30</v>
      </c>
      <c r="S1571" t="s">
        <v>145</v>
      </c>
      <c r="T1571" t="s">
        <v>18</v>
      </c>
      <c r="U1571" t="s">
        <v>65</v>
      </c>
      <c r="V1571" t="s">
        <v>20</v>
      </c>
      <c r="W1571">
        <v>810</v>
      </c>
      <c r="X1571" t="s">
        <v>574</v>
      </c>
      <c r="Y1571" t="s">
        <v>575</v>
      </c>
      <c r="Z1571" t="s">
        <v>576</v>
      </c>
      <c r="AA1571">
        <v>0.1065</v>
      </c>
      <c r="AB1571" t="s">
        <v>577</v>
      </c>
      <c r="AC1571" t="s">
        <v>578</v>
      </c>
      <c r="AD1571" t="s">
        <v>391</v>
      </c>
      <c r="AE1571" t="s">
        <v>279</v>
      </c>
      <c r="AF1571" t="s">
        <v>280</v>
      </c>
      <c r="AG1571" t="s">
        <v>281</v>
      </c>
      <c r="AH1571" t="s">
        <v>282</v>
      </c>
      <c r="AI1571" t="s">
        <v>391</v>
      </c>
      <c r="AJ1571">
        <v>730084</v>
      </c>
      <c r="AK1571" t="s">
        <v>392</v>
      </c>
      <c r="AL1571" t="s">
        <v>239</v>
      </c>
      <c r="AM1571">
        <v>16957</v>
      </c>
      <c r="AN1571">
        <v>17171</v>
      </c>
      <c r="AO1571">
        <v>17379</v>
      </c>
      <c r="AP1571">
        <v>43.57</v>
      </c>
      <c r="AQ1571">
        <v>2392.0100000000002</v>
      </c>
      <c r="AR1571" t="s">
        <v>2626</v>
      </c>
      <c r="AS1571" t="s">
        <v>2626</v>
      </c>
      <c r="AT1571">
        <v>1</v>
      </c>
      <c r="AU1571" t="s">
        <v>2628</v>
      </c>
      <c r="AV1571" s="3">
        <v>43828</v>
      </c>
      <c r="AW1571" s="3" t="str">
        <f>TEXT(LoanTable[[#This Row],[Disbursement Date]],"YYYY-MM")</f>
        <v>2022-02</v>
      </c>
      <c r="AX1571" t="str">
        <f>TEXT(EDATE(LoanTable[[#This Row],[Disbursement Date]],-1),"YYYY-MM")</f>
        <v>2022-01</v>
      </c>
      <c r="AY1571">
        <f>IF(LoanTable[[#This Row],[Loan Status]]="Active",1,0)</f>
        <v>0</v>
      </c>
      <c r="AZ1571">
        <f>IF(COUNTIFS(LoanTable[Client id],LoanTable[[#This Row],[Client id]],LoanTable[Period],LoanTable[[#This Row],[Previous Period]])&gt;0,1,0)</f>
        <v>0</v>
      </c>
      <c r="BA1571" s="17" t="str">
        <f>TEXT(LoanTable[[#This Row],[Disbursement Date]],"YYYY")</f>
        <v>2022</v>
      </c>
      <c r="BB1571" s="10" cm="1">
        <f t="array" ref="BB1571">IF(YEAR(LoanTable[[#This Row],[Disbursement Date]])=MIN(YEAR(LoanTable[Disbursement Date])),"",YEAR(LoanTable[[#This Row],[Disbursement Date]])-1)</f>
        <v>2021</v>
      </c>
      <c r="BC1571" s="10">
        <f>IF(LoanTable[[#This Row],[Previous Year]]="",1,IF(COUNTIFS(LoanTable[Client id],LoanTable[[#This Row],[Client id]],LoanTable[Year],LoanTable[[#This Row],[Previous Year]])&gt;0,1,0))</f>
        <v>0</v>
      </c>
      <c r="BD1571" t="str">
        <f>YEAR(LoanTable[[#This Row],[Disbursement Date]]) &amp; "-Q" &amp; ROUNDUP(MONTH(LoanTable[[#This Row],[Disbursement Date]])/3,0)</f>
        <v>2022-Q1</v>
      </c>
      <c r="BE1571">
        <f>IF(LoanTable[[#This Row],[Disbursement Date]]=LoanTable[[#This Row],[First Loan Date]],1,0)</f>
        <v>0</v>
      </c>
    </row>
    <row r="1572" spans="1:57" x14ac:dyDescent="0.3">
      <c r="A1572" t="s">
        <v>2302</v>
      </c>
      <c r="B1572">
        <v>259</v>
      </c>
      <c r="C1572" t="s">
        <v>265</v>
      </c>
      <c r="D1572" t="s">
        <v>589</v>
      </c>
      <c r="E1572">
        <v>11417</v>
      </c>
      <c r="F1572">
        <v>49720</v>
      </c>
      <c r="G1572">
        <v>11262</v>
      </c>
      <c r="H1572" s="5">
        <v>44605</v>
      </c>
      <c r="I1572" t="s">
        <v>624</v>
      </c>
      <c r="J1572" t="s">
        <v>613</v>
      </c>
      <c r="K1572">
        <v>30179</v>
      </c>
      <c r="L1572" t="s">
        <v>272</v>
      </c>
      <c r="M1572" t="s">
        <v>23</v>
      </c>
      <c r="N1572" t="s">
        <v>13</v>
      </c>
      <c r="O1572" t="s">
        <v>46</v>
      </c>
      <c r="P1572">
        <v>34</v>
      </c>
      <c r="Q1572" s="5" t="s">
        <v>87</v>
      </c>
      <c r="R1572" t="s">
        <v>16</v>
      </c>
      <c r="S1572" t="s">
        <v>35</v>
      </c>
      <c r="T1572" t="s">
        <v>18</v>
      </c>
      <c r="U1572" t="s">
        <v>38</v>
      </c>
      <c r="V1572" t="s">
        <v>39</v>
      </c>
      <c r="W1572">
        <v>756</v>
      </c>
      <c r="X1572" t="s">
        <v>574</v>
      </c>
      <c r="Y1572" t="s">
        <v>590</v>
      </c>
      <c r="Z1572" t="s">
        <v>576</v>
      </c>
      <c r="AA1572">
        <v>9.9099999999999994E-2</v>
      </c>
      <c r="AB1572" t="s">
        <v>577</v>
      </c>
      <c r="AC1572" t="s">
        <v>591</v>
      </c>
      <c r="AD1572" t="s">
        <v>265</v>
      </c>
      <c r="AE1572" t="s">
        <v>266</v>
      </c>
      <c r="AF1572" t="s">
        <v>267</v>
      </c>
      <c r="AG1572" t="s">
        <v>268</v>
      </c>
      <c r="AH1572" t="s">
        <v>269</v>
      </c>
      <c r="AI1572" t="s">
        <v>270</v>
      </c>
      <c r="AJ1572">
        <v>30179</v>
      </c>
      <c r="AK1572" t="s">
        <v>271</v>
      </c>
      <c r="AL1572" t="s">
        <v>241</v>
      </c>
      <c r="AM1572">
        <v>12396</v>
      </c>
      <c r="AN1572">
        <v>50255</v>
      </c>
      <c r="AO1572">
        <v>11122</v>
      </c>
      <c r="AP1572">
        <v>46.91</v>
      </c>
      <c r="AQ1572">
        <v>2453.27</v>
      </c>
      <c r="AR1572" t="s">
        <v>2627</v>
      </c>
      <c r="AS1572" t="s">
        <v>2626</v>
      </c>
      <c r="AT1572">
        <v>2</v>
      </c>
      <c r="AU1572" t="s">
        <v>2628</v>
      </c>
      <c r="AV1572" s="3">
        <v>44605</v>
      </c>
      <c r="AW1572" s="3" t="str">
        <f>TEXT(LoanTable[[#This Row],[Disbursement Date]],"YYYY-MM")</f>
        <v>2022-02</v>
      </c>
      <c r="AX1572" t="str">
        <f>TEXT(EDATE(LoanTable[[#This Row],[Disbursement Date]],-1),"YYYY-MM")</f>
        <v>2022-01</v>
      </c>
      <c r="AY1572">
        <f>IF(LoanTable[[#This Row],[Loan Status]]="Active",1,0)</f>
        <v>1</v>
      </c>
      <c r="AZ1572">
        <f>IF(COUNTIFS(LoanTable[Client id],LoanTable[[#This Row],[Client id]],LoanTable[Period],LoanTable[[#This Row],[Previous Period]])&gt;0,1,0)</f>
        <v>0</v>
      </c>
      <c r="BA1572" s="17" t="str">
        <f>TEXT(LoanTable[[#This Row],[Disbursement Date]],"YYYY")</f>
        <v>2022</v>
      </c>
      <c r="BB1572" s="10" cm="1">
        <f t="array" ref="BB1572">IF(YEAR(LoanTable[[#This Row],[Disbursement Date]])=MIN(YEAR(LoanTable[Disbursement Date])),"",YEAR(LoanTable[[#This Row],[Disbursement Date]])-1)</f>
        <v>2021</v>
      </c>
      <c r="BC1572" s="10">
        <f>IF(LoanTable[[#This Row],[Previous Year]]="",1,IF(COUNTIFS(LoanTable[Client id],LoanTable[[#This Row],[Client id]],LoanTable[Year],LoanTable[[#This Row],[Previous Year]])&gt;0,1,0))</f>
        <v>0</v>
      </c>
      <c r="BD1572" t="str">
        <f>YEAR(LoanTable[[#This Row],[Disbursement Date]]) &amp; "-Q" &amp; ROUNDUP(MONTH(LoanTable[[#This Row],[Disbursement Date]])/3,0)</f>
        <v>2022-Q1</v>
      </c>
      <c r="BE1572">
        <f>IF(LoanTable[[#This Row],[Disbursement Date]]=LoanTable[[#This Row],[First Loan Date]],1,0)</f>
        <v>1</v>
      </c>
    </row>
    <row r="1573" spans="1:57" x14ac:dyDescent="0.3">
      <c r="A1573" t="s">
        <v>2395</v>
      </c>
      <c r="B1573">
        <v>656</v>
      </c>
      <c r="C1573" t="s">
        <v>409</v>
      </c>
      <c r="D1573" t="s">
        <v>589</v>
      </c>
      <c r="E1573">
        <v>3098</v>
      </c>
      <c r="F1573">
        <v>41094</v>
      </c>
      <c r="G1573">
        <v>35048</v>
      </c>
      <c r="H1573" s="5">
        <v>44609</v>
      </c>
      <c r="I1573" t="s">
        <v>624</v>
      </c>
      <c r="J1573" t="s">
        <v>613</v>
      </c>
      <c r="K1573">
        <v>1030063</v>
      </c>
      <c r="L1573" t="s">
        <v>411</v>
      </c>
      <c r="M1573" t="s">
        <v>89</v>
      </c>
      <c r="N1573" t="s">
        <v>13</v>
      </c>
      <c r="O1573" t="s">
        <v>14</v>
      </c>
      <c r="P1573">
        <v>43</v>
      </c>
      <c r="Q1573" s="5" t="s">
        <v>203</v>
      </c>
      <c r="R1573" t="s">
        <v>74</v>
      </c>
      <c r="S1573" t="s">
        <v>105</v>
      </c>
      <c r="T1573" t="s">
        <v>44</v>
      </c>
      <c r="U1573" t="s">
        <v>22</v>
      </c>
      <c r="V1573" t="s">
        <v>31</v>
      </c>
      <c r="W1573">
        <v>300</v>
      </c>
      <c r="X1573" t="s">
        <v>574</v>
      </c>
      <c r="Y1573" t="s">
        <v>590</v>
      </c>
      <c r="Z1573" t="s">
        <v>576</v>
      </c>
      <c r="AA1573">
        <v>9.9099999999999994E-2</v>
      </c>
      <c r="AB1573" t="s">
        <v>577</v>
      </c>
      <c r="AC1573" t="s">
        <v>591</v>
      </c>
      <c r="AD1573" t="s">
        <v>409</v>
      </c>
      <c r="AE1573" t="s">
        <v>234</v>
      </c>
      <c r="AF1573" t="s">
        <v>235</v>
      </c>
      <c r="AG1573" t="s">
        <v>236</v>
      </c>
      <c r="AH1573" t="s">
        <v>237</v>
      </c>
      <c r="AI1573" t="s">
        <v>246</v>
      </c>
      <c r="AJ1573">
        <v>1030063</v>
      </c>
      <c r="AK1573" t="s">
        <v>410</v>
      </c>
      <c r="AL1573" t="s">
        <v>241</v>
      </c>
      <c r="AM1573">
        <v>4112</v>
      </c>
      <c r="AN1573">
        <v>42367</v>
      </c>
      <c r="AO1573">
        <v>2839</v>
      </c>
      <c r="AP1573">
        <v>49.49</v>
      </c>
      <c r="AQ1573">
        <v>4843.16</v>
      </c>
      <c r="AR1573" t="s">
        <v>2626</v>
      </c>
      <c r="AS1573" t="s">
        <v>2626</v>
      </c>
      <c r="AT1573">
        <v>2</v>
      </c>
      <c r="AU1573" t="s">
        <v>2628</v>
      </c>
      <c r="AV1573" s="3">
        <v>42121</v>
      </c>
      <c r="AW1573" s="3" t="str">
        <f>TEXT(LoanTable[[#This Row],[Disbursement Date]],"YYYY-MM")</f>
        <v>2022-02</v>
      </c>
      <c r="AX1573" t="str">
        <f>TEXT(EDATE(LoanTable[[#This Row],[Disbursement Date]],-1),"YYYY-MM")</f>
        <v>2022-01</v>
      </c>
      <c r="AY1573">
        <f>IF(LoanTable[[#This Row],[Loan Status]]="Active",1,0)</f>
        <v>1</v>
      </c>
      <c r="AZ1573">
        <f>IF(COUNTIFS(LoanTable[Client id],LoanTable[[#This Row],[Client id]],LoanTable[Period],LoanTable[[#This Row],[Previous Period]])&gt;0,1,0)</f>
        <v>0</v>
      </c>
      <c r="BA1573" s="17" t="str">
        <f>TEXT(LoanTable[[#This Row],[Disbursement Date]],"YYYY")</f>
        <v>2022</v>
      </c>
      <c r="BB1573" s="10" cm="1">
        <f t="array" ref="BB1573">IF(YEAR(LoanTable[[#This Row],[Disbursement Date]])=MIN(YEAR(LoanTable[Disbursement Date])),"",YEAR(LoanTable[[#This Row],[Disbursement Date]])-1)</f>
        <v>2021</v>
      </c>
      <c r="BC1573" s="10">
        <f>IF(LoanTable[[#This Row],[Previous Year]]="",1,IF(COUNTIFS(LoanTable[Client id],LoanTable[[#This Row],[Client id]],LoanTable[Year],LoanTable[[#This Row],[Previous Year]])&gt;0,1,0))</f>
        <v>0</v>
      </c>
      <c r="BD1573" t="str">
        <f>YEAR(LoanTable[[#This Row],[Disbursement Date]]) &amp; "-Q" &amp; ROUNDUP(MONTH(LoanTable[[#This Row],[Disbursement Date]])/3,0)</f>
        <v>2022-Q1</v>
      </c>
      <c r="BE1573">
        <f>IF(LoanTable[[#This Row],[Disbursement Date]]=LoanTable[[#This Row],[First Loan Date]],1,0)</f>
        <v>0</v>
      </c>
    </row>
    <row r="1574" spans="1:57" x14ac:dyDescent="0.3">
      <c r="A1574" t="s">
        <v>1429</v>
      </c>
      <c r="B1574">
        <v>21</v>
      </c>
      <c r="C1574" t="s">
        <v>280</v>
      </c>
      <c r="D1574" t="s">
        <v>573</v>
      </c>
      <c r="E1574">
        <v>37046</v>
      </c>
      <c r="F1574">
        <v>49372</v>
      </c>
      <c r="G1574">
        <v>22650</v>
      </c>
      <c r="H1574" s="5">
        <v>44610</v>
      </c>
      <c r="I1574" t="s">
        <v>612</v>
      </c>
      <c r="J1574" t="s">
        <v>613</v>
      </c>
      <c r="K1574">
        <v>50678</v>
      </c>
      <c r="L1574" t="s">
        <v>363</v>
      </c>
      <c r="M1574" t="s">
        <v>66</v>
      </c>
      <c r="N1574" t="s">
        <v>13</v>
      </c>
      <c r="O1574" t="s">
        <v>46</v>
      </c>
      <c r="P1574">
        <v>34</v>
      </c>
      <c r="Q1574" s="6" t="s">
        <v>67</v>
      </c>
      <c r="R1574" t="s">
        <v>25</v>
      </c>
      <c r="S1574" t="s">
        <v>35</v>
      </c>
      <c r="T1574" t="s">
        <v>18</v>
      </c>
      <c r="U1574" t="s">
        <v>19</v>
      </c>
      <c r="V1574" t="s">
        <v>39</v>
      </c>
      <c r="W1574">
        <v>734</v>
      </c>
      <c r="X1574" t="s">
        <v>574</v>
      </c>
      <c r="Y1574" t="s">
        <v>575</v>
      </c>
      <c r="Z1574" t="s">
        <v>576</v>
      </c>
      <c r="AA1574">
        <v>0.1065</v>
      </c>
      <c r="AB1574" t="s">
        <v>577</v>
      </c>
      <c r="AC1574" t="s">
        <v>578</v>
      </c>
      <c r="AD1574" t="s">
        <v>280</v>
      </c>
      <c r="AE1574" t="s">
        <v>279</v>
      </c>
      <c r="AF1574" t="s">
        <v>280</v>
      </c>
      <c r="AG1574" t="s">
        <v>281</v>
      </c>
      <c r="AH1574" t="s">
        <v>282</v>
      </c>
      <c r="AI1574" t="s">
        <v>280</v>
      </c>
      <c r="AJ1574">
        <v>50678</v>
      </c>
      <c r="AK1574" t="s">
        <v>362</v>
      </c>
      <c r="AL1574" t="s">
        <v>239</v>
      </c>
      <c r="AM1574">
        <v>37052</v>
      </c>
      <c r="AN1574">
        <v>51244</v>
      </c>
      <c r="AO1574">
        <v>36681</v>
      </c>
      <c r="AP1574">
        <v>17.62</v>
      </c>
      <c r="AQ1574">
        <v>836.48</v>
      </c>
      <c r="AR1574" t="s">
        <v>2627</v>
      </c>
      <c r="AS1574" t="s">
        <v>2626</v>
      </c>
      <c r="AT1574">
        <v>2</v>
      </c>
      <c r="AU1574" t="s">
        <v>2629</v>
      </c>
      <c r="AV1574" s="3">
        <v>44315</v>
      </c>
      <c r="AW1574" s="3" t="str">
        <f>TEXT(LoanTable[[#This Row],[Disbursement Date]],"YYYY-MM")</f>
        <v>2022-02</v>
      </c>
      <c r="AX1574" t="str">
        <f>TEXT(EDATE(LoanTable[[#This Row],[Disbursement Date]],-1),"YYYY-MM")</f>
        <v>2022-01</v>
      </c>
      <c r="AY1574">
        <f>IF(LoanTable[[#This Row],[Loan Status]]="Active",1,0)</f>
        <v>0</v>
      </c>
      <c r="AZ1574">
        <f>IF(COUNTIFS(LoanTable[Client id],LoanTable[[#This Row],[Client id]],LoanTable[Period],LoanTable[[#This Row],[Previous Period]])&gt;0,1,0)</f>
        <v>0</v>
      </c>
      <c r="BA1574" s="17" t="str">
        <f>TEXT(LoanTable[[#This Row],[Disbursement Date]],"YYYY")</f>
        <v>2022</v>
      </c>
      <c r="BB1574" s="10" cm="1">
        <f t="array" ref="BB1574">IF(YEAR(LoanTable[[#This Row],[Disbursement Date]])=MIN(YEAR(LoanTable[Disbursement Date])),"",YEAR(LoanTable[[#This Row],[Disbursement Date]])-1)</f>
        <v>2021</v>
      </c>
      <c r="BC1574" s="10">
        <f>IF(LoanTable[[#This Row],[Previous Year]]="",1,IF(COUNTIFS(LoanTable[Client id],LoanTable[[#This Row],[Client id]],LoanTable[Year],LoanTable[[#This Row],[Previous Year]])&gt;0,1,0))</f>
        <v>1</v>
      </c>
      <c r="BD1574" t="str">
        <f>YEAR(LoanTable[[#This Row],[Disbursement Date]]) &amp; "-Q" &amp; ROUNDUP(MONTH(LoanTable[[#This Row],[Disbursement Date]])/3,0)</f>
        <v>2022-Q1</v>
      </c>
      <c r="BE1574">
        <f>IF(LoanTable[[#This Row],[Disbursement Date]]=LoanTable[[#This Row],[First Loan Date]],1,0)</f>
        <v>0</v>
      </c>
    </row>
    <row r="1575" spans="1:57" x14ac:dyDescent="0.3">
      <c r="A1575" t="s">
        <v>758</v>
      </c>
      <c r="B1575">
        <v>417</v>
      </c>
      <c r="C1575" t="s">
        <v>273</v>
      </c>
      <c r="D1575" t="s">
        <v>589</v>
      </c>
      <c r="E1575">
        <v>6864</v>
      </c>
      <c r="F1575">
        <v>24499</v>
      </c>
      <c r="G1575">
        <v>19291</v>
      </c>
      <c r="H1575" s="5">
        <v>44610</v>
      </c>
      <c r="I1575" t="s">
        <v>612</v>
      </c>
      <c r="J1575" t="s">
        <v>613</v>
      </c>
      <c r="K1575">
        <v>80001</v>
      </c>
      <c r="L1575" t="s">
        <v>275</v>
      </c>
      <c r="M1575" t="s">
        <v>86</v>
      </c>
      <c r="N1575" t="s">
        <v>13</v>
      </c>
      <c r="O1575" t="s">
        <v>46</v>
      </c>
      <c r="P1575">
        <v>35</v>
      </c>
      <c r="Q1575" s="5" t="s">
        <v>87</v>
      </c>
      <c r="R1575" t="s">
        <v>30</v>
      </c>
      <c r="S1575" t="s">
        <v>145</v>
      </c>
      <c r="T1575" t="s">
        <v>18</v>
      </c>
      <c r="U1575" t="s">
        <v>65</v>
      </c>
      <c r="V1575" t="s">
        <v>31</v>
      </c>
      <c r="W1575">
        <v>697</v>
      </c>
      <c r="X1575" t="s">
        <v>574</v>
      </c>
      <c r="Y1575" t="s">
        <v>590</v>
      </c>
      <c r="Z1575" t="s">
        <v>576</v>
      </c>
      <c r="AA1575">
        <v>9.9099999999999994E-2</v>
      </c>
      <c r="AB1575" t="s">
        <v>577</v>
      </c>
      <c r="AC1575" t="s">
        <v>591</v>
      </c>
      <c r="AD1575" t="s">
        <v>273</v>
      </c>
      <c r="AE1575" t="s">
        <v>266</v>
      </c>
      <c r="AF1575" t="s">
        <v>267</v>
      </c>
      <c r="AG1575" t="s">
        <v>268</v>
      </c>
      <c r="AH1575" t="s">
        <v>269</v>
      </c>
      <c r="AI1575" t="s">
        <v>273</v>
      </c>
      <c r="AJ1575">
        <v>80001</v>
      </c>
      <c r="AK1575" t="s">
        <v>274</v>
      </c>
      <c r="AL1575" t="s">
        <v>256</v>
      </c>
      <c r="AM1575">
        <v>8351</v>
      </c>
      <c r="AN1575">
        <v>25120</v>
      </c>
      <c r="AO1575">
        <v>6798</v>
      </c>
      <c r="AP1575">
        <v>7.02</v>
      </c>
      <c r="AQ1575">
        <v>2698.96</v>
      </c>
      <c r="AR1575" t="s">
        <v>2627</v>
      </c>
      <c r="AS1575" t="s">
        <v>2626</v>
      </c>
      <c r="AT1575">
        <v>2</v>
      </c>
      <c r="AU1575" t="s">
        <v>2628</v>
      </c>
      <c r="AV1575" s="3">
        <v>43507</v>
      </c>
      <c r="AW1575" s="3" t="str">
        <f>TEXT(LoanTable[[#This Row],[Disbursement Date]],"YYYY-MM")</f>
        <v>2022-02</v>
      </c>
      <c r="AX1575" t="str">
        <f>TEXT(EDATE(LoanTable[[#This Row],[Disbursement Date]],-1),"YYYY-MM")</f>
        <v>2022-01</v>
      </c>
      <c r="AY1575">
        <f>IF(LoanTable[[#This Row],[Loan Status]]="Active",1,0)</f>
        <v>0</v>
      </c>
      <c r="AZ1575">
        <f>IF(COUNTIFS(LoanTable[Client id],LoanTable[[#This Row],[Client id]],LoanTable[Period],LoanTable[[#This Row],[Previous Period]])&gt;0,1,0)</f>
        <v>0</v>
      </c>
      <c r="BA1575" s="17" t="str">
        <f>TEXT(LoanTable[[#This Row],[Disbursement Date]],"YYYY")</f>
        <v>2022</v>
      </c>
      <c r="BB1575" s="10" cm="1">
        <f t="array" ref="BB1575">IF(YEAR(LoanTable[[#This Row],[Disbursement Date]])=MIN(YEAR(LoanTable[Disbursement Date])),"",YEAR(LoanTable[[#This Row],[Disbursement Date]])-1)</f>
        <v>2021</v>
      </c>
      <c r="BC1575" s="10">
        <f>IF(LoanTable[[#This Row],[Previous Year]]="",1,IF(COUNTIFS(LoanTable[Client id],LoanTable[[#This Row],[Client id]],LoanTable[Year],LoanTable[[#This Row],[Previous Year]])&gt;0,1,0))</f>
        <v>0</v>
      </c>
      <c r="BD1575" t="str">
        <f>YEAR(LoanTable[[#This Row],[Disbursement Date]]) &amp; "-Q" &amp; ROUNDUP(MONTH(LoanTable[[#This Row],[Disbursement Date]])/3,0)</f>
        <v>2022-Q1</v>
      </c>
      <c r="BE1575">
        <f>IF(LoanTable[[#This Row],[Disbursement Date]]=LoanTable[[#This Row],[First Loan Date]],1,0)</f>
        <v>0</v>
      </c>
    </row>
    <row r="1576" spans="1:57" x14ac:dyDescent="0.3">
      <c r="A1576" t="s">
        <v>1182</v>
      </c>
      <c r="B1576">
        <v>270</v>
      </c>
      <c r="C1576" t="s">
        <v>243</v>
      </c>
      <c r="D1576" t="s">
        <v>583</v>
      </c>
      <c r="E1576">
        <v>28167</v>
      </c>
      <c r="F1576">
        <v>10149</v>
      </c>
      <c r="G1576">
        <v>5329</v>
      </c>
      <c r="H1576" s="5">
        <v>44611</v>
      </c>
      <c r="I1576" t="s">
        <v>612</v>
      </c>
      <c r="J1576" t="s">
        <v>613</v>
      </c>
      <c r="K1576">
        <v>160051</v>
      </c>
      <c r="L1576" t="s">
        <v>245</v>
      </c>
      <c r="M1576" t="s">
        <v>153</v>
      </c>
      <c r="N1576" t="s">
        <v>13</v>
      </c>
      <c r="O1576" t="s">
        <v>14</v>
      </c>
      <c r="P1576">
        <v>44</v>
      </c>
      <c r="Q1576" s="5" t="s">
        <v>195</v>
      </c>
      <c r="R1576" t="s">
        <v>74</v>
      </c>
      <c r="S1576" t="s">
        <v>105</v>
      </c>
      <c r="T1576" t="s">
        <v>18</v>
      </c>
      <c r="U1576" t="s">
        <v>26</v>
      </c>
      <c r="V1576" t="s">
        <v>39</v>
      </c>
      <c r="W1576">
        <v>425</v>
      </c>
      <c r="X1576" t="s">
        <v>574</v>
      </c>
      <c r="Y1576" t="s">
        <v>584</v>
      </c>
      <c r="Z1576" t="s">
        <v>576</v>
      </c>
      <c r="AA1576">
        <v>0.1825</v>
      </c>
      <c r="AB1576" t="s">
        <v>585</v>
      </c>
      <c r="AC1576" t="s">
        <v>586</v>
      </c>
      <c r="AD1576" t="s">
        <v>243</v>
      </c>
      <c r="AE1576" t="s">
        <v>234</v>
      </c>
      <c r="AF1576" t="s">
        <v>235</v>
      </c>
      <c r="AG1576" t="s">
        <v>236</v>
      </c>
      <c r="AH1576" t="s">
        <v>237</v>
      </c>
      <c r="AI1576" t="s">
        <v>243</v>
      </c>
      <c r="AJ1576">
        <v>160051</v>
      </c>
      <c r="AK1576" t="s">
        <v>244</v>
      </c>
      <c r="AL1576" t="s">
        <v>241</v>
      </c>
      <c r="AM1576">
        <v>27862</v>
      </c>
      <c r="AN1576">
        <v>10451</v>
      </c>
      <c r="AO1576">
        <v>28162</v>
      </c>
      <c r="AP1576">
        <v>22.73</v>
      </c>
      <c r="AQ1576">
        <v>188.31</v>
      </c>
      <c r="AR1576" t="s">
        <v>2626</v>
      </c>
      <c r="AS1576" t="s">
        <v>2626</v>
      </c>
      <c r="AT1576">
        <v>2</v>
      </c>
      <c r="AU1576" t="s">
        <v>2628</v>
      </c>
      <c r="AV1576" s="3">
        <v>44611</v>
      </c>
      <c r="AW1576" s="3" t="str">
        <f>TEXT(LoanTable[[#This Row],[Disbursement Date]],"YYYY-MM")</f>
        <v>2022-02</v>
      </c>
      <c r="AX1576" t="str">
        <f>TEXT(EDATE(LoanTable[[#This Row],[Disbursement Date]],-1),"YYYY-MM")</f>
        <v>2022-01</v>
      </c>
      <c r="AY1576">
        <f>IF(LoanTable[[#This Row],[Loan Status]]="Active",1,0)</f>
        <v>0</v>
      </c>
      <c r="AZ1576">
        <f>IF(COUNTIFS(LoanTable[Client id],LoanTable[[#This Row],[Client id]],LoanTable[Period],LoanTable[[#This Row],[Previous Period]])&gt;0,1,0)</f>
        <v>0</v>
      </c>
      <c r="BA1576" s="17" t="str">
        <f>TEXT(LoanTable[[#This Row],[Disbursement Date]],"YYYY")</f>
        <v>2022</v>
      </c>
      <c r="BB1576" s="10" cm="1">
        <f t="array" ref="BB1576">IF(YEAR(LoanTable[[#This Row],[Disbursement Date]])=MIN(YEAR(LoanTable[Disbursement Date])),"",YEAR(LoanTable[[#This Row],[Disbursement Date]])-1)</f>
        <v>2021</v>
      </c>
      <c r="BC1576" s="10">
        <f>IF(LoanTable[[#This Row],[Previous Year]]="",1,IF(COUNTIFS(LoanTable[Client id],LoanTable[[#This Row],[Client id]],LoanTable[Year],LoanTable[[#This Row],[Previous Year]])&gt;0,1,0))</f>
        <v>0</v>
      </c>
      <c r="BD1576" t="str">
        <f>YEAR(LoanTable[[#This Row],[Disbursement Date]]) &amp; "-Q" &amp; ROUNDUP(MONTH(LoanTable[[#This Row],[Disbursement Date]])/3,0)</f>
        <v>2022-Q1</v>
      </c>
      <c r="BE1576">
        <f>IF(LoanTable[[#This Row],[Disbursement Date]]=LoanTable[[#This Row],[First Loan Date]],1,0)</f>
        <v>1</v>
      </c>
    </row>
    <row r="1577" spans="1:57" x14ac:dyDescent="0.3">
      <c r="A1577" t="s">
        <v>934</v>
      </c>
      <c r="B1577">
        <v>428</v>
      </c>
      <c r="C1577" t="s">
        <v>422</v>
      </c>
      <c r="D1577" t="s">
        <v>589</v>
      </c>
      <c r="E1577">
        <v>7209</v>
      </c>
      <c r="F1577">
        <v>48381</v>
      </c>
      <c r="G1577">
        <v>21892</v>
      </c>
      <c r="H1577" s="5">
        <v>44612</v>
      </c>
      <c r="I1577" t="s">
        <v>612</v>
      </c>
      <c r="J1577" t="s">
        <v>619</v>
      </c>
      <c r="K1577">
        <v>120676</v>
      </c>
      <c r="L1577" t="s">
        <v>423</v>
      </c>
      <c r="M1577" t="s">
        <v>165</v>
      </c>
      <c r="N1577" t="s">
        <v>13</v>
      </c>
      <c r="O1577" t="s">
        <v>46</v>
      </c>
      <c r="P1577">
        <v>31</v>
      </c>
      <c r="Q1577" s="5" t="s">
        <v>47</v>
      </c>
      <c r="R1577" t="s">
        <v>25</v>
      </c>
      <c r="S1577" t="s">
        <v>35</v>
      </c>
      <c r="T1577" t="s">
        <v>18</v>
      </c>
      <c r="U1577" t="s">
        <v>22</v>
      </c>
      <c r="V1577" t="s">
        <v>20</v>
      </c>
      <c r="W1577">
        <v>672</v>
      </c>
      <c r="X1577" t="s">
        <v>574</v>
      </c>
      <c r="Y1577" t="s">
        <v>590</v>
      </c>
      <c r="Z1577" t="s">
        <v>576</v>
      </c>
      <c r="AA1577">
        <v>9.9099999999999994E-2</v>
      </c>
      <c r="AB1577" t="s">
        <v>577</v>
      </c>
      <c r="AC1577" t="s">
        <v>591</v>
      </c>
      <c r="AD1577" t="s">
        <v>422</v>
      </c>
      <c r="AE1577" t="s">
        <v>234</v>
      </c>
      <c r="AF1577" t="s">
        <v>235</v>
      </c>
      <c r="AG1577" t="s">
        <v>236</v>
      </c>
      <c r="AH1577" t="s">
        <v>237</v>
      </c>
      <c r="AI1577" t="s">
        <v>422</v>
      </c>
      <c r="AJ1577">
        <v>120676</v>
      </c>
      <c r="AK1577" t="s">
        <v>247</v>
      </c>
      <c r="AL1577" t="s">
        <v>239</v>
      </c>
      <c r="AM1577">
        <v>6827</v>
      </c>
      <c r="AN1577">
        <v>49573</v>
      </c>
      <c r="AO1577">
        <v>7011</v>
      </c>
      <c r="AP1577">
        <v>39.67</v>
      </c>
      <c r="AQ1577">
        <v>4674.08</v>
      </c>
      <c r="AR1577" t="s">
        <v>2626</v>
      </c>
      <c r="AS1577" t="s">
        <v>2626</v>
      </c>
      <c r="AT1577">
        <v>2</v>
      </c>
      <c r="AU1577" t="s">
        <v>2630</v>
      </c>
      <c r="AV1577" s="3">
        <v>44612</v>
      </c>
      <c r="AW1577" s="3" t="str">
        <f>TEXT(LoanTable[[#This Row],[Disbursement Date]],"YYYY-MM")</f>
        <v>2022-02</v>
      </c>
      <c r="AX1577" t="str">
        <f>TEXT(EDATE(LoanTable[[#This Row],[Disbursement Date]],-1),"YYYY-MM")</f>
        <v>2022-01</v>
      </c>
      <c r="AY1577">
        <f>IF(LoanTable[[#This Row],[Loan Status]]="Active",1,0)</f>
        <v>0</v>
      </c>
      <c r="AZ1577">
        <f>IF(COUNTIFS(LoanTable[Client id],LoanTable[[#This Row],[Client id]],LoanTable[Period],LoanTable[[#This Row],[Previous Period]])&gt;0,1,0)</f>
        <v>0</v>
      </c>
      <c r="BA1577" s="17" t="str">
        <f>TEXT(LoanTable[[#This Row],[Disbursement Date]],"YYYY")</f>
        <v>2022</v>
      </c>
      <c r="BB1577" s="10" cm="1">
        <f t="array" ref="BB1577">IF(YEAR(LoanTable[[#This Row],[Disbursement Date]])=MIN(YEAR(LoanTable[Disbursement Date])),"",YEAR(LoanTable[[#This Row],[Disbursement Date]])-1)</f>
        <v>2021</v>
      </c>
      <c r="BC1577" s="10">
        <f>IF(LoanTable[[#This Row],[Previous Year]]="",1,IF(COUNTIFS(LoanTable[Client id],LoanTable[[#This Row],[Client id]],LoanTable[Year],LoanTable[[#This Row],[Previous Year]])&gt;0,1,0))</f>
        <v>0</v>
      </c>
      <c r="BD1577" t="str">
        <f>YEAR(LoanTable[[#This Row],[Disbursement Date]]) &amp; "-Q" &amp; ROUNDUP(MONTH(LoanTable[[#This Row],[Disbursement Date]])/3,0)</f>
        <v>2022-Q1</v>
      </c>
      <c r="BE1577">
        <f>IF(LoanTable[[#This Row],[Disbursement Date]]=LoanTable[[#This Row],[First Loan Date]],1,0)</f>
        <v>1</v>
      </c>
    </row>
    <row r="1578" spans="1:57" x14ac:dyDescent="0.3">
      <c r="A1578" t="s">
        <v>979</v>
      </c>
      <c r="B1578">
        <v>191</v>
      </c>
      <c r="C1578" t="s">
        <v>310</v>
      </c>
      <c r="D1578" t="s">
        <v>603</v>
      </c>
      <c r="E1578">
        <v>11604</v>
      </c>
      <c r="F1578">
        <v>27101</v>
      </c>
      <c r="G1578">
        <v>31354</v>
      </c>
      <c r="H1578" s="5">
        <v>44617</v>
      </c>
      <c r="I1578" t="s">
        <v>612</v>
      </c>
      <c r="J1578" t="s">
        <v>619</v>
      </c>
      <c r="K1578">
        <v>140056</v>
      </c>
      <c r="L1578" t="s">
        <v>312</v>
      </c>
      <c r="M1578" t="s">
        <v>154</v>
      </c>
      <c r="N1578" t="s">
        <v>13</v>
      </c>
      <c r="O1578" t="s">
        <v>14</v>
      </c>
      <c r="P1578">
        <v>40</v>
      </c>
      <c r="Q1578" s="5" t="s">
        <v>216</v>
      </c>
      <c r="R1578" t="s">
        <v>104</v>
      </c>
      <c r="S1578" t="s">
        <v>105</v>
      </c>
      <c r="T1578" t="s">
        <v>18</v>
      </c>
      <c r="U1578" t="s">
        <v>26</v>
      </c>
      <c r="V1578" t="s">
        <v>39</v>
      </c>
      <c r="W1578">
        <v>714</v>
      </c>
      <c r="X1578" t="s">
        <v>574</v>
      </c>
      <c r="Y1578" t="s">
        <v>580</v>
      </c>
      <c r="Z1578" t="s">
        <v>576</v>
      </c>
      <c r="AA1578">
        <v>6.6199999999999995E-2</v>
      </c>
      <c r="AB1578" t="s">
        <v>581</v>
      </c>
      <c r="AC1578" t="s">
        <v>588</v>
      </c>
      <c r="AD1578" t="s">
        <v>310</v>
      </c>
      <c r="AE1578" t="s">
        <v>250</v>
      </c>
      <c r="AF1578" t="s">
        <v>251</v>
      </c>
      <c r="AG1578" t="s">
        <v>252</v>
      </c>
      <c r="AH1578" t="s">
        <v>253</v>
      </c>
      <c r="AI1578" t="s">
        <v>310</v>
      </c>
      <c r="AJ1578">
        <v>140056</v>
      </c>
      <c r="AK1578" t="s">
        <v>311</v>
      </c>
      <c r="AL1578" t="s">
        <v>239</v>
      </c>
      <c r="AM1578">
        <v>12417</v>
      </c>
      <c r="AN1578">
        <v>28372</v>
      </c>
      <c r="AO1578">
        <v>11415</v>
      </c>
      <c r="AP1578">
        <v>49.29</v>
      </c>
      <c r="AQ1578">
        <v>419.16</v>
      </c>
      <c r="AR1578" t="s">
        <v>2626</v>
      </c>
      <c r="AS1578" t="s">
        <v>2626</v>
      </c>
      <c r="AT1578">
        <v>2</v>
      </c>
      <c r="AU1578" t="s">
        <v>2628</v>
      </c>
      <c r="AV1578" s="3">
        <v>42196</v>
      </c>
      <c r="AW1578" s="3" t="str">
        <f>TEXT(LoanTable[[#This Row],[Disbursement Date]],"YYYY-MM")</f>
        <v>2022-02</v>
      </c>
      <c r="AX1578" t="str">
        <f>TEXT(EDATE(LoanTable[[#This Row],[Disbursement Date]],-1),"YYYY-MM")</f>
        <v>2022-01</v>
      </c>
      <c r="AY1578">
        <f>IF(LoanTable[[#This Row],[Loan Status]]="Active",1,0)</f>
        <v>0</v>
      </c>
      <c r="AZ1578">
        <f>IF(COUNTIFS(LoanTable[Client id],LoanTable[[#This Row],[Client id]],LoanTable[Period],LoanTable[[#This Row],[Previous Period]])&gt;0,1,0)</f>
        <v>0</v>
      </c>
      <c r="BA1578" s="17" t="str">
        <f>TEXT(LoanTable[[#This Row],[Disbursement Date]],"YYYY")</f>
        <v>2022</v>
      </c>
      <c r="BB1578" s="10" cm="1">
        <f t="array" ref="BB1578">IF(YEAR(LoanTable[[#This Row],[Disbursement Date]])=MIN(YEAR(LoanTable[Disbursement Date])),"",YEAR(LoanTable[[#This Row],[Disbursement Date]])-1)</f>
        <v>2021</v>
      </c>
      <c r="BC1578" s="10">
        <f>IF(LoanTable[[#This Row],[Previous Year]]="",1,IF(COUNTIFS(LoanTable[Client id],LoanTable[[#This Row],[Client id]],LoanTable[Year],LoanTable[[#This Row],[Previous Year]])&gt;0,1,0))</f>
        <v>0</v>
      </c>
      <c r="BD1578" t="str">
        <f>YEAR(LoanTable[[#This Row],[Disbursement Date]]) &amp; "-Q" &amp; ROUNDUP(MONTH(LoanTable[[#This Row],[Disbursement Date]])/3,0)</f>
        <v>2022-Q1</v>
      </c>
      <c r="BE1578">
        <f>IF(LoanTable[[#This Row],[Disbursement Date]]=LoanTable[[#This Row],[First Loan Date]],1,0)</f>
        <v>0</v>
      </c>
    </row>
    <row r="1579" spans="1:57" x14ac:dyDescent="0.3">
      <c r="A1579" t="s">
        <v>2522</v>
      </c>
      <c r="B1579">
        <v>432</v>
      </c>
      <c r="C1579" t="s">
        <v>350</v>
      </c>
      <c r="D1579" t="s">
        <v>573</v>
      </c>
      <c r="E1579">
        <v>2917</v>
      </c>
      <c r="F1579">
        <v>5327</v>
      </c>
      <c r="G1579">
        <v>40398</v>
      </c>
      <c r="H1579" s="5">
        <v>44620</v>
      </c>
      <c r="I1579" t="s">
        <v>615</v>
      </c>
      <c r="J1579" t="s">
        <v>619</v>
      </c>
      <c r="K1579">
        <v>700013</v>
      </c>
      <c r="L1579" t="s">
        <v>351</v>
      </c>
      <c r="M1579" t="s">
        <v>58</v>
      </c>
      <c r="N1579" t="s">
        <v>13</v>
      </c>
      <c r="O1579" t="s">
        <v>28</v>
      </c>
      <c r="P1579">
        <v>48</v>
      </c>
      <c r="Q1579" s="5" t="s">
        <v>49</v>
      </c>
      <c r="R1579" t="s">
        <v>104</v>
      </c>
      <c r="S1579" t="s">
        <v>105</v>
      </c>
      <c r="T1579" t="s">
        <v>18</v>
      </c>
      <c r="U1579" t="s">
        <v>38</v>
      </c>
      <c r="V1579" t="s">
        <v>31</v>
      </c>
      <c r="W1579">
        <v>701</v>
      </c>
      <c r="X1579" t="s">
        <v>574</v>
      </c>
      <c r="Y1579" t="s">
        <v>575</v>
      </c>
      <c r="Z1579" t="s">
        <v>576</v>
      </c>
      <c r="AA1579">
        <v>0.1065</v>
      </c>
      <c r="AB1579" t="s">
        <v>577</v>
      </c>
      <c r="AC1579" t="s">
        <v>578</v>
      </c>
      <c r="AD1579" t="s">
        <v>350</v>
      </c>
      <c r="AE1579" t="s">
        <v>331</v>
      </c>
      <c r="AF1579" t="s">
        <v>332</v>
      </c>
      <c r="AG1579" t="s">
        <v>333</v>
      </c>
      <c r="AH1579" t="s">
        <v>334</v>
      </c>
      <c r="AI1579" t="s">
        <v>335</v>
      </c>
      <c r="AJ1579">
        <v>700013</v>
      </c>
      <c r="AK1579" t="s">
        <v>247</v>
      </c>
      <c r="AL1579" t="s">
        <v>241</v>
      </c>
      <c r="AM1579">
        <v>4813</v>
      </c>
      <c r="AN1579">
        <v>6274</v>
      </c>
      <c r="AO1579">
        <v>2422</v>
      </c>
      <c r="AP1579">
        <v>32.119999999999997</v>
      </c>
      <c r="AQ1579">
        <v>4979.5200000000004</v>
      </c>
      <c r="AR1579" t="s">
        <v>2626</v>
      </c>
      <c r="AS1579" t="s">
        <v>2626</v>
      </c>
      <c r="AT1579">
        <v>0</v>
      </c>
      <c r="AU1579" t="s">
        <v>2628</v>
      </c>
      <c r="AV1579" s="3">
        <v>44620</v>
      </c>
      <c r="AW1579" s="3" t="str">
        <f>TEXT(LoanTable[[#This Row],[Disbursement Date]],"YYYY-MM")</f>
        <v>2022-02</v>
      </c>
      <c r="AX1579" t="str">
        <f>TEXT(EDATE(LoanTable[[#This Row],[Disbursement Date]],-1),"YYYY-MM")</f>
        <v>2022-01</v>
      </c>
      <c r="AY1579">
        <f>IF(LoanTable[[#This Row],[Loan Status]]="Active",1,0)</f>
        <v>0</v>
      </c>
      <c r="AZ1579">
        <f>IF(COUNTIFS(LoanTable[Client id],LoanTable[[#This Row],[Client id]],LoanTable[Period],LoanTable[[#This Row],[Previous Period]])&gt;0,1,0)</f>
        <v>0</v>
      </c>
      <c r="BA1579" s="17" t="str">
        <f>TEXT(LoanTable[[#This Row],[Disbursement Date]],"YYYY")</f>
        <v>2022</v>
      </c>
      <c r="BB1579" s="10" cm="1">
        <f t="array" ref="BB1579">IF(YEAR(LoanTable[[#This Row],[Disbursement Date]])=MIN(YEAR(LoanTable[Disbursement Date])),"",YEAR(LoanTable[[#This Row],[Disbursement Date]])-1)</f>
        <v>2021</v>
      </c>
      <c r="BC1579" s="10">
        <f>IF(LoanTable[[#This Row],[Previous Year]]="",1,IF(COUNTIFS(LoanTable[Client id],LoanTable[[#This Row],[Client id]],LoanTable[Year],LoanTable[[#This Row],[Previous Year]])&gt;0,1,0))</f>
        <v>0</v>
      </c>
      <c r="BD1579" t="str">
        <f>YEAR(LoanTable[[#This Row],[Disbursement Date]]) &amp; "-Q" &amp; ROUNDUP(MONTH(LoanTable[[#This Row],[Disbursement Date]])/3,0)</f>
        <v>2022-Q1</v>
      </c>
      <c r="BE1579">
        <f>IF(LoanTable[[#This Row],[Disbursement Date]]=LoanTable[[#This Row],[First Loan Date]],1,0)</f>
        <v>1</v>
      </c>
    </row>
    <row r="1580" spans="1:57" x14ac:dyDescent="0.3">
      <c r="A1580" t="s">
        <v>1729</v>
      </c>
      <c r="B1580">
        <v>355</v>
      </c>
      <c r="C1580" t="s">
        <v>516</v>
      </c>
      <c r="D1580" t="s">
        <v>589</v>
      </c>
      <c r="E1580">
        <v>39787</v>
      </c>
      <c r="F1580">
        <v>32460</v>
      </c>
      <c r="G1580">
        <v>14928</v>
      </c>
      <c r="H1580" s="5">
        <v>44622</v>
      </c>
      <c r="I1580" t="s">
        <v>612</v>
      </c>
      <c r="J1580" t="s">
        <v>619</v>
      </c>
      <c r="K1580">
        <v>1320004</v>
      </c>
      <c r="L1580" t="s">
        <v>518</v>
      </c>
      <c r="M1580" t="s">
        <v>208</v>
      </c>
      <c r="N1580" t="s">
        <v>13</v>
      </c>
      <c r="O1580" t="s">
        <v>14</v>
      </c>
      <c r="P1580">
        <v>39</v>
      </c>
      <c r="Q1580" s="5" t="s">
        <v>37</v>
      </c>
      <c r="R1580" t="s">
        <v>104</v>
      </c>
      <c r="S1580" t="s">
        <v>105</v>
      </c>
      <c r="T1580" t="s">
        <v>18</v>
      </c>
      <c r="U1580" t="s">
        <v>19</v>
      </c>
      <c r="V1580" t="s">
        <v>20</v>
      </c>
      <c r="W1580">
        <v>472</v>
      </c>
      <c r="X1580" t="s">
        <v>574</v>
      </c>
      <c r="Y1580" t="s">
        <v>590</v>
      </c>
      <c r="Z1580" t="s">
        <v>576</v>
      </c>
      <c r="AA1580">
        <v>9.9099999999999994E-2</v>
      </c>
      <c r="AB1580" t="s">
        <v>577</v>
      </c>
      <c r="AC1580" t="s">
        <v>591</v>
      </c>
      <c r="AD1580" t="s">
        <v>516</v>
      </c>
      <c r="AE1580" t="s">
        <v>375</v>
      </c>
      <c r="AF1580" t="s">
        <v>376</v>
      </c>
      <c r="AG1580" t="s">
        <v>377</v>
      </c>
      <c r="AH1580" t="s">
        <v>378</v>
      </c>
      <c r="AI1580" t="s">
        <v>376</v>
      </c>
      <c r="AJ1580">
        <v>1320004</v>
      </c>
      <c r="AK1580" t="s">
        <v>517</v>
      </c>
      <c r="AL1580" t="s">
        <v>239</v>
      </c>
      <c r="AM1580">
        <v>40094</v>
      </c>
      <c r="AN1580">
        <v>33750</v>
      </c>
      <c r="AO1580">
        <v>39634</v>
      </c>
      <c r="AP1580">
        <v>44.18</v>
      </c>
      <c r="AQ1580">
        <v>2665.93</v>
      </c>
      <c r="AR1580" t="s">
        <v>2626</v>
      </c>
      <c r="AS1580" t="s">
        <v>2626</v>
      </c>
      <c r="AT1580">
        <v>1</v>
      </c>
      <c r="AU1580" t="s">
        <v>2628</v>
      </c>
      <c r="AV1580" s="3">
        <v>43013</v>
      </c>
      <c r="AW1580" s="3" t="str">
        <f>TEXT(LoanTable[[#This Row],[Disbursement Date]],"YYYY-MM")</f>
        <v>2022-03</v>
      </c>
      <c r="AX1580" t="str">
        <f>TEXT(EDATE(LoanTable[[#This Row],[Disbursement Date]],-1),"YYYY-MM")</f>
        <v>2022-02</v>
      </c>
      <c r="AY1580">
        <f>IF(LoanTable[[#This Row],[Loan Status]]="Active",1,0)</f>
        <v>0</v>
      </c>
      <c r="AZ1580">
        <f>IF(COUNTIFS(LoanTable[Client id],LoanTable[[#This Row],[Client id]],LoanTable[Period],LoanTable[[#This Row],[Previous Period]])&gt;0,1,0)</f>
        <v>0</v>
      </c>
      <c r="BA1580" s="17" t="str">
        <f>TEXT(LoanTable[[#This Row],[Disbursement Date]],"YYYY")</f>
        <v>2022</v>
      </c>
      <c r="BB1580" s="10" cm="1">
        <f t="array" ref="BB1580">IF(YEAR(LoanTable[[#This Row],[Disbursement Date]])=MIN(YEAR(LoanTable[Disbursement Date])),"",YEAR(LoanTable[[#This Row],[Disbursement Date]])-1)</f>
        <v>2021</v>
      </c>
      <c r="BC1580" s="10">
        <f>IF(LoanTable[[#This Row],[Previous Year]]="",1,IF(COUNTIFS(LoanTable[Client id],LoanTable[[#This Row],[Client id]],LoanTable[Year],LoanTable[[#This Row],[Previous Year]])&gt;0,1,0))</f>
        <v>0</v>
      </c>
      <c r="BD1580" t="str">
        <f>YEAR(LoanTable[[#This Row],[Disbursement Date]]) &amp; "-Q" &amp; ROUNDUP(MONTH(LoanTable[[#This Row],[Disbursement Date]])/3,0)</f>
        <v>2022-Q1</v>
      </c>
      <c r="BE1580">
        <f>IF(LoanTable[[#This Row],[Disbursement Date]]=LoanTable[[#This Row],[First Loan Date]],1,0)</f>
        <v>0</v>
      </c>
    </row>
    <row r="1581" spans="1:57" x14ac:dyDescent="0.3">
      <c r="A1581" t="s">
        <v>1718</v>
      </c>
      <c r="B1581">
        <v>902</v>
      </c>
      <c r="C1581" t="s">
        <v>330</v>
      </c>
      <c r="D1581" t="s">
        <v>573</v>
      </c>
      <c r="E1581">
        <v>26404</v>
      </c>
      <c r="F1581">
        <v>3693</v>
      </c>
      <c r="G1581">
        <v>27351</v>
      </c>
      <c r="H1581" s="5">
        <v>44622</v>
      </c>
      <c r="I1581" t="s">
        <v>612</v>
      </c>
      <c r="J1581" t="s">
        <v>619</v>
      </c>
      <c r="K1581">
        <v>690076</v>
      </c>
      <c r="L1581" t="s">
        <v>337</v>
      </c>
      <c r="M1581" t="s">
        <v>60</v>
      </c>
      <c r="N1581" t="s">
        <v>13</v>
      </c>
      <c r="O1581" t="s">
        <v>46</v>
      </c>
      <c r="P1581">
        <v>34</v>
      </c>
      <c r="Q1581" s="5" t="s">
        <v>87</v>
      </c>
      <c r="R1581" t="s">
        <v>30</v>
      </c>
      <c r="S1581" t="s">
        <v>145</v>
      </c>
      <c r="T1581" t="s">
        <v>18</v>
      </c>
      <c r="U1581" t="s">
        <v>22</v>
      </c>
      <c r="V1581" t="s">
        <v>20</v>
      </c>
      <c r="W1581">
        <v>464</v>
      </c>
      <c r="X1581" t="s">
        <v>574</v>
      </c>
      <c r="Y1581" t="s">
        <v>575</v>
      </c>
      <c r="Z1581" t="s">
        <v>576</v>
      </c>
      <c r="AA1581">
        <v>0.1065</v>
      </c>
      <c r="AB1581" t="s">
        <v>577</v>
      </c>
      <c r="AC1581" t="s">
        <v>578</v>
      </c>
      <c r="AD1581" t="s">
        <v>330</v>
      </c>
      <c r="AE1581" t="s">
        <v>331</v>
      </c>
      <c r="AF1581" t="s">
        <v>332</v>
      </c>
      <c r="AG1581" t="s">
        <v>333</v>
      </c>
      <c r="AH1581" t="s">
        <v>334</v>
      </c>
      <c r="AI1581" t="s">
        <v>335</v>
      </c>
      <c r="AJ1581">
        <v>690076</v>
      </c>
      <c r="AK1581" t="s">
        <v>336</v>
      </c>
      <c r="AL1581" t="s">
        <v>239</v>
      </c>
      <c r="AM1581">
        <v>27921</v>
      </c>
      <c r="AN1581">
        <v>4649</v>
      </c>
      <c r="AO1581">
        <v>25935</v>
      </c>
      <c r="AP1581">
        <v>24.46</v>
      </c>
      <c r="AQ1581">
        <v>4976.33</v>
      </c>
      <c r="AR1581" t="s">
        <v>2626</v>
      </c>
      <c r="AS1581" t="s">
        <v>2626</v>
      </c>
      <c r="AT1581">
        <v>2</v>
      </c>
      <c r="AU1581" t="s">
        <v>2628</v>
      </c>
      <c r="AV1581" s="3">
        <v>44622</v>
      </c>
      <c r="AW1581" s="3" t="str">
        <f>TEXT(LoanTable[[#This Row],[Disbursement Date]],"YYYY-MM")</f>
        <v>2022-03</v>
      </c>
      <c r="AX1581" t="str">
        <f>TEXT(EDATE(LoanTable[[#This Row],[Disbursement Date]],-1),"YYYY-MM")</f>
        <v>2022-02</v>
      </c>
      <c r="AY1581">
        <f>IF(LoanTable[[#This Row],[Loan Status]]="Active",1,0)</f>
        <v>0</v>
      </c>
      <c r="AZ1581">
        <f>IF(COUNTIFS(LoanTable[Client id],LoanTable[[#This Row],[Client id]],LoanTable[Period],LoanTable[[#This Row],[Previous Period]])&gt;0,1,0)</f>
        <v>0</v>
      </c>
      <c r="BA1581" s="17" t="str">
        <f>TEXT(LoanTable[[#This Row],[Disbursement Date]],"YYYY")</f>
        <v>2022</v>
      </c>
      <c r="BB1581" s="10" cm="1">
        <f t="array" ref="BB1581">IF(YEAR(LoanTable[[#This Row],[Disbursement Date]])=MIN(YEAR(LoanTable[Disbursement Date])),"",YEAR(LoanTable[[#This Row],[Disbursement Date]])-1)</f>
        <v>2021</v>
      </c>
      <c r="BC1581" s="10">
        <f>IF(LoanTable[[#This Row],[Previous Year]]="",1,IF(COUNTIFS(LoanTable[Client id],LoanTable[[#This Row],[Client id]],LoanTable[Year],LoanTable[[#This Row],[Previous Year]])&gt;0,1,0))</f>
        <v>0</v>
      </c>
      <c r="BD1581" t="str">
        <f>YEAR(LoanTable[[#This Row],[Disbursement Date]]) &amp; "-Q" &amp; ROUNDUP(MONTH(LoanTable[[#This Row],[Disbursement Date]])/3,0)</f>
        <v>2022-Q1</v>
      </c>
      <c r="BE1581">
        <f>IF(LoanTable[[#This Row],[Disbursement Date]]=LoanTable[[#This Row],[First Loan Date]],1,0)</f>
        <v>1</v>
      </c>
    </row>
    <row r="1582" spans="1:57" x14ac:dyDescent="0.3">
      <c r="A1582" t="s">
        <v>1877</v>
      </c>
      <c r="B1582">
        <v>239</v>
      </c>
      <c r="C1582" t="s">
        <v>422</v>
      </c>
      <c r="D1582" t="s">
        <v>573</v>
      </c>
      <c r="E1582">
        <v>10100</v>
      </c>
      <c r="F1582">
        <v>17637</v>
      </c>
      <c r="G1582">
        <v>4016</v>
      </c>
      <c r="H1582" s="5">
        <v>44624</v>
      </c>
      <c r="I1582" t="s">
        <v>612</v>
      </c>
      <c r="J1582" t="s">
        <v>619</v>
      </c>
      <c r="K1582">
        <v>120676</v>
      </c>
      <c r="L1582" t="s">
        <v>423</v>
      </c>
      <c r="M1582" t="s">
        <v>116</v>
      </c>
      <c r="N1582" t="s">
        <v>13</v>
      </c>
      <c r="O1582" t="s">
        <v>46</v>
      </c>
      <c r="P1582">
        <v>33</v>
      </c>
      <c r="Q1582" s="5" t="s">
        <v>117</v>
      </c>
      <c r="R1582" t="s">
        <v>74</v>
      </c>
      <c r="S1582" t="s">
        <v>35</v>
      </c>
      <c r="T1582" t="s">
        <v>18</v>
      </c>
      <c r="U1582" t="s">
        <v>22</v>
      </c>
      <c r="V1582" t="s">
        <v>20</v>
      </c>
      <c r="W1582">
        <v>716</v>
      </c>
      <c r="X1582" t="s">
        <v>574</v>
      </c>
      <c r="Y1582" t="s">
        <v>575</v>
      </c>
      <c r="Z1582" t="s">
        <v>576</v>
      </c>
      <c r="AA1582">
        <v>0.1065</v>
      </c>
      <c r="AB1582" t="s">
        <v>577</v>
      </c>
      <c r="AC1582" t="s">
        <v>578</v>
      </c>
      <c r="AD1582" t="s">
        <v>422</v>
      </c>
      <c r="AE1582" t="s">
        <v>234</v>
      </c>
      <c r="AF1582" t="s">
        <v>235</v>
      </c>
      <c r="AG1582" t="s">
        <v>236</v>
      </c>
      <c r="AH1582" t="s">
        <v>237</v>
      </c>
      <c r="AI1582" t="s">
        <v>422</v>
      </c>
      <c r="AJ1582">
        <v>120676</v>
      </c>
      <c r="AK1582" t="s">
        <v>247</v>
      </c>
      <c r="AL1582" t="s">
        <v>239</v>
      </c>
      <c r="AM1582">
        <v>11662</v>
      </c>
      <c r="AN1582">
        <v>18482</v>
      </c>
      <c r="AO1582">
        <v>9859</v>
      </c>
      <c r="AP1582">
        <v>29.44</v>
      </c>
      <c r="AQ1582">
        <v>212.69</v>
      </c>
      <c r="AR1582" t="s">
        <v>2626</v>
      </c>
      <c r="AS1582" t="s">
        <v>2626</v>
      </c>
      <c r="AT1582">
        <v>1</v>
      </c>
      <c r="AU1582" t="s">
        <v>2628</v>
      </c>
      <c r="AV1582" s="3">
        <v>43376</v>
      </c>
      <c r="AW1582" s="3" t="str">
        <f>TEXT(LoanTable[[#This Row],[Disbursement Date]],"YYYY-MM")</f>
        <v>2022-03</v>
      </c>
      <c r="AX1582" t="str">
        <f>TEXT(EDATE(LoanTable[[#This Row],[Disbursement Date]],-1),"YYYY-MM")</f>
        <v>2022-02</v>
      </c>
      <c r="AY1582">
        <f>IF(LoanTable[[#This Row],[Loan Status]]="Active",1,0)</f>
        <v>0</v>
      </c>
      <c r="AZ1582">
        <f>IF(COUNTIFS(LoanTable[Client id],LoanTable[[#This Row],[Client id]],LoanTable[Period],LoanTable[[#This Row],[Previous Period]])&gt;0,1,0)</f>
        <v>0</v>
      </c>
      <c r="BA1582" s="17" t="str">
        <f>TEXT(LoanTable[[#This Row],[Disbursement Date]],"YYYY")</f>
        <v>2022</v>
      </c>
      <c r="BB1582" s="10" cm="1">
        <f t="array" ref="BB1582">IF(YEAR(LoanTable[[#This Row],[Disbursement Date]])=MIN(YEAR(LoanTable[Disbursement Date])),"",YEAR(LoanTable[[#This Row],[Disbursement Date]])-1)</f>
        <v>2021</v>
      </c>
      <c r="BC1582" s="10">
        <f>IF(LoanTable[[#This Row],[Previous Year]]="",1,IF(COUNTIFS(LoanTable[Client id],LoanTable[[#This Row],[Client id]],LoanTable[Year],LoanTable[[#This Row],[Previous Year]])&gt;0,1,0))</f>
        <v>0</v>
      </c>
      <c r="BD1582" t="str">
        <f>YEAR(LoanTable[[#This Row],[Disbursement Date]]) &amp; "-Q" &amp; ROUNDUP(MONTH(LoanTable[[#This Row],[Disbursement Date]])/3,0)</f>
        <v>2022-Q1</v>
      </c>
      <c r="BE1582">
        <f>IF(LoanTable[[#This Row],[Disbursement Date]]=LoanTable[[#This Row],[First Loan Date]],1,0)</f>
        <v>0</v>
      </c>
    </row>
    <row r="1583" spans="1:57" x14ac:dyDescent="0.3">
      <c r="A1583" t="s">
        <v>1605</v>
      </c>
      <c r="B1583">
        <v>118</v>
      </c>
      <c r="C1583" t="s">
        <v>265</v>
      </c>
      <c r="D1583" t="s">
        <v>589</v>
      </c>
      <c r="E1583">
        <v>32141</v>
      </c>
      <c r="F1583">
        <v>9707</v>
      </c>
      <c r="G1583">
        <v>4103</v>
      </c>
      <c r="H1583" s="5">
        <v>44625</v>
      </c>
      <c r="I1583" t="s">
        <v>624</v>
      </c>
      <c r="J1583" t="s">
        <v>613</v>
      </c>
      <c r="K1583">
        <v>30179</v>
      </c>
      <c r="L1583" t="s">
        <v>272</v>
      </c>
      <c r="M1583" t="s">
        <v>68</v>
      </c>
      <c r="N1583" t="s">
        <v>13</v>
      </c>
      <c r="O1583" t="s">
        <v>46</v>
      </c>
      <c r="P1583">
        <v>28</v>
      </c>
      <c r="Q1583" s="5" t="s">
        <v>170</v>
      </c>
      <c r="R1583" t="s">
        <v>30</v>
      </c>
      <c r="S1583" t="s">
        <v>145</v>
      </c>
      <c r="T1583" t="s">
        <v>18</v>
      </c>
      <c r="U1583" t="s">
        <v>38</v>
      </c>
      <c r="V1583" t="s">
        <v>39</v>
      </c>
      <c r="W1583">
        <v>432</v>
      </c>
      <c r="X1583" t="s">
        <v>574</v>
      </c>
      <c r="Y1583" t="s">
        <v>590</v>
      </c>
      <c r="Z1583" t="s">
        <v>576</v>
      </c>
      <c r="AA1583">
        <v>9.9099999999999994E-2</v>
      </c>
      <c r="AB1583" t="s">
        <v>577</v>
      </c>
      <c r="AC1583" t="s">
        <v>591</v>
      </c>
      <c r="AD1583" t="s">
        <v>265</v>
      </c>
      <c r="AE1583" t="s">
        <v>266</v>
      </c>
      <c r="AF1583" t="s">
        <v>267</v>
      </c>
      <c r="AG1583" t="s">
        <v>268</v>
      </c>
      <c r="AH1583" t="s">
        <v>269</v>
      </c>
      <c r="AI1583" t="s">
        <v>270</v>
      </c>
      <c r="AJ1583">
        <v>30179</v>
      </c>
      <c r="AK1583" t="s">
        <v>271</v>
      </c>
      <c r="AL1583" t="s">
        <v>241</v>
      </c>
      <c r="AM1583">
        <v>32255</v>
      </c>
      <c r="AN1583">
        <v>9309</v>
      </c>
      <c r="AO1583">
        <v>32044</v>
      </c>
      <c r="AP1583">
        <v>7.56</v>
      </c>
      <c r="AQ1583">
        <v>317.48</v>
      </c>
      <c r="AR1583" t="s">
        <v>2626</v>
      </c>
      <c r="AS1583" t="s">
        <v>2626</v>
      </c>
      <c r="AT1583">
        <v>1</v>
      </c>
      <c r="AU1583" t="s">
        <v>2628</v>
      </c>
      <c r="AV1583" s="3">
        <v>42875</v>
      </c>
      <c r="AW1583" s="3" t="str">
        <f>TEXT(LoanTable[[#This Row],[Disbursement Date]],"YYYY-MM")</f>
        <v>2022-03</v>
      </c>
      <c r="AX1583" t="str">
        <f>TEXT(EDATE(LoanTable[[#This Row],[Disbursement Date]],-1),"YYYY-MM")</f>
        <v>2022-02</v>
      </c>
      <c r="AY1583">
        <f>IF(LoanTable[[#This Row],[Loan Status]]="Active",1,0)</f>
        <v>1</v>
      </c>
      <c r="AZ1583">
        <f>IF(COUNTIFS(LoanTable[Client id],LoanTable[[#This Row],[Client id]],LoanTable[Period],LoanTable[[#This Row],[Previous Period]])&gt;0,1,0)</f>
        <v>0</v>
      </c>
      <c r="BA1583" s="17" t="str">
        <f>TEXT(LoanTable[[#This Row],[Disbursement Date]],"YYYY")</f>
        <v>2022</v>
      </c>
      <c r="BB1583" s="10" cm="1">
        <f t="array" ref="BB1583">IF(YEAR(LoanTable[[#This Row],[Disbursement Date]])=MIN(YEAR(LoanTable[Disbursement Date])),"",YEAR(LoanTable[[#This Row],[Disbursement Date]])-1)</f>
        <v>2021</v>
      </c>
      <c r="BC1583" s="10">
        <f>IF(LoanTable[[#This Row],[Previous Year]]="",1,IF(COUNTIFS(LoanTable[Client id],LoanTable[[#This Row],[Client id]],LoanTable[Year],LoanTable[[#This Row],[Previous Year]])&gt;0,1,0))</f>
        <v>0</v>
      </c>
      <c r="BD1583" t="str">
        <f>YEAR(LoanTable[[#This Row],[Disbursement Date]]) &amp; "-Q" &amp; ROUNDUP(MONTH(LoanTable[[#This Row],[Disbursement Date]])/3,0)</f>
        <v>2022-Q1</v>
      </c>
      <c r="BE1583">
        <f>IF(LoanTable[[#This Row],[Disbursement Date]]=LoanTable[[#This Row],[First Loan Date]],1,0)</f>
        <v>0</v>
      </c>
    </row>
    <row r="1584" spans="1:57" x14ac:dyDescent="0.3">
      <c r="A1584" t="s">
        <v>1677</v>
      </c>
      <c r="B1584">
        <v>984</v>
      </c>
      <c r="C1584" t="s">
        <v>422</v>
      </c>
      <c r="D1584" t="s">
        <v>589</v>
      </c>
      <c r="E1584">
        <v>25759</v>
      </c>
      <c r="F1584">
        <v>48939</v>
      </c>
      <c r="G1584">
        <v>29662</v>
      </c>
      <c r="H1584" s="5">
        <v>44627</v>
      </c>
      <c r="I1584" t="s">
        <v>624</v>
      </c>
      <c r="J1584" t="s">
        <v>619</v>
      </c>
      <c r="K1584">
        <v>120676</v>
      </c>
      <c r="L1584" t="s">
        <v>423</v>
      </c>
      <c r="M1584" t="s">
        <v>50</v>
      </c>
      <c r="N1584" t="s">
        <v>13</v>
      </c>
      <c r="O1584" t="s">
        <v>46</v>
      </c>
      <c r="P1584">
        <v>29</v>
      </c>
      <c r="Q1584" s="5" t="s">
        <v>146</v>
      </c>
      <c r="R1584" t="s">
        <v>16</v>
      </c>
      <c r="S1584" t="s">
        <v>35</v>
      </c>
      <c r="T1584" t="s">
        <v>18</v>
      </c>
      <c r="U1584" t="s">
        <v>19</v>
      </c>
      <c r="V1584" t="s">
        <v>31</v>
      </c>
      <c r="W1584">
        <v>311</v>
      </c>
      <c r="X1584" t="s">
        <v>574</v>
      </c>
      <c r="Y1584" t="s">
        <v>590</v>
      </c>
      <c r="Z1584" t="s">
        <v>576</v>
      </c>
      <c r="AA1584">
        <v>9.9099999999999994E-2</v>
      </c>
      <c r="AB1584" t="s">
        <v>577</v>
      </c>
      <c r="AC1584" t="s">
        <v>591</v>
      </c>
      <c r="AD1584" t="s">
        <v>422</v>
      </c>
      <c r="AE1584" t="s">
        <v>234</v>
      </c>
      <c r="AF1584" t="s">
        <v>235</v>
      </c>
      <c r="AG1584" t="s">
        <v>236</v>
      </c>
      <c r="AH1584" t="s">
        <v>237</v>
      </c>
      <c r="AI1584" t="s">
        <v>422</v>
      </c>
      <c r="AJ1584">
        <v>120676</v>
      </c>
      <c r="AK1584" t="s">
        <v>247</v>
      </c>
      <c r="AL1584" t="s">
        <v>239</v>
      </c>
      <c r="AM1584">
        <v>27337</v>
      </c>
      <c r="AN1584">
        <v>48511</v>
      </c>
      <c r="AO1584">
        <v>25719</v>
      </c>
      <c r="AP1584">
        <v>29.91</v>
      </c>
      <c r="AQ1584">
        <v>4022.49</v>
      </c>
      <c r="AR1584" t="s">
        <v>2627</v>
      </c>
      <c r="AS1584" t="s">
        <v>2626</v>
      </c>
      <c r="AT1584">
        <v>1</v>
      </c>
      <c r="AU1584" t="s">
        <v>2628</v>
      </c>
      <c r="AV1584" s="3">
        <v>44627</v>
      </c>
      <c r="AW1584" s="3" t="str">
        <f>TEXT(LoanTable[[#This Row],[Disbursement Date]],"YYYY-MM")</f>
        <v>2022-03</v>
      </c>
      <c r="AX1584" t="str">
        <f>TEXT(EDATE(LoanTable[[#This Row],[Disbursement Date]],-1),"YYYY-MM")</f>
        <v>2022-02</v>
      </c>
      <c r="AY1584">
        <f>IF(LoanTable[[#This Row],[Loan Status]]="Active",1,0)</f>
        <v>1</v>
      </c>
      <c r="AZ1584">
        <f>IF(COUNTIFS(LoanTable[Client id],LoanTable[[#This Row],[Client id]],LoanTable[Period],LoanTable[[#This Row],[Previous Period]])&gt;0,1,0)</f>
        <v>0</v>
      </c>
      <c r="BA1584" s="17" t="str">
        <f>TEXT(LoanTable[[#This Row],[Disbursement Date]],"YYYY")</f>
        <v>2022</v>
      </c>
      <c r="BB1584" s="10" cm="1">
        <f t="array" ref="BB1584">IF(YEAR(LoanTable[[#This Row],[Disbursement Date]])=MIN(YEAR(LoanTable[Disbursement Date])),"",YEAR(LoanTable[[#This Row],[Disbursement Date]])-1)</f>
        <v>2021</v>
      </c>
      <c r="BC1584" s="10">
        <f>IF(LoanTable[[#This Row],[Previous Year]]="",1,IF(COUNTIFS(LoanTable[Client id],LoanTable[[#This Row],[Client id]],LoanTable[Year],LoanTable[[#This Row],[Previous Year]])&gt;0,1,0))</f>
        <v>0</v>
      </c>
      <c r="BD1584" t="str">
        <f>YEAR(LoanTable[[#This Row],[Disbursement Date]]) &amp; "-Q" &amp; ROUNDUP(MONTH(LoanTable[[#This Row],[Disbursement Date]])/3,0)</f>
        <v>2022-Q1</v>
      </c>
      <c r="BE1584">
        <f>IF(LoanTable[[#This Row],[Disbursement Date]]=LoanTable[[#This Row],[First Loan Date]],1,0)</f>
        <v>1</v>
      </c>
    </row>
    <row r="1585" spans="1:57" x14ac:dyDescent="0.3">
      <c r="A1585" t="s">
        <v>2146</v>
      </c>
      <c r="B1585">
        <v>790</v>
      </c>
      <c r="C1585" t="s">
        <v>505</v>
      </c>
      <c r="D1585" t="s">
        <v>589</v>
      </c>
      <c r="E1585">
        <v>32227</v>
      </c>
      <c r="F1585">
        <v>20555</v>
      </c>
      <c r="G1585">
        <v>14228</v>
      </c>
      <c r="H1585" s="5">
        <v>44629</v>
      </c>
      <c r="I1585" t="s">
        <v>612</v>
      </c>
      <c r="J1585" t="s">
        <v>613</v>
      </c>
      <c r="K1585">
        <v>380112</v>
      </c>
      <c r="L1585" t="s">
        <v>507</v>
      </c>
      <c r="M1585" t="s">
        <v>192</v>
      </c>
      <c r="N1585" t="s">
        <v>13</v>
      </c>
      <c r="O1585" t="s">
        <v>46</v>
      </c>
      <c r="P1585">
        <v>35</v>
      </c>
      <c r="Q1585" s="5" t="s">
        <v>87</v>
      </c>
      <c r="R1585" t="s">
        <v>30</v>
      </c>
      <c r="S1585" t="s">
        <v>145</v>
      </c>
      <c r="T1585" t="s">
        <v>63</v>
      </c>
      <c r="U1585" t="s">
        <v>38</v>
      </c>
      <c r="V1585" t="s">
        <v>20</v>
      </c>
      <c r="W1585">
        <v>744</v>
      </c>
      <c r="X1585" t="s">
        <v>574</v>
      </c>
      <c r="Y1585" t="s">
        <v>590</v>
      </c>
      <c r="Z1585" t="s">
        <v>576</v>
      </c>
      <c r="AA1585">
        <v>9.9099999999999994E-2</v>
      </c>
      <c r="AB1585" t="s">
        <v>577</v>
      </c>
      <c r="AC1585" t="s">
        <v>591</v>
      </c>
      <c r="AD1585" t="s">
        <v>505</v>
      </c>
      <c r="AE1585" t="s">
        <v>325</v>
      </c>
      <c r="AF1585" t="s">
        <v>326</v>
      </c>
      <c r="AG1585" t="s">
        <v>327</v>
      </c>
      <c r="AH1585" t="s">
        <v>328</v>
      </c>
      <c r="AI1585" t="s">
        <v>505</v>
      </c>
      <c r="AJ1585">
        <v>380112</v>
      </c>
      <c r="AK1585" t="s">
        <v>506</v>
      </c>
      <c r="AL1585" t="s">
        <v>256</v>
      </c>
      <c r="AM1585">
        <v>32711</v>
      </c>
      <c r="AN1585">
        <v>20105</v>
      </c>
      <c r="AO1585">
        <v>31850</v>
      </c>
      <c r="AP1585">
        <v>17.34</v>
      </c>
      <c r="AQ1585">
        <v>177.09</v>
      </c>
      <c r="AR1585" t="s">
        <v>2626</v>
      </c>
      <c r="AS1585" t="s">
        <v>2626</v>
      </c>
      <c r="AT1585">
        <v>1</v>
      </c>
      <c r="AU1585" t="s">
        <v>2630</v>
      </c>
      <c r="AV1585" s="3">
        <v>43752</v>
      </c>
      <c r="AW1585" s="3" t="str">
        <f>TEXT(LoanTable[[#This Row],[Disbursement Date]],"YYYY-MM")</f>
        <v>2022-03</v>
      </c>
      <c r="AX1585" t="str">
        <f>TEXT(EDATE(LoanTable[[#This Row],[Disbursement Date]],-1),"YYYY-MM")</f>
        <v>2022-02</v>
      </c>
      <c r="AY1585">
        <f>IF(LoanTable[[#This Row],[Loan Status]]="Active",1,0)</f>
        <v>0</v>
      </c>
      <c r="AZ1585">
        <f>IF(COUNTIFS(LoanTable[Client id],LoanTable[[#This Row],[Client id]],LoanTable[Period],LoanTable[[#This Row],[Previous Period]])&gt;0,1,0)</f>
        <v>0</v>
      </c>
      <c r="BA1585" s="17" t="str">
        <f>TEXT(LoanTable[[#This Row],[Disbursement Date]],"YYYY")</f>
        <v>2022</v>
      </c>
      <c r="BB1585" s="10" cm="1">
        <f t="array" ref="BB1585">IF(YEAR(LoanTable[[#This Row],[Disbursement Date]])=MIN(YEAR(LoanTable[Disbursement Date])),"",YEAR(LoanTable[[#This Row],[Disbursement Date]])-1)</f>
        <v>2021</v>
      </c>
      <c r="BC1585" s="10">
        <f>IF(LoanTable[[#This Row],[Previous Year]]="",1,IF(COUNTIFS(LoanTable[Client id],LoanTable[[#This Row],[Client id]],LoanTable[Year],LoanTable[[#This Row],[Previous Year]])&gt;0,1,0))</f>
        <v>1</v>
      </c>
      <c r="BD1585" t="str">
        <f>YEAR(LoanTable[[#This Row],[Disbursement Date]]) &amp; "-Q" &amp; ROUNDUP(MONTH(LoanTable[[#This Row],[Disbursement Date]])/3,0)</f>
        <v>2022-Q1</v>
      </c>
      <c r="BE1585">
        <f>IF(LoanTable[[#This Row],[Disbursement Date]]=LoanTable[[#This Row],[First Loan Date]],1,0)</f>
        <v>0</v>
      </c>
    </row>
    <row r="1586" spans="1:57" x14ac:dyDescent="0.3">
      <c r="A1586" t="s">
        <v>1769</v>
      </c>
      <c r="B1586">
        <v>817</v>
      </c>
      <c r="C1586" t="s">
        <v>249</v>
      </c>
      <c r="D1586" t="s">
        <v>573</v>
      </c>
      <c r="E1586">
        <v>37950</v>
      </c>
      <c r="F1586">
        <v>32902</v>
      </c>
      <c r="G1586">
        <v>4973</v>
      </c>
      <c r="H1586" s="5">
        <v>44632</v>
      </c>
      <c r="I1586" t="s">
        <v>617</v>
      </c>
      <c r="J1586" t="s">
        <v>613</v>
      </c>
      <c r="K1586">
        <v>910182</v>
      </c>
      <c r="L1586" t="s">
        <v>257</v>
      </c>
      <c r="M1586" t="s">
        <v>207</v>
      </c>
      <c r="N1586" t="s">
        <v>13</v>
      </c>
      <c r="O1586" t="s">
        <v>28</v>
      </c>
      <c r="P1586">
        <v>50</v>
      </c>
      <c r="Q1586" s="5" t="s">
        <v>61</v>
      </c>
      <c r="R1586" t="s">
        <v>104</v>
      </c>
      <c r="S1586" t="s">
        <v>105</v>
      </c>
      <c r="T1586" t="s">
        <v>18</v>
      </c>
      <c r="U1586" t="s">
        <v>65</v>
      </c>
      <c r="V1586" t="s">
        <v>39</v>
      </c>
      <c r="W1586">
        <v>416</v>
      </c>
      <c r="X1586" t="s">
        <v>574</v>
      </c>
      <c r="Y1586" t="s">
        <v>575</v>
      </c>
      <c r="Z1586" t="s">
        <v>576</v>
      </c>
      <c r="AA1586">
        <v>0.1065</v>
      </c>
      <c r="AB1586" t="s">
        <v>577</v>
      </c>
      <c r="AC1586" t="s">
        <v>578</v>
      </c>
      <c r="AD1586" t="s">
        <v>249</v>
      </c>
      <c r="AE1586" t="s">
        <v>250</v>
      </c>
      <c r="AF1586" t="s">
        <v>251</v>
      </c>
      <c r="AG1586" t="s">
        <v>252</v>
      </c>
      <c r="AH1586" t="s">
        <v>253</v>
      </c>
      <c r="AI1586" t="s">
        <v>254</v>
      </c>
      <c r="AJ1586">
        <v>910182</v>
      </c>
      <c r="AK1586" t="s">
        <v>255</v>
      </c>
      <c r="AL1586" t="s">
        <v>256</v>
      </c>
      <c r="AM1586">
        <v>39889</v>
      </c>
      <c r="AN1586">
        <v>33063</v>
      </c>
      <c r="AO1586">
        <v>37782</v>
      </c>
      <c r="AP1586">
        <v>37.93</v>
      </c>
      <c r="AQ1586">
        <v>2688.1</v>
      </c>
      <c r="AR1586" t="s">
        <v>2626</v>
      </c>
      <c r="AS1586" t="s">
        <v>2626</v>
      </c>
      <c r="AT1586">
        <v>0</v>
      </c>
      <c r="AU1586" t="s">
        <v>2629</v>
      </c>
      <c r="AV1586" s="3">
        <v>43785</v>
      </c>
      <c r="AW1586" s="3" t="str">
        <f>TEXT(LoanTable[[#This Row],[Disbursement Date]],"YYYY-MM")</f>
        <v>2022-03</v>
      </c>
      <c r="AX1586" t="str">
        <f>TEXT(EDATE(LoanTable[[#This Row],[Disbursement Date]],-1),"YYYY-MM")</f>
        <v>2022-02</v>
      </c>
      <c r="AY1586">
        <f>IF(LoanTable[[#This Row],[Loan Status]]="Active",1,0)</f>
        <v>0</v>
      </c>
      <c r="AZ1586">
        <f>IF(COUNTIFS(LoanTable[Client id],LoanTable[[#This Row],[Client id]],LoanTable[Period],LoanTable[[#This Row],[Previous Period]])&gt;0,1,0)</f>
        <v>0</v>
      </c>
      <c r="BA1586" s="17" t="str">
        <f>TEXT(LoanTable[[#This Row],[Disbursement Date]],"YYYY")</f>
        <v>2022</v>
      </c>
      <c r="BB1586" s="10" cm="1">
        <f t="array" ref="BB1586">IF(YEAR(LoanTable[[#This Row],[Disbursement Date]])=MIN(YEAR(LoanTable[Disbursement Date])),"",YEAR(LoanTable[[#This Row],[Disbursement Date]])-1)</f>
        <v>2021</v>
      </c>
      <c r="BC1586" s="10">
        <f>IF(LoanTable[[#This Row],[Previous Year]]="",1,IF(COUNTIFS(LoanTable[Client id],LoanTable[[#This Row],[Client id]],LoanTable[Year],LoanTable[[#This Row],[Previous Year]])&gt;0,1,0))</f>
        <v>1</v>
      </c>
      <c r="BD1586" t="str">
        <f>YEAR(LoanTable[[#This Row],[Disbursement Date]]) &amp; "-Q" &amp; ROUNDUP(MONTH(LoanTable[[#This Row],[Disbursement Date]])/3,0)</f>
        <v>2022-Q1</v>
      </c>
      <c r="BE1586">
        <f>IF(LoanTable[[#This Row],[Disbursement Date]]=LoanTable[[#This Row],[First Loan Date]],1,0)</f>
        <v>0</v>
      </c>
    </row>
    <row r="1587" spans="1:57" x14ac:dyDescent="0.3">
      <c r="A1587" t="s">
        <v>866</v>
      </c>
      <c r="B1587">
        <v>946</v>
      </c>
      <c r="C1587" t="s">
        <v>330</v>
      </c>
      <c r="D1587" t="s">
        <v>573</v>
      </c>
      <c r="E1587">
        <v>43754</v>
      </c>
      <c r="F1587">
        <v>36464</v>
      </c>
      <c r="G1587">
        <v>8556</v>
      </c>
      <c r="H1587" s="5">
        <v>44634</v>
      </c>
      <c r="I1587" t="s">
        <v>624</v>
      </c>
      <c r="J1587" t="s">
        <v>613</v>
      </c>
      <c r="K1587">
        <v>690076</v>
      </c>
      <c r="L1587" t="s">
        <v>337</v>
      </c>
      <c r="M1587" t="s">
        <v>156</v>
      </c>
      <c r="N1587" t="s">
        <v>13</v>
      </c>
      <c r="O1587" t="s">
        <v>14</v>
      </c>
      <c r="P1587">
        <v>42</v>
      </c>
      <c r="Q1587" s="5" t="s">
        <v>129</v>
      </c>
      <c r="R1587" t="s">
        <v>30</v>
      </c>
      <c r="S1587" t="s">
        <v>145</v>
      </c>
      <c r="T1587" t="s">
        <v>18</v>
      </c>
      <c r="U1587" t="s">
        <v>38</v>
      </c>
      <c r="V1587" t="s">
        <v>39</v>
      </c>
      <c r="W1587">
        <v>534</v>
      </c>
      <c r="X1587" t="s">
        <v>574</v>
      </c>
      <c r="Y1587" t="s">
        <v>575</v>
      </c>
      <c r="Z1587" t="s">
        <v>576</v>
      </c>
      <c r="AA1587">
        <v>0.1065</v>
      </c>
      <c r="AB1587" t="s">
        <v>577</v>
      </c>
      <c r="AC1587" t="s">
        <v>578</v>
      </c>
      <c r="AD1587" t="s">
        <v>330</v>
      </c>
      <c r="AE1587" t="s">
        <v>331</v>
      </c>
      <c r="AF1587" t="s">
        <v>332</v>
      </c>
      <c r="AG1587" t="s">
        <v>333</v>
      </c>
      <c r="AH1587" t="s">
        <v>334</v>
      </c>
      <c r="AI1587" t="s">
        <v>335</v>
      </c>
      <c r="AJ1587">
        <v>690076</v>
      </c>
      <c r="AK1587" t="s">
        <v>336</v>
      </c>
      <c r="AL1587" t="s">
        <v>239</v>
      </c>
      <c r="AM1587">
        <v>44616</v>
      </c>
      <c r="AN1587">
        <v>36474</v>
      </c>
      <c r="AO1587">
        <v>43349</v>
      </c>
      <c r="AP1587">
        <v>6.98</v>
      </c>
      <c r="AQ1587">
        <v>1550.91</v>
      </c>
      <c r="AR1587" t="s">
        <v>2626</v>
      </c>
      <c r="AS1587" t="s">
        <v>2626</v>
      </c>
      <c r="AT1587">
        <v>0</v>
      </c>
      <c r="AU1587" t="s">
        <v>2628</v>
      </c>
      <c r="AV1587" s="3">
        <v>42937</v>
      </c>
      <c r="AW1587" s="3" t="str">
        <f>TEXT(LoanTable[[#This Row],[Disbursement Date]],"YYYY-MM")</f>
        <v>2022-03</v>
      </c>
      <c r="AX1587" t="str">
        <f>TEXT(EDATE(LoanTable[[#This Row],[Disbursement Date]],-1),"YYYY-MM")</f>
        <v>2022-02</v>
      </c>
      <c r="AY1587">
        <f>IF(LoanTable[[#This Row],[Loan Status]]="Active",1,0)</f>
        <v>1</v>
      </c>
      <c r="AZ1587">
        <f>IF(COUNTIFS(LoanTable[Client id],LoanTable[[#This Row],[Client id]],LoanTable[Period],LoanTable[[#This Row],[Previous Period]])&gt;0,1,0)</f>
        <v>0</v>
      </c>
      <c r="BA1587" s="17" t="str">
        <f>TEXT(LoanTable[[#This Row],[Disbursement Date]],"YYYY")</f>
        <v>2022</v>
      </c>
      <c r="BB1587" s="10" cm="1">
        <f t="array" ref="BB1587">IF(YEAR(LoanTable[[#This Row],[Disbursement Date]])=MIN(YEAR(LoanTable[Disbursement Date])),"",YEAR(LoanTable[[#This Row],[Disbursement Date]])-1)</f>
        <v>2021</v>
      </c>
      <c r="BC1587" s="10">
        <f>IF(LoanTable[[#This Row],[Previous Year]]="",1,IF(COUNTIFS(LoanTable[Client id],LoanTable[[#This Row],[Client id]],LoanTable[Year],LoanTable[[#This Row],[Previous Year]])&gt;0,1,0))</f>
        <v>0</v>
      </c>
      <c r="BD1587" t="str">
        <f>YEAR(LoanTable[[#This Row],[Disbursement Date]]) &amp; "-Q" &amp; ROUNDUP(MONTH(LoanTable[[#This Row],[Disbursement Date]])/3,0)</f>
        <v>2022-Q1</v>
      </c>
      <c r="BE1587">
        <f>IF(LoanTable[[#This Row],[Disbursement Date]]=LoanTable[[#This Row],[First Loan Date]],1,0)</f>
        <v>0</v>
      </c>
    </row>
    <row r="1588" spans="1:57" x14ac:dyDescent="0.3">
      <c r="A1588" t="s">
        <v>2102</v>
      </c>
      <c r="B1588">
        <v>698</v>
      </c>
      <c r="C1588" t="s">
        <v>519</v>
      </c>
      <c r="D1588" t="s">
        <v>589</v>
      </c>
      <c r="E1588">
        <v>31640</v>
      </c>
      <c r="F1588">
        <v>43926</v>
      </c>
      <c r="G1588">
        <v>39993</v>
      </c>
      <c r="H1588" s="5">
        <v>44636</v>
      </c>
      <c r="I1588" t="s">
        <v>624</v>
      </c>
      <c r="J1588" t="s">
        <v>619</v>
      </c>
      <c r="K1588">
        <v>1550006</v>
      </c>
      <c r="L1588" t="s">
        <v>521</v>
      </c>
      <c r="M1588" t="s">
        <v>150</v>
      </c>
      <c r="N1588" t="s">
        <v>13</v>
      </c>
      <c r="O1588" t="s">
        <v>33</v>
      </c>
      <c r="P1588">
        <v>22</v>
      </c>
      <c r="Q1588" s="5" t="s">
        <v>151</v>
      </c>
      <c r="R1588" t="s">
        <v>74</v>
      </c>
      <c r="S1588" t="s">
        <v>35</v>
      </c>
      <c r="T1588" t="s">
        <v>18</v>
      </c>
      <c r="U1588" t="s">
        <v>65</v>
      </c>
      <c r="V1588" t="s">
        <v>39</v>
      </c>
      <c r="W1588">
        <v>516</v>
      </c>
      <c r="X1588" t="s">
        <v>574</v>
      </c>
      <c r="Y1588" t="s">
        <v>590</v>
      </c>
      <c r="Z1588" t="s">
        <v>576</v>
      </c>
      <c r="AA1588">
        <v>9.9099999999999994E-2</v>
      </c>
      <c r="AB1588" t="s">
        <v>577</v>
      </c>
      <c r="AC1588" t="s">
        <v>591</v>
      </c>
      <c r="AD1588" t="s">
        <v>519</v>
      </c>
      <c r="AE1588" t="s">
        <v>375</v>
      </c>
      <c r="AF1588" t="s">
        <v>376</v>
      </c>
      <c r="AG1588" t="s">
        <v>377</v>
      </c>
      <c r="AH1588" t="s">
        <v>378</v>
      </c>
      <c r="AI1588" t="s">
        <v>519</v>
      </c>
      <c r="AJ1588">
        <v>1550006</v>
      </c>
      <c r="AK1588" t="s">
        <v>520</v>
      </c>
      <c r="AL1588" t="s">
        <v>239</v>
      </c>
      <c r="AM1588">
        <v>33074</v>
      </c>
      <c r="AN1588">
        <v>45584</v>
      </c>
      <c r="AO1588">
        <v>31450</v>
      </c>
      <c r="AP1588">
        <v>22.3</v>
      </c>
      <c r="AQ1588">
        <v>3999.71</v>
      </c>
      <c r="AR1588" t="s">
        <v>2626</v>
      </c>
      <c r="AS1588" t="s">
        <v>2626</v>
      </c>
      <c r="AT1588">
        <v>1</v>
      </c>
      <c r="AU1588" t="s">
        <v>2628</v>
      </c>
      <c r="AV1588" s="3">
        <v>42719</v>
      </c>
      <c r="AW1588" s="3" t="str">
        <f>TEXT(LoanTable[[#This Row],[Disbursement Date]],"YYYY-MM")</f>
        <v>2022-03</v>
      </c>
      <c r="AX1588" t="str">
        <f>TEXT(EDATE(LoanTable[[#This Row],[Disbursement Date]],-1),"YYYY-MM")</f>
        <v>2022-02</v>
      </c>
      <c r="AY1588">
        <f>IF(LoanTable[[#This Row],[Loan Status]]="Active",1,0)</f>
        <v>1</v>
      </c>
      <c r="AZ1588">
        <f>IF(COUNTIFS(LoanTable[Client id],LoanTable[[#This Row],[Client id]],LoanTable[Period],LoanTable[[#This Row],[Previous Period]])&gt;0,1,0)</f>
        <v>0</v>
      </c>
      <c r="BA1588" s="17" t="str">
        <f>TEXT(LoanTable[[#This Row],[Disbursement Date]],"YYYY")</f>
        <v>2022</v>
      </c>
      <c r="BB1588" s="10" cm="1">
        <f t="array" ref="BB1588">IF(YEAR(LoanTable[[#This Row],[Disbursement Date]])=MIN(YEAR(LoanTable[Disbursement Date])),"",YEAR(LoanTable[[#This Row],[Disbursement Date]])-1)</f>
        <v>2021</v>
      </c>
      <c r="BC1588" s="10">
        <f>IF(LoanTable[[#This Row],[Previous Year]]="",1,IF(COUNTIFS(LoanTable[Client id],LoanTable[[#This Row],[Client id]],LoanTable[Year],LoanTable[[#This Row],[Previous Year]])&gt;0,1,0))</f>
        <v>0</v>
      </c>
      <c r="BD1588" t="str">
        <f>YEAR(LoanTable[[#This Row],[Disbursement Date]]) &amp; "-Q" &amp; ROUNDUP(MONTH(LoanTable[[#This Row],[Disbursement Date]])/3,0)</f>
        <v>2022-Q1</v>
      </c>
      <c r="BE1588">
        <f>IF(LoanTable[[#This Row],[Disbursement Date]]=LoanTable[[#This Row],[First Loan Date]],1,0)</f>
        <v>0</v>
      </c>
    </row>
    <row r="1589" spans="1:57" x14ac:dyDescent="0.3">
      <c r="A1589" t="s">
        <v>1977</v>
      </c>
      <c r="B1589">
        <v>938</v>
      </c>
      <c r="C1589" t="s">
        <v>422</v>
      </c>
      <c r="D1589" t="s">
        <v>589</v>
      </c>
      <c r="E1589">
        <v>30997</v>
      </c>
      <c r="F1589">
        <v>29021</v>
      </c>
      <c r="G1589">
        <v>42226</v>
      </c>
      <c r="H1589" s="5">
        <v>44636</v>
      </c>
      <c r="I1589" t="s">
        <v>615</v>
      </c>
      <c r="J1589" t="s">
        <v>613</v>
      </c>
      <c r="K1589">
        <v>120676</v>
      </c>
      <c r="L1589" t="s">
        <v>423</v>
      </c>
      <c r="M1589" t="s">
        <v>116</v>
      </c>
      <c r="N1589" t="s">
        <v>13</v>
      </c>
      <c r="O1589" t="s">
        <v>46</v>
      </c>
      <c r="P1589">
        <v>34</v>
      </c>
      <c r="Q1589" s="5" t="s">
        <v>71</v>
      </c>
      <c r="R1589" t="s">
        <v>30</v>
      </c>
      <c r="S1589" t="s">
        <v>145</v>
      </c>
      <c r="T1589" t="s">
        <v>63</v>
      </c>
      <c r="U1589" t="s">
        <v>19</v>
      </c>
      <c r="V1589" t="s">
        <v>31</v>
      </c>
      <c r="W1589">
        <v>328</v>
      </c>
      <c r="X1589" t="s">
        <v>574</v>
      </c>
      <c r="Y1589" t="s">
        <v>590</v>
      </c>
      <c r="Z1589" t="s">
        <v>576</v>
      </c>
      <c r="AA1589">
        <v>9.9099999999999994E-2</v>
      </c>
      <c r="AB1589" t="s">
        <v>577</v>
      </c>
      <c r="AC1589" t="s">
        <v>591</v>
      </c>
      <c r="AD1589" t="s">
        <v>422</v>
      </c>
      <c r="AE1589" t="s">
        <v>234</v>
      </c>
      <c r="AF1589" t="s">
        <v>235</v>
      </c>
      <c r="AG1589" t="s">
        <v>236</v>
      </c>
      <c r="AH1589" t="s">
        <v>237</v>
      </c>
      <c r="AI1589" t="s">
        <v>422</v>
      </c>
      <c r="AJ1589">
        <v>120676</v>
      </c>
      <c r="AK1589" t="s">
        <v>247</v>
      </c>
      <c r="AL1589" t="s">
        <v>239</v>
      </c>
      <c r="AM1589">
        <v>30880</v>
      </c>
      <c r="AN1589">
        <v>28656</v>
      </c>
      <c r="AO1589">
        <v>30690</v>
      </c>
      <c r="AP1589">
        <v>8.64</v>
      </c>
      <c r="AQ1589">
        <v>3707.48</v>
      </c>
      <c r="AR1589" t="s">
        <v>2627</v>
      </c>
      <c r="AS1589" t="s">
        <v>2626</v>
      </c>
      <c r="AT1589">
        <v>0</v>
      </c>
      <c r="AU1589" t="s">
        <v>2628</v>
      </c>
      <c r="AV1589" s="3">
        <v>42743</v>
      </c>
      <c r="AW1589" s="3" t="str">
        <f>TEXT(LoanTable[[#This Row],[Disbursement Date]],"YYYY-MM")</f>
        <v>2022-03</v>
      </c>
      <c r="AX1589" t="str">
        <f>TEXT(EDATE(LoanTable[[#This Row],[Disbursement Date]],-1),"YYYY-MM")</f>
        <v>2022-02</v>
      </c>
      <c r="AY1589">
        <f>IF(LoanTable[[#This Row],[Loan Status]]="Active",1,0)</f>
        <v>0</v>
      </c>
      <c r="AZ1589">
        <f>IF(COUNTIFS(LoanTable[Client id],LoanTable[[#This Row],[Client id]],LoanTable[Period],LoanTable[[#This Row],[Previous Period]])&gt;0,1,0)</f>
        <v>0</v>
      </c>
      <c r="BA1589" s="17" t="str">
        <f>TEXT(LoanTable[[#This Row],[Disbursement Date]],"YYYY")</f>
        <v>2022</v>
      </c>
      <c r="BB1589" s="10" cm="1">
        <f t="array" ref="BB1589">IF(YEAR(LoanTable[[#This Row],[Disbursement Date]])=MIN(YEAR(LoanTable[Disbursement Date])),"",YEAR(LoanTable[[#This Row],[Disbursement Date]])-1)</f>
        <v>2021</v>
      </c>
      <c r="BC1589" s="10">
        <f>IF(LoanTable[[#This Row],[Previous Year]]="",1,IF(COUNTIFS(LoanTable[Client id],LoanTable[[#This Row],[Client id]],LoanTable[Year],LoanTable[[#This Row],[Previous Year]])&gt;0,1,0))</f>
        <v>0</v>
      </c>
      <c r="BD1589" t="str">
        <f>YEAR(LoanTable[[#This Row],[Disbursement Date]]) &amp; "-Q" &amp; ROUNDUP(MONTH(LoanTable[[#This Row],[Disbursement Date]])/3,0)</f>
        <v>2022-Q1</v>
      </c>
      <c r="BE1589">
        <f>IF(LoanTable[[#This Row],[Disbursement Date]]=LoanTable[[#This Row],[First Loan Date]],1,0)</f>
        <v>0</v>
      </c>
    </row>
    <row r="1590" spans="1:57" x14ac:dyDescent="0.3">
      <c r="A1590" t="s">
        <v>1617</v>
      </c>
      <c r="B1590">
        <v>614</v>
      </c>
      <c r="C1590" t="s">
        <v>409</v>
      </c>
      <c r="D1590" t="s">
        <v>573</v>
      </c>
      <c r="E1590">
        <v>5970</v>
      </c>
      <c r="F1590">
        <v>3733</v>
      </c>
      <c r="G1590">
        <v>27239</v>
      </c>
      <c r="H1590" s="5">
        <v>44637</v>
      </c>
      <c r="I1590" t="s">
        <v>615</v>
      </c>
      <c r="J1590" t="s">
        <v>613</v>
      </c>
      <c r="K1590">
        <v>1030063</v>
      </c>
      <c r="L1590" t="s">
        <v>411</v>
      </c>
      <c r="M1590" t="s">
        <v>12</v>
      </c>
      <c r="N1590" t="s">
        <v>13</v>
      </c>
      <c r="O1590" t="s">
        <v>14</v>
      </c>
      <c r="P1590">
        <v>37</v>
      </c>
      <c r="Q1590" s="5" t="s">
        <v>67</v>
      </c>
      <c r="R1590" t="s">
        <v>30</v>
      </c>
      <c r="S1590" t="s">
        <v>145</v>
      </c>
      <c r="T1590" t="s">
        <v>18</v>
      </c>
      <c r="U1590" t="s">
        <v>19</v>
      </c>
      <c r="V1590" t="s">
        <v>39</v>
      </c>
      <c r="W1590">
        <v>373</v>
      </c>
      <c r="X1590" t="s">
        <v>574</v>
      </c>
      <c r="Y1590" t="s">
        <v>575</v>
      </c>
      <c r="Z1590" t="s">
        <v>576</v>
      </c>
      <c r="AA1590">
        <v>0.1065</v>
      </c>
      <c r="AB1590" t="s">
        <v>577</v>
      </c>
      <c r="AC1590" t="s">
        <v>578</v>
      </c>
      <c r="AD1590" t="s">
        <v>409</v>
      </c>
      <c r="AE1590" t="s">
        <v>234</v>
      </c>
      <c r="AF1590" t="s">
        <v>235</v>
      </c>
      <c r="AG1590" t="s">
        <v>236</v>
      </c>
      <c r="AH1590" t="s">
        <v>237</v>
      </c>
      <c r="AI1590" t="s">
        <v>246</v>
      </c>
      <c r="AJ1590">
        <v>1030063</v>
      </c>
      <c r="AK1590" t="s">
        <v>410</v>
      </c>
      <c r="AL1590" t="s">
        <v>241</v>
      </c>
      <c r="AM1590">
        <v>6321</v>
      </c>
      <c r="AN1590">
        <v>4151</v>
      </c>
      <c r="AO1590">
        <v>5855</v>
      </c>
      <c r="AP1590">
        <v>15.74</v>
      </c>
      <c r="AQ1590">
        <v>3515.83</v>
      </c>
      <c r="AR1590" t="s">
        <v>2626</v>
      </c>
      <c r="AS1590" t="s">
        <v>2626</v>
      </c>
      <c r="AT1590">
        <v>1</v>
      </c>
      <c r="AU1590" t="s">
        <v>2628</v>
      </c>
      <c r="AV1590" s="3">
        <v>43703</v>
      </c>
      <c r="AW1590" s="3" t="str">
        <f>TEXT(LoanTable[[#This Row],[Disbursement Date]],"YYYY-MM")</f>
        <v>2022-03</v>
      </c>
      <c r="AX1590" t="str">
        <f>TEXT(EDATE(LoanTable[[#This Row],[Disbursement Date]],-1),"YYYY-MM")</f>
        <v>2022-02</v>
      </c>
      <c r="AY1590">
        <f>IF(LoanTable[[#This Row],[Loan Status]]="Active",1,0)</f>
        <v>0</v>
      </c>
      <c r="AZ1590">
        <f>IF(COUNTIFS(LoanTable[Client id],LoanTable[[#This Row],[Client id]],LoanTable[Period],LoanTable[[#This Row],[Previous Period]])&gt;0,1,0)</f>
        <v>0</v>
      </c>
      <c r="BA1590" s="17" t="str">
        <f>TEXT(LoanTable[[#This Row],[Disbursement Date]],"YYYY")</f>
        <v>2022</v>
      </c>
      <c r="BB1590" s="10" cm="1">
        <f t="array" ref="BB1590">IF(YEAR(LoanTable[[#This Row],[Disbursement Date]])=MIN(YEAR(LoanTable[Disbursement Date])),"",YEAR(LoanTable[[#This Row],[Disbursement Date]])-1)</f>
        <v>2021</v>
      </c>
      <c r="BC1590" s="10">
        <f>IF(LoanTable[[#This Row],[Previous Year]]="",1,IF(COUNTIFS(LoanTable[Client id],LoanTable[[#This Row],[Client id]],LoanTable[Year],LoanTable[[#This Row],[Previous Year]])&gt;0,1,0))</f>
        <v>1</v>
      </c>
      <c r="BD1590" t="str">
        <f>YEAR(LoanTable[[#This Row],[Disbursement Date]]) &amp; "-Q" &amp; ROUNDUP(MONTH(LoanTable[[#This Row],[Disbursement Date]])/3,0)</f>
        <v>2022-Q1</v>
      </c>
      <c r="BE1590">
        <f>IF(LoanTable[[#This Row],[Disbursement Date]]=LoanTable[[#This Row],[First Loan Date]],1,0)</f>
        <v>0</v>
      </c>
    </row>
    <row r="1591" spans="1:57" x14ac:dyDescent="0.3">
      <c r="A1591" t="s">
        <v>2596</v>
      </c>
      <c r="B1591">
        <v>956</v>
      </c>
      <c r="C1591" t="s">
        <v>509</v>
      </c>
      <c r="D1591" t="s">
        <v>583</v>
      </c>
      <c r="E1591">
        <v>17363</v>
      </c>
      <c r="F1591">
        <v>13096</v>
      </c>
      <c r="G1591">
        <v>7317</v>
      </c>
      <c r="H1591" s="5">
        <v>44637</v>
      </c>
      <c r="I1591" t="s">
        <v>624</v>
      </c>
      <c r="J1591" t="s">
        <v>613</v>
      </c>
      <c r="K1591">
        <v>520376</v>
      </c>
      <c r="L1591" t="s">
        <v>512</v>
      </c>
      <c r="M1591" t="s">
        <v>130</v>
      </c>
      <c r="N1591" t="s">
        <v>13</v>
      </c>
      <c r="O1591" t="s">
        <v>46</v>
      </c>
      <c r="P1591">
        <v>31</v>
      </c>
      <c r="Q1591" s="5" t="s">
        <v>174</v>
      </c>
      <c r="R1591" t="s">
        <v>30</v>
      </c>
      <c r="S1591" t="s">
        <v>105</v>
      </c>
      <c r="T1591" t="s">
        <v>18</v>
      </c>
      <c r="U1591" t="s">
        <v>65</v>
      </c>
      <c r="V1591" t="s">
        <v>20</v>
      </c>
      <c r="W1591">
        <v>466</v>
      </c>
      <c r="X1591" t="s">
        <v>574</v>
      </c>
      <c r="Y1591" t="s">
        <v>584</v>
      </c>
      <c r="Z1591" t="s">
        <v>576</v>
      </c>
      <c r="AA1591">
        <v>0.1825</v>
      </c>
      <c r="AB1591" t="s">
        <v>585</v>
      </c>
      <c r="AC1591" t="s">
        <v>586</v>
      </c>
      <c r="AD1591" t="s">
        <v>509</v>
      </c>
      <c r="AE1591" t="s">
        <v>325</v>
      </c>
      <c r="AF1591" t="s">
        <v>326</v>
      </c>
      <c r="AG1591" t="s">
        <v>327</v>
      </c>
      <c r="AH1591" t="s">
        <v>328</v>
      </c>
      <c r="AI1591" t="s">
        <v>510</v>
      </c>
      <c r="AJ1591">
        <v>520376</v>
      </c>
      <c r="AK1591" t="s">
        <v>511</v>
      </c>
      <c r="AL1591" t="s">
        <v>239</v>
      </c>
      <c r="AM1591">
        <v>18309</v>
      </c>
      <c r="AN1591">
        <v>14560</v>
      </c>
      <c r="AO1591">
        <v>17125</v>
      </c>
      <c r="AP1591">
        <v>49.3</v>
      </c>
      <c r="AQ1591">
        <v>3325.38</v>
      </c>
      <c r="AR1591" t="s">
        <v>2627</v>
      </c>
      <c r="AS1591" t="s">
        <v>2626</v>
      </c>
      <c r="AT1591">
        <v>1</v>
      </c>
      <c r="AU1591" t="s">
        <v>2629</v>
      </c>
      <c r="AV1591" s="3">
        <v>42258</v>
      </c>
      <c r="AW1591" s="3" t="str">
        <f>TEXT(LoanTable[[#This Row],[Disbursement Date]],"YYYY-MM")</f>
        <v>2022-03</v>
      </c>
      <c r="AX1591" t="str">
        <f>TEXT(EDATE(LoanTable[[#This Row],[Disbursement Date]],-1),"YYYY-MM")</f>
        <v>2022-02</v>
      </c>
      <c r="AY1591">
        <f>IF(LoanTable[[#This Row],[Loan Status]]="Active",1,0)</f>
        <v>1</v>
      </c>
      <c r="AZ1591">
        <f>IF(COUNTIFS(LoanTable[Client id],LoanTable[[#This Row],[Client id]],LoanTable[Period],LoanTable[[#This Row],[Previous Period]])&gt;0,1,0)</f>
        <v>0</v>
      </c>
      <c r="BA1591" s="17" t="str">
        <f>TEXT(LoanTable[[#This Row],[Disbursement Date]],"YYYY")</f>
        <v>2022</v>
      </c>
      <c r="BB1591" s="10" cm="1">
        <f t="array" ref="BB1591">IF(YEAR(LoanTable[[#This Row],[Disbursement Date]])=MIN(YEAR(LoanTable[Disbursement Date])),"",YEAR(LoanTable[[#This Row],[Disbursement Date]])-1)</f>
        <v>2021</v>
      </c>
      <c r="BC1591" s="10">
        <f>IF(LoanTable[[#This Row],[Previous Year]]="",1,IF(COUNTIFS(LoanTable[Client id],LoanTable[[#This Row],[Client id]],LoanTable[Year],LoanTable[[#This Row],[Previous Year]])&gt;0,1,0))</f>
        <v>0</v>
      </c>
      <c r="BD1591" t="str">
        <f>YEAR(LoanTable[[#This Row],[Disbursement Date]]) &amp; "-Q" &amp; ROUNDUP(MONTH(LoanTable[[#This Row],[Disbursement Date]])/3,0)</f>
        <v>2022-Q1</v>
      </c>
      <c r="BE1591">
        <f>IF(LoanTable[[#This Row],[Disbursement Date]]=LoanTable[[#This Row],[First Loan Date]],1,0)</f>
        <v>0</v>
      </c>
    </row>
    <row r="1592" spans="1:57" x14ac:dyDescent="0.3">
      <c r="A1592" t="s">
        <v>1453</v>
      </c>
      <c r="B1592">
        <v>703</v>
      </c>
      <c r="C1592" t="s">
        <v>246</v>
      </c>
      <c r="D1592" t="s">
        <v>573</v>
      </c>
      <c r="E1592">
        <v>45571</v>
      </c>
      <c r="F1592">
        <v>41099</v>
      </c>
      <c r="G1592">
        <v>16327</v>
      </c>
      <c r="H1592" s="5">
        <v>44639</v>
      </c>
      <c r="I1592" t="s">
        <v>612</v>
      </c>
      <c r="J1592" t="s">
        <v>613</v>
      </c>
      <c r="K1592">
        <v>110159</v>
      </c>
      <c r="L1592" t="s">
        <v>248</v>
      </c>
      <c r="M1592" t="s">
        <v>68</v>
      </c>
      <c r="N1592" t="s">
        <v>13</v>
      </c>
      <c r="O1592" t="s">
        <v>46</v>
      </c>
      <c r="P1592">
        <v>28</v>
      </c>
      <c r="Q1592" s="5" t="s">
        <v>69</v>
      </c>
      <c r="R1592" t="s">
        <v>25</v>
      </c>
      <c r="S1592" t="s">
        <v>35</v>
      </c>
      <c r="T1592" t="s">
        <v>18</v>
      </c>
      <c r="U1592" t="s">
        <v>38</v>
      </c>
      <c r="V1592" t="s">
        <v>31</v>
      </c>
      <c r="W1592">
        <v>385</v>
      </c>
      <c r="X1592" t="s">
        <v>574</v>
      </c>
      <c r="Y1592" t="s">
        <v>575</v>
      </c>
      <c r="Z1592" t="s">
        <v>576</v>
      </c>
      <c r="AA1592">
        <v>0.1065</v>
      </c>
      <c r="AB1592" t="s">
        <v>577</v>
      </c>
      <c r="AC1592" t="s">
        <v>578</v>
      </c>
      <c r="AD1592" t="s">
        <v>246</v>
      </c>
      <c r="AE1592" t="s">
        <v>234</v>
      </c>
      <c r="AF1592" t="s">
        <v>235</v>
      </c>
      <c r="AG1592" t="s">
        <v>236</v>
      </c>
      <c r="AH1592" t="s">
        <v>237</v>
      </c>
      <c r="AI1592" t="s">
        <v>246</v>
      </c>
      <c r="AJ1592">
        <v>110159</v>
      </c>
      <c r="AK1592" t="s">
        <v>247</v>
      </c>
      <c r="AL1592" t="s">
        <v>241</v>
      </c>
      <c r="AM1592">
        <v>47070</v>
      </c>
      <c r="AN1592">
        <v>41862</v>
      </c>
      <c r="AO1592">
        <v>45383</v>
      </c>
      <c r="AP1592">
        <v>4.5599999999999996</v>
      </c>
      <c r="AQ1592">
        <v>1988.19</v>
      </c>
      <c r="AR1592" t="s">
        <v>2626</v>
      </c>
      <c r="AS1592" t="s">
        <v>2626</v>
      </c>
      <c r="AT1592">
        <v>1</v>
      </c>
      <c r="AU1592" t="s">
        <v>2628</v>
      </c>
      <c r="AV1592" s="3">
        <v>43282</v>
      </c>
      <c r="AW1592" s="3" t="str">
        <f>TEXT(LoanTable[[#This Row],[Disbursement Date]],"YYYY-MM")</f>
        <v>2022-03</v>
      </c>
      <c r="AX1592" t="str">
        <f>TEXT(EDATE(LoanTable[[#This Row],[Disbursement Date]],-1),"YYYY-MM")</f>
        <v>2022-02</v>
      </c>
      <c r="AY1592">
        <f>IF(LoanTable[[#This Row],[Loan Status]]="Active",1,0)</f>
        <v>0</v>
      </c>
      <c r="AZ1592">
        <f>IF(COUNTIFS(LoanTable[Client id],LoanTable[[#This Row],[Client id]],LoanTable[Period],LoanTable[[#This Row],[Previous Period]])&gt;0,1,0)</f>
        <v>0</v>
      </c>
      <c r="BA1592" s="17" t="str">
        <f>TEXT(LoanTable[[#This Row],[Disbursement Date]],"YYYY")</f>
        <v>2022</v>
      </c>
      <c r="BB1592" s="10" cm="1">
        <f t="array" ref="BB1592">IF(YEAR(LoanTable[[#This Row],[Disbursement Date]])=MIN(YEAR(LoanTable[Disbursement Date])),"",YEAR(LoanTable[[#This Row],[Disbursement Date]])-1)</f>
        <v>2021</v>
      </c>
      <c r="BC1592" s="10">
        <f>IF(LoanTable[[#This Row],[Previous Year]]="",1,IF(COUNTIFS(LoanTable[Client id],LoanTable[[#This Row],[Client id]],LoanTable[Year],LoanTable[[#This Row],[Previous Year]])&gt;0,1,0))</f>
        <v>0</v>
      </c>
      <c r="BD1592" t="str">
        <f>YEAR(LoanTable[[#This Row],[Disbursement Date]]) &amp; "-Q" &amp; ROUNDUP(MONTH(LoanTable[[#This Row],[Disbursement Date]])/3,0)</f>
        <v>2022-Q1</v>
      </c>
      <c r="BE1592">
        <f>IF(LoanTable[[#This Row],[Disbursement Date]]=LoanTable[[#This Row],[First Loan Date]],1,0)</f>
        <v>0</v>
      </c>
    </row>
    <row r="1593" spans="1:57" x14ac:dyDescent="0.3">
      <c r="A1593" t="s">
        <v>2258</v>
      </c>
      <c r="B1593">
        <v>242</v>
      </c>
      <c r="C1593" t="s">
        <v>368</v>
      </c>
      <c r="D1593" t="s">
        <v>573</v>
      </c>
      <c r="E1593">
        <v>42994</v>
      </c>
      <c r="F1593">
        <v>16126</v>
      </c>
      <c r="G1593">
        <v>13929</v>
      </c>
      <c r="H1593" s="5">
        <v>44640</v>
      </c>
      <c r="I1593" t="s">
        <v>615</v>
      </c>
      <c r="J1593" t="s">
        <v>613</v>
      </c>
      <c r="K1593">
        <v>790102</v>
      </c>
      <c r="L1593" t="s">
        <v>370</v>
      </c>
      <c r="M1593" t="s">
        <v>95</v>
      </c>
      <c r="N1593" t="s">
        <v>13</v>
      </c>
      <c r="O1593" t="s">
        <v>14</v>
      </c>
      <c r="P1593">
        <v>37</v>
      </c>
      <c r="Q1593" s="5" t="s">
        <v>37</v>
      </c>
      <c r="R1593" t="s">
        <v>74</v>
      </c>
      <c r="S1593" t="s">
        <v>35</v>
      </c>
      <c r="T1593" t="s">
        <v>18</v>
      </c>
      <c r="U1593" t="s">
        <v>65</v>
      </c>
      <c r="V1593" t="s">
        <v>20</v>
      </c>
      <c r="W1593">
        <v>479</v>
      </c>
      <c r="X1593" t="s">
        <v>574</v>
      </c>
      <c r="Y1593" t="s">
        <v>575</v>
      </c>
      <c r="Z1593" t="s">
        <v>576</v>
      </c>
      <c r="AA1593">
        <v>0.1065</v>
      </c>
      <c r="AB1593" t="s">
        <v>577</v>
      </c>
      <c r="AC1593" t="s">
        <v>578</v>
      </c>
      <c r="AD1593" t="s">
        <v>368</v>
      </c>
      <c r="AE1593" t="s">
        <v>325</v>
      </c>
      <c r="AF1593" t="s">
        <v>326</v>
      </c>
      <c r="AG1593" t="s">
        <v>327</v>
      </c>
      <c r="AH1593" t="s">
        <v>328</v>
      </c>
      <c r="AI1593" t="s">
        <v>368</v>
      </c>
      <c r="AJ1593">
        <v>790102</v>
      </c>
      <c r="AK1593" t="s">
        <v>369</v>
      </c>
      <c r="AL1593" t="s">
        <v>239</v>
      </c>
      <c r="AM1593">
        <v>44598</v>
      </c>
      <c r="AN1593">
        <v>17447</v>
      </c>
      <c r="AO1593">
        <v>42952</v>
      </c>
      <c r="AP1593">
        <v>3.02</v>
      </c>
      <c r="AQ1593">
        <v>829.46</v>
      </c>
      <c r="AR1593" t="s">
        <v>2626</v>
      </c>
      <c r="AS1593" t="s">
        <v>2626</v>
      </c>
      <c r="AT1593">
        <v>2</v>
      </c>
      <c r="AU1593" t="s">
        <v>2628</v>
      </c>
      <c r="AV1593" s="3">
        <v>42292</v>
      </c>
      <c r="AW1593" s="3" t="str">
        <f>TEXT(LoanTable[[#This Row],[Disbursement Date]],"YYYY-MM")</f>
        <v>2022-03</v>
      </c>
      <c r="AX1593" t="str">
        <f>TEXT(EDATE(LoanTable[[#This Row],[Disbursement Date]],-1),"YYYY-MM")</f>
        <v>2022-02</v>
      </c>
      <c r="AY1593">
        <f>IF(LoanTable[[#This Row],[Loan Status]]="Active",1,0)</f>
        <v>0</v>
      </c>
      <c r="AZ1593">
        <f>IF(COUNTIFS(LoanTable[Client id],LoanTable[[#This Row],[Client id]],LoanTable[Period],LoanTable[[#This Row],[Previous Period]])&gt;0,1,0)</f>
        <v>0</v>
      </c>
      <c r="BA1593" s="17" t="str">
        <f>TEXT(LoanTable[[#This Row],[Disbursement Date]],"YYYY")</f>
        <v>2022</v>
      </c>
      <c r="BB1593" s="10" cm="1">
        <f t="array" ref="BB1593">IF(YEAR(LoanTable[[#This Row],[Disbursement Date]])=MIN(YEAR(LoanTable[Disbursement Date])),"",YEAR(LoanTable[[#This Row],[Disbursement Date]])-1)</f>
        <v>2021</v>
      </c>
      <c r="BC1593" s="10">
        <f>IF(LoanTable[[#This Row],[Previous Year]]="",1,IF(COUNTIFS(LoanTable[Client id],LoanTable[[#This Row],[Client id]],LoanTable[Year],LoanTable[[#This Row],[Previous Year]])&gt;0,1,0))</f>
        <v>0</v>
      </c>
      <c r="BD1593" t="str">
        <f>YEAR(LoanTable[[#This Row],[Disbursement Date]]) &amp; "-Q" &amp; ROUNDUP(MONTH(LoanTable[[#This Row],[Disbursement Date]])/3,0)</f>
        <v>2022-Q1</v>
      </c>
      <c r="BE1593">
        <f>IF(LoanTable[[#This Row],[Disbursement Date]]=LoanTable[[#This Row],[First Loan Date]],1,0)</f>
        <v>0</v>
      </c>
    </row>
    <row r="1594" spans="1:57" x14ac:dyDescent="0.3">
      <c r="A1594" t="s">
        <v>2466</v>
      </c>
      <c r="B1594">
        <v>468</v>
      </c>
      <c r="C1594" t="s">
        <v>386</v>
      </c>
      <c r="D1594" t="s">
        <v>573</v>
      </c>
      <c r="E1594">
        <v>44283</v>
      </c>
      <c r="F1594">
        <v>15616</v>
      </c>
      <c r="G1594">
        <v>24023</v>
      </c>
      <c r="H1594" s="5">
        <v>44644</v>
      </c>
      <c r="I1594" t="s">
        <v>615</v>
      </c>
      <c r="J1594" t="s">
        <v>619</v>
      </c>
      <c r="K1594">
        <v>1110166</v>
      </c>
      <c r="L1594" t="s">
        <v>389</v>
      </c>
      <c r="M1594" t="s">
        <v>153</v>
      </c>
      <c r="N1594" t="s">
        <v>13</v>
      </c>
      <c r="O1594" t="s">
        <v>14</v>
      </c>
      <c r="P1594">
        <v>44</v>
      </c>
      <c r="Q1594" s="5" t="s">
        <v>195</v>
      </c>
      <c r="R1594" t="s">
        <v>74</v>
      </c>
      <c r="S1594" t="s">
        <v>105</v>
      </c>
      <c r="T1594" t="s">
        <v>18</v>
      </c>
      <c r="U1594" t="s">
        <v>26</v>
      </c>
      <c r="V1594" t="s">
        <v>39</v>
      </c>
      <c r="W1594">
        <v>425</v>
      </c>
      <c r="X1594" t="s">
        <v>574</v>
      </c>
      <c r="Y1594" t="s">
        <v>575</v>
      </c>
      <c r="Z1594" t="s">
        <v>576</v>
      </c>
      <c r="AA1594">
        <v>0.1065</v>
      </c>
      <c r="AB1594" t="s">
        <v>577</v>
      </c>
      <c r="AC1594" t="s">
        <v>578</v>
      </c>
      <c r="AD1594" t="s">
        <v>386</v>
      </c>
      <c r="AE1594" t="s">
        <v>234</v>
      </c>
      <c r="AF1594" t="s">
        <v>235</v>
      </c>
      <c r="AG1594" t="s">
        <v>236</v>
      </c>
      <c r="AH1594" t="s">
        <v>237</v>
      </c>
      <c r="AI1594" t="s">
        <v>387</v>
      </c>
      <c r="AJ1594">
        <v>1110166</v>
      </c>
      <c r="AK1594" t="s">
        <v>388</v>
      </c>
      <c r="AL1594" t="s">
        <v>239</v>
      </c>
      <c r="AM1594">
        <v>44491</v>
      </c>
      <c r="AN1594">
        <v>15802</v>
      </c>
      <c r="AO1594">
        <v>44132</v>
      </c>
      <c r="AP1594">
        <v>42.83</v>
      </c>
      <c r="AQ1594">
        <v>3464.85</v>
      </c>
      <c r="AR1594" t="s">
        <v>2626</v>
      </c>
      <c r="AS1594" t="s">
        <v>2626</v>
      </c>
      <c r="AT1594">
        <v>0</v>
      </c>
      <c r="AU1594" t="s">
        <v>2629</v>
      </c>
      <c r="AV1594" s="3">
        <v>42323</v>
      </c>
      <c r="AW1594" s="3" t="str">
        <f>TEXT(LoanTable[[#This Row],[Disbursement Date]],"YYYY-MM")</f>
        <v>2022-03</v>
      </c>
      <c r="AX1594" t="str">
        <f>TEXT(EDATE(LoanTable[[#This Row],[Disbursement Date]],-1),"YYYY-MM")</f>
        <v>2022-02</v>
      </c>
      <c r="AY1594">
        <f>IF(LoanTable[[#This Row],[Loan Status]]="Active",1,0)</f>
        <v>0</v>
      </c>
      <c r="AZ1594">
        <f>IF(COUNTIFS(LoanTable[Client id],LoanTable[[#This Row],[Client id]],LoanTable[Period],LoanTable[[#This Row],[Previous Period]])&gt;0,1,0)</f>
        <v>0</v>
      </c>
      <c r="BA1594" s="17" t="str">
        <f>TEXT(LoanTable[[#This Row],[Disbursement Date]],"YYYY")</f>
        <v>2022</v>
      </c>
      <c r="BB1594" s="10" cm="1">
        <f t="array" ref="BB1594">IF(YEAR(LoanTable[[#This Row],[Disbursement Date]])=MIN(YEAR(LoanTable[Disbursement Date])),"",YEAR(LoanTable[[#This Row],[Disbursement Date]])-1)</f>
        <v>2021</v>
      </c>
      <c r="BC1594" s="10">
        <f>IF(LoanTable[[#This Row],[Previous Year]]="",1,IF(COUNTIFS(LoanTable[Client id],LoanTable[[#This Row],[Client id]],LoanTable[Year],LoanTable[[#This Row],[Previous Year]])&gt;0,1,0))</f>
        <v>1</v>
      </c>
      <c r="BD1594" t="str">
        <f>YEAR(LoanTable[[#This Row],[Disbursement Date]]) &amp; "-Q" &amp; ROUNDUP(MONTH(LoanTable[[#This Row],[Disbursement Date]])/3,0)</f>
        <v>2022-Q1</v>
      </c>
      <c r="BE1594">
        <f>IF(LoanTable[[#This Row],[Disbursement Date]]=LoanTable[[#This Row],[First Loan Date]],1,0)</f>
        <v>0</v>
      </c>
    </row>
    <row r="1595" spans="1:57" x14ac:dyDescent="0.3">
      <c r="A1595" t="s">
        <v>1284</v>
      </c>
      <c r="B1595">
        <v>772</v>
      </c>
      <c r="C1595" t="s">
        <v>548</v>
      </c>
      <c r="D1595" t="s">
        <v>573</v>
      </c>
      <c r="E1595">
        <v>37677</v>
      </c>
      <c r="F1595">
        <v>34011</v>
      </c>
      <c r="G1595">
        <v>26669</v>
      </c>
      <c r="H1595" s="5">
        <v>44644</v>
      </c>
      <c r="I1595" t="s">
        <v>612</v>
      </c>
      <c r="J1595" t="s">
        <v>613</v>
      </c>
      <c r="K1595">
        <v>680026</v>
      </c>
      <c r="L1595" t="s">
        <v>551</v>
      </c>
      <c r="M1595" t="s">
        <v>112</v>
      </c>
      <c r="N1595" t="s">
        <v>13</v>
      </c>
      <c r="O1595" t="s">
        <v>28</v>
      </c>
      <c r="P1595">
        <v>46</v>
      </c>
      <c r="Q1595" s="5" t="s">
        <v>59</v>
      </c>
      <c r="R1595" t="s">
        <v>74</v>
      </c>
      <c r="S1595" t="s">
        <v>35</v>
      </c>
      <c r="T1595" t="s">
        <v>18</v>
      </c>
      <c r="U1595" t="s">
        <v>26</v>
      </c>
      <c r="V1595" t="s">
        <v>31</v>
      </c>
      <c r="W1595">
        <v>467</v>
      </c>
      <c r="X1595" t="s">
        <v>574</v>
      </c>
      <c r="Y1595" t="s">
        <v>575</v>
      </c>
      <c r="Z1595" t="s">
        <v>576</v>
      </c>
      <c r="AA1595">
        <v>0.1065</v>
      </c>
      <c r="AB1595" t="s">
        <v>577</v>
      </c>
      <c r="AC1595" t="s">
        <v>578</v>
      </c>
      <c r="AD1595" t="s">
        <v>548</v>
      </c>
      <c r="AE1595" t="s">
        <v>472</v>
      </c>
      <c r="AF1595" t="s">
        <v>473</v>
      </c>
      <c r="AG1595" t="s">
        <v>474</v>
      </c>
      <c r="AH1595" t="s">
        <v>475</v>
      </c>
      <c r="AI1595" t="s">
        <v>549</v>
      </c>
      <c r="AJ1595">
        <v>680026</v>
      </c>
      <c r="AK1595" t="s">
        <v>550</v>
      </c>
      <c r="AL1595" t="s">
        <v>239</v>
      </c>
      <c r="AM1595">
        <v>39329</v>
      </c>
      <c r="AN1595">
        <v>34142</v>
      </c>
      <c r="AO1595">
        <v>37353</v>
      </c>
      <c r="AP1595">
        <v>7.61</v>
      </c>
      <c r="AQ1595">
        <v>3276.52</v>
      </c>
      <c r="AR1595" t="s">
        <v>2626</v>
      </c>
      <c r="AS1595" t="s">
        <v>2626</v>
      </c>
      <c r="AT1595">
        <v>0</v>
      </c>
      <c r="AU1595" t="s">
        <v>2628</v>
      </c>
      <c r="AV1595" s="3">
        <v>43066</v>
      </c>
      <c r="AW1595" s="3" t="str">
        <f>TEXT(LoanTable[[#This Row],[Disbursement Date]],"YYYY-MM")</f>
        <v>2022-03</v>
      </c>
      <c r="AX1595" t="str">
        <f>TEXT(EDATE(LoanTable[[#This Row],[Disbursement Date]],-1),"YYYY-MM")</f>
        <v>2022-02</v>
      </c>
      <c r="AY1595">
        <f>IF(LoanTable[[#This Row],[Loan Status]]="Active",1,0)</f>
        <v>0</v>
      </c>
      <c r="AZ1595">
        <f>IF(COUNTIFS(LoanTable[Client id],LoanTable[[#This Row],[Client id]],LoanTable[Period],LoanTable[[#This Row],[Previous Period]])&gt;0,1,0)</f>
        <v>0</v>
      </c>
      <c r="BA1595" s="17" t="str">
        <f>TEXT(LoanTable[[#This Row],[Disbursement Date]],"YYYY")</f>
        <v>2022</v>
      </c>
      <c r="BB1595" s="10" cm="1">
        <f t="array" ref="BB1595">IF(YEAR(LoanTable[[#This Row],[Disbursement Date]])=MIN(YEAR(LoanTable[Disbursement Date])),"",YEAR(LoanTable[[#This Row],[Disbursement Date]])-1)</f>
        <v>2021</v>
      </c>
      <c r="BC1595" s="10">
        <f>IF(LoanTable[[#This Row],[Previous Year]]="",1,IF(COUNTIFS(LoanTable[Client id],LoanTable[[#This Row],[Client id]],LoanTable[Year],LoanTable[[#This Row],[Previous Year]])&gt;0,1,0))</f>
        <v>0</v>
      </c>
      <c r="BD1595" t="str">
        <f>YEAR(LoanTable[[#This Row],[Disbursement Date]]) &amp; "-Q" &amp; ROUNDUP(MONTH(LoanTable[[#This Row],[Disbursement Date]])/3,0)</f>
        <v>2022-Q1</v>
      </c>
      <c r="BE1595">
        <f>IF(LoanTable[[#This Row],[Disbursement Date]]=LoanTable[[#This Row],[First Loan Date]],1,0)</f>
        <v>0</v>
      </c>
    </row>
    <row r="1596" spans="1:57" x14ac:dyDescent="0.3">
      <c r="A1596" t="s">
        <v>1829</v>
      </c>
      <c r="B1596">
        <v>330</v>
      </c>
      <c r="C1596" t="s">
        <v>523</v>
      </c>
      <c r="D1596" t="s">
        <v>589</v>
      </c>
      <c r="E1596">
        <v>4020</v>
      </c>
      <c r="F1596">
        <v>19806</v>
      </c>
      <c r="G1596">
        <v>21634</v>
      </c>
      <c r="H1596" s="5">
        <v>44646</v>
      </c>
      <c r="I1596" t="s">
        <v>612</v>
      </c>
      <c r="J1596" t="s">
        <v>613</v>
      </c>
      <c r="K1596">
        <v>800018</v>
      </c>
      <c r="L1596" t="s">
        <v>526</v>
      </c>
      <c r="M1596" t="s">
        <v>84</v>
      </c>
      <c r="N1596" t="s">
        <v>13</v>
      </c>
      <c r="O1596" t="s">
        <v>14</v>
      </c>
      <c r="P1596">
        <v>38</v>
      </c>
      <c r="Q1596" s="5" t="s">
        <v>85</v>
      </c>
      <c r="R1596" t="s">
        <v>74</v>
      </c>
      <c r="S1596" t="s">
        <v>35</v>
      </c>
      <c r="T1596" t="s">
        <v>63</v>
      </c>
      <c r="U1596" t="s">
        <v>19</v>
      </c>
      <c r="V1596" t="s">
        <v>31</v>
      </c>
      <c r="W1596">
        <v>517</v>
      </c>
      <c r="X1596" t="s">
        <v>574</v>
      </c>
      <c r="Y1596" t="s">
        <v>590</v>
      </c>
      <c r="Z1596" t="s">
        <v>576</v>
      </c>
      <c r="AA1596">
        <v>9.9099999999999994E-2</v>
      </c>
      <c r="AB1596" t="s">
        <v>577</v>
      </c>
      <c r="AC1596" t="s">
        <v>591</v>
      </c>
      <c r="AD1596" t="s">
        <v>523</v>
      </c>
      <c r="AE1596" t="s">
        <v>250</v>
      </c>
      <c r="AF1596" t="s">
        <v>251</v>
      </c>
      <c r="AG1596" t="s">
        <v>252</v>
      </c>
      <c r="AH1596" t="s">
        <v>253</v>
      </c>
      <c r="AI1596" t="s">
        <v>524</v>
      </c>
      <c r="AJ1596">
        <v>800018</v>
      </c>
      <c r="AK1596" t="s">
        <v>525</v>
      </c>
      <c r="AL1596" t="s">
        <v>239</v>
      </c>
      <c r="AM1596">
        <v>4175</v>
      </c>
      <c r="AN1596">
        <v>19750</v>
      </c>
      <c r="AO1596">
        <v>3887</v>
      </c>
      <c r="AP1596">
        <v>26.17</v>
      </c>
      <c r="AQ1596">
        <v>4357.1099999999997</v>
      </c>
      <c r="AR1596" t="s">
        <v>2626</v>
      </c>
      <c r="AS1596" t="s">
        <v>2626</v>
      </c>
      <c r="AT1596">
        <v>2</v>
      </c>
      <c r="AU1596" t="s">
        <v>2628</v>
      </c>
      <c r="AV1596" s="3">
        <v>44646</v>
      </c>
      <c r="AW1596" s="3" t="str">
        <f>TEXT(LoanTable[[#This Row],[Disbursement Date]],"YYYY-MM")</f>
        <v>2022-03</v>
      </c>
      <c r="AX1596" t="str">
        <f>TEXT(EDATE(LoanTable[[#This Row],[Disbursement Date]],-1),"YYYY-MM")</f>
        <v>2022-02</v>
      </c>
      <c r="AY1596">
        <f>IF(LoanTable[[#This Row],[Loan Status]]="Active",1,0)</f>
        <v>0</v>
      </c>
      <c r="AZ1596">
        <f>IF(COUNTIFS(LoanTable[Client id],LoanTable[[#This Row],[Client id]],LoanTable[Period],LoanTable[[#This Row],[Previous Period]])&gt;0,1,0)</f>
        <v>0</v>
      </c>
      <c r="BA1596" s="17" t="str">
        <f>TEXT(LoanTable[[#This Row],[Disbursement Date]],"YYYY")</f>
        <v>2022</v>
      </c>
      <c r="BB1596" s="10" cm="1">
        <f t="array" ref="BB1596">IF(YEAR(LoanTable[[#This Row],[Disbursement Date]])=MIN(YEAR(LoanTable[Disbursement Date])),"",YEAR(LoanTable[[#This Row],[Disbursement Date]])-1)</f>
        <v>2021</v>
      </c>
      <c r="BC1596" s="10">
        <f>IF(LoanTable[[#This Row],[Previous Year]]="",1,IF(COUNTIFS(LoanTable[Client id],LoanTable[[#This Row],[Client id]],LoanTable[Year],LoanTable[[#This Row],[Previous Year]])&gt;0,1,0))</f>
        <v>0</v>
      </c>
      <c r="BD1596" t="str">
        <f>YEAR(LoanTable[[#This Row],[Disbursement Date]]) &amp; "-Q" &amp; ROUNDUP(MONTH(LoanTable[[#This Row],[Disbursement Date]])/3,0)</f>
        <v>2022-Q1</v>
      </c>
      <c r="BE1596">
        <f>IF(LoanTable[[#This Row],[Disbursement Date]]=LoanTable[[#This Row],[First Loan Date]],1,0)</f>
        <v>1</v>
      </c>
    </row>
    <row r="1597" spans="1:57" x14ac:dyDescent="0.3">
      <c r="A1597" t="s">
        <v>1776</v>
      </c>
      <c r="B1597">
        <v>811</v>
      </c>
      <c r="C1597" t="s">
        <v>350</v>
      </c>
      <c r="D1597" t="s">
        <v>573</v>
      </c>
      <c r="E1597">
        <v>31986</v>
      </c>
      <c r="F1597">
        <v>22308</v>
      </c>
      <c r="G1597">
        <v>10999</v>
      </c>
      <c r="H1597" s="5">
        <v>44648</v>
      </c>
      <c r="I1597" t="s">
        <v>624</v>
      </c>
      <c r="J1597" t="s">
        <v>619</v>
      </c>
      <c r="K1597">
        <v>700013</v>
      </c>
      <c r="L1597" t="s">
        <v>351</v>
      </c>
      <c r="M1597" t="s">
        <v>127</v>
      </c>
      <c r="N1597" t="s">
        <v>13</v>
      </c>
      <c r="O1597" t="s">
        <v>28</v>
      </c>
      <c r="P1597">
        <v>51</v>
      </c>
      <c r="Q1597" s="5" t="s">
        <v>113</v>
      </c>
      <c r="R1597" t="s">
        <v>16</v>
      </c>
      <c r="S1597" t="s">
        <v>35</v>
      </c>
      <c r="T1597" t="s">
        <v>18</v>
      </c>
      <c r="U1597" t="s">
        <v>38</v>
      </c>
      <c r="V1597" t="s">
        <v>20</v>
      </c>
      <c r="W1597">
        <v>389</v>
      </c>
      <c r="X1597" t="s">
        <v>574</v>
      </c>
      <c r="Y1597" t="s">
        <v>575</v>
      </c>
      <c r="Z1597" t="s">
        <v>576</v>
      </c>
      <c r="AA1597">
        <v>0.1065</v>
      </c>
      <c r="AB1597" t="s">
        <v>577</v>
      </c>
      <c r="AC1597" t="s">
        <v>578</v>
      </c>
      <c r="AD1597" t="s">
        <v>350</v>
      </c>
      <c r="AE1597" t="s">
        <v>331</v>
      </c>
      <c r="AF1597" t="s">
        <v>332</v>
      </c>
      <c r="AG1597" t="s">
        <v>333</v>
      </c>
      <c r="AH1597" t="s">
        <v>334</v>
      </c>
      <c r="AI1597" t="s">
        <v>335</v>
      </c>
      <c r="AJ1597">
        <v>700013</v>
      </c>
      <c r="AK1597" t="s">
        <v>247</v>
      </c>
      <c r="AL1597" t="s">
        <v>241</v>
      </c>
      <c r="AM1597">
        <v>31503</v>
      </c>
      <c r="AN1597">
        <v>24268</v>
      </c>
      <c r="AO1597">
        <v>31619</v>
      </c>
      <c r="AP1597">
        <v>37.99</v>
      </c>
      <c r="AQ1597">
        <v>4599.22</v>
      </c>
      <c r="AR1597" t="s">
        <v>2626</v>
      </c>
      <c r="AS1597" t="s">
        <v>2626</v>
      </c>
      <c r="AT1597">
        <v>1</v>
      </c>
      <c r="AU1597" t="s">
        <v>2628</v>
      </c>
      <c r="AV1597" s="3">
        <v>44648</v>
      </c>
      <c r="AW1597" s="3" t="str">
        <f>TEXT(LoanTable[[#This Row],[Disbursement Date]],"YYYY-MM")</f>
        <v>2022-03</v>
      </c>
      <c r="AX1597" t="str">
        <f>TEXT(EDATE(LoanTable[[#This Row],[Disbursement Date]],-1),"YYYY-MM")</f>
        <v>2022-02</v>
      </c>
      <c r="AY1597">
        <f>IF(LoanTable[[#This Row],[Loan Status]]="Active",1,0)</f>
        <v>1</v>
      </c>
      <c r="AZ1597">
        <f>IF(COUNTIFS(LoanTable[Client id],LoanTable[[#This Row],[Client id]],LoanTable[Period],LoanTable[[#This Row],[Previous Period]])&gt;0,1,0)</f>
        <v>0</v>
      </c>
      <c r="BA1597" s="17" t="str">
        <f>TEXT(LoanTable[[#This Row],[Disbursement Date]],"YYYY")</f>
        <v>2022</v>
      </c>
      <c r="BB1597" s="10" cm="1">
        <f t="array" ref="BB1597">IF(YEAR(LoanTable[[#This Row],[Disbursement Date]])=MIN(YEAR(LoanTable[Disbursement Date])),"",YEAR(LoanTable[[#This Row],[Disbursement Date]])-1)</f>
        <v>2021</v>
      </c>
      <c r="BC1597" s="10">
        <f>IF(LoanTable[[#This Row],[Previous Year]]="",1,IF(COUNTIFS(LoanTable[Client id],LoanTable[[#This Row],[Client id]],LoanTable[Year],LoanTable[[#This Row],[Previous Year]])&gt;0,1,0))</f>
        <v>0</v>
      </c>
      <c r="BD1597" t="str">
        <f>YEAR(LoanTable[[#This Row],[Disbursement Date]]) &amp; "-Q" &amp; ROUNDUP(MONTH(LoanTable[[#This Row],[Disbursement Date]])/3,0)</f>
        <v>2022-Q1</v>
      </c>
      <c r="BE1597">
        <f>IF(LoanTable[[#This Row],[Disbursement Date]]=LoanTable[[#This Row],[First Loan Date]],1,0)</f>
        <v>1</v>
      </c>
    </row>
    <row r="1598" spans="1:57" x14ac:dyDescent="0.3">
      <c r="A1598" t="s">
        <v>1548</v>
      </c>
      <c r="B1598">
        <v>919</v>
      </c>
      <c r="C1598" t="s">
        <v>409</v>
      </c>
      <c r="D1598" t="s">
        <v>589</v>
      </c>
      <c r="E1598">
        <v>29307</v>
      </c>
      <c r="F1598">
        <v>28816</v>
      </c>
      <c r="G1598">
        <v>34839</v>
      </c>
      <c r="H1598" s="5">
        <v>44650</v>
      </c>
      <c r="I1598" t="s">
        <v>612</v>
      </c>
      <c r="J1598" t="s">
        <v>619</v>
      </c>
      <c r="K1598">
        <v>1030063</v>
      </c>
      <c r="L1598" t="s">
        <v>411</v>
      </c>
      <c r="M1598" t="s">
        <v>84</v>
      </c>
      <c r="N1598" t="s">
        <v>13</v>
      </c>
      <c r="O1598" t="s">
        <v>28</v>
      </c>
      <c r="P1598">
        <v>46</v>
      </c>
      <c r="Q1598" s="5" t="s">
        <v>59</v>
      </c>
      <c r="R1598" t="s">
        <v>30</v>
      </c>
      <c r="S1598" t="s">
        <v>145</v>
      </c>
      <c r="T1598" t="s">
        <v>44</v>
      </c>
      <c r="U1598" t="s">
        <v>19</v>
      </c>
      <c r="V1598" t="s">
        <v>31</v>
      </c>
      <c r="W1598">
        <v>481</v>
      </c>
      <c r="X1598" t="s">
        <v>574</v>
      </c>
      <c r="Y1598" t="s">
        <v>590</v>
      </c>
      <c r="Z1598" t="s">
        <v>576</v>
      </c>
      <c r="AA1598">
        <v>9.9099999999999994E-2</v>
      </c>
      <c r="AB1598" t="s">
        <v>577</v>
      </c>
      <c r="AC1598" t="s">
        <v>591</v>
      </c>
      <c r="AD1598" t="s">
        <v>409</v>
      </c>
      <c r="AE1598" t="s">
        <v>234</v>
      </c>
      <c r="AF1598" t="s">
        <v>235</v>
      </c>
      <c r="AG1598" t="s">
        <v>236</v>
      </c>
      <c r="AH1598" t="s">
        <v>237</v>
      </c>
      <c r="AI1598" t="s">
        <v>246</v>
      </c>
      <c r="AJ1598">
        <v>1030063</v>
      </c>
      <c r="AK1598" t="s">
        <v>410</v>
      </c>
      <c r="AL1598" t="s">
        <v>241</v>
      </c>
      <c r="AM1598">
        <v>29655</v>
      </c>
      <c r="AN1598">
        <v>29574</v>
      </c>
      <c r="AO1598">
        <v>29168</v>
      </c>
      <c r="AP1598">
        <v>47.84</v>
      </c>
      <c r="AQ1598">
        <v>1958</v>
      </c>
      <c r="AR1598" t="s">
        <v>2626</v>
      </c>
      <c r="AS1598" t="s">
        <v>2627</v>
      </c>
      <c r="AT1598">
        <v>0</v>
      </c>
      <c r="AU1598" t="s">
        <v>2629</v>
      </c>
      <c r="AV1598" s="3">
        <v>44650</v>
      </c>
      <c r="AW1598" s="3" t="str">
        <f>TEXT(LoanTable[[#This Row],[Disbursement Date]],"YYYY-MM")</f>
        <v>2022-03</v>
      </c>
      <c r="AX1598" t="str">
        <f>TEXT(EDATE(LoanTable[[#This Row],[Disbursement Date]],-1),"YYYY-MM")</f>
        <v>2022-02</v>
      </c>
      <c r="AY1598">
        <f>IF(LoanTable[[#This Row],[Loan Status]]="Active",1,0)</f>
        <v>0</v>
      </c>
      <c r="AZ1598">
        <f>IF(COUNTIFS(LoanTable[Client id],LoanTable[[#This Row],[Client id]],LoanTable[Period],LoanTable[[#This Row],[Previous Period]])&gt;0,1,0)</f>
        <v>0</v>
      </c>
      <c r="BA1598" s="17" t="str">
        <f>TEXT(LoanTable[[#This Row],[Disbursement Date]],"YYYY")</f>
        <v>2022</v>
      </c>
      <c r="BB1598" s="10" cm="1">
        <f t="array" ref="BB1598">IF(YEAR(LoanTable[[#This Row],[Disbursement Date]])=MIN(YEAR(LoanTable[Disbursement Date])),"",YEAR(LoanTable[[#This Row],[Disbursement Date]])-1)</f>
        <v>2021</v>
      </c>
      <c r="BC1598" s="10">
        <f>IF(LoanTable[[#This Row],[Previous Year]]="",1,IF(COUNTIFS(LoanTable[Client id],LoanTable[[#This Row],[Client id]],LoanTable[Year],LoanTable[[#This Row],[Previous Year]])&gt;0,1,0))</f>
        <v>0</v>
      </c>
      <c r="BD1598" t="str">
        <f>YEAR(LoanTable[[#This Row],[Disbursement Date]]) &amp; "-Q" &amp; ROUNDUP(MONTH(LoanTable[[#This Row],[Disbursement Date]])/3,0)</f>
        <v>2022-Q1</v>
      </c>
      <c r="BE1598">
        <f>IF(LoanTable[[#This Row],[Disbursement Date]]=LoanTable[[#This Row],[First Loan Date]],1,0)</f>
        <v>1</v>
      </c>
    </row>
    <row r="1599" spans="1:57" x14ac:dyDescent="0.3">
      <c r="A1599" t="s">
        <v>1153</v>
      </c>
      <c r="B1599">
        <v>576</v>
      </c>
      <c r="C1599" t="s">
        <v>265</v>
      </c>
      <c r="D1599" t="s">
        <v>573</v>
      </c>
      <c r="E1599">
        <v>20367</v>
      </c>
      <c r="F1599">
        <v>16765</v>
      </c>
      <c r="G1599">
        <v>17500</v>
      </c>
      <c r="H1599" s="5">
        <v>44653</v>
      </c>
      <c r="I1599" t="s">
        <v>612</v>
      </c>
      <c r="J1599" t="s">
        <v>619</v>
      </c>
      <c r="K1599">
        <v>30179</v>
      </c>
      <c r="L1599" t="s">
        <v>272</v>
      </c>
      <c r="M1599" t="s">
        <v>89</v>
      </c>
      <c r="N1599" t="s">
        <v>13</v>
      </c>
      <c r="O1599" t="s">
        <v>33</v>
      </c>
      <c r="P1599">
        <v>23</v>
      </c>
      <c r="Q1599" s="5" t="s">
        <v>34</v>
      </c>
      <c r="R1599" t="s">
        <v>74</v>
      </c>
      <c r="S1599" t="s">
        <v>35</v>
      </c>
      <c r="T1599" t="s">
        <v>18</v>
      </c>
      <c r="U1599" t="s">
        <v>19</v>
      </c>
      <c r="V1599" t="s">
        <v>31</v>
      </c>
      <c r="W1599">
        <v>588</v>
      </c>
      <c r="X1599" t="s">
        <v>574</v>
      </c>
      <c r="Y1599" t="s">
        <v>575</v>
      </c>
      <c r="Z1599" t="s">
        <v>576</v>
      </c>
      <c r="AA1599">
        <v>0.1065</v>
      </c>
      <c r="AB1599" t="s">
        <v>577</v>
      </c>
      <c r="AC1599" t="s">
        <v>578</v>
      </c>
      <c r="AD1599" t="s">
        <v>265</v>
      </c>
      <c r="AE1599" t="s">
        <v>266</v>
      </c>
      <c r="AF1599" t="s">
        <v>267</v>
      </c>
      <c r="AG1599" t="s">
        <v>268</v>
      </c>
      <c r="AH1599" t="s">
        <v>269</v>
      </c>
      <c r="AI1599" t="s">
        <v>270</v>
      </c>
      <c r="AJ1599">
        <v>30179</v>
      </c>
      <c r="AK1599" t="s">
        <v>271</v>
      </c>
      <c r="AL1599" t="s">
        <v>241</v>
      </c>
      <c r="AM1599">
        <v>20672</v>
      </c>
      <c r="AN1599">
        <v>17811</v>
      </c>
      <c r="AO1599">
        <v>20052</v>
      </c>
      <c r="AP1599">
        <v>41.07</v>
      </c>
      <c r="AQ1599">
        <v>2257.94</v>
      </c>
      <c r="AR1599" t="s">
        <v>2626</v>
      </c>
      <c r="AS1599" t="s">
        <v>2626</v>
      </c>
      <c r="AT1599">
        <v>0</v>
      </c>
      <c r="AU1599" t="s">
        <v>2629</v>
      </c>
      <c r="AV1599" s="3">
        <v>42064</v>
      </c>
      <c r="AW1599" s="3" t="str">
        <f>TEXT(LoanTable[[#This Row],[Disbursement Date]],"YYYY-MM")</f>
        <v>2022-04</v>
      </c>
      <c r="AX1599" t="str">
        <f>TEXT(EDATE(LoanTable[[#This Row],[Disbursement Date]],-1),"YYYY-MM")</f>
        <v>2022-03</v>
      </c>
      <c r="AY1599">
        <f>IF(LoanTable[[#This Row],[Loan Status]]="Active",1,0)</f>
        <v>0</v>
      </c>
      <c r="AZ1599">
        <f>IF(COUNTIFS(LoanTable[Client id],LoanTable[[#This Row],[Client id]],LoanTable[Period],LoanTable[[#This Row],[Previous Period]])&gt;0,1,0)</f>
        <v>0</v>
      </c>
      <c r="BA1599" s="17" t="str">
        <f>TEXT(LoanTable[[#This Row],[Disbursement Date]],"YYYY")</f>
        <v>2022</v>
      </c>
      <c r="BB1599" s="10" cm="1">
        <f t="array" ref="BB1599">IF(YEAR(LoanTable[[#This Row],[Disbursement Date]])=MIN(YEAR(LoanTable[Disbursement Date])),"",YEAR(LoanTable[[#This Row],[Disbursement Date]])-1)</f>
        <v>2021</v>
      </c>
      <c r="BC1599" s="10">
        <f>IF(LoanTable[[#This Row],[Previous Year]]="",1,IF(COUNTIFS(LoanTable[Client id],LoanTable[[#This Row],[Client id]],LoanTable[Year],LoanTable[[#This Row],[Previous Year]])&gt;0,1,0))</f>
        <v>1</v>
      </c>
      <c r="BD1599" t="str">
        <f>YEAR(LoanTable[[#This Row],[Disbursement Date]]) &amp; "-Q" &amp; ROUNDUP(MONTH(LoanTable[[#This Row],[Disbursement Date]])/3,0)</f>
        <v>2022-Q2</v>
      </c>
      <c r="BE1599">
        <f>IF(LoanTable[[#This Row],[Disbursement Date]]=LoanTable[[#This Row],[First Loan Date]],1,0)</f>
        <v>0</v>
      </c>
    </row>
    <row r="1600" spans="1:57" x14ac:dyDescent="0.3">
      <c r="A1600" t="s">
        <v>1035</v>
      </c>
      <c r="B1600">
        <v>671</v>
      </c>
      <c r="C1600" t="s">
        <v>249</v>
      </c>
      <c r="D1600" t="s">
        <v>573</v>
      </c>
      <c r="E1600">
        <v>37338</v>
      </c>
      <c r="F1600">
        <v>10464</v>
      </c>
      <c r="G1600">
        <v>4249</v>
      </c>
      <c r="H1600" s="5">
        <v>44654</v>
      </c>
      <c r="I1600" t="s">
        <v>615</v>
      </c>
      <c r="J1600" t="s">
        <v>613</v>
      </c>
      <c r="K1600">
        <v>910182</v>
      </c>
      <c r="L1600" t="s">
        <v>257</v>
      </c>
      <c r="M1600" t="s">
        <v>164</v>
      </c>
      <c r="N1600" t="s">
        <v>13</v>
      </c>
      <c r="O1600" t="s">
        <v>14</v>
      </c>
      <c r="P1600">
        <v>38</v>
      </c>
      <c r="Q1600" s="5" t="s">
        <v>37</v>
      </c>
      <c r="R1600" t="s">
        <v>30</v>
      </c>
      <c r="S1600" t="s">
        <v>145</v>
      </c>
      <c r="T1600" t="s">
        <v>18</v>
      </c>
      <c r="U1600" t="s">
        <v>38</v>
      </c>
      <c r="V1600" t="s">
        <v>39</v>
      </c>
      <c r="W1600">
        <v>398</v>
      </c>
      <c r="X1600" t="s">
        <v>574</v>
      </c>
      <c r="Y1600" t="s">
        <v>575</v>
      </c>
      <c r="Z1600" t="s">
        <v>576</v>
      </c>
      <c r="AA1600">
        <v>0.1065</v>
      </c>
      <c r="AB1600" t="s">
        <v>577</v>
      </c>
      <c r="AC1600" t="s">
        <v>578</v>
      </c>
      <c r="AD1600" t="s">
        <v>249</v>
      </c>
      <c r="AE1600" t="s">
        <v>250</v>
      </c>
      <c r="AF1600" t="s">
        <v>251</v>
      </c>
      <c r="AG1600" t="s">
        <v>252</v>
      </c>
      <c r="AH1600" t="s">
        <v>253</v>
      </c>
      <c r="AI1600" t="s">
        <v>254</v>
      </c>
      <c r="AJ1600">
        <v>910182</v>
      </c>
      <c r="AK1600" t="s">
        <v>255</v>
      </c>
      <c r="AL1600" t="s">
        <v>256</v>
      </c>
      <c r="AM1600">
        <v>38975</v>
      </c>
      <c r="AN1600">
        <v>11236</v>
      </c>
      <c r="AO1600">
        <v>37041</v>
      </c>
      <c r="AP1600">
        <v>17.68</v>
      </c>
      <c r="AQ1600">
        <v>1112.31</v>
      </c>
      <c r="AR1600" t="s">
        <v>2626</v>
      </c>
      <c r="AS1600" t="s">
        <v>2626</v>
      </c>
      <c r="AT1600">
        <v>1</v>
      </c>
      <c r="AU1600" t="s">
        <v>2628</v>
      </c>
      <c r="AV1600" s="3">
        <v>43093</v>
      </c>
      <c r="AW1600" s="3" t="str">
        <f>TEXT(LoanTable[[#This Row],[Disbursement Date]],"YYYY-MM")</f>
        <v>2022-04</v>
      </c>
      <c r="AX1600" t="str">
        <f>TEXT(EDATE(LoanTable[[#This Row],[Disbursement Date]],-1),"YYYY-MM")</f>
        <v>2022-03</v>
      </c>
      <c r="AY1600">
        <f>IF(LoanTable[[#This Row],[Loan Status]]="Active",1,0)</f>
        <v>0</v>
      </c>
      <c r="AZ1600">
        <f>IF(COUNTIFS(LoanTable[Client id],LoanTable[[#This Row],[Client id]],LoanTable[Period],LoanTable[[#This Row],[Previous Period]])&gt;0,1,0)</f>
        <v>0</v>
      </c>
      <c r="BA1600" s="17" t="str">
        <f>TEXT(LoanTable[[#This Row],[Disbursement Date]],"YYYY")</f>
        <v>2022</v>
      </c>
      <c r="BB1600" s="10" cm="1">
        <f t="array" ref="BB1600">IF(YEAR(LoanTable[[#This Row],[Disbursement Date]])=MIN(YEAR(LoanTable[Disbursement Date])),"",YEAR(LoanTable[[#This Row],[Disbursement Date]])-1)</f>
        <v>2021</v>
      </c>
      <c r="BC1600" s="10">
        <f>IF(LoanTable[[#This Row],[Previous Year]]="",1,IF(COUNTIFS(LoanTable[Client id],LoanTable[[#This Row],[Client id]],LoanTable[Year],LoanTable[[#This Row],[Previous Year]])&gt;0,1,0))</f>
        <v>0</v>
      </c>
      <c r="BD1600" t="str">
        <f>YEAR(LoanTable[[#This Row],[Disbursement Date]]) &amp; "-Q" &amp; ROUNDUP(MONTH(LoanTable[[#This Row],[Disbursement Date]])/3,0)</f>
        <v>2022-Q2</v>
      </c>
      <c r="BE1600">
        <f>IF(LoanTable[[#This Row],[Disbursement Date]]=LoanTable[[#This Row],[First Loan Date]],1,0)</f>
        <v>0</v>
      </c>
    </row>
    <row r="1601" spans="1:57" x14ac:dyDescent="0.3">
      <c r="A1601" t="s">
        <v>2348</v>
      </c>
      <c r="B1601">
        <v>472</v>
      </c>
      <c r="C1601" t="s">
        <v>471</v>
      </c>
      <c r="D1601" t="s">
        <v>573</v>
      </c>
      <c r="E1601">
        <v>40496</v>
      </c>
      <c r="F1601">
        <v>28609</v>
      </c>
      <c r="G1601">
        <v>18321</v>
      </c>
      <c r="H1601" s="5">
        <v>44657</v>
      </c>
      <c r="I1601" t="s">
        <v>612</v>
      </c>
      <c r="J1601" t="s">
        <v>613</v>
      </c>
      <c r="K1601">
        <v>570241</v>
      </c>
      <c r="L1601" t="s">
        <v>477</v>
      </c>
      <c r="M1601" t="s">
        <v>50</v>
      </c>
      <c r="N1601" t="s">
        <v>13</v>
      </c>
      <c r="O1601" t="s">
        <v>46</v>
      </c>
      <c r="P1601">
        <v>31</v>
      </c>
      <c r="Q1601" s="5" t="s">
        <v>101</v>
      </c>
      <c r="R1601" t="s">
        <v>25</v>
      </c>
      <c r="S1601" t="s">
        <v>35</v>
      </c>
      <c r="T1601" t="s">
        <v>18</v>
      </c>
      <c r="U1601" t="s">
        <v>38</v>
      </c>
      <c r="V1601" t="s">
        <v>39</v>
      </c>
      <c r="W1601">
        <v>315</v>
      </c>
      <c r="X1601" t="s">
        <v>574</v>
      </c>
      <c r="Y1601" t="s">
        <v>575</v>
      </c>
      <c r="Z1601" t="s">
        <v>576</v>
      </c>
      <c r="AA1601">
        <v>0.1065</v>
      </c>
      <c r="AB1601" t="s">
        <v>577</v>
      </c>
      <c r="AC1601" t="s">
        <v>578</v>
      </c>
      <c r="AD1601" t="s">
        <v>471</v>
      </c>
      <c r="AE1601" t="s">
        <v>472</v>
      </c>
      <c r="AF1601" t="s">
        <v>473</v>
      </c>
      <c r="AG1601" t="s">
        <v>474</v>
      </c>
      <c r="AH1601" t="s">
        <v>475</v>
      </c>
      <c r="AI1601" t="s">
        <v>471</v>
      </c>
      <c r="AJ1601">
        <v>570241</v>
      </c>
      <c r="AK1601" t="s">
        <v>476</v>
      </c>
      <c r="AL1601" t="s">
        <v>241</v>
      </c>
      <c r="AM1601">
        <v>41803</v>
      </c>
      <c r="AN1601">
        <v>29908</v>
      </c>
      <c r="AO1601">
        <v>40345</v>
      </c>
      <c r="AP1601">
        <v>8.2899999999999991</v>
      </c>
      <c r="AQ1601">
        <v>1098.55</v>
      </c>
      <c r="AR1601" t="s">
        <v>2626</v>
      </c>
      <c r="AS1601" t="s">
        <v>2626</v>
      </c>
      <c r="AT1601">
        <v>1</v>
      </c>
      <c r="AU1601" t="s">
        <v>2628</v>
      </c>
      <c r="AV1601" s="3">
        <v>44657</v>
      </c>
      <c r="AW1601" s="3" t="str">
        <f>TEXT(LoanTable[[#This Row],[Disbursement Date]],"YYYY-MM")</f>
        <v>2022-04</v>
      </c>
      <c r="AX1601" t="str">
        <f>TEXT(EDATE(LoanTable[[#This Row],[Disbursement Date]],-1),"YYYY-MM")</f>
        <v>2022-03</v>
      </c>
      <c r="AY1601">
        <f>IF(LoanTable[[#This Row],[Loan Status]]="Active",1,0)</f>
        <v>0</v>
      </c>
      <c r="AZ1601">
        <f>IF(COUNTIFS(LoanTable[Client id],LoanTable[[#This Row],[Client id]],LoanTable[Period],LoanTable[[#This Row],[Previous Period]])&gt;0,1,0)</f>
        <v>0</v>
      </c>
      <c r="BA1601" s="17" t="str">
        <f>TEXT(LoanTable[[#This Row],[Disbursement Date]],"YYYY")</f>
        <v>2022</v>
      </c>
      <c r="BB1601" s="10" cm="1">
        <f t="array" ref="BB1601">IF(YEAR(LoanTable[[#This Row],[Disbursement Date]])=MIN(YEAR(LoanTable[Disbursement Date])),"",YEAR(LoanTable[[#This Row],[Disbursement Date]])-1)</f>
        <v>2021</v>
      </c>
      <c r="BC1601" s="10">
        <f>IF(LoanTable[[#This Row],[Previous Year]]="",1,IF(COUNTIFS(LoanTable[Client id],LoanTable[[#This Row],[Client id]],LoanTable[Year],LoanTable[[#This Row],[Previous Year]])&gt;0,1,0))</f>
        <v>0</v>
      </c>
      <c r="BD1601" t="str">
        <f>YEAR(LoanTable[[#This Row],[Disbursement Date]]) &amp; "-Q" &amp; ROUNDUP(MONTH(LoanTable[[#This Row],[Disbursement Date]])/3,0)</f>
        <v>2022-Q2</v>
      </c>
      <c r="BE1601">
        <f>IF(LoanTable[[#This Row],[Disbursement Date]]=LoanTable[[#This Row],[First Loan Date]],1,0)</f>
        <v>1</v>
      </c>
    </row>
    <row r="1602" spans="1:57" x14ac:dyDescent="0.3">
      <c r="A1602" t="s">
        <v>2314</v>
      </c>
      <c r="B1602">
        <v>541</v>
      </c>
      <c r="C1602" t="s">
        <v>249</v>
      </c>
      <c r="D1602" t="s">
        <v>573</v>
      </c>
      <c r="E1602">
        <v>2811</v>
      </c>
      <c r="F1602">
        <v>28427</v>
      </c>
      <c r="G1602">
        <v>14463</v>
      </c>
      <c r="H1602" s="5">
        <v>44658</v>
      </c>
      <c r="I1602" t="s">
        <v>615</v>
      </c>
      <c r="J1602" t="s">
        <v>619</v>
      </c>
      <c r="K1602">
        <v>910182</v>
      </c>
      <c r="L1602" t="s">
        <v>257</v>
      </c>
      <c r="M1602" t="s">
        <v>96</v>
      </c>
      <c r="N1602" t="s">
        <v>13</v>
      </c>
      <c r="O1602" t="s">
        <v>46</v>
      </c>
      <c r="P1602">
        <v>26</v>
      </c>
      <c r="Q1602" s="5" t="s">
        <v>97</v>
      </c>
      <c r="R1602" t="s">
        <v>74</v>
      </c>
      <c r="S1602" t="s">
        <v>35</v>
      </c>
      <c r="T1602" t="s">
        <v>18</v>
      </c>
      <c r="U1602" t="s">
        <v>38</v>
      </c>
      <c r="V1602" t="s">
        <v>39</v>
      </c>
      <c r="W1602">
        <v>522</v>
      </c>
      <c r="X1602" t="s">
        <v>574</v>
      </c>
      <c r="Y1602" t="s">
        <v>575</v>
      </c>
      <c r="Z1602" t="s">
        <v>576</v>
      </c>
      <c r="AA1602">
        <v>0.1065</v>
      </c>
      <c r="AB1602" t="s">
        <v>577</v>
      </c>
      <c r="AC1602" t="s">
        <v>578</v>
      </c>
      <c r="AD1602" t="s">
        <v>249</v>
      </c>
      <c r="AE1602" t="s">
        <v>250</v>
      </c>
      <c r="AF1602" t="s">
        <v>251</v>
      </c>
      <c r="AG1602" t="s">
        <v>252</v>
      </c>
      <c r="AH1602" t="s">
        <v>253</v>
      </c>
      <c r="AI1602" t="s">
        <v>254</v>
      </c>
      <c r="AJ1602">
        <v>910182</v>
      </c>
      <c r="AK1602" t="s">
        <v>255</v>
      </c>
      <c r="AL1602" t="s">
        <v>256</v>
      </c>
      <c r="AM1602">
        <v>2313</v>
      </c>
      <c r="AN1602">
        <v>28591</v>
      </c>
      <c r="AO1602">
        <v>2805</v>
      </c>
      <c r="AP1602">
        <v>37.97</v>
      </c>
      <c r="AQ1602">
        <v>414.6</v>
      </c>
      <c r="AR1602" t="s">
        <v>2626</v>
      </c>
      <c r="AS1602" t="s">
        <v>2626</v>
      </c>
      <c r="AT1602">
        <v>0</v>
      </c>
      <c r="AU1602" t="s">
        <v>2628</v>
      </c>
      <c r="AV1602" s="3">
        <v>44658</v>
      </c>
      <c r="AW1602" s="3" t="str">
        <f>TEXT(LoanTable[[#This Row],[Disbursement Date]],"YYYY-MM")</f>
        <v>2022-04</v>
      </c>
      <c r="AX1602" t="str">
        <f>TEXT(EDATE(LoanTable[[#This Row],[Disbursement Date]],-1),"YYYY-MM")</f>
        <v>2022-03</v>
      </c>
      <c r="AY1602">
        <f>IF(LoanTable[[#This Row],[Loan Status]]="Active",1,0)</f>
        <v>0</v>
      </c>
      <c r="AZ1602">
        <f>IF(COUNTIFS(LoanTable[Client id],LoanTable[[#This Row],[Client id]],LoanTable[Period],LoanTable[[#This Row],[Previous Period]])&gt;0,1,0)</f>
        <v>0</v>
      </c>
      <c r="BA1602" s="17" t="str">
        <f>TEXT(LoanTable[[#This Row],[Disbursement Date]],"YYYY")</f>
        <v>2022</v>
      </c>
      <c r="BB1602" s="10" cm="1">
        <f t="array" ref="BB1602">IF(YEAR(LoanTable[[#This Row],[Disbursement Date]])=MIN(YEAR(LoanTable[Disbursement Date])),"",YEAR(LoanTable[[#This Row],[Disbursement Date]])-1)</f>
        <v>2021</v>
      </c>
      <c r="BC1602" s="10">
        <f>IF(LoanTable[[#This Row],[Previous Year]]="",1,IF(COUNTIFS(LoanTable[Client id],LoanTable[[#This Row],[Client id]],LoanTable[Year],LoanTable[[#This Row],[Previous Year]])&gt;0,1,0))</f>
        <v>0</v>
      </c>
      <c r="BD1602" t="str">
        <f>YEAR(LoanTable[[#This Row],[Disbursement Date]]) &amp; "-Q" &amp; ROUNDUP(MONTH(LoanTable[[#This Row],[Disbursement Date]])/3,0)</f>
        <v>2022-Q2</v>
      </c>
      <c r="BE1602">
        <f>IF(LoanTable[[#This Row],[Disbursement Date]]=LoanTable[[#This Row],[First Loan Date]],1,0)</f>
        <v>1</v>
      </c>
    </row>
    <row r="1603" spans="1:57" x14ac:dyDescent="0.3">
      <c r="A1603" t="s">
        <v>2130</v>
      </c>
      <c r="B1603">
        <v>693</v>
      </c>
      <c r="C1603" t="s">
        <v>310</v>
      </c>
      <c r="D1603" t="s">
        <v>573</v>
      </c>
      <c r="E1603">
        <v>45858</v>
      </c>
      <c r="F1603">
        <v>9700</v>
      </c>
      <c r="G1603">
        <v>20975</v>
      </c>
      <c r="H1603" s="5">
        <v>44660</v>
      </c>
      <c r="I1603" t="s">
        <v>612</v>
      </c>
      <c r="J1603" t="s">
        <v>613</v>
      </c>
      <c r="K1603">
        <v>140056</v>
      </c>
      <c r="L1603" t="s">
        <v>312</v>
      </c>
      <c r="M1603" t="s">
        <v>40</v>
      </c>
      <c r="N1603" t="s">
        <v>13</v>
      </c>
      <c r="O1603" t="s">
        <v>14</v>
      </c>
      <c r="P1603">
        <v>45</v>
      </c>
      <c r="Q1603" s="5" t="s">
        <v>49</v>
      </c>
      <c r="R1603" t="s">
        <v>74</v>
      </c>
      <c r="S1603" t="s">
        <v>35</v>
      </c>
      <c r="T1603" t="s">
        <v>18</v>
      </c>
      <c r="U1603" t="s">
        <v>19</v>
      </c>
      <c r="V1603" t="s">
        <v>20</v>
      </c>
      <c r="W1603">
        <v>773</v>
      </c>
      <c r="X1603" t="s">
        <v>574</v>
      </c>
      <c r="Y1603" t="s">
        <v>575</v>
      </c>
      <c r="Z1603" t="s">
        <v>576</v>
      </c>
      <c r="AA1603">
        <v>0.1065</v>
      </c>
      <c r="AB1603" t="s">
        <v>577</v>
      </c>
      <c r="AC1603" t="s">
        <v>578</v>
      </c>
      <c r="AD1603" t="s">
        <v>310</v>
      </c>
      <c r="AE1603" t="s">
        <v>250</v>
      </c>
      <c r="AF1603" t="s">
        <v>251</v>
      </c>
      <c r="AG1603" t="s">
        <v>252</v>
      </c>
      <c r="AH1603" t="s">
        <v>253</v>
      </c>
      <c r="AI1603" t="s">
        <v>310</v>
      </c>
      <c r="AJ1603">
        <v>140056</v>
      </c>
      <c r="AK1603" t="s">
        <v>311</v>
      </c>
      <c r="AL1603" t="s">
        <v>239</v>
      </c>
      <c r="AM1603">
        <v>46198</v>
      </c>
      <c r="AN1603">
        <v>11200</v>
      </c>
      <c r="AO1603">
        <v>45645</v>
      </c>
      <c r="AP1603">
        <v>28.76</v>
      </c>
      <c r="AQ1603">
        <v>156.69999999999999</v>
      </c>
      <c r="AR1603" t="s">
        <v>2626</v>
      </c>
      <c r="AS1603" t="s">
        <v>2627</v>
      </c>
      <c r="AT1603">
        <v>1</v>
      </c>
      <c r="AU1603" t="s">
        <v>2628</v>
      </c>
      <c r="AV1603" s="3">
        <v>42612</v>
      </c>
      <c r="AW1603" s="3" t="str">
        <f>TEXT(LoanTable[[#This Row],[Disbursement Date]],"YYYY-MM")</f>
        <v>2022-04</v>
      </c>
      <c r="AX1603" t="str">
        <f>TEXT(EDATE(LoanTable[[#This Row],[Disbursement Date]],-1),"YYYY-MM")</f>
        <v>2022-03</v>
      </c>
      <c r="AY1603">
        <f>IF(LoanTable[[#This Row],[Loan Status]]="Active",1,0)</f>
        <v>0</v>
      </c>
      <c r="AZ1603">
        <f>IF(COUNTIFS(LoanTable[Client id],LoanTable[[#This Row],[Client id]],LoanTable[Period],LoanTable[[#This Row],[Previous Period]])&gt;0,1,0)</f>
        <v>0</v>
      </c>
      <c r="BA1603" s="17" t="str">
        <f>TEXT(LoanTable[[#This Row],[Disbursement Date]],"YYYY")</f>
        <v>2022</v>
      </c>
      <c r="BB1603" s="10" cm="1">
        <f t="array" ref="BB1603">IF(YEAR(LoanTable[[#This Row],[Disbursement Date]])=MIN(YEAR(LoanTable[Disbursement Date])),"",YEAR(LoanTable[[#This Row],[Disbursement Date]])-1)</f>
        <v>2021</v>
      </c>
      <c r="BC1603" s="10">
        <f>IF(LoanTable[[#This Row],[Previous Year]]="",1,IF(COUNTIFS(LoanTable[Client id],LoanTable[[#This Row],[Client id]],LoanTable[Year],LoanTable[[#This Row],[Previous Year]])&gt;0,1,0))</f>
        <v>0</v>
      </c>
      <c r="BD1603" t="str">
        <f>YEAR(LoanTable[[#This Row],[Disbursement Date]]) &amp; "-Q" &amp; ROUNDUP(MONTH(LoanTable[[#This Row],[Disbursement Date]])/3,0)</f>
        <v>2022-Q2</v>
      </c>
      <c r="BE1603">
        <f>IF(LoanTable[[#This Row],[Disbursement Date]]=LoanTable[[#This Row],[First Loan Date]],1,0)</f>
        <v>0</v>
      </c>
    </row>
    <row r="1604" spans="1:57" x14ac:dyDescent="0.3">
      <c r="A1604" t="s">
        <v>1421</v>
      </c>
      <c r="B1604">
        <v>109</v>
      </c>
      <c r="C1604" t="s">
        <v>471</v>
      </c>
      <c r="D1604" t="s">
        <v>589</v>
      </c>
      <c r="E1604">
        <v>49401</v>
      </c>
      <c r="F1604">
        <v>38791</v>
      </c>
      <c r="G1604">
        <v>17527</v>
      </c>
      <c r="H1604" s="5">
        <v>44661</v>
      </c>
      <c r="I1604" t="s">
        <v>615</v>
      </c>
      <c r="J1604" t="s">
        <v>613</v>
      </c>
      <c r="K1604">
        <v>570241</v>
      </c>
      <c r="L1604" t="s">
        <v>477</v>
      </c>
      <c r="M1604" t="s">
        <v>164</v>
      </c>
      <c r="N1604" t="s">
        <v>13</v>
      </c>
      <c r="O1604" t="s">
        <v>46</v>
      </c>
      <c r="P1604">
        <v>30</v>
      </c>
      <c r="Q1604" s="5" t="s">
        <v>47</v>
      </c>
      <c r="R1604" t="s">
        <v>30</v>
      </c>
      <c r="S1604" t="s">
        <v>145</v>
      </c>
      <c r="T1604" t="s">
        <v>18</v>
      </c>
      <c r="U1604" t="s">
        <v>19</v>
      </c>
      <c r="V1604" t="s">
        <v>31</v>
      </c>
      <c r="W1604">
        <v>783</v>
      </c>
      <c r="X1604" t="s">
        <v>574</v>
      </c>
      <c r="Y1604" t="s">
        <v>590</v>
      </c>
      <c r="Z1604" t="s">
        <v>576</v>
      </c>
      <c r="AA1604">
        <v>9.9099999999999994E-2</v>
      </c>
      <c r="AB1604" t="s">
        <v>577</v>
      </c>
      <c r="AC1604" t="s">
        <v>591</v>
      </c>
      <c r="AD1604" t="s">
        <v>471</v>
      </c>
      <c r="AE1604" t="s">
        <v>472</v>
      </c>
      <c r="AF1604" t="s">
        <v>473</v>
      </c>
      <c r="AG1604" t="s">
        <v>474</v>
      </c>
      <c r="AH1604" t="s">
        <v>475</v>
      </c>
      <c r="AI1604" t="s">
        <v>471</v>
      </c>
      <c r="AJ1604">
        <v>570241</v>
      </c>
      <c r="AK1604" t="s">
        <v>476</v>
      </c>
      <c r="AL1604" t="s">
        <v>241</v>
      </c>
      <c r="AM1604">
        <v>51384</v>
      </c>
      <c r="AN1604">
        <v>40425</v>
      </c>
      <c r="AO1604">
        <v>49245</v>
      </c>
      <c r="AP1604">
        <v>45.48</v>
      </c>
      <c r="AQ1604">
        <v>3168.87</v>
      </c>
      <c r="AR1604" t="s">
        <v>2626</v>
      </c>
      <c r="AS1604" t="s">
        <v>2626</v>
      </c>
      <c r="AT1604">
        <v>2</v>
      </c>
      <c r="AU1604" t="s">
        <v>2628</v>
      </c>
      <c r="AV1604" s="3">
        <v>43722</v>
      </c>
      <c r="AW1604" s="3" t="str">
        <f>TEXT(LoanTable[[#This Row],[Disbursement Date]],"YYYY-MM")</f>
        <v>2022-04</v>
      </c>
      <c r="AX1604" t="str">
        <f>TEXT(EDATE(LoanTable[[#This Row],[Disbursement Date]],-1),"YYYY-MM")</f>
        <v>2022-03</v>
      </c>
      <c r="AY1604">
        <f>IF(LoanTable[[#This Row],[Loan Status]]="Active",1,0)</f>
        <v>0</v>
      </c>
      <c r="AZ1604">
        <f>IF(COUNTIFS(LoanTable[Client id],LoanTable[[#This Row],[Client id]],LoanTable[Period],LoanTable[[#This Row],[Previous Period]])&gt;0,1,0)</f>
        <v>0</v>
      </c>
      <c r="BA1604" s="17" t="str">
        <f>TEXT(LoanTable[[#This Row],[Disbursement Date]],"YYYY")</f>
        <v>2022</v>
      </c>
      <c r="BB1604" s="10" cm="1">
        <f t="array" ref="BB1604">IF(YEAR(LoanTable[[#This Row],[Disbursement Date]])=MIN(YEAR(LoanTable[Disbursement Date])),"",YEAR(LoanTable[[#This Row],[Disbursement Date]])-1)</f>
        <v>2021</v>
      </c>
      <c r="BC1604" s="10">
        <f>IF(LoanTable[[#This Row],[Previous Year]]="",1,IF(COUNTIFS(LoanTable[Client id],LoanTable[[#This Row],[Client id]],LoanTable[Year],LoanTable[[#This Row],[Previous Year]])&gt;0,1,0))</f>
        <v>0</v>
      </c>
      <c r="BD1604" t="str">
        <f>YEAR(LoanTable[[#This Row],[Disbursement Date]]) &amp; "-Q" &amp; ROUNDUP(MONTH(LoanTable[[#This Row],[Disbursement Date]])/3,0)</f>
        <v>2022-Q2</v>
      </c>
      <c r="BE1604">
        <f>IF(LoanTable[[#This Row],[Disbursement Date]]=LoanTable[[#This Row],[First Loan Date]],1,0)</f>
        <v>0</v>
      </c>
    </row>
    <row r="1605" spans="1:57" x14ac:dyDescent="0.3">
      <c r="A1605" t="s">
        <v>1836</v>
      </c>
      <c r="B1605">
        <v>730</v>
      </c>
      <c r="C1605" t="s">
        <v>344</v>
      </c>
      <c r="D1605" t="s">
        <v>573</v>
      </c>
      <c r="E1605">
        <v>31253</v>
      </c>
      <c r="F1605">
        <v>32347</v>
      </c>
      <c r="G1605">
        <v>13585</v>
      </c>
      <c r="H1605" s="5">
        <v>44661</v>
      </c>
      <c r="I1605" t="s">
        <v>612</v>
      </c>
      <c r="J1605" t="s">
        <v>619</v>
      </c>
      <c r="K1605">
        <v>910020</v>
      </c>
      <c r="L1605" t="s">
        <v>346</v>
      </c>
      <c r="M1605" t="s">
        <v>160</v>
      </c>
      <c r="N1605" t="s">
        <v>13</v>
      </c>
      <c r="O1605" t="s">
        <v>46</v>
      </c>
      <c r="P1605">
        <v>33</v>
      </c>
      <c r="Q1605" s="5" t="s">
        <v>161</v>
      </c>
      <c r="R1605" t="s">
        <v>30</v>
      </c>
      <c r="S1605" t="s">
        <v>145</v>
      </c>
      <c r="T1605" t="s">
        <v>63</v>
      </c>
      <c r="U1605" t="s">
        <v>38</v>
      </c>
      <c r="V1605" t="s">
        <v>39</v>
      </c>
      <c r="W1605">
        <v>754</v>
      </c>
      <c r="X1605" t="s">
        <v>574</v>
      </c>
      <c r="Y1605" t="s">
        <v>575</v>
      </c>
      <c r="Z1605" t="s">
        <v>576</v>
      </c>
      <c r="AA1605">
        <v>0.1065</v>
      </c>
      <c r="AB1605" t="s">
        <v>577</v>
      </c>
      <c r="AC1605" t="s">
        <v>578</v>
      </c>
      <c r="AD1605" t="s">
        <v>344</v>
      </c>
      <c r="AE1605" t="s">
        <v>250</v>
      </c>
      <c r="AF1605" t="s">
        <v>251</v>
      </c>
      <c r="AG1605" t="s">
        <v>252</v>
      </c>
      <c r="AH1605" t="s">
        <v>253</v>
      </c>
      <c r="AI1605" t="s">
        <v>254</v>
      </c>
      <c r="AJ1605">
        <v>910020</v>
      </c>
      <c r="AK1605" t="s">
        <v>345</v>
      </c>
      <c r="AL1605" t="s">
        <v>256</v>
      </c>
      <c r="AM1605">
        <v>31207</v>
      </c>
      <c r="AN1605">
        <v>33523</v>
      </c>
      <c r="AO1605">
        <v>31225</v>
      </c>
      <c r="AP1605">
        <v>3.76</v>
      </c>
      <c r="AQ1605">
        <v>1041.6500000000001</v>
      </c>
      <c r="AR1605" t="s">
        <v>2626</v>
      </c>
      <c r="AS1605" t="s">
        <v>2626</v>
      </c>
      <c r="AT1605">
        <v>1</v>
      </c>
      <c r="AU1605" t="s">
        <v>2628</v>
      </c>
      <c r="AV1605" s="3">
        <v>42359</v>
      </c>
      <c r="AW1605" s="3" t="str">
        <f>TEXT(LoanTable[[#This Row],[Disbursement Date]],"YYYY-MM")</f>
        <v>2022-04</v>
      </c>
      <c r="AX1605" t="str">
        <f>TEXT(EDATE(LoanTable[[#This Row],[Disbursement Date]],-1),"YYYY-MM")</f>
        <v>2022-03</v>
      </c>
      <c r="AY1605">
        <f>IF(LoanTable[[#This Row],[Loan Status]]="Active",1,0)</f>
        <v>0</v>
      </c>
      <c r="AZ1605">
        <f>IF(COUNTIFS(LoanTable[Client id],LoanTable[[#This Row],[Client id]],LoanTable[Period],LoanTable[[#This Row],[Previous Period]])&gt;0,1,0)</f>
        <v>0</v>
      </c>
      <c r="BA1605" s="17" t="str">
        <f>TEXT(LoanTable[[#This Row],[Disbursement Date]],"YYYY")</f>
        <v>2022</v>
      </c>
      <c r="BB1605" s="10" cm="1">
        <f t="array" ref="BB1605">IF(YEAR(LoanTable[[#This Row],[Disbursement Date]])=MIN(YEAR(LoanTable[Disbursement Date])),"",YEAR(LoanTable[[#This Row],[Disbursement Date]])-1)</f>
        <v>2021</v>
      </c>
      <c r="BC1605" s="10">
        <f>IF(LoanTable[[#This Row],[Previous Year]]="",1,IF(COUNTIFS(LoanTable[Client id],LoanTable[[#This Row],[Client id]],LoanTable[Year],LoanTable[[#This Row],[Previous Year]])&gt;0,1,0))</f>
        <v>0</v>
      </c>
      <c r="BD1605" t="str">
        <f>YEAR(LoanTable[[#This Row],[Disbursement Date]]) &amp; "-Q" &amp; ROUNDUP(MONTH(LoanTable[[#This Row],[Disbursement Date]])/3,0)</f>
        <v>2022-Q2</v>
      </c>
      <c r="BE1605">
        <f>IF(LoanTable[[#This Row],[Disbursement Date]]=LoanTable[[#This Row],[First Loan Date]],1,0)</f>
        <v>0</v>
      </c>
    </row>
    <row r="1606" spans="1:57" x14ac:dyDescent="0.3">
      <c r="A1606" t="s">
        <v>1789</v>
      </c>
      <c r="B1606">
        <v>487</v>
      </c>
      <c r="C1606" t="s">
        <v>233</v>
      </c>
      <c r="D1606" t="s">
        <v>589</v>
      </c>
      <c r="E1606">
        <v>41723</v>
      </c>
      <c r="F1606">
        <v>48131</v>
      </c>
      <c r="G1606">
        <v>21904</v>
      </c>
      <c r="H1606" s="5">
        <v>44662</v>
      </c>
      <c r="I1606" t="s">
        <v>615</v>
      </c>
      <c r="J1606" t="s">
        <v>613</v>
      </c>
      <c r="K1606">
        <v>100186</v>
      </c>
      <c r="L1606" t="s">
        <v>240</v>
      </c>
      <c r="M1606" t="s">
        <v>40</v>
      </c>
      <c r="N1606" t="s">
        <v>13</v>
      </c>
      <c r="O1606" t="s">
        <v>46</v>
      </c>
      <c r="P1606">
        <v>35</v>
      </c>
      <c r="Q1606" s="5" t="s">
        <v>87</v>
      </c>
      <c r="R1606" t="s">
        <v>30</v>
      </c>
      <c r="S1606" t="s">
        <v>145</v>
      </c>
      <c r="T1606" t="s">
        <v>18</v>
      </c>
      <c r="U1606" t="s">
        <v>26</v>
      </c>
      <c r="V1606" t="s">
        <v>31</v>
      </c>
      <c r="W1606">
        <v>721</v>
      </c>
      <c r="X1606" t="s">
        <v>574</v>
      </c>
      <c r="Y1606" t="s">
        <v>590</v>
      </c>
      <c r="Z1606" t="s">
        <v>576</v>
      </c>
      <c r="AA1606">
        <v>9.9099999999999994E-2</v>
      </c>
      <c r="AB1606" t="s">
        <v>577</v>
      </c>
      <c r="AC1606" t="s">
        <v>591</v>
      </c>
      <c r="AD1606" t="s">
        <v>233</v>
      </c>
      <c r="AE1606" t="s">
        <v>234</v>
      </c>
      <c r="AF1606" t="s">
        <v>235</v>
      </c>
      <c r="AG1606" t="s">
        <v>236</v>
      </c>
      <c r="AH1606" t="s">
        <v>237</v>
      </c>
      <c r="AI1606" t="s">
        <v>233</v>
      </c>
      <c r="AJ1606">
        <v>100186</v>
      </c>
      <c r="AK1606" t="s">
        <v>238</v>
      </c>
      <c r="AL1606" t="s">
        <v>239</v>
      </c>
      <c r="AM1606">
        <v>41614</v>
      </c>
      <c r="AN1606">
        <v>50031</v>
      </c>
      <c r="AO1606">
        <v>41375</v>
      </c>
      <c r="AP1606">
        <v>18.96</v>
      </c>
      <c r="AQ1606">
        <v>159.76</v>
      </c>
      <c r="AR1606" t="s">
        <v>2626</v>
      </c>
      <c r="AS1606" t="s">
        <v>2626</v>
      </c>
      <c r="AT1606">
        <v>0</v>
      </c>
      <c r="AU1606" t="s">
        <v>2628</v>
      </c>
      <c r="AV1606" s="3">
        <v>44261</v>
      </c>
      <c r="AW1606" s="3" t="str">
        <f>TEXT(LoanTable[[#This Row],[Disbursement Date]],"YYYY-MM")</f>
        <v>2022-04</v>
      </c>
      <c r="AX1606" t="str">
        <f>TEXT(EDATE(LoanTable[[#This Row],[Disbursement Date]],-1),"YYYY-MM")</f>
        <v>2022-03</v>
      </c>
      <c r="AY1606">
        <f>IF(LoanTable[[#This Row],[Loan Status]]="Active",1,0)</f>
        <v>0</v>
      </c>
      <c r="AZ1606">
        <f>IF(COUNTIFS(LoanTable[Client id],LoanTable[[#This Row],[Client id]],LoanTable[Period],LoanTable[[#This Row],[Previous Period]])&gt;0,1,0)</f>
        <v>0</v>
      </c>
      <c r="BA1606" s="17" t="str">
        <f>TEXT(LoanTable[[#This Row],[Disbursement Date]],"YYYY")</f>
        <v>2022</v>
      </c>
      <c r="BB1606" s="10" cm="1">
        <f t="array" ref="BB1606">IF(YEAR(LoanTable[[#This Row],[Disbursement Date]])=MIN(YEAR(LoanTable[Disbursement Date])),"",YEAR(LoanTable[[#This Row],[Disbursement Date]])-1)</f>
        <v>2021</v>
      </c>
      <c r="BC1606" s="10">
        <f>IF(LoanTable[[#This Row],[Previous Year]]="",1,IF(COUNTIFS(LoanTable[Client id],LoanTable[[#This Row],[Client id]],LoanTable[Year],LoanTable[[#This Row],[Previous Year]])&gt;0,1,0))</f>
        <v>1</v>
      </c>
      <c r="BD1606" t="str">
        <f>YEAR(LoanTable[[#This Row],[Disbursement Date]]) &amp; "-Q" &amp; ROUNDUP(MONTH(LoanTable[[#This Row],[Disbursement Date]])/3,0)</f>
        <v>2022-Q2</v>
      </c>
      <c r="BE1606">
        <f>IF(LoanTable[[#This Row],[Disbursement Date]]=LoanTable[[#This Row],[First Loan Date]],1,0)</f>
        <v>0</v>
      </c>
    </row>
    <row r="1607" spans="1:57" x14ac:dyDescent="0.3">
      <c r="A1607" t="s">
        <v>1980</v>
      </c>
      <c r="B1607">
        <v>504</v>
      </c>
      <c r="C1607" t="s">
        <v>258</v>
      </c>
      <c r="D1607" t="s">
        <v>583</v>
      </c>
      <c r="E1607">
        <v>6996</v>
      </c>
      <c r="F1607">
        <v>2088</v>
      </c>
      <c r="G1607">
        <v>34355</v>
      </c>
      <c r="H1607" s="5">
        <v>44663</v>
      </c>
      <c r="I1607" t="s">
        <v>617</v>
      </c>
      <c r="J1607" t="s">
        <v>613</v>
      </c>
      <c r="K1607">
        <v>250029</v>
      </c>
      <c r="L1607" t="s">
        <v>264</v>
      </c>
      <c r="M1607" t="s">
        <v>139</v>
      </c>
      <c r="N1607" t="s">
        <v>13</v>
      </c>
      <c r="O1607" t="s">
        <v>46</v>
      </c>
      <c r="P1607">
        <v>27</v>
      </c>
      <c r="Q1607" s="5" t="s">
        <v>140</v>
      </c>
      <c r="R1607" t="s">
        <v>25</v>
      </c>
      <c r="S1607" t="s">
        <v>35</v>
      </c>
      <c r="T1607" t="s">
        <v>44</v>
      </c>
      <c r="U1607" t="s">
        <v>22</v>
      </c>
      <c r="V1607" t="s">
        <v>39</v>
      </c>
      <c r="W1607">
        <v>693</v>
      </c>
      <c r="X1607" t="s">
        <v>574</v>
      </c>
      <c r="Y1607" t="s">
        <v>584</v>
      </c>
      <c r="Z1607" t="s">
        <v>576</v>
      </c>
      <c r="AA1607">
        <v>0.1825</v>
      </c>
      <c r="AB1607" t="s">
        <v>585</v>
      </c>
      <c r="AC1607" t="s">
        <v>586</v>
      </c>
      <c r="AD1607" t="s">
        <v>258</v>
      </c>
      <c r="AE1607" t="s">
        <v>259</v>
      </c>
      <c r="AF1607" t="s">
        <v>260</v>
      </c>
      <c r="AG1607" t="s">
        <v>261</v>
      </c>
      <c r="AH1607" t="s">
        <v>262</v>
      </c>
      <c r="AI1607" t="s">
        <v>258</v>
      </c>
      <c r="AJ1607">
        <v>250029</v>
      </c>
      <c r="AK1607" t="s">
        <v>263</v>
      </c>
      <c r="AL1607" t="s">
        <v>256</v>
      </c>
      <c r="AM1607">
        <v>6785</v>
      </c>
      <c r="AN1607">
        <v>3452</v>
      </c>
      <c r="AO1607">
        <v>6561</v>
      </c>
      <c r="AP1607">
        <v>46.53</v>
      </c>
      <c r="AQ1607">
        <v>2953.1</v>
      </c>
      <c r="AR1607" t="s">
        <v>2626</v>
      </c>
      <c r="AS1607" t="s">
        <v>2626</v>
      </c>
      <c r="AT1607">
        <v>1</v>
      </c>
      <c r="AU1607" t="s">
        <v>2628</v>
      </c>
      <c r="AV1607" s="3">
        <v>44663</v>
      </c>
      <c r="AW1607" s="3" t="str">
        <f>TEXT(LoanTable[[#This Row],[Disbursement Date]],"YYYY-MM")</f>
        <v>2022-04</v>
      </c>
      <c r="AX1607" t="str">
        <f>TEXT(EDATE(LoanTable[[#This Row],[Disbursement Date]],-1),"YYYY-MM")</f>
        <v>2022-03</v>
      </c>
      <c r="AY1607">
        <f>IF(LoanTable[[#This Row],[Loan Status]]="Active",1,0)</f>
        <v>0</v>
      </c>
      <c r="AZ1607">
        <f>IF(COUNTIFS(LoanTable[Client id],LoanTable[[#This Row],[Client id]],LoanTable[Period],LoanTable[[#This Row],[Previous Period]])&gt;0,1,0)</f>
        <v>0</v>
      </c>
      <c r="BA1607" s="17" t="str">
        <f>TEXT(LoanTable[[#This Row],[Disbursement Date]],"YYYY")</f>
        <v>2022</v>
      </c>
      <c r="BB1607" s="10" cm="1">
        <f t="array" ref="BB1607">IF(YEAR(LoanTable[[#This Row],[Disbursement Date]])=MIN(YEAR(LoanTable[Disbursement Date])),"",YEAR(LoanTable[[#This Row],[Disbursement Date]])-1)</f>
        <v>2021</v>
      </c>
      <c r="BC1607" s="10">
        <f>IF(LoanTable[[#This Row],[Previous Year]]="",1,IF(COUNTIFS(LoanTable[Client id],LoanTable[[#This Row],[Client id]],LoanTable[Year],LoanTable[[#This Row],[Previous Year]])&gt;0,1,0))</f>
        <v>0</v>
      </c>
      <c r="BD1607" t="str">
        <f>YEAR(LoanTable[[#This Row],[Disbursement Date]]) &amp; "-Q" &amp; ROUNDUP(MONTH(LoanTable[[#This Row],[Disbursement Date]])/3,0)</f>
        <v>2022-Q2</v>
      </c>
      <c r="BE1607">
        <f>IF(LoanTable[[#This Row],[Disbursement Date]]=LoanTable[[#This Row],[First Loan Date]],1,0)</f>
        <v>1</v>
      </c>
    </row>
    <row r="1608" spans="1:57" x14ac:dyDescent="0.3">
      <c r="A1608" t="s">
        <v>1219</v>
      </c>
      <c r="B1608">
        <v>601</v>
      </c>
      <c r="C1608" t="s">
        <v>265</v>
      </c>
      <c r="D1608" t="s">
        <v>601</v>
      </c>
      <c r="E1608">
        <v>29886</v>
      </c>
      <c r="F1608">
        <v>17706</v>
      </c>
      <c r="G1608">
        <v>43999</v>
      </c>
      <c r="H1608" s="5">
        <v>44665</v>
      </c>
      <c r="I1608" t="s">
        <v>612</v>
      </c>
      <c r="J1608" t="s">
        <v>619</v>
      </c>
      <c r="K1608">
        <v>30179</v>
      </c>
      <c r="L1608" t="s">
        <v>272</v>
      </c>
      <c r="M1608" t="s">
        <v>32</v>
      </c>
      <c r="N1608" t="s">
        <v>13</v>
      </c>
      <c r="O1608" t="s">
        <v>33</v>
      </c>
      <c r="P1608">
        <v>23</v>
      </c>
      <c r="Q1608" s="5" t="s">
        <v>34</v>
      </c>
      <c r="R1608" t="s">
        <v>16</v>
      </c>
      <c r="S1608" t="s">
        <v>35</v>
      </c>
      <c r="T1608" t="s">
        <v>18</v>
      </c>
      <c r="U1608" t="s">
        <v>22</v>
      </c>
      <c r="V1608" t="s">
        <v>31</v>
      </c>
      <c r="W1608">
        <v>416</v>
      </c>
      <c r="X1608" t="s">
        <v>574</v>
      </c>
      <c r="Y1608" t="s">
        <v>575</v>
      </c>
      <c r="Z1608" t="s">
        <v>576</v>
      </c>
      <c r="AA1608">
        <v>0.14649999999999999</v>
      </c>
      <c r="AB1608" t="s">
        <v>599</v>
      </c>
      <c r="AC1608" t="s">
        <v>600</v>
      </c>
      <c r="AD1608" t="s">
        <v>265</v>
      </c>
      <c r="AE1608" t="s">
        <v>266</v>
      </c>
      <c r="AF1608" t="s">
        <v>267</v>
      </c>
      <c r="AG1608" t="s">
        <v>268</v>
      </c>
      <c r="AH1608" t="s">
        <v>269</v>
      </c>
      <c r="AI1608" t="s">
        <v>270</v>
      </c>
      <c r="AJ1608">
        <v>30179</v>
      </c>
      <c r="AK1608" t="s">
        <v>271</v>
      </c>
      <c r="AL1608" t="s">
        <v>241</v>
      </c>
      <c r="AM1608">
        <v>30446</v>
      </c>
      <c r="AN1608">
        <v>19308</v>
      </c>
      <c r="AO1608">
        <v>29702</v>
      </c>
      <c r="AP1608">
        <v>27.22</v>
      </c>
      <c r="AQ1608">
        <v>4109.83</v>
      </c>
      <c r="AR1608" t="s">
        <v>2626</v>
      </c>
      <c r="AS1608" t="s">
        <v>2626</v>
      </c>
      <c r="AT1608">
        <v>0</v>
      </c>
      <c r="AU1608" t="s">
        <v>2628</v>
      </c>
      <c r="AV1608" s="3">
        <v>43207</v>
      </c>
      <c r="AW1608" s="3" t="str">
        <f>TEXT(LoanTable[[#This Row],[Disbursement Date]],"YYYY-MM")</f>
        <v>2022-04</v>
      </c>
      <c r="AX1608" t="str">
        <f>TEXT(EDATE(LoanTable[[#This Row],[Disbursement Date]],-1),"YYYY-MM")</f>
        <v>2022-03</v>
      </c>
      <c r="AY1608">
        <f>IF(LoanTable[[#This Row],[Loan Status]]="Active",1,0)</f>
        <v>0</v>
      </c>
      <c r="AZ1608">
        <f>IF(COUNTIFS(LoanTable[Client id],LoanTable[[#This Row],[Client id]],LoanTable[Period],LoanTable[[#This Row],[Previous Period]])&gt;0,1,0)</f>
        <v>0</v>
      </c>
      <c r="BA1608" s="17" t="str">
        <f>TEXT(LoanTable[[#This Row],[Disbursement Date]],"YYYY")</f>
        <v>2022</v>
      </c>
      <c r="BB1608" s="10" cm="1">
        <f t="array" ref="BB1608">IF(YEAR(LoanTable[[#This Row],[Disbursement Date]])=MIN(YEAR(LoanTable[Disbursement Date])),"",YEAR(LoanTable[[#This Row],[Disbursement Date]])-1)</f>
        <v>2021</v>
      </c>
      <c r="BC1608" s="10">
        <f>IF(LoanTable[[#This Row],[Previous Year]]="",1,IF(COUNTIFS(LoanTable[Client id],LoanTable[[#This Row],[Client id]],LoanTable[Year],LoanTable[[#This Row],[Previous Year]])&gt;0,1,0))</f>
        <v>0</v>
      </c>
      <c r="BD1608" t="str">
        <f>YEAR(LoanTable[[#This Row],[Disbursement Date]]) &amp; "-Q" &amp; ROUNDUP(MONTH(LoanTable[[#This Row],[Disbursement Date]])/3,0)</f>
        <v>2022-Q2</v>
      </c>
      <c r="BE1608">
        <f>IF(LoanTable[[#This Row],[Disbursement Date]]=LoanTable[[#This Row],[First Loan Date]],1,0)</f>
        <v>0</v>
      </c>
    </row>
    <row r="1609" spans="1:57" x14ac:dyDescent="0.3">
      <c r="A1609" t="s">
        <v>1344</v>
      </c>
      <c r="B1609">
        <v>17</v>
      </c>
      <c r="C1609" t="s">
        <v>545</v>
      </c>
      <c r="D1609" t="s">
        <v>579</v>
      </c>
      <c r="E1609">
        <v>26586</v>
      </c>
      <c r="F1609">
        <v>17583</v>
      </c>
      <c r="G1609">
        <v>11057</v>
      </c>
      <c r="H1609" s="5">
        <v>44667</v>
      </c>
      <c r="I1609" t="s">
        <v>612</v>
      </c>
      <c r="J1609" t="s">
        <v>619</v>
      </c>
      <c r="K1609">
        <v>850152</v>
      </c>
      <c r="L1609" t="s">
        <v>546</v>
      </c>
      <c r="M1609" t="s">
        <v>58</v>
      </c>
      <c r="N1609" t="s">
        <v>13</v>
      </c>
      <c r="O1609" t="s">
        <v>14</v>
      </c>
      <c r="P1609">
        <v>44</v>
      </c>
      <c r="Q1609" s="6" t="s">
        <v>59</v>
      </c>
      <c r="R1609" t="s">
        <v>25</v>
      </c>
      <c r="S1609" t="s">
        <v>35</v>
      </c>
      <c r="T1609" t="s">
        <v>18</v>
      </c>
      <c r="U1609" t="s">
        <v>38</v>
      </c>
      <c r="V1609" t="s">
        <v>31</v>
      </c>
      <c r="W1609">
        <v>746</v>
      </c>
      <c r="X1609" t="s">
        <v>574</v>
      </c>
      <c r="Y1609" t="s">
        <v>580</v>
      </c>
      <c r="Z1609" t="s">
        <v>576</v>
      </c>
      <c r="AA1609">
        <v>7.51E-2</v>
      </c>
      <c r="AB1609" t="s">
        <v>581</v>
      </c>
      <c r="AC1609" t="s">
        <v>582</v>
      </c>
      <c r="AD1609" t="s">
        <v>545</v>
      </c>
      <c r="AE1609" t="s">
        <v>472</v>
      </c>
      <c r="AF1609" t="s">
        <v>473</v>
      </c>
      <c r="AG1609" t="s">
        <v>474</v>
      </c>
      <c r="AH1609" t="s">
        <v>475</v>
      </c>
      <c r="AI1609" t="s">
        <v>545</v>
      </c>
      <c r="AJ1609">
        <v>850152</v>
      </c>
      <c r="AK1609" t="s">
        <v>476</v>
      </c>
      <c r="AL1609" t="s">
        <v>256</v>
      </c>
      <c r="AM1609">
        <v>26290</v>
      </c>
      <c r="AN1609">
        <v>18356</v>
      </c>
      <c r="AO1609">
        <v>26477</v>
      </c>
      <c r="AP1609">
        <v>43.67</v>
      </c>
      <c r="AQ1609">
        <v>2274.84</v>
      </c>
      <c r="AR1609" t="s">
        <v>2626</v>
      </c>
      <c r="AS1609" t="s">
        <v>2627</v>
      </c>
      <c r="AT1609">
        <v>1</v>
      </c>
      <c r="AU1609" t="s">
        <v>2629</v>
      </c>
      <c r="AV1609" s="3">
        <v>44667</v>
      </c>
      <c r="AW1609" s="3" t="str">
        <f>TEXT(LoanTable[[#This Row],[Disbursement Date]],"YYYY-MM")</f>
        <v>2022-04</v>
      </c>
      <c r="AX1609" t="str">
        <f>TEXT(EDATE(LoanTable[[#This Row],[Disbursement Date]],-1),"YYYY-MM")</f>
        <v>2022-03</v>
      </c>
      <c r="AY1609">
        <f>IF(LoanTable[[#This Row],[Loan Status]]="Active",1,0)</f>
        <v>0</v>
      </c>
      <c r="AZ1609">
        <f>IF(COUNTIFS(LoanTable[Client id],LoanTable[[#This Row],[Client id]],LoanTable[Period],LoanTable[[#This Row],[Previous Period]])&gt;0,1,0)</f>
        <v>0</v>
      </c>
      <c r="BA1609" s="17" t="str">
        <f>TEXT(LoanTable[[#This Row],[Disbursement Date]],"YYYY")</f>
        <v>2022</v>
      </c>
      <c r="BB1609" s="10" cm="1">
        <f t="array" ref="BB1609">IF(YEAR(LoanTable[[#This Row],[Disbursement Date]])=MIN(YEAR(LoanTable[Disbursement Date])),"",YEAR(LoanTable[[#This Row],[Disbursement Date]])-1)</f>
        <v>2021</v>
      </c>
      <c r="BC1609" s="10">
        <f>IF(LoanTable[[#This Row],[Previous Year]]="",1,IF(COUNTIFS(LoanTable[Client id],LoanTable[[#This Row],[Client id]],LoanTable[Year],LoanTable[[#This Row],[Previous Year]])&gt;0,1,0))</f>
        <v>0</v>
      </c>
      <c r="BD1609" t="str">
        <f>YEAR(LoanTable[[#This Row],[Disbursement Date]]) &amp; "-Q" &amp; ROUNDUP(MONTH(LoanTable[[#This Row],[Disbursement Date]])/3,0)</f>
        <v>2022-Q2</v>
      </c>
      <c r="BE1609">
        <f>IF(LoanTable[[#This Row],[Disbursement Date]]=LoanTable[[#This Row],[First Loan Date]],1,0)</f>
        <v>1</v>
      </c>
    </row>
    <row r="1610" spans="1:57" x14ac:dyDescent="0.3">
      <c r="A1610" t="s">
        <v>1206</v>
      </c>
      <c r="B1610">
        <v>120</v>
      </c>
      <c r="C1610" t="s">
        <v>350</v>
      </c>
      <c r="D1610" t="s">
        <v>573</v>
      </c>
      <c r="E1610">
        <v>10239</v>
      </c>
      <c r="F1610">
        <v>42053</v>
      </c>
      <c r="G1610">
        <v>8344</v>
      </c>
      <c r="H1610" s="5">
        <v>44668</v>
      </c>
      <c r="I1610" t="s">
        <v>617</v>
      </c>
      <c r="J1610" t="s">
        <v>619</v>
      </c>
      <c r="K1610">
        <v>700013</v>
      </c>
      <c r="L1610" t="s">
        <v>351</v>
      </c>
      <c r="M1610" t="s">
        <v>116</v>
      </c>
      <c r="N1610" t="s">
        <v>13</v>
      </c>
      <c r="O1610" t="s">
        <v>14</v>
      </c>
      <c r="P1610">
        <v>36</v>
      </c>
      <c r="Q1610" s="5" t="s">
        <v>67</v>
      </c>
      <c r="R1610" t="s">
        <v>30</v>
      </c>
      <c r="S1610" t="s">
        <v>145</v>
      </c>
      <c r="T1610" t="s">
        <v>18</v>
      </c>
      <c r="U1610" t="s">
        <v>65</v>
      </c>
      <c r="V1610" t="s">
        <v>39</v>
      </c>
      <c r="W1610">
        <v>514</v>
      </c>
      <c r="X1610" t="s">
        <v>574</v>
      </c>
      <c r="Y1610" t="s">
        <v>575</v>
      </c>
      <c r="Z1610" t="s">
        <v>576</v>
      </c>
      <c r="AA1610">
        <v>0.1065</v>
      </c>
      <c r="AB1610" t="s">
        <v>577</v>
      </c>
      <c r="AC1610" t="s">
        <v>578</v>
      </c>
      <c r="AD1610" t="s">
        <v>350</v>
      </c>
      <c r="AE1610" t="s">
        <v>331</v>
      </c>
      <c r="AF1610" t="s">
        <v>332</v>
      </c>
      <c r="AG1610" t="s">
        <v>333</v>
      </c>
      <c r="AH1610" t="s">
        <v>334</v>
      </c>
      <c r="AI1610" t="s">
        <v>335</v>
      </c>
      <c r="AJ1610">
        <v>700013</v>
      </c>
      <c r="AK1610" t="s">
        <v>247</v>
      </c>
      <c r="AL1610" t="s">
        <v>241</v>
      </c>
      <c r="AM1610">
        <v>10306</v>
      </c>
      <c r="AN1610">
        <v>41698</v>
      </c>
      <c r="AO1610">
        <v>9844</v>
      </c>
      <c r="AP1610">
        <v>18.64</v>
      </c>
      <c r="AQ1610">
        <v>3138.26</v>
      </c>
      <c r="AR1610" t="s">
        <v>2626</v>
      </c>
      <c r="AS1610" t="s">
        <v>2626</v>
      </c>
      <c r="AT1610">
        <v>2</v>
      </c>
      <c r="AU1610" t="s">
        <v>2629</v>
      </c>
      <c r="AV1610" s="3">
        <v>44668</v>
      </c>
      <c r="AW1610" s="3" t="str">
        <f>TEXT(LoanTable[[#This Row],[Disbursement Date]],"YYYY-MM")</f>
        <v>2022-04</v>
      </c>
      <c r="AX1610" t="str">
        <f>TEXT(EDATE(LoanTable[[#This Row],[Disbursement Date]],-1),"YYYY-MM")</f>
        <v>2022-03</v>
      </c>
      <c r="AY1610">
        <f>IF(LoanTable[[#This Row],[Loan Status]]="Active",1,0)</f>
        <v>0</v>
      </c>
      <c r="AZ1610">
        <f>IF(COUNTIFS(LoanTable[Client id],LoanTable[[#This Row],[Client id]],LoanTable[Period],LoanTable[[#This Row],[Previous Period]])&gt;0,1,0)</f>
        <v>0</v>
      </c>
      <c r="BA1610" s="17" t="str">
        <f>TEXT(LoanTable[[#This Row],[Disbursement Date]],"YYYY")</f>
        <v>2022</v>
      </c>
      <c r="BB1610" s="10" cm="1">
        <f t="array" ref="BB1610">IF(YEAR(LoanTable[[#This Row],[Disbursement Date]])=MIN(YEAR(LoanTable[Disbursement Date])),"",YEAR(LoanTable[[#This Row],[Disbursement Date]])-1)</f>
        <v>2021</v>
      </c>
      <c r="BC1610" s="10">
        <f>IF(LoanTable[[#This Row],[Previous Year]]="",1,IF(COUNTIFS(LoanTable[Client id],LoanTable[[#This Row],[Client id]],LoanTable[Year],LoanTable[[#This Row],[Previous Year]])&gt;0,1,0))</f>
        <v>0</v>
      </c>
      <c r="BD1610" t="str">
        <f>YEAR(LoanTable[[#This Row],[Disbursement Date]]) &amp; "-Q" &amp; ROUNDUP(MONTH(LoanTable[[#This Row],[Disbursement Date]])/3,0)</f>
        <v>2022-Q2</v>
      </c>
      <c r="BE1610">
        <f>IF(LoanTable[[#This Row],[Disbursement Date]]=LoanTable[[#This Row],[First Loan Date]],1,0)</f>
        <v>1</v>
      </c>
    </row>
    <row r="1611" spans="1:57" x14ac:dyDescent="0.3">
      <c r="A1611" t="s">
        <v>1445</v>
      </c>
      <c r="B1611">
        <v>33</v>
      </c>
      <c r="C1611" t="s">
        <v>422</v>
      </c>
      <c r="D1611" t="s">
        <v>589</v>
      </c>
      <c r="E1611">
        <v>15406</v>
      </c>
      <c r="F1611">
        <v>37815</v>
      </c>
      <c r="G1611">
        <v>4929</v>
      </c>
      <c r="H1611" s="5">
        <v>44672</v>
      </c>
      <c r="I1611" t="s">
        <v>615</v>
      </c>
      <c r="J1611" t="s">
        <v>619</v>
      </c>
      <c r="K1611">
        <v>120676</v>
      </c>
      <c r="L1611" t="s">
        <v>423</v>
      </c>
      <c r="M1611" t="s">
        <v>54</v>
      </c>
      <c r="N1611" t="s">
        <v>13</v>
      </c>
      <c r="O1611" t="s">
        <v>33</v>
      </c>
      <c r="P1611">
        <v>22</v>
      </c>
      <c r="Q1611" s="6" t="s">
        <v>88</v>
      </c>
      <c r="R1611" t="s">
        <v>74</v>
      </c>
      <c r="S1611" t="s">
        <v>35</v>
      </c>
      <c r="T1611" t="s">
        <v>63</v>
      </c>
      <c r="U1611" t="s">
        <v>19</v>
      </c>
      <c r="V1611" t="s">
        <v>31</v>
      </c>
      <c r="W1611">
        <v>640</v>
      </c>
      <c r="X1611" t="s">
        <v>574</v>
      </c>
      <c r="Y1611" t="s">
        <v>590</v>
      </c>
      <c r="Z1611" t="s">
        <v>576</v>
      </c>
      <c r="AA1611">
        <v>9.9099999999999994E-2</v>
      </c>
      <c r="AB1611" t="s">
        <v>577</v>
      </c>
      <c r="AC1611" t="s">
        <v>591</v>
      </c>
      <c r="AD1611" t="s">
        <v>422</v>
      </c>
      <c r="AE1611" t="s">
        <v>234</v>
      </c>
      <c r="AF1611" t="s">
        <v>235</v>
      </c>
      <c r="AG1611" t="s">
        <v>236</v>
      </c>
      <c r="AH1611" t="s">
        <v>237</v>
      </c>
      <c r="AI1611" t="s">
        <v>422</v>
      </c>
      <c r="AJ1611">
        <v>120676</v>
      </c>
      <c r="AK1611" t="s">
        <v>247</v>
      </c>
      <c r="AL1611" t="s">
        <v>239</v>
      </c>
      <c r="AM1611">
        <v>15507</v>
      </c>
      <c r="AN1611">
        <v>38184</v>
      </c>
      <c r="AO1611">
        <v>15133</v>
      </c>
      <c r="AP1611">
        <v>13.68</v>
      </c>
      <c r="AQ1611">
        <v>4588.67</v>
      </c>
      <c r="AR1611" t="s">
        <v>2626</v>
      </c>
      <c r="AS1611" t="s">
        <v>2626</v>
      </c>
      <c r="AT1611">
        <v>0</v>
      </c>
      <c r="AU1611" t="s">
        <v>2628</v>
      </c>
      <c r="AV1611" s="3">
        <v>44672</v>
      </c>
      <c r="AW1611" s="3" t="str">
        <f>TEXT(LoanTable[[#This Row],[Disbursement Date]],"YYYY-MM")</f>
        <v>2022-04</v>
      </c>
      <c r="AX1611" t="str">
        <f>TEXT(EDATE(LoanTable[[#This Row],[Disbursement Date]],-1),"YYYY-MM")</f>
        <v>2022-03</v>
      </c>
      <c r="AY1611">
        <f>IF(LoanTable[[#This Row],[Loan Status]]="Active",1,0)</f>
        <v>0</v>
      </c>
      <c r="AZ1611">
        <f>IF(COUNTIFS(LoanTable[Client id],LoanTable[[#This Row],[Client id]],LoanTable[Period],LoanTable[[#This Row],[Previous Period]])&gt;0,1,0)</f>
        <v>0</v>
      </c>
      <c r="BA1611" s="17" t="str">
        <f>TEXT(LoanTable[[#This Row],[Disbursement Date]],"YYYY")</f>
        <v>2022</v>
      </c>
      <c r="BB1611" s="10" cm="1">
        <f t="array" ref="BB1611">IF(YEAR(LoanTable[[#This Row],[Disbursement Date]])=MIN(YEAR(LoanTable[Disbursement Date])),"",YEAR(LoanTable[[#This Row],[Disbursement Date]])-1)</f>
        <v>2021</v>
      </c>
      <c r="BC1611" s="10">
        <f>IF(LoanTable[[#This Row],[Previous Year]]="",1,IF(COUNTIFS(LoanTable[Client id],LoanTable[[#This Row],[Client id]],LoanTable[Year],LoanTable[[#This Row],[Previous Year]])&gt;0,1,0))</f>
        <v>0</v>
      </c>
      <c r="BD1611" t="str">
        <f>YEAR(LoanTable[[#This Row],[Disbursement Date]]) &amp; "-Q" &amp; ROUNDUP(MONTH(LoanTable[[#This Row],[Disbursement Date]])/3,0)</f>
        <v>2022-Q2</v>
      </c>
      <c r="BE1611">
        <f>IF(LoanTable[[#This Row],[Disbursement Date]]=LoanTable[[#This Row],[First Loan Date]],1,0)</f>
        <v>1</v>
      </c>
    </row>
    <row r="1612" spans="1:57" x14ac:dyDescent="0.3">
      <c r="A1612" t="s">
        <v>2113</v>
      </c>
      <c r="B1612">
        <v>39</v>
      </c>
      <c r="C1612" t="s">
        <v>344</v>
      </c>
      <c r="D1612" t="s">
        <v>589</v>
      </c>
      <c r="E1612">
        <v>4594</v>
      </c>
      <c r="F1612">
        <v>40833</v>
      </c>
      <c r="G1612">
        <v>40048</v>
      </c>
      <c r="H1612" s="5">
        <v>44672</v>
      </c>
      <c r="I1612" t="s">
        <v>615</v>
      </c>
      <c r="J1612" t="s">
        <v>613</v>
      </c>
      <c r="K1612">
        <v>910020</v>
      </c>
      <c r="L1612" t="s">
        <v>346</v>
      </c>
      <c r="M1612" t="s">
        <v>66</v>
      </c>
      <c r="N1612" t="s">
        <v>13</v>
      </c>
      <c r="O1612" t="s">
        <v>14</v>
      </c>
      <c r="P1612">
        <v>41</v>
      </c>
      <c r="Q1612" s="6" t="s">
        <v>94</v>
      </c>
      <c r="R1612" t="s">
        <v>74</v>
      </c>
      <c r="S1612" t="s">
        <v>35</v>
      </c>
      <c r="T1612" t="s">
        <v>18</v>
      </c>
      <c r="U1612" t="s">
        <v>22</v>
      </c>
      <c r="V1612" t="s">
        <v>39</v>
      </c>
      <c r="W1612">
        <v>399</v>
      </c>
      <c r="X1612" t="s">
        <v>574</v>
      </c>
      <c r="Y1612" t="s">
        <v>590</v>
      </c>
      <c r="Z1612" t="s">
        <v>576</v>
      </c>
      <c r="AA1612">
        <v>9.9099999999999994E-2</v>
      </c>
      <c r="AB1612" t="s">
        <v>577</v>
      </c>
      <c r="AC1612" t="s">
        <v>591</v>
      </c>
      <c r="AD1612" t="s">
        <v>344</v>
      </c>
      <c r="AE1612" t="s">
        <v>250</v>
      </c>
      <c r="AF1612" t="s">
        <v>251</v>
      </c>
      <c r="AG1612" t="s">
        <v>252</v>
      </c>
      <c r="AH1612" t="s">
        <v>253</v>
      </c>
      <c r="AI1612" t="s">
        <v>254</v>
      </c>
      <c r="AJ1612">
        <v>910020</v>
      </c>
      <c r="AK1612" t="s">
        <v>345</v>
      </c>
      <c r="AL1612" t="s">
        <v>256</v>
      </c>
      <c r="AM1612">
        <v>5067</v>
      </c>
      <c r="AN1612">
        <v>41164</v>
      </c>
      <c r="AO1612">
        <v>4495</v>
      </c>
      <c r="AP1612">
        <v>36.450000000000003</v>
      </c>
      <c r="AQ1612">
        <v>4618.8999999999996</v>
      </c>
      <c r="AR1612" t="s">
        <v>2626</v>
      </c>
      <c r="AS1612" t="s">
        <v>2626</v>
      </c>
      <c r="AT1612">
        <v>0</v>
      </c>
      <c r="AU1612" t="s">
        <v>2628</v>
      </c>
      <c r="AV1612" s="3">
        <v>43046</v>
      </c>
      <c r="AW1612" s="3" t="str">
        <f>TEXT(LoanTable[[#This Row],[Disbursement Date]],"YYYY-MM")</f>
        <v>2022-04</v>
      </c>
      <c r="AX1612" t="str">
        <f>TEXT(EDATE(LoanTable[[#This Row],[Disbursement Date]],-1),"YYYY-MM")</f>
        <v>2022-03</v>
      </c>
      <c r="AY1612">
        <f>IF(LoanTable[[#This Row],[Loan Status]]="Active",1,0)</f>
        <v>0</v>
      </c>
      <c r="AZ1612">
        <f>IF(COUNTIFS(LoanTable[Client id],LoanTable[[#This Row],[Client id]],LoanTable[Period],LoanTable[[#This Row],[Previous Period]])&gt;0,1,0)</f>
        <v>0</v>
      </c>
      <c r="BA1612" s="17" t="str">
        <f>TEXT(LoanTable[[#This Row],[Disbursement Date]],"YYYY")</f>
        <v>2022</v>
      </c>
      <c r="BB1612" s="10" cm="1">
        <f t="array" ref="BB1612">IF(YEAR(LoanTable[[#This Row],[Disbursement Date]])=MIN(YEAR(LoanTable[Disbursement Date])),"",YEAR(LoanTable[[#This Row],[Disbursement Date]])-1)</f>
        <v>2021</v>
      </c>
      <c r="BC1612" s="10">
        <f>IF(LoanTable[[#This Row],[Previous Year]]="",1,IF(COUNTIFS(LoanTable[Client id],LoanTable[[#This Row],[Client id]],LoanTable[Year],LoanTable[[#This Row],[Previous Year]])&gt;0,1,0))</f>
        <v>0</v>
      </c>
      <c r="BD1612" t="str">
        <f>YEAR(LoanTable[[#This Row],[Disbursement Date]]) &amp; "-Q" &amp; ROUNDUP(MONTH(LoanTable[[#This Row],[Disbursement Date]])/3,0)</f>
        <v>2022-Q2</v>
      </c>
      <c r="BE1612">
        <f>IF(LoanTable[[#This Row],[Disbursement Date]]=LoanTable[[#This Row],[First Loan Date]],1,0)</f>
        <v>0</v>
      </c>
    </row>
    <row r="1613" spans="1:57" x14ac:dyDescent="0.3">
      <c r="A1613" t="s">
        <v>1196</v>
      </c>
      <c r="B1613">
        <v>944</v>
      </c>
      <c r="C1613" t="s">
        <v>344</v>
      </c>
      <c r="D1613" t="s">
        <v>573</v>
      </c>
      <c r="E1613">
        <v>6518</v>
      </c>
      <c r="F1613">
        <v>32999</v>
      </c>
      <c r="G1613">
        <v>23534</v>
      </c>
      <c r="H1613" s="5">
        <v>44673</v>
      </c>
      <c r="I1613" t="s">
        <v>615</v>
      </c>
      <c r="J1613" t="s">
        <v>613</v>
      </c>
      <c r="K1613">
        <v>910020</v>
      </c>
      <c r="L1613" t="s">
        <v>346</v>
      </c>
      <c r="M1613" t="s">
        <v>211</v>
      </c>
      <c r="N1613" t="s">
        <v>13</v>
      </c>
      <c r="O1613" t="s">
        <v>28</v>
      </c>
      <c r="P1613">
        <v>46</v>
      </c>
      <c r="Q1613" s="5" t="s">
        <v>213</v>
      </c>
      <c r="R1613" t="s">
        <v>104</v>
      </c>
      <c r="S1613" t="s">
        <v>105</v>
      </c>
      <c r="T1613" t="s">
        <v>63</v>
      </c>
      <c r="U1613" t="s">
        <v>22</v>
      </c>
      <c r="V1613" t="s">
        <v>39</v>
      </c>
      <c r="W1613">
        <v>604</v>
      </c>
      <c r="X1613" t="s">
        <v>574</v>
      </c>
      <c r="Y1613" t="s">
        <v>575</v>
      </c>
      <c r="Z1613" t="s">
        <v>576</v>
      </c>
      <c r="AA1613">
        <v>0.1065</v>
      </c>
      <c r="AB1613" t="s">
        <v>577</v>
      </c>
      <c r="AC1613" t="s">
        <v>578</v>
      </c>
      <c r="AD1613" t="s">
        <v>344</v>
      </c>
      <c r="AE1613" t="s">
        <v>250</v>
      </c>
      <c r="AF1613" t="s">
        <v>251</v>
      </c>
      <c r="AG1613" t="s">
        <v>252</v>
      </c>
      <c r="AH1613" t="s">
        <v>253</v>
      </c>
      <c r="AI1613" t="s">
        <v>254</v>
      </c>
      <c r="AJ1613">
        <v>910020</v>
      </c>
      <c r="AK1613" t="s">
        <v>345</v>
      </c>
      <c r="AL1613" t="s">
        <v>256</v>
      </c>
      <c r="AM1613">
        <v>6163</v>
      </c>
      <c r="AN1613">
        <v>33225</v>
      </c>
      <c r="AO1613">
        <v>6249</v>
      </c>
      <c r="AP1613">
        <v>11.73</v>
      </c>
      <c r="AQ1613">
        <v>543.26</v>
      </c>
      <c r="AR1613" t="s">
        <v>2627</v>
      </c>
      <c r="AS1613" t="s">
        <v>2626</v>
      </c>
      <c r="AT1613">
        <v>2</v>
      </c>
      <c r="AU1613" t="s">
        <v>2628</v>
      </c>
      <c r="AV1613" s="3">
        <v>42520</v>
      </c>
      <c r="AW1613" s="3" t="str">
        <f>TEXT(LoanTable[[#This Row],[Disbursement Date]],"YYYY-MM")</f>
        <v>2022-04</v>
      </c>
      <c r="AX1613" t="str">
        <f>TEXT(EDATE(LoanTable[[#This Row],[Disbursement Date]],-1),"YYYY-MM")</f>
        <v>2022-03</v>
      </c>
      <c r="AY1613">
        <f>IF(LoanTable[[#This Row],[Loan Status]]="Active",1,0)</f>
        <v>0</v>
      </c>
      <c r="AZ1613">
        <f>IF(COUNTIFS(LoanTable[Client id],LoanTable[[#This Row],[Client id]],LoanTable[Period],LoanTable[[#This Row],[Previous Period]])&gt;0,1,0)</f>
        <v>0</v>
      </c>
      <c r="BA1613" s="17" t="str">
        <f>TEXT(LoanTable[[#This Row],[Disbursement Date]],"YYYY")</f>
        <v>2022</v>
      </c>
      <c r="BB1613" s="10" cm="1">
        <f t="array" ref="BB1613">IF(YEAR(LoanTable[[#This Row],[Disbursement Date]])=MIN(YEAR(LoanTable[Disbursement Date])),"",YEAR(LoanTable[[#This Row],[Disbursement Date]])-1)</f>
        <v>2021</v>
      </c>
      <c r="BC1613" s="10">
        <f>IF(LoanTable[[#This Row],[Previous Year]]="",1,IF(COUNTIFS(LoanTable[Client id],LoanTable[[#This Row],[Client id]],LoanTable[Year],LoanTable[[#This Row],[Previous Year]])&gt;0,1,0))</f>
        <v>0</v>
      </c>
      <c r="BD1613" t="str">
        <f>YEAR(LoanTable[[#This Row],[Disbursement Date]]) &amp; "-Q" &amp; ROUNDUP(MONTH(LoanTable[[#This Row],[Disbursement Date]])/3,0)</f>
        <v>2022-Q2</v>
      </c>
      <c r="BE1613">
        <f>IF(LoanTable[[#This Row],[Disbursement Date]]=LoanTable[[#This Row],[First Loan Date]],1,0)</f>
        <v>0</v>
      </c>
    </row>
    <row r="1614" spans="1:57" x14ac:dyDescent="0.3">
      <c r="A1614" t="s">
        <v>1069</v>
      </c>
      <c r="B1614">
        <v>522</v>
      </c>
      <c r="C1614" t="s">
        <v>523</v>
      </c>
      <c r="D1614" t="s">
        <v>573</v>
      </c>
      <c r="E1614">
        <v>23216</v>
      </c>
      <c r="F1614">
        <v>47835</v>
      </c>
      <c r="G1614">
        <v>13100</v>
      </c>
      <c r="H1614" s="5">
        <v>44674</v>
      </c>
      <c r="I1614" t="s">
        <v>612</v>
      </c>
      <c r="J1614" t="s">
        <v>613</v>
      </c>
      <c r="K1614">
        <v>800018</v>
      </c>
      <c r="L1614" t="s">
        <v>526</v>
      </c>
      <c r="M1614" t="s">
        <v>95</v>
      </c>
      <c r="N1614" t="s">
        <v>13</v>
      </c>
      <c r="O1614" t="s">
        <v>14</v>
      </c>
      <c r="P1614">
        <v>37</v>
      </c>
      <c r="Q1614" s="5" t="s">
        <v>37</v>
      </c>
      <c r="R1614" t="s">
        <v>74</v>
      </c>
      <c r="S1614" t="s">
        <v>35</v>
      </c>
      <c r="T1614" t="s">
        <v>18</v>
      </c>
      <c r="U1614" t="s">
        <v>65</v>
      </c>
      <c r="V1614" t="s">
        <v>20</v>
      </c>
      <c r="W1614">
        <v>479</v>
      </c>
      <c r="X1614" t="s">
        <v>574</v>
      </c>
      <c r="Y1614" t="s">
        <v>575</v>
      </c>
      <c r="Z1614" t="s">
        <v>576</v>
      </c>
      <c r="AA1614">
        <v>0.1065</v>
      </c>
      <c r="AB1614" t="s">
        <v>577</v>
      </c>
      <c r="AC1614" t="s">
        <v>578</v>
      </c>
      <c r="AD1614" t="s">
        <v>523</v>
      </c>
      <c r="AE1614" t="s">
        <v>250</v>
      </c>
      <c r="AF1614" t="s">
        <v>251</v>
      </c>
      <c r="AG1614" t="s">
        <v>252</v>
      </c>
      <c r="AH1614" t="s">
        <v>253</v>
      </c>
      <c r="AI1614" t="s">
        <v>524</v>
      </c>
      <c r="AJ1614">
        <v>800018</v>
      </c>
      <c r="AK1614" t="s">
        <v>525</v>
      </c>
      <c r="AL1614" t="s">
        <v>239</v>
      </c>
      <c r="AM1614">
        <v>24100</v>
      </c>
      <c r="AN1614">
        <v>49770</v>
      </c>
      <c r="AO1614">
        <v>22865</v>
      </c>
      <c r="AP1614">
        <v>12.3</v>
      </c>
      <c r="AQ1614">
        <v>2910.28</v>
      </c>
      <c r="AR1614" t="s">
        <v>2626</v>
      </c>
      <c r="AS1614" t="s">
        <v>2626</v>
      </c>
      <c r="AT1614">
        <v>0</v>
      </c>
      <c r="AU1614" t="s">
        <v>2628</v>
      </c>
      <c r="AV1614" s="3">
        <v>42647</v>
      </c>
      <c r="AW1614" s="3" t="str">
        <f>TEXT(LoanTable[[#This Row],[Disbursement Date]],"YYYY-MM")</f>
        <v>2022-04</v>
      </c>
      <c r="AX1614" t="str">
        <f>TEXT(EDATE(LoanTable[[#This Row],[Disbursement Date]],-1),"YYYY-MM")</f>
        <v>2022-03</v>
      </c>
      <c r="AY1614">
        <f>IF(LoanTable[[#This Row],[Loan Status]]="Active",1,0)</f>
        <v>0</v>
      </c>
      <c r="AZ1614">
        <f>IF(COUNTIFS(LoanTable[Client id],LoanTable[[#This Row],[Client id]],LoanTable[Period],LoanTable[[#This Row],[Previous Period]])&gt;0,1,0)</f>
        <v>0</v>
      </c>
      <c r="BA1614" s="17" t="str">
        <f>TEXT(LoanTable[[#This Row],[Disbursement Date]],"YYYY")</f>
        <v>2022</v>
      </c>
      <c r="BB1614" s="10" cm="1">
        <f t="array" ref="BB1614">IF(YEAR(LoanTable[[#This Row],[Disbursement Date]])=MIN(YEAR(LoanTable[Disbursement Date])),"",YEAR(LoanTable[[#This Row],[Disbursement Date]])-1)</f>
        <v>2021</v>
      </c>
      <c r="BC1614" s="10">
        <f>IF(LoanTable[[#This Row],[Previous Year]]="",1,IF(COUNTIFS(LoanTable[Client id],LoanTable[[#This Row],[Client id]],LoanTable[Year],LoanTable[[#This Row],[Previous Year]])&gt;0,1,0))</f>
        <v>0</v>
      </c>
      <c r="BD1614" t="str">
        <f>YEAR(LoanTable[[#This Row],[Disbursement Date]]) &amp; "-Q" &amp; ROUNDUP(MONTH(LoanTable[[#This Row],[Disbursement Date]])/3,0)</f>
        <v>2022-Q2</v>
      </c>
      <c r="BE1614">
        <f>IF(LoanTable[[#This Row],[Disbursement Date]]=LoanTable[[#This Row],[First Loan Date]],1,0)</f>
        <v>0</v>
      </c>
    </row>
    <row r="1615" spans="1:57" x14ac:dyDescent="0.3">
      <c r="A1615" t="s">
        <v>2285</v>
      </c>
      <c r="B1615">
        <v>663</v>
      </c>
      <c r="C1615" t="s">
        <v>265</v>
      </c>
      <c r="D1615" t="s">
        <v>573</v>
      </c>
      <c r="E1615">
        <v>32205</v>
      </c>
      <c r="F1615">
        <v>31933</v>
      </c>
      <c r="G1615">
        <v>43609</v>
      </c>
      <c r="H1615" s="5">
        <v>44674</v>
      </c>
      <c r="I1615" t="s">
        <v>612</v>
      </c>
      <c r="J1615" t="s">
        <v>613</v>
      </c>
      <c r="K1615">
        <v>30179</v>
      </c>
      <c r="L1615" t="s">
        <v>272</v>
      </c>
      <c r="M1615" t="s">
        <v>54</v>
      </c>
      <c r="N1615" t="s">
        <v>13</v>
      </c>
      <c r="O1615" t="s">
        <v>33</v>
      </c>
      <c r="R1615" t="s">
        <v>74</v>
      </c>
      <c r="S1615" t="s">
        <v>105</v>
      </c>
      <c r="T1615" t="s">
        <v>63</v>
      </c>
      <c r="U1615" t="s">
        <v>65</v>
      </c>
      <c r="V1615" t="s">
        <v>20</v>
      </c>
      <c r="W1615">
        <v>660</v>
      </c>
      <c r="X1615" t="s">
        <v>574</v>
      </c>
      <c r="Y1615" t="s">
        <v>575</v>
      </c>
      <c r="Z1615" t="s">
        <v>576</v>
      </c>
      <c r="AA1615">
        <v>0.1065</v>
      </c>
      <c r="AB1615" t="s">
        <v>577</v>
      </c>
      <c r="AC1615" t="s">
        <v>578</v>
      </c>
      <c r="AD1615" t="s">
        <v>265</v>
      </c>
      <c r="AE1615" t="s">
        <v>266</v>
      </c>
      <c r="AF1615" t="s">
        <v>267</v>
      </c>
      <c r="AG1615" t="s">
        <v>268</v>
      </c>
      <c r="AH1615" t="s">
        <v>269</v>
      </c>
      <c r="AI1615" t="s">
        <v>270</v>
      </c>
      <c r="AJ1615">
        <v>30179</v>
      </c>
      <c r="AK1615" t="s">
        <v>271</v>
      </c>
      <c r="AL1615" t="s">
        <v>241</v>
      </c>
      <c r="AM1615">
        <v>32049</v>
      </c>
      <c r="AN1615">
        <v>31518</v>
      </c>
      <c r="AO1615">
        <v>31870</v>
      </c>
      <c r="AP1615">
        <v>24.47</v>
      </c>
      <c r="AQ1615">
        <v>4888.13</v>
      </c>
      <c r="AR1615" t="s">
        <v>2626</v>
      </c>
      <c r="AS1615" t="s">
        <v>2626</v>
      </c>
      <c r="AT1615">
        <v>2</v>
      </c>
      <c r="AU1615" t="s">
        <v>2628</v>
      </c>
      <c r="AV1615" s="3">
        <v>42232</v>
      </c>
      <c r="AW1615" s="3" t="str">
        <f>TEXT(LoanTable[[#This Row],[Disbursement Date]],"YYYY-MM")</f>
        <v>2022-04</v>
      </c>
      <c r="AX1615" t="str">
        <f>TEXT(EDATE(LoanTable[[#This Row],[Disbursement Date]],-1),"YYYY-MM")</f>
        <v>2022-03</v>
      </c>
      <c r="AY1615">
        <f>IF(LoanTable[[#This Row],[Loan Status]]="Active",1,0)</f>
        <v>0</v>
      </c>
      <c r="AZ1615">
        <f>IF(COUNTIFS(LoanTable[Client id],LoanTable[[#This Row],[Client id]],LoanTable[Period],LoanTable[[#This Row],[Previous Period]])&gt;0,1,0)</f>
        <v>0</v>
      </c>
      <c r="BA1615" s="17" t="str">
        <f>TEXT(LoanTable[[#This Row],[Disbursement Date]],"YYYY")</f>
        <v>2022</v>
      </c>
      <c r="BB1615" s="10" cm="1">
        <f t="array" ref="BB1615">IF(YEAR(LoanTable[[#This Row],[Disbursement Date]])=MIN(YEAR(LoanTable[Disbursement Date])),"",YEAR(LoanTable[[#This Row],[Disbursement Date]])-1)</f>
        <v>2021</v>
      </c>
      <c r="BC1615" s="10">
        <f>IF(LoanTable[[#This Row],[Previous Year]]="",1,IF(COUNTIFS(LoanTable[Client id],LoanTable[[#This Row],[Client id]],LoanTable[Year],LoanTable[[#This Row],[Previous Year]])&gt;0,1,0))</f>
        <v>1</v>
      </c>
      <c r="BD1615" t="str">
        <f>YEAR(LoanTable[[#This Row],[Disbursement Date]]) &amp; "-Q" &amp; ROUNDUP(MONTH(LoanTable[[#This Row],[Disbursement Date]])/3,0)</f>
        <v>2022-Q2</v>
      </c>
      <c r="BE1615">
        <f>IF(LoanTable[[#This Row],[Disbursement Date]]=LoanTable[[#This Row],[First Loan Date]],1,0)</f>
        <v>0</v>
      </c>
    </row>
    <row r="1616" spans="1:57" x14ac:dyDescent="0.3">
      <c r="A1616" t="s">
        <v>628</v>
      </c>
      <c r="B1616">
        <v>110</v>
      </c>
      <c r="C1616" t="s">
        <v>243</v>
      </c>
      <c r="D1616" t="s">
        <v>573</v>
      </c>
      <c r="E1616">
        <v>44582</v>
      </c>
      <c r="F1616">
        <v>2453</v>
      </c>
      <c r="G1616">
        <v>15668</v>
      </c>
      <c r="H1616" s="5">
        <v>44675</v>
      </c>
      <c r="I1616" t="s">
        <v>612</v>
      </c>
      <c r="J1616" t="s">
        <v>619</v>
      </c>
      <c r="K1616">
        <v>160051</v>
      </c>
      <c r="L1616" t="s">
        <v>245</v>
      </c>
      <c r="M1616" t="s">
        <v>58</v>
      </c>
      <c r="N1616" t="s">
        <v>13</v>
      </c>
      <c r="O1616" t="s">
        <v>14</v>
      </c>
      <c r="P1616">
        <v>38</v>
      </c>
      <c r="Q1616" s="5" t="s">
        <v>15</v>
      </c>
      <c r="R1616" t="s">
        <v>30</v>
      </c>
      <c r="S1616" t="s">
        <v>145</v>
      </c>
      <c r="T1616" t="s">
        <v>18</v>
      </c>
      <c r="U1616" t="s">
        <v>26</v>
      </c>
      <c r="V1616" t="s">
        <v>39</v>
      </c>
      <c r="W1616">
        <v>450</v>
      </c>
      <c r="X1616" t="s">
        <v>574</v>
      </c>
      <c r="Y1616" t="s">
        <v>575</v>
      </c>
      <c r="Z1616" t="s">
        <v>576</v>
      </c>
      <c r="AA1616">
        <v>0.1065</v>
      </c>
      <c r="AB1616" t="s">
        <v>577</v>
      </c>
      <c r="AC1616" t="s">
        <v>578</v>
      </c>
      <c r="AD1616" t="s">
        <v>243</v>
      </c>
      <c r="AE1616" t="s">
        <v>234</v>
      </c>
      <c r="AF1616" t="s">
        <v>235</v>
      </c>
      <c r="AG1616" t="s">
        <v>236</v>
      </c>
      <c r="AH1616" t="s">
        <v>237</v>
      </c>
      <c r="AI1616" t="s">
        <v>243</v>
      </c>
      <c r="AJ1616">
        <v>160051</v>
      </c>
      <c r="AK1616" t="s">
        <v>244</v>
      </c>
      <c r="AL1616" t="s">
        <v>241</v>
      </c>
      <c r="AM1616">
        <v>45938</v>
      </c>
      <c r="AN1616">
        <v>2111</v>
      </c>
      <c r="AO1616">
        <v>44526</v>
      </c>
      <c r="AP1616">
        <v>1.29</v>
      </c>
      <c r="AQ1616">
        <v>4109.6499999999996</v>
      </c>
      <c r="AR1616" t="s">
        <v>2626</v>
      </c>
      <c r="AS1616" t="s">
        <v>2626</v>
      </c>
      <c r="AT1616">
        <v>0</v>
      </c>
      <c r="AU1616" t="s">
        <v>2629</v>
      </c>
      <c r="AV1616" s="3">
        <v>43785</v>
      </c>
      <c r="AW1616" s="3" t="str">
        <f>TEXT(LoanTable[[#This Row],[Disbursement Date]],"YYYY-MM")</f>
        <v>2022-04</v>
      </c>
      <c r="AX1616" t="str">
        <f>TEXT(EDATE(LoanTable[[#This Row],[Disbursement Date]],-1),"YYYY-MM")</f>
        <v>2022-03</v>
      </c>
      <c r="AY1616">
        <f>IF(LoanTable[[#This Row],[Loan Status]]="Active",1,0)</f>
        <v>0</v>
      </c>
      <c r="AZ1616">
        <f>IF(COUNTIFS(LoanTable[Client id],LoanTable[[#This Row],[Client id]],LoanTable[Period],LoanTable[[#This Row],[Previous Period]])&gt;0,1,0)</f>
        <v>0</v>
      </c>
      <c r="BA1616" s="17" t="str">
        <f>TEXT(LoanTable[[#This Row],[Disbursement Date]],"YYYY")</f>
        <v>2022</v>
      </c>
      <c r="BB1616" s="10" cm="1">
        <f t="array" ref="BB1616">IF(YEAR(LoanTable[[#This Row],[Disbursement Date]])=MIN(YEAR(LoanTable[Disbursement Date])),"",YEAR(LoanTable[[#This Row],[Disbursement Date]])-1)</f>
        <v>2021</v>
      </c>
      <c r="BC1616" s="10">
        <f>IF(LoanTable[[#This Row],[Previous Year]]="",1,IF(COUNTIFS(LoanTable[Client id],LoanTable[[#This Row],[Client id]],LoanTable[Year],LoanTable[[#This Row],[Previous Year]])&gt;0,1,0))</f>
        <v>1</v>
      </c>
      <c r="BD1616" t="str">
        <f>YEAR(LoanTable[[#This Row],[Disbursement Date]]) &amp; "-Q" &amp; ROUNDUP(MONTH(LoanTable[[#This Row],[Disbursement Date]])/3,0)</f>
        <v>2022-Q2</v>
      </c>
      <c r="BE1616">
        <f>IF(LoanTable[[#This Row],[Disbursement Date]]=LoanTable[[#This Row],[First Loan Date]],1,0)</f>
        <v>0</v>
      </c>
    </row>
    <row r="1617" spans="1:57" x14ac:dyDescent="0.3">
      <c r="A1617" t="s">
        <v>2576</v>
      </c>
      <c r="B1617">
        <v>117</v>
      </c>
      <c r="C1617" t="s">
        <v>265</v>
      </c>
      <c r="D1617" t="s">
        <v>573</v>
      </c>
      <c r="E1617">
        <v>27185</v>
      </c>
      <c r="F1617">
        <v>41289</v>
      </c>
      <c r="G1617">
        <v>14591</v>
      </c>
      <c r="H1617" s="5">
        <v>44675</v>
      </c>
      <c r="I1617" t="s">
        <v>615</v>
      </c>
      <c r="J1617" t="s">
        <v>613</v>
      </c>
      <c r="K1617">
        <v>30179</v>
      </c>
      <c r="L1617" t="s">
        <v>272</v>
      </c>
      <c r="M1617" t="s">
        <v>96</v>
      </c>
      <c r="N1617" t="s">
        <v>13</v>
      </c>
      <c r="O1617" t="s">
        <v>28</v>
      </c>
      <c r="P1617">
        <v>46</v>
      </c>
      <c r="Q1617" s="5" t="s">
        <v>59</v>
      </c>
      <c r="R1617" t="s">
        <v>30</v>
      </c>
      <c r="S1617" t="s">
        <v>145</v>
      </c>
      <c r="T1617" t="s">
        <v>63</v>
      </c>
      <c r="U1617" t="s">
        <v>22</v>
      </c>
      <c r="V1617" t="s">
        <v>31</v>
      </c>
      <c r="W1617">
        <v>522</v>
      </c>
      <c r="X1617" t="s">
        <v>574</v>
      </c>
      <c r="Y1617" t="s">
        <v>575</v>
      </c>
      <c r="Z1617" t="s">
        <v>576</v>
      </c>
      <c r="AA1617">
        <v>0.1065</v>
      </c>
      <c r="AB1617" t="s">
        <v>577</v>
      </c>
      <c r="AC1617" t="s">
        <v>578</v>
      </c>
      <c r="AD1617" t="s">
        <v>265</v>
      </c>
      <c r="AE1617" t="s">
        <v>266</v>
      </c>
      <c r="AF1617" t="s">
        <v>267</v>
      </c>
      <c r="AG1617" t="s">
        <v>268</v>
      </c>
      <c r="AH1617" t="s">
        <v>269</v>
      </c>
      <c r="AI1617" t="s">
        <v>270</v>
      </c>
      <c r="AJ1617">
        <v>30179</v>
      </c>
      <c r="AK1617" t="s">
        <v>271</v>
      </c>
      <c r="AL1617" t="s">
        <v>241</v>
      </c>
      <c r="AM1617">
        <v>27341</v>
      </c>
      <c r="AN1617">
        <v>42325</v>
      </c>
      <c r="AO1617">
        <v>26725</v>
      </c>
      <c r="AP1617">
        <v>27.43</v>
      </c>
      <c r="AQ1617">
        <v>4793.4799999999996</v>
      </c>
      <c r="AR1617" t="s">
        <v>2626</v>
      </c>
      <c r="AS1617" t="s">
        <v>2626</v>
      </c>
      <c r="AT1617">
        <v>1</v>
      </c>
      <c r="AU1617" t="s">
        <v>2629</v>
      </c>
      <c r="AV1617" s="3">
        <v>44675</v>
      </c>
      <c r="AW1617" s="3" t="str">
        <f>TEXT(LoanTable[[#This Row],[Disbursement Date]],"YYYY-MM")</f>
        <v>2022-04</v>
      </c>
      <c r="AX1617" t="str">
        <f>TEXT(EDATE(LoanTable[[#This Row],[Disbursement Date]],-1),"YYYY-MM")</f>
        <v>2022-03</v>
      </c>
      <c r="AY1617">
        <f>IF(LoanTable[[#This Row],[Loan Status]]="Active",1,0)</f>
        <v>0</v>
      </c>
      <c r="AZ1617">
        <f>IF(COUNTIFS(LoanTable[Client id],LoanTable[[#This Row],[Client id]],LoanTable[Period],LoanTable[[#This Row],[Previous Period]])&gt;0,1,0)</f>
        <v>0</v>
      </c>
      <c r="BA1617" s="17" t="str">
        <f>TEXT(LoanTable[[#This Row],[Disbursement Date]],"YYYY")</f>
        <v>2022</v>
      </c>
      <c r="BB1617" s="10" cm="1">
        <f t="array" ref="BB1617">IF(YEAR(LoanTable[[#This Row],[Disbursement Date]])=MIN(YEAR(LoanTable[Disbursement Date])),"",YEAR(LoanTable[[#This Row],[Disbursement Date]])-1)</f>
        <v>2021</v>
      </c>
      <c r="BC1617" s="10">
        <f>IF(LoanTable[[#This Row],[Previous Year]]="",1,IF(COUNTIFS(LoanTable[Client id],LoanTable[[#This Row],[Client id]],LoanTable[Year],LoanTable[[#This Row],[Previous Year]])&gt;0,1,0))</f>
        <v>0</v>
      </c>
      <c r="BD1617" t="str">
        <f>YEAR(LoanTable[[#This Row],[Disbursement Date]]) &amp; "-Q" &amp; ROUNDUP(MONTH(LoanTable[[#This Row],[Disbursement Date]])/3,0)</f>
        <v>2022-Q2</v>
      </c>
      <c r="BE1617">
        <f>IF(LoanTable[[#This Row],[Disbursement Date]]=LoanTable[[#This Row],[First Loan Date]],1,0)</f>
        <v>1</v>
      </c>
    </row>
    <row r="1618" spans="1:57" x14ac:dyDescent="0.3">
      <c r="A1618" t="s">
        <v>869</v>
      </c>
      <c r="B1618">
        <v>195</v>
      </c>
      <c r="C1618" t="s">
        <v>265</v>
      </c>
      <c r="D1618" t="s">
        <v>583</v>
      </c>
      <c r="E1618">
        <v>22558</v>
      </c>
      <c r="F1618">
        <v>12737</v>
      </c>
      <c r="G1618">
        <v>2321</v>
      </c>
      <c r="H1618" s="5">
        <v>44675</v>
      </c>
      <c r="I1618" t="s">
        <v>612</v>
      </c>
      <c r="J1618" t="s">
        <v>619</v>
      </c>
      <c r="K1618">
        <v>30179</v>
      </c>
      <c r="L1618" t="s">
        <v>272</v>
      </c>
      <c r="M1618" t="s">
        <v>219</v>
      </c>
      <c r="N1618" t="s">
        <v>13</v>
      </c>
      <c r="O1618" t="s">
        <v>28</v>
      </c>
      <c r="P1618">
        <v>51</v>
      </c>
      <c r="Q1618" s="5" t="s">
        <v>220</v>
      </c>
      <c r="R1618" t="s">
        <v>16</v>
      </c>
      <c r="S1618" t="s">
        <v>35</v>
      </c>
      <c r="T1618" t="s">
        <v>63</v>
      </c>
      <c r="U1618" t="s">
        <v>38</v>
      </c>
      <c r="V1618" t="s">
        <v>20</v>
      </c>
      <c r="W1618">
        <v>770</v>
      </c>
      <c r="X1618" t="s">
        <v>574</v>
      </c>
      <c r="Y1618" t="s">
        <v>584</v>
      </c>
      <c r="Z1618" t="s">
        <v>576</v>
      </c>
      <c r="AA1618">
        <v>0.1825</v>
      </c>
      <c r="AB1618" t="s">
        <v>585</v>
      </c>
      <c r="AC1618" t="s">
        <v>586</v>
      </c>
      <c r="AD1618" t="s">
        <v>265</v>
      </c>
      <c r="AE1618" t="s">
        <v>266</v>
      </c>
      <c r="AF1618" t="s">
        <v>267</v>
      </c>
      <c r="AG1618" t="s">
        <v>268</v>
      </c>
      <c r="AH1618" t="s">
        <v>269</v>
      </c>
      <c r="AI1618" t="s">
        <v>270</v>
      </c>
      <c r="AJ1618">
        <v>30179</v>
      </c>
      <c r="AK1618" t="s">
        <v>271</v>
      </c>
      <c r="AL1618" t="s">
        <v>241</v>
      </c>
      <c r="AM1618">
        <v>23261</v>
      </c>
      <c r="AN1618">
        <v>13796</v>
      </c>
      <c r="AO1618">
        <v>22245</v>
      </c>
      <c r="AP1618">
        <v>37.92</v>
      </c>
      <c r="AQ1618">
        <v>1568.38</v>
      </c>
      <c r="AR1618" t="s">
        <v>2626</v>
      </c>
      <c r="AS1618" t="s">
        <v>2626</v>
      </c>
      <c r="AT1618">
        <v>0</v>
      </c>
      <c r="AU1618" t="s">
        <v>2628</v>
      </c>
      <c r="AV1618" s="3">
        <v>42033</v>
      </c>
      <c r="AW1618" s="3" t="str">
        <f>TEXT(LoanTable[[#This Row],[Disbursement Date]],"YYYY-MM")</f>
        <v>2022-04</v>
      </c>
      <c r="AX1618" t="str">
        <f>TEXT(EDATE(LoanTable[[#This Row],[Disbursement Date]],-1),"YYYY-MM")</f>
        <v>2022-03</v>
      </c>
      <c r="AY1618">
        <f>IF(LoanTable[[#This Row],[Loan Status]]="Active",1,0)</f>
        <v>0</v>
      </c>
      <c r="AZ1618">
        <f>IF(COUNTIFS(LoanTable[Client id],LoanTable[[#This Row],[Client id]],LoanTable[Period],LoanTable[[#This Row],[Previous Period]])&gt;0,1,0)</f>
        <v>0</v>
      </c>
      <c r="BA1618" s="17" t="str">
        <f>TEXT(LoanTable[[#This Row],[Disbursement Date]],"YYYY")</f>
        <v>2022</v>
      </c>
      <c r="BB1618" s="10" cm="1">
        <f t="array" ref="BB1618">IF(YEAR(LoanTable[[#This Row],[Disbursement Date]])=MIN(YEAR(LoanTable[Disbursement Date])),"",YEAR(LoanTable[[#This Row],[Disbursement Date]])-1)</f>
        <v>2021</v>
      </c>
      <c r="BC1618" s="10">
        <f>IF(LoanTable[[#This Row],[Previous Year]]="",1,IF(COUNTIFS(LoanTable[Client id],LoanTable[[#This Row],[Client id]],LoanTable[Year],LoanTable[[#This Row],[Previous Year]])&gt;0,1,0))</f>
        <v>1</v>
      </c>
      <c r="BD1618" t="str">
        <f>YEAR(LoanTable[[#This Row],[Disbursement Date]]) &amp; "-Q" &amp; ROUNDUP(MONTH(LoanTable[[#This Row],[Disbursement Date]])/3,0)</f>
        <v>2022-Q2</v>
      </c>
      <c r="BE1618">
        <f>IF(LoanTable[[#This Row],[Disbursement Date]]=LoanTable[[#This Row],[First Loan Date]],1,0)</f>
        <v>0</v>
      </c>
    </row>
    <row r="1619" spans="1:57" x14ac:dyDescent="0.3">
      <c r="A1619" t="s">
        <v>1053</v>
      </c>
      <c r="B1619">
        <v>593</v>
      </c>
      <c r="C1619" t="s">
        <v>471</v>
      </c>
      <c r="D1619" t="s">
        <v>589</v>
      </c>
      <c r="E1619">
        <v>21263</v>
      </c>
      <c r="F1619">
        <v>13944</v>
      </c>
      <c r="G1619">
        <v>13186</v>
      </c>
      <c r="H1619" s="5">
        <v>44687</v>
      </c>
      <c r="I1619" t="s">
        <v>624</v>
      </c>
      <c r="J1619" t="s">
        <v>619</v>
      </c>
      <c r="K1619">
        <v>570241</v>
      </c>
      <c r="L1619" t="s">
        <v>477</v>
      </c>
      <c r="M1619" t="s">
        <v>84</v>
      </c>
      <c r="N1619" t="s">
        <v>13</v>
      </c>
      <c r="O1619" t="s">
        <v>197</v>
      </c>
      <c r="P1619">
        <v>57</v>
      </c>
      <c r="Q1619" s="5" t="s">
        <v>198</v>
      </c>
      <c r="R1619" t="s">
        <v>74</v>
      </c>
      <c r="S1619" t="s">
        <v>105</v>
      </c>
      <c r="T1619" t="s">
        <v>18</v>
      </c>
      <c r="U1619" t="s">
        <v>19</v>
      </c>
      <c r="V1619" t="s">
        <v>31</v>
      </c>
      <c r="W1619">
        <v>472</v>
      </c>
      <c r="X1619" t="s">
        <v>574</v>
      </c>
      <c r="Y1619" t="s">
        <v>590</v>
      </c>
      <c r="Z1619" t="s">
        <v>576</v>
      </c>
      <c r="AA1619">
        <v>9.9099999999999994E-2</v>
      </c>
      <c r="AB1619" t="s">
        <v>577</v>
      </c>
      <c r="AC1619" t="s">
        <v>591</v>
      </c>
      <c r="AD1619" t="s">
        <v>471</v>
      </c>
      <c r="AE1619" t="s">
        <v>472</v>
      </c>
      <c r="AF1619" t="s">
        <v>473</v>
      </c>
      <c r="AG1619" t="s">
        <v>474</v>
      </c>
      <c r="AH1619" t="s">
        <v>475</v>
      </c>
      <c r="AI1619" t="s">
        <v>471</v>
      </c>
      <c r="AJ1619">
        <v>570241</v>
      </c>
      <c r="AK1619" t="s">
        <v>476</v>
      </c>
      <c r="AL1619" t="s">
        <v>241</v>
      </c>
      <c r="AM1619">
        <v>23101</v>
      </c>
      <c r="AN1619">
        <v>14949</v>
      </c>
      <c r="AO1619">
        <v>21204</v>
      </c>
      <c r="AP1619">
        <v>6.95</v>
      </c>
      <c r="AQ1619">
        <v>2174.6799999999998</v>
      </c>
      <c r="AR1619" t="s">
        <v>2626</v>
      </c>
      <c r="AS1619" t="s">
        <v>2626</v>
      </c>
      <c r="AT1619">
        <v>0</v>
      </c>
      <c r="AU1619" t="s">
        <v>2628</v>
      </c>
      <c r="AV1619" s="3">
        <v>42414</v>
      </c>
      <c r="AW1619" s="3" t="str">
        <f>TEXT(LoanTable[[#This Row],[Disbursement Date]],"YYYY-MM")</f>
        <v>2022-05</v>
      </c>
      <c r="AX1619" t="str">
        <f>TEXT(EDATE(LoanTable[[#This Row],[Disbursement Date]],-1),"YYYY-MM")</f>
        <v>2022-04</v>
      </c>
      <c r="AY1619">
        <f>IF(LoanTable[[#This Row],[Loan Status]]="Active",1,0)</f>
        <v>1</v>
      </c>
      <c r="AZ1619">
        <f>IF(COUNTIFS(LoanTable[Client id],LoanTable[[#This Row],[Client id]],LoanTable[Period],LoanTable[[#This Row],[Previous Period]])&gt;0,1,0)</f>
        <v>0</v>
      </c>
      <c r="BA1619" s="17" t="str">
        <f>TEXT(LoanTable[[#This Row],[Disbursement Date]],"YYYY")</f>
        <v>2022</v>
      </c>
      <c r="BB1619" s="10" cm="1">
        <f t="array" ref="BB1619">IF(YEAR(LoanTable[[#This Row],[Disbursement Date]])=MIN(YEAR(LoanTable[Disbursement Date])),"",YEAR(LoanTable[[#This Row],[Disbursement Date]])-1)</f>
        <v>2021</v>
      </c>
      <c r="BC1619" s="10">
        <f>IF(LoanTable[[#This Row],[Previous Year]]="",1,IF(COUNTIFS(LoanTable[Client id],LoanTable[[#This Row],[Client id]],LoanTable[Year],LoanTable[[#This Row],[Previous Year]])&gt;0,1,0))</f>
        <v>1</v>
      </c>
      <c r="BD1619" t="str">
        <f>YEAR(LoanTable[[#This Row],[Disbursement Date]]) &amp; "-Q" &amp; ROUNDUP(MONTH(LoanTable[[#This Row],[Disbursement Date]])/3,0)</f>
        <v>2022-Q2</v>
      </c>
      <c r="BE1619">
        <f>IF(LoanTable[[#This Row],[Disbursement Date]]=LoanTable[[#This Row],[First Loan Date]],1,0)</f>
        <v>0</v>
      </c>
    </row>
    <row r="1620" spans="1:57" x14ac:dyDescent="0.3">
      <c r="A1620" t="s">
        <v>2078</v>
      </c>
      <c r="B1620">
        <v>245</v>
      </c>
      <c r="C1620" t="s">
        <v>502</v>
      </c>
      <c r="D1620" t="s">
        <v>573</v>
      </c>
      <c r="E1620">
        <v>40474</v>
      </c>
      <c r="F1620">
        <v>48455</v>
      </c>
      <c r="G1620">
        <v>18619</v>
      </c>
      <c r="H1620" s="5">
        <v>44689</v>
      </c>
      <c r="I1620" t="s">
        <v>612</v>
      </c>
      <c r="J1620" t="s">
        <v>613</v>
      </c>
      <c r="K1620">
        <v>610198</v>
      </c>
      <c r="L1620" t="s">
        <v>504</v>
      </c>
      <c r="M1620" t="s">
        <v>90</v>
      </c>
      <c r="N1620" t="s">
        <v>13</v>
      </c>
      <c r="O1620" t="s">
        <v>28</v>
      </c>
      <c r="P1620">
        <v>52</v>
      </c>
      <c r="Q1620" s="5" t="s">
        <v>92</v>
      </c>
      <c r="R1620" t="s">
        <v>74</v>
      </c>
      <c r="S1620" t="s">
        <v>35</v>
      </c>
      <c r="T1620" t="s">
        <v>18</v>
      </c>
      <c r="U1620" t="s">
        <v>22</v>
      </c>
      <c r="V1620" t="s">
        <v>39</v>
      </c>
      <c r="W1620">
        <v>322</v>
      </c>
      <c r="X1620" t="s">
        <v>574</v>
      </c>
      <c r="Y1620" t="s">
        <v>575</v>
      </c>
      <c r="Z1620" t="s">
        <v>576</v>
      </c>
      <c r="AA1620">
        <v>0.1065</v>
      </c>
      <c r="AB1620" t="s">
        <v>577</v>
      </c>
      <c r="AC1620" t="s">
        <v>578</v>
      </c>
      <c r="AD1620" t="s">
        <v>502</v>
      </c>
      <c r="AE1620" t="s">
        <v>331</v>
      </c>
      <c r="AF1620" t="s">
        <v>332</v>
      </c>
      <c r="AG1620" t="s">
        <v>333</v>
      </c>
      <c r="AH1620" t="s">
        <v>334</v>
      </c>
      <c r="AI1620" t="s">
        <v>503</v>
      </c>
      <c r="AJ1620">
        <v>610198</v>
      </c>
      <c r="AK1620" t="s">
        <v>336</v>
      </c>
      <c r="AL1620" t="s">
        <v>239</v>
      </c>
      <c r="AM1620">
        <v>41941</v>
      </c>
      <c r="AN1620">
        <v>48237</v>
      </c>
      <c r="AO1620">
        <v>40217</v>
      </c>
      <c r="AP1620">
        <v>24.54</v>
      </c>
      <c r="AQ1620">
        <v>895.82</v>
      </c>
      <c r="AR1620" t="s">
        <v>2626</v>
      </c>
      <c r="AS1620" t="s">
        <v>2626</v>
      </c>
      <c r="AT1620">
        <v>2</v>
      </c>
      <c r="AU1620" t="s">
        <v>2629</v>
      </c>
      <c r="AV1620" s="3">
        <v>43650</v>
      </c>
      <c r="AW1620" s="3" t="str">
        <f>TEXT(LoanTable[[#This Row],[Disbursement Date]],"YYYY-MM")</f>
        <v>2022-05</v>
      </c>
      <c r="AX1620" t="str">
        <f>TEXT(EDATE(LoanTable[[#This Row],[Disbursement Date]],-1),"YYYY-MM")</f>
        <v>2022-04</v>
      </c>
      <c r="AY1620">
        <f>IF(LoanTable[[#This Row],[Loan Status]]="Active",1,0)</f>
        <v>0</v>
      </c>
      <c r="AZ1620">
        <f>IF(COUNTIFS(LoanTable[Client id],LoanTable[[#This Row],[Client id]],LoanTable[Period],LoanTable[[#This Row],[Previous Period]])&gt;0,1,0)</f>
        <v>0</v>
      </c>
      <c r="BA1620" s="17" t="str">
        <f>TEXT(LoanTable[[#This Row],[Disbursement Date]],"YYYY")</f>
        <v>2022</v>
      </c>
      <c r="BB1620" s="10" cm="1">
        <f t="array" ref="BB1620">IF(YEAR(LoanTable[[#This Row],[Disbursement Date]])=MIN(YEAR(LoanTable[Disbursement Date])),"",YEAR(LoanTable[[#This Row],[Disbursement Date]])-1)</f>
        <v>2021</v>
      </c>
      <c r="BC1620" s="10">
        <f>IF(LoanTable[[#This Row],[Previous Year]]="",1,IF(COUNTIFS(LoanTable[Client id],LoanTable[[#This Row],[Client id]],LoanTable[Year],LoanTable[[#This Row],[Previous Year]])&gt;0,1,0))</f>
        <v>1</v>
      </c>
      <c r="BD1620" t="str">
        <f>YEAR(LoanTable[[#This Row],[Disbursement Date]]) &amp; "-Q" &amp; ROUNDUP(MONTH(LoanTable[[#This Row],[Disbursement Date]])/3,0)</f>
        <v>2022-Q2</v>
      </c>
      <c r="BE1620">
        <f>IF(LoanTable[[#This Row],[Disbursement Date]]=LoanTable[[#This Row],[First Loan Date]],1,0)</f>
        <v>0</v>
      </c>
    </row>
    <row r="1621" spans="1:57" x14ac:dyDescent="0.3">
      <c r="A1621" t="s">
        <v>2090</v>
      </c>
      <c r="B1621">
        <v>314</v>
      </c>
      <c r="C1621" t="s">
        <v>251</v>
      </c>
      <c r="D1621" t="s">
        <v>573</v>
      </c>
      <c r="E1621">
        <v>42014</v>
      </c>
      <c r="F1621">
        <v>38801</v>
      </c>
      <c r="G1621">
        <v>24818</v>
      </c>
      <c r="H1621" s="5">
        <v>44690</v>
      </c>
      <c r="I1621" t="s">
        <v>617</v>
      </c>
      <c r="J1621" t="s">
        <v>613</v>
      </c>
      <c r="K1621">
        <v>10068</v>
      </c>
      <c r="L1621" t="s">
        <v>319</v>
      </c>
      <c r="M1621" t="s">
        <v>133</v>
      </c>
      <c r="N1621" t="s">
        <v>13</v>
      </c>
      <c r="O1621" t="s">
        <v>46</v>
      </c>
      <c r="P1621">
        <v>26</v>
      </c>
      <c r="Q1621" s="5" t="s">
        <v>142</v>
      </c>
      <c r="R1621" t="s">
        <v>16</v>
      </c>
      <c r="S1621" t="s">
        <v>35</v>
      </c>
      <c r="T1621" t="s">
        <v>18</v>
      </c>
      <c r="U1621" t="s">
        <v>22</v>
      </c>
      <c r="V1621" t="s">
        <v>20</v>
      </c>
      <c r="W1621">
        <v>824</v>
      </c>
      <c r="X1621" t="s">
        <v>574</v>
      </c>
      <c r="Y1621" t="s">
        <v>575</v>
      </c>
      <c r="Z1621" t="s">
        <v>576</v>
      </c>
      <c r="AA1621">
        <v>0.1065</v>
      </c>
      <c r="AB1621" t="s">
        <v>577</v>
      </c>
      <c r="AC1621" t="s">
        <v>578</v>
      </c>
      <c r="AD1621" t="s">
        <v>251</v>
      </c>
      <c r="AE1621" t="s">
        <v>250</v>
      </c>
      <c r="AF1621" t="s">
        <v>251</v>
      </c>
      <c r="AG1621" t="s">
        <v>252</v>
      </c>
      <c r="AH1621" t="s">
        <v>253</v>
      </c>
      <c r="AI1621" t="s">
        <v>317</v>
      </c>
      <c r="AJ1621">
        <v>10068</v>
      </c>
      <c r="AK1621" t="s">
        <v>318</v>
      </c>
      <c r="AL1621" t="s">
        <v>256</v>
      </c>
      <c r="AM1621">
        <v>42084</v>
      </c>
      <c r="AN1621">
        <v>40461</v>
      </c>
      <c r="AO1621">
        <v>41993</v>
      </c>
      <c r="AP1621">
        <v>28.62</v>
      </c>
      <c r="AQ1621">
        <v>2275.21</v>
      </c>
      <c r="AR1621" t="s">
        <v>2626</v>
      </c>
      <c r="AS1621" t="s">
        <v>2626</v>
      </c>
      <c r="AT1621">
        <v>0</v>
      </c>
      <c r="AU1621" t="s">
        <v>2628</v>
      </c>
      <c r="AV1621" s="3">
        <v>44458</v>
      </c>
      <c r="AW1621" s="3" t="str">
        <f>TEXT(LoanTable[[#This Row],[Disbursement Date]],"YYYY-MM")</f>
        <v>2022-05</v>
      </c>
      <c r="AX1621" t="str">
        <f>TEXT(EDATE(LoanTable[[#This Row],[Disbursement Date]],-1),"YYYY-MM")</f>
        <v>2022-04</v>
      </c>
      <c r="AY1621">
        <f>IF(LoanTable[[#This Row],[Loan Status]]="Active",1,0)</f>
        <v>0</v>
      </c>
      <c r="AZ1621">
        <f>IF(COUNTIFS(LoanTable[Client id],LoanTable[[#This Row],[Client id]],LoanTable[Period],LoanTable[[#This Row],[Previous Period]])&gt;0,1,0)</f>
        <v>0</v>
      </c>
      <c r="BA1621" s="17" t="str">
        <f>TEXT(LoanTable[[#This Row],[Disbursement Date]],"YYYY")</f>
        <v>2022</v>
      </c>
      <c r="BB1621" s="10" cm="1">
        <f t="array" ref="BB1621">IF(YEAR(LoanTable[[#This Row],[Disbursement Date]])=MIN(YEAR(LoanTable[Disbursement Date])),"",YEAR(LoanTable[[#This Row],[Disbursement Date]])-1)</f>
        <v>2021</v>
      </c>
      <c r="BC1621" s="10">
        <f>IF(LoanTable[[#This Row],[Previous Year]]="",1,IF(COUNTIFS(LoanTable[Client id],LoanTable[[#This Row],[Client id]],LoanTable[Year],LoanTable[[#This Row],[Previous Year]])&gt;0,1,0))</f>
        <v>1</v>
      </c>
      <c r="BD1621" t="str">
        <f>YEAR(LoanTable[[#This Row],[Disbursement Date]]) &amp; "-Q" &amp; ROUNDUP(MONTH(LoanTable[[#This Row],[Disbursement Date]])/3,0)</f>
        <v>2022-Q2</v>
      </c>
      <c r="BE1621">
        <f>IF(LoanTable[[#This Row],[Disbursement Date]]=LoanTable[[#This Row],[First Loan Date]],1,0)</f>
        <v>0</v>
      </c>
    </row>
    <row r="1622" spans="1:57" x14ac:dyDescent="0.3">
      <c r="A1622" t="s">
        <v>859</v>
      </c>
      <c r="B1622">
        <v>833</v>
      </c>
      <c r="C1622" t="s">
        <v>541</v>
      </c>
      <c r="D1622" t="s">
        <v>589</v>
      </c>
      <c r="E1622">
        <v>20741</v>
      </c>
      <c r="F1622">
        <v>15006</v>
      </c>
      <c r="G1622">
        <v>32896</v>
      </c>
      <c r="H1622" s="5">
        <v>44690</v>
      </c>
      <c r="I1622" t="s">
        <v>615</v>
      </c>
      <c r="J1622" t="s">
        <v>613</v>
      </c>
      <c r="K1622">
        <v>560090</v>
      </c>
      <c r="L1622" t="s">
        <v>544</v>
      </c>
      <c r="M1622" t="s">
        <v>133</v>
      </c>
      <c r="N1622" t="s">
        <v>13</v>
      </c>
      <c r="O1622" t="s">
        <v>33</v>
      </c>
      <c r="P1622">
        <v>22</v>
      </c>
      <c r="Q1622" s="5" t="s">
        <v>159</v>
      </c>
      <c r="R1622" t="s">
        <v>30</v>
      </c>
      <c r="S1622" t="s">
        <v>145</v>
      </c>
      <c r="T1622" t="s">
        <v>63</v>
      </c>
      <c r="U1622" t="s">
        <v>22</v>
      </c>
      <c r="V1622" t="s">
        <v>39</v>
      </c>
      <c r="W1622">
        <v>564</v>
      </c>
      <c r="X1622" t="s">
        <v>574</v>
      </c>
      <c r="Y1622" t="s">
        <v>590</v>
      </c>
      <c r="Z1622" t="s">
        <v>576</v>
      </c>
      <c r="AA1622">
        <v>9.9099999999999994E-2</v>
      </c>
      <c r="AB1622" t="s">
        <v>577</v>
      </c>
      <c r="AC1622" t="s">
        <v>591</v>
      </c>
      <c r="AD1622" t="s">
        <v>541</v>
      </c>
      <c r="AE1622" t="s">
        <v>472</v>
      </c>
      <c r="AF1622" t="s">
        <v>473</v>
      </c>
      <c r="AG1622" t="s">
        <v>474</v>
      </c>
      <c r="AH1622" t="s">
        <v>475</v>
      </c>
      <c r="AI1622" t="s">
        <v>542</v>
      </c>
      <c r="AJ1622">
        <v>560090</v>
      </c>
      <c r="AK1622" t="s">
        <v>543</v>
      </c>
      <c r="AL1622" t="s">
        <v>239</v>
      </c>
      <c r="AM1622">
        <v>20692</v>
      </c>
      <c r="AN1622">
        <v>15032</v>
      </c>
      <c r="AO1622">
        <v>20713</v>
      </c>
      <c r="AP1622">
        <v>11.5</v>
      </c>
      <c r="AQ1622">
        <v>760.73</v>
      </c>
      <c r="AR1622" t="s">
        <v>2626</v>
      </c>
      <c r="AS1622" t="s">
        <v>2626</v>
      </c>
      <c r="AT1622">
        <v>2</v>
      </c>
      <c r="AU1622" t="s">
        <v>2628</v>
      </c>
      <c r="AV1622" s="3">
        <v>42664</v>
      </c>
      <c r="AW1622" s="3" t="str">
        <f>TEXT(LoanTable[[#This Row],[Disbursement Date]],"YYYY-MM")</f>
        <v>2022-05</v>
      </c>
      <c r="AX1622" t="str">
        <f>TEXT(EDATE(LoanTable[[#This Row],[Disbursement Date]],-1),"YYYY-MM")</f>
        <v>2022-04</v>
      </c>
      <c r="AY1622">
        <f>IF(LoanTable[[#This Row],[Loan Status]]="Active",1,0)</f>
        <v>0</v>
      </c>
      <c r="AZ1622">
        <f>IF(COUNTIFS(LoanTable[Client id],LoanTable[[#This Row],[Client id]],LoanTable[Period],LoanTable[[#This Row],[Previous Period]])&gt;0,1,0)</f>
        <v>0</v>
      </c>
      <c r="BA1622" s="17" t="str">
        <f>TEXT(LoanTable[[#This Row],[Disbursement Date]],"YYYY")</f>
        <v>2022</v>
      </c>
      <c r="BB1622" s="10" cm="1">
        <f t="array" ref="BB1622">IF(YEAR(LoanTable[[#This Row],[Disbursement Date]])=MIN(YEAR(LoanTable[Disbursement Date])),"",YEAR(LoanTable[[#This Row],[Disbursement Date]])-1)</f>
        <v>2021</v>
      </c>
      <c r="BC1622" s="10">
        <f>IF(LoanTable[[#This Row],[Previous Year]]="",1,IF(COUNTIFS(LoanTable[Client id],LoanTable[[#This Row],[Client id]],LoanTable[Year],LoanTable[[#This Row],[Previous Year]])&gt;0,1,0))</f>
        <v>0</v>
      </c>
      <c r="BD1622" t="str">
        <f>YEAR(LoanTable[[#This Row],[Disbursement Date]]) &amp; "-Q" &amp; ROUNDUP(MONTH(LoanTable[[#This Row],[Disbursement Date]])/3,0)</f>
        <v>2022-Q2</v>
      </c>
      <c r="BE1622">
        <f>IF(LoanTable[[#This Row],[Disbursement Date]]=LoanTable[[#This Row],[First Loan Date]],1,0)</f>
        <v>0</v>
      </c>
    </row>
    <row r="1623" spans="1:57" x14ac:dyDescent="0.3">
      <c r="A1623" t="s">
        <v>843</v>
      </c>
      <c r="B1623">
        <v>983</v>
      </c>
      <c r="C1623" t="s">
        <v>265</v>
      </c>
      <c r="D1623" t="s">
        <v>573</v>
      </c>
      <c r="E1623">
        <v>46663</v>
      </c>
      <c r="F1623">
        <v>46290</v>
      </c>
      <c r="G1623">
        <v>32063</v>
      </c>
      <c r="H1623" s="5">
        <v>44691</v>
      </c>
      <c r="I1623" t="s">
        <v>612</v>
      </c>
      <c r="J1623" t="s">
        <v>619</v>
      </c>
      <c r="K1623">
        <v>30179</v>
      </c>
      <c r="L1623" t="s">
        <v>272</v>
      </c>
      <c r="M1623" t="s">
        <v>133</v>
      </c>
      <c r="N1623" t="s">
        <v>13</v>
      </c>
      <c r="O1623" t="s">
        <v>33</v>
      </c>
      <c r="P1623">
        <v>22</v>
      </c>
      <c r="Q1623" s="5" t="s">
        <v>159</v>
      </c>
      <c r="R1623" t="s">
        <v>30</v>
      </c>
      <c r="S1623" t="s">
        <v>145</v>
      </c>
      <c r="T1623" t="s">
        <v>63</v>
      </c>
      <c r="U1623" t="s">
        <v>22</v>
      </c>
      <c r="V1623" t="s">
        <v>39</v>
      </c>
      <c r="W1623">
        <v>564</v>
      </c>
      <c r="X1623" t="s">
        <v>574</v>
      </c>
      <c r="Y1623" t="s">
        <v>575</v>
      </c>
      <c r="Z1623" t="s">
        <v>576</v>
      </c>
      <c r="AA1623">
        <v>0.1065</v>
      </c>
      <c r="AB1623" t="s">
        <v>577</v>
      </c>
      <c r="AC1623" t="s">
        <v>578</v>
      </c>
      <c r="AD1623" t="s">
        <v>265</v>
      </c>
      <c r="AE1623" t="s">
        <v>266</v>
      </c>
      <c r="AF1623" t="s">
        <v>267</v>
      </c>
      <c r="AG1623" t="s">
        <v>268</v>
      </c>
      <c r="AH1623" t="s">
        <v>269</v>
      </c>
      <c r="AI1623" t="s">
        <v>270</v>
      </c>
      <c r="AJ1623">
        <v>30179</v>
      </c>
      <c r="AK1623" t="s">
        <v>271</v>
      </c>
      <c r="AL1623" t="s">
        <v>241</v>
      </c>
      <c r="AM1623">
        <v>48195</v>
      </c>
      <c r="AN1623">
        <v>45852</v>
      </c>
      <c r="AO1623">
        <v>46484</v>
      </c>
      <c r="AP1623">
        <v>0.95</v>
      </c>
      <c r="AQ1623">
        <v>164.66</v>
      </c>
      <c r="AR1623" t="s">
        <v>2627</v>
      </c>
      <c r="AS1623" t="s">
        <v>2626</v>
      </c>
      <c r="AT1623">
        <v>2</v>
      </c>
      <c r="AU1623" t="s">
        <v>2628</v>
      </c>
      <c r="AV1623" s="3">
        <v>42063</v>
      </c>
      <c r="AW1623" s="3" t="str">
        <f>TEXT(LoanTable[[#This Row],[Disbursement Date]],"YYYY-MM")</f>
        <v>2022-05</v>
      </c>
      <c r="AX1623" t="str">
        <f>TEXT(EDATE(LoanTable[[#This Row],[Disbursement Date]],-1),"YYYY-MM")</f>
        <v>2022-04</v>
      </c>
      <c r="AY1623">
        <f>IF(LoanTable[[#This Row],[Loan Status]]="Active",1,0)</f>
        <v>0</v>
      </c>
      <c r="AZ1623">
        <f>IF(COUNTIFS(LoanTable[Client id],LoanTable[[#This Row],[Client id]],LoanTable[Period],LoanTable[[#This Row],[Previous Period]])&gt;0,1,0)</f>
        <v>0</v>
      </c>
      <c r="BA1623" s="17" t="str">
        <f>TEXT(LoanTable[[#This Row],[Disbursement Date]],"YYYY")</f>
        <v>2022</v>
      </c>
      <c r="BB1623" s="10" cm="1">
        <f t="array" ref="BB1623">IF(YEAR(LoanTable[[#This Row],[Disbursement Date]])=MIN(YEAR(LoanTable[Disbursement Date])),"",YEAR(LoanTable[[#This Row],[Disbursement Date]])-1)</f>
        <v>2021</v>
      </c>
      <c r="BC1623" s="10">
        <f>IF(LoanTable[[#This Row],[Previous Year]]="",1,IF(COUNTIFS(LoanTable[Client id],LoanTable[[#This Row],[Client id]],LoanTable[Year],LoanTable[[#This Row],[Previous Year]])&gt;0,1,0))</f>
        <v>1</v>
      </c>
      <c r="BD1623" t="str">
        <f>YEAR(LoanTable[[#This Row],[Disbursement Date]]) &amp; "-Q" &amp; ROUNDUP(MONTH(LoanTable[[#This Row],[Disbursement Date]])/3,0)</f>
        <v>2022-Q2</v>
      </c>
      <c r="BE1623">
        <f>IF(LoanTable[[#This Row],[Disbursement Date]]=LoanTable[[#This Row],[First Loan Date]],1,0)</f>
        <v>0</v>
      </c>
    </row>
    <row r="1624" spans="1:57" x14ac:dyDescent="0.3">
      <c r="A1624" t="s">
        <v>2121</v>
      </c>
      <c r="B1624">
        <v>828</v>
      </c>
      <c r="C1624" t="s">
        <v>409</v>
      </c>
      <c r="D1624" t="s">
        <v>573</v>
      </c>
      <c r="E1624">
        <v>2220</v>
      </c>
      <c r="F1624">
        <v>4483</v>
      </c>
      <c r="G1624">
        <v>9756</v>
      </c>
      <c r="H1624" s="5">
        <v>44692</v>
      </c>
      <c r="I1624" t="s">
        <v>624</v>
      </c>
      <c r="J1624" t="s">
        <v>619</v>
      </c>
      <c r="K1624">
        <v>1030063</v>
      </c>
      <c r="L1624" t="s">
        <v>411</v>
      </c>
      <c r="M1624" t="s">
        <v>130</v>
      </c>
      <c r="N1624" t="s">
        <v>13</v>
      </c>
      <c r="O1624" t="s">
        <v>28</v>
      </c>
      <c r="P1624">
        <v>52</v>
      </c>
      <c r="Q1624" s="5" t="s">
        <v>103</v>
      </c>
      <c r="R1624" t="s">
        <v>74</v>
      </c>
      <c r="S1624" t="s">
        <v>105</v>
      </c>
      <c r="T1624" t="s">
        <v>18</v>
      </c>
      <c r="U1624" t="s">
        <v>65</v>
      </c>
      <c r="V1624" t="s">
        <v>31</v>
      </c>
      <c r="W1624">
        <v>390</v>
      </c>
      <c r="X1624" t="s">
        <v>574</v>
      </c>
      <c r="Y1624" t="s">
        <v>575</v>
      </c>
      <c r="Z1624" t="s">
        <v>576</v>
      </c>
      <c r="AA1624">
        <v>0.1065</v>
      </c>
      <c r="AB1624" t="s">
        <v>577</v>
      </c>
      <c r="AC1624" t="s">
        <v>578</v>
      </c>
      <c r="AD1624" t="s">
        <v>409</v>
      </c>
      <c r="AE1624" t="s">
        <v>234</v>
      </c>
      <c r="AF1624" t="s">
        <v>235</v>
      </c>
      <c r="AG1624" t="s">
        <v>236</v>
      </c>
      <c r="AH1624" t="s">
        <v>237</v>
      </c>
      <c r="AI1624" t="s">
        <v>246</v>
      </c>
      <c r="AJ1624">
        <v>1030063</v>
      </c>
      <c r="AK1624" t="s">
        <v>410</v>
      </c>
      <c r="AL1624" t="s">
        <v>241</v>
      </c>
      <c r="AM1624">
        <v>1731</v>
      </c>
      <c r="AN1624">
        <v>4971</v>
      </c>
      <c r="AO1624">
        <v>2151</v>
      </c>
      <c r="AP1624">
        <v>16.690000000000001</v>
      </c>
      <c r="AQ1624">
        <v>2233.91</v>
      </c>
      <c r="AR1624" t="s">
        <v>2626</v>
      </c>
      <c r="AS1624" t="s">
        <v>2626</v>
      </c>
      <c r="AT1624">
        <v>1</v>
      </c>
      <c r="AU1624" t="s">
        <v>2628</v>
      </c>
      <c r="AV1624" s="3">
        <v>42484</v>
      </c>
      <c r="AW1624" s="3" t="str">
        <f>TEXT(LoanTable[[#This Row],[Disbursement Date]],"YYYY-MM")</f>
        <v>2022-05</v>
      </c>
      <c r="AX1624" t="str">
        <f>TEXT(EDATE(LoanTable[[#This Row],[Disbursement Date]],-1),"YYYY-MM")</f>
        <v>2022-04</v>
      </c>
      <c r="AY1624">
        <f>IF(LoanTable[[#This Row],[Loan Status]]="Active",1,0)</f>
        <v>1</v>
      </c>
      <c r="AZ1624">
        <f>IF(COUNTIFS(LoanTable[Client id],LoanTable[[#This Row],[Client id]],LoanTable[Period],LoanTable[[#This Row],[Previous Period]])&gt;0,1,0)</f>
        <v>0</v>
      </c>
      <c r="BA1624" s="17" t="str">
        <f>TEXT(LoanTable[[#This Row],[Disbursement Date]],"YYYY")</f>
        <v>2022</v>
      </c>
      <c r="BB1624" s="10" cm="1">
        <f t="array" ref="BB1624">IF(YEAR(LoanTable[[#This Row],[Disbursement Date]])=MIN(YEAR(LoanTable[Disbursement Date])),"",YEAR(LoanTable[[#This Row],[Disbursement Date]])-1)</f>
        <v>2021</v>
      </c>
      <c r="BC1624" s="10">
        <f>IF(LoanTable[[#This Row],[Previous Year]]="",1,IF(COUNTIFS(LoanTable[Client id],LoanTable[[#This Row],[Client id]],LoanTable[Year],LoanTable[[#This Row],[Previous Year]])&gt;0,1,0))</f>
        <v>0</v>
      </c>
      <c r="BD1624" t="str">
        <f>YEAR(LoanTable[[#This Row],[Disbursement Date]]) &amp; "-Q" &amp; ROUNDUP(MONTH(LoanTable[[#This Row],[Disbursement Date]])/3,0)</f>
        <v>2022-Q2</v>
      </c>
      <c r="BE1624">
        <f>IF(LoanTable[[#This Row],[Disbursement Date]]=LoanTable[[#This Row],[First Loan Date]],1,0)</f>
        <v>0</v>
      </c>
    </row>
    <row r="1625" spans="1:57" x14ac:dyDescent="0.3">
      <c r="A1625" t="s">
        <v>2512</v>
      </c>
      <c r="B1625">
        <v>359</v>
      </c>
      <c r="C1625" t="s">
        <v>409</v>
      </c>
      <c r="D1625" t="s">
        <v>589</v>
      </c>
      <c r="E1625">
        <v>2188</v>
      </c>
      <c r="F1625">
        <v>19158</v>
      </c>
      <c r="G1625">
        <v>40453</v>
      </c>
      <c r="H1625" s="5">
        <v>44696</v>
      </c>
      <c r="I1625" t="s">
        <v>612</v>
      </c>
      <c r="J1625" t="s">
        <v>619</v>
      </c>
      <c r="K1625">
        <v>1030063</v>
      </c>
      <c r="L1625" t="s">
        <v>411</v>
      </c>
      <c r="M1625" t="s">
        <v>175</v>
      </c>
      <c r="N1625" t="s">
        <v>13</v>
      </c>
      <c r="O1625" t="s">
        <v>28</v>
      </c>
      <c r="P1625">
        <v>52</v>
      </c>
      <c r="Q1625" s="5" t="s">
        <v>103</v>
      </c>
      <c r="R1625" t="s">
        <v>30</v>
      </c>
      <c r="S1625" t="s">
        <v>145</v>
      </c>
      <c r="T1625" t="s">
        <v>18</v>
      </c>
      <c r="U1625" t="s">
        <v>22</v>
      </c>
      <c r="V1625" t="s">
        <v>39</v>
      </c>
      <c r="W1625">
        <v>626</v>
      </c>
      <c r="X1625" t="s">
        <v>574</v>
      </c>
      <c r="Y1625" t="s">
        <v>590</v>
      </c>
      <c r="Z1625" t="s">
        <v>576</v>
      </c>
      <c r="AA1625">
        <v>9.9099999999999994E-2</v>
      </c>
      <c r="AB1625" t="s">
        <v>577</v>
      </c>
      <c r="AC1625" t="s">
        <v>591</v>
      </c>
      <c r="AD1625" t="s">
        <v>409</v>
      </c>
      <c r="AE1625" t="s">
        <v>234</v>
      </c>
      <c r="AF1625" t="s">
        <v>235</v>
      </c>
      <c r="AG1625" t="s">
        <v>236</v>
      </c>
      <c r="AH1625" t="s">
        <v>237</v>
      </c>
      <c r="AI1625" t="s">
        <v>246</v>
      </c>
      <c r="AJ1625">
        <v>1030063</v>
      </c>
      <c r="AK1625" t="s">
        <v>410</v>
      </c>
      <c r="AL1625" t="s">
        <v>241</v>
      </c>
      <c r="AM1625">
        <v>2004</v>
      </c>
      <c r="AN1625">
        <v>20888</v>
      </c>
      <c r="AO1625">
        <v>1890</v>
      </c>
      <c r="AP1625">
        <v>24.68</v>
      </c>
      <c r="AQ1625">
        <v>532.37</v>
      </c>
      <c r="AR1625" t="s">
        <v>2626</v>
      </c>
      <c r="AS1625" t="s">
        <v>2626</v>
      </c>
      <c r="AT1625">
        <v>1</v>
      </c>
      <c r="AU1625" t="s">
        <v>2628</v>
      </c>
      <c r="AV1625" s="3">
        <v>43046</v>
      </c>
      <c r="AW1625" s="3" t="str">
        <f>TEXT(LoanTable[[#This Row],[Disbursement Date]],"YYYY-MM")</f>
        <v>2022-05</v>
      </c>
      <c r="AX1625" t="str">
        <f>TEXT(EDATE(LoanTable[[#This Row],[Disbursement Date]],-1),"YYYY-MM")</f>
        <v>2022-04</v>
      </c>
      <c r="AY1625">
        <f>IF(LoanTable[[#This Row],[Loan Status]]="Active",1,0)</f>
        <v>0</v>
      </c>
      <c r="AZ1625">
        <f>IF(COUNTIFS(LoanTable[Client id],LoanTable[[#This Row],[Client id]],LoanTable[Period],LoanTable[[#This Row],[Previous Period]])&gt;0,1,0)</f>
        <v>0</v>
      </c>
      <c r="BA1625" s="17" t="str">
        <f>TEXT(LoanTable[[#This Row],[Disbursement Date]],"YYYY")</f>
        <v>2022</v>
      </c>
      <c r="BB1625" s="10" cm="1">
        <f t="array" ref="BB1625">IF(YEAR(LoanTable[[#This Row],[Disbursement Date]])=MIN(YEAR(LoanTable[Disbursement Date])),"",YEAR(LoanTable[[#This Row],[Disbursement Date]])-1)</f>
        <v>2021</v>
      </c>
      <c r="BC1625" s="10">
        <f>IF(LoanTable[[#This Row],[Previous Year]]="",1,IF(COUNTIFS(LoanTable[Client id],LoanTable[[#This Row],[Client id]],LoanTable[Year],LoanTable[[#This Row],[Previous Year]])&gt;0,1,0))</f>
        <v>0</v>
      </c>
      <c r="BD1625" t="str">
        <f>YEAR(LoanTable[[#This Row],[Disbursement Date]]) &amp; "-Q" &amp; ROUNDUP(MONTH(LoanTable[[#This Row],[Disbursement Date]])/3,0)</f>
        <v>2022-Q2</v>
      </c>
      <c r="BE1625">
        <f>IF(LoanTable[[#This Row],[Disbursement Date]]=LoanTable[[#This Row],[First Loan Date]],1,0)</f>
        <v>0</v>
      </c>
    </row>
    <row r="1626" spans="1:57" x14ac:dyDescent="0.3">
      <c r="A1626" t="s">
        <v>1238</v>
      </c>
      <c r="B1626">
        <v>215</v>
      </c>
      <c r="C1626" t="s">
        <v>386</v>
      </c>
      <c r="D1626" t="s">
        <v>589</v>
      </c>
      <c r="E1626">
        <v>34832</v>
      </c>
      <c r="F1626">
        <v>45691</v>
      </c>
      <c r="G1626">
        <v>42588</v>
      </c>
      <c r="H1626" s="5">
        <v>44697</v>
      </c>
      <c r="I1626" t="s">
        <v>612</v>
      </c>
      <c r="J1626" t="s">
        <v>619</v>
      </c>
      <c r="K1626">
        <v>1110166</v>
      </c>
      <c r="L1626" t="s">
        <v>389</v>
      </c>
      <c r="M1626" t="s">
        <v>40</v>
      </c>
      <c r="N1626" t="s">
        <v>13</v>
      </c>
      <c r="O1626" t="s">
        <v>14</v>
      </c>
      <c r="P1626">
        <v>43</v>
      </c>
      <c r="Q1626" s="5" t="s">
        <v>94</v>
      </c>
      <c r="R1626" t="s">
        <v>104</v>
      </c>
      <c r="S1626" t="s">
        <v>105</v>
      </c>
      <c r="T1626" t="s">
        <v>18</v>
      </c>
      <c r="U1626" t="s">
        <v>65</v>
      </c>
      <c r="V1626" t="s">
        <v>20</v>
      </c>
      <c r="W1626">
        <v>528</v>
      </c>
      <c r="X1626" t="s">
        <v>574</v>
      </c>
      <c r="Y1626" t="s">
        <v>590</v>
      </c>
      <c r="Z1626" t="s">
        <v>576</v>
      </c>
      <c r="AA1626">
        <v>9.9099999999999994E-2</v>
      </c>
      <c r="AB1626" t="s">
        <v>577</v>
      </c>
      <c r="AC1626" t="s">
        <v>591</v>
      </c>
      <c r="AD1626" t="s">
        <v>386</v>
      </c>
      <c r="AE1626" t="s">
        <v>234</v>
      </c>
      <c r="AF1626" t="s">
        <v>235</v>
      </c>
      <c r="AG1626" t="s">
        <v>236</v>
      </c>
      <c r="AH1626" t="s">
        <v>237</v>
      </c>
      <c r="AI1626" t="s">
        <v>387</v>
      </c>
      <c r="AJ1626">
        <v>1110166</v>
      </c>
      <c r="AK1626" t="s">
        <v>388</v>
      </c>
      <c r="AL1626" t="s">
        <v>239</v>
      </c>
      <c r="AM1626">
        <v>36591</v>
      </c>
      <c r="AN1626">
        <v>45656</v>
      </c>
      <c r="AO1626">
        <v>34371</v>
      </c>
      <c r="AP1626">
        <v>38.770000000000003</v>
      </c>
      <c r="AQ1626">
        <v>4875.7299999999996</v>
      </c>
      <c r="AR1626" t="s">
        <v>2626</v>
      </c>
      <c r="AS1626" t="s">
        <v>2626</v>
      </c>
      <c r="AT1626">
        <v>2</v>
      </c>
      <c r="AU1626" t="s">
        <v>2628</v>
      </c>
      <c r="AV1626" s="3">
        <v>43810</v>
      </c>
      <c r="AW1626" s="3" t="str">
        <f>TEXT(LoanTable[[#This Row],[Disbursement Date]],"YYYY-MM")</f>
        <v>2022-05</v>
      </c>
      <c r="AX1626" t="str">
        <f>TEXT(EDATE(LoanTable[[#This Row],[Disbursement Date]],-1),"YYYY-MM")</f>
        <v>2022-04</v>
      </c>
      <c r="AY1626">
        <f>IF(LoanTable[[#This Row],[Loan Status]]="Active",1,0)</f>
        <v>0</v>
      </c>
      <c r="AZ1626">
        <f>IF(COUNTIFS(LoanTable[Client id],LoanTable[[#This Row],[Client id]],LoanTable[Period],LoanTable[[#This Row],[Previous Period]])&gt;0,1,0)</f>
        <v>0</v>
      </c>
      <c r="BA1626" s="17" t="str">
        <f>TEXT(LoanTable[[#This Row],[Disbursement Date]],"YYYY")</f>
        <v>2022</v>
      </c>
      <c r="BB1626" s="10" cm="1">
        <f t="array" ref="BB1626">IF(YEAR(LoanTable[[#This Row],[Disbursement Date]])=MIN(YEAR(LoanTable[Disbursement Date])),"",YEAR(LoanTable[[#This Row],[Disbursement Date]])-1)</f>
        <v>2021</v>
      </c>
      <c r="BC1626" s="10">
        <f>IF(LoanTable[[#This Row],[Previous Year]]="",1,IF(COUNTIFS(LoanTable[Client id],LoanTable[[#This Row],[Client id]],LoanTable[Year],LoanTable[[#This Row],[Previous Year]])&gt;0,1,0))</f>
        <v>1</v>
      </c>
      <c r="BD1626" t="str">
        <f>YEAR(LoanTable[[#This Row],[Disbursement Date]]) &amp; "-Q" &amp; ROUNDUP(MONTH(LoanTable[[#This Row],[Disbursement Date]])/3,0)</f>
        <v>2022-Q2</v>
      </c>
      <c r="BE1626">
        <f>IF(LoanTable[[#This Row],[Disbursement Date]]=LoanTable[[#This Row],[First Loan Date]],1,0)</f>
        <v>0</v>
      </c>
    </row>
    <row r="1627" spans="1:57" x14ac:dyDescent="0.3">
      <c r="A1627" t="s">
        <v>2333</v>
      </c>
      <c r="B1627">
        <v>949</v>
      </c>
      <c r="C1627" t="s">
        <v>246</v>
      </c>
      <c r="D1627" t="s">
        <v>573</v>
      </c>
      <c r="E1627">
        <v>40272</v>
      </c>
      <c r="F1627">
        <v>32436</v>
      </c>
      <c r="G1627">
        <v>13990</v>
      </c>
      <c r="H1627" s="5">
        <v>44698</v>
      </c>
      <c r="I1627" t="s">
        <v>615</v>
      </c>
      <c r="J1627" t="s">
        <v>619</v>
      </c>
      <c r="K1627">
        <v>110159</v>
      </c>
      <c r="L1627" t="s">
        <v>248</v>
      </c>
      <c r="M1627" t="s">
        <v>21</v>
      </c>
      <c r="N1627" t="s">
        <v>13</v>
      </c>
      <c r="O1627" t="s">
        <v>14</v>
      </c>
      <c r="P1627">
        <v>36</v>
      </c>
      <c r="Q1627" s="5" t="s">
        <v>15</v>
      </c>
      <c r="R1627" t="s">
        <v>16</v>
      </c>
      <c r="S1627" t="s">
        <v>17</v>
      </c>
      <c r="T1627" t="s">
        <v>18</v>
      </c>
      <c r="U1627" t="s">
        <v>22</v>
      </c>
      <c r="V1627" t="s">
        <v>20</v>
      </c>
      <c r="W1627">
        <v>357</v>
      </c>
      <c r="X1627" t="s">
        <v>574</v>
      </c>
      <c r="Y1627" t="s">
        <v>575</v>
      </c>
      <c r="Z1627" t="s">
        <v>576</v>
      </c>
      <c r="AA1627">
        <v>0.1065</v>
      </c>
      <c r="AB1627" t="s">
        <v>577</v>
      </c>
      <c r="AC1627" t="s">
        <v>578</v>
      </c>
      <c r="AD1627" t="s">
        <v>246</v>
      </c>
      <c r="AE1627" t="s">
        <v>234</v>
      </c>
      <c r="AF1627" t="s">
        <v>235</v>
      </c>
      <c r="AG1627" t="s">
        <v>236</v>
      </c>
      <c r="AH1627" t="s">
        <v>237</v>
      </c>
      <c r="AI1627" t="s">
        <v>246</v>
      </c>
      <c r="AJ1627">
        <v>110159</v>
      </c>
      <c r="AK1627" t="s">
        <v>247</v>
      </c>
      <c r="AL1627" t="s">
        <v>241</v>
      </c>
      <c r="AM1627">
        <v>42238</v>
      </c>
      <c r="AN1627">
        <v>33727</v>
      </c>
      <c r="AO1627">
        <v>39975</v>
      </c>
      <c r="AP1627">
        <v>21.72</v>
      </c>
      <c r="AQ1627">
        <v>3024.17</v>
      </c>
      <c r="AR1627" t="s">
        <v>2626</v>
      </c>
      <c r="AS1627" t="s">
        <v>2626</v>
      </c>
      <c r="AT1627">
        <v>1</v>
      </c>
      <c r="AU1627" t="s">
        <v>2628</v>
      </c>
      <c r="AV1627" s="3">
        <v>44323</v>
      </c>
      <c r="AW1627" s="3" t="str">
        <f>TEXT(LoanTable[[#This Row],[Disbursement Date]],"YYYY-MM")</f>
        <v>2022-05</v>
      </c>
      <c r="AX1627" t="str">
        <f>TEXT(EDATE(LoanTable[[#This Row],[Disbursement Date]],-1),"YYYY-MM")</f>
        <v>2022-04</v>
      </c>
      <c r="AY1627">
        <f>IF(LoanTable[[#This Row],[Loan Status]]="Active",1,0)</f>
        <v>0</v>
      </c>
      <c r="AZ1627">
        <f>IF(COUNTIFS(LoanTable[Client id],LoanTable[[#This Row],[Client id]],LoanTable[Period],LoanTable[[#This Row],[Previous Period]])&gt;0,1,0)</f>
        <v>0</v>
      </c>
      <c r="BA1627" s="17" t="str">
        <f>TEXT(LoanTable[[#This Row],[Disbursement Date]],"YYYY")</f>
        <v>2022</v>
      </c>
      <c r="BB1627" s="10" cm="1">
        <f t="array" ref="BB1627">IF(YEAR(LoanTable[[#This Row],[Disbursement Date]])=MIN(YEAR(LoanTable[Disbursement Date])),"",YEAR(LoanTable[[#This Row],[Disbursement Date]])-1)</f>
        <v>2021</v>
      </c>
      <c r="BC1627" s="10">
        <f>IF(LoanTable[[#This Row],[Previous Year]]="",1,IF(COUNTIFS(LoanTable[Client id],LoanTable[[#This Row],[Client id]],LoanTable[Year],LoanTable[[#This Row],[Previous Year]])&gt;0,1,0))</f>
        <v>1</v>
      </c>
      <c r="BD1627" t="str">
        <f>YEAR(LoanTable[[#This Row],[Disbursement Date]]) &amp; "-Q" &amp; ROUNDUP(MONTH(LoanTable[[#This Row],[Disbursement Date]])/3,0)</f>
        <v>2022-Q2</v>
      </c>
      <c r="BE1627">
        <f>IF(LoanTable[[#This Row],[Disbursement Date]]=LoanTable[[#This Row],[First Loan Date]],1,0)</f>
        <v>0</v>
      </c>
    </row>
    <row r="1628" spans="1:57" x14ac:dyDescent="0.3">
      <c r="A1628" t="s">
        <v>735</v>
      </c>
      <c r="B1628">
        <v>331</v>
      </c>
      <c r="C1628" t="s">
        <v>265</v>
      </c>
      <c r="D1628" t="s">
        <v>573</v>
      </c>
      <c r="E1628">
        <v>48333</v>
      </c>
      <c r="F1628">
        <v>3623</v>
      </c>
      <c r="G1628">
        <v>23997</v>
      </c>
      <c r="H1628" s="5">
        <v>44702</v>
      </c>
      <c r="I1628" t="s">
        <v>612</v>
      </c>
      <c r="J1628" t="s">
        <v>613</v>
      </c>
      <c r="K1628">
        <v>30179</v>
      </c>
      <c r="L1628" t="s">
        <v>272</v>
      </c>
      <c r="M1628" t="s">
        <v>66</v>
      </c>
      <c r="N1628" t="s">
        <v>13</v>
      </c>
      <c r="O1628" t="s">
        <v>14</v>
      </c>
      <c r="P1628">
        <v>43</v>
      </c>
      <c r="Q1628" s="5" t="s">
        <v>94</v>
      </c>
      <c r="R1628" t="s">
        <v>16</v>
      </c>
      <c r="S1628" t="s">
        <v>35</v>
      </c>
      <c r="T1628" t="s">
        <v>18</v>
      </c>
      <c r="U1628" t="s">
        <v>19</v>
      </c>
      <c r="V1628" t="s">
        <v>20</v>
      </c>
      <c r="W1628">
        <v>798</v>
      </c>
      <c r="X1628" t="s">
        <v>574</v>
      </c>
      <c r="Y1628" t="s">
        <v>575</v>
      </c>
      <c r="Z1628" t="s">
        <v>576</v>
      </c>
      <c r="AA1628">
        <v>0.1065</v>
      </c>
      <c r="AB1628" t="s">
        <v>577</v>
      </c>
      <c r="AC1628" t="s">
        <v>578</v>
      </c>
      <c r="AD1628" t="s">
        <v>265</v>
      </c>
      <c r="AE1628" t="s">
        <v>266</v>
      </c>
      <c r="AF1628" t="s">
        <v>267</v>
      </c>
      <c r="AG1628" t="s">
        <v>268</v>
      </c>
      <c r="AH1628" t="s">
        <v>269</v>
      </c>
      <c r="AI1628" t="s">
        <v>270</v>
      </c>
      <c r="AJ1628">
        <v>30179</v>
      </c>
      <c r="AK1628" t="s">
        <v>271</v>
      </c>
      <c r="AL1628" t="s">
        <v>241</v>
      </c>
      <c r="AM1628">
        <v>48981</v>
      </c>
      <c r="AN1628">
        <v>5016</v>
      </c>
      <c r="AO1628">
        <v>48077</v>
      </c>
      <c r="AP1628">
        <v>44.95</v>
      </c>
      <c r="AQ1628">
        <v>3783.19</v>
      </c>
      <c r="AR1628" t="s">
        <v>2626</v>
      </c>
      <c r="AS1628" t="s">
        <v>2626</v>
      </c>
      <c r="AT1628">
        <v>1</v>
      </c>
      <c r="AU1628" t="s">
        <v>2629</v>
      </c>
      <c r="AV1628" s="3">
        <v>44702</v>
      </c>
      <c r="AW1628" s="3" t="str">
        <f>TEXT(LoanTable[[#This Row],[Disbursement Date]],"YYYY-MM")</f>
        <v>2022-05</v>
      </c>
      <c r="AX1628" t="str">
        <f>TEXT(EDATE(LoanTable[[#This Row],[Disbursement Date]],-1),"YYYY-MM")</f>
        <v>2022-04</v>
      </c>
      <c r="AY1628">
        <f>IF(LoanTable[[#This Row],[Loan Status]]="Active",1,0)</f>
        <v>0</v>
      </c>
      <c r="AZ1628">
        <f>IF(COUNTIFS(LoanTable[Client id],LoanTable[[#This Row],[Client id]],LoanTable[Period],LoanTable[[#This Row],[Previous Period]])&gt;0,1,0)</f>
        <v>0</v>
      </c>
      <c r="BA1628" s="17" t="str">
        <f>TEXT(LoanTable[[#This Row],[Disbursement Date]],"YYYY")</f>
        <v>2022</v>
      </c>
      <c r="BB1628" s="10" cm="1">
        <f t="array" ref="BB1628">IF(YEAR(LoanTable[[#This Row],[Disbursement Date]])=MIN(YEAR(LoanTable[Disbursement Date])),"",YEAR(LoanTable[[#This Row],[Disbursement Date]])-1)</f>
        <v>2021</v>
      </c>
      <c r="BC1628" s="10">
        <f>IF(LoanTable[[#This Row],[Previous Year]]="",1,IF(COUNTIFS(LoanTable[Client id],LoanTable[[#This Row],[Client id]],LoanTable[Year],LoanTable[[#This Row],[Previous Year]])&gt;0,1,0))</f>
        <v>0</v>
      </c>
      <c r="BD1628" t="str">
        <f>YEAR(LoanTable[[#This Row],[Disbursement Date]]) &amp; "-Q" &amp; ROUNDUP(MONTH(LoanTable[[#This Row],[Disbursement Date]])/3,0)</f>
        <v>2022-Q2</v>
      </c>
      <c r="BE1628">
        <f>IF(LoanTable[[#This Row],[Disbursement Date]]=LoanTable[[#This Row],[First Loan Date]],1,0)</f>
        <v>1</v>
      </c>
    </row>
    <row r="1629" spans="1:57" x14ac:dyDescent="0.3">
      <c r="A1629" t="s">
        <v>1618</v>
      </c>
      <c r="B1629">
        <v>728</v>
      </c>
      <c r="C1629" t="s">
        <v>471</v>
      </c>
      <c r="D1629" t="s">
        <v>573</v>
      </c>
      <c r="E1629">
        <v>33785</v>
      </c>
      <c r="F1629">
        <v>21041</v>
      </c>
      <c r="G1629">
        <v>3561</v>
      </c>
      <c r="H1629" s="5">
        <v>44705</v>
      </c>
      <c r="I1629" t="s">
        <v>615</v>
      </c>
      <c r="J1629" t="s">
        <v>613</v>
      </c>
      <c r="K1629">
        <v>570241</v>
      </c>
      <c r="L1629" t="s">
        <v>477</v>
      </c>
      <c r="M1629" t="s">
        <v>98</v>
      </c>
      <c r="N1629" t="s">
        <v>13</v>
      </c>
      <c r="O1629" t="s">
        <v>14</v>
      </c>
      <c r="P1629">
        <v>44</v>
      </c>
      <c r="Q1629" s="5" t="s">
        <v>100</v>
      </c>
      <c r="R1629" t="s">
        <v>25</v>
      </c>
      <c r="S1629" t="s">
        <v>35</v>
      </c>
      <c r="T1629" t="s">
        <v>63</v>
      </c>
      <c r="U1629" t="s">
        <v>65</v>
      </c>
      <c r="V1629" t="s">
        <v>20</v>
      </c>
      <c r="W1629">
        <v>361</v>
      </c>
      <c r="X1629" t="s">
        <v>574</v>
      </c>
      <c r="Y1629" t="s">
        <v>575</v>
      </c>
      <c r="Z1629" t="s">
        <v>576</v>
      </c>
      <c r="AA1629">
        <v>0.1065</v>
      </c>
      <c r="AB1629" t="s">
        <v>577</v>
      </c>
      <c r="AC1629" t="s">
        <v>578</v>
      </c>
      <c r="AD1629" t="s">
        <v>471</v>
      </c>
      <c r="AE1629" t="s">
        <v>472</v>
      </c>
      <c r="AF1629" t="s">
        <v>473</v>
      </c>
      <c r="AG1629" t="s">
        <v>474</v>
      </c>
      <c r="AH1629" t="s">
        <v>475</v>
      </c>
      <c r="AI1629" t="s">
        <v>471</v>
      </c>
      <c r="AJ1629">
        <v>570241</v>
      </c>
      <c r="AK1629" t="s">
        <v>476</v>
      </c>
      <c r="AL1629" t="s">
        <v>241</v>
      </c>
      <c r="AM1629">
        <v>35103</v>
      </c>
      <c r="AN1629">
        <v>22908</v>
      </c>
      <c r="AO1629">
        <v>33383</v>
      </c>
      <c r="AP1629">
        <v>30.91</v>
      </c>
      <c r="AQ1629">
        <v>4005.89</v>
      </c>
      <c r="AR1629" t="s">
        <v>2626</v>
      </c>
      <c r="AS1629" t="s">
        <v>2626</v>
      </c>
      <c r="AT1629">
        <v>1</v>
      </c>
      <c r="AU1629" t="s">
        <v>2629</v>
      </c>
      <c r="AV1629" s="3">
        <v>44705</v>
      </c>
      <c r="AW1629" s="3" t="str">
        <f>TEXT(LoanTable[[#This Row],[Disbursement Date]],"YYYY-MM")</f>
        <v>2022-05</v>
      </c>
      <c r="AX1629" t="str">
        <f>TEXT(EDATE(LoanTable[[#This Row],[Disbursement Date]],-1),"YYYY-MM")</f>
        <v>2022-04</v>
      </c>
      <c r="AY1629">
        <f>IF(LoanTable[[#This Row],[Loan Status]]="Active",1,0)</f>
        <v>0</v>
      </c>
      <c r="AZ1629">
        <f>IF(COUNTIFS(LoanTable[Client id],LoanTable[[#This Row],[Client id]],LoanTable[Period],LoanTable[[#This Row],[Previous Period]])&gt;0,1,0)</f>
        <v>0</v>
      </c>
      <c r="BA1629" s="17" t="str">
        <f>TEXT(LoanTable[[#This Row],[Disbursement Date]],"YYYY")</f>
        <v>2022</v>
      </c>
      <c r="BB1629" s="10" cm="1">
        <f t="array" ref="BB1629">IF(YEAR(LoanTable[[#This Row],[Disbursement Date]])=MIN(YEAR(LoanTable[Disbursement Date])),"",YEAR(LoanTable[[#This Row],[Disbursement Date]])-1)</f>
        <v>2021</v>
      </c>
      <c r="BC1629" s="10">
        <f>IF(LoanTable[[#This Row],[Previous Year]]="",1,IF(COUNTIFS(LoanTable[Client id],LoanTable[[#This Row],[Client id]],LoanTable[Year],LoanTable[[#This Row],[Previous Year]])&gt;0,1,0))</f>
        <v>0</v>
      </c>
      <c r="BD1629" t="str">
        <f>YEAR(LoanTable[[#This Row],[Disbursement Date]]) &amp; "-Q" &amp; ROUNDUP(MONTH(LoanTable[[#This Row],[Disbursement Date]])/3,0)</f>
        <v>2022-Q2</v>
      </c>
      <c r="BE1629">
        <f>IF(LoanTable[[#This Row],[Disbursement Date]]=LoanTable[[#This Row],[First Loan Date]],1,0)</f>
        <v>1</v>
      </c>
    </row>
    <row r="1630" spans="1:57" x14ac:dyDescent="0.3">
      <c r="A1630" t="s">
        <v>1433</v>
      </c>
      <c r="B1630">
        <v>333</v>
      </c>
      <c r="C1630" t="s">
        <v>298</v>
      </c>
      <c r="D1630" t="s">
        <v>589</v>
      </c>
      <c r="E1630">
        <v>14907</v>
      </c>
      <c r="F1630">
        <v>19882</v>
      </c>
      <c r="G1630">
        <v>19134</v>
      </c>
      <c r="H1630" s="5">
        <v>44707</v>
      </c>
      <c r="I1630" t="s">
        <v>612</v>
      </c>
      <c r="J1630" t="s">
        <v>613</v>
      </c>
      <c r="K1630">
        <v>1280108</v>
      </c>
      <c r="L1630" t="s">
        <v>300</v>
      </c>
      <c r="M1630" t="s">
        <v>106</v>
      </c>
      <c r="N1630" t="s">
        <v>13</v>
      </c>
      <c r="O1630" t="s">
        <v>14</v>
      </c>
      <c r="P1630">
        <v>36</v>
      </c>
      <c r="Q1630" s="5" t="s">
        <v>67</v>
      </c>
      <c r="R1630" t="s">
        <v>25</v>
      </c>
      <c r="S1630" t="s">
        <v>35</v>
      </c>
      <c r="T1630" t="s">
        <v>63</v>
      </c>
      <c r="U1630" t="s">
        <v>38</v>
      </c>
      <c r="V1630" t="s">
        <v>31</v>
      </c>
      <c r="W1630">
        <v>796</v>
      </c>
      <c r="X1630" t="s">
        <v>574</v>
      </c>
      <c r="Y1630" t="s">
        <v>590</v>
      </c>
      <c r="Z1630" t="s">
        <v>576</v>
      </c>
      <c r="AA1630">
        <v>9.9099999999999994E-2</v>
      </c>
      <c r="AB1630" t="s">
        <v>577</v>
      </c>
      <c r="AC1630" t="s">
        <v>591</v>
      </c>
      <c r="AD1630" t="s">
        <v>298</v>
      </c>
      <c r="AE1630" t="s">
        <v>250</v>
      </c>
      <c r="AF1630" t="s">
        <v>298</v>
      </c>
      <c r="AG1630" t="s">
        <v>252</v>
      </c>
      <c r="AH1630" t="s">
        <v>253</v>
      </c>
      <c r="AI1630" t="s">
        <v>298</v>
      </c>
      <c r="AJ1630">
        <v>1280108</v>
      </c>
      <c r="AK1630" t="s">
        <v>299</v>
      </c>
      <c r="AL1630" t="s">
        <v>239</v>
      </c>
      <c r="AM1630">
        <v>15517</v>
      </c>
      <c r="AN1630">
        <v>20299</v>
      </c>
      <c r="AO1630">
        <v>14574</v>
      </c>
      <c r="AP1630">
        <v>1.93</v>
      </c>
      <c r="AQ1630">
        <v>2408.0300000000002</v>
      </c>
      <c r="AR1630" t="s">
        <v>2626</v>
      </c>
      <c r="AS1630" t="s">
        <v>2626</v>
      </c>
      <c r="AT1630">
        <v>0</v>
      </c>
      <c r="AU1630" t="s">
        <v>2628</v>
      </c>
      <c r="AV1630" s="3">
        <v>43910</v>
      </c>
      <c r="AW1630" s="3" t="str">
        <f>TEXT(LoanTable[[#This Row],[Disbursement Date]],"YYYY-MM")</f>
        <v>2022-05</v>
      </c>
      <c r="AX1630" t="str">
        <f>TEXT(EDATE(LoanTable[[#This Row],[Disbursement Date]],-1),"YYYY-MM")</f>
        <v>2022-04</v>
      </c>
      <c r="AY1630">
        <f>IF(LoanTable[[#This Row],[Loan Status]]="Active",1,0)</f>
        <v>0</v>
      </c>
      <c r="AZ1630">
        <f>IF(COUNTIFS(LoanTable[Client id],LoanTable[[#This Row],[Client id]],LoanTable[Period],LoanTable[[#This Row],[Previous Period]])&gt;0,1,0)</f>
        <v>0</v>
      </c>
      <c r="BA1630" s="17" t="str">
        <f>TEXT(LoanTable[[#This Row],[Disbursement Date]],"YYYY")</f>
        <v>2022</v>
      </c>
      <c r="BB1630" s="10" cm="1">
        <f t="array" ref="BB1630">IF(YEAR(LoanTable[[#This Row],[Disbursement Date]])=MIN(YEAR(LoanTable[Disbursement Date])),"",YEAR(LoanTable[[#This Row],[Disbursement Date]])-1)</f>
        <v>2021</v>
      </c>
      <c r="BC1630" s="10">
        <f>IF(LoanTable[[#This Row],[Previous Year]]="",1,IF(COUNTIFS(LoanTable[Client id],LoanTable[[#This Row],[Client id]],LoanTable[Year],LoanTable[[#This Row],[Previous Year]])&gt;0,1,0))</f>
        <v>1</v>
      </c>
      <c r="BD1630" t="str">
        <f>YEAR(LoanTable[[#This Row],[Disbursement Date]]) &amp; "-Q" &amp; ROUNDUP(MONTH(LoanTable[[#This Row],[Disbursement Date]])/3,0)</f>
        <v>2022-Q2</v>
      </c>
      <c r="BE1630">
        <f>IF(LoanTable[[#This Row],[Disbursement Date]]=LoanTable[[#This Row],[First Loan Date]],1,0)</f>
        <v>0</v>
      </c>
    </row>
    <row r="1631" spans="1:57" x14ac:dyDescent="0.3">
      <c r="A1631" t="s">
        <v>2191</v>
      </c>
      <c r="B1631">
        <v>633</v>
      </c>
      <c r="C1631" t="s">
        <v>246</v>
      </c>
      <c r="D1631" t="s">
        <v>587</v>
      </c>
      <c r="E1631">
        <v>3664</v>
      </c>
      <c r="F1631">
        <v>39489</v>
      </c>
      <c r="G1631">
        <v>39553</v>
      </c>
      <c r="H1631" s="5">
        <v>44708</v>
      </c>
      <c r="I1631" t="s">
        <v>612</v>
      </c>
      <c r="J1631" t="s">
        <v>613</v>
      </c>
      <c r="K1631">
        <v>110159</v>
      </c>
      <c r="L1631" t="s">
        <v>248</v>
      </c>
      <c r="M1631" t="s">
        <v>95</v>
      </c>
      <c r="N1631" t="s">
        <v>13</v>
      </c>
      <c r="O1631" t="s">
        <v>14</v>
      </c>
      <c r="P1631">
        <v>37</v>
      </c>
      <c r="Q1631" s="5" t="s">
        <v>37</v>
      </c>
      <c r="R1631" t="s">
        <v>74</v>
      </c>
      <c r="S1631" t="s">
        <v>35</v>
      </c>
      <c r="T1631" t="s">
        <v>18</v>
      </c>
      <c r="U1631" t="s">
        <v>65</v>
      </c>
      <c r="V1631" t="s">
        <v>20</v>
      </c>
      <c r="W1631">
        <v>479</v>
      </c>
      <c r="X1631" t="s">
        <v>574</v>
      </c>
      <c r="Y1631" t="s">
        <v>584</v>
      </c>
      <c r="Z1631" t="s">
        <v>576</v>
      </c>
      <c r="AA1631">
        <v>6.6199999999999995E-2</v>
      </c>
      <c r="AB1631" t="s">
        <v>581</v>
      </c>
      <c r="AC1631" t="s">
        <v>588</v>
      </c>
      <c r="AD1631" t="s">
        <v>246</v>
      </c>
      <c r="AE1631" t="s">
        <v>234</v>
      </c>
      <c r="AF1631" t="s">
        <v>235</v>
      </c>
      <c r="AG1631" t="s">
        <v>236</v>
      </c>
      <c r="AH1631" t="s">
        <v>237</v>
      </c>
      <c r="AI1631" t="s">
        <v>246</v>
      </c>
      <c r="AJ1631">
        <v>110159</v>
      </c>
      <c r="AK1631" t="s">
        <v>247</v>
      </c>
      <c r="AL1631" t="s">
        <v>241</v>
      </c>
      <c r="AM1631">
        <v>5331</v>
      </c>
      <c r="AN1631">
        <v>41326</v>
      </c>
      <c r="AO1631">
        <v>3205</v>
      </c>
      <c r="AP1631">
        <v>24.16</v>
      </c>
      <c r="AQ1631">
        <v>2992.55</v>
      </c>
      <c r="AR1631" t="s">
        <v>2626</v>
      </c>
      <c r="AS1631" t="s">
        <v>2626</v>
      </c>
      <c r="AT1631">
        <v>0</v>
      </c>
      <c r="AU1631" t="s">
        <v>2630</v>
      </c>
      <c r="AV1631" s="3">
        <v>44708</v>
      </c>
      <c r="AW1631" s="3" t="str">
        <f>TEXT(LoanTable[[#This Row],[Disbursement Date]],"YYYY-MM")</f>
        <v>2022-05</v>
      </c>
      <c r="AX1631" t="str">
        <f>TEXT(EDATE(LoanTable[[#This Row],[Disbursement Date]],-1),"YYYY-MM")</f>
        <v>2022-04</v>
      </c>
      <c r="AY1631">
        <f>IF(LoanTable[[#This Row],[Loan Status]]="Active",1,0)</f>
        <v>0</v>
      </c>
      <c r="AZ1631">
        <f>IF(COUNTIFS(LoanTable[Client id],LoanTable[[#This Row],[Client id]],LoanTable[Period],LoanTable[[#This Row],[Previous Period]])&gt;0,1,0)</f>
        <v>0</v>
      </c>
      <c r="BA1631" s="17" t="str">
        <f>TEXT(LoanTable[[#This Row],[Disbursement Date]],"YYYY")</f>
        <v>2022</v>
      </c>
      <c r="BB1631" s="10" cm="1">
        <f t="array" ref="BB1631">IF(YEAR(LoanTable[[#This Row],[Disbursement Date]])=MIN(YEAR(LoanTable[Disbursement Date])),"",YEAR(LoanTable[[#This Row],[Disbursement Date]])-1)</f>
        <v>2021</v>
      </c>
      <c r="BC1631" s="10">
        <f>IF(LoanTable[[#This Row],[Previous Year]]="",1,IF(COUNTIFS(LoanTable[Client id],LoanTable[[#This Row],[Client id]],LoanTable[Year],LoanTable[[#This Row],[Previous Year]])&gt;0,1,0))</f>
        <v>0</v>
      </c>
      <c r="BD1631" t="str">
        <f>YEAR(LoanTable[[#This Row],[Disbursement Date]]) &amp; "-Q" &amp; ROUNDUP(MONTH(LoanTable[[#This Row],[Disbursement Date]])/3,0)</f>
        <v>2022-Q2</v>
      </c>
      <c r="BE1631">
        <f>IF(LoanTable[[#This Row],[Disbursement Date]]=LoanTable[[#This Row],[First Loan Date]],1,0)</f>
        <v>1</v>
      </c>
    </row>
    <row r="1632" spans="1:57" x14ac:dyDescent="0.3">
      <c r="A1632" t="s">
        <v>1879</v>
      </c>
      <c r="B1632">
        <v>201</v>
      </c>
      <c r="C1632" t="s">
        <v>330</v>
      </c>
      <c r="D1632" t="s">
        <v>573</v>
      </c>
      <c r="E1632">
        <v>11367</v>
      </c>
      <c r="F1632">
        <v>33433</v>
      </c>
      <c r="G1632">
        <v>21100</v>
      </c>
      <c r="H1632" s="5">
        <v>44711</v>
      </c>
      <c r="I1632" t="s">
        <v>612</v>
      </c>
      <c r="J1632" t="s">
        <v>619</v>
      </c>
      <c r="K1632">
        <v>690076</v>
      </c>
      <c r="L1632" t="s">
        <v>337</v>
      </c>
      <c r="M1632" t="s">
        <v>89</v>
      </c>
      <c r="N1632" t="s">
        <v>13</v>
      </c>
      <c r="O1632" t="s">
        <v>14</v>
      </c>
      <c r="P1632">
        <v>36</v>
      </c>
      <c r="Q1632" s="5" t="s">
        <v>87</v>
      </c>
      <c r="R1632" t="s">
        <v>104</v>
      </c>
      <c r="S1632" t="s">
        <v>105</v>
      </c>
      <c r="T1632" t="s">
        <v>18</v>
      </c>
      <c r="U1632" t="s">
        <v>19</v>
      </c>
      <c r="V1632" t="s">
        <v>20</v>
      </c>
      <c r="W1632">
        <v>307</v>
      </c>
      <c r="X1632" t="s">
        <v>574</v>
      </c>
      <c r="Y1632" t="s">
        <v>575</v>
      </c>
      <c r="Z1632" t="s">
        <v>576</v>
      </c>
      <c r="AA1632">
        <v>0.1065</v>
      </c>
      <c r="AB1632" t="s">
        <v>577</v>
      </c>
      <c r="AC1632" t="s">
        <v>578</v>
      </c>
      <c r="AD1632" t="s">
        <v>330</v>
      </c>
      <c r="AE1632" t="s">
        <v>331</v>
      </c>
      <c r="AF1632" t="s">
        <v>332</v>
      </c>
      <c r="AG1632" t="s">
        <v>333</v>
      </c>
      <c r="AH1632" t="s">
        <v>334</v>
      </c>
      <c r="AI1632" t="s">
        <v>335</v>
      </c>
      <c r="AJ1632">
        <v>690076</v>
      </c>
      <c r="AK1632" t="s">
        <v>336</v>
      </c>
      <c r="AL1632" t="s">
        <v>239</v>
      </c>
      <c r="AM1632">
        <v>11776</v>
      </c>
      <c r="AN1632">
        <v>34592</v>
      </c>
      <c r="AO1632">
        <v>11165</v>
      </c>
      <c r="AP1632">
        <v>15.57</v>
      </c>
      <c r="AQ1632">
        <v>3493.6</v>
      </c>
      <c r="AR1632" t="s">
        <v>2626</v>
      </c>
      <c r="AS1632" t="s">
        <v>2626</v>
      </c>
      <c r="AT1632">
        <v>0</v>
      </c>
      <c r="AU1632" t="s">
        <v>2628</v>
      </c>
      <c r="AV1632" s="3">
        <v>42470</v>
      </c>
      <c r="AW1632" s="3" t="str">
        <f>TEXT(LoanTable[[#This Row],[Disbursement Date]],"YYYY-MM")</f>
        <v>2022-05</v>
      </c>
      <c r="AX1632" t="str">
        <f>TEXT(EDATE(LoanTable[[#This Row],[Disbursement Date]],-1),"YYYY-MM")</f>
        <v>2022-04</v>
      </c>
      <c r="AY1632">
        <f>IF(LoanTable[[#This Row],[Loan Status]]="Active",1,0)</f>
        <v>0</v>
      </c>
      <c r="AZ1632">
        <f>IF(COUNTIFS(LoanTable[Client id],LoanTable[[#This Row],[Client id]],LoanTable[Period],LoanTable[[#This Row],[Previous Period]])&gt;0,1,0)</f>
        <v>0</v>
      </c>
      <c r="BA1632" s="17" t="str">
        <f>TEXT(LoanTable[[#This Row],[Disbursement Date]],"YYYY")</f>
        <v>2022</v>
      </c>
      <c r="BB1632" s="10" cm="1">
        <f t="array" ref="BB1632">IF(YEAR(LoanTable[[#This Row],[Disbursement Date]])=MIN(YEAR(LoanTable[Disbursement Date])),"",YEAR(LoanTable[[#This Row],[Disbursement Date]])-1)</f>
        <v>2021</v>
      </c>
      <c r="BC1632" s="10">
        <f>IF(LoanTable[[#This Row],[Previous Year]]="",1,IF(COUNTIFS(LoanTable[Client id],LoanTable[[#This Row],[Client id]],LoanTable[Year],LoanTable[[#This Row],[Previous Year]])&gt;0,1,0))</f>
        <v>0</v>
      </c>
      <c r="BD1632" t="str">
        <f>YEAR(LoanTable[[#This Row],[Disbursement Date]]) &amp; "-Q" &amp; ROUNDUP(MONTH(LoanTable[[#This Row],[Disbursement Date]])/3,0)</f>
        <v>2022-Q2</v>
      </c>
      <c r="BE1632">
        <f>IF(LoanTable[[#This Row],[Disbursement Date]]=LoanTable[[#This Row],[First Loan Date]],1,0)</f>
        <v>0</v>
      </c>
    </row>
    <row r="1633" spans="1:57" x14ac:dyDescent="0.3">
      <c r="A1633" t="s">
        <v>2477</v>
      </c>
      <c r="B1633">
        <v>806</v>
      </c>
      <c r="C1633" t="s">
        <v>249</v>
      </c>
      <c r="D1633" t="s">
        <v>587</v>
      </c>
      <c r="E1633">
        <v>45955</v>
      </c>
      <c r="F1633">
        <v>11336</v>
      </c>
      <c r="G1633">
        <v>43604</v>
      </c>
      <c r="H1633" s="5">
        <v>44712</v>
      </c>
      <c r="I1633" t="s">
        <v>624</v>
      </c>
      <c r="J1633" t="s">
        <v>613</v>
      </c>
      <c r="K1633">
        <v>910182</v>
      </c>
      <c r="L1633" t="s">
        <v>257</v>
      </c>
      <c r="M1633" t="s">
        <v>50</v>
      </c>
      <c r="N1633" t="s">
        <v>13</v>
      </c>
      <c r="O1633" t="s">
        <v>46</v>
      </c>
      <c r="P1633">
        <v>31</v>
      </c>
      <c r="Q1633" s="5" t="s">
        <v>101</v>
      </c>
      <c r="R1633" t="s">
        <v>25</v>
      </c>
      <c r="S1633" t="s">
        <v>35</v>
      </c>
      <c r="T1633" t="s">
        <v>18</v>
      </c>
      <c r="U1633" t="s">
        <v>38</v>
      </c>
      <c r="V1633" t="s">
        <v>39</v>
      </c>
      <c r="W1633">
        <v>315</v>
      </c>
      <c r="X1633" t="s">
        <v>574</v>
      </c>
      <c r="Y1633" t="s">
        <v>584</v>
      </c>
      <c r="Z1633" t="s">
        <v>576</v>
      </c>
      <c r="AA1633">
        <v>6.6199999999999995E-2</v>
      </c>
      <c r="AB1633" t="s">
        <v>581</v>
      </c>
      <c r="AC1633" t="s">
        <v>588</v>
      </c>
      <c r="AD1633" t="s">
        <v>249</v>
      </c>
      <c r="AE1633" t="s">
        <v>250</v>
      </c>
      <c r="AF1633" t="s">
        <v>251</v>
      </c>
      <c r="AG1633" t="s">
        <v>252</v>
      </c>
      <c r="AH1633" t="s">
        <v>253</v>
      </c>
      <c r="AI1633" t="s">
        <v>254</v>
      </c>
      <c r="AJ1633">
        <v>910182</v>
      </c>
      <c r="AK1633" t="s">
        <v>255</v>
      </c>
      <c r="AL1633" t="s">
        <v>256</v>
      </c>
      <c r="AM1633">
        <v>45620</v>
      </c>
      <c r="AN1633">
        <v>11670</v>
      </c>
      <c r="AO1633">
        <v>45692</v>
      </c>
      <c r="AP1633">
        <v>34.06</v>
      </c>
      <c r="AQ1633">
        <v>3145.46</v>
      </c>
      <c r="AR1633" t="s">
        <v>2626</v>
      </c>
      <c r="AS1633" t="s">
        <v>2626</v>
      </c>
      <c r="AT1633">
        <v>0</v>
      </c>
      <c r="AU1633" t="s">
        <v>2628</v>
      </c>
      <c r="AV1633" s="3">
        <v>42866</v>
      </c>
      <c r="AW1633" s="3" t="str">
        <f>TEXT(LoanTable[[#This Row],[Disbursement Date]],"YYYY-MM")</f>
        <v>2022-05</v>
      </c>
      <c r="AX1633" t="str">
        <f>TEXT(EDATE(LoanTable[[#This Row],[Disbursement Date]],-1),"YYYY-MM")</f>
        <v>2022-04</v>
      </c>
      <c r="AY1633">
        <f>IF(LoanTable[[#This Row],[Loan Status]]="Active",1,0)</f>
        <v>1</v>
      </c>
      <c r="AZ1633">
        <f>IF(COUNTIFS(LoanTable[Client id],LoanTable[[#This Row],[Client id]],LoanTable[Period],LoanTable[[#This Row],[Previous Period]])&gt;0,1,0)</f>
        <v>0</v>
      </c>
      <c r="BA1633" s="17" t="str">
        <f>TEXT(LoanTable[[#This Row],[Disbursement Date]],"YYYY")</f>
        <v>2022</v>
      </c>
      <c r="BB1633" s="10" cm="1">
        <f t="array" ref="BB1633">IF(YEAR(LoanTable[[#This Row],[Disbursement Date]])=MIN(YEAR(LoanTable[Disbursement Date])),"",YEAR(LoanTable[[#This Row],[Disbursement Date]])-1)</f>
        <v>2021</v>
      </c>
      <c r="BC1633" s="10">
        <f>IF(LoanTable[[#This Row],[Previous Year]]="",1,IF(COUNTIFS(LoanTable[Client id],LoanTable[[#This Row],[Client id]],LoanTable[Year],LoanTable[[#This Row],[Previous Year]])&gt;0,1,0))</f>
        <v>0</v>
      </c>
      <c r="BD1633" t="str">
        <f>YEAR(LoanTable[[#This Row],[Disbursement Date]]) &amp; "-Q" &amp; ROUNDUP(MONTH(LoanTable[[#This Row],[Disbursement Date]])/3,0)</f>
        <v>2022-Q2</v>
      </c>
      <c r="BE1633">
        <f>IF(LoanTable[[#This Row],[Disbursement Date]]=LoanTable[[#This Row],[First Loan Date]],1,0)</f>
        <v>0</v>
      </c>
    </row>
    <row r="1634" spans="1:57" x14ac:dyDescent="0.3">
      <c r="A1634" t="s">
        <v>745</v>
      </c>
      <c r="B1634">
        <v>802</v>
      </c>
      <c r="C1634" t="s">
        <v>350</v>
      </c>
      <c r="D1634" t="s">
        <v>589</v>
      </c>
      <c r="E1634">
        <v>47703</v>
      </c>
      <c r="F1634">
        <v>38287</v>
      </c>
      <c r="G1634">
        <v>30251</v>
      </c>
      <c r="H1634" s="5">
        <v>44714</v>
      </c>
      <c r="I1634" t="s">
        <v>615</v>
      </c>
      <c r="J1634" t="s">
        <v>619</v>
      </c>
      <c r="K1634">
        <v>700013</v>
      </c>
      <c r="L1634" t="s">
        <v>351</v>
      </c>
      <c r="M1634" t="s">
        <v>165</v>
      </c>
      <c r="N1634" t="s">
        <v>13</v>
      </c>
      <c r="O1634" t="s">
        <v>28</v>
      </c>
      <c r="P1634">
        <v>46</v>
      </c>
      <c r="Q1634" s="5" t="s">
        <v>59</v>
      </c>
      <c r="R1634" t="s">
        <v>104</v>
      </c>
      <c r="S1634" t="s">
        <v>105</v>
      </c>
      <c r="T1634" t="s">
        <v>18</v>
      </c>
      <c r="U1634" t="s">
        <v>65</v>
      </c>
      <c r="V1634" t="s">
        <v>20</v>
      </c>
      <c r="W1634">
        <v>512</v>
      </c>
      <c r="X1634" t="s">
        <v>574</v>
      </c>
      <c r="Y1634" t="s">
        <v>590</v>
      </c>
      <c r="Z1634" t="s">
        <v>576</v>
      </c>
      <c r="AA1634">
        <v>9.9099999999999994E-2</v>
      </c>
      <c r="AB1634" t="s">
        <v>577</v>
      </c>
      <c r="AC1634" t="s">
        <v>591</v>
      </c>
      <c r="AD1634" t="s">
        <v>350</v>
      </c>
      <c r="AE1634" t="s">
        <v>331</v>
      </c>
      <c r="AF1634" t="s">
        <v>332</v>
      </c>
      <c r="AG1634" t="s">
        <v>333</v>
      </c>
      <c r="AH1634" t="s">
        <v>334</v>
      </c>
      <c r="AI1634" t="s">
        <v>335</v>
      </c>
      <c r="AJ1634">
        <v>700013</v>
      </c>
      <c r="AK1634" t="s">
        <v>247</v>
      </c>
      <c r="AL1634" t="s">
        <v>241</v>
      </c>
      <c r="AM1634">
        <v>48468</v>
      </c>
      <c r="AN1634">
        <v>39915</v>
      </c>
      <c r="AO1634">
        <v>47674</v>
      </c>
      <c r="AP1634">
        <v>13.25</v>
      </c>
      <c r="AQ1634">
        <v>1882.53</v>
      </c>
      <c r="AR1634" t="s">
        <v>2626</v>
      </c>
      <c r="AS1634" t="s">
        <v>2626</v>
      </c>
      <c r="AT1634">
        <v>0</v>
      </c>
      <c r="AU1634" t="s">
        <v>2630</v>
      </c>
      <c r="AV1634" s="3">
        <v>44714</v>
      </c>
      <c r="AW1634" s="3" t="str">
        <f>TEXT(LoanTable[[#This Row],[Disbursement Date]],"YYYY-MM")</f>
        <v>2022-06</v>
      </c>
      <c r="AX1634" t="str">
        <f>TEXT(EDATE(LoanTable[[#This Row],[Disbursement Date]],-1),"YYYY-MM")</f>
        <v>2022-05</v>
      </c>
      <c r="AY1634">
        <f>IF(LoanTable[[#This Row],[Loan Status]]="Active",1,0)</f>
        <v>0</v>
      </c>
      <c r="AZ1634">
        <f>IF(COUNTIFS(LoanTable[Client id],LoanTable[[#This Row],[Client id]],LoanTable[Period],LoanTable[[#This Row],[Previous Period]])&gt;0,1,0)</f>
        <v>0</v>
      </c>
      <c r="BA1634" s="17" t="str">
        <f>TEXT(LoanTable[[#This Row],[Disbursement Date]],"YYYY")</f>
        <v>2022</v>
      </c>
      <c r="BB1634" s="10" cm="1">
        <f t="array" ref="BB1634">IF(YEAR(LoanTable[[#This Row],[Disbursement Date]])=MIN(YEAR(LoanTable[Disbursement Date])),"",YEAR(LoanTable[[#This Row],[Disbursement Date]])-1)</f>
        <v>2021</v>
      </c>
      <c r="BC1634" s="10">
        <f>IF(LoanTable[[#This Row],[Previous Year]]="",1,IF(COUNTIFS(LoanTable[Client id],LoanTable[[#This Row],[Client id]],LoanTable[Year],LoanTable[[#This Row],[Previous Year]])&gt;0,1,0))</f>
        <v>0</v>
      </c>
      <c r="BD1634" t="str">
        <f>YEAR(LoanTable[[#This Row],[Disbursement Date]]) &amp; "-Q" &amp; ROUNDUP(MONTH(LoanTable[[#This Row],[Disbursement Date]])/3,0)</f>
        <v>2022-Q2</v>
      </c>
      <c r="BE1634">
        <f>IF(LoanTable[[#This Row],[Disbursement Date]]=LoanTable[[#This Row],[First Loan Date]],1,0)</f>
        <v>1</v>
      </c>
    </row>
    <row r="1635" spans="1:57" x14ac:dyDescent="0.3">
      <c r="A1635" t="s">
        <v>2286</v>
      </c>
      <c r="B1635">
        <v>92</v>
      </c>
      <c r="C1635" t="s">
        <v>350</v>
      </c>
      <c r="D1635" t="s">
        <v>587</v>
      </c>
      <c r="E1635">
        <v>28576</v>
      </c>
      <c r="F1635">
        <v>32667</v>
      </c>
      <c r="G1635">
        <v>30095</v>
      </c>
      <c r="H1635" s="5">
        <v>44716</v>
      </c>
      <c r="I1635" t="s">
        <v>615</v>
      </c>
      <c r="J1635" t="s">
        <v>613</v>
      </c>
      <c r="K1635">
        <v>700013</v>
      </c>
      <c r="L1635" t="s">
        <v>351</v>
      </c>
      <c r="M1635" t="s">
        <v>153</v>
      </c>
      <c r="N1635" t="s">
        <v>13</v>
      </c>
      <c r="O1635" t="s">
        <v>14</v>
      </c>
      <c r="P1635">
        <v>40</v>
      </c>
      <c r="Q1635" s="6" t="s">
        <v>85</v>
      </c>
      <c r="R1635" t="s">
        <v>30</v>
      </c>
      <c r="S1635" t="s">
        <v>145</v>
      </c>
      <c r="T1635" t="s">
        <v>18</v>
      </c>
      <c r="U1635" t="s">
        <v>26</v>
      </c>
      <c r="V1635" t="s">
        <v>20</v>
      </c>
      <c r="W1635">
        <v>318</v>
      </c>
      <c r="X1635" t="s">
        <v>574</v>
      </c>
      <c r="Y1635" t="s">
        <v>584</v>
      </c>
      <c r="Z1635" t="s">
        <v>576</v>
      </c>
      <c r="AA1635">
        <v>6.6199999999999995E-2</v>
      </c>
      <c r="AB1635" t="s">
        <v>581</v>
      </c>
      <c r="AC1635" t="s">
        <v>588</v>
      </c>
      <c r="AD1635" t="s">
        <v>350</v>
      </c>
      <c r="AE1635" t="s">
        <v>331</v>
      </c>
      <c r="AF1635" t="s">
        <v>332</v>
      </c>
      <c r="AG1635" t="s">
        <v>333</v>
      </c>
      <c r="AH1635" t="s">
        <v>334</v>
      </c>
      <c r="AI1635" t="s">
        <v>335</v>
      </c>
      <c r="AJ1635">
        <v>700013</v>
      </c>
      <c r="AK1635" t="s">
        <v>247</v>
      </c>
      <c r="AL1635" t="s">
        <v>241</v>
      </c>
      <c r="AM1635">
        <v>30370</v>
      </c>
      <c r="AN1635">
        <v>32797</v>
      </c>
      <c r="AO1635">
        <v>28460</v>
      </c>
      <c r="AP1635">
        <v>13.75</v>
      </c>
      <c r="AQ1635">
        <v>4453.93</v>
      </c>
      <c r="AR1635" t="s">
        <v>2626</v>
      </c>
      <c r="AS1635" t="s">
        <v>2626</v>
      </c>
      <c r="AT1635">
        <v>0</v>
      </c>
      <c r="AU1635" t="s">
        <v>2629</v>
      </c>
      <c r="AV1635" s="3">
        <v>44716</v>
      </c>
      <c r="AW1635" s="3" t="str">
        <f>TEXT(LoanTable[[#This Row],[Disbursement Date]],"YYYY-MM")</f>
        <v>2022-06</v>
      </c>
      <c r="AX1635" t="str">
        <f>TEXT(EDATE(LoanTable[[#This Row],[Disbursement Date]],-1),"YYYY-MM")</f>
        <v>2022-05</v>
      </c>
      <c r="AY1635">
        <f>IF(LoanTable[[#This Row],[Loan Status]]="Active",1,0)</f>
        <v>0</v>
      </c>
      <c r="AZ1635">
        <f>IF(COUNTIFS(LoanTable[Client id],LoanTable[[#This Row],[Client id]],LoanTable[Period],LoanTable[[#This Row],[Previous Period]])&gt;0,1,0)</f>
        <v>0</v>
      </c>
      <c r="BA1635" s="17" t="str">
        <f>TEXT(LoanTable[[#This Row],[Disbursement Date]],"YYYY")</f>
        <v>2022</v>
      </c>
      <c r="BB1635" s="10" cm="1">
        <f t="array" ref="BB1635">IF(YEAR(LoanTable[[#This Row],[Disbursement Date]])=MIN(YEAR(LoanTable[Disbursement Date])),"",YEAR(LoanTable[[#This Row],[Disbursement Date]])-1)</f>
        <v>2021</v>
      </c>
      <c r="BC1635" s="10">
        <f>IF(LoanTable[[#This Row],[Previous Year]]="",1,IF(COUNTIFS(LoanTable[Client id],LoanTable[[#This Row],[Client id]],LoanTable[Year],LoanTable[[#This Row],[Previous Year]])&gt;0,1,0))</f>
        <v>0</v>
      </c>
      <c r="BD1635" t="str">
        <f>YEAR(LoanTable[[#This Row],[Disbursement Date]]) &amp; "-Q" &amp; ROUNDUP(MONTH(LoanTable[[#This Row],[Disbursement Date]])/3,0)</f>
        <v>2022-Q2</v>
      </c>
      <c r="BE1635">
        <f>IF(LoanTable[[#This Row],[Disbursement Date]]=LoanTable[[#This Row],[First Loan Date]],1,0)</f>
        <v>1</v>
      </c>
    </row>
    <row r="1636" spans="1:57" x14ac:dyDescent="0.3">
      <c r="A1636" t="s">
        <v>842</v>
      </c>
      <c r="B1636">
        <v>377</v>
      </c>
      <c r="C1636" t="s">
        <v>386</v>
      </c>
      <c r="D1636" t="s">
        <v>573</v>
      </c>
      <c r="E1636">
        <v>24158</v>
      </c>
      <c r="F1636">
        <v>35335</v>
      </c>
      <c r="G1636">
        <v>19167</v>
      </c>
      <c r="H1636" s="5">
        <v>44716</v>
      </c>
      <c r="I1636" t="s">
        <v>615</v>
      </c>
      <c r="J1636" t="s">
        <v>619</v>
      </c>
      <c r="K1636">
        <v>1110166</v>
      </c>
      <c r="L1636" t="s">
        <v>389</v>
      </c>
      <c r="M1636" t="s">
        <v>181</v>
      </c>
      <c r="N1636" t="s">
        <v>13</v>
      </c>
      <c r="O1636" t="s">
        <v>14</v>
      </c>
      <c r="P1636">
        <v>44</v>
      </c>
      <c r="Q1636" s="5" t="s">
        <v>100</v>
      </c>
      <c r="R1636" t="s">
        <v>30</v>
      </c>
      <c r="S1636" t="s">
        <v>145</v>
      </c>
      <c r="T1636" t="s">
        <v>18</v>
      </c>
      <c r="U1636" t="s">
        <v>26</v>
      </c>
      <c r="V1636" t="s">
        <v>20</v>
      </c>
      <c r="W1636">
        <v>638</v>
      </c>
      <c r="X1636" t="s">
        <v>574</v>
      </c>
      <c r="Y1636" t="s">
        <v>575</v>
      </c>
      <c r="Z1636" t="s">
        <v>576</v>
      </c>
      <c r="AA1636">
        <v>0.1065</v>
      </c>
      <c r="AB1636" t="s">
        <v>577</v>
      </c>
      <c r="AC1636" t="s">
        <v>578</v>
      </c>
      <c r="AD1636" t="s">
        <v>386</v>
      </c>
      <c r="AE1636" t="s">
        <v>234</v>
      </c>
      <c r="AF1636" t="s">
        <v>235</v>
      </c>
      <c r="AG1636" t="s">
        <v>236</v>
      </c>
      <c r="AH1636" t="s">
        <v>237</v>
      </c>
      <c r="AI1636" t="s">
        <v>387</v>
      </c>
      <c r="AJ1636">
        <v>1110166</v>
      </c>
      <c r="AK1636" t="s">
        <v>388</v>
      </c>
      <c r="AL1636" t="s">
        <v>239</v>
      </c>
      <c r="AM1636">
        <v>24629</v>
      </c>
      <c r="AN1636">
        <v>35103</v>
      </c>
      <c r="AO1636">
        <v>23898</v>
      </c>
      <c r="AP1636">
        <v>9.09</v>
      </c>
      <c r="AQ1636">
        <v>3651.94</v>
      </c>
      <c r="AR1636" t="s">
        <v>2626</v>
      </c>
      <c r="AS1636" t="s">
        <v>2627</v>
      </c>
      <c r="AT1636">
        <v>1</v>
      </c>
      <c r="AU1636" t="s">
        <v>2630</v>
      </c>
      <c r="AV1636" s="3">
        <v>43445</v>
      </c>
      <c r="AW1636" s="3" t="str">
        <f>TEXT(LoanTable[[#This Row],[Disbursement Date]],"YYYY-MM")</f>
        <v>2022-06</v>
      </c>
      <c r="AX1636" t="str">
        <f>TEXT(EDATE(LoanTable[[#This Row],[Disbursement Date]],-1),"YYYY-MM")</f>
        <v>2022-05</v>
      </c>
      <c r="AY1636">
        <f>IF(LoanTable[[#This Row],[Loan Status]]="Active",1,0)</f>
        <v>0</v>
      </c>
      <c r="AZ1636">
        <f>IF(COUNTIFS(LoanTable[Client id],LoanTable[[#This Row],[Client id]],LoanTable[Period],LoanTable[[#This Row],[Previous Period]])&gt;0,1,0)</f>
        <v>0</v>
      </c>
      <c r="BA1636" s="17" t="str">
        <f>TEXT(LoanTable[[#This Row],[Disbursement Date]],"YYYY")</f>
        <v>2022</v>
      </c>
      <c r="BB1636" s="10" cm="1">
        <f t="array" ref="BB1636">IF(YEAR(LoanTable[[#This Row],[Disbursement Date]])=MIN(YEAR(LoanTable[Disbursement Date])),"",YEAR(LoanTable[[#This Row],[Disbursement Date]])-1)</f>
        <v>2021</v>
      </c>
      <c r="BC1636" s="10">
        <f>IF(LoanTable[[#This Row],[Previous Year]]="",1,IF(COUNTIFS(LoanTable[Client id],LoanTable[[#This Row],[Client id]],LoanTable[Year],LoanTable[[#This Row],[Previous Year]])&gt;0,1,0))</f>
        <v>0</v>
      </c>
      <c r="BD1636" t="str">
        <f>YEAR(LoanTable[[#This Row],[Disbursement Date]]) &amp; "-Q" &amp; ROUNDUP(MONTH(LoanTable[[#This Row],[Disbursement Date]])/3,0)</f>
        <v>2022-Q2</v>
      </c>
      <c r="BE1636">
        <f>IF(LoanTable[[#This Row],[Disbursement Date]]=LoanTable[[#This Row],[First Loan Date]],1,0)</f>
        <v>0</v>
      </c>
    </row>
    <row r="1637" spans="1:57" x14ac:dyDescent="0.3">
      <c r="A1637" t="s">
        <v>2308</v>
      </c>
      <c r="B1637">
        <v>873</v>
      </c>
      <c r="C1637" t="s">
        <v>422</v>
      </c>
      <c r="D1637" t="s">
        <v>589</v>
      </c>
      <c r="E1637">
        <v>35528</v>
      </c>
      <c r="F1637">
        <v>30054</v>
      </c>
      <c r="G1637">
        <v>11159</v>
      </c>
      <c r="H1637" s="5">
        <v>44718</v>
      </c>
      <c r="I1637" t="s">
        <v>624</v>
      </c>
      <c r="J1637" t="s">
        <v>613</v>
      </c>
      <c r="K1637">
        <v>120676</v>
      </c>
      <c r="L1637" t="s">
        <v>423</v>
      </c>
      <c r="M1637" t="s">
        <v>119</v>
      </c>
      <c r="N1637" t="s">
        <v>13</v>
      </c>
      <c r="O1637" t="s">
        <v>14</v>
      </c>
      <c r="P1637">
        <v>36</v>
      </c>
      <c r="Q1637" s="5" t="s">
        <v>205</v>
      </c>
      <c r="R1637" t="s">
        <v>74</v>
      </c>
      <c r="S1637" t="s">
        <v>105</v>
      </c>
      <c r="T1637" t="s">
        <v>44</v>
      </c>
      <c r="U1637" t="s">
        <v>65</v>
      </c>
      <c r="V1637" t="s">
        <v>31</v>
      </c>
      <c r="W1637">
        <v>807</v>
      </c>
      <c r="X1637" t="s">
        <v>574</v>
      </c>
      <c r="Y1637" t="s">
        <v>590</v>
      </c>
      <c r="Z1637" t="s">
        <v>576</v>
      </c>
      <c r="AA1637">
        <v>9.9099999999999994E-2</v>
      </c>
      <c r="AB1637" t="s">
        <v>577</v>
      </c>
      <c r="AC1637" t="s">
        <v>591</v>
      </c>
      <c r="AD1637" t="s">
        <v>422</v>
      </c>
      <c r="AE1637" t="s">
        <v>234</v>
      </c>
      <c r="AF1637" t="s">
        <v>235</v>
      </c>
      <c r="AG1637" t="s">
        <v>236</v>
      </c>
      <c r="AH1637" t="s">
        <v>237</v>
      </c>
      <c r="AI1637" t="s">
        <v>422</v>
      </c>
      <c r="AJ1637">
        <v>120676</v>
      </c>
      <c r="AK1637" t="s">
        <v>247</v>
      </c>
      <c r="AL1637" t="s">
        <v>239</v>
      </c>
      <c r="AM1637">
        <v>37123</v>
      </c>
      <c r="AN1637">
        <v>31121</v>
      </c>
      <c r="AO1637">
        <v>35117</v>
      </c>
      <c r="AP1637">
        <v>38.25</v>
      </c>
      <c r="AQ1637">
        <v>4807.16</v>
      </c>
      <c r="AR1637" t="s">
        <v>2627</v>
      </c>
      <c r="AS1637" t="s">
        <v>2626</v>
      </c>
      <c r="AT1637">
        <v>1</v>
      </c>
      <c r="AU1637" t="s">
        <v>2628</v>
      </c>
      <c r="AV1637" s="3">
        <v>44718</v>
      </c>
      <c r="AW1637" s="3" t="str">
        <f>TEXT(LoanTable[[#This Row],[Disbursement Date]],"YYYY-MM")</f>
        <v>2022-06</v>
      </c>
      <c r="AX1637" t="str">
        <f>TEXT(EDATE(LoanTable[[#This Row],[Disbursement Date]],-1),"YYYY-MM")</f>
        <v>2022-05</v>
      </c>
      <c r="AY1637">
        <f>IF(LoanTable[[#This Row],[Loan Status]]="Active",1,0)</f>
        <v>1</v>
      </c>
      <c r="AZ1637">
        <f>IF(COUNTIFS(LoanTable[Client id],LoanTable[[#This Row],[Client id]],LoanTable[Period],LoanTable[[#This Row],[Previous Period]])&gt;0,1,0)</f>
        <v>0</v>
      </c>
      <c r="BA1637" s="17" t="str">
        <f>TEXT(LoanTable[[#This Row],[Disbursement Date]],"YYYY")</f>
        <v>2022</v>
      </c>
      <c r="BB1637" s="10" cm="1">
        <f t="array" ref="BB1637">IF(YEAR(LoanTable[[#This Row],[Disbursement Date]])=MIN(YEAR(LoanTable[Disbursement Date])),"",YEAR(LoanTable[[#This Row],[Disbursement Date]])-1)</f>
        <v>2021</v>
      </c>
      <c r="BC1637" s="10">
        <f>IF(LoanTable[[#This Row],[Previous Year]]="",1,IF(COUNTIFS(LoanTable[Client id],LoanTable[[#This Row],[Client id]],LoanTable[Year],LoanTable[[#This Row],[Previous Year]])&gt;0,1,0))</f>
        <v>0</v>
      </c>
      <c r="BD1637" t="str">
        <f>YEAR(LoanTable[[#This Row],[Disbursement Date]]) &amp; "-Q" &amp; ROUNDUP(MONTH(LoanTable[[#This Row],[Disbursement Date]])/3,0)</f>
        <v>2022-Q2</v>
      </c>
      <c r="BE1637">
        <f>IF(LoanTable[[#This Row],[Disbursement Date]]=LoanTable[[#This Row],[First Loan Date]],1,0)</f>
        <v>1</v>
      </c>
    </row>
    <row r="1638" spans="1:57" x14ac:dyDescent="0.3">
      <c r="A1638" t="s">
        <v>760</v>
      </c>
      <c r="B1638">
        <v>397</v>
      </c>
      <c r="C1638" t="s">
        <v>294</v>
      </c>
      <c r="D1638" t="s">
        <v>589</v>
      </c>
      <c r="E1638">
        <v>19235</v>
      </c>
      <c r="F1638">
        <v>41455</v>
      </c>
      <c r="G1638">
        <v>20303</v>
      </c>
      <c r="H1638" s="5">
        <v>44719</v>
      </c>
      <c r="I1638" t="s">
        <v>612</v>
      </c>
      <c r="J1638" t="s">
        <v>613</v>
      </c>
      <c r="K1638">
        <v>90149</v>
      </c>
      <c r="L1638" t="s">
        <v>296</v>
      </c>
      <c r="M1638" t="s">
        <v>64</v>
      </c>
      <c r="N1638" t="s">
        <v>13</v>
      </c>
      <c r="O1638" t="s">
        <v>28</v>
      </c>
      <c r="P1638">
        <v>50</v>
      </c>
      <c r="Q1638" s="5" t="s">
        <v>61</v>
      </c>
      <c r="R1638" t="s">
        <v>30</v>
      </c>
      <c r="S1638" t="s">
        <v>145</v>
      </c>
      <c r="T1638" t="s">
        <v>18</v>
      </c>
      <c r="U1638" t="s">
        <v>38</v>
      </c>
      <c r="V1638" t="s">
        <v>31</v>
      </c>
      <c r="W1638">
        <v>664</v>
      </c>
      <c r="X1638" t="s">
        <v>574</v>
      </c>
      <c r="Y1638" t="s">
        <v>590</v>
      </c>
      <c r="Z1638" t="s">
        <v>576</v>
      </c>
      <c r="AA1638">
        <v>9.9099999999999994E-2</v>
      </c>
      <c r="AB1638" t="s">
        <v>577</v>
      </c>
      <c r="AC1638" t="s">
        <v>591</v>
      </c>
      <c r="AD1638" t="s">
        <v>294</v>
      </c>
      <c r="AE1638" t="s">
        <v>266</v>
      </c>
      <c r="AF1638" t="s">
        <v>267</v>
      </c>
      <c r="AG1638" t="s">
        <v>268</v>
      </c>
      <c r="AH1638" t="s">
        <v>269</v>
      </c>
      <c r="AI1638" t="s">
        <v>295</v>
      </c>
      <c r="AJ1638">
        <v>90149</v>
      </c>
      <c r="AK1638" t="s">
        <v>274</v>
      </c>
      <c r="AL1638" t="s">
        <v>241</v>
      </c>
      <c r="AM1638">
        <v>21076</v>
      </c>
      <c r="AN1638">
        <v>42754</v>
      </c>
      <c r="AO1638">
        <v>18935</v>
      </c>
      <c r="AP1638">
        <v>9.82</v>
      </c>
      <c r="AQ1638">
        <v>4488.6899999999996</v>
      </c>
      <c r="AR1638" t="s">
        <v>2626</v>
      </c>
      <c r="AS1638" t="s">
        <v>2626</v>
      </c>
      <c r="AT1638">
        <v>2</v>
      </c>
      <c r="AU1638" t="s">
        <v>2628</v>
      </c>
      <c r="AV1638" s="3">
        <v>44594</v>
      </c>
      <c r="AW1638" s="3" t="str">
        <f>TEXT(LoanTable[[#This Row],[Disbursement Date]],"YYYY-MM")</f>
        <v>2022-06</v>
      </c>
      <c r="AX1638" t="str">
        <f>TEXT(EDATE(LoanTable[[#This Row],[Disbursement Date]],-1),"YYYY-MM")</f>
        <v>2022-05</v>
      </c>
      <c r="AY1638">
        <f>IF(LoanTable[[#This Row],[Loan Status]]="Active",1,0)</f>
        <v>0</v>
      </c>
      <c r="AZ1638">
        <f>IF(COUNTIFS(LoanTable[Client id],LoanTable[[#This Row],[Client id]],LoanTable[Period],LoanTable[[#This Row],[Previous Period]])&gt;0,1,0)</f>
        <v>0</v>
      </c>
      <c r="BA1638" s="17" t="str">
        <f>TEXT(LoanTable[[#This Row],[Disbursement Date]],"YYYY")</f>
        <v>2022</v>
      </c>
      <c r="BB1638" s="10" cm="1">
        <f t="array" ref="BB1638">IF(YEAR(LoanTable[[#This Row],[Disbursement Date]])=MIN(YEAR(LoanTable[Disbursement Date])),"",YEAR(LoanTable[[#This Row],[Disbursement Date]])-1)</f>
        <v>2021</v>
      </c>
      <c r="BC1638" s="10">
        <f>IF(LoanTable[[#This Row],[Previous Year]]="",1,IF(COUNTIFS(LoanTable[Client id],LoanTable[[#This Row],[Client id]],LoanTable[Year],LoanTable[[#This Row],[Previous Year]])&gt;0,1,0))</f>
        <v>0</v>
      </c>
      <c r="BD1638" t="str">
        <f>YEAR(LoanTable[[#This Row],[Disbursement Date]]) &amp; "-Q" &amp; ROUNDUP(MONTH(LoanTable[[#This Row],[Disbursement Date]])/3,0)</f>
        <v>2022-Q2</v>
      </c>
      <c r="BE1638">
        <f>IF(LoanTable[[#This Row],[Disbursement Date]]=LoanTable[[#This Row],[First Loan Date]],1,0)</f>
        <v>0</v>
      </c>
    </row>
    <row r="1639" spans="1:57" x14ac:dyDescent="0.3">
      <c r="A1639" t="s">
        <v>1088</v>
      </c>
      <c r="B1639">
        <v>291</v>
      </c>
      <c r="C1639" t="s">
        <v>233</v>
      </c>
      <c r="D1639" t="s">
        <v>589</v>
      </c>
      <c r="E1639">
        <v>32240</v>
      </c>
      <c r="F1639">
        <v>19746</v>
      </c>
      <c r="G1639">
        <v>37052</v>
      </c>
      <c r="H1639" s="5">
        <v>44722</v>
      </c>
      <c r="I1639" t="s">
        <v>624</v>
      </c>
      <c r="J1639" t="s">
        <v>619</v>
      </c>
      <c r="K1639">
        <v>100186</v>
      </c>
      <c r="L1639" t="s">
        <v>240</v>
      </c>
      <c r="M1639" t="s">
        <v>86</v>
      </c>
      <c r="N1639" t="s">
        <v>13</v>
      </c>
      <c r="O1639" t="s">
        <v>28</v>
      </c>
      <c r="P1639">
        <v>48</v>
      </c>
      <c r="Q1639" s="5" t="s">
        <v>222</v>
      </c>
      <c r="R1639" t="s">
        <v>74</v>
      </c>
      <c r="S1639" t="s">
        <v>35</v>
      </c>
      <c r="T1639" t="s">
        <v>63</v>
      </c>
      <c r="U1639" t="s">
        <v>26</v>
      </c>
      <c r="V1639" t="s">
        <v>31</v>
      </c>
      <c r="W1639">
        <v>657</v>
      </c>
      <c r="X1639" t="s">
        <v>574</v>
      </c>
      <c r="Y1639" t="s">
        <v>590</v>
      </c>
      <c r="Z1639" t="s">
        <v>576</v>
      </c>
      <c r="AA1639">
        <v>9.9099999999999994E-2</v>
      </c>
      <c r="AB1639" t="s">
        <v>577</v>
      </c>
      <c r="AC1639" t="s">
        <v>591</v>
      </c>
      <c r="AD1639" t="s">
        <v>233</v>
      </c>
      <c r="AE1639" t="s">
        <v>234</v>
      </c>
      <c r="AF1639" t="s">
        <v>235</v>
      </c>
      <c r="AG1639" t="s">
        <v>236</v>
      </c>
      <c r="AH1639" t="s">
        <v>237</v>
      </c>
      <c r="AI1639" t="s">
        <v>233</v>
      </c>
      <c r="AJ1639">
        <v>100186</v>
      </c>
      <c r="AK1639" t="s">
        <v>238</v>
      </c>
      <c r="AL1639" t="s">
        <v>239</v>
      </c>
      <c r="AM1639">
        <v>33179</v>
      </c>
      <c r="AN1639">
        <v>21176</v>
      </c>
      <c r="AO1639">
        <v>32032</v>
      </c>
      <c r="AP1639">
        <v>1.36</v>
      </c>
      <c r="AQ1639">
        <v>3341.32</v>
      </c>
      <c r="AR1639" t="s">
        <v>2626</v>
      </c>
      <c r="AS1639" t="s">
        <v>2626</v>
      </c>
      <c r="AT1639">
        <v>0</v>
      </c>
      <c r="AU1639" t="s">
        <v>2628</v>
      </c>
      <c r="AV1639" s="3">
        <v>43192</v>
      </c>
      <c r="AW1639" s="3" t="str">
        <f>TEXT(LoanTable[[#This Row],[Disbursement Date]],"YYYY-MM")</f>
        <v>2022-06</v>
      </c>
      <c r="AX1639" t="str">
        <f>TEXT(EDATE(LoanTable[[#This Row],[Disbursement Date]],-1),"YYYY-MM")</f>
        <v>2022-05</v>
      </c>
      <c r="AY1639">
        <f>IF(LoanTable[[#This Row],[Loan Status]]="Active",1,0)</f>
        <v>1</v>
      </c>
      <c r="AZ1639">
        <f>IF(COUNTIFS(LoanTable[Client id],LoanTable[[#This Row],[Client id]],LoanTable[Period],LoanTable[[#This Row],[Previous Period]])&gt;0,1,0)</f>
        <v>0</v>
      </c>
      <c r="BA1639" s="17" t="str">
        <f>TEXT(LoanTable[[#This Row],[Disbursement Date]],"YYYY")</f>
        <v>2022</v>
      </c>
      <c r="BB1639" s="10" cm="1">
        <f t="array" ref="BB1639">IF(YEAR(LoanTable[[#This Row],[Disbursement Date]])=MIN(YEAR(LoanTable[Disbursement Date])),"",YEAR(LoanTable[[#This Row],[Disbursement Date]])-1)</f>
        <v>2021</v>
      </c>
      <c r="BC1639" s="10">
        <f>IF(LoanTable[[#This Row],[Previous Year]]="",1,IF(COUNTIFS(LoanTable[Client id],LoanTable[[#This Row],[Client id]],LoanTable[Year],LoanTable[[#This Row],[Previous Year]])&gt;0,1,0))</f>
        <v>0</v>
      </c>
      <c r="BD1639" t="str">
        <f>YEAR(LoanTable[[#This Row],[Disbursement Date]]) &amp; "-Q" &amp; ROUNDUP(MONTH(LoanTable[[#This Row],[Disbursement Date]])/3,0)</f>
        <v>2022-Q2</v>
      </c>
      <c r="BE1639">
        <f>IF(LoanTable[[#This Row],[Disbursement Date]]=LoanTable[[#This Row],[First Loan Date]],1,0)</f>
        <v>0</v>
      </c>
    </row>
    <row r="1640" spans="1:57" x14ac:dyDescent="0.3">
      <c r="A1640" t="s">
        <v>1479</v>
      </c>
      <c r="B1640">
        <v>505</v>
      </c>
      <c r="C1640" t="s">
        <v>422</v>
      </c>
      <c r="D1640" t="s">
        <v>573</v>
      </c>
      <c r="E1640">
        <v>43790</v>
      </c>
      <c r="F1640">
        <v>43721</v>
      </c>
      <c r="G1640">
        <v>27902</v>
      </c>
      <c r="H1640" s="5">
        <v>44722</v>
      </c>
      <c r="I1640" t="s">
        <v>612</v>
      </c>
      <c r="J1640" t="s">
        <v>613</v>
      </c>
      <c r="K1640">
        <v>120676</v>
      </c>
      <c r="L1640" t="s">
        <v>423</v>
      </c>
      <c r="M1640" t="s">
        <v>82</v>
      </c>
      <c r="N1640" t="s">
        <v>13</v>
      </c>
      <c r="O1640" t="s">
        <v>28</v>
      </c>
      <c r="P1640">
        <v>49</v>
      </c>
      <c r="Q1640" s="5" t="s">
        <v>215</v>
      </c>
      <c r="R1640" t="s">
        <v>104</v>
      </c>
      <c r="S1640" t="s">
        <v>105</v>
      </c>
      <c r="T1640" t="s">
        <v>18</v>
      </c>
      <c r="U1640" t="s">
        <v>65</v>
      </c>
      <c r="V1640" t="s">
        <v>39</v>
      </c>
      <c r="W1640">
        <v>442</v>
      </c>
      <c r="X1640" t="s">
        <v>574</v>
      </c>
      <c r="Y1640" t="s">
        <v>575</v>
      </c>
      <c r="Z1640" t="s">
        <v>576</v>
      </c>
      <c r="AA1640">
        <v>0.1065</v>
      </c>
      <c r="AB1640" t="s">
        <v>577</v>
      </c>
      <c r="AC1640" t="s">
        <v>578</v>
      </c>
      <c r="AD1640" t="s">
        <v>422</v>
      </c>
      <c r="AE1640" t="s">
        <v>234</v>
      </c>
      <c r="AF1640" t="s">
        <v>235</v>
      </c>
      <c r="AG1640" t="s">
        <v>236</v>
      </c>
      <c r="AH1640" t="s">
        <v>237</v>
      </c>
      <c r="AI1640" t="s">
        <v>422</v>
      </c>
      <c r="AJ1640">
        <v>120676</v>
      </c>
      <c r="AK1640" t="s">
        <v>247</v>
      </c>
      <c r="AL1640" t="s">
        <v>239</v>
      </c>
      <c r="AM1640">
        <v>43850</v>
      </c>
      <c r="AN1640">
        <v>44724</v>
      </c>
      <c r="AO1640">
        <v>43781</v>
      </c>
      <c r="AP1640">
        <v>26.77</v>
      </c>
      <c r="AQ1640">
        <v>269.49</v>
      </c>
      <c r="AR1640" t="s">
        <v>2626</v>
      </c>
      <c r="AS1640" t="s">
        <v>2626</v>
      </c>
      <c r="AT1640">
        <v>0</v>
      </c>
      <c r="AU1640" t="s">
        <v>2628</v>
      </c>
      <c r="AV1640" s="3">
        <v>42740</v>
      </c>
      <c r="AW1640" s="3" t="str">
        <f>TEXT(LoanTable[[#This Row],[Disbursement Date]],"YYYY-MM")</f>
        <v>2022-06</v>
      </c>
      <c r="AX1640" t="str">
        <f>TEXT(EDATE(LoanTable[[#This Row],[Disbursement Date]],-1),"YYYY-MM")</f>
        <v>2022-05</v>
      </c>
      <c r="AY1640">
        <f>IF(LoanTable[[#This Row],[Loan Status]]="Active",1,0)</f>
        <v>0</v>
      </c>
      <c r="AZ1640">
        <f>IF(COUNTIFS(LoanTable[Client id],LoanTable[[#This Row],[Client id]],LoanTable[Period],LoanTable[[#This Row],[Previous Period]])&gt;0,1,0)</f>
        <v>0</v>
      </c>
      <c r="BA1640" s="17" t="str">
        <f>TEXT(LoanTable[[#This Row],[Disbursement Date]],"YYYY")</f>
        <v>2022</v>
      </c>
      <c r="BB1640" s="10" cm="1">
        <f t="array" ref="BB1640">IF(YEAR(LoanTable[[#This Row],[Disbursement Date]])=MIN(YEAR(LoanTable[Disbursement Date])),"",YEAR(LoanTable[[#This Row],[Disbursement Date]])-1)</f>
        <v>2021</v>
      </c>
      <c r="BC1640" s="10">
        <f>IF(LoanTable[[#This Row],[Previous Year]]="",1,IF(COUNTIFS(LoanTable[Client id],LoanTable[[#This Row],[Client id]],LoanTable[Year],LoanTable[[#This Row],[Previous Year]])&gt;0,1,0))</f>
        <v>0</v>
      </c>
      <c r="BD1640" t="str">
        <f>YEAR(LoanTable[[#This Row],[Disbursement Date]]) &amp; "-Q" &amp; ROUNDUP(MONTH(LoanTable[[#This Row],[Disbursement Date]])/3,0)</f>
        <v>2022-Q2</v>
      </c>
      <c r="BE1640">
        <f>IF(LoanTable[[#This Row],[Disbursement Date]]=LoanTable[[#This Row],[First Loan Date]],1,0)</f>
        <v>0</v>
      </c>
    </row>
    <row r="1641" spans="1:57" x14ac:dyDescent="0.3">
      <c r="A1641" t="s">
        <v>976</v>
      </c>
      <c r="B1641">
        <v>383</v>
      </c>
      <c r="C1641" t="s">
        <v>324</v>
      </c>
      <c r="D1641" t="s">
        <v>573</v>
      </c>
      <c r="E1641">
        <v>36473</v>
      </c>
      <c r="F1641">
        <v>45819</v>
      </c>
      <c r="G1641">
        <v>43483</v>
      </c>
      <c r="H1641" s="5">
        <v>44727</v>
      </c>
      <c r="I1641" t="s">
        <v>617</v>
      </c>
      <c r="J1641" t="s">
        <v>613</v>
      </c>
      <c r="K1641">
        <v>710002</v>
      </c>
      <c r="L1641" t="s">
        <v>329</v>
      </c>
      <c r="M1641" t="s">
        <v>32</v>
      </c>
      <c r="N1641" t="s">
        <v>13</v>
      </c>
      <c r="O1641" t="s">
        <v>14</v>
      </c>
      <c r="P1641">
        <v>39</v>
      </c>
      <c r="Q1641" s="5" t="s">
        <v>41</v>
      </c>
      <c r="R1641" t="s">
        <v>16</v>
      </c>
      <c r="S1641" t="s">
        <v>35</v>
      </c>
      <c r="T1641" t="s">
        <v>44</v>
      </c>
      <c r="U1641" t="s">
        <v>26</v>
      </c>
      <c r="V1641" t="s">
        <v>20</v>
      </c>
      <c r="W1641">
        <v>812</v>
      </c>
      <c r="X1641" t="s">
        <v>574</v>
      </c>
      <c r="Y1641" t="s">
        <v>575</v>
      </c>
      <c r="Z1641" t="s">
        <v>576</v>
      </c>
      <c r="AA1641">
        <v>0.1065</v>
      </c>
      <c r="AB1641" t="s">
        <v>577</v>
      </c>
      <c r="AC1641" t="s">
        <v>578</v>
      </c>
      <c r="AD1641" t="s">
        <v>324</v>
      </c>
      <c r="AE1641" t="s">
        <v>325</v>
      </c>
      <c r="AF1641" t="s">
        <v>326</v>
      </c>
      <c r="AG1641" t="s">
        <v>327</v>
      </c>
      <c r="AH1641" t="s">
        <v>328</v>
      </c>
      <c r="AI1641" t="s">
        <v>324</v>
      </c>
      <c r="AJ1641">
        <v>710002</v>
      </c>
      <c r="AK1641" t="s">
        <v>271</v>
      </c>
      <c r="AL1641" t="s">
        <v>239</v>
      </c>
      <c r="AM1641">
        <v>37590</v>
      </c>
      <c r="AN1641">
        <v>46581</v>
      </c>
      <c r="AO1641">
        <v>36197</v>
      </c>
      <c r="AP1641">
        <v>31.65</v>
      </c>
      <c r="AQ1641">
        <v>2778.5</v>
      </c>
      <c r="AR1641" t="s">
        <v>2626</v>
      </c>
      <c r="AS1641" t="s">
        <v>2626</v>
      </c>
      <c r="AT1641">
        <v>1</v>
      </c>
      <c r="AU1641" t="s">
        <v>2629</v>
      </c>
      <c r="AV1641" s="3">
        <v>43762</v>
      </c>
      <c r="AW1641" s="3" t="str">
        <f>TEXT(LoanTable[[#This Row],[Disbursement Date]],"YYYY-MM")</f>
        <v>2022-06</v>
      </c>
      <c r="AX1641" t="str">
        <f>TEXT(EDATE(LoanTable[[#This Row],[Disbursement Date]],-1),"YYYY-MM")</f>
        <v>2022-05</v>
      </c>
      <c r="AY1641">
        <f>IF(LoanTable[[#This Row],[Loan Status]]="Active",1,0)</f>
        <v>0</v>
      </c>
      <c r="AZ1641">
        <f>IF(COUNTIFS(LoanTable[Client id],LoanTable[[#This Row],[Client id]],LoanTable[Period],LoanTable[[#This Row],[Previous Period]])&gt;0,1,0)</f>
        <v>0</v>
      </c>
      <c r="BA1641" s="17" t="str">
        <f>TEXT(LoanTable[[#This Row],[Disbursement Date]],"YYYY")</f>
        <v>2022</v>
      </c>
      <c r="BB1641" s="10" cm="1">
        <f t="array" ref="BB1641">IF(YEAR(LoanTable[[#This Row],[Disbursement Date]])=MIN(YEAR(LoanTable[Disbursement Date])),"",YEAR(LoanTable[[#This Row],[Disbursement Date]])-1)</f>
        <v>2021</v>
      </c>
      <c r="BC1641" s="10">
        <f>IF(LoanTable[[#This Row],[Previous Year]]="",1,IF(COUNTIFS(LoanTable[Client id],LoanTable[[#This Row],[Client id]],LoanTable[Year],LoanTable[[#This Row],[Previous Year]])&gt;0,1,0))</f>
        <v>0</v>
      </c>
      <c r="BD1641" t="str">
        <f>YEAR(LoanTable[[#This Row],[Disbursement Date]]) &amp; "-Q" &amp; ROUNDUP(MONTH(LoanTable[[#This Row],[Disbursement Date]])/3,0)</f>
        <v>2022-Q2</v>
      </c>
      <c r="BE1641">
        <f>IF(LoanTable[[#This Row],[Disbursement Date]]=LoanTable[[#This Row],[First Loan Date]],1,0)</f>
        <v>0</v>
      </c>
    </row>
    <row r="1642" spans="1:57" x14ac:dyDescent="0.3">
      <c r="A1642" t="s">
        <v>1902</v>
      </c>
      <c r="B1642">
        <v>866</v>
      </c>
      <c r="C1642" t="s">
        <v>432</v>
      </c>
      <c r="D1642" t="s">
        <v>589</v>
      </c>
      <c r="E1642">
        <v>16782</v>
      </c>
      <c r="F1642">
        <v>4242</v>
      </c>
      <c r="G1642">
        <v>28148</v>
      </c>
      <c r="H1642" s="5">
        <v>44727</v>
      </c>
      <c r="I1642" t="s">
        <v>624</v>
      </c>
      <c r="J1642" t="s">
        <v>613</v>
      </c>
      <c r="K1642">
        <v>130067</v>
      </c>
      <c r="L1642" t="s">
        <v>434</v>
      </c>
      <c r="M1642" t="s">
        <v>90</v>
      </c>
      <c r="N1642" t="s">
        <v>13</v>
      </c>
      <c r="O1642" t="s">
        <v>28</v>
      </c>
      <c r="P1642">
        <v>49</v>
      </c>
      <c r="Q1642" s="5" t="s">
        <v>152</v>
      </c>
      <c r="R1642" t="s">
        <v>25</v>
      </c>
      <c r="S1642" t="s">
        <v>35</v>
      </c>
      <c r="T1642" t="s">
        <v>18</v>
      </c>
      <c r="U1642" t="s">
        <v>19</v>
      </c>
      <c r="V1642" t="s">
        <v>31</v>
      </c>
      <c r="W1642">
        <v>641</v>
      </c>
      <c r="X1642" t="s">
        <v>574</v>
      </c>
      <c r="Y1642" t="s">
        <v>590</v>
      </c>
      <c r="Z1642" t="s">
        <v>576</v>
      </c>
      <c r="AA1642">
        <v>9.9099999999999994E-2</v>
      </c>
      <c r="AB1642" t="s">
        <v>577</v>
      </c>
      <c r="AC1642" t="s">
        <v>591</v>
      </c>
      <c r="AD1642" t="s">
        <v>432</v>
      </c>
      <c r="AE1642" t="s">
        <v>234</v>
      </c>
      <c r="AF1642" t="s">
        <v>235</v>
      </c>
      <c r="AG1642" t="s">
        <v>236</v>
      </c>
      <c r="AH1642" t="s">
        <v>237</v>
      </c>
      <c r="AI1642" t="s">
        <v>432</v>
      </c>
      <c r="AJ1642">
        <v>130067</v>
      </c>
      <c r="AK1642" t="s">
        <v>433</v>
      </c>
      <c r="AL1642" t="s">
        <v>241</v>
      </c>
      <c r="AM1642">
        <v>18559</v>
      </c>
      <c r="AN1642">
        <v>4000</v>
      </c>
      <c r="AO1642">
        <v>16583</v>
      </c>
      <c r="AP1642">
        <v>12.3</v>
      </c>
      <c r="AQ1642">
        <v>856.95</v>
      </c>
      <c r="AR1642" t="s">
        <v>2626</v>
      </c>
      <c r="AS1642" t="s">
        <v>2626</v>
      </c>
      <c r="AT1642">
        <v>0</v>
      </c>
      <c r="AU1642" t="s">
        <v>2629</v>
      </c>
      <c r="AV1642" s="3">
        <v>44727</v>
      </c>
      <c r="AW1642" s="3" t="str">
        <f>TEXT(LoanTable[[#This Row],[Disbursement Date]],"YYYY-MM")</f>
        <v>2022-06</v>
      </c>
      <c r="AX1642" t="str">
        <f>TEXT(EDATE(LoanTable[[#This Row],[Disbursement Date]],-1),"YYYY-MM")</f>
        <v>2022-05</v>
      </c>
      <c r="AY1642">
        <f>IF(LoanTable[[#This Row],[Loan Status]]="Active",1,0)</f>
        <v>1</v>
      </c>
      <c r="AZ1642">
        <f>IF(COUNTIFS(LoanTable[Client id],LoanTable[[#This Row],[Client id]],LoanTable[Period],LoanTable[[#This Row],[Previous Period]])&gt;0,1,0)</f>
        <v>0</v>
      </c>
      <c r="BA1642" s="17" t="str">
        <f>TEXT(LoanTable[[#This Row],[Disbursement Date]],"YYYY")</f>
        <v>2022</v>
      </c>
      <c r="BB1642" s="10" cm="1">
        <f t="array" ref="BB1642">IF(YEAR(LoanTable[[#This Row],[Disbursement Date]])=MIN(YEAR(LoanTable[Disbursement Date])),"",YEAR(LoanTable[[#This Row],[Disbursement Date]])-1)</f>
        <v>2021</v>
      </c>
      <c r="BC1642" s="10">
        <f>IF(LoanTable[[#This Row],[Previous Year]]="",1,IF(COUNTIFS(LoanTable[Client id],LoanTable[[#This Row],[Client id]],LoanTable[Year],LoanTable[[#This Row],[Previous Year]])&gt;0,1,0))</f>
        <v>0</v>
      </c>
      <c r="BD1642" t="str">
        <f>YEAR(LoanTable[[#This Row],[Disbursement Date]]) &amp; "-Q" &amp; ROUNDUP(MONTH(LoanTable[[#This Row],[Disbursement Date]])/3,0)</f>
        <v>2022-Q2</v>
      </c>
      <c r="BE1642">
        <f>IF(LoanTable[[#This Row],[Disbursement Date]]=LoanTable[[#This Row],[First Loan Date]],1,0)</f>
        <v>1</v>
      </c>
    </row>
    <row r="1643" spans="1:57" x14ac:dyDescent="0.3">
      <c r="A1643" t="s">
        <v>2175</v>
      </c>
      <c r="B1643">
        <v>738</v>
      </c>
      <c r="C1643" t="s">
        <v>350</v>
      </c>
      <c r="D1643" t="s">
        <v>573</v>
      </c>
      <c r="E1643">
        <v>4651</v>
      </c>
      <c r="F1643">
        <v>39464</v>
      </c>
      <c r="G1643">
        <v>20244</v>
      </c>
      <c r="H1643" s="5">
        <v>44728</v>
      </c>
      <c r="I1643" t="s">
        <v>615</v>
      </c>
      <c r="J1643" t="s">
        <v>619</v>
      </c>
      <c r="K1643">
        <v>700013</v>
      </c>
      <c r="L1643" t="s">
        <v>351</v>
      </c>
      <c r="M1643" t="s">
        <v>112</v>
      </c>
      <c r="N1643" t="s">
        <v>13</v>
      </c>
      <c r="O1643" t="s">
        <v>28</v>
      </c>
      <c r="P1643">
        <v>46</v>
      </c>
      <c r="Q1643" s="5" t="s">
        <v>59</v>
      </c>
      <c r="R1643" t="s">
        <v>74</v>
      </c>
      <c r="S1643" t="s">
        <v>35</v>
      </c>
      <c r="T1643" t="s">
        <v>18</v>
      </c>
      <c r="U1643" t="s">
        <v>26</v>
      </c>
      <c r="V1643" t="s">
        <v>31</v>
      </c>
      <c r="W1643">
        <v>467</v>
      </c>
      <c r="X1643" t="s">
        <v>574</v>
      </c>
      <c r="Y1643" t="s">
        <v>575</v>
      </c>
      <c r="Z1643" t="s">
        <v>576</v>
      </c>
      <c r="AA1643">
        <v>0.1065</v>
      </c>
      <c r="AB1643" t="s">
        <v>577</v>
      </c>
      <c r="AC1643" t="s">
        <v>578</v>
      </c>
      <c r="AD1643" t="s">
        <v>350</v>
      </c>
      <c r="AE1643" t="s">
        <v>331</v>
      </c>
      <c r="AF1643" t="s">
        <v>332</v>
      </c>
      <c r="AG1643" t="s">
        <v>333</v>
      </c>
      <c r="AH1643" t="s">
        <v>334</v>
      </c>
      <c r="AI1643" t="s">
        <v>335</v>
      </c>
      <c r="AJ1643">
        <v>700013</v>
      </c>
      <c r="AK1643" t="s">
        <v>247</v>
      </c>
      <c r="AL1643" t="s">
        <v>241</v>
      </c>
      <c r="AM1643">
        <v>4256</v>
      </c>
      <c r="AN1643">
        <v>40524</v>
      </c>
      <c r="AO1643">
        <v>4419</v>
      </c>
      <c r="AP1643">
        <v>12.66</v>
      </c>
      <c r="AQ1643">
        <v>3022.33</v>
      </c>
      <c r="AR1643" t="s">
        <v>2627</v>
      </c>
      <c r="AS1643" t="s">
        <v>2626</v>
      </c>
      <c r="AT1643">
        <v>2</v>
      </c>
      <c r="AU1643" t="s">
        <v>2629</v>
      </c>
      <c r="AV1643" s="3">
        <v>43812</v>
      </c>
      <c r="AW1643" s="3" t="str">
        <f>TEXT(LoanTable[[#This Row],[Disbursement Date]],"YYYY-MM")</f>
        <v>2022-06</v>
      </c>
      <c r="AX1643" t="str">
        <f>TEXT(EDATE(LoanTable[[#This Row],[Disbursement Date]],-1),"YYYY-MM")</f>
        <v>2022-05</v>
      </c>
      <c r="AY1643">
        <f>IF(LoanTable[[#This Row],[Loan Status]]="Active",1,0)</f>
        <v>0</v>
      </c>
      <c r="AZ1643">
        <f>IF(COUNTIFS(LoanTable[Client id],LoanTable[[#This Row],[Client id]],LoanTable[Period],LoanTable[[#This Row],[Previous Period]])&gt;0,1,0)</f>
        <v>0</v>
      </c>
      <c r="BA1643" s="17" t="str">
        <f>TEXT(LoanTable[[#This Row],[Disbursement Date]],"YYYY")</f>
        <v>2022</v>
      </c>
      <c r="BB1643" s="10" cm="1">
        <f t="array" ref="BB1643">IF(YEAR(LoanTable[[#This Row],[Disbursement Date]])=MIN(YEAR(LoanTable[Disbursement Date])),"",YEAR(LoanTable[[#This Row],[Disbursement Date]])-1)</f>
        <v>2021</v>
      </c>
      <c r="BC1643" s="10">
        <f>IF(LoanTable[[#This Row],[Previous Year]]="",1,IF(COUNTIFS(LoanTable[Client id],LoanTable[[#This Row],[Client id]],LoanTable[Year],LoanTable[[#This Row],[Previous Year]])&gt;0,1,0))</f>
        <v>0</v>
      </c>
      <c r="BD1643" t="str">
        <f>YEAR(LoanTable[[#This Row],[Disbursement Date]]) &amp; "-Q" &amp; ROUNDUP(MONTH(LoanTable[[#This Row],[Disbursement Date]])/3,0)</f>
        <v>2022-Q2</v>
      </c>
      <c r="BE1643">
        <f>IF(LoanTable[[#This Row],[Disbursement Date]]=LoanTable[[#This Row],[First Loan Date]],1,0)</f>
        <v>0</v>
      </c>
    </row>
    <row r="1644" spans="1:57" x14ac:dyDescent="0.3">
      <c r="A1644" t="s">
        <v>2580</v>
      </c>
      <c r="B1644">
        <v>828</v>
      </c>
      <c r="C1644" t="s">
        <v>310</v>
      </c>
      <c r="D1644" t="s">
        <v>573</v>
      </c>
      <c r="E1644">
        <v>18735</v>
      </c>
      <c r="F1644">
        <v>15451</v>
      </c>
      <c r="G1644">
        <v>15920</v>
      </c>
      <c r="H1644" s="5">
        <v>44728</v>
      </c>
      <c r="I1644" t="s">
        <v>612</v>
      </c>
      <c r="J1644" t="s">
        <v>619</v>
      </c>
      <c r="K1644">
        <v>140056</v>
      </c>
      <c r="L1644" t="s">
        <v>312</v>
      </c>
      <c r="M1644" t="s">
        <v>130</v>
      </c>
      <c r="N1644" t="s">
        <v>13</v>
      </c>
      <c r="O1644" t="s">
        <v>28</v>
      </c>
      <c r="P1644">
        <v>52</v>
      </c>
      <c r="Q1644" s="5" t="s">
        <v>103</v>
      </c>
      <c r="R1644" t="s">
        <v>74</v>
      </c>
      <c r="S1644" t="s">
        <v>105</v>
      </c>
      <c r="T1644" t="s">
        <v>18</v>
      </c>
      <c r="U1644" t="s">
        <v>65</v>
      </c>
      <c r="V1644" t="s">
        <v>31</v>
      </c>
      <c r="W1644">
        <v>390</v>
      </c>
      <c r="X1644" t="s">
        <v>574</v>
      </c>
      <c r="Y1644" t="s">
        <v>575</v>
      </c>
      <c r="Z1644" t="s">
        <v>576</v>
      </c>
      <c r="AA1644">
        <v>0.1065</v>
      </c>
      <c r="AB1644" t="s">
        <v>577</v>
      </c>
      <c r="AC1644" t="s">
        <v>578</v>
      </c>
      <c r="AD1644" t="s">
        <v>310</v>
      </c>
      <c r="AE1644" t="s">
        <v>250</v>
      </c>
      <c r="AF1644" t="s">
        <v>251</v>
      </c>
      <c r="AG1644" t="s">
        <v>252</v>
      </c>
      <c r="AH1644" t="s">
        <v>253</v>
      </c>
      <c r="AI1644" t="s">
        <v>310</v>
      </c>
      <c r="AJ1644">
        <v>140056</v>
      </c>
      <c r="AK1644" t="s">
        <v>311</v>
      </c>
      <c r="AL1644" t="s">
        <v>239</v>
      </c>
      <c r="AM1644">
        <v>19616</v>
      </c>
      <c r="AN1644">
        <v>17270</v>
      </c>
      <c r="AO1644">
        <v>18417</v>
      </c>
      <c r="AP1644">
        <v>36.33</v>
      </c>
      <c r="AQ1644">
        <v>3896.89</v>
      </c>
      <c r="AR1644" t="s">
        <v>2626</v>
      </c>
      <c r="AS1644" t="s">
        <v>2626</v>
      </c>
      <c r="AT1644">
        <v>2</v>
      </c>
      <c r="AU1644" t="s">
        <v>2629</v>
      </c>
      <c r="AV1644" s="3">
        <v>42484</v>
      </c>
      <c r="AW1644" s="3" t="str">
        <f>TEXT(LoanTable[[#This Row],[Disbursement Date]],"YYYY-MM")</f>
        <v>2022-06</v>
      </c>
      <c r="AX1644" t="str">
        <f>TEXT(EDATE(LoanTable[[#This Row],[Disbursement Date]],-1),"YYYY-MM")</f>
        <v>2022-05</v>
      </c>
      <c r="AY1644">
        <f>IF(LoanTable[[#This Row],[Loan Status]]="Active",1,0)</f>
        <v>0</v>
      </c>
      <c r="AZ1644">
        <f>IF(COUNTIFS(LoanTable[Client id],LoanTable[[#This Row],[Client id]],LoanTable[Period],LoanTable[[#This Row],[Previous Period]])&gt;0,1,0)</f>
        <v>1</v>
      </c>
      <c r="BA1644" s="17" t="str">
        <f>TEXT(LoanTable[[#This Row],[Disbursement Date]],"YYYY")</f>
        <v>2022</v>
      </c>
      <c r="BB1644" s="10" cm="1">
        <f t="array" ref="BB1644">IF(YEAR(LoanTable[[#This Row],[Disbursement Date]])=MIN(YEAR(LoanTable[Disbursement Date])),"",YEAR(LoanTable[[#This Row],[Disbursement Date]])-1)</f>
        <v>2021</v>
      </c>
      <c r="BC1644" s="10">
        <f>IF(LoanTable[[#This Row],[Previous Year]]="",1,IF(COUNTIFS(LoanTable[Client id],LoanTable[[#This Row],[Client id]],LoanTable[Year],LoanTable[[#This Row],[Previous Year]])&gt;0,1,0))</f>
        <v>0</v>
      </c>
      <c r="BD1644" t="str">
        <f>YEAR(LoanTable[[#This Row],[Disbursement Date]]) &amp; "-Q" &amp; ROUNDUP(MONTH(LoanTable[[#This Row],[Disbursement Date]])/3,0)</f>
        <v>2022-Q2</v>
      </c>
      <c r="BE1644">
        <f>IF(LoanTable[[#This Row],[Disbursement Date]]=LoanTable[[#This Row],[First Loan Date]],1,0)</f>
        <v>0</v>
      </c>
    </row>
    <row r="1645" spans="1:57" x14ac:dyDescent="0.3">
      <c r="A1645" t="s">
        <v>1348</v>
      </c>
      <c r="B1645">
        <v>443</v>
      </c>
      <c r="C1645" t="s">
        <v>324</v>
      </c>
      <c r="D1645" t="s">
        <v>589</v>
      </c>
      <c r="E1645">
        <v>36507</v>
      </c>
      <c r="F1645">
        <v>4309</v>
      </c>
      <c r="G1645">
        <v>10966</v>
      </c>
      <c r="H1645" s="5">
        <v>44734</v>
      </c>
      <c r="I1645" t="s">
        <v>615</v>
      </c>
      <c r="J1645" t="s">
        <v>613</v>
      </c>
      <c r="K1645">
        <v>710002</v>
      </c>
      <c r="L1645" t="s">
        <v>329</v>
      </c>
      <c r="M1645" t="s">
        <v>90</v>
      </c>
      <c r="N1645" t="s">
        <v>13</v>
      </c>
      <c r="O1645" t="s">
        <v>28</v>
      </c>
      <c r="P1645">
        <v>52</v>
      </c>
      <c r="Q1645" s="5" t="s">
        <v>92</v>
      </c>
      <c r="R1645" t="s">
        <v>74</v>
      </c>
      <c r="S1645" t="s">
        <v>35</v>
      </c>
      <c r="T1645" t="s">
        <v>18</v>
      </c>
      <c r="U1645" t="s">
        <v>22</v>
      </c>
      <c r="V1645" t="s">
        <v>39</v>
      </c>
      <c r="W1645">
        <v>322</v>
      </c>
      <c r="X1645" t="s">
        <v>574</v>
      </c>
      <c r="Y1645" t="s">
        <v>590</v>
      </c>
      <c r="Z1645" t="s">
        <v>576</v>
      </c>
      <c r="AA1645">
        <v>9.9099999999999994E-2</v>
      </c>
      <c r="AB1645" t="s">
        <v>577</v>
      </c>
      <c r="AC1645" t="s">
        <v>591</v>
      </c>
      <c r="AD1645" t="s">
        <v>324</v>
      </c>
      <c r="AE1645" t="s">
        <v>325</v>
      </c>
      <c r="AF1645" t="s">
        <v>326</v>
      </c>
      <c r="AG1645" t="s">
        <v>327</v>
      </c>
      <c r="AH1645" t="s">
        <v>328</v>
      </c>
      <c r="AI1645" t="s">
        <v>324</v>
      </c>
      <c r="AJ1645">
        <v>710002</v>
      </c>
      <c r="AK1645" t="s">
        <v>271</v>
      </c>
      <c r="AL1645" t="s">
        <v>239</v>
      </c>
      <c r="AM1645">
        <v>36311</v>
      </c>
      <c r="AN1645">
        <v>6216</v>
      </c>
      <c r="AO1645">
        <v>36245</v>
      </c>
      <c r="AP1645">
        <v>31.89</v>
      </c>
      <c r="AQ1645">
        <v>3776.1</v>
      </c>
      <c r="AR1645" t="s">
        <v>2627</v>
      </c>
      <c r="AS1645" t="s">
        <v>2626</v>
      </c>
      <c r="AT1645">
        <v>2</v>
      </c>
      <c r="AU1645" t="s">
        <v>2628</v>
      </c>
      <c r="AV1645" s="3">
        <v>44734</v>
      </c>
      <c r="AW1645" s="3" t="str">
        <f>TEXT(LoanTable[[#This Row],[Disbursement Date]],"YYYY-MM")</f>
        <v>2022-06</v>
      </c>
      <c r="AX1645" t="str">
        <f>TEXT(EDATE(LoanTable[[#This Row],[Disbursement Date]],-1),"YYYY-MM")</f>
        <v>2022-05</v>
      </c>
      <c r="AY1645">
        <f>IF(LoanTable[[#This Row],[Loan Status]]="Active",1,0)</f>
        <v>0</v>
      </c>
      <c r="AZ1645">
        <f>IF(COUNTIFS(LoanTable[Client id],LoanTable[[#This Row],[Client id]],LoanTable[Period],LoanTable[[#This Row],[Previous Period]])&gt;0,1,0)</f>
        <v>0</v>
      </c>
      <c r="BA1645" s="17" t="str">
        <f>TEXT(LoanTable[[#This Row],[Disbursement Date]],"YYYY")</f>
        <v>2022</v>
      </c>
      <c r="BB1645" s="10" cm="1">
        <f t="array" ref="BB1645">IF(YEAR(LoanTable[[#This Row],[Disbursement Date]])=MIN(YEAR(LoanTable[Disbursement Date])),"",YEAR(LoanTable[[#This Row],[Disbursement Date]])-1)</f>
        <v>2021</v>
      </c>
      <c r="BC1645" s="10">
        <f>IF(LoanTable[[#This Row],[Previous Year]]="",1,IF(COUNTIFS(LoanTable[Client id],LoanTable[[#This Row],[Client id]],LoanTable[Year],LoanTable[[#This Row],[Previous Year]])&gt;0,1,0))</f>
        <v>0</v>
      </c>
      <c r="BD1645" t="str">
        <f>YEAR(LoanTable[[#This Row],[Disbursement Date]]) &amp; "-Q" &amp; ROUNDUP(MONTH(LoanTable[[#This Row],[Disbursement Date]])/3,0)</f>
        <v>2022-Q2</v>
      </c>
      <c r="BE1645">
        <f>IF(LoanTable[[#This Row],[Disbursement Date]]=LoanTable[[#This Row],[First Loan Date]],1,0)</f>
        <v>1</v>
      </c>
    </row>
    <row r="1646" spans="1:57" x14ac:dyDescent="0.3">
      <c r="A1646" t="s">
        <v>1721</v>
      </c>
      <c r="B1646">
        <v>802</v>
      </c>
      <c r="C1646" t="s">
        <v>499</v>
      </c>
      <c r="D1646" t="s">
        <v>573</v>
      </c>
      <c r="E1646">
        <v>22724</v>
      </c>
      <c r="F1646">
        <v>43155</v>
      </c>
      <c r="G1646">
        <v>17369</v>
      </c>
      <c r="H1646" s="5">
        <v>44735</v>
      </c>
      <c r="I1646" t="s">
        <v>612</v>
      </c>
      <c r="J1646" t="s">
        <v>619</v>
      </c>
      <c r="K1646">
        <v>650051</v>
      </c>
      <c r="L1646" t="s">
        <v>501</v>
      </c>
      <c r="M1646" t="s">
        <v>165</v>
      </c>
      <c r="N1646" t="s">
        <v>13</v>
      </c>
      <c r="O1646" t="s">
        <v>28</v>
      </c>
      <c r="P1646">
        <v>46</v>
      </c>
      <c r="Q1646" s="5" t="s">
        <v>59</v>
      </c>
      <c r="R1646" t="s">
        <v>104</v>
      </c>
      <c r="S1646" t="s">
        <v>105</v>
      </c>
      <c r="T1646" t="s">
        <v>18</v>
      </c>
      <c r="U1646" t="s">
        <v>65</v>
      </c>
      <c r="V1646" t="s">
        <v>20</v>
      </c>
      <c r="W1646">
        <v>512</v>
      </c>
      <c r="X1646" t="s">
        <v>574</v>
      </c>
      <c r="Y1646" t="s">
        <v>575</v>
      </c>
      <c r="Z1646" t="s">
        <v>576</v>
      </c>
      <c r="AA1646">
        <v>0.1065</v>
      </c>
      <c r="AB1646" t="s">
        <v>577</v>
      </c>
      <c r="AC1646" t="s">
        <v>578</v>
      </c>
      <c r="AD1646" t="s">
        <v>499</v>
      </c>
      <c r="AE1646" t="s">
        <v>331</v>
      </c>
      <c r="AF1646" t="s">
        <v>332</v>
      </c>
      <c r="AG1646" t="s">
        <v>333</v>
      </c>
      <c r="AH1646" t="s">
        <v>334</v>
      </c>
      <c r="AI1646" t="s">
        <v>499</v>
      </c>
      <c r="AJ1646">
        <v>650051</v>
      </c>
      <c r="AK1646" t="s">
        <v>500</v>
      </c>
      <c r="AL1646" t="s">
        <v>241</v>
      </c>
      <c r="AM1646">
        <v>23341</v>
      </c>
      <c r="AN1646">
        <v>42753</v>
      </c>
      <c r="AO1646">
        <v>22516</v>
      </c>
      <c r="AP1646">
        <v>28.86</v>
      </c>
      <c r="AQ1646">
        <v>1332.66</v>
      </c>
      <c r="AR1646" t="s">
        <v>2626</v>
      </c>
      <c r="AS1646" t="s">
        <v>2626</v>
      </c>
      <c r="AT1646">
        <v>2</v>
      </c>
      <c r="AU1646" t="s">
        <v>2629</v>
      </c>
      <c r="AV1646" s="3">
        <v>44714</v>
      </c>
      <c r="AW1646" s="3" t="str">
        <f>TEXT(LoanTable[[#This Row],[Disbursement Date]],"YYYY-MM")</f>
        <v>2022-06</v>
      </c>
      <c r="AX1646" t="str">
        <f>TEXT(EDATE(LoanTable[[#This Row],[Disbursement Date]],-1),"YYYY-MM")</f>
        <v>2022-05</v>
      </c>
      <c r="AY1646">
        <f>IF(LoanTable[[#This Row],[Loan Status]]="Active",1,0)</f>
        <v>0</v>
      </c>
      <c r="AZ1646">
        <f>IF(COUNTIFS(LoanTable[Client id],LoanTable[[#This Row],[Client id]],LoanTable[Period],LoanTable[[#This Row],[Previous Period]])&gt;0,1,0)</f>
        <v>0</v>
      </c>
      <c r="BA1646" s="17" t="str">
        <f>TEXT(LoanTable[[#This Row],[Disbursement Date]],"YYYY")</f>
        <v>2022</v>
      </c>
      <c r="BB1646" s="10" cm="1">
        <f t="array" ref="BB1646">IF(YEAR(LoanTable[[#This Row],[Disbursement Date]])=MIN(YEAR(LoanTable[Disbursement Date])),"",YEAR(LoanTable[[#This Row],[Disbursement Date]])-1)</f>
        <v>2021</v>
      </c>
      <c r="BC1646" s="10">
        <f>IF(LoanTable[[#This Row],[Previous Year]]="",1,IF(COUNTIFS(LoanTable[Client id],LoanTable[[#This Row],[Client id]],LoanTable[Year],LoanTable[[#This Row],[Previous Year]])&gt;0,1,0))</f>
        <v>0</v>
      </c>
      <c r="BD1646" t="str">
        <f>YEAR(LoanTable[[#This Row],[Disbursement Date]]) &amp; "-Q" &amp; ROUNDUP(MONTH(LoanTable[[#This Row],[Disbursement Date]])/3,0)</f>
        <v>2022-Q2</v>
      </c>
      <c r="BE1646">
        <f>IF(LoanTable[[#This Row],[Disbursement Date]]=LoanTable[[#This Row],[First Loan Date]],1,0)</f>
        <v>0</v>
      </c>
    </row>
    <row r="1647" spans="1:57" x14ac:dyDescent="0.3">
      <c r="A1647" t="s">
        <v>1767</v>
      </c>
      <c r="B1647">
        <v>498</v>
      </c>
      <c r="C1647" t="s">
        <v>548</v>
      </c>
      <c r="D1647" t="s">
        <v>589</v>
      </c>
      <c r="E1647">
        <v>9378</v>
      </c>
      <c r="F1647">
        <v>37989</v>
      </c>
      <c r="G1647">
        <v>26933</v>
      </c>
      <c r="H1647" s="5">
        <v>44741</v>
      </c>
      <c r="I1647" t="s">
        <v>624</v>
      </c>
      <c r="J1647" t="s">
        <v>613</v>
      </c>
      <c r="K1647">
        <v>680026</v>
      </c>
      <c r="L1647" t="s">
        <v>551</v>
      </c>
      <c r="M1647" t="s">
        <v>68</v>
      </c>
      <c r="N1647" t="s">
        <v>13</v>
      </c>
      <c r="O1647" t="s">
        <v>46</v>
      </c>
      <c r="P1647">
        <v>28</v>
      </c>
      <c r="Q1647" s="5" t="s">
        <v>69</v>
      </c>
      <c r="R1647" t="s">
        <v>25</v>
      </c>
      <c r="S1647" t="s">
        <v>35</v>
      </c>
      <c r="T1647" t="s">
        <v>18</v>
      </c>
      <c r="U1647" t="s">
        <v>38</v>
      </c>
      <c r="V1647" t="s">
        <v>31</v>
      </c>
      <c r="W1647">
        <v>385</v>
      </c>
      <c r="X1647" t="s">
        <v>574</v>
      </c>
      <c r="Y1647" t="s">
        <v>590</v>
      </c>
      <c r="Z1647" t="s">
        <v>576</v>
      </c>
      <c r="AA1647">
        <v>9.9099999999999994E-2</v>
      </c>
      <c r="AB1647" t="s">
        <v>577</v>
      </c>
      <c r="AC1647" t="s">
        <v>591</v>
      </c>
      <c r="AD1647" t="s">
        <v>548</v>
      </c>
      <c r="AE1647" t="s">
        <v>472</v>
      </c>
      <c r="AF1647" t="s">
        <v>473</v>
      </c>
      <c r="AG1647" t="s">
        <v>474</v>
      </c>
      <c r="AH1647" t="s">
        <v>475</v>
      </c>
      <c r="AI1647" t="s">
        <v>549</v>
      </c>
      <c r="AJ1647">
        <v>680026</v>
      </c>
      <c r="AK1647" t="s">
        <v>550</v>
      </c>
      <c r="AL1647" t="s">
        <v>239</v>
      </c>
      <c r="AM1647">
        <v>9507</v>
      </c>
      <c r="AN1647">
        <v>37647</v>
      </c>
      <c r="AO1647">
        <v>9330</v>
      </c>
      <c r="AP1647">
        <v>4.5199999999999996</v>
      </c>
      <c r="AQ1647">
        <v>4894.71</v>
      </c>
      <c r="AR1647" t="s">
        <v>2626</v>
      </c>
      <c r="AS1647" t="s">
        <v>2626</v>
      </c>
      <c r="AT1647">
        <v>1</v>
      </c>
      <c r="AU1647" t="s">
        <v>2628</v>
      </c>
      <c r="AV1647" s="3">
        <v>42168</v>
      </c>
      <c r="AW1647" s="3" t="str">
        <f>TEXT(LoanTable[[#This Row],[Disbursement Date]],"YYYY-MM")</f>
        <v>2022-06</v>
      </c>
      <c r="AX1647" t="str">
        <f>TEXT(EDATE(LoanTable[[#This Row],[Disbursement Date]],-1),"YYYY-MM")</f>
        <v>2022-05</v>
      </c>
      <c r="AY1647">
        <f>IF(LoanTable[[#This Row],[Loan Status]]="Active",1,0)</f>
        <v>1</v>
      </c>
      <c r="AZ1647">
        <f>IF(COUNTIFS(LoanTable[Client id],LoanTable[[#This Row],[Client id]],LoanTable[Period],LoanTable[[#This Row],[Previous Period]])&gt;0,1,0)</f>
        <v>0</v>
      </c>
      <c r="BA1647" s="17" t="str">
        <f>TEXT(LoanTable[[#This Row],[Disbursement Date]],"YYYY")</f>
        <v>2022</v>
      </c>
      <c r="BB1647" s="10" cm="1">
        <f t="array" ref="BB1647">IF(YEAR(LoanTable[[#This Row],[Disbursement Date]])=MIN(YEAR(LoanTable[Disbursement Date])),"",YEAR(LoanTable[[#This Row],[Disbursement Date]])-1)</f>
        <v>2021</v>
      </c>
      <c r="BC1647" s="10">
        <f>IF(LoanTable[[#This Row],[Previous Year]]="",1,IF(COUNTIFS(LoanTable[Client id],LoanTable[[#This Row],[Client id]],LoanTable[Year],LoanTable[[#This Row],[Previous Year]])&gt;0,1,0))</f>
        <v>0</v>
      </c>
      <c r="BD1647" t="str">
        <f>YEAR(LoanTable[[#This Row],[Disbursement Date]]) &amp; "-Q" &amp; ROUNDUP(MONTH(LoanTable[[#This Row],[Disbursement Date]])/3,0)</f>
        <v>2022-Q2</v>
      </c>
      <c r="BE1647">
        <f>IF(LoanTable[[#This Row],[Disbursement Date]]=LoanTable[[#This Row],[First Loan Date]],1,0)</f>
        <v>0</v>
      </c>
    </row>
    <row r="1648" spans="1:57" x14ac:dyDescent="0.3">
      <c r="A1648" t="s">
        <v>818</v>
      </c>
      <c r="B1648">
        <v>871</v>
      </c>
      <c r="C1648" t="s">
        <v>548</v>
      </c>
      <c r="D1648" t="s">
        <v>579</v>
      </c>
      <c r="E1648">
        <v>4941</v>
      </c>
      <c r="F1648">
        <v>29332</v>
      </c>
      <c r="G1648">
        <v>40098</v>
      </c>
      <c r="H1648" s="5">
        <v>44744</v>
      </c>
      <c r="I1648" t="s">
        <v>612</v>
      </c>
      <c r="J1648" t="s">
        <v>613</v>
      </c>
      <c r="K1648">
        <v>680026</v>
      </c>
      <c r="L1648" t="s">
        <v>551</v>
      </c>
      <c r="M1648" t="s">
        <v>207</v>
      </c>
      <c r="N1648" t="s">
        <v>13</v>
      </c>
      <c r="O1648" t="s">
        <v>28</v>
      </c>
      <c r="P1648">
        <v>50</v>
      </c>
      <c r="Q1648" s="5" t="s">
        <v>61</v>
      </c>
      <c r="R1648" t="s">
        <v>104</v>
      </c>
      <c r="S1648" t="s">
        <v>105</v>
      </c>
      <c r="T1648" t="s">
        <v>18</v>
      </c>
      <c r="U1648" t="s">
        <v>65</v>
      </c>
      <c r="V1648" t="s">
        <v>39</v>
      </c>
      <c r="W1648">
        <v>416</v>
      </c>
      <c r="X1648" t="s">
        <v>574</v>
      </c>
      <c r="Y1648" t="s">
        <v>580</v>
      </c>
      <c r="Z1648" t="s">
        <v>576</v>
      </c>
      <c r="AA1648">
        <v>7.51E-2</v>
      </c>
      <c r="AB1648" t="s">
        <v>581</v>
      </c>
      <c r="AC1648" t="s">
        <v>582</v>
      </c>
      <c r="AD1648" t="s">
        <v>548</v>
      </c>
      <c r="AE1648" t="s">
        <v>472</v>
      </c>
      <c r="AF1648" t="s">
        <v>473</v>
      </c>
      <c r="AG1648" t="s">
        <v>474</v>
      </c>
      <c r="AH1648" t="s">
        <v>475</v>
      </c>
      <c r="AI1648" t="s">
        <v>549</v>
      </c>
      <c r="AJ1648">
        <v>680026</v>
      </c>
      <c r="AK1648" t="s">
        <v>550</v>
      </c>
      <c r="AL1648" t="s">
        <v>239</v>
      </c>
      <c r="AM1648">
        <v>5703</v>
      </c>
      <c r="AN1648">
        <v>29830</v>
      </c>
      <c r="AO1648">
        <v>4739</v>
      </c>
      <c r="AP1648">
        <v>42.22</v>
      </c>
      <c r="AQ1648">
        <v>1035.1300000000001</v>
      </c>
      <c r="AR1648" t="s">
        <v>2626</v>
      </c>
      <c r="AS1648" t="s">
        <v>2626</v>
      </c>
      <c r="AT1648">
        <v>0</v>
      </c>
      <c r="AU1648" t="s">
        <v>2629</v>
      </c>
      <c r="AV1648" s="3">
        <v>42607</v>
      </c>
      <c r="AW1648" s="3" t="str">
        <f>TEXT(LoanTable[[#This Row],[Disbursement Date]],"YYYY-MM")</f>
        <v>2022-07</v>
      </c>
      <c r="AX1648" t="str">
        <f>TEXT(EDATE(LoanTable[[#This Row],[Disbursement Date]],-1),"YYYY-MM")</f>
        <v>2022-06</v>
      </c>
      <c r="AY1648">
        <f>IF(LoanTable[[#This Row],[Loan Status]]="Active",1,0)</f>
        <v>0</v>
      </c>
      <c r="AZ1648">
        <f>IF(COUNTIFS(LoanTable[Client id],LoanTable[[#This Row],[Client id]],LoanTable[Period],LoanTable[[#This Row],[Previous Period]])&gt;0,1,0)</f>
        <v>0</v>
      </c>
      <c r="BA1648" s="17" t="str">
        <f>TEXT(LoanTable[[#This Row],[Disbursement Date]],"YYYY")</f>
        <v>2022</v>
      </c>
      <c r="BB1648" s="10" cm="1">
        <f t="array" ref="BB1648">IF(YEAR(LoanTable[[#This Row],[Disbursement Date]])=MIN(YEAR(LoanTable[Disbursement Date])),"",YEAR(LoanTable[[#This Row],[Disbursement Date]])-1)</f>
        <v>2021</v>
      </c>
      <c r="BC1648" s="10">
        <f>IF(LoanTable[[#This Row],[Previous Year]]="",1,IF(COUNTIFS(LoanTable[Client id],LoanTable[[#This Row],[Client id]],LoanTable[Year],LoanTable[[#This Row],[Previous Year]])&gt;0,1,0))</f>
        <v>0</v>
      </c>
      <c r="BD1648" t="str">
        <f>YEAR(LoanTable[[#This Row],[Disbursement Date]]) &amp; "-Q" &amp; ROUNDUP(MONTH(LoanTable[[#This Row],[Disbursement Date]])/3,0)</f>
        <v>2022-Q3</v>
      </c>
      <c r="BE1648">
        <f>IF(LoanTable[[#This Row],[Disbursement Date]]=LoanTable[[#This Row],[First Loan Date]],1,0)</f>
        <v>0</v>
      </c>
    </row>
    <row r="1649" spans="1:57" x14ac:dyDescent="0.3">
      <c r="A1649" t="s">
        <v>1664</v>
      </c>
      <c r="B1649">
        <v>131</v>
      </c>
      <c r="C1649" t="s">
        <v>559</v>
      </c>
      <c r="D1649" t="s">
        <v>587</v>
      </c>
      <c r="E1649">
        <v>30292</v>
      </c>
      <c r="F1649">
        <v>46886</v>
      </c>
      <c r="G1649">
        <v>23285</v>
      </c>
      <c r="H1649" s="5">
        <v>44745</v>
      </c>
      <c r="I1649" t="s">
        <v>612</v>
      </c>
      <c r="J1649" t="s">
        <v>619</v>
      </c>
      <c r="K1649">
        <v>670106</v>
      </c>
      <c r="L1649" t="s">
        <v>561</v>
      </c>
      <c r="M1649" t="s">
        <v>162</v>
      </c>
      <c r="N1649" t="s">
        <v>13</v>
      </c>
      <c r="O1649" t="s">
        <v>14</v>
      </c>
      <c r="P1649">
        <v>36</v>
      </c>
      <c r="Q1649" s="5" t="s">
        <v>67</v>
      </c>
      <c r="R1649" t="s">
        <v>30</v>
      </c>
      <c r="S1649" t="s">
        <v>145</v>
      </c>
      <c r="T1649" t="s">
        <v>18</v>
      </c>
      <c r="U1649" t="s">
        <v>22</v>
      </c>
      <c r="V1649" t="s">
        <v>31</v>
      </c>
      <c r="W1649">
        <v>692</v>
      </c>
      <c r="X1649" t="s">
        <v>574</v>
      </c>
      <c r="Y1649" t="s">
        <v>584</v>
      </c>
      <c r="Z1649" t="s">
        <v>576</v>
      </c>
      <c r="AA1649">
        <v>6.6199999999999995E-2</v>
      </c>
      <c r="AB1649" t="s">
        <v>581</v>
      </c>
      <c r="AC1649" t="s">
        <v>588</v>
      </c>
      <c r="AD1649" t="s">
        <v>559</v>
      </c>
      <c r="AE1649" t="s">
        <v>279</v>
      </c>
      <c r="AF1649" t="s">
        <v>280</v>
      </c>
      <c r="AG1649" t="s">
        <v>281</v>
      </c>
      <c r="AH1649" t="s">
        <v>282</v>
      </c>
      <c r="AI1649" t="s">
        <v>559</v>
      </c>
      <c r="AJ1649">
        <v>670106</v>
      </c>
      <c r="AK1649" t="s">
        <v>560</v>
      </c>
      <c r="AL1649" t="s">
        <v>239</v>
      </c>
      <c r="AM1649">
        <v>31821</v>
      </c>
      <c r="AN1649">
        <v>46420</v>
      </c>
      <c r="AO1649">
        <v>29917</v>
      </c>
      <c r="AP1649">
        <v>46.75</v>
      </c>
      <c r="AQ1649">
        <v>1307.92</v>
      </c>
      <c r="AR1649" t="s">
        <v>2626</v>
      </c>
      <c r="AS1649" t="s">
        <v>2626</v>
      </c>
      <c r="AT1649">
        <v>0</v>
      </c>
      <c r="AU1649" t="s">
        <v>2628</v>
      </c>
      <c r="AV1649" s="3">
        <v>43751</v>
      </c>
      <c r="AW1649" s="3" t="str">
        <f>TEXT(LoanTable[[#This Row],[Disbursement Date]],"YYYY-MM")</f>
        <v>2022-07</v>
      </c>
      <c r="AX1649" t="str">
        <f>TEXT(EDATE(LoanTable[[#This Row],[Disbursement Date]],-1),"YYYY-MM")</f>
        <v>2022-06</v>
      </c>
      <c r="AY1649">
        <f>IF(LoanTable[[#This Row],[Loan Status]]="Active",1,0)</f>
        <v>0</v>
      </c>
      <c r="AZ1649">
        <f>IF(COUNTIFS(LoanTable[Client id],LoanTable[[#This Row],[Client id]],LoanTable[Period],LoanTable[[#This Row],[Previous Period]])&gt;0,1,0)</f>
        <v>0</v>
      </c>
      <c r="BA1649" s="17" t="str">
        <f>TEXT(LoanTable[[#This Row],[Disbursement Date]],"YYYY")</f>
        <v>2022</v>
      </c>
      <c r="BB1649" s="10" cm="1">
        <f t="array" ref="BB1649">IF(YEAR(LoanTable[[#This Row],[Disbursement Date]])=MIN(YEAR(LoanTable[Disbursement Date])),"",YEAR(LoanTable[[#This Row],[Disbursement Date]])-1)</f>
        <v>2021</v>
      </c>
      <c r="BC1649" s="10">
        <f>IF(LoanTable[[#This Row],[Previous Year]]="",1,IF(COUNTIFS(LoanTable[Client id],LoanTable[[#This Row],[Client id]],LoanTable[Year],LoanTable[[#This Row],[Previous Year]])&gt;0,1,0))</f>
        <v>0</v>
      </c>
      <c r="BD1649" t="str">
        <f>YEAR(LoanTable[[#This Row],[Disbursement Date]]) &amp; "-Q" &amp; ROUNDUP(MONTH(LoanTable[[#This Row],[Disbursement Date]])/3,0)</f>
        <v>2022-Q3</v>
      </c>
      <c r="BE1649">
        <f>IF(LoanTable[[#This Row],[Disbursement Date]]=LoanTable[[#This Row],[First Loan Date]],1,0)</f>
        <v>0</v>
      </c>
    </row>
    <row r="1650" spans="1:57" x14ac:dyDescent="0.3">
      <c r="A1650" t="s">
        <v>2543</v>
      </c>
      <c r="B1650">
        <v>56</v>
      </c>
      <c r="C1650" t="s">
        <v>324</v>
      </c>
      <c r="D1650" t="s">
        <v>587</v>
      </c>
      <c r="E1650">
        <v>5614</v>
      </c>
      <c r="F1650">
        <v>47051</v>
      </c>
      <c r="G1650">
        <v>32986</v>
      </c>
      <c r="H1650" s="5">
        <v>44753</v>
      </c>
      <c r="I1650" t="s">
        <v>615</v>
      </c>
      <c r="J1650" t="s">
        <v>613</v>
      </c>
      <c r="K1650">
        <v>710002</v>
      </c>
      <c r="L1650" t="s">
        <v>329</v>
      </c>
      <c r="M1650" t="s">
        <v>112</v>
      </c>
      <c r="N1650" t="s">
        <v>13</v>
      </c>
      <c r="O1650" t="s">
        <v>28</v>
      </c>
      <c r="P1650">
        <v>46</v>
      </c>
      <c r="Q1650" s="6" t="s">
        <v>59</v>
      </c>
      <c r="R1650" t="s">
        <v>74</v>
      </c>
      <c r="S1650" t="s">
        <v>35</v>
      </c>
      <c r="T1650" t="s">
        <v>18</v>
      </c>
      <c r="U1650" t="s">
        <v>26</v>
      </c>
      <c r="V1650" t="s">
        <v>31</v>
      </c>
      <c r="W1650">
        <v>467</v>
      </c>
      <c r="X1650" t="s">
        <v>574</v>
      </c>
      <c r="Y1650" t="s">
        <v>584</v>
      </c>
      <c r="Z1650" t="s">
        <v>576</v>
      </c>
      <c r="AA1650">
        <v>6.6199999999999995E-2</v>
      </c>
      <c r="AB1650" t="s">
        <v>581</v>
      </c>
      <c r="AC1650" t="s">
        <v>588</v>
      </c>
      <c r="AD1650" t="s">
        <v>324</v>
      </c>
      <c r="AE1650" t="s">
        <v>325</v>
      </c>
      <c r="AF1650" t="s">
        <v>326</v>
      </c>
      <c r="AG1650" t="s">
        <v>327</v>
      </c>
      <c r="AH1650" t="s">
        <v>328</v>
      </c>
      <c r="AI1650" t="s">
        <v>324</v>
      </c>
      <c r="AJ1650">
        <v>710002</v>
      </c>
      <c r="AK1650" t="s">
        <v>271</v>
      </c>
      <c r="AL1650" t="s">
        <v>239</v>
      </c>
      <c r="AM1650">
        <v>5663</v>
      </c>
      <c r="AN1650">
        <v>46731</v>
      </c>
      <c r="AO1650">
        <v>5551</v>
      </c>
      <c r="AP1650">
        <v>3.71</v>
      </c>
      <c r="AQ1650">
        <v>4319.72</v>
      </c>
      <c r="AR1650" t="s">
        <v>2626</v>
      </c>
      <c r="AS1650" t="s">
        <v>2626</v>
      </c>
      <c r="AT1650">
        <v>0</v>
      </c>
      <c r="AU1650" t="s">
        <v>2628</v>
      </c>
      <c r="AV1650" s="3">
        <v>44753</v>
      </c>
      <c r="AW1650" s="3" t="str">
        <f>TEXT(LoanTable[[#This Row],[Disbursement Date]],"YYYY-MM")</f>
        <v>2022-07</v>
      </c>
      <c r="AX1650" t="str">
        <f>TEXT(EDATE(LoanTable[[#This Row],[Disbursement Date]],-1),"YYYY-MM")</f>
        <v>2022-06</v>
      </c>
      <c r="AY1650">
        <f>IF(LoanTable[[#This Row],[Loan Status]]="Active",1,0)</f>
        <v>0</v>
      </c>
      <c r="AZ1650">
        <f>IF(COUNTIFS(LoanTable[Client id],LoanTable[[#This Row],[Client id]],LoanTable[Period],LoanTable[[#This Row],[Previous Period]])&gt;0,1,0)</f>
        <v>0</v>
      </c>
      <c r="BA1650" s="17" t="str">
        <f>TEXT(LoanTable[[#This Row],[Disbursement Date]],"YYYY")</f>
        <v>2022</v>
      </c>
      <c r="BB1650" s="10" cm="1">
        <f t="array" ref="BB1650">IF(YEAR(LoanTable[[#This Row],[Disbursement Date]])=MIN(YEAR(LoanTable[Disbursement Date])),"",YEAR(LoanTable[[#This Row],[Disbursement Date]])-1)</f>
        <v>2021</v>
      </c>
      <c r="BC1650" s="10">
        <f>IF(LoanTable[[#This Row],[Previous Year]]="",1,IF(COUNTIFS(LoanTable[Client id],LoanTable[[#This Row],[Client id]],LoanTable[Year],LoanTable[[#This Row],[Previous Year]])&gt;0,1,0))</f>
        <v>0</v>
      </c>
      <c r="BD1650" t="str">
        <f>YEAR(LoanTable[[#This Row],[Disbursement Date]]) &amp; "-Q" &amp; ROUNDUP(MONTH(LoanTable[[#This Row],[Disbursement Date]])/3,0)</f>
        <v>2022-Q3</v>
      </c>
      <c r="BE1650">
        <f>IF(LoanTable[[#This Row],[Disbursement Date]]=LoanTable[[#This Row],[First Loan Date]],1,0)</f>
        <v>1</v>
      </c>
    </row>
    <row r="1651" spans="1:57" x14ac:dyDescent="0.3">
      <c r="A1651" t="s">
        <v>1788</v>
      </c>
      <c r="B1651">
        <v>961</v>
      </c>
      <c r="C1651" t="s">
        <v>310</v>
      </c>
      <c r="D1651" t="s">
        <v>596</v>
      </c>
      <c r="E1651">
        <v>35537</v>
      </c>
      <c r="F1651">
        <v>24189</v>
      </c>
      <c r="G1651">
        <v>27974</v>
      </c>
      <c r="H1651" s="5">
        <v>44753</v>
      </c>
      <c r="I1651" t="s">
        <v>615</v>
      </c>
      <c r="J1651" t="s">
        <v>619</v>
      </c>
      <c r="K1651">
        <v>140056</v>
      </c>
      <c r="L1651" t="s">
        <v>312</v>
      </c>
      <c r="M1651" t="s">
        <v>54</v>
      </c>
      <c r="N1651" t="s">
        <v>13</v>
      </c>
      <c r="O1651" t="s">
        <v>46</v>
      </c>
      <c r="P1651">
        <v>29</v>
      </c>
      <c r="Q1651" s="5" t="s">
        <v>53</v>
      </c>
      <c r="R1651" t="s">
        <v>30</v>
      </c>
      <c r="S1651" t="s">
        <v>145</v>
      </c>
      <c r="T1651" t="s">
        <v>18</v>
      </c>
      <c r="U1651" t="s">
        <v>22</v>
      </c>
      <c r="V1651" t="s">
        <v>39</v>
      </c>
      <c r="W1651">
        <v>324</v>
      </c>
      <c r="X1651" t="s">
        <v>574</v>
      </c>
      <c r="Y1651" t="s">
        <v>590</v>
      </c>
      <c r="Z1651" t="s">
        <v>593</v>
      </c>
      <c r="AA1651">
        <v>0.17269999999999999</v>
      </c>
      <c r="AB1651" t="s">
        <v>585</v>
      </c>
      <c r="AC1651" t="s">
        <v>597</v>
      </c>
      <c r="AD1651" t="s">
        <v>310</v>
      </c>
      <c r="AE1651" t="s">
        <v>250</v>
      </c>
      <c r="AF1651" t="s">
        <v>251</v>
      </c>
      <c r="AG1651" t="s">
        <v>252</v>
      </c>
      <c r="AH1651" t="s">
        <v>253</v>
      </c>
      <c r="AI1651" t="s">
        <v>310</v>
      </c>
      <c r="AJ1651">
        <v>140056</v>
      </c>
      <c r="AK1651" t="s">
        <v>311</v>
      </c>
      <c r="AL1651" t="s">
        <v>239</v>
      </c>
      <c r="AM1651">
        <v>35675</v>
      </c>
      <c r="AN1651">
        <v>23724</v>
      </c>
      <c r="AO1651">
        <v>35262</v>
      </c>
      <c r="AP1651">
        <v>19.649999999999999</v>
      </c>
      <c r="AQ1651">
        <v>1629.6</v>
      </c>
      <c r="AR1651" t="s">
        <v>2626</v>
      </c>
      <c r="AS1651" t="s">
        <v>2626</v>
      </c>
      <c r="AT1651">
        <v>2</v>
      </c>
      <c r="AU1651" t="s">
        <v>2628</v>
      </c>
      <c r="AV1651" s="3">
        <v>42177</v>
      </c>
      <c r="AW1651" s="3" t="str">
        <f>TEXT(LoanTable[[#This Row],[Disbursement Date]],"YYYY-MM")</f>
        <v>2022-07</v>
      </c>
      <c r="AX1651" t="str">
        <f>TEXT(EDATE(LoanTable[[#This Row],[Disbursement Date]],-1),"YYYY-MM")</f>
        <v>2022-06</v>
      </c>
      <c r="AY1651">
        <f>IF(LoanTable[[#This Row],[Loan Status]]="Active",1,0)</f>
        <v>0</v>
      </c>
      <c r="AZ1651">
        <f>IF(COUNTIFS(LoanTable[Client id],LoanTable[[#This Row],[Client id]],LoanTable[Period],LoanTable[[#This Row],[Previous Period]])&gt;0,1,0)</f>
        <v>0</v>
      </c>
      <c r="BA1651" s="17" t="str">
        <f>TEXT(LoanTable[[#This Row],[Disbursement Date]],"YYYY")</f>
        <v>2022</v>
      </c>
      <c r="BB1651" s="10" cm="1">
        <f t="array" ref="BB1651">IF(YEAR(LoanTable[[#This Row],[Disbursement Date]])=MIN(YEAR(LoanTable[Disbursement Date])),"",YEAR(LoanTable[[#This Row],[Disbursement Date]])-1)</f>
        <v>2021</v>
      </c>
      <c r="BC1651" s="10">
        <f>IF(LoanTable[[#This Row],[Previous Year]]="",1,IF(COUNTIFS(LoanTable[Client id],LoanTable[[#This Row],[Client id]],LoanTable[Year],LoanTable[[#This Row],[Previous Year]])&gt;0,1,0))</f>
        <v>0</v>
      </c>
      <c r="BD1651" t="str">
        <f>YEAR(LoanTable[[#This Row],[Disbursement Date]]) &amp; "-Q" &amp; ROUNDUP(MONTH(LoanTable[[#This Row],[Disbursement Date]])/3,0)</f>
        <v>2022-Q3</v>
      </c>
      <c r="BE1651">
        <f>IF(LoanTable[[#This Row],[Disbursement Date]]=LoanTable[[#This Row],[First Loan Date]],1,0)</f>
        <v>0</v>
      </c>
    </row>
    <row r="1652" spans="1:57" x14ac:dyDescent="0.3">
      <c r="A1652" t="s">
        <v>1515</v>
      </c>
      <c r="B1652">
        <v>470</v>
      </c>
      <c r="C1652" t="s">
        <v>386</v>
      </c>
      <c r="D1652" t="s">
        <v>573</v>
      </c>
      <c r="E1652">
        <v>36794</v>
      </c>
      <c r="F1652">
        <v>41941</v>
      </c>
      <c r="G1652">
        <v>25063</v>
      </c>
      <c r="H1652" s="5">
        <v>44754</v>
      </c>
      <c r="I1652" t="s">
        <v>615</v>
      </c>
      <c r="J1652" t="s">
        <v>619</v>
      </c>
      <c r="K1652">
        <v>1110166</v>
      </c>
      <c r="L1652" t="s">
        <v>389</v>
      </c>
      <c r="M1652" t="s">
        <v>182</v>
      </c>
      <c r="N1652" t="s">
        <v>13</v>
      </c>
      <c r="O1652" t="s">
        <v>46</v>
      </c>
      <c r="P1652">
        <v>28</v>
      </c>
      <c r="Q1652" s="5" t="s">
        <v>183</v>
      </c>
      <c r="R1652" t="s">
        <v>30</v>
      </c>
      <c r="S1652" t="s">
        <v>145</v>
      </c>
      <c r="T1652" t="s">
        <v>63</v>
      </c>
      <c r="U1652" t="s">
        <v>38</v>
      </c>
      <c r="V1652" t="s">
        <v>20</v>
      </c>
      <c r="W1652">
        <v>641</v>
      </c>
      <c r="X1652" t="s">
        <v>574</v>
      </c>
      <c r="Y1652" t="s">
        <v>575</v>
      </c>
      <c r="Z1652" t="s">
        <v>576</v>
      </c>
      <c r="AA1652">
        <v>0.1065</v>
      </c>
      <c r="AB1652" t="s">
        <v>577</v>
      </c>
      <c r="AC1652" t="s">
        <v>578</v>
      </c>
      <c r="AD1652" t="s">
        <v>386</v>
      </c>
      <c r="AE1652" t="s">
        <v>234</v>
      </c>
      <c r="AF1652" t="s">
        <v>235</v>
      </c>
      <c r="AG1652" t="s">
        <v>236</v>
      </c>
      <c r="AH1652" t="s">
        <v>237</v>
      </c>
      <c r="AI1652" t="s">
        <v>387</v>
      </c>
      <c r="AJ1652">
        <v>1110166</v>
      </c>
      <c r="AK1652" t="s">
        <v>388</v>
      </c>
      <c r="AL1652" t="s">
        <v>239</v>
      </c>
      <c r="AM1652">
        <v>37621</v>
      </c>
      <c r="AN1652">
        <v>41613</v>
      </c>
      <c r="AO1652">
        <v>36764</v>
      </c>
      <c r="AP1652">
        <v>37.47</v>
      </c>
      <c r="AQ1652">
        <v>2980.04</v>
      </c>
      <c r="AR1652" t="s">
        <v>2626</v>
      </c>
      <c r="AS1652" t="s">
        <v>2626</v>
      </c>
      <c r="AT1652">
        <v>1</v>
      </c>
      <c r="AU1652" t="s">
        <v>2628</v>
      </c>
      <c r="AV1652" s="3">
        <v>44211</v>
      </c>
      <c r="AW1652" s="3" t="str">
        <f>TEXT(LoanTable[[#This Row],[Disbursement Date]],"YYYY-MM")</f>
        <v>2022-07</v>
      </c>
      <c r="AX1652" t="str">
        <f>TEXT(EDATE(LoanTable[[#This Row],[Disbursement Date]],-1),"YYYY-MM")</f>
        <v>2022-06</v>
      </c>
      <c r="AY1652">
        <f>IF(LoanTable[[#This Row],[Loan Status]]="Active",1,0)</f>
        <v>0</v>
      </c>
      <c r="AZ1652">
        <f>IF(COUNTIFS(LoanTable[Client id],LoanTable[[#This Row],[Client id]],LoanTable[Period],LoanTable[[#This Row],[Previous Period]])&gt;0,1,0)</f>
        <v>0</v>
      </c>
      <c r="BA1652" s="17" t="str">
        <f>TEXT(LoanTable[[#This Row],[Disbursement Date]],"YYYY")</f>
        <v>2022</v>
      </c>
      <c r="BB1652" s="10" cm="1">
        <f t="array" ref="BB1652">IF(YEAR(LoanTable[[#This Row],[Disbursement Date]])=MIN(YEAR(LoanTable[Disbursement Date])),"",YEAR(LoanTable[[#This Row],[Disbursement Date]])-1)</f>
        <v>2021</v>
      </c>
      <c r="BC1652" s="10">
        <f>IF(LoanTable[[#This Row],[Previous Year]]="",1,IF(COUNTIFS(LoanTable[Client id],LoanTable[[#This Row],[Client id]],LoanTable[Year],LoanTable[[#This Row],[Previous Year]])&gt;0,1,0))</f>
        <v>1</v>
      </c>
      <c r="BD1652" t="str">
        <f>YEAR(LoanTable[[#This Row],[Disbursement Date]]) &amp; "-Q" &amp; ROUNDUP(MONTH(LoanTable[[#This Row],[Disbursement Date]])/3,0)</f>
        <v>2022-Q3</v>
      </c>
      <c r="BE1652">
        <f>IF(LoanTable[[#This Row],[Disbursement Date]]=LoanTable[[#This Row],[First Loan Date]],1,0)</f>
        <v>0</v>
      </c>
    </row>
    <row r="1653" spans="1:57" x14ac:dyDescent="0.3">
      <c r="A1653" t="s">
        <v>1012</v>
      </c>
      <c r="B1653">
        <v>935</v>
      </c>
      <c r="C1653" t="s">
        <v>350</v>
      </c>
      <c r="D1653" t="s">
        <v>573</v>
      </c>
      <c r="E1653">
        <v>19042</v>
      </c>
      <c r="F1653">
        <v>8797</v>
      </c>
      <c r="G1653">
        <v>37947</v>
      </c>
      <c r="H1653" s="5">
        <v>44756</v>
      </c>
      <c r="I1653" t="s">
        <v>612</v>
      </c>
      <c r="J1653" t="s">
        <v>613</v>
      </c>
      <c r="K1653">
        <v>700013</v>
      </c>
      <c r="L1653" t="s">
        <v>351</v>
      </c>
      <c r="M1653" t="s">
        <v>90</v>
      </c>
      <c r="N1653" t="s">
        <v>13</v>
      </c>
      <c r="O1653" t="s">
        <v>28</v>
      </c>
      <c r="P1653">
        <v>49</v>
      </c>
      <c r="Q1653" s="5" t="s">
        <v>152</v>
      </c>
      <c r="R1653" t="s">
        <v>25</v>
      </c>
      <c r="S1653" t="s">
        <v>35</v>
      </c>
      <c r="T1653" t="s">
        <v>18</v>
      </c>
      <c r="U1653" t="s">
        <v>19</v>
      </c>
      <c r="V1653" t="s">
        <v>31</v>
      </c>
      <c r="W1653">
        <v>641</v>
      </c>
      <c r="X1653" t="s">
        <v>574</v>
      </c>
      <c r="Y1653" t="s">
        <v>575</v>
      </c>
      <c r="Z1653" t="s">
        <v>576</v>
      </c>
      <c r="AA1653">
        <v>0.1065</v>
      </c>
      <c r="AB1653" t="s">
        <v>577</v>
      </c>
      <c r="AC1653" t="s">
        <v>578</v>
      </c>
      <c r="AD1653" t="s">
        <v>350</v>
      </c>
      <c r="AE1653" t="s">
        <v>331</v>
      </c>
      <c r="AF1653" t="s">
        <v>332</v>
      </c>
      <c r="AG1653" t="s">
        <v>333</v>
      </c>
      <c r="AH1653" t="s">
        <v>334</v>
      </c>
      <c r="AI1653" t="s">
        <v>335</v>
      </c>
      <c r="AJ1653">
        <v>700013</v>
      </c>
      <c r="AK1653" t="s">
        <v>247</v>
      </c>
      <c r="AL1653" t="s">
        <v>241</v>
      </c>
      <c r="AM1653">
        <v>19868</v>
      </c>
      <c r="AN1653">
        <v>8781</v>
      </c>
      <c r="AO1653">
        <v>19039</v>
      </c>
      <c r="AP1653">
        <v>41.86</v>
      </c>
      <c r="AQ1653">
        <v>3081.28</v>
      </c>
      <c r="AR1653" t="s">
        <v>2626</v>
      </c>
      <c r="AS1653" t="s">
        <v>2626</v>
      </c>
      <c r="AT1653">
        <v>0</v>
      </c>
      <c r="AU1653" t="s">
        <v>2628</v>
      </c>
      <c r="AV1653" s="3">
        <v>43053</v>
      </c>
      <c r="AW1653" s="3" t="str">
        <f>TEXT(LoanTable[[#This Row],[Disbursement Date]],"YYYY-MM")</f>
        <v>2022-07</v>
      </c>
      <c r="AX1653" t="str">
        <f>TEXT(EDATE(LoanTable[[#This Row],[Disbursement Date]],-1),"YYYY-MM")</f>
        <v>2022-06</v>
      </c>
      <c r="AY1653">
        <f>IF(LoanTable[[#This Row],[Loan Status]]="Active",1,0)</f>
        <v>0</v>
      </c>
      <c r="AZ1653">
        <f>IF(COUNTIFS(LoanTable[Client id],LoanTable[[#This Row],[Client id]],LoanTable[Period],LoanTable[[#This Row],[Previous Period]])&gt;0,1,0)</f>
        <v>0</v>
      </c>
      <c r="BA1653" s="17" t="str">
        <f>TEXT(LoanTable[[#This Row],[Disbursement Date]],"YYYY")</f>
        <v>2022</v>
      </c>
      <c r="BB1653" s="10" cm="1">
        <f t="array" ref="BB1653">IF(YEAR(LoanTable[[#This Row],[Disbursement Date]])=MIN(YEAR(LoanTable[Disbursement Date])),"",YEAR(LoanTable[[#This Row],[Disbursement Date]])-1)</f>
        <v>2021</v>
      </c>
      <c r="BC1653" s="10">
        <f>IF(LoanTable[[#This Row],[Previous Year]]="",1,IF(COUNTIFS(LoanTable[Client id],LoanTable[[#This Row],[Client id]],LoanTable[Year],LoanTable[[#This Row],[Previous Year]])&gt;0,1,0))</f>
        <v>0</v>
      </c>
      <c r="BD1653" t="str">
        <f>YEAR(LoanTable[[#This Row],[Disbursement Date]]) &amp; "-Q" &amp; ROUNDUP(MONTH(LoanTable[[#This Row],[Disbursement Date]])/3,0)</f>
        <v>2022-Q3</v>
      </c>
      <c r="BE1653">
        <f>IF(LoanTable[[#This Row],[Disbursement Date]]=LoanTable[[#This Row],[First Loan Date]],1,0)</f>
        <v>0</v>
      </c>
    </row>
    <row r="1654" spans="1:57" x14ac:dyDescent="0.3">
      <c r="A1654" t="s">
        <v>1547</v>
      </c>
      <c r="B1654">
        <v>442</v>
      </c>
      <c r="C1654" t="s">
        <v>350</v>
      </c>
      <c r="D1654" t="s">
        <v>579</v>
      </c>
      <c r="E1654">
        <v>4098</v>
      </c>
      <c r="F1654">
        <v>10377</v>
      </c>
      <c r="G1654">
        <v>1826</v>
      </c>
      <c r="H1654" s="5">
        <v>44759</v>
      </c>
      <c r="I1654" t="s">
        <v>617</v>
      </c>
      <c r="J1654" t="s">
        <v>613</v>
      </c>
      <c r="K1654">
        <v>700013</v>
      </c>
      <c r="L1654" t="s">
        <v>351</v>
      </c>
      <c r="M1654" t="s">
        <v>154</v>
      </c>
      <c r="N1654" t="s">
        <v>13</v>
      </c>
      <c r="O1654" t="s">
        <v>14</v>
      </c>
      <c r="P1654">
        <v>40</v>
      </c>
      <c r="Q1654" s="5" t="s">
        <v>216</v>
      </c>
      <c r="R1654" t="s">
        <v>104</v>
      </c>
      <c r="S1654" t="s">
        <v>105</v>
      </c>
      <c r="T1654" t="s">
        <v>18</v>
      </c>
      <c r="U1654" t="s">
        <v>26</v>
      </c>
      <c r="V1654" t="s">
        <v>39</v>
      </c>
      <c r="W1654">
        <v>714</v>
      </c>
      <c r="X1654" t="s">
        <v>574</v>
      </c>
      <c r="Y1654" t="s">
        <v>580</v>
      </c>
      <c r="Z1654" t="s">
        <v>576</v>
      </c>
      <c r="AA1654">
        <v>7.51E-2</v>
      </c>
      <c r="AB1654" t="s">
        <v>581</v>
      </c>
      <c r="AC1654" t="s">
        <v>582</v>
      </c>
      <c r="AD1654" t="s">
        <v>350</v>
      </c>
      <c r="AE1654" t="s">
        <v>331</v>
      </c>
      <c r="AF1654" t="s">
        <v>332</v>
      </c>
      <c r="AG1654" t="s">
        <v>333</v>
      </c>
      <c r="AH1654" t="s">
        <v>334</v>
      </c>
      <c r="AI1654" t="s">
        <v>335</v>
      </c>
      <c r="AJ1654">
        <v>700013</v>
      </c>
      <c r="AK1654" t="s">
        <v>247</v>
      </c>
      <c r="AL1654" t="s">
        <v>241</v>
      </c>
      <c r="AM1654">
        <v>5005</v>
      </c>
      <c r="AN1654">
        <v>9975</v>
      </c>
      <c r="AO1654">
        <v>3962</v>
      </c>
      <c r="AP1654">
        <v>14.65</v>
      </c>
      <c r="AQ1654">
        <v>174.72</v>
      </c>
      <c r="AR1654" t="s">
        <v>2626</v>
      </c>
      <c r="AS1654" t="s">
        <v>2626</v>
      </c>
      <c r="AT1654">
        <v>1</v>
      </c>
      <c r="AU1654" t="s">
        <v>2628</v>
      </c>
      <c r="AV1654" s="3">
        <v>44759</v>
      </c>
      <c r="AW1654" s="3" t="str">
        <f>TEXT(LoanTable[[#This Row],[Disbursement Date]],"YYYY-MM")</f>
        <v>2022-07</v>
      </c>
      <c r="AX1654" t="str">
        <f>TEXT(EDATE(LoanTable[[#This Row],[Disbursement Date]],-1),"YYYY-MM")</f>
        <v>2022-06</v>
      </c>
      <c r="AY1654">
        <f>IF(LoanTable[[#This Row],[Loan Status]]="Active",1,0)</f>
        <v>0</v>
      </c>
      <c r="AZ1654">
        <f>IF(COUNTIFS(LoanTable[Client id],LoanTable[[#This Row],[Client id]],LoanTable[Period],LoanTable[[#This Row],[Previous Period]])&gt;0,1,0)</f>
        <v>0</v>
      </c>
      <c r="BA1654" s="17" t="str">
        <f>TEXT(LoanTable[[#This Row],[Disbursement Date]],"YYYY")</f>
        <v>2022</v>
      </c>
      <c r="BB1654" s="10" cm="1">
        <f t="array" ref="BB1654">IF(YEAR(LoanTable[[#This Row],[Disbursement Date]])=MIN(YEAR(LoanTable[Disbursement Date])),"",YEAR(LoanTable[[#This Row],[Disbursement Date]])-1)</f>
        <v>2021</v>
      </c>
      <c r="BC1654" s="10">
        <f>IF(LoanTable[[#This Row],[Previous Year]]="",1,IF(COUNTIFS(LoanTable[Client id],LoanTable[[#This Row],[Client id]],LoanTable[Year],LoanTable[[#This Row],[Previous Year]])&gt;0,1,0))</f>
        <v>0</v>
      </c>
      <c r="BD1654" t="str">
        <f>YEAR(LoanTable[[#This Row],[Disbursement Date]]) &amp; "-Q" &amp; ROUNDUP(MONTH(LoanTable[[#This Row],[Disbursement Date]])/3,0)</f>
        <v>2022-Q3</v>
      </c>
      <c r="BE1654">
        <f>IF(LoanTable[[#This Row],[Disbursement Date]]=LoanTable[[#This Row],[First Loan Date]],1,0)</f>
        <v>1</v>
      </c>
    </row>
    <row r="1655" spans="1:57" x14ac:dyDescent="0.3">
      <c r="A1655" t="s">
        <v>746</v>
      </c>
      <c r="B1655">
        <v>956</v>
      </c>
      <c r="C1655" t="s">
        <v>330</v>
      </c>
      <c r="D1655" t="s">
        <v>573</v>
      </c>
      <c r="E1655">
        <v>29087</v>
      </c>
      <c r="F1655">
        <v>22277</v>
      </c>
      <c r="G1655">
        <v>35757</v>
      </c>
      <c r="H1655" s="5">
        <v>44759</v>
      </c>
      <c r="I1655" t="s">
        <v>624</v>
      </c>
      <c r="J1655" t="s">
        <v>613</v>
      </c>
      <c r="K1655">
        <v>690076</v>
      </c>
      <c r="L1655" t="s">
        <v>337</v>
      </c>
      <c r="M1655" t="s">
        <v>130</v>
      </c>
      <c r="N1655" t="s">
        <v>13</v>
      </c>
      <c r="O1655" t="s">
        <v>46</v>
      </c>
      <c r="P1655">
        <v>31</v>
      </c>
      <c r="Q1655" s="5" t="s">
        <v>174</v>
      </c>
      <c r="R1655" t="s">
        <v>30</v>
      </c>
      <c r="S1655" t="s">
        <v>105</v>
      </c>
      <c r="T1655" t="s">
        <v>18</v>
      </c>
      <c r="U1655" t="s">
        <v>65</v>
      </c>
      <c r="V1655" t="s">
        <v>20</v>
      </c>
      <c r="W1655">
        <v>466</v>
      </c>
      <c r="X1655" t="s">
        <v>574</v>
      </c>
      <c r="Y1655" t="s">
        <v>575</v>
      </c>
      <c r="Z1655" t="s">
        <v>576</v>
      </c>
      <c r="AA1655">
        <v>0.1065</v>
      </c>
      <c r="AB1655" t="s">
        <v>577</v>
      </c>
      <c r="AC1655" t="s">
        <v>578</v>
      </c>
      <c r="AD1655" t="s">
        <v>330</v>
      </c>
      <c r="AE1655" t="s">
        <v>331</v>
      </c>
      <c r="AF1655" t="s">
        <v>332</v>
      </c>
      <c r="AG1655" t="s">
        <v>333</v>
      </c>
      <c r="AH1655" t="s">
        <v>334</v>
      </c>
      <c r="AI1655" t="s">
        <v>335</v>
      </c>
      <c r="AJ1655">
        <v>690076</v>
      </c>
      <c r="AK1655" t="s">
        <v>336</v>
      </c>
      <c r="AL1655" t="s">
        <v>239</v>
      </c>
      <c r="AM1655">
        <v>30123</v>
      </c>
      <c r="AN1655">
        <v>21806</v>
      </c>
      <c r="AO1655">
        <v>28946</v>
      </c>
      <c r="AP1655">
        <v>7.79</v>
      </c>
      <c r="AQ1655">
        <v>1144.33</v>
      </c>
      <c r="AR1655" t="s">
        <v>2626</v>
      </c>
      <c r="AS1655" t="s">
        <v>2626</v>
      </c>
      <c r="AT1655">
        <v>0</v>
      </c>
      <c r="AU1655" t="s">
        <v>2628</v>
      </c>
      <c r="AV1655" s="3">
        <v>42258</v>
      </c>
      <c r="AW1655" s="3" t="str">
        <f>TEXT(LoanTable[[#This Row],[Disbursement Date]],"YYYY-MM")</f>
        <v>2022-07</v>
      </c>
      <c r="AX1655" t="str">
        <f>TEXT(EDATE(LoanTable[[#This Row],[Disbursement Date]],-1),"YYYY-MM")</f>
        <v>2022-06</v>
      </c>
      <c r="AY1655">
        <f>IF(LoanTable[[#This Row],[Loan Status]]="Active",1,0)</f>
        <v>1</v>
      </c>
      <c r="AZ1655">
        <f>IF(COUNTIFS(LoanTable[Client id],LoanTable[[#This Row],[Client id]],LoanTable[Period],LoanTable[[#This Row],[Previous Period]])&gt;0,1,0)</f>
        <v>0</v>
      </c>
      <c r="BA1655" s="17" t="str">
        <f>TEXT(LoanTable[[#This Row],[Disbursement Date]],"YYYY")</f>
        <v>2022</v>
      </c>
      <c r="BB1655" s="10" cm="1">
        <f t="array" ref="BB1655">IF(YEAR(LoanTable[[#This Row],[Disbursement Date]])=MIN(YEAR(LoanTable[Disbursement Date])),"",YEAR(LoanTable[[#This Row],[Disbursement Date]])-1)</f>
        <v>2021</v>
      </c>
      <c r="BC1655" s="10">
        <f>IF(LoanTable[[#This Row],[Previous Year]]="",1,IF(COUNTIFS(LoanTable[Client id],LoanTable[[#This Row],[Client id]],LoanTable[Year],LoanTable[[#This Row],[Previous Year]])&gt;0,1,0))</f>
        <v>0</v>
      </c>
      <c r="BD1655" t="str">
        <f>YEAR(LoanTable[[#This Row],[Disbursement Date]]) &amp; "-Q" &amp; ROUNDUP(MONTH(LoanTable[[#This Row],[Disbursement Date]])/3,0)</f>
        <v>2022-Q3</v>
      </c>
      <c r="BE1655">
        <f>IF(LoanTable[[#This Row],[Disbursement Date]]=LoanTable[[#This Row],[First Loan Date]],1,0)</f>
        <v>0</v>
      </c>
    </row>
    <row r="1656" spans="1:57" x14ac:dyDescent="0.3">
      <c r="A1656" t="s">
        <v>975</v>
      </c>
      <c r="B1656">
        <v>135</v>
      </c>
      <c r="C1656" t="s">
        <v>505</v>
      </c>
      <c r="D1656" t="s">
        <v>592</v>
      </c>
      <c r="E1656">
        <v>3155</v>
      </c>
      <c r="F1656">
        <v>35403</v>
      </c>
      <c r="G1656">
        <v>43146</v>
      </c>
      <c r="H1656" s="5">
        <v>44760</v>
      </c>
      <c r="I1656" t="s">
        <v>624</v>
      </c>
      <c r="J1656" t="s">
        <v>613</v>
      </c>
      <c r="K1656">
        <v>380112</v>
      </c>
      <c r="L1656" t="s">
        <v>507</v>
      </c>
      <c r="M1656" t="s">
        <v>60</v>
      </c>
      <c r="N1656" t="s">
        <v>13</v>
      </c>
      <c r="O1656" t="s">
        <v>46</v>
      </c>
      <c r="P1656">
        <v>34</v>
      </c>
      <c r="Q1656" s="5" t="s">
        <v>87</v>
      </c>
      <c r="R1656" t="s">
        <v>30</v>
      </c>
      <c r="S1656" t="s">
        <v>145</v>
      </c>
      <c r="T1656" t="s">
        <v>18</v>
      </c>
      <c r="U1656" t="s">
        <v>22</v>
      </c>
      <c r="V1656" t="s">
        <v>20</v>
      </c>
      <c r="W1656">
        <v>464</v>
      </c>
      <c r="X1656" t="s">
        <v>574</v>
      </c>
      <c r="Y1656" t="s">
        <v>584</v>
      </c>
      <c r="Z1656" t="s">
        <v>593</v>
      </c>
      <c r="AA1656">
        <v>0.1991</v>
      </c>
      <c r="AB1656" t="s">
        <v>594</v>
      </c>
      <c r="AC1656" t="s">
        <v>595</v>
      </c>
      <c r="AD1656" t="s">
        <v>505</v>
      </c>
      <c r="AE1656" t="s">
        <v>325</v>
      </c>
      <c r="AF1656" t="s">
        <v>326</v>
      </c>
      <c r="AG1656" t="s">
        <v>327</v>
      </c>
      <c r="AH1656" t="s">
        <v>328</v>
      </c>
      <c r="AI1656" t="s">
        <v>505</v>
      </c>
      <c r="AJ1656">
        <v>380112</v>
      </c>
      <c r="AK1656" t="s">
        <v>506</v>
      </c>
      <c r="AL1656" t="s">
        <v>256</v>
      </c>
      <c r="AM1656">
        <v>4438</v>
      </c>
      <c r="AN1656">
        <v>36039</v>
      </c>
      <c r="AO1656">
        <v>2728</v>
      </c>
      <c r="AP1656">
        <v>46.31</v>
      </c>
      <c r="AQ1656">
        <v>2042.82</v>
      </c>
      <c r="AR1656" t="s">
        <v>2626</v>
      </c>
      <c r="AS1656" t="s">
        <v>2626</v>
      </c>
      <c r="AT1656">
        <v>0</v>
      </c>
      <c r="AU1656" t="s">
        <v>2629</v>
      </c>
      <c r="AV1656" s="3">
        <v>42152</v>
      </c>
      <c r="AW1656" s="3" t="str">
        <f>TEXT(LoanTable[[#This Row],[Disbursement Date]],"YYYY-MM")</f>
        <v>2022-07</v>
      </c>
      <c r="AX1656" t="str">
        <f>TEXT(EDATE(LoanTable[[#This Row],[Disbursement Date]],-1),"YYYY-MM")</f>
        <v>2022-06</v>
      </c>
      <c r="AY1656">
        <f>IF(LoanTable[[#This Row],[Loan Status]]="Active",1,0)</f>
        <v>1</v>
      </c>
      <c r="AZ1656">
        <f>IF(COUNTIFS(LoanTable[Client id],LoanTable[[#This Row],[Client id]],LoanTable[Period],LoanTable[[#This Row],[Previous Period]])&gt;0,1,0)</f>
        <v>0</v>
      </c>
      <c r="BA1656" s="17" t="str">
        <f>TEXT(LoanTable[[#This Row],[Disbursement Date]],"YYYY")</f>
        <v>2022</v>
      </c>
      <c r="BB1656" s="10" cm="1">
        <f t="array" ref="BB1656">IF(YEAR(LoanTable[[#This Row],[Disbursement Date]])=MIN(YEAR(LoanTable[Disbursement Date])),"",YEAR(LoanTable[[#This Row],[Disbursement Date]])-1)</f>
        <v>2021</v>
      </c>
      <c r="BC1656" s="10">
        <f>IF(LoanTable[[#This Row],[Previous Year]]="",1,IF(COUNTIFS(LoanTable[Client id],LoanTable[[#This Row],[Client id]],LoanTable[Year],LoanTable[[#This Row],[Previous Year]])&gt;0,1,0))</f>
        <v>1</v>
      </c>
      <c r="BD1656" t="str">
        <f>YEAR(LoanTable[[#This Row],[Disbursement Date]]) &amp; "-Q" &amp; ROUNDUP(MONTH(LoanTable[[#This Row],[Disbursement Date]])/3,0)</f>
        <v>2022-Q3</v>
      </c>
      <c r="BE1656">
        <f>IF(LoanTable[[#This Row],[Disbursement Date]]=LoanTable[[#This Row],[First Loan Date]],1,0)</f>
        <v>0</v>
      </c>
    </row>
    <row r="1657" spans="1:57" x14ac:dyDescent="0.3">
      <c r="A1657" t="s">
        <v>674</v>
      </c>
      <c r="B1657">
        <v>438</v>
      </c>
      <c r="C1657" t="s">
        <v>386</v>
      </c>
      <c r="D1657" t="s">
        <v>592</v>
      </c>
      <c r="E1657">
        <v>21191</v>
      </c>
      <c r="F1657">
        <v>37436</v>
      </c>
      <c r="G1657">
        <v>15455</v>
      </c>
      <c r="H1657" s="5">
        <v>44762</v>
      </c>
      <c r="I1657" t="s">
        <v>624</v>
      </c>
      <c r="J1657" t="s">
        <v>613</v>
      </c>
      <c r="K1657">
        <v>1110166</v>
      </c>
      <c r="L1657" t="s">
        <v>389</v>
      </c>
      <c r="M1657" t="s">
        <v>153</v>
      </c>
      <c r="N1657" t="s">
        <v>13</v>
      </c>
      <c r="O1657" t="s">
        <v>14</v>
      </c>
      <c r="P1657">
        <v>44</v>
      </c>
      <c r="Q1657" s="5" t="s">
        <v>195</v>
      </c>
      <c r="R1657" t="s">
        <v>74</v>
      </c>
      <c r="S1657" t="s">
        <v>105</v>
      </c>
      <c r="T1657" t="s">
        <v>18</v>
      </c>
      <c r="U1657" t="s">
        <v>26</v>
      </c>
      <c r="V1657" t="s">
        <v>39</v>
      </c>
      <c r="W1657">
        <v>425</v>
      </c>
      <c r="X1657" t="s">
        <v>574</v>
      </c>
      <c r="Y1657" t="s">
        <v>584</v>
      </c>
      <c r="Z1657" t="s">
        <v>593</v>
      </c>
      <c r="AA1657">
        <v>0.1991</v>
      </c>
      <c r="AB1657" t="s">
        <v>594</v>
      </c>
      <c r="AC1657" t="s">
        <v>595</v>
      </c>
      <c r="AD1657" t="s">
        <v>386</v>
      </c>
      <c r="AE1657" t="s">
        <v>234</v>
      </c>
      <c r="AF1657" t="s">
        <v>235</v>
      </c>
      <c r="AG1657" t="s">
        <v>236</v>
      </c>
      <c r="AH1657" t="s">
        <v>237</v>
      </c>
      <c r="AI1657" t="s">
        <v>387</v>
      </c>
      <c r="AJ1657">
        <v>1110166</v>
      </c>
      <c r="AK1657" t="s">
        <v>388</v>
      </c>
      <c r="AL1657" t="s">
        <v>239</v>
      </c>
      <c r="AM1657">
        <v>22674</v>
      </c>
      <c r="AN1657">
        <v>39398</v>
      </c>
      <c r="AO1657">
        <v>21156</v>
      </c>
      <c r="AP1657">
        <v>26.95</v>
      </c>
      <c r="AQ1657">
        <v>2757.06</v>
      </c>
      <c r="AR1657" t="s">
        <v>2626</v>
      </c>
      <c r="AS1657" t="s">
        <v>2626</v>
      </c>
      <c r="AT1657">
        <v>2</v>
      </c>
      <c r="AU1657" t="s">
        <v>2628</v>
      </c>
      <c r="AV1657" s="3">
        <v>42055</v>
      </c>
      <c r="AW1657" s="3" t="str">
        <f>TEXT(LoanTable[[#This Row],[Disbursement Date]],"YYYY-MM")</f>
        <v>2022-07</v>
      </c>
      <c r="AX1657" t="str">
        <f>TEXT(EDATE(LoanTable[[#This Row],[Disbursement Date]],-1),"YYYY-MM")</f>
        <v>2022-06</v>
      </c>
      <c r="AY1657">
        <f>IF(LoanTable[[#This Row],[Loan Status]]="Active",1,0)</f>
        <v>1</v>
      </c>
      <c r="AZ1657">
        <f>IF(COUNTIFS(LoanTable[Client id],LoanTable[[#This Row],[Client id]],LoanTable[Period],LoanTable[[#This Row],[Previous Period]])&gt;0,1,0)</f>
        <v>0</v>
      </c>
      <c r="BA1657" s="17" t="str">
        <f>TEXT(LoanTable[[#This Row],[Disbursement Date]],"YYYY")</f>
        <v>2022</v>
      </c>
      <c r="BB1657" s="10" cm="1">
        <f t="array" ref="BB1657">IF(YEAR(LoanTable[[#This Row],[Disbursement Date]])=MIN(YEAR(LoanTable[Disbursement Date])),"",YEAR(LoanTable[[#This Row],[Disbursement Date]])-1)</f>
        <v>2021</v>
      </c>
      <c r="BC1657" s="10">
        <f>IF(LoanTable[[#This Row],[Previous Year]]="",1,IF(COUNTIFS(LoanTable[Client id],LoanTable[[#This Row],[Client id]],LoanTable[Year],LoanTable[[#This Row],[Previous Year]])&gt;0,1,0))</f>
        <v>1</v>
      </c>
      <c r="BD1657" t="str">
        <f>YEAR(LoanTable[[#This Row],[Disbursement Date]]) &amp; "-Q" &amp; ROUNDUP(MONTH(LoanTable[[#This Row],[Disbursement Date]])/3,0)</f>
        <v>2022-Q3</v>
      </c>
      <c r="BE1657">
        <f>IF(LoanTable[[#This Row],[Disbursement Date]]=LoanTable[[#This Row],[First Loan Date]],1,0)</f>
        <v>0</v>
      </c>
    </row>
    <row r="1658" spans="1:57" x14ac:dyDescent="0.3">
      <c r="A1658" t="s">
        <v>1543</v>
      </c>
      <c r="B1658">
        <v>813</v>
      </c>
      <c r="C1658" t="s">
        <v>246</v>
      </c>
      <c r="D1658" t="s">
        <v>583</v>
      </c>
      <c r="E1658">
        <v>23932</v>
      </c>
      <c r="F1658">
        <v>2946</v>
      </c>
      <c r="G1658">
        <v>28245</v>
      </c>
      <c r="H1658" s="5">
        <v>44763</v>
      </c>
      <c r="I1658" t="s">
        <v>615</v>
      </c>
      <c r="J1658" t="s">
        <v>613</v>
      </c>
      <c r="K1658">
        <v>110159</v>
      </c>
      <c r="L1658" t="s">
        <v>248</v>
      </c>
      <c r="M1658" t="s">
        <v>95</v>
      </c>
      <c r="N1658" t="s">
        <v>13</v>
      </c>
      <c r="O1658" t="s">
        <v>14</v>
      </c>
      <c r="P1658">
        <v>39</v>
      </c>
      <c r="Q1658" s="5" t="s">
        <v>37</v>
      </c>
      <c r="R1658" t="s">
        <v>30</v>
      </c>
      <c r="S1658" t="s">
        <v>145</v>
      </c>
      <c r="T1658" t="s">
        <v>18</v>
      </c>
      <c r="U1658" t="s">
        <v>22</v>
      </c>
      <c r="V1658" t="s">
        <v>31</v>
      </c>
      <c r="W1658">
        <v>791</v>
      </c>
      <c r="X1658" t="s">
        <v>574</v>
      </c>
      <c r="Y1658" t="s">
        <v>584</v>
      </c>
      <c r="Z1658" t="s">
        <v>576</v>
      </c>
      <c r="AA1658">
        <v>0.1825</v>
      </c>
      <c r="AB1658" t="s">
        <v>585</v>
      </c>
      <c r="AC1658" t="s">
        <v>586</v>
      </c>
      <c r="AD1658" t="s">
        <v>246</v>
      </c>
      <c r="AE1658" t="s">
        <v>234</v>
      </c>
      <c r="AF1658" t="s">
        <v>235</v>
      </c>
      <c r="AG1658" t="s">
        <v>236</v>
      </c>
      <c r="AH1658" t="s">
        <v>237</v>
      </c>
      <c r="AI1658" t="s">
        <v>246</v>
      </c>
      <c r="AJ1658">
        <v>110159</v>
      </c>
      <c r="AK1658" t="s">
        <v>247</v>
      </c>
      <c r="AL1658" t="s">
        <v>241</v>
      </c>
      <c r="AM1658">
        <v>25431</v>
      </c>
      <c r="AN1658">
        <v>3372</v>
      </c>
      <c r="AO1658">
        <v>23717</v>
      </c>
      <c r="AP1658">
        <v>48.6</v>
      </c>
      <c r="AQ1658">
        <v>637.61</v>
      </c>
      <c r="AR1658" t="s">
        <v>2626</v>
      </c>
      <c r="AS1658" t="s">
        <v>2626</v>
      </c>
      <c r="AT1658">
        <v>1</v>
      </c>
      <c r="AU1658" t="s">
        <v>2628</v>
      </c>
      <c r="AV1658" s="3">
        <v>44763</v>
      </c>
      <c r="AW1658" s="3" t="str">
        <f>TEXT(LoanTable[[#This Row],[Disbursement Date]],"YYYY-MM")</f>
        <v>2022-07</v>
      </c>
      <c r="AX1658" t="str">
        <f>TEXT(EDATE(LoanTable[[#This Row],[Disbursement Date]],-1),"YYYY-MM")</f>
        <v>2022-06</v>
      </c>
      <c r="AY1658">
        <f>IF(LoanTable[[#This Row],[Loan Status]]="Active",1,0)</f>
        <v>0</v>
      </c>
      <c r="AZ1658">
        <f>IF(COUNTIFS(LoanTable[Client id],LoanTable[[#This Row],[Client id]],LoanTable[Period],LoanTable[[#This Row],[Previous Period]])&gt;0,1,0)</f>
        <v>0</v>
      </c>
      <c r="BA1658" s="17" t="str">
        <f>TEXT(LoanTable[[#This Row],[Disbursement Date]],"YYYY")</f>
        <v>2022</v>
      </c>
      <c r="BB1658" s="10" cm="1">
        <f t="array" ref="BB1658">IF(YEAR(LoanTable[[#This Row],[Disbursement Date]])=MIN(YEAR(LoanTable[Disbursement Date])),"",YEAR(LoanTable[[#This Row],[Disbursement Date]])-1)</f>
        <v>2021</v>
      </c>
      <c r="BC1658" s="10">
        <f>IF(LoanTable[[#This Row],[Previous Year]]="",1,IF(COUNTIFS(LoanTable[Client id],LoanTable[[#This Row],[Client id]],LoanTable[Year],LoanTable[[#This Row],[Previous Year]])&gt;0,1,0))</f>
        <v>0</v>
      </c>
      <c r="BD1658" t="str">
        <f>YEAR(LoanTable[[#This Row],[Disbursement Date]]) &amp; "-Q" &amp; ROUNDUP(MONTH(LoanTable[[#This Row],[Disbursement Date]])/3,0)</f>
        <v>2022-Q3</v>
      </c>
      <c r="BE1658">
        <f>IF(LoanTable[[#This Row],[Disbursement Date]]=LoanTable[[#This Row],[First Loan Date]],1,0)</f>
        <v>1</v>
      </c>
    </row>
    <row r="1659" spans="1:57" x14ac:dyDescent="0.3">
      <c r="A1659" t="s">
        <v>1914</v>
      </c>
      <c r="B1659">
        <v>349</v>
      </c>
      <c r="C1659" t="s">
        <v>233</v>
      </c>
      <c r="D1659" t="s">
        <v>573</v>
      </c>
      <c r="E1659">
        <v>26825</v>
      </c>
      <c r="F1659">
        <v>37802</v>
      </c>
      <c r="G1659">
        <v>30415</v>
      </c>
      <c r="H1659" s="5">
        <v>44767</v>
      </c>
      <c r="I1659" t="s">
        <v>624</v>
      </c>
      <c r="J1659" t="s">
        <v>613</v>
      </c>
      <c r="K1659">
        <v>100186</v>
      </c>
      <c r="L1659" t="s">
        <v>240</v>
      </c>
      <c r="M1659" t="s">
        <v>82</v>
      </c>
      <c r="N1659" t="s">
        <v>13</v>
      </c>
      <c r="O1659" t="s">
        <v>33</v>
      </c>
      <c r="P1659">
        <v>23</v>
      </c>
      <c r="Q1659" s="5" t="s">
        <v>83</v>
      </c>
      <c r="R1659" t="s">
        <v>74</v>
      </c>
      <c r="S1659" t="s">
        <v>35</v>
      </c>
      <c r="T1659" t="s">
        <v>18</v>
      </c>
      <c r="U1659" t="s">
        <v>38</v>
      </c>
      <c r="V1659" t="s">
        <v>31</v>
      </c>
      <c r="W1659">
        <v>503</v>
      </c>
      <c r="X1659" t="s">
        <v>574</v>
      </c>
      <c r="Y1659" t="s">
        <v>575</v>
      </c>
      <c r="Z1659" t="s">
        <v>576</v>
      </c>
      <c r="AA1659">
        <v>0.1065</v>
      </c>
      <c r="AB1659" t="s">
        <v>577</v>
      </c>
      <c r="AC1659" t="s">
        <v>578</v>
      </c>
      <c r="AD1659" t="s">
        <v>233</v>
      </c>
      <c r="AE1659" t="s">
        <v>234</v>
      </c>
      <c r="AF1659" t="s">
        <v>235</v>
      </c>
      <c r="AG1659" t="s">
        <v>236</v>
      </c>
      <c r="AH1659" t="s">
        <v>237</v>
      </c>
      <c r="AI1659" t="s">
        <v>233</v>
      </c>
      <c r="AJ1659">
        <v>100186</v>
      </c>
      <c r="AK1659" t="s">
        <v>238</v>
      </c>
      <c r="AL1659" t="s">
        <v>239</v>
      </c>
      <c r="AM1659">
        <v>28518</v>
      </c>
      <c r="AN1659">
        <v>38781</v>
      </c>
      <c r="AO1659">
        <v>26465</v>
      </c>
      <c r="AP1659">
        <v>34.54</v>
      </c>
      <c r="AQ1659">
        <v>3756.16</v>
      </c>
      <c r="AR1659" t="s">
        <v>2626</v>
      </c>
      <c r="AS1659" t="s">
        <v>2626</v>
      </c>
      <c r="AT1659">
        <v>2</v>
      </c>
      <c r="AU1659" t="s">
        <v>2628</v>
      </c>
      <c r="AV1659" s="3">
        <v>42077</v>
      </c>
      <c r="AW1659" s="3" t="str">
        <f>TEXT(LoanTable[[#This Row],[Disbursement Date]],"YYYY-MM")</f>
        <v>2022-07</v>
      </c>
      <c r="AX1659" t="str">
        <f>TEXT(EDATE(LoanTable[[#This Row],[Disbursement Date]],-1),"YYYY-MM")</f>
        <v>2022-06</v>
      </c>
      <c r="AY1659">
        <f>IF(LoanTable[[#This Row],[Loan Status]]="Active",1,0)</f>
        <v>1</v>
      </c>
      <c r="AZ1659">
        <f>IF(COUNTIFS(LoanTable[Client id],LoanTable[[#This Row],[Client id]],LoanTable[Period],LoanTable[[#This Row],[Previous Period]])&gt;0,1,0)</f>
        <v>0</v>
      </c>
      <c r="BA1659" s="17" t="str">
        <f>TEXT(LoanTable[[#This Row],[Disbursement Date]],"YYYY")</f>
        <v>2022</v>
      </c>
      <c r="BB1659" s="10" cm="1">
        <f t="array" ref="BB1659">IF(YEAR(LoanTable[[#This Row],[Disbursement Date]])=MIN(YEAR(LoanTable[Disbursement Date])),"",YEAR(LoanTable[[#This Row],[Disbursement Date]])-1)</f>
        <v>2021</v>
      </c>
      <c r="BC1659" s="10">
        <f>IF(LoanTable[[#This Row],[Previous Year]]="",1,IF(COUNTIFS(LoanTable[Client id],LoanTable[[#This Row],[Client id]],LoanTable[Year],LoanTable[[#This Row],[Previous Year]])&gt;0,1,0))</f>
        <v>0</v>
      </c>
      <c r="BD1659" t="str">
        <f>YEAR(LoanTable[[#This Row],[Disbursement Date]]) &amp; "-Q" &amp; ROUNDUP(MONTH(LoanTable[[#This Row],[Disbursement Date]])/3,0)</f>
        <v>2022-Q3</v>
      </c>
      <c r="BE1659">
        <f>IF(LoanTable[[#This Row],[Disbursement Date]]=LoanTable[[#This Row],[First Loan Date]],1,0)</f>
        <v>0</v>
      </c>
    </row>
    <row r="1660" spans="1:57" x14ac:dyDescent="0.3">
      <c r="A1660" t="s">
        <v>682</v>
      </c>
      <c r="B1660">
        <v>957</v>
      </c>
      <c r="C1660" t="s">
        <v>529</v>
      </c>
      <c r="D1660" t="s">
        <v>589</v>
      </c>
      <c r="E1660">
        <v>42998</v>
      </c>
      <c r="F1660">
        <v>9607</v>
      </c>
      <c r="G1660">
        <v>20396</v>
      </c>
      <c r="H1660" s="5">
        <v>44768</v>
      </c>
      <c r="I1660" t="s">
        <v>617</v>
      </c>
      <c r="J1660" t="s">
        <v>613</v>
      </c>
      <c r="K1660">
        <v>210563</v>
      </c>
      <c r="L1660" t="s">
        <v>531</v>
      </c>
      <c r="M1660" t="s">
        <v>114</v>
      </c>
      <c r="N1660" t="s">
        <v>13</v>
      </c>
      <c r="O1660" t="s">
        <v>46</v>
      </c>
      <c r="P1660">
        <v>35</v>
      </c>
      <c r="Q1660" s="5" t="s">
        <v>115</v>
      </c>
      <c r="R1660" t="s">
        <v>25</v>
      </c>
      <c r="S1660" t="s">
        <v>35</v>
      </c>
      <c r="T1660" t="s">
        <v>18</v>
      </c>
      <c r="U1660" t="s">
        <v>19</v>
      </c>
      <c r="V1660" t="s">
        <v>20</v>
      </c>
      <c r="W1660">
        <v>567</v>
      </c>
      <c r="X1660" t="s">
        <v>574</v>
      </c>
      <c r="Y1660" t="s">
        <v>590</v>
      </c>
      <c r="Z1660" t="s">
        <v>576</v>
      </c>
      <c r="AA1660">
        <v>9.9099999999999994E-2</v>
      </c>
      <c r="AB1660" t="s">
        <v>577</v>
      </c>
      <c r="AC1660" t="s">
        <v>591</v>
      </c>
      <c r="AD1660" t="s">
        <v>529</v>
      </c>
      <c r="AE1660" t="s">
        <v>250</v>
      </c>
      <c r="AF1660" t="s">
        <v>251</v>
      </c>
      <c r="AG1660" t="s">
        <v>252</v>
      </c>
      <c r="AH1660" t="s">
        <v>253</v>
      </c>
      <c r="AI1660" t="s">
        <v>529</v>
      </c>
      <c r="AJ1660">
        <v>210563</v>
      </c>
      <c r="AK1660" t="s">
        <v>530</v>
      </c>
      <c r="AL1660" t="s">
        <v>241</v>
      </c>
      <c r="AM1660">
        <v>42630</v>
      </c>
      <c r="AN1660">
        <v>9653</v>
      </c>
      <c r="AO1660">
        <v>42626</v>
      </c>
      <c r="AP1660">
        <v>49.61</v>
      </c>
      <c r="AQ1660">
        <v>3704.96</v>
      </c>
      <c r="AR1660" t="s">
        <v>2626</v>
      </c>
      <c r="AS1660" t="s">
        <v>2626</v>
      </c>
      <c r="AT1660">
        <v>1</v>
      </c>
      <c r="AU1660" t="s">
        <v>2628</v>
      </c>
      <c r="AV1660" s="3">
        <v>42057</v>
      </c>
      <c r="AW1660" s="3" t="str">
        <f>TEXT(LoanTable[[#This Row],[Disbursement Date]],"YYYY-MM")</f>
        <v>2022-07</v>
      </c>
      <c r="AX1660" t="str">
        <f>TEXT(EDATE(LoanTable[[#This Row],[Disbursement Date]],-1),"YYYY-MM")</f>
        <v>2022-06</v>
      </c>
      <c r="AY1660">
        <f>IF(LoanTable[[#This Row],[Loan Status]]="Active",1,0)</f>
        <v>0</v>
      </c>
      <c r="AZ1660">
        <f>IF(COUNTIFS(LoanTable[Client id],LoanTable[[#This Row],[Client id]],LoanTable[Period],LoanTable[[#This Row],[Previous Period]])&gt;0,1,0)</f>
        <v>0</v>
      </c>
      <c r="BA1660" s="17" t="str">
        <f>TEXT(LoanTable[[#This Row],[Disbursement Date]],"YYYY")</f>
        <v>2022</v>
      </c>
      <c r="BB1660" s="10" cm="1">
        <f t="array" ref="BB1660">IF(YEAR(LoanTable[[#This Row],[Disbursement Date]])=MIN(YEAR(LoanTable[Disbursement Date])),"",YEAR(LoanTable[[#This Row],[Disbursement Date]])-1)</f>
        <v>2021</v>
      </c>
      <c r="BC1660" s="10">
        <f>IF(LoanTable[[#This Row],[Previous Year]]="",1,IF(COUNTIFS(LoanTable[Client id],LoanTable[[#This Row],[Client id]],LoanTable[Year],LoanTable[[#This Row],[Previous Year]])&gt;0,1,0))</f>
        <v>0</v>
      </c>
      <c r="BD1660" t="str">
        <f>YEAR(LoanTable[[#This Row],[Disbursement Date]]) &amp; "-Q" &amp; ROUNDUP(MONTH(LoanTable[[#This Row],[Disbursement Date]])/3,0)</f>
        <v>2022-Q3</v>
      </c>
      <c r="BE1660">
        <f>IF(LoanTable[[#This Row],[Disbursement Date]]=LoanTable[[#This Row],[First Loan Date]],1,0)</f>
        <v>0</v>
      </c>
    </row>
    <row r="1661" spans="1:57" x14ac:dyDescent="0.3">
      <c r="A1661" t="s">
        <v>1882</v>
      </c>
      <c r="B1661">
        <v>49</v>
      </c>
      <c r="C1661" t="s">
        <v>471</v>
      </c>
      <c r="D1661" t="s">
        <v>573</v>
      </c>
      <c r="E1661">
        <v>8330</v>
      </c>
      <c r="F1661">
        <v>36849</v>
      </c>
      <c r="G1661">
        <v>1962</v>
      </c>
      <c r="H1661" s="5">
        <v>44769</v>
      </c>
      <c r="I1661" t="s">
        <v>615</v>
      </c>
      <c r="J1661" t="s">
        <v>613</v>
      </c>
      <c r="K1661">
        <v>570241</v>
      </c>
      <c r="L1661" t="s">
        <v>477</v>
      </c>
      <c r="M1661" t="s">
        <v>75</v>
      </c>
      <c r="N1661" t="s">
        <v>13</v>
      </c>
      <c r="O1661" t="s">
        <v>28</v>
      </c>
      <c r="P1661">
        <v>46</v>
      </c>
      <c r="Q1661" s="6" t="s">
        <v>107</v>
      </c>
      <c r="R1661" t="s">
        <v>25</v>
      </c>
      <c r="S1661" t="s">
        <v>35</v>
      </c>
      <c r="T1661" t="s">
        <v>18</v>
      </c>
      <c r="U1661" t="s">
        <v>22</v>
      </c>
      <c r="V1661" t="s">
        <v>31</v>
      </c>
      <c r="W1661">
        <v>459</v>
      </c>
      <c r="X1661" t="s">
        <v>574</v>
      </c>
      <c r="Y1661" t="s">
        <v>575</v>
      </c>
      <c r="Z1661" t="s">
        <v>576</v>
      </c>
      <c r="AA1661">
        <v>0.1065</v>
      </c>
      <c r="AB1661" t="s">
        <v>577</v>
      </c>
      <c r="AC1661" t="s">
        <v>578</v>
      </c>
      <c r="AD1661" t="s">
        <v>471</v>
      </c>
      <c r="AE1661" t="s">
        <v>472</v>
      </c>
      <c r="AF1661" t="s">
        <v>473</v>
      </c>
      <c r="AG1661" t="s">
        <v>474</v>
      </c>
      <c r="AH1661" t="s">
        <v>475</v>
      </c>
      <c r="AI1661" t="s">
        <v>471</v>
      </c>
      <c r="AJ1661">
        <v>570241</v>
      </c>
      <c r="AK1661" t="s">
        <v>476</v>
      </c>
      <c r="AL1661" t="s">
        <v>241</v>
      </c>
      <c r="AM1661">
        <v>8404</v>
      </c>
      <c r="AN1661">
        <v>37143</v>
      </c>
      <c r="AO1661">
        <v>8193</v>
      </c>
      <c r="AP1661">
        <v>27.55</v>
      </c>
      <c r="AQ1661">
        <v>2621.0100000000002</v>
      </c>
      <c r="AR1661" t="s">
        <v>2626</v>
      </c>
      <c r="AS1661" t="s">
        <v>2626</v>
      </c>
      <c r="AT1661">
        <v>2</v>
      </c>
      <c r="AU1661" t="s">
        <v>2628</v>
      </c>
      <c r="AV1661" s="3">
        <v>42061</v>
      </c>
      <c r="AW1661" s="3" t="str">
        <f>TEXT(LoanTable[[#This Row],[Disbursement Date]],"YYYY-MM")</f>
        <v>2022-07</v>
      </c>
      <c r="AX1661" t="str">
        <f>TEXT(EDATE(LoanTable[[#This Row],[Disbursement Date]],-1),"YYYY-MM")</f>
        <v>2022-06</v>
      </c>
      <c r="AY1661">
        <f>IF(LoanTable[[#This Row],[Loan Status]]="Active",1,0)</f>
        <v>0</v>
      </c>
      <c r="AZ1661">
        <f>IF(COUNTIFS(LoanTable[Client id],LoanTable[[#This Row],[Client id]],LoanTable[Period],LoanTable[[#This Row],[Previous Period]])&gt;0,1,0)</f>
        <v>0</v>
      </c>
      <c r="BA1661" s="17" t="str">
        <f>TEXT(LoanTable[[#This Row],[Disbursement Date]],"YYYY")</f>
        <v>2022</v>
      </c>
      <c r="BB1661" s="10" cm="1">
        <f t="array" ref="BB1661">IF(YEAR(LoanTable[[#This Row],[Disbursement Date]])=MIN(YEAR(LoanTable[Disbursement Date])),"",YEAR(LoanTable[[#This Row],[Disbursement Date]])-1)</f>
        <v>2021</v>
      </c>
      <c r="BC1661" s="10">
        <f>IF(LoanTable[[#This Row],[Previous Year]]="",1,IF(COUNTIFS(LoanTable[Client id],LoanTable[[#This Row],[Client id]],LoanTable[Year],LoanTable[[#This Row],[Previous Year]])&gt;0,1,0))</f>
        <v>0</v>
      </c>
      <c r="BD1661" t="str">
        <f>YEAR(LoanTable[[#This Row],[Disbursement Date]]) &amp; "-Q" &amp; ROUNDUP(MONTH(LoanTable[[#This Row],[Disbursement Date]])/3,0)</f>
        <v>2022-Q3</v>
      </c>
      <c r="BE1661">
        <f>IF(LoanTable[[#This Row],[Disbursement Date]]=LoanTable[[#This Row],[First Loan Date]],1,0)</f>
        <v>0</v>
      </c>
    </row>
    <row r="1662" spans="1:57" x14ac:dyDescent="0.3">
      <c r="A1662" t="s">
        <v>1036</v>
      </c>
      <c r="B1662">
        <v>404</v>
      </c>
      <c r="C1662" t="s">
        <v>432</v>
      </c>
      <c r="D1662" t="s">
        <v>573</v>
      </c>
      <c r="E1662">
        <v>42545</v>
      </c>
      <c r="F1662">
        <v>31228</v>
      </c>
      <c r="G1662">
        <v>30112</v>
      </c>
      <c r="H1662" s="5">
        <v>44769</v>
      </c>
      <c r="I1662" t="s">
        <v>615</v>
      </c>
      <c r="J1662" t="s">
        <v>619</v>
      </c>
      <c r="K1662">
        <v>130067</v>
      </c>
      <c r="L1662" t="s">
        <v>434</v>
      </c>
      <c r="M1662" t="s">
        <v>143</v>
      </c>
      <c r="N1662" t="s">
        <v>13</v>
      </c>
      <c r="O1662" t="s">
        <v>46</v>
      </c>
      <c r="P1662">
        <v>29</v>
      </c>
      <c r="Q1662" s="5" t="s">
        <v>146</v>
      </c>
      <c r="R1662" t="s">
        <v>104</v>
      </c>
      <c r="S1662" t="s">
        <v>35</v>
      </c>
      <c r="T1662" t="s">
        <v>63</v>
      </c>
      <c r="U1662" t="s">
        <v>19</v>
      </c>
      <c r="V1662" t="s">
        <v>31</v>
      </c>
      <c r="W1662">
        <v>395</v>
      </c>
      <c r="X1662" t="s">
        <v>574</v>
      </c>
      <c r="Y1662" t="s">
        <v>575</v>
      </c>
      <c r="Z1662" t="s">
        <v>576</v>
      </c>
      <c r="AA1662">
        <v>0.1065</v>
      </c>
      <c r="AB1662" t="s">
        <v>577</v>
      </c>
      <c r="AC1662" t="s">
        <v>578</v>
      </c>
      <c r="AD1662" t="s">
        <v>432</v>
      </c>
      <c r="AE1662" t="s">
        <v>234</v>
      </c>
      <c r="AF1662" t="s">
        <v>235</v>
      </c>
      <c r="AG1662" t="s">
        <v>236</v>
      </c>
      <c r="AH1662" t="s">
        <v>237</v>
      </c>
      <c r="AI1662" t="s">
        <v>432</v>
      </c>
      <c r="AJ1662">
        <v>130067</v>
      </c>
      <c r="AK1662" t="s">
        <v>433</v>
      </c>
      <c r="AL1662" t="s">
        <v>241</v>
      </c>
      <c r="AM1662">
        <v>44041</v>
      </c>
      <c r="AN1662">
        <v>31099</v>
      </c>
      <c r="AO1662">
        <v>42429</v>
      </c>
      <c r="AP1662">
        <v>42.06</v>
      </c>
      <c r="AQ1662">
        <v>524.41999999999996</v>
      </c>
      <c r="AR1662" t="s">
        <v>2626</v>
      </c>
      <c r="AS1662" t="s">
        <v>2626</v>
      </c>
      <c r="AT1662">
        <v>1</v>
      </c>
      <c r="AU1662" t="s">
        <v>2629</v>
      </c>
      <c r="AV1662" s="3">
        <v>42506</v>
      </c>
      <c r="AW1662" s="3" t="str">
        <f>TEXT(LoanTable[[#This Row],[Disbursement Date]],"YYYY-MM")</f>
        <v>2022-07</v>
      </c>
      <c r="AX1662" t="str">
        <f>TEXT(EDATE(LoanTable[[#This Row],[Disbursement Date]],-1),"YYYY-MM")</f>
        <v>2022-06</v>
      </c>
      <c r="AY1662">
        <f>IF(LoanTable[[#This Row],[Loan Status]]="Active",1,0)</f>
        <v>0</v>
      </c>
      <c r="AZ1662">
        <f>IF(COUNTIFS(LoanTable[Client id],LoanTable[[#This Row],[Client id]],LoanTable[Period],LoanTable[[#This Row],[Previous Period]])&gt;0,1,0)</f>
        <v>0</v>
      </c>
      <c r="BA1662" s="17" t="str">
        <f>TEXT(LoanTable[[#This Row],[Disbursement Date]],"YYYY")</f>
        <v>2022</v>
      </c>
      <c r="BB1662" s="10" cm="1">
        <f t="array" ref="BB1662">IF(YEAR(LoanTable[[#This Row],[Disbursement Date]])=MIN(YEAR(LoanTable[Disbursement Date])),"",YEAR(LoanTable[[#This Row],[Disbursement Date]])-1)</f>
        <v>2021</v>
      </c>
      <c r="BC1662" s="10">
        <f>IF(LoanTable[[#This Row],[Previous Year]]="",1,IF(COUNTIFS(LoanTable[Client id],LoanTable[[#This Row],[Client id]],LoanTable[Year],LoanTable[[#This Row],[Previous Year]])&gt;0,1,0))</f>
        <v>1</v>
      </c>
      <c r="BD1662" t="str">
        <f>YEAR(LoanTable[[#This Row],[Disbursement Date]]) &amp; "-Q" &amp; ROUNDUP(MONTH(LoanTable[[#This Row],[Disbursement Date]])/3,0)</f>
        <v>2022-Q3</v>
      </c>
      <c r="BE1662">
        <f>IF(LoanTable[[#This Row],[Disbursement Date]]=LoanTable[[#This Row],[First Loan Date]],1,0)</f>
        <v>0</v>
      </c>
    </row>
    <row r="1663" spans="1:57" x14ac:dyDescent="0.3">
      <c r="A1663" t="s">
        <v>2050</v>
      </c>
      <c r="B1663">
        <v>373</v>
      </c>
      <c r="C1663" t="s">
        <v>249</v>
      </c>
      <c r="D1663" t="s">
        <v>589</v>
      </c>
      <c r="E1663">
        <v>34539</v>
      </c>
      <c r="F1663">
        <v>11249</v>
      </c>
      <c r="G1663">
        <v>10773</v>
      </c>
      <c r="H1663" s="5">
        <v>44770</v>
      </c>
      <c r="I1663" t="s">
        <v>617</v>
      </c>
      <c r="J1663" t="s">
        <v>613</v>
      </c>
      <c r="K1663">
        <v>910182</v>
      </c>
      <c r="L1663" t="s">
        <v>257</v>
      </c>
      <c r="M1663" t="s">
        <v>27</v>
      </c>
      <c r="N1663" t="s">
        <v>13</v>
      </c>
      <c r="O1663" t="s">
        <v>46</v>
      </c>
      <c r="P1663">
        <v>29</v>
      </c>
      <c r="Q1663" s="5" t="s">
        <v>53</v>
      </c>
      <c r="R1663" t="s">
        <v>30</v>
      </c>
      <c r="S1663" t="s">
        <v>145</v>
      </c>
      <c r="T1663" t="s">
        <v>18</v>
      </c>
      <c r="U1663" t="s">
        <v>19</v>
      </c>
      <c r="V1663" t="s">
        <v>20</v>
      </c>
      <c r="W1663">
        <v>369</v>
      </c>
      <c r="X1663" t="s">
        <v>574</v>
      </c>
      <c r="Y1663" t="s">
        <v>590</v>
      </c>
      <c r="Z1663" t="s">
        <v>576</v>
      </c>
      <c r="AA1663">
        <v>9.9099999999999994E-2</v>
      </c>
      <c r="AB1663" t="s">
        <v>577</v>
      </c>
      <c r="AC1663" t="s">
        <v>591</v>
      </c>
      <c r="AD1663" t="s">
        <v>249</v>
      </c>
      <c r="AE1663" t="s">
        <v>250</v>
      </c>
      <c r="AF1663" t="s">
        <v>251</v>
      </c>
      <c r="AG1663" t="s">
        <v>252</v>
      </c>
      <c r="AH1663" t="s">
        <v>253</v>
      </c>
      <c r="AI1663" t="s">
        <v>254</v>
      </c>
      <c r="AJ1663">
        <v>910182</v>
      </c>
      <c r="AK1663" t="s">
        <v>255</v>
      </c>
      <c r="AL1663" t="s">
        <v>256</v>
      </c>
      <c r="AM1663">
        <v>35359</v>
      </c>
      <c r="AN1663">
        <v>11980</v>
      </c>
      <c r="AO1663">
        <v>34418</v>
      </c>
      <c r="AP1663">
        <v>6.34</v>
      </c>
      <c r="AQ1663">
        <v>4380.5200000000004</v>
      </c>
      <c r="AR1663" t="s">
        <v>2626</v>
      </c>
      <c r="AS1663" t="s">
        <v>2626</v>
      </c>
      <c r="AT1663">
        <v>2</v>
      </c>
      <c r="AU1663" t="s">
        <v>2629</v>
      </c>
      <c r="AV1663" s="3">
        <v>42445</v>
      </c>
      <c r="AW1663" s="3" t="str">
        <f>TEXT(LoanTable[[#This Row],[Disbursement Date]],"YYYY-MM")</f>
        <v>2022-07</v>
      </c>
      <c r="AX1663" t="str">
        <f>TEXT(EDATE(LoanTable[[#This Row],[Disbursement Date]],-1),"YYYY-MM")</f>
        <v>2022-06</v>
      </c>
      <c r="AY1663">
        <f>IF(LoanTable[[#This Row],[Loan Status]]="Active",1,0)</f>
        <v>0</v>
      </c>
      <c r="AZ1663">
        <f>IF(COUNTIFS(LoanTable[Client id],LoanTable[[#This Row],[Client id]],LoanTable[Period],LoanTable[[#This Row],[Previous Period]])&gt;0,1,0)</f>
        <v>0</v>
      </c>
      <c r="BA1663" s="17" t="str">
        <f>TEXT(LoanTable[[#This Row],[Disbursement Date]],"YYYY")</f>
        <v>2022</v>
      </c>
      <c r="BB1663" s="10" cm="1">
        <f t="array" ref="BB1663">IF(YEAR(LoanTable[[#This Row],[Disbursement Date]])=MIN(YEAR(LoanTable[Disbursement Date])),"",YEAR(LoanTable[[#This Row],[Disbursement Date]])-1)</f>
        <v>2021</v>
      </c>
      <c r="BC1663" s="10">
        <f>IF(LoanTable[[#This Row],[Previous Year]]="",1,IF(COUNTIFS(LoanTable[Client id],LoanTable[[#This Row],[Client id]],LoanTable[Year],LoanTable[[#This Row],[Previous Year]])&gt;0,1,0))</f>
        <v>1</v>
      </c>
      <c r="BD1663" t="str">
        <f>YEAR(LoanTable[[#This Row],[Disbursement Date]]) &amp; "-Q" &amp; ROUNDUP(MONTH(LoanTable[[#This Row],[Disbursement Date]])/3,0)</f>
        <v>2022-Q3</v>
      </c>
      <c r="BE1663">
        <f>IF(LoanTable[[#This Row],[Disbursement Date]]=LoanTable[[#This Row],[First Loan Date]],1,0)</f>
        <v>0</v>
      </c>
    </row>
    <row r="1664" spans="1:57" x14ac:dyDescent="0.3">
      <c r="A1664" t="s">
        <v>1690</v>
      </c>
      <c r="B1664">
        <v>580</v>
      </c>
      <c r="C1664" t="s">
        <v>246</v>
      </c>
      <c r="D1664" t="s">
        <v>589</v>
      </c>
      <c r="E1664">
        <v>44480</v>
      </c>
      <c r="F1664">
        <v>10863</v>
      </c>
      <c r="G1664">
        <v>2750</v>
      </c>
      <c r="H1664" s="5">
        <v>44771</v>
      </c>
      <c r="I1664" t="s">
        <v>615</v>
      </c>
      <c r="J1664" t="s">
        <v>619</v>
      </c>
      <c r="K1664">
        <v>110159</v>
      </c>
      <c r="L1664" t="s">
        <v>248</v>
      </c>
      <c r="M1664" t="s">
        <v>93</v>
      </c>
      <c r="N1664" t="s">
        <v>13</v>
      </c>
      <c r="O1664" t="s">
        <v>46</v>
      </c>
      <c r="P1664">
        <v>32</v>
      </c>
      <c r="Q1664" s="5" t="s">
        <v>71</v>
      </c>
      <c r="R1664" t="s">
        <v>74</v>
      </c>
      <c r="S1664" t="s">
        <v>35</v>
      </c>
      <c r="T1664" t="s">
        <v>18</v>
      </c>
      <c r="U1664" t="s">
        <v>26</v>
      </c>
      <c r="V1664" t="s">
        <v>20</v>
      </c>
      <c r="W1664">
        <v>821</v>
      </c>
      <c r="X1664" t="s">
        <v>574</v>
      </c>
      <c r="Y1664" t="s">
        <v>590</v>
      </c>
      <c r="Z1664" t="s">
        <v>576</v>
      </c>
      <c r="AA1664">
        <v>9.9099999999999994E-2</v>
      </c>
      <c r="AB1664" t="s">
        <v>577</v>
      </c>
      <c r="AC1664" t="s">
        <v>591</v>
      </c>
      <c r="AD1664" t="s">
        <v>246</v>
      </c>
      <c r="AE1664" t="s">
        <v>234</v>
      </c>
      <c r="AF1664" t="s">
        <v>235</v>
      </c>
      <c r="AG1664" t="s">
        <v>236</v>
      </c>
      <c r="AH1664" t="s">
        <v>237</v>
      </c>
      <c r="AI1664" t="s">
        <v>246</v>
      </c>
      <c r="AJ1664">
        <v>110159</v>
      </c>
      <c r="AK1664" t="s">
        <v>247</v>
      </c>
      <c r="AL1664" t="s">
        <v>241</v>
      </c>
      <c r="AM1664">
        <v>45671</v>
      </c>
      <c r="AN1664">
        <v>12370</v>
      </c>
      <c r="AO1664">
        <v>44198</v>
      </c>
      <c r="AP1664">
        <v>45.07</v>
      </c>
      <c r="AQ1664">
        <v>417.8</v>
      </c>
      <c r="AR1664" t="s">
        <v>2627</v>
      </c>
      <c r="AS1664" t="s">
        <v>2626</v>
      </c>
      <c r="AT1664">
        <v>2</v>
      </c>
      <c r="AU1664" t="s">
        <v>2628</v>
      </c>
      <c r="AV1664" s="3">
        <v>43493</v>
      </c>
      <c r="AW1664" s="3" t="str">
        <f>TEXT(LoanTable[[#This Row],[Disbursement Date]],"YYYY-MM")</f>
        <v>2022-07</v>
      </c>
      <c r="AX1664" t="str">
        <f>TEXT(EDATE(LoanTable[[#This Row],[Disbursement Date]],-1),"YYYY-MM")</f>
        <v>2022-06</v>
      </c>
      <c r="AY1664">
        <f>IF(LoanTable[[#This Row],[Loan Status]]="Active",1,0)</f>
        <v>0</v>
      </c>
      <c r="AZ1664">
        <f>IF(COUNTIFS(LoanTable[Client id],LoanTable[[#This Row],[Client id]],LoanTable[Period],LoanTable[[#This Row],[Previous Period]])&gt;0,1,0)</f>
        <v>0</v>
      </c>
      <c r="BA1664" s="17" t="str">
        <f>TEXT(LoanTable[[#This Row],[Disbursement Date]],"YYYY")</f>
        <v>2022</v>
      </c>
      <c r="BB1664" s="10" cm="1">
        <f t="array" ref="BB1664">IF(YEAR(LoanTable[[#This Row],[Disbursement Date]])=MIN(YEAR(LoanTable[Disbursement Date])),"",YEAR(LoanTable[[#This Row],[Disbursement Date]])-1)</f>
        <v>2021</v>
      </c>
      <c r="BC1664" s="10">
        <f>IF(LoanTable[[#This Row],[Previous Year]]="",1,IF(COUNTIFS(LoanTable[Client id],LoanTable[[#This Row],[Client id]],LoanTable[Year],LoanTable[[#This Row],[Previous Year]])&gt;0,1,0))</f>
        <v>0</v>
      </c>
      <c r="BD1664" t="str">
        <f>YEAR(LoanTable[[#This Row],[Disbursement Date]]) &amp; "-Q" &amp; ROUNDUP(MONTH(LoanTable[[#This Row],[Disbursement Date]])/3,0)</f>
        <v>2022-Q3</v>
      </c>
      <c r="BE1664">
        <f>IF(LoanTable[[#This Row],[Disbursement Date]]=LoanTable[[#This Row],[First Loan Date]],1,0)</f>
        <v>0</v>
      </c>
    </row>
    <row r="1665" spans="1:57" x14ac:dyDescent="0.3">
      <c r="A1665" t="s">
        <v>897</v>
      </c>
      <c r="B1665">
        <v>659</v>
      </c>
      <c r="C1665" t="s">
        <v>386</v>
      </c>
      <c r="D1665" t="s">
        <v>589</v>
      </c>
      <c r="E1665">
        <v>41390</v>
      </c>
      <c r="F1665">
        <v>13033</v>
      </c>
      <c r="G1665">
        <v>41404</v>
      </c>
      <c r="H1665" s="5">
        <v>44771</v>
      </c>
      <c r="I1665" t="s">
        <v>624</v>
      </c>
      <c r="J1665" t="s">
        <v>613</v>
      </c>
      <c r="K1665">
        <v>1110166</v>
      </c>
      <c r="L1665" t="s">
        <v>389</v>
      </c>
      <c r="M1665" t="s">
        <v>40</v>
      </c>
      <c r="N1665" t="s">
        <v>13</v>
      </c>
      <c r="O1665" t="s">
        <v>14</v>
      </c>
      <c r="P1665">
        <v>39</v>
      </c>
      <c r="Q1665" s="5" t="s">
        <v>41</v>
      </c>
      <c r="R1665" t="s">
        <v>16</v>
      </c>
      <c r="S1665" t="s">
        <v>35</v>
      </c>
      <c r="T1665" t="s">
        <v>18</v>
      </c>
      <c r="U1665" t="s">
        <v>26</v>
      </c>
      <c r="V1665" t="s">
        <v>39</v>
      </c>
      <c r="W1665">
        <v>692</v>
      </c>
      <c r="X1665" t="s">
        <v>574</v>
      </c>
      <c r="Y1665" t="s">
        <v>590</v>
      </c>
      <c r="Z1665" t="s">
        <v>576</v>
      </c>
      <c r="AA1665">
        <v>9.9099999999999994E-2</v>
      </c>
      <c r="AB1665" t="s">
        <v>577</v>
      </c>
      <c r="AC1665" t="s">
        <v>591</v>
      </c>
      <c r="AD1665" t="s">
        <v>386</v>
      </c>
      <c r="AE1665" t="s">
        <v>234</v>
      </c>
      <c r="AF1665" t="s">
        <v>235</v>
      </c>
      <c r="AG1665" t="s">
        <v>236</v>
      </c>
      <c r="AH1665" t="s">
        <v>237</v>
      </c>
      <c r="AI1665" t="s">
        <v>387</v>
      </c>
      <c r="AJ1665">
        <v>1110166</v>
      </c>
      <c r="AK1665" t="s">
        <v>388</v>
      </c>
      <c r="AL1665" t="s">
        <v>239</v>
      </c>
      <c r="AM1665">
        <v>41856</v>
      </c>
      <c r="AN1665">
        <v>13704</v>
      </c>
      <c r="AO1665">
        <v>41064</v>
      </c>
      <c r="AP1665">
        <v>43.75</v>
      </c>
      <c r="AQ1665">
        <v>2507.5700000000002</v>
      </c>
      <c r="AR1665" t="s">
        <v>2626</v>
      </c>
      <c r="AS1665" t="s">
        <v>2626</v>
      </c>
      <c r="AT1665">
        <v>0</v>
      </c>
      <c r="AU1665" t="s">
        <v>2629</v>
      </c>
      <c r="AV1665" s="3">
        <v>42861</v>
      </c>
      <c r="AW1665" s="3" t="str">
        <f>TEXT(LoanTable[[#This Row],[Disbursement Date]],"YYYY-MM")</f>
        <v>2022-07</v>
      </c>
      <c r="AX1665" t="str">
        <f>TEXT(EDATE(LoanTable[[#This Row],[Disbursement Date]],-1),"YYYY-MM")</f>
        <v>2022-06</v>
      </c>
      <c r="AY1665">
        <f>IF(LoanTable[[#This Row],[Loan Status]]="Active",1,0)</f>
        <v>1</v>
      </c>
      <c r="AZ1665">
        <f>IF(COUNTIFS(LoanTable[Client id],LoanTable[[#This Row],[Client id]],LoanTable[Period],LoanTable[[#This Row],[Previous Period]])&gt;0,1,0)</f>
        <v>0</v>
      </c>
      <c r="BA1665" s="17" t="str">
        <f>TEXT(LoanTable[[#This Row],[Disbursement Date]],"YYYY")</f>
        <v>2022</v>
      </c>
      <c r="BB1665" s="10" cm="1">
        <f t="array" ref="BB1665">IF(YEAR(LoanTable[[#This Row],[Disbursement Date]])=MIN(YEAR(LoanTable[Disbursement Date])),"",YEAR(LoanTable[[#This Row],[Disbursement Date]])-1)</f>
        <v>2021</v>
      </c>
      <c r="BC1665" s="10">
        <f>IF(LoanTable[[#This Row],[Previous Year]]="",1,IF(COUNTIFS(LoanTable[Client id],LoanTable[[#This Row],[Client id]],LoanTable[Year],LoanTable[[#This Row],[Previous Year]])&gt;0,1,0))</f>
        <v>1</v>
      </c>
      <c r="BD1665" t="str">
        <f>YEAR(LoanTable[[#This Row],[Disbursement Date]]) &amp; "-Q" &amp; ROUNDUP(MONTH(LoanTable[[#This Row],[Disbursement Date]])/3,0)</f>
        <v>2022-Q3</v>
      </c>
      <c r="BE1665">
        <f>IF(LoanTable[[#This Row],[Disbursement Date]]=LoanTable[[#This Row],[First Loan Date]],1,0)</f>
        <v>0</v>
      </c>
    </row>
    <row r="1666" spans="1:57" x14ac:dyDescent="0.3">
      <c r="A1666" t="s">
        <v>1251</v>
      </c>
      <c r="B1666">
        <v>791</v>
      </c>
      <c r="C1666" t="s">
        <v>249</v>
      </c>
      <c r="D1666" t="s">
        <v>573</v>
      </c>
      <c r="E1666">
        <v>33082</v>
      </c>
      <c r="F1666">
        <v>19024</v>
      </c>
      <c r="G1666">
        <v>39909</v>
      </c>
      <c r="H1666" s="5">
        <v>44772</v>
      </c>
      <c r="I1666" t="s">
        <v>615</v>
      </c>
      <c r="J1666" t="s">
        <v>613</v>
      </c>
      <c r="K1666">
        <v>910182</v>
      </c>
      <c r="L1666" t="s">
        <v>257</v>
      </c>
      <c r="M1666" t="s">
        <v>124</v>
      </c>
      <c r="N1666" t="s">
        <v>13</v>
      </c>
      <c r="O1666" t="s">
        <v>14</v>
      </c>
      <c r="P1666">
        <v>36</v>
      </c>
      <c r="Q1666" s="5" t="s">
        <v>125</v>
      </c>
      <c r="R1666" t="s">
        <v>16</v>
      </c>
      <c r="S1666" t="s">
        <v>35</v>
      </c>
      <c r="T1666" t="s">
        <v>63</v>
      </c>
      <c r="U1666" t="s">
        <v>38</v>
      </c>
      <c r="V1666" t="s">
        <v>20</v>
      </c>
      <c r="W1666">
        <v>552</v>
      </c>
      <c r="X1666" t="s">
        <v>574</v>
      </c>
      <c r="Y1666" t="s">
        <v>575</v>
      </c>
      <c r="Z1666" t="s">
        <v>576</v>
      </c>
      <c r="AA1666">
        <v>0.1065</v>
      </c>
      <c r="AB1666" t="s">
        <v>577</v>
      </c>
      <c r="AC1666" t="s">
        <v>578</v>
      </c>
      <c r="AD1666" t="s">
        <v>249</v>
      </c>
      <c r="AE1666" t="s">
        <v>250</v>
      </c>
      <c r="AF1666" t="s">
        <v>251</v>
      </c>
      <c r="AG1666" t="s">
        <v>252</v>
      </c>
      <c r="AH1666" t="s">
        <v>253</v>
      </c>
      <c r="AI1666" t="s">
        <v>254</v>
      </c>
      <c r="AJ1666">
        <v>910182</v>
      </c>
      <c r="AK1666" t="s">
        <v>255</v>
      </c>
      <c r="AL1666" t="s">
        <v>256</v>
      </c>
      <c r="AM1666">
        <v>34744</v>
      </c>
      <c r="AN1666">
        <v>19248</v>
      </c>
      <c r="AO1666">
        <v>32846</v>
      </c>
      <c r="AP1666">
        <v>31.42</v>
      </c>
      <c r="AQ1666">
        <v>3190.93</v>
      </c>
      <c r="AR1666" t="s">
        <v>2626</v>
      </c>
      <c r="AS1666" t="s">
        <v>2626</v>
      </c>
      <c r="AT1666">
        <v>1</v>
      </c>
      <c r="AU1666" t="s">
        <v>2630</v>
      </c>
      <c r="AV1666" s="3">
        <v>44772</v>
      </c>
      <c r="AW1666" s="3" t="str">
        <f>TEXT(LoanTable[[#This Row],[Disbursement Date]],"YYYY-MM")</f>
        <v>2022-07</v>
      </c>
      <c r="AX1666" t="str">
        <f>TEXT(EDATE(LoanTable[[#This Row],[Disbursement Date]],-1),"YYYY-MM")</f>
        <v>2022-06</v>
      </c>
      <c r="AY1666">
        <f>IF(LoanTable[[#This Row],[Loan Status]]="Active",1,0)</f>
        <v>0</v>
      </c>
      <c r="AZ1666">
        <f>IF(COUNTIFS(LoanTable[Client id],LoanTable[[#This Row],[Client id]],LoanTable[Period],LoanTable[[#This Row],[Previous Period]])&gt;0,1,0)</f>
        <v>0</v>
      </c>
      <c r="BA1666" s="17" t="str">
        <f>TEXT(LoanTable[[#This Row],[Disbursement Date]],"YYYY")</f>
        <v>2022</v>
      </c>
      <c r="BB1666" s="10" cm="1">
        <f t="array" ref="BB1666">IF(YEAR(LoanTable[[#This Row],[Disbursement Date]])=MIN(YEAR(LoanTable[Disbursement Date])),"",YEAR(LoanTable[[#This Row],[Disbursement Date]])-1)</f>
        <v>2021</v>
      </c>
      <c r="BC1666" s="10">
        <f>IF(LoanTable[[#This Row],[Previous Year]]="",1,IF(COUNTIFS(LoanTable[Client id],LoanTable[[#This Row],[Client id]],LoanTable[Year],LoanTable[[#This Row],[Previous Year]])&gt;0,1,0))</f>
        <v>0</v>
      </c>
      <c r="BD1666" t="str">
        <f>YEAR(LoanTable[[#This Row],[Disbursement Date]]) &amp; "-Q" &amp; ROUNDUP(MONTH(LoanTable[[#This Row],[Disbursement Date]])/3,0)</f>
        <v>2022-Q3</v>
      </c>
      <c r="BE1666">
        <f>IF(LoanTable[[#This Row],[Disbursement Date]]=LoanTable[[#This Row],[First Loan Date]],1,0)</f>
        <v>1</v>
      </c>
    </row>
    <row r="1667" spans="1:57" x14ac:dyDescent="0.3">
      <c r="A1667" t="s">
        <v>2604</v>
      </c>
      <c r="B1667">
        <v>274</v>
      </c>
      <c r="C1667" t="s">
        <v>324</v>
      </c>
      <c r="D1667" t="s">
        <v>589</v>
      </c>
      <c r="E1667">
        <v>49859</v>
      </c>
      <c r="F1667">
        <v>39954</v>
      </c>
      <c r="G1667">
        <v>29800</v>
      </c>
      <c r="H1667" s="5">
        <v>44778</v>
      </c>
      <c r="I1667" t="s">
        <v>615</v>
      </c>
      <c r="J1667" t="s">
        <v>619</v>
      </c>
      <c r="K1667">
        <v>710002</v>
      </c>
      <c r="L1667" t="s">
        <v>329</v>
      </c>
      <c r="M1667" t="s">
        <v>169</v>
      </c>
      <c r="N1667" t="s">
        <v>13</v>
      </c>
      <c r="O1667" t="s">
        <v>28</v>
      </c>
      <c r="P1667">
        <v>51</v>
      </c>
      <c r="Q1667" s="5" t="s">
        <v>113</v>
      </c>
      <c r="R1667" t="s">
        <v>74</v>
      </c>
      <c r="S1667" t="s">
        <v>105</v>
      </c>
      <c r="T1667" t="s">
        <v>63</v>
      </c>
      <c r="U1667" t="s">
        <v>19</v>
      </c>
      <c r="V1667" t="s">
        <v>20</v>
      </c>
      <c r="W1667">
        <v>804</v>
      </c>
      <c r="X1667" t="s">
        <v>574</v>
      </c>
      <c r="Y1667" t="s">
        <v>590</v>
      </c>
      <c r="Z1667" t="s">
        <v>576</v>
      </c>
      <c r="AA1667">
        <v>9.9099999999999994E-2</v>
      </c>
      <c r="AB1667" t="s">
        <v>577</v>
      </c>
      <c r="AC1667" t="s">
        <v>591</v>
      </c>
      <c r="AD1667" t="s">
        <v>324</v>
      </c>
      <c r="AE1667" t="s">
        <v>325</v>
      </c>
      <c r="AF1667" t="s">
        <v>326</v>
      </c>
      <c r="AG1667" t="s">
        <v>327</v>
      </c>
      <c r="AH1667" t="s">
        <v>328</v>
      </c>
      <c r="AI1667" t="s">
        <v>324</v>
      </c>
      <c r="AJ1667">
        <v>710002</v>
      </c>
      <c r="AK1667" t="s">
        <v>271</v>
      </c>
      <c r="AL1667" t="s">
        <v>239</v>
      </c>
      <c r="AM1667">
        <v>50083</v>
      </c>
      <c r="AN1667">
        <v>40135</v>
      </c>
      <c r="AO1667">
        <v>49729</v>
      </c>
      <c r="AP1667">
        <v>12.7</v>
      </c>
      <c r="AQ1667">
        <v>3718.31</v>
      </c>
      <c r="AR1667" t="s">
        <v>2626</v>
      </c>
      <c r="AS1667" t="s">
        <v>2627</v>
      </c>
      <c r="AT1667">
        <v>2</v>
      </c>
      <c r="AU1667" t="s">
        <v>2628</v>
      </c>
      <c r="AV1667" s="3">
        <v>44778</v>
      </c>
      <c r="AW1667" s="3" t="str">
        <f>TEXT(LoanTable[[#This Row],[Disbursement Date]],"YYYY-MM")</f>
        <v>2022-08</v>
      </c>
      <c r="AX1667" t="str">
        <f>TEXT(EDATE(LoanTable[[#This Row],[Disbursement Date]],-1),"YYYY-MM")</f>
        <v>2022-07</v>
      </c>
      <c r="AY1667">
        <f>IF(LoanTable[[#This Row],[Loan Status]]="Active",1,0)</f>
        <v>0</v>
      </c>
      <c r="AZ1667">
        <f>IF(COUNTIFS(LoanTable[Client id],LoanTable[[#This Row],[Client id]],LoanTable[Period],LoanTable[[#This Row],[Previous Period]])&gt;0,1,0)</f>
        <v>0</v>
      </c>
      <c r="BA1667" s="17" t="str">
        <f>TEXT(LoanTable[[#This Row],[Disbursement Date]],"YYYY")</f>
        <v>2022</v>
      </c>
      <c r="BB1667" s="10" cm="1">
        <f t="array" ref="BB1667">IF(YEAR(LoanTable[[#This Row],[Disbursement Date]])=MIN(YEAR(LoanTable[Disbursement Date])),"",YEAR(LoanTable[[#This Row],[Disbursement Date]])-1)</f>
        <v>2021</v>
      </c>
      <c r="BC1667" s="10">
        <f>IF(LoanTable[[#This Row],[Previous Year]]="",1,IF(COUNTIFS(LoanTable[Client id],LoanTable[[#This Row],[Client id]],LoanTable[Year],LoanTable[[#This Row],[Previous Year]])&gt;0,1,0))</f>
        <v>0</v>
      </c>
      <c r="BD1667" t="str">
        <f>YEAR(LoanTable[[#This Row],[Disbursement Date]]) &amp; "-Q" &amp; ROUNDUP(MONTH(LoanTable[[#This Row],[Disbursement Date]])/3,0)</f>
        <v>2022-Q3</v>
      </c>
      <c r="BE1667">
        <f>IF(LoanTable[[#This Row],[Disbursement Date]]=LoanTable[[#This Row],[First Loan Date]],1,0)</f>
        <v>1</v>
      </c>
    </row>
    <row r="1668" spans="1:57" x14ac:dyDescent="0.3">
      <c r="A1668" t="s">
        <v>1318</v>
      </c>
      <c r="B1668">
        <v>867</v>
      </c>
      <c r="C1668" t="s">
        <v>354</v>
      </c>
      <c r="D1668" t="s">
        <v>589</v>
      </c>
      <c r="E1668">
        <v>7398</v>
      </c>
      <c r="F1668">
        <v>39016</v>
      </c>
      <c r="G1668">
        <v>43715</v>
      </c>
      <c r="H1668" s="5">
        <v>44779</v>
      </c>
      <c r="I1668" t="s">
        <v>612</v>
      </c>
      <c r="J1668" t="s">
        <v>613</v>
      </c>
      <c r="K1668">
        <v>70364</v>
      </c>
      <c r="L1668" t="s">
        <v>356</v>
      </c>
      <c r="M1668" t="s">
        <v>84</v>
      </c>
      <c r="N1668" t="s">
        <v>13</v>
      </c>
      <c r="O1668" t="s">
        <v>28</v>
      </c>
      <c r="P1668">
        <v>50</v>
      </c>
      <c r="Q1668" s="5" t="s">
        <v>113</v>
      </c>
      <c r="R1668" t="s">
        <v>30</v>
      </c>
      <c r="S1668" t="s">
        <v>145</v>
      </c>
      <c r="T1668" t="s">
        <v>18</v>
      </c>
      <c r="U1668" t="s">
        <v>26</v>
      </c>
      <c r="V1668" t="s">
        <v>20</v>
      </c>
      <c r="W1668">
        <v>768</v>
      </c>
      <c r="X1668" t="s">
        <v>574</v>
      </c>
      <c r="Y1668" t="s">
        <v>590</v>
      </c>
      <c r="Z1668" t="s">
        <v>576</v>
      </c>
      <c r="AA1668">
        <v>9.9099999999999994E-2</v>
      </c>
      <c r="AB1668" t="s">
        <v>577</v>
      </c>
      <c r="AC1668" t="s">
        <v>591</v>
      </c>
      <c r="AD1668" t="s">
        <v>354</v>
      </c>
      <c r="AE1668" t="s">
        <v>279</v>
      </c>
      <c r="AF1668" t="s">
        <v>280</v>
      </c>
      <c r="AG1668" t="s">
        <v>281</v>
      </c>
      <c r="AH1668" t="s">
        <v>282</v>
      </c>
      <c r="AI1668" t="s">
        <v>354</v>
      </c>
      <c r="AJ1668">
        <v>70364</v>
      </c>
      <c r="AK1668" t="s">
        <v>355</v>
      </c>
      <c r="AL1668" t="s">
        <v>239</v>
      </c>
      <c r="AM1668">
        <v>7492</v>
      </c>
      <c r="AN1668">
        <v>39070</v>
      </c>
      <c r="AO1668">
        <v>7304</v>
      </c>
      <c r="AP1668">
        <v>24.35</v>
      </c>
      <c r="AQ1668">
        <v>3739.55</v>
      </c>
      <c r="AR1668" t="s">
        <v>2626</v>
      </c>
      <c r="AS1668" t="s">
        <v>2626</v>
      </c>
      <c r="AT1668">
        <v>1</v>
      </c>
      <c r="AU1668" t="s">
        <v>2628</v>
      </c>
      <c r="AV1668" s="3">
        <v>42026</v>
      </c>
      <c r="AW1668" s="3" t="str">
        <f>TEXT(LoanTable[[#This Row],[Disbursement Date]],"YYYY-MM")</f>
        <v>2022-08</v>
      </c>
      <c r="AX1668" t="str">
        <f>TEXT(EDATE(LoanTable[[#This Row],[Disbursement Date]],-1),"YYYY-MM")</f>
        <v>2022-07</v>
      </c>
      <c r="AY1668">
        <f>IF(LoanTable[[#This Row],[Loan Status]]="Active",1,0)</f>
        <v>0</v>
      </c>
      <c r="AZ1668">
        <f>IF(COUNTIFS(LoanTable[Client id],LoanTable[[#This Row],[Client id]],LoanTable[Period],LoanTable[[#This Row],[Previous Period]])&gt;0,1,0)</f>
        <v>0</v>
      </c>
      <c r="BA1668" s="17" t="str">
        <f>TEXT(LoanTable[[#This Row],[Disbursement Date]],"YYYY")</f>
        <v>2022</v>
      </c>
      <c r="BB1668" s="10" cm="1">
        <f t="array" ref="BB1668">IF(YEAR(LoanTable[[#This Row],[Disbursement Date]])=MIN(YEAR(LoanTable[Disbursement Date])),"",YEAR(LoanTable[[#This Row],[Disbursement Date]])-1)</f>
        <v>2021</v>
      </c>
      <c r="BC1668" s="10">
        <f>IF(LoanTable[[#This Row],[Previous Year]]="",1,IF(COUNTIFS(LoanTable[Client id],LoanTable[[#This Row],[Client id]],LoanTable[Year],LoanTable[[#This Row],[Previous Year]])&gt;0,1,0))</f>
        <v>0</v>
      </c>
      <c r="BD1668" t="str">
        <f>YEAR(LoanTable[[#This Row],[Disbursement Date]]) &amp; "-Q" &amp; ROUNDUP(MONTH(LoanTable[[#This Row],[Disbursement Date]])/3,0)</f>
        <v>2022-Q3</v>
      </c>
      <c r="BE1668">
        <f>IF(LoanTable[[#This Row],[Disbursement Date]]=LoanTable[[#This Row],[First Loan Date]],1,0)</f>
        <v>0</v>
      </c>
    </row>
    <row r="1669" spans="1:57" x14ac:dyDescent="0.3">
      <c r="A1669" t="s">
        <v>2516</v>
      </c>
      <c r="B1669">
        <v>58</v>
      </c>
      <c r="C1669" t="s">
        <v>265</v>
      </c>
      <c r="D1669" t="s">
        <v>589</v>
      </c>
      <c r="E1669">
        <v>23455</v>
      </c>
      <c r="F1669">
        <v>26186</v>
      </c>
      <c r="G1669">
        <v>1507</v>
      </c>
      <c r="H1669" s="5">
        <v>44788</v>
      </c>
      <c r="I1669" t="s">
        <v>612</v>
      </c>
      <c r="J1669" t="s">
        <v>613</v>
      </c>
      <c r="K1669">
        <v>30179</v>
      </c>
      <c r="L1669" t="s">
        <v>272</v>
      </c>
      <c r="M1669" t="s">
        <v>119</v>
      </c>
      <c r="N1669" t="s">
        <v>13</v>
      </c>
      <c r="O1669" t="s">
        <v>28</v>
      </c>
      <c r="P1669">
        <v>52</v>
      </c>
      <c r="Q1669" s="6" t="s">
        <v>113</v>
      </c>
      <c r="R1669" t="s">
        <v>25</v>
      </c>
      <c r="S1669" t="s">
        <v>35</v>
      </c>
      <c r="T1669" t="s">
        <v>18</v>
      </c>
      <c r="U1669" t="s">
        <v>19</v>
      </c>
      <c r="V1669" t="s">
        <v>39</v>
      </c>
      <c r="W1669">
        <v>584</v>
      </c>
      <c r="X1669" t="s">
        <v>574</v>
      </c>
      <c r="Y1669" t="s">
        <v>590</v>
      </c>
      <c r="Z1669" t="s">
        <v>576</v>
      </c>
      <c r="AA1669">
        <v>9.9099999999999994E-2</v>
      </c>
      <c r="AB1669" t="s">
        <v>577</v>
      </c>
      <c r="AC1669" t="s">
        <v>591</v>
      </c>
      <c r="AD1669" t="s">
        <v>265</v>
      </c>
      <c r="AE1669" t="s">
        <v>266</v>
      </c>
      <c r="AF1669" t="s">
        <v>267</v>
      </c>
      <c r="AG1669" t="s">
        <v>268</v>
      </c>
      <c r="AH1669" t="s">
        <v>269</v>
      </c>
      <c r="AI1669" t="s">
        <v>270</v>
      </c>
      <c r="AJ1669">
        <v>30179</v>
      </c>
      <c r="AK1669" t="s">
        <v>271</v>
      </c>
      <c r="AL1669" t="s">
        <v>241</v>
      </c>
      <c r="AM1669">
        <v>23785</v>
      </c>
      <c r="AN1669">
        <v>25807</v>
      </c>
      <c r="AO1669">
        <v>23126</v>
      </c>
      <c r="AP1669">
        <v>8.77</v>
      </c>
      <c r="AQ1669">
        <v>745.76</v>
      </c>
      <c r="AR1669" t="s">
        <v>2626</v>
      </c>
      <c r="AS1669" t="s">
        <v>2627</v>
      </c>
      <c r="AT1669">
        <v>2</v>
      </c>
      <c r="AU1669" t="s">
        <v>2628</v>
      </c>
      <c r="AV1669" s="3">
        <v>42466</v>
      </c>
      <c r="AW1669" s="3" t="str">
        <f>TEXT(LoanTable[[#This Row],[Disbursement Date]],"YYYY-MM")</f>
        <v>2022-08</v>
      </c>
      <c r="AX1669" t="str">
        <f>TEXT(EDATE(LoanTable[[#This Row],[Disbursement Date]],-1),"YYYY-MM")</f>
        <v>2022-07</v>
      </c>
      <c r="AY1669">
        <f>IF(LoanTable[[#This Row],[Loan Status]]="Active",1,0)</f>
        <v>0</v>
      </c>
      <c r="AZ1669">
        <f>IF(COUNTIFS(LoanTable[Client id],LoanTable[[#This Row],[Client id]],LoanTable[Period],LoanTable[[#This Row],[Previous Period]])&gt;0,1,0)</f>
        <v>0</v>
      </c>
      <c r="BA1669" s="17" t="str">
        <f>TEXT(LoanTable[[#This Row],[Disbursement Date]],"YYYY")</f>
        <v>2022</v>
      </c>
      <c r="BB1669" s="10" cm="1">
        <f t="array" ref="BB1669">IF(YEAR(LoanTable[[#This Row],[Disbursement Date]])=MIN(YEAR(LoanTable[Disbursement Date])),"",YEAR(LoanTable[[#This Row],[Disbursement Date]])-1)</f>
        <v>2021</v>
      </c>
      <c r="BC1669" s="10">
        <f>IF(LoanTable[[#This Row],[Previous Year]]="",1,IF(COUNTIFS(LoanTable[Client id],LoanTable[[#This Row],[Client id]],LoanTable[Year],LoanTable[[#This Row],[Previous Year]])&gt;0,1,0))</f>
        <v>0</v>
      </c>
      <c r="BD1669" t="str">
        <f>YEAR(LoanTable[[#This Row],[Disbursement Date]]) &amp; "-Q" &amp; ROUNDUP(MONTH(LoanTable[[#This Row],[Disbursement Date]])/3,0)</f>
        <v>2022-Q3</v>
      </c>
      <c r="BE1669">
        <f>IF(LoanTable[[#This Row],[Disbursement Date]]=LoanTable[[#This Row],[First Loan Date]],1,0)</f>
        <v>0</v>
      </c>
    </row>
    <row r="1670" spans="1:57" x14ac:dyDescent="0.3">
      <c r="A1670" t="s">
        <v>1716</v>
      </c>
      <c r="B1670">
        <v>933</v>
      </c>
      <c r="C1670" t="s">
        <v>386</v>
      </c>
      <c r="D1670" t="s">
        <v>589</v>
      </c>
      <c r="E1670">
        <v>47914</v>
      </c>
      <c r="F1670">
        <v>43515</v>
      </c>
      <c r="G1670">
        <v>43481</v>
      </c>
      <c r="H1670" s="5">
        <v>44788</v>
      </c>
      <c r="I1670" t="s">
        <v>615</v>
      </c>
      <c r="J1670" t="s">
        <v>613</v>
      </c>
      <c r="K1670">
        <v>1110166</v>
      </c>
      <c r="L1670" t="s">
        <v>389</v>
      </c>
      <c r="M1670" t="s">
        <v>156</v>
      </c>
      <c r="N1670" t="s">
        <v>13</v>
      </c>
      <c r="O1670" t="s">
        <v>28</v>
      </c>
      <c r="P1670">
        <v>53</v>
      </c>
      <c r="Q1670" s="5" t="s">
        <v>62</v>
      </c>
      <c r="R1670" t="s">
        <v>30</v>
      </c>
      <c r="S1670" t="s">
        <v>145</v>
      </c>
      <c r="T1670" t="s">
        <v>18</v>
      </c>
      <c r="U1670" t="s">
        <v>65</v>
      </c>
      <c r="V1670" t="s">
        <v>39</v>
      </c>
      <c r="W1670">
        <v>529</v>
      </c>
      <c r="X1670" t="s">
        <v>574</v>
      </c>
      <c r="Y1670" t="s">
        <v>590</v>
      </c>
      <c r="Z1670" t="s">
        <v>576</v>
      </c>
      <c r="AA1670">
        <v>9.9099999999999994E-2</v>
      </c>
      <c r="AB1670" t="s">
        <v>577</v>
      </c>
      <c r="AC1670" t="s">
        <v>591</v>
      </c>
      <c r="AD1670" t="s">
        <v>386</v>
      </c>
      <c r="AE1670" t="s">
        <v>234</v>
      </c>
      <c r="AF1670" t="s">
        <v>235</v>
      </c>
      <c r="AG1670" t="s">
        <v>236</v>
      </c>
      <c r="AH1670" t="s">
        <v>237</v>
      </c>
      <c r="AI1670" t="s">
        <v>387</v>
      </c>
      <c r="AJ1670">
        <v>1110166</v>
      </c>
      <c r="AK1670" t="s">
        <v>388</v>
      </c>
      <c r="AL1670" t="s">
        <v>239</v>
      </c>
      <c r="AM1670">
        <v>49494</v>
      </c>
      <c r="AN1670">
        <v>43809</v>
      </c>
      <c r="AO1670">
        <v>47572</v>
      </c>
      <c r="AP1670">
        <v>25.95</v>
      </c>
      <c r="AQ1670">
        <v>4112.05</v>
      </c>
      <c r="AR1670" t="s">
        <v>2626</v>
      </c>
      <c r="AS1670" t="s">
        <v>2626</v>
      </c>
      <c r="AT1670">
        <v>1</v>
      </c>
      <c r="AU1670" t="s">
        <v>2628</v>
      </c>
      <c r="AV1670" s="3">
        <v>42778</v>
      </c>
      <c r="AW1670" s="3" t="str">
        <f>TEXT(LoanTable[[#This Row],[Disbursement Date]],"YYYY-MM")</f>
        <v>2022-08</v>
      </c>
      <c r="AX1670" t="str">
        <f>TEXT(EDATE(LoanTable[[#This Row],[Disbursement Date]],-1),"YYYY-MM")</f>
        <v>2022-07</v>
      </c>
      <c r="AY1670">
        <f>IF(LoanTable[[#This Row],[Loan Status]]="Active",1,0)</f>
        <v>0</v>
      </c>
      <c r="AZ1670">
        <f>IF(COUNTIFS(LoanTable[Client id],LoanTable[[#This Row],[Client id]],LoanTable[Period],LoanTable[[#This Row],[Previous Period]])&gt;0,1,0)</f>
        <v>0</v>
      </c>
      <c r="BA1670" s="17" t="str">
        <f>TEXT(LoanTable[[#This Row],[Disbursement Date]],"YYYY")</f>
        <v>2022</v>
      </c>
      <c r="BB1670" s="10" cm="1">
        <f t="array" ref="BB1670">IF(YEAR(LoanTable[[#This Row],[Disbursement Date]])=MIN(YEAR(LoanTable[Disbursement Date])),"",YEAR(LoanTable[[#This Row],[Disbursement Date]])-1)</f>
        <v>2021</v>
      </c>
      <c r="BC1670" s="10">
        <f>IF(LoanTable[[#This Row],[Previous Year]]="",1,IF(COUNTIFS(LoanTable[Client id],LoanTable[[#This Row],[Client id]],LoanTable[Year],LoanTable[[#This Row],[Previous Year]])&gt;0,1,0))</f>
        <v>0</v>
      </c>
      <c r="BD1670" t="str">
        <f>YEAR(LoanTable[[#This Row],[Disbursement Date]]) &amp; "-Q" &amp; ROUNDUP(MONTH(LoanTable[[#This Row],[Disbursement Date]])/3,0)</f>
        <v>2022-Q3</v>
      </c>
      <c r="BE1670">
        <f>IF(LoanTable[[#This Row],[Disbursement Date]]=LoanTable[[#This Row],[First Loan Date]],1,0)</f>
        <v>0</v>
      </c>
    </row>
    <row r="1671" spans="1:57" x14ac:dyDescent="0.3">
      <c r="A1671" t="s">
        <v>988</v>
      </c>
      <c r="B1671">
        <v>877</v>
      </c>
      <c r="C1671" t="s">
        <v>505</v>
      </c>
      <c r="D1671" t="s">
        <v>573</v>
      </c>
      <c r="E1671">
        <v>41563</v>
      </c>
      <c r="F1671">
        <v>17960</v>
      </c>
      <c r="G1671">
        <v>10254</v>
      </c>
      <c r="H1671" s="5">
        <v>44789</v>
      </c>
      <c r="I1671" t="s">
        <v>612</v>
      </c>
      <c r="J1671" t="s">
        <v>619</v>
      </c>
      <c r="K1671">
        <v>380112</v>
      </c>
      <c r="L1671" t="s">
        <v>507</v>
      </c>
      <c r="M1671" t="s">
        <v>143</v>
      </c>
      <c r="N1671" t="s">
        <v>13</v>
      </c>
      <c r="O1671" t="s">
        <v>46</v>
      </c>
      <c r="P1671">
        <v>29</v>
      </c>
      <c r="Q1671" s="5" t="s">
        <v>146</v>
      </c>
      <c r="R1671" t="s">
        <v>104</v>
      </c>
      <c r="S1671" t="s">
        <v>35</v>
      </c>
      <c r="T1671" t="s">
        <v>63</v>
      </c>
      <c r="U1671" t="s">
        <v>19</v>
      </c>
      <c r="V1671" t="s">
        <v>31</v>
      </c>
      <c r="W1671">
        <v>395</v>
      </c>
      <c r="X1671" t="s">
        <v>574</v>
      </c>
      <c r="Y1671" t="s">
        <v>575</v>
      </c>
      <c r="Z1671" t="s">
        <v>576</v>
      </c>
      <c r="AA1671">
        <v>0.1065</v>
      </c>
      <c r="AB1671" t="s">
        <v>577</v>
      </c>
      <c r="AC1671" t="s">
        <v>578</v>
      </c>
      <c r="AD1671" t="s">
        <v>505</v>
      </c>
      <c r="AE1671" t="s">
        <v>325</v>
      </c>
      <c r="AF1671" t="s">
        <v>326</v>
      </c>
      <c r="AG1671" t="s">
        <v>327</v>
      </c>
      <c r="AH1671" t="s">
        <v>328</v>
      </c>
      <c r="AI1671" t="s">
        <v>505</v>
      </c>
      <c r="AJ1671">
        <v>380112</v>
      </c>
      <c r="AK1671" t="s">
        <v>506</v>
      </c>
      <c r="AL1671" t="s">
        <v>256</v>
      </c>
      <c r="AM1671">
        <v>41281</v>
      </c>
      <c r="AN1671">
        <v>18107</v>
      </c>
      <c r="AO1671">
        <v>41088</v>
      </c>
      <c r="AP1671">
        <v>9.32</v>
      </c>
      <c r="AQ1671">
        <v>1420.31</v>
      </c>
      <c r="AR1671" t="s">
        <v>2626</v>
      </c>
      <c r="AS1671" t="s">
        <v>2626</v>
      </c>
      <c r="AT1671">
        <v>0</v>
      </c>
      <c r="AU1671" t="s">
        <v>2628</v>
      </c>
      <c r="AV1671" s="3">
        <v>42456</v>
      </c>
      <c r="AW1671" s="3" t="str">
        <f>TEXT(LoanTable[[#This Row],[Disbursement Date]],"YYYY-MM")</f>
        <v>2022-08</v>
      </c>
      <c r="AX1671" t="str">
        <f>TEXT(EDATE(LoanTable[[#This Row],[Disbursement Date]],-1),"YYYY-MM")</f>
        <v>2022-07</v>
      </c>
      <c r="AY1671">
        <f>IF(LoanTable[[#This Row],[Loan Status]]="Active",1,0)</f>
        <v>0</v>
      </c>
      <c r="AZ1671">
        <f>IF(COUNTIFS(LoanTable[Client id],LoanTable[[#This Row],[Client id]],LoanTable[Period],LoanTable[[#This Row],[Previous Period]])&gt;0,1,0)</f>
        <v>0</v>
      </c>
      <c r="BA1671" s="17" t="str">
        <f>TEXT(LoanTable[[#This Row],[Disbursement Date]],"YYYY")</f>
        <v>2022</v>
      </c>
      <c r="BB1671" s="10" cm="1">
        <f t="array" ref="BB1671">IF(YEAR(LoanTable[[#This Row],[Disbursement Date]])=MIN(YEAR(LoanTable[Disbursement Date])),"",YEAR(LoanTable[[#This Row],[Disbursement Date]])-1)</f>
        <v>2021</v>
      </c>
      <c r="BC1671" s="10">
        <f>IF(LoanTable[[#This Row],[Previous Year]]="",1,IF(COUNTIFS(LoanTable[Client id],LoanTable[[#This Row],[Client id]],LoanTable[Year],LoanTable[[#This Row],[Previous Year]])&gt;0,1,0))</f>
        <v>0</v>
      </c>
      <c r="BD1671" t="str">
        <f>YEAR(LoanTable[[#This Row],[Disbursement Date]]) &amp; "-Q" &amp; ROUNDUP(MONTH(LoanTable[[#This Row],[Disbursement Date]])/3,0)</f>
        <v>2022-Q3</v>
      </c>
      <c r="BE1671">
        <f>IF(LoanTable[[#This Row],[Disbursement Date]]=LoanTable[[#This Row],[First Loan Date]],1,0)</f>
        <v>0</v>
      </c>
    </row>
    <row r="1672" spans="1:57" x14ac:dyDescent="0.3">
      <c r="A1672" t="s">
        <v>2065</v>
      </c>
      <c r="B1672">
        <v>446</v>
      </c>
      <c r="C1672" t="s">
        <v>350</v>
      </c>
      <c r="D1672" t="s">
        <v>589</v>
      </c>
      <c r="E1672">
        <v>18732</v>
      </c>
      <c r="F1672">
        <v>3390</v>
      </c>
      <c r="G1672">
        <v>26083</v>
      </c>
      <c r="H1672" s="5">
        <v>44790</v>
      </c>
      <c r="I1672" t="s">
        <v>612</v>
      </c>
      <c r="J1672" t="s">
        <v>619</v>
      </c>
      <c r="K1672">
        <v>700013</v>
      </c>
      <c r="L1672" t="s">
        <v>351</v>
      </c>
      <c r="M1672" t="s">
        <v>98</v>
      </c>
      <c r="N1672" t="s">
        <v>13</v>
      </c>
      <c r="O1672" t="s">
        <v>14</v>
      </c>
      <c r="P1672">
        <v>44</v>
      </c>
      <c r="Q1672" s="5" t="s">
        <v>100</v>
      </c>
      <c r="R1672" t="s">
        <v>25</v>
      </c>
      <c r="S1672" t="s">
        <v>35</v>
      </c>
      <c r="T1672" t="s">
        <v>63</v>
      </c>
      <c r="U1672" t="s">
        <v>65</v>
      </c>
      <c r="V1672" t="s">
        <v>20</v>
      </c>
      <c r="W1672">
        <v>361</v>
      </c>
      <c r="X1672" t="s">
        <v>574</v>
      </c>
      <c r="Y1672" t="s">
        <v>590</v>
      </c>
      <c r="Z1672" t="s">
        <v>576</v>
      </c>
      <c r="AA1672">
        <v>9.9099999999999994E-2</v>
      </c>
      <c r="AB1672" t="s">
        <v>577</v>
      </c>
      <c r="AC1672" t="s">
        <v>591</v>
      </c>
      <c r="AD1672" t="s">
        <v>350</v>
      </c>
      <c r="AE1672" t="s">
        <v>331</v>
      </c>
      <c r="AF1672" t="s">
        <v>332</v>
      </c>
      <c r="AG1672" t="s">
        <v>333</v>
      </c>
      <c r="AH1672" t="s">
        <v>334</v>
      </c>
      <c r="AI1672" t="s">
        <v>335</v>
      </c>
      <c r="AJ1672">
        <v>700013</v>
      </c>
      <c r="AK1672" t="s">
        <v>247</v>
      </c>
      <c r="AL1672" t="s">
        <v>241</v>
      </c>
      <c r="AM1672">
        <v>19669</v>
      </c>
      <c r="AN1672">
        <v>3104</v>
      </c>
      <c r="AO1672">
        <v>18360</v>
      </c>
      <c r="AP1672">
        <v>49.24</v>
      </c>
      <c r="AQ1672">
        <v>1962.02</v>
      </c>
      <c r="AR1672" t="s">
        <v>2626</v>
      </c>
      <c r="AS1672" t="s">
        <v>2626</v>
      </c>
      <c r="AT1672">
        <v>2</v>
      </c>
      <c r="AU1672" t="s">
        <v>2628</v>
      </c>
      <c r="AV1672" s="3">
        <v>43174</v>
      </c>
      <c r="AW1672" s="3" t="str">
        <f>TEXT(LoanTable[[#This Row],[Disbursement Date]],"YYYY-MM")</f>
        <v>2022-08</v>
      </c>
      <c r="AX1672" t="str">
        <f>TEXT(EDATE(LoanTable[[#This Row],[Disbursement Date]],-1),"YYYY-MM")</f>
        <v>2022-07</v>
      </c>
      <c r="AY1672">
        <f>IF(LoanTable[[#This Row],[Loan Status]]="Active",1,0)</f>
        <v>0</v>
      </c>
      <c r="AZ1672">
        <f>IF(COUNTIFS(LoanTable[Client id],LoanTable[[#This Row],[Client id]],LoanTable[Period],LoanTable[[#This Row],[Previous Period]])&gt;0,1,0)</f>
        <v>0</v>
      </c>
      <c r="BA1672" s="17" t="str">
        <f>TEXT(LoanTable[[#This Row],[Disbursement Date]],"YYYY")</f>
        <v>2022</v>
      </c>
      <c r="BB1672" s="10" cm="1">
        <f t="array" ref="BB1672">IF(YEAR(LoanTable[[#This Row],[Disbursement Date]])=MIN(YEAR(LoanTable[Disbursement Date])),"",YEAR(LoanTable[[#This Row],[Disbursement Date]])-1)</f>
        <v>2021</v>
      </c>
      <c r="BC1672" s="10">
        <f>IF(LoanTable[[#This Row],[Previous Year]]="",1,IF(COUNTIFS(LoanTable[Client id],LoanTable[[#This Row],[Client id]],LoanTable[Year],LoanTable[[#This Row],[Previous Year]])&gt;0,1,0))</f>
        <v>1</v>
      </c>
      <c r="BD1672" t="str">
        <f>YEAR(LoanTable[[#This Row],[Disbursement Date]]) &amp; "-Q" &amp; ROUNDUP(MONTH(LoanTable[[#This Row],[Disbursement Date]])/3,0)</f>
        <v>2022-Q3</v>
      </c>
      <c r="BE1672">
        <f>IF(LoanTable[[#This Row],[Disbursement Date]]=LoanTable[[#This Row],[First Loan Date]],1,0)</f>
        <v>0</v>
      </c>
    </row>
    <row r="1673" spans="1:57" x14ac:dyDescent="0.3">
      <c r="A1673" t="s">
        <v>2325</v>
      </c>
      <c r="B1673">
        <v>861</v>
      </c>
      <c r="C1673" t="s">
        <v>523</v>
      </c>
      <c r="D1673" t="s">
        <v>589</v>
      </c>
      <c r="E1673">
        <v>11414</v>
      </c>
      <c r="F1673">
        <v>31174</v>
      </c>
      <c r="G1673">
        <v>27709</v>
      </c>
      <c r="H1673" s="5">
        <v>44790</v>
      </c>
      <c r="I1673" t="s">
        <v>612</v>
      </c>
      <c r="J1673" t="s">
        <v>613</v>
      </c>
      <c r="K1673">
        <v>800018</v>
      </c>
      <c r="L1673" t="s">
        <v>526</v>
      </c>
      <c r="M1673" t="s">
        <v>23</v>
      </c>
      <c r="N1673" t="s">
        <v>13</v>
      </c>
      <c r="O1673" t="s">
        <v>14</v>
      </c>
      <c r="P1673">
        <v>43</v>
      </c>
      <c r="Q1673" s="5" t="s">
        <v>24</v>
      </c>
      <c r="R1673" t="s">
        <v>25</v>
      </c>
      <c r="S1673" t="s">
        <v>17</v>
      </c>
      <c r="T1673" t="s">
        <v>18</v>
      </c>
      <c r="U1673" t="s">
        <v>26</v>
      </c>
      <c r="V1673" t="s">
        <v>20</v>
      </c>
      <c r="W1673">
        <v>645</v>
      </c>
      <c r="X1673" t="s">
        <v>574</v>
      </c>
      <c r="Y1673" t="s">
        <v>590</v>
      </c>
      <c r="Z1673" t="s">
        <v>576</v>
      </c>
      <c r="AA1673">
        <v>9.9099999999999994E-2</v>
      </c>
      <c r="AB1673" t="s">
        <v>577</v>
      </c>
      <c r="AC1673" t="s">
        <v>591</v>
      </c>
      <c r="AD1673" t="s">
        <v>523</v>
      </c>
      <c r="AE1673" t="s">
        <v>250</v>
      </c>
      <c r="AF1673" t="s">
        <v>251</v>
      </c>
      <c r="AG1673" t="s">
        <v>252</v>
      </c>
      <c r="AH1673" t="s">
        <v>253</v>
      </c>
      <c r="AI1673" t="s">
        <v>524</v>
      </c>
      <c r="AJ1673">
        <v>800018</v>
      </c>
      <c r="AK1673" t="s">
        <v>525</v>
      </c>
      <c r="AL1673" t="s">
        <v>239</v>
      </c>
      <c r="AM1673">
        <v>12568</v>
      </c>
      <c r="AN1673">
        <v>32597</v>
      </c>
      <c r="AO1673">
        <v>10993</v>
      </c>
      <c r="AP1673">
        <v>47.45</v>
      </c>
      <c r="AQ1673">
        <v>2745.17</v>
      </c>
      <c r="AR1673" t="s">
        <v>2626</v>
      </c>
      <c r="AS1673" t="s">
        <v>2626</v>
      </c>
      <c r="AT1673">
        <v>2</v>
      </c>
      <c r="AU1673" t="s">
        <v>2630</v>
      </c>
      <c r="AV1673" s="3">
        <v>44221</v>
      </c>
      <c r="AW1673" s="3" t="str">
        <f>TEXT(LoanTable[[#This Row],[Disbursement Date]],"YYYY-MM")</f>
        <v>2022-08</v>
      </c>
      <c r="AX1673" t="str">
        <f>TEXT(EDATE(LoanTable[[#This Row],[Disbursement Date]],-1),"YYYY-MM")</f>
        <v>2022-07</v>
      </c>
      <c r="AY1673">
        <f>IF(LoanTable[[#This Row],[Loan Status]]="Active",1,0)</f>
        <v>0</v>
      </c>
      <c r="AZ1673">
        <f>IF(COUNTIFS(LoanTable[Client id],LoanTable[[#This Row],[Client id]],LoanTable[Period],LoanTable[[#This Row],[Previous Period]])&gt;0,1,0)</f>
        <v>0</v>
      </c>
      <c r="BA1673" s="17" t="str">
        <f>TEXT(LoanTable[[#This Row],[Disbursement Date]],"YYYY")</f>
        <v>2022</v>
      </c>
      <c r="BB1673" s="10" cm="1">
        <f t="array" ref="BB1673">IF(YEAR(LoanTable[[#This Row],[Disbursement Date]])=MIN(YEAR(LoanTable[Disbursement Date])),"",YEAR(LoanTable[[#This Row],[Disbursement Date]])-1)</f>
        <v>2021</v>
      </c>
      <c r="BC1673" s="10">
        <f>IF(LoanTable[[#This Row],[Previous Year]]="",1,IF(COUNTIFS(LoanTable[Client id],LoanTable[[#This Row],[Client id]],LoanTable[Year],LoanTable[[#This Row],[Previous Year]])&gt;0,1,0))</f>
        <v>1</v>
      </c>
      <c r="BD1673" t="str">
        <f>YEAR(LoanTable[[#This Row],[Disbursement Date]]) &amp; "-Q" &amp; ROUNDUP(MONTH(LoanTable[[#This Row],[Disbursement Date]])/3,0)</f>
        <v>2022-Q3</v>
      </c>
      <c r="BE1673">
        <f>IF(LoanTable[[#This Row],[Disbursement Date]]=LoanTable[[#This Row],[First Loan Date]],1,0)</f>
        <v>0</v>
      </c>
    </row>
    <row r="1674" spans="1:57" x14ac:dyDescent="0.3">
      <c r="A1674" t="s">
        <v>1201</v>
      </c>
      <c r="B1674">
        <v>508</v>
      </c>
      <c r="C1674" t="s">
        <v>409</v>
      </c>
      <c r="D1674" t="s">
        <v>573</v>
      </c>
      <c r="E1674">
        <v>13103</v>
      </c>
      <c r="F1674">
        <v>21838</v>
      </c>
      <c r="G1674">
        <v>37826</v>
      </c>
      <c r="H1674" s="5">
        <v>44793</v>
      </c>
      <c r="I1674" t="s">
        <v>624</v>
      </c>
      <c r="J1674" t="s">
        <v>613</v>
      </c>
      <c r="K1674">
        <v>1030063</v>
      </c>
      <c r="L1674" t="s">
        <v>411</v>
      </c>
      <c r="M1674" t="s">
        <v>154</v>
      </c>
      <c r="N1674" t="s">
        <v>13</v>
      </c>
      <c r="O1674" t="s">
        <v>28</v>
      </c>
      <c r="P1674">
        <v>49</v>
      </c>
      <c r="Q1674" s="5" t="s">
        <v>155</v>
      </c>
      <c r="R1674" t="s">
        <v>30</v>
      </c>
      <c r="S1674" t="s">
        <v>145</v>
      </c>
      <c r="T1674" t="s">
        <v>18</v>
      </c>
      <c r="U1674" t="s">
        <v>26</v>
      </c>
      <c r="V1674" t="s">
        <v>20</v>
      </c>
      <c r="W1674">
        <v>695</v>
      </c>
      <c r="X1674" t="s">
        <v>574</v>
      </c>
      <c r="Y1674" t="s">
        <v>575</v>
      </c>
      <c r="Z1674" t="s">
        <v>576</v>
      </c>
      <c r="AA1674">
        <v>0.1065</v>
      </c>
      <c r="AB1674" t="s">
        <v>577</v>
      </c>
      <c r="AC1674" t="s">
        <v>578</v>
      </c>
      <c r="AD1674" t="s">
        <v>409</v>
      </c>
      <c r="AE1674" t="s">
        <v>234</v>
      </c>
      <c r="AF1674" t="s">
        <v>235</v>
      </c>
      <c r="AG1674" t="s">
        <v>236</v>
      </c>
      <c r="AH1674" t="s">
        <v>237</v>
      </c>
      <c r="AI1674" t="s">
        <v>246</v>
      </c>
      <c r="AJ1674">
        <v>1030063</v>
      </c>
      <c r="AK1674" t="s">
        <v>410</v>
      </c>
      <c r="AL1674" t="s">
        <v>241</v>
      </c>
      <c r="AM1674">
        <v>14628</v>
      </c>
      <c r="AN1674">
        <v>21769</v>
      </c>
      <c r="AO1674">
        <v>12940</v>
      </c>
      <c r="AP1674">
        <v>35.340000000000003</v>
      </c>
      <c r="AQ1674">
        <v>2892.27</v>
      </c>
      <c r="AR1674" t="s">
        <v>2626</v>
      </c>
      <c r="AS1674" t="s">
        <v>2626</v>
      </c>
      <c r="AT1674">
        <v>2</v>
      </c>
      <c r="AU1674" t="s">
        <v>2628</v>
      </c>
      <c r="AV1674" s="3">
        <v>42315</v>
      </c>
      <c r="AW1674" s="3" t="str">
        <f>TEXT(LoanTable[[#This Row],[Disbursement Date]],"YYYY-MM")</f>
        <v>2022-08</v>
      </c>
      <c r="AX1674" t="str">
        <f>TEXT(EDATE(LoanTable[[#This Row],[Disbursement Date]],-1),"YYYY-MM")</f>
        <v>2022-07</v>
      </c>
      <c r="AY1674">
        <f>IF(LoanTable[[#This Row],[Loan Status]]="Active",1,0)</f>
        <v>1</v>
      </c>
      <c r="AZ1674">
        <f>IF(COUNTIFS(LoanTable[Client id],LoanTable[[#This Row],[Client id]],LoanTable[Period],LoanTable[[#This Row],[Previous Period]])&gt;0,1,0)</f>
        <v>0</v>
      </c>
      <c r="BA1674" s="17" t="str">
        <f>TEXT(LoanTable[[#This Row],[Disbursement Date]],"YYYY")</f>
        <v>2022</v>
      </c>
      <c r="BB1674" s="10" cm="1">
        <f t="array" ref="BB1674">IF(YEAR(LoanTable[[#This Row],[Disbursement Date]])=MIN(YEAR(LoanTable[Disbursement Date])),"",YEAR(LoanTable[[#This Row],[Disbursement Date]])-1)</f>
        <v>2021</v>
      </c>
      <c r="BC1674" s="10">
        <f>IF(LoanTable[[#This Row],[Previous Year]]="",1,IF(COUNTIFS(LoanTable[Client id],LoanTable[[#This Row],[Client id]],LoanTable[Year],LoanTable[[#This Row],[Previous Year]])&gt;0,1,0))</f>
        <v>0</v>
      </c>
      <c r="BD1674" t="str">
        <f>YEAR(LoanTable[[#This Row],[Disbursement Date]]) &amp; "-Q" &amp; ROUNDUP(MONTH(LoanTable[[#This Row],[Disbursement Date]])/3,0)</f>
        <v>2022-Q3</v>
      </c>
      <c r="BE1674">
        <f>IF(LoanTable[[#This Row],[Disbursement Date]]=LoanTable[[#This Row],[First Loan Date]],1,0)</f>
        <v>0</v>
      </c>
    </row>
    <row r="1675" spans="1:57" x14ac:dyDescent="0.3">
      <c r="A1675" t="s">
        <v>2590</v>
      </c>
      <c r="B1675">
        <v>944</v>
      </c>
      <c r="C1675" t="s">
        <v>310</v>
      </c>
      <c r="D1675" t="s">
        <v>573</v>
      </c>
      <c r="E1675">
        <v>19524</v>
      </c>
      <c r="F1675">
        <v>35849</v>
      </c>
      <c r="G1675">
        <v>1812</v>
      </c>
      <c r="H1675" s="5">
        <v>44794</v>
      </c>
      <c r="I1675" t="s">
        <v>612</v>
      </c>
      <c r="J1675" t="s">
        <v>619</v>
      </c>
      <c r="K1675">
        <v>140056</v>
      </c>
      <c r="L1675" t="s">
        <v>312</v>
      </c>
      <c r="M1675" t="s">
        <v>211</v>
      </c>
      <c r="N1675" t="s">
        <v>13</v>
      </c>
      <c r="O1675" t="s">
        <v>28</v>
      </c>
      <c r="P1675">
        <v>46</v>
      </c>
      <c r="Q1675" s="5" t="s">
        <v>213</v>
      </c>
      <c r="R1675" t="s">
        <v>104</v>
      </c>
      <c r="S1675" t="s">
        <v>105</v>
      </c>
      <c r="T1675" t="s">
        <v>63</v>
      </c>
      <c r="U1675" t="s">
        <v>22</v>
      </c>
      <c r="V1675" t="s">
        <v>39</v>
      </c>
      <c r="W1675">
        <v>604</v>
      </c>
      <c r="X1675" t="s">
        <v>574</v>
      </c>
      <c r="Y1675" t="s">
        <v>575</v>
      </c>
      <c r="Z1675" t="s">
        <v>576</v>
      </c>
      <c r="AA1675">
        <v>0.1065</v>
      </c>
      <c r="AB1675" t="s">
        <v>577</v>
      </c>
      <c r="AC1675" t="s">
        <v>578</v>
      </c>
      <c r="AD1675" t="s">
        <v>310</v>
      </c>
      <c r="AE1675" t="s">
        <v>250</v>
      </c>
      <c r="AF1675" t="s">
        <v>251</v>
      </c>
      <c r="AG1675" t="s">
        <v>252</v>
      </c>
      <c r="AH1675" t="s">
        <v>253</v>
      </c>
      <c r="AI1675" t="s">
        <v>310</v>
      </c>
      <c r="AJ1675">
        <v>140056</v>
      </c>
      <c r="AK1675" t="s">
        <v>311</v>
      </c>
      <c r="AL1675" t="s">
        <v>239</v>
      </c>
      <c r="AM1675">
        <v>19247</v>
      </c>
      <c r="AN1675">
        <v>37046</v>
      </c>
      <c r="AO1675">
        <v>19108</v>
      </c>
      <c r="AP1675">
        <v>14.83</v>
      </c>
      <c r="AQ1675">
        <v>4377.1000000000004</v>
      </c>
      <c r="AR1675" t="s">
        <v>2626</v>
      </c>
      <c r="AS1675" t="s">
        <v>2626</v>
      </c>
      <c r="AT1675">
        <v>0</v>
      </c>
      <c r="AU1675" t="s">
        <v>2629</v>
      </c>
      <c r="AV1675" s="3">
        <v>42520</v>
      </c>
      <c r="AW1675" s="3" t="str">
        <f>TEXT(LoanTable[[#This Row],[Disbursement Date]],"YYYY-MM")</f>
        <v>2022-08</v>
      </c>
      <c r="AX1675" t="str">
        <f>TEXT(EDATE(LoanTable[[#This Row],[Disbursement Date]],-1),"YYYY-MM")</f>
        <v>2022-07</v>
      </c>
      <c r="AY1675">
        <f>IF(LoanTable[[#This Row],[Loan Status]]="Active",1,0)</f>
        <v>0</v>
      </c>
      <c r="AZ1675">
        <f>IF(COUNTIFS(LoanTable[Client id],LoanTable[[#This Row],[Client id]],LoanTable[Period],LoanTable[[#This Row],[Previous Period]])&gt;0,1,0)</f>
        <v>0</v>
      </c>
      <c r="BA1675" s="17" t="str">
        <f>TEXT(LoanTable[[#This Row],[Disbursement Date]],"YYYY")</f>
        <v>2022</v>
      </c>
      <c r="BB1675" s="10" cm="1">
        <f t="array" ref="BB1675">IF(YEAR(LoanTable[[#This Row],[Disbursement Date]])=MIN(YEAR(LoanTable[Disbursement Date])),"",YEAR(LoanTable[[#This Row],[Disbursement Date]])-1)</f>
        <v>2021</v>
      </c>
      <c r="BC1675" s="10">
        <f>IF(LoanTable[[#This Row],[Previous Year]]="",1,IF(COUNTIFS(LoanTable[Client id],LoanTable[[#This Row],[Client id]],LoanTable[Year],LoanTable[[#This Row],[Previous Year]])&gt;0,1,0))</f>
        <v>0</v>
      </c>
      <c r="BD1675" t="str">
        <f>YEAR(LoanTable[[#This Row],[Disbursement Date]]) &amp; "-Q" &amp; ROUNDUP(MONTH(LoanTable[[#This Row],[Disbursement Date]])/3,0)</f>
        <v>2022-Q3</v>
      </c>
      <c r="BE1675">
        <f>IF(LoanTable[[#This Row],[Disbursement Date]]=LoanTable[[#This Row],[First Loan Date]],1,0)</f>
        <v>0</v>
      </c>
    </row>
    <row r="1676" spans="1:57" x14ac:dyDescent="0.3">
      <c r="A1676" t="s">
        <v>1908</v>
      </c>
      <c r="B1676">
        <v>715</v>
      </c>
      <c r="C1676" t="s">
        <v>529</v>
      </c>
      <c r="D1676" t="s">
        <v>589</v>
      </c>
      <c r="E1676">
        <v>29047</v>
      </c>
      <c r="F1676">
        <v>7072</v>
      </c>
      <c r="G1676">
        <v>2322</v>
      </c>
      <c r="H1676" s="5">
        <v>44796</v>
      </c>
      <c r="I1676" t="s">
        <v>617</v>
      </c>
      <c r="J1676" t="s">
        <v>619</v>
      </c>
      <c r="K1676">
        <v>210563</v>
      </c>
      <c r="L1676" t="s">
        <v>531</v>
      </c>
      <c r="M1676" t="s">
        <v>40</v>
      </c>
      <c r="N1676" t="s">
        <v>13</v>
      </c>
      <c r="O1676" t="s">
        <v>46</v>
      </c>
      <c r="P1676">
        <v>35</v>
      </c>
      <c r="Q1676" s="5" t="s">
        <v>87</v>
      </c>
      <c r="R1676" t="s">
        <v>30</v>
      </c>
      <c r="S1676" t="s">
        <v>145</v>
      </c>
      <c r="T1676" t="s">
        <v>18</v>
      </c>
      <c r="U1676" t="s">
        <v>26</v>
      </c>
      <c r="V1676" t="s">
        <v>31</v>
      </c>
      <c r="W1676">
        <v>721</v>
      </c>
      <c r="X1676" t="s">
        <v>574</v>
      </c>
      <c r="Y1676" t="s">
        <v>590</v>
      </c>
      <c r="Z1676" t="s">
        <v>576</v>
      </c>
      <c r="AA1676">
        <v>9.9099999999999994E-2</v>
      </c>
      <c r="AB1676" t="s">
        <v>577</v>
      </c>
      <c r="AC1676" t="s">
        <v>591</v>
      </c>
      <c r="AD1676" t="s">
        <v>529</v>
      </c>
      <c r="AE1676" t="s">
        <v>250</v>
      </c>
      <c r="AF1676" t="s">
        <v>251</v>
      </c>
      <c r="AG1676" t="s">
        <v>252</v>
      </c>
      <c r="AH1676" t="s">
        <v>253</v>
      </c>
      <c r="AI1676" t="s">
        <v>529</v>
      </c>
      <c r="AJ1676">
        <v>210563</v>
      </c>
      <c r="AK1676" t="s">
        <v>530</v>
      </c>
      <c r="AL1676" t="s">
        <v>241</v>
      </c>
      <c r="AM1676">
        <v>28837</v>
      </c>
      <c r="AN1676">
        <v>7009</v>
      </c>
      <c r="AO1676">
        <v>28716</v>
      </c>
      <c r="AP1676">
        <v>16.47</v>
      </c>
      <c r="AQ1676">
        <v>4268</v>
      </c>
      <c r="AR1676" t="s">
        <v>2626</v>
      </c>
      <c r="AS1676" t="s">
        <v>2626</v>
      </c>
      <c r="AT1676">
        <v>1</v>
      </c>
      <c r="AU1676" t="s">
        <v>2628</v>
      </c>
      <c r="AV1676" s="3">
        <v>44796</v>
      </c>
      <c r="AW1676" s="3" t="str">
        <f>TEXT(LoanTable[[#This Row],[Disbursement Date]],"YYYY-MM")</f>
        <v>2022-08</v>
      </c>
      <c r="AX1676" t="str">
        <f>TEXT(EDATE(LoanTable[[#This Row],[Disbursement Date]],-1),"YYYY-MM")</f>
        <v>2022-07</v>
      </c>
      <c r="AY1676">
        <f>IF(LoanTable[[#This Row],[Loan Status]]="Active",1,0)</f>
        <v>0</v>
      </c>
      <c r="AZ1676">
        <f>IF(COUNTIFS(LoanTable[Client id],LoanTable[[#This Row],[Client id]],LoanTable[Period],LoanTable[[#This Row],[Previous Period]])&gt;0,1,0)</f>
        <v>0</v>
      </c>
      <c r="BA1676" s="17" t="str">
        <f>TEXT(LoanTable[[#This Row],[Disbursement Date]],"YYYY")</f>
        <v>2022</v>
      </c>
      <c r="BB1676" s="10" cm="1">
        <f t="array" ref="BB1676">IF(YEAR(LoanTable[[#This Row],[Disbursement Date]])=MIN(YEAR(LoanTable[Disbursement Date])),"",YEAR(LoanTable[[#This Row],[Disbursement Date]])-1)</f>
        <v>2021</v>
      </c>
      <c r="BC1676" s="10">
        <f>IF(LoanTable[[#This Row],[Previous Year]]="",1,IF(COUNTIFS(LoanTable[Client id],LoanTable[[#This Row],[Client id]],LoanTable[Year],LoanTable[[#This Row],[Previous Year]])&gt;0,1,0))</f>
        <v>0</v>
      </c>
      <c r="BD1676" t="str">
        <f>YEAR(LoanTable[[#This Row],[Disbursement Date]]) &amp; "-Q" &amp; ROUNDUP(MONTH(LoanTable[[#This Row],[Disbursement Date]])/3,0)</f>
        <v>2022-Q3</v>
      </c>
      <c r="BE1676">
        <f>IF(LoanTable[[#This Row],[Disbursement Date]]=LoanTable[[#This Row],[First Loan Date]],1,0)</f>
        <v>1</v>
      </c>
    </row>
    <row r="1677" spans="1:57" x14ac:dyDescent="0.3">
      <c r="A1677" t="s">
        <v>2436</v>
      </c>
      <c r="B1677">
        <v>217</v>
      </c>
      <c r="C1677" t="s">
        <v>246</v>
      </c>
      <c r="D1677" t="s">
        <v>573</v>
      </c>
      <c r="E1677">
        <v>25699</v>
      </c>
      <c r="F1677">
        <v>22245</v>
      </c>
      <c r="G1677">
        <v>43200</v>
      </c>
      <c r="H1677" s="5">
        <v>44797</v>
      </c>
      <c r="I1677" t="s">
        <v>615</v>
      </c>
      <c r="J1677" t="s">
        <v>619</v>
      </c>
      <c r="K1677">
        <v>110159</v>
      </c>
      <c r="L1677" t="s">
        <v>248</v>
      </c>
      <c r="M1677" t="s">
        <v>27</v>
      </c>
      <c r="N1677" t="s">
        <v>13</v>
      </c>
      <c r="O1677" t="s">
        <v>28</v>
      </c>
      <c r="P1677">
        <v>55</v>
      </c>
      <c r="Q1677" s="5" t="s">
        <v>29</v>
      </c>
      <c r="R1677" t="s">
        <v>30</v>
      </c>
      <c r="S1677" t="s">
        <v>17</v>
      </c>
      <c r="T1677" t="s">
        <v>18</v>
      </c>
      <c r="U1677" t="s">
        <v>22</v>
      </c>
      <c r="V1677" t="s">
        <v>31</v>
      </c>
      <c r="W1677">
        <v>773</v>
      </c>
      <c r="X1677" t="s">
        <v>574</v>
      </c>
      <c r="Y1677" t="s">
        <v>575</v>
      </c>
      <c r="Z1677" t="s">
        <v>576</v>
      </c>
      <c r="AA1677">
        <v>0.1065</v>
      </c>
      <c r="AB1677" t="s">
        <v>577</v>
      </c>
      <c r="AC1677" t="s">
        <v>578</v>
      </c>
      <c r="AD1677" t="s">
        <v>246</v>
      </c>
      <c r="AE1677" t="s">
        <v>234</v>
      </c>
      <c r="AF1677" t="s">
        <v>235</v>
      </c>
      <c r="AG1677" t="s">
        <v>236</v>
      </c>
      <c r="AH1677" t="s">
        <v>237</v>
      </c>
      <c r="AI1677" t="s">
        <v>246</v>
      </c>
      <c r="AJ1677">
        <v>110159</v>
      </c>
      <c r="AK1677" t="s">
        <v>247</v>
      </c>
      <c r="AL1677" t="s">
        <v>241</v>
      </c>
      <c r="AM1677">
        <v>26809</v>
      </c>
      <c r="AN1677">
        <v>22385</v>
      </c>
      <c r="AO1677">
        <v>25266</v>
      </c>
      <c r="AP1677">
        <v>3.38</v>
      </c>
      <c r="AQ1677">
        <v>2596.5300000000002</v>
      </c>
      <c r="AR1677" t="s">
        <v>2626</v>
      </c>
      <c r="AS1677" t="s">
        <v>2626</v>
      </c>
      <c r="AT1677">
        <v>1</v>
      </c>
      <c r="AU1677" t="s">
        <v>2628</v>
      </c>
      <c r="AV1677" s="3">
        <v>44797</v>
      </c>
      <c r="AW1677" s="3" t="str">
        <f>TEXT(LoanTable[[#This Row],[Disbursement Date]],"YYYY-MM")</f>
        <v>2022-08</v>
      </c>
      <c r="AX1677" t="str">
        <f>TEXT(EDATE(LoanTable[[#This Row],[Disbursement Date]],-1),"YYYY-MM")</f>
        <v>2022-07</v>
      </c>
      <c r="AY1677">
        <f>IF(LoanTable[[#This Row],[Loan Status]]="Active",1,0)</f>
        <v>0</v>
      </c>
      <c r="AZ1677">
        <f>IF(COUNTIFS(LoanTable[Client id],LoanTable[[#This Row],[Client id]],LoanTable[Period],LoanTable[[#This Row],[Previous Period]])&gt;0,1,0)</f>
        <v>0</v>
      </c>
      <c r="BA1677" s="17" t="str">
        <f>TEXT(LoanTable[[#This Row],[Disbursement Date]],"YYYY")</f>
        <v>2022</v>
      </c>
      <c r="BB1677" s="10" cm="1">
        <f t="array" ref="BB1677">IF(YEAR(LoanTable[[#This Row],[Disbursement Date]])=MIN(YEAR(LoanTable[Disbursement Date])),"",YEAR(LoanTable[[#This Row],[Disbursement Date]])-1)</f>
        <v>2021</v>
      </c>
      <c r="BC1677" s="10">
        <f>IF(LoanTable[[#This Row],[Previous Year]]="",1,IF(COUNTIFS(LoanTable[Client id],LoanTable[[#This Row],[Client id]],LoanTable[Year],LoanTable[[#This Row],[Previous Year]])&gt;0,1,0))</f>
        <v>0</v>
      </c>
      <c r="BD1677" t="str">
        <f>YEAR(LoanTable[[#This Row],[Disbursement Date]]) &amp; "-Q" &amp; ROUNDUP(MONTH(LoanTable[[#This Row],[Disbursement Date]])/3,0)</f>
        <v>2022-Q3</v>
      </c>
      <c r="BE1677">
        <f>IF(LoanTable[[#This Row],[Disbursement Date]]=LoanTable[[#This Row],[First Loan Date]],1,0)</f>
        <v>1</v>
      </c>
    </row>
    <row r="1678" spans="1:57" x14ac:dyDescent="0.3">
      <c r="A1678" t="s">
        <v>1103</v>
      </c>
      <c r="B1678">
        <v>695</v>
      </c>
      <c r="C1678" t="s">
        <v>350</v>
      </c>
      <c r="D1678" t="s">
        <v>573</v>
      </c>
      <c r="E1678">
        <v>22531</v>
      </c>
      <c r="F1678">
        <v>43714</v>
      </c>
      <c r="G1678">
        <v>27663</v>
      </c>
      <c r="H1678" s="5">
        <v>44801</v>
      </c>
      <c r="I1678" t="s">
        <v>624</v>
      </c>
      <c r="J1678" t="s">
        <v>613</v>
      </c>
      <c r="K1678">
        <v>700013</v>
      </c>
      <c r="L1678" t="s">
        <v>351</v>
      </c>
      <c r="M1678" t="s">
        <v>126</v>
      </c>
      <c r="N1678" t="s">
        <v>13</v>
      </c>
      <c r="O1678" t="s">
        <v>14</v>
      </c>
      <c r="P1678">
        <v>45</v>
      </c>
      <c r="Q1678" s="5" t="s">
        <v>24</v>
      </c>
      <c r="R1678" t="s">
        <v>104</v>
      </c>
      <c r="S1678" t="s">
        <v>105</v>
      </c>
      <c r="T1678" t="s">
        <v>18</v>
      </c>
      <c r="U1678" t="s">
        <v>19</v>
      </c>
      <c r="V1678" t="s">
        <v>31</v>
      </c>
      <c r="W1678">
        <v>357</v>
      </c>
      <c r="X1678" t="s">
        <v>574</v>
      </c>
      <c r="Y1678" t="s">
        <v>575</v>
      </c>
      <c r="Z1678" t="s">
        <v>576</v>
      </c>
      <c r="AA1678">
        <v>0.1065</v>
      </c>
      <c r="AB1678" t="s">
        <v>577</v>
      </c>
      <c r="AC1678" t="s">
        <v>578</v>
      </c>
      <c r="AD1678" t="s">
        <v>350</v>
      </c>
      <c r="AE1678" t="s">
        <v>331</v>
      </c>
      <c r="AF1678" t="s">
        <v>332</v>
      </c>
      <c r="AG1678" t="s">
        <v>333</v>
      </c>
      <c r="AH1678" t="s">
        <v>334</v>
      </c>
      <c r="AI1678" t="s">
        <v>335</v>
      </c>
      <c r="AJ1678">
        <v>700013</v>
      </c>
      <c r="AK1678" t="s">
        <v>247</v>
      </c>
      <c r="AL1678" t="s">
        <v>241</v>
      </c>
      <c r="AM1678">
        <v>24377</v>
      </c>
      <c r="AN1678">
        <v>45426</v>
      </c>
      <c r="AO1678">
        <v>22106</v>
      </c>
      <c r="AP1678">
        <v>38.11</v>
      </c>
      <c r="AQ1678">
        <v>4253.57</v>
      </c>
      <c r="AR1678" t="s">
        <v>2626</v>
      </c>
      <c r="AS1678" t="s">
        <v>2626</v>
      </c>
      <c r="AT1678">
        <v>1</v>
      </c>
      <c r="AU1678" t="s">
        <v>2628</v>
      </c>
      <c r="AV1678" s="3">
        <v>43979</v>
      </c>
      <c r="AW1678" s="3" t="str">
        <f>TEXT(LoanTable[[#This Row],[Disbursement Date]],"YYYY-MM")</f>
        <v>2022-08</v>
      </c>
      <c r="AX1678" t="str">
        <f>TEXT(EDATE(LoanTable[[#This Row],[Disbursement Date]],-1),"YYYY-MM")</f>
        <v>2022-07</v>
      </c>
      <c r="AY1678">
        <f>IF(LoanTable[[#This Row],[Loan Status]]="Active",1,0)</f>
        <v>1</v>
      </c>
      <c r="AZ1678">
        <f>IF(COUNTIFS(LoanTable[Client id],LoanTable[[#This Row],[Client id]],LoanTable[Period],LoanTable[[#This Row],[Previous Period]])&gt;0,1,0)</f>
        <v>0</v>
      </c>
      <c r="BA1678" s="17" t="str">
        <f>TEXT(LoanTable[[#This Row],[Disbursement Date]],"YYYY")</f>
        <v>2022</v>
      </c>
      <c r="BB1678" s="10" cm="1">
        <f t="array" ref="BB1678">IF(YEAR(LoanTable[[#This Row],[Disbursement Date]])=MIN(YEAR(LoanTable[Disbursement Date])),"",YEAR(LoanTable[[#This Row],[Disbursement Date]])-1)</f>
        <v>2021</v>
      </c>
      <c r="BC1678" s="10">
        <f>IF(LoanTable[[#This Row],[Previous Year]]="",1,IF(COUNTIFS(LoanTable[Client id],LoanTable[[#This Row],[Client id]],LoanTable[Year],LoanTable[[#This Row],[Previous Year]])&gt;0,1,0))</f>
        <v>1</v>
      </c>
      <c r="BD1678" t="str">
        <f>YEAR(LoanTable[[#This Row],[Disbursement Date]]) &amp; "-Q" &amp; ROUNDUP(MONTH(LoanTable[[#This Row],[Disbursement Date]])/3,0)</f>
        <v>2022-Q3</v>
      </c>
      <c r="BE1678">
        <f>IF(LoanTable[[#This Row],[Disbursement Date]]=LoanTable[[#This Row],[First Loan Date]],1,0)</f>
        <v>0</v>
      </c>
    </row>
    <row r="1679" spans="1:57" x14ac:dyDescent="0.3">
      <c r="A1679" t="s">
        <v>2176</v>
      </c>
      <c r="B1679">
        <v>316</v>
      </c>
      <c r="C1679" t="s">
        <v>265</v>
      </c>
      <c r="D1679" t="s">
        <v>587</v>
      </c>
      <c r="E1679">
        <v>40239</v>
      </c>
      <c r="F1679">
        <v>40073</v>
      </c>
      <c r="G1679">
        <v>12320</v>
      </c>
      <c r="H1679" s="5">
        <v>44803</v>
      </c>
      <c r="I1679" t="s">
        <v>617</v>
      </c>
      <c r="J1679" t="s">
        <v>613</v>
      </c>
      <c r="K1679">
        <v>30179</v>
      </c>
      <c r="L1679" t="s">
        <v>272</v>
      </c>
      <c r="M1679" t="s">
        <v>110</v>
      </c>
      <c r="N1679" t="s">
        <v>13</v>
      </c>
      <c r="O1679" t="s">
        <v>33</v>
      </c>
      <c r="P1679">
        <v>22</v>
      </c>
      <c r="Q1679" s="5" t="s">
        <v>111</v>
      </c>
      <c r="R1679" t="s">
        <v>16</v>
      </c>
      <c r="S1679" t="s">
        <v>35</v>
      </c>
      <c r="T1679" t="s">
        <v>18</v>
      </c>
      <c r="U1679" t="s">
        <v>19</v>
      </c>
      <c r="V1679" t="s">
        <v>39</v>
      </c>
      <c r="W1679">
        <v>679</v>
      </c>
      <c r="X1679" t="s">
        <v>574</v>
      </c>
      <c r="Y1679" t="s">
        <v>584</v>
      </c>
      <c r="Z1679" t="s">
        <v>576</v>
      </c>
      <c r="AA1679">
        <v>6.6199999999999995E-2</v>
      </c>
      <c r="AB1679" t="s">
        <v>581</v>
      </c>
      <c r="AC1679" t="s">
        <v>588</v>
      </c>
      <c r="AD1679" t="s">
        <v>265</v>
      </c>
      <c r="AE1679" t="s">
        <v>266</v>
      </c>
      <c r="AF1679" t="s">
        <v>267</v>
      </c>
      <c r="AG1679" t="s">
        <v>268</v>
      </c>
      <c r="AH1679" t="s">
        <v>269</v>
      </c>
      <c r="AI1679" t="s">
        <v>270</v>
      </c>
      <c r="AJ1679">
        <v>30179</v>
      </c>
      <c r="AK1679" t="s">
        <v>271</v>
      </c>
      <c r="AL1679" t="s">
        <v>241</v>
      </c>
      <c r="AM1679">
        <v>40054</v>
      </c>
      <c r="AN1679">
        <v>39664</v>
      </c>
      <c r="AO1679">
        <v>39903</v>
      </c>
      <c r="AP1679">
        <v>47.74</v>
      </c>
      <c r="AQ1679">
        <v>3758.56</v>
      </c>
      <c r="AR1679" t="s">
        <v>2626</v>
      </c>
      <c r="AS1679" t="s">
        <v>2626</v>
      </c>
      <c r="AT1679">
        <v>0</v>
      </c>
      <c r="AU1679" t="s">
        <v>2628</v>
      </c>
      <c r="AV1679" s="3">
        <v>42939</v>
      </c>
      <c r="AW1679" s="3" t="str">
        <f>TEXT(LoanTable[[#This Row],[Disbursement Date]],"YYYY-MM")</f>
        <v>2022-08</v>
      </c>
      <c r="AX1679" t="str">
        <f>TEXT(EDATE(LoanTable[[#This Row],[Disbursement Date]],-1),"YYYY-MM")</f>
        <v>2022-07</v>
      </c>
      <c r="AY1679">
        <f>IF(LoanTable[[#This Row],[Loan Status]]="Active",1,0)</f>
        <v>0</v>
      </c>
      <c r="AZ1679">
        <f>IF(COUNTIFS(LoanTable[Client id],LoanTable[[#This Row],[Client id]],LoanTable[Period],LoanTable[[#This Row],[Previous Period]])&gt;0,1,0)</f>
        <v>0</v>
      </c>
      <c r="BA1679" s="17" t="str">
        <f>TEXT(LoanTable[[#This Row],[Disbursement Date]],"YYYY")</f>
        <v>2022</v>
      </c>
      <c r="BB1679" s="10" cm="1">
        <f t="array" ref="BB1679">IF(YEAR(LoanTable[[#This Row],[Disbursement Date]])=MIN(YEAR(LoanTable[Disbursement Date])),"",YEAR(LoanTable[[#This Row],[Disbursement Date]])-1)</f>
        <v>2021</v>
      </c>
      <c r="BC1679" s="10">
        <f>IF(LoanTable[[#This Row],[Previous Year]]="",1,IF(COUNTIFS(LoanTable[Client id],LoanTable[[#This Row],[Client id]],LoanTable[Year],LoanTable[[#This Row],[Previous Year]])&gt;0,1,0))</f>
        <v>1</v>
      </c>
      <c r="BD1679" t="str">
        <f>YEAR(LoanTable[[#This Row],[Disbursement Date]]) &amp; "-Q" &amp; ROUNDUP(MONTH(LoanTable[[#This Row],[Disbursement Date]])/3,0)</f>
        <v>2022-Q3</v>
      </c>
      <c r="BE1679">
        <f>IF(LoanTable[[#This Row],[Disbursement Date]]=LoanTable[[#This Row],[First Loan Date]],1,0)</f>
        <v>0</v>
      </c>
    </row>
    <row r="1680" spans="1:57" x14ac:dyDescent="0.3">
      <c r="A1680" t="s">
        <v>1308</v>
      </c>
      <c r="B1680">
        <v>944</v>
      </c>
      <c r="C1680" t="s">
        <v>409</v>
      </c>
      <c r="D1680" t="s">
        <v>589</v>
      </c>
      <c r="E1680">
        <v>46400</v>
      </c>
      <c r="F1680">
        <v>19918</v>
      </c>
      <c r="G1680">
        <v>29109</v>
      </c>
      <c r="H1680" s="5">
        <v>44804</v>
      </c>
      <c r="I1680" t="s">
        <v>612</v>
      </c>
      <c r="J1680" t="s">
        <v>619</v>
      </c>
      <c r="K1680">
        <v>1030063</v>
      </c>
      <c r="L1680" t="s">
        <v>411</v>
      </c>
      <c r="M1680" t="s">
        <v>211</v>
      </c>
      <c r="N1680" t="s">
        <v>13</v>
      </c>
      <c r="O1680" t="s">
        <v>28</v>
      </c>
      <c r="P1680">
        <v>46</v>
      </c>
      <c r="Q1680" s="5" t="s">
        <v>213</v>
      </c>
      <c r="R1680" t="s">
        <v>104</v>
      </c>
      <c r="S1680" t="s">
        <v>105</v>
      </c>
      <c r="T1680" t="s">
        <v>63</v>
      </c>
      <c r="U1680" t="s">
        <v>22</v>
      </c>
      <c r="V1680" t="s">
        <v>39</v>
      </c>
      <c r="W1680">
        <v>604</v>
      </c>
      <c r="X1680" t="s">
        <v>574</v>
      </c>
      <c r="Y1680" t="s">
        <v>590</v>
      </c>
      <c r="Z1680" t="s">
        <v>576</v>
      </c>
      <c r="AA1680">
        <v>9.9099999999999994E-2</v>
      </c>
      <c r="AB1680" t="s">
        <v>577</v>
      </c>
      <c r="AC1680" t="s">
        <v>591</v>
      </c>
      <c r="AD1680" t="s">
        <v>409</v>
      </c>
      <c r="AE1680" t="s">
        <v>234</v>
      </c>
      <c r="AF1680" t="s">
        <v>235</v>
      </c>
      <c r="AG1680" t="s">
        <v>236</v>
      </c>
      <c r="AH1680" t="s">
        <v>237</v>
      </c>
      <c r="AI1680" t="s">
        <v>246</v>
      </c>
      <c r="AJ1680">
        <v>1030063</v>
      </c>
      <c r="AK1680" t="s">
        <v>410</v>
      </c>
      <c r="AL1680" t="s">
        <v>241</v>
      </c>
      <c r="AM1680">
        <v>47030</v>
      </c>
      <c r="AN1680">
        <v>21565</v>
      </c>
      <c r="AO1680">
        <v>45946</v>
      </c>
      <c r="AP1680">
        <v>21.91</v>
      </c>
      <c r="AQ1680">
        <v>1413.94</v>
      </c>
      <c r="AR1680" t="s">
        <v>2626</v>
      </c>
      <c r="AS1680" t="s">
        <v>2626</v>
      </c>
      <c r="AT1680">
        <v>1</v>
      </c>
      <c r="AU1680" t="s">
        <v>2628</v>
      </c>
      <c r="AV1680" s="3">
        <v>42520</v>
      </c>
      <c r="AW1680" s="3" t="str">
        <f>TEXT(LoanTable[[#This Row],[Disbursement Date]],"YYYY-MM")</f>
        <v>2022-08</v>
      </c>
      <c r="AX1680" t="str">
        <f>TEXT(EDATE(LoanTable[[#This Row],[Disbursement Date]],-1),"YYYY-MM")</f>
        <v>2022-07</v>
      </c>
      <c r="AY1680">
        <f>IF(LoanTable[[#This Row],[Loan Status]]="Active",1,0)</f>
        <v>0</v>
      </c>
      <c r="AZ1680">
        <f>IF(COUNTIFS(LoanTable[Client id],LoanTable[[#This Row],[Client id]],LoanTable[Period],LoanTable[[#This Row],[Previous Period]])&gt;0,1,0)</f>
        <v>0</v>
      </c>
      <c r="BA1680" s="17" t="str">
        <f>TEXT(LoanTable[[#This Row],[Disbursement Date]],"YYYY")</f>
        <v>2022</v>
      </c>
      <c r="BB1680" s="10" cm="1">
        <f t="array" ref="BB1680">IF(YEAR(LoanTable[[#This Row],[Disbursement Date]])=MIN(YEAR(LoanTable[Disbursement Date])),"",YEAR(LoanTable[[#This Row],[Disbursement Date]])-1)</f>
        <v>2021</v>
      </c>
      <c r="BC1680" s="10">
        <f>IF(LoanTable[[#This Row],[Previous Year]]="",1,IF(COUNTIFS(LoanTable[Client id],LoanTable[[#This Row],[Client id]],LoanTable[Year],LoanTable[[#This Row],[Previous Year]])&gt;0,1,0))</f>
        <v>0</v>
      </c>
      <c r="BD1680" t="str">
        <f>YEAR(LoanTable[[#This Row],[Disbursement Date]]) &amp; "-Q" &amp; ROUNDUP(MONTH(LoanTable[[#This Row],[Disbursement Date]])/3,0)</f>
        <v>2022-Q3</v>
      </c>
      <c r="BE1680">
        <f>IF(LoanTable[[#This Row],[Disbursement Date]]=LoanTable[[#This Row],[First Loan Date]],1,0)</f>
        <v>0</v>
      </c>
    </row>
    <row r="1681" spans="1:57" x14ac:dyDescent="0.3">
      <c r="A1681" t="s">
        <v>1645</v>
      </c>
      <c r="B1681">
        <v>159</v>
      </c>
      <c r="C1681" t="s">
        <v>324</v>
      </c>
      <c r="D1681" t="s">
        <v>592</v>
      </c>
      <c r="E1681">
        <v>20574</v>
      </c>
      <c r="F1681">
        <v>5261</v>
      </c>
      <c r="G1681">
        <v>42797</v>
      </c>
      <c r="H1681" s="5">
        <v>44805</v>
      </c>
      <c r="I1681" t="s">
        <v>624</v>
      </c>
      <c r="J1681" t="s">
        <v>619</v>
      </c>
      <c r="K1681">
        <v>710002</v>
      </c>
      <c r="L1681" t="s">
        <v>329</v>
      </c>
      <c r="M1681" t="s">
        <v>199</v>
      </c>
      <c r="N1681" t="s">
        <v>13</v>
      </c>
      <c r="O1681" t="s">
        <v>28</v>
      </c>
      <c r="P1681">
        <v>49</v>
      </c>
      <c r="Q1681" s="5" t="s">
        <v>200</v>
      </c>
      <c r="R1681" t="s">
        <v>74</v>
      </c>
      <c r="S1681" t="s">
        <v>105</v>
      </c>
      <c r="T1681" t="s">
        <v>18</v>
      </c>
      <c r="U1681" t="s">
        <v>22</v>
      </c>
      <c r="V1681" t="s">
        <v>39</v>
      </c>
      <c r="W1681">
        <v>519</v>
      </c>
      <c r="X1681" t="s">
        <v>574</v>
      </c>
      <c r="Y1681" t="s">
        <v>584</v>
      </c>
      <c r="Z1681" t="s">
        <v>593</v>
      </c>
      <c r="AA1681">
        <v>0.1991</v>
      </c>
      <c r="AB1681" t="s">
        <v>594</v>
      </c>
      <c r="AC1681" t="s">
        <v>595</v>
      </c>
      <c r="AD1681" t="s">
        <v>324</v>
      </c>
      <c r="AE1681" t="s">
        <v>325</v>
      </c>
      <c r="AF1681" t="s">
        <v>326</v>
      </c>
      <c r="AG1681" t="s">
        <v>327</v>
      </c>
      <c r="AH1681" t="s">
        <v>328</v>
      </c>
      <c r="AI1681" t="s">
        <v>324</v>
      </c>
      <c r="AJ1681">
        <v>710002</v>
      </c>
      <c r="AK1681" t="s">
        <v>271</v>
      </c>
      <c r="AL1681" t="s">
        <v>239</v>
      </c>
      <c r="AM1681">
        <v>21441</v>
      </c>
      <c r="AN1681">
        <v>5979</v>
      </c>
      <c r="AO1681">
        <v>20352</v>
      </c>
      <c r="AP1681">
        <v>7.38</v>
      </c>
      <c r="AQ1681">
        <v>3545.53</v>
      </c>
      <c r="AR1681" t="s">
        <v>2626</v>
      </c>
      <c r="AS1681" t="s">
        <v>2626</v>
      </c>
      <c r="AT1681">
        <v>2</v>
      </c>
      <c r="AU1681" t="s">
        <v>2628</v>
      </c>
      <c r="AV1681" s="3">
        <v>42530</v>
      </c>
      <c r="AW1681" s="3" t="str">
        <f>TEXT(LoanTable[[#This Row],[Disbursement Date]],"YYYY-MM")</f>
        <v>2022-09</v>
      </c>
      <c r="AX1681" t="str">
        <f>TEXT(EDATE(LoanTable[[#This Row],[Disbursement Date]],-1),"YYYY-MM")</f>
        <v>2022-08</v>
      </c>
      <c r="AY1681">
        <f>IF(LoanTable[[#This Row],[Loan Status]]="Active",1,0)</f>
        <v>1</v>
      </c>
      <c r="AZ1681">
        <f>IF(COUNTIFS(LoanTable[Client id],LoanTable[[#This Row],[Client id]],LoanTable[Period],LoanTable[[#This Row],[Previous Period]])&gt;0,1,0)</f>
        <v>0</v>
      </c>
      <c r="BA1681" s="17" t="str">
        <f>TEXT(LoanTable[[#This Row],[Disbursement Date]],"YYYY")</f>
        <v>2022</v>
      </c>
      <c r="BB1681" s="10" cm="1">
        <f t="array" ref="BB1681">IF(YEAR(LoanTable[[#This Row],[Disbursement Date]])=MIN(YEAR(LoanTable[Disbursement Date])),"",YEAR(LoanTable[[#This Row],[Disbursement Date]])-1)</f>
        <v>2021</v>
      </c>
      <c r="BC1681" s="10">
        <f>IF(LoanTable[[#This Row],[Previous Year]]="",1,IF(COUNTIFS(LoanTable[Client id],LoanTable[[#This Row],[Client id]],LoanTable[Year],LoanTable[[#This Row],[Previous Year]])&gt;0,1,0))</f>
        <v>0</v>
      </c>
      <c r="BD1681" t="str">
        <f>YEAR(LoanTable[[#This Row],[Disbursement Date]]) &amp; "-Q" &amp; ROUNDUP(MONTH(LoanTable[[#This Row],[Disbursement Date]])/3,0)</f>
        <v>2022-Q3</v>
      </c>
      <c r="BE1681">
        <f>IF(LoanTable[[#This Row],[Disbursement Date]]=LoanTable[[#This Row],[First Loan Date]],1,0)</f>
        <v>0</v>
      </c>
    </row>
    <row r="1682" spans="1:57" x14ac:dyDescent="0.3">
      <c r="A1682" t="s">
        <v>1709</v>
      </c>
      <c r="B1682">
        <v>435</v>
      </c>
      <c r="C1682" t="s">
        <v>330</v>
      </c>
      <c r="D1682" t="s">
        <v>587</v>
      </c>
      <c r="E1682">
        <v>11593</v>
      </c>
      <c r="F1682">
        <v>46445</v>
      </c>
      <c r="G1682">
        <v>31922</v>
      </c>
      <c r="H1682" s="5">
        <v>44806</v>
      </c>
      <c r="I1682" t="s">
        <v>624</v>
      </c>
      <c r="J1682" t="s">
        <v>613</v>
      </c>
      <c r="K1682">
        <v>690076</v>
      </c>
      <c r="L1682" t="s">
        <v>337</v>
      </c>
      <c r="M1682" t="s">
        <v>90</v>
      </c>
      <c r="N1682" t="s">
        <v>13</v>
      </c>
      <c r="O1682" t="s">
        <v>28</v>
      </c>
      <c r="P1682">
        <v>52</v>
      </c>
      <c r="Q1682" s="5" t="s">
        <v>92</v>
      </c>
      <c r="R1682" t="s">
        <v>74</v>
      </c>
      <c r="S1682" t="s">
        <v>35</v>
      </c>
      <c r="T1682" t="s">
        <v>18</v>
      </c>
      <c r="U1682" t="s">
        <v>22</v>
      </c>
      <c r="V1682" t="s">
        <v>39</v>
      </c>
      <c r="W1682">
        <v>322</v>
      </c>
      <c r="X1682" t="s">
        <v>574</v>
      </c>
      <c r="Y1682" t="s">
        <v>584</v>
      </c>
      <c r="Z1682" t="s">
        <v>576</v>
      </c>
      <c r="AA1682">
        <v>6.6199999999999995E-2</v>
      </c>
      <c r="AB1682" t="s">
        <v>581</v>
      </c>
      <c r="AC1682" t="s">
        <v>588</v>
      </c>
      <c r="AD1682" t="s">
        <v>330</v>
      </c>
      <c r="AE1682" t="s">
        <v>331</v>
      </c>
      <c r="AF1682" t="s">
        <v>332</v>
      </c>
      <c r="AG1682" t="s">
        <v>333</v>
      </c>
      <c r="AH1682" t="s">
        <v>334</v>
      </c>
      <c r="AI1682" t="s">
        <v>335</v>
      </c>
      <c r="AJ1682">
        <v>690076</v>
      </c>
      <c r="AK1682" t="s">
        <v>336</v>
      </c>
      <c r="AL1682" t="s">
        <v>239</v>
      </c>
      <c r="AM1682">
        <v>13264</v>
      </c>
      <c r="AN1682">
        <v>48079</v>
      </c>
      <c r="AO1682">
        <v>11198</v>
      </c>
      <c r="AP1682">
        <v>16.84</v>
      </c>
      <c r="AQ1682">
        <v>767.01</v>
      </c>
      <c r="AR1682" t="s">
        <v>2626</v>
      </c>
      <c r="AS1682" t="s">
        <v>2626</v>
      </c>
      <c r="AT1682">
        <v>2</v>
      </c>
      <c r="AU1682" t="s">
        <v>2630</v>
      </c>
      <c r="AV1682" s="3">
        <v>44377</v>
      </c>
      <c r="AW1682" s="3" t="str">
        <f>TEXT(LoanTable[[#This Row],[Disbursement Date]],"YYYY-MM")</f>
        <v>2022-09</v>
      </c>
      <c r="AX1682" t="str">
        <f>TEXT(EDATE(LoanTable[[#This Row],[Disbursement Date]],-1),"YYYY-MM")</f>
        <v>2022-08</v>
      </c>
      <c r="AY1682">
        <f>IF(LoanTable[[#This Row],[Loan Status]]="Active",1,0)</f>
        <v>1</v>
      </c>
      <c r="AZ1682">
        <f>IF(COUNTIFS(LoanTable[Client id],LoanTable[[#This Row],[Client id]],LoanTable[Period],LoanTable[[#This Row],[Previous Period]])&gt;0,1,0)</f>
        <v>0</v>
      </c>
      <c r="BA1682" s="17" t="str">
        <f>TEXT(LoanTable[[#This Row],[Disbursement Date]],"YYYY")</f>
        <v>2022</v>
      </c>
      <c r="BB1682" s="10" cm="1">
        <f t="array" ref="BB1682">IF(YEAR(LoanTable[[#This Row],[Disbursement Date]])=MIN(YEAR(LoanTable[Disbursement Date])),"",YEAR(LoanTable[[#This Row],[Disbursement Date]])-1)</f>
        <v>2021</v>
      </c>
      <c r="BC1682" s="10">
        <f>IF(LoanTable[[#This Row],[Previous Year]]="",1,IF(COUNTIFS(LoanTable[Client id],LoanTable[[#This Row],[Client id]],LoanTable[Year],LoanTable[[#This Row],[Previous Year]])&gt;0,1,0))</f>
        <v>1</v>
      </c>
      <c r="BD1682" t="str">
        <f>YEAR(LoanTable[[#This Row],[Disbursement Date]]) &amp; "-Q" &amp; ROUNDUP(MONTH(LoanTable[[#This Row],[Disbursement Date]])/3,0)</f>
        <v>2022-Q3</v>
      </c>
      <c r="BE1682">
        <f>IF(LoanTable[[#This Row],[Disbursement Date]]=LoanTable[[#This Row],[First Loan Date]],1,0)</f>
        <v>0</v>
      </c>
    </row>
    <row r="1683" spans="1:57" x14ac:dyDescent="0.3">
      <c r="A1683" t="s">
        <v>2605</v>
      </c>
      <c r="B1683">
        <v>658</v>
      </c>
      <c r="C1683" t="s">
        <v>260</v>
      </c>
      <c r="D1683" t="s">
        <v>589</v>
      </c>
      <c r="E1683">
        <v>4565</v>
      </c>
      <c r="F1683">
        <v>44001</v>
      </c>
      <c r="G1683">
        <v>21711</v>
      </c>
      <c r="H1683" s="5">
        <v>44806</v>
      </c>
      <c r="I1683" t="s">
        <v>624</v>
      </c>
      <c r="J1683" t="s">
        <v>613</v>
      </c>
      <c r="K1683">
        <v>230415</v>
      </c>
      <c r="L1683" t="s">
        <v>514</v>
      </c>
      <c r="M1683" t="s">
        <v>128</v>
      </c>
      <c r="N1683" t="s">
        <v>13</v>
      </c>
      <c r="O1683" t="s">
        <v>14</v>
      </c>
      <c r="P1683">
        <v>36</v>
      </c>
      <c r="Q1683" s="5" t="s">
        <v>67</v>
      </c>
      <c r="R1683" t="s">
        <v>25</v>
      </c>
      <c r="S1683" t="s">
        <v>35</v>
      </c>
      <c r="T1683" t="s">
        <v>63</v>
      </c>
      <c r="U1683" t="s">
        <v>22</v>
      </c>
      <c r="V1683" t="s">
        <v>20</v>
      </c>
      <c r="W1683">
        <v>489</v>
      </c>
      <c r="X1683" t="s">
        <v>574</v>
      </c>
      <c r="Y1683" t="s">
        <v>590</v>
      </c>
      <c r="Z1683" t="s">
        <v>576</v>
      </c>
      <c r="AA1683">
        <v>9.9099999999999994E-2</v>
      </c>
      <c r="AB1683" t="s">
        <v>577</v>
      </c>
      <c r="AC1683" t="s">
        <v>591</v>
      </c>
      <c r="AD1683" t="s">
        <v>260</v>
      </c>
      <c r="AE1683" t="s">
        <v>259</v>
      </c>
      <c r="AF1683" t="s">
        <v>260</v>
      </c>
      <c r="AG1683" t="s">
        <v>261</v>
      </c>
      <c r="AH1683" t="s">
        <v>262</v>
      </c>
      <c r="AI1683" t="s">
        <v>260</v>
      </c>
      <c r="AJ1683">
        <v>230415</v>
      </c>
      <c r="AK1683" t="s">
        <v>513</v>
      </c>
      <c r="AL1683" t="s">
        <v>256</v>
      </c>
      <c r="AM1683">
        <v>6043</v>
      </c>
      <c r="AN1683">
        <v>45246</v>
      </c>
      <c r="AO1683">
        <v>4072</v>
      </c>
      <c r="AP1683">
        <v>22.51</v>
      </c>
      <c r="AQ1683">
        <v>3084.71</v>
      </c>
      <c r="AR1683" t="s">
        <v>2626</v>
      </c>
      <c r="AS1683" t="s">
        <v>2626</v>
      </c>
      <c r="AT1683">
        <v>2</v>
      </c>
      <c r="AU1683" t="s">
        <v>2628</v>
      </c>
      <c r="AV1683" s="3">
        <v>44806</v>
      </c>
      <c r="AW1683" s="3" t="str">
        <f>TEXT(LoanTable[[#This Row],[Disbursement Date]],"YYYY-MM")</f>
        <v>2022-09</v>
      </c>
      <c r="AX1683" t="str">
        <f>TEXT(EDATE(LoanTable[[#This Row],[Disbursement Date]],-1),"YYYY-MM")</f>
        <v>2022-08</v>
      </c>
      <c r="AY1683">
        <f>IF(LoanTable[[#This Row],[Loan Status]]="Active",1,0)</f>
        <v>1</v>
      </c>
      <c r="AZ1683">
        <f>IF(COUNTIFS(LoanTable[Client id],LoanTable[[#This Row],[Client id]],LoanTable[Period],LoanTable[[#This Row],[Previous Period]])&gt;0,1,0)</f>
        <v>0</v>
      </c>
      <c r="BA1683" s="17" t="str">
        <f>TEXT(LoanTable[[#This Row],[Disbursement Date]],"YYYY")</f>
        <v>2022</v>
      </c>
      <c r="BB1683" s="10" cm="1">
        <f t="array" ref="BB1683">IF(YEAR(LoanTable[[#This Row],[Disbursement Date]])=MIN(YEAR(LoanTable[Disbursement Date])),"",YEAR(LoanTable[[#This Row],[Disbursement Date]])-1)</f>
        <v>2021</v>
      </c>
      <c r="BC1683" s="10">
        <f>IF(LoanTable[[#This Row],[Previous Year]]="",1,IF(COUNTIFS(LoanTable[Client id],LoanTable[[#This Row],[Client id]],LoanTable[Year],LoanTable[[#This Row],[Previous Year]])&gt;0,1,0))</f>
        <v>0</v>
      </c>
      <c r="BD1683" t="str">
        <f>YEAR(LoanTable[[#This Row],[Disbursement Date]]) &amp; "-Q" &amp; ROUNDUP(MONTH(LoanTable[[#This Row],[Disbursement Date]])/3,0)</f>
        <v>2022-Q3</v>
      </c>
      <c r="BE1683">
        <f>IF(LoanTable[[#This Row],[Disbursement Date]]=LoanTable[[#This Row],[First Loan Date]],1,0)</f>
        <v>1</v>
      </c>
    </row>
    <row r="1684" spans="1:57" x14ac:dyDescent="0.3">
      <c r="A1684" t="s">
        <v>881</v>
      </c>
      <c r="B1684">
        <v>818</v>
      </c>
      <c r="C1684" t="s">
        <v>246</v>
      </c>
      <c r="D1684" t="s">
        <v>573</v>
      </c>
      <c r="E1684">
        <v>24839</v>
      </c>
      <c r="F1684">
        <v>37877</v>
      </c>
      <c r="G1684">
        <v>38189</v>
      </c>
      <c r="H1684" s="5">
        <v>44806</v>
      </c>
      <c r="I1684" t="s">
        <v>612</v>
      </c>
      <c r="J1684" t="s">
        <v>619</v>
      </c>
      <c r="K1684">
        <v>110159</v>
      </c>
      <c r="L1684" t="s">
        <v>248</v>
      </c>
      <c r="M1684" t="s">
        <v>153</v>
      </c>
      <c r="N1684" t="s">
        <v>13</v>
      </c>
      <c r="O1684" t="s">
        <v>14</v>
      </c>
      <c r="P1684">
        <v>40</v>
      </c>
      <c r="Q1684" s="5" t="s">
        <v>85</v>
      </c>
      <c r="R1684" t="s">
        <v>30</v>
      </c>
      <c r="S1684" t="s">
        <v>145</v>
      </c>
      <c r="T1684" t="s">
        <v>18</v>
      </c>
      <c r="U1684" t="s">
        <v>26</v>
      </c>
      <c r="V1684" t="s">
        <v>20</v>
      </c>
      <c r="W1684">
        <v>318</v>
      </c>
      <c r="X1684" t="s">
        <v>574</v>
      </c>
      <c r="Y1684" t="s">
        <v>575</v>
      </c>
      <c r="Z1684" t="s">
        <v>576</v>
      </c>
      <c r="AA1684">
        <v>0.1065</v>
      </c>
      <c r="AB1684" t="s">
        <v>577</v>
      </c>
      <c r="AC1684" t="s">
        <v>578</v>
      </c>
      <c r="AD1684" t="s">
        <v>246</v>
      </c>
      <c r="AE1684" t="s">
        <v>234</v>
      </c>
      <c r="AF1684" t="s">
        <v>235</v>
      </c>
      <c r="AG1684" t="s">
        <v>236</v>
      </c>
      <c r="AH1684" t="s">
        <v>237</v>
      </c>
      <c r="AI1684" t="s">
        <v>246</v>
      </c>
      <c r="AJ1684">
        <v>110159</v>
      </c>
      <c r="AK1684" t="s">
        <v>247</v>
      </c>
      <c r="AL1684" t="s">
        <v>241</v>
      </c>
      <c r="AM1684">
        <v>24801</v>
      </c>
      <c r="AN1684">
        <v>39497</v>
      </c>
      <c r="AO1684">
        <v>24443</v>
      </c>
      <c r="AP1684">
        <v>40.6</v>
      </c>
      <c r="AQ1684">
        <v>992.62</v>
      </c>
      <c r="AR1684" t="s">
        <v>2626</v>
      </c>
      <c r="AS1684" t="s">
        <v>2626</v>
      </c>
      <c r="AT1684">
        <v>2</v>
      </c>
      <c r="AU1684" t="s">
        <v>2628</v>
      </c>
      <c r="AV1684" s="3">
        <v>43980</v>
      </c>
      <c r="AW1684" s="3" t="str">
        <f>TEXT(LoanTable[[#This Row],[Disbursement Date]],"YYYY-MM")</f>
        <v>2022-09</v>
      </c>
      <c r="AX1684" t="str">
        <f>TEXT(EDATE(LoanTable[[#This Row],[Disbursement Date]],-1),"YYYY-MM")</f>
        <v>2022-08</v>
      </c>
      <c r="AY1684">
        <f>IF(LoanTable[[#This Row],[Loan Status]]="Active",1,0)</f>
        <v>0</v>
      </c>
      <c r="AZ1684">
        <f>IF(COUNTIFS(LoanTable[Client id],LoanTable[[#This Row],[Client id]],LoanTable[Period],LoanTable[[#This Row],[Previous Period]])&gt;0,1,0)</f>
        <v>0</v>
      </c>
      <c r="BA1684" s="17" t="str">
        <f>TEXT(LoanTable[[#This Row],[Disbursement Date]],"YYYY")</f>
        <v>2022</v>
      </c>
      <c r="BB1684" s="10" cm="1">
        <f t="array" ref="BB1684">IF(YEAR(LoanTable[[#This Row],[Disbursement Date]])=MIN(YEAR(LoanTable[Disbursement Date])),"",YEAR(LoanTable[[#This Row],[Disbursement Date]])-1)</f>
        <v>2021</v>
      </c>
      <c r="BC1684" s="10">
        <f>IF(LoanTable[[#This Row],[Previous Year]]="",1,IF(COUNTIFS(LoanTable[Client id],LoanTable[[#This Row],[Client id]],LoanTable[Year],LoanTable[[#This Row],[Previous Year]])&gt;0,1,0))</f>
        <v>0</v>
      </c>
      <c r="BD1684" t="str">
        <f>YEAR(LoanTable[[#This Row],[Disbursement Date]]) &amp; "-Q" &amp; ROUNDUP(MONTH(LoanTable[[#This Row],[Disbursement Date]])/3,0)</f>
        <v>2022-Q3</v>
      </c>
      <c r="BE1684">
        <f>IF(LoanTable[[#This Row],[Disbursement Date]]=LoanTable[[#This Row],[First Loan Date]],1,0)</f>
        <v>0</v>
      </c>
    </row>
    <row r="1685" spans="1:57" x14ac:dyDescent="0.3">
      <c r="A1685" t="s">
        <v>1724</v>
      </c>
      <c r="B1685">
        <v>373</v>
      </c>
      <c r="C1685" t="s">
        <v>350</v>
      </c>
      <c r="D1685" t="s">
        <v>602</v>
      </c>
      <c r="E1685">
        <v>46557</v>
      </c>
      <c r="F1685">
        <v>15680</v>
      </c>
      <c r="G1685">
        <v>19039</v>
      </c>
      <c r="H1685" s="5">
        <v>44808</v>
      </c>
      <c r="I1685" t="s">
        <v>617</v>
      </c>
      <c r="J1685" t="s">
        <v>619</v>
      </c>
      <c r="K1685">
        <v>700013</v>
      </c>
      <c r="L1685" t="s">
        <v>351</v>
      </c>
      <c r="M1685" t="s">
        <v>27</v>
      </c>
      <c r="N1685" t="s">
        <v>13</v>
      </c>
      <c r="O1685" t="s">
        <v>46</v>
      </c>
      <c r="P1685">
        <v>29</v>
      </c>
      <c r="Q1685" s="5" t="s">
        <v>53</v>
      </c>
      <c r="R1685" t="s">
        <v>30</v>
      </c>
      <c r="S1685" t="s">
        <v>145</v>
      </c>
      <c r="T1685" t="s">
        <v>18</v>
      </c>
      <c r="U1685" t="s">
        <v>19</v>
      </c>
      <c r="V1685" t="s">
        <v>20</v>
      </c>
      <c r="W1685">
        <v>369</v>
      </c>
      <c r="X1685" t="s">
        <v>574</v>
      </c>
      <c r="Y1685" t="s">
        <v>575</v>
      </c>
      <c r="Z1685" t="s">
        <v>576</v>
      </c>
      <c r="AA1685">
        <v>0.17269999999999999</v>
      </c>
      <c r="AB1685" t="s">
        <v>585</v>
      </c>
      <c r="AC1685" t="s">
        <v>597</v>
      </c>
      <c r="AD1685" t="s">
        <v>350</v>
      </c>
      <c r="AE1685" t="s">
        <v>331</v>
      </c>
      <c r="AF1685" t="s">
        <v>332</v>
      </c>
      <c r="AG1685" t="s">
        <v>333</v>
      </c>
      <c r="AH1685" t="s">
        <v>334</v>
      </c>
      <c r="AI1685" t="s">
        <v>335</v>
      </c>
      <c r="AJ1685">
        <v>700013</v>
      </c>
      <c r="AK1685" t="s">
        <v>247</v>
      </c>
      <c r="AL1685" t="s">
        <v>241</v>
      </c>
      <c r="AM1685">
        <v>47113</v>
      </c>
      <c r="AN1685">
        <v>17344</v>
      </c>
      <c r="AO1685">
        <v>46452</v>
      </c>
      <c r="AP1685">
        <v>4.3899999999999997</v>
      </c>
      <c r="AQ1685">
        <v>3328.23</v>
      </c>
      <c r="AR1685" t="s">
        <v>2626</v>
      </c>
      <c r="AS1685" t="s">
        <v>2626</v>
      </c>
      <c r="AT1685">
        <v>1</v>
      </c>
      <c r="AU1685" t="s">
        <v>2630</v>
      </c>
      <c r="AV1685" s="3">
        <v>42445</v>
      </c>
      <c r="AW1685" s="3" t="str">
        <f>TEXT(LoanTable[[#This Row],[Disbursement Date]],"YYYY-MM")</f>
        <v>2022-09</v>
      </c>
      <c r="AX1685" t="str">
        <f>TEXT(EDATE(LoanTable[[#This Row],[Disbursement Date]],-1),"YYYY-MM")</f>
        <v>2022-08</v>
      </c>
      <c r="AY1685">
        <f>IF(LoanTable[[#This Row],[Loan Status]]="Active",1,0)</f>
        <v>0</v>
      </c>
      <c r="AZ1685">
        <f>IF(COUNTIFS(LoanTable[Client id],LoanTable[[#This Row],[Client id]],LoanTable[Period],LoanTable[[#This Row],[Previous Period]])&gt;0,1,0)</f>
        <v>0</v>
      </c>
      <c r="BA1685" s="17" t="str">
        <f>TEXT(LoanTable[[#This Row],[Disbursement Date]],"YYYY")</f>
        <v>2022</v>
      </c>
      <c r="BB1685" s="10" cm="1">
        <f t="array" ref="BB1685">IF(YEAR(LoanTable[[#This Row],[Disbursement Date]])=MIN(YEAR(LoanTable[Disbursement Date])),"",YEAR(LoanTable[[#This Row],[Disbursement Date]])-1)</f>
        <v>2021</v>
      </c>
      <c r="BC1685" s="10">
        <f>IF(LoanTable[[#This Row],[Previous Year]]="",1,IF(COUNTIFS(LoanTable[Client id],LoanTable[[#This Row],[Client id]],LoanTable[Year],LoanTable[[#This Row],[Previous Year]])&gt;0,1,0))</f>
        <v>1</v>
      </c>
      <c r="BD1685" t="str">
        <f>YEAR(LoanTable[[#This Row],[Disbursement Date]]) &amp; "-Q" &amp; ROUNDUP(MONTH(LoanTable[[#This Row],[Disbursement Date]])/3,0)</f>
        <v>2022-Q3</v>
      </c>
      <c r="BE1685">
        <f>IF(LoanTable[[#This Row],[Disbursement Date]]=LoanTable[[#This Row],[First Loan Date]],1,0)</f>
        <v>0</v>
      </c>
    </row>
    <row r="1686" spans="1:57" x14ac:dyDescent="0.3">
      <c r="A1686" t="s">
        <v>1910</v>
      </c>
      <c r="B1686">
        <v>283</v>
      </c>
      <c r="C1686" t="s">
        <v>399</v>
      </c>
      <c r="D1686" t="s">
        <v>573</v>
      </c>
      <c r="E1686">
        <v>9714</v>
      </c>
      <c r="F1686">
        <v>34171</v>
      </c>
      <c r="G1686">
        <v>5129</v>
      </c>
      <c r="H1686" s="5">
        <v>44809</v>
      </c>
      <c r="I1686" t="s">
        <v>615</v>
      </c>
      <c r="J1686" t="s">
        <v>613</v>
      </c>
      <c r="K1686">
        <v>1140044</v>
      </c>
      <c r="L1686" t="s">
        <v>401</v>
      </c>
      <c r="M1686" t="s">
        <v>147</v>
      </c>
      <c r="N1686" t="s">
        <v>13</v>
      </c>
      <c r="O1686" t="s">
        <v>46</v>
      </c>
      <c r="P1686">
        <v>33</v>
      </c>
      <c r="Q1686" s="5" t="s">
        <v>148</v>
      </c>
      <c r="R1686" t="s">
        <v>74</v>
      </c>
      <c r="S1686" t="s">
        <v>105</v>
      </c>
      <c r="T1686" t="s">
        <v>18</v>
      </c>
      <c r="U1686" t="s">
        <v>65</v>
      </c>
      <c r="V1686" t="s">
        <v>20</v>
      </c>
      <c r="W1686">
        <v>336</v>
      </c>
      <c r="X1686" t="s">
        <v>574</v>
      </c>
      <c r="Y1686" t="s">
        <v>575</v>
      </c>
      <c r="Z1686" t="s">
        <v>576</v>
      </c>
      <c r="AA1686">
        <v>0.1065</v>
      </c>
      <c r="AB1686" t="s">
        <v>577</v>
      </c>
      <c r="AC1686" t="s">
        <v>578</v>
      </c>
      <c r="AD1686" t="s">
        <v>399</v>
      </c>
      <c r="AE1686" t="s">
        <v>325</v>
      </c>
      <c r="AF1686" t="s">
        <v>326</v>
      </c>
      <c r="AG1686" t="s">
        <v>327</v>
      </c>
      <c r="AH1686" t="s">
        <v>328</v>
      </c>
      <c r="AI1686" t="s">
        <v>399</v>
      </c>
      <c r="AJ1686">
        <v>1140044</v>
      </c>
      <c r="AK1686" t="s">
        <v>400</v>
      </c>
      <c r="AL1686" t="s">
        <v>239</v>
      </c>
      <c r="AM1686">
        <v>10411</v>
      </c>
      <c r="AN1686">
        <v>34905</v>
      </c>
      <c r="AO1686">
        <v>9624</v>
      </c>
      <c r="AP1686">
        <v>40.93</v>
      </c>
      <c r="AQ1686">
        <v>4740.96</v>
      </c>
      <c r="AR1686" t="s">
        <v>2626</v>
      </c>
      <c r="AS1686" t="s">
        <v>2626</v>
      </c>
      <c r="AT1686">
        <v>2</v>
      </c>
      <c r="AU1686" t="s">
        <v>2628</v>
      </c>
      <c r="AV1686" s="3">
        <v>43559</v>
      </c>
      <c r="AW1686" s="3" t="str">
        <f>TEXT(LoanTable[[#This Row],[Disbursement Date]],"YYYY-MM")</f>
        <v>2022-09</v>
      </c>
      <c r="AX1686" t="str">
        <f>TEXT(EDATE(LoanTable[[#This Row],[Disbursement Date]],-1),"YYYY-MM")</f>
        <v>2022-08</v>
      </c>
      <c r="AY1686">
        <f>IF(LoanTable[[#This Row],[Loan Status]]="Active",1,0)</f>
        <v>0</v>
      </c>
      <c r="AZ1686">
        <f>IF(COUNTIFS(LoanTable[Client id],LoanTable[[#This Row],[Client id]],LoanTable[Period],LoanTable[[#This Row],[Previous Period]])&gt;0,1,0)</f>
        <v>0</v>
      </c>
      <c r="BA1686" s="17" t="str">
        <f>TEXT(LoanTable[[#This Row],[Disbursement Date]],"YYYY")</f>
        <v>2022</v>
      </c>
      <c r="BB1686" s="10" cm="1">
        <f t="array" ref="BB1686">IF(YEAR(LoanTable[[#This Row],[Disbursement Date]])=MIN(YEAR(LoanTable[Disbursement Date])),"",YEAR(LoanTable[[#This Row],[Disbursement Date]])-1)</f>
        <v>2021</v>
      </c>
      <c r="BC1686" s="10">
        <f>IF(LoanTable[[#This Row],[Previous Year]]="",1,IF(COUNTIFS(LoanTable[Client id],LoanTable[[#This Row],[Client id]],LoanTable[Year],LoanTable[[#This Row],[Previous Year]])&gt;0,1,0))</f>
        <v>0</v>
      </c>
      <c r="BD1686" t="str">
        <f>YEAR(LoanTable[[#This Row],[Disbursement Date]]) &amp; "-Q" &amp; ROUNDUP(MONTH(LoanTable[[#This Row],[Disbursement Date]])/3,0)</f>
        <v>2022-Q3</v>
      </c>
      <c r="BE1686">
        <f>IF(LoanTable[[#This Row],[Disbursement Date]]=LoanTable[[#This Row],[First Loan Date]],1,0)</f>
        <v>0</v>
      </c>
    </row>
    <row r="1687" spans="1:57" x14ac:dyDescent="0.3">
      <c r="A1687" t="s">
        <v>2440</v>
      </c>
      <c r="B1687">
        <v>979</v>
      </c>
      <c r="C1687" t="s">
        <v>265</v>
      </c>
      <c r="D1687" t="s">
        <v>589</v>
      </c>
      <c r="E1687">
        <v>22757</v>
      </c>
      <c r="F1687">
        <v>42013</v>
      </c>
      <c r="G1687">
        <v>10688</v>
      </c>
      <c r="H1687" s="5">
        <v>44809</v>
      </c>
      <c r="I1687" t="s">
        <v>612</v>
      </c>
      <c r="J1687" t="s">
        <v>613</v>
      </c>
      <c r="K1687">
        <v>30179</v>
      </c>
      <c r="L1687" t="s">
        <v>272</v>
      </c>
      <c r="M1687" t="s">
        <v>98</v>
      </c>
      <c r="N1687" t="s">
        <v>13</v>
      </c>
      <c r="O1687" t="s">
        <v>14</v>
      </c>
      <c r="P1687">
        <v>44</v>
      </c>
      <c r="Q1687" s="5" t="s">
        <v>100</v>
      </c>
      <c r="R1687" t="s">
        <v>25</v>
      </c>
      <c r="S1687" t="s">
        <v>35</v>
      </c>
      <c r="T1687" t="s">
        <v>63</v>
      </c>
      <c r="U1687" t="s">
        <v>65</v>
      </c>
      <c r="V1687" t="s">
        <v>20</v>
      </c>
      <c r="W1687">
        <v>361</v>
      </c>
      <c r="X1687" t="s">
        <v>574</v>
      </c>
      <c r="Y1687" t="s">
        <v>590</v>
      </c>
      <c r="Z1687" t="s">
        <v>576</v>
      </c>
      <c r="AA1687">
        <v>9.9099999999999994E-2</v>
      </c>
      <c r="AB1687" t="s">
        <v>577</v>
      </c>
      <c r="AC1687" t="s">
        <v>591</v>
      </c>
      <c r="AD1687" t="s">
        <v>265</v>
      </c>
      <c r="AE1687" t="s">
        <v>266</v>
      </c>
      <c r="AF1687" t="s">
        <v>267</v>
      </c>
      <c r="AG1687" t="s">
        <v>268</v>
      </c>
      <c r="AH1687" t="s">
        <v>269</v>
      </c>
      <c r="AI1687" t="s">
        <v>270</v>
      </c>
      <c r="AJ1687">
        <v>30179</v>
      </c>
      <c r="AK1687" t="s">
        <v>271</v>
      </c>
      <c r="AL1687" t="s">
        <v>241</v>
      </c>
      <c r="AM1687">
        <v>23493</v>
      </c>
      <c r="AN1687">
        <v>43002</v>
      </c>
      <c r="AO1687">
        <v>22287</v>
      </c>
      <c r="AP1687">
        <v>1.93</v>
      </c>
      <c r="AQ1687">
        <v>1523.29</v>
      </c>
      <c r="AR1687" t="s">
        <v>2626</v>
      </c>
      <c r="AS1687" t="s">
        <v>2627</v>
      </c>
      <c r="AT1687">
        <v>1</v>
      </c>
      <c r="AU1687" t="s">
        <v>2628</v>
      </c>
      <c r="AV1687" s="3">
        <v>42666</v>
      </c>
      <c r="AW1687" s="3" t="str">
        <f>TEXT(LoanTable[[#This Row],[Disbursement Date]],"YYYY-MM")</f>
        <v>2022-09</v>
      </c>
      <c r="AX1687" t="str">
        <f>TEXT(EDATE(LoanTable[[#This Row],[Disbursement Date]],-1),"YYYY-MM")</f>
        <v>2022-08</v>
      </c>
      <c r="AY1687">
        <f>IF(LoanTable[[#This Row],[Loan Status]]="Active",1,0)</f>
        <v>0</v>
      </c>
      <c r="AZ1687">
        <f>IF(COUNTIFS(LoanTable[Client id],LoanTable[[#This Row],[Client id]],LoanTable[Period],LoanTable[[#This Row],[Previous Period]])&gt;0,1,0)</f>
        <v>0</v>
      </c>
      <c r="BA1687" s="17" t="str">
        <f>TEXT(LoanTable[[#This Row],[Disbursement Date]],"YYYY")</f>
        <v>2022</v>
      </c>
      <c r="BB1687" s="10" cm="1">
        <f t="array" ref="BB1687">IF(YEAR(LoanTable[[#This Row],[Disbursement Date]])=MIN(YEAR(LoanTable[Disbursement Date])),"",YEAR(LoanTable[[#This Row],[Disbursement Date]])-1)</f>
        <v>2021</v>
      </c>
      <c r="BC1687" s="10">
        <f>IF(LoanTable[[#This Row],[Previous Year]]="",1,IF(COUNTIFS(LoanTable[Client id],LoanTable[[#This Row],[Client id]],LoanTable[Year],LoanTable[[#This Row],[Previous Year]])&gt;0,1,0))</f>
        <v>0</v>
      </c>
      <c r="BD1687" t="str">
        <f>YEAR(LoanTable[[#This Row],[Disbursement Date]]) &amp; "-Q" &amp; ROUNDUP(MONTH(LoanTable[[#This Row],[Disbursement Date]])/3,0)</f>
        <v>2022-Q3</v>
      </c>
      <c r="BE1687">
        <f>IF(LoanTable[[#This Row],[Disbursement Date]]=LoanTable[[#This Row],[First Loan Date]],1,0)</f>
        <v>0</v>
      </c>
    </row>
    <row r="1688" spans="1:57" x14ac:dyDescent="0.3">
      <c r="A1688" t="s">
        <v>688</v>
      </c>
      <c r="B1688">
        <v>143</v>
      </c>
      <c r="C1688" t="s">
        <v>559</v>
      </c>
      <c r="D1688" t="s">
        <v>573</v>
      </c>
      <c r="E1688">
        <v>43418</v>
      </c>
      <c r="F1688">
        <v>9715</v>
      </c>
      <c r="G1688">
        <v>32765</v>
      </c>
      <c r="H1688" s="5">
        <v>44810</v>
      </c>
      <c r="I1688" t="s">
        <v>617</v>
      </c>
      <c r="J1688" t="s">
        <v>619</v>
      </c>
      <c r="K1688">
        <v>670106</v>
      </c>
      <c r="L1688" t="s">
        <v>561</v>
      </c>
      <c r="M1688" t="s">
        <v>175</v>
      </c>
      <c r="N1688" t="s">
        <v>13</v>
      </c>
      <c r="O1688" t="s">
        <v>28</v>
      </c>
      <c r="P1688">
        <v>52</v>
      </c>
      <c r="Q1688" s="5" t="s">
        <v>103</v>
      </c>
      <c r="R1688" t="s">
        <v>30</v>
      </c>
      <c r="S1688" t="s">
        <v>145</v>
      </c>
      <c r="T1688" t="s">
        <v>18</v>
      </c>
      <c r="U1688" t="s">
        <v>22</v>
      </c>
      <c r="V1688" t="s">
        <v>39</v>
      </c>
      <c r="W1688">
        <v>626</v>
      </c>
      <c r="X1688" t="s">
        <v>574</v>
      </c>
      <c r="Y1688" t="s">
        <v>575</v>
      </c>
      <c r="Z1688" t="s">
        <v>576</v>
      </c>
      <c r="AA1688">
        <v>0.1065</v>
      </c>
      <c r="AB1688" t="s">
        <v>577</v>
      </c>
      <c r="AC1688" t="s">
        <v>578</v>
      </c>
      <c r="AD1688" t="s">
        <v>559</v>
      </c>
      <c r="AE1688" t="s">
        <v>279</v>
      </c>
      <c r="AF1688" t="s">
        <v>280</v>
      </c>
      <c r="AG1688" t="s">
        <v>281</v>
      </c>
      <c r="AH1688" t="s">
        <v>282</v>
      </c>
      <c r="AI1688" t="s">
        <v>559</v>
      </c>
      <c r="AJ1688">
        <v>670106</v>
      </c>
      <c r="AK1688" t="s">
        <v>560</v>
      </c>
      <c r="AL1688" t="s">
        <v>239</v>
      </c>
      <c r="AM1688">
        <v>42955</v>
      </c>
      <c r="AN1688">
        <v>9692</v>
      </c>
      <c r="AO1688">
        <v>43012</v>
      </c>
      <c r="AP1688">
        <v>13.4</v>
      </c>
      <c r="AQ1688">
        <v>1639.51</v>
      </c>
      <c r="AR1688" t="s">
        <v>2626</v>
      </c>
      <c r="AS1688" t="s">
        <v>2626</v>
      </c>
      <c r="AT1688">
        <v>0</v>
      </c>
      <c r="AU1688" t="s">
        <v>2628</v>
      </c>
      <c r="AV1688" s="3">
        <v>43233</v>
      </c>
      <c r="AW1688" s="3" t="str">
        <f>TEXT(LoanTable[[#This Row],[Disbursement Date]],"YYYY-MM")</f>
        <v>2022-09</v>
      </c>
      <c r="AX1688" t="str">
        <f>TEXT(EDATE(LoanTable[[#This Row],[Disbursement Date]],-1),"YYYY-MM")</f>
        <v>2022-08</v>
      </c>
      <c r="AY1688">
        <f>IF(LoanTable[[#This Row],[Loan Status]]="Active",1,0)</f>
        <v>0</v>
      </c>
      <c r="AZ1688">
        <f>IF(COUNTIFS(LoanTable[Client id],LoanTable[[#This Row],[Client id]],LoanTable[Period],LoanTable[[#This Row],[Previous Period]])&gt;0,1,0)</f>
        <v>0</v>
      </c>
      <c r="BA1688" s="17" t="str">
        <f>TEXT(LoanTable[[#This Row],[Disbursement Date]],"YYYY")</f>
        <v>2022</v>
      </c>
      <c r="BB1688" s="10" cm="1">
        <f t="array" ref="BB1688">IF(YEAR(LoanTable[[#This Row],[Disbursement Date]])=MIN(YEAR(LoanTable[Disbursement Date])),"",YEAR(LoanTable[[#This Row],[Disbursement Date]])-1)</f>
        <v>2021</v>
      </c>
      <c r="BC1688" s="10">
        <f>IF(LoanTable[[#This Row],[Previous Year]]="",1,IF(COUNTIFS(LoanTable[Client id],LoanTable[[#This Row],[Client id]],LoanTable[Year],LoanTable[[#This Row],[Previous Year]])&gt;0,1,0))</f>
        <v>0</v>
      </c>
      <c r="BD1688" t="str">
        <f>YEAR(LoanTable[[#This Row],[Disbursement Date]]) &amp; "-Q" &amp; ROUNDUP(MONTH(LoanTable[[#This Row],[Disbursement Date]])/3,0)</f>
        <v>2022-Q3</v>
      </c>
      <c r="BE1688">
        <f>IF(LoanTable[[#This Row],[Disbursement Date]]=LoanTable[[#This Row],[First Loan Date]],1,0)</f>
        <v>0</v>
      </c>
    </row>
    <row r="1689" spans="1:57" x14ac:dyDescent="0.3">
      <c r="A1689" t="s">
        <v>2478</v>
      </c>
      <c r="B1689">
        <v>921</v>
      </c>
      <c r="C1689" t="s">
        <v>246</v>
      </c>
      <c r="D1689" t="s">
        <v>589</v>
      </c>
      <c r="E1689">
        <v>42407</v>
      </c>
      <c r="F1689">
        <v>48546</v>
      </c>
      <c r="G1689">
        <v>42037</v>
      </c>
      <c r="H1689" s="5">
        <v>44813</v>
      </c>
      <c r="I1689" t="s">
        <v>624</v>
      </c>
      <c r="J1689" t="s">
        <v>619</v>
      </c>
      <c r="K1689">
        <v>110159</v>
      </c>
      <c r="L1689" t="s">
        <v>248</v>
      </c>
      <c r="M1689" t="s">
        <v>120</v>
      </c>
      <c r="N1689" t="s">
        <v>13</v>
      </c>
      <c r="O1689" t="s">
        <v>46</v>
      </c>
      <c r="P1689">
        <v>32</v>
      </c>
      <c r="Q1689" s="5" t="s">
        <v>163</v>
      </c>
      <c r="R1689" t="s">
        <v>30</v>
      </c>
      <c r="S1689" t="s">
        <v>145</v>
      </c>
      <c r="T1689" t="s">
        <v>18</v>
      </c>
      <c r="U1689" t="s">
        <v>19</v>
      </c>
      <c r="V1689" t="s">
        <v>39</v>
      </c>
      <c r="W1689">
        <v>666</v>
      </c>
      <c r="X1689" t="s">
        <v>574</v>
      </c>
      <c r="Y1689" t="s">
        <v>590</v>
      </c>
      <c r="Z1689" t="s">
        <v>576</v>
      </c>
      <c r="AA1689">
        <v>9.9099999999999994E-2</v>
      </c>
      <c r="AB1689" t="s">
        <v>577</v>
      </c>
      <c r="AC1689" t="s">
        <v>591</v>
      </c>
      <c r="AD1689" t="s">
        <v>246</v>
      </c>
      <c r="AE1689" t="s">
        <v>234</v>
      </c>
      <c r="AF1689" t="s">
        <v>235</v>
      </c>
      <c r="AG1689" t="s">
        <v>236</v>
      </c>
      <c r="AH1689" t="s">
        <v>237</v>
      </c>
      <c r="AI1689" t="s">
        <v>246</v>
      </c>
      <c r="AJ1689">
        <v>110159</v>
      </c>
      <c r="AK1689" t="s">
        <v>247</v>
      </c>
      <c r="AL1689" t="s">
        <v>241</v>
      </c>
      <c r="AM1689">
        <v>43656</v>
      </c>
      <c r="AN1689">
        <v>48590</v>
      </c>
      <c r="AO1689">
        <v>42337</v>
      </c>
      <c r="AP1689">
        <v>41.44</v>
      </c>
      <c r="AQ1689">
        <v>708.64</v>
      </c>
      <c r="AR1689" t="s">
        <v>2626</v>
      </c>
      <c r="AS1689" t="s">
        <v>2626</v>
      </c>
      <c r="AT1689">
        <v>1</v>
      </c>
      <c r="AU1689" t="s">
        <v>2628</v>
      </c>
      <c r="AV1689" s="3">
        <v>44052</v>
      </c>
      <c r="AW1689" s="3" t="str">
        <f>TEXT(LoanTable[[#This Row],[Disbursement Date]],"YYYY-MM")</f>
        <v>2022-09</v>
      </c>
      <c r="AX1689" t="str">
        <f>TEXT(EDATE(LoanTable[[#This Row],[Disbursement Date]],-1),"YYYY-MM")</f>
        <v>2022-08</v>
      </c>
      <c r="AY1689">
        <f>IF(LoanTable[[#This Row],[Loan Status]]="Active",1,0)</f>
        <v>1</v>
      </c>
      <c r="AZ1689">
        <f>IF(COUNTIFS(LoanTable[Client id],LoanTable[[#This Row],[Client id]],LoanTable[Period],LoanTable[[#This Row],[Previous Period]])&gt;0,1,0)</f>
        <v>0</v>
      </c>
      <c r="BA1689" s="17" t="str">
        <f>TEXT(LoanTable[[#This Row],[Disbursement Date]],"YYYY")</f>
        <v>2022</v>
      </c>
      <c r="BB1689" s="10" cm="1">
        <f t="array" ref="BB1689">IF(YEAR(LoanTable[[#This Row],[Disbursement Date]])=MIN(YEAR(LoanTable[Disbursement Date])),"",YEAR(LoanTable[[#This Row],[Disbursement Date]])-1)</f>
        <v>2021</v>
      </c>
      <c r="BC1689" s="10">
        <f>IF(LoanTable[[#This Row],[Previous Year]]="",1,IF(COUNTIFS(LoanTable[Client id],LoanTable[[#This Row],[Client id]],LoanTable[Year],LoanTable[[#This Row],[Previous Year]])&gt;0,1,0))</f>
        <v>0</v>
      </c>
      <c r="BD1689" t="str">
        <f>YEAR(LoanTable[[#This Row],[Disbursement Date]]) &amp; "-Q" &amp; ROUNDUP(MONTH(LoanTable[[#This Row],[Disbursement Date]])/3,0)</f>
        <v>2022-Q3</v>
      </c>
      <c r="BE1689">
        <f>IF(LoanTable[[#This Row],[Disbursement Date]]=LoanTable[[#This Row],[First Loan Date]],1,0)</f>
        <v>0</v>
      </c>
    </row>
    <row r="1690" spans="1:57" x14ac:dyDescent="0.3">
      <c r="A1690" t="s">
        <v>891</v>
      </c>
      <c r="B1690">
        <v>290</v>
      </c>
      <c r="C1690" t="s">
        <v>386</v>
      </c>
      <c r="D1690" t="s">
        <v>587</v>
      </c>
      <c r="E1690">
        <v>11990</v>
      </c>
      <c r="F1690">
        <v>6241</v>
      </c>
      <c r="G1690">
        <v>7577</v>
      </c>
      <c r="H1690" s="5">
        <v>44814</v>
      </c>
      <c r="I1690" t="s">
        <v>624</v>
      </c>
      <c r="J1690" t="s">
        <v>619</v>
      </c>
      <c r="K1690">
        <v>1110166</v>
      </c>
      <c r="L1690" t="s">
        <v>389</v>
      </c>
      <c r="M1690" t="s">
        <v>89</v>
      </c>
      <c r="N1690" t="s">
        <v>13</v>
      </c>
      <c r="O1690" t="s">
        <v>14</v>
      </c>
      <c r="P1690">
        <v>43</v>
      </c>
      <c r="Q1690" s="5" t="s">
        <v>203</v>
      </c>
      <c r="R1690" t="s">
        <v>74</v>
      </c>
      <c r="S1690" t="s">
        <v>105</v>
      </c>
      <c r="T1690" t="s">
        <v>44</v>
      </c>
      <c r="U1690" t="s">
        <v>22</v>
      </c>
      <c r="V1690" t="s">
        <v>31</v>
      </c>
      <c r="W1690">
        <v>300</v>
      </c>
      <c r="X1690" t="s">
        <v>574</v>
      </c>
      <c r="Y1690" t="s">
        <v>584</v>
      </c>
      <c r="Z1690" t="s">
        <v>576</v>
      </c>
      <c r="AA1690">
        <v>6.6199999999999995E-2</v>
      </c>
      <c r="AB1690" t="s">
        <v>581</v>
      </c>
      <c r="AC1690" t="s">
        <v>588</v>
      </c>
      <c r="AD1690" t="s">
        <v>386</v>
      </c>
      <c r="AE1690" t="s">
        <v>234</v>
      </c>
      <c r="AF1690" t="s">
        <v>235</v>
      </c>
      <c r="AG1690" t="s">
        <v>236</v>
      </c>
      <c r="AH1690" t="s">
        <v>237</v>
      </c>
      <c r="AI1690" t="s">
        <v>387</v>
      </c>
      <c r="AJ1690">
        <v>1110166</v>
      </c>
      <c r="AK1690" t="s">
        <v>388</v>
      </c>
      <c r="AL1690" t="s">
        <v>239</v>
      </c>
      <c r="AM1690">
        <v>11498</v>
      </c>
      <c r="AN1690">
        <v>7589</v>
      </c>
      <c r="AO1690">
        <v>11891</v>
      </c>
      <c r="AP1690">
        <v>8.09</v>
      </c>
      <c r="AQ1690">
        <v>3871.1</v>
      </c>
      <c r="AR1690" t="s">
        <v>2626</v>
      </c>
      <c r="AS1690" t="s">
        <v>2627</v>
      </c>
      <c r="AT1690">
        <v>2</v>
      </c>
      <c r="AU1690" t="s">
        <v>2628</v>
      </c>
      <c r="AV1690" s="3">
        <v>44814</v>
      </c>
      <c r="AW1690" s="3" t="str">
        <f>TEXT(LoanTable[[#This Row],[Disbursement Date]],"YYYY-MM")</f>
        <v>2022-09</v>
      </c>
      <c r="AX1690" t="str">
        <f>TEXT(EDATE(LoanTable[[#This Row],[Disbursement Date]],-1),"YYYY-MM")</f>
        <v>2022-08</v>
      </c>
      <c r="AY1690">
        <f>IF(LoanTable[[#This Row],[Loan Status]]="Active",1,0)</f>
        <v>1</v>
      </c>
      <c r="AZ1690">
        <f>IF(COUNTIFS(LoanTable[Client id],LoanTable[[#This Row],[Client id]],LoanTable[Period],LoanTable[[#This Row],[Previous Period]])&gt;0,1,0)</f>
        <v>0</v>
      </c>
      <c r="BA1690" s="17" t="str">
        <f>TEXT(LoanTable[[#This Row],[Disbursement Date]],"YYYY")</f>
        <v>2022</v>
      </c>
      <c r="BB1690" s="10" cm="1">
        <f t="array" ref="BB1690">IF(YEAR(LoanTable[[#This Row],[Disbursement Date]])=MIN(YEAR(LoanTable[Disbursement Date])),"",YEAR(LoanTable[[#This Row],[Disbursement Date]])-1)</f>
        <v>2021</v>
      </c>
      <c r="BC1690" s="10">
        <f>IF(LoanTable[[#This Row],[Previous Year]]="",1,IF(COUNTIFS(LoanTable[Client id],LoanTable[[#This Row],[Client id]],LoanTable[Year],LoanTable[[#This Row],[Previous Year]])&gt;0,1,0))</f>
        <v>0</v>
      </c>
      <c r="BD1690" t="str">
        <f>YEAR(LoanTable[[#This Row],[Disbursement Date]]) &amp; "-Q" &amp; ROUNDUP(MONTH(LoanTable[[#This Row],[Disbursement Date]])/3,0)</f>
        <v>2022-Q3</v>
      </c>
      <c r="BE1690">
        <f>IF(LoanTable[[#This Row],[Disbursement Date]]=LoanTable[[#This Row],[First Loan Date]],1,0)</f>
        <v>1</v>
      </c>
    </row>
    <row r="1691" spans="1:57" x14ac:dyDescent="0.3">
      <c r="A1691" t="s">
        <v>2295</v>
      </c>
      <c r="B1691">
        <v>992</v>
      </c>
      <c r="C1691" t="s">
        <v>422</v>
      </c>
      <c r="D1691" t="s">
        <v>589</v>
      </c>
      <c r="E1691">
        <v>29606</v>
      </c>
      <c r="F1691">
        <v>15352</v>
      </c>
      <c r="G1691">
        <v>26320</v>
      </c>
      <c r="H1691" s="5">
        <v>44814</v>
      </c>
      <c r="I1691" t="s">
        <v>615</v>
      </c>
      <c r="J1691" t="s">
        <v>619</v>
      </c>
      <c r="K1691">
        <v>120676</v>
      </c>
      <c r="L1691" t="s">
        <v>423</v>
      </c>
      <c r="M1691" t="s">
        <v>136</v>
      </c>
      <c r="N1691" t="s">
        <v>13</v>
      </c>
      <c r="O1691" t="s">
        <v>14</v>
      </c>
      <c r="P1691">
        <v>43</v>
      </c>
      <c r="Q1691" s="5" t="s">
        <v>137</v>
      </c>
      <c r="R1691" t="s">
        <v>74</v>
      </c>
      <c r="S1691" t="s">
        <v>35</v>
      </c>
      <c r="T1691" t="s">
        <v>18</v>
      </c>
      <c r="U1691" t="s">
        <v>22</v>
      </c>
      <c r="V1691" t="s">
        <v>39</v>
      </c>
      <c r="W1691">
        <v>675</v>
      </c>
      <c r="X1691" t="s">
        <v>574</v>
      </c>
      <c r="Y1691" t="s">
        <v>590</v>
      </c>
      <c r="Z1691" t="s">
        <v>576</v>
      </c>
      <c r="AA1691">
        <v>9.9099999999999994E-2</v>
      </c>
      <c r="AB1691" t="s">
        <v>577</v>
      </c>
      <c r="AC1691" t="s">
        <v>591</v>
      </c>
      <c r="AD1691" t="s">
        <v>422</v>
      </c>
      <c r="AE1691" t="s">
        <v>234</v>
      </c>
      <c r="AF1691" t="s">
        <v>235</v>
      </c>
      <c r="AG1691" t="s">
        <v>236</v>
      </c>
      <c r="AH1691" t="s">
        <v>237</v>
      </c>
      <c r="AI1691" t="s">
        <v>422</v>
      </c>
      <c r="AJ1691">
        <v>120676</v>
      </c>
      <c r="AK1691" t="s">
        <v>247</v>
      </c>
      <c r="AL1691" t="s">
        <v>239</v>
      </c>
      <c r="AM1691">
        <v>30371</v>
      </c>
      <c r="AN1691">
        <v>16777</v>
      </c>
      <c r="AO1691">
        <v>29360</v>
      </c>
      <c r="AP1691">
        <v>7.4</v>
      </c>
      <c r="AQ1691">
        <v>317.76</v>
      </c>
      <c r="AR1691" t="s">
        <v>2626</v>
      </c>
      <c r="AS1691" t="s">
        <v>2626</v>
      </c>
      <c r="AT1691">
        <v>1</v>
      </c>
      <c r="AU1691" t="s">
        <v>2628</v>
      </c>
      <c r="AV1691" s="3">
        <v>42247</v>
      </c>
      <c r="AW1691" s="3" t="str">
        <f>TEXT(LoanTable[[#This Row],[Disbursement Date]],"YYYY-MM")</f>
        <v>2022-09</v>
      </c>
      <c r="AX1691" t="str">
        <f>TEXT(EDATE(LoanTable[[#This Row],[Disbursement Date]],-1),"YYYY-MM")</f>
        <v>2022-08</v>
      </c>
      <c r="AY1691">
        <f>IF(LoanTable[[#This Row],[Loan Status]]="Active",1,0)</f>
        <v>0</v>
      </c>
      <c r="AZ1691">
        <f>IF(COUNTIFS(LoanTable[Client id],LoanTable[[#This Row],[Client id]],LoanTable[Period],LoanTable[[#This Row],[Previous Period]])&gt;0,1,0)</f>
        <v>0</v>
      </c>
      <c r="BA1691" s="17" t="str">
        <f>TEXT(LoanTable[[#This Row],[Disbursement Date]],"YYYY")</f>
        <v>2022</v>
      </c>
      <c r="BB1691" s="10" cm="1">
        <f t="array" ref="BB1691">IF(YEAR(LoanTable[[#This Row],[Disbursement Date]])=MIN(YEAR(LoanTable[Disbursement Date])),"",YEAR(LoanTable[[#This Row],[Disbursement Date]])-1)</f>
        <v>2021</v>
      </c>
      <c r="BC1691" s="10">
        <f>IF(LoanTable[[#This Row],[Previous Year]]="",1,IF(COUNTIFS(LoanTable[Client id],LoanTable[[#This Row],[Client id]],LoanTable[Year],LoanTable[[#This Row],[Previous Year]])&gt;0,1,0))</f>
        <v>0</v>
      </c>
      <c r="BD1691" t="str">
        <f>YEAR(LoanTable[[#This Row],[Disbursement Date]]) &amp; "-Q" &amp; ROUNDUP(MONTH(LoanTable[[#This Row],[Disbursement Date]])/3,0)</f>
        <v>2022-Q3</v>
      </c>
      <c r="BE1691">
        <f>IF(LoanTable[[#This Row],[Disbursement Date]]=LoanTable[[#This Row],[First Loan Date]],1,0)</f>
        <v>0</v>
      </c>
    </row>
    <row r="1692" spans="1:57" x14ac:dyDescent="0.3">
      <c r="A1692" t="s">
        <v>1001</v>
      </c>
      <c r="B1692">
        <v>612</v>
      </c>
      <c r="C1692" t="s">
        <v>409</v>
      </c>
      <c r="D1692" t="s">
        <v>573</v>
      </c>
      <c r="E1692">
        <v>35731</v>
      </c>
      <c r="F1692">
        <v>34882</v>
      </c>
      <c r="G1692">
        <v>37200</v>
      </c>
      <c r="H1692" s="5">
        <v>44815</v>
      </c>
      <c r="I1692" t="s">
        <v>612</v>
      </c>
      <c r="J1692" t="s">
        <v>613</v>
      </c>
      <c r="K1692">
        <v>1030063</v>
      </c>
      <c r="L1692" t="s">
        <v>411</v>
      </c>
      <c r="M1692" t="s">
        <v>60</v>
      </c>
      <c r="N1692" t="s">
        <v>13</v>
      </c>
      <c r="O1692" t="s">
        <v>46</v>
      </c>
      <c r="P1692">
        <v>34</v>
      </c>
      <c r="Q1692" s="5" t="s">
        <v>87</v>
      </c>
      <c r="R1692" t="s">
        <v>30</v>
      </c>
      <c r="S1692" t="s">
        <v>145</v>
      </c>
      <c r="T1692" t="s">
        <v>18</v>
      </c>
      <c r="U1692" t="s">
        <v>22</v>
      </c>
      <c r="V1692" t="s">
        <v>20</v>
      </c>
      <c r="W1692">
        <v>464</v>
      </c>
      <c r="X1692" t="s">
        <v>574</v>
      </c>
      <c r="Y1692" t="s">
        <v>575</v>
      </c>
      <c r="Z1692" t="s">
        <v>576</v>
      </c>
      <c r="AA1692">
        <v>0.1065</v>
      </c>
      <c r="AB1692" t="s">
        <v>577</v>
      </c>
      <c r="AC1692" t="s">
        <v>578</v>
      </c>
      <c r="AD1692" t="s">
        <v>409</v>
      </c>
      <c r="AE1692" t="s">
        <v>234</v>
      </c>
      <c r="AF1692" t="s">
        <v>235</v>
      </c>
      <c r="AG1692" t="s">
        <v>236</v>
      </c>
      <c r="AH1692" t="s">
        <v>237</v>
      </c>
      <c r="AI1692" t="s">
        <v>246</v>
      </c>
      <c r="AJ1692">
        <v>1030063</v>
      </c>
      <c r="AK1692" t="s">
        <v>410</v>
      </c>
      <c r="AL1692" t="s">
        <v>241</v>
      </c>
      <c r="AM1692">
        <v>36891</v>
      </c>
      <c r="AN1692">
        <v>34472</v>
      </c>
      <c r="AO1692">
        <v>35494</v>
      </c>
      <c r="AP1692">
        <v>44.45</v>
      </c>
      <c r="AQ1692">
        <v>692.15</v>
      </c>
      <c r="AR1692" t="s">
        <v>2626</v>
      </c>
      <c r="AS1692" t="s">
        <v>2627</v>
      </c>
      <c r="AT1692">
        <v>1</v>
      </c>
      <c r="AU1692" t="s">
        <v>2630</v>
      </c>
      <c r="AV1692" s="3">
        <v>42262</v>
      </c>
      <c r="AW1692" s="3" t="str">
        <f>TEXT(LoanTable[[#This Row],[Disbursement Date]],"YYYY-MM")</f>
        <v>2022-09</v>
      </c>
      <c r="AX1692" t="str">
        <f>TEXT(EDATE(LoanTable[[#This Row],[Disbursement Date]],-1),"YYYY-MM")</f>
        <v>2022-08</v>
      </c>
      <c r="AY1692">
        <f>IF(LoanTable[[#This Row],[Loan Status]]="Active",1,0)</f>
        <v>0</v>
      </c>
      <c r="AZ1692">
        <f>IF(COUNTIFS(LoanTable[Client id],LoanTable[[#This Row],[Client id]],LoanTable[Period],LoanTable[[#This Row],[Previous Period]])&gt;0,1,0)</f>
        <v>0</v>
      </c>
      <c r="BA1692" s="17" t="str">
        <f>TEXT(LoanTable[[#This Row],[Disbursement Date]],"YYYY")</f>
        <v>2022</v>
      </c>
      <c r="BB1692" s="10" cm="1">
        <f t="array" ref="BB1692">IF(YEAR(LoanTable[[#This Row],[Disbursement Date]])=MIN(YEAR(LoanTable[Disbursement Date])),"",YEAR(LoanTable[[#This Row],[Disbursement Date]])-1)</f>
        <v>2021</v>
      </c>
      <c r="BC1692" s="10">
        <f>IF(LoanTable[[#This Row],[Previous Year]]="",1,IF(COUNTIFS(LoanTable[Client id],LoanTable[[#This Row],[Client id]],LoanTable[Year],LoanTable[[#This Row],[Previous Year]])&gt;0,1,0))</f>
        <v>0</v>
      </c>
      <c r="BD1692" t="str">
        <f>YEAR(LoanTable[[#This Row],[Disbursement Date]]) &amp; "-Q" &amp; ROUNDUP(MONTH(LoanTable[[#This Row],[Disbursement Date]])/3,0)</f>
        <v>2022-Q3</v>
      </c>
      <c r="BE1692">
        <f>IF(LoanTable[[#This Row],[Disbursement Date]]=LoanTable[[#This Row],[First Loan Date]],1,0)</f>
        <v>0</v>
      </c>
    </row>
    <row r="1693" spans="1:57" x14ac:dyDescent="0.3">
      <c r="A1693" t="s">
        <v>1726</v>
      </c>
      <c r="B1693">
        <v>116</v>
      </c>
      <c r="C1693" t="s">
        <v>502</v>
      </c>
      <c r="D1693" t="s">
        <v>592</v>
      </c>
      <c r="E1693">
        <v>3433</v>
      </c>
      <c r="F1693">
        <v>16076</v>
      </c>
      <c r="G1693">
        <v>28857</v>
      </c>
      <c r="H1693" s="5">
        <v>44816</v>
      </c>
      <c r="I1693" t="s">
        <v>612</v>
      </c>
      <c r="J1693" t="s">
        <v>619</v>
      </c>
      <c r="K1693">
        <v>610198</v>
      </c>
      <c r="L1693" t="s">
        <v>504</v>
      </c>
      <c r="M1693" t="s">
        <v>86</v>
      </c>
      <c r="N1693" t="s">
        <v>13</v>
      </c>
      <c r="O1693" t="s">
        <v>46</v>
      </c>
      <c r="P1693">
        <v>35</v>
      </c>
      <c r="Q1693" s="5" t="s">
        <v>87</v>
      </c>
      <c r="R1693" t="s">
        <v>30</v>
      </c>
      <c r="S1693" t="s">
        <v>145</v>
      </c>
      <c r="T1693" t="s">
        <v>18</v>
      </c>
      <c r="U1693" t="s">
        <v>65</v>
      </c>
      <c r="V1693" t="s">
        <v>31</v>
      </c>
      <c r="W1693">
        <v>697</v>
      </c>
      <c r="X1693" t="s">
        <v>574</v>
      </c>
      <c r="Y1693" t="s">
        <v>584</v>
      </c>
      <c r="Z1693" t="s">
        <v>593</v>
      </c>
      <c r="AA1693">
        <v>0.1991</v>
      </c>
      <c r="AB1693" t="s">
        <v>594</v>
      </c>
      <c r="AC1693" t="s">
        <v>595</v>
      </c>
      <c r="AD1693" t="s">
        <v>502</v>
      </c>
      <c r="AE1693" t="s">
        <v>331</v>
      </c>
      <c r="AF1693" t="s">
        <v>332</v>
      </c>
      <c r="AG1693" t="s">
        <v>333</v>
      </c>
      <c r="AH1693" t="s">
        <v>334</v>
      </c>
      <c r="AI1693" t="s">
        <v>503</v>
      </c>
      <c r="AJ1693">
        <v>610198</v>
      </c>
      <c r="AK1693" t="s">
        <v>336</v>
      </c>
      <c r="AL1693" t="s">
        <v>239</v>
      </c>
      <c r="AM1693">
        <v>4161</v>
      </c>
      <c r="AN1693">
        <v>16730</v>
      </c>
      <c r="AO1693">
        <v>3270</v>
      </c>
      <c r="AP1693">
        <v>45.8</v>
      </c>
      <c r="AQ1693">
        <v>893.6</v>
      </c>
      <c r="AR1693" t="s">
        <v>2626</v>
      </c>
      <c r="AS1693" t="s">
        <v>2626</v>
      </c>
      <c r="AT1693">
        <v>0</v>
      </c>
      <c r="AU1693" t="s">
        <v>2628</v>
      </c>
      <c r="AV1693" s="3">
        <v>42819</v>
      </c>
      <c r="AW1693" s="3" t="str">
        <f>TEXT(LoanTable[[#This Row],[Disbursement Date]],"YYYY-MM")</f>
        <v>2022-09</v>
      </c>
      <c r="AX1693" t="str">
        <f>TEXT(EDATE(LoanTable[[#This Row],[Disbursement Date]],-1),"YYYY-MM")</f>
        <v>2022-08</v>
      </c>
      <c r="AY1693">
        <f>IF(LoanTable[[#This Row],[Loan Status]]="Active",1,0)</f>
        <v>0</v>
      </c>
      <c r="AZ1693">
        <f>IF(COUNTIFS(LoanTable[Client id],LoanTable[[#This Row],[Client id]],LoanTable[Period],LoanTable[[#This Row],[Previous Period]])&gt;0,1,0)</f>
        <v>0</v>
      </c>
      <c r="BA1693" s="17" t="str">
        <f>TEXT(LoanTable[[#This Row],[Disbursement Date]],"YYYY")</f>
        <v>2022</v>
      </c>
      <c r="BB1693" s="10" cm="1">
        <f t="array" ref="BB1693">IF(YEAR(LoanTable[[#This Row],[Disbursement Date]])=MIN(YEAR(LoanTable[Disbursement Date])),"",YEAR(LoanTable[[#This Row],[Disbursement Date]])-1)</f>
        <v>2021</v>
      </c>
      <c r="BC1693" s="10">
        <f>IF(LoanTable[[#This Row],[Previous Year]]="",1,IF(COUNTIFS(LoanTable[Client id],LoanTable[[#This Row],[Client id]],LoanTable[Year],LoanTable[[#This Row],[Previous Year]])&gt;0,1,0))</f>
        <v>1</v>
      </c>
      <c r="BD1693" t="str">
        <f>YEAR(LoanTable[[#This Row],[Disbursement Date]]) &amp; "-Q" &amp; ROUNDUP(MONTH(LoanTable[[#This Row],[Disbursement Date]])/3,0)</f>
        <v>2022-Q3</v>
      </c>
      <c r="BE1693">
        <f>IF(LoanTable[[#This Row],[Disbursement Date]]=LoanTable[[#This Row],[First Loan Date]],1,0)</f>
        <v>0</v>
      </c>
    </row>
    <row r="1694" spans="1:57" x14ac:dyDescent="0.3">
      <c r="A1694" t="s">
        <v>2339</v>
      </c>
      <c r="B1694">
        <v>327</v>
      </c>
      <c r="C1694" t="s">
        <v>523</v>
      </c>
      <c r="D1694" t="s">
        <v>589</v>
      </c>
      <c r="E1694">
        <v>14417</v>
      </c>
      <c r="F1694">
        <v>29420</v>
      </c>
      <c r="G1694">
        <v>27345</v>
      </c>
      <c r="H1694" s="5">
        <v>44817</v>
      </c>
      <c r="I1694" t="s">
        <v>612</v>
      </c>
      <c r="J1694" t="s">
        <v>619</v>
      </c>
      <c r="K1694">
        <v>800018</v>
      </c>
      <c r="L1694" t="s">
        <v>526</v>
      </c>
      <c r="M1694" t="s">
        <v>12</v>
      </c>
      <c r="N1694" t="s">
        <v>13</v>
      </c>
      <c r="O1694" t="s">
        <v>14</v>
      </c>
      <c r="P1694">
        <v>37</v>
      </c>
      <c r="Q1694" s="5" t="s">
        <v>67</v>
      </c>
      <c r="R1694" t="s">
        <v>30</v>
      </c>
      <c r="S1694" t="s">
        <v>145</v>
      </c>
      <c r="T1694" t="s">
        <v>18</v>
      </c>
      <c r="U1694" t="s">
        <v>19</v>
      </c>
      <c r="V1694" t="s">
        <v>39</v>
      </c>
      <c r="W1694">
        <v>373</v>
      </c>
      <c r="X1694" t="s">
        <v>574</v>
      </c>
      <c r="Y1694" t="s">
        <v>590</v>
      </c>
      <c r="Z1694" t="s">
        <v>576</v>
      </c>
      <c r="AA1694">
        <v>9.9099999999999994E-2</v>
      </c>
      <c r="AB1694" t="s">
        <v>577</v>
      </c>
      <c r="AC1694" t="s">
        <v>591</v>
      </c>
      <c r="AD1694" t="s">
        <v>523</v>
      </c>
      <c r="AE1694" t="s">
        <v>250</v>
      </c>
      <c r="AF1694" t="s">
        <v>251</v>
      </c>
      <c r="AG1694" t="s">
        <v>252</v>
      </c>
      <c r="AH1694" t="s">
        <v>253</v>
      </c>
      <c r="AI1694" t="s">
        <v>524</v>
      </c>
      <c r="AJ1694">
        <v>800018</v>
      </c>
      <c r="AK1694" t="s">
        <v>525</v>
      </c>
      <c r="AL1694" t="s">
        <v>239</v>
      </c>
      <c r="AM1694">
        <v>15687</v>
      </c>
      <c r="AN1694">
        <v>29967</v>
      </c>
      <c r="AO1694">
        <v>14245</v>
      </c>
      <c r="AP1694">
        <v>2.19</v>
      </c>
      <c r="AQ1694">
        <v>177.94</v>
      </c>
      <c r="AR1694" t="s">
        <v>2626</v>
      </c>
      <c r="AS1694" t="s">
        <v>2626</v>
      </c>
      <c r="AT1694">
        <v>0</v>
      </c>
      <c r="AU1694" t="s">
        <v>2628</v>
      </c>
      <c r="AV1694" s="3">
        <v>44123</v>
      </c>
      <c r="AW1694" s="3" t="str">
        <f>TEXT(LoanTable[[#This Row],[Disbursement Date]],"YYYY-MM")</f>
        <v>2022-09</v>
      </c>
      <c r="AX1694" t="str">
        <f>TEXT(EDATE(LoanTable[[#This Row],[Disbursement Date]],-1),"YYYY-MM")</f>
        <v>2022-08</v>
      </c>
      <c r="AY1694">
        <f>IF(LoanTable[[#This Row],[Loan Status]]="Active",1,0)</f>
        <v>0</v>
      </c>
      <c r="AZ1694">
        <f>IF(COUNTIFS(LoanTable[Client id],LoanTable[[#This Row],[Client id]],LoanTable[Period],LoanTable[[#This Row],[Previous Period]])&gt;0,1,0)</f>
        <v>0</v>
      </c>
      <c r="BA1694" s="17" t="str">
        <f>TEXT(LoanTable[[#This Row],[Disbursement Date]],"YYYY")</f>
        <v>2022</v>
      </c>
      <c r="BB1694" s="10" cm="1">
        <f t="array" ref="BB1694">IF(YEAR(LoanTable[[#This Row],[Disbursement Date]])=MIN(YEAR(LoanTable[Disbursement Date])),"",YEAR(LoanTable[[#This Row],[Disbursement Date]])-1)</f>
        <v>2021</v>
      </c>
      <c r="BC1694" s="10">
        <f>IF(LoanTable[[#This Row],[Previous Year]]="",1,IF(COUNTIFS(LoanTable[Client id],LoanTable[[#This Row],[Client id]],LoanTable[Year],LoanTable[[#This Row],[Previous Year]])&gt;0,1,0))</f>
        <v>0</v>
      </c>
      <c r="BD1694" t="str">
        <f>YEAR(LoanTable[[#This Row],[Disbursement Date]]) &amp; "-Q" &amp; ROUNDUP(MONTH(LoanTable[[#This Row],[Disbursement Date]])/3,0)</f>
        <v>2022-Q3</v>
      </c>
      <c r="BE1694">
        <f>IF(LoanTable[[#This Row],[Disbursement Date]]=LoanTable[[#This Row],[First Loan Date]],1,0)</f>
        <v>0</v>
      </c>
    </row>
    <row r="1695" spans="1:57" x14ac:dyDescent="0.3">
      <c r="A1695" t="s">
        <v>1076</v>
      </c>
      <c r="B1695">
        <v>794</v>
      </c>
      <c r="C1695" t="s">
        <v>548</v>
      </c>
      <c r="D1695" t="s">
        <v>573</v>
      </c>
      <c r="E1695">
        <v>32920</v>
      </c>
      <c r="F1695">
        <v>13561</v>
      </c>
      <c r="G1695">
        <v>4550</v>
      </c>
      <c r="H1695" s="5">
        <v>44817</v>
      </c>
      <c r="I1695" t="s">
        <v>624</v>
      </c>
      <c r="J1695" t="s">
        <v>613</v>
      </c>
      <c r="K1695">
        <v>680026</v>
      </c>
      <c r="L1695" t="s">
        <v>551</v>
      </c>
      <c r="M1695" t="s">
        <v>40</v>
      </c>
      <c r="N1695" t="s">
        <v>13</v>
      </c>
      <c r="O1695" t="s">
        <v>14</v>
      </c>
      <c r="P1695">
        <v>43</v>
      </c>
      <c r="Q1695" s="5" t="s">
        <v>94</v>
      </c>
      <c r="R1695" t="s">
        <v>104</v>
      </c>
      <c r="S1695" t="s">
        <v>105</v>
      </c>
      <c r="T1695" t="s">
        <v>18</v>
      </c>
      <c r="U1695" t="s">
        <v>65</v>
      </c>
      <c r="V1695" t="s">
        <v>20</v>
      </c>
      <c r="W1695">
        <v>528</v>
      </c>
      <c r="X1695" t="s">
        <v>574</v>
      </c>
      <c r="Y1695" t="s">
        <v>575</v>
      </c>
      <c r="Z1695" t="s">
        <v>576</v>
      </c>
      <c r="AA1695">
        <v>0.1065</v>
      </c>
      <c r="AB1695" t="s">
        <v>577</v>
      </c>
      <c r="AC1695" t="s">
        <v>578</v>
      </c>
      <c r="AD1695" t="s">
        <v>548</v>
      </c>
      <c r="AE1695" t="s">
        <v>472</v>
      </c>
      <c r="AF1695" t="s">
        <v>473</v>
      </c>
      <c r="AG1695" t="s">
        <v>474</v>
      </c>
      <c r="AH1695" t="s">
        <v>475</v>
      </c>
      <c r="AI1695" t="s">
        <v>549</v>
      </c>
      <c r="AJ1695">
        <v>680026</v>
      </c>
      <c r="AK1695" t="s">
        <v>550</v>
      </c>
      <c r="AL1695" t="s">
        <v>239</v>
      </c>
      <c r="AM1695">
        <v>33319</v>
      </c>
      <c r="AN1695">
        <v>13570</v>
      </c>
      <c r="AO1695">
        <v>32747</v>
      </c>
      <c r="AP1695">
        <v>27.06</v>
      </c>
      <c r="AQ1695">
        <v>3939.36</v>
      </c>
      <c r="AR1695" t="s">
        <v>2626</v>
      </c>
      <c r="AS1695" t="s">
        <v>2626</v>
      </c>
      <c r="AT1695">
        <v>2</v>
      </c>
      <c r="AU1695" t="s">
        <v>2628</v>
      </c>
      <c r="AV1695" s="3">
        <v>44019</v>
      </c>
      <c r="AW1695" s="3" t="str">
        <f>TEXT(LoanTable[[#This Row],[Disbursement Date]],"YYYY-MM")</f>
        <v>2022-09</v>
      </c>
      <c r="AX1695" t="str">
        <f>TEXT(EDATE(LoanTable[[#This Row],[Disbursement Date]],-1),"YYYY-MM")</f>
        <v>2022-08</v>
      </c>
      <c r="AY1695">
        <f>IF(LoanTable[[#This Row],[Loan Status]]="Active",1,0)</f>
        <v>1</v>
      </c>
      <c r="AZ1695">
        <f>IF(COUNTIFS(LoanTable[Client id],LoanTable[[#This Row],[Client id]],LoanTable[Period],LoanTable[[#This Row],[Previous Period]])&gt;0,1,0)</f>
        <v>0</v>
      </c>
      <c r="BA1695" s="17" t="str">
        <f>TEXT(LoanTable[[#This Row],[Disbursement Date]],"YYYY")</f>
        <v>2022</v>
      </c>
      <c r="BB1695" s="10" cm="1">
        <f t="array" ref="BB1695">IF(YEAR(LoanTable[[#This Row],[Disbursement Date]])=MIN(YEAR(LoanTable[Disbursement Date])),"",YEAR(LoanTable[[#This Row],[Disbursement Date]])-1)</f>
        <v>2021</v>
      </c>
      <c r="BC1695" s="10">
        <f>IF(LoanTable[[#This Row],[Previous Year]]="",1,IF(COUNTIFS(LoanTable[Client id],LoanTable[[#This Row],[Client id]],LoanTable[Year],LoanTable[[#This Row],[Previous Year]])&gt;0,1,0))</f>
        <v>0</v>
      </c>
      <c r="BD1695" t="str">
        <f>YEAR(LoanTable[[#This Row],[Disbursement Date]]) &amp; "-Q" &amp; ROUNDUP(MONTH(LoanTable[[#This Row],[Disbursement Date]])/3,0)</f>
        <v>2022-Q3</v>
      </c>
      <c r="BE1695">
        <f>IF(LoanTable[[#This Row],[Disbursement Date]]=LoanTable[[#This Row],[First Loan Date]],1,0)</f>
        <v>0</v>
      </c>
    </row>
    <row r="1696" spans="1:57" x14ac:dyDescent="0.3">
      <c r="A1696" t="s">
        <v>1216</v>
      </c>
      <c r="B1696">
        <v>113</v>
      </c>
      <c r="C1696" t="s">
        <v>249</v>
      </c>
      <c r="D1696" t="s">
        <v>573</v>
      </c>
      <c r="E1696">
        <v>35622</v>
      </c>
      <c r="F1696">
        <v>46501</v>
      </c>
      <c r="G1696">
        <v>40136</v>
      </c>
      <c r="H1696" s="5">
        <v>44823</v>
      </c>
      <c r="I1696" t="s">
        <v>615</v>
      </c>
      <c r="J1696" t="s">
        <v>613</v>
      </c>
      <c r="K1696">
        <v>910182</v>
      </c>
      <c r="L1696" t="s">
        <v>257</v>
      </c>
      <c r="M1696" t="s">
        <v>64</v>
      </c>
      <c r="N1696" t="s">
        <v>13</v>
      </c>
      <c r="O1696" t="s">
        <v>28</v>
      </c>
      <c r="P1696">
        <v>49</v>
      </c>
      <c r="Q1696" s="5" t="s">
        <v>167</v>
      </c>
      <c r="R1696" t="s">
        <v>30</v>
      </c>
      <c r="S1696" t="s">
        <v>145</v>
      </c>
      <c r="T1696" t="s">
        <v>44</v>
      </c>
      <c r="U1696" t="s">
        <v>26</v>
      </c>
      <c r="V1696" t="s">
        <v>39</v>
      </c>
      <c r="W1696">
        <v>408</v>
      </c>
      <c r="X1696" t="s">
        <v>574</v>
      </c>
      <c r="Y1696" t="s">
        <v>575</v>
      </c>
      <c r="Z1696" t="s">
        <v>576</v>
      </c>
      <c r="AA1696">
        <v>0.1065</v>
      </c>
      <c r="AB1696" t="s">
        <v>577</v>
      </c>
      <c r="AC1696" t="s">
        <v>578</v>
      </c>
      <c r="AD1696" t="s">
        <v>249</v>
      </c>
      <c r="AE1696" t="s">
        <v>250</v>
      </c>
      <c r="AF1696" t="s">
        <v>251</v>
      </c>
      <c r="AG1696" t="s">
        <v>252</v>
      </c>
      <c r="AH1696" t="s">
        <v>253</v>
      </c>
      <c r="AI1696" t="s">
        <v>254</v>
      </c>
      <c r="AJ1696">
        <v>910182</v>
      </c>
      <c r="AK1696" t="s">
        <v>255</v>
      </c>
      <c r="AL1696" t="s">
        <v>256</v>
      </c>
      <c r="AM1696">
        <v>35757</v>
      </c>
      <c r="AN1696">
        <v>47201</v>
      </c>
      <c r="AO1696">
        <v>35284</v>
      </c>
      <c r="AP1696">
        <v>39.19</v>
      </c>
      <c r="AQ1696">
        <v>1946.31</v>
      </c>
      <c r="AR1696" t="s">
        <v>2626</v>
      </c>
      <c r="AS1696" t="s">
        <v>2626</v>
      </c>
      <c r="AT1696">
        <v>0</v>
      </c>
      <c r="AU1696" t="s">
        <v>2629</v>
      </c>
      <c r="AV1696" s="3">
        <v>44823</v>
      </c>
      <c r="AW1696" s="3" t="str">
        <f>TEXT(LoanTable[[#This Row],[Disbursement Date]],"YYYY-MM")</f>
        <v>2022-09</v>
      </c>
      <c r="AX1696" t="str">
        <f>TEXT(EDATE(LoanTable[[#This Row],[Disbursement Date]],-1),"YYYY-MM")</f>
        <v>2022-08</v>
      </c>
      <c r="AY1696">
        <f>IF(LoanTable[[#This Row],[Loan Status]]="Active",1,0)</f>
        <v>0</v>
      </c>
      <c r="AZ1696">
        <f>IF(COUNTIFS(LoanTable[Client id],LoanTable[[#This Row],[Client id]],LoanTable[Period],LoanTable[[#This Row],[Previous Period]])&gt;0,1,0)</f>
        <v>0</v>
      </c>
      <c r="BA1696" s="17" t="str">
        <f>TEXT(LoanTable[[#This Row],[Disbursement Date]],"YYYY")</f>
        <v>2022</v>
      </c>
      <c r="BB1696" s="10" cm="1">
        <f t="array" ref="BB1696">IF(YEAR(LoanTable[[#This Row],[Disbursement Date]])=MIN(YEAR(LoanTable[Disbursement Date])),"",YEAR(LoanTable[[#This Row],[Disbursement Date]])-1)</f>
        <v>2021</v>
      </c>
      <c r="BC1696" s="10">
        <f>IF(LoanTable[[#This Row],[Previous Year]]="",1,IF(COUNTIFS(LoanTable[Client id],LoanTable[[#This Row],[Client id]],LoanTable[Year],LoanTable[[#This Row],[Previous Year]])&gt;0,1,0))</f>
        <v>0</v>
      </c>
      <c r="BD1696" t="str">
        <f>YEAR(LoanTable[[#This Row],[Disbursement Date]]) &amp; "-Q" &amp; ROUNDUP(MONTH(LoanTable[[#This Row],[Disbursement Date]])/3,0)</f>
        <v>2022-Q3</v>
      </c>
      <c r="BE1696">
        <f>IF(LoanTable[[#This Row],[Disbursement Date]]=LoanTable[[#This Row],[First Loan Date]],1,0)</f>
        <v>1</v>
      </c>
    </row>
    <row r="1697" spans="1:57" x14ac:dyDescent="0.3">
      <c r="A1697" t="s">
        <v>944</v>
      </c>
      <c r="B1697">
        <v>520</v>
      </c>
      <c r="C1697" t="s">
        <v>354</v>
      </c>
      <c r="D1697" t="s">
        <v>573</v>
      </c>
      <c r="E1697">
        <v>16955</v>
      </c>
      <c r="F1697">
        <v>12136</v>
      </c>
      <c r="G1697">
        <v>35820</v>
      </c>
      <c r="H1697" s="5">
        <v>44823</v>
      </c>
      <c r="I1697" t="s">
        <v>612</v>
      </c>
      <c r="J1697" t="s">
        <v>613</v>
      </c>
      <c r="K1697">
        <v>70364</v>
      </c>
      <c r="L1697" t="s">
        <v>356</v>
      </c>
      <c r="M1697" t="s">
        <v>78</v>
      </c>
      <c r="N1697" t="s">
        <v>13</v>
      </c>
      <c r="O1697" t="s">
        <v>46</v>
      </c>
      <c r="P1697">
        <v>26</v>
      </c>
      <c r="Q1697" s="5" t="s">
        <v>142</v>
      </c>
      <c r="R1697" t="s">
        <v>25</v>
      </c>
      <c r="S1697" t="s">
        <v>35</v>
      </c>
      <c r="T1697" t="s">
        <v>18</v>
      </c>
      <c r="U1697" t="s">
        <v>19</v>
      </c>
      <c r="V1697" t="s">
        <v>31</v>
      </c>
      <c r="W1697">
        <v>398</v>
      </c>
      <c r="X1697" t="s">
        <v>574</v>
      </c>
      <c r="Y1697" t="s">
        <v>575</v>
      </c>
      <c r="Z1697" t="s">
        <v>576</v>
      </c>
      <c r="AA1697">
        <v>0.1065</v>
      </c>
      <c r="AB1697" t="s">
        <v>577</v>
      </c>
      <c r="AC1697" t="s">
        <v>578</v>
      </c>
      <c r="AD1697" t="s">
        <v>354</v>
      </c>
      <c r="AE1697" t="s">
        <v>279</v>
      </c>
      <c r="AF1697" t="s">
        <v>280</v>
      </c>
      <c r="AG1697" t="s">
        <v>281</v>
      </c>
      <c r="AH1697" t="s">
        <v>282</v>
      </c>
      <c r="AI1697" t="s">
        <v>354</v>
      </c>
      <c r="AJ1697">
        <v>70364</v>
      </c>
      <c r="AK1697" t="s">
        <v>355</v>
      </c>
      <c r="AL1697" t="s">
        <v>239</v>
      </c>
      <c r="AM1697">
        <v>18490</v>
      </c>
      <c r="AN1697">
        <v>12378</v>
      </c>
      <c r="AO1697">
        <v>16592</v>
      </c>
      <c r="AP1697">
        <v>17.23</v>
      </c>
      <c r="AQ1697">
        <v>2332.88</v>
      </c>
      <c r="AR1697" t="s">
        <v>2626</v>
      </c>
      <c r="AS1697" t="s">
        <v>2626</v>
      </c>
      <c r="AT1697">
        <v>1</v>
      </c>
      <c r="AU1697" t="s">
        <v>2629</v>
      </c>
      <c r="AV1697" s="3">
        <v>44823</v>
      </c>
      <c r="AW1697" s="3" t="str">
        <f>TEXT(LoanTable[[#This Row],[Disbursement Date]],"YYYY-MM")</f>
        <v>2022-09</v>
      </c>
      <c r="AX1697" t="str">
        <f>TEXT(EDATE(LoanTable[[#This Row],[Disbursement Date]],-1),"YYYY-MM")</f>
        <v>2022-08</v>
      </c>
      <c r="AY1697">
        <f>IF(LoanTable[[#This Row],[Loan Status]]="Active",1,0)</f>
        <v>0</v>
      </c>
      <c r="AZ1697">
        <f>IF(COUNTIFS(LoanTable[Client id],LoanTable[[#This Row],[Client id]],LoanTable[Period],LoanTable[[#This Row],[Previous Period]])&gt;0,1,0)</f>
        <v>0</v>
      </c>
      <c r="BA1697" s="17" t="str">
        <f>TEXT(LoanTable[[#This Row],[Disbursement Date]],"YYYY")</f>
        <v>2022</v>
      </c>
      <c r="BB1697" s="10" cm="1">
        <f t="array" ref="BB1697">IF(YEAR(LoanTable[[#This Row],[Disbursement Date]])=MIN(YEAR(LoanTable[Disbursement Date])),"",YEAR(LoanTable[[#This Row],[Disbursement Date]])-1)</f>
        <v>2021</v>
      </c>
      <c r="BC1697" s="10">
        <f>IF(LoanTable[[#This Row],[Previous Year]]="",1,IF(COUNTIFS(LoanTable[Client id],LoanTable[[#This Row],[Client id]],LoanTable[Year],LoanTable[[#This Row],[Previous Year]])&gt;0,1,0))</f>
        <v>0</v>
      </c>
      <c r="BD1697" t="str">
        <f>YEAR(LoanTable[[#This Row],[Disbursement Date]]) &amp; "-Q" &amp; ROUNDUP(MONTH(LoanTable[[#This Row],[Disbursement Date]])/3,0)</f>
        <v>2022-Q3</v>
      </c>
      <c r="BE1697">
        <f>IF(LoanTable[[#This Row],[Disbursement Date]]=LoanTable[[#This Row],[First Loan Date]],1,0)</f>
        <v>1</v>
      </c>
    </row>
    <row r="1698" spans="1:57" x14ac:dyDescent="0.3">
      <c r="A1698" t="s">
        <v>877</v>
      </c>
      <c r="B1698">
        <v>385</v>
      </c>
      <c r="C1698" t="s">
        <v>471</v>
      </c>
      <c r="D1698" t="s">
        <v>573</v>
      </c>
      <c r="E1698">
        <v>23467</v>
      </c>
      <c r="F1698">
        <v>22609</v>
      </c>
      <c r="G1698">
        <v>12977</v>
      </c>
      <c r="H1698" s="5">
        <v>44828</v>
      </c>
      <c r="I1698" t="s">
        <v>617</v>
      </c>
      <c r="J1698" t="s">
        <v>613</v>
      </c>
      <c r="K1698">
        <v>570241</v>
      </c>
      <c r="L1698" t="s">
        <v>477</v>
      </c>
      <c r="M1698" t="s">
        <v>199</v>
      </c>
      <c r="N1698" t="s">
        <v>13</v>
      </c>
      <c r="O1698" t="s">
        <v>28</v>
      </c>
      <c r="P1698">
        <v>49</v>
      </c>
      <c r="Q1698" s="5" t="s">
        <v>200</v>
      </c>
      <c r="R1698" t="s">
        <v>74</v>
      </c>
      <c r="S1698" t="s">
        <v>105</v>
      </c>
      <c r="T1698" t="s">
        <v>18</v>
      </c>
      <c r="U1698" t="s">
        <v>22</v>
      </c>
      <c r="V1698" t="s">
        <v>39</v>
      </c>
      <c r="W1698">
        <v>519</v>
      </c>
      <c r="X1698" t="s">
        <v>574</v>
      </c>
      <c r="Y1698" t="s">
        <v>575</v>
      </c>
      <c r="Z1698" t="s">
        <v>576</v>
      </c>
      <c r="AA1698">
        <v>0.1065</v>
      </c>
      <c r="AB1698" t="s">
        <v>577</v>
      </c>
      <c r="AC1698" t="s">
        <v>578</v>
      </c>
      <c r="AD1698" t="s">
        <v>471</v>
      </c>
      <c r="AE1698" t="s">
        <v>472</v>
      </c>
      <c r="AF1698" t="s">
        <v>473</v>
      </c>
      <c r="AG1698" t="s">
        <v>474</v>
      </c>
      <c r="AH1698" t="s">
        <v>475</v>
      </c>
      <c r="AI1698" t="s">
        <v>471</v>
      </c>
      <c r="AJ1698">
        <v>570241</v>
      </c>
      <c r="AK1698" t="s">
        <v>476</v>
      </c>
      <c r="AL1698" t="s">
        <v>241</v>
      </c>
      <c r="AM1698">
        <v>24617</v>
      </c>
      <c r="AN1698">
        <v>22481</v>
      </c>
      <c r="AO1698">
        <v>23410</v>
      </c>
      <c r="AP1698">
        <v>40.89</v>
      </c>
      <c r="AQ1698">
        <v>4829.8500000000004</v>
      </c>
      <c r="AR1698" t="s">
        <v>2626</v>
      </c>
      <c r="AS1698" t="s">
        <v>2626</v>
      </c>
      <c r="AT1698">
        <v>2</v>
      </c>
      <c r="AU1698" t="s">
        <v>2629</v>
      </c>
      <c r="AV1698" s="3">
        <v>44828</v>
      </c>
      <c r="AW1698" s="3" t="str">
        <f>TEXT(LoanTable[[#This Row],[Disbursement Date]],"YYYY-MM")</f>
        <v>2022-09</v>
      </c>
      <c r="AX1698" t="str">
        <f>TEXT(EDATE(LoanTable[[#This Row],[Disbursement Date]],-1),"YYYY-MM")</f>
        <v>2022-08</v>
      </c>
      <c r="AY1698">
        <f>IF(LoanTable[[#This Row],[Loan Status]]="Active",1,0)</f>
        <v>0</v>
      </c>
      <c r="AZ1698">
        <f>IF(COUNTIFS(LoanTable[Client id],LoanTable[[#This Row],[Client id]],LoanTable[Period],LoanTable[[#This Row],[Previous Period]])&gt;0,1,0)</f>
        <v>0</v>
      </c>
      <c r="BA1698" s="17" t="str">
        <f>TEXT(LoanTable[[#This Row],[Disbursement Date]],"YYYY")</f>
        <v>2022</v>
      </c>
      <c r="BB1698" s="10" cm="1">
        <f t="array" ref="BB1698">IF(YEAR(LoanTable[[#This Row],[Disbursement Date]])=MIN(YEAR(LoanTable[Disbursement Date])),"",YEAR(LoanTable[[#This Row],[Disbursement Date]])-1)</f>
        <v>2021</v>
      </c>
      <c r="BC1698" s="10">
        <f>IF(LoanTable[[#This Row],[Previous Year]]="",1,IF(COUNTIFS(LoanTable[Client id],LoanTable[[#This Row],[Client id]],LoanTable[Year],LoanTable[[#This Row],[Previous Year]])&gt;0,1,0))</f>
        <v>0</v>
      </c>
      <c r="BD1698" t="str">
        <f>YEAR(LoanTable[[#This Row],[Disbursement Date]]) &amp; "-Q" &amp; ROUNDUP(MONTH(LoanTable[[#This Row],[Disbursement Date]])/3,0)</f>
        <v>2022-Q3</v>
      </c>
      <c r="BE1698">
        <f>IF(LoanTable[[#This Row],[Disbursement Date]]=LoanTable[[#This Row],[First Loan Date]],1,0)</f>
        <v>1</v>
      </c>
    </row>
    <row r="1699" spans="1:57" x14ac:dyDescent="0.3">
      <c r="A1699" t="s">
        <v>2341</v>
      </c>
      <c r="B1699">
        <v>458</v>
      </c>
      <c r="C1699" t="s">
        <v>505</v>
      </c>
      <c r="D1699" t="s">
        <v>583</v>
      </c>
      <c r="E1699">
        <v>18839</v>
      </c>
      <c r="F1699">
        <v>32209</v>
      </c>
      <c r="G1699">
        <v>35638</v>
      </c>
      <c r="H1699" s="5">
        <v>44828</v>
      </c>
      <c r="I1699" t="s">
        <v>615</v>
      </c>
      <c r="J1699" t="s">
        <v>613</v>
      </c>
      <c r="K1699">
        <v>380112</v>
      </c>
      <c r="L1699" t="s">
        <v>507</v>
      </c>
      <c r="M1699" t="s">
        <v>154</v>
      </c>
      <c r="N1699" t="s">
        <v>13</v>
      </c>
      <c r="O1699" t="s">
        <v>14</v>
      </c>
      <c r="P1699">
        <v>40</v>
      </c>
      <c r="Q1699" s="5" t="s">
        <v>216</v>
      </c>
      <c r="R1699" t="s">
        <v>104</v>
      </c>
      <c r="S1699" t="s">
        <v>105</v>
      </c>
      <c r="T1699" t="s">
        <v>18</v>
      </c>
      <c r="U1699" t="s">
        <v>26</v>
      </c>
      <c r="V1699" t="s">
        <v>39</v>
      </c>
      <c r="W1699">
        <v>714</v>
      </c>
      <c r="X1699" t="s">
        <v>574</v>
      </c>
      <c r="Y1699" t="s">
        <v>584</v>
      </c>
      <c r="Z1699" t="s">
        <v>576</v>
      </c>
      <c r="AA1699">
        <v>0.1825</v>
      </c>
      <c r="AB1699" t="s">
        <v>585</v>
      </c>
      <c r="AC1699" t="s">
        <v>586</v>
      </c>
      <c r="AD1699" t="s">
        <v>505</v>
      </c>
      <c r="AE1699" t="s">
        <v>325</v>
      </c>
      <c r="AF1699" t="s">
        <v>326</v>
      </c>
      <c r="AG1699" t="s">
        <v>327</v>
      </c>
      <c r="AH1699" t="s">
        <v>328</v>
      </c>
      <c r="AI1699" t="s">
        <v>505</v>
      </c>
      <c r="AJ1699">
        <v>380112</v>
      </c>
      <c r="AK1699" t="s">
        <v>506</v>
      </c>
      <c r="AL1699" t="s">
        <v>256</v>
      </c>
      <c r="AM1699">
        <v>20483</v>
      </c>
      <c r="AN1699">
        <v>33853</v>
      </c>
      <c r="AO1699">
        <v>18481</v>
      </c>
      <c r="AP1699">
        <v>27.35</v>
      </c>
      <c r="AQ1699">
        <v>2968.45</v>
      </c>
      <c r="AR1699" t="s">
        <v>2626</v>
      </c>
      <c r="AS1699" t="s">
        <v>2626</v>
      </c>
      <c r="AT1699">
        <v>1</v>
      </c>
      <c r="AU1699" t="s">
        <v>2628</v>
      </c>
      <c r="AV1699" s="3">
        <v>44828</v>
      </c>
      <c r="AW1699" s="3" t="str">
        <f>TEXT(LoanTable[[#This Row],[Disbursement Date]],"YYYY-MM")</f>
        <v>2022-09</v>
      </c>
      <c r="AX1699" t="str">
        <f>TEXT(EDATE(LoanTable[[#This Row],[Disbursement Date]],-1),"YYYY-MM")</f>
        <v>2022-08</v>
      </c>
      <c r="AY1699">
        <f>IF(LoanTable[[#This Row],[Loan Status]]="Active",1,0)</f>
        <v>0</v>
      </c>
      <c r="AZ1699">
        <f>IF(COUNTIFS(LoanTable[Client id],LoanTable[[#This Row],[Client id]],LoanTable[Period],LoanTable[[#This Row],[Previous Period]])&gt;0,1,0)</f>
        <v>0</v>
      </c>
      <c r="BA1699" s="17" t="str">
        <f>TEXT(LoanTable[[#This Row],[Disbursement Date]],"YYYY")</f>
        <v>2022</v>
      </c>
      <c r="BB1699" s="10" cm="1">
        <f t="array" ref="BB1699">IF(YEAR(LoanTable[[#This Row],[Disbursement Date]])=MIN(YEAR(LoanTable[Disbursement Date])),"",YEAR(LoanTable[[#This Row],[Disbursement Date]])-1)</f>
        <v>2021</v>
      </c>
      <c r="BC1699" s="10">
        <f>IF(LoanTable[[#This Row],[Previous Year]]="",1,IF(COUNTIFS(LoanTable[Client id],LoanTable[[#This Row],[Client id]],LoanTable[Year],LoanTable[[#This Row],[Previous Year]])&gt;0,1,0))</f>
        <v>0</v>
      </c>
      <c r="BD1699" t="str">
        <f>YEAR(LoanTable[[#This Row],[Disbursement Date]]) &amp; "-Q" &amp; ROUNDUP(MONTH(LoanTable[[#This Row],[Disbursement Date]])/3,0)</f>
        <v>2022-Q3</v>
      </c>
      <c r="BE1699">
        <f>IF(LoanTable[[#This Row],[Disbursement Date]]=LoanTable[[#This Row],[First Loan Date]],1,0)</f>
        <v>1</v>
      </c>
    </row>
    <row r="1700" spans="1:57" x14ac:dyDescent="0.3">
      <c r="A1700" t="s">
        <v>2548</v>
      </c>
      <c r="B1700">
        <v>744</v>
      </c>
      <c r="C1700" t="s">
        <v>519</v>
      </c>
      <c r="D1700" t="s">
        <v>589</v>
      </c>
      <c r="E1700">
        <v>30247</v>
      </c>
      <c r="F1700">
        <v>5922</v>
      </c>
      <c r="G1700">
        <v>15110</v>
      </c>
      <c r="H1700" s="5">
        <v>44831</v>
      </c>
      <c r="I1700" t="s">
        <v>617</v>
      </c>
      <c r="J1700" t="s">
        <v>613</v>
      </c>
      <c r="K1700">
        <v>1550006</v>
      </c>
      <c r="L1700" t="s">
        <v>521</v>
      </c>
      <c r="M1700" t="s">
        <v>217</v>
      </c>
      <c r="N1700" t="s">
        <v>13</v>
      </c>
      <c r="O1700" t="s">
        <v>14</v>
      </c>
      <c r="P1700">
        <v>43</v>
      </c>
      <c r="Q1700" s="5" t="s">
        <v>218</v>
      </c>
      <c r="R1700" t="s">
        <v>104</v>
      </c>
      <c r="S1700" t="s">
        <v>105</v>
      </c>
      <c r="T1700" t="s">
        <v>18</v>
      </c>
      <c r="U1700" t="s">
        <v>19</v>
      </c>
      <c r="V1700" t="s">
        <v>39</v>
      </c>
      <c r="W1700">
        <v>558</v>
      </c>
      <c r="X1700" t="s">
        <v>574</v>
      </c>
      <c r="Y1700" t="s">
        <v>590</v>
      </c>
      <c r="Z1700" t="s">
        <v>576</v>
      </c>
      <c r="AA1700">
        <v>9.9099999999999994E-2</v>
      </c>
      <c r="AB1700" t="s">
        <v>577</v>
      </c>
      <c r="AC1700" t="s">
        <v>591</v>
      </c>
      <c r="AD1700" t="s">
        <v>519</v>
      </c>
      <c r="AE1700" t="s">
        <v>375</v>
      </c>
      <c r="AF1700" t="s">
        <v>376</v>
      </c>
      <c r="AG1700" t="s">
        <v>377</v>
      </c>
      <c r="AH1700" t="s">
        <v>378</v>
      </c>
      <c r="AI1700" t="s">
        <v>519</v>
      </c>
      <c r="AJ1700">
        <v>1550006</v>
      </c>
      <c r="AK1700" t="s">
        <v>520</v>
      </c>
      <c r="AL1700" t="s">
        <v>239</v>
      </c>
      <c r="AM1700">
        <v>31913</v>
      </c>
      <c r="AN1700">
        <v>5605</v>
      </c>
      <c r="AO1700">
        <v>29938</v>
      </c>
      <c r="AP1700">
        <v>19.91</v>
      </c>
      <c r="AQ1700">
        <v>1454.82</v>
      </c>
      <c r="AR1700" t="s">
        <v>2626</v>
      </c>
      <c r="AS1700" t="s">
        <v>2626</v>
      </c>
      <c r="AT1700">
        <v>0</v>
      </c>
      <c r="AU1700" t="s">
        <v>2629</v>
      </c>
      <c r="AV1700" s="3">
        <v>42842</v>
      </c>
      <c r="AW1700" s="3" t="str">
        <f>TEXT(LoanTable[[#This Row],[Disbursement Date]],"YYYY-MM")</f>
        <v>2022-09</v>
      </c>
      <c r="AX1700" t="str">
        <f>TEXT(EDATE(LoanTable[[#This Row],[Disbursement Date]],-1),"YYYY-MM")</f>
        <v>2022-08</v>
      </c>
      <c r="AY1700">
        <f>IF(LoanTable[[#This Row],[Loan Status]]="Active",1,0)</f>
        <v>0</v>
      </c>
      <c r="AZ1700">
        <f>IF(COUNTIFS(LoanTable[Client id],LoanTable[[#This Row],[Client id]],LoanTable[Period],LoanTable[[#This Row],[Previous Period]])&gt;0,1,0)</f>
        <v>0</v>
      </c>
      <c r="BA1700" s="17" t="str">
        <f>TEXT(LoanTable[[#This Row],[Disbursement Date]],"YYYY")</f>
        <v>2022</v>
      </c>
      <c r="BB1700" s="10" cm="1">
        <f t="array" ref="BB1700">IF(YEAR(LoanTable[[#This Row],[Disbursement Date]])=MIN(YEAR(LoanTable[Disbursement Date])),"",YEAR(LoanTable[[#This Row],[Disbursement Date]])-1)</f>
        <v>2021</v>
      </c>
      <c r="BC1700" s="10">
        <f>IF(LoanTable[[#This Row],[Previous Year]]="",1,IF(COUNTIFS(LoanTable[Client id],LoanTable[[#This Row],[Client id]],LoanTable[Year],LoanTable[[#This Row],[Previous Year]])&gt;0,1,0))</f>
        <v>0</v>
      </c>
      <c r="BD1700" t="str">
        <f>YEAR(LoanTable[[#This Row],[Disbursement Date]]) &amp; "-Q" &amp; ROUNDUP(MONTH(LoanTable[[#This Row],[Disbursement Date]])/3,0)</f>
        <v>2022-Q3</v>
      </c>
      <c r="BE1700">
        <f>IF(LoanTable[[#This Row],[Disbursement Date]]=LoanTable[[#This Row],[First Loan Date]],1,0)</f>
        <v>0</v>
      </c>
    </row>
    <row r="1701" spans="1:57" x14ac:dyDescent="0.3">
      <c r="A1701" t="s">
        <v>1981</v>
      </c>
      <c r="B1701">
        <v>328</v>
      </c>
      <c r="C1701" t="s">
        <v>280</v>
      </c>
      <c r="D1701" t="s">
        <v>573</v>
      </c>
      <c r="E1701">
        <v>26014</v>
      </c>
      <c r="F1701">
        <v>47662</v>
      </c>
      <c r="G1701">
        <v>5806</v>
      </c>
      <c r="H1701" s="5">
        <v>44836</v>
      </c>
      <c r="I1701" t="s">
        <v>615</v>
      </c>
      <c r="J1701" t="s">
        <v>613</v>
      </c>
      <c r="K1701">
        <v>50678</v>
      </c>
      <c r="L1701" t="s">
        <v>363</v>
      </c>
      <c r="M1701" t="s">
        <v>86</v>
      </c>
      <c r="N1701" t="s">
        <v>13</v>
      </c>
      <c r="O1701" t="s">
        <v>46</v>
      </c>
      <c r="P1701">
        <v>35</v>
      </c>
      <c r="Q1701" s="5" t="s">
        <v>87</v>
      </c>
      <c r="R1701" t="s">
        <v>30</v>
      </c>
      <c r="S1701" t="s">
        <v>145</v>
      </c>
      <c r="T1701" t="s">
        <v>18</v>
      </c>
      <c r="U1701" t="s">
        <v>65</v>
      </c>
      <c r="V1701" t="s">
        <v>31</v>
      </c>
      <c r="W1701">
        <v>697</v>
      </c>
      <c r="X1701" t="s">
        <v>574</v>
      </c>
      <c r="Y1701" t="s">
        <v>575</v>
      </c>
      <c r="Z1701" t="s">
        <v>576</v>
      </c>
      <c r="AA1701">
        <v>0.1065</v>
      </c>
      <c r="AB1701" t="s">
        <v>577</v>
      </c>
      <c r="AC1701" t="s">
        <v>578</v>
      </c>
      <c r="AD1701" t="s">
        <v>280</v>
      </c>
      <c r="AE1701" t="s">
        <v>279</v>
      </c>
      <c r="AF1701" t="s">
        <v>280</v>
      </c>
      <c r="AG1701" t="s">
        <v>281</v>
      </c>
      <c r="AH1701" t="s">
        <v>282</v>
      </c>
      <c r="AI1701" t="s">
        <v>280</v>
      </c>
      <c r="AJ1701">
        <v>50678</v>
      </c>
      <c r="AK1701" t="s">
        <v>362</v>
      </c>
      <c r="AL1701" t="s">
        <v>239</v>
      </c>
      <c r="AM1701">
        <v>27748</v>
      </c>
      <c r="AN1701">
        <v>49289</v>
      </c>
      <c r="AO1701">
        <v>25888</v>
      </c>
      <c r="AP1701">
        <v>28.58</v>
      </c>
      <c r="AQ1701">
        <v>2932.86</v>
      </c>
      <c r="AR1701" t="s">
        <v>2626</v>
      </c>
      <c r="AS1701" t="s">
        <v>2626</v>
      </c>
      <c r="AT1701">
        <v>0</v>
      </c>
      <c r="AU1701" t="s">
        <v>2629</v>
      </c>
      <c r="AV1701" s="3">
        <v>43045</v>
      </c>
      <c r="AW1701" s="3" t="str">
        <f>TEXT(LoanTable[[#This Row],[Disbursement Date]],"YYYY-MM")</f>
        <v>2022-10</v>
      </c>
      <c r="AX1701" t="str">
        <f>TEXT(EDATE(LoanTable[[#This Row],[Disbursement Date]],-1),"YYYY-MM")</f>
        <v>2022-09</v>
      </c>
      <c r="AY1701">
        <f>IF(LoanTable[[#This Row],[Loan Status]]="Active",1,0)</f>
        <v>0</v>
      </c>
      <c r="AZ1701">
        <f>IF(COUNTIFS(LoanTable[Client id],LoanTable[[#This Row],[Client id]],LoanTable[Period],LoanTable[[#This Row],[Previous Period]])&gt;0,1,0)</f>
        <v>0</v>
      </c>
      <c r="BA1701" s="17" t="str">
        <f>TEXT(LoanTable[[#This Row],[Disbursement Date]],"YYYY")</f>
        <v>2022</v>
      </c>
      <c r="BB1701" s="10" cm="1">
        <f t="array" ref="BB1701">IF(YEAR(LoanTable[[#This Row],[Disbursement Date]])=MIN(YEAR(LoanTable[Disbursement Date])),"",YEAR(LoanTable[[#This Row],[Disbursement Date]])-1)</f>
        <v>2021</v>
      </c>
      <c r="BC1701" s="10">
        <f>IF(LoanTable[[#This Row],[Previous Year]]="",1,IF(COUNTIFS(LoanTable[Client id],LoanTable[[#This Row],[Client id]],LoanTable[Year],LoanTable[[#This Row],[Previous Year]])&gt;0,1,0))</f>
        <v>0</v>
      </c>
      <c r="BD1701" t="str">
        <f>YEAR(LoanTable[[#This Row],[Disbursement Date]]) &amp; "-Q" &amp; ROUNDUP(MONTH(LoanTable[[#This Row],[Disbursement Date]])/3,0)</f>
        <v>2022-Q4</v>
      </c>
      <c r="BE1701">
        <f>IF(LoanTable[[#This Row],[Disbursement Date]]=LoanTable[[#This Row],[First Loan Date]],1,0)</f>
        <v>0</v>
      </c>
    </row>
    <row r="1702" spans="1:57" x14ac:dyDescent="0.3">
      <c r="A1702" t="s">
        <v>1650</v>
      </c>
      <c r="B1702">
        <v>443</v>
      </c>
      <c r="C1702" t="s">
        <v>243</v>
      </c>
      <c r="D1702" t="s">
        <v>573</v>
      </c>
      <c r="E1702">
        <v>39991</v>
      </c>
      <c r="F1702">
        <v>33756</v>
      </c>
      <c r="G1702">
        <v>15899</v>
      </c>
      <c r="H1702" s="5">
        <v>44837</v>
      </c>
      <c r="I1702" t="s">
        <v>612</v>
      </c>
      <c r="J1702" t="s">
        <v>619</v>
      </c>
      <c r="K1702">
        <v>160051</v>
      </c>
      <c r="L1702" t="s">
        <v>245</v>
      </c>
      <c r="M1702" t="s">
        <v>90</v>
      </c>
      <c r="N1702" t="s">
        <v>13</v>
      </c>
      <c r="O1702" t="s">
        <v>28</v>
      </c>
      <c r="P1702">
        <v>52</v>
      </c>
      <c r="Q1702" s="5" t="s">
        <v>92</v>
      </c>
      <c r="R1702" t="s">
        <v>74</v>
      </c>
      <c r="S1702" t="s">
        <v>35</v>
      </c>
      <c r="T1702" t="s">
        <v>18</v>
      </c>
      <c r="U1702" t="s">
        <v>22</v>
      </c>
      <c r="V1702" t="s">
        <v>39</v>
      </c>
      <c r="W1702">
        <v>322</v>
      </c>
      <c r="X1702" t="s">
        <v>574</v>
      </c>
      <c r="Y1702" t="s">
        <v>575</v>
      </c>
      <c r="Z1702" t="s">
        <v>576</v>
      </c>
      <c r="AA1702">
        <v>0.1065</v>
      </c>
      <c r="AB1702" t="s">
        <v>577</v>
      </c>
      <c r="AC1702" t="s">
        <v>578</v>
      </c>
      <c r="AD1702" t="s">
        <v>243</v>
      </c>
      <c r="AE1702" t="s">
        <v>234</v>
      </c>
      <c r="AF1702" t="s">
        <v>235</v>
      </c>
      <c r="AG1702" t="s">
        <v>236</v>
      </c>
      <c r="AH1702" t="s">
        <v>237</v>
      </c>
      <c r="AI1702" t="s">
        <v>243</v>
      </c>
      <c r="AJ1702">
        <v>160051</v>
      </c>
      <c r="AK1702" t="s">
        <v>244</v>
      </c>
      <c r="AL1702" t="s">
        <v>241</v>
      </c>
      <c r="AM1702">
        <v>41349</v>
      </c>
      <c r="AN1702">
        <v>34858</v>
      </c>
      <c r="AO1702">
        <v>39849</v>
      </c>
      <c r="AP1702">
        <v>46.71</v>
      </c>
      <c r="AQ1702">
        <v>273.54000000000002</v>
      </c>
      <c r="AR1702" t="s">
        <v>2627</v>
      </c>
      <c r="AS1702" t="s">
        <v>2626</v>
      </c>
      <c r="AT1702">
        <v>2</v>
      </c>
      <c r="AU1702" t="s">
        <v>2628</v>
      </c>
      <c r="AV1702" s="3">
        <v>44734</v>
      </c>
      <c r="AW1702" s="3" t="str">
        <f>TEXT(LoanTable[[#This Row],[Disbursement Date]],"YYYY-MM")</f>
        <v>2022-10</v>
      </c>
      <c r="AX1702" t="str">
        <f>TEXT(EDATE(LoanTable[[#This Row],[Disbursement Date]],-1),"YYYY-MM")</f>
        <v>2022-09</v>
      </c>
      <c r="AY1702">
        <f>IF(LoanTable[[#This Row],[Loan Status]]="Active",1,0)</f>
        <v>0</v>
      </c>
      <c r="AZ1702">
        <f>IF(COUNTIFS(LoanTable[Client id],LoanTable[[#This Row],[Client id]],LoanTable[Period],LoanTable[[#This Row],[Previous Period]])&gt;0,1,0)</f>
        <v>0</v>
      </c>
      <c r="BA1702" s="17" t="str">
        <f>TEXT(LoanTable[[#This Row],[Disbursement Date]],"YYYY")</f>
        <v>2022</v>
      </c>
      <c r="BB1702" s="10" cm="1">
        <f t="array" ref="BB1702">IF(YEAR(LoanTable[[#This Row],[Disbursement Date]])=MIN(YEAR(LoanTable[Disbursement Date])),"",YEAR(LoanTable[[#This Row],[Disbursement Date]])-1)</f>
        <v>2021</v>
      </c>
      <c r="BC1702" s="10">
        <f>IF(LoanTable[[#This Row],[Previous Year]]="",1,IF(COUNTIFS(LoanTable[Client id],LoanTable[[#This Row],[Client id]],LoanTable[Year],LoanTable[[#This Row],[Previous Year]])&gt;0,1,0))</f>
        <v>0</v>
      </c>
      <c r="BD1702" t="str">
        <f>YEAR(LoanTable[[#This Row],[Disbursement Date]]) &amp; "-Q" &amp; ROUNDUP(MONTH(LoanTable[[#This Row],[Disbursement Date]])/3,0)</f>
        <v>2022-Q4</v>
      </c>
      <c r="BE1702">
        <f>IF(LoanTable[[#This Row],[Disbursement Date]]=LoanTable[[#This Row],[First Loan Date]],1,0)</f>
        <v>0</v>
      </c>
    </row>
    <row r="1703" spans="1:57" x14ac:dyDescent="0.3">
      <c r="A1703" t="s">
        <v>2026</v>
      </c>
      <c r="B1703">
        <v>249</v>
      </c>
      <c r="C1703" t="s">
        <v>468</v>
      </c>
      <c r="D1703" t="s">
        <v>573</v>
      </c>
      <c r="E1703">
        <v>27720</v>
      </c>
      <c r="F1703">
        <v>38689</v>
      </c>
      <c r="G1703">
        <v>9760</v>
      </c>
      <c r="H1703" s="5">
        <v>44839</v>
      </c>
      <c r="I1703" t="s">
        <v>615</v>
      </c>
      <c r="J1703" t="s">
        <v>619</v>
      </c>
      <c r="K1703">
        <v>630081</v>
      </c>
      <c r="L1703" t="s">
        <v>470</v>
      </c>
      <c r="M1703" t="s">
        <v>12</v>
      </c>
      <c r="N1703" t="s">
        <v>13</v>
      </c>
      <c r="O1703" t="s">
        <v>28</v>
      </c>
      <c r="P1703">
        <v>50</v>
      </c>
      <c r="Q1703" s="5" t="s">
        <v>113</v>
      </c>
      <c r="R1703" t="s">
        <v>25</v>
      </c>
      <c r="S1703" t="s">
        <v>35</v>
      </c>
      <c r="T1703" t="s">
        <v>18</v>
      </c>
      <c r="U1703" t="s">
        <v>19</v>
      </c>
      <c r="V1703" t="s">
        <v>39</v>
      </c>
      <c r="W1703">
        <v>726</v>
      </c>
      <c r="X1703" t="s">
        <v>574</v>
      </c>
      <c r="Y1703" t="s">
        <v>575</v>
      </c>
      <c r="Z1703" t="s">
        <v>576</v>
      </c>
      <c r="AA1703">
        <v>0.1065</v>
      </c>
      <c r="AB1703" t="s">
        <v>577</v>
      </c>
      <c r="AC1703" t="s">
        <v>578</v>
      </c>
      <c r="AD1703" t="s">
        <v>468</v>
      </c>
      <c r="AE1703" t="s">
        <v>462</v>
      </c>
      <c r="AF1703" t="s">
        <v>463</v>
      </c>
      <c r="AG1703" t="s">
        <v>464</v>
      </c>
      <c r="AH1703" t="s">
        <v>465</v>
      </c>
      <c r="AI1703" t="s">
        <v>468</v>
      </c>
      <c r="AJ1703">
        <v>630081</v>
      </c>
      <c r="AK1703" t="s">
        <v>469</v>
      </c>
      <c r="AL1703" t="s">
        <v>256</v>
      </c>
      <c r="AM1703">
        <v>29489</v>
      </c>
      <c r="AN1703">
        <v>40558</v>
      </c>
      <c r="AO1703">
        <v>27698</v>
      </c>
      <c r="AP1703">
        <v>34.159999999999997</v>
      </c>
      <c r="AQ1703">
        <v>2417.21</v>
      </c>
      <c r="AR1703" t="s">
        <v>2626</v>
      </c>
      <c r="AS1703" t="s">
        <v>2626</v>
      </c>
      <c r="AT1703">
        <v>2</v>
      </c>
      <c r="AU1703" t="s">
        <v>2629</v>
      </c>
      <c r="AV1703" s="3">
        <v>43342</v>
      </c>
      <c r="AW1703" s="3" t="str">
        <f>TEXT(LoanTable[[#This Row],[Disbursement Date]],"YYYY-MM")</f>
        <v>2022-10</v>
      </c>
      <c r="AX1703" t="str">
        <f>TEXT(EDATE(LoanTable[[#This Row],[Disbursement Date]],-1),"YYYY-MM")</f>
        <v>2022-09</v>
      </c>
      <c r="AY1703">
        <f>IF(LoanTable[[#This Row],[Loan Status]]="Active",1,0)</f>
        <v>0</v>
      </c>
      <c r="AZ1703">
        <f>IF(COUNTIFS(LoanTable[Client id],LoanTable[[#This Row],[Client id]],LoanTable[Period],LoanTable[[#This Row],[Previous Period]])&gt;0,1,0)</f>
        <v>0</v>
      </c>
      <c r="BA1703" s="17" t="str">
        <f>TEXT(LoanTable[[#This Row],[Disbursement Date]],"YYYY")</f>
        <v>2022</v>
      </c>
      <c r="BB1703" s="10" cm="1">
        <f t="array" ref="BB1703">IF(YEAR(LoanTable[[#This Row],[Disbursement Date]])=MIN(YEAR(LoanTable[Disbursement Date])),"",YEAR(LoanTable[[#This Row],[Disbursement Date]])-1)</f>
        <v>2021</v>
      </c>
      <c r="BC1703" s="10">
        <f>IF(LoanTable[[#This Row],[Previous Year]]="",1,IF(COUNTIFS(LoanTable[Client id],LoanTable[[#This Row],[Client id]],LoanTable[Year],LoanTable[[#This Row],[Previous Year]])&gt;0,1,0))</f>
        <v>0</v>
      </c>
      <c r="BD1703" t="str">
        <f>YEAR(LoanTable[[#This Row],[Disbursement Date]]) &amp; "-Q" &amp; ROUNDUP(MONTH(LoanTable[[#This Row],[Disbursement Date]])/3,0)</f>
        <v>2022-Q4</v>
      </c>
      <c r="BE1703">
        <f>IF(LoanTable[[#This Row],[Disbursement Date]]=LoanTable[[#This Row],[First Loan Date]],1,0)</f>
        <v>0</v>
      </c>
    </row>
    <row r="1704" spans="1:57" x14ac:dyDescent="0.3">
      <c r="A1704" t="s">
        <v>2428</v>
      </c>
      <c r="B1704">
        <v>387</v>
      </c>
      <c r="C1704" t="s">
        <v>505</v>
      </c>
      <c r="D1704" t="s">
        <v>589</v>
      </c>
      <c r="E1704">
        <v>9941</v>
      </c>
      <c r="F1704">
        <v>20452</v>
      </c>
      <c r="G1704">
        <v>42569</v>
      </c>
      <c r="H1704" s="5">
        <v>44839</v>
      </c>
      <c r="I1704" t="s">
        <v>612</v>
      </c>
      <c r="J1704" t="s">
        <v>619</v>
      </c>
      <c r="K1704">
        <v>380112</v>
      </c>
      <c r="L1704" t="s">
        <v>507</v>
      </c>
      <c r="M1704" t="s">
        <v>209</v>
      </c>
      <c r="N1704" t="s">
        <v>13</v>
      </c>
      <c r="O1704" t="s">
        <v>28</v>
      </c>
      <c r="P1704">
        <v>55</v>
      </c>
      <c r="Q1704" s="5" t="s">
        <v>210</v>
      </c>
      <c r="R1704" t="s">
        <v>104</v>
      </c>
      <c r="S1704" t="s">
        <v>105</v>
      </c>
      <c r="T1704" t="s">
        <v>18</v>
      </c>
      <c r="U1704" t="s">
        <v>22</v>
      </c>
      <c r="V1704" t="s">
        <v>20</v>
      </c>
      <c r="W1704">
        <v>502</v>
      </c>
      <c r="X1704" t="s">
        <v>574</v>
      </c>
      <c r="Y1704" t="s">
        <v>590</v>
      </c>
      <c r="Z1704" t="s">
        <v>576</v>
      </c>
      <c r="AA1704">
        <v>9.9099999999999994E-2</v>
      </c>
      <c r="AB1704" t="s">
        <v>577</v>
      </c>
      <c r="AC1704" t="s">
        <v>591</v>
      </c>
      <c r="AD1704" t="s">
        <v>505</v>
      </c>
      <c r="AE1704" t="s">
        <v>325</v>
      </c>
      <c r="AF1704" t="s">
        <v>326</v>
      </c>
      <c r="AG1704" t="s">
        <v>327</v>
      </c>
      <c r="AH1704" t="s">
        <v>328</v>
      </c>
      <c r="AI1704" t="s">
        <v>505</v>
      </c>
      <c r="AJ1704">
        <v>380112</v>
      </c>
      <c r="AK1704" t="s">
        <v>506</v>
      </c>
      <c r="AL1704" t="s">
        <v>256</v>
      </c>
      <c r="AM1704">
        <v>11718</v>
      </c>
      <c r="AN1704">
        <v>20886</v>
      </c>
      <c r="AO1704">
        <v>9524</v>
      </c>
      <c r="AP1704">
        <v>49.68</v>
      </c>
      <c r="AQ1704">
        <v>214.91</v>
      </c>
      <c r="AR1704" t="s">
        <v>2626</v>
      </c>
      <c r="AS1704" t="s">
        <v>2626</v>
      </c>
      <c r="AT1704">
        <v>1</v>
      </c>
      <c r="AU1704" t="s">
        <v>2629</v>
      </c>
      <c r="AV1704" s="3">
        <v>44839</v>
      </c>
      <c r="AW1704" s="3" t="str">
        <f>TEXT(LoanTable[[#This Row],[Disbursement Date]],"YYYY-MM")</f>
        <v>2022-10</v>
      </c>
      <c r="AX1704" t="str">
        <f>TEXT(EDATE(LoanTable[[#This Row],[Disbursement Date]],-1),"YYYY-MM")</f>
        <v>2022-09</v>
      </c>
      <c r="AY1704">
        <f>IF(LoanTable[[#This Row],[Loan Status]]="Active",1,0)</f>
        <v>0</v>
      </c>
      <c r="AZ1704">
        <f>IF(COUNTIFS(LoanTable[Client id],LoanTable[[#This Row],[Client id]],LoanTable[Period],LoanTable[[#This Row],[Previous Period]])&gt;0,1,0)</f>
        <v>0</v>
      </c>
      <c r="BA1704" s="17" t="str">
        <f>TEXT(LoanTable[[#This Row],[Disbursement Date]],"YYYY")</f>
        <v>2022</v>
      </c>
      <c r="BB1704" s="10" cm="1">
        <f t="array" ref="BB1704">IF(YEAR(LoanTable[[#This Row],[Disbursement Date]])=MIN(YEAR(LoanTable[Disbursement Date])),"",YEAR(LoanTable[[#This Row],[Disbursement Date]])-1)</f>
        <v>2021</v>
      </c>
      <c r="BC1704" s="10">
        <f>IF(LoanTable[[#This Row],[Previous Year]]="",1,IF(COUNTIFS(LoanTable[Client id],LoanTable[[#This Row],[Client id]],LoanTable[Year],LoanTable[[#This Row],[Previous Year]])&gt;0,1,0))</f>
        <v>0</v>
      </c>
      <c r="BD1704" t="str">
        <f>YEAR(LoanTable[[#This Row],[Disbursement Date]]) &amp; "-Q" &amp; ROUNDUP(MONTH(LoanTable[[#This Row],[Disbursement Date]])/3,0)</f>
        <v>2022-Q4</v>
      </c>
      <c r="BE1704">
        <f>IF(LoanTable[[#This Row],[Disbursement Date]]=LoanTable[[#This Row],[First Loan Date]],1,0)</f>
        <v>1</v>
      </c>
    </row>
    <row r="1705" spans="1:57" x14ac:dyDescent="0.3">
      <c r="A1705" t="s">
        <v>2398</v>
      </c>
      <c r="B1705">
        <v>841</v>
      </c>
      <c r="C1705" t="s">
        <v>523</v>
      </c>
      <c r="D1705" t="s">
        <v>573</v>
      </c>
      <c r="E1705">
        <v>25707</v>
      </c>
      <c r="F1705">
        <v>2142</v>
      </c>
      <c r="G1705">
        <v>23700</v>
      </c>
      <c r="H1705" s="5">
        <v>44840</v>
      </c>
      <c r="I1705" t="s">
        <v>624</v>
      </c>
      <c r="J1705" t="s">
        <v>613</v>
      </c>
      <c r="K1705">
        <v>800018</v>
      </c>
      <c r="L1705" t="s">
        <v>526</v>
      </c>
      <c r="M1705" t="s">
        <v>136</v>
      </c>
      <c r="N1705" t="s">
        <v>13</v>
      </c>
      <c r="O1705" t="s">
        <v>14</v>
      </c>
      <c r="P1705">
        <v>43</v>
      </c>
      <c r="Q1705" s="5" t="s">
        <v>137</v>
      </c>
      <c r="R1705" t="s">
        <v>74</v>
      </c>
      <c r="S1705" t="s">
        <v>35</v>
      </c>
      <c r="T1705" t="s">
        <v>18</v>
      </c>
      <c r="U1705" t="s">
        <v>22</v>
      </c>
      <c r="V1705" t="s">
        <v>39</v>
      </c>
      <c r="W1705">
        <v>675</v>
      </c>
      <c r="X1705" t="s">
        <v>574</v>
      </c>
      <c r="Y1705" t="s">
        <v>575</v>
      </c>
      <c r="Z1705" t="s">
        <v>576</v>
      </c>
      <c r="AA1705">
        <v>0.1065</v>
      </c>
      <c r="AB1705" t="s">
        <v>577</v>
      </c>
      <c r="AC1705" t="s">
        <v>578</v>
      </c>
      <c r="AD1705" t="s">
        <v>523</v>
      </c>
      <c r="AE1705" t="s">
        <v>250</v>
      </c>
      <c r="AF1705" t="s">
        <v>251</v>
      </c>
      <c r="AG1705" t="s">
        <v>252</v>
      </c>
      <c r="AH1705" t="s">
        <v>253</v>
      </c>
      <c r="AI1705" t="s">
        <v>524</v>
      </c>
      <c r="AJ1705">
        <v>800018</v>
      </c>
      <c r="AK1705" t="s">
        <v>525</v>
      </c>
      <c r="AL1705" t="s">
        <v>239</v>
      </c>
      <c r="AM1705">
        <v>25425</v>
      </c>
      <c r="AN1705">
        <v>3755</v>
      </c>
      <c r="AO1705">
        <v>25366</v>
      </c>
      <c r="AP1705">
        <v>35.31</v>
      </c>
      <c r="AQ1705">
        <v>4541.7</v>
      </c>
      <c r="AR1705" t="s">
        <v>2626</v>
      </c>
      <c r="AS1705" t="s">
        <v>2626</v>
      </c>
      <c r="AT1705">
        <v>0</v>
      </c>
      <c r="AU1705" t="s">
        <v>2630</v>
      </c>
      <c r="AV1705" s="3">
        <v>44447</v>
      </c>
      <c r="AW1705" s="3" t="str">
        <f>TEXT(LoanTable[[#This Row],[Disbursement Date]],"YYYY-MM")</f>
        <v>2022-10</v>
      </c>
      <c r="AX1705" t="str">
        <f>TEXT(EDATE(LoanTable[[#This Row],[Disbursement Date]],-1),"YYYY-MM")</f>
        <v>2022-09</v>
      </c>
      <c r="AY1705">
        <f>IF(LoanTable[[#This Row],[Loan Status]]="Active",1,0)</f>
        <v>1</v>
      </c>
      <c r="AZ1705">
        <f>IF(COUNTIFS(LoanTable[Client id],LoanTable[[#This Row],[Client id]],LoanTable[Period],LoanTable[[#This Row],[Previous Period]])&gt;0,1,0)</f>
        <v>0</v>
      </c>
      <c r="BA1705" s="17" t="str">
        <f>TEXT(LoanTable[[#This Row],[Disbursement Date]],"YYYY")</f>
        <v>2022</v>
      </c>
      <c r="BB1705" s="10" cm="1">
        <f t="array" ref="BB1705">IF(YEAR(LoanTable[[#This Row],[Disbursement Date]])=MIN(YEAR(LoanTable[Disbursement Date])),"",YEAR(LoanTable[[#This Row],[Disbursement Date]])-1)</f>
        <v>2021</v>
      </c>
      <c r="BC1705" s="10">
        <f>IF(LoanTable[[#This Row],[Previous Year]]="",1,IF(COUNTIFS(LoanTable[Client id],LoanTable[[#This Row],[Client id]],LoanTable[Year],LoanTable[[#This Row],[Previous Year]])&gt;0,1,0))</f>
        <v>1</v>
      </c>
      <c r="BD1705" t="str">
        <f>YEAR(LoanTable[[#This Row],[Disbursement Date]]) &amp; "-Q" &amp; ROUNDUP(MONTH(LoanTable[[#This Row],[Disbursement Date]])/3,0)</f>
        <v>2022-Q4</v>
      </c>
      <c r="BE1705">
        <f>IF(LoanTable[[#This Row],[Disbursement Date]]=LoanTable[[#This Row],[First Loan Date]],1,0)</f>
        <v>0</v>
      </c>
    </row>
    <row r="1706" spans="1:57" x14ac:dyDescent="0.3">
      <c r="A1706" t="s">
        <v>1157</v>
      </c>
      <c r="B1706">
        <v>69</v>
      </c>
      <c r="C1706" t="s">
        <v>233</v>
      </c>
      <c r="D1706" t="s">
        <v>589</v>
      </c>
      <c r="E1706">
        <v>38575</v>
      </c>
      <c r="F1706">
        <v>12049</v>
      </c>
      <c r="G1706">
        <v>6457</v>
      </c>
      <c r="H1706" s="5">
        <v>44843</v>
      </c>
      <c r="I1706" t="s">
        <v>624</v>
      </c>
      <c r="J1706" t="s">
        <v>613</v>
      </c>
      <c r="K1706">
        <v>100186</v>
      </c>
      <c r="L1706" t="s">
        <v>240</v>
      </c>
      <c r="M1706" t="s">
        <v>66</v>
      </c>
      <c r="N1706" t="s">
        <v>13</v>
      </c>
      <c r="O1706" t="s">
        <v>33</v>
      </c>
      <c r="P1706">
        <v>21</v>
      </c>
      <c r="Q1706" s="6" t="s">
        <v>132</v>
      </c>
      <c r="R1706" t="s">
        <v>74</v>
      </c>
      <c r="S1706" t="s">
        <v>35</v>
      </c>
      <c r="T1706" t="s">
        <v>18</v>
      </c>
      <c r="U1706" t="s">
        <v>38</v>
      </c>
      <c r="V1706" t="s">
        <v>39</v>
      </c>
      <c r="W1706">
        <v>800</v>
      </c>
      <c r="X1706" t="s">
        <v>574</v>
      </c>
      <c r="Y1706" t="s">
        <v>590</v>
      </c>
      <c r="Z1706" t="s">
        <v>576</v>
      </c>
      <c r="AA1706">
        <v>9.9099999999999994E-2</v>
      </c>
      <c r="AB1706" t="s">
        <v>577</v>
      </c>
      <c r="AC1706" t="s">
        <v>591</v>
      </c>
      <c r="AD1706" t="s">
        <v>233</v>
      </c>
      <c r="AE1706" t="s">
        <v>234</v>
      </c>
      <c r="AF1706" t="s">
        <v>235</v>
      </c>
      <c r="AG1706" t="s">
        <v>236</v>
      </c>
      <c r="AH1706" t="s">
        <v>237</v>
      </c>
      <c r="AI1706" t="s">
        <v>233</v>
      </c>
      <c r="AJ1706">
        <v>100186</v>
      </c>
      <c r="AK1706" t="s">
        <v>238</v>
      </c>
      <c r="AL1706" t="s">
        <v>239</v>
      </c>
      <c r="AM1706">
        <v>38602</v>
      </c>
      <c r="AN1706">
        <v>11693</v>
      </c>
      <c r="AO1706">
        <v>38113</v>
      </c>
      <c r="AP1706">
        <v>42.74</v>
      </c>
      <c r="AQ1706">
        <v>3977.58</v>
      </c>
      <c r="AR1706" t="s">
        <v>2627</v>
      </c>
      <c r="AS1706" t="s">
        <v>2626</v>
      </c>
      <c r="AT1706">
        <v>2</v>
      </c>
      <c r="AU1706" t="s">
        <v>2628</v>
      </c>
      <c r="AV1706" s="3">
        <v>42456</v>
      </c>
      <c r="AW1706" s="3" t="str">
        <f>TEXT(LoanTable[[#This Row],[Disbursement Date]],"YYYY-MM")</f>
        <v>2022-10</v>
      </c>
      <c r="AX1706" t="str">
        <f>TEXT(EDATE(LoanTable[[#This Row],[Disbursement Date]],-1),"YYYY-MM")</f>
        <v>2022-09</v>
      </c>
      <c r="AY1706">
        <f>IF(LoanTable[[#This Row],[Loan Status]]="Active",1,0)</f>
        <v>1</v>
      </c>
      <c r="AZ1706">
        <f>IF(COUNTIFS(LoanTable[Client id],LoanTable[[#This Row],[Client id]],LoanTable[Period],LoanTable[[#This Row],[Previous Period]])&gt;0,1,0)</f>
        <v>0</v>
      </c>
      <c r="BA1706" s="17" t="str">
        <f>TEXT(LoanTable[[#This Row],[Disbursement Date]],"YYYY")</f>
        <v>2022</v>
      </c>
      <c r="BB1706" s="10" cm="1">
        <f t="array" ref="BB1706">IF(YEAR(LoanTable[[#This Row],[Disbursement Date]])=MIN(YEAR(LoanTable[Disbursement Date])),"",YEAR(LoanTable[[#This Row],[Disbursement Date]])-1)</f>
        <v>2021</v>
      </c>
      <c r="BC1706" s="10">
        <f>IF(LoanTable[[#This Row],[Previous Year]]="",1,IF(COUNTIFS(LoanTable[Client id],LoanTable[[#This Row],[Client id]],LoanTable[Year],LoanTable[[#This Row],[Previous Year]])&gt;0,1,0))</f>
        <v>1</v>
      </c>
      <c r="BD1706" t="str">
        <f>YEAR(LoanTable[[#This Row],[Disbursement Date]]) &amp; "-Q" &amp; ROUNDUP(MONTH(LoanTable[[#This Row],[Disbursement Date]])/3,0)</f>
        <v>2022-Q4</v>
      </c>
      <c r="BE1706">
        <f>IF(LoanTable[[#This Row],[Disbursement Date]]=LoanTable[[#This Row],[First Loan Date]],1,0)</f>
        <v>0</v>
      </c>
    </row>
    <row r="1707" spans="1:57" x14ac:dyDescent="0.3">
      <c r="A1707" t="s">
        <v>857</v>
      </c>
      <c r="B1707">
        <v>458</v>
      </c>
      <c r="C1707" t="s">
        <v>246</v>
      </c>
      <c r="D1707" t="s">
        <v>573</v>
      </c>
      <c r="E1707">
        <v>14385</v>
      </c>
      <c r="F1707">
        <v>30546</v>
      </c>
      <c r="G1707">
        <v>36219</v>
      </c>
      <c r="H1707" s="5">
        <v>44844</v>
      </c>
      <c r="I1707" t="s">
        <v>612</v>
      </c>
      <c r="J1707" t="s">
        <v>619</v>
      </c>
      <c r="K1707">
        <v>110159</v>
      </c>
      <c r="L1707" t="s">
        <v>248</v>
      </c>
      <c r="M1707" t="s">
        <v>154</v>
      </c>
      <c r="N1707" t="s">
        <v>13</v>
      </c>
      <c r="O1707" t="s">
        <v>14</v>
      </c>
      <c r="P1707">
        <v>40</v>
      </c>
      <c r="Q1707" s="5" t="s">
        <v>216</v>
      </c>
      <c r="R1707" t="s">
        <v>104</v>
      </c>
      <c r="S1707" t="s">
        <v>105</v>
      </c>
      <c r="T1707" t="s">
        <v>18</v>
      </c>
      <c r="U1707" t="s">
        <v>26</v>
      </c>
      <c r="V1707" t="s">
        <v>39</v>
      </c>
      <c r="W1707">
        <v>714</v>
      </c>
      <c r="X1707" t="s">
        <v>574</v>
      </c>
      <c r="Y1707" t="s">
        <v>575</v>
      </c>
      <c r="Z1707" t="s">
        <v>576</v>
      </c>
      <c r="AA1707">
        <v>0.1065</v>
      </c>
      <c r="AB1707" t="s">
        <v>577</v>
      </c>
      <c r="AC1707" t="s">
        <v>578</v>
      </c>
      <c r="AD1707" t="s">
        <v>246</v>
      </c>
      <c r="AE1707" t="s">
        <v>234</v>
      </c>
      <c r="AF1707" t="s">
        <v>235</v>
      </c>
      <c r="AG1707" t="s">
        <v>236</v>
      </c>
      <c r="AH1707" t="s">
        <v>237</v>
      </c>
      <c r="AI1707" t="s">
        <v>246</v>
      </c>
      <c r="AJ1707">
        <v>110159</v>
      </c>
      <c r="AK1707" t="s">
        <v>247</v>
      </c>
      <c r="AL1707" t="s">
        <v>241</v>
      </c>
      <c r="AM1707">
        <v>15110</v>
      </c>
      <c r="AN1707">
        <v>32286</v>
      </c>
      <c r="AO1707">
        <v>14206</v>
      </c>
      <c r="AP1707">
        <v>39.229999999999997</v>
      </c>
      <c r="AQ1707">
        <v>4910.3599999999997</v>
      </c>
      <c r="AR1707" t="s">
        <v>2626</v>
      </c>
      <c r="AS1707" t="s">
        <v>2626</v>
      </c>
      <c r="AT1707">
        <v>2</v>
      </c>
      <c r="AU1707" t="s">
        <v>2629</v>
      </c>
      <c r="AV1707" s="3">
        <v>44828</v>
      </c>
      <c r="AW1707" s="3" t="str">
        <f>TEXT(LoanTable[[#This Row],[Disbursement Date]],"YYYY-MM")</f>
        <v>2022-10</v>
      </c>
      <c r="AX1707" t="str">
        <f>TEXT(EDATE(LoanTable[[#This Row],[Disbursement Date]],-1),"YYYY-MM")</f>
        <v>2022-09</v>
      </c>
      <c r="AY1707">
        <f>IF(LoanTable[[#This Row],[Loan Status]]="Active",1,0)</f>
        <v>0</v>
      </c>
      <c r="AZ1707">
        <f>IF(COUNTIFS(LoanTable[Client id],LoanTable[[#This Row],[Client id]],LoanTable[Period],LoanTable[[#This Row],[Previous Period]])&gt;0,1,0)</f>
        <v>1</v>
      </c>
      <c r="BA1707" s="17" t="str">
        <f>TEXT(LoanTable[[#This Row],[Disbursement Date]],"YYYY")</f>
        <v>2022</v>
      </c>
      <c r="BB1707" s="10" cm="1">
        <f t="array" ref="BB1707">IF(YEAR(LoanTable[[#This Row],[Disbursement Date]])=MIN(YEAR(LoanTable[Disbursement Date])),"",YEAR(LoanTable[[#This Row],[Disbursement Date]])-1)</f>
        <v>2021</v>
      </c>
      <c r="BC1707" s="10">
        <f>IF(LoanTable[[#This Row],[Previous Year]]="",1,IF(COUNTIFS(LoanTable[Client id],LoanTable[[#This Row],[Client id]],LoanTable[Year],LoanTable[[#This Row],[Previous Year]])&gt;0,1,0))</f>
        <v>0</v>
      </c>
      <c r="BD1707" t="str">
        <f>YEAR(LoanTable[[#This Row],[Disbursement Date]]) &amp; "-Q" &amp; ROUNDUP(MONTH(LoanTable[[#This Row],[Disbursement Date]])/3,0)</f>
        <v>2022-Q4</v>
      </c>
      <c r="BE1707">
        <f>IF(LoanTable[[#This Row],[Disbursement Date]]=LoanTable[[#This Row],[First Loan Date]],1,0)</f>
        <v>0</v>
      </c>
    </row>
    <row r="1708" spans="1:57" x14ac:dyDescent="0.3">
      <c r="A1708" t="s">
        <v>694</v>
      </c>
      <c r="B1708">
        <v>596</v>
      </c>
      <c r="C1708" t="s">
        <v>391</v>
      </c>
      <c r="D1708" t="s">
        <v>602</v>
      </c>
      <c r="E1708">
        <v>48100</v>
      </c>
      <c r="F1708">
        <v>17717</v>
      </c>
      <c r="G1708">
        <v>28836</v>
      </c>
      <c r="H1708" s="5">
        <v>44845</v>
      </c>
      <c r="I1708" t="s">
        <v>615</v>
      </c>
      <c r="J1708" t="s">
        <v>613</v>
      </c>
      <c r="K1708">
        <v>730084</v>
      </c>
      <c r="L1708" t="s">
        <v>393</v>
      </c>
      <c r="M1708" t="s">
        <v>45</v>
      </c>
      <c r="N1708" t="s">
        <v>13</v>
      </c>
      <c r="O1708" t="s">
        <v>28</v>
      </c>
      <c r="P1708">
        <v>51</v>
      </c>
      <c r="Q1708" s="5" t="s">
        <v>62</v>
      </c>
      <c r="R1708" t="s">
        <v>25</v>
      </c>
      <c r="S1708" t="s">
        <v>35</v>
      </c>
      <c r="T1708" t="s">
        <v>63</v>
      </c>
      <c r="U1708" t="s">
        <v>22</v>
      </c>
      <c r="V1708" t="s">
        <v>31</v>
      </c>
      <c r="W1708">
        <v>375</v>
      </c>
      <c r="X1708" t="s">
        <v>574</v>
      </c>
      <c r="Y1708" t="s">
        <v>575</v>
      </c>
      <c r="Z1708" t="s">
        <v>576</v>
      </c>
      <c r="AA1708">
        <v>0.17269999999999999</v>
      </c>
      <c r="AB1708" t="s">
        <v>585</v>
      </c>
      <c r="AC1708" t="s">
        <v>597</v>
      </c>
      <c r="AD1708" t="s">
        <v>391</v>
      </c>
      <c r="AE1708" t="s">
        <v>279</v>
      </c>
      <c r="AF1708" t="s">
        <v>280</v>
      </c>
      <c r="AG1708" t="s">
        <v>281</v>
      </c>
      <c r="AH1708" t="s">
        <v>282</v>
      </c>
      <c r="AI1708" t="s">
        <v>391</v>
      </c>
      <c r="AJ1708">
        <v>730084</v>
      </c>
      <c r="AK1708" t="s">
        <v>392</v>
      </c>
      <c r="AL1708" t="s">
        <v>239</v>
      </c>
      <c r="AM1708">
        <v>49479</v>
      </c>
      <c r="AN1708">
        <v>18292</v>
      </c>
      <c r="AO1708">
        <v>47668</v>
      </c>
      <c r="AP1708">
        <v>23.25</v>
      </c>
      <c r="AQ1708">
        <v>2530.17</v>
      </c>
      <c r="AR1708" t="s">
        <v>2626</v>
      </c>
      <c r="AS1708" t="s">
        <v>2626</v>
      </c>
      <c r="AT1708">
        <v>2</v>
      </c>
      <c r="AU1708" t="s">
        <v>2630</v>
      </c>
      <c r="AV1708" s="3">
        <v>42893</v>
      </c>
      <c r="AW1708" s="3" t="str">
        <f>TEXT(LoanTable[[#This Row],[Disbursement Date]],"YYYY-MM")</f>
        <v>2022-10</v>
      </c>
      <c r="AX1708" t="str">
        <f>TEXT(EDATE(LoanTable[[#This Row],[Disbursement Date]],-1),"YYYY-MM")</f>
        <v>2022-09</v>
      </c>
      <c r="AY1708">
        <f>IF(LoanTable[[#This Row],[Loan Status]]="Active",1,0)</f>
        <v>0</v>
      </c>
      <c r="AZ1708">
        <f>IF(COUNTIFS(LoanTable[Client id],LoanTable[[#This Row],[Client id]],LoanTable[Period],LoanTable[[#This Row],[Previous Period]])&gt;0,1,0)</f>
        <v>0</v>
      </c>
      <c r="BA1708" s="17" t="str">
        <f>TEXT(LoanTable[[#This Row],[Disbursement Date]],"YYYY")</f>
        <v>2022</v>
      </c>
      <c r="BB1708" s="10" cm="1">
        <f t="array" ref="BB1708">IF(YEAR(LoanTable[[#This Row],[Disbursement Date]])=MIN(YEAR(LoanTable[Disbursement Date])),"",YEAR(LoanTable[[#This Row],[Disbursement Date]])-1)</f>
        <v>2021</v>
      </c>
      <c r="BC1708" s="10">
        <f>IF(LoanTable[[#This Row],[Previous Year]]="",1,IF(COUNTIFS(LoanTable[Client id],LoanTable[[#This Row],[Client id]],LoanTable[Year],LoanTable[[#This Row],[Previous Year]])&gt;0,1,0))</f>
        <v>0</v>
      </c>
      <c r="BD1708" t="str">
        <f>YEAR(LoanTable[[#This Row],[Disbursement Date]]) &amp; "-Q" &amp; ROUNDUP(MONTH(LoanTable[[#This Row],[Disbursement Date]])/3,0)</f>
        <v>2022-Q4</v>
      </c>
      <c r="BE1708">
        <f>IF(LoanTable[[#This Row],[Disbursement Date]]=LoanTable[[#This Row],[First Loan Date]],1,0)</f>
        <v>0</v>
      </c>
    </row>
    <row r="1709" spans="1:57" x14ac:dyDescent="0.3">
      <c r="A1709" t="s">
        <v>2016</v>
      </c>
      <c r="B1709">
        <v>287</v>
      </c>
      <c r="C1709" t="s">
        <v>386</v>
      </c>
      <c r="D1709" t="s">
        <v>589</v>
      </c>
      <c r="E1709">
        <v>39131</v>
      </c>
      <c r="F1709">
        <v>11523</v>
      </c>
      <c r="G1709">
        <v>13538</v>
      </c>
      <c r="H1709" s="5">
        <v>44846</v>
      </c>
      <c r="I1709" t="s">
        <v>624</v>
      </c>
      <c r="J1709" t="s">
        <v>619</v>
      </c>
      <c r="K1709">
        <v>1110166</v>
      </c>
      <c r="L1709" t="s">
        <v>389</v>
      </c>
      <c r="M1709" t="s">
        <v>82</v>
      </c>
      <c r="N1709" t="s">
        <v>13</v>
      </c>
      <c r="O1709" t="s">
        <v>197</v>
      </c>
      <c r="P1709">
        <v>59</v>
      </c>
      <c r="Q1709" s="5" t="s">
        <v>201</v>
      </c>
      <c r="R1709" t="s">
        <v>74</v>
      </c>
      <c r="S1709" t="s">
        <v>105</v>
      </c>
      <c r="T1709" t="s">
        <v>18</v>
      </c>
      <c r="U1709" t="s">
        <v>26</v>
      </c>
      <c r="V1709" t="s">
        <v>39</v>
      </c>
      <c r="W1709">
        <v>775</v>
      </c>
      <c r="X1709" t="s">
        <v>574</v>
      </c>
      <c r="Y1709" t="s">
        <v>590</v>
      </c>
      <c r="Z1709" t="s">
        <v>576</v>
      </c>
      <c r="AA1709">
        <v>9.9099999999999994E-2</v>
      </c>
      <c r="AB1709" t="s">
        <v>577</v>
      </c>
      <c r="AC1709" t="s">
        <v>591</v>
      </c>
      <c r="AD1709" t="s">
        <v>386</v>
      </c>
      <c r="AE1709" t="s">
        <v>234</v>
      </c>
      <c r="AF1709" t="s">
        <v>235</v>
      </c>
      <c r="AG1709" t="s">
        <v>236</v>
      </c>
      <c r="AH1709" t="s">
        <v>237</v>
      </c>
      <c r="AI1709" t="s">
        <v>387</v>
      </c>
      <c r="AJ1709">
        <v>1110166</v>
      </c>
      <c r="AK1709" t="s">
        <v>388</v>
      </c>
      <c r="AL1709" t="s">
        <v>239</v>
      </c>
      <c r="AM1709">
        <v>39360</v>
      </c>
      <c r="AN1709">
        <v>12344</v>
      </c>
      <c r="AO1709">
        <v>39105</v>
      </c>
      <c r="AP1709">
        <v>37.479999999999997</v>
      </c>
      <c r="AQ1709">
        <v>3479.32</v>
      </c>
      <c r="AR1709" t="s">
        <v>2626</v>
      </c>
      <c r="AS1709" t="s">
        <v>2626</v>
      </c>
      <c r="AT1709">
        <v>1</v>
      </c>
      <c r="AU1709" t="s">
        <v>2628</v>
      </c>
      <c r="AV1709" s="3">
        <v>42392</v>
      </c>
      <c r="AW1709" s="3" t="str">
        <f>TEXT(LoanTable[[#This Row],[Disbursement Date]],"YYYY-MM")</f>
        <v>2022-10</v>
      </c>
      <c r="AX1709" t="str">
        <f>TEXT(EDATE(LoanTable[[#This Row],[Disbursement Date]],-1),"YYYY-MM")</f>
        <v>2022-09</v>
      </c>
      <c r="AY1709">
        <f>IF(LoanTable[[#This Row],[Loan Status]]="Active",1,0)</f>
        <v>1</v>
      </c>
      <c r="AZ1709">
        <f>IF(COUNTIFS(LoanTable[Client id],LoanTable[[#This Row],[Client id]],LoanTable[Period],LoanTable[[#This Row],[Previous Period]])&gt;0,1,0)</f>
        <v>0</v>
      </c>
      <c r="BA1709" s="17" t="str">
        <f>TEXT(LoanTable[[#This Row],[Disbursement Date]],"YYYY")</f>
        <v>2022</v>
      </c>
      <c r="BB1709" s="10" cm="1">
        <f t="array" ref="BB1709">IF(YEAR(LoanTable[[#This Row],[Disbursement Date]])=MIN(YEAR(LoanTable[Disbursement Date])),"",YEAR(LoanTable[[#This Row],[Disbursement Date]])-1)</f>
        <v>2021</v>
      </c>
      <c r="BC1709" s="10">
        <f>IF(LoanTable[[#This Row],[Previous Year]]="",1,IF(COUNTIFS(LoanTable[Client id],LoanTable[[#This Row],[Client id]],LoanTable[Year],LoanTable[[#This Row],[Previous Year]])&gt;0,1,0))</f>
        <v>1</v>
      </c>
      <c r="BD1709" t="str">
        <f>YEAR(LoanTable[[#This Row],[Disbursement Date]]) &amp; "-Q" &amp; ROUNDUP(MONTH(LoanTable[[#This Row],[Disbursement Date]])/3,0)</f>
        <v>2022-Q4</v>
      </c>
      <c r="BE1709">
        <f>IF(LoanTable[[#This Row],[Disbursement Date]]=LoanTable[[#This Row],[First Loan Date]],1,0)</f>
        <v>0</v>
      </c>
    </row>
    <row r="1710" spans="1:57" x14ac:dyDescent="0.3">
      <c r="A1710" t="s">
        <v>2378</v>
      </c>
      <c r="B1710">
        <v>326</v>
      </c>
      <c r="C1710" t="s">
        <v>246</v>
      </c>
      <c r="D1710" t="s">
        <v>573</v>
      </c>
      <c r="E1710">
        <v>22465</v>
      </c>
      <c r="F1710">
        <v>21241</v>
      </c>
      <c r="G1710">
        <v>42026</v>
      </c>
      <c r="H1710" s="5">
        <v>44851</v>
      </c>
      <c r="I1710" t="s">
        <v>615</v>
      </c>
      <c r="J1710" t="s">
        <v>619</v>
      </c>
      <c r="K1710">
        <v>110159</v>
      </c>
      <c r="L1710" t="s">
        <v>248</v>
      </c>
      <c r="M1710" t="s">
        <v>181</v>
      </c>
      <c r="N1710" t="s">
        <v>13</v>
      </c>
      <c r="O1710" t="s">
        <v>14</v>
      </c>
      <c r="P1710">
        <v>44</v>
      </c>
      <c r="Q1710" s="5" t="s">
        <v>100</v>
      </c>
      <c r="R1710" t="s">
        <v>30</v>
      </c>
      <c r="S1710" t="s">
        <v>145</v>
      </c>
      <c r="T1710" t="s">
        <v>18</v>
      </c>
      <c r="U1710" t="s">
        <v>26</v>
      </c>
      <c r="V1710" t="s">
        <v>20</v>
      </c>
      <c r="W1710">
        <v>638</v>
      </c>
      <c r="X1710" t="s">
        <v>574</v>
      </c>
      <c r="Y1710" t="s">
        <v>575</v>
      </c>
      <c r="Z1710" t="s">
        <v>576</v>
      </c>
      <c r="AA1710">
        <v>0.1065</v>
      </c>
      <c r="AB1710" t="s">
        <v>577</v>
      </c>
      <c r="AC1710" t="s">
        <v>578</v>
      </c>
      <c r="AD1710" t="s">
        <v>246</v>
      </c>
      <c r="AE1710" t="s">
        <v>234</v>
      </c>
      <c r="AF1710" t="s">
        <v>235</v>
      </c>
      <c r="AG1710" t="s">
        <v>236</v>
      </c>
      <c r="AH1710" t="s">
        <v>237</v>
      </c>
      <c r="AI1710" t="s">
        <v>246</v>
      </c>
      <c r="AJ1710">
        <v>110159</v>
      </c>
      <c r="AK1710" t="s">
        <v>247</v>
      </c>
      <c r="AL1710" t="s">
        <v>241</v>
      </c>
      <c r="AM1710">
        <v>22503</v>
      </c>
      <c r="AN1710">
        <v>20986</v>
      </c>
      <c r="AO1710">
        <v>22223</v>
      </c>
      <c r="AP1710">
        <v>37.64</v>
      </c>
      <c r="AQ1710">
        <v>4201.62</v>
      </c>
      <c r="AR1710" t="s">
        <v>2626</v>
      </c>
      <c r="AS1710" t="s">
        <v>2626</v>
      </c>
      <c r="AT1710">
        <v>2</v>
      </c>
      <c r="AU1710" t="s">
        <v>2628</v>
      </c>
      <c r="AV1710" s="3">
        <v>43003</v>
      </c>
      <c r="AW1710" s="3" t="str">
        <f>TEXT(LoanTable[[#This Row],[Disbursement Date]],"YYYY-MM")</f>
        <v>2022-10</v>
      </c>
      <c r="AX1710" t="str">
        <f>TEXT(EDATE(LoanTable[[#This Row],[Disbursement Date]],-1),"YYYY-MM")</f>
        <v>2022-09</v>
      </c>
      <c r="AY1710">
        <f>IF(LoanTable[[#This Row],[Loan Status]]="Active",1,0)</f>
        <v>0</v>
      </c>
      <c r="AZ1710">
        <f>IF(COUNTIFS(LoanTable[Client id],LoanTable[[#This Row],[Client id]],LoanTable[Period],LoanTable[[#This Row],[Previous Period]])&gt;0,1,0)</f>
        <v>0</v>
      </c>
      <c r="BA1710" s="17" t="str">
        <f>TEXT(LoanTable[[#This Row],[Disbursement Date]],"YYYY")</f>
        <v>2022</v>
      </c>
      <c r="BB1710" s="10" cm="1">
        <f t="array" ref="BB1710">IF(YEAR(LoanTable[[#This Row],[Disbursement Date]])=MIN(YEAR(LoanTable[Disbursement Date])),"",YEAR(LoanTable[[#This Row],[Disbursement Date]])-1)</f>
        <v>2021</v>
      </c>
      <c r="BC1710" s="10">
        <f>IF(LoanTable[[#This Row],[Previous Year]]="",1,IF(COUNTIFS(LoanTable[Client id],LoanTable[[#This Row],[Client id]],LoanTable[Year],LoanTable[[#This Row],[Previous Year]])&gt;0,1,0))</f>
        <v>0</v>
      </c>
      <c r="BD1710" t="str">
        <f>YEAR(LoanTable[[#This Row],[Disbursement Date]]) &amp; "-Q" &amp; ROUNDUP(MONTH(LoanTable[[#This Row],[Disbursement Date]])/3,0)</f>
        <v>2022-Q4</v>
      </c>
      <c r="BE1710">
        <f>IF(LoanTable[[#This Row],[Disbursement Date]]=LoanTable[[#This Row],[First Loan Date]],1,0)</f>
        <v>0</v>
      </c>
    </row>
    <row r="1711" spans="1:57" x14ac:dyDescent="0.3">
      <c r="A1711" t="s">
        <v>1923</v>
      </c>
      <c r="B1711">
        <v>777</v>
      </c>
      <c r="C1711" t="s">
        <v>330</v>
      </c>
      <c r="D1711" t="s">
        <v>573</v>
      </c>
      <c r="E1711">
        <v>10976</v>
      </c>
      <c r="F1711">
        <v>30335</v>
      </c>
      <c r="G1711">
        <v>23882</v>
      </c>
      <c r="H1711" s="5">
        <v>44852</v>
      </c>
      <c r="I1711" t="s">
        <v>615</v>
      </c>
      <c r="J1711" t="s">
        <v>613</v>
      </c>
      <c r="K1711">
        <v>690076</v>
      </c>
      <c r="L1711" t="s">
        <v>337</v>
      </c>
      <c r="M1711" t="s">
        <v>134</v>
      </c>
      <c r="N1711" t="s">
        <v>13</v>
      </c>
      <c r="O1711" t="s">
        <v>28</v>
      </c>
      <c r="P1711">
        <v>49</v>
      </c>
      <c r="Q1711" s="5" t="s">
        <v>61</v>
      </c>
      <c r="R1711" t="s">
        <v>30</v>
      </c>
      <c r="S1711" t="s">
        <v>35</v>
      </c>
      <c r="T1711" t="s">
        <v>44</v>
      </c>
      <c r="U1711" t="s">
        <v>19</v>
      </c>
      <c r="V1711" t="s">
        <v>39</v>
      </c>
      <c r="W1711">
        <v>374</v>
      </c>
      <c r="X1711" t="s">
        <v>574</v>
      </c>
      <c r="Y1711" t="s">
        <v>575</v>
      </c>
      <c r="Z1711" t="s">
        <v>576</v>
      </c>
      <c r="AA1711">
        <v>0.1065</v>
      </c>
      <c r="AB1711" t="s">
        <v>577</v>
      </c>
      <c r="AC1711" t="s">
        <v>578</v>
      </c>
      <c r="AD1711" t="s">
        <v>330</v>
      </c>
      <c r="AE1711" t="s">
        <v>331</v>
      </c>
      <c r="AF1711" t="s">
        <v>332</v>
      </c>
      <c r="AG1711" t="s">
        <v>333</v>
      </c>
      <c r="AH1711" t="s">
        <v>334</v>
      </c>
      <c r="AI1711" t="s">
        <v>335</v>
      </c>
      <c r="AJ1711">
        <v>690076</v>
      </c>
      <c r="AK1711" t="s">
        <v>336</v>
      </c>
      <c r="AL1711" t="s">
        <v>239</v>
      </c>
      <c r="AM1711">
        <v>11872</v>
      </c>
      <c r="AN1711">
        <v>29837</v>
      </c>
      <c r="AO1711">
        <v>10638</v>
      </c>
      <c r="AP1711">
        <v>5.99</v>
      </c>
      <c r="AQ1711">
        <v>125.92</v>
      </c>
      <c r="AR1711" t="s">
        <v>2626</v>
      </c>
      <c r="AS1711" t="s">
        <v>2626</v>
      </c>
      <c r="AT1711">
        <v>1</v>
      </c>
      <c r="AU1711" t="s">
        <v>2629</v>
      </c>
      <c r="AV1711" s="3">
        <v>43192</v>
      </c>
      <c r="AW1711" s="3" t="str">
        <f>TEXT(LoanTable[[#This Row],[Disbursement Date]],"YYYY-MM")</f>
        <v>2022-10</v>
      </c>
      <c r="AX1711" t="str">
        <f>TEXT(EDATE(LoanTable[[#This Row],[Disbursement Date]],-1),"YYYY-MM")</f>
        <v>2022-09</v>
      </c>
      <c r="AY1711">
        <f>IF(LoanTable[[#This Row],[Loan Status]]="Active",1,0)</f>
        <v>0</v>
      </c>
      <c r="AZ1711">
        <f>IF(COUNTIFS(LoanTable[Client id],LoanTable[[#This Row],[Client id]],LoanTable[Period],LoanTable[[#This Row],[Previous Period]])&gt;0,1,0)</f>
        <v>0</v>
      </c>
      <c r="BA1711" s="17" t="str">
        <f>TEXT(LoanTable[[#This Row],[Disbursement Date]],"YYYY")</f>
        <v>2022</v>
      </c>
      <c r="BB1711" s="10" cm="1">
        <f t="array" ref="BB1711">IF(YEAR(LoanTable[[#This Row],[Disbursement Date]])=MIN(YEAR(LoanTable[Disbursement Date])),"",YEAR(LoanTable[[#This Row],[Disbursement Date]])-1)</f>
        <v>2021</v>
      </c>
      <c r="BC1711" s="10">
        <f>IF(LoanTable[[#This Row],[Previous Year]]="",1,IF(COUNTIFS(LoanTable[Client id],LoanTable[[#This Row],[Client id]],LoanTable[Year],LoanTable[[#This Row],[Previous Year]])&gt;0,1,0))</f>
        <v>0</v>
      </c>
      <c r="BD1711" t="str">
        <f>YEAR(LoanTable[[#This Row],[Disbursement Date]]) &amp; "-Q" &amp; ROUNDUP(MONTH(LoanTable[[#This Row],[Disbursement Date]])/3,0)</f>
        <v>2022-Q4</v>
      </c>
      <c r="BE1711">
        <f>IF(LoanTable[[#This Row],[Disbursement Date]]=LoanTable[[#This Row],[First Loan Date]],1,0)</f>
        <v>0</v>
      </c>
    </row>
    <row r="1712" spans="1:57" x14ac:dyDescent="0.3">
      <c r="A1712" t="s">
        <v>1368</v>
      </c>
      <c r="B1712">
        <v>105</v>
      </c>
      <c r="C1712" t="s">
        <v>233</v>
      </c>
      <c r="D1712" t="s">
        <v>573</v>
      </c>
      <c r="E1712">
        <v>3348</v>
      </c>
      <c r="F1712">
        <v>11999</v>
      </c>
      <c r="G1712">
        <v>14921</v>
      </c>
      <c r="H1712" s="5">
        <v>44855</v>
      </c>
      <c r="I1712" t="s">
        <v>624</v>
      </c>
      <c r="J1712" t="s">
        <v>613</v>
      </c>
      <c r="K1712">
        <v>100186</v>
      </c>
      <c r="L1712" t="s">
        <v>240</v>
      </c>
      <c r="M1712" t="s">
        <v>164</v>
      </c>
      <c r="N1712" t="s">
        <v>13</v>
      </c>
      <c r="O1712" t="s">
        <v>14</v>
      </c>
      <c r="P1712">
        <v>38</v>
      </c>
      <c r="Q1712" s="5" t="s">
        <v>37</v>
      </c>
      <c r="R1712" t="s">
        <v>30</v>
      </c>
      <c r="S1712" t="s">
        <v>145</v>
      </c>
      <c r="T1712" t="s">
        <v>18</v>
      </c>
      <c r="U1712" t="s">
        <v>38</v>
      </c>
      <c r="V1712" t="s">
        <v>39</v>
      </c>
      <c r="W1712">
        <v>398</v>
      </c>
      <c r="X1712" t="s">
        <v>574</v>
      </c>
      <c r="Y1712" t="s">
        <v>575</v>
      </c>
      <c r="Z1712" t="s">
        <v>576</v>
      </c>
      <c r="AA1712">
        <v>0.1065</v>
      </c>
      <c r="AB1712" t="s">
        <v>577</v>
      </c>
      <c r="AC1712" t="s">
        <v>578</v>
      </c>
      <c r="AD1712" t="s">
        <v>233</v>
      </c>
      <c r="AE1712" t="s">
        <v>234</v>
      </c>
      <c r="AF1712" t="s">
        <v>235</v>
      </c>
      <c r="AG1712" t="s">
        <v>236</v>
      </c>
      <c r="AH1712" t="s">
        <v>237</v>
      </c>
      <c r="AI1712" t="s">
        <v>233</v>
      </c>
      <c r="AJ1712">
        <v>100186</v>
      </c>
      <c r="AK1712" t="s">
        <v>238</v>
      </c>
      <c r="AL1712" t="s">
        <v>239</v>
      </c>
      <c r="AM1712">
        <v>5104</v>
      </c>
      <c r="AN1712">
        <v>11992</v>
      </c>
      <c r="AO1712">
        <v>3320</v>
      </c>
      <c r="AP1712">
        <v>17.579999999999998</v>
      </c>
      <c r="AQ1712">
        <v>2332.17</v>
      </c>
      <c r="AR1712" t="s">
        <v>2626</v>
      </c>
      <c r="AS1712" t="s">
        <v>2626</v>
      </c>
      <c r="AT1712">
        <v>2</v>
      </c>
      <c r="AU1712" t="s">
        <v>2628</v>
      </c>
      <c r="AV1712" s="3">
        <v>42858</v>
      </c>
      <c r="AW1712" s="3" t="str">
        <f>TEXT(LoanTable[[#This Row],[Disbursement Date]],"YYYY-MM")</f>
        <v>2022-10</v>
      </c>
      <c r="AX1712" t="str">
        <f>TEXT(EDATE(LoanTable[[#This Row],[Disbursement Date]],-1),"YYYY-MM")</f>
        <v>2022-09</v>
      </c>
      <c r="AY1712">
        <f>IF(LoanTable[[#This Row],[Loan Status]]="Active",1,0)</f>
        <v>1</v>
      </c>
      <c r="AZ1712">
        <f>IF(COUNTIFS(LoanTable[Client id],LoanTable[[#This Row],[Client id]],LoanTable[Period],LoanTable[[#This Row],[Previous Period]])&gt;0,1,0)</f>
        <v>0</v>
      </c>
      <c r="BA1712" s="17" t="str">
        <f>TEXT(LoanTable[[#This Row],[Disbursement Date]],"YYYY")</f>
        <v>2022</v>
      </c>
      <c r="BB1712" s="10" cm="1">
        <f t="array" ref="BB1712">IF(YEAR(LoanTable[[#This Row],[Disbursement Date]])=MIN(YEAR(LoanTable[Disbursement Date])),"",YEAR(LoanTable[[#This Row],[Disbursement Date]])-1)</f>
        <v>2021</v>
      </c>
      <c r="BC1712" s="10">
        <f>IF(LoanTable[[#This Row],[Previous Year]]="",1,IF(COUNTIFS(LoanTable[Client id],LoanTable[[#This Row],[Client id]],LoanTable[Year],LoanTable[[#This Row],[Previous Year]])&gt;0,1,0))</f>
        <v>0</v>
      </c>
      <c r="BD1712" t="str">
        <f>YEAR(LoanTable[[#This Row],[Disbursement Date]]) &amp; "-Q" &amp; ROUNDUP(MONTH(LoanTable[[#This Row],[Disbursement Date]])/3,0)</f>
        <v>2022-Q4</v>
      </c>
      <c r="BE1712">
        <f>IF(LoanTable[[#This Row],[Disbursement Date]]=LoanTable[[#This Row],[First Loan Date]],1,0)</f>
        <v>0</v>
      </c>
    </row>
    <row r="1713" spans="1:57" x14ac:dyDescent="0.3">
      <c r="A1713" t="s">
        <v>1309</v>
      </c>
      <c r="B1713">
        <v>288</v>
      </c>
      <c r="C1713" t="s">
        <v>330</v>
      </c>
      <c r="D1713" t="s">
        <v>573</v>
      </c>
      <c r="E1713">
        <v>2971</v>
      </c>
      <c r="F1713">
        <v>30174</v>
      </c>
      <c r="G1713">
        <v>6889</v>
      </c>
      <c r="H1713" s="5">
        <v>44860</v>
      </c>
      <c r="I1713" t="s">
        <v>615</v>
      </c>
      <c r="J1713" t="s">
        <v>619</v>
      </c>
      <c r="K1713">
        <v>690076</v>
      </c>
      <c r="L1713" t="s">
        <v>337</v>
      </c>
      <c r="M1713" t="s">
        <v>68</v>
      </c>
      <c r="N1713" t="s">
        <v>13</v>
      </c>
      <c r="O1713" t="s">
        <v>46</v>
      </c>
      <c r="P1713">
        <v>28</v>
      </c>
      <c r="Q1713" s="5" t="s">
        <v>170</v>
      </c>
      <c r="R1713" t="s">
        <v>30</v>
      </c>
      <c r="S1713" t="s">
        <v>145</v>
      </c>
      <c r="T1713" t="s">
        <v>18</v>
      </c>
      <c r="U1713" t="s">
        <v>38</v>
      </c>
      <c r="V1713" t="s">
        <v>39</v>
      </c>
      <c r="W1713">
        <v>432</v>
      </c>
      <c r="X1713" t="s">
        <v>574</v>
      </c>
      <c r="Y1713" t="s">
        <v>575</v>
      </c>
      <c r="Z1713" t="s">
        <v>576</v>
      </c>
      <c r="AA1713">
        <v>0.1065</v>
      </c>
      <c r="AB1713" t="s">
        <v>577</v>
      </c>
      <c r="AC1713" t="s">
        <v>578</v>
      </c>
      <c r="AD1713" t="s">
        <v>330</v>
      </c>
      <c r="AE1713" t="s">
        <v>331</v>
      </c>
      <c r="AF1713" t="s">
        <v>332</v>
      </c>
      <c r="AG1713" t="s">
        <v>333</v>
      </c>
      <c r="AH1713" t="s">
        <v>334</v>
      </c>
      <c r="AI1713" t="s">
        <v>335</v>
      </c>
      <c r="AJ1713">
        <v>690076</v>
      </c>
      <c r="AK1713" t="s">
        <v>336</v>
      </c>
      <c r="AL1713" t="s">
        <v>239</v>
      </c>
      <c r="AM1713">
        <v>2734</v>
      </c>
      <c r="AN1713">
        <v>29874</v>
      </c>
      <c r="AO1713">
        <v>2489</v>
      </c>
      <c r="AP1713">
        <v>43.9</v>
      </c>
      <c r="AQ1713">
        <v>4510.24</v>
      </c>
      <c r="AR1713" t="s">
        <v>2626</v>
      </c>
      <c r="AS1713" t="s">
        <v>2626</v>
      </c>
      <c r="AT1713">
        <v>2</v>
      </c>
      <c r="AU1713" t="s">
        <v>2628</v>
      </c>
      <c r="AV1713" s="3">
        <v>43959</v>
      </c>
      <c r="AW1713" s="3" t="str">
        <f>TEXT(LoanTable[[#This Row],[Disbursement Date]],"YYYY-MM")</f>
        <v>2022-10</v>
      </c>
      <c r="AX1713" t="str">
        <f>TEXT(EDATE(LoanTable[[#This Row],[Disbursement Date]],-1),"YYYY-MM")</f>
        <v>2022-09</v>
      </c>
      <c r="AY1713">
        <f>IF(LoanTable[[#This Row],[Loan Status]]="Active",1,0)</f>
        <v>0</v>
      </c>
      <c r="AZ1713">
        <f>IF(COUNTIFS(LoanTable[Client id],LoanTable[[#This Row],[Client id]],LoanTable[Period],LoanTable[[#This Row],[Previous Period]])&gt;0,1,0)</f>
        <v>0</v>
      </c>
      <c r="BA1713" s="17" t="str">
        <f>TEXT(LoanTable[[#This Row],[Disbursement Date]],"YYYY")</f>
        <v>2022</v>
      </c>
      <c r="BB1713" s="10" cm="1">
        <f t="array" ref="BB1713">IF(YEAR(LoanTable[[#This Row],[Disbursement Date]])=MIN(YEAR(LoanTable[Disbursement Date])),"",YEAR(LoanTable[[#This Row],[Disbursement Date]])-1)</f>
        <v>2021</v>
      </c>
      <c r="BC1713" s="10">
        <f>IF(LoanTable[[#This Row],[Previous Year]]="",1,IF(COUNTIFS(LoanTable[Client id],LoanTable[[#This Row],[Client id]],LoanTable[Year],LoanTable[[#This Row],[Previous Year]])&gt;0,1,0))</f>
        <v>0</v>
      </c>
      <c r="BD1713" t="str">
        <f>YEAR(LoanTable[[#This Row],[Disbursement Date]]) &amp; "-Q" &amp; ROUNDUP(MONTH(LoanTable[[#This Row],[Disbursement Date]])/3,0)</f>
        <v>2022-Q4</v>
      </c>
      <c r="BE1713">
        <f>IF(LoanTable[[#This Row],[Disbursement Date]]=LoanTable[[#This Row],[First Loan Date]],1,0)</f>
        <v>0</v>
      </c>
    </row>
    <row r="1714" spans="1:57" x14ac:dyDescent="0.3">
      <c r="A1714" t="s">
        <v>1702</v>
      </c>
      <c r="B1714">
        <v>839</v>
      </c>
      <c r="C1714" t="s">
        <v>285</v>
      </c>
      <c r="D1714" t="s">
        <v>589</v>
      </c>
      <c r="E1714">
        <v>13317</v>
      </c>
      <c r="F1714">
        <v>27211</v>
      </c>
      <c r="G1714">
        <v>26162</v>
      </c>
      <c r="H1714" s="5">
        <v>44860</v>
      </c>
      <c r="I1714" t="s">
        <v>617</v>
      </c>
      <c r="J1714" t="s">
        <v>619</v>
      </c>
      <c r="K1714">
        <v>240005</v>
      </c>
      <c r="L1714" t="s">
        <v>287</v>
      </c>
      <c r="M1714" t="s">
        <v>127</v>
      </c>
      <c r="N1714" t="s">
        <v>13</v>
      </c>
      <c r="O1714" t="s">
        <v>28</v>
      </c>
      <c r="P1714">
        <v>51</v>
      </c>
      <c r="Q1714" s="5" t="s">
        <v>113</v>
      </c>
      <c r="R1714" t="s">
        <v>16</v>
      </c>
      <c r="S1714" t="s">
        <v>35</v>
      </c>
      <c r="T1714" t="s">
        <v>18</v>
      </c>
      <c r="U1714" t="s">
        <v>38</v>
      </c>
      <c r="V1714" t="s">
        <v>20</v>
      </c>
      <c r="W1714">
        <v>389</v>
      </c>
      <c r="X1714" t="s">
        <v>574</v>
      </c>
      <c r="Y1714" t="s">
        <v>590</v>
      </c>
      <c r="Z1714" t="s">
        <v>576</v>
      </c>
      <c r="AA1714">
        <v>9.9099999999999994E-2</v>
      </c>
      <c r="AB1714" t="s">
        <v>577</v>
      </c>
      <c r="AC1714" t="s">
        <v>591</v>
      </c>
      <c r="AD1714" t="s">
        <v>285</v>
      </c>
      <c r="AE1714" t="s">
        <v>259</v>
      </c>
      <c r="AF1714" t="s">
        <v>260</v>
      </c>
      <c r="AG1714" t="s">
        <v>261</v>
      </c>
      <c r="AH1714" t="s">
        <v>262</v>
      </c>
      <c r="AI1714" t="s">
        <v>285</v>
      </c>
      <c r="AJ1714">
        <v>240005</v>
      </c>
      <c r="AK1714" t="s">
        <v>286</v>
      </c>
      <c r="AL1714" t="s">
        <v>241</v>
      </c>
      <c r="AM1714">
        <v>14382</v>
      </c>
      <c r="AN1714">
        <v>27877</v>
      </c>
      <c r="AO1714">
        <v>13244</v>
      </c>
      <c r="AP1714">
        <v>22.21</v>
      </c>
      <c r="AQ1714">
        <v>1238.22</v>
      </c>
      <c r="AR1714" t="s">
        <v>2627</v>
      </c>
      <c r="AS1714" t="s">
        <v>2627</v>
      </c>
      <c r="AT1714">
        <v>1</v>
      </c>
      <c r="AU1714" t="s">
        <v>2628</v>
      </c>
      <c r="AV1714" s="3">
        <v>43056</v>
      </c>
      <c r="AW1714" s="3" t="str">
        <f>TEXT(LoanTable[[#This Row],[Disbursement Date]],"YYYY-MM")</f>
        <v>2022-10</v>
      </c>
      <c r="AX1714" t="str">
        <f>TEXT(EDATE(LoanTable[[#This Row],[Disbursement Date]],-1),"YYYY-MM")</f>
        <v>2022-09</v>
      </c>
      <c r="AY1714">
        <f>IF(LoanTable[[#This Row],[Loan Status]]="Active",1,0)</f>
        <v>0</v>
      </c>
      <c r="AZ1714">
        <f>IF(COUNTIFS(LoanTable[Client id],LoanTable[[#This Row],[Client id]],LoanTable[Period],LoanTable[[#This Row],[Previous Period]])&gt;0,1,0)</f>
        <v>0</v>
      </c>
      <c r="BA1714" s="17" t="str">
        <f>TEXT(LoanTable[[#This Row],[Disbursement Date]],"YYYY")</f>
        <v>2022</v>
      </c>
      <c r="BB1714" s="10" cm="1">
        <f t="array" ref="BB1714">IF(YEAR(LoanTable[[#This Row],[Disbursement Date]])=MIN(YEAR(LoanTable[Disbursement Date])),"",YEAR(LoanTable[[#This Row],[Disbursement Date]])-1)</f>
        <v>2021</v>
      </c>
      <c r="BC1714" s="10">
        <f>IF(LoanTable[[#This Row],[Previous Year]]="",1,IF(COUNTIFS(LoanTable[Client id],LoanTable[[#This Row],[Client id]],LoanTable[Year],LoanTable[[#This Row],[Previous Year]])&gt;0,1,0))</f>
        <v>0</v>
      </c>
      <c r="BD1714" t="str">
        <f>YEAR(LoanTable[[#This Row],[Disbursement Date]]) &amp; "-Q" &amp; ROUNDUP(MONTH(LoanTable[[#This Row],[Disbursement Date]])/3,0)</f>
        <v>2022-Q4</v>
      </c>
      <c r="BE1714">
        <f>IF(LoanTable[[#This Row],[Disbursement Date]]=LoanTable[[#This Row],[First Loan Date]],1,0)</f>
        <v>0</v>
      </c>
    </row>
    <row r="1715" spans="1:57" x14ac:dyDescent="0.3">
      <c r="A1715" t="s">
        <v>1801</v>
      </c>
      <c r="B1715">
        <v>864</v>
      </c>
      <c r="C1715" t="s">
        <v>386</v>
      </c>
      <c r="D1715" t="s">
        <v>573</v>
      </c>
      <c r="E1715">
        <v>25754</v>
      </c>
      <c r="F1715">
        <v>43919</v>
      </c>
      <c r="G1715">
        <v>32921</v>
      </c>
      <c r="H1715" s="5">
        <v>44860</v>
      </c>
      <c r="I1715" t="s">
        <v>624</v>
      </c>
      <c r="J1715" t="s">
        <v>619</v>
      </c>
      <c r="K1715">
        <v>1110166</v>
      </c>
      <c r="L1715" t="s">
        <v>389</v>
      </c>
      <c r="M1715" t="s">
        <v>186</v>
      </c>
      <c r="N1715" t="s">
        <v>13</v>
      </c>
      <c r="O1715" t="s">
        <v>46</v>
      </c>
      <c r="P1715">
        <v>27</v>
      </c>
      <c r="Q1715" s="5" t="s">
        <v>187</v>
      </c>
      <c r="R1715" t="s">
        <v>30</v>
      </c>
      <c r="S1715" t="s">
        <v>145</v>
      </c>
      <c r="T1715" t="s">
        <v>63</v>
      </c>
      <c r="U1715" t="s">
        <v>19</v>
      </c>
      <c r="V1715" t="s">
        <v>39</v>
      </c>
      <c r="W1715">
        <v>600</v>
      </c>
      <c r="X1715" t="s">
        <v>574</v>
      </c>
      <c r="Y1715" t="s">
        <v>575</v>
      </c>
      <c r="Z1715" t="s">
        <v>576</v>
      </c>
      <c r="AA1715">
        <v>0.1065</v>
      </c>
      <c r="AB1715" t="s">
        <v>577</v>
      </c>
      <c r="AC1715" t="s">
        <v>578</v>
      </c>
      <c r="AD1715" t="s">
        <v>386</v>
      </c>
      <c r="AE1715" t="s">
        <v>234</v>
      </c>
      <c r="AF1715" t="s">
        <v>235</v>
      </c>
      <c r="AG1715" t="s">
        <v>236</v>
      </c>
      <c r="AH1715" t="s">
        <v>237</v>
      </c>
      <c r="AI1715" t="s">
        <v>387</v>
      </c>
      <c r="AJ1715">
        <v>1110166</v>
      </c>
      <c r="AK1715" t="s">
        <v>388</v>
      </c>
      <c r="AL1715" t="s">
        <v>239</v>
      </c>
      <c r="AM1715">
        <v>25946</v>
      </c>
      <c r="AN1715">
        <v>44355</v>
      </c>
      <c r="AO1715">
        <v>25617</v>
      </c>
      <c r="AP1715">
        <v>26.29</v>
      </c>
      <c r="AQ1715">
        <v>2747.29</v>
      </c>
      <c r="AR1715" t="s">
        <v>2626</v>
      </c>
      <c r="AS1715" t="s">
        <v>2626</v>
      </c>
      <c r="AT1715">
        <v>2</v>
      </c>
      <c r="AU1715" t="s">
        <v>2628</v>
      </c>
      <c r="AV1715" s="3">
        <v>42384</v>
      </c>
      <c r="AW1715" s="3" t="str">
        <f>TEXT(LoanTable[[#This Row],[Disbursement Date]],"YYYY-MM")</f>
        <v>2022-10</v>
      </c>
      <c r="AX1715" t="str">
        <f>TEXT(EDATE(LoanTable[[#This Row],[Disbursement Date]],-1),"YYYY-MM")</f>
        <v>2022-09</v>
      </c>
      <c r="AY1715">
        <f>IF(LoanTable[[#This Row],[Loan Status]]="Active",1,0)</f>
        <v>1</v>
      </c>
      <c r="AZ1715">
        <f>IF(COUNTIFS(LoanTable[Client id],LoanTable[[#This Row],[Client id]],LoanTable[Period],LoanTable[[#This Row],[Previous Period]])&gt;0,1,0)</f>
        <v>0</v>
      </c>
      <c r="BA1715" s="17" t="str">
        <f>TEXT(LoanTable[[#This Row],[Disbursement Date]],"YYYY")</f>
        <v>2022</v>
      </c>
      <c r="BB1715" s="10" cm="1">
        <f t="array" ref="BB1715">IF(YEAR(LoanTable[[#This Row],[Disbursement Date]])=MIN(YEAR(LoanTable[Disbursement Date])),"",YEAR(LoanTable[[#This Row],[Disbursement Date]])-1)</f>
        <v>2021</v>
      </c>
      <c r="BC1715" s="10">
        <f>IF(LoanTable[[#This Row],[Previous Year]]="",1,IF(COUNTIFS(LoanTable[Client id],LoanTable[[#This Row],[Client id]],LoanTable[Year],LoanTable[[#This Row],[Previous Year]])&gt;0,1,0))</f>
        <v>1</v>
      </c>
      <c r="BD1715" t="str">
        <f>YEAR(LoanTable[[#This Row],[Disbursement Date]]) &amp; "-Q" &amp; ROUNDUP(MONTH(LoanTable[[#This Row],[Disbursement Date]])/3,0)</f>
        <v>2022-Q4</v>
      </c>
      <c r="BE1715">
        <f>IF(LoanTable[[#This Row],[Disbursement Date]]=LoanTable[[#This Row],[First Loan Date]],1,0)</f>
        <v>0</v>
      </c>
    </row>
    <row r="1716" spans="1:57" x14ac:dyDescent="0.3">
      <c r="A1716" t="s">
        <v>2088</v>
      </c>
      <c r="B1716">
        <v>523</v>
      </c>
      <c r="C1716" t="s">
        <v>529</v>
      </c>
      <c r="D1716" t="s">
        <v>573</v>
      </c>
      <c r="E1716">
        <v>3377</v>
      </c>
      <c r="F1716">
        <v>19675</v>
      </c>
      <c r="G1716">
        <v>5762</v>
      </c>
      <c r="H1716" s="5">
        <v>44872</v>
      </c>
      <c r="I1716" t="s">
        <v>624</v>
      </c>
      <c r="J1716" t="s">
        <v>613</v>
      </c>
      <c r="K1716">
        <v>210563</v>
      </c>
      <c r="L1716" t="s">
        <v>531</v>
      </c>
      <c r="M1716" t="s">
        <v>68</v>
      </c>
      <c r="N1716" t="s">
        <v>13</v>
      </c>
      <c r="O1716" t="s">
        <v>46</v>
      </c>
      <c r="P1716">
        <v>28</v>
      </c>
      <c r="Q1716" s="5" t="s">
        <v>170</v>
      </c>
      <c r="R1716" t="s">
        <v>30</v>
      </c>
      <c r="S1716" t="s">
        <v>145</v>
      </c>
      <c r="T1716" t="s">
        <v>18</v>
      </c>
      <c r="U1716" t="s">
        <v>38</v>
      </c>
      <c r="V1716" t="s">
        <v>39</v>
      </c>
      <c r="W1716">
        <v>432</v>
      </c>
      <c r="X1716" t="s">
        <v>574</v>
      </c>
      <c r="Y1716" t="s">
        <v>575</v>
      </c>
      <c r="Z1716" t="s">
        <v>576</v>
      </c>
      <c r="AA1716">
        <v>0.1065</v>
      </c>
      <c r="AB1716" t="s">
        <v>577</v>
      </c>
      <c r="AC1716" t="s">
        <v>578</v>
      </c>
      <c r="AD1716" t="s">
        <v>529</v>
      </c>
      <c r="AE1716" t="s">
        <v>250</v>
      </c>
      <c r="AF1716" t="s">
        <v>251</v>
      </c>
      <c r="AG1716" t="s">
        <v>252</v>
      </c>
      <c r="AH1716" t="s">
        <v>253</v>
      </c>
      <c r="AI1716" t="s">
        <v>529</v>
      </c>
      <c r="AJ1716">
        <v>210563</v>
      </c>
      <c r="AK1716" t="s">
        <v>530</v>
      </c>
      <c r="AL1716" t="s">
        <v>241</v>
      </c>
      <c r="AM1716">
        <v>4988</v>
      </c>
      <c r="AN1716">
        <v>21393</v>
      </c>
      <c r="AO1716">
        <v>3364</v>
      </c>
      <c r="AP1716">
        <v>6.89</v>
      </c>
      <c r="AQ1716">
        <v>506.98</v>
      </c>
      <c r="AR1716" t="s">
        <v>2626</v>
      </c>
      <c r="AS1716" t="s">
        <v>2627</v>
      </c>
      <c r="AT1716">
        <v>0</v>
      </c>
      <c r="AU1716" t="s">
        <v>2628</v>
      </c>
      <c r="AV1716" s="3">
        <v>44536</v>
      </c>
      <c r="AW1716" s="3" t="str">
        <f>TEXT(LoanTable[[#This Row],[Disbursement Date]],"YYYY-MM")</f>
        <v>2022-11</v>
      </c>
      <c r="AX1716" t="str">
        <f>TEXT(EDATE(LoanTable[[#This Row],[Disbursement Date]],-1),"YYYY-MM")</f>
        <v>2022-10</v>
      </c>
      <c r="AY1716">
        <f>IF(LoanTable[[#This Row],[Loan Status]]="Active",1,0)</f>
        <v>1</v>
      </c>
      <c r="AZ1716">
        <f>IF(COUNTIFS(LoanTable[Client id],LoanTable[[#This Row],[Client id]],LoanTable[Period],LoanTable[[#This Row],[Previous Period]])&gt;0,1,0)</f>
        <v>0</v>
      </c>
      <c r="BA1716" s="17" t="str">
        <f>TEXT(LoanTable[[#This Row],[Disbursement Date]],"YYYY")</f>
        <v>2022</v>
      </c>
      <c r="BB1716" s="10" cm="1">
        <f t="array" ref="BB1716">IF(YEAR(LoanTable[[#This Row],[Disbursement Date]])=MIN(YEAR(LoanTable[Disbursement Date])),"",YEAR(LoanTable[[#This Row],[Disbursement Date]])-1)</f>
        <v>2021</v>
      </c>
      <c r="BC1716" s="10">
        <f>IF(LoanTable[[#This Row],[Previous Year]]="",1,IF(COUNTIFS(LoanTable[Client id],LoanTable[[#This Row],[Client id]],LoanTable[Year],LoanTable[[#This Row],[Previous Year]])&gt;0,1,0))</f>
        <v>1</v>
      </c>
      <c r="BD1716" t="str">
        <f>YEAR(LoanTable[[#This Row],[Disbursement Date]]) &amp; "-Q" &amp; ROUNDUP(MONTH(LoanTable[[#This Row],[Disbursement Date]])/3,0)</f>
        <v>2022-Q4</v>
      </c>
      <c r="BE1716">
        <f>IF(LoanTable[[#This Row],[Disbursement Date]]=LoanTable[[#This Row],[First Loan Date]],1,0)</f>
        <v>0</v>
      </c>
    </row>
    <row r="1717" spans="1:57" x14ac:dyDescent="0.3">
      <c r="A1717" t="s">
        <v>2047</v>
      </c>
      <c r="B1717">
        <v>677</v>
      </c>
      <c r="C1717" t="s">
        <v>310</v>
      </c>
      <c r="D1717" t="s">
        <v>573</v>
      </c>
      <c r="E1717">
        <v>17545</v>
      </c>
      <c r="F1717">
        <v>46737</v>
      </c>
      <c r="G1717">
        <v>2654</v>
      </c>
      <c r="H1717" s="5">
        <v>44872</v>
      </c>
      <c r="I1717" t="s">
        <v>617</v>
      </c>
      <c r="J1717" t="s">
        <v>619</v>
      </c>
      <c r="K1717">
        <v>140056</v>
      </c>
      <c r="L1717" t="s">
        <v>312</v>
      </c>
      <c r="M1717" t="s">
        <v>112</v>
      </c>
      <c r="N1717" t="s">
        <v>13</v>
      </c>
      <c r="O1717" t="s">
        <v>46</v>
      </c>
      <c r="P1717">
        <v>28</v>
      </c>
      <c r="Q1717" s="5" t="s">
        <v>97</v>
      </c>
      <c r="R1717" t="s">
        <v>25</v>
      </c>
      <c r="S1717" t="s">
        <v>35</v>
      </c>
      <c r="T1717" t="s">
        <v>63</v>
      </c>
      <c r="U1717" t="s">
        <v>19</v>
      </c>
      <c r="V1717" t="s">
        <v>31</v>
      </c>
      <c r="W1717">
        <v>844</v>
      </c>
      <c r="X1717" t="s">
        <v>574</v>
      </c>
      <c r="Y1717" t="s">
        <v>575</v>
      </c>
      <c r="Z1717" t="s">
        <v>576</v>
      </c>
      <c r="AA1717">
        <v>0.1065</v>
      </c>
      <c r="AB1717" t="s">
        <v>577</v>
      </c>
      <c r="AC1717" t="s">
        <v>578</v>
      </c>
      <c r="AD1717" t="s">
        <v>310</v>
      </c>
      <c r="AE1717" t="s">
        <v>250</v>
      </c>
      <c r="AF1717" t="s">
        <v>251</v>
      </c>
      <c r="AG1717" t="s">
        <v>252</v>
      </c>
      <c r="AH1717" t="s">
        <v>253</v>
      </c>
      <c r="AI1717" t="s">
        <v>310</v>
      </c>
      <c r="AJ1717">
        <v>140056</v>
      </c>
      <c r="AK1717" t="s">
        <v>311</v>
      </c>
      <c r="AL1717" t="s">
        <v>239</v>
      </c>
      <c r="AM1717">
        <v>17934</v>
      </c>
      <c r="AN1717">
        <v>47959</v>
      </c>
      <c r="AO1717">
        <v>17436</v>
      </c>
      <c r="AP1717">
        <v>7.18</v>
      </c>
      <c r="AQ1717">
        <v>3107.38</v>
      </c>
      <c r="AR1717" t="s">
        <v>2626</v>
      </c>
      <c r="AS1717" t="s">
        <v>2626</v>
      </c>
      <c r="AT1717">
        <v>1</v>
      </c>
      <c r="AU1717" t="s">
        <v>2628</v>
      </c>
      <c r="AV1717" s="3">
        <v>42140</v>
      </c>
      <c r="AW1717" s="3" t="str">
        <f>TEXT(LoanTable[[#This Row],[Disbursement Date]],"YYYY-MM")</f>
        <v>2022-11</v>
      </c>
      <c r="AX1717" t="str">
        <f>TEXT(EDATE(LoanTable[[#This Row],[Disbursement Date]],-1),"YYYY-MM")</f>
        <v>2022-10</v>
      </c>
      <c r="AY1717">
        <f>IF(LoanTable[[#This Row],[Loan Status]]="Active",1,0)</f>
        <v>0</v>
      </c>
      <c r="AZ1717">
        <f>IF(COUNTIFS(LoanTable[Client id],LoanTable[[#This Row],[Client id]],LoanTable[Period],LoanTable[[#This Row],[Previous Period]])&gt;0,1,0)</f>
        <v>0</v>
      </c>
      <c r="BA1717" s="17" t="str">
        <f>TEXT(LoanTable[[#This Row],[Disbursement Date]],"YYYY")</f>
        <v>2022</v>
      </c>
      <c r="BB1717" s="10" cm="1">
        <f t="array" ref="BB1717">IF(YEAR(LoanTable[[#This Row],[Disbursement Date]])=MIN(YEAR(LoanTable[Disbursement Date])),"",YEAR(LoanTable[[#This Row],[Disbursement Date]])-1)</f>
        <v>2021</v>
      </c>
      <c r="BC1717" s="10">
        <f>IF(LoanTable[[#This Row],[Previous Year]]="",1,IF(COUNTIFS(LoanTable[Client id],LoanTable[[#This Row],[Client id]],LoanTable[Year],LoanTable[[#This Row],[Previous Year]])&gt;0,1,0))</f>
        <v>0</v>
      </c>
      <c r="BD1717" t="str">
        <f>YEAR(LoanTable[[#This Row],[Disbursement Date]]) &amp; "-Q" &amp; ROUNDUP(MONTH(LoanTable[[#This Row],[Disbursement Date]])/3,0)</f>
        <v>2022-Q4</v>
      </c>
      <c r="BE1717">
        <f>IF(LoanTable[[#This Row],[Disbursement Date]]=LoanTable[[#This Row],[First Loan Date]],1,0)</f>
        <v>0</v>
      </c>
    </row>
    <row r="1718" spans="1:57" x14ac:dyDescent="0.3">
      <c r="A1718" t="s">
        <v>1443</v>
      </c>
      <c r="B1718">
        <v>689</v>
      </c>
      <c r="C1718" t="s">
        <v>391</v>
      </c>
      <c r="D1718" t="s">
        <v>573</v>
      </c>
      <c r="E1718">
        <v>2848</v>
      </c>
      <c r="F1718">
        <v>36412</v>
      </c>
      <c r="G1718">
        <v>4416</v>
      </c>
      <c r="H1718" s="5">
        <v>44872</v>
      </c>
      <c r="I1718" t="s">
        <v>624</v>
      </c>
      <c r="J1718" t="s">
        <v>619</v>
      </c>
      <c r="K1718">
        <v>730084</v>
      </c>
      <c r="L1718" t="s">
        <v>393</v>
      </c>
      <c r="M1718" t="s">
        <v>156</v>
      </c>
      <c r="N1718" t="s">
        <v>13</v>
      </c>
      <c r="O1718" t="s">
        <v>46</v>
      </c>
      <c r="P1718">
        <v>31</v>
      </c>
      <c r="Q1718" s="5" t="s">
        <v>157</v>
      </c>
      <c r="R1718" t="s">
        <v>30</v>
      </c>
      <c r="S1718" t="s">
        <v>145</v>
      </c>
      <c r="T1718" t="s">
        <v>44</v>
      </c>
      <c r="U1718" t="s">
        <v>65</v>
      </c>
      <c r="V1718" t="s">
        <v>31</v>
      </c>
      <c r="W1718">
        <v>532</v>
      </c>
      <c r="X1718" t="s">
        <v>574</v>
      </c>
      <c r="Y1718" t="s">
        <v>575</v>
      </c>
      <c r="Z1718" t="s">
        <v>576</v>
      </c>
      <c r="AA1718">
        <v>0.1065</v>
      </c>
      <c r="AB1718" t="s">
        <v>577</v>
      </c>
      <c r="AC1718" t="s">
        <v>578</v>
      </c>
      <c r="AD1718" t="s">
        <v>391</v>
      </c>
      <c r="AE1718" t="s">
        <v>279</v>
      </c>
      <c r="AF1718" t="s">
        <v>280</v>
      </c>
      <c r="AG1718" t="s">
        <v>281</v>
      </c>
      <c r="AH1718" t="s">
        <v>282</v>
      </c>
      <c r="AI1718" t="s">
        <v>391</v>
      </c>
      <c r="AJ1718">
        <v>730084</v>
      </c>
      <c r="AK1718" t="s">
        <v>392</v>
      </c>
      <c r="AL1718" t="s">
        <v>239</v>
      </c>
      <c r="AM1718">
        <v>2749</v>
      </c>
      <c r="AN1718">
        <v>36017</v>
      </c>
      <c r="AO1718">
        <v>2524</v>
      </c>
      <c r="AP1718">
        <v>9.8800000000000008</v>
      </c>
      <c r="AQ1718">
        <v>3807.21</v>
      </c>
      <c r="AR1718" t="s">
        <v>2626</v>
      </c>
      <c r="AS1718" t="s">
        <v>2626</v>
      </c>
      <c r="AT1718">
        <v>2</v>
      </c>
      <c r="AU1718" t="s">
        <v>2628</v>
      </c>
      <c r="AV1718" s="3">
        <v>44872</v>
      </c>
      <c r="AW1718" s="3" t="str">
        <f>TEXT(LoanTable[[#This Row],[Disbursement Date]],"YYYY-MM")</f>
        <v>2022-11</v>
      </c>
      <c r="AX1718" t="str">
        <f>TEXT(EDATE(LoanTable[[#This Row],[Disbursement Date]],-1),"YYYY-MM")</f>
        <v>2022-10</v>
      </c>
      <c r="AY1718">
        <f>IF(LoanTable[[#This Row],[Loan Status]]="Active",1,0)</f>
        <v>1</v>
      </c>
      <c r="AZ1718">
        <f>IF(COUNTIFS(LoanTable[Client id],LoanTable[[#This Row],[Client id]],LoanTable[Period],LoanTable[[#This Row],[Previous Period]])&gt;0,1,0)</f>
        <v>0</v>
      </c>
      <c r="BA1718" s="17" t="str">
        <f>TEXT(LoanTable[[#This Row],[Disbursement Date]],"YYYY")</f>
        <v>2022</v>
      </c>
      <c r="BB1718" s="10" cm="1">
        <f t="array" ref="BB1718">IF(YEAR(LoanTable[[#This Row],[Disbursement Date]])=MIN(YEAR(LoanTable[Disbursement Date])),"",YEAR(LoanTable[[#This Row],[Disbursement Date]])-1)</f>
        <v>2021</v>
      </c>
      <c r="BC1718" s="10">
        <f>IF(LoanTable[[#This Row],[Previous Year]]="",1,IF(COUNTIFS(LoanTable[Client id],LoanTable[[#This Row],[Client id]],LoanTable[Year],LoanTable[[#This Row],[Previous Year]])&gt;0,1,0))</f>
        <v>0</v>
      </c>
      <c r="BD1718" t="str">
        <f>YEAR(LoanTable[[#This Row],[Disbursement Date]]) &amp; "-Q" &amp; ROUNDUP(MONTH(LoanTable[[#This Row],[Disbursement Date]])/3,0)</f>
        <v>2022-Q4</v>
      </c>
      <c r="BE1718">
        <f>IF(LoanTable[[#This Row],[Disbursement Date]]=LoanTable[[#This Row],[First Loan Date]],1,0)</f>
        <v>1</v>
      </c>
    </row>
    <row r="1719" spans="1:57" x14ac:dyDescent="0.3">
      <c r="A1719" t="s">
        <v>2487</v>
      </c>
      <c r="B1719">
        <v>657</v>
      </c>
      <c r="C1719" t="s">
        <v>409</v>
      </c>
      <c r="D1719" t="s">
        <v>573</v>
      </c>
      <c r="E1719">
        <v>48000</v>
      </c>
      <c r="F1719">
        <v>11083</v>
      </c>
      <c r="G1719">
        <v>31283</v>
      </c>
      <c r="H1719" s="5">
        <v>44873</v>
      </c>
      <c r="I1719" t="s">
        <v>624</v>
      </c>
      <c r="J1719" t="s">
        <v>619</v>
      </c>
      <c r="K1719">
        <v>1030063</v>
      </c>
      <c r="L1719" t="s">
        <v>411</v>
      </c>
      <c r="M1719" t="s">
        <v>60</v>
      </c>
      <c r="N1719" t="s">
        <v>13</v>
      </c>
      <c r="O1719" t="s">
        <v>28</v>
      </c>
      <c r="P1719">
        <v>47</v>
      </c>
      <c r="Q1719" s="5" t="s">
        <v>61</v>
      </c>
      <c r="R1719" t="s">
        <v>25</v>
      </c>
      <c r="S1719" t="s">
        <v>35</v>
      </c>
      <c r="T1719" t="s">
        <v>18</v>
      </c>
      <c r="U1719" t="s">
        <v>19</v>
      </c>
      <c r="V1719" t="s">
        <v>31</v>
      </c>
      <c r="W1719">
        <v>546</v>
      </c>
      <c r="X1719" t="s">
        <v>574</v>
      </c>
      <c r="Y1719" t="s">
        <v>575</v>
      </c>
      <c r="Z1719" t="s">
        <v>576</v>
      </c>
      <c r="AA1719">
        <v>0.1065</v>
      </c>
      <c r="AB1719" t="s">
        <v>577</v>
      </c>
      <c r="AC1719" t="s">
        <v>578</v>
      </c>
      <c r="AD1719" t="s">
        <v>409</v>
      </c>
      <c r="AE1719" t="s">
        <v>234</v>
      </c>
      <c r="AF1719" t="s">
        <v>235</v>
      </c>
      <c r="AG1719" t="s">
        <v>236</v>
      </c>
      <c r="AH1719" t="s">
        <v>237</v>
      </c>
      <c r="AI1719" t="s">
        <v>246</v>
      </c>
      <c r="AJ1719">
        <v>1030063</v>
      </c>
      <c r="AK1719" t="s">
        <v>410</v>
      </c>
      <c r="AL1719" t="s">
        <v>241</v>
      </c>
      <c r="AM1719">
        <v>48094</v>
      </c>
      <c r="AN1719">
        <v>12759</v>
      </c>
      <c r="AO1719">
        <v>47922</v>
      </c>
      <c r="AP1719">
        <v>13.46</v>
      </c>
      <c r="AQ1719">
        <v>3617.4</v>
      </c>
      <c r="AR1719" t="s">
        <v>2627</v>
      </c>
      <c r="AS1719" t="s">
        <v>2626</v>
      </c>
      <c r="AT1719">
        <v>2</v>
      </c>
      <c r="AU1719" t="s">
        <v>2628</v>
      </c>
      <c r="AV1719" s="3">
        <v>42017</v>
      </c>
      <c r="AW1719" s="3" t="str">
        <f>TEXT(LoanTable[[#This Row],[Disbursement Date]],"YYYY-MM")</f>
        <v>2022-11</v>
      </c>
      <c r="AX1719" t="str">
        <f>TEXT(EDATE(LoanTable[[#This Row],[Disbursement Date]],-1),"YYYY-MM")</f>
        <v>2022-10</v>
      </c>
      <c r="AY1719">
        <f>IF(LoanTable[[#This Row],[Loan Status]]="Active",1,0)</f>
        <v>1</v>
      </c>
      <c r="AZ1719">
        <f>IF(COUNTIFS(LoanTable[Client id],LoanTable[[#This Row],[Client id]],LoanTable[Period],LoanTable[[#This Row],[Previous Period]])&gt;0,1,0)</f>
        <v>0</v>
      </c>
      <c r="BA1719" s="17" t="str">
        <f>TEXT(LoanTable[[#This Row],[Disbursement Date]],"YYYY")</f>
        <v>2022</v>
      </c>
      <c r="BB1719" s="10" cm="1">
        <f t="array" ref="BB1719">IF(YEAR(LoanTable[[#This Row],[Disbursement Date]])=MIN(YEAR(LoanTable[Disbursement Date])),"",YEAR(LoanTable[[#This Row],[Disbursement Date]])-1)</f>
        <v>2021</v>
      </c>
      <c r="BC1719" s="10">
        <f>IF(LoanTable[[#This Row],[Previous Year]]="",1,IF(COUNTIFS(LoanTable[Client id],LoanTable[[#This Row],[Client id]],LoanTable[Year],LoanTable[[#This Row],[Previous Year]])&gt;0,1,0))</f>
        <v>1</v>
      </c>
      <c r="BD1719" t="str">
        <f>YEAR(LoanTable[[#This Row],[Disbursement Date]]) &amp; "-Q" &amp; ROUNDUP(MONTH(LoanTable[[#This Row],[Disbursement Date]])/3,0)</f>
        <v>2022-Q4</v>
      </c>
      <c r="BE1719">
        <f>IF(LoanTable[[#This Row],[Disbursement Date]]=LoanTable[[#This Row],[First Loan Date]],1,0)</f>
        <v>0</v>
      </c>
    </row>
    <row r="1720" spans="1:57" x14ac:dyDescent="0.3">
      <c r="A1720" t="s">
        <v>2089</v>
      </c>
      <c r="B1720">
        <v>557</v>
      </c>
      <c r="C1720" t="s">
        <v>249</v>
      </c>
      <c r="D1720" t="s">
        <v>573</v>
      </c>
      <c r="E1720">
        <v>33616</v>
      </c>
      <c r="F1720">
        <v>33992</v>
      </c>
      <c r="G1720">
        <v>26362</v>
      </c>
      <c r="H1720" s="5">
        <v>44876</v>
      </c>
      <c r="I1720" t="s">
        <v>615</v>
      </c>
      <c r="J1720" t="s">
        <v>619</v>
      </c>
      <c r="K1720">
        <v>910182</v>
      </c>
      <c r="L1720" t="s">
        <v>257</v>
      </c>
      <c r="M1720" t="s">
        <v>177</v>
      </c>
      <c r="N1720" t="s">
        <v>13</v>
      </c>
      <c r="O1720" t="s">
        <v>33</v>
      </c>
      <c r="P1720">
        <v>21</v>
      </c>
      <c r="Q1720" s="5" t="s">
        <v>178</v>
      </c>
      <c r="R1720" t="s">
        <v>30</v>
      </c>
      <c r="S1720" t="s">
        <v>145</v>
      </c>
      <c r="T1720" t="s">
        <v>18</v>
      </c>
      <c r="U1720" t="s">
        <v>26</v>
      </c>
      <c r="V1720" t="s">
        <v>20</v>
      </c>
      <c r="W1720">
        <v>493</v>
      </c>
      <c r="X1720" t="s">
        <v>574</v>
      </c>
      <c r="Y1720" t="s">
        <v>575</v>
      </c>
      <c r="Z1720" t="s">
        <v>576</v>
      </c>
      <c r="AA1720">
        <v>0.1065</v>
      </c>
      <c r="AB1720" t="s">
        <v>577</v>
      </c>
      <c r="AC1720" t="s">
        <v>578</v>
      </c>
      <c r="AD1720" t="s">
        <v>249</v>
      </c>
      <c r="AE1720" t="s">
        <v>250</v>
      </c>
      <c r="AF1720" t="s">
        <v>251</v>
      </c>
      <c r="AG1720" t="s">
        <v>252</v>
      </c>
      <c r="AH1720" t="s">
        <v>253</v>
      </c>
      <c r="AI1720" t="s">
        <v>254</v>
      </c>
      <c r="AJ1720">
        <v>910182</v>
      </c>
      <c r="AK1720" t="s">
        <v>255</v>
      </c>
      <c r="AL1720" t="s">
        <v>256</v>
      </c>
      <c r="AM1720">
        <v>33487</v>
      </c>
      <c r="AN1720">
        <v>35782</v>
      </c>
      <c r="AO1720">
        <v>33145</v>
      </c>
      <c r="AP1720">
        <v>34.700000000000003</v>
      </c>
      <c r="AQ1720">
        <v>3551.54</v>
      </c>
      <c r="AR1720" t="s">
        <v>2626</v>
      </c>
      <c r="AS1720" t="s">
        <v>2626</v>
      </c>
      <c r="AT1720">
        <v>0</v>
      </c>
      <c r="AU1720" t="s">
        <v>2628</v>
      </c>
      <c r="AV1720" s="3">
        <v>42265</v>
      </c>
      <c r="AW1720" s="3" t="str">
        <f>TEXT(LoanTable[[#This Row],[Disbursement Date]],"YYYY-MM")</f>
        <v>2022-11</v>
      </c>
      <c r="AX1720" t="str">
        <f>TEXT(EDATE(LoanTable[[#This Row],[Disbursement Date]],-1),"YYYY-MM")</f>
        <v>2022-10</v>
      </c>
      <c r="AY1720">
        <f>IF(LoanTable[[#This Row],[Loan Status]]="Active",1,0)</f>
        <v>0</v>
      </c>
      <c r="AZ1720">
        <f>IF(COUNTIFS(LoanTable[Client id],LoanTable[[#This Row],[Client id]],LoanTable[Period],LoanTable[[#This Row],[Previous Period]])&gt;0,1,0)</f>
        <v>0</v>
      </c>
      <c r="BA1720" s="17" t="str">
        <f>TEXT(LoanTable[[#This Row],[Disbursement Date]],"YYYY")</f>
        <v>2022</v>
      </c>
      <c r="BB1720" s="10" cm="1">
        <f t="array" ref="BB1720">IF(YEAR(LoanTable[[#This Row],[Disbursement Date]])=MIN(YEAR(LoanTable[Disbursement Date])),"",YEAR(LoanTable[[#This Row],[Disbursement Date]])-1)</f>
        <v>2021</v>
      </c>
      <c r="BC1720" s="10">
        <f>IF(LoanTable[[#This Row],[Previous Year]]="",1,IF(COUNTIFS(LoanTable[Client id],LoanTable[[#This Row],[Client id]],LoanTable[Year],LoanTable[[#This Row],[Previous Year]])&gt;0,1,0))</f>
        <v>0</v>
      </c>
      <c r="BD1720" t="str">
        <f>YEAR(LoanTable[[#This Row],[Disbursement Date]]) &amp; "-Q" &amp; ROUNDUP(MONTH(LoanTable[[#This Row],[Disbursement Date]])/3,0)</f>
        <v>2022-Q4</v>
      </c>
      <c r="BE1720">
        <f>IF(LoanTable[[#This Row],[Disbursement Date]]=LoanTable[[#This Row],[First Loan Date]],1,0)</f>
        <v>0</v>
      </c>
    </row>
    <row r="1721" spans="1:57" x14ac:dyDescent="0.3">
      <c r="A1721" t="s">
        <v>1907</v>
      </c>
      <c r="B1721">
        <v>68</v>
      </c>
      <c r="C1721" t="s">
        <v>310</v>
      </c>
      <c r="D1721" t="s">
        <v>602</v>
      </c>
      <c r="E1721">
        <v>21546</v>
      </c>
      <c r="F1721">
        <v>12598</v>
      </c>
      <c r="G1721">
        <v>43615</v>
      </c>
      <c r="H1721" s="5">
        <v>44877</v>
      </c>
      <c r="I1721" t="s">
        <v>612</v>
      </c>
      <c r="J1721" t="s">
        <v>613</v>
      </c>
      <c r="K1721">
        <v>140056</v>
      </c>
      <c r="L1721" t="s">
        <v>312</v>
      </c>
      <c r="M1721" t="s">
        <v>116</v>
      </c>
      <c r="N1721" t="s">
        <v>13</v>
      </c>
      <c r="O1721" t="s">
        <v>14</v>
      </c>
      <c r="P1721">
        <v>41</v>
      </c>
      <c r="Q1721" s="6" t="s">
        <v>41</v>
      </c>
      <c r="R1721" t="s">
        <v>16</v>
      </c>
      <c r="S1721" t="s">
        <v>35</v>
      </c>
      <c r="T1721" t="s">
        <v>18</v>
      </c>
      <c r="U1721" t="s">
        <v>38</v>
      </c>
      <c r="V1721" t="s">
        <v>39</v>
      </c>
      <c r="W1721">
        <v>495</v>
      </c>
      <c r="X1721" t="s">
        <v>574</v>
      </c>
      <c r="Y1721" t="s">
        <v>575</v>
      </c>
      <c r="Z1721" t="s">
        <v>576</v>
      </c>
      <c r="AA1721">
        <v>0.17269999999999999</v>
      </c>
      <c r="AB1721" t="s">
        <v>585</v>
      </c>
      <c r="AC1721" t="s">
        <v>597</v>
      </c>
      <c r="AD1721" t="s">
        <v>310</v>
      </c>
      <c r="AE1721" t="s">
        <v>250</v>
      </c>
      <c r="AF1721" t="s">
        <v>251</v>
      </c>
      <c r="AG1721" t="s">
        <v>252</v>
      </c>
      <c r="AH1721" t="s">
        <v>253</v>
      </c>
      <c r="AI1721" t="s">
        <v>310</v>
      </c>
      <c r="AJ1721">
        <v>140056</v>
      </c>
      <c r="AK1721" t="s">
        <v>311</v>
      </c>
      <c r="AL1721" t="s">
        <v>239</v>
      </c>
      <c r="AM1721">
        <v>22099</v>
      </c>
      <c r="AN1721">
        <v>12432</v>
      </c>
      <c r="AO1721">
        <v>21524</v>
      </c>
      <c r="AP1721">
        <v>28.19</v>
      </c>
      <c r="AQ1721">
        <v>4540.8900000000003</v>
      </c>
      <c r="AR1721" t="s">
        <v>2626</v>
      </c>
      <c r="AS1721" t="s">
        <v>2626</v>
      </c>
      <c r="AT1721">
        <v>0</v>
      </c>
      <c r="AU1721" t="s">
        <v>2629</v>
      </c>
      <c r="AV1721" s="3">
        <v>43413</v>
      </c>
      <c r="AW1721" s="3" t="str">
        <f>TEXT(LoanTable[[#This Row],[Disbursement Date]],"YYYY-MM")</f>
        <v>2022-11</v>
      </c>
      <c r="AX1721" t="str">
        <f>TEXT(EDATE(LoanTable[[#This Row],[Disbursement Date]],-1),"YYYY-MM")</f>
        <v>2022-10</v>
      </c>
      <c r="AY1721">
        <f>IF(LoanTable[[#This Row],[Loan Status]]="Active",1,0)</f>
        <v>0</v>
      </c>
      <c r="AZ1721">
        <f>IF(COUNTIFS(LoanTable[Client id],LoanTable[[#This Row],[Client id]],LoanTable[Period],LoanTable[[#This Row],[Previous Period]])&gt;0,1,0)</f>
        <v>0</v>
      </c>
      <c r="BA1721" s="17" t="str">
        <f>TEXT(LoanTable[[#This Row],[Disbursement Date]],"YYYY")</f>
        <v>2022</v>
      </c>
      <c r="BB1721" s="10" cm="1">
        <f t="array" ref="BB1721">IF(YEAR(LoanTable[[#This Row],[Disbursement Date]])=MIN(YEAR(LoanTable[Disbursement Date])),"",YEAR(LoanTable[[#This Row],[Disbursement Date]])-1)</f>
        <v>2021</v>
      </c>
      <c r="BC1721" s="10">
        <f>IF(LoanTable[[#This Row],[Previous Year]]="",1,IF(COUNTIFS(LoanTable[Client id],LoanTable[[#This Row],[Client id]],LoanTable[Year],LoanTable[[#This Row],[Previous Year]])&gt;0,1,0))</f>
        <v>0</v>
      </c>
      <c r="BD1721" t="str">
        <f>YEAR(LoanTable[[#This Row],[Disbursement Date]]) &amp; "-Q" &amp; ROUNDUP(MONTH(LoanTable[[#This Row],[Disbursement Date]])/3,0)</f>
        <v>2022-Q4</v>
      </c>
      <c r="BE1721">
        <f>IF(LoanTable[[#This Row],[Disbursement Date]]=LoanTable[[#This Row],[First Loan Date]],1,0)</f>
        <v>0</v>
      </c>
    </row>
    <row r="1722" spans="1:57" x14ac:dyDescent="0.3">
      <c r="A1722" t="s">
        <v>1952</v>
      </c>
      <c r="B1722">
        <v>174</v>
      </c>
      <c r="C1722" t="s">
        <v>471</v>
      </c>
      <c r="D1722" t="s">
        <v>573</v>
      </c>
      <c r="E1722">
        <v>29990</v>
      </c>
      <c r="F1722">
        <v>39607</v>
      </c>
      <c r="G1722">
        <v>6577</v>
      </c>
      <c r="H1722" s="5">
        <v>44877</v>
      </c>
      <c r="I1722" t="s">
        <v>617</v>
      </c>
      <c r="J1722" t="s">
        <v>613</v>
      </c>
      <c r="K1722">
        <v>570241</v>
      </c>
      <c r="L1722" t="s">
        <v>477</v>
      </c>
      <c r="M1722" t="s">
        <v>98</v>
      </c>
      <c r="N1722" t="s">
        <v>13</v>
      </c>
      <c r="O1722" t="s">
        <v>28</v>
      </c>
      <c r="P1722">
        <v>54</v>
      </c>
      <c r="Q1722" s="5" t="s">
        <v>92</v>
      </c>
      <c r="R1722" t="s">
        <v>104</v>
      </c>
      <c r="S1722" t="s">
        <v>105</v>
      </c>
      <c r="T1722" t="s">
        <v>18</v>
      </c>
      <c r="U1722" t="s">
        <v>38</v>
      </c>
      <c r="V1722" t="s">
        <v>20</v>
      </c>
      <c r="W1722">
        <v>433</v>
      </c>
      <c r="X1722" t="s">
        <v>574</v>
      </c>
      <c r="Y1722" t="s">
        <v>575</v>
      </c>
      <c r="Z1722" t="s">
        <v>576</v>
      </c>
      <c r="AA1722">
        <v>0.1065</v>
      </c>
      <c r="AB1722" t="s">
        <v>577</v>
      </c>
      <c r="AC1722" t="s">
        <v>578</v>
      </c>
      <c r="AD1722" t="s">
        <v>471</v>
      </c>
      <c r="AE1722" t="s">
        <v>472</v>
      </c>
      <c r="AF1722" t="s">
        <v>473</v>
      </c>
      <c r="AG1722" t="s">
        <v>474</v>
      </c>
      <c r="AH1722" t="s">
        <v>475</v>
      </c>
      <c r="AI1722" t="s">
        <v>471</v>
      </c>
      <c r="AJ1722">
        <v>570241</v>
      </c>
      <c r="AK1722" t="s">
        <v>476</v>
      </c>
      <c r="AL1722" t="s">
        <v>241</v>
      </c>
      <c r="AM1722">
        <v>30818</v>
      </c>
      <c r="AN1722">
        <v>40630</v>
      </c>
      <c r="AO1722">
        <v>29694</v>
      </c>
      <c r="AP1722">
        <v>34.67</v>
      </c>
      <c r="AQ1722">
        <v>3299.44</v>
      </c>
      <c r="AR1722" t="s">
        <v>2626</v>
      </c>
      <c r="AS1722" t="s">
        <v>2626</v>
      </c>
      <c r="AT1722">
        <v>2</v>
      </c>
      <c r="AU1722" t="s">
        <v>2629</v>
      </c>
      <c r="AV1722" s="3">
        <v>44320</v>
      </c>
      <c r="AW1722" s="3" t="str">
        <f>TEXT(LoanTable[[#This Row],[Disbursement Date]],"YYYY-MM")</f>
        <v>2022-11</v>
      </c>
      <c r="AX1722" t="str">
        <f>TEXT(EDATE(LoanTable[[#This Row],[Disbursement Date]],-1),"YYYY-MM")</f>
        <v>2022-10</v>
      </c>
      <c r="AY1722">
        <f>IF(LoanTable[[#This Row],[Loan Status]]="Active",1,0)</f>
        <v>0</v>
      </c>
      <c r="AZ1722">
        <f>IF(COUNTIFS(LoanTable[Client id],LoanTable[[#This Row],[Client id]],LoanTable[Period],LoanTable[[#This Row],[Previous Period]])&gt;0,1,0)</f>
        <v>0</v>
      </c>
      <c r="BA1722" s="17" t="str">
        <f>TEXT(LoanTable[[#This Row],[Disbursement Date]],"YYYY")</f>
        <v>2022</v>
      </c>
      <c r="BB1722" s="10" cm="1">
        <f t="array" ref="BB1722">IF(YEAR(LoanTable[[#This Row],[Disbursement Date]])=MIN(YEAR(LoanTable[Disbursement Date])),"",YEAR(LoanTable[[#This Row],[Disbursement Date]])-1)</f>
        <v>2021</v>
      </c>
      <c r="BC1722" s="10">
        <f>IF(LoanTable[[#This Row],[Previous Year]]="",1,IF(COUNTIFS(LoanTable[Client id],LoanTable[[#This Row],[Client id]],LoanTable[Year],LoanTable[[#This Row],[Previous Year]])&gt;0,1,0))</f>
        <v>1</v>
      </c>
      <c r="BD1722" t="str">
        <f>YEAR(LoanTable[[#This Row],[Disbursement Date]]) &amp; "-Q" &amp; ROUNDUP(MONTH(LoanTable[[#This Row],[Disbursement Date]])/3,0)</f>
        <v>2022-Q4</v>
      </c>
      <c r="BE1722">
        <f>IF(LoanTable[[#This Row],[Disbursement Date]]=LoanTable[[#This Row],[First Loan Date]],1,0)</f>
        <v>0</v>
      </c>
    </row>
    <row r="1723" spans="1:57" x14ac:dyDescent="0.3">
      <c r="A1723" t="s">
        <v>961</v>
      </c>
      <c r="B1723">
        <v>939</v>
      </c>
      <c r="C1723" t="s">
        <v>468</v>
      </c>
      <c r="D1723" t="s">
        <v>589</v>
      </c>
      <c r="E1723">
        <v>4655</v>
      </c>
      <c r="F1723">
        <v>12288</v>
      </c>
      <c r="G1723">
        <v>33654</v>
      </c>
      <c r="H1723" s="5">
        <v>44879</v>
      </c>
      <c r="I1723" t="s">
        <v>615</v>
      </c>
      <c r="J1723" t="s">
        <v>619</v>
      </c>
      <c r="K1723">
        <v>630081</v>
      </c>
      <c r="L1723" t="s">
        <v>470</v>
      </c>
      <c r="M1723" t="s">
        <v>95</v>
      </c>
      <c r="N1723" t="s">
        <v>13</v>
      </c>
      <c r="O1723" t="s">
        <v>14</v>
      </c>
      <c r="P1723">
        <v>39</v>
      </c>
      <c r="Q1723" s="5" t="s">
        <v>37</v>
      </c>
      <c r="R1723" t="s">
        <v>30</v>
      </c>
      <c r="S1723" t="s">
        <v>145</v>
      </c>
      <c r="T1723" t="s">
        <v>18</v>
      </c>
      <c r="U1723" t="s">
        <v>22</v>
      </c>
      <c r="V1723" t="s">
        <v>31</v>
      </c>
      <c r="W1723">
        <v>791</v>
      </c>
      <c r="X1723" t="s">
        <v>574</v>
      </c>
      <c r="Y1723" t="s">
        <v>590</v>
      </c>
      <c r="Z1723" t="s">
        <v>576</v>
      </c>
      <c r="AA1723">
        <v>9.9099999999999994E-2</v>
      </c>
      <c r="AB1723" t="s">
        <v>577</v>
      </c>
      <c r="AC1723" t="s">
        <v>591</v>
      </c>
      <c r="AD1723" t="s">
        <v>468</v>
      </c>
      <c r="AE1723" t="s">
        <v>462</v>
      </c>
      <c r="AF1723" t="s">
        <v>463</v>
      </c>
      <c r="AG1723" t="s">
        <v>464</v>
      </c>
      <c r="AH1723" t="s">
        <v>465</v>
      </c>
      <c r="AI1723" t="s">
        <v>468</v>
      </c>
      <c r="AJ1723">
        <v>630081</v>
      </c>
      <c r="AK1723" t="s">
        <v>469</v>
      </c>
      <c r="AL1723" t="s">
        <v>256</v>
      </c>
      <c r="AM1723">
        <v>6134</v>
      </c>
      <c r="AN1723">
        <v>12105</v>
      </c>
      <c r="AO1723">
        <v>4503</v>
      </c>
      <c r="AP1723">
        <v>3.02</v>
      </c>
      <c r="AQ1723">
        <v>2764.91</v>
      </c>
      <c r="AR1723" t="s">
        <v>2626</v>
      </c>
      <c r="AS1723" t="s">
        <v>2626</v>
      </c>
      <c r="AT1723">
        <v>0</v>
      </c>
      <c r="AU1723" t="s">
        <v>2628</v>
      </c>
      <c r="AV1723" s="3">
        <v>43211</v>
      </c>
      <c r="AW1723" s="3" t="str">
        <f>TEXT(LoanTable[[#This Row],[Disbursement Date]],"YYYY-MM")</f>
        <v>2022-11</v>
      </c>
      <c r="AX1723" t="str">
        <f>TEXT(EDATE(LoanTable[[#This Row],[Disbursement Date]],-1),"YYYY-MM")</f>
        <v>2022-10</v>
      </c>
      <c r="AY1723">
        <f>IF(LoanTable[[#This Row],[Loan Status]]="Active",1,0)</f>
        <v>0</v>
      </c>
      <c r="AZ1723">
        <f>IF(COUNTIFS(LoanTable[Client id],LoanTable[[#This Row],[Client id]],LoanTable[Period],LoanTable[[#This Row],[Previous Period]])&gt;0,1,0)</f>
        <v>0</v>
      </c>
      <c r="BA1723" s="17" t="str">
        <f>TEXT(LoanTable[[#This Row],[Disbursement Date]],"YYYY")</f>
        <v>2022</v>
      </c>
      <c r="BB1723" s="10" cm="1">
        <f t="array" ref="BB1723">IF(YEAR(LoanTable[[#This Row],[Disbursement Date]])=MIN(YEAR(LoanTable[Disbursement Date])),"",YEAR(LoanTable[[#This Row],[Disbursement Date]])-1)</f>
        <v>2021</v>
      </c>
      <c r="BC1723" s="10">
        <f>IF(LoanTable[[#This Row],[Previous Year]]="",1,IF(COUNTIFS(LoanTable[Client id],LoanTable[[#This Row],[Client id]],LoanTable[Year],LoanTable[[#This Row],[Previous Year]])&gt;0,1,0))</f>
        <v>0</v>
      </c>
      <c r="BD1723" t="str">
        <f>YEAR(LoanTable[[#This Row],[Disbursement Date]]) &amp; "-Q" &amp; ROUNDUP(MONTH(LoanTable[[#This Row],[Disbursement Date]])/3,0)</f>
        <v>2022-Q4</v>
      </c>
      <c r="BE1723">
        <f>IF(LoanTable[[#This Row],[Disbursement Date]]=LoanTable[[#This Row],[First Loan Date]],1,0)</f>
        <v>0</v>
      </c>
    </row>
    <row r="1724" spans="1:57" x14ac:dyDescent="0.3">
      <c r="A1724" t="s">
        <v>2591</v>
      </c>
      <c r="B1724">
        <v>544</v>
      </c>
      <c r="C1724" t="s">
        <v>386</v>
      </c>
      <c r="D1724" t="s">
        <v>573</v>
      </c>
      <c r="E1724">
        <v>14983</v>
      </c>
      <c r="F1724">
        <v>46751</v>
      </c>
      <c r="G1724">
        <v>8902</v>
      </c>
      <c r="H1724" s="5">
        <v>44880</v>
      </c>
      <c r="I1724" t="s">
        <v>612</v>
      </c>
      <c r="J1724" t="s">
        <v>613</v>
      </c>
      <c r="K1724">
        <v>1110166</v>
      </c>
      <c r="L1724" t="s">
        <v>389</v>
      </c>
      <c r="M1724" t="s">
        <v>70</v>
      </c>
      <c r="N1724" t="s">
        <v>13</v>
      </c>
      <c r="O1724" t="s">
        <v>28</v>
      </c>
      <c r="P1724">
        <v>52</v>
      </c>
      <c r="Q1724" s="5" t="s">
        <v>103</v>
      </c>
      <c r="R1724" t="s">
        <v>104</v>
      </c>
      <c r="S1724" t="s">
        <v>105</v>
      </c>
      <c r="T1724" t="s">
        <v>18</v>
      </c>
      <c r="U1724" t="s">
        <v>65</v>
      </c>
      <c r="V1724" t="s">
        <v>31</v>
      </c>
      <c r="W1724">
        <v>557</v>
      </c>
      <c r="X1724" t="s">
        <v>574</v>
      </c>
      <c r="Y1724" t="s">
        <v>575</v>
      </c>
      <c r="Z1724" t="s">
        <v>576</v>
      </c>
      <c r="AA1724">
        <v>0.1065</v>
      </c>
      <c r="AB1724" t="s">
        <v>577</v>
      </c>
      <c r="AC1724" t="s">
        <v>578</v>
      </c>
      <c r="AD1724" t="s">
        <v>386</v>
      </c>
      <c r="AE1724" t="s">
        <v>234</v>
      </c>
      <c r="AF1724" t="s">
        <v>235</v>
      </c>
      <c r="AG1724" t="s">
        <v>236</v>
      </c>
      <c r="AH1724" t="s">
        <v>237</v>
      </c>
      <c r="AI1724" t="s">
        <v>387</v>
      </c>
      <c r="AJ1724">
        <v>1110166</v>
      </c>
      <c r="AK1724" t="s">
        <v>388</v>
      </c>
      <c r="AL1724" t="s">
        <v>239</v>
      </c>
      <c r="AM1724">
        <v>16862</v>
      </c>
      <c r="AN1724">
        <v>47532</v>
      </c>
      <c r="AO1724">
        <v>14555</v>
      </c>
      <c r="AP1724">
        <v>22.27</v>
      </c>
      <c r="AQ1724">
        <v>1328.17</v>
      </c>
      <c r="AR1724" t="s">
        <v>2626</v>
      </c>
      <c r="AS1724" t="s">
        <v>2626</v>
      </c>
      <c r="AT1724">
        <v>2</v>
      </c>
      <c r="AU1724" t="s">
        <v>2628</v>
      </c>
      <c r="AV1724" s="3">
        <v>43976</v>
      </c>
      <c r="AW1724" s="3" t="str">
        <f>TEXT(LoanTable[[#This Row],[Disbursement Date]],"YYYY-MM")</f>
        <v>2022-11</v>
      </c>
      <c r="AX1724" t="str">
        <f>TEXT(EDATE(LoanTable[[#This Row],[Disbursement Date]],-1),"YYYY-MM")</f>
        <v>2022-10</v>
      </c>
      <c r="AY1724">
        <f>IF(LoanTable[[#This Row],[Loan Status]]="Active",1,0)</f>
        <v>0</v>
      </c>
      <c r="AZ1724">
        <f>IF(COUNTIFS(LoanTable[Client id],LoanTable[[#This Row],[Client id]],LoanTable[Period],LoanTable[[#This Row],[Previous Period]])&gt;0,1,0)</f>
        <v>0</v>
      </c>
      <c r="BA1724" s="17" t="str">
        <f>TEXT(LoanTable[[#This Row],[Disbursement Date]],"YYYY")</f>
        <v>2022</v>
      </c>
      <c r="BB1724" s="10" cm="1">
        <f t="array" ref="BB1724">IF(YEAR(LoanTable[[#This Row],[Disbursement Date]])=MIN(YEAR(LoanTable[Disbursement Date])),"",YEAR(LoanTable[[#This Row],[Disbursement Date]])-1)</f>
        <v>2021</v>
      </c>
      <c r="BC1724" s="10">
        <f>IF(LoanTable[[#This Row],[Previous Year]]="",1,IF(COUNTIFS(LoanTable[Client id],LoanTable[[#This Row],[Client id]],LoanTable[Year],LoanTable[[#This Row],[Previous Year]])&gt;0,1,0))</f>
        <v>0</v>
      </c>
      <c r="BD1724" t="str">
        <f>YEAR(LoanTable[[#This Row],[Disbursement Date]]) &amp; "-Q" &amp; ROUNDUP(MONTH(LoanTable[[#This Row],[Disbursement Date]])/3,0)</f>
        <v>2022-Q4</v>
      </c>
      <c r="BE1724">
        <f>IF(LoanTable[[#This Row],[Disbursement Date]]=LoanTable[[#This Row],[First Loan Date]],1,0)</f>
        <v>0</v>
      </c>
    </row>
    <row r="1725" spans="1:57" x14ac:dyDescent="0.3">
      <c r="A1725" t="s">
        <v>1611</v>
      </c>
      <c r="B1725">
        <v>717</v>
      </c>
      <c r="C1725" t="s">
        <v>246</v>
      </c>
      <c r="D1725" t="s">
        <v>587</v>
      </c>
      <c r="E1725">
        <v>28444</v>
      </c>
      <c r="F1725">
        <v>48883</v>
      </c>
      <c r="G1725">
        <v>31604</v>
      </c>
      <c r="H1725" s="5">
        <v>44880</v>
      </c>
      <c r="I1725" t="s">
        <v>612</v>
      </c>
      <c r="J1725" t="s">
        <v>613</v>
      </c>
      <c r="K1725">
        <v>110159</v>
      </c>
      <c r="L1725" t="s">
        <v>248</v>
      </c>
      <c r="M1725" t="s">
        <v>95</v>
      </c>
      <c r="N1725" t="s">
        <v>13</v>
      </c>
      <c r="O1725" t="s">
        <v>14</v>
      </c>
      <c r="P1725">
        <v>37</v>
      </c>
      <c r="Q1725" s="5" t="s">
        <v>37</v>
      </c>
      <c r="R1725" t="s">
        <v>74</v>
      </c>
      <c r="S1725" t="s">
        <v>35</v>
      </c>
      <c r="T1725" t="s">
        <v>18</v>
      </c>
      <c r="U1725" t="s">
        <v>65</v>
      </c>
      <c r="V1725" t="s">
        <v>20</v>
      </c>
      <c r="W1725">
        <v>479</v>
      </c>
      <c r="X1725" t="s">
        <v>574</v>
      </c>
      <c r="Y1725" t="s">
        <v>584</v>
      </c>
      <c r="Z1725" t="s">
        <v>576</v>
      </c>
      <c r="AA1725">
        <v>6.6199999999999995E-2</v>
      </c>
      <c r="AB1725" t="s">
        <v>581</v>
      </c>
      <c r="AC1725" t="s">
        <v>588</v>
      </c>
      <c r="AD1725" t="s">
        <v>246</v>
      </c>
      <c r="AE1725" t="s">
        <v>234</v>
      </c>
      <c r="AF1725" t="s">
        <v>235</v>
      </c>
      <c r="AG1725" t="s">
        <v>236</v>
      </c>
      <c r="AH1725" t="s">
        <v>237</v>
      </c>
      <c r="AI1725" t="s">
        <v>246</v>
      </c>
      <c r="AJ1725">
        <v>110159</v>
      </c>
      <c r="AK1725" t="s">
        <v>247</v>
      </c>
      <c r="AL1725" t="s">
        <v>241</v>
      </c>
      <c r="AM1725">
        <v>30326</v>
      </c>
      <c r="AN1725">
        <v>49037</v>
      </c>
      <c r="AO1725">
        <v>27972</v>
      </c>
      <c r="AP1725">
        <v>24.66</v>
      </c>
      <c r="AQ1725">
        <v>2811.65</v>
      </c>
      <c r="AR1725" t="s">
        <v>2626</v>
      </c>
      <c r="AS1725" t="s">
        <v>2626</v>
      </c>
      <c r="AT1725">
        <v>0</v>
      </c>
      <c r="AU1725" t="s">
        <v>2628</v>
      </c>
      <c r="AV1725" s="3">
        <v>42727</v>
      </c>
      <c r="AW1725" s="3" t="str">
        <f>TEXT(LoanTable[[#This Row],[Disbursement Date]],"YYYY-MM")</f>
        <v>2022-11</v>
      </c>
      <c r="AX1725" t="str">
        <f>TEXT(EDATE(LoanTable[[#This Row],[Disbursement Date]],-1),"YYYY-MM")</f>
        <v>2022-10</v>
      </c>
      <c r="AY1725">
        <f>IF(LoanTable[[#This Row],[Loan Status]]="Active",1,0)</f>
        <v>0</v>
      </c>
      <c r="AZ1725">
        <f>IF(COUNTIFS(LoanTable[Client id],LoanTable[[#This Row],[Client id]],LoanTable[Period],LoanTable[[#This Row],[Previous Period]])&gt;0,1,0)</f>
        <v>0</v>
      </c>
      <c r="BA1725" s="17" t="str">
        <f>TEXT(LoanTable[[#This Row],[Disbursement Date]],"YYYY")</f>
        <v>2022</v>
      </c>
      <c r="BB1725" s="10" cm="1">
        <f t="array" ref="BB1725">IF(YEAR(LoanTable[[#This Row],[Disbursement Date]])=MIN(YEAR(LoanTable[Disbursement Date])),"",YEAR(LoanTable[[#This Row],[Disbursement Date]])-1)</f>
        <v>2021</v>
      </c>
      <c r="BC1725" s="10">
        <f>IF(LoanTable[[#This Row],[Previous Year]]="",1,IF(COUNTIFS(LoanTable[Client id],LoanTable[[#This Row],[Client id]],LoanTable[Year],LoanTable[[#This Row],[Previous Year]])&gt;0,1,0))</f>
        <v>1</v>
      </c>
      <c r="BD1725" t="str">
        <f>YEAR(LoanTable[[#This Row],[Disbursement Date]]) &amp; "-Q" &amp; ROUNDUP(MONTH(LoanTable[[#This Row],[Disbursement Date]])/3,0)</f>
        <v>2022-Q4</v>
      </c>
      <c r="BE1725">
        <f>IF(LoanTable[[#This Row],[Disbursement Date]]=LoanTable[[#This Row],[First Loan Date]],1,0)</f>
        <v>0</v>
      </c>
    </row>
    <row r="1726" spans="1:57" x14ac:dyDescent="0.3">
      <c r="A1726" t="s">
        <v>1612</v>
      </c>
      <c r="B1726">
        <v>88</v>
      </c>
      <c r="C1726" t="s">
        <v>265</v>
      </c>
      <c r="D1726" t="s">
        <v>589</v>
      </c>
      <c r="E1726">
        <v>11312</v>
      </c>
      <c r="F1726">
        <v>47007</v>
      </c>
      <c r="G1726">
        <v>17333</v>
      </c>
      <c r="H1726" s="5">
        <v>44881</v>
      </c>
      <c r="I1726" t="s">
        <v>612</v>
      </c>
      <c r="J1726" t="s">
        <v>613</v>
      </c>
      <c r="K1726">
        <v>30179</v>
      </c>
      <c r="L1726" t="s">
        <v>272</v>
      </c>
      <c r="M1726" t="s">
        <v>114</v>
      </c>
      <c r="N1726" t="s">
        <v>13</v>
      </c>
      <c r="O1726" t="s">
        <v>28</v>
      </c>
      <c r="P1726">
        <v>49</v>
      </c>
      <c r="Q1726" s="6" t="s">
        <v>61</v>
      </c>
      <c r="R1726" t="s">
        <v>74</v>
      </c>
      <c r="S1726" t="s">
        <v>35</v>
      </c>
      <c r="T1726" t="s">
        <v>18</v>
      </c>
      <c r="U1726" t="s">
        <v>65</v>
      </c>
      <c r="V1726" t="s">
        <v>31</v>
      </c>
      <c r="W1726">
        <v>572</v>
      </c>
      <c r="X1726" t="s">
        <v>574</v>
      </c>
      <c r="Y1726" t="s">
        <v>590</v>
      </c>
      <c r="Z1726" t="s">
        <v>576</v>
      </c>
      <c r="AA1726">
        <v>9.9099999999999994E-2</v>
      </c>
      <c r="AB1726" t="s">
        <v>577</v>
      </c>
      <c r="AC1726" t="s">
        <v>591</v>
      </c>
      <c r="AD1726" t="s">
        <v>265</v>
      </c>
      <c r="AE1726" t="s">
        <v>266</v>
      </c>
      <c r="AF1726" t="s">
        <v>267</v>
      </c>
      <c r="AG1726" t="s">
        <v>268</v>
      </c>
      <c r="AH1726" t="s">
        <v>269</v>
      </c>
      <c r="AI1726" t="s">
        <v>270</v>
      </c>
      <c r="AJ1726">
        <v>30179</v>
      </c>
      <c r="AK1726" t="s">
        <v>271</v>
      </c>
      <c r="AL1726" t="s">
        <v>241</v>
      </c>
      <c r="AM1726">
        <v>11656</v>
      </c>
      <c r="AN1726">
        <v>47809</v>
      </c>
      <c r="AO1726">
        <v>10830</v>
      </c>
      <c r="AP1726">
        <v>30.28</v>
      </c>
      <c r="AQ1726">
        <v>120.82</v>
      </c>
      <c r="AR1726" t="s">
        <v>2626</v>
      </c>
      <c r="AS1726" t="s">
        <v>2626</v>
      </c>
      <c r="AT1726">
        <v>2</v>
      </c>
      <c r="AU1726" t="s">
        <v>2628</v>
      </c>
      <c r="AV1726" s="3">
        <v>42429</v>
      </c>
      <c r="AW1726" s="3" t="str">
        <f>TEXT(LoanTable[[#This Row],[Disbursement Date]],"YYYY-MM")</f>
        <v>2022-11</v>
      </c>
      <c r="AX1726" t="str">
        <f>TEXT(EDATE(LoanTable[[#This Row],[Disbursement Date]],-1),"YYYY-MM")</f>
        <v>2022-10</v>
      </c>
      <c r="AY1726">
        <f>IF(LoanTable[[#This Row],[Loan Status]]="Active",1,0)</f>
        <v>0</v>
      </c>
      <c r="AZ1726">
        <f>IF(COUNTIFS(LoanTable[Client id],LoanTable[[#This Row],[Client id]],LoanTable[Period],LoanTable[[#This Row],[Previous Period]])&gt;0,1,0)</f>
        <v>0</v>
      </c>
      <c r="BA1726" s="17" t="str">
        <f>TEXT(LoanTable[[#This Row],[Disbursement Date]],"YYYY")</f>
        <v>2022</v>
      </c>
      <c r="BB1726" s="10" cm="1">
        <f t="array" ref="BB1726">IF(YEAR(LoanTable[[#This Row],[Disbursement Date]])=MIN(YEAR(LoanTable[Disbursement Date])),"",YEAR(LoanTable[[#This Row],[Disbursement Date]])-1)</f>
        <v>2021</v>
      </c>
      <c r="BC1726" s="10">
        <f>IF(LoanTable[[#This Row],[Previous Year]]="",1,IF(COUNTIFS(LoanTable[Client id],LoanTable[[#This Row],[Client id]],LoanTable[Year],LoanTable[[#This Row],[Previous Year]])&gt;0,1,0))</f>
        <v>0</v>
      </c>
      <c r="BD1726" t="str">
        <f>YEAR(LoanTable[[#This Row],[Disbursement Date]]) &amp; "-Q" &amp; ROUNDUP(MONTH(LoanTable[[#This Row],[Disbursement Date]])/3,0)</f>
        <v>2022-Q4</v>
      </c>
      <c r="BE1726">
        <f>IF(LoanTable[[#This Row],[Disbursement Date]]=LoanTable[[#This Row],[First Loan Date]],1,0)</f>
        <v>0</v>
      </c>
    </row>
    <row r="1727" spans="1:57" x14ac:dyDescent="0.3">
      <c r="A1727" t="s">
        <v>873</v>
      </c>
      <c r="B1727">
        <v>254</v>
      </c>
      <c r="C1727" t="s">
        <v>409</v>
      </c>
      <c r="D1727" t="s">
        <v>573</v>
      </c>
      <c r="E1727">
        <v>19382</v>
      </c>
      <c r="F1727">
        <v>48728</v>
      </c>
      <c r="G1727">
        <v>12517</v>
      </c>
      <c r="H1727" s="5">
        <v>44881</v>
      </c>
      <c r="I1727" t="s">
        <v>612</v>
      </c>
      <c r="J1727" t="s">
        <v>619</v>
      </c>
      <c r="K1727">
        <v>1030063</v>
      </c>
      <c r="L1727" t="s">
        <v>411</v>
      </c>
      <c r="M1727" t="s">
        <v>112</v>
      </c>
      <c r="N1727" t="s">
        <v>13</v>
      </c>
      <c r="O1727" t="s">
        <v>46</v>
      </c>
      <c r="P1727">
        <v>28</v>
      </c>
      <c r="Q1727" s="5" t="s">
        <v>97</v>
      </c>
      <c r="R1727" t="s">
        <v>25</v>
      </c>
      <c r="S1727" t="s">
        <v>35</v>
      </c>
      <c r="T1727" t="s">
        <v>63</v>
      </c>
      <c r="U1727" t="s">
        <v>19</v>
      </c>
      <c r="V1727" t="s">
        <v>31</v>
      </c>
      <c r="W1727">
        <v>844</v>
      </c>
      <c r="X1727" t="s">
        <v>574</v>
      </c>
      <c r="Y1727" t="s">
        <v>575</v>
      </c>
      <c r="Z1727" t="s">
        <v>576</v>
      </c>
      <c r="AA1727">
        <v>0.1065</v>
      </c>
      <c r="AB1727" t="s">
        <v>577</v>
      </c>
      <c r="AC1727" t="s">
        <v>578</v>
      </c>
      <c r="AD1727" t="s">
        <v>409</v>
      </c>
      <c r="AE1727" t="s">
        <v>234</v>
      </c>
      <c r="AF1727" t="s">
        <v>235</v>
      </c>
      <c r="AG1727" t="s">
        <v>236</v>
      </c>
      <c r="AH1727" t="s">
        <v>237</v>
      </c>
      <c r="AI1727" t="s">
        <v>246</v>
      </c>
      <c r="AJ1727">
        <v>1030063</v>
      </c>
      <c r="AK1727" t="s">
        <v>410</v>
      </c>
      <c r="AL1727" t="s">
        <v>241</v>
      </c>
      <c r="AM1727">
        <v>19501</v>
      </c>
      <c r="AN1727">
        <v>49876</v>
      </c>
      <c r="AO1727">
        <v>19101</v>
      </c>
      <c r="AP1727">
        <v>37.68</v>
      </c>
      <c r="AQ1727">
        <v>2596.94</v>
      </c>
      <c r="AR1727" t="s">
        <v>2626</v>
      </c>
      <c r="AS1727" t="s">
        <v>2626</v>
      </c>
      <c r="AT1727">
        <v>0</v>
      </c>
      <c r="AU1727" t="s">
        <v>2629</v>
      </c>
      <c r="AV1727" s="3">
        <v>42192</v>
      </c>
      <c r="AW1727" s="3" t="str">
        <f>TEXT(LoanTable[[#This Row],[Disbursement Date]],"YYYY-MM")</f>
        <v>2022-11</v>
      </c>
      <c r="AX1727" t="str">
        <f>TEXT(EDATE(LoanTable[[#This Row],[Disbursement Date]],-1),"YYYY-MM")</f>
        <v>2022-10</v>
      </c>
      <c r="AY1727">
        <f>IF(LoanTable[[#This Row],[Loan Status]]="Active",1,0)</f>
        <v>0</v>
      </c>
      <c r="AZ1727">
        <f>IF(COUNTIFS(LoanTable[Client id],LoanTable[[#This Row],[Client id]],LoanTable[Period],LoanTable[[#This Row],[Previous Period]])&gt;0,1,0)</f>
        <v>0</v>
      </c>
      <c r="BA1727" s="17" t="str">
        <f>TEXT(LoanTable[[#This Row],[Disbursement Date]],"YYYY")</f>
        <v>2022</v>
      </c>
      <c r="BB1727" s="10" cm="1">
        <f t="array" ref="BB1727">IF(YEAR(LoanTable[[#This Row],[Disbursement Date]])=MIN(YEAR(LoanTable[Disbursement Date])),"",YEAR(LoanTable[[#This Row],[Disbursement Date]])-1)</f>
        <v>2021</v>
      </c>
      <c r="BC1727" s="10">
        <f>IF(LoanTable[[#This Row],[Previous Year]]="",1,IF(COUNTIFS(LoanTable[Client id],LoanTable[[#This Row],[Client id]],LoanTable[Year],LoanTable[[#This Row],[Previous Year]])&gt;0,1,0))</f>
        <v>1</v>
      </c>
      <c r="BD1727" t="str">
        <f>YEAR(LoanTable[[#This Row],[Disbursement Date]]) &amp; "-Q" &amp; ROUNDUP(MONTH(LoanTable[[#This Row],[Disbursement Date]])/3,0)</f>
        <v>2022-Q4</v>
      </c>
      <c r="BE1727">
        <f>IF(LoanTable[[#This Row],[Disbursement Date]]=LoanTable[[#This Row],[First Loan Date]],1,0)</f>
        <v>0</v>
      </c>
    </row>
    <row r="1728" spans="1:57" x14ac:dyDescent="0.3">
      <c r="A1728" t="s">
        <v>2360</v>
      </c>
      <c r="B1728">
        <v>255</v>
      </c>
      <c r="C1728" t="s">
        <v>386</v>
      </c>
      <c r="D1728" t="s">
        <v>573</v>
      </c>
      <c r="E1728">
        <v>2244</v>
      </c>
      <c r="F1728">
        <v>20606</v>
      </c>
      <c r="G1728">
        <v>25097</v>
      </c>
      <c r="H1728" s="5">
        <v>44883</v>
      </c>
      <c r="I1728" t="s">
        <v>615</v>
      </c>
      <c r="J1728" t="s">
        <v>619</v>
      </c>
      <c r="K1728">
        <v>1110166</v>
      </c>
      <c r="L1728" t="s">
        <v>389</v>
      </c>
      <c r="M1728" t="s">
        <v>40</v>
      </c>
      <c r="N1728" t="s">
        <v>13</v>
      </c>
      <c r="O1728" t="s">
        <v>14</v>
      </c>
      <c r="P1728">
        <v>45</v>
      </c>
      <c r="Q1728" s="5" t="s">
        <v>49</v>
      </c>
      <c r="R1728" t="s">
        <v>74</v>
      </c>
      <c r="S1728" t="s">
        <v>35</v>
      </c>
      <c r="T1728" t="s">
        <v>18</v>
      </c>
      <c r="U1728" t="s">
        <v>19</v>
      </c>
      <c r="V1728" t="s">
        <v>20</v>
      </c>
      <c r="W1728">
        <v>773</v>
      </c>
      <c r="X1728" t="s">
        <v>574</v>
      </c>
      <c r="Y1728" t="s">
        <v>575</v>
      </c>
      <c r="Z1728" t="s">
        <v>576</v>
      </c>
      <c r="AA1728">
        <v>0.1065</v>
      </c>
      <c r="AB1728" t="s">
        <v>577</v>
      </c>
      <c r="AC1728" t="s">
        <v>578</v>
      </c>
      <c r="AD1728" t="s">
        <v>386</v>
      </c>
      <c r="AE1728" t="s">
        <v>234</v>
      </c>
      <c r="AF1728" t="s">
        <v>235</v>
      </c>
      <c r="AG1728" t="s">
        <v>236</v>
      </c>
      <c r="AH1728" t="s">
        <v>237</v>
      </c>
      <c r="AI1728" t="s">
        <v>387</v>
      </c>
      <c r="AJ1728">
        <v>1110166</v>
      </c>
      <c r="AK1728" t="s">
        <v>388</v>
      </c>
      <c r="AL1728" t="s">
        <v>239</v>
      </c>
      <c r="AM1728">
        <v>3322</v>
      </c>
      <c r="AN1728">
        <v>20861</v>
      </c>
      <c r="AO1728">
        <v>2185</v>
      </c>
      <c r="AP1728">
        <v>22.15</v>
      </c>
      <c r="AQ1728">
        <v>2701.72</v>
      </c>
      <c r="AR1728" t="s">
        <v>2626</v>
      </c>
      <c r="AS1728" t="s">
        <v>2626</v>
      </c>
      <c r="AT1728">
        <v>2</v>
      </c>
      <c r="AU1728" t="s">
        <v>2628</v>
      </c>
      <c r="AV1728" s="3">
        <v>43843</v>
      </c>
      <c r="AW1728" s="3" t="str">
        <f>TEXT(LoanTable[[#This Row],[Disbursement Date]],"YYYY-MM")</f>
        <v>2022-11</v>
      </c>
      <c r="AX1728" t="str">
        <f>TEXT(EDATE(LoanTable[[#This Row],[Disbursement Date]],-1),"YYYY-MM")</f>
        <v>2022-10</v>
      </c>
      <c r="AY1728">
        <f>IF(LoanTable[[#This Row],[Loan Status]]="Active",1,0)</f>
        <v>0</v>
      </c>
      <c r="AZ1728">
        <f>IF(COUNTIFS(LoanTable[Client id],LoanTable[[#This Row],[Client id]],LoanTable[Period],LoanTable[[#This Row],[Previous Period]])&gt;0,1,0)</f>
        <v>0</v>
      </c>
      <c r="BA1728" s="17" t="str">
        <f>TEXT(LoanTable[[#This Row],[Disbursement Date]],"YYYY")</f>
        <v>2022</v>
      </c>
      <c r="BB1728" s="10" cm="1">
        <f t="array" ref="BB1728">IF(YEAR(LoanTable[[#This Row],[Disbursement Date]])=MIN(YEAR(LoanTable[Disbursement Date])),"",YEAR(LoanTable[[#This Row],[Disbursement Date]])-1)</f>
        <v>2021</v>
      </c>
      <c r="BC1728" s="10">
        <f>IF(LoanTable[[#This Row],[Previous Year]]="",1,IF(COUNTIFS(LoanTable[Client id],LoanTable[[#This Row],[Client id]],LoanTable[Year],LoanTable[[#This Row],[Previous Year]])&gt;0,1,0))</f>
        <v>0</v>
      </c>
      <c r="BD1728" t="str">
        <f>YEAR(LoanTable[[#This Row],[Disbursement Date]]) &amp; "-Q" &amp; ROUNDUP(MONTH(LoanTable[[#This Row],[Disbursement Date]])/3,0)</f>
        <v>2022-Q4</v>
      </c>
      <c r="BE1728">
        <f>IF(LoanTable[[#This Row],[Disbursement Date]]=LoanTable[[#This Row],[First Loan Date]],1,0)</f>
        <v>0</v>
      </c>
    </row>
    <row r="1729" spans="1:57" x14ac:dyDescent="0.3">
      <c r="A1729" t="s">
        <v>2142</v>
      </c>
      <c r="B1729">
        <v>615</v>
      </c>
      <c r="C1729" t="s">
        <v>481</v>
      </c>
      <c r="D1729" t="s">
        <v>589</v>
      </c>
      <c r="E1729">
        <v>5233</v>
      </c>
      <c r="F1729">
        <v>5709</v>
      </c>
      <c r="G1729">
        <v>12437</v>
      </c>
      <c r="H1729" s="5">
        <v>44884</v>
      </c>
      <c r="I1729" t="s">
        <v>612</v>
      </c>
      <c r="J1729" t="s">
        <v>619</v>
      </c>
      <c r="K1729">
        <v>1050013</v>
      </c>
      <c r="L1729" t="s">
        <v>482</v>
      </c>
      <c r="M1729" t="s">
        <v>45</v>
      </c>
      <c r="N1729" t="s">
        <v>13</v>
      </c>
      <c r="O1729" t="s">
        <v>28</v>
      </c>
      <c r="P1729">
        <v>55</v>
      </c>
      <c r="Q1729" s="5" t="s">
        <v>57</v>
      </c>
      <c r="R1729" t="s">
        <v>74</v>
      </c>
      <c r="S1729" t="s">
        <v>105</v>
      </c>
      <c r="T1729" t="s">
        <v>63</v>
      </c>
      <c r="U1729" t="s">
        <v>38</v>
      </c>
      <c r="V1729" t="s">
        <v>20</v>
      </c>
      <c r="W1729">
        <v>489</v>
      </c>
      <c r="X1729" t="s">
        <v>574</v>
      </c>
      <c r="Y1729" t="s">
        <v>590</v>
      </c>
      <c r="Z1729" t="s">
        <v>576</v>
      </c>
      <c r="AA1729">
        <v>9.9099999999999994E-2</v>
      </c>
      <c r="AB1729" t="s">
        <v>577</v>
      </c>
      <c r="AC1729" t="s">
        <v>591</v>
      </c>
      <c r="AD1729" t="s">
        <v>481</v>
      </c>
      <c r="AE1729" t="s">
        <v>472</v>
      </c>
      <c r="AF1729" t="s">
        <v>473</v>
      </c>
      <c r="AG1729" t="s">
        <v>474</v>
      </c>
      <c r="AH1729" t="s">
        <v>475</v>
      </c>
      <c r="AI1729" t="s">
        <v>481</v>
      </c>
      <c r="AJ1729">
        <v>1050013</v>
      </c>
      <c r="AK1729" t="s">
        <v>476</v>
      </c>
      <c r="AL1729" t="s">
        <v>241</v>
      </c>
      <c r="AM1729">
        <v>6788</v>
      </c>
      <c r="AN1729">
        <v>6798</v>
      </c>
      <c r="AO1729">
        <v>4958</v>
      </c>
      <c r="AP1729">
        <v>7.9</v>
      </c>
      <c r="AQ1729">
        <v>3477.73</v>
      </c>
      <c r="AR1729" t="s">
        <v>2626</v>
      </c>
      <c r="AS1729" t="s">
        <v>2626</v>
      </c>
      <c r="AT1729">
        <v>2</v>
      </c>
      <c r="AU1729" t="s">
        <v>2628</v>
      </c>
      <c r="AV1729" s="3">
        <v>42901</v>
      </c>
      <c r="AW1729" s="3" t="str">
        <f>TEXT(LoanTable[[#This Row],[Disbursement Date]],"YYYY-MM")</f>
        <v>2022-11</v>
      </c>
      <c r="AX1729" t="str">
        <f>TEXT(EDATE(LoanTable[[#This Row],[Disbursement Date]],-1),"YYYY-MM")</f>
        <v>2022-10</v>
      </c>
      <c r="AY1729">
        <f>IF(LoanTable[[#This Row],[Loan Status]]="Active",1,0)</f>
        <v>0</v>
      </c>
      <c r="AZ1729">
        <f>IF(COUNTIFS(LoanTable[Client id],LoanTable[[#This Row],[Client id]],LoanTable[Period],LoanTable[[#This Row],[Previous Period]])&gt;0,1,0)</f>
        <v>0</v>
      </c>
      <c r="BA1729" s="17" t="str">
        <f>TEXT(LoanTable[[#This Row],[Disbursement Date]],"YYYY")</f>
        <v>2022</v>
      </c>
      <c r="BB1729" s="10" cm="1">
        <f t="array" ref="BB1729">IF(YEAR(LoanTable[[#This Row],[Disbursement Date]])=MIN(YEAR(LoanTable[Disbursement Date])),"",YEAR(LoanTable[[#This Row],[Disbursement Date]])-1)</f>
        <v>2021</v>
      </c>
      <c r="BC1729" s="10">
        <f>IF(LoanTable[[#This Row],[Previous Year]]="",1,IF(COUNTIFS(LoanTable[Client id],LoanTable[[#This Row],[Client id]],LoanTable[Year],LoanTable[[#This Row],[Previous Year]])&gt;0,1,0))</f>
        <v>0</v>
      </c>
      <c r="BD1729" t="str">
        <f>YEAR(LoanTable[[#This Row],[Disbursement Date]]) &amp; "-Q" &amp; ROUNDUP(MONTH(LoanTable[[#This Row],[Disbursement Date]])/3,0)</f>
        <v>2022-Q4</v>
      </c>
      <c r="BE1729">
        <f>IF(LoanTable[[#This Row],[Disbursement Date]]=LoanTable[[#This Row],[First Loan Date]],1,0)</f>
        <v>0</v>
      </c>
    </row>
    <row r="1730" spans="1:57" x14ac:dyDescent="0.3">
      <c r="A1730" t="s">
        <v>1095</v>
      </c>
      <c r="B1730">
        <v>79</v>
      </c>
      <c r="C1730" t="s">
        <v>350</v>
      </c>
      <c r="D1730" t="s">
        <v>573</v>
      </c>
      <c r="E1730">
        <v>19982</v>
      </c>
      <c r="F1730">
        <v>7949</v>
      </c>
      <c r="G1730">
        <v>8564</v>
      </c>
      <c r="H1730" s="5">
        <v>44889</v>
      </c>
      <c r="I1730" t="s">
        <v>624</v>
      </c>
      <c r="J1730" t="s">
        <v>619</v>
      </c>
      <c r="K1730">
        <v>700013</v>
      </c>
      <c r="L1730" t="s">
        <v>351</v>
      </c>
      <c r="M1730" t="s">
        <v>78</v>
      </c>
      <c r="N1730" t="s">
        <v>13</v>
      </c>
      <c r="O1730" t="s">
        <v>46</v>
      </c>
      <c r="P1730">
        <v>26</v>
      </c>
      <c r="Q1730" s="6" t="s">
        <v>142</v>
      </c>
      <c r="R1730" t="s">
        <v>25</v>
      </c>
      <c r="S1730" t="s">
        <v>35</v>
      </c>
      <c r="T1730" t="s">
        <v>18</v>
      </c>
      <c r="U1730" t="s">
        <v>19</v>
      </c>
      <c r="V1730" t="s">
        <v>31</v>
      </c>
      <c r="W1730">
        <v>398</v>
      </c>
      <c r="X1730" t="s">
        <v>574</v>
      </c>
      <c r="Y1730" t="s">
        <v>575</v>
      </c>
      <c r="Z1730" t="s">
        <v>576</v>
      </c>
      <c r="AA1730">
        <v>0.1065</v>
      </c>
      <c r="AB1730" t="s">
        <v>577</v>
      </c>
      <c r="AC1730" t="s">
        <v>578</v>
      </c>
      <c r="AD1730" t="s">
        <v>350</v>
      </c>
      <c r="AE1730" t="s">
        <v>331</v>
      </c>
      <c r="AF1730" t="s">
        <v>332</v>
      </c>
      <c r="AG1730" t="s">
        <v>333</v>
      </c>
      <c r="AH1730" t="s">
        <v>334</v>
      </c>
      <c r="AI1730" t="s">
        <v>335</v>
      </c>
      <c r="AJ1730">
        <v>700013</v>
      </c>
      <c r="AK1730" t="s">
        <v>247</v>
      </c>
      <c r="AL1730" t="s">
        <v>241</v>
      </c>
      <c r="AM1730">
        <v>19528</v>
      </c>
      <c r="AN1730">
        <v>9069</v>
      </c>
      <c r="AO1730">
        <v>19833</v>
      </c>
      <c r="AP1730">
        <v>26.45</v>
      </c>
      <c r="AQ1730">
        <v>2550.4899999999998</v>
      </c>
      <c r="AR1730" t="s">
        <v>2626</v>
      </c>
      <c r="AS1730" t="s">
        <v>2626</v>
      </c>
      <c r="AT1730">
        <v>2</v>
      </c>
      <c r="AU1730" t="s">
        <v>2629</v>
      </c>
      <c r="AV1730" s="3">
        <v>42661</v>
      </c>
      <c r="AW1730" s="3" t="str">
        <f>TEXT(LoanTable[[#This Row],[Disbursement Date]],"YYYY-MM")</f>
        <v>2022-11</v>
      </c>
      <c r="AX1730" t="str">
        <f>TEXT(EDATE(LoanTable[[#This Row],[Disbursement Date]],-1),"YYYY-MM")</f>
        <v>2022-10</v>
      </c>
      <c r="AY1730">
        <f>IF(LoanTable[[#This Row],[Loan Status]]="Active",1,0)</f>
        <v>1</v>
      </c>
      <c r="AZ1730">
        <f>IF(COUNTIFS(LoanTable[Client id],LoanTable[[#This Row],[Client id]],LoanTable[Period],LoanTable[[#This Row],[Previous Period]])&gt;0,1,0)</f>
        <v>0</v>
      </c>
      <c r="BA1730" s="17" t="str">
        <f>TEXT(LoanTable[[#This Row],[Disbursement Date]],"YYYY")</f>
        <v>2022</v>
      </c>
      <c r="BB1730" s="10" cm="1">
        <f t="array" ref="BB1730">IF(YEAR(LoanTable[[#This Row],[Disbursement Date]])=MIN(YEAR(LoanTable[Disbursement Date])),"",YEAR(LoanTable[[#This Row],[Disbursement Date]])-1)</f>
        <v>2021</v>
      </c>
      <c r="BC1730" s="10">
        <f>IF(LoanTable[[#This Row],[Previous Year]]="",1,IF(COUNTIFS(LoanTable[Client id],LoanTable[[#This Row],[Client id]],LoanTable[Year],LoanTable[[#This Row],[Previous Year]])&gt;0,1,0))</f>
        <v>0</v>
      </c>
      <c r="BD1730" t="str">
        <f>YEAR(LoanTable[[#This Row],[Disbursement Date]]) &amp; "-Q" &amp; ROUNDUP(MONTH(LoanTable[[#This Row],[Disbursement Date]])/3,0)</f>
        <v>2022-Q4</v>
      </c>
      <c r="BE1730">
        <f>IF(LoanTable[[#This Row],[Disbursement Date]]=LoanTable[[#This Row],[First Loan Date]],1,0)</f>
        <v>0</v>
      </c>
    </row>
    <row r="1731" spans="1:57" x14ac:dyDescent="0.3">
      <c r="A1731" t="s">
        <v>627</v>
      </c>
      <c r="B1731">
        <v>485</v>
      </c>
      <c r="C1731" t="s">
        <v>529</v>
      </c>
      <c r="D1731" t="s">
        <v>589</v>
      </c>
      <c r="E1731">
        <v>4176</v>
      </c>
      <c r="F1731">
        <v>24826</v>
      </c>
      <c r="G1731">
        <v>36659</v>
      </c>
      <c r="H1731" s="5">
        <v>44890</v>
      </c>
      <c r="I1731" t="s">
        <v>612</v>
      </c>
      <c r="J1731" t="s">
        <v>613</v>
      </c>
      <c r="K1731">
        <v>210563</v>
      </c>
      <c r="L1731" t="s">
        <v>531</v>
      </c>
      <c r="M1731" t="s">
        <v>119</v>
      </c>
      <c r="N1731" t="s">
        <v>13</v>
      </c>
      <c r="O1731" t="s">
        <v>14</v>
      </c>
      <c r="P1731">
        <v>36</v>
      </c>
      <c r="Q1731" s="5" t="s">
        <v>205</v>
      </c>
      <c r="R1731" t="s">
        <v>74</v>
      </c>
      <c r="S1731" t="s">
        <v>105</v>
      </c>
      <c r="T1731" t="s">
        <v>44</v>
      </c>
      <c r="U1731" t="s">
        <v>65</v>
      </c>
      <c r="V1731" t="s">
        <v>31</v>
      </c>
      <c r="W1731">
        <v>807</v>
      </c>
      <c r="X1731" t="s">
        <v>574</v>
      </c>
      <c r="Y1731" t="s">
        <v>590</v>
      </c>
      <c r="Z1731" t="s">
        <v>576</v>
      </c>
      <c r="AA1731">
        <v>9.9099999999999994E-2</v>
      </c>
      <c r="AB1731" t="s">
        <v>577</v>
      </c>
      <c r="AC1731" t="s">
        <v>591</v>
      </c>
      <c r="AD1731" t="s">
        <v>529</v>
      </c>
      <c r="AE1731" t="s">
        <v>250</v>
      </c>
      <c r="AF1731" t="s">
        <v>251</v>
      </c>
      <c r="AG1731" t="s">
        <v>252</v>
      </c>
      <c r="AH1731" t="s">
        <v>253</v>
      </c>
      <c r="AI1731" t="s">
        <v>529</v>
      </c>
      <c r="AJ1731">
        <v>210563</v>
      </c>
      <c r="AK1731" t="s">
        <v>530</v>
      </c>
      <c r="AL1731" t="s">
        <v>241</v>
      </c>
      <c r="AM1731">
        <v>5198</v>
      </c>
      <c r="AN1731">
        <v>24586</v>
      </c>
      <c r="AO1731">
        <v>4124</v>
      </c>
      <c r="AP1731">
        <v>7.59</v>
      </c>
      <c r="AQ1731">
        <v>4537.66</v>
      </c>
      <c r="AR1731" t="s">
        <v>2626</v>
      </c>
      <c r="AS1731" t="s">
        <v>2626</v>
      </c>
      <c r="AT1731">
        <v>0</v>
      </c>
      <c r="AU1731" t="s">
        <v>2629</v>
      </c>
      <c r="AV1731" s="3">
        <v>43517</v>
      </c>
      <c r="AW1731" s="3" t="str">
        <f>TEXT(LoanTable[[#This Row],[Disbursement Date]],"YYYY-MM")</f>
        <v>2022-11</v>
      </c>
      <c r="AX1731" t="str">
        <f>TEXT(EDATE(LoanTable[[#This Row],[Disbursement Date]],-1),"YYYY-MM")</f>
        <v>2022-10</v>
      </c>
      <c r="AY1731">
        <f>IF(LoanTable[[#This Row],[Loan Status]]="Active",1,0)</f>
        <v>0</v>
      </c>
      <c r="AZ1731">
        <f>IF(COUNTIFS(LoanTable[Client id],LoanTable[[#This Row],[Client id]],LoanTable[Period],LoanTable[[#This Row],[Previous Period]])&gt;0,1,0)</f>
        <v>0</v>
      </c>
      <c r="BA1731" s="17" t="str">
        <f>TEXT(LoanTable[[#This Row],[Disbursement Date]],"YYYY")</f>
        <v>2022</v>
      </c>
      <c r="BB1731" s="10" cm="1">
        <f t="array" ref="BB1731">IF(YEAR(LoanTable[[#This Row],[Disbursement Date]])=MIN(YEAR(LoanTable[Disbursement Date])),"",YEAR(LoanTable[[#This Row],[Disbursement Date]])-1)</f>
        <v>2021</v>
      </c>
      <c r="BC1731" s="10">
        <f>IF(LoanTable[[#This Row],[Previous Year]]="",1,IF(COUNTIFS(LoanTable[Client id],LoanTable[[#This Row],[Client id]],LoanTable[Year],LoanTable[[#This Row],[Previous Year]])&gt;0,1,0))</f>
        <v>1</v>
      </c>
      <c r="BD1731" t="str">
        <f>YEAR(LoanTable[[#This Row],[Disbursement Date]]) &amp; "-Q" &amp; ROUNDUP(MONTH(LoanTable[[#This Row],[Disbursement Date]])/3,0)</f>
        <v>2022-Q4</v>
      </c>
      <c r="BE1731">
        <f>IF(LoanTable[[#This Row],[Disbursement Date]]=LoanTable[[#This Row],[First Loan Date]],1,0)</f>
        <v>0</v>
      </c>
    </row>
    <row r="1732" spans="1:57" x14ac:dyDescent="0.3">
      <c r="A1732" t="s">
        <v>1167</v>
      </c>
      <c r="B1732">
        <v>673</v>
      </c>
      <c r="C1732" t="s">
        <v>485</v>
      </c>
      <c r="D1732" t="s">
        <v>589</v>
      </c>
      <c r="E1732">
        <v>40963</v>
      </c>
      <c r="F1732">
        <v>47528</v>
      </c>
      <c r="G1732">
        <v>5954</v>
      </c>
      <c r="H1732" s="5">
        <v>44891</v>
      </c>
      <c r="I1732" t="s">
        <v>612</v>
      </c>
      <c r="J1732" t="s">
        <v>613</v>
      </c>
      <c r="K1732">
        <v>880038</v>
      </c>
      <c r="L1732" t="s">
        <v>487</v>
      </c>
      <c r="M1732" t="s">
        <v>116</v>
      </c>
      <c r="N1732" t="s">
        <v>13</v>
      </c>
      <c r="O1732" t="s">
        <v>14</v>
      </c>
      <c r="P1732">
        <v>36</v>
      </c>
      <c r="Q1732" s="5" t="s">
        <v>67</v>
      </c>
      <c r="R1732" t="s">
        <v>30</v>
      </c>
      <c r="S1732" t="s">
        <v>145</v>
      </c>
      <c r="T1732" t="s">
        <v>18</v>
      </c>
      <c r="U1732" t="s">
        <v>65</v>
      </c>
      <c r="V1732" t="s">
        <v>39</v>
      </c>
      <c r="W1732">
        <v>514</v>
      </c>
      <c r="X1732" t="s">
        <v>574</v>
      </c>
      <c r="Y1732" t="s">
        <v>590</v>
      </c>
      <c r="Z1732" t="s">
        <v>576</v>
      </c>
      <c r="AA1732">
        <v>9.9099999999999994E-2</v>
      </c>
      <c r="AB1732" t="s">
        <v>577</v>
      </c>
      <c r="AC1732" t="s">
        <v>591</v>
      </c>
      <c r="AD1732" t="s">
        <v>485</v>
      </c>
      <c r="AE1732" t="s">
        <v>472</v>
      </c>
      <c r="AF1732" t="s">
        <v>473</v>
      </c>
      <c r="AG1732" t="s">
        <v>474</v>
      </c>
      <c r="AH1732" t="s">
        <v>475</v>
      </c>
      <c r="AI1732" t="s">
        <v>485</v>
      </c>
      <c r="AJ1732">
        <v>880038</v>
      </c>
      <c r="AK1732" t="s">
        <v>486</v>
      </c>
      <c r="AL1732" t="s">
        <v>256</v>
      </c>
      <c r="AM1732">
        <v>42049</v>
      </c>
      <c r="AN1732">
        <v>48512</v>
      </c>
      <c r="AO1732">
        <v>40719</v>
      </c>
      <c r="AP1732">
        <v>45.53</v>
      </c>
      <c r="AQ1732">
        <v>2299.71</v>
      </c>
      <c r="AR1732" t="s">
        <v>2626</v>
      </c>
      <c r="AS1732" t="s">
        <v>2626</v>
      </c>
      <c r="AT1732">
        <v>1</v>
      </c>
      <c r="AU1732" t="s">
        <v>2628</v>
      </c>
      <c r="AV1732" s="3">
        <v>42984</v>
      </c>
      <c r="AW1732" s="3" t="str">
        <f>TEXT(LoanTable[[#This Row],[Disbursement Date]],"YYYY-MM")</f>
        <v>2022-11</v>
      </c>
      <c r="AX1732" t="str">
        <f>TEXT(EDATE(LoanTable[[#This Row],[Disbursement Date]],-1),"YYYY-MM")</f>
        <v>2022-10</v>
      </c>
      <c r="AY1732">
        <f>IF(LoanTable[[#This Row],[Loan Status]]="Active",1,0)</f>
        <v>0</v>
      </c>
      <c r="AZ1732">
        <f>IF(COUNTIFS(LoanTable[Client id],LoanTable[[#This Row],[Client id]],LoanTable[Period],LoanTable[[#This Row],[Previous Period]])&gt;0,1,0)</f>
        <v>0</v>
      </c>
      <c r="BA1732" s="17" t="str">
        <f>TEXT(LoanTable[[#This Row],[Disbursement Date]],"YYYY")</f>
        <v>2022</v>
      </c>
      <c r="BB1732" s="10" cm="1">
        <f t="array" ref="BB1732">IF(YEAR(LoanTable[[#This Row],[Disbursement Date]])=MIN(YEAR(LoanTable[Disbursement Date])),"",YEAR(LoanTable[[#This Row],[Disbursement Date]])-1)</f>
        <v>2021</v>
      </c>
      <c r="BC1732" s="10">
        <f>IF(LoanTable[[#This Row],[Previous Year]]="",1,IF(COUNTIFS(LoanTable[Client id],LoanTable[[#This Row],[Client id]],LoanTable[Year],LoanTable[[#This Row],[Previous Year]])&gt;0,1,0))</f>
        <v>1</v>
      </c>
      <c r="BD1732" t="str">
        <f>YEAR(LoanTable[[#This Row],[Disbursement Date]]) &amp; "-Q" &amp; ROUNDUP(MONTH(LoanTable[[#This Row],[Disbursement Date]])/3,0)</f>
        <v>2022-Q4</v>
      </c>
      <c r="BE1732">
        <f>IF(LoanTable[[#This Row],[Disbursement Date]]=LoanTable[[#This Row],[First Loan Date]],1,0)</f>
        <v>0</v>
      </c>
    </row>
    <row r="1733" spans="1:57" x14ac:dyDescent="0.3">
      <c r="A1733" t="s">
        <v>2373</v>
      </c>
      <c r="B1733">
        <v>959</v>
      </c>
      <c r="C1733" t="s">
        <v>386</v>
      </c>
      <c r="D1733" t="s">
        <v>573</v>
      </c>
      <c r="E1733">
        <v>48086</v>
      </c>
      <c r="F1733">
        <v>28916</v>
      </c>
      <c r="G1733">
        <v>2394</v>
      </c>
      <c r="H1733" s="5">
        <v>44893</v>
      </c>
      <c r="I1733" t="s">
        <v>615</v>
      </c>
      <c r="J1733" t="s">
        <v>619</v>
      </c>
      <c r="K1733">
        <v>1110166</v>
      </c>
      <c r="L1733" t="s">
        <v>389</v>
      </c>
      <c r="M1733" t="s">
        <v>99</v>
      </c>
      <c r="N1733" t="s">
        <v>13</v>
      </c>
      <c r="O1733" t="s">
        <v>14</v>
      </c>
      <c r="P1733">
        <v>42</v>
      </c>
      <c r="Q1733" s="5" t="s">
        <v>129</v>
      </c>
      <c r="R1733" t="s">
        <v>25</v>
      </c>
      <c r="S1733" t="s">
        <v>35</v>
      </c>
      <c r="T1733" t="s">
        <v>18</v>
      </c>
      <c r="U1733" t="s">
        <v>22</v>
      </c>
      <c r="V1733" t="s">
        <v>20</v>
      </c>
      <c r="W1733">
        <v>668</v>
      </c>
      <c r="X1733" t="s">
        <v>574</v>
      </c>
      <c r="Y1733" t="s">
        <v>575</v>
      </c>
      <c r="Z1733" t="s">
        <v>576</v>
      </c>
      <c r="AA1733">
        <v>0.1065</v>
      </c>
      <c r="AB1733" t="s">
        <v>577</v>
      </c>
      <c r="AC1733" t="s">
        <v>578</v>
      </c>
      <c r="AD1733" t="s">
        <v>386</v>
      </c>
      <c r="AE1733" t="s">
        <v>234</v>
      </c>
      <c r="AF1733" t="s">
        <v>235</v>
      </c>
      <c r="AG1733" t="s">
        <v>236</v>
      </c>
      <c r="AH1733" t="s">
        <v>237</v>
      </c>
      <c r="AI1733" t="s">
        <v>387</v>
      </c>
      <c r="AJ1733">
        <v>1110166</v>
      </c>
      <c r="AK1733" t="s">
        <v>388</v>
      </c>
      <c r="AL1733" t="s">
        <v>239</v>
      </c>
      <c r="AM1733">
        <v>48299</v>
      </c>
      <c r="AN1733">
        <v>29157</v>
      </c>
      <c r="AO1733">
        <v>48006</v>
      </c>
      <c r="AP1733">
        <v>45.91</v>
      </c>
      <c r="AQ1733">
        <v>4357.91</v>
      </c>
      <c r="AR1733" t="s">
        <v>2626</v>
      </c>
      <c r="AS1733" t="s">
        <v>2626</v>
      </c>
      <c r="AT1733">
        <v>2</v>
      </c>
      <c r="AU1733" t="s">
        <v>2628</v>
      </c>
      <c r="AV1733" s="3">
        <v>42024</v>
      </c>
      <c r="AW1733" s="3" t="str">
        <f>TEXT(LoanTable[[#This Row],[Disbursement Date]],"YYYY-MM")</f>
        <v>2022-11</v>
      </c>
      <c r="AX1733" t="str">
        <f>TEXT(EDATE(LoanTable[[#This Row],[Disbursement Date]],-1),"YYYY-MM")</f>
        <v>2022-10</v>
      </c>
      <c r="AY1733">
        <f>IF(LoanTable[[#This Row],[Loan Status]]="Active",1,0)</f>
        <v>0</v>
      </c>
      <c r="AZ1733">
        <f>IF(COUNTIFS(LoanTable[Client id],LoanTable[[#This Row],[Client id]],LoanTable[Period],LoanTable[[#This Row],[Previous Period]])&gt;0,1,0)</f>
        <v>0</v>
      </c>
      <c r="BA1733" s="17" t="str">
        <f>TEXT(LoanTable[[#This Row],[Disbursement Date]],"YYYY")</f>
        <v>2022</v>
      </c>
      <c r="BB1733" s="10" cm="1">
        <f t="array" ref="BB1733">IF(YEAR(LoanTable[[#This Row],[Disbursement Date]])=MIN(YEAR(LoanTable[Disbursement Date])),"",YEAR(LoanTable[[#This Row],[Disbursement Date]])-1)</f>
        <v>2021</v>
      </c>
      <c r="BC1733" s="10">
        <f>IF(LoanTable[[#This Row],[Previous Year]]="",1,IF(COUNTIFS(LoanTable[Client id],LoanTable[[#This Row],[Client id]],LoanTable[Year],LoanTable[[#This Row],[Previous Year]])&gt;0,1,0))</f>
        <v>0</v>
      </c>
      <c r="BD1733" t="str">
        <f>YEAR(LoanTable[[#This Row],[Disbursement Date]]) &amp; "-Q" &amp; ROUNDUP(MONTH(LoanTable[[#This Row],[Disbursement Date]])/3,0)</f>
        <v>2022-Q4</v>
      </c>
      <c r="BE1733">
        <f>IF(LoanTable[[#This Row],[Disbursement Date]]=LoanTable[[#This Row],[First Loan Date]],1,0)</f>
        <v>0</v>
      </c>
    </row>
    <row r="1734" spans="1:57" x14ac:dyDescent="0.3">
      <c r="A1734" t="s">
        <v>2457</v>
      </c>
      <c r="B1734">
        <v>563</v>
      </c>
      <c r="C1734" t="s">
        <v>249</v>
      </c>
      <c r="D1734" t="s">
        <v>583</v>
      </c>
      <c r="E1734">
        <v>7759</v>
      </c>
      <c r="F1734">
        <v>34349</v>
      </c>
      <c r="G1734">
        <v>14668</v>
      </c>
      <c r="H1734" s="5">
        <v>44895</v>
      </c>
      <c r="I1734" t="s">
        <v>617</v>
      </c>
      <c r="J1734" t="s">
        <v>613</v>
      </c>
      <c r="K1734">
        <v>910182</v>
      </c>
      <c r="L1734" t="s">
        <v>257</v>
      </c>
      <c r="M1734" t="s">
        <v>52</v>
      </c>
      <c r="N1734" t="s">
        <v>13</v>
      </c>
      <c r="O1734" t="s">
        <v>46</v>
      </c>
      <c r="P1734">
        <v>28</v>
      </c>
      <c r="Q1734" s="5" t="s">
        <v>53</v>
      </c>
      <c r="R1734" t="s">
        <v>25</v>
      </c>
      <c r="S1734" t="s">
        <v>35</v>
      </c>
      <c r="T1734" t="s">
        <v>18</v>
      </c>
      <c r="U1734" t="s">
        <v>22</v>
      </c>
      <c r="V1734" t="s">
        <v>31</v>
      </c>
      <c r="W1734">
        <v>536</v>
      </c>
      <c r="X1734" t="s">
        <v>574</v>
      </c>
      <c r="Y1734" t="s">
        <v>584</v>
      </c>
      <c r="Z1734" t="s">
        <v>576</v>
      </c>
      <c r="AA1734">
        <v>0.1825</v>
      </c>
      <c r="AB1734" t="s">
        <v>585</v>
      </c>
      <c r="AC1734" t="s">
        <v>586</v>
      </c>
      <c r="AD1734" t="s">
        <v>249</v>
      </c>
      <c r="AE1734" t="s">
        <v>250</v>
      </c>
      <c r="AF1734" t="s">
        <v>251</v>
      </c>
      <c r="AG1734" t="s">
        <v>252</v>
      </c>
      <c r="AH1734" t="s">
        <v>253</v>
      </c>
      <c r="AI1734" t="s">
        <v>254</v>
      </c>
      <c r="AJ1734">
        <v>910182</v>
      </c>
      <c r="AK1734" t="s">
        <v>255</v>
      </c>
      <c r="AL1734" t="s">
        <v>256</v>
      </c>
      <c r="AM1734">
        <v>9546</v>
      </c>
      <c r="AN1734">
        <v>34825</v>
      </c>
      <c r="AO1734">
        <v>7437</v>
      </c>
      <c r="AP1734">
        <v>13.01</v>
      </c>
      <c r="AQ1734">
        <v>3357.48</v>
      </c>
      <c r="AR1734" t="s">
        <v>2626</v>
      </c>
      <c r="AS1734" t="s">
        <v>2626</v>
      </c>
      <c r="AT1734">
        <v>2</v>
      </c>
      <c r="AU1734" t="s">
        <v>2628</v>
      </c>
      <c r="AV1734" s="3">
        <v>44298</v>
      </c>
      <c r="AW1734" s="3" t="str">
        <f>TEXT(LoanTable[[#This Row],[Disbursement Date]],"YYYY-MM")</f>
        <v>2022-11</v>
      </c>
      <c r="AX1734" t="str">
        <f>TEXT(EDATE(LoanTable[[#This Row],[Disbursement Date]],-1),"YYYY-MM")</f>
        <v>2022-10</v>
      </c>
      <c r="AY1734">
        <f>IF(LoanTable[[#This Row],[Loan Status]]="Active",1,0)</f>
        <v>0</v>
      </c>
      <c r="AZ1734">
        <f>IF(COUNTIFS(LoanTable[Client id],LoanTable[[#This Row],[Client id]],LoanTable[Period],LoanTable[[#This Row],[Previous Period]])&gt;0,1,0)</f>
        <v>0</v>
      </c>
      <c r="BA1734" s="17" t="str">
        <f>TEXT(LoanTable[[#This Row],[Disbursement Date]],"YYYY")</f>
        <v>2022</v>
      </c>
      <c r="BB1734" s="10" cm="1">
        <f t="array" ref="BB1734">IF(YEAR(LoanTable[[#This Row],[Disbursement Date]])=MIN(YEAR(LoanTable[Disbursement Date])),"",YEAR(LoanTable[[#This Row],[Disbursement Date]])-1)</f>
        <v>2021</v>
      </c>
      <c r="BC1734" s="10">
        <f>IF(LoanTable[[#This Row],[Previous Year]]="",1,IF(COUNTIFS(LoanTable[Client id],LoanTable[[#This Row],[Client id]],LoanTable[Year],LoanTable[[#This Row],[Previous Year]])&gt;0,1,0))</f>
        <v>1</v>
      </c>
      <c r="BD1734" t="str">
        <f>YEAR(LoanTable[[#This Row],[Disbursement Date]]) &amp; "-Q" &amp; ROUNDUP(MONTH(LoanTable[[#This Row],[Disbursement Date]])/3,0)</f>
        <v>2022-Q4</v>
      </c>
      <c r="BE1734">
        <f>IF(LoanTable[[#This Row],[Disbursement Date]]=LoanTable[[#This Row],[First Loan Date]],1,0)</f>
        <v>0</v>
      </c>
    </row>
    <row r="1735" spans="1:57" x14ac:dyDescent="0.3">
      <c r="A1735" t="s">
        <v>1564</v>
      </c>
      <c r="B1735">
        <v>782</v>
      </c>
      <c r="C1735" t="s">
        <v>265</v>
      </c>
      <c r="D1735" t="s">
        <v>573</v>
      </c>
      <c r="E1735">
        <v>44747</v>
      </c>
      <c r="F1735">
        <v>24119</v>
      </c>
      <c r="G1735">
        <v>24862</v>
      </c>
      <c r="H1735" s="5">
        <v>44896</v>
      </c>
      <c r="I1735" t="s">
        <v>624</v>
      </c>
      <c r="J1735" t="s">
        <v>619</v>
      </c>
      <c r="K1735">
        <v>30179</v>
      </c>
      <c r="L1735" t="s">
        <v>272</v>
      </c>
      <c r="M1735" t="s">
        <v>128</v>
      </c>
      <c r="N1735" t="s">
        <v>13</v>
      </c>
      <c r="O1735" t="s">
        <v>46</v>
      </c>
      <c r="P1735">
        <v>29</v>
      </c>
      <c r="Q1735" s="5" t="s">
        <v>97</v>
      </c>
      <c r="R1735" t="s">
        <v>30</v>
      </c>
      <c r="S1735" t="s">
        <v>145</v>
      </c>
      <c r="T1735" t="s">
        <v>63</v>
      </c>
      <c r="U1735" t="s">
        <v>22</v>
      </c>
      <c r="V1735" t="s">
        <v>20</v>
      </c>
      <c r="W1735">
        <v>799</v>
      </c>
      <c r="X1735" t="s">
        <v>574</v>
      </c>
      <c r="Y1735" t="s">
        <v>575</v>
      </c>
      <c r="Z1735" t="s">
        <v>576</v>
      </c>
      <c r="AA1735">
        <v>0.1065</v>
      </c>
      <c r="AB1735" t="s">
        <v>577</v>
      </c>
      <c r="AC1735" t="s">
        <v>578</v>
      </c>
      <c r="AD1735" t="s">
        <v>265</v>
      </c>
      <c r="AE1735" t="s">
        <v>266</v>
      </c>
      <c r="AF1735" t="s">
        <v>267</v>
      </c>
      <c r="AG1735" t="s">
        <v>268</v>
      </c>
      <c r="AH1735" t="s">
        <v>269</v>
      </c>
      <c r="AI1735" t="s">
        <v>270</v>
      </c>
      <c r="AJ1735">
        <v>30179</v>
      </c>
      <c r="AK1735" t="s">
        <v>271</v>
      </c>
      <c r="AL1735" t="s">
        <v>241</v>
      </c>
      <c r="AM1735">
        <v>46005</v>
      </c>
      <c r="AN1735">
        <v>25039</v>
      </c>
      <c r="AO1735">
        <v>44740</v>
      </c>
      <c r="AP1735">
        <v>45.06</v>
      </c>
      <c r="AQ1735">
        <v>2805.41</v>
      </c>
      <c r="AR1735" t="s">
        <v>2626</v>
      </c>
      <c r="AS1735" t="s">
        <v>2627</v>
      </c>
      <c r="AT1735">
        <v>0</v>
      </c>
      <c r="AU1735" t="s">
        <v>2628</v>
      </c>
      <c r="AV1735" s="3">
        <v>42904</v>
      </c>
      <c r="AW1735" s="3" t="str">
        <f>TEXT(LoanTable[[#This Row],[Disbursement Date]],"YYYY-MM")</f>
        <v>2022-12</v>
      </c>
      <c r="AX1735" t="str">
        <f>TEXT(EDATE(LoanTable[[#This Row],[Disbursement Date]],-1),"YYYY-MM")</f>
        <v>2022-11</v>
      </c>
      <c r="AY1735">
        <f>IF(LoanTable[[#This Row],[Loan Status]]="Active",1,0)</f>
        <v>1</v>
      </c>
      <c r="AZ1735">
        <f>IF(COUNTIFS(LoanTable[Client id],LoanTable[[#This Row],[Client id]],LoanTable[Period],LoanTable[[#This Row],[Previous Period]])&gt;0,1,0)</f>
        <v>0</v>
      </c>
      <c r="BA1735" s="17" t="str">
        <f>TEXT(LoanTable[[#This Row],[Disbursement Date]],"YYYY")</f>
        <v>2022</v>
      </c>
      <c r="BB1735" s="10" cm="1">
        <f t="array" ref="BB1735">IF(YEAR(LoanTable[[#This Row],[Disbursement Date]])=MIN(YEAR(LoanTable[Disbursement Date])),"",YEAR(LoanTable[[#This Row],[Disbursement Date]])-1)</f>
        <v>2021</v>
      </c>
      <c r="BC1735" s="10">
        <f>IF(LoanTable[[#This Row],[Previous Year]]="",1,IF(COUNTIFS(LoanTable[Client id],LoanTable[[#This Row],[Client id]],LoanTable[Year],LoanTable[[#This Row],[Previous Year]])&gt;0,1,0))</f>
        <v>1</v>
      </c>
      <c r="BD1735" t="str">
        <f>YEAR(LoanTable[[#This Row],[Disbursement Date]]) &amp; "-Q" &amp; ROUNDUP(MONTH(LoanTable[[#This Row],[Disbursement Date]])/3,0)</f>
        <v>2022-Q4</v>
      </c>
      <c r="BE1735">
        <f>IF(LoanTable[[#This Row],[Disbursement Date]]=LoanTable[[#This Row],[First Loan Date]],1,0)</f>
        <v>0</v>
      </c>
    </row>
    <row r="1736" spans="1:57" x14ac:dyDescent="0.3">
      <c r="A1736" t="s">
        <v>2315</v>
      </c>
      <c r="B1736">
        <v>861</v>
      </c>
      <c r="C1736" t="s">
        <v>243</v>
      </c>
      <c r="D1736" t="s">
        <v>589</v>
      </c>
      <c r="E1736">
        <v>39697</v>
      </c>
      <c r="F1736">
        <v>4887</v>
      </c>
      <c r="G1736">
        <v>38390</v>
      </c>
      <c r="H1736" s="5">
        <v>44896</v>
      </c>
      <c r="I1736" t="s">
        <v>612</v>
      </c>
      <c r="J1736" t="s">
        <v>613</v>
      </c>
      <c r="K1736">
        <v>160051</v>
      </c>
      <c r="L1736" t="s">
        <v>245</v>
      </c>
      <c r="M1736" t="s">
        <v>23</v>
      </c>
      <c r="N1736" t="s">
        <v>13</v>
      </c>
      <c r="O1736" t="s">
        <v>14</v>
      </c>
      <c r="P1736">
        <v>43</v>
      </c>
      <c r="Q1736" s="5" t="s">
        <v>24</v>
      </c>
      <c r="R1736" t="s">
        <v>25</v>
      </c>
      <c r="S1736" t="s">
        <v>17</v>
      </c>
      <c r="T1736" t="s">
        <v>18</v>
      </c>
      <c r="U1736" t="s">
        <v>26</v>
      </c>
      <c r="V1736" t="s">
        <v>20</v>
      </c>
      <c r="W1736">
        <v>645</v>
      </c>
      <c r="X1736" t="s">
        <v>574</v>
      </c>
      <c r="Y1736" t="s">
        <v>590</v>
      </c>
      <c r="Z1736" t="s">
        <v>576</v>
      </c>
      <c r="AA1736">
        <v>9.9099999999999994E-2</v>
      </c>
      <c r="AB1736" t="s">
        <v>577</v>
      </c>
      <c r="AC1736" t="s">
        <v>591</v>
      </c>
      <c r="AD1736" t="s">
        <v>243</v>
      </c>
      <c r="AE1736" t="s">
        <v>234</v>
      </c>
      <c r="AF1736" t="s">
        <v>235</v>
      </c>
      <c r="AG1736" t="s">
        <v>236</v>
      </c>
      <c r="AH1736" t="s">
        <v>237</v>
      </c>
      <c r="AI1736" t="s">
        <v>243</v>
      </c>
      <c r="AJ1736">
        <v>160051</v>
      </c>
      <c r="AK1736" t="s">
        <v>244</v>
      </c>
      <c r="AL1736" t="s">
        <v>241</v>
      </c>
      <c r="AM1736">
        <v>41448</v>
      </c>
      <c r="AN1736">
        <v>6212</v>
      </c>
      <c r="AO1736">
        <v>39478</v>
      </c>
      <c r="AP1736">
        <v>20.29</v>
      </c>
      <c r="AQ1736">
        <v>2225.48</v>
      </c>
      <c r="AR1736" t="s">
        <v>2626</v>
      </c>
      <c r="AS1736" t="s">
        <v>2626</v>
      </c>
      <c r="AT1736">
        <v>1</v>
      </c>
      <c r="AU1736" t="s">
        <v>2628</v>
      </c>
      <c r="AV1736" s="3">
        <v>44221</v>
      </c>
      <c r="AW1736" s="3" t="str">
        <f>TEXT(LoanTable[[#This Row],[Disbursement Date]],"YYYY-MM")</f>
        <v>2022-12</v>
      </c>
      <c r="AX1736" t="str">
        <f>TEXT(EDATE(LoanTable[[#This Row],[Disbursement Date]],-1),"YYYY-MM")</f>
        <v>2022-11</v>
      </c>
      <c r="AY1736">
        <f>IF(LoanTable[[#This Row],[Loan Status]]="Active",1,0)</f>
        <v>0</v>
      </c>
      <c r="AZ1736">
        <f>IF(COUNTIFS(LoanTable[Client id],LoanTable[[#This Row],[Client id]],LoanTable[Period],LoanTable[[#This Row],[Previous Period]])&gt;0,1,0)</f>
        <v>0</v>
      </c>
      <c r="BA1736" s="17" t="str">
        <f>TEXT(LoanTable[[#This Row],[Disbursement Date]],"YYYY")</f>
        <v>2022</v>
      </c>
      <c r="BB1736" s="10" cm="1">
        <f t="array" ref="BB1736">IF(YEAR(LoanTable[[#This Row],[Disbursement Date]])=MIN(YEAR(LoanTable[Disbursement Date])),"",YEAR(LoanTable[[#This Row],[Disbursement Date]])-1)</f>
        <v>2021</v>
      </c>
      <c r="BC1736" s="10">
        <f>IF(LoanTable[[#This Row],[Previous Year]]="",1,IF(COUNTIFS(LoanTable[Client id],LoanTable[[#This Row],[Client id]],LoanTable[Year],LoanTable[[#This Row],[Previous Year]])&gt;0,1,0))</f>
        <v>1</v>
      </c>
      <c r="BD1736" t="str">
        <f>YEAR(LoanTable[[#This Row],[Disbursement Date]]) &amp; "-Q" &amp; ROUNDUP(MONTH(LoanTable[[#This Row],[Disbursement Date]])/3,0)</f>
        <v>2022-Q4</v>
      </c>
      <c r="BE1736">
        <f>IF(LoanTable[[#This Row],[Disbursement Date]]=LoanTable[[#This Row],[First Loan Date]],1,0)</f>
        <v>0</v>
      </c>
    </row>
    <row r="1737" spans="1:57" x14ac:dyDescent="0.3">
      <c r="A1737" t="s">
        <v>697</v>
      </c>
      <c r="B1737">
        <v>353</v>
      </c>
      <c r="C1737" t="s">
        <v>249</v>
      </c>
      <c r="D1737" t="s">
        <v>589</v>
      </c>
      <c r="E1737">
        <v>28413</v>
      </c>
      <c r="F1737">
        <v>27026</v>
      </c>
      <c r="G1737">
        <v>10723</v>
      </c>
      <c r="H1737" s="5">
        <v>44899</v>
      </c>
      <c r="I1737" t="s">
        <v>612</v>
      </c>
      <c r="J1737" t="s">
        <v>613</v>
      </c>
      <c r="K1737">
        <v>910182</v>
      </c>
      <c r="L1737" t="s">
        <v>257</v>
      </c>
      <c r="M1737" t="s">
        <v>12</v>
      </c>
      <c r="N1737" t="s">
        <v>13</v>
      </c>
      <c r="O1737" t="s">
        <v>28</v>
      </c>
      <c r="P1737">
        <v>50</v>
      </c>
      <c r="Q1737" s="5" t="s">
        <v>113</v>
      </c>
      <c r="R1737" t="s">
        <v>25</v>
      </c>
      <c r="S1737" t="s">
        <v>35</v>
      </c>
      <c r="T1737" t="s">
        <v>18</v>
      </c>
      <c r="U1737" t="s">
        <v>19</v>
      </c>
      <c r="V1737" t="s">
        <v>39</v>
      </c>
      <c r="W1737">
        <v>726</v>
      </c>
      <c r="X1737" t="s">
        <v>574</v>
      </c>
      <c r="Y1737" t="s">
        <v>590</v>
      </c>
      <c r="Z1737" t="s">
        <v>576</v>
      </c>
      <c r="AA1737">
        <v>9.9099999999999994E-2</v>
      </c>
      <c r="AB1737" t="s">
        <v>577</v>
      </c>
      <c r="AC1737" t="s">
        <v>591</v>
      </c>
      <c r="AD1737" t="s">
        <v>249</v>
      </c>
      <c r="AE1737" t="s">
        <v>250</v>
      </c>
      <c r="AF1737" t="s">
        <v>251</v>
      </c>
      <c r="AG1737" t="s">
        <v>252</v>
      </c>
      <c r="AH1737" t="s">
        <v>253</v>
      </c>
      <c r="AI1737" t="s">
        <v>254</v>
      </c>
      <c r="AJ1737">
        <v>910182</v>
      </c>
      <c r="AK1737" t="s">
        <v>255</v>
      </c>
      <c r="AL1737" t="s">
        <v>256</v>
      </c>
      <c r="AM1737">
        <v>29618</v>
      </c>
      <c r="AN1737">
        <v>28567</v>
      </c>
      <c r="AO1737">
        <v>28210</v>
      </c>
      <c r="AP1737">
        <v>21.08</v>
      </c>
      <c r="AQ1737">
        <v>4954.45</v>
      </c>
      <c r="AR1737" t="s">
        <v>2626</v>
      </c>
      <c r="AS1737" t="s">
        <v>2627</v>
      </c>
      <c r="AT1737">
        <v>1</v>
      </c>
      <c r="AU1737" t="s">
        <v>2628</v>
      </c>
      <c r="AV1737" s="3">
        <v>43117</v>
      </c>
      <c r="AW1737" s="3" t="str">
        <f>TEXT(LoanTable[[#This Row],[Disbursement Date]],"YYYY-MM")</f>
        <v>2022-12</v>
      </c>
      <c r="AX1737" t="str">
        <f>TEXT(EDATE(LoanTable[[#This Row],[Disbursement Date]],-1),"YYYY-MM")</f>
        <v>2022-11</v>
      </c>
      <c r="AY1737">
        <f>IF(LoanTable[[#This Row],[Loan Status]]="Active",1,0)</f>
        <v>0</v>
      </c>
      <c r="AZ1737">
        <f>IF(COUNTIFS(LoanTable[Client id],LoanTable[[#This Row],[Client id]],LoanTable[Period],LoanTable[[#This Row],[Previous Period]])&gt;0,1,0)</f>
        <v>0</v>
      </c>
      <c r="BA1737" s="17" t="str">
        <f>TEXT(LoanTable[[#This Row],[Disbursement Date]],"YYYY")</f>
        <v>2022</v>
      </c>
      <c r="BB1737" s="10" cm="1">
        <f t="array" ref="BB1737">IF(YEAR(LoanTable[[#This Row],[Disbursement Date]])=MIN(YEAR(LoanTable[Disbursement Date])),"",YEAR(LoanTable[[#This Row],[Disbursement Date]])-1)</f>
        <v>2021</v>
      </c>
      <c r="BC1737" s="10">
        <f>IF(LoanTable[[#This Row],[Previous Year]]="",1,IF(COUNTIFS(LoanTable[Client id],LoanTable[[#This Row],[Client id]],LoanTable[Year],LoanTable[[#This Row],[Previous Year]])&gt;0,1,0))</f>
        <v>0</v>
      </c>
      <c r="BD1737" t="str">
        <f>YEAR(LoanTable[[#This Row],[Disbursement Date]]) &amp; "-Q" &amp; ROUNDUP(MONTH(LoanTable[[#This Row],[Disbursement Date]])/3,0)</f>
        <v>2022-Q4</v>
      </c>
      <c r="BE1737">
        <f>IF(LoanTable[[#This Row],[Disbursement Date]]=LoanTable[[#This Row],[First Loan Date]],1,0)</f>
        <v>0</v>
      </c>
    </row>
    <row r="1738" spans="1:57" x14ac:dyDescent="0.3">
      <c r="A1738" t="s">
        <v>1148</v>
      </c>
      <c r="B1738">
        <v>487</v>
      </c>
      <c r="C1738" t="s">
        <v>409</v>
      </c>
      <c r="D1738" t="s">
        <v>589</v>
      </c>
      <c r="E1738">
        <v>14329</v>
      </c>
      <c r="F1738">
        <v>41471</v>
      </c>
      <c r="G1738">
        <v>30549</v>
      </c>
      <c r="H1738" s="5">
        <v>44899</v>
      </c>
      <c r="I1738" t="s">
        <v>615</v>
      </c>
      <c r="J1738" t="s">
        <v>613</v>
      </c>
      <c r="K1738">
        <v>1030063</v>
      </c>
      <c r="L1738" t="s">
        <v>411</v>
      </c>
      <c r="M1738" t="s">
        <v>40</v>
      </c>
      <c r="N1738" t="s">
        <v>13</v>
      </c>
      <c r="O1738" t="s">
        <v>46</v>
      </c>
      <c r="P1738">
        <v>35</v>
      </c>
      <c r="Q1738" s="5" t="s">
        <v>87</v>
      </c>
      <c r="R1738" t="s">
        <v>30</v>
      </c>
      <c r="S1738" t="s">
        <v>145</v>
      </c>
      <c r="T1738" t="s">
        <v>18</v>
      </c>
      <c r="U1738" t="s">
        <v>26</v>
      </c>
      <c r="V1738" t="s">
        <v>31</v>
      </c>
      <c r="W1738">
        <v>721</v>
      </c>
      <c r="X1738" t="s">
        <v>574</v>
      </c>
      <c r="Y1738" t="s">
        <v>590</v>
      </c>
      <c r="Z1738" t="s">
        <v>576</v>
      </c>
      <c r="AA1738">
        <v>9.9099999999999994E-2</v>
      </c>
      <c r="AB1738" t="s">
        <v>577</v>
      </c>
      <c r="AC1738" t="s">
        <v>591</v>
      </c>
      <c r="AD1738" t="s">
        <v>409</v>
      </c>
      <c r="AE1738" t="s">
        <v>234</v>
      </c>
      <c r="AF1738" t="s">
        <v>235</v>
      </c>
      <c r="AG1738" t="s">
        <v>236</v>
      </c>
      <c r="AH1738" t="s">
        <v>237</v>
      </c>
      <c r="AI1738" t="s">
        <v>246</v>
      </c>
      <c r="AJ1738">
        <v>1030063</v>
      </c>
      <c r="AK1738" t="s">
        <v>410</v>
      </c>
      <c r="AL1738" t="s">
        <v>241</v>
      </c>
      <c r="AM1738">
        <v>14769</v>
      </c>
      <c r="AN1738">
        <v>43363</v>
      </c>
      <c r="AO1738">
        <v>13848</v>
      </c>
      <c r="AP1738">
        <v>39.549999999999997</v>
      </c>
      <c r="AQ1738">
        <v>4354.7</v>
      </c>
      <c r="AR1738" t="s">
        <v>2626</v>
      </c>
      <c r="AS1738" t="s">
        <v>2626</v>
      </c>
      <c r="AT1738">
        <v>0</v>
      </c>
      <c r="AU1738" t="s">
        <v>2629</v>
      </c>
      <c r="AV1738" s="3">
        <v>44261</v>
      </c>
      <c r="AW1738" s="3" t="str">
        <f>TEXT(LoanTable[[#This Row],[Disbursement Date]],"YYYY-MM")</f>
        <v>2022-12</v>
      </c>
      <c r="AX1738" t="str">
        <f>TEXT(EDATE(LoanTable[[#This Row],[Disbursement Date]],-1),"YYYY-MM")</f>
        <v>2022-11</v>
      </c>
      <c r="AY1738">
        <f>IF(LoanTable[[#This Row],[Loan Status]]="Active",1,0)</f>
        <v>0</v>
      </c>
      <c r="AZ1738">
        <f>IF(COUNTIFS(LoanTable[Client id],LoanTable[[#This Row],[Client id]],LoanTable[Period],LoanTable[[#This Row],[Previous Period]])&gt;0,1,0)</f>
        <v>0</v>
      </c>
      <c r="BA1738" s="17" t="str">
        <f>TEXT(LoanTable[[#This Row],[Disbursement Date]],"YYYY")</f>
        <v>2022</v>
      </c>
      <c r="BB1738" s="10" cm="1">
        <f t="array" ref="BB1738">IF(YEAR(LoanTable[[#This Row],[Disbursement Date]])=MIN(YEAR(LoanTable[Disbursement Date])),"",YEAR(LoanTable[[#This Row],[Disbursement Date]])-1)</f>
        <v>2021</v>
      </c>
      <c r="BC1738" s="10">
        <f>IF(LoanTable[[#This Row],[Previous Year]]="",1,IF(COUNTIFS(LoanTable[Client id],LoanTable[[#This Row],[Client id]],LoanTable[Year],LoanTable[[#This Row],[Previous Year]])&gt;0,1,0))</f>
        <v>1</v>
      </c>
      <c r="BD1738" t="str">
        <f>YEAR(LoanTable[[#This Row],[Disbursement Date]]) &amp; "-Q" &amp; ROUNDUP(MONTH(LoanTable[[#This Row],[Disbursement Date]])/3,0)</f>
        <v>2022-Q4</v>
      </c>
      <c r="BE1738">
        <f>IF(LoanTable[[#This Row],[Disbursement Date]]=LoanTable[[#This Row],[First Loan Date]],1,0)</f>
        <v>0</v>
      </c>
    </row>
    <row r="1739" spans="1:57" x14ac:dyDescent="0.3">
      <c r="A1739" t="s">
        <v>1047</v>
      </c>
      <c r="B1739">
        <v>225</v>
      </c>
      <c r="C1739" t="s">
        <v>249</v>
      </c>
      <c r="D1739" t="s">
        <v>592</v>
      </c>
      <c r="E1739">
        <v>48719</v>
      </c>
      <c r="F1739">
        <v>32682</v>
      </c>
      <c r="G1739">
        <v>2201</v>
      </c>
      <c r="H1739" s="5">
        <v>44900</v>
      </c>
      <c r="I1739" t="s">
        <v>612</v>
      </c>
      <c r="J1739" t="s">
        <v>613</v>
      </c>
      <c r="K1739">
        <v>910182</v>
      </c>
      <c r="L1739" t="s">
        <v>257</v>
      </c>
      <c r="M1739" t="s">
        <v>60</v>
      </c>
      <c r="N1739" t="s">
        <v>13</v>
      </c>
      <c r="O1739" t="s">
        <v>46</v>
      </c>
      <c r="P1739">
        <v>34</v>
      </c>
      <c r="Q1739" s="5" t="s">
        <v>87</v>
      </c>
      <c r="R1739" t="s">
        <v>30</v>
      </c>
      <c r="S1739" t="s">
        <v>145</v>
      </c>
      <c r="T1739" t="s">
        <v>18</v>
      </c>
      <c r="U1739" t="s">
        <v>22</v>
      </c>
      <c r="V1739" t="s">
        <v>20</v>
      </c>
      <c r="W1739">
        <v>464</v>
      </c>
      <c r="X1739" t="s">
        <v>574</v>
      </c>
      <c r="Y1739" t="s">
        <v>584</v>
      </c>
      <c r="Z1739" t="s">
        <v>593</v>
      </c>
      <c r="AA1739">
        <v>0.1991</v>
      </c>
      <c r="AB1739" t="s">
        <v>594</v>
      </c>
      <c r="AC1739" t="s">
        <v>595</v>
      </c>
      <c r="AD1739" t="s">
        <v>249</v>
      </c>
      <c r="AE1739" t="s">
        <v>250</v>
      </c>
      <c r="AF1739" t="s">
        <v>251</v>
      </c>
      <c r="AG1739" t="s">
        <v>252</v>
      </c>
      <c r="AH1739" t="s">
        <v>253</v>
      </c>
      <c r="AI1739" t="s">
        <v>254</v>
      </c>
      <c r="AJ1739">
        <v>910182</v>
      </c>
      <c r="AK1739" t="s">
        <v>255</v>
      </c>
      <c r="AL1739" t="s">
        <v>256</v>
      </c>
      <c r="AM1739">
        <v>50432</v>
      </c>
      <c r="AN1739">
        <v>34196</v>
      </c>
      <c r="AO1739">
        <v>48338</v>
      </c>
      <c r="AP1739">
        <v>40.119999999999997</v>
      </c>
      <c r="AQ1739">
        <v>3856.5</v>
      </c>
      <c r="AR1739" t="s">
        <v>2626</v>
      </c>
      <c r="AS1739" t="s">
        <v>2626</v>
      </c>
      <c r="AT1739">
        <v>1</v>
      </c>
      <c r="AU1739" t="s">
        <v>2629</v>
      </c>
      <c r="AV1739" s="3">
        <v>42019</v>
      </c>
      <c r="AW1739" s="3" t="str">
        <f>TEXT(LoanTable[[#This Row],[Disbursement Date]],"YYYY-MM")</f>
        <v>2022-12</v>
      </c>
      <c r="AX1739" t="str">
        <f>TEXT(EDATE(LoanTable[[#This Row],[Disbursement Date]],-1),"YYYY-MM")</f>
        <v>2022-11</v>
      </c>
      <c r="AY1739">
        <f>IF(LoanTable[[#This Row],[Loan Status]]="Active",1,0)</f>
        <v>0</v>
      </c>
      <c r="AZ1739">
        <f>IF(COUNTIFS(LoanTable[Client id],LoanTable[[#This Row],[Client id]],LoanTable[Period],LoanTable[[#This Row],[Previous Period]])&gt;0,1,0)</f>
        <v>0</v>
      </c>
      <c r="BA1739" s="17" t="str">
        <f>TEXT(LoanTable[[#This Row],[Disbursement Date]],"YYYY")</f>
        <v>2022</v>
      </c>
      <c r="BB1739" s="10" cm="1">
        <f t="array" ref="BB1739">IF(YEAR(LoanTable[[#This Row],[Disbursement Date]])=MIN(YEAR(LoanTable[Disbursement Date])),"",YEAR(LoanTable[[#This Row],[Disbursement Date]])-1)</f>
        <v>2021</v>
      </c>
      <c r="BC1739" s="10">
        <f>IF(LoanTable[[#This Row],[Previous Year]]="",1,IF(COUNTIFS(LoanTable[Client id],LoanTable[[#This Row],[Client id]],LoanTable[Year],LoanTable[[#This Row],[Previous Year]])&gt;0,1,0))</f>
        <v>1</v>
      </c>
      <c r="BD1739" t="str">
        <f>YEAR(LoanTable[[#This Row],[Disbursement Date]]) &amp; "-Q" &amp; ROUNDUP(MONTH(LoanTable[[#This Row],[Disbursement Date]])/3,0)</f>
        <v>2022-Q4</v>
      </c>
      <c r="BE1739">
        <f>IF(LoanTable[[#This Row],[Disbursement Date]]=LoanTable[[#This Row],[First Loan Date]],1,0)</f>
        <v>0</v>
      </c>
    </row>
    <row r="1740" spans="1:57" x14ac:dyDescent="0.3">
      <c r="A1740" t="s">
        <v>792</v>
      </c>
      <c r="B1740">
        <v>325</v>
      </c>
      <c r="C1740" t="s">
        <v>386</v>
      </c>
      <c r="D1740" t="s">
        <v>573</v>
      </c>
      <c r="E1740">
        <v>34948</v>
      </c>
      <c r="F1740">
        <v>21677</v>
      </c>
      <c r="G1740">
        <v>37869</v>
      </c>
      <c r="H1740" s="5">
        <v>44900</v>
      </c>
      <c r="I1740" t="s">
        <v>624</v>
      </c>
      <c r="J1740" t="s">
        <v>619</v>
      </c>
      <c r="K1740">
        <v>1110166</v>
      </c>
      <c r="L1740" t="s">
        <v>389</v>
      </c>
      <c r="M1740" t="s">
        <v>134</v>
      </c>
      <c r="N1740" t="s">
        <v>13</v>
      </c>
      <c r="O1740" t="s">
        <v>14</v>
      </c>
      <c r="P1740">
        <v>45</v>
      </c>
      <c r="Q1740" s="5" t="s">
        <v>193</v>
      </c>
      <c r="R1740" t="s">
        <v>74</v>
      </c>
      <c r="S1740" t="s">
        <v>105</v>
      </c>
      <c r="T1740" t="s">
        <v>63</v>
      </c>
      <c r="U1740" t="s">
        <v>65</v>
      </c>
      <c r="V1740" t="s">
        <v>20</v>
      </c>
      <c r="W1740">
        <v>830</v>
      </c>
      <c r="X1740" t="s">
        <v>574</v>
      </c>
      <c r="Y1740" t="s">
        <v>575</v>
      </c>
      <c r="Z1740" t="s">
        <v>576</v>
      </c>
      <c r="AA1740">
        <v>0.1065</v>
      </c>
      <c r="AB1740" t="s">
        <v>577</v>
      </c>
      <c r="AC1740" t="s">
        <v>578</v>
      </c>
      <c r="AD1740" t="s">
        <v>386</v>
      </c>
      <c r="AE1740" t="s">
        <v>234</v>
      </c>
      <c r="AF1740" t="s">
        <v>235</v>
      </c>
      <c r="AG1740" t="s">
        <v>236</v>
      </c>
      <c r="AH1740" t="s">
        <v>237</v>
      </c>
      <c r="AI1740" t="s">
        <v>387</v>
      </c>
      <c r="AJ1740">
        <v>1110166</v>
      </c>
      <c r="AK1740" t="s">
        <v>388</v>
      </c>
      <c r="AL1740" t="s">
        <v>239</v>
      </c>
      <c r="AM1740">
        <v>35297</v>
      </c>
      <c r="AN1740">
        <v>22766</v>
      </c>
      <c r="AO1740">
        <v>34682</v>
      </c>
      <c r="AP1740">
        <v>12.21</v>
      </c>
      <c r="AQ1740">
        <v>423.83</v>
      </c>
      <c r="AR1740" t="s">
        <v>2626</v>
      </c>
      <c r="AS1740" t="s">
        <v>2626</v>
      </c>
      <c r="AT1740">
        <v>1</v>
      </c>
      <c r="AU1740" t="s">
        <v>2628</v>
      </c>
      <c r="AV1740" s="3">
        <v>43430</v>
      </c>
      <c r="AW1740" s="3" t="str">
        <f>TEXT(LoanTable[[#This Row],[Disbursement Date]],"YYYY-MM")</f>
        <v>2022-12</v>
      </c>
      <c r="AX1740" t="str">
        <f>TEXT(EDATE(LoanTable[[#This Row],[Disbursement Date]],-1),"YYYY-MM")</f>
        <v>2022-11</v>
      </c>
      <c r="AY1740">
        <f>IF(LoanTable[[#This Row],[Loan Status]]="Active",1,0)</f>
        <v>1</v>
      </c>
      <c r="AZ1740">
        <f>IF(COUNTIFS(LoanTable[Client id],LoanTable[[#This Row],[Client id]],LoanTable[Period],LoanTable[[#This Row],[Previous Period]])&gt;0,1,0)</f>
        <v>0</v>
      </c>
      <c r="BA1740" s="17" t="str">
        <f>TEXT(LoanTable[[#This Row],[Disbursement Date]],"YYYY")</f>
        <v>2022</v>
      </c>
      <c r="BB1740" s="10" cm="1">
        <f t="array" ref="BB1740">IF(YEAR(LoanTable[[#This Row],[Disbursement Date]])=MIN(YEAR(LoanTable[Disbursement Date])),"",YEAR(LoanTable[[#This Row],[Disbursement Date]])-1)</f>
        <v>2021</v>
      </c>
      <c r="BC1740" s="10">
        <f>IF(LoanTable[[#This Row],[Previous Year]]="",1,IF(COUNTIFS(LoanTable[Client id],LoanTable[[#This Row],[Client id]],LoanTable[Year],LoanTable[[#This Row],[Previous Year]])&gt;0,1,0))</f>
        <v>0</v>
      </c>
      <c r="BD1740" t="str">
        <f>YEAR(LoanTable[[#This Row],[Disbursement Date]]) &amp; "-Q" &amp; ROUNDUP(MONTH(LoanTable[[#This Row],[Disbursement Date]])/3,0)</f>
        <v>2022-Q4</v>
      </c>
      <c r="BE1740">
        <f>IF(LoanTable[[#This Row],[Disbursement Date]]=LoanTable[[#This Row],[First Loan Date]],1,0)</f>
        <v>0</v>
      </c>
    </row>
    <row r="1741" spans="1:57" x14ac:dyDescent="0.3">
      <c r="A1741" t="s">
        <v>1826</v>
      </c>
      <c r="B1741">
        <v>554</v>
      </c>
      <c r="C1741" t="s">
        <v>243</v>
      </c>
      <c r="D1741" t="s">
        <v>573</v>
      </c>
      <c r="E1741">
        <v>27561</v>
      </c>
      <c r="F1741">
        <v>26815</v>
      </c>
      <c r="G1741">
        <v>30459</v>
      </c>
      <c r="H1741" s="5">
        <v>44903</v>
      </c>
      <c r="I1741" t="s">
        <v>615</v>
      </c>
      <c r="J1741" t="s">
        <v>613</v>
      </c>
      <c r="K1741">
        <v>160051</v>
      </c>
      <c r="L1741" t="s">
        <v>245</v>
      </c>
      <c r="M1741" t="s">
        <v>54</v>
      </c>
      <c r="N1741" t="s">
        <v>13</v>
      </c>
      <c r="O1741" t="s">
        <v>33</v>
      </c>
      <c r="P1741">
        <v>22</v>
      </c>
      <c r="Q1741" s="5" t="s">
        <v>88</v>
      </c>
      <c r="R1741" t="s">
        <v>74</v>
      </c>
      <c r="S1741" t="s">
        <v>35</v>
      </c>
      <c r="T1741" t="s">
        <v>63</v>
      </c>
      <c r="U1741" t="s">
        <v>19</v>
      </c>
      <c r="V1741" t="s">
        <v>31</v>
      </c>
      <c r="W1741">
        <v>640</v>
      </c>
      <c r="X1741" t="s">
        <v>574</v>
      </c>
      <c r="Y1741" t="s">
        <v>575</v>
      </c>
      <c r="Z1741" t="s">
        <v>576</v>
      </c>
      <c r="AA1741">
        <v>0.1065</v>
      </c>
      <c r="AB1741" t="s">
        <v>577</v>
      </c>
      <c r="AC1741" t="s">
        <v>578</v>
      </c>
      <c r="AD1741" t="s">
        <v>243</v>
      </c>
      <c r="AE1741" t="s">
        <v>234</v>
      </c>
      <c r="AF1741" t="s">
        <v>235</v>
      </c>
      <c r="AG1741" t="s">
        <v>236</v>
      </c>
      <c r="AH1741" t="s">
        <v>237</v>
      </c>
      <c r="AI1741" t="s">
        <v>243</v>
      </c>
      <c r="AJ1741">
        <v>160051</v>
      </c>
      <c r="AK1741" t="s">
        <v>244</v>
      </c>
      <c r="AL1741" t="s">
        <v>241</v>
      </c>
      <c r="AM1741">
        <v>27779</v>
      </c>
      <c r="AN1741">
        <v>26550</v>
      </c>
      <c r="AO1741">
        <v>27493</v>
      </c>
      <c r="AP1741">
        <v>32.25</v>
      </c>
      <c r="AQ1741">
        <v>489.27</v>
      </c>
      <c r="AR1741" t="s">
        <v>2626</v>
      </c>
      <c r="AS1741" t="s">
        <v>2626</v>
      </c>
      <c r="AT1741">
        <v>1</v>
      </c>
      <c r="AU1741" t="s">
        <v>2628</v>
      </c>
      <c r="AV1741" s="3">
        <v>44380</v>
      </c>
      <c r="AW1741" s="3" t="str">
        <f>TEXT(LoanTable[[#This Row],[Disbursement Date]],"YYYY-MM")</f>
        <v>2022-12</v>
      </c>
      <c r="AX1741" t="str">
        <f>TEXT(EDATE(LoanTable[[#This Row],[Disbursement Date]],-1),"YYYY-MM")</f>
        <v>2022-11</v>
      </c>
      <c r="AY1741">
        <f>IF(LoanTable[[#This Row],[Loan Status]]="Active",1,0)</f>
        <v>0</v>
      </c>
      <c r="AZ1741">
        <f>IF(COUNTIFS(LoanTable[Client id],LoanTable[[#This Row],[Client id]],LoanTable[Period],LoanTable[[#This Row],[Previous Period]])&gt;0,1,0)</f>
        <v>0</v>
      </c>
      <c r="BA1741" s="17" t="str">
        <f>TEXT(LoanTable[[#This Row],[Disbursement Date]],"YYYY")</f>
        <v>2022</v>
      </c>
      <c r="BB1741" s="10" cm="1">
        <f t="array" ref="BB1741">IF(YEAR(LoanTable[[#This Row],[Disbursement Date]])=MIN(YEAR(LoanTable[Disbursement Date])),"",YEAR(LoanTable[[#This Row],[Disbursement Date]])-1)</f>
        <v>2021</v>
      </c>
      <c r="BC1741" s="10">
        <f>IF(LoanTable[[#This Row],[Previous Year]]="",1,IF(COUNTIFS(LoanTable[Client id],LoanTable[[#This Row],[Client id]],LoanTable[Year],LoanTable[[#This Row],[Previous Year]])&gt;0,1,0))</f>
        <v>1</v>
      </c>
      <c r="BD1741" t="str">
        <f>YEAR(LoanTable[[#This Row],[Disbursement Date]]) &amp; "-Q" &amp; ROUNDUP(MONTH(LoanTable[[#This Row],[Disbursement Date]])/3,0)</f>
        <v>2022-Q4</v>
      </c>
      <c r="BE1741">
        <f>IF(LoanTable[[#This Row],[Disbursement Date]]=LoanTable[[#This Row],[First Loan Date]],1,0)</f>
        <v>0</v>
      </c>
    </row>
    <row r="1742" spans="1:57" x14ac:dyDescent="0.3">
      <c r="A1742" t="s">
        <v>1529</v>
      </c>
      <c r="B1742">
        <v>740</v>
      </c>
      <c r="C1742" t="s">
        <v>523</v>
      </c>
      <c r="D1742" t="s">
        <v>573</v>
      </c>
      <c r="E1742">
        <v>8014</v>
      </c>
      <c r="F1742">
        <v>34926</v>
      </c>
      <c r="G1742">
        <v>2549</v>
      </c>
      <c r="H1742" s="5">
        <v>44903</v>
      </c>
      <c r="I1742" t="s">
        <v>617</v>
      </c>
      <c r="J1742" t="s">
        <v>613</v>
      </c>
      <c r="K1742">
        <v>800018</v>
      </c>
      <c r="L1742" t="s">
        <v>526</v>
      </c>
      <c r="M1742" t="s">
        <v>86</v>
      </c>
      <c r="N1742" t="s">
        <v>13</v>
      </c>
      <c r="O1742" t="s">
        <v>46</v>
      </c>
      <c r="P1742">
        <v>35</v>
      </c>
      <c r="Q1742" s="5" t="s">
        <v>87</v>
      </c>
      <c r="R1742" t="s">
        <v>30</v>
      </c>
      <c r="S1742" t="s">
        <v>145</v>
      </c>
      <c r="T1742" t="s">
        <v>18</v>
      </c>
      <c r="U1742" t="s">
        <v>65</v>
      </c>
      <c r="V1742" t="s">
        <v>31</v>
      </c>
      <c r="W1742">
        <v>697</v>
      </c>
      <c r="X1742" t="s">
        <v>574</v>
      </c>
      <c r="Y1742" t="s">
        <v>575</v>
      </c>
      <c r="Z1742" t="s">
        <v>576</v>
      </c>
      <c r="AA1742">
        <v>0.1065</v>
      </c>
      <c r="AB1742" t="s">
        <v>577</v>
      </c>
      <c r="AC1742" t="s">
        <v>578</v>
      </c>
      <c r="AD1742" t="s">
        <v>523</v>
      </c>
      <c r="AE1742" t="s">
        <v>250</v>
      </c>
      <c r="AF1742" t="s">
        <v>251</v>
      </c>
      <c r="AG1742" t="s">
        <v>252</v>
      </c>
      <c r="AH1742" t="s">
        <v>253</v>
      </c>
      <c r="AI1742" t="s">
        <v>524</v>
      </c>
      <c r="AJ1742">
        <v>800018</v>
      </c>
      <c r="AK1742" t="s">
        <v>525</v>
      </c>
      <c r="AL1742" t="s">
        <v>239</v>
      </c>
      <c r="AM1742">
        <v>7661</v>
      </c>
      <c r="AN1742">
        <v>35727</v>
      </c>
      <c r="AO1742">
        <v>7561</v>
      </c>
      <c r="AP1742">
        <v>4.21</v>
      </c>
      <c r="AQ1742">
        <v>1304.6199999999999</v>
      </c>
      <c r="AR1742" t="s">
        <v>2626</v>
      </c>
      <c r="AS1742" t="s">
        <v>2626</v>
      </c>
      <c r="AT1742">
        <v>0</v>
      </c>
      <c r="AU1742" t="s">
        <v>2628</v>
      </c>
      <c r="AV1742" s="3">
        <v>44903</v>
      </c>
      <c r="AW1742" s="3" t="str">
        <f>TEXT(LoanTable[[#This Row],[Disbursement Date]],"YYYY-MM")</f>
        <v>2022-12</v>
      </c>
      <c r="AX1742" t="str">
        <f>TEXT(EDATE(LoanTable[[#This Row],[Disbursement Date]],-1),"YYYY-MM")</f>
        <v>2022-11</v>
      </c>
      <c r="AY1742">
        <f>IF(LoanTable[[#This Row],[Loan Status]]="Active",1,0)</f>
        <v>0</v>
      </c>
      <c r="AZ1742">
        <f>IF(COUNTIFS(LoanTable[Client id],LoanTable[[#This Row],[Client id]],LoanTable[Period],LoanTable[[#This Row],[Previous Period]])&gt;0,1,0)</f>
        <v>0</v>
      </c>
      <c r="BA1742" s="17" t="str">
        <f>TEXT(LoanTable[[#This Row],[Disbursement Date]],"YYYY")</f>
        <v>2022</v>
      </c>
      <c r="BB1742" s="10" cm="1">
        <f t="array" ref="BB1742">IF(YEAR(LoanTable[[#This Row],[Disbursement Date]])=MIN(YEAR(LoanTable[Disbursement Date])),"",YEAR(LoanTable[[#This Row],[Disbursement Date]])-1)</f>
        <v>2021</v>
      </c>
      <c r="BC1742" s="10">
        <f>IF(LoanTable[[#This Row],[Previous Year]]="",1,IF(COUNTIFS(LoanTable[Client id],LoanTable[[#This Row],[Client id]],LoanTable[Year],LoanTable[[#This Row],[Previous Year]])&gt;0,1,0))</f>
        <v>0</v>
      </c>
      <c r="BD1742" t="str">
        <f>YEAR(LoanTable[[#This Row],[Disbursement Date]]) &amp; "-Q" &amp; ROUNDUP(MONTH(LoanTable[[#This Row],[Disbursement Date]])/3,0)</f>
        <v>2022-Q4</v>
      </c>
      <c r="BE1742">
        <f>IF(LoanTable[[#This Row],[Disbursement Date]]=LoanTable[[#This Row],[First Loan Date]],1,0)</f>
        <v>1</v>
      </c>
    </row>
    <row r="1743" spans="1:57" x14ac:dyDescent="0.3">
      <c r="A1743" t="s">
        <v>1222</v>
      </c>
      <c r="B1743">
        <v>820</v>
      </c>
      <c r="C1743" t="s">
        <v>265</v>
      </c>
      <c r="D1743" t="s">
        <v>573</v>
      </c>
      <c r="E1743">
        <v>31437</v>
      </c>
      <c r="F1743">
        <v>24644</v>
      </c>
      <c r="G1743">
        <v>26084</v>
      </c>
      <c r="H1743" s="5">
        <v>44903</v>
      </c>
      <c r="I1743" t="s">
        <v>615</v>
      </c>
      <c r="J1743" t="s">
        <v>619</v>
      </c>
      <c r="K1743">
        <v>30179</v>
      </c>
      <c r="L1743" t="s">
        <v>272</v>
      </c>
      <c r="M1743" t="s">
        <v>186</v>
      </c>
      <c r="N1743" t="s">
        <v>13</v>
      </c>
      <c r="O1743" t="s">
        <v>46</v>
      </c>
      <c r="P1743">
        <v>27</v>
      </c>
      <c r="Q1743" s="5" t="s">
        <v>187</v>
      </c>
      <c r="R1743" t="s">
        <v>30</v>
      </c>
      <c r="S1743" t="s">
        <v>145</v>
      </c>
      <c r="T1743" t="s">
        <v>63</v>
      </c>
      <c r="U1743" t="s">
        <v>19</v>
      </c>
      <c r="V1743" t="s">
        <v>39</v>
      </c>
      <c r="W1743">
        <v>600</v>
      </c>
      <c r="X1743" t="s">
        <v>574</v>
      </c>
      <c r="Y1743" t="s">
        <v>575</v>
      </c>
      <c r="Z1743" t="s">
        <v>576</v>
      </c>
      <c r="AA1743">
        <v>0.1065</v>
      </c>
      <c r="AB1743" t="s">
        <v>577</v>
      </c>
      <c r="AC1743" t="s">
        <v>578</v>
      </c>
      <c r="AD1743" t="s">
        <v>265</v>
      </c>
      <c r="AE1743" t="s">
        <v>266</v>
      </c>
      <c r="AF1743" t="s">
        <v>267</v>
      </c>
      <c r="AG1743" t="s">
        <v>268</v>
      </c>
      <c r="AH1743" t="s">
        <v>269</v>
      </c>
      <c r="AI1743" t="s">
        <v>270</v>
      </c>
      <c r="AJ1743">
        <v>30179</v>
      </c>
      <c r="AK1743" t="s">
        <v>271</v>
      </c>
      <c r="AL1743" t="s">
        <v>241</v>
      </c>
      <c r="AM1743">
        <v>33250</v>
      </c>
      <c r="AN1743">
        <v>24202</v>
      </c>
      <c r="AO1743">
        <v>31125</v>
      </c>
      <c r="AP1743">
        <v>39.99</v>
      </c>
      <c r="AQ1743">
        <v>304.47000000000003</v>
      </c>
      <c r="AR1743" t="s">
        <v>2626</v>
      </c>
      <c r="AS1743" t="s">
        <v>2626</v>
      </c>
      <c r="AT1743">
        <v>2</v>
      </c>
      <c r="AU1743" t="s">
        <v>2628</v>
      </c>
      <c r="AV1743" s="3">
        <v>44903</v>
      </c>
      <c r="AW1743" s="3" t="str">
        <f>TEXT(LoanTable[[#This Row],[Disbursement Date]],"YYYY-MM")</f>
        <v>2022-12</v>
      </c>
      <c r="AX1743" t="str">
        <f>TEXT(EDATE(LoanTable[[#This Row],[Disbursement Date]],-1),"YYYY-MM")</f>
        <v>2022-11</v>
      </c>
      <c r="AY1743">
        <f>IF(LoanTable[[#This Row],[Loan Status]]="Active",1,0)</f>
        <v>0</v>
      </c>
      <c r="AZ1743">
        <f>IF(COUNTIFS(LoanTable[Client id],LoanTable[[#This Row],[Client id]],LoanTable[Period],LoanTable[[#This Row],[Previous Period]])&gt;0,1,0)</f>
        <v>0</v>
      </c>
      <c r="BA1743" s="17" t="str">
        <f>TEXT(LoanTable[[#This Row],[Disbursement Date]],"YYYY")</f>
        <v>2022</v>
      </c>
      <c r="BB1743" s="10" cm="1">
        <f t="array" ref="BB1743">IF(YEAR(LoanTable[[#This Row],[Disbursement Date]])=MIN(YEAR(LoanTable[Disbursement Date])),"",YEAR(LoanTable[[#This Row],[Disbursement Date]])-1)</f>
        <v>2021</v>
      </c>
      <c r="BC1743" s="10">
        <f>IF(LoanTable[[#This Row],[Previous Year]]="",1,IF(COUNTIFS(LoanTable[Client id],LoanTable[[#This Row],[Client id]],LoanTable[Year],LoanTable[[#This Row],[Previous Year]])&gt;0,1,0))</f>
        <v>0</v>
      </c>
      <c r="BD1743" t="str">
        <f>YEAR(LoanTable[[#This Row],[Disbursement Date]]) &amp; "-Q" &amp; ROUNDUP(MONTH(LoanTable[[#This Row],[Disbursement Date]])/3,0)</f>
        <v>2022-Q4</v>
      </c>
      <c r="BE1743">
        <f>IF(LoanTable[[#This Row],[Disbursement Date]]=LoanTable[[#This Row],[First Loan Date]],1,0)</f>
        <v>1</v>
      </c>
    </row>
    <row r="1744" spans="1:57" x14ac:dyDescent="0.3">
      <c r="A1744" t="s">
        <v>1313</v>
      </c>
      <c r="B1744">
        <v>436</v>
      </c>
      <c r="C1744" t="s">
        <v>471</v>
      </c>
      <c r="D1744" t="s">
        <v>573</v>
      </c>
      <c r="E1744">
        <v>15113</v>
      </c>
      <c r="F1744">
        <v>30295</v>
      </c>
      <c r="G1744">
        <v>37263</v>
      </c>
      <c r="H1744" s="5">
        <v>44904</v>
      </c>
      <c r="I1744" t="s">
        <v>615</v>
      </c>
      <c r="J1744" t="s">
        <v>613</v>
      </c>
      <c r="K1744">
        <v>570241</v>
      </c>
      <c r="L1744" t="s">
        <v>477</v>
      </c>
      <c r="M1744" t="s">
        <v>154</v>
      </c>
      <c r="N1744" t="s">
        <v>13</v>
      </c>
      <c r="O1744" t="s">
        <v>28</v>
      </c>
      <c r="P1744">
        <v>49</v>
      </c>
      <c r="Q1744" s="5" t="s">
        <v>155</v>
      </c>
      <c r="R1744" t="s">
        <v>30</v>
      </c>
      <c r="S1744" t="s">
        <v>145</v>
      </c>
      <c r="T1744" t="s">
        <v>18</v>
      </c>
      <c r="U1744" t="s">
        <v>26</v>
      </c>
      <c r="V1744" t="s">
        <v>20</v>
      </c>
      <c r="W1744">
        <v>695</v>
      </c>
      <c r="X1744" t="s">
        <v>574</v>
      </c>
      <c r="Y1744" t="s">
        <v>575</v>
      </c>
      <c r="Z1744" t="s">
        <v>576</v>
      </c>
      <c r="AA1744">
        <v>0.1065</v>
      </c>
      <c r="AB1744" t="s">
        <v>577</v>
      </c>
      <c r="AC1744" t="s">
        <v>578</v>
      </c>
      <c r="AD1744" t="s">
        <v>471</v>
      </c>
      <c r="AE1744" t="s">
        <v>472</v>
      </c>
      <c r="AF1744" t="s">
        <v>473</v>
      </c>
      <c r="AG1744" t="s">
        <v>474</v>
      </c>
      <c r="AH1744" t="s">
        <v>475</v>
      </c>
      <c r="AI1744" t="s">
        <v>471</v>
      </c>
      <c r="AJ1744">
        <v>570241</v>
      </c>
      <c r="AK1744" t="s">
        <v>476</v>
      </c>
      <c r="AL1744" t="s">
        <v>241</v>
      </c>
      <c r="AM1744">
        <v>15395</v>
      </c>
      <c r="AN1744">
        <v>32287</v>
      </c>
      <c r="AO1744">
        <v>14658</v>
      </c>
      <c r="AP1744">
        <v>39.270000000000003</v>
      </c>
      <c r="AQ1744">
        <v>2622.71</v>
      </c>
      <c r="AR1744" t="s">
        <v>2626</v>
      </c>
      <c r="AS1744" t="s">
        <v>2626</v>
      </c>
      <c r="AT1744">
        <v>2</v>
      </c>
      <c r="AU1744" t="s">
        <v>2629</v>
      </c>
      <c r="AV1744" s="3">
        <v>43677</v>
      </c>
      <c r="AW1744" s="3" t="str">
        <f>TEXT(LoanTable[[#This Row],[Disbursement Date]],"YYYY-MM")</f>
        <v>2022-12</v>
      </c>
      <c r="AX1744" t="str">
        <f>TEXT(EDATE(LoanTable[[#This Row],[Disbursement Date]],-1),"YYYY-MM")</f>
        <v>2022-11</v>
      </c>
      <c r="AY1744">
        <f>IF(LoanTable[[#This Row],[Loan Status]]="Active",1,0)</f>
        <v>0</v>
      </c>
      <c r="AZ1744">
        <f>IF(COUNTIFS(LoanTable[Client id],LoanTable[[#This Row],[Client id]],LoanTable[Period],LoanTable[[#This Row],[Previous Period]])&gt;0,1,0)</f>
        <v>0</v>
      </c>
      <c r="BA1744" s="17" t="str">
        <f>TEXT(LoanTable[[#This Row],[Disbursement Date]],"YYYY")</f>
        <v>2022</v>
      </c>
      <c r="BB1744" s="10" cm="1">
        <f t="array" ref="BB1744">IF(YEAR(LoanTable[[#This Row],[Disbursement Date]])=MIN(YEAR(LoanTable[Disbursement Date])),"",YEAR(LoanTable[[#This Row],[Disbursement Date]])-1)</f>
        <v>2021</v>
      </c>
      <c r="BC1744" s="10">
        <f>IF(LoanTable[[#This Row],[Previous Year]]="",1,IF(COUNTIFS(LoanTable[Client id],LoanTable[[#This Row],[Client id]],LoanTable[Year],LoanTable[[#This Row],[Previous Year]])&gt;0,1,0))</f>
        <v>1</v>
      </c>
      <c r="BD1744" t="str">
        <f>YEAR(LoanTable[[#This Row],[Disbursement Date]]) &amp; "-Q" &amp; ROUNDUP(MONTH(LoanTable[[#This Row],[Disbursement Date]])/3,0)</f>
        <v>2022-Q4</v>
      </c>
      <c r="BE1744">
        <f>IF(LoanTable[[#This Row],[Disbursement Date]]=LoanTable[[#This Row],[First Loan Date]],1,0)</f>
        <v>0</v>
      </c>
    </row>
    <row r="1745" spans="1:57" x14ac:dyDescent="0.3">
      <c r="A1745" t="s">
        <v>2496</v>
      </c>
      <c r="B1745">
        <v>39</v>
      </c>
      <c r="C1745" t="s">
        <v>350</v>
      </c>
      <c r="D1745" t="s">
        <v>589</v>
      </c>
      <c r="E1745">
        <v>32344</v>
      </c>
      <c r="F1745">
        <v>23611</v>
      </c>
      <c r="G1745">
        <v>21966</v>
      </c>
      <c r="H1745" s="5">
        <v>44909</v>
      </c>
      <c r="I1745" t="s">
        <v>612</v>
      </c>
      <c r="J1745" t="s">
        <v>613</v>
      </c>
      <c r="K1745">
        <v>700013</v>
      </c>
      <c r="L1745" t="s">
        <v>351</v>
      </c>
      <c r="M1745" t="s">
        <v>66</v>
      </c>
      <c r="N1745" t="s">
        <v>13</v>
      </c>
      <c r="O1745" t="s">
        <v>14</v>
      </c>
      <c r="P1745">
        <v>41</v>
      </c>
      <c r="Q1745" s="6" t="s">
        <v>94</v>
      </c>
      <c r="R1745" t="s">
        <v>74</v>
      </c>
      <c r="S1745" t="s">
        <v>35</v>
      </c>
      <c r="T1745" t="s">
        <v>18</v>
      </c>
      <c r="U1745" t="s">
        <v>22</v>
      </c>
      <c r="V1745" t="s">
        <v>39</v>
      </c>
      <c r="W1745">
        <v>399</v>
      </c>
      <c r="X1745" t="s">
        <v>574</v>
      </c>
      <c r="Y1745" t="s">
        <v>590</v>
      </c>
      <c r="Z1745" t="s">
        <v>576</v>
      </c>
      <c r="AA1745">
        <v>9.9099999999999994E-2</v>
      </c>
      <c r="AB1745" t="s">
        <v>577</v>
      </c>
      <c r="AC1745" t="s">
        <v>591</v>
      </c>
      <c r="AD1745" t="s">
        <v>350</v>
      </c>
      <c r="AE1745" t="s">
        <v>331</v>
      </c>
      <c r="AF1745" t="s">
        <v>332</v>
      </c>
      <c r="AG1745" t="s">
        <v>333</v>
      </c>
      <c r="AH1745" t="s">
        <v>334</v>
      </c>
      <c r="AI1745" t="s">
        <v>335</v>
      </c>
      <c r="AJ1745">
        <v>700013</v>
      </c>
      <c r="AK1745" t="s">
        <v>247</v>
      </c>
      <c r="AL1745" t="s">
        <v>241</v>
      </c>
      <c r="AM1745">
        <v>32523</v>
      </c>
      <c r="AN1745">
        <v>25489</v>
      </c>
      <c r="AO1745">
        <v>32152</v>
      </c>
      <c r="AP1745">
        <v>27.43</v>
      </c>
      <c r="AQ1745">
        <v>4326.6000000000004</v>
      </c>
      <c r="AR1745" t="s">
        <v>2626</v>
      </c>
      <c r="AS1745" t="s">
        <v>2626</v>
      </c>
      <c r="AT1745">
        <v>0</v>
      </c>
      <c r="AU1745" t="s">
        <v>2628</v>
      </c>
      <c r="AV1745" s="3">
        <v>43046</v>
      </c>
      <c r="AW1745" s="3" t="str">
        <f>TEXT(LoanTable[[#This Row],[Disbursement Date]],"YYYY-MM")</f>
        <v>2022-12</v>
      </c>
      <c r="AX1745" t="str">
        <f>TEXT(EDATE(LoanTable[[#This Row],[Disbursement Date]],-1),"YYYY-MM")</f>
        <v>2022-11</v>
      </c>
      <c r="AY1745">
        <f>IF(LoanTable[[#This Row],[Loan Status]]="Active",1,0)</f>
        <v>0</v>
      </c>
      <c r="AZ1745">
        <f>IF(COUNTIFS(LoanTable[Client id],LoanTable[[#This Row],[Client id]],LoanTable[Period],LoanTable[[#This Row],[Previous Period]])&gt;0,1,0)</f>
        <v>0</v>
      </c>
      <c r="BA1745" s="17" t="str">
        <f>TEXT(LoanTable[[#This Row],[Disbursement Date]],"YYYY")</f>
        <v>2022</v>
      </c>
      <c r="BB1745" s="10" cm="1">
        <f t="array" ref="BB1745">IF(YEAR(LoanTable[[#This Row],[Disbursement Date]])=MIN(YEAR(LoanTable[Disbursement Date])),"",YEAR(LoanTable[[#This Row],[Disbursement Date]])-1)</f>
        <v>2021</v>
      </c>
      <c r="BC1745" s="10">
        <f>IF(LoanTable[[#This Row],[Previous Year]]="",1,IF(COUNTIFS(LoanTable[Client id],LoanTable[[#This Row],[Client id]],LoanTable[Year],LoanTable[[#This Row],[Previous Year]])&gt;0,1,0))</f>
        <v>0</v>
      </c>
      <c r="BD1745" t="str">
        <f>YEAR(LoanTable[[#This Row],[Disbursement Date]]) &amp; "-Q" &amp; ROUNDUP(MONTH(LoanTable[[#This Row],[Disbursement Date]])/3,0)</f>
        <v>2022-Q4</v>
      </c>
      <c r="BE1745">
        <f>IF(LoanTable[[#This Row],[Disbursement Date]]=LoanTable[[#This Row],[First Loan Date]],1,0)</f>
        <v>0</v>
      </c>
    </row>
    <row r="1746" spans="1:57" x14ac:dyDescent="0.3">
      <c r="A1746" t="s">
        <v>2355</v>
      </c>
      <c r="B1746">
        <v>846</v>
      </c>
      <c r="C1746" t="s">
        <v>246</v>
      </c>
      <c r="D1746" t="s">
        <v>589</v>
      </c>
      <c r="E1746">
        <v>44288</v>
      </c>
      <c r="F1746">
        <v>43888</v>
      </c>
      <c r="G1746">
        <v>42254</v>
      </c>
      <c r="H1746" s="5">
        <v>44913</v>
      </c>
      <c r="I1746" t="s">
        <v>615</v>
      </c>
      <c r="J1746" t="s">
        <v>619</v>
      </c>
      <c r="K1746">
        <v>110159</v>
      </c>
      <c r="L1746" t="s">
        <v>248</v>
      </c>
      <c r="M1746" t="s">
        <v>181</v>
      </c>
      <c r="N1746" t="s">
        <v>13</v>
      </c>
      <c r="O1746" t="s">
        <v>14</v>
      </c>
      <c r="P1746">
        <v>44</v>
      </c>
      <c r="Q1746" s="5" t="s">
        <v>100</v>
      </c>
      <c r="R1746" t="s">
        <v>30</v>
      </c>
      <c r="S1746" t="s">
        <v>145</v>
      </c>
      <c r="T1746" t="s">
        <v>18</v>
      </c>
      <c r="U1746" t="s">
        <v>26</v>
      </c>
      <c r="V1746" t="s">
        <v>20</v>
      </c>
      <c r="W1746">
        <v>638</v>
      </c>
      <c r="X1746" t="s">
        <v>574</v>
      </c>
      <c r="Y1746" t="s">
        <v>590</v>
      </c>
      <c r="Z1746" t="s">
        <v>576</v>
      </c>
      <c r="AA1746">
        <v>9.9099999999999994E-2</v>
      </c>
      <c r="AB1746" t="s">
        <v>577</v>
      </c>
      <c r="AC1746" t="s">
        <v>591</v>
      </c>
      <c r="AD1746" t="s">
        <v>246</v>
      </c>
      <c r="AE1746" t="s">
        <v>234</v>
      </c>
      <c r="AF1746" t="s">
        <v>235</v>
      </c>
      <c r="AG1746" t="s">
        <v>236</v>
      </c>
      <c r="AH1746" t="s">
        <v>237</v>
      </c>
      <c r="AI1746" t="s">
        <v>246</v>
      </c>
      <c r="AJ1746">
        <v>110159</v>
      </c>
      <c r="AK1746" t="s">
        <v>247</v>
      </c>
      <c r="AL1746" t="s">
        <v>241</v>
      </c>
      <c r="AM1746">
        <v>44077</v>
      </c>
      <c r="AN1746">
        <v>45655</v>
      </c>
      <c r="AO1746">
        <v>44170</v>
      </c>
      <c r="AP1746">
        <v>14.02</v>
      </c>
      <c r="AQ1746">
        <v>1071.06</v>
      </c>
      <c r="AR1746" t="s">
        <v>2627</v>
      </c>
      <c r="AS1746" t="s">
        <v>2626</v>
      </c>
      <c r="AT1746">
        <v>2</v>
      </c>
      <c r="AU1746" t="s">
        <v>2628</v>
      </c>
      <c r="AV1746" s="3">
        <v>44913</v>
      </c>
      <c r="AW1746" s="3" t="str">
        <f>TEXT(LoanTable[[#This Row],[Disbursement Date]],"YYYY-MM")</f>
        <v>2022-12</v>
      </c>
      <c r="AX1746" t="str">
        <f>TEXT(EDATE(LoanTable[[#This Row],[Disbursement Date]],-1),"YYYY-MM")</f>
        <v>2022-11</v>
      </c>
      <c r="AY1746">
        <f>IF(LoanTable[[#This Row],[Loan Status]]="Active",1,0)</f>
        <v>0</v>
      </c>
      <c r="AZ1746">
        <f>IF(COUNTIFS(LoanTable[Client id],LoanTable[[#This Row],[Client id]],LoanTable[Period],LoanTable[[#This Row],[Previous Period]])&gt;0,1,0)</f>
        <v>0</v>
      </c>
      <c r="BA1746" s="17" t="str">
        <f>TEXT(LoanTable[[#This Row],[Disbursement Date]],"YYYY")</f>
        <v>2022</v>
      </c>
      <c r="BB1746" s="10" cm="1">
        <f t="array" ref="BB1746">IF(YEAR(LoanTable[[#This Row],[Disbursement Date]])=MIN(YEAR(LoanTable[Disbursement Date])),"",YEAR(LoanTable[[#This Row],[Disbursement Date]])-1)</f>
        <v>2021</v>
      </c>
      <c r="BC1746" s="10">
        <f>IF(LoanTable[[#This Row],[Previous Year]]="",1,IF(COUNTIFS(LoanTable[Client id],LoanTable[[#This Row],[Client id]],LoanTable[Year],LoanTable[[#This Row],[Previous Year]])&gt;0,1,0))</f>
        <v>0</v>
      </c>
      <c r="BD1746" t="str">
        <f>YEAR(LoanTable[[#This Row],[Disbursement Date]]) &amp; "-Q" &amp; ROUNDUP(MONTH(LoanTable[[#This Row],[Disbursement Date]])/3,0)</f>
        <v>2022-Q4</v>
      </c>
      <c r="BE1746">
        <f>IF(LoanTable[[#This Row],[Disbursement Date]]=LoanTable[[#This Row],[First Loan Date]],1,0)</f>
        <v>1</v>
      </c>
    </row>
    <row r="1747" spans="1:57" x14ac:dyDescent="0.3">
      <c r="A1747" t="s">
        <v>1302</v>
      </c>
      <c r="B1747">
        <v>664</v>
      </c>
      <c r="C1747" t="s">
        <v>523</v>
      </c>
      <c r="D1747" t="s">
        <v>573</v>
      </c>
      <c r="E1747">
        <v>34370</v>
      </c>
      <c r="F1747">
        <v>22276</v>
      </c>
      <c r="G1747">
        <v>3319</v>
      </c>
      <c r="H1747" s="5">
        <v>44914</v>
      </c>
      <c r="I1747" t="s">
        <v>612</v>
      </c>
      <c r="J1747" t="s">
        <v>613</v>
      </c>
      <c r="K1747">
        <v>800018</v>
      </c>
      <c r="L1747" t="s">
        <v>526</v>
      </c>
      <c r="M1747" t="s">
        <v>82</v>
      </c>
      <c r="N1747" t="s">
        <v>13</v>
      </c>
      <c r="O1747" t="s">
        <v>46</v>
      </c>
      <c r="P1747">
        <v>35</v>
      </c>
      <c r="Q1747" s="5" t="s">
        <v>91</v>
      </c>
      <c r="R1747" t="s">
        <v>74</v>
      </c>
      <c r="S1747" t="s">
        <v>35</v>
      </c>
      <c r="T1747" t="s">
        <v>18</v>
      </c>
      <c r="U1747" t="s">
        <v>26</v>
      </c>
      <c r="V1747" t="s">
        <v>39</v>
      </c>
      <c r="W1747">
        <v>656</v>
      </c>
      <c r="X1747" t="s">
        <v>574</v>
      </c>
      <c r="Y1747" t="s">
        <v>575</v>
      </c>
      <c r="Z1747" t="s">
        <v>576</v>
      </c>
      <c r="AA1747">
        <v>0.1065</v>
      </c>
      <c r="AB1747" t="s">
        <v>577</v>
      </c>
      <c r="AC1747" t="s">
        <v>578</v>
      </c>
      <c r="AD1747" t="s">
        <v>523</v>
      </c>
      <c r="AE1747" t="s">
        <v>250</v>
      </c>
      <c r="AF1747" t="s">
        <v>251</v>
      </c>
      <c r="AG1747" t="s">
        <v>252</v>
      </c>
      <c r="AH1747" t="s">
        <v>253</v>
      </c>
      <c r="AI1747" t="s">
        <v>524</v>
      </c>
      <c r="AJ1747">
        <v>800018</v>
      </c>
      <c r="AK1747" t="s">
        <v>525</v>
      </c>
      <c r="AL1747" t="s">
        <v>239</v>
      </c>
      <c r="AM1747">
        <v>36103</v>
      </c>
      <c r="AN1747">
        <v>22251</v>
      </c>
      <c r="AO1747">
        <v>34340</v>
      </c>
      <c r="AP1747">
        <v>23.39</v>
      </c>
      <c r="AQ1747">
        <v>4116.51</v>
      </c>
      <c r="AR1747" t="s">
        <v>2626</v>
      </c>
      <c r="AS1747" t="s">
        <v>2626</v>
      </c>
      <c r="AT1747">
        <v>0</v>
      </c>
      <c r="AU1747" t="s">
        <v>2628</v>
      </c>
      <c r="AV1747" s="3">
        <v>43564</v>
      </c>
      <c r="AW1747" s="3" t="str">
        <f>TEXT(LoanTable[[#This Row],[Disbursement Date]],"YYYY-MM")</f>
        <v>2022-12</v>
      </c>
      <c r="AX1747" t="str">
        <f>TEXT(EDATE(LoanTable[[#This Row],[Disbursement Date]],-1),"YYYY-MM")</f>
        <v>2022-11</v>
      </c>
      <c r="AY1747">
        <f>IF(LoanTable[[#This Row],[Loan Status]]="Active",1,0)</f>
        <v>0</v>
      </c>
      <c r="AZ1747">
        <f>IF(COUNTIFS(LoanTable[Client id],LoanTable[[#This Row],[Client id]],LoanTable[Period],LoanTable[[#This Row],[Previous Period]])&gt;0,1,0)</f>
        <v>0</v>
      </c>
      <c r="BA1747" s="17" t="str">
        <f>TEXT(LoanTable[[#This Row],[Disbursement Date]],"YYYY")</f>
        <v>2022</v>
      </c>
      <c r="BB1747" s="10" cm="1">
        <f t="array" ref="BB1747">IF(YEAR(LoanTable[[#This Row],[Disbursement Date]])=MIN(YEAR(LoanTable[Disbursement Date])),"",YEAR(LoanTable[[#This Row],[Disbursement Date]])-1)</f>
        <v>2021</v>
      </c>
      <c r="BC1747" s="10">
        <f>IF(LoanTable[[#This Row],[Previous Year]]="",1,IF(COUNTIFS(LoanTable[Client id],LoanTable[[#This Row],[Client id]],LoanTable[Year],LoanTable[[#This Row],[Previous Year]])&gt;0,1,0))</f>
        <v>0</v>
      </c>
      <c r="BD1747" t="str">
        <f>YEAR(LoanTable[[#This Row],[Disbursement Date]]) &amp; "-Q" &amp; ROUNDUP(MONTH(LoanTable[[#This Row],[Disbursement Date]])/3,0)</f>
        <v>2022-Q4</v>
      </c>
      <c r="BE1747">
        <f>IF(LoanTable[[#This Row],[Disbursement Date]]=LoanTable[[#This Row],[First Loan Date]],1,0)</f>
        <v>0</v>
      </c>
    </row>
    <row r="1748" spans="1:57" x14ac:dyDescent="0.3">
      <c r="A1748" t="s">
        <v>1670</v>
      </c>
      <c r="B1748">
        <v>783</v>
      </c>
      <c r="C1748" t="s">
        <v>422</v>
      </c>
      <c r="D1748" t="s">
        <v>573</v>
      </c>
      <c r="E1748">
        <v>7178</v>
      </c>
      <c r="F1748">
        <v>36322</v>
      </c>
      <c r="G1748">
        <v>41726</v>
      </c>
      <c r="H1748" s="5">
        <v>44916</v>
      </c>
      <c r="I1748" t="s">
        <v>615</v>
      </c>
      <c r="J1748" t="s">
        <v>613</v>
      </c>
      <c r="K1748">
        <v>120676</v>
      </c>
      <c r="L1748" t="s">
        <v>423</v>
      </c>
      <c r="M1748" t="s">
        <v>120</v>
      </c>
      <c r="N1748" t="s">
        <v>13</v>
      </c>
      <c r="O1748" t="s">
        <v>14</v>
      </c>
      <c r="P1748">
        <v>38</v>
      </c>
      <c r="Q1748" s="5" t="s">
        <v>37</v>
      </c>
      <c r="R1748" t="s">
        <v>25</v>
      </c>
      <c r="S1748" t="s">
        <v>35</v>
      </c>
      <c r="T1748" t="s">
        <v>44</v>
      </c>
      <c r="U1748" t="s">
        <v>38</v>
      </c>
      <c r="V1748" t="s">
        <v>31</v>
      </c>
      <c r="W1748">
        <v>696</v>
      </c>
      <c r="X1748" t="s">
        <v>574</v>
      </c>
      <c r="Y1748" t="s">
        <v>575</v>
      </c>
      <c r="Z1748" t="s">
        <v>576</v>
      </c>
      <c r="AA1748">
        <v>0.1065</v>
      </c>
      <c r="AB1748" t="s">
        <v>577</v>
      </c>
      <c r="AC1748" t="s">
        <v>578</v>
      </c>
      <c r="AD1748" t="s">
        <v>422</v>
      </c>
      <c r="AE1748" t="s">
        <v>234</v>
      </c>
      <c r="AF1748" t="s">
        <v>235</v>
      </c>
      <c r="AG1748" t="s">
        <v>236</v>
      </c>
      <c r="AH1748" t="s">
        <v>237</v>
      </c>
      <c r="AI1748" t="s">
        <v>422</v>
      </c>
      <c r="AJ1748">
        <v>120676</v>
      </c>
      <c r="AK1748" t="s">
        <v>247</v>
      </c>
      <c r="AL1748" t="s">
        <v>239</v>
      </c>
      <c r="AM1748">
        <v>7131</v>
      </c>
      <c r="AN1748">
        <v>38109</v>
      </c>
      <c r="AO1748">
        <v>6797</v>
      </c>
      <c r="AP1748">
        <v>3.82</v>
      </c>
      <c r="AQ1748">
        <v>2494.64</v>
      </c>
      <c r="AR1748" t="s">
        <v>2627</v>
      </c>
      <c r="AS1748" t="s">
        <v>2626</v>
      </c>
      <c r="AT1748">
        <v>0</v>
      </c>
      <c r="AU1748" t="s">
        <v>2628</v>
      </c>
      <c r="AV1748" s="3">
        <v>44199</v>
      </c>
      <c r="AW1748" s="3" t="str">
        <f>TEXT(LoanTable[[#This Row],[Disbursement Date]],"YYYY-MM")</f>
        <v>2022-12</v>
      </c>
      <c r="AX1748" t="str">
        <f>TEXT(EDATE(LoanTable[[#This Row],[Disbursement Date]],-1),"YYYY-MM")</f>
        <v>2022-11</v>
      </c>
      <c r="AY1748">
        <f>IF(LoanTable[[#This Row],[Loan Status]]="Active",1,0)</f>
        <v>0</v>
      </c>
      <c r="AZ1748">
        <f>IF(COUNTIFS(LoanTable[Client id],LoanTable[[#This Row],[Client id]],LoanTable[Period],LoanTable[[#This Row],[Previous Period]])&gt;0,1,0)</f>
        <v>0</v>
      </c>
      <c r="BA1748" s="17" t="str">
        <f>TEXT(LoanTable[[#This Row],[Disbursement Date]],"YYYY")</f>
        <v>2022</v>
      </c>
      <c r="BB1748" s="10" cm="1">
        <f t="array" ref="BB1748">IF(YEAR(LoanTable[[#This Row],[Disbursement Date]])=MIN(YEAR(LoanTable[Disbursement Date])),"",YEAR(LoanTable[[#This Row],[Disbursement Date]])-1)</f>
        <v>2021</v>
      </c>
      <c r="BC1748" s="10">
        <f>IF(LoanTable[[#This Row],[Previous Year]]="",1,IF(COUNTIFS(LoanTable[Client id],LoanTable[[#This Row],[Client id]],LoanTable[Year],LoanTable[[#This Row],[Previous Year]])&gt;0,1,0))</f>
        <v>1</v>
      </c>
      <c r="BD1748" t="str">
        <f>YEAR(LoanTable[[#This Row],[Disbursement Date]]) &amp; "-Q" &amp; ROUNDUP(MONTH(LoanTable[[#This Row],[Disbursement Date]])/3,0)</f>
        <v>2022-Q4</v>
      </c>
      <c r="BE1748">
        <f>IF(LoanTable[[#This Row],[Disbursement Date]]=LoanTable[[#This Row],[First Loan Date]],1,0)</f>
        <v>0</v>
      </c>
    </row>
    <row r="1749" spans="1:57" x14ac:dyDescent="0.3">
      <c r="A1749" t="s">
        <v>1727</v>
      </c>
      <c r="B1749">
        <v>189</v>
      </c>
      <c r="C1749" t="s">
        <v>303</v>
      </c>
      <c r="D1749" t="s">
        <v>573</v>
      </c>
      <c r="E1749">
        <v>47125</v>
      </c>
      <c r="F1749">
        <v>2780</v>
      </c>
      <c r="G1749">
        <v>16808</v>
      </c>
      <c r="H1749" s="5">
        <v>44917</v>
      </c>
      <c r="I1749" t="s">
        <v>615</v>
      </c>
      <c r="J1749" t="s">
        <v>613</v>
      </c>
      <c r="K1749">
        <v>60004</v>
      </c>
      <c r="L1749" t="s">
        <v>305</v>
      </c>
      <c r="M1749" t="s">
        <v>126</v>
      </c>
      <c r="N1749" t="s">
        <v>13</v>
      </c>
      <c r="O1749" t="s">
        <v>28</v>
      </c>
      <c r="P1749">
        <v>49</v>
      </c>
      <c r="Q1749" s="5" t="s">
        <v>214</v>
      </c>
      <c r="R1749" t="s">
        <v>104</v>
      </c>
      <c r="S1749" t="s">
        <v>105</v>
      </c>
      <c r="T1749" t="s">
        <v>63</v>
      </c>
      <c r="U1749" t="s">
        <v>65</v>
      </c>
      <c r="V1749" t="s">
        <v>39</v>
      </c>
      <c r="W1749">
        <v>825</v>
      </c>
      <c r="X1749" t="s">
        <v>574</v>
      </c>
      <c r="Y1749" t="s">
        <v>575</v>
      </c>
      <c r="Z1749" t="s">
        <v>576</v>
      </c>
      <c r="AA1749">
        <v>0.1065</v>
      </c>
      <c r="AB1749" t="s">
        <v>577</v>
      </c>
      <c r="AC1749" t="s">
        <v>578</v>
      </c>
      <c r="AD1749" t="s">
        <v>303</v>
      </c>
      <c r="AE1749" t="s">
        <v>279</v>
      </c>
      <c r="AF1749" t="s">
        <v>280</v>
      </c>
      <c r="AG1749" t="s">
        <v>281</v>
      </c>
      <c r="AH1749" t="s">
        <v>282</v>
      </c>
      <c r="AI1749" t="s">
        <v>303</v>
      </c>
      <c r="AJ1749">
        <v>60004</v>
      </c>
      <c r="AK1749" t="s">
        <v>304</v>
      </c>
      <c r="AL1749" t="s">
        <v>239</v>
      </c>
      <c r="AM1749">
        <v>48442</v>
      </c>
      <c r="AN1749">
        <v>4241</v>
      </c>
      <c r="AO1749">
        <v>46660</v>
      </c>
      <c r="AP1749">
        <v>17</v>
      </c>
      <c r="AQ1749">
        <v>2251.6</v>
      </c>
      <c r="AR1749" t="s">
        <v>2626</v>
      </c>
      <c r="AS1749" t="s">
        <v>2626</v>
      </c>
      <c r="AT1749">
        <v>1</v>
      </c>
      <c r="AU1749" t="s">
        <v>2628</v>
      </c>
      <c r="AV1749" s="3">
        <v>42722</v>
      </c>
      <c r="AW1749" s="3" t="str">
        <f>TEXT(LoanTable[[#This Row],[Disbursement Date]],"YYYY-MM")</f>
        <v>2022-12</v>
      </c>
      <c r="AX1749" t="str">
        <f>TEXT(EDATE(LoanTable[[#This Row],[Disbursement Date]],-1),"YYYY-MM")</f>
        <v>2022-11</v>
      </c>
      <c r="AY1749">
        <f>IF(LoanTable[[#This Row],[Loan Status]]="Active",1,0)</f>
        <v>0</v>
      </c>
      <c r="AZ1749">
        <f>IF(COUNTIFS(LoanTable[Client id],LoanTable[[#This Row],[Client id]],LoanTable[Period],LoanTable[[#This Row],[Previous Period]])&gt;0,1,0)</f>
        <v>0</v>
      </c>
      <c r="BA1749" s="17" t="str">
        <f>TEXT(LoanTable[[#This Row],[Disbursement Date]],"YYYY")</f>
        <v>2022</v>
      </c>
      <c r="BB1749" s="10" cm="1">
        <f t="array" ref="BB1749">IF(YEAR(LoanTable[[#This Row],[Disbursement Date]])=MIN(YEAR(LoanTable[Disbursement Date])),"",YEAR(LoanTable[[#This Row],[Disbursement Date]])-1)</f>
        <v>2021</v>
      </c>
      <c r="BC1749" s="10">
        <f>IF(LoanTable[[#This Row],[Previous Year]]="",1,IF(COUNTIFS(LoanTable[Client id],LoanTable[[#This Row],[Client id]],LoanTable[Year],LoanTable[[#This Row],[Previous Year]])&gt;0,1,0))</f>
        <v>0</v>
      </c>
      <c r="BD1749" t="str">
        <f>YEAR(LoanTable[[#This Row],[Disbursement Date]]) &amp; "-Q" &amp; ROUNDUP(MONTH(LoanTable[[#This Row],[Disbursement Date]])/3,0)</f>
        <v>2022-Q4</v>
      </c>
      <c r="BE1749">
        <f>IF(LoanTable[[#This Row],[Disbursement Date]]=LoanTable[[#This Row],[First Loan Date]],1,0)</f>
        <v>0</v>
      </c>
    </row>
    <row r="1750" spans="1:57" x14ac:dyDescent="0.3">
      <c r="A1750" t="s">
        <v>658</v>
      </c>
      <c r="B1750">
        <v>349</v>
      </c>
      <c r="C1750" t="s">
        <v>249</v>
      </c>
      <c r="D1750" t="s">
        <v>573</v>
      </c>
      <c r="E1750">
        <v>13095</v>
      </c>
      <c r="F1750">
        <v>15927</v>
      </c>
      <c r="G1750">
        <v>19119</v>
      </c>
      <c r="H1750" s="5">
        <v>44917</v>
      </c>
      <c r="I1750" t="s">
        <v>612</v>
      </c>
      <c r="J1750" t="s">
        <v>619</v>
      </c>
      <c r="K1750">
        <v>910182</v>
      </c>
      <c r="L1750" t="s">
        <v>257</v>
      </c>
      <c r="M1750" t="s">
        <v>82</v>
      </c>
      <c r="N1750" t="s">
        <v>13</v>
      </c>
      <c r="O1750" t="s">
        <v>33</v>
      </c>
      <c r="P1750">
        <v>23</v>
      </c>
      <c r="Q1750" s="5" t="s">
        <v>83</v>
      </c>
      <c r="R1750" t="s">
        <v>74</v>
      </c>
      <c r="S1750" t="s">
        <v>35</v>
      </c>
      <c r="T1750" t="s">
        <v>18</v>
      </c>
      <c r="U1750" t="s">
        <v>38</v>
      </c>
      <c r="V1750" t="s">
        <v>31</v>
      </c>
      <c r="W1750">
        <v>503</v>
      </c>
      <c r="X1750" t="s">
        <v>574</v>
      </c>
      <c r="Y1750" t="s">
        <v>575</v>
      </c>
      <c r="Z1750" t="s">
        <v>576</v>
      </c>
      <c r="AA1750">
        <v>0.1065</v>
      </c>
      <c r="AB1750" t="s">
        <v>577</v>
      </c>
      <c r="AC1750" t="s">
        <v>578</v>
      </c>
      <c r="AD1750" t="s">
        <v>249</v>
      </c>
      <c r="AE1750" t="s">
        <v>250</v>
      </c>
      <c r="AF1750" t="s">
        <v>251</v>
      </c>
      <c r="AG1750" t="s">
        <v>252</v>
      </c>
      <c r="AH1750" t="s">
        <v>253</v>
      </c>
      <c r="AI1750" t="s">
        <v>254</v>
      </c>
      <c r="AJ1750">
        <v>910182</v>
      </c>
      <c r="AK1750" t="s">
        <v>255</v>
      </c>
      <c r="AL1750" t="s">
        <v>256</v>
      </c>
      <c r="AM1750">
        <v>14883</v>
      </c>
      <c r="AN1750">
        <v>16157</v>
      </c>
      <c r="AO1750">
        <v>12895</v>
      </c>
      <c r="AP1750">
        <v>38.409999999999997</v>
      </c>
      <c r="AQ1750">
        <v>1467.99</v>
      </c>
      <c r="AR1750" t="s">
        <v>2627</v>
      </c>
      <c r="AS1750" t="s">
        <v>2626</v>
      </c>
      <c r="AT1750">
        <v>2</v>
      </c>
      <c r="AU1750" t="s">
        <v>2628</v>
      </c>
      <c r="AV1750" s="3">
        <v>42077</v>
      </c>
      <c r="AW1750" s="3" t="str">
        <f>TEXT(LoanTable[[#This Row],[Disbursement Date]],"YYYY-MM")</f>
        <v>2022-12</v>
      </c>
      <c r="AX1750" t="str">
        <f>TEXT(EDATE(LoanTable[[#This Row],[Disbursement Date]],-1),"YYYY-MM")</f>
        <v>2022-11</v>
      </c>
      <c r="AY1750">
        <f>IF(LoanTable[[#This Row],[Loan Status]]="Active",1,0)</f>
        <v>0</v>
      </c>
      <c r="AZ1750">
        <f>IF(COUNTIFS(LoanTable[Client id],LoanTable[[#This Row],[Client id]],LoanTable[Period],LoanTable[[#This Row],[Previous Period]])&gt;0,1,0)</f>
        <v>0</v>
      </c>
      <c r="BA1750" s="17" t="str">
        <f>TEXT(LoanTable[[#This Row],[Disbursement Date]],"YYYY")</f>
        <v>2022</v>
      </c>
      <c r="BB1750" s="10" cm="1">
        <f t="array" ref="BB1750">IF(YEAR(LoanTable[[#This Row],[Disbursement Date]])=MIN(YEAR(LoanTable[Disbursement Date])),"",YEAR(LoanTable[[#This Row],[Disbursement Date]])-1)</f>
        <v>2021</v>
      </c>
      <c r="BC1750" s="10">
        <f>IF(LoanTable[[#This Row],[Previous Year]]="",1,IF(COUNTIFS(LoanTable[Client id],LoanTable[[#This Row],[Client id]],LoanTable[Year],LoanTable[[#This Row],[Previous Year]])&gt;0,1,0))</f>
        <v>0</v>
      </c>
      <c r="BD1750" t="str">
        <f>YEAR(LoanTable[[#This Row],[Disbursement Date]]) &amp; "-Q" &amp; ROUNDUP(MONTH(LoanTable[[#This Row],[Disbursement Date]])/3,0)</f>
        <v>2022-Q4</v>
      </c>
      <c r="BE1750">
        <f>IF(LoanTable[[#This Row],[Disbursement Date]]=LoanTable[[#This Row],[First Loan Date]],1,0)</f>
        <v>0</v>
      </c>
    </row>
    <row r="1751" spans="1:57" x14ac:dyDescent="0.3">
      <c r="A1751" t="s">
        <v>2606</v>
      </c>
      <c r="B1751">
        <v>955</v>
      </c>
      <c r="C1751" t="s">
        <v>505</v>
      </c>
      <c r="D1751" t="s">
        <v>583</v>
      </c>
      <c r="E1751">
        <v>4512</v>
      </c>
      <c r="F1751">
        <v>15114</v>
      </c>
      <c r="G1751">
        <v>8890</v>
      </c>
      <c r="H1751" s="5">
        <v>44917</v>
      </c>
      <c r="I1751" t="s">
        <v>615</v>
      </c>
      <c r="J1751" t="s">
        <v>613</v>
      </c>
      <c r="K1751">
        <v>380112</v>
      </c>
      <c r="L1751" t="s">
        <v>507</v>
      </c>
      <c r="M1751" t="s">
        <v>50</v>
      </c>
      <c r="N1751" t="s">
        <v>13</v>
      </c>
      <c r="O1751" t="s">
        <v>14</v>
      </c>
      <c r="P1751">
        <v>36</v>
      </c>
      <c r="Q1751" s="5" t="s">
        <v>51</v>
      </c>
      <c r="R1751" t="s">
        <v>16</v>
      </c>
      <c r="S1751" t="s">
        <v>35</v>
      </c>
      <c r="T1751" t="s">
        <v>44</v>
      </c>
      <c r="U1751" t="s">
        <v>26</v>
      </c>
      <c r="V1751" t="s">
        <v>31</v>
      </c>
      <c r="W1751">
        <v>787</v>
      </c>
      <c r="X1751" t="s">
        <v>574</v>
      </c>
      <c r="Y1751" t="s">
        <v>584</v>
      </c>
      <c r="Z1751" t="s">
        <v>576</v>
      </c>
      <c r="AA1751">
        <v>0.1825</v>
      </c>
      <c r="AB1751" t="s">
        <v>585</v>
      </c>
      <c r="AC1751" t="s">
        <v>586</v>
      </c>
      <c r="AD1751" t="s">
        <v>505</v>
      </c>
      <c r="AE1751" t="s">
        <v>325</v>
      </c>
      <c r="AF1751" t="s">
        <v>326</v>
      </c>
      <c r="AG1751" t="s">
        <v>327</v>
      </c>
      <c r="AH1751" t="s">
        <v>328</v>
      </c>
      <c r="AI1751" t="s">
        <v>505</v>
      </c>
      <c r="AJ1751">
        <v>380112</v>
      </c>
      <c r="AK1751" t="s">
        <v>506</v>
      </c>
      <c r="AL1751" t="s">
        <v>256</v>
      </c>
      <c r="AM1751">
        <v>5925</v>
      </c>
      <c r="AN1751">
        <v>15417</v>
      </c>
      <c r="AO1751">
        <v>4346</v>
      </c>
      <c r="AP1751">
        <v>1.07</v>
      </c>
      <c r="AQ1751">
        <v>2677.66</v>
      </c>
      <c r="AR1751" t="s">
        <v>2627</v>
      </c>
      <c r="AS1751" t="s">
        <v>2626</v>
      </c>
      <c r="AT1751">
        <v>1</v>
      </c>
      <c r="AU1751" t="s">
        <v>2630</v>
      </c>
      <c r="AV1751" s="3">
        <v>42045</v>
      </c>
      <c r="AW1751" s="3" t="str">
        <f>TEXT(LoanTable[[#This Row],[Disbursement Date]],"YYYY-MM")</f>
        <v>2022-12</v>
      </c>
      <c r="AX1751" t="str">
        <f>TEXT(EDATE(LoanTable[[#This Row],[Disbursement Date]],-1),"YYYY-MM")</f>
        <v>2022-11</v>
      </c>
      <c r="AY1751">
        <f>IF(LoanTable[[#This Row],[Loan Status]]="Active",1,0)</f>
        <v>0</v>
      </c>
      <c r="AZ1751">
        <f>IF(COUNTIFS(LoanTable[Client id],LoanTable[[#This Row],[Client id]],LoanTable[Period],LoanTable[[#This Row],[Previous Period]])&gt;0,1,0)</f>
        <v>0</v>
      </c>
      <c r="BA1751" s="17" t="str">
        <f>TEXT(LoanTable[[#This Row],[Disbursement Date]],"YYYY")</f>
        <v>2022</v>
      </c>
      <c r="BB1751" s="10" cm="1">
        <f t="array" ref="BB1751">IF(YEAR(LoanTable[[#This Row],[Disbursement Date]])=MIN(YEAR(LoanTable[Disbursement Date])),"",YEAR(LoanTable[[#This Row],[Disbursement Date]])-1)</f>
        <v>2021</v>
      </c>
      <c r="BC1751" s="10">
        <f>IF(LoanTable[[#This Row],[Previous Year]]="",1,IF(COUNTIFS(LoanTable[Client id],LoanTable[[#This Row],[Client id]],LoanTable[Year],LoanTable[[#This Row],[Previous Year]])&gt;0,1,0))</f>
        <v>0</v>
      </c>
      <c r="BD1751" t="str">
        <f>YEAR(LoanTable[[#This Row],[Disbursement Date]]) &amp; "-Q" &amp; ROUNDUP(MONTH(LoanTable[[#This Row],[Disbursement Date]])/3,0)</f>
        <v>2022-Q4</v>
      </c>
      <c r="BE1751">
        <f>IF(LoanTable[[#This Row],[Disbursement Date]]=LoanTable[[#This Row],[First Loan Date]],1,0)</f>
        <v>0</v>
      </c>
    </row>
    <row r="1752" spans="1:57" x14ac:dyDescent="0.3">
      <c r="A1752" t="s">
        <v>1860</v>
      </c>
      <c r="B1752">
        <v>372</v>
      </c>
      <c r="C1752" t="s">
        <v>278</v>
      </c>
      <c r="D1752" t="s">
        <v>573</v>
      </c>
      <c r="E1752">
        <v>43484</v>
      </c>
      <c r="F1752">
        <v>19416</v>
      </c>
      <c r="G1752">
        <v>30785</v>
      </c>
      <c r="H1752" s="5">
        <v>44919</v>
      </c>
      <c r="I1752" t="s">
        <v>615</v>
      </c>
      <c r="J1752" t="s">
        <v>619</v>
      </c>
      <c r="K1752">
        <v>20242</v>
      </c>
      <c r="L1752" t="s">
        <v>284</v>
      </c>
      <c r="M1752" t="s">
        <v>164</v>
      </c>
      <c r="N1752" t="s">
        <v>13</v>
      </c>
      <c r="O1752" t="s">
        <v>46</v>
      </c>
      <c r="P1752">
        <v>30</v>
      </c>
      <c r="Q1752" s="5" t="s">
        <v>47</v>
      </c>
      <c r="R1752" t="s">
        <v>30</v>
      </c>
      <c r="S1752" t="s">
        <v>145</v>
      </c>
      <c r="T1752" t="s">
        <v>18</v>
      </c>
      <c r="U1752" t="s">
        <v>19</v>
      </c>
      <c r="V1752" t="s">
        <v>31</v>
      </c>
      <c r="W1752">
        <v>783</v>
      </c>
      <c r="X1752" t="s">
        <v>574</v>
      </c>
      <c r="Y1752" t="s">
        <v>575</v>
      </c>
      <c r="Z1752" t="s">
        <v>576</v>
      </c>
      <c r="AA1752">
        <v>0.1065</v>
      </c>
      <c r="AB1752" t="s">
        <v>577</v>
      </c>
      <c r="AC1752" t="s">
        <v>578</v>
      </c>
      <c r="AD1752" t="s">
        <v>278</v>
      </c>
      <c r="AE1752" t="s">
        <v>279</v>
      </c>
      <c r="AF1752" t="s">
        <v>280</v>
      </c>
      <c r="AG1752" t="s">
        <v>281</v>
      </c>
      <c r="AH1752" t="s">
        <v>282</v>
      </c>
      <c r="AI1752" t="s">
        <v>278</v>
      </c>
      <c r="AJ1752">
        <v>20242</v>
      </c>
      <c r="AK1752" t="s">
        <v>283</v>
      </c>
      <c r="AL1752" t="s">
        <v>239</v>
      </c>
      <c r="AM1752">
        <v>43672</v>
      </c>
      <c r="AN1752">
        <v>20031</v>
      </c>
      <c r="AO1752">
        <v>43287</v>
      </c>
      <c r="AP1752">
        <v>4.4000000000000004</v>
      </c>
      <c r="AQ1752">
        <v>1369.26</v>
      </c>
      <c r="AR1752" t="s">
        <v>2626</v>
      </c>
      <c r="AS1752" t="s">
        <v>2626</v>
      </c>
      <c r="AT1752">
        <v>0</v>
      </c>
      <c r="AU1752" t="s">
        <v>2628</v>
      </c>
      <c r="AV1752" s="3">
        <v>42641</v>
      </c>
      <c r="AW1752" s="3" t="str">
        <f>TEXT(LoanTable[[#This Row],[Disbursement Date]],"YYYY-MM")</f>
        <v>2022-12</v>
      </c>
      <c r="AX1752" t="str">
        <f>TEXT(EDATE(LoanTable[[#This Row],[Disbursement Date]],-1),"YYYY-MM")</f>
        <v>2022-11</v>
      </c>
      <c r="AY1752">
        <f>IF(LoanTable[[#This Row],[Loan Status]]="Active",1,0)</f>
        <v>0</v>
      </c>
      <c r="AZ1752">
        <f>IF(COUNTIFS(LoanTable[Client id],LoanTable[[#This Row],[Client id]],LoanTable[Period],LoanTable[[#This Row],[Previous Period]])&gt;0,1,0)</f>
        <v>0</v>
      </c>
      <c r="BA1752" s="17" t="str">
        <f>TEXT(LoanTable[[#This Row],[Disbursement Date]],"YYYY")</f>
        <v>2022</v>
      </c>
      <c r="BB1752" s="10" cm="1">
        <f t="array" ref="BB1752">IF(YEAR(LoanTable[[#This Row],[Disbursement Date]])=MIN(YEAR(LoanTable[Disbursement Date])),"",YEAR(LoanTable[[#This Row],[Disbursement Date]])-1)</f>
        <v>2021</v>
      </c>
      <c r="BC1752" s="10">
        <f>IF(LoanTable[[#This Row],[Previous Year]]="",1,IF(COUNTIFS(LoanTable[Client id],LoanTable[[#This Row],[Client id]],LoanTable[Year],LoanTable[[#This Row],[Previous Year]])&gt;0,1,0))</f>
        <v>0</v>
      </c>
      <c r="BD1752" t="str">
        <f>YEAR(LoanTable[[#This Row],[Disbursement Date]]) &amp; "-Q" &amp; ROUNDUP(MONTH(LoanTable[[#This Row],[Disbursement Date]])/3,0)</f>
        <v>2022-Q4</v>
      </c>
      <c r="BE1752">
        <f>IF(LoanTable[[#This Row],[Disbursement Date]]=LoanTable[[#This Row],[First Loan Date]],1,0)</f>
        <v>0</v>
      </c>
    </row>
    <row r="1753" spans="1:57" x14ac:dyDescent="0.3">
      <c r="A1753" t="s">
        <v>1505</v>
      </c>
      <c r="B1753">
        <v>652</v>
      </c>
      <c r="C1753" t="s">
        <v>350</v>
      </c>
      <c r="D1753" t="s">
        <v>573</v>
      </c>
      <c r="E1753">
        <v>43547</v>
      </c>
      <c r="F1753">
        <v>8177</v>
      </c>
      <c r="G1753">
        <v>40547</v>
      </c>
      <c r="H1753" s="5">
        <v>44919</v>
      </c>
      <c r="I1753" t="s">
        <v>615</v>
      </c>
      <c r="J1753" t="s">
        <v>613</v>
      </c>
      <c r="K1753">
        <v>700013</v>
      </c>
      <c r="L1753" t="s">
        <v>351</v>
      </c>
      <c r="M1753" t="s">
        <v>84</v>
      </c>
      <c r="N1753" t="s">
        <v>13</v>
      </c>
      <c r="O1753" t="s">
        <v>28</v>
      </c>
      <c r="P1753">
        <v>46</v>
      </c>
      <c r="Q1753" s="5" t="s">
        <v>59</v>
      </c>
      <c r="R1753" t="s">
        <v>30</v>
      </c>
      <c r="S1753" t="s">
        <v>145</v>
      </c>
      <c r="T1753" t="s">
        <v>44</v>
      </c>
      <c r="U1753" t="s">
        <v>19</v>
      </c>
      <c r="V1753" t="s">
        <v>31</v>
      </c>
      <c r="W1753">
        <v>481</v>
      </c>
      <c r="X1753" t="s">
        <v>574</v>
      </c>
      <c r="Y1753" t="s">
        <v>575</v>
      </c>
      <c r="Z1753" t="s">
        <v>576</v>
      </c>
      <c r="AA1753">
        <v>0.1065</v>
      </c>
      <c r="AB1753" t="s">
        <v>577</v>
      </c>
      <c r="AC1753" t="s">
        <v>578</v>
      </c>
      <c r="AD1753" t="s">
        <v>350</v>
      </c>
      <c r="AE1753" t="s">
        <v>331</v>
      </c>
      <c r="AF1753" t="s">
        <v>332</v>
      </c>
      <c r="AG1753" t="s">
        <v>333</v>
      </c>
      <c r="AH1753" t="s">
        <v>334</v>
      </c>
      <c r="AI1753" t="s">
        <v>335</v>
      </c>
      <c r="AJ1753">
        <v>700013</v>
      </c>
      <c r="AK1753" t="s">
        <v>247</v>
      </c>
      <c r="AL1753" t="s">
        <v>241</v>
      </c>
      <c r="AM1753">
        <v>44485</v>
      </c>
      <c r="AN1753">
        <v>8850</v>
      </c>
      <c r="AO1753">
        <v>43387</v>
      </c>
      <c r="AP1753">
        <v>10.68</v>
      </c>
      <c r="AQ1753">
        <v>2091.23</v>
      </c>
      <c r="AR1753" t="s">
        <v>2627</v>
      </c>
      <c r="AS1753" t="s">
        <v>2626</v>
      </c>
      <c r="AT1753">
        <v>1</v>
      </c>
      <c r="AU1753" t="s">
        <v>2628</v>
      </c>
      <c r="AV1753" s="3">
        <v>42462</v>
      </c>
      <c r="AW1753" s="3" t="str">
        <f>TEXT(LoanTable[[#This Row],[Disbursement Date]],"YYYY-MM")</f>
        <v>2022-12</v>
      </c>
      <c r="AX1753" t="str">
        <f>TEXT(EDATE(LoanTable[[#This Row],[Disbursement Date]],-1),"YYYY-MM")</f>
        <v>2022-11</v>
      </c>
      <c r="AY1753">
        <f>IF(LoanTable[[#This Row],[Loan Status]]="Active",1,0)</f>
        <v>0</v>
      </c>
      <c r="AZ1753">
        <f>IF(COUNTIFS(LoanTable[Client id],LoanTable[[#This Row],[Client id]],LoanTable[Period],LoanTable[[#This Row],[Previous Period]])&gt;0,1,0)</f>
        <v>0</v>
      </c>
      <c r="BA1753" s="17" t="str">
        <f>TEXT(LoanTable[[#This Row],[Disbursement Date]],"YYYY")</f>
        <v>2022</v>
      </c>
      <c r="BB1753" s="10" cm="1">
        <f t="array" ref="BB1753">IF(YEAR(LoanTable[[#This Row],[Disbursement Date]])=MIN(YEAR(LoanTable[Disbursement Date])),"",YEAR(LoanTable[[#This Row],[Disbursement Date]])-1)</f>
        <v>2021</v>
      </c>
      <c r="BC1753" s="10">
        <f>IF(LoanTable[[#This Row],[Previous Year]]="",1,IF(COUNTIFS(LoanTable[Client id],LoanTable[[#This Row],[Client id]],LoanTable[Year],LoanTable[[#This Row],[Previous Year]])&gt;0,1,0))</f>
        <v>0</v>
      </c>
      <c r="BD1753" t="str">
        <f>YEAR(LoanTable[[#This Row],[Disbursement Date]]) &amp; "-Q" &amp; ROUNDUP(MONTH(LoanTable[[#This Row],[Disbursement Date]])/3,0)</f>
        <v>2022-Q4</v>
      </c>
      <c r="BE1753">
        <f>IF(LoanTable[[#This Row],[Disbursement Date]]=LoanTable[[#This Row],[First Loan Date]],1,0)</f>
        <v>0</v>
      </c>
    </row>
    <row r="1754" spans="1:57" x14ac:dyDescent="0.3">
      <c r="A1754" t="s">
        <v>2297</v>
      </c>
      <c r="B1754">
        <v>110</v>
      </c>
      <c r="C1754" t="s">
        <v>471</v>
      </c>
      <c r="D1754" t="s">
        <v>589</v>
      </c>
      <c r="E1754">
        <v>17003</v>
      </c>
      <c r="F1754">
        <v>30262</v>
      </c>
      <c r="G1754">
        <v>43999</v>
      </c>
      <c r="H1754" s="5">
        <v>44923</v>
      </c>
      <c r="I1754" t="s">
        <v>615</v>
      </c>
      <c r="J1754" t="s">
        <v>613</v>
      </c>
      <c r="K1754">
        <v>570241</v>
      </c>
      <c r="L1754" t="s">
        <v>477</v>
      </c>
      <c r="M1754" t="s">
        <v>58</v>
      </c>
      <c r="N1754" t="s">
        <v>13</v>
      </c>
      <c r="O1754" t="s">
        <v>14</v>
      </c>
      <c r="P1754">
        <v>38</v>
      </c>
      <c r="Q1754" s="5" t="s">
        <v>15</v>
      </c>
      <c r="R1754" t="s">
        <v>30</v>
      </c>
      <c r="S1754" t="s">
        <v>145</v>
      </c>
      <c r="T1754" t="s">
        <v>18</v>
      </c>
      <c r="U1754" t="s">
        <v>26</v>
      </c>
      <c r="V1754" t="s">
        <v>39</v>
      </c>
      <c r="W1754">
        <v>450</v>
      </c>
      <c r="X1754" t="s">
        <v>574</v>
      </c>
      <c r="Y1754" t="s">
        <v>590</v>
      </c>
      <c r="Z1754" t="s">
        <v>576</v>
      </c>
      <c r="AA1754">
        <v>9.9099999999999994E-2</v>
      </c>
      <c r="AB1754" t="s">
        <v>577</v>
      </c>
      <c r="AC1754" t="s">
        <v>591</v>
      </c>
      <c r="AD1754" t="s">
        <v>471</v>
      </c>
      <c r="AE1754" t="s">
        <v>472</v>
      </c>
      <c r="AF1754" t="s">
        <v>473</v>
      </c>
      <c r="AG1754" t="s">
        <v>474</v>
      </c>
      <c r="AH1754" t="s">
        <v>475</v>
      </c>
      <c r="AI1754" t="s">
        <v>471</v>
      </c>
      <c r="AJ1754">
        <v>570241</v>
      </c>
      <c r="AK1754" t="s">
        <v>476</v>
      </c>
      <c r="AL1754" t="s">
        <v>241</v>
      </c>
      <c r="AM1754">
        <v>18715</v>
      </c>
      <c r="AN1754">
        <v>30306</v>
      </c>
      <c r="AO1754">
        <v>16639</v>
      </c>
      <c r="AP1754">
        <v>22.92</v>
      </c>
      <c r="AQ1754">
        <v>4159.54</v>
      </c>
      <c r="AR1754" t="s">
        <v>2626</v>
      </c>
      <c r="AS1754" t="s">
        <v>2626</v>
      </c>
      <c r="AT1754">
        <v>0</v>
      </c>
      <c r="AU1754" t="s">
        <v>2628</v>
      </c>
      <c r="AV1754" s="3">
        <v>43785</v>
      </c>
      <c r="AW1754" s="3" t="str">
        <f>TEXT(LoanTable[[#This Row],[Disbursement Date]],"YYYY-MM")</f>
        <v>2022-12</v>
      </c>
      <c r="AX1754" t="str">
        <f>TEXT(EDATE(LoanTable[[#This Row],[Disbursement Date]],-1),"YYYY-MM")</f>
        <v>2022-11</v>
      </c>
      <c r="AY1754">
        <f>IF(LoanTable[[#This Row],[Loan Status]]="Active",1,0)</f>
        <v>0</v>
      </c>
      <c r="AZ1754">
        <f>IF(COUNTIFS(LoanTable[Client id],LoanTable[[#This Row],[Client id]],LoanTable[Period],LoanTable[[#This Row],[Previous Period]])&gt;0,1,0)</f>
        <v>0</v>
      </c>
      <c r="BA1754" s="17" t="str">
        <f>TEXT(LoanTable[[#This Row],[Disbursement Date]],"YYYY")</f>
        <v>2022</v>
      </c>
      <c r="BB1754" s="10" cm="1">
        <f t="array" ref="BB1754">IF(YEAR(LoanTable[[#This Row],[Disbursement Date]])=MIN(YEAR(LoanTable[Disbursement Date])),"",YEAR(LoanTable[[#This Row],[Disbursement Date]])-1)</f>
        <v>2021</v>
      </c>
      <c r="BC1754" s="10">
        <f>IF(LoanTable[[#This Row],[Previous Year]]="",1,IF(COUNTIFS(LoanTable[Client id],LoanTable[[#This Row],[Client id]],LoanTable[Year],LoanTable[[#This Row],[Previous Year]])&gt;0,1,0))</f>
        <v>1</v>
      </c>
      <c r="BD1754" t="str">
        <f>YEAR(LoanTable[[#This Row],[Disbursement Date]]) &amp; "-Q" &amp; ROUNDUP(MONTH(LoanTable[[#This Row],[Disbursement Date]])/3,0)</f>
        <v>2022-Q4</v>
      </c>
      <c r="BE1754">
        <f>IF(LoanTable[[#This Row],[Disbursement Date]]=LoanTable[[#This Row],[First Loan Date]],1,0)</f>
        <v>0</v>
      </c>
    </row>
    <row r="1755" spans="1:57" x14ac:dyDescent="0.3">
      <c r="A1755" t="s">
        <v>2471</v>
      </c>
      <c r="B1755">
        <v>844</v>
      </c>
      <c r="C1755" t="s">
        <v>409</v>
      </c>
      <c r="D1755" t="s">
        <v>573</v>
      </c>
      <c r="E1755">
        <v>6677</v>
      </c>
      <c r="F1755">
        <v>12550</v>
      </c>
      <c r="G1755">
        <v>2864</v>
      </c>
      <c r="H1755" s="5">
        <v>44923</v>
      </c>
      <c r="I1755" t="s">
        <v>615</v>
      </c>
      <c r="J1755" t="s">
        <v>613</v>
      </c>
      <c r="K1755">
        <v>1030063</v>
      </c>
      <c r="L1755" t="s">
        <v>411</v>
      </c>
      <c r="M1755" t="s">
        <v>217</v>
      </c>
      <c r="N1755" t="s">
        <v>13</v>
      </c>
      <c r="O1755" t="s">
        <v>14</v>
      </c>
      <c r="P1755">
        <v>43</v>
      </c>
      <c r="Q1755" s="5" t="s">
        <v>218</v>
      </c>
      <c r="R1755" t="s">
        <v>104</v>
      </c>
      <c r="S1755" t="s">
        <v>105</v>
      </c>
      <c r="T1755" t="s">
        <v>18</v>
      </c>
      <c r="U1755" t="s">
        <v>19</v>
      </c>
      <c r="V1755" t="s">
        <v>39</v>
      </c>
      <c r="W1755">
        <v>558</v>
      </c>
      <c r="X1755" t="s">
        <v>574</v>
      </c>
      <c r="Y1755" t="s">
        <v>575</v>
      </c>
      <c r="Z1755" t="s">
        <v>576</v>
      </c>
      <c r="AA1755">
        <v>0.1065</v>
      </c>
      <c r="AB1755" t="s">
        <v>577</v>
      </c>
      <c r="AC1755" t="s">
        <v>578</v>
      </c>
      <c r="AD1755" t="s">
        <v>409</v>
      </c>
      <c r="AE1755" t="s">
        <v>234</v>
      </c>
      <c r="AF1755" t="s">
        <v>235</v>
      </c>
      <c r="AG1755" t="s">
        <v>236</v>
      </c>
      <c r="AH1755" t="s">
        <v>237</v>
      </c>
      <c r="AI1755" t="s">
        <v>246</v>
      </c>
      <c r="AJ1755">
        <v>1030063</v>
      </c>
      <c r="AK1755" t="s">
        <v>410</v>
      </c>
      <c r="AL1755" t="s">
        <v>241</v>
      </c>
      <c r="AM1755">
        <v>8661</v>
      </c>
      <c r="AN1755">
        <v>13766</v>
      </c>
      <c r="AO1755">
        <v>6490</v>
      </c>
      <c r="AP1755">
        <v>27.78</v>
      </c>
      <c r="AQ1755">
        <v>3938.37</v>
      </c>
      <c r="AR1755" t="s">
        <v>2626</v>
      </c>
      <c r="AS1755" t="s">
        <v>2626</v>
      </c>
      <c r="AT1755">
        <v>0</v>
      </c>
      <c r="AU1755" t="s">
        <v>2628</v>
      </c>
      <c r="AV1755" s="3">
        <v>44923</v>
      </c>
      <c r="AW1755" s="3" t="str">
        <f>TEXT(LoanTable[[#This Row],[Disbursement Date]],"YYYY-MM")</f>
        <v>2022-12</v>
      </c>
      <c r="AX1755" t="str">
        <f>TEXT(EDATE(LoanTable[[#This Row],[Disbursement Date]],-1),"YYYY-MM")</f>
        <v>2022-11</v>
      </c>
      <c r="AY1755">
        <f>IF(LoanTable[[#This Row],[Loan Status]]="Active",1,0)</f>
        <v>0</v>
      </c>
      <c r="AZ1755">
        <f>IF(COUNTIFS(LoanTable[Client id],LoanTable[[#This Row],[Client id]],LoanTable[Period],LoanTable[[#This Row],[Previous Period]])&gt;0,1,0)</f>
        <v>0</v>
      </c>
      <c r="BA1755" s="17" t="str">
        <f>TEXT(LoanTable[[#This Row],[Disbursement Date]],"YYYY")</f>
        <v>2022</v>
      </c>
      <c r="BB1755" s="10" cm="1">
        <f t="array" ref="BB1755">IF(YEAR(LoanTable[[#This Row],[Disbursement Date]])=MIN(YEAR(LoanTable[Disbursement Date])),"",YEAR(LoanTable[[#This Row],[Disbursement Date]])-1)</f>
        <v>2021</v>
      </c>
      <c r="BC1755" s="10">
        <f>IF(LoanTable[[#This Row],[Previous Year]]="",1,IF(COUNTIFS(LoanTable[Client id],LoanTable[[#This Row],[Client id]],LoanTable[Year],LoanTable[[#This Row],[Previous Year]])&gt;0,1,0))</f>
        <v>0</v>
      </c>
      <c r="BD1755" t="str">
        <f>YEAR(LoanTable[[#This Row],[Disbursement Date]]) &amp; "-Q" &amp; ROUNDUP(MONTH(LoanTable[[#This Row],[Disbursement Date]])/3,0)</f>
        <v>2022-Q4</v>
      </c>
      <c r="BE1755">
        <f>IF(LoanTable[[#This Row],[Disbursement Date]]=LoanTable[[#This Row],[First Loan Date]],1,0)</f>
        <v>1</v>
      </c>
    </row>
    <row r="1756" spans="1:57" x14ac:dyDescent="0.3">
      <c r="A1756" t="s">
        <v>2097</v>
      </c>
      <c r="B1756">
        <v>503</v>
      </c>
      <c r="C1756" t="s">
        <v>481</v>
      </c>
      <c r="D1756" t="s">
        <v>589</v>
      </c>
      <c r="E1756">
        <v>9955</v>
      </c>
      <c r="F1756">
        <v>47548</v>
      </c>
      <c r="G1756">
        <v>22818</v>
      </c>
      <c r="H1756" s="5">
        <v>44924</v>
      </c>
      <c r="I1756" t="s">
        <v>617</v>
      </c>
      <c r="J1756" t="s">
        <v>613</v>
      </c>
      <c r="K1756">
        <v>1050013</v>
      </c>
      <c r="L1756" t="s">
        <v>482</v>
      </c>
      <c r="M1756" t="s">
        <v>82</v>
      </c>
      <c r="N1756" t="s">
        <v>13</v>
      </c>
      <c r="O1756" t="s">
        <v>28</v>
      </c>
      <c r="P1756">
        <v>49</v>
      </c>
      <c r="Q1756" s="5" t="s">
        <v>215</v>
      </c>
      <c r="R1756" t="s">
        <v>104</v>
      </c>
      <c r="S1756" t="s">
        <v>105</v>
      </c>
      <c r="T1756" t="s">
        <v>18</v>
      </c>
      <c r="U1756" t="s">
        <v>65</v>
      </c>
      <c r="V1756" t="s">
        <v>39</v>
      </c>
      <c r="W1756">
        <v>442</v>
      </c>
      <c r="X1756" t="s">
        <v>574</v>
      </c>
      <c r="Y1756" t="s">
        <v>590</v>
      </c>
      <c r="Z1756" t="s">
        <v>576</v>
      </c>
      <c r="AA1756">
        <v>9.9099999999999994E-2</v>
      </c>
      <c r="AB1756" t="s">
        <v>577</v>
      </c>
      <c r="AC1756" t="s">
        <v>591</v>
      </c>
      <c r="AD1756" t="s">
        <v>481</v>
      </c>
      <c r="AE1756" t="s">
        <v>472</v>
      </c>
      <c r="AF1756" t="s">
        <v>473</v>
      </c>
      <c r="AG1756" t="s">
        <v>474</v>
      </c>
      <c r="AH1756" t="s">
        <v>475</v>
      </c>
      <c r="AI1756" t="s">
        <v>481</v>
      </c>
      <c r="AJ1756">
        <v>1050013</v>
      </c>
      <c r="AK1756" t="s">
        <v>476</v>
      </c>
      <c r="AL1756" t="s">
        <v>241</v>
      </c>
      <c r="AM1756">
        <v>11711</v>
      </c>
      <c r="AN1756">
        <v>48098</v>
      </c>
      <c r="AO1756">
        <v>9799</v>
      </c>
      <c r="AP1756">
        <v>45.16</v>
      </c>
      <c r="AQ1756">
        <v>1850.19</v>
      </c>
      <c r="AR1756" t="s">
        <v>2626</v>
      </c>
      <c r="AS1756" t="s">
        <v>2626</v>
      </c>
      <c r="AT1756">
        <v>0</v>
      </c>
      <c r="AU1756" t="s">
        <v>2628</v>
      </c>
      <c r="AV1756" s="3">
        <v>44233</v>
      </c>
      <c r="AW1756" s="3" t="str">
        <f>TEXT(LoanTable[[#This Row],[Disbursement Date]],"YYYY-MM")</f>
        <v>2022-12</v>
      </c>
      <c r="AX1756" t="str">
        <f>TEXT(EDATE(LoanTable[[#This Row],[Disbursement Date]],-1),"YYYY-MM")</f>
        <v>2022-11</v>
      </c>
      <c r="AY1756">
        <f>IF(LoanTable[[#This Row],[Loan Status]]="Active",1,0)</f>
        <v>0</v>
      </c>
      <c r="AZ1756">
        <f>IF(COUNTIFS(LoanTable[Client id],LoanTable[[#This Row],[Client id]],LoanTable[Period],LoanTable[[#This Row],[Previous Period]])&gt;0,1,0)</f>
        <v>0</v>
      </c>
      <c r="BA1756" s="17" t="str">
        <f>TEXT(LoanTable[[#This Row],[Disbursement Date]],"YYYY")</f>
        <v>2022</v>
      </c>
      <c r="BB1756" s="10" cm="1">
        <f t="array" ref="BB1756">IF(YEAR(LoanTable[[#This Row],[Disbursement Date]])=MIN(YEAR(LoanTable[Disbursement Date])),"",YEAR(LoanTable[[#This Row],[Disbursement Date]])-1)</f>
        <v>2021</v>
      </c>
      <c r="BC1756" s="10">
        <f>IF(LoanTable[[#This Row],[Previous Year]]="",1,IF(COUNTIFS(LoanTable[Client id],LoanTable[[#This Row],[Client id]],LoanTable[Year],LoanTable[[#This Row],[Previous Year]])&gt;0,1,0))</f>
        <v>1</v>
      </c>
      <c r="BD1756" t="str">
        <f>YEAR(LoanTable[[#This Row],[Disbursement Date]]) &amp; "-Q" &amp; ROUNDUP(MONTH(LoanTable[[#This Row],[Disbursement Date]])/3,0)</f>
        <v>2022-Q4</v>
      </c>
      <c r="BE1756">
        <f>IF(LoanTable[[#This Row],[Disbursement Date]]=LoanTable[[#This Row],[First Loan Date]],1,0)</f>
        <v>0</v>
      </c>
    </row>
    <row r="1757" spans="1:57" x14ac:dyDescent="0.3">
      <c r="A1757" t="s">
        <v>1346</v>
      </c>
      <c r="B1757">
        <v>957</v>
      </c>
      <c r="C1757" t="s">
        <v>285</v>
      </c>
      <c r="D1757" t="s">
        <v>573</v>
      </c>
      <c r="E1757">
        <v>37656</v>
      </c>
      <c r="F1757">
        <v>33302</v>
      </c>
      <c r="G1757">
        <v>35253</v>
      </c>
      <c r="H1757" s="5">
        <v>44924</v>
      </c>
      <c r="I1757" t="s">
        <v>615</v>
      </c>
      <c r="J1757" t="s">
        <v>613</v>
      </c>
      <c r="K1757">
        <v>240005</v>
      </c>
      <c r="L1757" t="s">
        <v>287</v>
      </c>
      <c r="M1757" t="s">
        <v>114</v>
      </c>
      <c r="N1757" t="s">
        <v>13</v>
      </c>
      <c r="O1757" t="s">
        <v>46</v>
      </c>
      <c r="P1757">
        <v>35</v>
      </c>
      <c r="Q1757" s="5" t="s">
        <v>115</v>
      </c>
      <c r="R1757" t="s">
        <v>25</v>
      </c>
      <c r="S1757" t="s">
        <v>35</v>
      </c>
      <c r="T1757" t="s">
        <v>18</v>
      </c>
      <c r="U1757" t="s">
        <v>19</v>
      </c>
      <c r="V1757" t="s">
        <v>20</v>
      </c>
      <c r="W1757">
        <v>567</v>
      </c>
      <c r="X1757" t="s">
        <v>574</v>
      </c>
      <c r="Y1757" t="s">
        <v>575</v>
      </c>
      <c r="Z1757" t="s">
        <v>576</v>
      </c>
      <c r="AA1757">
        <v>0.1065</v>
      </c>
      <c r="AB1757" t="s">
        <v>577</v>
      </c>
      <c r="AC1757" t="s">
        <v>578</v>
      </c>
      <c r="AD1757" t="s">
        <v>285</v>
      </c>
      <c r="AE1757" t="s">
        <v>259</v>
      </c>
      <c r="AF1757" t="s">
        <v>260</v>
      </c>
      <c r="AG1757" t="s">
        <v>261</v>
      </c>
      <c r="AH1757" t="s">
        <v>262</v>
      </c>
      <c r="AI1757" t="s">
        <v>285</v>
      </c>
      <c r="AJ1757">
        <v>240005</v>
      </c>
      <c r="AK1757" t="s">
        <v>286</v>
      </c>
      <c r="AL1757" t="s">
        <v>241</v>
      </c>
      <c r="AM1757">
        <v>39171</v>
      </c>
      <c r="AN1757">
        <v>33834</v>
      </c>
      <c r="AO1757">
        <v>37316</v>
      </c>
      <c r="AP1757">
        <v>48.04</v>
      </c>
      <c r="AQ1757">
        <v>3481.61</v>
      </c>
      <c r="AR1757" t="s">
        <v>2626</v>
      </c>
      <c r="AS1757" t="s">
        <v>2626</v>
      </c>
      <c r="AT1757">
        <v>0</v>
      </c>
      <c r="AU1757" t="s">
        <v>2628</v>
      </c>
      <c r="AV1757" s="3">
        <v>42057</v>
      </c>
      <c r="AW1757" s="3" t="str">
        <f>TEXT(LoanTable[[#This Row],[Disbursement Date]],"YYYY-MM")</f>
        <v>2022-12</v>
      </c>
      <c r="AX1757" t="str">
        <f>TEXT(EDATE(LoanTable[[#This Row],[Disbursement Date]],-1),"YYYY-MM")</f>
        <v>2022-11</v>
      </c>
      <c r="AY1757">
        <f>IF(LoanTable[[#This Row],[Loan Status]]="Active",1,0)</f>
        <v>0</v>
      </c>
      <c r="AZ1757">
        <f>IF(COUNTIFS(LoanTable[Client id],LoanTable[[#This Row],[Client id]],LoanTable[Period],LoanTable[[#This Row],[Previous Period]])&gt;0,1,0)</f>
        <v>0</v>
      </c>
      <c r="BA1757" s="17" t="str">
        <f>TEXT(LoanTable[[#This Row],[Disbursement Date]],"YYYY")</f>
        <v>2022</v>
      </c>
      <c r="BB1757" s="10" cm="1">
        <f t="array" ref="BB1757">IF(YEAR(LoanTable[[#This Row],[Disbursement Date]])=MIN(YEAR(LoanTable[Disbursement Date])),"",YEAR(LoanTable[[#This Row],[Disbursement Date]])-1)</f>
        <v>2021</v>
      </c>
      <c r="BC1757" s="10">
        <f>IF(LoanTable[[#This Row],[Previous Year]]="",1,IF(COUNTIFS(LoanTable[Client id],LoanTable[[#This Row],[Client id]],LoanTable[Year],LoanTable[[#This Row],[Previous Year]])&gt;0,1,0))</f>
        <v>0</v>
      </c>
      <c r="BD1757" t="str">
        <f>YEAR(LoanTable[[#This Row],[Disbursement Date]]) &amp; "-Q" &amp; ROUNDUP(MONTH(LoanTable[[#This Row],[Disbursement Date]])/3,0)</f>
        <v>2022-Q4</v>
      </c>
      <c r="BE1757">
        <f>IF(LoanTable[[#This Row],[Disbursement Date]]=LoanTable[[#This Row],[First Loan Date]],1,0)</f>
        <v>0</v>
      </c>
    </row>
    <row r="1758" spans="1:57" x14ac:dyDescent="0.3">
      <c r="A1758" t="s">
        <v>1493</v>
      </c>
      <c r="B1758">
        <v>750</v>
      </c>
      <c r="C1758" t="s">
        <v>246</v>
      </c>
      <c r="D1758" t="s">
        <v>573</v>
      </c>
      <c r="E1758">
        <v>48015</v>
      </c>
      <c r="F1758">
        <v>44683</v>
      </c>
      <c r="G1758">
        <v>5135</v>
      </c>
      <c r="H1758" s="5">
        <v>44925</v>
      </c>
      <c r="I1758" t="s">
        <v>617</v>
      </c>
      <c r="J1758" t="s">
        <v>613</v>
      </c>
      <c r="K1758">
        <v>110159</v>
      </c>
      <c r="L1758" t="s">
        <v>248</v>
      </c>
      <c r="M1758" t="s">
        <v>208</v>
      </c>
      <c r="N1758" t="s">
        <v>13</v>
      </c>
      <c r="O1758" t="s">
        <v>14</v>
      </c>
      <c r="P1758">
        <v>39</v>
      </c>
      <c r="Q1758" s="5" t="s">
        <v>37</v>
      </c>
      <c r="R1758" t="s">
        <v>104</v>
      </c>
      <c r="S1758" t="s">
        <v>105</v>
      </c>
      <c r="T1758" t="s">
        <v>18</v>
      </c>
      <c r="U1758" t="s">
        <v>19</v>
      </c>
      <c r="V1758" t="s">
        <v>20</v>
      </c>
      <c r="W1758">
        <v>472</v>
      </c>
      <c r="X1758" t="s">
        <v>574</v>
      </c>
      <c r="Y1758" t="s">
        <v>575</v>
      </c>
      <c r="Z1758" t="s">
        <v>576</v>
      </c>
      <c r="AA1758">
        <v>0.1065</v>
      </c>
      <c r="AB1758" t="s">
        <v>577</v>
      </c>
      <c r="AC1758" t="s">
        <v>578</v>
      </c>
      <c r="AD1758" t="s">
        <v>246</v>
      </c>
      <c r="AE1758" t="s">
        <v>234</v>
      </c>
      <c r="AF1758" t="s">
        <v>235</v>
      </c>
      <c r="AG1758" t="s">
        <v>236</v>
      </c>
      <c r="AH1758" t="s">
        <v>237</v>
      </c>
      <c r="AI1758" t="s">
        <v>246</v>
      </c>
      <c r="AJ1758">
        <v>110159</v>
      </c>
      <c r="AK1758" t="s">
        <v>247</v>
      </c>
      <c r="AL1758" t="s">
        <v>241</v>
      </c>
      <c r="AM1758">
        <v>49941</v>
      </c>
      <c r="AN1758">
        <v>46079</v>
      </c>
      <c r="AO1758">
        <v>47989</v>
      </c>
      <c r="AP1758">
        <v>4.97</v>
      </c>
      <c r="AQ1758">
        <v>603.94000000000005</v>
      </c>
      <c r="AR1758" t="s">
        <v>2626</v>
      </c>
      <c r="AS1758" t="s">
        <v>2626</v>
      </c>
      <c r="AT1758">
        <v>1</v>
      </c>
      <c r="AU1758" t="s">
        <v>2628</v>
      </c>
      <c r="AV1758" s="3">
        <v>42385</v>
      </c>
      <c r="AW1758" s="3" t="str">
        <f>TEXT(LoanTable[[#This Row],[Disbursement Date]],"YYYY-MM")</f>
        <v>2022-12</v>
      </c>
      <c r="AX1758" t="str">
        <f>TEXT(EDATE(LoanTable[[#This Row],[Disbursement Date]],-1),"YYYY-MM")</f>
        <v>2022-11</v>
      </c>
      <c r="AY1758">
        <f>IF(LoanTable[[#This Row],[Loan Status]]="Active",1,0)</f>
        <v>0</v>
      </c>
      <c r="AZ1758">
        <f>IF(COUNTIFS(LoanTable[Client id],LoanTable[[#This Row],[Client id]],LoanTable[Period],LoanTable[[#This Row],[Previous Period]])&gt;0,1,0)</f>
        <v>0</v>
      </c>
      <c r="BA1758" s="17" t="str">
        <f>TEXT(LoanTable[[#This Row],[Disbursement Date]],"YYYY")</f>
        <v>2022</v>
      </c>
      <c r="BB1758" s="10" cm="1">
        <f t="array" ref="BB1758">IF(YEAR(LoanTable[[#This Row],[Disbursement Date]])=MIN(YEAR(LoanTable[Disbursement Date])),"",YEAR(LoanTable[[#This Row],[Disbursement Date]])-1)</f>
        <v>2021</v>
      </c>
      <c r="BC1758" s="10">
        <f>IF(LoanTable[[#This Row],[Previous Year]]="",1,IF(COUNTIFS(LoanTable[Client id],LoanTable[[#This Row],[Client id]],LoanTable[Year],LoanTable[[#This Row],[Previous Year]])&gt;0,1,0))</f>
        <v>0</v>
      </c>
      <c r="BD1758" t="str">
        <f>YEAR(LoanTable[[#This Row],[Disbursement Date]]) &amp; "-Q" &amp; ROUNDUP(MONTH(LoanTable[[#This Row],[Disbursement Date]])/3,0)</f>
        <v>2022-Q4</v>
      </c>
      <c r="BE1758">
        <f>IF(LoanTable[[#This Row],[Disbursement Date]]=LoanTable[[#This Row],[First Loan Date]],1,0)</f>
        <v>0</v>
      </c>
    </row>
    <row r="1759" spans="1:57" x14ac:dyDescent="0.3">
      <c r="A1759" t="s">
        <v>2415</v>
      </c>
      <c r="B1759">
        <v>587</v>
      </c>
      <c r="C1759" t="s">
        <v>422</v>
      </c>
      <c r="D1759" t="s">
        <v>573</v>
      </c>
      <c r="E1759">
        <v>22147</v>
      </c>
      <c r="F1759">
        <v>34370</v>
      </c>
      <c r="G1759">
        <v>33537</v>
      </c>
      <c r="H1759" s="5">
        <v>44926</v>
      </c>
      <c r="I1759" t="s">
        <v>612</v>
      </c>
      <c r="J1759" t="s">
        <v>613</v>
      </c>
      <c r="K1759">
        <v>120676</v>
      </c>
      <c r="L1759" t="s">
        <v>423</v>
      </c>
      <c r="M1759" t="s">
        <v>82</v>
      </c>
      <c r="N1759" t="s">
        <v>13</v>
      </c>
      <c r="O1759" t="s">
        <v>197</v>
      </c>
      <c r="P1759">
        <v>59</v>
      </c>
      <c r="Q1759" s="5" t="s">
        <v>201</v>
      </c>
      <c r="R1759" t="s">
        <v>74</v>
      </c>
      <c r="S1759" t="s">
        <v>105</v>
      </c>
      <c r="T1759" t="s">
        <v>18</v>
      </c>
      <c r="U1759" t="s">
        <v>26</v>
      </c>
      <c r="V1759" t="s">
        <v>39</v>
      </c>
      <c r="W1759">
        <v>775</v>
      </c>
      <c r="X1759" t="s">
        <v>574</v>
      </c>
      <c r="Y1759" t="s">
        <v>575</v>
      </c>
      <c r="Z1759" t="s">
        <v>576</v>
      </c>
      <c r="AA1759">
        <v>0.1065</v>
      </c>
      <c r="AB1759" t="s">
        <v>577</v>
      </c>
      <c r="AC1759" t="s">
        <v>578</v>
      </c>
      <c r="AD1759" t="s">
        <v>422</v>
      </c>
      <c r="AE1759" t="s">
        <v>234</v>
      </c>
      <c r="AF1759" t="s">
        <v>235</v>
      </c>
      <c r="AG1759" t="s">
        <v>236</v>
      </c>
      <c r="AH1759" t="s">
        <v>237</v>
      </c>
      <c r="AI1759" t="s">
        <v>422</v>
      </c>
      <c r="AJ1759">
        <v>120676</v>
      </c>
      <c r="AK1759" t="s">
        <v>247</v>
      </c>
      <c r="AL1759" t="s">
        <v>239</v>
      </c>
      <c r="AM1759">
        <v>23122</v>
      </c>
      <c r="AN1759">
        <v>36203</v>
      </c>
      <c r="AO1759">
        <v>22098</v>
      </c>
      <c r="AP1759">
        <v>22.94</v>
      </c>
      <c r="AQ1759">
        <v>1811.33</v>
      </c>
      <c r="AR1759" t="s">
        <v>2626</v>
      </c>
      <c r="AS1759" t="s">
        <v>2626</v>
      </c>
      <c r="AT1759">
        <v>2</v>
      </c>
      <c r="AU1759" t="s">
        <v>2630</v>
      </c>
      <c r="AV1759" s="3">
        <v>42935</v>
      </c>
      <c r="AW1759" s="3" t="str">
        <f>TEXT(LoanTable[[#This Row],[Disbursement Date]],"YYYY-MM")</f>
        <v>2022-12</v>
      </c>
      <c r="AX1759" t="str">
        <f>TEXT(EDATE(LoanTable[[#This Row],[Disbursement Date]],-1),"YYYY-MM")</f>
        <v>2022-11</v>
      </c>
      <c r="AY1759">
        <f>IF(LoanTable[[#This Row],[Loan Status]]="Active",1,0)</f>
        <v>0</v>
      </c>
      <c r="AZ1759">
        <f>IF(COUNTIFS(LoanTable[Client id],LoanTable[[#This Row],[Client id]],LoanTable[Period],LoanTable[[#This Row],[Previous Period]])&gt;0,1,0)</f>
        <v>0</v>
      </c>
      <c r="BA1759" s="17" t="str">
        <f>TEXT(LoanTable[[#This Row],[Disbursement Date]],"YYYY")</f>
        <v>2022</v>
      </c>
      <c r="BB1759" s="10" cm="1">
        <f t="array" ref="BB1759">IF(YEAR(LoanTable[[#This Row],[Disbursement Date]])=MIN(YEAR(LoanTable[Disbursement Date])),"",YEAR(LoanTable[[#This Row],[Disbursement Date]])-1)</f>
        <v>2021</v>
      </c>
      <c r="BC1759" s="10">
        <f>IF(LoanTable[[#This Row],[Previous Year]]="",1,IF(COUNTIFS(LoanTable[Client id],LoanTable[[#This Row],[Client id]],LoanTable[Year],LoanTable[[#This Row],[Previous Year]])&gt;0,1,0))</f>
        <v>0</v>
      </c>
      <c r="BD1759" t="str">
        <f>YEAR(LoanTable[[#This Row],[Disbursement Date]]) &amp; "-Q" &amp; ROUNDUP(MONTH(LoanTable[[#This Row],[Disbursement Date]])/3,0)</f>
        <v>2022-Q4</v>
      </c>
      <c r="BE1759">
        <f>IF(LoanTable[[#This Row],[Disbursement Date]]=LoanTable[[#This Row],[First Loan Date]],1,0)</f>
        <v>0</v>
      </c>
    </row>
    <row r="1760" spans="1:57" x14ac:dyDescent="0.3">
      <c r="A1760" t="s">
        <v>1545</v>
      </c>
      <c r="B1760">
        <v>378</v>
      </c>
      <c r="C1760" t="s">
        <v>409</v>
      </c>
      <c r="D1760" t="s">
        <v>589</v>
      </c>
      <c r="E1760">
        <v>45695</v>
      </c>
      <c r="F1760">
        <v>41166</v>
      </c>
      <c r="G1760">
        <v>16161</v>
      </c>
      <c r="H1760" s="5">
        <v>44929</v>
      </c>
      <c r="I1760" t="s">
        <v>624</v>
      </c>
      <c r="J1760" t="s">
        <v>613</v>
      </c>
      <c r="K1760">
        <v>1030063</v>
      </c>
      <c r="L1760" t="s">
        <v>411</v>
      </c>
      <c r="M1760" t="s">
        <v>64</v>
      </c>
      <c r="N1760" t="s">
        <v>13</v>
      </c>
      <c r="O1760" t="s">
        <v>14</v>
      </c>
      <c r="P1760">
        <v>38</v>
      </c>
      <c r="Q1760" s="5" t="s">
        <v>37</v>
      </c>
      <c r="R1760" t="s">
        <v>30</v>
      </c>
      <c r="S1760" t="s">
        <v>145</v>
      </c>
      <c r="T1760" t="s">
        <v>44</v>
      </c>
      <c r="U1760" t="s">
        <v>19</v>
      </c>
      <c r="V1760" t="s">
        <v>20</v>
      </c>
      <c r="W1760">
        <v>368</v>
      </c>
      <c r="X1760" t="s">
        <v>574</v>
      </c>
      <c r="Y1760" t="s">
        <v>590</v>
      </c>
      <c r="Z1760" t="s">
        <v>576</v>
      </c>
      <c r="AA1760">
        <v>9.9099999999999994E-2</v>
      </c>
      <c r="AB1760" t="s">
        <v>577</v>
      </c>
      <c r="AC1760" t="s">
        <v>591</v>
      </c>
      <c r="AD1760" t="s">
        <v>409</v>
      </c>
      <c r="AE1760" t="s">
        <v>234</v>
      </c>
      <c r="AF1760" t="s">
        <v>235</v>
      </c>
      <c r="AG1760" t="s">
        <v>236</v>
      </c>
      <c r="AH1760" t="s">
        <v>237</v>
      </c>
      <c r="AI1760" t="s">
        <v>246</v>
      </c>
      <c r="AJ1760">
        <v>1030063</v>
      </c>
      <c r="AK1760" t="s">
        <v>410</v>
      </c>
      <c r="AL1760" t="s">
        <v>241</v>
      </c>
      <c r="AM1760">
        <v>47212</v>
      </c>
      <c r="AN1760">
        <v>41104</v>
      </c>
      <c r="AO1760">
        <v>45233</v>
      </c>
      <c r="AP1760">
        <v>10.94</v>
      </c>
      <c r="AQ1760">
        <v>3365.06</v>
      </c>
      <c r="AR1760" t="s">
        <v>2626</v>
      </c>
      <c r="AS1760" t="s">
        <v>2626</v>
      </c>
      <c r="AT1760">
        <v>0</v>
      </c>
      <c r="AU1760" t="s">
        <v>2628</v>
      </c>
      <c r="AV1760" s="3">
        <v>44929</v>
      </c>
      <c r="AW1760" s="3" t="str">
        <f>TEXT(LoanTable[[#This Row],[Disbursement Date]],"YYYY-MM")</f>
        <v>2023-01</v>
      </c>
      <c r="AX1760" t="str">
        <f>TEXT(EDATE(LoanTable[[#This Row],[Disbursement Date]],-1),"YYYY-MM")</f>
        <v>2022-12</v>
      </c>
      <c r="AY1760">
        <f>IF(LoanTable[[#This Row],[Loan Status]]="Active",1,0)</f>
        <v>1</v>
      </c>
      <c r="AZ1760">
        <f>IF(COUNTIFS(LoanTable[Client id],LoanTable[[#This Row],[Client id]],LoanTable[Period],LoanTable[[#This Row],[Previous Period]])&gt;0,1,0)</f>
        <v>0</v>
      </c>
      <c r="BA1760" s="17" t="str">
        <f>TEXT(LoanTable[[#This Row],[Disbursement Date]],"YYYY")</f>
        <v>2023</v>
      </c>
      <c r="BB1760" s="10" cm="1">
        <f t="array" ref="BB1760">IF(YEAR(LoanTable[[#This Row],[Disbursement Date]])=MIN(YEAR(LoanTable[Disbursement Date])),"",YEAR(LoanTable[[#This Row],[Disbursement Date]])-1)</f>
        <v>2022</v>
      </c>
      <c r="BC1760" s="10">
        <f>IF(LoanTable[[#This Row],[Previous Year]]="",1,IF(COUNTIFS(LoanTable[Client id],LoanTable[[#This Row],[Client id]],LoanTable[Year],LoanTable[[#This Row],[Previous Year]])&gt;0,1,0))</f>
        <v>0</v>
      </c>
      <c r="BD1760" t="str">
        <f>YEAR(LoanTable[[#This Row],[Disbursement Date]]) &amp; "-Q" &amp; ROUNDUP(MONTH(LoanTable[[#This Row],[Disbursement Date]])/3,0)</f>
        <v>2023-Q1</v>
      </c>
      <c r="BE1760">
        <f>IF(LoanTable[[#This Row],[Disbursement Date]]=LoanTable[[#This Row],[First Loan Date]],1,0)</f>
        <v>1</v>
      </c>
    </row>
    <row r="1761" spans="1:57" x14ac:dyDescent="0.3">
      <c r="A1761" t="s">
        <v>1590</v>
      </c>
      <c r="B1761">
        <v>436</v>
      </c>
      <c r="C1761" t="s">
        <v>409</v>
      </c>
      <c r="D1761" t="s">
        <v>589</v>
      </c>
      <c r="E1761">
        <v>33899</v>
      </c>
      <c r="F1761">
        <v>30488</v>
      </c>
      <c r="G1761">
        <v>14729</v>
      </c>
      <c r="H1761" s="5">
        <v>44930</v>
      </c>
      <c r="I1761" t="s">
        <v>615</v>
      </c>
      <c r="J1761" t="s">
        <v>619</v>
      </c>
      <c r="K1761">
        <v>1030063</v>
      </c>
      <c r="L1761" t="s">
        <v>411</v>
      </c>
      <c r="M1761" t="s">
        <v>154</v>
      </c>
      <c r="N1761" t="s">
        <v>13</v>
      </c>
      <c r="O1761" t="s">
        <v>28</v>
      </c>
      <c r="P1761">
        <v>49</v>
      </c>
      <c r="Q1761" s="5" t="s">
        <v>155</v>
      </c>
      <c r="R1761" t="s">
        <v>30</v>
      </c>
      <c r="S1761" t="s">
        <v>145</v>
      </c>
      <c r="T1761" t="s">
        <v>18</v>
      </c>
      <c r="U1761" t="s">
        <v>26</v>
      </c>
      <c r="V1761" t="s">
        <v>20</v>
      </c>
      <c r="W1761">
        <v>695</v>
      </c>
      <c r="X1761" t="s">
        <v>574</v>
      </c>
      <c r="Y1761" t="s">
        <v>590</v>
      </c>
      <c r="Z1761" t="s">
        <v>576</v>
      </c>
      <c r="AA1761">
        <v>9.9099999999999994E-2</v>
      </c>
      <c r="AB1761" t="s">
        <v>577</v>
      </c>
      <c r="AC1761" t="s">
        <v>591</v>
      </c>
      <c r="AD1761" t="s">
        <v>409</v>
      </c>
      <c r="AE1761" t="s">
        <v>234</v>
      </c>
      <c r="AF1761" t="s">
        <v>235</v>
      </c>
      <c r="AG1761" t="s">
        <v>236</v>
      </c>
      <c r="AH1761" t="s">
        <v>237</v>
      </c>
      <c r="AI1761" t="s">
        <v>246</v>
      </c>
      <c r="AJ1761">
        <v>1030063</v>
      </c>
      <c r="AK1761" t="s">
        <v>410</v>
      </c>
      <c r="AL1761" t="s">
        <v>241</v>
      </c>
      <c r="AM1761">
        <v>34107</v>
      </c>
      <c r="AN1761">
        <v>30520</v>
      </c>
      <c r="AO1761">
        <v>33827</v>
      </c>
      <c r="AP1761">
        <v>8.42</v>
      </c>
      <c r="AQ1761">
        <v>3785.93</v>
      </c>
      <c r="AR1761" t="s">
        <v>2626</v>
      </c>
      <c r="AS1761" t="s">
        <v>2626</v>
      </c>
      <c r="AT1761">
        <v>1</v>
      </c>
      <c r="AU1761" t="s">
        <v>2628</v>
      </c>
      <c r="AV1761" s="3">
        <v>43677</v>
      </c>
      <c r="AW1761" s="3" t="str">
        <f>TEXT(LoanTable[[#This Row],[Disbursement Date]],"YYYY-MM")</f>
        <v>2023-01</v>
      </c>
      <c r="AX1761" t="str">
        <f>TEXT(EDATE(LoanTable[[#This Row],[Disbursement Date]],-1),"YYYY-MM")</f>
        <v>2022-12</v>
      </c>
      <c r="AY1761">
        <f>IF(LoanTable[[#This Row],[Loan Status]]="Active",1,0)</f>
        <v>0</v>
      </c>
      <c r="AZ1761">
        <f>IF(COUNTIFS(LoanTable[Client id],LoanTable[[#This Row],[Client id]],LoanTable[Period],LoanTable[[#This Row],[Previous Period]])&gt;0,1,0)</f>
        <v>1</v>
      </c>
      <c r="BA1761" s="17" t="str">
        <f>TEXT(LoanTable[[#This Row],[Disbursement Date]],"YYYY")</f>
        <v>2023</v>
      </c>
      <c r="BB1761" s="10" cm="1">
        <f t="array" ref="BB1761">IF(YEAR(LoanTable[[#This Row],[Disbursement Date]])=MIN(YEAR(LoanTable[Disbursement Date])),"",YEAR(LoanTable[[#This Row],[Disbursement Date]])-1)</f>
        <v>2022</v>
      </c>
      <c r="BC1761" s="10">
        <f>IF(LoanTable[[#This Row],[Previous Year]]="",1,IF(COUNTIFS(LoanTable[Client id],LoanTable[[#This Row],[Client id]],LoanTable[Year],LoanTable[[#This Row],[Previous Year]])&gt;0,1,0))</f>
        <v>1</v>
      </c>
      <c r="BD1761" t="str">
        <f>YEAR(LoanTable[[#This Row],[Disbursement Date]]) &amp; "-Q" &amp; ROUNDUP(MONTH(LoanTable[[#This Row],[Disbursement Date]])/3,0)</f>
        <v>2023-Q1</v>
      </c>
      <c r="BE1761">
        <f>IF(LoanTable[[#This Row],[Disbursement Date]]=LoanTable[[#This Row],[First Loan Date]],1,0)</f>
        <v>0</v>
      </c>
    </row>
    <row r="1762" spans="1:57" x14ac:dyDescent="0.3">
      <c r="A1762" t="s">
        <v>1898</v>
      </c>
      <c r="B1762">
        <v>623</v>
      </c>
      <c r="C1762" t="s">
        <v>249</v>
      </c>
      <c r="D1762" t="s">
        <v>573</v>
      </c>
      <c r="E1762">
        <v>12341</v>
      </c>
      <c r="F1762">
        <v>23690</v>
      </c>
      <c r="G1762">
        <v>4619</v>
      </c>
      <c r="H1762" s="5">
        <v>44933</v>
      </c>
      <c r="I1762" t="s">
        <v>612</v>
      </c>
      <c r="J1762" t="s">
        <v>613</v>
      </c>
      <c r="K1762">
        <v>910182</v>
      </c>
      <c r="L1762" t="s">
        <v>257</v>
      </c>
      <c r="M1762" t="s">
        <v>175</v>
      </c>
      <c r="N1762" t="s">
        <v>13</v>
      </c>
      <c r="O1762" t="s">
        <v>28</v>
      </c>
      <c r="P1762">
        <v>52</v>
      </c>
      <c r="Q1762" s="5" t="s">
        <v>103</v>
      </c>
      <c r="R1762" t="s">
        <v>30</v>
      </c>
      <c r="S1762" t="s">
        <v>145</v>
      </c>
      <c r="T1762" t="s">
        <v>18</v>
      </c>
      <c r="U1762" t="s">
        <v>22</v>
      </c>
      <c r="V1762" t="s">
        <v>39</v>
      </c>
      <c r="W1762">
        <v>626</v>
      </c>
      <c r="X1762" t="s">
        <v>574</v>
      </c>
      <c r="Y1762" t="s">
        <v>575</v>
      </c>
      <c r="Z1762" t="s">
        <v>576</v>
      </c>
      <c r="AA1762">
        <v>0.1065</v>
      </c>
      <c r="AB1762" t="s">
        <v>577</v>
      </c>
      <c r="AC1762" t="s">
        <v>578</v>
      </c>
      <c r="AD1762" t="s">
        <v>249</v>
      </c>
      <c r="AE1762" t="s">
        <v>250</v>
      </c>
      <c r="AF1762" t="s">
        <v>251</v>
      </c>
      <c r="AG1762" t="s">
        <v>252</v>
      </c>
      <c r="AH1762" t="s">
        <v>253</v>
      </c>
      <c r="AI1762" t="s">
        <v>254</v>
      </c>
      <c r="AJ1762">
        <v>910182</v>
      </c>
      <c r="AK1762" t="s">
        <v>255</v>
      </c>
      <c r="AL1762" t="s">
        <v>256</v>
      </c>
      <c r="AM1762">
        <v>12815</v>
      </c>
      <c r="AN1762">
        <v>23711</v>
      </c>
      <c r="AO1762">
        <v>11864</v>
      </c>
      <c r="AP1762">
        <v>3.96</v>
      </c>
      <c r="AQ1762">
        <v>1928.8</v>
      </c>
      <c r="AR1762" t="s">
        <v>2626</v>
      </c>
      <c r="AS1762" t="s">
        <v>2626</v>
      </c>
      <c r="AT1762">
        <v>0</v>
      </c>
      <c r="AU1762" t="s">
        <v>2628</v>
      </c>
      <c r="AV1762" s="3">
        <v>42097</v>
      </c>
      <c r="AW1762" s="3" t="str">
        <f>TEXT(LoanTable[[#This Row],[Disbursement Date]],"YYYY-MM")</f>
        <v>2023-01</v>
      </c>
      <c r="AX1762" t="str">
        <f>TEXT(EDATE(LoanTable[[#This Row],[Disbursement Date]],-1),"YYYY-MM")</f>
        <v>2022-12</v>
      </c>
      <c r="AY1762">
        <f>IF(LoanTable[[#This Row],[Loan Status]]="Active",1,0)</f>
        <v>0</v>
      </c>
      <c r="AZ1762">
        <f>IF(COUNTIFS(LoanTable[Client id],LoanTable[[#This Row],[Client id]],LoanTable[Period],LoanTable[[#This Row],[Previous Period]])&gt;0,1,0)</f>
        <v>0</v>
      </c>
      <c r="BA1762" s="17" t="str">
        <f>TEXT(LoanTable[[#This Row],[Disbursement Date]],"YYYY")</f>
        <v>2023</v>
      </c>
      <c r="BB1762" s="10" cm="1">
        <f t="array" ref="BB1762">IF(YEAR(LoanTable[[#This Row],[Disbursement Date]])=MIN(YEAR(LoanTable[Disbursement Date])),"",YEAR(LoanTable[[#This Row],[Disbursement Date]])-1)</f>
        <v>2022</v>
      </c>
      <c r="BC1762" s="10">
        <f>IF(LoanTable[[#This Row],[Previous Year]]="",1,IF(COUNTIFS(LoanTable[Client id],LoanTable[[#This Row],[Client id]],LoanTable[Year],LoanTable[[#This Row],[Previous Year]])&gt;0,1,0))</f>
        <v>0</v>
      </c>
      <c r="BD1762" t="str">
        <f>YEAR(LoanTable[[#This Row],[Disbursement Date]]) &amp; "-Q" &amp; ROUNDUP(MONTH(LoanTable[[#This Row],[Disbursement Date]])/3,0)</f>
        <v>2023-Q1</v>
      </c>
      <c r="BE1762">
        <f>IF(LoanTable[[#This Row],[Disbursement Date]]=LoanTable[[#This Row],[First Loan Date]],1,0)</f>
        <v>0</v>
      </c>
    </row>
    <row r="1763" spans="1:57" x14ac:dyDescent="0.3">
      <c r="A1763" t="s">
        <v>1606</v>
      </c>
      <c r="B1763">
        <v>628</v>
      </c>
      <c r="C1763" t="s">
        <v>330</v>
      </c>
      <c r="D1763" t="s">
        <v>573</v>
      </c>
      <c r="E1763">
        <v>5889</v>
      </c>
      <c r="F1763">
        <v>2901</v>
      </c>
      <c r="G1763">
        <v>3600</v>
      </c>
      <c r="H1763" s="5">
        <v>44933</v>
      </c>
      <c r="I1763" t="s">
        <v>617</v>
      </c>
      <c r="J1763" t="s">
        <v>613</v>
      </c>
      <c r="K1763">
        <v>690076</v>
      </c>
      <c r="L1763" t="s">
        <v>337</v>
      </c>
      <c r="M1763" t="s">
        <v>27</v>
      </c>
      <c r="N1763" t="s">
        <v>13</v>
      </c>
      <c r="O1763" t="s">
        <v>28</v>
      </c>
      <c r="P1763">
        <v>47</v>
      </c>
      <c r="Q1763" s="5" t="s">
        <v>212</v>
      </c>
      <c r="R1763" t="s">
        <v>104</v>
      </c>
      <c r="S1763" t="s">
        <v>105</v>
      </c>
      <c r="T1763" t="s">
        <v>63</v>
      </c>
      <c r="U1763" t="s">
        <v>38</v>
      </c>
      <c r="V1763" t="s">
        <v>20</v>
      </c>
      <c r="W1763">
        <v>346</v>
      </c>
      <c r="X1763" t="s">
        <v>574</v>
      </c>
      <c r="Y1763" t="s">
        <v>575</v>
      </c>
      <c r="Z1763" t="s">
        <v>576</v>
      </c>
      <c r="AA1763">
        <v>0.1065</v>
      </c>
      <c r="AB1763" t="s">
        <v>577</v>
      </c>
      <c r="AC1763" t="s">
        <v>578</v>
      </c>
      <c r="AD1763" t="s">
        <v>330</v>
      </c>
      <c r="AE1763" t="s">
        <v>331</v>
      </c>
      <c r="AF1763" t="s">
        <v>332</v>
      </c>
      <c r="AG1763" t="s">
        <v>333</v>
      </c>
      <c r="AH1763" t="s">
        <v>334</v>
      </c>
      <c r="AI1763" t="s">
        <v>335</v>
      </c>
      <c r="AJ1763">
        <v>690076</v>
      </c>
      <c r="AK1763" t="s">
        <v>336</v>
      </c>
      <c r="AL1763" t="s">
        <v>239</v>
      </c>
      <c r="AM1763">
        <v>5439</v>
      </c>
      <c r="AN1763">
        <v>4501</v>
      </c>
      <c r="AO1763">
        <v>5713</v>
      </c>
      <c r="AP1763">
        <v>42.61</v>
      </c>
      <c r="AQ1763">
        <v>4601.42</v>
      </c>
      <c r="AR1763" t="s">
        <v>2626</v>
      </c>
      <c r="AS1763" t="s">
        <v>2626</v>
      </c>
      <c r="AT1763">
        <v>0</v>
      </c>
      <c r="AU1763" t="s">
        <v>2628</v>
      </c>
      <c r="AV1763" s="3">
        <v>44933</v>
      </c>
      <c r="AW1763" s="3" t="str">
        <f>TEXT(LoanTable[[#This Row],[Disbursement Date]],"YYYY-MM")</f>
        <v>2023-01</v>
      </c>
      <c r="AX1763" t="str">
        <f>TEXT(EDATE(LoanTable[[#This Row],[Disbursement Date]],-1),"YYYY-MM")</f>
        <v>2022-12</v>
      </c>
      <c r="AY1763">
        <f>IF(LoanTable[[#This Row],[Loan Status]]="Active",1,0)</f>
        <v>0</v>
      </c>
      <c r="AZ1763">
        <f>IF(COUNTIFS(LoanTable[Client id],LoanTable[[#This Row],[Client id]],LoanTable[Period],LoanTable[[#This Row],[Previous Period]])&gt;0,1,0)</f>
        <v>0</v>
      </c>
      <c r="BA1763" s="17" t="str">
        <f>TEXT(LoanTable[[#This Row],[Disbursement Date]],"YYYY")</f>
        <v>2023</v>
      </c>
      <c r="BB1763" s="10" cm="1">
        <f t="array" ref="BB1763">IF(YEAR(LoanTable[[#This Row],[Disbursement Date]])=MIN(YEAR(LoanTable[Disbursement Date])),"",YEAR(LoanTable[[#This Row],[Disbursement Date]])-1)</f>
        <v>2022</v>
      </c>
      <c r="BC1763" s="10">
        <f>IF(LoanTable[[#This Row],[Previous Year]]="",1,IF(COUNTIFS(LoanTable[Client id],LoanTable[[#This Row],[Client id]],LoanTable[Year],LoanTable[[#This Row],[Previous Year]])&gt;0,1,0))</f>
        <v>0</v>
      </c>
      <c r="BD1763" t="str">
        <f>YEAR(LoanTable[[#This Row],[Disbursement Date]]) &amp; "-Q" &amp; ROUNDUP(MONTH(LoanTable[[#This Row],[Disbursement Date]])/3,0)</f>
        <v>2023-Q1</v>
      </c>
      <c r="BE1763">
        <f>IF(LoanTable[[#This Row],[Disbursement Date]]=LoanTable[[#This Row],[First Loan Date]],1,0)</f>
        <v>1</v>
      </c>
    </row>
    <row r="1764" spans="1:57" x14ac:dyDescent="0.3">
      <c r="A1764" t="s">
        <v>1462</v>
      </c>
      <c r="B1764">
        <v>29</v>
      </c>
      <c r="C1764" t="s">
        <v>344</v>
      </c>
      <c r="D1764" t="s">
        <v>589</v>
      </c>
      <c r="E1764">
        <v>26512</v>
      </c>
      <c r="F1764">
        <v>16385</v>
      </c>
      <c r="G1764">
        <v>39039</v>
      </c>
      <c r="H1764" s="5">
        <v>44935</v>
      </c>
      <c r="I1764" t="s">
        <v>624</v>
      </c>
      <c r="J1764" t="s">
        <v>613</v>
      </c>
      <c r="K1764">
        <v>910020</v>
      </c>
      <c r="L1764" t="s">
        <v>346</v>
      </c>
      <c r="M1764" t="s">
        <v>82</v>
      </c>
      <c r="N1764" t="s">
        <v>13</v>
      </c>
      <c r="O1764" t="s">
        <v>33</v>
      </c>
      <c r="P1764">
        <v>23</v>
      </c>
      <c r="Q1764" s="6" t="s">
        <v>83</v>
      </c>
      <c r="R1764" t="s">
        <v>74</v>
      </c>
      <c r="S1764" t="s">
        <v>35</v>
      </c>
      <c r="T1764" t="s">
        <v>18</v>
      </c>
      <c r="U1764" t="s">
        <v>38</v>
      </c>
      <c r="V1764" t="s">
        <v>31</v>
      </c>
      <c r="W1764">
        <v>503</v>
      </c>
      <c r="X1764" t="s">
        <v>574</v>
      </c>
      <c r="Y1764" t="s">
        <v>590</v>
      </c>
      <c r="Z1764" t="s">
        <v>576</v>
      </c>
      <c r="AA1764">
        <v>9.9099999999999994E-2</v>
      </c>
      <c r="AB1764" t="s">
        <v>577</v>
      </c>
      <c r="AC1764" t="s">
        <v>591</v>
      </c>
      <c r="AD1764" t="s">
        <v>344</v>
      </c>
      <c r="AE1764" t="s">
        <v>250</v>
      </c>
      <c r="AF1764" t="s">
        <v>251</v>
      </c>
      <c r="AG1764" t="s">
        <v>252</v>
      </c>
      <c r="AH1764" t="s">
        <v>253</v>
      </c>
      <c r="AI1764" t="s">
        <v>254</v>
      </c>
      <c r="AJ1764">
        <v>910020</v>
      </c>
      <c r="AK1764" t="s">
        <v>345</v>
      </c>
      <c r="AL1764" t="s">
        <v>256</v>
      </c>
      <c r="AM1764">
        <v>26916</v>
      </c>
      <c r="AN1764">
        <v>17208</v>
      </c>
      <c r="AO1764">
        <v>26456</v>
      </c>
      <c r="AP1764">
        <v>34.380000000000003</v>
      </c>
      <c r="AQ1764">
        <v>1001.69</v>
      </c>
      <c r="AR1764" t="s">
        <v>2626</v>
      </c>
      <c r="AS1764" t="s">
        <v>2626</v>
      </c>
      <c r="AT1764">
        <v>2</v>
      </c>
      <c r="AU1764" t="s">
        <v>2629</v>
      </c>
      <c r="AV1764" s="3">
        <v>42995</v>
      </c>
      <c r="AW1764" s="3" t="str">
        <f>TEXT(LoanTable[[#This Row],[Disbursement Date]],"YYYY-MM")</f>
        <v>2023-01</v>
      </c>
      <c r="AX1764" t="str">
        <f>TEXT(EDATE(LoanTable[[#This Row],[Disbursement Date]],-1),"YYYY-MM")</f>
        <v>2022-12</v>
      </c>
      <c r="AY1764">
        <f>IF(LoanTable[[#This Row],[Loan Status]]="Active",1,0)</f>
        <v>1</v>
      </c>
      <c r="AZ1764">
        <f>IF(COUNTIFS(LoanTable[Client id],LoanTable[[#This Row],[Client id]],LoanTable[Period],LoanTable[[#This Row],[Previous Period]])&gt;0,1,0)</f>
        <v>0</v>
      </c>
      <c r="BA1764" s="17" t="str">
        <f>TEXT(LoanTable[[#This Row],[Disbursement Date]],"YYYY")</f>
        <v>2023</v>
      </c>
      <c r="BB1764" s="10" cm="1">
        <f t="array" ref="BB1764">IF(YEAR(LoanTable[[#This Row],[Disbursement Date]])=MIN(YEAR(LoanTable[Disbursement Date])),"",YEAR(LoanTable[[#This Row],[Disbursement Date]])-1)</f>
        <v>2022</v>
      </c>
      <c r="BC1764" s="10">
        <f>IF(LoanTable[[#This Row],[Previous Year]]="",1,IF(COUNTIFS(LoanTable[Client id],LoanTable[[#This Row],[Client id]],LoanTable[Year],LoanTable[[#This Row],[Previous Year]])&gt;0,1,0))</f>
        <v>1</v>
      </c>
      <c r="BD1764" t="str">
        <f>YEAR(LoanTable[[#This Row],[Disbursement Date]]) &amp; "-Q" &amp; ROUNDUP(MONTH(LoanTable[[#This Row],[Disbursement Date]])/3,0)</f>
        <v>2023-Q1</v>
      </c>
      <c r="BE1764">
        <f>IF(LoanTable[[#This Row],[Disbursement Date]]=LoanTable[[#This Row],[First Loan Date]],1,0)</f>
        <v>0</v>
      </c>
    </row>
    <row r="1765" spans="1:57" x14ac:dyDescent="0.3">
      <c r="A1765" t="s">
        <v>771</v>
      </c>
      <c r="B1765">
        <v>518</v>
      </c>
      <c r="C1765" t="s">
        <v>471</v>
      </c>
      <c r="D1765" t="s">
        <v>589</v>
      </c>
      <c r="E1765">
        <v>41823</v>
      </c>
      <c r="F1765">
        <v>32694</v>
      </c>
      <c r="G1765">
        <v>32079</v>
      </c>
      <c r="H1765" s="5">
        <v>44936</v>
      </c>
      <c r="I1765" t="s">
        <v>612</v>
      </c>
      <c r="J1765" t="s">
        <v>619</v>
      </c>
      <c r="K1765">
        <v>570241</v>
      </c>
      <c r="L1765" t="s">
        <v>477</v>
      </c>
      <c r="M1765" t="s">
        <v>175</v>
      </c>
      <c r="N1765" t="s">
        <v>13</v>
      </c>
      <c r="O1765" t="s">
        <v>46</v>
      </c>
      <c r="P1765">
        <v>34</v>
      </c>
      <c r="Q1765" s="5" t="s">
        <v>176</v>
      </c>
      <c r="R1765" t="s">
        <v>30</v>
      </c>
      <c r="S1765" t="s">
        <v>145</v>
      </c>
      <c r="T1765" t="s">
        <v>63</v>
      </c>
      <c r="U1765" t="s">
        <v>22</v>
      </c>
      <c r="V1765" t="s">
        <v>20</v>
      </c>
      <c r="W1765">
        <v>469</v>
      </c>
      <c r="X1765" t="s">
        <v>574</v>
      </c>
      <c r="Y1765" t="s">
        <v>590</v>
      </c>
      <c r="Z1765" t="s">
        <v>576</v>
      </c>
      <c r="AA1765">
        <v>9.9099999999999994E-2</v>
      </c>
      <c r="AB1765" t="s">
        <v>577</v>
      </c>
      <c r="AC1765" t="s">
        <v>591</v>
      </c>
      <c r="AD1765" t="s">
        <v>471</v>
      </c>
      <c r="AE1765" t="s">
        <v>472</v>
      </c>
      <c r="AF1765" t="s">
        <v>473</v>
      </c>
      <c r="AG1765" t="s">
        <v>474</v>
      </c>
      <c r="AH1765" t="s">
        <v>475</v>
      </c>
      <c r="AI1765" t="s">
        <v>471</v>
      </c>
      <c r="AJ1765">
        <v>570241</v>
      </c>
      <c r="AK1765" t="s">
        <v>476</v>
      </c>
      <c r="AL1765" t="s">
        <v>241</v>
      </c>
      <c r="AM1765">
        <v>43528</v>
      </c>
      <c r="AN1765">
        <v>34320</v>
      </c>
      <c r="AO1765">
        <v>41649</v>
      </c>
      <c r="AP1765">
        <v>35.770000000000003</v>
      </c>
      <c r="AQ1765">
        <v>677.91</v>
      </c>
      <c r="AR1765" t="s">
        <v>2626</v>
      </c>
      <c r="AS1765" t="s">
        <v>2626</v>
      </c>
      <c r="AT1765">
        <v>1</v>
      </c>
      <c r="AU1765" t="s">
        <v>2628</v>
      </c>
      <c r="AV1765" s="3">
        <v>42252</v>
      </c>
      <c r="AW1765" s="3" t="str">
        <f>TEXT(LoanTable[[#This Row],[Disbursement Date]],"YYYY-MM")</f>
        <v>2023-01</v>
      </c>
      <c r="AX1765" t="str">
        <f>TEXT(EDATE(LoanTable[[#This Row],[Disbursement Date]],-1),"YYYY-MM")</f>
        <v>2022-12</v>
      </c>
      <c r="AY1765">
        <f>IF(LoanTable[[#This Row],[Loan Status]]="Active",1,0)</f>
        <v>0</v>
      </c>
      <c r="AZ1765">
        <f>IF(COUNTIFS(LoanTable[Client id],LoanTable[[#This Row],[Client id]],LoanTable[Period],LoanTable[[#This Row],[Previous Period]])&gt;0,1,0)</f>
        <v>0</v>
      </c>
      <c r="BA1765" s="17" t="str">
        <f>TEXT(LoanTable[[#This Row],[Disbursement Date]],"YYYY")</f>
        <v>2023</v>
      </c>
      <c r="BB1765" s="10" cm="1">
        <f t="array" ref="BB1765">IF(YEAR(LoanTable[[#This Row],[Disbursement Date]])=MIN(YEAR(LoanTable[Disbursement Date])),"",YEAR(LoanTable[[#This Row],[Disbursement Date]])-1)</f>
        <v>2022</v>
      </c>
      <c r="BC1765" s="10">
        <f>IF(LoanTable[[#This Row],[Previous Year]]="",1,IF(COUNTIFS(LoanTable[Client id],LoanTable[[#This Row],[Client id]],LoanTable[Year],LoanTable[[#This Row],[Previous Year]])&gt;0,1,0))</f>
        <v>0</v>
      </c>
      <c r="BD1765" t="str">
        <f>YEAR(LoanTable[[#This Row],[Disbursement Date]]) &amp; "-Q" &amp; ROUNDUP(MONTH(LoanTable[[#This Row],[Disbursement Date]])/3,0)</f>
        <v>2023-Q1</v>
      </c>
      <c r="BE1765">
        <f>IF(LoanTable[[#This Row],[Disbursement Date]]=LoanTable[[#This Row],[First Loan Date]],1,0)</f>
        <v>0</v>
      </c>
    </row>
    <row r="1766" spans="1:57" x14ac:dyDescent="0.3">
      <c r="A1766" t="s">
        <v>2340</v>
      </c>
      <c r="B1766">
        <v>616</v>
      </c>
      <c r="C1766" t="s">
        <v>516</v>
      </c>
      <c r="D1766" t="s">
        <v>598</v>
      </c>
      <c r="E1766">
        <v>34336</v>
      </c>
      <c r="F1766">
        <v>9777</v>
      </c>
      <c r="G1766">
        <v>33168</v>
      </c>
      <c r="H1766" s="5">
        <v>44939</v>
      </c>
      <c r="I1766" t="s">
        <v>624</v>
      </c>
      <c r="J1766" t="s">
        <v>619</v>
      </c>
      <c r="K1766">
        <v>1320004</v>
      </c>
      <c r="L1766" t="s">
        <v>518</v>
      </c>
      <c r="M1766" t="s">
        <v>86</v>
      </c>
      <c r="N1766" t="s">
        <v>13</v>
      </c>
      <c r="O1766" t="s">
        <v>46</v>
      </c>
      <c r="P1766">
        <v>33</v>
      </c>
      <c r="Q1766" s="5" t="s">
        <v>87</v>
      </c>
      <c r="R1766" t="s">
        <v>74</v>
      </c>
      <c r="S1766" t="s">
        <v>35</v>
      </c>
      <c r="T1766" t="s">
        <v>63</v>
      </c>
      <c r="U1766" t="s">
        <v>26</v>
      </c>
      <c r="V1766" t="s">
        <v>20</v>
      </c>
      <c r="W1766">
        <v>731</v>
      </c>
      <c r="X1766" t="s">
        <v>574</v>
      </c>
      <c r="Y1766" t="s">
        <v>584</v>
      </c>
      <c r="Z1766" t="s">
        <v>593</v>
      </c>
      <c r="AA1766">
        <v>0.14649999999999999</v>
      </c>
      <c r="AB1766" t="s">
        <v>599</v>
      </c>
      <c r="AC1766" t="s">
        <v>600</v>
      </c>
      <c r="AD1766" t="s">
        <v>516</v>
      </c>
      <c r="AE1766" t="s">
        <v>375</v>
      </c>
      <c r="AF1766" t="s">
        <v>376</v>
      </c>
      <c r="AG1766" t="s">
        <v>377</v>
      </c>
      <c r="AH1766" t="s">
        <v>378</v>
      </c>
      <c r="AI1766" t="s">
        <v>376</v>
      </c>
      <c r="AJ1766">
        <v>1320004</v>
      </c>
      <c r="AK1766" t="s">
        <v>517</v>
      </c>
      <c r="AL1766" t="s">
        <v>239</v>
      </c>
      <c r="AM1766">
        <v>36274</v>
      </c>
      <c r="AN1766">
        <v>11641</v>
      </c>
      <c r="AO1766">
        <v>34288</v>
      </c>
      <c r="AP1766">
        <v>19.190000000000001</v>
      </c>
      <c r="AQ1766">
        <v>1790.33</v>
      </c>
      <c r="AR1766" t="s">
        <v>2626</v>
      </c>
      <c r="AS1766" t="s">
        <v>2626</v>
      </c>
      <c r="AT1766">
        <v>2</v>
      </c>
      <c r="AU1766" t="s">
        <v>2628</v>
      </c>
      <c r="AV1766" s="3">
        <v>42246</v>
      </c>
      <c r="AW1766" s="3" t="str">
        <f>TEXT(LoanTable[[#This Row],[Disbursement Date]],"YYYY-MM")</f>
        <v>2023-01</v>
      </c>
      <c r="AX1766" t="str">
        <f>TEXT(EDATE(LoanTable[[#This Row],[Disbursement Date]],-1),"YYYY-MM")</f>
        <v>2022-12</v>
      </c>
      <c r="AY1766">
        <f>IF(LoanTable[[#This Row],[Loan Status]]="Active",1,0)</f>
        <v>1</v>
      </c>
      <c r="AZ1766">
        <f>IF(COUNTIFS(LoanTable[Client id],LoanTable[[#This Row],[Client id]],LoanTable[Period],LoanTable[[#This Row],[Previous Period]])&gt;0,1,0)</f>
        <v>0</v>
      </c>
      <c r="BA1766" s="17" t="str">
        <f>TEXT(LoanTable[[#This Row],[Disbursement Date]],"YYYY")</f>
        <v>2023</v>
      </c>
      <c r="BB1766" s="10" cm="1">
        <f t="array" ref="BB1766">IF(YEAR(LoanTable[[#This Row],[Disbursement Date]])=MIN(YEAR(LoanTable[Disbursement Date])),"",YEAR(LoanTable[[#This Row],[Disbursement Date]])-1)</f>
        <v>2022</v>
      </c>
      <c r="BC1766" s="10">
        <f>IF(LoanTable[[#This Row],[Previous Year]]="",1,IF(COUNTIFS(LoanTable[Client id],LoanTable[[#This Row],[Client id]],LoanTable[Year],LoanTable[[#This Row],[Previous Year]])&gt;0,1,0))</f>
        <v>0</v>
      </c>
      <c r="BD1766" t="str">
        <f>YEAR(LoanTable[[#This Row],[Disbursement Date]]) &amp; "-Q" &amp; ROUNDUP(MONTH(LoanTable[[#This Row],[Disbursement Date]])/3,0)</f>
        <v>2023-Q1</v>
      </c>
      <c r="BE1766">
        <f>IF(LoanTable[[#This Row],[Disbursement Date]]=LoanTable[[#This Row],[First Loan Date]],1,0)</f>
        <v>0</v>
      </c>
    </row>
    <row r="1767" spans="1:57" x14ac:dyDescent="0.3">
      <c r="A1767" t="s">
        <v>1562</v>
      </c>
      <c r="B1767">
        <v>506</v>
      </c>
      <c r="C1767" t="s">
        <v>330</v>
      </c>
      <c r="D1767" t="s">
        <v>589</v>
      </c>
      <c r="E1767">
        <v>34690</v>
      </c>
      <c r="F1767">
        <v>28798</v>
      </c>
      <c r="G1767">
        <v>34434</v>
      </c>
      <c r="H1767" s="5">
        <v>44940</v>
      </c>
      <c r="I1767" t="s">
        <v>612</v>
      </c>
      <c r="J1767" t="s">
        <v>613</v>
      </c>
      <c r="K1767">
        <v>690076</v>
      </c>
      <c r="L1767" t="s">
        <v>337</v>
      </c>
      <c r="M1767" t="s">
        <v>211</v>
      </c>
      <c r="N1767" t="s">
        <v>13</v>
      </c>
      <c r="O1767" t="s">
        <v>28</v>
      </c>
      <c r="P1767">
        <v>53</v>
      </c>
      <c r="Q1767" s="5" t="s">
        <v>62</v>
      </c>
      <c r="R1767" t="s">
        <v>104</v>
      </c>
      <c r="S1767" t="s">
        <v>105</v>
      </c>
      <c r="T1767" t="s">
        <v>18</v>
      </c>
      <c r="U1767" t="s">
        <v>38</v>
      </c>
      <c r="V1767" t="s">
        <v>31</v>
      </c>
      <c r="W1767">
        <v>812</v>
      </c>
      <c r="X1767" t="s">
        <v>574</v>
      </c>
      <c r="Y1767" t="s">
        <v>590</v>
      </c>
      <c r="Z1767" t="s">
        <v>576</v>
      </c>
      <c r="AA1767">
        <v>9.9099999999999994E-2</v>
      </c>
      <c r="AB1767" t="s">
        <v>577</v>
      </c>
      <c r="AC1767" t="s">
        <v>591</v>
      </c>
      <c r="AD1767" t="s">
        <v>330</v>
      </c>
      <c r="AE1767" t="s">
        <v>331</v>
      </c>
      <c r="AF1767" t="s">
        <v>332</v>
      </c>
      <c r="AG1767" t="s">
        <v>333</v>
      </c>
      <c r="AH1767" t="s">
        <v>334</v>
      </c>
      <c r="AI1767" t="s">
        <v>335</v>
      </c>
      <c r="AJ1767">
        <v>690076</v>
      </c>
      <c r="AK1767" t="s">
        <v>336</v>
      </c>
      <c r="AL1767" t="s">
        <v>239</v>
      </c>
      <c r="AM1767">
        <v>35586</v>
      </c>
      <c r="AN1767">
        <v>28625</v>
      </c>
      <c r="AO1767">
        <v>34528</v>
      </c>
      <c r="AP1767">
        <v>32.53</v>
      </c>
      <c r="AQ1767">
        <v>265.95</v>
      </c>
      <c r="AR1767" t="s">
        <v>2626</v>
      </c>
      <c r="AS1767" t="s">
        <v>2626</v>
      </c>
      <c r="AT1767">
        <v>1</v>
      </c>
      <c r="AU1767" t="s">
        <v>2628</v>
      </c>
      <c r="AV1767" s="3">
        <v>42653</v>
      </c>
      <c r="AW1767" s="3" t="str">
        <f>TEXT(LoanTable[[#This Row],[Disbursement Date]],"YYYY-MM")</f>
        <v>2023-01</v>
      </c>
      <c r="AX1767" t="str">
        <f>TEXT(EDATE(LoanTable[[#This Row],[Disbursement Date]],-1),"YYYY-MM")</f>
        <v>2022-12</v>
      </c>
      <c r="AY1767">
        <f>IF(LoanTable[[#This Row],[Loan Status]]="Active",1,0)</f>
        <v>0</v>
      </c>
      <c r="AZ1767">
        <f>IF(COUNTIFS(LoanTable[Client id],LoanTable[[#This Row],[Client id]],LoanTable[Period],LoanTable[[#This Row],[Previous Period]])&gt;0,1,0)</f>
        <v>0</v>
      </c>
      <c r="BA1767" s="17" t="str">
        <f>TEXT(LoanTable[[#This Row],[Disbursement Date]],"YYYY")</f>
        <v>2023</v>
      </c>
      <c r="BB1767" s="10" cm="1">
        <f t="array" ref="BB1767">IF(YEAR(LoanTable[[#This Row],[Disbursement Date]])=MIN(YEAR(LoanTable[Disbursement Date])),"",YEAR(LoanTable[[#This Row],[Disbursement Date]])-1)</f>
        <v>2022</v>
      </c>
      <c r="BC1767" s="10">
        <f>IF(LoanTable[[#This Row],[Previous Year]]="",1,IF(COUNTIFS(LoanTable[Client id],LoanTable[[#This Row],[Client id]],LoanTable[Year],LoanTable[[#This Row],[Previous Year]])&gt;0,1,0))</f>
        <v>0</v>
      </c>
      <c r="BD1767" t="str">
        <f>YEAR(LoanTable[[#This Row],[Disbursement Date]]) &amp; "-Q" &amp; ROUNDUP(MONTH(LoanTable[[#This Row],[Disbursement Date]])/3,0)</f>
        <v>2023-Q1</v>
      </c>
      <c r="BE1767">
        <f>IF(LoanTable[[#This Row],[Disbursement Date]]=LoanTable[[#This Row],[First Loan Date]],1,0)</f>
        <v>0</v>
      </c>
    </row>
    <row r="1768" spans="1:57" x14ac:dyDescent="0.3">
      <c r="A1768" t="s">
        <v>1291</v>
      </c>
      <c r="B1768">
        <v>455</v>
      </c>
      <c r="C1768" t="s">
        <v>386</v>
      </c>
      <c r="D1768" t="s">
        <v>573</v>
      </c>
      <c r="E1768">
        <v>40289</v>
      </c>
      <c r="F1768">
        <v>9886</v>
      </c>
      <c r="G1768">
        <v>44800</v>
      </c>
      <c r="H1768" s="5">
        <v>44943</v>
      </c>
      <c r="I1768" t="s">
        <v>624</v>
      </c>
      <c r="J1768" t="s">
        <v>613</v>
      </c>
      <c r="K1768">
        <v>1110166</v>
      </c>
      <c r="L1768" t="s">
        <v>389</v>
      </c>
      <c r="M1768" t="s">
        <v>120</v>
      </c>
      <c r="N1768" t="s">
        <v>13</v>
      </c>
      <c r="O1768" t="s">
        <v>28</v>
      </c>
      <c r="P1768">
        <v>46</v>
      </c>
      <c r="Q1768" s="5" t="s">
        <v>24</v>
      </c>
      <c r="R1768" t="s">
        <v>104</v>
      </c>
      <c r="S1768" t="s">
        <v>105</v>
      </c>
      <c r="T1768" t="s">
        <v>18</v>
      </c>
      <c r="U1768" t="s">
        <v>65</v>
      </c>
      <c r="V1768" t="s">
        <v>31</v>
      </c>
      <c r="W1768">
        <v>708</v>
      </c>
      <c r="X1768" t="s">
        <v>574</v>
      </c>
      <c r="Y1768" t="s">
        <v>575</v>
      </c>
      <c r="Z1768" t="s">
        <v>576</v>
      </c>
      <c r="AA1768">
        <v>0.1065</v>
      </c>
      <c r="AB1768" t="s">
        <v>577</v>
      </c>
      <c r="AC1768" t="s">
        <v>578</v>
      </c>
      <c r="AD1768" t="s">
        <v>386</v>
      </c>
      <c r="AE1768" t="s">
        <v>234</v>
      </c>
      <c r="AF1768" t="s">
        <v>235</v>
      </c>
      <c r="AG1768" t="s">
        <v>236</v>
      </c>
      <c r="AH1768" t="s">
        <v>237</v>
      </c>
      <c r="AI1768" t="s">
        <v>387</v>
      </c>
      <c r="AJ1768">
        <v>1110166</v>
      </c>
      <c r="AK1768" t="s">
        <v>388</v>
      </c>
      <c r="AL1768" t="s">
        <v>239</v>
      </c>
      <c r="AM1768">
        <v>41276</v>
      </c>
      <c r="AN1768">
        <v>10275</v>
      </c>
      <c r="AO1768">
        <v>40138</v>
      </c>
      <c r="AP1768">
        <v>33.380000000000003</v>
      </c>
      <c r="AQ1768">
        <v>2439.5100000000002</v>
      </c>
      <c r="AR1768" t="s">
        <v>2626</v>
      </c>
      <c r="AS1768" t="s">
        <v>2627</v>
      </c>
      <c r="AT1768">
        <v>2</v>
      </c>
      <c r="AU1768" t="s">
        <v>2628</v>
      </c>
      <c r="AV1768" s="3">
        <v>42371</v>
      </c>
      <c r="AW1768" s="3" t="str">
        <f>TEXT(LoanTable[[#This Row],[Disbursement Date]],"YYYY-MM")</f>
        <v>2023-01</v>
      </c>
      <c r="AX1768" t="str">
        <f>TEXT(EDATE(LoanTable[[#This Row],[Disbursement Date]],-1),"YYYY-MM")</f>
        <v>2022-12</v>
      </c>
      <c r="AY1768">
        <f>IF(LoanTable[[#This Row],[Loan Status]]="Active",1,0)</f>
        <v>1</v>
      </c>
      <c r="AZ1768">
        <f>IF(COUNTIFS(LoanTable[Client id],LoanTable[[#This Row],[Client id]],LoanTable[Period],LoanTable[[#This Row],[Previous Period]])&gt;0,1,0)</f>
        <v>0</v>
      </c>
      <c r="BA1768" s="17" t="str">
        <f>TEXT(LoanTable[[#This Row],[Disbursement Date]],"YYYY")</f>
        <v>2023</v>
      </c>
      <c r="BB1768" s="10" cm="1">
        <f t="array" ref="BB1768">IF(YEAR(LoanTable[[#This Row],[Disbursement Date]])=MIN(YEAR(LoanTable[Disbursement Date])),"",YEAR(LoanTable[[#This Row],[Disbursement Date]])-1)</f>
        <v>2022</v>
      </c>
      <c r="BC1768" s="10">
        <f>IF(LoanTable[[#This Row],[Previous Year]]="",1,IF(COUNTIFS(LoanTable[Client id],LoanTable[[#This Row],[Client id]],LoanTable[Year],LoanTable[[#This Row],[Previous Year]])&gt;0,1,0))</f>
        <v>0</v>
      </c>
      <c r="BD1768" t="str">
        <f>YEAR(LoanTable[[#This Row],[Disbursement Date]]) &amp; "-Q" &amp; ROUNDUP(MONTH(LoanTable[[#This Row],[Disbursement Date]])/3,0)</f>
        <v>2023-Q1</v>
      </c>
      <c r="BE1768">
        <f>IF(LoanTable[[#This Row],[Disbursement Date]]=LoanTable[[#This Row],[First Loan Date]],1,0)</f>
        <v>0</v>
      </c>
    </row>
    <row r="1769" spans="1:57" x14ac:dyDescent="0.3">
      <c r="A1769" t="s">
        <v>1408</v>
      </c>
      <c r="B1769">
        <v>161</v>
      </c>
      <c r="C1769" t="s">
        <v>265</v>
      </c>
      <c r="D1769" t="s">
        <v>573</v>
      </c>
      <c r="E1769">
        <v>48776</v>
      </c>
      <c r="F1769">
        <v>20310</v>
      </c>
      <c r="G1769">
        <v>44513</v>
      </c>
      <c r="H1769" s="5">
        <v>44947</v>
      </c>
      <c r="I1769" t="s">
        <v>617</v>
      </c>
      <c r="J1769" t="s">
        <v>619</v>
      </c>
      <c r="K1769">
        <v>30179</v>
      </c>
      <c r="L1769" t="s">
        <v>272</v>
      </c>
      <c r="M1769" t="s">
        <v>82</v>
      </c>
      <c r="N1769" t="s">
        <v>13</v>
      </c>
      <c r="O1769" t="s">
        <v>197</v>
      </c>
      <c r="P1769">
        <v>59</v>
      </c>
      <c r="Q1769" s="5" t="s">
        <v>201</v>
      </c>
      <c r="R1769" t="s">
        <v>74</v>
      </c>
      <c r="S1769" t="s">
        <v>105</v>
      </c>
      <c r="T1769" t="s">
        <v>18</v>
      </c>
      <c r="U1769" t="s">
        <v>26</v>
      </c>
      <c r="V1769" t="s">
        <v>39</v>
      </c>
      <c r="W1769">
        <v>775</v>
      </c>
      <c r="X1769" t="s">
        <v>574</v>
      </c>
      <c r="Y1769" t="s">
        <v>575</v>
      </c>
      <c r="Z1769" t="s">
        <v>576</v>
      </c>
      <c r="AA1769">
        <v>0.1065</v>
      </c>
      <c r="AB1769" t="s">
        <v>577</v>
      </c>
      <c r="AC1769" t="s">
        <v>578</v>
      </c>
      <c r="AD1769" t="s">
        <v>265</v>
      </c>
      <c r="AE1769" t="s">
        <v>266</v>
      </c>
      <c r="AF1769" t="s">
        <v>267</v>
      </c>
      <c r="AG1769" t="s">
        <v>268</v>
      </c>
      <c r="AH1769" t="s">
        <v>269</v>
      </c>
      <c r="AI1769" t="s">
        <v>270</v>
      </c>
      <c r="AJ1769">
        <v>30179</v>
      </c>
      <c r="AK1769" t="s">
        <v>271</v>
      </c>
      <c r="AL1769" t="s">
        <v>241</v>
      </c>
      <c r="AM1769">
        <v>48979</v>
      </c>
      <c r="AN1769">
        <v>19988</v>
      </c>
      <c r="AO1769">
        <v>48314</v>
      </c>
      <c r="AP1769">
        <v>13.31</v>
      </c>
      <c r="AQ1769">
        <v>1633.25</v>
      </c>
      <c r="AR1769" t="s">
        <v>2626</v>
      </c>
      <c r="AS1769" t="s">
        <v>2626</v>
      </c>
      <c r="AT1769">
        <v>0</v>
      </c>
      <c r="AU1769" t="s">
        <v>2628</v>
      </c>
      <c r="AV1769" s="3">
        <v>42056</v>
      </c>
      <c r="AW1769" s="3" t="str">
        <f>TEXT(LoanTable[[#This Row],[Disbursement Date]],"YYYY-MM")</f>
        <v>2023-01</v>
      </c>
      <c r="AX1769" t="str">
        <f>TEXT(EDATE(LoanTable[[#This Row],[Disbursement Date]],-1),"YYYY-MM")</f>
        <v>2022-12</v>
      </c>
      <c r="AY1769">
        <f>IF(LoanTable[[#This Row],[Loan Status]]="Active",1,0)</f>
        <v>0</v>
      </c>
      <c r="AZ1769">
        <f>IF(COUNTIFS(LoanTable[Client id],LoanTable[[#This Row],[Client id]],LoanTable[Period],LoanTable[[#This Row],[Previous Period]])&gt;0,1,0)</f>
        <v>0</v>
      </c>
      <c r="BA1769" s="17" t="str">
        <f>TEXT(LoanTable[[#This Row],[Disbursement Date]],"YYYY")</f>
        <v>2023</v>
      </c>
      <c r="BB1769" s="10" cm="1">
        <f t="array" ref="BB1769">IF(YEAR(LoanTable[[#This Row],[Disbursement Date]])=MIN(YEAR(LoanTable[Disbursement Date])),"",YEAR(LoanTable[[#This Row],[Disbursement Date]])-1)</f>
        <v>2022</v>
      </c>
      <c r="BC1769" s="10">
        <f>IF(LoanTable[[#This Row],[Previous Year]]="",1,IF(COUNTIFS(LoanTable[Client id],LoanTable[[#This Row],[Client id]],LoanTable[Year],LoanTable[[#This Row],[Previous Year]])&gt;0,1,0))</f>
        <v>0</v>
      </c>
      <c r="BD1769" t="str">
        <f>YEAR(LoanTable[[#This Row],[Disbursement Date]]) &amp; "-Q" &amp; ROUNDUP(MONTH(LoanTable[[#This Row],[Disbursement Date]])/3,0)</f>
        <v>2023-Q1</v>
      </c>
      <c r="BE1769">
        <f>IF(LoanTable[[#This Row],[Disbursement Date]]=LoanTable[[#This Row],[First Loan Date]],1,0)</f>
        <v>0</v>
      </c>
    </row>
    <row r="1770" spans="1:57" x14ac:dyDescent="0.3">
      <c r="A1770" t="s">
        <v>2198</v>
      </c>
      <c r="B1770">
        <v>227</v>
      </c>
      <c r="C1770" t="s">
        <v>324</v>
      </c>
      <c r="D1770" t="s">
        <v>589</v>
      </c>
      <c r="E1770">
        <v>14363</v>
      </c>
      <c r="F1770">
        <v>12260</v>
      </c>
      <c r="G1770">
        <v>24429</v>
      </c>
      <c r="H1770" s="5">
        <v>44948</v>
      </c>
      <c r="I1770" t="s">
        <v>615</v>
      </c>
      <c r="J1770" t="s">
        <v>613</v>
      </c>
      <c r="K1770">
        <v>710002</v>
      </c>
      <c r="L1770" t="s">
        <v>329</v>
      </c>
      <c r="M1770" t="s">
        <v>72</v>
      </c>
      <c r="N1770" t="s">
        <v>13</v>
      </c>
      <c r="O1770" t="s">
        <v>28</v>
      </c>
      <c r="P1770">
        <v>49</v>
      </c>
      <c r="Q1770" s="5" t="s">
        <v>167</v>
      </c>
      <c r="R1770" t="s">
        <v>74</v>
      </c>
      <c r="S1770" t="s">
        <v>105</v>
      </c>
      <c r="T1770" t="s">
        <v>18</v>
      </c>
      <c r="U1770" t="s">
        <v>65</v>
      </c>
      <c r="V1770" t="s">
        <v>39</v>
      </c>
      <c r="W1770">
        <v>357</v>
      </c>
      <c r="X1770" t="s">
        <v>574</v>
      </c>
      <c r="Y1770" t="s">
        <v>590</v>
      </c>
      <c r="Z1770" t="s">
        <v>576</v>
      </c>
      <c r="AA1770">
        <v>9.9099999999999994E-2</v>
      </c>
      <c r="AB1770" t="s">
        <v>577</v>
      </c>
      <c r="AC1770" t="s">
        <v>591</v>
      </c>
      <c r="AD1770" t="s">
        <v>324</v>
      </c>
      <c r="AE1770" t="s">
        <v>325</v>
      </c>
      <c r="AF1770" t="s">
        <v>326</v>
      </c>
      <c r="AG1770" t="s">
        <v>327</v>
      </c>
      <c r="AH1770" t="s">
        <v>328</v>
      </c>
      <c r="AI1770" t="s">
        <v>324</v>
      </c>
      <c r="AJ1770">
        <v>710002</v>
      </c>
      <c r="AK1770" t="s">
        <v>271</v>
      </c>
      <c r="AL1770" t="s">
        <v>239</v>
      </c>
      <c r="AM1770">
        <v>14466</v>
      </c>
      <c r="AN1770">
        <v>13159</v>
      </c>
      <c r="AO1770">
        <v>13906</v>
      </c>
      <c r="AP1770">
        <v>25.94</v>
      </c>
      <c r="AQ1770">
        <v>409.01</v>
      </c>
      <c r="AR1770" t="s">
        <v>2626</v>
      </c>
      <c r="AS1770" t="s">
        <v>2626</v>
      </c>
      <c r="AT1770">
        <v>1</v>
      </c>
      <c r="AU1770" t="s">
        <v>2629</v>
      </c>
      <c r="AV1770" s="3">
        <v>44948</v>
      </c>
      <c r="AW1770" s="3" t="str">
        <f>TEXT(LoanTable[[#This Row],[Disbursement Date]],"YYYY-MM")</f>
        <v>2023-01</v>
      </c>
      <c r="AX1770" t="str">
        <f>TEXT(EDATE(LoanTable[[#This Row],[Disbursement Date]],-1),"YYYY-MM")</f>
        <v>2022-12</v>
      </c>
      <c r="AY1770">
        <f>IF(LoanTable[[#This Row],[Loan Status]]="Active",1,0)</f>
        <v>0</v>
      </c>
      <c r="AZ1770">
        <f>IF(COUNTIFS(LoanTable[Client id],LoanTable[[#This Row],[Client id]],LoanTable[Period],LoanTable[[#This Row],[Previous Period]])&gt;0,1,0)</f>
        <v>0</v>
      </c>
      <c r="BA1770" s="17" t="str">
        <f>TEXT(LoanTable[[#This Row],[Disbursement Date]],"YYYY")</f>
        <v>2023</v>
      </c>
      <c r="BB1770" s="10" cm="1">
        <f t="array" ref="BB1770">IF(YEAR(LoanTable[[#This Row],[Disbursement Date]])=MIN(YEAR(LoanTable[Disbursement Date])),"",YEAR(LoanTable[[#This Row],[Disbursement Date]])-1)</f>
        <v>2022</v>
      </c>
      <c r="BC1770" s="10">
        <f>IF(LoanTable[[#This Row],[Previous Year]]="",1,IF(COUNTIFS(LoanTable[Client id],LoanTable[[#This Row],[Client id]],LoanTable[Year],LoanTable[[#This Row],[Previous Year]])&gt;0,1,0))</f>
        <v>0</v>
      </c>
      <c r="BD1770" t="str">
        <f>YEAR(LoanTable[[#This Row],[Disbursement Date]]) &amp; "-Q" &amp; ROUNDUP(MONTH(LoanTable[[#This Row],[Disbursement Date]])/3,0)</f>
        <v>2023-Q1</v>
      </c>
      <c r="BE1770">
        <f>IF(LoanTable[[#This Row],[Disbursement Date]]=LoanTable[[#This Row],[First Loan Date]],1,0)</f>
        <v>1</v>
      </c>
    </row>
    <row r="1771" spans="1:57" x14ac:dyDescent="0.3">
      <c r="A1771" t="s">
        <v>2408</v>
      </c>
      <c r="B1771">
        <v>545</v>
      </c>
      <c r="C1771" t="s">
        <v>523</v>
      </c>
      <c r="D1771" t="s">
        <v>589</v>
      </c>
      <c r="E1771">
        <v>48195</v>
      </c>
      <c r="F1771">
        <v>29655</v>
      </c>
      <c r="G1771">
        <v>5024</v>
      </c>
      <c r="H1771" s="5">
        <v>44949</v>
      </c>
      <c r="I1771" t="s">
        <v>624</v>
      </c>
      <c r="J1771" t="s">
        <v>613</v>
      </c>
      <c r="K1771">
        <v>800018</v>
      </c>
      <c r="L1771" t="s">
        <v>526</v>
      </c>
      <c r="M1771" t="s">
        <v>164</v>
      </c>
      <c r="N1771" t="s">
        <v>13</v>
      </c>
      <c r="O1771" t="s">
        <v>46</v>
      </c>
      <c r="P1771">
        <v>30</v>
      </c>
      <c r="Q1771" s="5" t="s">
        <v>47</v>
      </c>
      <c r="R1771" t="s">
        <v>30</v>
      </c>
      <c r="S1771" t="s">
        <v>145</v>
      </c>
      <c r="T1771" t="s">
        <v>18</v>
      </c>
      <c r="U1771" t="s">
        <v>19</v>
      </c>
      <c r="V1771" t="s">
        <v>31</v>
      </c>
      <c r="W1771">
        <v>783</v>
      </c>
      <c r="X1771" t="s">
        <v>574</v>
      </c>
      <c r="Y1771" t="s">
        <v>590</v>
      </c>
      <c r="Z1771" t="s">
        <v>576</v>
      </c>
      <c r="AA1771">
        <v>9.9099999999999994E-2</v>
      </c>
      <c r="AB1771" t="s">
        <v>577</v>
      </c>
      <c r="AC1771" t="s">
        <v>591</v>
      </c>
      <c r="AD1771" t="s">
        <v>523</v>
      </c>
      <c r="AE1771" t="s">
        <v>250</v>
      </c>
      <c r="AF1771" t="s">
        <v>251</v>
      </c>
      <c r="AG1771" t="s">
        <v>252</v>
      </c>
      <c r="AH1771" t="s">
        <v>253</v>
      </c>
      <c r="AI1771" t="s">
        <v>524</v>
      </c>
      <c r="AJ1771">
        <v>800018</v>
      </c>
      <c r="AK1771" t="s">
        <v>525</v>
      </c>
      <c r="AL1771" t="s">
        <v>239</v>
      </c>
      <c r="AM1771">
        <v>47949</v>
      </c>
      <c r="AN1771">
        <v>29604</v>
      </c>
      <c r="AO1771">
        <v>47959</v>
      </c>
      <c r="AP1771">
        <v>49.68</v>
      </c>
      <c r="AQ1771">
        <v>3782.29</v>
      </c>
      <c r="AR1771" t="s">
        <v>2626</v>
      </c>
      <c r="AS1771" t="s">
        <v>2626</v>
      </c>
      <c r="AT1771">
        <v>1</v>
      </c>
      <c r="AU1771" t="s">
        <v>2628</v>
      </c>
      <c r="AV1771" s="3">
        <v>43178</v>
      </c>
      <c r="AW1771" s="3" t="str">
        <f>TEXT(LoanTable[[#This Row],[Disbursement Date]],"YYYY-MM")</f>
        <v>2023-01</v>
      </c>
      <c r="AX1771" t="str">
        <f>TEXT(EDATE(LoanTable[[#This Row],[Disbursement Date]],-1),"YYYY-MM")</f>
        <v>2022-12</v>
      </c>
      <c r="AY1771">
        <f>IF(LoanTable[[#This Row],[Loan Status]]="Active",1,0)</f>
        <v>1</v>
      </c>
      <c r="AZ1771">
        <f>IF(COUNTIFS(LoanTable[Client id],LoanTable[[#This Row],[Client id]],LoanTable[Period],LoanTable[[#This Row],[Previous Period]])&gt;0,1,0)</f>
        <v>0</v>
      </c>
      <c r="BA1771" s="17" t="str">
        <f>TEXT(LoanTable[[#This Row],[Disbursement Date]],"YYYY")</f>
        <v>2023</v>
      </c>
      <c r="BB1771" s="10" cm="1">
        <f t="array" ref="BB1771">IF(YEAR(LoanTable[[#This Row],[Disbursement Date]])=MIN(YEAR(LoanTable[Disbursement Date])),"",YEAR(LoanTable[[#This Row],[Disbursement Date]])-1)</f>
        <v>2022</v>
      </c>
      <c r="BC1771" s="10">
        <f>IF(LoanTable[[#This Row],[Previous Year]]="",1,IF(COUNTIFS(LoanTable[Client id],LoanTable[[#This Row],[Client id]],LoanTable[Year],LoanTable[[#This Row],[Previous Year]])&gt;0,1,0))</f>
        <v>0</v>
      </c>
      <c r="BD1771" t="str">
        <f>YEAR(LoanTable[[#This Row],[Disbursement Date]]) &amp; "-Q" &amp; ROUNDUP(MONTH(LoanTable[[#This Row],[Disbursement Date]])/3,0)</f>
        <v>2023-Q1</v>
      </c>
      <c r="BE1771">
        <f>IF(LoanTable[[#This Row],[Disbursement Date]]=LoanTable[[#This Row],[First Loan Date]],1,0)</f>
        <v>0</v>
      </c>
    </row>
    <row r="1772" spans="1:57" x14ac:dyDescent="0.3">
      <c r="A1772" t="s">
        <v>1268</v>
      </c>
      <c r="B1772">
        <v>737</v>
      </c>
      <c r="C1772" t="s">
        <v>246</v>
      </c>
      <c r="D1772" t="s">
        <v>589</v>
      </c>
      <c r="E1772">
        <v>40870</v>
      </c>
      <c r="F1772">
        <v>26102</v>
      </c>
      <c r="G1772">
        <v>32074</v>
      </c>
      <c r="H1772" s="5">
        <v>44949</v>
      </c>
      <c r="I1772" t="s">
        <v>615</v>
      </c>
      <c r="J1772" t="s">
        <v>613</v>
      </c>
      <c r="K1772">
        <v>110159</v>
      </c>
      <c r="L1772" t="s">
        <v>248</v>
      </c>
      <c r="M1772" t="s">
        <v>70</v>
      </c>
      <c r="N1772" t="s">
        <v>13</v>
      </c>
      <c r="O1772" t="s">
        <v>28</v>
      </c>
      <c r="P1772">
        <v>52</v>
      </c>
      <c r="Q1772" s="5" t="s">
        <v>103</v>
      </c>
      <c r="R1772" t="s">
        <v>104</v>
      </c>
      <c r="S1772" t="s">
        <v>105</v>
      </c>
      <c r="T1772" t="s">
        <v>18</v>
      </c>
      <c r="U1772" t="s">
        <v>65</v>
      </c>
      <c r="V1772" t="s">
        <v>31</v>
      </c>
      <c r="W1772">
        <v>557</v>
      </c>
      <c r="X1772" t="s">
        <v>574</v>
      </c>
      <c r="Y1772" t="s">
        <v>590</v>
      </c>
      <c r="Z1772" t="s">
        <v>576</v>
      </c>
      <c r="AA1772">
        <v>9.9099999999999994E-2</v>
      </c>
      <c r="AB1772" t="s">
        <v>577</v>
      </c>
      <c r="AC1772" t="s">
        <v>591</v>
      </c>
      <c r="AD1772" t="s">
        <v>246</v>
      </c>
      <c r="AE1772" t="s">
        <v>234</v>
      </c>
      <c r="AF1772" t="s">
        <v>235</v>
      </c>
      <c r="AG1772" t="s">
        <v>236</v>
      </c>
      <c r="AH1772" t="s">
        <v>237</v>
      </c>
      <c r="AI1772" t="s">
        <v>246</v>
      </c>
      <c r="AJ1772">
        <v>110159</v>
      </c>
      <c r="AK1772" t="s">
        <v>247</v>
      </c>
      <c r="AL1772" t="s">
        <v>241</v>
      </c>
      <c r="AM1772">
        <v>42757</v>
      </c>
      <c r="AN1772">
        <v>26602</v>
      </c>
      <c r="AO1772">
        <v>40747</v>
      </c>
      <c r="AP1772">
        <v>27.32</v>
      </c>
      <c r="AQ1772">
        <v>4976.7299999999996</v>
      </c>
      <c r="AR1772" t="s">
        <v>2627</v>
      </c>
      <c r="AS1772" t="s">
        <v>2626</v>
      </c>
      <c r="AT1772">
        <v>2</v>
      </c>
      <c r="AU1772" t="s">
        <v>2628</v>
      </c>
      <c r="AV1772" s="3">
        <v>42063</v>
      </c>
      <c r="AW1772" s="3" t="str">
        <f>TEXT(LoanTable[[#This Row],[Disbursement Date]],"YYYY-MM")</f>
        <v>2023-01</v>
      </c>
      <c r="AX1772" t="str">
        <f>TEXT(EDATE(LoanTable[[#This Row],[Disbursement Date]],-1),"YYYY-MM")</f>
        <v>2022-12</v>
      </c>
      <c r="AY1772">
        <f>IF(LoanTable[[#This Row],[Loan Status]]="Active",1,0)</f>
        <v>0</v>
      </c>
      <c r="AZ1772">
        <f>IF(COUNTIFS(LoanTable[Client id],LoanTable[[#This Row],[Client id]],LoanTable[Period],LoanTable[[#This Row],[Previous Period]])&gt;0,1,0)</f>
        <v>0</v>
      </c>
      <c r="BA1772" s="17" t="str">
        <f>TEXT(LoanTable[[#This Row],[Disbursement Date]],"YYYY")</f>
        <v>2023</v>
      </c>
      <c r="BB1772" s="10" cm="1">
        <f t="array" ref="BB1772">IF(YEAR(LoanTable[[#This Row],[Disbursement Date]])=MIN(YEAR(LoanTable[Disbursement Date])),"",YEAR(LoanTable[[#This Row],[Disbursement Date]])-1)</f>
        <v>2022</v>
      </c>
      <c r="BC1772" s="10">
        <f>IF(LoanTable[[#This Row],[Previous Year]]="",1,IF(COUNTIFS(LoanTable[Client id],LoanTable[[#This Row],[Client id]],LoanTable[Year],LoanTable[[#This Row],[Previous Year]])&gt;0,1,0))</f>
        <v>0</v>
      </c>
      <c r="BD1772" t="str">
        <f>YEAR(LoanTable[[#This Row],[Disbursement Date]]) &amp; "-Q" &amp; ROUNDUP(MONTH(LoanTable[[#This Row],[Disbursement Date]])/3,0)</f>
        <v>2023-Q1</v>
      </c>
      <c r="BE1772">
        <f>IF(LoanTable[[#This Row],[Disbursement Date]]=LoanTable[[#This Row],[First Loan Date]],1,0)</f>
        <v>0</v>
      </c>
    </row>
    <row r="1773" spans="1:57" x14ac:dyDescent="0.3">
      <c r="A1773" t="s">
        <v>2151</v>
      </c>
      <c r="B1773">
        <v>116</v>
      </c>
      <c r="C1773" t="s">
        <v>285</v>
      </c>
      <c r="D1773" t="s">
        <v>573</v>
      </c>
      <c r="E1773">
        <v>40450</v>
      </c>
      <c r="F1773">
        <v>29141</v>
      </c>
      <c r="G1773">
        <v>25022</v>
      </c>
      <c r="H1773" s="5">
        <v>44953</v>
      </c>
      <c r="I1773" t="s">
        <v>612</v>
      </c>
      <c r="J1773" t="s">
        <v>619</v>
      </c>
      <c r="K1773">
        <v>240005</v>
      </c>
      <c r="L1773" t="s">
        <v>287</v>
      </c>
      <c r="M1773" t="s">
        <v>86</v>
      </c>
      <c r="N1773" t="s">
        <v>13</v>
      </c>
      <c r="O1773" t="s">
        <v>46</v>
      </c>
      <c r="P1773">
        <v>35</v>
      </c>
      <c r="Q1773" s="5" t="s">
        <v>87</v>
      </c>
      <c r="R1773" t="s">
        <v>30</v>
      </c>
      <c r="S1773" t="s">
        <v>145</v>
      </c>
      <c r="T1773" t="s">
        <v>18</v>
      </c>
      <c r="U1773" t="s">
        <v>65</v>
      </c>
      <c r="V1773" t="s">
        <v>31</v>
      </c>
      <c r="W1773">
        <v>697</v>
      </c>
      <c r="X1773" t="s">
        <v>574</v>
      </c>
      <c r="Y1773" t="s">
        <v>575</v>
      </c>
      <c r="Z1773" t="s">
        <v>576</v>
      </c>
      <c r="AA1773">
        <v>0.1065</v>
      </c>
      <c r="AB1773" t="s">
        <v>577</v>
      </c>
      <c r="AC1773" t="s">
        <v>578</v>
      </c>
      <c r="AD1773" t="s">
        <v>285</v>
      </c>
      <c r="AE1773" t="s">
        <v>259</v>
      </c>
      <c r="AF1773" t="s">
        <v>260</v>
      </c>
      <c r="AG1773" t="s">
        <v>261</v>
      </c>
      <c r="AH1773" t="s">
        <v>262</v>
      </c>
      <c r="AI1773" t="s">
        <v>285</v>
      </c>
      <c r="AJ1773">
        <v>240005</v>
      </c>
      <c r="AK1773" t="s">
        <v>286</v>
      </c>
      <c r="AL1773" t="s">
        <v>241</v>
      </c>
      <c r="AM1773">
        <v>41133</v>
      </c>
      <c r="AN1773">
        <v>30751</v>
      </c>
      <c r="AO1773">
        <v>40326</v>
      </c>
      <c r="AP1773">
        <v>13.08</v>
      </c>
      <c r="AQ1773">
        <v>4297.8</v>
      </c>
      <c r="AR1773" t="s">
        <v>2626</v>
      </c>
      <c r="AS1773" t="s">
        <v>2626</v>
      </c>
      <c r="AT1773">
        <v>2</v>
      </c>
      <c r="AU1773" t="s">
        <v>2628</v>
      </c>
      <c r="AV1773" s="3">
        <v>42819</v>
      </c>
      <c r="AW1773" s="3" t="str">
        <f>TEXT(LoanTable[[#This Row],[Disbursement Date]],"YYYY-MM")</f>
        <v>2023-01</v>
      </c>
      <c r="AX1773" t="str">
        <f>TEXT(EDATE(LoanTable[[#This Row],[Disbursement Date]],-1),"YYYY-MM")</f>
        <v>2022-12</v>
      </c>
      <c r="AY1773">
        <f>IF(LoanTable[[#This Row],[Loan Status]]="Active",1,0)</f>
        <v>0</v>
      </c>
      <c r="AZ1773">
        <f>IF(COUNTIFS(LoanTable[Client id],LoanTable[[#This Row],[Client id]],LoanTable[Period],LoanTable[[#This Row],[Previous Period]])&gt;0,1,0)</f>
        <v>0</v>
      </c>
      <c r="BA1773" s="17" t="str">
        <f>TEXT(LoanTable[[#This Row],[Disbursement Date]],"YYYY")</f>
        <v>2023</v>
      </c>
      <c r="BB1773" s="10" cm="1">
        <f t="array" ref="BB1773">IF(YEAR(LoanTable[[#This Row],[Disbursement Date]])=MIN(YEAR(LoanTable[Disbursement Date])),"",YEAR(LoanTable[[#This Row],[Disbursement Date]])-1)</f>
        <v>2022</v>
      </c>
      <c r="BC1773" s="10">
        <f>IF(LoanTable[[#This Row],[Previous Year]]="",1,IF(COUNTIFS(LoanTable[Client id],LoanTable[[#This Row],[Client id]],LoanTable[Year],LoanTable[[#This Row],[Previous Year]])&gt;0,1,0))</f>
        <v>1</v>
      </c>
      <c r="BD1773" t="str">
        <f>YEAR(LoanTable[[#This Row],[Disbursement Date]]) &amp; "-Q" &amp; ROUNDUP(MONTH(LoanTable[[#This Row],[Disbursement Date]])/3,0)</f>
        <v>2023-Q1</v>
      </c>
      <c r="BE1773">
        <f>IF(LoanTable[[#This Row],[Disbursement Date]]=LoanTable[[#This Row],[First Loan Date]],1,0)</f>
        <v>0</v>
      </c>
    </row>
    <row r="1774" spans="1:57" x14ac:dyDescent="0.3">
      <c r="A1774" t="s">
        <v>1601</v>
      </c>
      <c r="B1774">
        <v>276</v>
      </c>
      <c r="C1774" t="s">
        <v>324</v>
      </c>
      <c r="D1774" t="s">
        <v>573</v>
      </c>
      <c r="E1774">
        <v>6285</v>
      </c>
      <c r="F1774">
        <v>43942</v>
      </c>
      <c r="G1774">
        <v>3278</v>
      </c>
      <c r="H1774" s="5">
        <v>44953</v>
      </c>
      <c r="I1774" t="s">
        <v>617</v>
      </c>
      <c r="J1774" t="s">
        <v>619</v>
      </c>
      <c r="K1774">
        <v>710002</v>
      </c>
      <c r="L1774" t="s">
        <v>329</v>
      </c>
      <c r="M1774" t="s">
        <v>112</v>
      </c>
      <c r="N1774" t="s">
        <v>13</v>
      </c>
      <c r="O1774" t="s">
        <v>46</v>
      </c>
      <c r="P1774">
        <v>28</v>
      </c>
      <c r="Q1774" s="5" t="s">
        <v>97</v>
      </c>
      <c r="R1774" t="s">
        <v>25</v>
      </c>
      <c r="S1774" t="s">
        <v>35</v>
      </c>
      <c r="T1774" t="s">
        <v>63</v>
      </c>
      <c r="U1774" t="s">
        <v>19</v>
      </c>
      <c r="V1774" t="s">
        <v>31</v>
      </c>
      <c r="W1774">
        <v>844</v>
      </c>
      <c r="X1774" t="s">
        <v>574</v>
      </c>
      <c r="Y1774" t="s">
        <v>575</v>
      </c>
      <c r="Z1774" t="s">
        <v>576</v>
      </c>
      <c r="AA1774">
        <v>0.1065</v>
      </c>
      <c r="AB1774" t="s">
        <v>577</v>
      </c>
      <c r="AC1774" t="s">
        <v>578</v>
      </c>
      <c r="AD1774" t="s">
        <v>324</v>
      </c>
      <c r="AE1774" t="s">
        <v>325</v>
      </c>
      <c r="AF1774" t="s">
        <v>326</v>
      </c>
      <c r="AG1774" t="s">
        <v>327</v>
      </c>
      <c r="AH1774" t="s">
        <v>328</v>
      </c>
      <c r="AI1774" t="s">
        <v>324</v>
      </c>
      <c r="AJ1774">
        <v>710002</v>
      </c>
      <c r="AK1774" t="s">
        <v>271</v>
      </c>
      <c r="AL1774" t="s">
        <v>239</v>
      </c>
      <c r="AM1774">
        <v>6459</v>
      </c>
      <c r="AN1774">
        <v>44369</v>
      </c>
      <c r="AO1774">
        <v>6272</v>
      </c>
      <c r="AP1774">
        <v>5.41</v>
      </c>
      <c r="AQ1774">
        <v>3144.33</v>
      </c>
      <c r="AR1774" t="s">
        <v>2626</v>
      </c>
      <c r="AS1774" t="s">
        <v>2626</v>
      </c>
      <c r="AT1774">
        <v>0</v>
      </c>
      <c r="AU1774" t="s">
        <v>2628</v>
      </c>
      <c r="AV1774" s="3">
        <v>42166</v>
      </c>
      <c r="AW1774" s="3" t="str">
        <f>TEXT(LoanTable[[#This Row],[Disbursement Date]],"YYYY-MM")</f>
        <v>2023-01</v>
      </c>
      <c r="AX1774" t="str">
        <f>TEXT(EDATE(LoanTable[[#This Row],[Disbursement Date]],-1),"YYYY-MM")</f>
        <v>2022-12</v>
      </c>
      <c r="AY1774">
        <f>IF(LoanTable[[#This Row],[Loan Status]]="Active",1,0)</f>
        <v>0</v>
      </c>
      <c r="AZ1774">
        <f>IF(COUNTIFS(LoanTable[Client id],LoanTable[[#This Row],[Client id]],LoanTable[Period],LoanTable[[#This Row],[Previous Period]])&gt;0,1,0)</f>
        <v>0</v>
      </c>
      <c r="BA1774" s="17" t="str">
        <f>TEXT(LoanTable[[#This Row],[Disbursement Date]],"YYYY")</f>
        <v>2023</v>
      </c>
      <c r="BB1774" s="10" cm="1">
        <f t="array" ref="BB1774">IF(YEAR(LoanTable[[#This Row],[Disbursement Date]])=MIN(YEAR(LoanTable[Disbursement Date])),"",YEAR(LoanTable[[#This Row],[Disbursement Date]])-1)</f>
        <v>2022</v>
      </c>
      <c r="BC1774" s="10">
        <f>IF(LoanTable[[#This Row],[Previous Year]]="",1,IF(COUNTIFS(LoanTable[Client id],LoanTable[[#This Row],[Client id]],LoanTable[Year],LoanTable[[#This Row],[Previous Year]])&gt;0,1,0))</f>
        <v>0</v>
      </c>
      <c r="BD1774" t="str">
        <f>YEAR(LoanTable[[#This Row],[Disbursement Date]]) &amp; "-Q" &amp; ROUNDUP(MONTH(LoanTable[[#This Row],[Disbursement Date]])/3,0)</f>
        <v>2023-Q1</v>
      </c>
      <c r="BE1774">
        <f>IF(LoanTable[[#This Row],[Disbursement Date]]=LoanTable[[#This Row],[First Loan Date]],1,0)</f>
        <v>0</v>
      </c>
    </row>
    <row r="1775" spans="1:57" x14ac:dyDescent="0.3">
      <c r="A1775" t="s">
        <v>2429</v>
      </c>
      <c r="B1775">
        <v>839</v>
      </c>
      <c r="C1775" t="s">
        <v>350</v>
      </c>
      <c r="D1775" t="s">
        <v>589</v>
      </c>
      <c r="E1775">
        <v>5373</v>
      </c>
      <c r="F1775">
        <v>17991</v>
      </c>
      <c r="G1775">
        <v>4761</v>
      </c>
      <c r="H1775" s="5">
        <v>44960</v>
      </c>
      <c r="I1775" t="s">
        <v>615</v>
      </c>
      <c r="J1775" t="s">
        <v>613</v>
      </c>
      <c r="K1775">
        <v>700013</v>
      </c>
      <c r="L1775" t="s">
        <v>351</v>
      </c>
      <c r="M1775" t="s">
        <v>127</v>
      </c>
      <c r="N1775" t="s">
        <v>13</v>
      </c>
      <c r="O1775" t="s">
        <v>28</v>
      </c>
      <c r="P1775">
        <v>51</v>
      </c>
      <c r="Q1775" s="5" t="s">
        <v>113</v>
      </c>
      <c r="R1775" t="s">
        <v>16</v>
      </c>
      <c r="S1775" t="s">
        <v>35</v>
      </c>
      <c r="T1775" t="s">
        <v>18</v>
      </c>
      <c r="U1775" t="s">
        <v>38</v>
      </c>
      <c r="V1775" t="s">
        <v>20</v>
      </c>
      <c r="W1775">
        <v>389</v>
      </c>
      <c r="X1775" t="s">
        <v>574</v>
      </c>
      <c r="Y1775" t="s">
        <v>590</v>
      </c>
      <c r="Z1775" t="s">
        <v>576</v>
      </c>
      <c r="AA1775">
        <v>9.9099999999999994E-2</v>
      </c>
      <c r="AB1775" t="s">
        <v>577</v>
      </c>
      <c r="AC1775" t="s">
        <v>591</v>
      </c>
      <c r="AD1775" t="s">
        <v>350</v>
      </c>
      <c r="AE1775" t="s">
        <v>331</v>
      </c>
      <c r="AF1775" t="s">
        <v>332</v>
      </c>
      <c r="AG1775" t="s">
        <v>333</v>
      </c>
      <c r="AH1775" t="s">
        <v>334</v>
      </c>
      <c r="AI1775" t="s">
        <v>335</v>
      </c>
      <c r="AJ1775">
        <v>700013</v>
      </c>
      <c r="AK1775" t="s">
        <v>247</v>
      </c>
      <c r="AL1775" t="s">
        <v>241</v>
      </c>
      <c r="AM1775">
        <v>6253</v>
      </c>
      <c r="AN1775">
        <v>17940</v>
      </c>
      <c r="AO1775">
        <v>4954</v>
      </c>
      <c r="AP1775">
        <v>39.43</v>
      </c>
      <c r="AQ1775">
        <v>4250.1000000000004</v>
      </c>
      <c r="AR1775" t="s">
        <v>2626</v>
      </c>
      <c r="AS1775" t="s">
        <v>2626</v>
      </c>
      <c r="AT1775">
        <v>2</v>
      </c>
      <c r="AU1775" t="s">
        <v>2629</v>
      </c>
      <c r="AV1775" s="3">
        <v>43056</v>
      </c>
      <c r="AW1775" s="3" t="str">
        <f>TEXT(LoanTable[[#This Row],[Disbursement Date]],"YYYY-MM")</f>
        <v>2023-02</v>
      </c>
      <c r="AX1775" t="str">
        <f>TEXT(EDATE(LoanTable[[#This Row],[Disbursement Date]],-1),"YYYY-MM")</f>
        <v>2023-01</v>
      </c>
      <c r="AY1775">
        <f>IF(LoanTable[[#This Row],[Loan Status]]="Active",1,0)</f>
        <v>0</v>
      </c>
      <c r="AZ1775">
        <f>IF(COUNTIFS(LoanTable[Client id],LoanTable[[#This Row],[Client id]],LoanTable[Period],LoanTable[[#This Row],[Previous Period]])&gt;0,1,0)</f>
        <v>0</v>
      </c>
      <c r="BA1775" s="17" t="str">
        <f>TEXT(LoanTable[[#This Row],[Disbursement Date]],"YYYY")</f>
        <v>2023</v>
      </c>
      <c r="BB1775" s="10" cm="1">
        <f t="array" ref="BB1775">IF(YEAR(LoanTable[[#This Row],[Disbursement Date]])=MIN(YEAR(LoanTable[Disbursement Date])),"",YEAR(LoanTable[[#This Row],[Disbursement Date]])-1)</f>
        <v>2022</v>
      </c>
      <c r="BC1775" s="10">
        <f>IF(LoanTable[[#This Row],[Previous Year]]="",1,IF(COUNTIFS(LoanTable[Client id],LoanTable[[#This Row],[Client id]],LoanTable[Year],LoanTable[[#This Row],[Previous Year]])&gt;0,1,0))</f>
        <v>1</v>
      </c>
      <c r="BD1775" t="str">
        <f>YEAR(LoanTable[[#This Row],[Disbursement Date]]) &amp; "-Q" &amp; ROUNDUP(MONTH(LoanTable[[#This Row],[Disbursement Date]])/3,0)</f>
        <v>2023-Q1</v>
      </c>
      <c r="BE1775">
        <f>IF(LoanTable[[#This Row],[Disbursement Date]]=LoanTable[[#This Row],[First Loan Date]],1,0)</f>
        <v>0</v>
      </c>
    </row>
    <row r="1776" spans="1:57" x14ac:dyDescent="0.3">
      <c r="A1776" t="s">
        <v>2552</v>
      </c>
      <c r="B1776">
        <v>538</v>
      </c>
      <c r="C1776" t="s">
        <v>502</v>
      </c>
      <c r="D1776" t="s">
        <v>589</v>
      </c>
      <c r="E1776">
        <v>34494</v>
      </c>
      <c r="F1776">
        <v>33501</v>
      </c>
      <c r="G1776">
        <v>41873</v>
      </c>
      <c r="H1776" s="5">
        <v>44962</v>
      </c>
      <c r="I1776" t="s">
        <v>612</v>
      </c>
      <c r="J1776" t="s">
        <v>613</v>
      </c>
      <c r="K1776">
        <v>610198</v>
      </c>
      <c r="L1776" t="s">
        <v>504</v>
      </c>
      <c r="M1776" t="s">
        <v>75</v>
      </c>
      <c r="N1776" t="s">
        <v>13</v>
      </c>
      <c r="O1776" t="s">
        <v>46</v>
      </c>
      <c r="P1776">
        <v>30</v>
      </c>
      <c r="Q1776" s="5" t="s">
        <v>76</v>
      </c>
      <c r="R1776" t="s">
        <v>25</v>
      </c>
      <c r="S1776" t="s">
        <v>35</v>
      </c>
      <c r="T1776" t="s">
        <v>18</v>
      </c>
      <c r="U1776" t="s">
        <v>65</v>
      </c>
      <c r="V1776" t="s">
        <v>31</v>
      </c>
      <c r="W1776">
        <v>368</v>
      </c>
      <c r="X1776" t="s">
        <v>574</v>
      </c>
      <c r="Y1776" t="s">
        <v>590</v>
      </c>
      <c r="Z1776" t="s">
        <v>576</v>
      </c>
      <c r="AA1776">
        <v>9.9099999999999994E-2</v>
      </c>
      <c r="AB1776" t="s">
        <v>577</v>
      </c>
      <c r="AC1776" t="s">
        <v>591</v>
      </c>
      <c r="AD1776" t="s">
        <v>502</v>
      </c>
      <c r="AE1776" t="s">
        <v>331</v>
      </c>
      <c r="AF1776" t="s">
        <v>332</v>
      </c>
      <c r="AG1776" t="s">
        <v>333</v>
      </c>
      <c r="AH1776" t="s">
        <v>334</v>
      </c>
      <c r="AI1776" t="s">
        <v>503</v>
      </c>
      <c r="AJ1776">
        <v>610198</v>
      </c>
      <c r="AK1776" t="s">
        <v>336</v>
      </c>
      <c r="AL1776" t="s">
        <v>239</v>
      </c>
      <c r="AM1776">
        <v>34897</v>
      </c>
      <c r="AN1776">
        <v>34218</v>
      </c>
      <c r="AO1776">
        <v>34113</v>
      </c>
      <c r="AP1776">
        <v>30.26</v>
      </c>
      <c r="AQ1776">
        <v>1455.45</v>
      </c>
      <c r="AR1776" t="s">
        <v>2626</v>
      </c>
      <c r="AS1776" t="s">
        <v>2626</v>
      </c>
      <c r="AT1776">
        <v>1</v>
      </c>
      <c r="AU1776" t="s">
        <v>2628</v>
      </c>
      <c r="AV1776" s="3">
        <v>43408</v>
      </c>
      <c r="AW1776" s="3" t="str">
        <f>TEXT(LoanTable[[#This Row],[Disbursement Date]],"YYYY-MM")</f>
        <v>2023-02</v>
      </c>
      <c r="AX1776" t="str">
        <f>TEXT(EDATE(LoanTable[[#This Row],[Disbursement Date]],-1),"YYYY-MM")</f>
        <v>2023-01</v>
      </c>
      <c r="AY1776">
        <f>IF(LoanTable[[#This Row],[Loan Status]]="Active",1,0)</f>
        <v>0</v>
      </c>
      <c r="AZ1776">
        <f>IF(COUNTIFS(LoanTable[Client id],LoanTable[[#This Row],[Client id]],LoanTable[Period],LoanTable[[#This Row],[Previous Period]])&gt;0,1,0)</f>
        <v>0</v>
      </c>
      <c r="BA1776" s="17" t="str">
        <f>TEXT(LoanTable[[#This Row],[Disbursement Date]],"YYYY")</f>
        <v>2023</v>
      </c>
      <c r="BB1776" s="10" cm="1">
        <f t="array" ref="BB1776">IF(YEAR(LoanTable[[#This Row],[Disbursement Date]])=MIN(YEAR(LoanTable[Disbursement Date])),"",YEAR(LoanTable[[#This Row],[Disbursement Date]])-1)</f>
        <v>2022</v>
      </c>
      <c r="BC1776" s="10">
        <f>IF(LoanTable[[#This Row],[Previous Year]]="",1,IF(COUNTIFS(LoanTable[Client id],LoanTable[[#This Row],[Client id]],LoanTable[Year],LoanTable[[#This Row],[Previous Year]])&gt;0,1,0))</f>
        <v>0</v>
      </c>
      <c r="BD1776" t="str">
        <f>YEAR(LoanTable[[#This Row],[Disbursement Date]]) &amp; "-Q" &amp; ROUNDUP(MONTH(LoanTable[[#This Row],[Disbursement Date]])/3,0)</f>
        <v>2023-Q1</v>
      </c>
      <c r="BE1776">
        <f>IF(LoanTable[[#This Row],[Disbursement Date]]=LoanTable[[#This Row],[First Loan Date]],1,0)</f>
        <v>0</v>
      </c>
    </row>
    <row r="1777" spans="1:57" x14ac:dyDescent="0.3">
      <c r="A1777" t="s">
        <v>2386</v>
      </c>
      <c r="B1777">
        <v>935</v>
      </c>
      <c r="C1777" t="s">
        <v>559</v>
      </c>
      <c r="D1777" t="s">
        <v>573</v>
      </c>
      <c r="E1777">
        <v>43802</v>
      </c>
      <c r="F1777">
        <v>25080</v>
      </c>
      <c r="G1777">
        <v>39829</v>
      </c>
      <c r="H1777" s="5">
        <v>44963</v>
      </c>
      <c r="I1777" t="s">
        <v>612</v>
      </c>
      <c r="J1777" t="s">
        <v>613</v>
      </c>
      <c r="K1777">
        <v>670106</v>
      </c>
      <c r="L1777" t="s">
        <v>561</v>
      </c>
      <c r="M1777" t="s">
        <v>90</v>
      </c>
      <c r="N1777" t="s">
        <v>13</v>
      </c>
      <c r="O1777" t="s">
        <v>28</v>
      </c>
      <c r="P1777">
        <v>49</v>
      </c>
      <c r="Q1777" s="5" t="s">
        <v>152</v>
      </c>
      <c r="R1777" t="s">
        <v>25</v>
      </c>
      <c r="S1777" t="s">
        <v>35</v>
      </c>
      <c r="T1777" t="s">
        <v>18</v>
      </c>
      <c r="U1777" t="s">
        <v>19</v>
      </c>
      <c r="V1777" t="s">
        <v>31</v>
      </c>
      <c r="W1777">
        <v>641</v>
      </c>
      <c r="X1777" t="s">
        <v>574</v>
      </c>
      <c r="Y1777" t="s">
        <v>575</v>
      </c>
      <c r="Z1777" t="s">
        <v>576</v>
      </c>
      <c r="AA1777">
        <v>0.1065</v>
      </c>
      <c r="AB1777" t="s">
        <v>577</v>
      </c>
      <c r="AC1777" t="s">
        <v>578</v>
      </c>
      <c r="AD1777" t="s">
        <v>559</v>
      </c>
      <c r="AE1777" t="s">
        <v>279</v>
      </c>
      <c r="AF1777" t="s">
        <v>280</v>
      </c>
      <c r="AG1777" t="s">
        <v>281</v>
      </c>
      <c r="AH1777" t="s">
        <v>282</v>
      </c>
      <c r="AI1777" t="s">
        <v>559</v>
      </c>
      <c r="AJ1777">
        <v>670106</v>
      </c>
      <c r="AK1777" t="s">
        <v>560</v>
      </c>
      <c r="AL1777" t="s">
        <v>239</v>
      </c>
      <c r="AM1777">
        <v>45496</v>
      </c>
      <c r="AN1777">
        <v>26008</v>
      </c>
      <c r="AO1777">
        <v>43738</v>
      </c>
      <c r="AP1777">
        <v>25.42</v>
      </c>
      <c r="AQ1777">
        <v>4171.67</v>
      </c>
      <c r="AR1777" t="s">
        <v>2626</v>
      </c>
      <c r="AS1777" t="s">
        <v>2626</v>
      </c>
      <c r="AT1777">
        <v>1</v>
      </c>
      <c r="AU1777" t="s">
        <v>2628</v>
      </c>
      <c r="AV1777" s="3">
        <v>43053</v>
      </c>
      <c r="AW1777" s="3" t="str">
        <f>TEXT(LoanTable[[#This Row],[Disbursement Date]],"YYYY-MM")</f>
        <v>2023-02</v>
      </c>
      <c r="AX1777" t="str">
        <f>TEXT(EDATE(LoanTable[[#This Row],[Disbursement Date]],-1),"YYYY-MM")</f>
        <v>2023-01</v>
      </c>
      <c r="AY1777">
        <f>IF(LoanTable[[#This Row],[Loan Status]]="Active",1,0)</f>
        <v>0</v>
      </c>
      <c r="AZ1777">
        <f>IF(COUNTIFS(LoanTable[Client id],LoanTable[[#This Row],[Client id]],LoanTable[Period],LoanTable[[#This Row],[Previous Period]])&gt;0,1,0)</f>
        <v>0</v>
      </c>
      <c r="BA1777" s="17" t="str">
        <f>TEXT(LoanTable[[#This Row],[Disbursement Date]],"YYYY")</f>
        <v>2023</v>
      </c>
      <c r="BB1777" s="10" cm="1">
        <f t="array" ref="BB1777">IF(YEAR(LoanTable[[#This Row],[Disbursement Date]])=MIN(YEAR(LoanTable[Disbursement Date])),"",YEAR(LoanTable[[#This Row],[Disbursement Date]])-1)</f>
        <v>2022</v>
      </c>
      <c r="BC1777" s="10">
        <f>IF(LoanTable[[#This Row],[Previous Year]]="",1,IF(COUNTIFS(LoanTable[Client id],LoanTable[[#This Row],[Client id]],LoanTable[Year],LoanTable[[#This Row],[Previous Year]])&gt;0,1,0))</f>
        <v>1</v>
      </c>
      <c r="BD1777" t="str">
        <f>YEAR(LoanTable[[#This Row],[Disbursement Date]]) &amp; "-Q" &amp; ROUNDUP(MONTH(LoanTable[[#This Row],[Disbursement Date]])/3,0)</f>
        <v>2023-Q1</v>
      </c>
      <c r="BE1777">
        <f>IF(LoanTable[[#This Row],[Disbursement Date]]=LoanTable[[#This Row],[First Loan Date]],1,0)</f>
        <v>0</v>
      </c>
    </row>
    <row r="1778" spans="1:57" x14ac:dyDescent="0.3">
      <c r="A1778" t="s">
        <v>2419</v>
      </c>
      <c r="B1778">
        <v>611</v>
      </c>
      <c r="C1778" t="s">
        <v>330</v>
      </c>
      <c r="D1778" t="s">
        <v>589</v>
      </c>
      <c r="E1778">
        <v>30945</v>
      </c>
      <c r="F1778">
        <v>8625</v>
      </c>
      <c r="G1778">
        <v>42964</v>
      </c>
      <c r="H1778" s="5">
        <v>44964</v>
      </c>
      <c r="I1778" t="s">
        <v>612</v>
      </c>
      <c r="J1778" t="s">
        <v>619</v>
      </c>
      <c r="K1778">
        <v>690076</v>
      </c>
      <c r="L1778" t="s">
        <v>337</v>
      </c>
      <c r="M1778" t="s">
        <v>199</v>
      </c>
      <c r="N1778" t="s">
        <v>13</v>
      </c>
      <c r="O1778" t="s">
        <v>28</v>
      </c>
      <c r="P1778">
        <v>49</v>
      </c>
      <c r="Q1778" s="5" t="s">
        <v>200</v>
      </c>
      <c r="R1778" t="s">
        <v>74</v>
      </c>
      <c r="S1778" t="s">
        <v>105</v>
      </c>
      <c r="T1778" t="s">
        <v>18</v>
      </c>
      <c r="U1778" t="s">
        <v>22</v>
      </c>
      <c r="V1778" t="s">
        <v>39</v>
      </c>
      <c r="W1778">
        <v>519</v>
      </c>
      <c r="X1778" t="s">
        <v>574</v>
      </c>
      <c r="Y1778" t="s">
        <v>590</v>
      </c>
      <c r="Z1778" t="s">
        <v>576</v>
      </c>
      <c r="AA1778">
        <v>9.9099999999999994E-2</v>
      </c>
      <c r="AB1778" t="s">
        <v>577</v>
      </c>
      <c r="AC1778" t="s">
        <v>591</v>
      </c>
      <c r="AD1778" t="s">
        <v>330</v>
      </c>
      <c r="AE1778" t="s">
        <v>331</v>
      </c>
      <c r="AF1778" t="s">
        <v>332</v>
      </c>
      <c r="AG1778" t="s">
        <v>333</v>
      </c>
      <c r="AH1778" t="s">
        <v>334</v>
      </c>
      <c r="AI1778" t="s">
        <v>335</v>
      </c>
      <c r="AJ1778">
        <v>690076</v>
      </c>
      <c r="AK1778" t="s">
        <v>336</v>
      </c>
      <c r="AL1778" t="s">
        <v>239</v>
      </c>
      <c r="AM1778">
        <v>31116</v>
      </c>
      <c r="AN1778">
        <v>8963</v>
      </c>
      <c r="AO1778">
        <v>30751</v>
      </c>
      <c r="AP1778">
        <v>46.74</v>
      </c>
      <c r="AQ1778">
        <v>1568.59</v>
      </c>
      <c r="AR1778" t="s">
        <v>2626</v>
      </c>
      <c r="AS1778" t="s">
        <v>2626</v>
      </c>
      <c r="AT1778">
        <v>2</v>
      </c>
      <c r="AU1778" t="s">
        <v>2628</v>
      </c>
      <c r="AV1778" s="3">
        <v>42779</v>
      </c>
      <c r="AW1778" s="3" t="str">
        <f>TEXT(LoanTable[[#This Row],[Disbursement Date]],"YYYY-MM")</f>
        <v>2023-02</v>
      </c>
      <c r="AX1778" t="str">
        <f>TEXT(EDATE(LoanTable[[#This Row],[Disbursement Date]],-1),"YYYY-MM")</f>
        <v>2023-01</v>
      </c>
      <c r="AY1778">
        <f>IF(LoanTable[[#This Row],[Loan Status]]="Active",1,0)</f>
        <v>0</v>
      </c>
      <c r="AZ1778">
        <f>IF(COUNTIFS(LoanTable[Client id],LoanTable[[#This Row],[Client id]],LoanTable[Period],LoanTable[[#This Row],[Previous Period]])&gt;0,1,0)</f>
        <v>0</v>
      </c>
      <c r="BA1778" s="17" t="str">
        <f>TEXT(LoanTable[[#This Row],[Disbursement Date]],"YYYY")</f>
        <v>2023</v>
      </c>
      <c r="BB1778" s="10" cm="1">
        <f t="array" ref="BB1778">IF(YEAR(LoanTable[[#This Row],[Disbursement Date]])=MIN(YEAR(LoanTable[Disbursement Date])),"",YEAR(LoanTable[[#This Row],[Disbursement Date]])-1)</f>
        <v>2022</v>
      </c>
      <c r="BC1778" s="10">
        <f>IF(LoanTable[[#This Row],[Previous Year]]="",1,IF(COUNTIFS(LoanTable[Client id],LoanTable[[#This Row],[Client id]],LoanTable[Year],LoanTable[[#This Row],[Previous Year]])&gt;0,1,0))</f>
        <v>0</v>
      </c>
      <c r="BD1778" t="str">
        <f>YEAR(LoanTable[[#This Row],[Disbursement Date]]) &amp; "-Q" &amp; ROUNDUP(MONTH(LoanTable[[#This Row],[Disbursement Date]])/3,0)</f>
        <v>2023-Q1</v>
      </c>
      <c r="BE1778">
        <f>IF(LoanTable[[#This Row],[Disbursement Date]]=LoanTable[[#This Row],[First Loan Date]],1,0)</f>
        <v>0</v>
      </c>
    </row>
    <row r="1779" spans="1:57" x14ac:dyDescent="0.3">
      <c r="A1779" t="s">
        <v>1337</v>
      </c>
      <c r="B1779">
        <v>956</v>
      </c>
      <c r="C1779" t="s">
        <v>468</v>
      </c>
      <c r="D1779" t="s">
        <v>589</v>
      </c>
      <c r="E1779">
        <v>15526</v>
      </c>
      <c r="F1779">
        <v>41336</v>
      </c>
      <c r="G1779">
        <v>43100</v>
      </c>
      <c r="H1779" s="5">
        <v>44964</v>
      </c>
      <c r="I1779" t="s">
        <v>612</v>
      </c>
      <c r="J1779" t="s">
        <v>619</v>
      </c>
      <c r="K1779">
        <v>630081</v>
      </c>
      <c r="L1779" t="s">
        <v>470</v>
      </c>
      <c r="M1779" t="s">
        <v>130</v>
      </c>
      <c r="N1779" t="s">
        <v>13</v>
      </c>
      <c r="O1779" t="s">
        <v>46</v>
      </c>
      <c r="P1779">
        <v>31</v>
      </c>
      <c r="Q1779" s="5" t="s">
        <v>174</v>
      </c>
      <c r="R1779" t="s">
        <v>30</v>
      </c>
      <c r="S1779" t="s">
        <v>105</v>
      </c>
      <c r="T1779" t="s">
        <v>18</v>
      </c>
      <c r="U1779" t="s">
        <v>65</v>
      </c>
      <c r="V1779" t="s">
        <v>20</v>
      </c>
      <c r="W1779">
        <v>466</v>
      </c>
      <c r="X1779" t="s">
        <v>574</v>
      </c>
      <c r="Y1779" t="s">
        <v>590</v>
      </c>
      <c r="Z1779" t="s">
        <v>576</v>
      </c>
      <c r="AA1779">
        <v>9.9099999999999994E-2</v>
      </c>
      <c r="AB1779" t="s">
        <v>577</v>
      </c>
      <c r="AC1779" t="s">
        <v>591</v>
      </c>
      <c r="AD1779" t="s">
        <v>468</v>
      </c>
      <c r="AE1779" t="s">
        <v>462</v>
      </c>
      <c r="AF1779" t="s">
        <v>463</v>
      </c>
      <c r="AG1779" t="s">
        <v>464</v>
      </c>
      <c r="AH1779" t="s">
        <v>465</v>
      </c>
      <c r="AI1779" t="s">
        <v>468</v>
      </c>
      <c r="AJ1779">
        <v>630081</v>
      </c>
      <c r="AK1779" t="s">
        <v>469</v>
      </c>
      <c r="AL1779" t="s">
        <v>256</v>
      </c>
      <c r="AM1779">
        <v>15905</v>
      </c>
      <c r="AN1779">
        <v>42312</v>
      </c>
      <c r="AO1779">
        <v>15248</v>
      </c>
      <c r="AP1779">
        <v>45.29</v>
      </c>
      <c r="AQ1779">
        <v>430.05</v>
      </c>
      <c r="AR1779" t="s">
        <v>2626</v>
      </c>
      <c r="AS1779" t="s">
        <v>2626</v>
      </c>
      <c r="AT1779">
        <v>1</v>
      </c>
      <c r="AU1779" t="s">
        <v>2628</v>
      </c>
      <c r="AV1779" s="3">
        <v>42258</v>
      </c>
      <c r="AW1779" s="3" t="str">
        <f>TEXT(LoanTable[[#This Row],[Disbursement Date]],"YYYY-MM")</f>
        <v>2023-02</v>
      </c>
      <c r="AX1779" t="str">
        <f>TEXT(EDATE(LoanTable[[#This Row],[Disbursement Date]],-1),"YYYY-MM")</f>
        <v>2023-01</v>
      </c>
      <c r="AY1779">
        <f>IF(LoanTable[[#This Row],[Loan Status]]="Active",1,0)</f>
        <v>0</v>
      </c>
      <c r="AZ1779">
        <f>IF(COUNTIFS(LoanTable[Client id],LoanTable[[#This Row],[Client id]],LoanTable[Period],LoanTable[[#This Row],[Previous Period]])&gt;0,1,0)</f>
        <v>0</v>
      </c>
      <c r="BA1779" s="17" t="str">
        <f>TEXT(LoanTable[[#This Row],[Disbursement Date]],"YYYY")</f>
        <v>2023</v>
      </c>
      <c r="BB1779" s="10" cm="1">
        <f t="array" ref="BB1779">IF(YEAR(LoanTable[[#This Row],[Disbursement Date]])=MIN(YEAR(LoanTable[Disbursement Date])),"",YEAR(LoanTable[[#This Row],[Disbursement Date]])-1)</f>
        <v>2022</v>
      </c>
      <c r="BC1779" s="10">
        <f>IF(LoanTable[[#This Row],[Previous Year]]="",1,IF(COUNTIFS(LoanTable[Client id],LoanTable[[#This Row],[Client id]],LoanTable[Year],LoanTable[[#This Row],[Previous Year]])&gt;0,1,0))</f>
        <v>1</v>
      </c>
      <c r="BD1779" t="str">
        <f>YEAR(LoanTable[[#This Row],[Disbursement Date]]) &amp; "-Q" &amp; ROUNDUP(MONTH(LoanTable[[#This Row],[Disbursement Date]])/3,0)</f>
        <v>2023-Q1</v>
      </c>
      <c r="BE1779">
        <f>IF(LoanTable[[#This Row],[Disbursement Date]]=LoanTable[[#This Row],[First Loan Date]],1,0)</f>
        <v>0</v>
      </c>
    </row>
    <row r="1780" spans="1:57" x14ac:dyDescent="0.3">
      <c r="A1780" t="s">
        <v>1417</v>
      </c>
      <c r="B1780">
        <v>526</v>
      </c>
      <c r="C1780" t="s">
        <v>233</v>
      </c>
      <c r="D1780" t="s">
        <v>573</v>
      </c>
      <c r="E1780">
        <v>47354</v>
      </c>
      <c r="F1780">
        <v>25344</v>
      </c>
      <c r="G1780">
        <v>12916</v>
      </c>
      <c r="H1780" s="5">
        <v>44965</v>
      </c>
      <c r="I1780" t="s">
        <v>615</v>
      </c>
      <c r="J1780" t="s">
        <v>613</v>
      </c>
      <c r="K1780">
        <v>100186</v>
      </c>
      <c r="L1780" t="s">
        <v>240</v>
      </c>
      <c r="M1780" t="s">
        <v>116</v>
      </c>
      <c r="N1780" t="s">
        <v>13</v>
      </c>
      <c r="O1780" t="s">
        <v>46</v>
      </c>
      <c r="P1780">
        <v>34</v>
      </c>
      <c r="Q1780" s="5" t="s">
        <v>71</v>
      </c>
      <c r="R1780" t="s">
        <v>30</v>
      </c>
      <c r="S1780" t="s">
        <v>145</v>
      </c>
      <c r="T1780" t="s">
        <v>63</v>
      </c>
      <c r="U1780" t="s">
        <v>19</v>
      </c>
      <c r="V1780" t="s">
        <v>31</v>
      </c>
      <c r="W1780">
        <v>328</v>
      </c>
      <c r="X1780" t="s">
        <v>574</v>
      </c>
      <c r="Y1780" t="s">
        <v>575</v>
      </c>
      <c r="Z1780" t="s">
        <v>576</v>
      </c>
      <c r="AA1780">
        <v>0.1065</v>
      </c>
      <c r="AB1780" t="s">
        <v>577</v>
      </c>
      <c r="AC1780" t="s">
        <v>578</v>
      </c>
      <c r="AD1780" t="s">
        <v>233</v>
      </c>
      <c r="AE1780" t="s">
        <v>234</v>
      </c>
      <c r="AF1780" t="s">
        <v>235</v>
      </c>
      <c r="AG1780" t="s">
        <v>236</v>
      </c>
      <c r="AH1780" t="s">
        <v>237</v>
      </c>
      <c r="AI1780" t="s">
        <v>233</v>
      </c>
      <c r="AJ1780">
        <v>100186</v>
      </c>
      <c r="AK1780" t="s">
        <v>238</v>
      </c>
      <c r="AL1780" t="s">
        <v>239</v>
      </c>
      <c r="AM1780">
        <v>47821</v>
      </c>
      <c r="AN1780">
        <v>25246</v>
      </c>
      <c r="AO1780">
        <v>47274</v>
      </c>
      <c r="AP1780">
        <v>15.72</v>
      </c>
      <c r="AQ1780">
        <v>819.78</v>
      </c>
      <c r="AR1780" t="s">
        <v>2626</v>
      </c>
      <c r="AS1780" t="s">
        <v>2626</v>
      </c>
      <c r="AT1780">
        <v>1</v>
      </c>
      <c r="AU1780" t="s">
        <v>2628</v>
      </c>
      <c r="AV1780" s="3">
        <v>44965</v>
      </c>
      <c r="AW1780" s="3" t="str">
        <f>TEXT(LoanTable[[#This Row],[Disbursement Date]],"YYYY-MM")</f>
        <v>2023-02</v>
      </c>
      <c r="AX1780" t="str">
        <f>TEXT(EDATE(LoanTable[[#This Row],[Disbursement Date]],-1),"YYYY-MM")</f>
        <v>2023-01</v>
      </c>
      <c r="AY1780">
        <f>IF(LoanTable[[#This Row],[Loan Status]]="Active",1,0)</f>
        <v>0</v>
      </c>
      <c r="AZ1780">
        <f>IF(COUNTIFS(LoanTable[Client id],LoanTable[[#This Row],[Client id]],LoanTable[Period],LoanTable[[#This Row],[Previous Period]])&gt;0,1,0)</f>
        <v>0</v>
      </c>
      <c r="BA1780" s="17" t="str">
        <f>TEXT(LoanTable[[#This Row],[Disbursement Date]],"YYYY")</f>
        <v>2023</v>
      </c>
      <c r="BB1780" s="10" cm="1">
        <f t="array" ref="BB1780">IF(YEAR(LoanTable[[#This Row],[Disbursement Date]])=MIN(YEAR(LoanTable[Disbursement Date])),"",YEAR(LoanTable[[#This Row],[Disbursement Date]])-1)</f>
        <v>2022</v>
      </c>
      <c r="BC1780" s="10">
        <f>IF(LoanTable[[#This Row],[Previous Year]]="",1,IF(COUNTIFS(LoanTable[Client id],LoanTable[[#This Row],[Client id]],LoanTable[Year],LoanTable[[#This Row],[Previous Year]])&gt;0,1,0))</f>
        <v>0</v>
      </c>
      <c r="BD1780" t="str">
        <f>YEAR(LoanTable[[#This Row],[Disbursement Date]]) &amp; "-Q" &amp; ROUNDUP(MONTH(LoanTable[[#This Row],[Disbursement Date]])/3,0)</f>
        <v>2023-Q1</v>
      </c>
      <c r="BE1780">
        <f>IF(LoanTable[[#This Row],[Disbursement Date]]=LoanTable[[#This Row],[First Loan Date]],1,0)</f>
        <v>1</v>
      </c>
    </row>
    <row r="1781" spans="1:57" x14ac:dyDescent="0.3">
      <c r="A1781" t="s">
        <v>1019</v>
      </c>
      <c r="B1781">
        <v>543</v>
      </c>
      <c r="C1781" t="s">
        <v>386</v>
      </c>
      <c r="D1781" t="s">
        <v>601</v>
      </c>
      <c r="E1781">
        <v>19178</v>
      </c>
      <c r="F1781">
        <v>20254</v>
      </c>
      <c r="G1781">
        <v>32656</v>
      </c>
      <c r="H1781" s="5">
        <v>44965</v>
      </c>
      <c r="I1781" t="s">
        <v>624</v>
      </c>
      <c r="J1781" t="s">
        <v>619</v>
      </c>
      <c r="K1781">
        <v>1110166</v>
      </c>
      <c r="L1781" t="s">
        <v>389</v>
      </c>
      <c r="M1781" t="s">
        <v>153</v>
      </c>
      <c r="N1781" t="s">
        <v>13</v>
      </c>
      <c r="O1781" t="s">
        <v>14</v>
      </c>
      <c r="P1781">
        <v>44</v>
      </c>
      <c r="Q1781" s="5" t="s">
        <v>100</v>
      </c>
      <c r="R1781" t="s">
        <v>74</v>
      </c>
      <c r="S1781" t="s">
        <v>105</v>
      </c>
      <c r="T1781" t="s">
        <v>63</v>
      </c>
      <c r="U1781" t="s">
        <v>65</v>
      </c>
      <c r="V1781" t="s">
        <v>31</v>
      </c>
      <c r="W1781">
        <v>686</v>
      </c>
      <c r="X1781" t="s">
        <v>574</v>
      </c>
      <c r="Y1781" t="s">
        <v>575</v>
      </c>
      <c r="Z1781" t="s">
        <v>576</v>
      </c>
      <c r="AA1781">
        <v>0.14649999999999999</v>
      </c>
      <c r="AB1781" t="s">
        <v>599</v>
      </c>
      <c r="AC1781" t="s">
        <v>600</v>
      </c>
      <c r="AD1781" t="s">
        <v>386</v>
      </c>
      <c r="AE1781" t="s">
        <v>234</v>
      </c>
      <c r="AF1781" t="s">
        <v>235</v>
      </c>
      <c r="AG1781" t="s">
        <v>236</v>
      </c>
      <c r="AH1781" t="s">
        <v>237</v>
      </c>
      <c r="AI1781" t="s">
        <v>387</v>
      </c>
      <c r="AJ1781">
        <v>1110166</v>
      </c>
      <c r="AK1781" t="s">
        <v>388</v>
      </c>
      <c r="AL1781" t="s">
        <v>239</v>
      </c>
      <c r="AM1781">
        <v>20204</v>
      </c>
      <c r="AN1781">
        <v>21116</v>
      </c>
      <c r="AO1781">
        <v>19140</v>
      </c>
      <c r="AP1781">
        <v>21.55</v>
      </c>
      <c r="AQ1781">
        <v>4244</v>
      </c>
      <c r="AR1781" t="s">
        <v>2626</v>
      </c>
      <c r="AS1781" t="s">
        <v>2626</v>
      </c>
      <c r="AT1781">
        <v>1</v>
      </c>
      <c r="AU1781" t="s">
        <v>2630</v>
      </c>
      <c r="AV1781" s="3">
        <v>44965</v>
      </c>
      <c r="AW1781" s="3" t="str">
        <f>TEXT(LoanTable[[#This Row],[Disbursement Date]],"YYYY-MM")</f>
        <v>2023-02</v>
      </c>
      <c r="AX1781" t="str">
        <f>TEXT(EDATE(LoanTable[[#This Row],[Disbursement Date]],-1),"YYYY-MM")</f>
        <v>2023-01</v>
      </c>
      <c r="AY1781">
        <f>IF(LoanTable[[#This Row],[Loan Status]]="Active",1,0)</f>
        <v>1</v>
      </c>
      <c r="AZ1781">
        <f>IF(COUNTIFS(LoanTable[Client id],LoanTable[[#This Row],[Client id]],LoanTable[Period],LoanTable[[#This Row],[Previous Period]])&gt;0,1,0)</f>
        <v>0</v>
      </c>
      <c r="BA1781" s="17" t="str">
        <f>TEXT(LoanTable[[#This Row],[Disbursement Date]],"YYYY")</f>
        <v>2023</v>
      </c>
      <c r="BB1781" s="10" cm="1">
        <f t="array" ref="BB1781">IF(YEAR(LoanTable[[#This Row],[Disbursement Date]])=MIN(YEAR(LoanTable[Disbursement Date])),"",YEAR(LoanTable[[#This Row],[Disbursement Date]])-1)</f>
        <v>2022</v>
      </c>
      <c r="BC1781" s="10">
        <f>IF(LoanTable[[#This Row],[Previous Year]]="",1,IF(COUNTIFS(LoanTable[Client id],LoanTable[[#This Row],[Client id]],LoanTable[Year],LoanTable[[#This Row],[Previous Year]])&gt;0,1,0))</f>
        <v>0</v>
      </c>
      <c r="BD1781" t="str">
        <f>YEAR(LoanTable[[#This Row],[Disbursement Date]]) &amp; "-Q" &amp; ROUNDUP(MONTH(LoanTable[[#This Row],[Disbursement Date]])/3,0)</f>
        <v>2023-Q1</v>
      </c>
      <c r="BE1781">
        <f>IF(LoanTable[[#This Row],[Disbursement Date]]=LoanTable[[#This Row],[First Loan Date]],1,0)</f>
        <v>1</v>
      </c>
    </row>
    <row r="1782" spans="1:57" x14ac:dyDescent="0.3">
      <c r="A1782" t="s">
        <v>1058</v>
      </c>
      <c r="B1782">
        <v>657</v>
      </c>
      <c r="C1782" t="s">
        <v>386</v>
      </c>
      <c r="D1782" t="s">
        <v>589</v>
      </c>
      <c r="E1782">
        <v>26005</v>
      </c>
      <c r="F1782">
        <v>13748</v>
      </c>
      <c r="G1782">
        <v>37107</v>
      </c>
      <c r="H1782" s="5">
        <v>44966</v>
      </c>
      <c r="I1782" t="s">
        <v>612</v>
      </c>
      <c r="J1782" t="s">
        <v>613</v>
      </c>
      <c r="K1782">
        <v>1110166</v>
      </c>
      <c r="L1782" t="s">
        <v>389</v>
      </c>
      <c r="M1782" t="s">
        <v>60</v>
      </c>
      <c r="N1782" t="s">
        <v>13</v>
      </c>
      <c r="O1782" t="s">
        <v>28</v>
      </c>
      <c r="P1782">
        <v>47</v>
      </c>
      <c r="Q1782" s="5" t="s">
        <v>61</v>
      </c>
      <c r="R1782" t="s">
        <v>25</v>
      </c>
      <c r="S1782" t="s">
        <v>35</v>
      </c>
      <c r="T1782" t="s">
        <v>18</v>
      </c>
      <c r="U1782" t="s">
        <v>19</v>
      </c>
      <c r="V1782" t="s">
        <v>31</v>
      </c>
      <c r="W1782">
        <v>546</v>
      </c>
      <c r="X1782" t="s">
        <v>574</v>
      </c>
      <c r="Y1782" t="s">
        <v>590</v>
      </c>
      <c r="Z1782" t="s">
        <v>576</v>
      </c>
      <c r="AA1782">
        <v>9.9099999999999994E-2</v>
      </c>
      <c r="AB1782" t="s">
        <v>577</v>
      </c>
      <c r="AC1782" t="s">
        <v>591</v>
      </c>
      <c r="AD1782" t="s">
        <v>386</v>
      </c>
      <c r="AE1782" t="s">
        <v>234</v>
      </c>
      <c r="AF1782" t="s">
        <v>235</v>
      </c>
      <c r="AG1782" t="s">
        <v>236</v>
      </c>
      <c r="AH1782" t="s">
        <v>237</v>
      </c>
      <c r="AI1782" t="s">
        <v>387</v>
      </c>
      <c r="AJ1782">
        <v>1110166</v>
      </c>
      <c r="AK1782" t="s">
        <v>388</v>
      </c>
      <c r="AL1782" t="s">
        <v>239</v>
      </c>
      <c r="AM1782">
        <v>26000</v>
      </c>
      <c r="AN1782">
        <v>15081</v>
      </c>
      <c r="AO1782">
        <v>25934</v>
      </c>
      <c r="AP1782">
        <v>35.72</v>
      </c>
      <c r="AQ1782">
        <v>2006.11</v>
      </c>
      <c r="AR1782" t="s">
        <v>2626</v>
      </c>
      <c r="AS1782" t="s">
        <v>2626</v>
      </c>
      <c r="AT1782">
        <v>0</v>
      </c>
      <c r="AU1782" t="s">
        <v>2628</v>
      </c>
      <c r="AV1782" s="3">
        <v>42017</v>
      </c>
      <c r="AW1782" s="3" t="str">
        <f>TEXT(LoanTable[[#This Row],[Disbursement Date]],"YYYY-MM")</f>
        <v>2023-02</v>
      </c>
      <c r="AX1782" t="str">
        <f>TEXT(EDATE(LoanTable[[#This Row],[Disbursement Date]],-1),"YYYY-MM")</f>
        <v>2023-01</v>
      </c>
      <c r="AY1782">
        <f>IF(LoanTable[[#This Row],[Loan Status]]="Active",1,0)</f>
        <v>0</v>
      </c>
      <c r="AZ1782">
        <f>IF(COUNTIFS(LoanTable[Client id],LoanTable[[#This Row],[Client id]],LoanTable[Period],LoanTable[[#This Row],[Previous Period]])&gt;0,1,0)</f>
        <v>0</v>
      </c>
      <c r="BA1782" s="17" t="str">
        <f>TEXT(LoanTable[[#This Row],[Disbursement Date]],"YYYY")</f>
        <v>2023</v>
      </c>
      <c r="BB1782" s="10" cm="1">
        <f t="array" ref="BB1782">IF(YEAR(LoanTable[[#This Row],[Disbursement Date]])=MIN(YEAR(LoanTable[Disbursement Date])),"",YEAR(LoanTable[[#This Row],[Disbursement Date]])-1)</f>
        <v>2022</v>
      </c>
      <c r="BC1782" s="10">
        <f>IF(LoanTable[[#This Row],[Previous Year]]="",1,IF(COUNTIFS(LoanTable[Client id],LoanTable[[#This Row],[Client id]],LoanTable[Year],LoanTable[[#This Row],[Previous Year]])&gt;0,1,0))</f>
        <v>1</v>
      </c>
      <c r="BD1782" t="str">
        <f>YEAR(LoanTable[[#This Row],[Disbursement Date]]) &amp; "-Q" &amp; ROUNDUP(MONTH(LoanTable[[#This Row],[Disbursement Date]])/3,0)</f>
        <v>2023-Q1</v>
      </c>
      <c r="BE1782">
        <f>IF(LoanTable[[#This Row],[Disbursement Date]]=LoanTable[[#This Row],[First Loan Date]],1,0)</f>
        <v>0</v>
      </c>
    </row>
    <row r="1783" spans="1:57" x14ac:dyDescent="0.3">
      <c r="A1783" t="s">
        <v>1448</v>
      </c>
      <c r="B1783">
        <v>397</v>
      </c>
      <c r="C1783" t="s">
        <v>280</v>
      </c>
      <c r="D1783" t="s">
        <v>573</v>
      </c>
      <c r="E1783">
        <v>38109</v>
      </c>
      <c r="F1783">
        <v>37207</v>
      </c>
      <c r="G1783">
        <v>13219</v>
      </c>
      <c r="H1783" s="5">
        <v>44967</v>
      </c>
      <c r="I1783" t="s">
        <v>615</v>
      </c>
      <c r="J1783" t="s">
        <v>619</v>
      </c>
      <c r="K1783">
        <v>50678</v>
      </c>
      <c r="L1783" t="s">
        <v>363</v>
      </c>
      <c r="M1783" t="s">
        <v>64</v>
      </c>
      <c r="N1783" t="s">
        <v>13</v>
      </c>
      <c r="O1783" t="s">
        <v>28</v>
      </c>
      <c r="P1783">
        <v>50</v>
      </c>
      <c r="Q1783" s="5" t="s">
        <v>61</v>
      </c>
      <c r="R1783" t="s">
        <v>30</v>
      </c>
      <c r="S1783" t="s">
        <v>145</v>
      </c>
      <c r="T1783" t="s">
        <v>18</v>
      </c>
      <c r="U1783" t="s">
        <v>38</v>
      </c>
      <c r="V1783" t="s">
        <v>31</v>
      </c>
      <c r="W1783">
        <v>664</v>
      </c>
      <c r="X1783" t="s">
        <v>574</v>
      </c>
      <c r="Y1783" t="s">
        <v>575</v>
      </c>
      <c r="Z1783" t="s">
        <v>576</v>
      </c>
      <c r="AA1783">
        <v>0.1065</v>
      </c>
      <c r="AB1783" t="s">
        <v>577</v>
      </c>
      <c r="AC1783" t="s">
        <v>578</v>
      </c>
      <c r="AD1783" t="s">
        <v>280</v>
      </c>
      <c r="AE1783" t="s">
        <v>279</v>
      </c>
      <c r="AF1783" t="s">
        <v>280</v>
      </c>
      <c r="AG1783" t="s">
        <v>281</v>
      </c>
      <c r="AH1783" t="s">
        <v>282</v>
      </c>
      <c r="AI1783" t="s">
        <v>280</v>
      </c>
      <c r="AJ1783">
        <v>50678</v>
      </c>
      <c r="AK1783" t="s">
        <v>362</v>
      </c>
      <c r="AL1783" t="s">
        <v>239</v>
      </c>
      <c r="AM1783">
        <v>39479</v>
      </c>
      <c r="AN1783">
        <v>38858</v>
      </c>
      <c r="AO1783">
        <v>37845</v>
      </c>
      <c r="AP1783">
        <v>13.19</v>
      </c>
      <c r="AQ1783">
        <v>4077.24</v>
      </c>
      <c r="AR1783" t="s">
        <v>2626</v>
      </c>
      <c r="AS1783" t="s">
        <v>2626</v>
      </c>
      <c r="AT1783">
        <v>2</v>
      </c>
      <c r="AU1783" t="s">
        <v>2628</v>
      </c>
      <c r="AV1783" s="3">
        <v>44594</v>
      </c>
      <c r="AW1783" s="3" t="str">
        <f>TEXT(LoanTable[[#This Row],[Disbursement Date]],"YYYY-MM")</f>
        <v>2023-02</v>
      </c>
      <c r="AX1783" t="str">
        <f>TEXT(EDATE(LoanTable[[#This Row],[Disbursement Date]],-1),"YYYY-MM")</f>
        <v>2023-01</v>
      </c>
      <c r="AY1783">
        <f>IF(LoanTable[[#This Row],[Loan Status]]="Active",1,0)</f>
        <v>0</v>
      </c>
      <c r="AZ1783">
        <f>IF(COUNTIFS(LoanTable[Client id],LoanTable[[#This Row],[Client id]],LoanTable[Period],LoanTable[[#This Row],[Previous Period]])&gt;0,1,0)</f>
        <v>0</v>
      </c>
      <c r="BA1783" s="17" t="str">
        <f>TEXT(LoanTable[[#This Row],[Disbursement Date]],"YYYY")</f>
        <v>2023</v>
      </c>
      <c r="BB1783" s="10" cm="1">
        <f t="array" ref="BB1783">IF(YEAR(LoanTable[[#This Row],[Disbursement Date]])=MIN(YEAR(LoanTable[Disbursement Date])),"",YEAR(LoanTable[[#This Row],[Disbursement Date]])-1)</f>
        <v>2022</v>
      </c>
      <c r="BC1783" s="10">
        <f>IF(LoanTable[[#This Row],[Previous Year]]="",1,IF(COUNTIFS(LoanTable[Client id],LoanTable[[#This Row],[Client id]],LoanTable[Year],LoanTable[[#This Row],[Previous Year]])&gt;0,1,0))</f>
        <v>1</v>
      </c>
      <c r="BD1783" t="str">
        <f>YEAR(LoanTable[[#This Row],[Disbursement Date]]) &amp; "-Q" &amp; ROUNDUP(MONTH(LoanTable[[#This Row],[Disbursement Date]])/3,0)</f>
        <v>2023-Q1</v>
      </c>
      <c r="BE1783">
        <f>IF(LoanTable[[#This Row],[Disbursement Date]]=LoanTable[[#This Row],[First Loan Date]],1,0)</f>
        <v>0</v>
      </c>
    </row>
    <row r="1784" spans="1:57" x14ac:dyDescent="0.3">
      <c r="A1784" t="s">
        <v>2392</v>
      </c>
      <c r="B1784">
        <v>41</v>
      </c>
      <c r="C1784" t="s">
        <v>243</v>
      </c>
      <c r="D1784" t="s">
        <v>573</v>
      </c>
      <c r="E1784">
        <v>6510</v>
      </c>
      <c r="F1784">
        <v>43935</v>
      </c>
      <c r="G1784">
        <v>25892</v>
      </c>
      <c r="H1784" s="5">
        <v>44968</v>
      </c>
      <c r="I1784" t="s">
        <v>624</v>
      </c>
      <c r="J1784" t="s">
        <v>613</v>
      </c>
      <c r="K1784">
        <v>160051</v>
      </c>
      <c r="L1784" t="s">
        <v>245</v>
      </c>
      <c r="M1784" t="s">
        <v>96</v>
      </c>
      <c r="N1784" t="s">
        <v>13</v>
      </c>
      <c r="O1784" t="s">
        <v>46</v>
      </c>
      <c r="P1784">
        <v>26</v>
      </c>
      <c r="Q1784" s="6" t="s">
        <v>97</v>
      </c>
      <c r="R1784" t="s">
        <v>74</v>
      </c>
      <c r="S1784" t="s">
        <v>35</v>
      </c>
      <c r="T1784" t="s">
        <v>18</v>
      </c>
      <c r="U1784" t="s">
        <v>38</v>
      </c>
      <c r="V1784" t="s">
        <v>39</v>
      </c>
      <c r="W1784">
        <v>522</v>
      </c>
      <c r="X1784" t="s">
        <v>574</v>
      </c>
      <c r="Y1784" t="s">
        <v>575</v>
      </c>
      <c r="Z1784" t="s">
        <v>576</v>
      </c>
      <c r="AA1784">
        <v>0.1065</v>
      </c>
      <c r="AB1784" t="s">
        <v>577</v>
      </c>
      <c r="AC1784" t="s">
        <v>578</v>
      </c>
      <c r="AD1784" t="s">
        <v>243</v>
      </c>
      <c r="AE1784" t="s">
        <v>234</v>
      </c>
      <c r="AF1784" t="s">
        <v>235</v>
      </c>
      <c r="AG1784" t="s">
        <v>236</v>
      </c>
      <c r="AH1784" t="s">
        <v>237</v>
      </c>
      <c r="AI1784" t="s">
        <v>243</v>
      </c>
      <c r="AJ1784">
        <v>160051</v>
      </c>
      <c r="AK1784" t="s">
        <v>244</v>
      </c>
      <c r="AL1784" t="s">
        <v>241</v>
      </c>
      <c r="AM1784">
        <v>7234</v>
      </c>
      <c r="AN1784">
        <v>44437</v>
      </c>
      <c r="AO1784">
        <v>6205</v>
      </c>
      <c r="AP1784">
        <v>42.8</v>
      </c>
      <c r="AQ1784">
        <v>2833.8</v>
      </c>
      <c r="AR1784" t="s">
        <v>2627</v>
      </c>
      <c r="AS1784" t="s">
        <v>2626</v>
      </c>
      <c r="AT1784">
        <v>0</v>
      </c>
      <c r="AU1784" t="s">
        <v>2628</v>
      </c>
      <c r="AV1784" s="3">
        <v>43060</v>
      </c>
      <c r="AW1784" s="3" t="str">
        <f>TEXT(LoanTable[[#This Row],[Disbursement Date]],"YYYY-MM")</f>
        <v>2023-02</v>
      </c>
      <c r="AX1784" t="str">
        <f>TEXT(EDATE(LoanTable[[#This Row],[Disbursement Date]],-1),"YYYY-MM")</f>
        <v>2023-01</v>
      </c>
      <c r="AY1784">
        <f>IF(LoanTable[[#This Row],[Loan Status]]="Active",1,0)</f>
        <v>1</v>
      </c>
      <c r="AZ1784">
        <f>IF(COUNTIFS(LoanTable[Client id],LoanTable[[#This Row],[Client id]],LoanTable[Period],LoanTable[[#This Row],[Previous Period]])&gt;0,1,0)</f>
        <v>0</v>
      </c>
      <c r="BA1784" s="17" t="str">
        <f>TEXT(LoanTable[[#This Row],[Disbursement Date]],"YYYY")</f>
        <v>2023</v>
      </c>
      <c r="BB1784" s="10" cm="1">
        <f t="array" ref="BB1784">IF(YEAR(LoanTable[[#This Row],[Disbursement Date]])=MIN(YEAR(LoanTable[Disbursement Date])),"",YEAR(LoanTable[[#This Row],[Disbursement Date]])-1)</f>
        <v>2022</v>
      </c>
      <c r="BC1784" s="10">
        <f>IF(LoanTable[[#This Row],[Previous Year]]="",1,IF(COUNTIFS(LoanTable[Client id],LoanTable[[#This Row],[Client id]],LoanTable[Year],LoanTable[[#This Row],[Previous Year]])&gt;0,1,0))</f>
        <v>0</v>
      </c>
      <c r="BD1784" t="str">
        <f>YEAR(LoanTable[[#This Row],[Disbursement Date]]) &amp; "-Q" &amp; ROUNDUP(MONTH(LoanTable[[#This Row],[Disbursement Date]])/3,0)</f>
        <v>2023-Q1</v>
      </c>
      <c r="BE1784">
        <f>IF(LoanTable[[#This Row],[Disbursement Date]]=LoanTable[[#This Row],[First Loan Date]],1,0)</f>
        <v>0</v>
      </c>
    </row>
    <row r="1785" spans="1:57" x14ac:dyDescent="0.3">
      <c r="A1785" t="s">
        <v>1427</v>
      </c>
      <c r="B1785">
        <v>45</v>
      </c>
      <c r="C1785" t="s">
        <v>409</v>
      </c>
      <c r="D1785" t="s">
        <v>573</v>
      </c>
      <c r="E1785">
        <v>41045</v>
      </c>
      <c r="F1785">
        <v>30043</v>
      </c>
      <c r="G1785">
        <v>24022</v>
      </c>
      <c r="H1785" s="5">
        <v>44968</v>
      </c>
      <c r="I1785" t="s">
        <v>615</v>
      </c>
      <c r="J1785" t="s">
        <v>619</v>
      </c>
      <c r="K1785">
        <v>1030063</v>
      </c>
      <c r="L1785" t="s">
        <v>411</v>
      </c>
      <c r="M1785" t="s">
        <v>50</v>
      </c>
      <c r="N1785" t="s">
        <v>13</v>
      </c>
      <c r="O1785" t="s">
        <v>46</v>
      </c>
      <c r="P1785">
        <v>31</v>
      </c>
      <c r="Q1785" s="6" t="s">
        <v>101</v>
      </c>
      <c r="R1785" t="s">
        <v>25</v>
      </c>
      <c r="S1785" t="s">
        <v>35</v>
      </c>
      <c r="T1785" t="s">
        <v>18</v>
      </c>
      <c r="U1785" t="s">
        <v>38</v>
      </c>
      <c r="V1785" t="s">
        <v>39</v>
      </c>
      <c r="W1785">
        <v>315</v>
      </c>
      <c r="X1785" t="s">
        <v>574</v>
      </c>
      <c r="Y1785" t="s">
        <v>575</v>
      </c>
      <c r="Z1785" t="s">
        <v>576</v>
      </c>
      <c r="AA1785">
        <v>0.1065</v>
      </c>
      <c r="AB1785" t="s">
        <v>577</v>
      </c>
      <c r="AC1785" t="s">
        <v>578</v>
      </c>
      <c r="AD1785" t="s">
        <v>409</v>
      </c>
      <c r="AE1785" t="s">
        <v>234</v>
      </c>
      <c r="AF1785" t="s">
        <v>235</v>
      </c>
      <c r="AG1785" t="s">
        <v>236</v>
      </c>
      <c r="AH1785" t="s">
        <v>237</v>
      </c>
      <c r="AI1785" t="s">
        <v>246</v>
      </c>
      <c r="AJ1785">
        <v>1030063</v>
      </c>
      <c r="AK1785" t="s">
        <v>410</v>
      </c>
      <c r="AL1785" t="s">
        <v>241</v>
      </c>
      <c r="AM1785">
        <v>41600</v>
      </c>
      <c r="AN1785">
        <v>30969</v>
      </c>
      <c r="AO1785">
        <v>41042</v>
      </c>
      <c r="AP1785">
        <v>17.12</v>
      </c>
      <c r="AQ1785">
        <v>1462.94</v>
      </c>
      <c r="AR1785" t="s">
        <v>2626</v>
      </c>
      <c r="AS1785" t="s">
        <v>2626</v>
      </c>
      <c r="AT1785">
        <v>1</v>
      </c>
      <c r="AU1785" t="s">
        <v>2628</v>
      </c>
      <c r="AV1785" s="3">
        <v>44968</v>
      </c>
      <c r="AW1785" s="3" t="str">
        <f>TEXT(LoanTable[[#This Row],[Disbursement Date]],"YYYY-MM")</f>
        <v>2023-02</v>
      </c>
      <c r="AX1785" t="str">
        <f>TEXT(EDATE(LoanTable[[#This Row],[Disbursement Date]],-1),"YYYY-MM")</f>
        <v>2023-01</v>
      </c>
      <c r="AY1785">
        <f>IF(LoanTable[[#This Row],[Loan Status]]="Active",1,0)</f>
        <v>0</v>
      </c>
      <c r="AZ1785">
        <f>IF(COUNTIFS(LoanTable[Client id],LoanTable[[#This Row],[Client id]],LoanTable[Period],LoanTable[[#This Row],[Previous Period]])&gt;0,1,0)</f>
        <v>0</v>
      </c>
      <c r="BA1785" s="17" t="str">
        <f>TEXT(LoanTable[[#This Row],[Disbursement Date]],"YYYY")</f>
        <v>2023</v>
      </c>
      <c r="BB1785" s="10" cm="1">
        <f t="array" ref="BB1785">IF(YEAR(LoanTable[[#This Row],[Disbursement Date]])=MIN(YEAR(LoanTable[Disbursement Date])),"",YEAR(LoanTable[[#This Row],[Disbursement Date]])-1)</f>
        <v>2022</v>
      </c>
      <c r="BC1785" s="10">
        <f>IF(LoanTable[[#This Row],[Previous Year]]="",1,IF(COUNTIFS(LoanTable[Client id],LoanTable[[#This Row],[Client id]],LoanTable[Year],LoanTable[[#This Row],[Previous Year]])&gt;0,1,0))</f>
        <v>0</v>
      </c>
      <c r="BD1785" t="str">
        <f>YEAR(LoanTable[[#This Row],[Disbursement Date]]) &amp; "-Q" &amp; ROUNDUP(MONTH(LoanTable[[#This Row],[Disbursement Date]])/3,0)</f>
        <v>2023-Q1</v>
      </c>
      <c r="BE1785">
        <f>IF(LoanTable[[#This Row],[Disbursement Date]]=LoanTable[[#This Row],[First Loan Date]],1,0)</f>
        <v>1</v>
      </c>
    </row>
    <row r="1786" spans="1:57" x14ac:dyDescent="0.3">
      <c r="A1786" t="s">
        <v>894</v>
      </c>
      <c r="B1786">
        <v>472</v>
      </c>
      <c r="C1786" t="s">
        <v>249</v>
      </c>
      <c r="D1786" t="s">
        <v>573</v>
      </c>
      <c r="E1786">
        <v>32701</v>
      </c>
      <c r="F1786">
        <v>49360</v>
      </c>
      <c r="G1786">
        <v>34857</v>
      </c>
      <c r="H1786" s="5">
        <v>44971</v>
      </c>
      <c r="I1786" t="s">
        <v>624</v>
      </c>
      <c r="J1786" t="s">
        <v>619</v>
      </c>
      <c r="K1786">
        <v>910182</v>
      </c>
      <c r="L1786" t="s">
        <v>257</v>
      </c>
      <c r="M1786" t="s">
        <v>50</v>
      </c>
      <c r="N1786" t="s">
        <v>13</v>
      </c>
      <c r="O1786" t="s">
        <v>46</v>
      </c>
      <c r="P1786">
        <v>31</v>
      </c>
      <c r="Q1786" s="5" t="s">
        <v>101</v>
      </c>
      <c r="R1786" t="s">
        <v>25</v>
      </c>
      <c r="S1786" t="s">
        <v>35</v>
      </c>
      <c r="T1786" t="s">
        <v>18</v>
      </c>
      <c r="U1786" t="s">
        <v>38</v>
      </c>
      <c r="V1786" t="s">
        <v>39</v>
      </c>
      <c r="W1786">
        <v>315</v>
      </c>
      <c r="X1786" t="s">
        <v>574</v>
      </c>
      <c r="Y1786" t="s">
        <v>575</v>
      </c>
      <c r="Z1786" t="s">
        <v>576</v>
      </c>
      <c r="AA1786">
        <v>0.1065</v>
      </c>
      <c r="AB1786" t="s">
        <v>577</v>
      </c>
      <c r="AC1786" t="s">
        <v>578</v>
      </c>
      <c r="AD1786" t="s">
        <v>249</v>
      </c>
      <c r="AE1786" t="s">
        <v>250</v>
      </c>
      <c r="AF1786" t="s">
        <v>251</v>
      </c>
      <c r="AG1786" t="s">
        <v>252</v>
      </c>
      <c r="AH1786" t="s">
        <v>253</v>
      </c>
      <c r="AI1786" t="s">
        <v>254</v>
      </c>
      <c r="AJ1786">
        <v>910182</v>
      </c>
      <c r="AK1786" t="s">
        <v>255</v>
      </c>
      <c r="AL1786" t="s">
        <v>256</v>
      </c>
      <c r="AM1786">
        <v>33903</v>
      </c>
      <c r="AN1786">
        <v>48914</v>
      </c>
      <c r="AO1786">
        <v>32547</v>
      </c>
      <c r="AP1786">
        <v>26.75</v>
      </c>
      <c r="AQ1786">
        <v>3673.54</v>
      </c>
      <c r="AR1786" t="s">
        <v>2626</v>
      </c>
      <c r="AS1786" t="s">
        <v>2626</v>
      </c>
      <c r="AT1786">
        <v>0</v>
      </c>
      <c r="AU1786" t="s">
        <v>2630</v>
      </c>
      <c r="AV1786" s="3">
        <v>44657</v>
      </c>
      <c r="AW1786" s="3" t="str">
        <f>TEXT(LoanTable[[#This Row],[Disbursement Date]],"YYYY-MM")</f>
        <v>2023-02</v>
      </c>
      <c r="AX1786" t="str">
        <f>TEXT(EDATE(LoanTable[[#This Row],[Disbursement Date]],-1),"YYYY-MM")</f>
        <v>2023-01</v>
      </c>
      <c r="AY1786">
        <f>IF(LoanTable[[#This Row],[Loan Status]]="Active",1,0)</f>
        <v>1</v>
      </c>
      <c r="AZ1786">
        <f>IF(COUNTIFS(LoanTable[Client id],LoanTable[[#This Row],[Client id]],LoanTable[Period],LoanTable[[#This Row],[Previous Period]])&gt;0,1,0)</f>
        <v>0</v>
      </c>
      <c r="BA1786" s="17" t="str">
        <f>TEXT(LoanTable[[#This Row],[Disbursement Date]],"YYYY")</f>
        <v>2023</v>
      </c>
      <c r="BB1786" s="10" cm="1">
        <f t="array" ref="BB1786">IF(YEAR(LoanTable[[#This Row],[Disbursement Date]])=MIN(YEAR(LoanTable[Disbursement Date])),"",YEAR(LoanTable[[#This Row],[Disbursement Date]])-1)</f>
        <v>2022</v>
      </c>
      <c r="BC1786" s="10">
        <f>IF(LoanTable[[#This Row],[Previous Year]]="",1,IF(COUNTIFS(LoanTable[Client id],LoanTable[[#This Row],[Client id]],LoanTable[Year],LoanTable[[#This Row],[Previous Year]])&gt;0,1,0))</f>
        <v>1</v>
      </c>
      <c r="BD1786" t="str">
        <f>YEAR(LoanTable[[#This Row],[Disbursement Date]]) &amp; "-Q" &amp; ROUNDUP(MONTH(LoanTable[[#This Row],[Disbursement Date]])/3,0)</f>
        <v>2023-Q1</v>
      </c>
      <c r="BE1786">
        <f>IF(LoanTable[[#This Row],[Disbursement Date]]=LoanTable[[#This Row],[First Loan Date]],1,0)</f>
        <v>0</v>
      </c>
    </row>
    <row r="1787" spans="1:57" x14ac:dyDescent="0.3">
      <c r="A1787" t="s">
        <v>1965</v>
      </c>
      <c r="B1787">
        <v>675</v>
      </c>
      <c r="C1787" t="s">
        <v>249</v>
      </c>
      <c r="D1787" t="s">
        <v>587</v>
      </c>
      <c r="E1787">
        <v>46925</v>
      </c>
      <c r="F1787">
        <v>5649</v>
      </c>
      <c r="G1787">
        <v>4354</v>
      </c>
      <c r="H1787" s="5">
        <v>44972</v>
      </c>
      <c r="I1787" t="s">
        <v>617</v>
      </c>
      <c r="J1787" t="s">
        <v>619</v>
      </c>
      <c r="K1787">
        <v>910182</v>
      </c>
      <c r="L1787" t="s">
        <v>257</v>
      </c>
      <c r="M1787" t="s">
        <v>50</v>
      </c>
      <c r="N1787" t="s">
        <v>13</v>
      </c>
      <c r="O1787" t="s">
        <v>46</v>
      </c>
      <c r="P1787">
        <v>29</v>
      </c>
      <c r="Q1787" s="5" t="s">
        <v>146</v>
      </c>
      <c r="R1787" t="s">
        <v>16</v>
      </c>
      <c r="S1787" t="s">
        <v>35</v>
      </c>
      <c r="T1787" t="s">
        <v>18</v>
      </c>
      <c r="U1787" t="s">
        <v>19</v>
      </c>
      <c r="V1787" t="s">
        <v>31</v>
      </c>
      <c r="W1787">
        <v>311</v>
      </c>
      <c r="X1787" t="s">
        <v>574</v>
      </c>
      <c r="Y1787" t="s">
        <v>584</v>
      </c>
      <c r="Z1787" t="s">
        <v>576</v>
      </c>
      <c r="AA1787">
        <v>6.6199999999999995E-2</v>
      </c>
      <c r="AB1787" t="s">
        <v>581</v>
      </c>
      <c r="AC1787" t="s">
        <v>588</v>
      </c>
      <c r="AD1787" t="s">
        <v>249</v>
      </c>
      <c r="AE1787" t="s">
        <v>250</v>
      </c>
      <c r="AF1787" t="s">
        <v>251</v>
      </c>
      <c r="AG1787" t="s">
        <v>252</v>
      </c>
      <c r="AH1787" t="s">
        <v>253</v>
      </c>
      <c r="AI1787" t="s">
        <v>254</v>
      </c>
      <c r="AJ1787">
        <v>910182</v>
      </c>
      <c r="AK1787" t="s">
        <v>255</v>
      </c>
      <c r="AL1787" t="s">
        <v>256</v>
      </c>
      <c r="AM1787">
        <v>48691</v>
      </c>
      <c r="AN1787">
        <v>5338</v>
      </c>
      <c r="AO1787">
        <v>46841</v>
      </c>
      <c r="AP1787">
        <v>46.46</v>
      </c>
      <c r="AQ1787">
        <v>4815.8599999999997</v>
      </c>
      <c r="AR1787" t="s">
        <v>2626</v>
      </c>
      <c r="AS1787" t="s">
        <v>2626</v>
      </c>
      <c r="AT1787">
        <v>1</v>
      </c>
      <c r="AU1787" t="s">
        <v>2630</v>
      </c>
      <c r="AV1787" s="3">
        <v>44309</v>
      </c>
      <c r="AW1787" s="3" t="str">
        <f>TEXT(LoanTable[[#This Row],[Disbursement Date]],"YYYY-MM")</f>
        <v>2023-02</v>
      </c>
      <c r="AX1787" t="str">
        <f>TEXT(EDATE(LoanTable[[#This Row],[Disbursement Date]],-1),"YYYY-MM")</f>
        <v>2023-01</v>
      </c>
      <c r="AY1787">
        <f>IF(LoanTable[[#This Row],[Loan Status]]="Active",1,0)</f>
        <v>0</v>
      </c>
      <c r="AZ1787">
        <f>IF(COUNTIFS(LoanTable[Client id],LoanTable[[#This Row],[Client id]],LoanTable[Period],LoanTable[[#This Row],[Previous Period]])&gt;0,1,0)</f>
        <v>0</v>
      </c>
      <c r="BA1787" s="17" t="str">
        <f>TEXT(LoanTable[[#This Row],[Disbursement Date]],"YYYY")</f>
        <v>2023</v>
      </c>
      <c r="BB1787" s="10" cm="1">
        <f t="array" ref="BB1787">IF(YEAR(LoanTable[[#This Row],[Disbursement Date]])=MIN(YEAR(LoanTable[Disbursement Date])),"",YEAR(LoanTable[[#This Row],[Disbursement Date]])-1)</f>
        <v>2022</v>
      </c>
      <c r="BC1787" s="10">
        <f>IF(LoanTable[[#This Row],[Previous Year]]="",1,IF(COUNTIFS(LoanTable[Client id],LoanTable[[#This Row],[Client id]],LoanTable[Year],LoanTable[[#This Row],[Previous Year]])&gt;0,1,0))</f>
        <v>0</v>
      </c>
      <c r="BD1787" t="str">
        <f>YEAR(LoanTable[[#This Row],[Disbursement Date]]) &amp; "-Q" &amp; ROUNDUP(MONTH(LoanTable[[#This Row],[Disbursement Date]])/3,0)</f>
        <v>2023-Q1</v>
      </c>
      <c r="BE1787">
        <f>IF(LoanTable[[#This Row],[Disbursement Date]]=LoanTable[[#This Row],[First Loan Date]],1,0)</f>
        <v>0</v>
      </c>
    </row>
    <row r="1788" spans="1:57" x14ac:dyDescent="0.3">
      <c r="A1788" t="s">
        <v>2476</v>
      </c>
      <c r="B1788">
        <v>604</v>
      </c>
      <c r="C1788" t="s">
        <v>386</v>
      </c>
      <c r="D1788" t="s">
        <v>573</v>
      </c>
      <c r="E1788">
        <v>37223</v>
      </c>
      <c r="F1788">
        <v>47862</v>
      </c>
      <c r="G1788">
        <v>22859</v>
      </c>
      <c r="H1788" s="5">
        <v>44975</v>
      </c>
      <c r="I1788" t="s">
        <v>624</v>
      </c>
      <c r="J1788" t="s">
        <v>613</v>
      </c>
      <c r="K1788">
        <v>1110166</v>
      </c>
      <c r="L1788" t="s">
        <v>389</v>
      </c>
      <c r="M1788" t="s">
        <v>48</v>
      </c>
      <c r="N1788" t="s">
        <v>13</v>
      </c>
      <c r="O1788" t="s">
        <v>33</v>
      </c>
      <c r="P1788">
        <v>22</v>
      </c>
      <c r="Q1788" s="5" t="s">
        <v>77</v>
      </c>
      <c r="R1788" t="s">
        <v>74</v>
      </c>
      <c r="S1788" t="s">
        <v>35</v>
      </c>
      <c r="T1788" t="s">
        <v>18</v>
      </c>
      <c r="U1788" t="s">
        <v>65</v>
      </c>
      <c r="V1788" t="s">
        <v>39</v>
      </c>
      <c r="W1788">
        <v>346</v>
      </c>
      <c r="X1788" t="s">
        <v>574</v>
      </c>
      <c r="Y1788" t="s">
        <v>575</v>
      </c>
      <c r="Z1788" t="s">
        <v>576</v>
      </c>
      <c r="AA1788">
        <v>0.1065</v>
      </c>
      <c r="AB1788" t="s">
        <v>577</v>
      </c>
      <c r="AC1788" t="s">
        <v>578</v>
      </c>
      <c r="AD1788" t="s">
        <v>386</v>
      </c>
      <c r="AE1788" t="s">
        <v>234</v>
      </c>
      <c r="AF1788" t="s">
        <v>235</v>
      </c>
      <c r="AG1788" t="s">
        <v>236</v>
      </c>
      <c r="AH1788" t="s">
        <v>237</v>
      </c>
      <c r="AI1788" t="s">
        <v>387</v>
      </c>
      <c r="AJ1788">
        <v>1110166</v>
      </c>
      <c r="AK1788" t="s">
        <v>388</v>
      </c>
      <c r="AL1788" t="s">
        <v>239</v>
      </c>
      <c r="AM1788">
        <v>37006</v>
      </c>
      <c r="AN1788">
        <v>48663</v>
      </c>
      <c r="AO1788">
        <v>36729</v>
      </c>
      <c r="AP1788">
        <v>17.309999999999999</v>
      </c>
      <c r="AQ1788">
        <v>3936.66</v>
      </c>
      <c r="AR1788" t="s">
        <v>2627</v>
      </c>
      <c r="AS1788" t="s">
        <v>2626</v>
      </c>
      <c r="AT1788">
        <v>0</v>
      </c>
      <c r="AU1788" t="s">
        <v>2628</v>
      </c>
      <c r="AV1788" s="3">
        <v>44975</v>
      </c>
      <c r="AW1788" s="3" t="str">
        <f>TEXT(LoanTable[[#This Row],[Disbursement Date]],"YYYY-MM")</f>
        <v>2023-02</v>
      </c>
      <c r="AX1788" t="str">
        <f>TEXT(EDATE(LoanTable[[#This Row],[Disbursement Date]],-1),"YYYY-MM")</f>
        <v>2023-01</v>
      </c>
      <c r="AY1788">
        <f>IF(LoanTable[[#This Row],[Loan Status]]="Active",1,0)</f>
        <v>1</v>
      </c>
      <c r="AZ1788">
        <f>IF(COUNTIFS(LoanTable[Client id],LoanTable[[#This Row],[Client id]],LoanTable[Period],LoanTable[[#This Row],[Previous Period]])&gt;0,1,0)</f>
        <v>0</v>
      </c>
      <c r="BA1788" s="17" t="str">
        <f>TEXT(LoanTable[[#This Row],[Disbursement Date]],"YYYY")</f>
        <v>2023</v>
      </c>
      <c r="BB1788" s="10" cm="1">
        <f t="array" ref="BB1788">IF(YEAR(LoanTable[[#This Row],[Disbursement Date]])=MIN(YEAR(LoanTable[Disbursement Date])),"",YEAR(LoanTable[[#This Row],[Disbursement Date]])-1)</f>
        <v>2022</v>
      </c>
      <c r="BC1788" s="10">
        <f>IF(LoanTable[[#This Row],[Previous Year]]="",1,IF(COUNTIFS(LoanTable[Client id],LoanTable[[#This Row],[Client id]],LoanTable[Year],LoanTable[[#This Row],[Previous Year]])&gt;0,1,0))</f>
        <v>0</v>
      </c>
      <c r="BD1788" t="str">
        <f>YEAR(LoanTable[[#This Row],[Disbursement Date]]) &amp; "-Q" &amp; ROUNDUP(MONTH(LoanTable[[#This Row],[Disbursement Date]])/3,0)</f>
        <v>2023-Q1</v>
      </c>
      <c r="BE1788">
        <f>IF(LoanTable[[#This Row],[Disbursement Date]]=LoanTable[[#This Row],[First Loan Date]],1,0)</f>
        <v>1</v>
      </c>
    </row>
    <row r="1789" spans="1:57" x14ac:dyDescent="0.3">
      <c r="A1789" t="s">
        <v>1063</v>
      </c>
      <c r="B1789">
        <v>395</v>
      </c>
      <c r="C1789" t="s">
        <v>529</v>
      </c>
      <c r="D1789" t="s">
        <v>573</v>
      </c>
      <c r="E1789">
        <v>48648</v>
      </c>
      <c r="F1789">
        <v>33186</v>
      </c>
      <c r="G1789">
        <v>37869</v>
      </c>
      <c r="H1789" s="5">
        <v>44976</v>
      </c>
      <c r="I1789" t="s">
        <v>612</v>
      </c>
      <c r="J1789" t="s">
        <v>613</v>
      </c>
      <c r="K1789">
        <v>210563</v>
      </c>
      <c r="L1789" t="s">
        <v>531</v>
      </c>
      <c r="M1789" t="s">
        <v>12</v>
      </c>
      <c r="N1789" t="s">
        <v>13</v>
      </c>
      <c r="O1789" t="s">
        <v>28</v>
      </c>
      <c r="P1789">
        <v>53</v>
      </c>
      <c r="Q1789" s="5" t="s">
        <v>189</v>
      </c>
      <c r="R1789" t="s">
        <v>30</v>
      </c>
      <c r="S1789" t="s">
        <v>145</v>
      </c>
      <c r="T1789" t="s">
        <v>18</v>
      </c>
      <c r="U1789" t="s">
        <v>19</v>
      </c>
      <c r="V1789" t="s">
        <v>31</v>
      </c>
      <c r="W1789">
        <v>551</v>
      </c>
      <c r="X1789" t="s">
        <v>574</v>
      </c>
      <c r="Y1789" t="s">
        <v>575</v>
      </c>
      <c r="Z1789" t="s">
        <v>576</v>
      </c>
      <c r="AA1789">
        <v>0.1065</v>
      </c>
      <c r="AB1789" t="s">
        <v>577</v>
      </c>
      <c r="AC1789" t="s">
        <v>578</v>
      </c>
      <c r="AD1789" t="s">
        <v>529</v>
      </c>
      <c r="AE1789" t="s">
        <v>250</v>
      </c>
      <c r="AF1789" t="s">
        <v>251</v>
      </c>
      <c r="AG1789" t="s">
        <v>252</v>
      </c>
      <c r="AH1789" t="s">
        <v>253</v>
      </c>
      <c r="AI1789" t="s">
        <v>529</v>
      </c>
      <c r="AJ1789">
        <v>210563</v>
      </c>
      <c r="AK1789" t="s">
        <v>530</v>
      </c>
      <c r="AL1789" t="s">
        <v>241</v>
      </c>
      <c r="AM1789">
        <v>49226</v>
      </c>
      <c r="AN1789">
        <v>34252</v>
      </c>
      <c r="AO1789">
        <v>48375</v>
      </c>
      <c r="AP1789">
        <v>16.36</v>
      </c>
      <c r="AQ1789">
        <v>3085.28</v>
      </c>
      <c r="AR1789" t="s">
        <v>2626</v>
      </c>
      <c r="AS1789" t="s">
        <v>2626</v>
      </c>
      <c r="AT1789">
        <v>0</v>
      </c>
      <c r="AU1789" t="s">
        <v>2628</v>
      </c>
      <c r="AV1789" s="3">
        <v>43856</v>
      </c>
      <c r="AW1789" s="3" t="str">
        <f>TEXT(LoanTable[[#This Row],[Disbursement Date]],"YYYY-MM")</f>
        <v>2023-02</v>
      </c>
      <c r="AX1789" t="str">
        <f>TEXT(EDATE(LoanTable[[#This Row],[Disbursement Date]],-1),"YYYY-MM")</f>
        <v>2023-01</v>
      </c>
      <c r="AY1789">
        <f>IF(LoanTable[[#This Row],[Loan Status]]="Active",1,0)</f>
        <v>0</v>
      </c>
      <c r="AZ1789">
        <f>IF(COUNTIFS(LoanTable[Client id],LoanTable[[#This Row],[Client id]],LoanTable[Period],LoanTable[[#This Row],[Previous Period]])&gt;0,1,0)</f>
        <v>0</v>
      </c>
      <c r="BA1789" s="17" t="str">
        <f>TEXT(LoanTable[[#This Row],[Disbursement Date]],"YYYY")</f>
        <v>2023</v>
      </c>
      <c r="BB1789" s="10" cm="1">
        <f t="array" ref="BB1789">IF(YEAR(LoanTable[[#This Row],[Disbursement Date]])=MIN(YEAR(LoanTable[Disbursement Date])),"",YEAR(LoanTable[[#This Row],[Disbursement Date]])-1)</f>
        <v>2022</v>
      </c>
      <c r="BC1789" s="10">
        <f>IF(LoanTable[[#This Row],[Previous Year]]="",1,IF(COUNTIFS(LoanTable[Client id],LoanTable[[#This Row],[Client id]],LoanTable[Year],LoanTable[[#This Row],[Previous Year]])&gt;0,1,0))</f>
        <v>0</v>
      </c>
      <c r="BD1789" t="str">
        <f>YEAR(LoanTable[[#This Row],[Disbursement Date]]) &amp; "-Q" &amp; ROUNDUP(MONTH(LoanTable[[#This Row],[Disbursement Date]])/3,0)</f>
        <v>2023-Q1</v>
      </c>
      <c r="BE1789">
        <f>IF(LoanTable[[#This Row],[Disbursement Date]]=LoanTable[[#This Row],[First Loan Date]],1,0)</f>
        <v>0</v>
      </c>
    </row>
    <row r="1790" spans="1:57" x14ac:dyDescent="0.3">
      <c r="A1790" t="s">
        <v>2085</v>
      </c>
      <c r="B1790">
        <v>671</v>
      </c>
      <c r="C1790" t="s">
        <v>280</v>
      </c>
      <c r="D1790" t="s">
        <v>589</v>
      </c>
      <c r="E1790">
        <v>8231</v>
      </c>
      <c r="F1790">
        <v>15369</v>
      </c>
      <c r="G1790">
        <v>5151</v>
      </c>
      <c r="H1790" s="5">
        <v>44976</v>
      </c>
      <c r="I1790" t="s">
        <v>624</v>
      </c>
      <c r="J1790" t="s">
        <v>613</v>
      </c>
      <c r="K1790">
        <v>50678</v>
      </c>
      <c r="L1790" t="s">
        <v>363</v>
      </c>
      <c r="M1790" t="s">
        <v>164</v>
      </c>
      <c r="N1790" t="s">
        <v>13</v>
      </c>
      <c r="O1790" t="s">
        <v>14</v>
      </c>
      <c r="P1790">
        <v>38</v>
      </c>
      <c r="Q1790" s="5" t="s">
        <v>37</v>
      </c>
      <c r="R1790" t="s">
        <v>30</v>
      </c>
      <c r="S1790" t="s">
        <v>145</v>
      </c>
      <c r="T1790" t="s">
        <v>18</v>
      </c>
      <c r="U1790" t="s">
        <v>38</v>
      </c>
      <c r="V1790" t="s">
        <v>39</v>
      </c>
      <c r="W1790">
        <v>398</v>
      </c>
      <c r="X1790" t="s">
        <v>574</v>
      </c>
      <c r="Y1790" t="s">
        <v>590</v>
      </c>
      <c r="Z1790" t="s">
        <v>576</v>
      </c>
      <c r="AA1790">
        <v>9.9099999999999994E-2</v>
      </c>
      <c r="AB1790" t="s">
        <v>577</v>
      </c>
      <c r="AC1790" t="s">
        <v>591</v>
      </c>
      <c r="AD1790" t="s">
        <v>280</v>
      </c>
      <c r="AE1790" t="s">
        <v>279</v>
      </c>
      <c r="AF1790" t="s">
        <v>280</v>
      </c>
      <c r="AG1790" t="s">
        <v>281</v>
      </c>
      <c r="AH1790" t="s">
        <v>282</v>
      </c>
      <c r="AI1790" t="s">
        <v>280</v>
      </c>
      <c r="AJ1790">
        <v>50678</v>
      </c>
      <c r="AK1790" t="s">
        <v>362</v>
      </c>
      <c r="AL1790" t="s">
        <v>239</v>
      </c>
      <c r="AM1790">
        <v>9260</v>
      </c>
      <c r="AN1790">
        <v>17086</v>
      </c>
      <c r="AO1790">
        <v>7949</v>
      </c>
      <c r="AP1790">
        <v>18.96</v>
      </c>
      <c r="AQ1790">
        <v>1453.45</v>
      </c>
      <c r="AR1790" t="s">
        <v>2626</v>
      </c>
      <c r="AS1790" t="s">
        <v>2626</v>
      </c>
      <c r="AT1790">
        <v>1</v>
      </c>
      <c r="AU1790" t="s">
        <v>2628</v>
      </c>
      <c r="AV1790" s="3">
        <v>43093</v>
      </c>
      <c r="AW1790" s="3" t="str">
        <f>TEXT(LoanTable[[#This Row],[Disbursement Date]],"YYYY-MM")</f>
        <v>2023-02</v>
      </c>
      <c r="AX1790" t="str">
        <f>TEXT(EDATE(LoanTable[[#This Row],[Disbursement Date]],-1),"YYYY-MM")</f>
        <v>2023-01</v>
      </c>
      <c r="AY1790">
        <f>IF(LoanTable[[#This Row],[Loan Status]]="Active",1,0)</f>
        <v>1</v>
      </c>
      <c r="AZ1790">
        <f>IF(COUNTIFS(LoanTable[Client id],LoanTable[[#This Row],[Client id]],LoanTable[Period],LoanTable[[#This Row],[Previous Period]])&gt;0,1,0)</f>
        <v>0</v>
      </c>
      <c r="BA1790" s="17" t="str">
        <f>TEXT(LoanTable[[#This Row],[Disbursement Date]],"YYYY")</f>
        <v>2023</v>
      </c>
      <c r="BB1790" s="10" cm="1">
        <f t="array" ref="BB1790">IF(YEAR(LoanTable[[#This Row],[Disbursement Date]])=MIN(YEAR(LoanTable[Disbursement Date])),"",YEAR(LoanTable[[#This Row],[Disbursement Date]])-1)</f>
        <v>2022</v>
      </c>
      <c r="BC1790" s="10">
        <f>IF(LoanTable[[#This Row],[Previous Year]]="",1,IF(COUNTIFS(LoanTable[Client id],LoanTable[[#This Row],[Client id]],LoanTable[Year],LoanTable[[#This Row],[Previous Year]])&gt;0,1,0))</f>
        <v>1</v>
      </c>
      <c r="BD1790" t="str">
        <f>YEAR(LoanTable[[#This Row],[Disbursement Date]]) &amp; "-Q" &amp; ROUNDUP(MONTH(LoanTable[[#This Row],[Disbursement Date]])/3,0)</f>
        <v>2023-Q1</v>
      </c>
      <c r="BE1790">
        <f>IF(LoanTable[[#This Row],[Disbursement Date]]=LoanTable[[#This Row],[First Loan Date]],1,0)</f>
        <v>0</v>
      </c>
    </row>
    <row r="1791" spans="1:57" x14ac:dyDescent="0.3">
      <c r="A1791" t="s">
        <v>2313</v>
      </c>
      <c r="B1791">
        <v>924</v>
      </c>
      <c r="C1791" t="s">
        <v>468</v>
      </c>
      <c r="D1791" t="s">
        <v>589</v>
      </c>
      <c r="E1791">
        <v>22817</v>
      </c>
      <c r="F1791">
        <v>2916</v>
      </c>
      <c r="G1791">
        <v>40519</v>
      </c>
      <c r="H1791" s="5">
        <v>44980</v>
      </c>
      <c r="I1791" t="s">
        <v>615</v>
      </c>
      <c r="J1791" t="s">
        <v>619</v>
      </c>
      <c r="K1791">
        <v>630081</v>
      </c>
      <c r="L1791" t="s">
        <v>470</v>
      </c>
      <c r="M1791" t="s">
        <v>114</v>
      </c>
      <c r="N1791" t="s">
        <v>13</v>
      </c>
      <c r="O1791" t="s">
        <v>46</v>
      </c>
      <c r="P1791">
        <v>35</v>
      </c>
      <c r="Q1791" s="5" t="s">
        <v>115</v>
      </c>
      <c r="R1791" t="s">
        <v>25</v>
      </c>
      <c r="S1791" t="s">
        <v>35</v>
      </c>
      <c r="T1791" t="s">
        <v>18</v>
      </c>
      <c r="U1791" t="s">
        <v>19</v>
      </c>
      <c r="V1791" t="s">
        <v>20</v>
      </c>
      <c r="W1791">
        <v>567</v>
      </c>
      <c r="X1791" t="s">
        <v>574</v>
      </c>
      <c r="Y1791" t="s">
        <v>590</v>
      </c>
      <c r="Z1791" t="s">
        <v>576</v>
      </c>
      <c r="AA1791">
        <v>9.9099999999999994E-2</v>
      </c>
      <c r="AB1791" t="s">
        <v>577</v>
      </c>
      <c r="AC1791" t="s">
        <v>591</v>
      </c>
      <c r="AD1791" t="s">
        <v>468</v>
      </c>
      <c r="AE1791" t="s">
        <v>462</v>
      </c>
      <c r="AF1791" t="s">
        <v>463</v>
      </c>
      <c r="AG1791" t="s">
        <v>464</v>
      </c>
      <c r="AH1791" t="s">
        <v>465</v>
      </c>
      <c r="AI1791" t="s">
        <v>468</v>
      </c>
      <c r="AJ1791">
        <v>630081</v>
      </c>
      <c r="AK1791" t="s">
        <v>469</v>
      </c>
      <c r="AL1791" t="s">
        <v>256</v>
      </c>
      <c r="AM1791">
        <v>23807</v>
      </c>
      <c r="AN1791">
        <v>4845</v>
      </c>
      <c r="AO1791">
        <v>22453</v>
      </c>
      <c r="AP1791">
        <v>10.94</v>
      </c>
      <c r="AQ1791">
        <v>4936.78</v>
      </c>
      <c r="AR1791" t="s">
        <v>2626</v>
      </c>
      <c r="AS1791" t="s">
        <v>2626</v>
      </c>
      <c r="AT1791">
        <v>0</v>
      </c>
      <c r="AU1791" t="s">
        <v>2628</v>
      </c>
      <c r="AV1791" s="3">
        <v>42236</v>
      </c>
      <c r="AW1791" s="3" t="str">
        <f>TEXT(LoanTable[[#This Row],[Disbursement Date]],"YYYY-MM")</f>
        <v>2023-02</v>
      </c>
      <c r="AX1791" t="str">
        <f>TEXT(EDATE(LoanTable[[#This Row],[Disbursement Date]],-1),"YYYY-MM")</f>
        <v>2023-01</v>
      </c>
      <c r="AY1791">
        <f>IF(LoanTable[[#This Row],[Loan Status]]="Active",1,0)</f>
        <v>0</v>
      </c>
      <c r="AZ1791">
        <f>IF(COUNTIFS(LoanTable[Client id],LoanTable[[#This Row],[Client id]],LoanTable[Period],LoanTable[[#This Row],[Previous Period]])&gt;0,1,0)</f>
        <v>0</v>
      </c>
      <c r="BA1791" s="17" t="str">
        <f>TEXT(LoanTable[[#This Row],[Disbursement Date]],"YYYY")</f>
        <v>2023</v>
      </c>
      <c r="BB1791" s="10" cm="1">
        <f t="array" ref="BB1791">IF(YEAR(LoanTable[[#This Row],[Disbursement Date]])=MIN(YEAR(LoanTable[Disbursement Date])),"",YEAR(LoanTable[[#This Row],[Disbursement Date]])-1)</f>
        <v>2022</v>
      </c>
      <c r="BC1791" s="10">
        <f>IF(LoanTable[[#This Row],[Previous Year]]="",1,IF(COUNTIFS(LoanTable[Client id],LoanTable[[#This Row],[Client id]],LoanTable[Year],LoanTable[[#This Row],[Previous Year]])&gt;0,1,0))</f>
        <v>0</v>
      </c>
      <c r="BD1791" t="str">
        <f>YEAR(LoanTable[[#This Row],[Disbursement Date]]) &amp; "-Q" &amp; ROUNDUP(MONTH(LoanTable[[#This Row],[Disbursement Date]])/3,0)</f>
        <v>2023-Q1</v>
      </c>
      <c r="BE1791">
        <f>IF(LoanTable[[#This Row],[Disbursement Date]]=LoanTable[[#This Row],[First Loan Date]],1,0)</f>
        <v>0</v>
      </c>
    </row>
    <row r="1792" spans="1:57" x14ac:dyDescent="0.3">
      <c r="A1792" t="s">
        <v>2361</v>
      </c>
      <c r="B1792">
        <v>216</v>
      </c>
      <c r="C1792" t="s">
        <v>249</v>
      </c>
      <c r="D1792" t="s">
        <v>589</v>
      </c>
      <c r="E1792">
        <v>23298</v>
      </c>
      <c r="F1792">
        <v>30602</v>
      </c>
      <c r="G1792">
        <v>21102</v>
      </c>
      <c r="H1792" s="5">
        <v>44981</v>
      </c>
      <c r="I1792" t="s">
        <v>615</v>
      </c>
      <c r="J1792" t="s">
        <v>613</v>
      </c>
      <c r="K1792">
        <v>910182</v>
      </c>
      <c r="L1792" t="s">
        <v>257</v>
      </c>
      <c r="M1792" t="s">
        <v>82</v>
      </c>
      <c r="N1792" t="s">
        <v>13</v>
      </c>
      <c r="O1792" t="s">
        <v>28</v>
      </c>
      <c r="P1792">
        <v>49</v>
      </c>
      <c r="Q1792" s="5" t="s">
        <v>215</v>
      </c>
      <c r="R1792" t="s">
        <v>104</v>
      </c>
      <c r="S1792" t="s">
        <v>105</v>
      </c>
      <c r="T1792" t="s">
        <v>18</v>
      </c>
      <c r="U1792" t="s">
        <v>65</v>
      </c>
      <c r="V1792" t="s">
        <v>39</v>
      </c>
      <c r="W1792">
        <v>442</v>
      </c>
      <c r="X1792" t="s">
        <v>574</v>
      </c>
      <c r="Y1792" t="s">
        <v>590</v>
      </c>
      <c r="Z1792" t="s">
        <v>576</v>
      </c>
      <c r="AA1792">
        <v>9.9099999999999994E-2</v>
      </c>
      <c r="AB1792" t="s">
        <v>577</v>
      </c>
      <c r="AC1792" t="s">
        <v>591</v>
      </c>
      <c r="AD1792" t="s">
        <v>249</v>
      </c>
      <c r="AE1792" t="s">
        <v>250</v>
      </c>
      <c r="AF1792" t="s">
        <v>251</v>
      </c>
      <c r="AG1792" t="s">
        <v>252</v>
      </c>
      <c r="AH1792" t="s">
        <v>253</v>
      </c>
      <c r="AI1792" t="s">
        <v>254</v>
      </c>
      <c r="AJ1792">
        <v>910182</v>
      </c>
      <c r="AK1792" t="s">
        <v>255</v>
      </c>
      <c r="AL1792" t="s">
        <v>256</v>
      </c>
      <c r="AM1792">
        <v>25188</v>
      </c>
      <c r="AN1792">
        <v>30313</v>
      </c>
      <c r="AO1792">
        <v>23186</v>
      </c>
      <c r="AP1792">
        <v>14.28</v>
      </c>
      <c r="AQ1792">
        <v>631.77</v>
      </c>
      <c r="AR1792" t="s">
        <v>2626</v>
      </c>
      <c r="AS1792" t="s">
        <v>2626</v>
      </c>
      <c r="AT1792">
        <v>1</v>
      </c>
      <c r="AU1792" t="s">
        <v>2628</v>
      </c>
      <c r="AV1792" s="3">
        <v>42078</v>
      </c>
      <c r="AW1792" s="3" t="str">
        <f>TEXT(LoanTable[[#This Row],[Disbursement Date]],"YYYY-MM")</f>
        <v>2023-02</v>
      </c>
      <c r="AX1792" t="str">
        <f>TEXT(EDATE(LoanTable[[#This Row],[Disbursement Date]],-1),"YYYY-MM")</f>
        <v>2023-01</v>
      </c>
      <c r="AY1792">
        <f>IF(LoanTable[[#This Row],[Loan Status]]="Active",1,0)</f>
        <v>0</v>
      </c>
      <c r="AZ1792">
        <f>IF(COUNTIFS(LoanTable[Client id],LoanTable[[#This Row],[Client id]],LoanTable[Period],LoanTable[[#This Row],[Previous Period]])&gt;0,1,0)</f>
        <v>0</v>
      </c>
      <c r="BA1792" s="17" t="str">
        <f>TEXT(LoanTable[[#This Row],[Disbursement Date]],"YYYY")</f>
        <v>2023</v>
      </c>
      <c r="BB1792" s="10" cm="1">
        <f t="array" ref="BB1792">IF(YEAR(LoanTable[[#This Row],[Disbursement Date]])=MIN(YEAR(LoanTable[Disbursement Date])),"",YEAR(LoanTable[[#This Row],[Disbursement Date]])-1)</f>
        <v>2022</v>
      </c>
      <c r="BC1792" s="10">
        <f>IF(LoanTable[[#This Row],[Previous Year]]="",1,IF(COUNTIFS(LoanTable[Client id],LoanTable[[#This Row],[Client id]],LoanTable[Year],LoanTable[[#This Row],[Previous Year]])&gt;0,1,0))</f>
        <v>0</v>
      </c>
      <c r="BD1792" t="str">
        <f>YEAR(LoanTable[[#This Row],[Disbursement Date]]) &amp; "-Q" &amp; ROUNDUP(MONTH(LoanTable[[#This Row],[Disbursement Date]])/3,0)</f>
        <v>2023-Q1</v>
      </c>
      <c r="BE1792">
        <f>IF(LoanTable[[#This Row],[Disbursement Date]]=LoanTable[[#This Row],[First Loan Date]],1,0)</f>
        <v>0</v>
      </c>
    </row>
    <row r="1793" spans="1:57" x14ac:dyDescent="0.3">
      <c r="A1793" t="s">
        <v>1460</v>
      </c>
      <c r="B1793">
        <v>442</v>
      </c>
      <c r="C1793" t="s">
        <v>350</v>
      </c>
      <c r="D1793" t="s">
        <v>589</v>
      </c>
      <c r="E1793">
        <v>8100</v>
      </c>
      <c r="F1793">
        <v>28382</v>
      </c>
      <c r="G1793">
        <v>10003</v>
      </c>
      <c r="H1793" s="5">
        <v>44981</v>
      </c>
      <c r="I1793" t="s">
        <v>624</v>
      </c>
      <c r="J1793" t="s">
        <v>613</v>
      </c>
      <c r="K1793">
        <v>700013</v>
      </c>
      <c r="L1793" t="s">
        <v>351</v>
      </c>
      <c r="M1793" t="s">
        <v>154</v>
      </c>
      <c r="N1793" t="s">
        <v>13</v>
      </c>
      <c r="O1793" t="s">
        <v>14</v>
      </c>
      <c r="P1793">
        <v>40</v>
      </c>
      <c r="Q1793" s="5" t="s">
        <v>216</v>
      </c>
      <c r="R1793" t="s">
        <v>104</v>
      </c>
      <c r="S1793" t="s">
        <v>105</v>
      </c>
      <c r="T1793" t="s">
        <v>18</v>
      </c>
      <c r="U1793" t="s">
        <v>26</v>
      </c>
      <c r="V1793" t="s">
        <v>39</v>
      </c>
      <c r="W1793">
        <v>714</v>
      </c>
      <c r="X1793" t="s">
        <v>574</v>
      </c>
      <c r="Y1793" t="s">
        <v>590</v>
      </c>
      <c r="Z1793" t="s">
        <v>576</v>
      </c>
      <c r="AA1793">
        <v>9.9099999999999994E-2</v>
      </c>
      <c r="AB1793" t="s">
        <v>577</v>
      </c>
      <c r="AC1793" t="s">
        <v>591</v>
      </c>
      <c r="AD1793" t="s">
        <v>350</v>
      </c>
      <c r="AE1793" t="s">
        <v>331</v>
      </c>
      <c r="AF1793" t="s">
        <v>332</v>
      </c>
      <c r="AG1793" t="s">
        <v>333</v>
      </c>
      <c r="AH1793" t="s">
        <v>334</v>
      </c>
      <c r="AI1793" t="s">
        <v>335</v>
      </c>
      <c r="AJ1793">
        <v>700013</v>
      </c>
      <c r="AK1793" t="s">
        <v>247</v>
      </c>
      <c r="AL1793" t="s">
        <v>241</v>
      </c>
      <c r="AM1793">
        <v>9894</v>
      </c>
      <c r="AN1793">
        <v>29520</v>
      </c>
      <c r="AO1793">
        <v>7809</v>
      </c>
      <c r="AP1793">
        <v>1.47</v>
      </c>
      <c r="AQ1793">
        <v>4011.49</v>
      </c>
      <c r="AR1793" t="s">
        <v>2626</v>
      </c>
      <c r="AS1793" t="s">
        <v>2626</v>
      </c>
      <c r="AT1793">
        <v>1</v>
      </c>
      <c r="AU1793" t="s">
        <v>2628</v>
      </c>
      <c r="AV1793" s="3">
        <v>44759</v>
      </c>
      <c r="AW1793" s="3" t="str">
        <f>TEXT(LoanTable[[#This Row],[Disbursement Date]],"YYYY-MM")</f>
        <v>2023-02</v>
      </c>
      <c r="AX1793" t="str">
        <f>TEXT(EDATE(LoanTable[[#This Row],[Disbursement Date]],-1),"YYYY-MM")</f>
        <v>2023-01</v>
      </c>
      <c r="AY1793">
        <f>IF(LoanTable[[#This Row],[Loan Status]]="Active",1,0)</f>
        <v>1</v>
      </c>
      <c r="AZ1793">
        <f>IF(COUNTIFS(LoanTable[Client id],LoanTable[[#This Row],[Client id]],LoanTable[Period],LoanTable[[#This Row],[Previous Period]])&gt;0,1,0)</f>
        <v>0</v>
      </c>
      <c r="BA1793" s="17" t="str">
        <f>TEXT(LoanTable[[#This Row],[Disbursement Date]],"YYYY")</f>
        <v>2023</v>
      </c>
      <c r="BB1793" s="10" cm="1">
        <f t="array" ref="BB1793">IF(YEAR(LoanTable[[#This Row],[Disbursement Date]])=MIN(YEAR(LoanTable[Disbursement Date])),"",YEAR(LoanTable[[#This Row],[Disbursement Date]])-1)</f>
        <v>2022</v>
      </c>
      <c r="BC1793" s="10">
        <f>IF(LoanTable[[#This Row],[Previous Year]]="",1,IF(COUNTIFS(LoanTable[Client id],LoanTable[[#This Row],[Client id]],LoanTable[Year],LoanTable[[#This Row],[Previous Year]])&gt;0,1,0))</f>
        <v>1</v>
      </c>
      <c r="BD1793" t="str">
        <f>YEAR(LoanTable[[#This Row],[Disbursement Date]]) &amp; "-Q" &amp; ROUNDUP(MONTH(LoanTable[[#This Row],[Disbursement Date]])/3,0)</f>
        <v>2023-Q1</v>
      </c>
      <c r="BE1793">
        <f>IF(LoanTable[[#This Row],[Disbursement Date]]=LoanTable[[#This Row],[First Loan Date]],1,0)</f>
        <v>0</v>
      </c>
    </row>
    <row r="1794" spans="1:57" x14ac:dyDescent="0.3">
      <c r="A1794" t="s">
        <v>2254</v>
      </c>
      <c r="B1794">
        <v>2</v>
      </c>
      <c r="C1794" t="s">
        <v>386</v>
      </c>
      <c r="D1794" t="s">
        <v>573</v>
      </c>
      <c r="E1794">
        <v>37576</v>
      </c>
      <c r="F1794">
        <v>4754</v>
      </c>
      <c r="G1794">
        <v>19863</v>
      </c>
      <c r="H1794" s="5">
        <v>44984</v>
      </c>
      <c r="I1794" t="s">
        <v>615</v>
      </c>
      <c r="J1794" t="s">
        <v>613</v>
      </c>
      <c r="K1794">
        <v>1110166</v>
      </c>
      <c r="L1794" t="s">
        <v>389</v>
      </c>
      <c r="M1794" t="s">
        <v>12</v>
      </c>
      <c r="N1794" t="s">
        <v>13</v>
      </c>
      <c r="O1794" t="s">
        <v>14</v>
      </c>
      <c r="P1794">
        <v>36</v>
      </c>
      <c r="Q1794" s="6" t="s">
        <v>15</v>
      </c>
      <c r="R1794" t="s">
        <v>16</v>
      </c>
      <c r="S1794" t="s">
        <v>17</v>
      </c>
      <c r="T1794" t="s">
        <v>18</v>
      </c>
      <c r="U1794" t="s">
        <v>19</v>
      </c>
      <c r="V1794" t="s">
        <v>20</v>
      </c>
      <c r="W1794">
        <v>419</v>
      </c>
      <c r="X1794" t="s">
        <v>574</v>
      </c>
      <c r="Y1794" t="s">
        <v>575</v>
      </c>
      <c r="Z1794" t="s">
        <v>576</v>
      </c>
      <c r="AA1794">
        <v>0.1065</v>
      </c>
      <c r="AB1794" t="s">
        <v>577</v>
      </c>
      <c r="AC1794" t="s">
        <v>578</v>
      </c>
      <c r="AD1794" t="s">
        <v>386</v>
      </c>
      <c r="AE1794" t="s">
        <v>234</v>
      </c>
      <c r="AF1794" t="s">
        <v>235</v>
      </c>
      <c r="AG1794" t="s">
        <v>236</v>
      </c>
      <c r="AH1794" t="s">
        <v>237</v>
      </c>
      <c r="AI1794" t="s">
        <v>387</v>
      </c>
      <c r="AJ1794">
        <v>1110166</v>
      </c>
      <c r="AK1794" t="s">
        <v>388</v>
      </c>
      <c r="AL1794" t="s">
        <v>239</v>
      </c>
      <c r="AM1794">
        <v>38149</v>
      </c>
      <c r="AN1794">
        <v>4482</v>
      </c>
      <c r="AO1794">
        <v>37107</v>
      </c>
      <c r="AP1794">
        <v>18.12</v>
      </c>
      <c r="AQ1794">
        <v>4637.45</v>
      </c>
      <c r="AR1794" t="s">
        <v>2626</v>
      </c>
      <c r="AS1794" t="s">
        <v>2627</v>
      </c>
      <c r="AT1794">
        <v>0</v>
      </c>
      <c r="AU1794" t="s">
        <v>2629</v>
      </c>
      <c r="AV1794" s="3">
        <v>43328</v>
      </c>
      <c r="AW1794" s="3" t="str">
        <f>TEXT(LoanTable[[#This Row],[Disbursement Date]],"YYYY-MM")</f>
        <v>2023-02</v>
      </c>
      <c r="AX1794" t="str">
        <f>TEXT(EDATE(LoanTable[[#This Row],[Disbursement Date]],-1),"YYYY-MM")</f>
        <v>2023-01</v>
      </c>
      <c r="AY1794">
        <f>IF(LoanTable[[#This Row],[Loan Status]]="Active",1,0)</f>
        <v>0</v>
      </c>
      <c r="AZ1794">
        <f>IF(COUNTIFS(LoanTable[Client id],LoanTable[[#This Row],[Client id]],LoanTable[Period],LoanTable[[#This Row],[Previous Period]])&gt;0,1,0)</f>
        <v>0</v>
      </c>
      <c r="BA1794" s="17" t="str">
        <f>TEXT(LoanTable[[#This Row],[Disbursement Date]],"YYYY")</f>
        <v>2023</v>
      </c>
      <c r="BB1794" s="10" cm="1">
        <f t="array" ref="BB1794">IF(YEAR(LoanTable[[#This Row],[Disbursement Date]])=MIN(YEAR(LoanTable[Disbursement Date])),"",YEAR(LoanTable[[#This Row],[Disbursement Date]])-1)</f>
        <v>2022</v>
      </c>
      <c r="BC1794" s="10">
        <f>IF(LoanTable[[#This Row],[Previous Year]]="",1,IF(COUNTIFS(LoanTable[Client id],LoanTable[[#This Row],[Client id]],LoanTable[Year],LoanTable[[#This Row],[Previous Year]])&gt;0,1,0))</f>
        <v>0</v>
      </c>
      <c r="BD1794" t="str">
        <f>YEAR(LoanTable[[#This Row],[Disbursement Date]]) &amp; "-Q" &amp; ROUNDUP(MONTH(LoanTable[[#This Row],[Disbursement Date]])/3,0)</f>
        <v>2023-Q1</v>
      </c>
      <c r="BE1794">
        <f>IF(LoanTable[[#This Row],[Disbursement Date]]=LoanTable[[#This Row],[First Loan Date]],1,0)</f>
        <v>0</v>
      </c>
    </row>
    <row r="1795" spans="1:57" x14ac:dyDescent="0.3">
      <c r="A1795" t="s">
        <v>2601</v>
      </c>
      <c r="B1795">
        <v>56</v>
      </c>
      <c r="C1795" t="s">
        <v>243</v>
      </c>
      <c r="D1795" t="s">
        <v>573</v>
      </c>
      <c r="E1795">
        <v>25508</v>
      </c>
      <c r="F1795">
        <v>8669</v>
      </c>
      <c r="G1795">
        <v>40603</v>
      </c>
      <c r="H1795" s="5">
        <v>44986</v>
      </c>
      <c r="I1795" t="s">
        <v>615</v>
      </c>
      <c r="J1795" t="s">
        <v>619</v>
      </c>
      <c r="K1795">
        <v>160051</v>
      </c>
      <c r="L1795" t="s">
        <v>245</v>
      </c>
      <c r="M1795" t="s">
        <v>112</v>
      </c>
      <c r="N1795" t="s">
        <v>13</v>
      </c>
      <c r="O1795" t="s">
        <v>28</v>
      </c>
      <c r="P1795">
        <v>46</v>
      </c>
      <c r="Q1795" s="6" t="s">
        <v>59</v>
      </c>
      <c r="R1795" t="s">
        <v>74</v>
      </c>
      <c r="S1795" t="s">
        <v>35</v>
      </c>
      <c r="T1795" t="s">
        <v>18</v>
      </c>
      <c r="U1795" t="s">
        <v>26</v>
      </c>
      <c r="V1795" t="s">
        <v>31</v>
      </c>
      <c r="W1795">
        <v>467</v>
      </c>
      <c r="X1795" t="s">
        <v>574</v>
      </c>
      <c r="Y1795" t="s">
        <v>575</v>
      </c>
      <c r="Z1795" t="s">
        <v>576</v>
      </c>
      <c r="AA1795">
        <v>0.1065</v>
      </c>
      <c r="AB1795" t="s">
        <v>577</v>
      </c>
      <c r="AC1795" t="s">
        <v>578</v>
      </c>
      <c r="AD1795" t="s">
        <v>243</v>
      </c>
      <c r="AE1795" t="s">
        <v>234</v>
      </c>
      <c r="AF1795" t="s">
        <v>235</v>
      </c>
      <c r="AG1795" t="s">
        <v>236</v>
      </c>
      <c r="AH1795" t="s">
        <v>237</v>
      </c>
      <c r="AI1795" t="s">
        <v>243</v>
      </c>
      <c r="AJ1795">
        <v>160051</v>
      </c>
      <c r="AK1795" t="s">
        <v>244</v>
      </c>
      <c r="AL1795" t="s">
        <v>241</v>
      </c>
      <c r="AM1795">
        <v>25155</v>
      </c>
      <c r="AN1795">
        <v>9111</v>
      </c>
      <c r="AO1795">
        <v>25142</v>
      </c>
      <c r="AP1795">
        <v>12.82</v>
      </c>
      <c r="AQ1795">
        <v>3095.86</v>
      </c>
      <c r="AR1795" t="s">
        <v>2626</v>
      </c>
      <c r="AS1795" t="s">
        <v>2626</v>
      </c>
      <c r="AT1795">
        <v>0</v>
      </c>
      <c r="AU1795" t="s">
        <v>2629</v>
      </c>
      <c r="AV1795" s="3">
        <v>44753</v>
      </c>
      <c r="AW1795" s="3" t="str">
        <f>TEXT(LoanTable[[#This Row],[Disbursement Date]],"YYYY-MM")</f>
        <v>2023-03</v>
      </c>
      <c r="AX1795" t="str">
        <f>TEXT(EDATE(LoanTable[[#This Row],[Disbursement Date]],-1),"YYYY-MM")</f>
        <v>2023-02</v>
      </c>
      <c r="AY1795">
        <f>IF(LoanTable[[#This Row],[Loan Status]]="Active",1,0)</f>
        <v>0</v>
      </c>
      <c r="AZ1795">
        <f>IF(COUNTIFS(LoanTable[Client id],LoanTable[[#This Row],[Client id]],LoanTable[Period],LoanTable[[#This Row],[Previous Period]])&gt;0,1,0)</f>
        <v>0</v>
      </c>
      <c r="BA1795" s="17" t="str">
        <f>TEXT(LoanTable[[#This Row],[Disbursement Date]],"YYYY")</f>
        <v>2023</v>
      </c>
      <c r="BB1795" s="10" cm="1">
        <f t="array" ref="BB1795">IF(YEAR(LoanTable[[#This Row],[Disbursement Date]])=MIN(YEAR(LoanTable[Disbursement Date])),"",YEAR(LoanTable[[#This Row],[Disbursement Date]])-1)</f>
        <v>2022</v>
      </c>
      <c r="BC1795" s="10">
        <f>IF(LoanTable[[#This Row],[Previous Year]]="",1,IF(COUNTIFS(LoanTable[Client id],LoanTable[[#This Row],[Client id]],LoanTable[Year],LoanTable[[#This Row],[Previous Year]])&gt;0,1,0))</f>
        <v>1</v>
      </c>
      <c r="BD1795" t="str">
        <f>YEAR(LoanTable[[#This Row],[Disbursement Date]]) &amp; "-Q" &amp; ROUNDUP(MONTH(LoanTable[[#This Row],[Disbursement Date]])/3,0)</f>
        <v>2023-Q1</v>
      </c>
      <c r="BE1795">
        <f>IF(LoanTable[[#This Row],[Disbursement Date]]=LoanTable[[#This Row],[First Loan Date]],1,0)</f>
        <v>0</v>
      </c>
    </row>
    <row r="1796" spans="1:57" x14ac:dyDescent="0.3">
      <c r="A1796" t="s">
        <v>809</v>
      </c>
      <c r="B1796">
        <v>953</v>
      </c>
      <c r="C1796" t="s">
        <v>399</v>
      </c>
      <c r="D1796" t="s">
        <v>573</v>
      </c>
      <c r="E1796">
        <v>43650</v>
      </c>
      <c r="F1796">
        <v>36361</v>
      </c>
      <c r="G1796">
        <v>1815</v>
      </c>
      <c r="H1796" s="5">
        <v>44986</v>
      </c>
      <c r="I1796" t="s">
        <v>615</v>
      </c>
      <c r="J1796" t="s">
        <v>613</v>
      </c>
      <c r="K1796">
        <v>1140044</v>
      </c>
      <c r="L1796" t="s">
        <v>401</v>
      </c>
      <c r="M1796" t="s">
        <v>99</v>
      </c>
      <c r="N1796" t="s">
        <v>13</v>
      </c>
      <c r="O1796" t="s">
        <v>46</v>
      </c>
      <c r="P1796">
        <v>33</v>
      </c>
      <c r="Q1796" s="5" t="s">
        <v>174</v>
      </c>
      <c r="R1796" t="s">
        <v>30</v>
      </c>
      <c r="S1796" t="s">
        <v>145</v>
      </c>
      <c r="T1796" t="s">
        <v>18</v>
      </c>
      <c r="U1796" t="s">
        <v>22</v>
      </c>
      <c r="V1796" t="s">
        <v>31</v>
      </c>
      <c r="W1796">
        <v>473</v>
      </c>
      <c r="X1796" t="s">
        <v>574</v>
      </c>
      <c r="Y1796" t="s">
        <v>575</v>
      </c>
      <c r="Z1796" t="s">
        <v>576</v>
      </c>
      <c r="AA1796">
        <v>0.1065</v>
      </c>
      <c r="AB1796" t="s">
        <v>577</v>
      </c>
      <c r="AC1796" t="s">
        <v>578</v>
      </c>
      <c r="AD1796" t="s">
        <v>399</v>
      </c>
      <c r="AE1796" t="s">
        <v>325</v>
      </c>
      <c r="AF1796" t="s">
        <v>326</v>
      </c>
      <c r="AG1796" t="s">
        <v>327</v>
      </c>
      <c r="AH1796" t="s">
        <v>328</v>
      </c>
      <c r="AI1796" t="s">
        <v>399</v>
      </c>
      <c r="AJ1796">
        <v>1140044</v>
      </c>
      <c r="AK1796" t="s">
        <v>400</v>
      </c>
      <c r="AL1796" t="s">
        <v>239</v>
      </c>
      <c r="AM1796">
        <v>45147</v>
      </c>
      <c r="AN1796">
        <v>37716</v>
      </c>
      <c r="AO1796">
        <v>43358</v>
      </c>
      <c r="AP1796">
        <v>30.1</v>
      </c>
      <c r="AQ1796">
        <v>1329.01</v>
      </c>
      <c r="AR1796" t="s">
        <v>2626</v>
      </c>
      <c r="AS1796" t="s">
        <v>2626</v>
      </c>
      <c r="AT1796">
        <v>0</v>
      </c>
      <c r="AU1796" t="s">
        <v>2628</v>
      </c>
      <c r="AV1796" s="3">
        <v>42481</v>
      </c>
      <c r="AW1796" s="3" t="str">
        <f>TEXT(LoanTable[[#This Row],[Disbursement Date]],"YYYY-MM")</f>
        <v>2023-03</v>
      </c>
      <c r="AX1796" t="str">
        <f>TEXT(EDATE(LoanTable[[#This Row],[Disbursement Date]],-1),"YYYY-MM")</f>
        <v>2023-02</v>
      </c>
      <c r="AY1796">
        <f>IF(LoanTable[[#This Row],[Loan Status]]="Active",1,0)</f>
        <v>0</v>
      </c>
      <c r="AZ1796">
        <f>IF(COUNTIFS(LoanTable[Client id],LoanTable[[#This Row],[Client id]],LoanTable[Period],LoanTable[[#This Row],[Previous Period]])&gt;0,1,0)</f>
        <v>0</v>
      </c>
      <c r="BA1796" s="17" t="str">
        <f>TEXT(LoanTable[[#This Row],[Disbursement Date]],"YYYY")</f>
        <v>2023</v>
      </c>
      <c r="BB1796" s="10" cm="1">
        <f t="array" ref="BB1796">IF(YEAR(LoanTable[[#This Row],[Disbursement Date]])=MIN(YEAR(LoanTable[Disbursement Date])),"",YEAR(LoanTable[[#This Row],[Disbursement Date]])-1)</f>
        <v>2022</v>
      </c>
      <c r="BC1796" s="10">
        <f>IF(LoanTable[[#This Row],[Previous Year]]="",1,IF(COUNTIFS(LoanTable[Client id],LoanTable[[#This Row],[Client id]],LoanTable[Year],LoanTable[[#This Row],[Previous Year]])&gt;0,1,0))</f>
        <v>0</v>
      </c>
      <c r="BD1796" t="str">
        <f>YEAR(LoanTable[[#This Row],[Disbursement Date]]) &amp; "-Q" &amp; ROUNDUP(MONTH(LoanTable[[#This Row],[Disbursement Date]])/3,0)</f>
        <v>2023-Q1</v>
      </c>
      <c r="BE1796">
        <f>IF(LoanTable[[#This Row],[Disbursement Date]]=LoanTable[[#This Row],[First Loan Date]],1,0)</f>
        <v>0</v>
      </c>
    </row>
    <row r="1797" spans="1:57" x14ac:dyDescent="0.3">
      <c r="A1797" t="s">
        <v>1737</v>
      </c>
      <c r="B1797">
        <v>238</v>
      </c>
      <c r="C1797" t="s">
        <v>324</v>
      </c>
      <c r="D1797" t="s">
        <v>589</v>
      </c>
      <c r="E1797">
        <v>6990</v>
      </c>
      <c r="F1797">
        <v>17703</v>
      </c>
      <c r="G1797">
        <v>31161</v>
      </c>
      <c r="H1797" s="5">
        <v>44987</v>
      </c>
      <c r="I1797" t="s">
        <v>612</v>
      </c>
      <c r="J1797" t="s">
        <v>613</v>
      </c>
      <c r="K1797">
        <v>710002</v>
      </c>
      <c r="L1797" t="s">
        <v>329</v>
      </c>
      <c r="M1797" t="s">
        <v>165</v>
      </c>
      <c r="N1797" t="s">
        <v>13</v>
      </c>
      <c r="O1797" t="s">
        <v>46</v>
      </c>
      <c r="P1797">
        <v>31</v>
      </c>
      <c r="Q1797" s="5" t="s">
        <v>47</v>
      </c>
      <c r="R1797" t="s">
        <v>25</v>
      </c>
      <c r="S1797" t="s">
        <v>35</v>
      </c>
      <c r="T1797" t="s">
        <v>18</v>
      </c>
      <c r="U1797" t="s">
        <v>22</v>
      </c>
      <c r="V1797" t="s">
        <v>20</v>
      </c>
      <c r="W1797">
        <v>672</v>
      </c>
      <c r="X1797" t="s">
        <v>574</v>
      </c>
      <c r="Y1797" t="s">
        <v>590</v>
      </c>
      <c r="Z1797" t="s">
        <v>576</v>
      </c>
      <c r="AA1797">
        <v>9.9099999999999994E-2</v>
      </c>
      <c r="AB1797" t="s">
        <v>577</v>
      </c>
      <c r="AC1797" t="s">
        <v>591</v>
      </c>
      <c r="AD1797" t="s">
        <v>324</v>
      </c>
      <c r="AE1797" t="s">
        <v>325</v>
      </c>
      <c r="AF1797" t="s">
        <v>326</v>
      </c>
      <c r="AG1797" t="s">
        <v>327</v>
      </c>
      <c r="AH1797" t="s">
        <v>328</v>
      </c>
      <c r="AI1797" t="s">
        <v>324</v>
      </c>
      <c r="AJ1797">
        <v>710002</v>
      </c>
      <c r="AK1797" t="s">
        <v>271</v>
      </c>
      <c r="AL1797" t="s">
        <v>239</v>
      </c>
      <c r="AM1797">
        <v>7325</v>
      </c>
      <c r="AN1797">
        <v>18975</v>
      </c>
      <c r="AO1797">
        <v>6930</v>
      </c>
      <c r="AP1797">
        <v>30.89</v>
      </c>
      <c r="AQ1797">
        <v>1494.34</v>
      </c>
      <c r="AR1797" t="s">
        <v>2626</v>
      </c>
      <c r="AS1797" t="s">
        <v>2626</v>
      </c>
      <c r="AT1797">
        <v>2</v>
      </c>
      <c r="AU1797" t="s">
        <v>2629</v>
      </c>
      <c r="AV1797" s="3">
        <v>44987</v>
      </c>
      <c r="AW1797" s="3" t="str">
        <f>TEXT(LoanTable[[#This Row],[Disbursement Date]],"YYYY-MM")</f>
        <v>2023-03</v>
      </c>
      <c r="AX1797" t="str">
        <f>TEXT(EDATE(LoanTable[[#This Row],[Disbursement Date]],-1),"YYYY-MM")</f>
        <v>2023-02</v>
      </c>
      <c r="AY1797">
        <f>IF(LoanTable[[#This Row],[Loan Status]]="Active",1,0)</f>
        <v>0</v>
      </c>
      <c r="AZ1797">
        <f>IF(COUNTIFS(LoanTable[Client id],LoanTable[[#This Row],[Client id]],LoanTable[Period],LoanTable[[#This Row],[Previous Period]])&gt;0,1,0)</f>
        <v>0</v>
      </c>
      <c r="BA1797" s="17" t="str">
        <f>TEXT(LoanTable[[#This Row],[Disbursement Date]],"YYYY")</f>
        <v>2023</v>
      </c>
      <c r="BB1797" s="10" cm="1">
        <f t="array" ref="BB1797">IF(YEAR(LoanTable[[#This Row],[Disbursement Date]])=MIN(YEAR(LoanTable[Disbursement Date])),"",YEAR(LoanTable[[#This Row],[Disbursement Date]])-1)</f>
        <v>2022</v>
      </c>
      <c r="BC1797" s="10">
        <f>IF(LoanTable[[#This Row],[Previous Year]]="",1,IF(COUNTIFS(LoanTable[Client id],LoanTable[[#This Row],[Client id]],LoanTable[Year],LoanTable[[#This Row],[Previous Year]])&gt;0,1,0))</f>
        <v>0</v>
      </c>
      <c r="BD1797" t="str">
        <f>YEAR(LoanTable[[#This Row],[Disbursement Date]]) &amp; "-Q" &amp; ROUNDUP(MONTH(LoanTable[[#This Row],[Disbursement Date]])/3,0)</f>
        <v>2023-Q1</v>
      </c>
      <c r="BE1797">
        <f>IF(LoanTable[[#This Row],[Disbursement Date]]=LoanTable[[#This Row],[First Loan Date]],1,0)</f>
        <v>1</v>
      </c>
    </row>
    <row r="1798" spans="1:57" x14ac:dyDescent="0.3">
      <c r="A1798" t="s">
        <v>1041</v>
      </c>
      <c r="B1798">
        <v>42</v>
      </c>
      <c r="C1798" t="s">
        <v>330</v>
      </c>
      <c r="D1798" t="s">
        <v>596</v>
      </c>
      <c r="E1798">
        <v>45999</v>
      </c>
      <c r="F1798">
        <v>41441</v>
      </c>
      <c r="G1798">
        <v>13271</v>
      </c>
      <c r="H1798" s="5">
        <v>44989</v>
      </c>
      <c r="I1798" t="s">
        <v>612</v>
      </c>
      <c r="J1798" t="s">
        <v>619</v>
      </c>
      <c r="K1798">
        <v>690076</v>
      </c>
      <c r="L1798" t="s">
        <v>337</v>
      </c>
      <c r="M1798" t="s">
        <v>98</v>
      </c>
      <c r="N1798" t="s">
        <v>13</v>
      </c>
      <c r="O1798" t="s">
        <v>28</v>
      </c>
      <c r="P1798">
        <v>47</v>
      </c>
      <c r="Q1798" s="6" t="s">
        <v>59</v>
      </c>
      <c r="R1798" t="s">
        <v>16</v>
      </c>
      <c r="S1798" t="s">
        <v>35</v>
      </c>
      <c r="T1798" t="s">
        <v>18</v>
      </c>
      <c r="U1798" t="s">
        <v>19</v>
      </c>
      <c r="V1798" t="s">
        <v>39</v>
      </c>
      <c r="W1798">
        <v>741</v>
      </c>
      <c r="X1798" t="s">
        <v>574</v>
      </c>
      <c r="Y1798" t="s">
        <v>590</v>
      </c>
      <c r="Z1798" t="s">
        <v>593</v>
      </c>
      <c r="AA1798">
        <v>0.17269999999999999</v>
      </c>
      <c r="AB1798" t="s">
        <v>585</v>
      </c>
      <c r="AC1798" t="s">
        <v>597</v>
      </c>
      <c r="AD1798" t="s">
        <v>330</v>
      </c>
      <c r="AE1798" t="s">
        <v>331</v>
      </c>
      <c r="AF1798" t="s">
        <v>332</v>
      </c>
      <c r="AG1798" t="s">
        <v>333</v>
      </c>
      <c r="AH1798" t="s">
        <v>334</v>
      </c>
      <c r="AI1798" t="s">
        <v>335</v>
      </c>
      <c r="AJ1798">
        <v>690076</v>
      </c>
      <c r="AK1798" t="s">
        <v>336</v>
      </c>
      <c r="AL1798" t="s">
        <v>239</v>
      </c>
      <c r="AM1798">
        <v>47485</v>
      </c>
      <c r="AN1798">
        <v>43234</v>
      </c>
      <c r="AO1798">
        <v>45986</v>
      </c>
      <c r="AP1798">
        <v>14.42</v>
      </c>
      <c r="AQ1798">
        <v>3062</v>
      </c>
      <c r="AR1798" t="s">
        <v>2626</v>
      </c>
      <c r="AS1798" t="s">
        <v>2626</v>
      </c>
      <c r="AT1798">
        <v>1</v>
      </c>
      <c r="AU1798" t="s">
        <v>2628</v>
      </c>
      <c r="AV1798" s="3">
        <v>42354</v>
      </c>
      <c r="AW1798" s="3" t="str">
        <f>TEXT(LoanTable[[#This Row],[Disbursement Date]],"YYYY-MM")</f>
        <v>2023-03</v>
      </c>
      <c r="AX1798" t="str">
        <f>TEXT(EDATE(LoanTable[[#This Row],[Disbursement Date]],-1),"YYYY-MM")</f>
        <v>2023-02</v>
      </c>
      <c r="AY1798">
        <f>IF(LoanTable[[#This Row],[Loan Status]]="Active",1,0)</f>
        <v>0</v>
      </c>
      <c r="AZ1798">
        <f>IF(COUNTIFS(LoanTable[Client id],LoanTable[[#This Row],[Client id]],LoanTable[Period],LoanTable[[#This Row],[Previous Period]])&gt;0,1,0)</f>
        <v>0</v>
      </c>
      <c r="BA1798" s="17" t="str">
        <f>TEXT(LoanTable[[#This Row],[Disbursement Date]],"YYYY")</f>
        <v>2023</v>
      </c>
      <c r="BB1798" s="10" cm="1">
        <f t="array" ref="BB1798">IF(YEAR(LoanTable[[#This Row],[Disbursement Date]])=MIN(YEAR(LoanTable[Disbursement Date])),"",YEAR(LoanTable[[#This Row],[Disbursement Date]])-1)</f>
        <v>2022</v>
      </c>
      <c r="BC1798" s="10">
        <f>IF(LoanTable[[#This Row],[Previous Year]]="",1,IF(COUNTIFS(LoanTable[Client id],LoanTable[[#This Row],[Client id]],LoanTable[Year],LoanTable[[#This Row],[Previous Year]])&gt;0,1,0))</f>
        <v>0</v>
      </c>
      <c r="BD1798" t="str">
        <f>YEAR(LoanTable[[#This Row],[Disbursement Date]]) &amp; "-Q" &amp; ROUNDUP(MONTH(LoanTable[[#This Row],[Disbursement Date]])/3,0)</f>
        <v>2023-Q1</v>
      </c>
      <c r="BE1798">
        <f>IF(LoanTable[[#This Row],[Disbursement Date]]=LoanTable[[#This Row],[First Loan Date]],1,0)</f>
        <v>0</v>
      </c>
    </row>
    <row r="1799" spans="1:57" x14ac:dyDescent="0.3">
      <c r="A1799" t="s">
        <v>1286</v>
      </c>
      <c r="B1799">
        <v>310</v>
      </c>
      <c r="C1799" t="s">
        <v>409</v>
      </c>
      <c r="D1799" t="s">
        <v>589</v>
      </c>
      <c r="E1799">
        <v>46243</v>
      </c>
      <c r="F1799">
        <v>19228</v>
      </c>
      <c r="G1799">
        <v>30199</v>
      </c>
      <c r="H1799" s="5">
        <v>44989</v>
      </c>
      <c r="I1799" t="s">
        <v>615</v>
      </c>
      <c r="J1799" t="s">
        <v>619</v>
      </c>
      <c r="K1799">
        <v>1030063</v>
      </c>
      <c r="L1799" t="s">
        <v>411</v>
      </c>
      <c r="M1799" t="s">
        <v>40</v>
      </c>
      <c r="N1799" t="s">
        <v>13</v>
      </c>
      <c r="O1799" t="s">
        <v>46</v>
      </c>
      <c r="P1799">
        <v>35</v>
      </c>
      <c r="Q1799" s="5" t="s">
        <v>87</v>
      </c>
      <c r="R1799" t="s">
        <v>30</v>
      </c>
      <c r="S1799" t="s">
        <v>145</v>
      </c>
      <c r="T1799" t="s">
        <v>18</v>
      </c>
      <c r="U1799" t="s">
        <v>26</v>
      </c>
      <c r="V1799" t="s">
        <v>31</v>
      </c>
      <c r="W1799">
        <v>721</v>
      </c>
      <c r="X1799" t="s">
        <v>574</v>
      </c>
      <c r="Y1799" t="s">
        <v>590</v>
      </c>
      <c r="Z1799" t="s">
        <v>576</v>
      </c>
      <c r="AA1799">
        <v>9.9099999999999994E-2</v>
      </c>
      <c r="AB1799" t="s">
        <v>577</v>
      </c>
      <c r="AC1799" t="s">
        <v>591</v>
      </c>
      <c r="AD1799" t="s">
        <v>409</v>
      </c>
      <c r="AE1799" t="s">
        <v>234</v>
      </c>
      <c r="AF1799" t="s">
        <v>235</v>
      </c>
      <c r="AG1799" t="s">
        <v>236</v>
      </c>
      <c r="AH1799" t="s">
        <v>237</v>
      </c>
      <c r="AI1799" t="s">
        <v>246</v>
      </c>
      <c r="AJ1799">
        <v>1030063</v>
      </c>
      <c r="AK1799" t="s">
        <v>410</v>
      </c>
      <c r="AL1799" t="s">
        <v>241</v>
      </c>
      <c r="AM1799">
        <v>46974</v>
      </c>
      <c r="AN1799">
        <v>19088</v>
      </c>
      <c r="AO1799">
        <v>45983</v>
      </c>
      <c r="AP1799">
        <v>3.44</v>
      </c>
      <c r="AQ1799">
        <v>205.05</v>
      </c>
      <c r="AR1799" t="s">
        <v>2626</v>
      </c>
      <c r="AS1799" t="s">
        <v>2626</v>
      </c>
      <c r="AT1799">
        <v>1</v>
      </c>
      <c r="AU1799" t="s">
        <v>2628</v>
      </c>
      <c r="AV1799" s="3">
        <v>44566</v>
      </c>
      <c r="AW1799" s="3" t="str">
        <f>TEXT(LoanTable[[#This Row],[Disbursement Date]],"YYYY-MM")</f>
        <v>2023-03</v>
      </c>
      <c r="AX1799" t="str">
        <f>TEXT(EDATE(LoanTable[[#This Row],[Disbursement Date]],-1),"YYYY-MM")</f>
        <v>2023-02</v>
      </c>
      <c r="AY1799">
        <f>IF(LoanTable[[#This Row],[Loan Status]]="Active",1,0)</f>
        <v>0</v>
      </c>
      <c r="AZ1799">
        <f>IF(COUNTIFS(LoanTable[Client id],LoanTable[[#This Row],[Client id]],LoanTable[Period],LoanTable[[#This Row],[Previous Period]])&gt;0,1,0)</f>
        <v>0</v>
      </c>
      <c r="BA1799" s="17" t="str">
        <f>TEXT(LoanTable[[#This Row],[Disbursement Date]],"YYYY")</f>
        <v>2023</v>
      </c>
      <c r="BB1799" s="10" cm="1">
        <f t="array" ref="BB1799">IF(YEAR(LoanTable[[#This Row],[Disbursement Date]])=MIN(YEAR(LoanTable[Disbursement Date])),"",YEAR(LoanTable[[#This Row],[Disbursement Date]])-1)</f>
        <v>2022</v>
      </c>
      <c r="BC1799" s="10">
        <f>IF(LoanTable[[#This Row],[Previous Year]]="",1,IF(COUNTIFS(LoanTable[Client id],LoanTable[[#This Row],[Client id]],LoanTable[Year],LoanTable[[#This Row],[Previous Year]])&gt;0,1,0))</f>
        <v>1</v>
      </c>
      <c r="BD1799" t="str">
        <f>YEAR(LoanTable[[#This Row],[Disbursement Date]]) &amp; "-Q" &amp; ROUNDUP(MONTH(LoanTable[[#This Row],[Disbursement Date]])/3,0)</f>
        <v>2023-Q1</v>
      </c>
      <c r="BE1799">
        <f>IF(LoanTable[[#This Row],[Disbursement Date]]=LoanTable[[#This Row],[First Loan Date]],1,0)</f>
        <v>0</v>
      </c>
    </row>
    <row r="1800" spans="1:57" x14ac:dyDescent="0.3">
      <c r="A1800" t="s">
        <v>1531</v>
      </c>
      <c r="B1800">
        <v>259</v>
      </c>
      <c r="C1800" t="s">
        <v>523</v>
      </c>
      <c r="D1800" t="s">
        <v>573</v>
      </c>
      <c r="E1800">
        <v>48283</v>
      </c>
      <c r="F1800">
        <v>26030</v>
      </c>
      <c r="G1800">
        <v>19834</v>
      </c>
      <c r="H1800" s="5">
        <v>44990</v>
      </c>
      <c r="I1800" t="s">
        <v>612</v>
      </c>
      <c r="J1800" t="s">
        <v>619</v>
      </c>
      <c r="K1800">
        <v>800018</v>
      </c>
      <c r="L1800" t="s">
        <v>526</v>
      </c>
      <c r="M1800" t="s">
        <v>23</v>
      </c>
      <c r="N1800" t="s">
        <v>13</v>
      </c>
      <c r="O1800" t="s">
        <v>46</v>
      </c>
      <c r="P1800">
        <v>34</v>
      </c>
      <c r="Q1800" s="5" t="s">
        <v>87</v>
      </c>
      <c r="R1800" t="s">
        <v>16</v>
      </c>
      <c r="S1800" t="s">
        <v>35</v>
      </c>
      <c r="T1800" t="s">
        <v>18</v>
      </c>
      <c r="U1800" t="s">
        <v>38</v>
      </c>
      <c r="V1800" t="s">
        <v>39</v>
      </c>
      <c r="W1800">
        <v>756</v>
      </c>
      <c r="X1800" t="s">
        <v>574</v>
      </c>
      <c r="Y1800" t="s">
        <v>575</v>
      </c>
      <c r="Z1800" t="s">
        <v>576</v>
      </c>
      <c r="AA1800">
        <v>0.1065</v>
      </c>
      <c r="AB1800" t="s">
        <v>577</v>
      </c>
      <c r="AC1800" t="s">
        <v>578</v>
      </c>
      <c r="AD1800" t="s">
        <v>523</v>
      </c>
      <c r="AE1800" t="s">
        <v>250</v>
      </c>
      <c r="AF1800" t="s">
        <v>251</v>
      </c>
      <c r="AG1800" t="s">
        <v>252</v>
      </c>
      <c r="AH1800" t="s">
        <v>253</v>
      </c>
      <c r="AI1800" t="s">
        <v>524</v>
      </c>
      <c r="AJ1800">
        <v>800018</v>
      </c>
      <c r="AK1800" t="s">
        <v>525</v>
      </c>
      <c r="AL1800" t="s">
        <v>239</v>
      </c>
      <c r="AM1800">
        <v>50196</v>
      </c>
      <c r="AN1800">
        <v>27974</v>
      </c>
      <c r="AO1800">
        <v>48223</v>
      </c>
      <c r="AP1800">
        <v>20.81</v>
      </c>
      <c r="AQ1800">
        <v>4499.83</v>
      </c>
      <c r="AR1800" t="s">
        <v>2626</v>
      </c>
      <c r="AS1800" t="s">
        <v>2626</v>
      </c>
      <c r="AT1800">
        <v>2</v>
      </c>
      <c r="AU1800" t="s">
        <v>2628</v>
      </c>
      <c r="AV1800" s="3">
        <v>44605</v>
      </c>
      <c r="AW1800" s="3" t="str">
        <f>TEXT(LoanTable[[#This Row],[Disbursement Date]],"YYYY-MM")</f>
        <v>2023-03</v>
      </c>
      <c r="AX1800" t="str">
        <f>TEXT(EDATE(LoanTable[[#This Row],[Disbursement Date]],-1),"YYYY-MM")</f>
        <v>2023-02</v>
      </c>
      <c r="AY1800">
        <f>IF(LoanTable[[#This Row],[Loan Status]]="Active",1,0)</f>
        <v>0</v>
      </c>
      <c r="AZ1800">
        <f>IF(COUNTIFS(LoanTable[Client id],LoanTable[[#This Row],[Client id]],LoanTable[Period],LoanTable[[#This Row],[Previous Period]])&gt;0,1,0)</f>
        <v>0</v>
      </c>
      <c r="BA1800" s="17" t="str">
        <f>TEXT(LoanTable[[#This Row],[Disbursement Date]],"YYYY")</f>
        <v>2023</v>
      </c>
      <c r="BB1800" s="10" cm="1">
        <f t="array" ref="BB1800">IF(YEAR(LoanTable[[#This Row],[Disbursement Date]])=MIN(YEAR(LoanTable[Disbursement Date])),"",YEAR(LoanTable[[#This Row],[Disbursement Date]])-1)</f>
        <v>2022</v>
      </c>
      <c r="BC1800" s="10">
        <f>IF(LoanTable[[#This Row],[Previous Year]]="",1,IF(COUNTIFS(LoanTable[Client id],LoanTable[[#This Row],[Client id]],LoanTable[Year],LoanTable[[#This Row],[Previous Year]])&gt;0,1,0))</f>
        <v>1</v>
      </c>
      <c r="BD1800" t="str">
        <f>YEAR(LoanTable[[#This Row],[Disbursement Date]]) &amp; "-Q" &amp; ROUNDUP(MONTH(LoanTable[[#This Row],[Disbursement Date]])/3,0)</f>
        <v>2023-Q1</v>
      </c>
      <c r="BE1800">
        <f>IF(LoanTable[[#This Row],[Disbursement Date]]=LoanTable[[#This Row],[First Loan Date]],1,0)</f>
        <v>0</v>
      </c>
    </row>
    <row r="1801" spans="1:57" x14ac:dyDescent="0.3">
      <c r="A1801" t="s">
        <v>2249</v>
      </c>
      <c r="B1801">
        <v>456</v>
      </c>
      <c r="C1801" t="s">
        <v>386</v>
      </c>
      <c r="D1801" t="s">
        <v>583</v>
      </c>
      <c r="E1801">
        <v>32080</v>
      </c>
      <c r="F1801">
        <v>31980</v>
      </c>
      <c r="G1801">
        <v>25368</v>
      </c>
      <c r="H1801" s="5">
        <v>44992</v>
      </c>
      <c r="I1801" t="s">
        <v>617</v>
      </c>
      <c r="J1801" t="s">
        <v>613</v>
      </c>
      <c r="K1801">
        <v>1110166</v>
      </c>
      <c r="L1801" t="s">
        <v>389</v>
      </c>
      <c r="M1801" t="s">
        <v>116</v>
      </c>
      <c r="N1801" t="s">
        <v>13</v>
      </c>
      <c r="O1801" t="s">
        <v>14</v>
      </c>
      <c r="P1801">
        <v>41</v>
      </c>
      <c r="Q1801" s="5" t="s">
        <v>41</v>
      </c>
      <c r="R1801" t="s">
        <v>16</v>
      </c>
      <c r="S1801" t="s">
        <v>35</v>
      </c>
      <c r="T1801" t="s">
        <v>18</v>
      </c>
      <c r="U1801" t="s">
        <v>38</v>
      </c>
      <c r="V1801" t="s">
        <v>39</v>
      </c>
      <c r="W1801">
        <v>495</v>
      </c>
      <c r="X1801" t="s">
        <v>574</v>
      </c>
      <c r="Y1801" t="s">
        <v>584</v>
      </c>
      <c r="Z1801" t="s">
        <v>576</v>
      </c>
      <c r="AA1801">
        <v>0.1825</v>
      </c>
      <c r="AB1801" t="s">
        <v>585</v>
      </c>
      <c r="AC1801" t="s">
        <v>586</v>
      </c>
      <c r="AD1801" t="s">
        <v>386</v>
      </c>
      <c r="AE1801" t="s">
        <v>234</v>
      </c>
      <c r="AF1801" t="s">
        <v>235</v>
      </c>
      <c r="AG1801" t="s">
        <v>236</v>
      </c>
      <c r="AH1801" t="s">
        <v>237</v>
      </c>
      <c r="AI1801" t="s">
        <v>387</v>
      </c>
      <c r="AJ1801">
        <v>1110166</v>
      </c>
      <c r="AK1801" t="s">
        <v>388</v>
      </c>
      <c r="AL1801" t="s">
        <v>239</v>
      </c>
      <c r="AM1801">
        <v>31979</v>
      </c>
      <c r="AN1801">
        <v>32545</v>
      </c>
      <c r="AO1801">
        <v>31978</v>
      </c>
      <c r="AP1801">
        <v>49.49</v>
      </c>
      <c r="AQ1801">
        <v>1716.74</v>
      </c>
      <c r="AR1801" t="s">
        <v>2627</v>
      </c>
      <c r="AS1801" t="s">
        <v>2626</v>
      </c>
      <c r="AT1801">
        <v>0</v>
      </c>
      <c r="AU1801" t="s">
        <v>2630</v>
      </c>
      <c r="AV1801" s="3">
        <v>42177</v>
      </c>
      <c r="AW1801" s="3" t="str">
        <f>TEXT(LoanTable[[#This Row],[Disbursement Date]],"YYYY-MM")</f>
        <v>2023-03</v>
      </c>
      <c r="AX1801" t="str">
        <f>TEXT(EDATE(LoanTable[[#This Row],[Disbursement Date]],-1),"YYYY-MM")</f>
        <v>2023-02</v>
      </c>
      <c r="AY1801">
        <f>IF(LoanTable[[#This Row],[Loan Status]]="Active",1,0)</f>
        <v>0</v>
      </c>
      <c r="AZ1801">
        <f>IF(COUNTIFS(LoanTable[Client id],LoanTable[[#This Row],[Client id]],LoanTable[Period],LoanTable[[#This Row],[Previous Period]])&gt;0,1,0)</f>
        <v>0</v>
      </c>
      <c r="BA1801" s="17" t="str">
        <f>TEXT(LoanTable[[#This Row],[Disbursement Date]],"YYYY")</f>
        <v>2023</v>
      </c>
      <c r="BB1801" s="10" cm="1">
        <f t="array" ref="BB1801">IF(YEAR(LoanTable[[#This Row],[Disbursement Date]])=MIN(YEAR(LoanTable[Disbursement Date])),"",YEAR(LoanTable[[#This Row],[Disbursement Date]])-1)</f>
        <v>2022</v>
      </c>
      <c r="BC1801" s="10">
        <f>IF(LoanTable[[#This Row],[Previous Year]]="",1,IF(COUNTIFS(LoanTable[Client id],LoanTable[[#This Row],[Client id]],LoanTable[Year],LoanTable[[#This Row],[Previous Year]])&gt;0,1,0))</f>
        <v>0</v>
      </c>
      <c r="BD1801" t="str">
        <f>YEAR(LoanTable[[#This Row],[Disbursement Date]]) &amp; "-Q" &amp; ROUNDUP(MONTH(LoanTable[[#This Row],[Disbursement Date]])/3,0)</f>
        <v>2023-Q1</v>
      </c>
      <c r="BE1801">
        <f>IF(LoanTable[[#This Row],[Disbursement Date]]=LoanTable[[#This Row],[First Loan Date]],1,0)</f>
        <v>0</v>
      </c>
    </row>
    <row r="1802" spans="1:57" x14ac:dyDescent="0.3">
      <c r="A1802" t="s">
        <v>941</v>
      </c>
      <c r="B1802">
        <v>77</v>
      </c>
      <c r="C1802" t="s">
        <v>509</v>
      </c>
      <c r="D1802" t="s">
        <v>589</v>
      </c>
      <c r="E1802">
        <v>36805</v>
      </c>
      <c r="F1802">
        <v>45098</v>
      </c>
      <c r="G1802">
        <v>23264</v>
      </c>
      <c r="H1802" s="5">
        <v>44993</v>
      </c>
      <c r="I1802" t="s">
        <v>612</v>
      </c>
      <c r="J1802" t="s">
        <v>619</v>
      </c>
      <c r="K1802">
        <v>520376</v>
      </c>
      <c r="L1802" t="s">
        <v>512</v>
      </c>
      <c r="M1802" t="s">
        <v>23</v>
      </c>
      <c r="N1802" t="s">
        <v>13</v>
      </c>
      <c r="O1802" t="s">
        <v>46</v>
      </c>
      <c r="P1802">
        <v>34</v>
      </c>
      <c r="Q1802" s="6" t="s">
        <v>87</v>
      </c>
      <c r="R1802" t="s">
        <v>16</v>
      </c>
      <c r="S1802" t="s">
        <v>35</v>
      </c>
      <c r="T1802" t="s">
        <v>18</v>
      </c>
      <c r="U1802" t="s">
        <v>38</v>
      </c>
      <c r="V1802" t="s">
        <v>39</v>
      </c>
      <c r="W1802">
        <v>756</v>
      </c>
      <c r="X1802" t="s">
        <v>574</v>
      </c>
      <c r="Y1802" t="s">
        <v>590</v>
      </c>
      <c r="Z1802" t="s">
        <v>576</v>
      </c>
      <c r="AA1802">
        <v>9.9099999999999994E-2</v>
      </c>
      <c r="AB1802" t="s">
        <v>577</v>
      </c>
      <c r="AC1802" t="s">
        <v>591</v>
      </c>
      <c r="AD1802" t="s">
        <v>509</v>
      </c>
      <c r="AE1802" t="s">
        <v>325</v>
      </c>
      <c r="AF1802" t="s">
        <v>326</v>
      </c>
      <c r="AG1802" t="s">
        <v>327</v>
      </c>
      <c r="AH1802" t="s">
        <v>328</v>
      </c>
      <c r="AI1802" t="s">
        <v>510</v>
      </c>
      <c r="AJ1802">
        <v>520376</v>
      </c>
      <c r="AK1802" t="s">
        <v>511</v>
      </c>
      <c r="AL1802" t="s">
        <v>239</v>
      </c>
      <c r="AM1802">
        <v>38599</v>
      </c>
      <c r="AN1802">
        <v>46983</v>
      </c>
      <c r="AO1802">
        <v>36574</v>
      </c>
      <c r="AP1802">
        <v>42.29</v>
      </c>
      <c r="AQ1802">
        <v>3392.7</v>
      </c>
      <c r="AR1802" t="s">
        <v>2626</v>
      </c>
      <c r="AS1802" t="s">
        <v>2626</v>
      </c>
      <c r="AT1802">
        <v>1</v>
      </c>
      <c r="AU1802" t="s">
        <v>2628</v>
      </c>
      <c r="AV1802" s="3">
        <v>44211</v>
      </c>
      <c r="AW1802" s="3" t="str">
        <f>TEXT(LoanTable[[#This Row],[Disbursement Date]],"YYYY-MM")</f>
        <v>2023-03</v>
      </c>
      <c r="AX1802" t="str">
        <f>TEXT(EDATE(LoanTable[[#This Row],[Disbursement Date]],-1),"YYYY-MM")</f>
        <v>2023-02</v>
      </c>
      <c r="AY1802">
        <f>IF(LoanTable[[#This Row],[Loan Status]]="Active",1,0)</f>
        <v>0</v>
      </c>
      <c r="AZ1802">
        <f>IF(COUNTIFS(LoanTable[Client id],LoanTable[[#This Row],[Client id]],LoanTable[Period],LoanTable[[#This Row],[Previous Period]])&gt;0,1,0)</f>
        <v>0</v>
      </c>
      <c r="BA1802" s="17" t="str">
        <f>TEXT(LoanTable[[#This Row],[Disbursement Date]],"YYYY")</f>
        <v>2023</v>
      </c>
      <c r="BB1802" s="10" cm="1">
        <f t="array" ref="BB1802">IF(YEAR(LoanTable[[#This Row],[Disbursement Date]])=MIN(YEAR(LoanTable[Disbursement Date])),"",YEAR(LoanTable[[#This Row],[Disbursement Date]])-1)</f>
        <v>2022</v>
      </c>
      <c r="BC1802" s="10">
        <f>IF(LoanTable[[#This Row],[Previous Year]]="",1,IF(COUNTIFS(LoanTable[Client id],LoanTable[[#This Row],[Client id]],LoanTable[Year],LoanTable[[#This Row],[Previous Year]])&gt;0,1,0))</f>
        <v>0</v>
      </c>
      <c r="BD1802" t="str">
        <f>YEAR(LoanTable[[#This Row],[Disbursement Date]]) &amp; "-Q" &amp; ROUNDUP(MONTH(LoanTable[[#This Row],[Disbursement Date]])/3,0)</f>
        <v>2023-Q1</v>
      </c>
      <c r="BE1802">
        <f>IF(LoanTable[[#This Row],[Disbursement Date]]=LoanTable[[#This Row],[First Loan Date]],1,0)</f>
        <v>0</v>
      </c>
    </row>
    <row r="1803" spans="1:57" x14ac:dyDescent="0.3">
      <c r="A1803" t="s">
        <v>2530</v>
      </c>
      <c r="B1803">
        <v>93</v>
      </c>
      <c r="C1803" t="s">
        <v>246</v>
      </c>
      <c r="D1803" t="s">
        <v>573</v>
      </c>
      <c r="E1803">
        <v>21704</v>
      </c>
      <c r="F1803">
        <v>26741</v>
      </c>
      <c r="G1803">
        <v>12123</v>
      </c>
      <c r="H1803" s="5">
        <v>44993</v>
      </c>
      <c r="I1803" t="s">
        <v>624</v>
      </c>
      <c r="J1803" t="s">
        <v>619</v>
      </c>
      <c r="K1803">
        <v>110159</v>
      </c>
      <c r="L1803" t="s">
        <v>248</v>
      </c>
      <c r="M1803" t="s">
        <v>122</v>
      </c>
      <c r="N1803" t="s">
        <v>13</v>
      </c>
      <c r="O1803" t="s">
        <v>33</v>
      </c>
      <c r="R1803" t="s">
        <v>30</v>
      </c>
      <c r="S1803" t="s">
        <v>145</v>
      </c>
      <c r="T1803" t="s">
        <v>63</v>
      </c>
      <c r="U1803" t="s">
        <v>65</v>
      </c>
      <c r="V1803" t="s">
        <v>39</v>
      </c>
      <c r="W1803">
        <v>476</v>
      </c>
      <c r="X1803" t="s">
        <v>574</v>
      </c>
      <c r="Y1803" t="s">
        <v>575</v>
      </c>
      <c r="Z1803" t="s">
        <v>576</v>
      </c>
      <c r="AA1803">
        <v>0.1065</v>
      </c>
      <c r="AB1803" t="s">
        <v>577</v>
      </c>
      <c r="AC1803" t="s">
        <v>578</v>
      </c>
      <c r="AD1803" t="s">
        <v>246</v>
      </c>
      <c r="AE1803" t="s">
        <v>234</v>
      </c>
      <c r="AF1803" t="s">
        <v>235</v>
      </c>
      <c r="AG1803" t="s">
        <v>236</v>
      </c>
      <c r="AH1803" t="s">
        <v>237</v>
      </c>
      <c r="AI1803" t="s">
        <v>246</v>
      </c>
      <c r="AJ1803">
        <v>110159</v>
      </c>
      <c r="AK1803" t="s">
        <v>247</v>
      </c>
      <c r="AL1803" t="s">
        <v>241</v>
      </c>
      <c r="AM1803">
        <v>23699</v>
      </c>
      <c r="AN1803">
        <v>28351</v>
      </c>
      <c r="AO1803">
        <v>21688</v>
      </c>
      <c r="AP1803">
        <v>5.22</v>
      </c>
      <c r="AQ1803">
        <v>1982.86</v>
      </c>
      <c r="AR1803" t="s">
        <v>2626</v>
      </c>
      <c r="AS1803" t="s">
        <v>2626</v>
      </c>
      <c r="AT1803">
        <v>1</v>
      </c>
      <c r="AU1803" t="s">
        <v>2628</v>
      </c>
      <c r="AV1803" s="3">
        <v>44993</v>
      </c>
      <c r="AW1803" s="3" t="str">
        <f>TEXT(LoanTable[[#This Row],[Disbursement Date]],"YYYY-MM")</f>
        <v>2023-03</v>
      </c>
      <c r="AX1803" t="str">
        <f>TEXT(EDATE(LoanTable[[#This Row],[Disbursement Date]],-1),"YYYY-MM")</f>
        <v>2023-02</v>
      </c>
      <c r="AY1803">
        <f>IF(LoanTable[[#This Row],[Loan Status]]="Active",1,0)</f>
        <v>1</v>
      </c>
      <c r="AZ1803">
        <f>IF(COUNTIFS(LoanTable[Client id],LoanTable[[#This Row],[Client id]],LoanTable[Period],LoanTable[[#This Row],[Previous Period]])&gt;0,1,0)</f>
        <v>0</v>
      </c>
      <c r="BA1803" s="17" t="str">
        <f>TEXT(LoanTable[[#This Row],[Disbursement Date]],"YYYY")</f>
        <v>2023</v>
      </c>
      <c r="BB1803" s="10" cm="1">
        <f t="array" ref="BB1803">IF(YEAR(LoanTable[[#This Row],[Disbursement Date]])=MIN(YEAR(LoanTable[Disbursement Date])),"",YEAR(LoanTable[[#This Row],[Disbursement Date]])-1)</f>
        <v>2022</v>
      </c>
      <c r="BC1803" s="10">
        <f>IF(LoanTable[[#This Row],[Previous Year]]="",1,IF(COUNTIFS(LoanTable[Client id],LoanTable[[#This Row],[Client id]],LoanTable[Year],LoanTable[[#This Row],[Previous Year]])&gt;0,1,0))</f>
        <v>0</v>
      </c>
      <c r="BD1803" t="str">
        <f>YEAR(LoanTable[[#This Row],[Disbursement Date]]) &amp; "-Q" &amp; ROUNDUP(MONTH(LoanTable[[#This Row],[Disbursement Date]])/3,0)</f>
        <v>2023-Q1</v>
      </c>
      <c r="BE1803">
        <f>IF(LoanTable[[#This Row],[Disbursement Date]]=LoanTable[[#This Row],[First Loan Date]],1,0)</f>
        <v>1</v>
      </c>
    </row>
    <row r="1804" spans="1:57" x14ac:dyDescent="0.3">
      <c r="A1804" t="s">
        <v>932</v>
      </c>
      <c r="B1804">
        <v>128</v>
      </c>
      <c r="C1804" t="s">
        <v>350</v>
      </c>
      <c r="D1804" t="s">
        <v>589</v>
      </c>
      <c r="E1804">
        <v>12262</v>
      </c>
      <c r="F1804">
        <v>2815</v>
      </c>
      <c r="G1804">
        <v>31241</v>
      </c>
      <c r="H1804" s="5">
        <v>44993</v>
      </c>
      <c r="I1804" t="s">
        <v>624</v>
      </c>
      <c r="J1804" t="s">
        <v>613</v>
      </c>
      <c r="K1804">
        <v>700013</v>
      </c>
      <c r="L1804" t="s">
        <v>351</v>
      </c>
      <c r="M1804" t="s">
        <v>99</v>
      </c>
      <c r="N1804" t="s">
        <v>13</v>
      </c>
      <c r="O1804" t="s">
        <v>46</v>
      </c>
      <c r="P1804">
        <v>33</v>
      </c>
      <c r="Q1804" s="5" t="s">
        <v>174</v>
      </c>
      <c r="R1804" t="s">
        <v>30</v>
      </c>
      <c r="S1804" t="s">
        <v>145</v>
      </c>
      <c r="T1804" t="s">
        <v>18</v>
      </c>
      <c r="U1804" t="s">
        <v>22</v>
      </c>
      <c r="V1804" t="s">
        <v>31</v>
      </c>
      <c r="W1804">
        <v>473</v>
      </c>
      <c r="X1804" t="s">
        <v>574</v>
      </c>
      <c r="Y1804" t="s">
        <v>590</v>
      </c>
      <c r="Z1804" t="s">
        <v>576</v>
      </c>
      <c r="AA1804">
        <v>9.9099999999999994E-2</v>
      </c>
      <c r="AB1804" t="s">
        <v>577</v>
      </c>
      <c r="AC1804" t="s">
        <v>591</v>
      </c>
      <c r="AD1804" t="s">
        <v>350</v>
      </c>
      <c r="AE1804" t="s">
        <v>331</v>
      </c>
      <c r="AF1804" t="s">
        <v>332</v>
      </c>
      <c r="AG1804" t="s">
        <v>333</v>
      </c>
      <c r="AH1804" t="s">
        <v>334</v>
      </c>
      <c r="AI1804" t="s">
        <v>335</v>
      </c>
      <c r="AJ1804">
        <v>700013</v>
      </c>
      <c r="AK1804" t="s">
        <v>247</v>
      </c>
      <c r="AL1804" t="s">
        <v>241</v>
      </c>
      <c r="AM1804">
        <v>12050</v>
      </c>
      <c r="AN1804">
        <v>3252</v>
      </c>
      <c r="AO1804">
        <v>12082</v>
      </c>
      <c r="AP1804">
        <v>14.63</v>
      </c>
      <c r="AQ1804">
        <v>3791</v>
      </c>
      <c r="AR1804" t="s">
        <v>2626</v>
      </c>
      <c r="AS1804" t="s">
        <v>2626</v>
      </c>
      <c r="AT1804">
        <v>1</v>
      </c>
      <c r="AU1804" t="s">
        <v>2628</v>
      </c>
      <c r="AV1804" s="3">
        <v>44248</v>
      </c>
      <c r="AW1804" s="3" t="str">
        <f>TEXT(LoanTable[[#This Row],[Disbursement Date]],"YYYY-MM")</f>
        <v>2023-03</v>
      </c>
      <c r="AX1804" t="str">
        <f>TEXT(EDATE(LoanTable[[#This Row],[Disbursement Date]],-1),"YYYY-MM")</f>
        <v>2023-02</v>
      </c>
      <c r="AY1804">
        <f>IF(LoanTable[[#This Row],[Loan Status]]="Active",1,0)</f>
        <v>1</v>
      </c>
      <c r="AZ1804">
        <f>IF(COUNTIFS(LoanTable[Client id],LoanTable[[#This Row],[Client id]],LoanTable[Period],LoanTable[[#This Row],[Previous Period]])&gt;0,1,0)</f>
        <v>0</v>
      </c>
      <c r="BA1804" s="17" t="str">
        <f>TEXT(LoanTable[[#This Row],[Disbursement Date]],"YYYY")</f>
        <v>2023</v>
      </c>
      <c r="BB1804" s="10" cm="1">
        <f t="array" ref="BB1804">IF(YEAR(LoanTable[[#This Row],[Disbursement Date]])=MIN(YEAR(LoanTable[Disbursement Date])),"",YEAR(LoanTable[[#This Row],[Disbursement Date]])-1)</f>
        <v>2022</v>
      </c>
      <c r="BC1804" s="10">
        <f>IF(LoanTable[[#This Row],[Previous Year]]="",1,IF(COUNTIFS(LoanTable[Client id],LoanTable[[#This Row],[Client id]],LoanTable[Year],LoanTable[[#This Row],[Previous Year]])&gt;0,1,0))</f>
        <v>0</v>
      </c>
      <c r="BD1804" t="str">
        <f>YEAR(LoanTable[[#This Row],[Disbursement Date]]) &amp; "-Q" &amp; ROUNDUP(MONTH(LoanTable[[#This Row],[Disbursement Date]])/3,0)</f>
        <v>2023-Q1</v>
      </c>
      <c r="BE1804">
        <f>IF(LoanTable[[#This Row],[Disbursement Date]]=LoanTable[[#This Row],[First Loan Date]],1,0)</f>
        <v>0</v>
      </c>
    </row>
    <row r="1805" spans="1:57" x14ac:dyDescent="0.3">
      <c r="A1805" t="s">
        <v>1628</v>
      </c>
      <c r="B1805">
        <v>243</v>
      </c>
      <c r="C1805" t="s">
        <v>485</v>
      </c>
      <c r="D1805" t="s">
        <v>573</v>
      </c>
      <c r="E1805">
        <v>27338</v>
      </c>
      <c r="F1805">
        <v>36345</v>
      </c>
      <c r="G1805">
        <v>18809</v>
      </c>
      <c r="H1805" s="5">
        <v>44995</v>
      </c>
      <c r="I1805" t="s">
        <v>612</v>
      </c>
      <c r="J1805" t="s">
        <v>619</v>
      </c>
      <c r="K1805">
        <v>880038</v>
      </c>
      <c r="L1805" t="s">
        <v>487</v>
      </c>
      <c r="M1805" t="s">
        <v>68</v>
      </c>
      <c r="N1805" t="s">
        <v>13</v>
      </c>
      <c r="O1805" t="s">
        <v>46</v>
      </c>
      <c r="P1805">
        <v>28</v>
      </c>
      <c r="Q1805" s="5" t="s">
        <v>69</v>
      </c>
      <c r="R1805" t="s">
        <v>25</v>
      </c>
      <c r="S1805" t="s">
        <v>35</v>
      </c>
      <c r="T1805" t="s">
        <v>18</v>
      </c>
      <c r="U1805" t="s">
        <v>38</v>
      </c>
      <c r="V1805" t="s">
        <v>31</v>
      </c>
      <c r="W1805">
        <v>385</v>
      </c>
      <c r="X1805" t="s">
        <v>574</v>
      </c>
      <c r="Y1805" t="s">
        <v>575</v>
      </c>
      <c r="Z1805" t="s">
        <v>576</v>
      </c>
      <c r="AA1805">
        <v>0.1065</v>
      </c>
      <c r="AB1805" t="s">
        <v>577</v>
      </c>
      <c r="AC1805" t="s">
        <v>578</v>
      </c>
      <c r="AD1805" t="s">
        <v>485</v>
      </c>
      <c r="AE1805" t="s">
        <v>472</v>
      </c>
      <c r="AF1805" t="s">
        <v>473</v>
      </c>
      <c r="AG1805" t="s">
        <v>474</v>
      </c>
      <c r="AH1805" t="s">
        <v>475</v>
      </c>
      <c r="AI1805" t="s">
        <v>485</v>
      </c>
      <c r="AJ1805">
        <v>880038</v>
      </c>
      <c r="AK1805" t="s">
        <v>486</v>
      </c>
      <c r="AL1805" t="s">
        <v>256</v>
      </c>
      <c r="AM1805">
        <v>27729</v>
      </c>
      <c r="AN1805">
        <v>36569</v>
      </c>
      <c r="AO1805">
        <v>27134</v>
      </c>
      <c r="AP1805">
        <v>0.21</v>
      </c>
      <c r="AQ1805">
        <v>2522.83</v>
      </c>
      <c r="AR1805" t="s">
        <v>2627</v>
      </c>
      <c r="AS1805" t="s">
        <v>2626</v>
      </c>
      <c r="AT1805">
        <v>1</v>
      </c>
      <c r="AU1805" t="s">
        <v>2628</v>
      </c>
      <c r="AV1805" s="3">
        <v>44337</v>
      </c>
      <c r="AW1805" s="3" t="str">
        <f>TEXT(LoanTable[[#This Row],[Disbursement Date]],"YYYY-MM")</f>
        <v>2023-03</v>
      </c>
      <c r="AX1805" t="str">
        <f>TEXT(EDATE(LoanTable[[#This Row],[Disbursement Date]],-1),"YYYY-MM")</f>
        <v>2023-02</v>
      </c>
      <c r="AY1805">
        <f>IF(LoanTable[[#This Row],[Loan Status]]="Active",1,0)</f>
        <v>0</v>
      </c>
      <c r="AZ1805">
        <f>IF(COUNTIFS(LoanTable[Client id],LoanTable[[#This Row],[Client id]],LoanTable[Period],LoanTable[[#This Row],[Previous Period]])&gt;0,1,0)</f>
        <v>0</v>
      </c>
      <c r="BA1805" s="17" t="str">
        <f>TEXT(LoanTable[[#This Row],[Disbursement Date]],"YYYY")</f>
        <v>2023</v>
      </c>
      <c r="BB1805" s="10" cm="1">
        <f t="array" ref="BB1805">IF(YEAR(LoanTable[[#This Row],[Disbursement Date]])=MIN(YEAR(LoanTable[Disbursement Date])),"",YEAR(LoanTable[[#This Row],[Disbursement Date]])-1)</f>
        <v>2022</v>
      </c>
      <c r="BC1805" s="10">
        <f>IF(LoanTable[[#This Row],[Previous Year]]="",1,IF(COUNTIFS(LoanTable[Client id],LoanTable[[#This Row],[Client id]],LoanTable[Year],LoanTable[[#This Row],[Previous Year]])&gt;0,1,0))</f>
        <v>0</v>
      </c>
      <c r="BD1805" t="str">
        <f>YEAR(LoanTable[[#This Row],[Disbursement Date]]) &amp; "-Q" &amp; ROUNDUP(MONTH(LoanTable[[#This Row],[Disbursement Date]])/3,0)</f>
        <v>2023-Q1</v>
      </c>
      <c r="BE1805">
        <f>IF(LoanTable[[#This Row],[Disbursement Date]]=LoanTable[[#This Row],[First Loan Date]],1,0)</f>
        <v>0</v>
      </c>
    </row>
    <row r="1806" spans="1:57" x14ac:dyDescent="0.3">
      <c r="A1806" t="s">
        <v>2490</v>
      </c>
      <c r="B1806">
        <v>803</v>
      </c>
      <c r="C1806" t="s">
        <v>243</v>
      </c>
      <c r="D1806" t="s">
        <v>573</v>
      </c>
      <c r="E1806">
        <v>41107</v>
      </c>
      <c r="F1806">
        <v>26342</v>
      </c>
      <c r="G1806">
        <v>35714</v>
      </c>
      <c r="H1806" s="5">
        <v>44998</v>
      </c>
      <c r="I1806" t="s">
        <v>615</v>
      </c>
      <c r="J1806" t="s">
        <v>613</v>
      </c>
      <c r="K1806">
        <v>160051</v>
      </c>
      <c r="L1806" t="s">
        <v>245</v>
      </c>
      <c r="M1806" t="s">
        <v>169</v>
      </c>
      <c r="N1806" t="s">
        <v>13</v>
      </c>
      <c r="O1806" t="s">
        <v>14</v>
      </c>
      <c r="P1806">
        <v>38</v>
      </c>
      <c r="Q1806" s="5" t="s">
        <v>15</v>
      </c>
      <c r="R1806" t="s">
        <v>30</v>
      </c>
      <c r="S1806" t="s">
        <v>145</v>
      </c>
      <c r="T1806" t="s">
        <v>63</v>
      </c>
      <c r="U1806" t="s">
        <v>26</v>
      </c>
      <c r="V1806" t="s">
        <v>39</v>
      </c>
      <c r="W1806">
        <v>485</v>
      </c>
      <c r="X1806" t="s">
        <v>574</v>
      </c>
      <c r="Y1806" t="s">
        <v>575</v>
      </c>
      <c r="Z1806" t="s">
        <v>576</v>
      </c>
      <c r="AA1806">
        <v>0.1065</v>
      </c>
      <c r="AB1806" t="s">
        <v>577</v>
      </c>
      <c r="AC1806" t="s">
        <v>578</v>
      </c>
      <c r="AD1806" t="s">
        <v>243</v>
      </c>
      <c r="AE1806" t="s">
        <v>234</v>
      </c>
      <c r="AF1806" t="s">
        <v>235</v>
      </c>
      <c r="AG1806" t="s">
        <v>236</v>
      </c>
      <c r="AH1806" t="s">
        <v>237</v>
      </c>
      <c r="AI1806" t="s">
        <v>243</v>
      </c>
      <c r="AJ1806">
        <v>160051</v>
      </c>
      <c r="AK1806" t="s">
        <v>244</v>
      </c>
      <c r="AL1806" t="s">
        <v>241</v>
      </c>
      <c r="AM1806">
        <v>41211</v>
      </c>
      <c r="AN1806">
        <v>27058</v>
      </c>
      <c r="AO1806">
        <v>40650</v>
      </c>
      <c r="AP1806">
        <v>9.6300000000000008</v>
      </c>
      <c r="AQ1806">
        <v>4818.87</v>
      </c>
      <c r="AR1806" t="s">
        <v>2626</v>
      </c>
      <c r="AS1806" t="s">
        <v>2626</v>
      </c>
      <c r="AT1806">
        <v>0</v>
      </c>
      <c r="AU1806" t="s">
        <v>2628</v>
      </c>
      <c r="AV1806" s="3">
        <v>44998</v>
      </c>
      <c r="AW1806" s="3" t="str">
        <f>TEXT(LoanTable[[#This Row],[Disbursement Date]],"YYYY-MM")</f>
        <v>2023-03</v>
      </c>
      <c r="AX1806" t="str">
        <f>TEXT(EDATE(LoanTable[[#This Row],[Disbursement Date]],-1),"YYYY-MM")</f>
        <v>2023-02</v>
      </c>
      <c r="AY1806">
        <f>IF(LoanTable[[#This Row],[Loan Status]]="Active",1,0)</f>
        <v>0</v>
      </c>
      <c r="AZ1806">
        <f>IF(COUNTIFS(LoanTable[Client id],LoanTable[[#This Row],[Client id]],LoanTable[Period],LoanTable[[#This Row],[Previous Period]])&gt;0,1,0)</f>
        <v>0</v>
      </c>
      <c r="BA1806" s="17" t="str">
        <f>TEXT(LoanTable[[#This Row],[Disbursement Date]],"YYYY")</f>
        <v>2023</v>
      </c>
      <c r="BB1806" s="10" cm="1">
        <f t="array" ref="BB1806">IF(YEAR(LoanTable[[#This Row],[Disbursement Date]])=MIN(YEAR(LoanTable[Disbursement Date])),"",YEAR(LoanTable[[#This Row],[Disbursement Date]])-1)</f>
        <v>2022</v>
      </c>
      <c r="BC1806" s="10">
        <f>IF(LoanTable[[#This Row],[Previous Year]]="",1,IF(COUNTIFS(LoanTable[Client id],LoanTable[[#This Row],[Client id]],LoanTable[Year],LoanTable[[#This Row],[Previous Year]])&gt;0,1,0))</f>
        <v>0</v>
      </c>
      <c r="BD1806" t="str">
        <f>YEAR(LoanTable[[#This Row],[Disbursement Date]]) &amp; "-Q" &amp; ROUNDUP(MONTH(LoanTable[[#This Row],[Disbursement Date]])/3,0)</f>
        <v>2023-Q1</v>
      </c>
      <c r="BE1806">
        <f>IF(LoanTable[[#This Row],[Disbursement Date]]=LoanTable[[#This Row],[First Loan Date]],1,0)</f>
        <v>1</v>
      </c>
    </row>
    <row r="1807" spans="1:57" x14ac:dyDescent="0.3">
      <c r="A1807" t="s">
        <v>1262</v>
      </c>
      <c r="B1807">
        <v>55</v>
      </c>
      <c r="C1807" t="s">
        <v>523</v>
      </c>
      <c r="D1807" t="s">
        <v>573</v>
      </c>
      <c r="E1807">
        <v>29220</v>
      </c>
      <c r="F1807">
        <v>30806</v>
      </c>
      <c r="G1807">
        <v>17379</v>
      </c>
      <c r="H1807" s="5">
        <v>45002</v>
      </c>
      <c r="I1807" t="s">
        <v>612</v>
      </c>
      <c r="J1807" t="s">
        <v>619</v>
      </c>
      <c r="K1807">
        <v>800018</v>
      </c>
      <c r="L1807" t="s">
        <v>526</v>
      </c>
      <c r="M1807" t="s">
        <v>116</v>
      </c>
      <c r="N1807" t="s">
        <v>13</v>
      </c>
      <c r="O1807" t="s">
        <v>46</v>
      </c>
      <c r="P1807">
        <v>33</v>
      </c>
      <c r="Q1807" s="6" t="s">
        <v>117</v>
      </c>
      <c r="R1807" t="s">
        <v>74</v>
      </c>
      <c r="S1807" t="s">
        <v>35</v>
      </c>
      <c r="T1807" t="s">
        <v>18</v>
      </c>
      <c r="U1807" t="s">
        <v>22</v>
      </c>
      <c r="V1807" t="s">
        <v>20</v>
      </c>
      <c r="W1807">
        <v>716</v>
      </c>
      <c r="X1807" t="s">
        <v>574</v>
      </c>
      <c r="Y1807" t="s">
        <v>575</v>
      </c>
      <c r="Z1807" t="s">
        <v>576</v>
      </c>
      <c r="AA1807">
        <v>0.1065</v>
      </c>
      <c r="AB1807" t="s">
        <v>577</v>
      </c>
      <c r="AC1807" t="s">
        <v>578</v>
      </c>
      <c r="AD1807" t="s">
        <v>523</v>
      </c>
      <c r="AE1807" t="s">
        <v>250</v>
      </c>
      <c r="AF1807" t="s">
        <v>251</v>
      </c>
      <c r="AG1807" t="s">
        <v>252</v>
      </c>
      <c r="AH1807" t="s">
        <v>253</v>
      </c>
      <c r="AI1807" t="s">
        <v>524</v>
      </c>
      <c r="AJ1807">
        <v>800018</v>
      </c>
      <c r="AK1807" t="s">
        <v>525</v>
      </c>
      <c r="AL1807" t="s">
        <v>239</v>
      </c>
      <c r="AM1807">
        <v>29748</v>
      </c>
      <c r="AN1807">
        <v>32657</v>
      </c>
      <c r="AO1807">
        <v>28870</v>
      </c>
      <c r="AP1807">
        <v>20.65</v>
      </c>
      <c r="AQ1807">
        <v>4995.8100000000004</v>
      </c>
      <c r="AR1807" t="s">
        <v>2626</v>
      </c>
      <c r="AS1807" t="s">
        <v>2626</v>
      </c>
      <c r="AT1807">
        <v>2</v>
      </c>
      <c r="AU1807" t="s">
        <v>2628</v>
      </c>
      <c r="AV1807" s="3">
        <v>42578</v>
      </c>
      <c r="AW1807" s="3" t="str">
        <f>TEXT(LoanTable[[#This Row],[Disbursement Date]],"YYYY-MM")</f>
        <v>2023-03</v>
      </c>
      <c r="AX1807" t="str">
        <f>TEXT(EDATE(LoanTable[[#This Row],[Disbursement Date]],-1),"YYYY-MM")</f>
        <v>2023-02</v>
      </c>
      <c r="AY1807">
        <f>IF(LoanTable[[#This Row],[Loan Status]]="Active",1,0)</f>
        <v>0</v>
      </c>
      <c r="AZ1807">
        <f>IF(COUNTIFS(LoanTable[Client id],LoanTable[[#This Row],[Client id]],LoanTable[Period],LoanTable[[#This Row],[Previous Period]])&gt;0,1,0)</f>
        <v>0</v>
      </c>
      <c r="BA1807" s="17" t="str">
        <f>TEXT(LoanTable[[#This Row],[Disbursement Date]],"YYYY")</f>
        <v>2023</v>
      </c>
      <c r="BB1807" s="10" cm="1">
        <f t="array" ref="BB1807">IF(YEAR(LoanTable[[#This Row],[Disbursement Date]])=MIN(YEAR(LoanTable[Disbursement Date])),"",YEAR(LoanTable[[#This Row],[Disbursement Date]])-1)</f>
        <v>2022</v>
      </c>
      <c r="BC1807" s="10">
        <f>IF(LoanTable[[#This Row],[Previous Year]]="",1,IF(COUNTIFS(LoanTable[Client id],LoanTable[[#This Row],[Client id]],LoanTable[Year],LoanTable[[#This Row],[Previous Year]])&gt;0,1,0))</f>
        <v>0</v>
      </c>
      <c r="BD1807" t="str">
        <f>YEAR(LoanTable[[#This Row],[Disbursement Date]]) &amp; "-Q" &amp; ROUNDUP(MONTH(LoanTable[[#This Row],[Disbursement Date]])/3,0)</f>
        <v>2023-Q1</v>
      </c>
      <c r="BE1807">
        <f>IF(LoanTable[[#This Row],[Disbursement Date]]=LoanTable[[#This Row],[First Loan Date]],1,0)</f>
        <v>0</v>
      </c>
    </row>
    <row r="1808" spans="1:57" x14ac:dyDescent="0.3">
      <c r="A1808" t="s">
        <v>1486</v>
      </c>
      <c r="B1808">
        <v>317</v>
      </c>
      <c r="C1808" t="s">
        <v>303</v>
      </c>
      <c r="D1808" t="s">
        <v>603</v>
      </c>
      <c r="E1808">
        <v>48675</v>
      </c>
      <c r="F1808">
        <v>41923</v>
      </c>
      <c r="G1808">
        <v>42200</v>
      </c>
      <c r="H1808" s="5">
        <v>45004</v>
      </c>
      <c r="I1808" t="s">
        <v>612</v>
      </c>
      <c r="J1808" t="s">
        <v>613</v>
      </c>
      <c r="K1808">
        <v>60004</v>
      </c>
      <c r="L1808" t="s">
        <v>305</v>
      </c>
      <c r="M1808" t="s">
        <v>143</v>
      </c>
      <c r="N1808" t="s">
        <v>13</v>
      </c>
      <c r="O1808" t="s">
        <v>46</v>
      </c>
      <c r="P1808">
        <v>33</v>
      </c>
      <c r="Q1808" s="5" t="s">
        <v>144</v>
      </c>
      <c r="R1808" t="s">
        <v>25</v>
      </c>
      <c r="S1808" t="s">
        <v>145</v>
      </c>
      <c r="T1808" t="s">
        <v>63</v>
      </c>
      <c r="U1808" t="s">
        <v>19</v>
      </c>
      <c r="V1808" t="s">
        <v>20</v>
      </c>
      <c r="W1808">
        <v>847</v>
      </c>
      <c r="X1808" t="s">
        <v>574</v>
      </c>
      <c r="Y1808" t="s">
        <v>580</v>
      </c>
      <c r="Z1808" t="s">
        <v>576</v>
      </c>
      <c r="AA1808">
        <v>6.6199999999999995E-2</v>
      </c>
      <c r="AB1808" t="s">
        <v>581</v>
      </c>
      <c r="AC1808" t="s">
        <v>588</v>
      </c>
      <c r="AD1808" t="s">
        <v>303</v>
      </c>
      <c r="AE1808" t="s">
        <v>279</v>
      </c>
      <c r="AF1808" t="s">
        <v>280</v>
      </c>
      <c r="AG1808" t="s">
        <v>281</v>
      </c>
      <c r="AH1808" t="s">
        <v>282</v>
      </c>
      <c r="AI1808" t="s">
        <v>303</v>
      </c>
      <c r="AJ1808">
        <v>60004</v>
      </c>
      <c r="AK1808" t="s">
        <v>304</v>
      </c>
      <c r="AL1808" t="s">
        <v>239</v>
      </c>
      <c r="AM1808">
        <v>48905</v>
      </c>
      <c r="AN1808">
        <v>41605</v>
      </c>
      <c r="AO1808">
        <v>48622</v>
      </c>
      <c r="AP1808">
        <v>3.94</v>
      </c>
      <c r="AQ1808">
        <v>2440.11</v>
      </c>
      <c r="AR1808" t="s">
        <v>2626</v>
      </c>
      <c r="AS1808" t="s">
        <v>2626</v>
      </c>
      <c r="AT1808">
        <v>0</v>
      </c>
      <c r="AU1808" t="s">
        <v>2628</v>
      </c>
      <c r="AV1808" s="3">
        <v>43305</v>
      </c>
      <c r="AW1808" s="3" t="str">
        <f>TEXT(LoanTable[[#This Row],[Disbursement Date]],"YYYY-MM")</f>
        <v>2023-03</v>
      </c>
      <c r="AX1808" t="str">
        <f>TEXT(EDATE(LoanTable[[#This Row],[Disbursement Date]],-1),"YYYY-MM")</f>
        <v>2023-02</v>
      </c>
      <c r="AY1808">
        <f>IF(LoanTable[[#This Row],[Loan Status]]="Active",1,0)</f>
        <v>0</v>
      </c>
      <c r="AZ1808">
        <f>IF(COUNTIFS(LoanTable[Client id],LoanTable[[#This Row],[Client id]],LoanTable[Period],LoanTable[[#This Row],[Previous Period]])&gt;0,1,0)</f>
        <v>0</v>
      </c>
      <c r="BA1808" s="17" t="str">
        <f>TEXT(LoanTable[[#This Row],[Disbursement Date]],"YYYY")</f>
        <v>2023</v>
      </c>
      <c r="BB1808" s="10" cm="1">
        <f t="array" ref="BB1808">IF(YEAR(LoanTable[[#This Row],[Disbursement Date]])=MIN(YEAR(LoanTable[Disbursement Date])),"",YEAR(LoanTable[[#This Row],[Disbursement Date]])-1)</f>
        <v>2022</v>
      </c>
      <c r="BC1808" s="10">
        <f>IF(LoanTable[[#This Row],[Previous Year]]="",1,IF(COUNTIFS(LoanTable[Client id],LoanTable[[#This Row],[Client id]],LoanTable[Year],LoanTable[[#This Row],[Previous Year]])&gt;0,1,0))</f>
        <v>0</v>
      </c>
      <c r="BD1808" t="str">
        <f>YEAR(LoanTable[[#This Row],[Disbursement Date]]) &amp; "-Q" &amp; ROUNDUP(MONTH(LoanTable[[#This Row],[Disbursement Date]])/3,0)</f>
        <v>2023-Q1</v>
      </c>
      <c r="BE1808">
        <f>IF(LoanTable[[#This Row],[Disbursement Date]]=LoanTable[[#This Row],[First Loan Date]],1,0)</f>
        <v>0</v>
      </c>
    </row>
    <row r="1809" spans="1:57" x14ac:dyDescent="0.3">
      <c r="A1809" t="s">
        <v>795</v>
      </c>
      <c r="B1809">
        <v>218</v>
      </c>
      <c r="C1809" t="s">
        <v>251</v>
      </c>
      <c r="D1809" t="s">
        <v>573</v>
      </c>
      <c r="E1809">
        <v>29073</v>
      </c>
      <c r="F1809">
        <v>16701</v>
      </c>
      <c r="G1809">
        <v>26015</v>
      </c>
      <c r="H1809" s="5">
        <v>45005</v>
      </c>
      <c r="I1809" t="s">
        <v>617</v>
      </c>
      <c r="J1809" t="s">
        <v>619</v>
      </c>
      <c r="K1809">
        <v>10068</v>
      </c>
      <c r="L1809" t="s">
        <v>319</v>
      </c>
      <c r="M1809" t="s">
        <v>134</v>
      </c>
      <c r="N1809" t="s">
        <v>13</v>
      </c>
      <c r="O1809" t="s">
        <v>28</v>
      </c>
      <c r="P1809">
        <v>49</v>
      </c>
      <c r="Q1809" s="5" t="s">
        <v>61</v>
      </c>
      <c r="R1809" t="s">
        <v>30</v>
      </c>
      <c r="S1809" t="s">
        <v>35</v>
      </c>
      <c r="T1809" t="s">
        <v>44</v>
      </c>
      <c r="U1809" t="s">
        <v>19</v>
      </c>
      <c r="V1809" t="s">
        <v>39</v>
      </c>
      <c r="W1809">
        <v>374</v>
      </c>
      <c r="X1809" t="s">
        <v>574</v>
      </c>
      <c r="Y1809" t="s">
        <v>575</v>
      </c>
      <c r="Z1809" t="s">
        <v>576</v>
      </c>
      <c r="AA1809">
        <v>0.1065</v>
      </c>
      <c r="AB1809" t="s">
        <v>577</v>
      </c>
      <c r="AC1809" t="s">
        <v>578</v>
      </c>
      <c r="AD1809" t="s">
        <v>251</v>
      </c>
      <c r="AE1809" t="s">
        <v>250</v>
      </c>
      <c r="AF1809" t="s">
        <v>251</v>
      </c>
      <c r="AG1809" t="s">
        <v>252</v>
      </c>
      <c r="AH1809" t="s">
        <v>253</v>
      </c>
      <c r="AI1809" t="s">
        <v>317</v>
      </c>
      <c r="AJ1809">
        <v>10068</v>
      </c>
      <c r="AK1809" t="s">
        <v>318</v>
      </c>
      <c r="AL1809" t="s">
        <v>256</v>
      </c>
      <c r="AM1809">
        <v>30726</v>
      </c>
      <c r="AN1809">
        <v>17844</v>
      </c>
      <c r="AO1809">
        <v>28796</v>
      </c>
      <c r="AP1809">
        <v>14.23</v>
      </c>
      <c r="AQ1809">
        <v>1772.07</v>
      </c>
      <c r="AR1809" t="s">
        <v>2627</v>
      </c>
      <c r="AS1809" t="s">
        <v>2626</v>
      </c>
      <c r="AT1809">
        <v>0</v>
      </c>
      <c r="AU1809" t="s">
        <v>2628</v>
      </c>
      <c r="AV1809" s="3">
        <v>42310</v>
      </c>
      <c r="AW1809" s="3" t="str">
        <f>TEXT(LoanTable[[#This Row],[Disbursement Date]],"YYYY-MM")</f>
        <v>2023-03</v>
      </c>
      <c r="AX1809" t="str">
        <f>TEXT(EDATE(LoanTable[[#This Row],[Disbursement Date]],-1),"YYYY-MM")</f>
        <v>2023-02</v>
      </c>
      <c r="AY1809">
        <f>IF(LoanTable[[#This Row],[Loan Status]]="Active",1,0)</f>
        <v>0</v>
      </c>
      <c r="AZ1809">
        <f>IF(COUNTIFS(LoanTable[Client id],LoanTable[[#This Row],[Client id]],LoanTable[Period],LoanTable[[#This Row],[Previous Period]])&gt;0,1,0)</f>
        <v>0</v>
      </c>
      <c r="BA1809" s="17" t="str">
        <f>TEXT(LoanTable[[#This Row],[Disbursement Date]],"YYYY")</f>
        <v>2023</v>
      </c>
      <c r="BB1809" s="10" cm="1">
        <f t="array" ref="BB1809">IF(YEAR(LoanTable[[#This Row],[Disbursement Date]])=MIN(YEAR(LoanTable[Disbursement Date])),"",YEAR(LoanTable[[#This Row],[Disbursement Date]])-1)</f>
        <v>2022</v>
      </c>
      <c r="BC1809" s="10">
        <f>IF(LoanTable[[#This Row],[Previous Year]]="",1,IF(COUNTIFS(LoanTable[Client id],LoanTable[[#This Row],[Client id]],LoanTable[Year],LoanTable[[#This Row],[Previous Year]])&gt;0,1,0))</f>
        <v>0</v>
      </c>
      <c r="BD1809" t="str">
        <f>YEAR(LoanTable[[#This Row],[Disbursement Date]]) &amp; "-Q" &amp; ROUNDUP(MONTH(LoanTable[[#This Row],[Disbursement Date]])/3,0)</f>
        <v>2023-Q1</v>
      </c>
      <c r="BE1809">
        <f>IF(LoanTable[[#This Row],[Disbursement Date]]=LoanTable[[#This Row],[First Loan Date]],1,0)</f>
        <v>0</v>
      </c>
    </row>
    <row r="1810" spans="1:57" x14ac:dyDescent="0.3">
      <c r="A1810" t="s">
        <v>1253</v>
      </c>
      <c r="B1810">
        <v>646</v>
      </c>
      <c r="C1810" t="s">
        <v>233</v>
      </c>
      <c r="D1810" t="s">
        <v>573</v>
      </c>
      <c r="E1810">
        <v>16551</v>
      </c>
      <c r="F1810">
        <v>12932</v>
      </c>
      <c r="G1810">
        <v>7915</v>
      </c>
      <c r="H1810" s="5">
        <v>45005</v>
      </c>
      <c r="I1810" t="s">
        <v>624</v>
      </c>
      <c r="J1810" t="s">
        <v>613</v>
      </c>
      <c r="K1810">
        <v>100186</v>
      </c>
      <c r="L1810" t="s">
        <v>240</v>
      </c>
      <c r="M1810" t="s">
        <v>95</v>
      </c>
      <c r="N1810" t="s">
        <v>13</v>
      </c>
      <c r="O1810" t="s">
        <v>14</v>
      </c>
      <c r="P1810">
        <v>37</v>
      </c>
      <c r="Q1810" s="5" t="s">
        <v>37</v>
      </c>
      <c r="R1810" t="s">
        <v>74</v>
      </c>
      <c r="S1810" t="s">
        <v>35</v>
      </c>
      <c r="T1810" t="s">
        <v>18</v>
      </c>
      <c r="U1810" t="s">
        <v>65</v>
      </c>
      <c r="V1810" t="s">
        <v>20</v>
      </c>
      <c r="W1810">
        <v>479</v>
      </c>
      <c r="X1810" t="s">
        <v>574</v>
      </c>
      <c r="Y1810" t="s">
        <v>575</v>
      </c>
      <c r="Z1810" t="s">
        <v>576</v>
      </c>
      <c r="AA1810">
        <v>0.1065</v>
      </c>
      <c r="AB1810" t="s">
        <v>577</v>
      </c>
      <c r="AC1810" t="s">
        <v>578</v>
      </c>
      <c r="AD1810" t="s">
        <v>233</v>
      </c>
      <c r="AE1810" t="s">
        <v>234</v>
      </c>
      <c r="AF1810" t="s">
        <v>235</v>
      </c>
      <c r="AG1810" t="s">
        <v>236</v>
      </c>
      <c r="AH1810" t="s">
        <v>237</v>
      </c>
      <c r="AI1810" t="s">
        <v>233</v>
      </c>
      <c r="AJ1810">
        <v>100186</v>
      </c>
      <c r="AK1810" t="s">
        <v>238</v>
      </c>
      <c r="AL1810" t="s">
        <v>239</v>
      </c>
      <c r="AM1810">
        <v>16772</v>
      </c>
      <c r="AN1810">
        <v>12775</v>
      </c>
      <c r="AO1810">
        <v>16351</v>
      </c>
      <c r="AP1810">
        <v>15.17</v>
      </c>
      <c r="AQ1810">
        <v>3627.59</v>
      </c>
      <c r="AR1810" t="s">
        <v>2626</v>
      </c>
      <c r="AS1810" t="s">
        <v>2626</v>
      </c>
      <c r="AT1810">
        <v>2</v>
      </c>
      <c r="AU1810" t="s">
        <v>2628</v>
      </c>
      <c r="AV1810" s="3">
        <v>42724</v>
      </c>
      <c r="AW1810" s="3" t="str">
        <f>TEXT(LoanTable[[#This Row],[Disbursement Date]],"YYYY-MM")</f>
        <v>2023-03</v>
      </c>
      <c r="AX1810" t="str">
        <f>TEXT(EDATE(LoanTable[[#This Row],[Disbursement Date]],-1),"YYYY-MM")</f>
        <v>2023-02</v>
      </c>
      <c r="AY1810">
        <f>IF(LoanTable[[#This Row],[Loan Status]]="Active",1,0)</f>
        <v>1</v>
      </c>
      <c r="AZ1810">
        <f>IF(COUNTIFS(LoanTable[Client id],LoanTable[[#This Row],[Client id]],LoanTable[Period],LoanTable[[#This Row],[Previous Period]])&gt;0,1,0)</f>
        <v>0</v>
      </c>
      <c r="BA1810" s="17" t="str">
        <f>TEXT(LoanTable[[#This Row],[Disbursement Date]],"YYYY")</f>
        <v>2023</v>
      </c>
      <c r="BB1810" s="10" cm="1">
        <f t="array" ref="BB1810">IF(YEAR(LoanTable[[#This Row],[Disbursement Date]])=MIN(YEAR(LoanTable[Disbursement Date])),"",YEAR(LoanTable[[#This Row],[Disbursement Date]])-1)</f>
        <v>2022</v>
      </c>
      <c r="BC1810" s="10">
        <f>IF(LoanTable[[#This Row],[Previous Year]]="",1,IF(COUNTIFS(LoanTable[Client id],LoanTable[[#This Row],[Client id]],LoanTable[Year],LoanTable[[#This Row],[Previous Year]])&gt;0,1,0))</f>
        <v>0</v>
      </c>
      <c r="BD1810" t="str">
        <f>YEAR(LoanTable[[#This Row],[Disbursement Date]]) &amp; "-Q" &amp; ROUNDUP(MONTH(LoanTable[[#This Row],[Disbursement Date]])/3,0)</f>
        <v>2023-Q1</v>
      </c>
      <c r="BE1810">
        <f>IF(LoanTable[[#This Row],[Disbursement Date]]=LoanTable[[#This Row],[First Loan Date]],1,0)</f>
        <v>0</v>
      </c>
    </row>
    <row r="1811" spans="1:57" x14ac:dyDescent="0.3">
      <c r="A1811" t="s">
        <v>1825</v>
      </c>
      <c r="B1811">
        <v>785</v>
      </c>
      <c r="C1811" t="s">
        <v>409</v>
      </c>
      <c r="D1811" t="s">
        <v>589</v>
      </c>
      <c r="E1811">
        <v>30569</v>
      </c>
      <c r="F1811">
        <v>30330</v>
      </c>
      <c r="G1811">
        <v>5411</v>
      </c>
      <c r="H1811" s="5">
        <v>45005</v>
      </c>
      <c r="I1811" t="s">
        <v>615</v>
      </c>
      <c r="J1811" t="s">
        <v>619</v>
      </c>
      <c r="K1811">
        <v>1030063</v>
      </c>
      <c r="L1811" t="s">
        <v>411</v>
      </c>
      <c r="M1811" t="s">
        <v>168</v>
      </c>
      <c r="N1811" t="s">
        <v>13</v>
      </c>
      <c r="O1811" t="s">
        <v>46</v>
      </c>
      <c r="P1811">
        <v>34</v>
      </c>
      <c r="Q1811" s="5" t="s">
        <v>87</v>
      </c>
      <c r="R1811" t="s">
        <v>30</v>
      </c>
      <c r="S1811" t="s">
        <v>145</v>
      </c>
      <c r="T1811" t="s">
        <v>63</v>
      </c>
      <c r="U1811" t="s">
        <v>22</v>
      </c>
      <c r="V1811" t="s">
        <v>20</v>
      </c>
      <c r="W1811">
        <v>341</v>
      </c>
      <c r="X1811" t="s">
        <v>574</v>
      </c>
      <c r="Y1811" t="s">
        <v>590</v>
      </c>
      <c r="Z1811" t="s">
        <v>576</v>
      </c>
      <c r="AA1811">
        <v>9.9099999999999994E-2</v>
      </c>
      <c r="AB1811" t="s">
        <v>577</v>
      </c>
      <c r="AC1811" t="s">
        <v>591</v>
      </c>
      <c r="AD1811" t="s">
        <v>409</v>
      </c>
      <c r="AE1811" t="s">
        <v>234</v>
      </c>
      <c r="AF1811" t="s">
        <v>235</v>
      </c>
      <c r="AG1811" t="s">
        <v>236</v>
      </c>
      <c r="AH1811" t="s">
        <v>237</v>
      </c>
      <c r="AI1811" t="s">
        <v>246</v>
      </c>
      <c r="AJ1811">
        <v>1030063</v>
      </c>
      <c r="AK1811" t="s">
        <v>410</v>
      </c>
      <c r="AL1811" t="s">
        <v>241</v>
      </c>
      <c r="AM1811">
        <v>32559</v>
      </c>
      <c r="AN1811">
        <v>30305</v>
      </c>
      <c r="AO1811">
        <v>30254</v>
      </c>
      <c r="AP1811">
        <v>9.5399999999999991</v>
      </c>
      <c r="AQ1811">
        <v>4963.6400000000003</v>
      </c>
      <c r="AR1811" t="s">
        <v>2626</v>
      </c>
      <c r="AS1811" t="s">
        <v>2626</v>
      </c>
      <c r="AT1811">
        <v>0</v>
      </c>
      <c r="AU1811" t="s">
        <v>2629</v>
      </c>
      <c r="AV1811" s="3">
        <v>42087</v>
      </c>
      <c r="AW1811" s="3" t="str">
        <f>TEXT(LoanTable[[#This Row],[Disbursement Date]],"YYYY-MM")</f>
        <v>2023-03</v>
      </c>
      <c r="AX1811" t="str">
        <f>TEXT(EDATE(LoanTable[[#This Row],[Disbursement Date]],-1),"YYYY-MM")</f>
        <v>2023-02</v>
      </c>
      <c r="AY1811">
        <f>IF(LoanTable[[#This Row],[Loan Status]]="Active",1,0)</f>
        <v>0</v>
      </c>
      <c r="AZ1811">
        <f>IF(COUNTIFS(LoanTable[Client id],LoanTable[[#This Row],[Client id]],LoanTable[Period],LoanTable[[#This Row],[Previous Period]])&gt;0,1,0)</f>
        <v>0</v>
      </c>
      <c r="BA1811" s="17" t="str">
        <f>TEXT(LoanTable[[#This Row],[Disbursement Date]],"YYYY")</f>
        <v>2023</v>
      </c>
      <c r="BB1811" s="10" cm="1">
        <f t="array" ref="BB1811">IF(YEAR(LoanTable[[#This Row],[Disbursement Date]])=MIN(YEAR(LoanTable[Disbursement Date])),"",YEAR(LoanTable[[#This Row],[Disbursement Date]])-1)</f>
        <v>2022</v>
      </c>
      <c r="BC1811" s="10">
        <f>IF(LoanTable[[#This Row],[Previous Year]]="",1,IF(COUNTIFS(LoanTable[Client id],LoanTable[[#This Row],[Client id]],LoanTable[Year],LoanTable[[#This Row],[Previous Year]])&gt;0,1,0))</f>
        <v>1</v>
      </c>
      <c r="BD1811" t="str">
        <f>YEAR(LoanTable[[#This Row],[Disbursement Date]]) &amp; "-Q" &amp; ROUNDUP(MONTH(LoanTable[[#This Row],[Disbursement Date]])/3,0)</f>
        <v>2023-Q1</v>
      </c>
      <c r="BE1811">
        <f>IF(LoanTable[[#This Row],[Disbursement Date]]=LoanTable[[#This Row],[First Loan Date]],1,0)</f>
        <v>0</v>
      </c>
    </row>
    <row r="1812" spans="1:57" x14ac:dyDescent="0.3">
      <c r="A1812" t="s">
        <v>1014</v>
      </c>
      <c r="B1812">
        <v>928</v>
      </c>
      <c r="C1812" t="s">
        <v>310</v>
      </c>
      <c r="D1812" t="s">
        <v>573</v>
      </c>
      <c r="E1812">
        <v>44790</v>
      </c>
      <c r="F1812">
        <v>40153</v>
      </c>
      <c r="G1812">
        <v>11427</v>
      </c>
      <c r="H1812" s="5">
        <v>45005</v>
      </c>
      <c r="I1812" t="s">
        <v>617</v>
      </c>
      <c r="J1812" t="s">
        <v>619</v>
      </c>
      <c r="K1812">
        <v>140056</v>
      </c>
      <c r="L1812" t="s">
        <v>312</v>
      </c>
      <c r="M1812" t="s">
        <v>133</v>
      </c>
      <c r="N1812" t="s">
        <v>13</v>
      </c>
      <c r="O1812" t="s">
        <v>46</v>
      </c>
      <c r="P1812">
        <v>35</v>
      </c>
      <c r="Q1812" s="5" t="s">
        <v>87</v>
      </c>
      <c r="R1812" t="s">
        <v>25</v>
      </c>
      <c r="S1812" t="s">
        <v>35</v>
      </c>
      <c r="T1812" t="s">
        <v>18</v>
      </c>
      <c r="U1812" t="s">
        <v>19</v>
      </c>
      <c r="V1812" t="s">
        <v>39</v>
      </c>
      <c r="W1812">
        <v>792</v>
      </c>
      <c r="X1812" t="s">
        <v>574</v>
      </c>
      <c r="Y1812" t="s">
        <v>575</v>
      </c>
      <c r="Z1812" t="s">
        <v>576</v>
      </c>
      <c r="AA1812">
        <v>0.1065</v>
      </c>
      <c r="AB1812" t="s">
        <v>577</v>
      </c>
      <c r="AC1812" t="s">
        <v>578</v>
      </c>
      <c r="AD1812" t="s">
        <v>310</v>
      </c>
      <c r="AE1812" t="s">
        <v>250</v>
      </c>
      <c r="AF1812" t="s">
        <v>251</v>
      </c>
      <c r="AG1812" t="s">
        <v>252</v>
      </c>
      <c r="AH1812" t="s">
        <v>253</v>
      </c>
      <c r="AI1812" t="s">
        <v>310</v>
      </c>
      <c r="AJ1812">
        <v>140056</v>
      </c>
      <c r="AK1812" t="s">
        <v>311</v>
      </c>
      <c r="AL1812" t="s">
        <v>239</v>
      </c>
      <c r="AM1812">
        <v>46261</v>
      </c>
      <c r="AN1812">
        <v>41494</v>
      </c>
      <c r="AO1812">
        <v>44582</v>
      </c>
      <c r="AP1812">
        <v>24.65</v>
      </c>
      <c r="AQ1812">
        <v>3177.74</v>
      </c>
      <c r="AR1812" t="s">
        <v>2626</v>
      </c>
      <c r="AS1812" t="s">
        <v>2626</v>
      </c>
      <c r="AT1812">
        <v>1</v>
      </c>
      <c r="AU1812" t="s">
        <v>2629</v>
      </c>
      <c r="AV1812" s="3">
        <v>43381</v>
      </c>
      <c r="AW1812" s="3" t="str">
        <f>TEXT(LoanTable[[#This Row],[Disbursement Date]],"YYYY-MM")</f>
        <v>2023-03</v>
      </c>
      <c r="AX1812" t="str">
        <f>TEXT(EDATE(LoanTable[[#This Row],[Disbursement Date]],-1),"YYYY-MM")</f>
        <v>2023-02</v>
      </c>
      <c r="AY1812">
        <f>IF(LoanTable[[#This Row],[Loan Status]]="Active",1,0)</f>
        <v>0</v>
      </c>
      <c r="AZ1812">
        <f>IF(COUNTIFS(LoanTable[Client id],LoanTable[[#This Row],[Client id]],LoanTable[Period],LoanTable[[#This Row],[Previous Period]])&gt;0,1,0)</f>
        <v>0</v>
      </c>
      <c r="BA1812" s="17" t="str">
        <f>TEXT(LoanTable[[#This Row],[Disbursement Date]],"YYYY")</f>
        <v>2023</v>
      </c>
      <c r="BB1812" s="10" cm="1">
        <f t="array" ref="BB1812">IF(YEAR(LoanTable[[#This Row],[Disbursement Date]])=MIN(YEAR(LoanTable[Disbursement Date])),"",YEAR(LoanTable[[#This Row],[Disbursement Date]])-1)</f>
        <v>2022</v>
      </c>
      <c r="BC1812" s="10">
        <f>IF(LoanTable[[#This Row],[Previous Year]]="",1,IF(COUNTIFS(LoanTable[Client id],LoanTable[[#This Row],[Client id]],LoanTable[Year],LoanTable[[#This Row],[Previous Year]])&gt;0,1,0))</f>
        <v>0</v>
      </c>
      <c r="BD1812" t="str">
        <f>YEAR(LoanTable[[#This Row],[Disbursement Date]]) &amp; "-Q" &amp; ROUNDUP(MONTH(LoanTable[[#This Row],[Disbursement Date]])/3,0)</f>
        <v>2023-Q1</v>
      </c>
      <c r="BE1812">
        <f>IF(LoanTable[[#This Row],[Disbursement Date]]=LoanTable[[#This Row],[First Loan Date]],1,0)</f>
        <v>0</v>
      </c>
    </row>
    <row r="1813" spans="1:57" x14ac:dyDescent="0.3">
      <c r="A1813" t="s">
        <v>1340</v>
      </c>
      <c r="B1813">
        <v>166</v>
      </c>
      <c r="C1813" t="s">
        <v>265</v>
      </c>
      <c r="D1813" t="s">
        <v>573</v>
      </c>
      <c r="E1813">
        <v>40593</v>
      </c>
      <c r="F1813">
        <v>21294</v>
      </c>
      <c r="G1813">
        <v>15735</v>
      </c>
      <c r="H1813" s="5">
        <v>45006</v>
      </c>
      <c r="I1813" t="s">
        <v>615</v>
      </c>
      <c r="J1813" t="s">
        <v>619</v>
      </c>
      <c r="K1813">
        <v>30179</v>
      </c>
      <c r="L1813" t="s">
        <v>272</v>
      </c>
      <c r="M1813" t="s">
        <v>102</v>
      </c>
      <c r="N1813" t="s">
        <v>13</v>
      </c>
      <c r="O1813" t="s">
        <v>46</v>
      </c>
      <c r="P1813">
        <v>29</v>
      </c>
      <c r="Q1813" s="5" t="s">
        <v>53</v>
      </c>
      <c r="R1813" t="s">
        <v>74</v>
      </c>
      <c r="S1813" t="s">
        <v>105</v>
      </c>
      <c r="T1813" t="s">
        <v>18</v>
      </c>
      <c r="U1813" t="s">
        <v>26</v>
      </c>
      <c r="V1813" t="s">
        <v>31</v>
      </c>
      <c r="W1813">
        <v>647</v>
      </c>
      <c r="X1813" t="s">
        <v>574</v>
      </c>
      <c r="Y1813" t="s">
        <v>575</v>
      </c>
      <c r="Z1813" t="s">
        <v>576</v>
      </c>
      <c r="AA1813">
        <v>0.1065</v>
      </c>
      <c r="AB1813" t="s">
        <v>577</v>
      </c>
      <c r="AC1813" t="s">
        <v>578</v>
      </c>
      <c r="AD1813" t="s">
        <v>265</v>
      </c>
      <c r="AE1813" t="s">
        <v>266</v>
      </c>
      <c r="AF1813" t="s">
        <v>267</v>
      </c>
      <c r="AG1813" t="s">
        <v>268</v>
      </c>
      <c r="AH1813" t="s">
        <v>269</v>
      </c>
      <c r="AI1813" t="s">
        <v>270</v>
      </c>
      <c r="AJ1813">
        <v>30179</v>
      </c>
      <c r="AK1813" t="s">
        <v>271</v>
      </c>
      <c r="AL1813" t="s">
        <v>241</v>
      </c>
      <c r="AM1813">
        <v>42467</v>
      </c>
      <c r="AN1813">
        <v>22371</v>
      </c>
      <c r="AO1813">
        <v>40271</v>
      </c>
      <c r="AP1813">
        <v>16.37</v>
      </c>
      <c r="AQ1813">
        <v>1458.39</v>
      </c>
      <c r="AR1813" t="s">
        <v>2627</v>
      </c>
      <c r="AS1813" t="s">
        <v>2626</v>
      </c>
      <c r="AT1813">
        <v>2</v>
      </c>
      <c r="AU1813" t="s">
        <v>2630</v>
      </c>
      <c r="AV1813" s="3">
        <v>42591</v>
      </c>
      <c r="AW1813" s="3" t="str">
        <f>TEXT(LoanTable[[#This Row],[Disbursement Date]],"YYYY-MM")</f>
        <v>2023-03</v>
      </c>
      <c r="AX1813" t="str">
        <f>TEXT(EDATE(LoanTable[[#This Row],[Disbursement Date]],-1),"YYYY-MM")</f>
        <v>2023-02</v>
      </c>
      <c r="AY1813">
        <f>IF(LoanTable[[#This Row],[Loan Status]]="Active",1,0)</f>
        <v>0</v>
      </c>
      <c r="AZ1813">
        <f>IF(COUNTIFS(LoanTable[Client id],LoanTable[[#This Row],[Client id]],LoanTable[Period],LoanTable[[#This Row],[Previous Period]])&gt;0,1,0)</f>
        <v>0</v>
      </c>
      <c r="BA1813" s="17" t="str">
        <f>TEXT(LoanTable[[#This Row],[Disbursement Date]],"YYYY")</f>
        <v>2023</v>
      </c>
      <c r="BB1813" s="10" cm="1">
        <f t="array" ref="BB1813">IF(YEAR(LoanTable[[#This Row],[Disbursement Date]])=MIN(YEAR(LoanTable[Disbursement Date])),"",YEAR(LoanTable[[#This Row],[Disbursement Date]])-1)</f>
        <v>2022</v>
      </c>
      <c r="BC1813" s="10">
        <f>IF(LoanTable[[#This Row],[Previous Year]]="",1,IF(COUNTIFS(LoanTable[Client id],LoanTable[[#This Row],[Client id]],LoanTable[Year],LoanTable[[#This Row],[Previous Year]])&gt;0,1,0))</f>
        <v>0</v>
      </c>
      <c r="BD1813" t="str">
        <f>YEAR(LoanTable[[#This Row],[Disbursement Date]]) &amp; "-Q" &amp; ROUNDUP(MONTH(LoanTable[[#This Row],[Disbursement Date]])/3,0)</f>
        <v>2023-Q1</v>
      </c>
      <c r="BE1813">
        <f>IF(LoanTable[[#This Row],[Disbursement Date]]=LoanTable[[#This Row],[First Loan Date]],1,0)</f>
        <v>0</v>
      </c>
    </row>
    <row r="1814" spans="1:57" x14ac:dyDescent="0.3">
      <c r="A1814" t="s">
        <v>1292</v>
      </c>
      <c r="B1814">
        <v>619</v>
      </c>
      <c r="C1814" t="s">
        <v>350</v>
      </c>
      <c r="D1814" t="s">
        <v>573</v>
      </c>
      <c r="E1814">
        <v>5029</v>
      </c>
      <c r="F1814">
        <v>2275</v>
      </c>
      <c r="G1814">
        <v>40505</v>
      </c>
      <c r="H1814" s="5">
        <v>45009</v>
      </c>
      <c r="I1814" t="s">
        <v>612</v>
      </c>
      <c r="J1814" t="s">
        <v>619</v>
      </c>
      <c r="K1814">
        <v>700013</v>
      </c>
      <c r="L1814" t="s">
        <v>351</v>
      </c>
      <c r="M1814" t="s">
        <v>99</v>
      </c>
      <c r="N1814" t="s">
        <v>13</v>
      </c>
      <c r="O1814" t="s">
        <v>14</v>
      </c>
      <c r="P1814">
        <v>44</v>
      </c>
      <c r="Q1814" s="5" t="s">
        <v>100</v>
      </c>
      <c r="R1814" t="s">
        <v>16</v>
      </c>
      <c r="S1814" t="s">
        <v>35</v>
      </c>
      <c r="T1814" t="s">
        <v>63</v>
      </c>
      <c r="U1814" t="s">
        <v>19</v>
      </c>
      <c r="V1814" t="s">
        <v>31</v>
      </c>
      <c r="W1814">
        <v>815</v>
      </c>
      <c r="X1814" t="s">
        <v>574</v>
      </c>
      <c r="Y1814" t="s">
        <v>575</v>
      </c>
      <c r="Z1814" t="s">
        <v>576</v>
      </c>
      <c r="AA1814">
        <v>0.1065</v>
      </c>
      <c r="AB1814" t="s">
        <v>577</v>
      </c>
      <c r="AC1814" t="s">
        <v>578</v>
      </c>
      <c r="AD1814" t="s">
        <v>350</v>
      </c>
      <c r="AE1814" t="s">
        <v>331</v>
      </c>
      <c r="AF1814" t="s">
        <v>332</v>
      </c>
      <c r="AG1814" t="s">
        <v>333</v>
      </c>
      <c r="AH1814" t="s">
        <v>334</v>
      </c>
      <c r="AI1814" t="s">
        <v>335</v>
      </c>
      <c r="AJ1814">
        <v>700013</v>
      </c>
      <c r="AK1814" t="s">
        <v>247</v>
      </c>
      <c r="AL1814" t="s">
        <v>241</v>
      </c>
      <c r="AM1814">
        <v>6180</v>
      </c>
      <c r="AN1814">
        <v>2931</v>
      </c>
      <c r="AO1814">
        <v>4853</v>
      </c>
      <c r="AP1814">
        <v>33.51</v>
      </c>
      <c r="AQ1814">
        <v>4460.3599999999997</v>
      </c>
      <c r="AR1814" t="s">
        <v>2626</v>
      </c>
      <c r="AS1814" t="s">
        <v>2627</v>
      </c>
      <c r="AT1814">
        <v>1</v>
      </c>
      <c r="AU1814" t="s">
        <v>2628</v>
      </c>
      <c r="AV1814" s="3">
        <v>45009</v>
      </c>
      <c r="AW1814" s="3" t="str">
        <f>TEXT(LoanTable[[#This Row],[Disbursement Date]],"YYYY-MM")</f>
        <v>2023-03</v>
      </c>
      <c r="AX1814" t="str">
        <f>TEXT(EDATE(LoanTable[[#This Row],[Disbursement Date]],-1),"YYYY-MM")</f>
        <v>2023-02</v>
      </c>
      <c r="AY1814">
        <f>IF(LoanTable[[#This Row],[Loan Status]]="Active",1,0)</f>
        <v>0</v>
      </c>
      <c r="AZ1814">
        <f>IF(COUNTIFS(LoanTable[Client id],LoanTable[[#This Row],[Client id]],LoanTable[Period],LoanTable[[#This Row],[Previous Period]])&gt;0,1,0)</f>
        <v>0</v>
      </c>
      <c r="BA1814" s="17" t="str">
        <f>TEXT(LoanTable[[#This Row],[Disbursement Date]],"YYYY")</f>
        <v>2023</v>
      </c>
      <c r="BB1814" s="10" cm="1">
        <f t="array" ref="BB1814">IF(YEAR(LoanTable[[#This Row],[Disbursement Date]])=MIN(YEAR(LoanTable[Disbursement Date])),"",YEAR(LoanTable[[#This Row],[Disbursement Date]])-1)</f>
        <v>2022</v>
      </c>
      <c r="BC1814" s="10">
        <f>IF(LoanTable[[#This Row],[Previous Year]]="",1,IF(COUNTIFS(LoanTable[Client id],LoanTable[[#This Row],[Client id]],LoanTable[Year],LoanTable[[#This Row],[Previous Year]])&gt;0,1,0))</f>
        <v>0</v>
      </c>
      <c r="BD1814" t="str">
        <f>YEAR(LoanTable[[#This Row],[Disbursement Date]]) &amp; "-Q" &amp; ROUNDUP(MONTH(LoanTable[[#This Row],[Disbursement Date]])/3,0)</f>
        <v>2023-Q1</v>
      </c>
      <c r="BE1814">
        <f>IF(LoanTable[[#This Row],[Disbursement Date]]=LoanTable[[#This Row],[First Loan Date]],1,0)</f>
        <v>1</v>
      </c>
    </row>
    <row r="1815" spans="1:57" x14ac:dyDescent="0.3">
      <c r="A1815" t="s">
        <v>1745</v>
      </c>
      <c r="B1815">
        <v>282</v>
      </c>
      <c r="C1815" t="s">
        <v>422</v>
      </c>
      <c r="D1815" t="s">
        <v>573</v>
      </c>
      <c r="E1815">
        <v>42250</v>
      </c>
      <c r="F1815">
        <v>7489</v>
      </c>
      <c r="G1815">
        <v>40041</v>
      </c>
      <c r="H1815" s="5">
        <v>45011</v>
      </c>
      <c r="I1815" t="s">
        <v>612</v>
      </c>
      <c r="J1815" t="s">
        <v>613</v>
      </c>
      <c r="K1815">
        <v>120676</v>
      </c>
      <c r="L1815" t="s">
        <v>423</v>
      </c>
      <c r="M1815" t="s">
        <v>42</v>
      </c>
      <c r="N1815" t="s">
        <v>13</v>
      </c>
      <c r="O1815" t="s">
        <v>46</v>
      </c>
      <c r="P1815">
        <v>35</v>
      </c>
      <c r="Q1815" s="5" t="s">
        <v>87</v>
      </c>
      <c r="R1815" t="s">
        <v>74</v>
      </c>
      <c r="S1815" t="s">
        <v>35</v>
      </c>
      <c r="T1815" t="s">
        <v>18</v>
      </c>
      <c r="U1815" t="s">
        <v>65</v>
      </c>
      <c r="V1815" t="s">
        <v>31</v>
      </c>
      <c r="W1815">
        <v>624</v>
      </c>
      <c r="X1815" t="s">
        <v>574</v>
      </c>
      <c r="Y1815" t="s">
        <v>575</v>
      </c>
      <c r="Z1815" t="s">
        <v>576</v>
      </c>
      <c r="AA1815">
        <v>0.1065</v>
      </c>
      <c r="AB1815" t="s">
        <v>577</v>
      </c>
      <c r="AC1815" t="s">
        <v>578</v>
      </c>
      <c r="AD1815" t="s">
        <v>422</v>
      </c>
      <c r="AE1815" t="s">
        <v>234</v>
      </c>
      <c r="AF1815" t="s">
        <v>235</v>
      </c>
      <c r="AG1815" t="s">
        <v>236</v>
      </c>
      <c r="AH1815" t="s">
        <v>237</v>
      </c>
      <c r="AI1815" t="s">
        <v>422</v>
      </c>
      <c r="AJ1815">
        <v>120676</v>
      </c>
      <c r="AK1815" t="s">
        <v>247</v>
      </c>
      <c r="AL1815" t="s">
        <v>239</v>
      </c>
      <c r="AM1815">
        <v>42937</v>
      </c>
      <c r="AN1815">
        <v>9327</v>
      </c>
      <c r="AO1815">
        <v>41859</v>
      </c>
      <c r="AP1815">
        <v>5.36</v>
      </c>
      <c r="AQ1815">
        <v>2181.52</v>
      </c>
      <c r="AR1815" t="s">
        <v>2626</v>
      </c>
      <c r="AS1815" t="s">
        <v>2627</v>
      </c>
      <c r="AT1815">
        <v>2</v>
      </c>
      <c r="AU1815" t="s">
        <v>2628</v>
      </c>
      <c r="AV1815" s="3">
        <v>42330</v>
      </c>
      <c r="AW1815" s="3" t="str">
        <f>TEXT(LoanTable[[#This Row],[Disbursement Date]],"YYYY-MM")</f>
        <v>2023-03</v>
      </c>
      <c r="AX1815" t="str">
        <f>TEXT(EDATE(LoanTable[[#This Row],[Disbursement Date]],-1),"YYYY-MM")</f>
        <v>2023-02</v>
      </c>
      <c r="AY1815">
        <f>IF(LoanTable[[#This Row],[Loan Status]]="Active",1,0)</f>
        <v>0</v>
      </c>
      <c r="AZ1815">
        <f>IF(COUNTIFS(LoanTable[Client id],LoanTable[[#This Row],[Client id]],LoanTable[Period],LoanTable[[#This Row],[Previous Period]])&gt;0,1,0)</f>
        <v>0</v>
      </c>
      <c r="BA1815" s="17" t="str">
        <f>TEXT(LoanTable[[#This Row],[Disbursement Date]],"YYYY")</f>
        <v>2023</v>
      </c>
      <c r="BB1815" s="10" cm="1">
        <f t="array" ref="BB1815">IF(YEAR(LoanTable[[#This Row],[Disbursement Date]])=MIN(YEAR(LoanTable[Disbursement Date])),"",YEAR(LoanTable[[#This Row],[Disbursement Date]])-1)</f>
        <v>2022</v>
      </c>
      <c r="BC1815" s="10">
        <f>IF(LoanTable[[#This Row],[Previous Year]]="",1,IF(COUNTIFS(LoanTable[Client id],LoanTable[[#This Row],[Client id]],LoanTable[Year],LoanTable[[#This Row],[Previous Year]])&gt;0,1,0))</f>
        <v>0</v>
      </c>
      <c r="BD1815" t="str">
        <f>YEAR(LoanTable[[#This Row],[Disbursement Date]]) &amp; "-Q" &amp; ROUNDUP(MONTH(LoanTable[[#This Row],[Disbursement Date]])/3,0)</f>
        <v>2023-Q1</v>
      </c>
      <c r="BE1815">
        <f>IF(LoanTable[[#This Row],[Disbursement Date]]=LoanTable[[#This Row],[First Loan Date]],1,0)</f>
        <v>0</v>
      </c>
    </row>
    <row r="1816" spans="1:57" x14ac:dyDescent="0.3">
      <c r="A1816" t="s">
        <v>1269</v>
      </c>
      <c r="B1816">
        <v>529</v>
      </c>
      <c r="C1816" t="s">
        <v>246</v>
      </c>
      <c r="D1816" t="s">
        <v>573</v>
      </c>
      <c r="E1816">
        <v>3228</v>
      </c>
      <c r="F1816">
        <v>5793</v>
      </c>
      <c r="G1816">
        <v>8275</v>
      </c>
      <c r="H1816" s="5">
        <v>45014</v>
      </c>
      <c r="I1816" t="s">
        <v>615</v>
      </c>
      <c r="J1816" t="s">
        <v>619</v>
      </c>
      <c r="K1816">
        <v>110159</v>
      </c>
      <c r="L1816" t="s">
        <v>248</v>
      </c>
      <c r="M1816" t="s">
        <v>70</v>
      </c>
      <c r="N1816" t="s">
        <v>13</v>
      </c>
      <c r="O1816" t="s">
        <v>28</v>
      </c>
      <c r="P1816">
        <v>52</v>
      </c>
      <c r="Q1816" s="5" t="s">
        <v>103</v>
      </c>
      <c r="R1816" t="s">
        <v>104</v>
      </c>
      <c r="S1816" t="s">
        <v>105</v>
      </c>
      <c r="T1816" t="s">
        <v>18</v>
      </c>
      <c r="U1816" t="s">
        <v>65</v>
      </c>
      <c r="V1816" t="s">
        <v>31</v>
      </c>
      <c r="W1816">
        <v>557</v>
      </c>
      <c r="X1816" t="s">
        <v>574</v>
      </c>
      <c r="Y1816" t="s">
        <v>575</v>
      </c>
      <c r="Z1816" t="s">
        <v>576</v>
      </c>
      <c r="AA1816">
        <v>0.1065</v>
      </c>
      <c r="AB1816" t="s">
        <v>577</v>
      </c>
      <c r="AC1816" t="s">
        <v>578</v>
      </c>
      <c r="AD1816" t="s">
        <v>246</v>
      </c>
      <c r="AE1816" t="s">
        <v>234</v>
      </c>
      <c r="AF1816" t="s">
        <v>235</v>
      </c>
      <c r="AG1816" t="s">
        <v>236</v>
      </c>
      <c r="AH1816" t="s">
        <v>237</v>
      </c>
      <c r="AI1816" t="s">
        <v>246</v>
      </c>
      <c r="AJ1816">
        <v>110159</v>
      </c>
      <c r="AK1816" t="s">
        <v>247</v>
      </c>
      <c r="AL1816" t="s">
        <v>241</v>
      </c>
      <c r="AM1816">
        <v>3013</v>
      </c>
      <c r="AN1816">
        <v>7304</v>
      </c>
      <c r="AO1816">
        <v>3125</v>
      </c>
      <c r="AP1816">
        <v>33.61</v>
      </c>
      <c r="AQ1816">
        <v>4116.68</v>
      </c>
      <c r="AR1816" t="s">
        <v>2626</v>
      </c>
      <c r="AS1816" t="s">
        <v>2626</v>
      </c>
      <c r="AT1816">
        <v>2</v>
      </c>
      <c r="AU1816" t="s">
        <v>2628</v>
      </c>
      <c r="AV1816" s="3">
        <v>42265</v>
      </c>
      <c r="AW1816" s="3" t="str">
        <f>TEXT(LoanTable[[#This Row],[Disbursement Date]],"YYYY-MM")</f>
        <v>2023-03</v>
      </c>
      <c r="AX1816" t="str">
        <f>TEXT(EDATE(LoanTable[[#This Row],[Disbursement Date]],-1),"YYYY-MM")</f>
        <v>2023-02</v>
      </c>
      <c r="AY1816">
        <f>IF(LoanTable[[#This Row],[Loan Status]]="Active",1,0)</f>
        <v>0</v>
      </c>
      <c r="AZ1816">
        <f>IF(COUNTIFS(LoanTable[Client id],LoanTable[[#This Row],[Client id]],LoanTable[Period],LoanTable[[#This Row],[Previous Period]])&gt;0,1,0)</f>
        <v>0</v>
      </c>
      <c r="BA1816" s="17" t="str">
        <f>TEXT(LoanTable[[#This Row],[Disbursement Date]],"YYYY")</f>
        <v>2023</v>
      </c>
      <c r="BB1816" s="10" cm="1">
        <f t="array" ref="BB1816">IF(YEAR(LoanTable[[#This Row],[Disbursement Date]])=MIN(YEAR(LoanTable[Disbursement Date])),"",YEAR(LoanTable[[#This Row],[Disbursement Date]])-1)</f>
        <v>2022</v>
      </c>
      <c r="BC1816" s="10">
        <f>IF(LoanTable[[#This Row],[Previous Year]]="",1,IF(COUNTIFS(LoanTable[Client id],LoanTable[[#This Row],[Client id]],LoanTable[Year],LoanTable[[#This Row],[Previous Year]])&gt;0,1,0))</f>
        <v>0</v>
      </c>
      <c r="BD1816" t="str">
        <f>YEAR(LoanTable[[#This Row],[Disbursement Date]]) &amp; "-Q" &amp; ROUNDUP(MONTH(LoanTable[[#This Row],[Disbursement Date]])/3,0)</f>
        <v>2023-Q1</v>
      </c>
      <c r="BE1816">
        <f>IF(LoanTable[[#This Row],[Disbursement Date]]=LoanTable[[#This Row],[First Loan Date]],1,0)</f>
        <v>0</v>
      </c>
    </row>
    <row r="1817" spans="1:57" x14ac:dyDescent="0.3">
      <c r="A1817" t="s">
        <v>1387</v>
      </c>
      <c r="B1817">
        <v>636</v>
      </c>
      <c r="C1817" t="s">
        <v>265</v>
      </c>
      <c r="D1817" t="s">
        <v>573</v>
      </c>
      <c r="E1817">
        <v>35980</v>
      </c>
      <c r="F1817">
        <v>2833</v>
      </c>
      <c r="G1817">
        <v>3163</v>
      </c>
      <c r="H1817" s="5">
        <v>45014</v>
      </c>
      <c r="I1817" t="s">
        <v>624</v>
      </c>
      <c r="J1817" t="s">
        <v>613</v>
      </c>
      <c r="K1817">
        <v>30179</v>
      </c>
      <c r="L1817" t="s">
        <v>272</v>
      </c>
      <c r="M1817" t="s">
        <v>45</v>
      </c>
      <c r="N1817" t="s">
        <v>13</v>
      </c>
      <c r="O1817" t="s">
        <v>28</v>
      </c>
      <c r="P1817">
        <v>51</v>
      </c>
      <c r="Q1817" s="5" t="s">
        <v>62</v>
      </c>
      <c r="R1817" t="s">
        <v>25</v>
      </c>
      <c r="S1817" t="s">
        <v>35</v>
      </c>
      <c r="T1817" t="s">
        <v>63</v>
      </c>
      <c r="U1817" t="s">
        <v>22</v>
      </c>
      <c r="V1817" t="s">
        <v>31</v>
      </c>
      <c r="W1817">
        <v>375</v>
      </c>
      <c r="X1817" t="s">
        <v>574</v>
      </c>
      <c r="Y1817" t="s">
        <v>575</v>
      </c>
      <c r="Z1817" t="s">
        <v>576</v>
      </c>
      <c r="AA1817">
        <v>0.1065</v>
      </c>
      <c r="AB1817" t="s">
        <v>577</v>
      </c>
      <c r="AC1817" t="s">
        <v>578</v>
      </c>
      <c r="AD1817" t="s">
        <v>265</v>
      </c>
      <c r="AE1817" t="s">
        <v>266</v>
      </c>
      <c r="AF1817" t="s">
        <v>267</v>
      </c>
      <c r="AG1817" t="s">
        <v>268</v>
      </c>
      <c r="AH1817" t="s">
        <v>269</v>
      </c>
      <c r="AI1817" t="s">
        <v>270</v>
      </c>
      <c r="AJ1817">
        <v>30179</v>
      </c>
      <c r="AK1817" t="s">
        <v>271</v>
      </c>
      <c r="AL1817" t="s">
        <v>241</v>
      </c>
      <c r="AM1817">
        <v>36307</v>
      </c>
      <c r="AN1817">
        <v>4800</v>
      </c>
      <c r="AO1817">
        <v>35590</v>
      </c>
      <c r="AP1817">
        <v>25.02</v>
      </c>
      <c r="AQ1817">
        <v>255.94</v>
      </c>
      <c r="AR1817" t="s">
        <v>2626</v>
      </c>
      <c r="AS1817" t="s">
        <v>2626</v>
      </c>
      <c r="AT1817">
        <v>0</v>
      </c>
      <c r="AU1817" t="s">
        <v>2628</v>
      </c>
      <c r="AV1817" s="3">
        <v>44532</v>
      </c>
      <c r="AW1817" s="3" t="str">
        <f>TEXT(LoanTable[[#This Row],[Disbursement Date]],"YYYY-MM")</f>
        <v>2023-03</v>
      </c>
      <c r="AX1817" t="str">
        <f>TEXT(EDATE(LoanTable[[#This Row],[Disbursement Date]],-1),"YYYY-MM")</f>
        <v>2023-02</v>
      </c>
      <c r="AY1817">
        <f>IF(LoanTable[[#This Row],[Loan Status]]="Active",1,0)</f>
        <v>1</v>
      </c>
      <c r="AZ1817">
        <f>IF(COUNTIFS(LoanTable[Client id],LoanTable[[#This Row],[Client id]],LoanTable[Period],LoanTable[[#This Row],[Previous Period]])&gt;0,1,0)</f>
        <v>0</v>
      </c>
      <c r="BA1817" s="17" t="str">
        <f>TEXT(LoanTable[[#This Row],[Disbursement Date]],"YYYY")</f>
        <v>2023</v>
      </c>
      <c r="BB1817" s="10" cm="1">
        <f t="array" ref="BB1817">IF(YEAR(LoanTable[[#This Row],[Disbursement Date]])=MIN(YEAR(LoanTable[Disbursement Date])),"",YEAR(LoanTable[[#This Row],[Disbursement Date]])-1)</f>
        <v>2022</v>
      </c>
      <c r="BC1817" s="10">
        <f>IF(LoanTable[[#This Row],[Previous Year]]="",1,IF(COUNTIFS(LoanTable[Client id],LoanTable[[#This Row],[Client id]],LoanTable[Year],LoanTable[[#This Row],[Previous Year]])&gt;0,1,0))</f>
        <v>0</v>
      </c>
      <c r="BD1817" t="str">
        <f>YEAR(LoanTable[[#This Row],[Disbursement Date]]) &amp; "-Q" &amp; ROUNDUP(MONTH(LoanTable[[#This Row],[Disbursement Date]])/3,0)</f>
        <v>2023-Q1</v>
      </c>
      <c r="BE1817">
        <f>IF(LoanTable[[#This Row],[Disbursement Date]]=LoanTable[[#This Row],[First Loan Date]],1,0)</f>
        <v>0</v>
      </c>
    </row>
    <row r="1818" spans="1:57" x14ac:dyDescent="0.3">
      <c r="A1818" t="s">
        <v>2177</v>
      </c>
      <c r="B1818">
        <v>334</v>
      </c>
      <c r="C1818" t="s">
        <v>409</v>
      </c>
      <c r="D1818" t="s">
        <v>573</v>
      </c>
      <c r="E1818">
        <v>8991</v>
      </c>
      <c r="F1818">
        <v>49585</v>
      </c>
      <c r="G1818">
        <v>42806</v>
      </c>
      <c r="H1818" s="5">
        <v>45015</v>
      </c>
      <c r="I1818" t="s">
        <v>612</v>
      </c>
      <c r="J1818" t="s">
        <v>619</v>
      </c>
      <c r="K1818">
        <v>1030063</v>
      </c>
      <c r="L1818" t="s">
        <v>411</v>
      </c>
      <c r="M1818" t="s">
        <v>108</v>
      </c>
      <c r="N1818" t="s">
        <v>13</v>
      </c>
      <c r="O1818" t="s">
        <v>14</v>
      </c>
      <c r="P1818">
        <v>38</v>
      </c>
      <c r="Q1818" s="5" t="s">
        <v>109</v>
      </c>
      <c r="R1818" t="s">
        <v>25</v>
      </c>
      <c r="S1818" t="s">
        <v>105</v>
      </c>
      <c r="T1818" t="s">
        <v>18</v>
      </c>
      <c r="U1818" t="s">
        <v>38</v>
      </c>
      <c r="V1818" t="s">
        <v>20</v>
      </c>
      <c r="W1818">
        <v>774</v>
      </c>
      <c r="X1818" t="s">
        <v>574</v>
      </c>
      <c r="Y1818" t="s">
        <v>575</v>
      </c>
      <c r="Z1818" t="s">
        <v>576</v>
      </c>
      <c r="AA1818">
        <v>0.1065</v>
      </c>
      <c r="AB1818" t="s">
        <v>577</v>
      </c>
      <c r="AC1818" t="s">
        <v>578</v>
      </c>
      <c r="AD1818" t="s">
        <v>409</v>
      </c>
      <c r="AE1818" t="s">
        <v>234</v>
      </c>
      <c r="AF1818" t="s">
        <v>235</v>
      </c>
      <c r="AG1818" t="s">
        <v>236</v>
      </c>
      <c r="AH1818" t="s">
        <v>237</v>
      </c>
      <c r="AI1818" t="s">
        <v>246</v>
      </c>
      <c r="AJ1818">
        <v>1030063</v>
      </c>
      <c r="AK1818" t="s">
        <v>410</v>
      </c>
      <c r="AL1818" t="s">
        <v>241</v>
      </c>
      <c r="AM1818">
        <v>9998</v>
      </c>
      <c r="AN1818">
        <v>49475</v>
      </c>
      <c r="AO1818">
        <v>8978</v>
      </c>
      <c r="AP1818">
        <v>32.36</v>
      </c>
      <c r="AQ1818">
        <v>2346.8200000000002</v>
      </c>
      <c r="AR1818" t="s">
        <v>2626</v>
      </c>
      <c r="AS1818" t="s">
        <v>2626</v>
      </c>
      <c r="AT1818">
        <v>1</v>
      </c>
      <c r="AU1818" t="s">
        <v>2628</v>
      </c>
      <c r="AV1818" s="3">
        <v>45015</v>
      </c>
      <c r="AW1818" s="3" t="str">
        <f>TEXT(LoanTable[[#This Row],[Disbursement Date]],"YYYY-MM")</f>
        <v>2023-03</v>
      </c>
      <c r="AX1818" t="str">
        <f>TEXT(EDATE(LoanTable[[#This Row],[Disbursement Date]],-1),"YYYY-MM")</f>
        <v>2023-02</v>
      </c>
      <c r="AY1818">
        <f>IF(LoanTable[[#This Row],[Loan Status]]="Active",1,0)</f>
        <v>0</v>
      </c>
      <c r="AZ1818">
        <f>IF(COUNTIFS(LoanTable[Client id],LoanTable[[#This Row],[Client id]],LoanTable[Period],LoanTable[[#This Row],[Previous Period]])&gt;0,1,0)</f>
        <v>0</v>
      </c>
      <c r="BA1818" s="17" t="str">
        <f>TEXT(LoanTable[[#This Row],[Disbursement Date]],"YYYY")</f>
        <v>2023</v>
      </c>
      <c r="BB1818" s="10" cm="1">
        <f t="array" ref="BB1818">IF(YEAR(LoanTable[[#This Row],[Disbursement Date]])=MIN(YEAR(LoanTable[Disbursement Date])),"",YEAR(LoanTable[[#This Row],[Disbursement Date]])-1)</f>
        <v>2022</v>
      </c>
      <c r="BC1818" s="10">
        <f>IF(LoanTable[[#This Row],[Previous Year]]="",1,IF(COUNTIFS(LoanTable[Client id],LoanTable[[#This Row],[Client id]],LoanTable[Year],LoanTable[[#This Row],[Previous Year]])&gt;0,1,0))</f>
        <v>0</v>
      </c>
      <c r="BD1818" t="str">
        <f>YEAR(LoanTable[[#This Row],[Disbursement Date]]) &amp; "-Q" &amp; ROUNDUP(MONTH(LoanTable[[#This Row],[Disbursement Date]])/3,0)</f>
        <v>2023-Q1</v>
      </c>
      <c r="BE1818">
        <f>IF(LoanTable[[#This Row],[Disbursement Date]]=LoanTable[[#This Row],[First Loan Date]],1,0)</f>
        <v>1</v>
      </c>
    </row>
    <row r="1819" spans="1:57" x14ac:dyDescent="0.3">
      <c r="A1819" t="s">
        <v>2437</v>
      </c>
      <c r="B1819">
        <v>671</v>
      </c>
      <c r="C1819" t="s">
        <v>265</v>
      </c>
      <c r="D1819" t="s">
        <v>573</v>
      </c>
      <c r="E1819">
        <v>32482</v>
      </c>
      <c r="F1819">
        <v>38463</v>
      </c>
      <c r="G1819">
        <v>36045</v>
      </c>
      <c r="H1819" s="5">
        <v>45016</v>
      </c>
      <c r="I1819" t="s">
        <v>612</v>
      </c>
      <c r="J1819" t="s">
        <v>613</v>
      </c>
      <c r="K1819">
        <v>30179</v>
      </c>
      <c r="L1819" t="s">
        <v>272</v>
      </c>
      <c r="M1819" t="s">
        <v>164</v>
      </c>
      <c r="N1819" t="s">
        <v>13</v>
      </c>
      <c r="O1819" t="s">
        <v>14</v>
      </c>
      <c r="P1819">
        <v>38</v>
      </c>
      <c r="Q1819" s="5" t="s">
        <v>37</v>
      </c>
      <c r="R1819" t="s">
        <v>30</v>
      </c>
      <c r="S1819" t="s">
        <v>145</v>
      </c>
      <c r="T1819" t="s">
        <v>18</v>
      </c>
      <c r="U1819" t="s">
        <v>38</v>
      </c>
      <c r="V1819" t="s">
        <v>39</v>
      </c>
      <c r="W1819">
        <v>398</v>
      </c>
      <c r="X1819" t="s">
        <v>574</v>
      </c>
      <c r="Y1819" t="s">
        <v>575</v>
      </c>
      <c r="Z1819" t="s">
        <v>576</v>
      </c>
      <c r="AA1819">
        <v>0.1065</v>
      </c>
      <c r="AB1819" t="s">
        <v>577</v>
      </c>
      <c r="AC1819" t="s">
        <v>578</v>
      </c>
      <c r="AD1819" t="s">
        <v>265</v>
      </c>
      <c r="AE1819" t="s">
        <v>266</v>
      </c>
      <c r="AF1819" t="s">
        <v>267</v>
      </c>
      <c r="AG1819" t="s">
        <v>268</v>
      </c>
      <c r="AH1819" t="s">
        <v>269</v>
      </c>
      <c r="AI1819" t="s">
        <v>270</v>
      </c>
      <c r="AJ1819">
        <v>30179</v>
      </c>
      <c r="AK1819" t="s">
        <v>271</v>
      </c>
      <c r="AL1819" t="s">
        <v>241</v>
      </c>
      <c r="AM1819">
        <v>33728</v>
      </c>
      <c r="AN1819">
        <v>39726</v>
      </c>
      <c r="AO1819">
        <v>32043</v>
      </c>
      <c r="AP1819">
        <v>27.8</v>
      </c>
      <c r="AQ1819">
        <v>975.22</v>
      </c>
      <c r="AR1819" t="s">
        <v>2626</v>
      </c>
      <c r="AS1819" t="s">
        <v>2626</v>
      </c>
      <c r="AT1819">
        <v>1</v>
      </c>
      <c r="AU1819" t="s">
        <v>2628</v>
      </c>
      <c r="AV1819" s="3">
        <v>43093</v>
      </c>
      <c r="AW1819" s="3" t="str">
        <f>TEXT(LoanTable[[#This Row],[Disbursement Date]],"YYYY-MM")</f>
        <v>2023-03</v>
      </c>
      <c r="AX1819" t="str">
        <f>TEXT(EDATE(LoanTable[[#This Row],[Disbursement Date]],-1),"YYYY-MM")</f>
        <v>2023-02</v>
      </c>
      <c r="AY1819">
        <f>IF(LoanTable[[#This Row],[Loan Status]]="Active",1,0)</f>
        <v>0</v>
      </c>
      <c r="AZ1819">
        <f>IF(COUNTIFS(LoanTable[Client id],LoanTable[[#This Row],[Client id]],LoanTable[Period],LoanTable[[#This Row],[Previous Period]])&gt;0,1,0)</f>
        <v>1</v>
      </c>
      <c r="BA1819" s="17" t="str">
        <f>TEXT(LoanTable[[#This Row],[Disbursement Date]],"YYYY")</f>
        <v>2023</v>
      </c>
      <c r="BB1819" s="10" cm="1">
        <f t="array" ref="BB1819">IF(YEAR(LoanTable[[#This Row],[Disbursement Date]])=MIN(YEAR(LoanTable[Disbursement Date])),"",YEAR(LoanTable[[#This Row],[Disbursement Date]])-1)</f>
        <v>2022</v>
      </c>
      <c r="BC1819" s="10">
        <f>IF(LoanTable[[#This Row],[Previous Year]]="",1,IF(COUNTIFS(LoanTable[Client id],LoanTable[[#This Row],[Client id]],LoanTable[Year],LoanTable[[#This Row],[Previous Year]])&gt;0,1,0))</f>
        <v>1</v>
      </c>
      <c r="BD1819" t="str">
        <f>YEAR(LoanTable[[#This Row],[Disbursement Date]]) &amp; "-Q" &amp; ROUNDUP(MONTH(LoanTable[[#This Row],[Disbursement Date]])/3,0)</f>
        <v>2023-Q1</v>
      </c>
      <c r="BE1819">
        <f>IF(LoanTable[[#This Row],[Disbursement Date]]=LoanTable[[#This Row],[First Loan Date]],1,0)</f>
        <v>0</v>
      </c>
    </row>
    <row r="1820" spans="1:57" x14ac:dyDescent="0.3">
      <c r="A1820" t="s">
        <v>1667</v>
      </c>
      <c r="B1820">
        <v>274</v>
      </c>
      <c r="C1820" t="s">
        <v>350</v>
      </c>
      <c r="D1820" t="s">
        <v>589</v>
      </c>
      <c r="E1820">
        <v>45642</v>
      </c>
      <c r="F1820">
        <v>48751</v>
      </c>
      <c r="G1820">
        <v>5153</v>
      </c>
      <c r="H1820" s="5">
        <v>45017</v>
      </c>
      <c r="I1820" t="s">
        <v>624</v>
      </c>
      <c r="J1820" t="s">
        <v>619</v>
      </c>
      <c r="K1820">
        <v>700013</v>
      </c>
      <c r="L1820" t="s">
        <v>351</v>
      </c>
      <c r="M1820" t="s">
        <v>169</v>
      </c>
      <c r="N1820" t="s">
        <v>13</v>
      </c>
      <c r="O1820" t="s">
        <v>28</v>
      </c>
      <c r="P1820">
        <v>51</v>
      </c>
      <c r="Q1820" s="5" t="s">
        <v>113</v>
      </c>
      <c r="R1820" t="s">
        <v>74</v>
      </c>
      <c r="S1820" t="s">
        <v>105</v>
      </c>
      <c r="T1820" t="s">
        <v>63</v>
      </c>
      <c r="U1820" t="s">
        <v>19</v>
      </c>
      <c r="V1820" t="s">
        <v>20</v>
      </c>
      <c r="W1820">
        <v>804</v>
      </c>
      <c r="X1820" t="s">
        <v>574</v>
      </c>
      <c r="Y1820" t="s">
        <v>590</v>
      </c>
      <c r="Z1820" t="s">
        <v>576</v>
      </c>
      <c r="AA1820">
        <v>9.9099999999999994E-2</v>
      </c>
      <c r="AB1820" t="s">
        <v>577</v>
      </c>
      <c r="AC1820" t="s">
        <v>591</v>
      </c>
      <c r="AD1820" t="s">
        <v>350</v>
      </c>
      <c r="AE1820" t="s">
        <v>331</v>
      </c>
      <c r="AF1820" t="s">
        <v>332</v>
      </c>
      <c r="AG1820" t="s">
        <v>333</v>
      </c>
      <c r="AH1820" t="s">
        <v>334</v>
      </c>
      <c r="AI1820" t="s">
        <v>335</v>
      </c>
      <c r="AJ1820">
        <v>700013</v>
      </c>
      <c r="AK1820" t="s">
        <v>247</v>
      </c>
      <c r="AL1820" t="s">
        <v>241</v>
      </c>
      <c r="AM1820">
        <v>45338</v>
      </c>
      <c r="AN1820">
        <v>49066</v>
      </c>
      <c r="AO1820">
        <v>45413</v>
      </c>
      <c r="AP1820">
        <v>13.28</v>
      </c>
      <c r="AQ1820">
        <v>4623.41</v>
      </c>
      <c r="AR1820" t="s">
        <v>2626</v>
      </c>
      <c r="AS1820" t="s">
        <v>2626</v>
      </c>
      <c r="AT1820">
        <v>2</v>
      </c>
      <c r="AU1820" t="s">
        <v>2630</v>
      </c>
      <c r="AV1820" s="3">
        <v>44778</v>
      </c>
      <c r="AW1820" s="3" t="str">
        <f>TEXT(LoanTable[[#This Row],[Disbursement Date]],"YYYY-MM")</f>
        <v>2023-04</v>
      </c>
      <c r="AX1820" t="str">
        <f>TEXT(EDATE(LoanTable[[#This Row],[Disbursement Date]],-1),"YYYY-MM")</f>
        <v>2023-03</v>
      </c>
      <c r="AY1820">
        <f>IF(LoanTable[[#This Row],[Loan Status]]="Active",1,0)</f>
        <v>1</v>
      </c>
      <c r="AZ1820">
        <f>IF(COUNTIFS(LoanTable[Client id],LoanTable[[#This Row],[Client id]],LoanTable[Period],LoanTable[[#This Row],[Previous Period]])&gt;0,1,0)</f>
        <v>0</v>
      </c>
      <c r="BA1820" s="17" t="str">
        <f>TEXT(LoanTable[[#This Row],[Disbursement Date]],"YYYY")</f>
        <v>2023</v>
      </c>
      <c r="BB1820" s="10" cm="1">
        <f t="array" ref="BB1820">IF(YEAR(LoanTable[[#This Row],[Disbursement Date]])=MIN(YEAR(LoanTable[Disbursement Date])),"",YEAR(LoanTable[[#This Row],[Disbursement Date]])-1)</f>
        <v>2022</v>
      </c>
      <c r="BC1820" s="10">
        <f>IF(LoanTable[[#This Row],[Previous Year]]="",1,IF(COUNTIFS(LoanTable[Client id],LoanTable[[#This Row],[Client id]],LoanTable[Year],LoanTable[[#This Row],[Previous Year]])&gt;0,1,0))</f>
        <v>1</v>
      </c>
      <c r="BD1820" t="str">
        <f>YEAR(LoanTable[[#This Row],[Disbursement Date]]) &amp; "-Q" &amp; ROUNDUP(MONTH(LoanTable[[#This Row],[Disbursement Date]])/3,0)</f>
        <v>2023-Q2</v>
      </c>
      <c r="BE1820">
        <f>IF(LoanTable[[#This Row],[Disbursement Date]]=LoanTable[[#This Row],[First Loan Date]],1,0)</f>
        <v>0</v>
      </c>
    </row>
    <row r="1821" spans="1:57" x14ac:dyDescent="0.3">
      <c r="A1821" t="s">
        <v>1248</v>
      </c>
      <c r="B1821">
        <v>131</v>
      </c>
      <c r="C1821" t="s">
        <v>251</v>
      </c>
      <c r="D1821" t="s">
        <v>573</v>
      </c>
      <c r="E1821">
        <v>20455</v>
      </c>
      <c r="F1821">
        <v>21412</v>
      </c>
      <c r="G1821">
        <v>14351</v>
      </c>
      <c r="H1821" s="5">
        <v>45020</v>
      </c>
      <c r="I1821" t="s">
        <v>617</v>
      </c>
      <c r="J1821" t="s">
        <v>619</v>
      </c>
      <c r="K1821">
        <v>10068</v>
      </c>
      <c r="L1821" t="s">
        <v>319</v>
      </c>
      <c r="M1821" t="s">
        <v>162</v>
      </c>
      <c r="N1821" t="s">
        <v>13</v>
      </c>
      <c r="O1821" t="s">
        <v>14</v>
      </c>
      <c r="P1821">
        <v>36</v>
      </c>
      <c r="Q1821" s="5" t="s">
        <v>67</v>
      </c>
      <c r="R1821" t="s">
        <v>30</v>
      </c>
      <c r="S1821" t="s">
        <v>145</v>
      </c>
      <c r="T1821" t="s">
        <v>18</v>
      </c>
      <c r="U1821" t="s">
        <v>22</v>
      </c>
      <c r="V1821" t="s">
        <v>31</v>
      </c>
      <c r="W1821">
        <v>692</v>
      </c>
      <c r="X1821" t="s">
        <v>574</v>
      </c>
      <c r="Y1821" t="s">
        <v>575</v>
      </c>
      <c r="Z1821" t="s">
        <v>576</v>
      </c>
      <c r="AA1821">
        <v>0.1065</v>
      </c>
      <c r="AB1821" t="s">
        <v>577</v>
      </c>
      <c r="AC1821" t="s">
        <v>578</v>
      </c>
      <c r="AD1821" t="s">
        <v>251</v>
      </c>
      <c r="AE1821" t="s">
        <v>250</v>
      </c>
      <c r="AF1821" t="s">
        <v>251</v>
      </c>
      <c r="AG1821" t="s">
        <v>252</v>
      </c>
      <c r="AH1821" t="s">
        <v>253</v>
      </c>
      <c r="AI1821" t="s">
        <v>317</v>
      </c>
      <c r="AJ1821">
        <v>10068</v>
      </c>
      <c r="AK1821" t="s">
        <v>318</v>
      </c>
      <c r="AL1821" t="s">
        <v>256</v>
      </c>
      <c r="AM1821">
        <v>21239</v>
      </c>
      <c r="AN1821">
        <v>22935</v>
      </c>
      <c r="AO1821">
        <v>20277</v>
      </c>
      <c r="AP1821">
        <v>41.3</v>
      </c>
      <c r="AQ1821">
        <v>1798.74</v>
      </c>
      <c r="AR1821" t="s">
        <v>2626</v>
      </c>
      <c r="AS1821" t="s">
        <v>2626</v>
      </c>
      <c r="AT1821">
        <v>1</v>
      </c>
      <c r="AU1821" t="s">
        <v>2628</v>
      </c>
      <c r="AV1821" s="3">
        <v>43751</v>
      </c>
      <c r="AW1821" s="3" t="str">
        <f>TEXT(LoanTable[[#This Row],[Disbursement Date]],"YYYY-MM")</f>
        <v>2023-04</v>
      </c>
      <c r="AX1821" t="str">
        <f>TEXT(EDATE(LoanTable[[#This Row],[Disbursement Date]],-1),"YYYY-MM")</f>
        <v>2023-03</v>
      </c>
      <c r="AY1821">
        <f>IF(LoanTable[[#This Row],[Loan Status]]="Active",1,0)</f>
        <v>0</v>
      </c>
      <c r="AZ1821">
        <f>IF(COUNTIFS(LoanTable[Client id],LoanTable[[#This Row],[Client id]],LoanTable[Period],LoanTable[[#This Row],[Previous Period]])&gt;0,1,0)</f>
        <v>0</v>
      </c>
      <c r="BA1821" s="17" t="str">
        <f>TEXT(LoanTable[[#This Row],[Disbursement Date]],"YYYY")</f>
        <v>2023</v>
      </c>
      <c r="BB1821" s="10" cm="1">
        <f t="array" ref="BB1821">IF(YEAR(LoanTable[[#This Row],[Disbursement Date]])=MIN(YEAR(LoanTable[Disbursement Date])),"",YEAR(LoanTable[[#This Row],[Disbursement Date]])-1)</f>
        <v>2022</v>
      </c>
      <c r="BC1821" s="10">
        <f>IF(LoanTable[[#This Row],[Previous Year]]="",1,IF(COUNTIFS(LoanTable[Client id],LoanTable[[#This Row],[Client id]],LoanTable[Year],LoanTable[[#This Row],[Previous Year]])&gt;0,1,0))</f>
        <v>1</v>
      </c>
      <c r="BD1821" t="str">
        <f>YEAR(LoanTable[[#This Row],[Disbursement Date]]) &amp; "-Q" &amp; ROUNDUP(MONTH(LoanTable[[#This Row],[Disbursement Date]])/3,0)</f>
        <v>2023-Q2</v>
      </c>
      <c r="BE1821">
        <f>IF(LoanTable[[#This Row],[Disbursement Date]]=LoanTable[[#This Row],[First Loan Date]],1,0)</f>
        <v>0</v>
      </c>
    </row>
    <row r="1822" spans="1:57" x14ac:dyDescent="0.3">
      <c r="A1822" t="s">
        <v>692</v>
      </c>
      <c r="B1822">
        <v>895</v>
      </c>
      <c r="C1822" t="s">
        <v>350</v>
      </c>
      <c r="D1822" t="s">
        <v>573</v>
      </c>
      <c r="E1822">
        <v>29153</v>
      </c>
      <c r="F1822">
        <v>45719</v>
      </c>
      <c r="G1822">
        <v>34105</v>
      </c>
      <c r="H1822" s="5">
        <v>45027</v>
      </c>
      <c r="I1822" t="s">
        <v>624</v>
      </c>
      <c r="J1822" t="s">
        <v>613</v>
      </c>
      <c r="K1822">
        <v>700013</v>
      </c>
      <c r="L1822" t="s">
        <v>351</v>
      </c>
      <c r="M1822" t="s">
        <v>78</v>
      </c>
      <c r="N1822" t="s">
        <v>13</v>
      </c>
      <c r="O1822" t="s">
        <v>46</v>
      </c>
      <c r="P1822">
        <v>26</v>
      </c>
      <c r="Q1822" s="5" t="s">
        <v>142</v>
      </c>
      <c r="R1822" t="s">
        <v>25</v>
      </c>
      <c r="S1822" t="s">
        <v>35</v>
      </c>
      <c r="T1822" t="s">
        <v>18</v>
      </c>
      <c r="U1822" t="s">
        <v>19</v>
      </c>
      <c r="V1822" t="s">
        <v>31</v>
      </c>
      <c r="W1822">
        <v>398</v>
      </c>
      <c r="X1822" t="s">
        <v>574</v>
      </c>
      <c r="Y1822" t="s">
        <v>575</v>
      </c>
      <c r="Z1822" t="s">
        <v>576</v>
      </c>
      <c r="AA1822">
        <v>0.1065</v>
      </c>
      <c r="AB1822" t="s">
        <v>577</v>
      </c>
      <c r="AC1822" t="s">
        <v>578</v>
      </c>
      <c r="AD1822" t="s">
        <v>350</v>
      </c>
      <c r="AE1822" t="s">
        <v>331</v>
      </c>
      <c r="AF1822" t="s">
        <v>332</v>
      </c>
      <c r="AG1822" t="s">
        <v>333</v>
      </c>
      <c r="AH1822" t="s">
        <v>334</v>
      </c>
      <c r="AI1822" t="s">
        <v>335</v>
      </c>
      <c r="AJ1822">
        <v>700013</v>
      </c>
      <c r="AK1822" t="s">
        <v>247</v>
      </c>
      <c r="AL1822" t="s">
        <v>241</v>
      </c>
      <c r="AM1822">
        <v>30745</v>
      </c>
      <c r="AN1822">
        <v>47011</v>
      </c>
      <c r="AO1822">
        <v>28758</v>
      </c>
      <c r="AP1822">
        <v>48.99</v>
      </c>
      <c r="AQ1822">
        <v>2623.34</v>
      </c>
      <c r="AR1822" t="s">
        <v>2626</v>
      </c>
      <c r="AS1822" t="s">
        <v>2626</v>
      </c>
      <c r="AT1822">
        <v>0</v>
      </c>
      <c r="AU1822" t="s">
        <v>2628</v>
      </c>
      <c r="AV1822" s="3">
        <v>44076</v>
      </c>
      <c r="AW1822" s="3" t="str">
        <f>TEXT(LoanTable[[#This Row],[Disbursement Date]],"YYYY-MM")</f>
        <v>2023-04</v>
      </c>
      <c r="AX1822" t="str">
        <f>TEXT(EDATE(LoanTable[[#This Row],[Disbursement Date]],-1),"YYYY-MM")</f>
        <v>2023-03</v>
      </c>
      <c r="AY1822">
        <f>IF(LoanTable[[#This Row],[Loan Status]]="Active",1,0)</f>
        <v>1</v>
      </c>
      <c r="AZ1822">
        <f>IF(COUNTIFS(LoanTable[Client id],LoanTable[[#This Row],[Client id]],LoanTable[Period],LoanTable[[#This Row],[Previous Period]])&gt;0,1,0)</f>
        <v>0</v>
      </c>
      <c r="BA1822" s="17" t="str">
        <f>TEXT(LoanTable[[#This Row],[Disbursement Date]],"YYYY")</f>
        <v>2023</v>
      </c>
      <c r="BB1822" s="10" cm="1">
        <f t="array" ref="BB1822">IF(YEAR(LoanTable[[#This Row],[Disbursement Date]])=MIN(YEAR(LoanTable[Disbursement Date])),"",YEAR(LoanTable[[#This Row],[Disbursement Date]])-1)</f>
        <v>2022</v>
      </c>
      <c r="BC1822" s="10">
        <f>IF(LoanTable[[#This Row],[Previous Year]]="",1,IF(COUNTIFS(LoanTable[Client id],LoanTable[[#This Row],[Client id]],LoanTable[Year],LoanTable[[#This Row],[Previous Year]])&gt;0,1,0))</f>
        <v>0</v>
      </c>
      <c r="BD1822" t="str">
        <f>YEAR(LoanTable[[#This Row],[Disbursement Date]]) &amp; "-Q" &amp; ROUNDUP(MONTH(LoanTable[[#This Row],[Disbursement Date]])/3,0)</f>
        <v>2023-Q2</v>
      </c>
      <c r="BE1822">
        <f>IF(LoanTable[[#This Row],[Disbursement Date]]=LoanTable[[#This Row],[First Loan Date]],1,0)</f>
        <v>0</v>
      </c>
    </row>
    <row r="1823" spans="1:57" x14ac:dyDescent="0.3">
      <c r="A1823" t="s">
        <v>1087</v>
      </c>
      <c r="B1823">
        <v>791</v>
      </c>
      <c r="C1823" t="s">
        <v>563</v>
      </c>
      <c r="D1823" t="s">
        <v>589</v>
      </c>
      <c r="E1823">
        <v>3521</v>
      </c>
      <c r="F1823">
        <v>45484</v>
      </c>
      <c r="G1823">
        <v>3933</v>
      </c>
      <c r="H1823" s="5">
        <v>45030</v>
      </c>
      <c r="I1823" t="s">
        <v>615</v>
      </c>
      <c r="J1823" t="s">
        <v>619</v>
      </c>
      <c r="K1823">
        <v>1440051</v>
      </c>
      <c r="L1823" t="s">
        <v>565</v>
      </c>
      <c r="M1823" t="s">
        <v>124</v>
      </c>
      <c r="N1823" t="s">
        <v>13</v>
      </c>
      <c r="O1823" t="s">
        <v>14</v>
      </c>
      <c r="P1823">
        <v>36</v>
      </c>
      <c r="Q1823" s="5" t="s">
        <v>125</v>
      </c>
      <c r="R1823" t="s">
        <v>16</v>
      </c>
      <c r="S1823" t="s">
        <v>35</v>
      </c>
      <c r="T1823" t="s">
        <v>63</v>
      </c>
      <c r="U1823" t="s">
        <v>38</v>
      </c>
      <c r="V1823" t="s">
        <v>20</v>
      </c>
      <c r="W1823">
        <v>552</v>
      </c>
      <c r="X1823" t="s">
        <v>574</v>
      </c>
      <c r="Y1823" t="s">
        <v>590</v>
      </c>
      <c r="Z1823" t="s">
        <v>576</v>
      </c>
      <c r="AA1823">
        <v>9.9099999999999994E-2</v>
      </c>
      <c r="AB1823" t="s">
        <v>577</v>
      </c>
      <c r="AC1823" t="s">
        <v>591</v>
      </c>
      <c r="AD1823" t="s">
        <v>563</v>
      </c>
      <c r="AE1823" t="s">
        <v>375</v>
      </c>
      <c r="AF1823" t="s">
        <v>376</v>
      </c>
      <c r="AG1823" t="s">
        <v>377</v>
      </c>
      <c r="AH1823" t="s">
        <v>378</v>
      </c>
      <c r="AI1823" t="s">
        <v>563</v>
      </c>
      <c r="AJ1823">
        <v>1440051</v>
      </c>
      <c r="AK1823" t="s">
        <v>564</v>
      </c>
      <c r="AL1823" t="s">
        <v>256</v>
      </c>
      <c r="AM1823">
        <v>3307</v>
      </c>
      <c r="AN1823">
        <v>45493</v>
      </c>
      <c r="AO1823">
        <v>3308</v>
      </c>
      <c r="AP1823">
        <v>3.08</v>
      </c>
      <c r="AQ1823">
        <v>4767.68</v>
      </c>
      <c r="AR1823" t="s">
        <v>2626</v>
      </c>
      <c r="AS1823" t="s">
        <v>2626</v>
      </c>
      <c r="AT1823">
        <v>2</v>
      </c>
      <c r="AU1823" t="s">
        <v>2628</v>
      </c>
      <c r="AV1823" s="3">
        <v>44772</v>
      </c>
      <c r="AW1823" s="3" t="str">
        <f>TEXT(LoanTable[[#This Row],[Disbursement Date]],"YYYY-MM")</f>
        <v>2023-04</v>
      </c>
      <c r="AX1823" t="str">
        <f>TEXT(EDATE(LoanTable[[#This Row],[Disbursement Date]],-1),"YYYY-MM")</f>
        <v>2023-03</v>
      </c>
      <c r="AY1823">
        <f>IF(LoanTable[[#This Row],[Loan Status]]="Active",1,0)</f>
        <v>0</v>
      </c>
      <c r="AZ1823">
        <f>IF(COUNTIFS(LoanTable[Client id],LoanTable[[#This Row],[Client id]],LoanTable[Period],LoanTable[[#This Row],[Previous Period]])&gt;0,1,0)</f>
        <v>0</v>
      </c>
      <c r="BA1823" s="17" t="str">
        <f>TEXT(LoanTable[[#This Row],[Disbursement Date]],"YYYY")</f>
        <v>2023</v>
      </c>
      <c r="BB1823" s="10" cm="1">
        <f t="array" ref="BB1823">IF(YEAR(LoanTable[[#This Row],[Disbursement Date]])=MIN(YEAR(LoanTable[Disbursement Date])),"",YEAR(LoanTable[[#This Row],[Disbursement Date]])-1)</f>
        <v>2022</v>
      </c>
      <c r="BC1823" s="10">
        <f>IF(LoanTable[[#This Row],[Previous Year]]="",1,IF(COUNTIFS(LoanTable[Client id],LoanTable[[#This Row],[Client id]],LoanTable[Year],LoanTable[[#This Row],[Previous Year]])&gt;0,1,0))</f>
        <v>1</v>
      </c>
      <c r="BD1823" t="str">
        <f>YEAR(LoanTable[[#This Row],[Disbursement Date]]) &amp; "-Q" &amp; ROUNDUP(MONTH(LoanTable[[#This Row],[Disbursement Date]])/3,0)</f>
        <v>2023-Q2</v>
      </c>
      <c r="BE1823">
        <f>IF(LoanTable[[#This Row],[Disbursement Date]]=LoanTable[[#This Row],[First Loan Date]],1,0)</f>
        <v>0</v>
      </c>
    </row>
    <row r="1824" spans="1:57" x14ac:dyDescent="0.3">
      <c r="A1824" t="s">
        <v>2098</v>
      </c>
      <c r="B1824">
        <v>120</v>
      </c>
      <c r="C1824" t="s">
        <v>409</v>
      </c>
      <c r="D1824" t="s">
        <v>589</v>
      </c>
      <c r="E1824">
        <v>48783</v>
      </c>
      <c r="F1824">
        <v>13191</v>
      </c>
      <c r="G1824">
        <v>4478</v>
      </c>
      <c r="H1824" s="5">
        <v>45032</v>
      </c>
      <c r="I1824" t="s">
        <v>615</v>
      </c>
      <c r="J1824" t="s">
        <v>619</v>
      </c>
      <c r="K1824">
        <v>1030063</v>
      </c>
      <c r="L1824" t="s">
        <v>411</v>
      </c>
      <c r="M1824" t="s">
        <v>116</v>
      </c>
      <c r="N1824" t="s">
        <v>13</v>
      </c>
      <c r="O1824" t="s">
        <v>14</v>
      </c>
      <c r="P1824">
        <v>36</v>
      </c>
      <c r="Q1824" s="5" t="s">
        <v>67</v>
      </c>
      <c r="R1824" t="s">
        <v>30</v>
      </c>
      <c r="S1824" t="s">
        <v>145</v>
      </c>
      <c r="T1824" t="s">
        <v>18</v>
      </c>
      <c r="U1824" t="s">
        <v>65</v>
      </c>
      <c r="V1824" t="s">
        <v>39</v>
      </c>
      <c r="W1824">
        <v>514</v>
      </c>
      <c r="X1824" t="s">
        <v>574</v>
      </c>
      <c r="Y1824" t="s">
        <v>590</v>
      </c>
      <c r="Z1824" t="s">
        <v>576</v>
      </c>
      <c r="AA1824">
        <v>9.9099999999999994E-2</v>
      </c>
      <c r="AB1824" t="s">
        <v>577</v>
      </c>
      <c r="AC1824" t="s">
        <v>591</v>
      </c>
      <c r="AD1824" t="s">
        <v>409</v>
      </c>
      <c r="AE1824" t="s">
        <v>234</v>
      </c>
      <c r="AF1824" t="s">
        <v>235</v>
      </c>
      <c r="AG1824" t="s">
        <v>236</v>
      </c>
      <c r="AH1824" t="s">
        <v>237</v>
      </c>
      <c r="AI1824" t="s">
        <v>246</v>
      </c>
      <c r="AJ1824">
        <v>1030063</v>
      </c>
      <c r="AK1824" t="s">
        <v>410</v>
      </c>
      <c r="AL1824" t="s">
        <v>241</v>
      </c>
      <c r="AM1824">
        <v>49816</v>
      </c>
      <c r="AN1824">
        <v>13130</v>
      </c>
      <c r="AO1824">
        <v>48697</v>
      </c>
      <c r="AP1824">
        <v>27.61</v>
      </c>
      <c r="AQ1824">
        <v>3344.95</v>
      </c>
      <c r="AR1824" t="s">
        <v>2627</v>
      </c>
      <c r="AS1824" t="s">
        <v>2626</v>
      </c>
      <c r="AT1824">
        <v>0</v>
      </c>
      <c r="AU1824" t="s">
        <v>2629</v>
      </c>
      <c r="AV1824" s="3">
        <v>44668</v>
      </c>
      <c r="AW1824" s="3" t="str">
        <f>TEXT(LoanTable[[#This Row],[Disbursement Date]],"YYYY-MM")</f>
        <v>2023-04</v>
      </c>
      <c r="AX1824" t="str">
        <f>TEXT(EDATE(LoanTable[[#This Row],[Disbursement Date]],-1),"YYYY-MM")</f>
        <v>2023-03</v>
      </c>
      <c r="AY1824">
        <f>IF(LoanTable[[#This Row],[Loan Status]]="Active",1,0)</f>
        <v>0</v>
      </c>
      <c r="AZ1824">
        <f>IF(COUNTIFS(LoanTable[Client id],LoanTable[[#This Row],[Client id]],LoanTable[Period],LoanTable[[#This Row],[Previous Period]])&gt;0,1,0)</f>
        <v>0</v>
      </c>
      <c r="BA1824" s="17" t="str">
        <f>TEXT(LoanTable[[#This Row],[Disbursement Date]],"YYYY")</f>
        <v>2023</v>
      </c>
      <c r="BB1824" s="10" cm="1">
        <f t="array" ref="BB1824">IF(YEAR(LoanTable[[#This Row],[Disbursement Date]])=MIN(YEAR(LoanTable[Disbursement Date])),"",YEAR(LoanTable[[#This Row],[Disbursement Date]])-1)</f>
        <v>2022</v>
      </c>
      <c r="BC1824" s="10">
        <f>IF(LoanTable[[#This Row],[Previous Year]]="",1,IF(COUNTIFS(LoanTable[Client id],LoanTable[[#This Row],[Client id]],LoanTable[Year],LoanTable[[#This Row],[Previous Year]])&gt;0,1,0))</f>
        <v>1</v>
      </c>
      <c r="BD1824" t="str">
        <f>YEAR(LoanTable[[#This Row],[Disbursement Date]]) &amp; "-Q" &amp; ROUNDUP(MONTH(LoanTable[[#This Row],[Disbursement Date]])/3,0)</f>
        <v>2023-Q2</v>
      </c>
      <c r="BE1824">
        <f>IF(LoanTable[[#This Row],[Disbursement Date]]=LoanTable[[#This Row],[First Loan Date]],1,0)</f>
        <v>0</v>
      </c>
    </row>
    <row r="1825" spans="1:57" x14ac:dyDescent="0.3">
      <c r="A1825" t="s">
        <v>1492</v>
      </c>
      <c r="B1825">
        <v>214</v>
      </c>
      <c r="C1825" t="s">
        <v>409</v>
      </c>
      <c r="D1825" t="s">
        <v>573</v>
      </c>
      <c r="E1825">
        <v>41203</v>
      </c>
      <c r="F1825">
        <v>3377</v>
      </c>
      <c r="G1825">
        <v>8305</v>
      </c>
      <c r="H1825" s="5">
        <v>45032</v>
      </c>
      <c r="I1825" t="s">
        <v>617</v>
      </c>
      <c r="J1825" t="s">
        <v>613</v>
      </c>
      <c r="K1825">
        <v>1030063</v>
      </c>
      <c r="L1825" t="s">
        <v>411</v>
      </c>
      <c r="M1825" t="s">
        <v>171</v>
      </c>
      <c r="N1825" t="s">
        <v>13</v>
      </c>
      <c r="O1825" t="s">
        <v>46</v>
      </c>
      <c r="P1825">
        <v>31</v>
      </c>
      <c r="Q1825" s="5" t="s">
        <v>47</v>
      </c>
      <c r="R1825" t="s">
        <v>30</v>
      </c>
      <c r="S1825" t="s">
        <v>145</v>
      </c>
      <c r="T1825" t="s">
        <v>63</v>
      </c>
      <c r="U1825" t="s">
        <v>26</v>
      </c>
      <c r="V1825" t="s">
        <v>31</v>
      </c>
      <c r="W1825">
        <v>462</v>
      </c>
      <c r="X1825" t="s">
        <v>574</v>
      </c>
      <c r="Y1825" t="s">
        <v>575</v>
      </c>
      <c r="Z1825" t="s">
        <v>576</v>
      </c>
      <c r="AA1825">
        <v>0.1065</v>
      </c>
      <c r="AB1825" t="s">
        <v>577</v>
      </c>
      <c r="AC1825" t="s">
        <v>578</v>
      </c>
      <c r="AD1825" t="s">
        <v>409</v>
      </c>
      <c r="AE1825" t="s">
        <v>234</v>
      </c>
      <c r="AF1825" t="s">
        <v>235</v>
      </c>
      <c r="AG1825" t="s">
        <v>236</v>
      </c>
      <c r="AH1825" t="s">
        <v>237</v>
      </c>
      <c r="AI1825" t="s">
        <v>246</v>
      </c>
      <c r="AJ1825">
        <v>1030063</v>
      </c>
      <c r="AK1825" t="s">
        <v>410</v>
      </c>
      <c r="AL1825" t="s">
        <v>241</v>
      </c>
      <c r="AM1825">
        <v>41985</v>
      </c>
      <c r="AN1825">
        <v>4392</v>
      </c>
      <c r="AO1825">
        <v>40989</v>
      </c>
      <c r="AP1825">
        <v>44.86</v>
      </c>
      <c r="AQ1825">
        <v>3746.1</v>
      </c>
      <c r="AR1825" t="s">
        <v>2626</v>
      </c>
      <c r="AS1825" t="s">
        <v>2626</v>
      </c>
      <c r="AT1825">
        <v>2</v>
      </c>
      <c r="AU1825" t="s">
        <v>2628</v>
      </c>
      <c r="AV1825" s="3">
        <v>42781</v>
      </c>
      <c r="AW1825" s="3" t="str">
        <f>TEXT(LoanTable[[#This Row],[Disbursement Date]],"YYYY-MM")</f>
        <v>2023-04</v>
      </c>
      <c r="AX1825" t="str">
        <f>TEXT(EDATE(LoanTable[[#This Row],[Disbursement Date]],-1),"YYYY-MM")</f>
        <v>2023-03</v>
      </c>
      <c r="AY1825">
        <f>IF(LoanTable[[#This Row],[Loan Status]]="Active",1,0)</f>
        <v>0</v>
      </c>
      <c r="AZ1825">
        <f>IF(COUNTIFS(LoanTable[Client id],LoanTable[[#This Row],[Client id]],LoanTable[Period],LoanTable[[#This Row],[Previous Period]])&gt;0,1,0)</f>
        <v>0</v>
      </c>
      <c r="BA1825" s="17" t="str">
        <f>TEXT(LoanTable[[#This Row],[Disbursement Date]],"YYYY")</f>
        <v>2023</v>
      </c>
      <c r="BB1825" s="10" cm="1">
        <f t="array" ref="BB1825">IF(YEAR(LoanTable[[#This Row],[Disbursement Date]])=MIN(YEAR(LoanTable[Disbursement Date])),"",YEAR(LoanTable[[#This Row],[Disbursement Date]])-1)</f>
        <v>2022</v>
      </c>
      <c r="BC1825" s="10">
        <f>IF(LoanTable[[#This Row],[Previous Year]]="",1,IF(COUNTIFS(LoanTable[Client id],LoanTable[[#This Row],[Client id]],LoanTable[Year],LoanTable[[#This Row],[Previous Year]])&gt;0,1,0))</f>
        <v>0</v>
      </c>
      <c r="BD1825" t="str">
        <f>YEAR(LoanTable[[#This Row],[Disbursement Date]]) &amp; "-Q" &amp; ROUNDUP(MONTH(LoanTable[[#This Row],[Disbursement Date]])/3,0)</f>
        <v>2023-Q2</v>
      </c>
      <c r="BE1825">
        <f>IF(LoanTable[[#This Row],[Disbursement Date]]=LoanTable[[#This Row],[First Loan Date]],1,0)</f>
        <v>0</v>
      </c>
    </row>
    <row r="1826" spans="1:57" x14ac:dyDescent="0.3">
      <c r="A1826" t="s">
        <v>1363</v>
      </c>
      <c r="B1826">
        <v>580</v>
      </c>
      <c r="C1826" t="s">
        <v>409</v>
      </c>
      <c r="D1826" t="s">
        <v>587</v>
      </c>
      <c r="E1826">
        <v>29866</v>
      </c>
      <c r="F1826">
        <v>15424</v>
      </c>
      <c r="G1826">
        <v>18113</v>
      </c>
      <c r="H1826" s="5">
        <v>45033</v>
      </c>
      <c r="I1826" t="s">
        <v>615</v>
      </c>
      <c r="J1826" t="s">
        <v>613</v>
      </c>
      <c r="K1826">
        <v>1030063</v>
      </c>
      <c r="L1826" t="s">
        <v>411</v>
      </c>
      <c r="M1826" t="s">
        <v>93</v>
      </c>
      <c r="N1826" t="s">
        <v>13</v>
      </c>
      <c r="O1826" t="s">
        <v>46</v>
      </c>
      <c r="P1826">
        <v>32</v>
      </c>
      <c r="Q1826" s="5" t="s">
        <v>71</v>
      </c>
      <c r="R1826" t="s">
        <v>74</v>
      </c>
      <c r="S1826" t="s">
        <v>35</v>
      </c>
      <c r="T1826" t="s">
        <v>18</v>
      </c>
      <c r="U1826" t="s">
        <v>26</v>
      </c>
      <c r="V1826" t="s">
        <v>20</v>
      </c>
      <c r="W1826">
        <v>821</v>
      </c>
      <c r="X1826" t="s">
        <v>574</v>
      </c>
      <c r="Y1826" t="s">
        <v>584</v>
      </c>
      <c r="Z1826" t="s">
        <v>576</v>
      </c>
      <c r="AA1826">
        <v>6.6199999999999995E-2</v>
      </c>
      <c r="AB1826" t="s">
        <v>581</v>
      </c>
      <c r="AC1826" t="s">
        <v>588</v>
      </c>
      <c r="AD1826" t="s">
        <v>409</v>
      </c>
      <c r="AE1826" t="s">
        <v>234</v>
      </c>
      <c r="AF1826" t="s">
        <v>235</v>
      </c>
      <c r="AG1826" t="s">
        <v>236</v>
      </c>
      <c r="AH1826" t="s">
        <v>237</v>
      </c>
      <c r="AI1826" t="s">
        <v>246</v>
      </c>
      <c r="AJ1826">
        <v>1030063</v>
      </c>
      <c r="AK1826" t="s">
        <v>410</v>
      </c>
      <c r="AL1826" t="s">
        <v>241</v>
      </c>
      <c r="AM1826">
        <v>29850</v>
      </c>
      <c r="AN1826">
        <v>15256</v>
      </c>
      <c r="AO1826">
        <v>29615</v>
      </c>
      <c r="AP1826">
        <v>7.74</v>
      </c>
      <c r="AQ1826">
        <v>1440.71</v>
      </c>
      <c r="AR1826" t="s">
        <v>2626</v>
      </c>
      <c r="AS1826" t="s">
        <v>2626</v>
      </c>
      <c r="AT1826">
        <v>2</v>
      </c>
      <c r="AU1826" t="s">
        <v>2628</v>
      </c>
      <c r="AV1826" s="3">
        <v>43493</v>
      </c>
      <c r="AW1826" s="3" t="str">
        <f>TEXT(LoanTable[[#This Row],[Disbursement Date]],"YYYY-MM")</f>
        <v>2023-04</v>
      </c>
      <c r="AX1826" t="str">
        <f>TEXT(EDATE(LoanTable[[#This Row],[Disbursement Date]],-1),"YYYY-MM")</f>
        <v>2023-03</v>
      </c>
      <c r="AY1826">
        <f>IF(LoanTable[[#This Row],[Loan Status]]="Active",1,0)</f>
        <v>0</v>
      </c>
      <c r="AZ1826">
        <f>IF(COUNTIFS(LoanTable[Client id],LoanTable[[#This Row],[Client id]],LoanTable[Period],LoanTable[[#This Row],[Previous Period]])&gt;0,1,0)</f>
        <v>0</v>
      </c>
      <c r="BA1826" s="17" t="str">
        <f>TEXT(LoanTable[[#This Row],[Disbursement Date]],"YYYY")</f>
        <v>2023</v>
      </c>
      <c r="BB1826" s="10" cm="1">
        <f t="array" ref="BB1826">IF(YEAR(LoanTable[[#This Row],[Disbursement Date]])=MIN(YEAR(LoanTable[Disbursement Date])),"",YEAR(LoanTable[[#This Row],[Disbursement Date]])-1)</f>
        <v>2022</v>
      </c>
      <c r="BC1826" s="10">
        <f>IF(LoanTable[[#This Row],[Previous Year]]="",1,IF(COUNTIFS(LoanTable[Client id],LoanTable[[#This Row],[Client id]],LoanTable[Year],LoanTable[[#This Row],[Previous Year]])&gt;0,1,0))</f>
        <v>1</v>
      </c>
      <c r="BD1826" t="str">
        <f>YEAR(LoanTable[[#This Row],[Disbursement Date]]) &amp; "-Q" &amp; ROUNDUP(MONTH(LoanTable[[#This Row],[Disbursement Date]])/3,0)</f>
        <v>2023-Q2</v>
      </c>
      <c r="BE1826">
        <f>IF(LoanTable[[#This Row],[Disbursement Date]]=LoanTable[[#This Row],[First Loan Date]],1,0)</f>
        <v>0</v>
      </c>
    </row>
    <row r="1827" spans="1:57" x14ac:dyDescent="0.3">
      <c r="A1827" t="s">
        <v>2040</v>
      </c>
      <c r="B1827">
        <v>680</v>
      </c>
      <c r="C1827" t="s">
        <v>548</v>
      </c>
      <c r="D1827" t="s">
        <v>589</v>
      </c>
      <c r="E1827">
        <v>19048</v>
      </c>
      <c r="F1827">
        <v>13063</v>
      </c>
      <c r="G1827">
        <v>43081</v>
      </c>
      <c r="H1827" s="5">
        <v>45034</v>
      </c>
      <c r="I1827" t="s">
        <v>615</v>
      </c>
      <c r="J1827" t="s">
        <v>613</v>
      </c>
      <c r="K1827">
        <v>680026</v>
      </c>
      <c r="L1827" t="s">
        <v>551</v>
      </c>
      <c r="M1827" t="s">
        <v>23</v>
      </c>
      <c r="N1827" t="s">
        <v>13</v>
      </c>
      <c r="O1827" t="s">
        <v>46</v>
      </c>
      <c r="P1827">
        <v>34</v>
      </c>
      <c r="Q1827" s="5" t="s">
        <v>87</v>
      </c>
      <c r="R1827" t="s">
        <v>16</v>
      </c>
      <c r="S1827" t="s">
        <v>35</v>
      </c>
      <c r="T1827" t="s">
        <v>18</v>
      </c>
      <c r="U1827" t="s">
        <v>38</v>
      </c>
      <c r="V1827" t="s">
        <v>39</v>
      </c>
      <c r="W1827">
        <v>756</v>
      </c>
      <c r="X1827" t="s">
        <v>574</v>
      </c>
      <c r="Y1827" t="s">
        <v>590</v>
      </c>
      <c r="Z1827" t="s">
        <v>576</v>
      </c>
      <c r="AA1827">
        <v>9.9099999999999994E-2</v>
      </c>
      <c r="AB1827" t="s">
        <v>577</v>
      </c>
      <c r="AC1827" t="s">
        <v>591</v>
      </c>
      <c r="AD1827" t="s">
        <v>548</v>
      </c>
      <c r="AE1827" t="s">
        <v>472</v>
      </c>
      <c r="AF1827" t="s">
        <v>473</v>
      </c>
      <c r="AG1827" t="s">
        <v>474</v>
      </c>
      <c r="AH1827" t="s">
        <v>475</v>
      </c>
      <c r="AI1827" t="s">
        <v>549</v>
      </c>
      <c r="AJ1827">
        <v>680026</v>
      </c>
      <c r="AK1827" t="s">
        <v>550</v>
      </c>
      <c r="AL1827" t="s">
        <v>239</v>
      </c>
      <c r="AM1827">
        <v>18638</v>
      </c>
      <c r="AN1827">
        <v>14569</v>
      </c>
      <c r="AO1827">
        <v>18789</v>
      </c>
      <c r="AP1827">
        <v>43.14</v>
      </c>
      <c r="AQ1827">
        <v>1486.81</v>
      </c>
      <c r="AR1827" t="s">
        <v>2626</v>
      </c>
      <c r="AS1827" t="s">
        <v>2626</v>
      </c>
      <c r="AT1827">
        <v>0</v>
      </c>
      <c r="AU1827" t="s">
        <v>2628</v>
      </c>
      <c r="AV1827" s="3">
        <v>44336</v>
      </c>
      <c r="AW1827" s="3" t="str">
        <f>TEXT(LoanTable[[#This Row],[Disbursement Date]],"YYYY-MM")</f>
        <v>2023-04</v>
      </c>
      <c r="AX1827" t="str">
        <f>TEXT(EDATE(LoanTable[[#This Row],[Disbursement Date]],-1),"YYYY-MM")</f>
        <v>2023-03</v>
      </c>
      <c r="AY1827">
        <f>IF(LoanTable[[#This Row],[Loan Status]]="Active",1,0)</f>
        <v>0</v>
      </c>
      <c r="AZ1827">
        <f>IF(COUNTIFS(LoanTable[Client id],LoanTable[[#This Row],[Client id]],LoanTable[Period],LoanTable[[#This Row],[Previous Period]])&gt;0,1,0)</f>
        <v>0</v>
      </c>
      <c r="BA1827" s="17" t="str">
        <f>TEXT(LoanTable[[#This Row],[Disbursement Date]],"YYYY")</f>
        <v>2023</v>
      </c>
      <c r="BB1827" s="10" cm="1">
        <f t="array" ref="BB1827">IF(YEAR(LoanTable[[#This Row],[Disbursement Date]])=MIN(YEAR(LoanTable[Disbursement Date])),"",YEAR(LoanTable[[#This Row],[Disbursement Date]])-1)</f>
        <v>2022</v>
      </c>
      <c r="BC1827" s="10">
        <f>IF(LoanTable[[#This Row],[Previous Year]]="",1,IF(COUNTIFS(LoanTable[Client id],LoanTable[[#This Row],[Client id]],LoanTable[Year],LoanTable[[#This Row],[Previous Year]])&gt;0,1,0))</f>
        <v>0</v>
      </c>
      <c r="BD1827" t="str">
        <f>YEAR(LoanTable[[#This Row],[Disbursement Date]]) &amp; "-Q" &amp; ROUNDUP(MONTH(LoanTable[[#This Row],[Disbursement Date]])/3,0)</f>
        <v>2023-Q2</v>
      </c>
      <c r="BE1827">
        <f>IF(LoanTable[[#This Row],[Disbursement Date]]=LoanTable[[#This Row],[First Loan Date]],1,0)</f>
        <v>0</v>
      </c>
    </row>
    <row r="1828" spans="1:57" x14ac:dyDescent="0.3">
      <c r="A1828" t="s">
        <v>806</v>
      </c>
      <c r="B1828">
        <v>53</v>
      </c>
      <c r="C1828" t="s">
        <v>541</v>
      </c>
      <c r="D1828" t="s">
        <v>573</v>
      </c>
      <c r="E1828">
        <v>28685</v>
      </c>
      <c r="F1828">
        <v>32571</v>
      </c>
      <c r="G1828">
        <v>21038</v>
      </c>
      <c r="H1828" s="5">
        <v>45037</v>
      </c>
      <c r="I1828" t="s">
        <v>615</v>
      </c>
      <c r="J1828" t="s">
        <v>619</v>
      </c>
      <c r="K1828">
        <v>560090</v>
      </c>
      <c r="L1828" t="s">
        <v>544</v>
      </c>
      <c r="M1828" t="s">
        <v>12</v>
      </c>
      <c r="N1828" t="s">
        <v>13</v>
      </c>
      <c r="O1828" t="s">
        <v>28</v>
      </c>
      <c r="P1828">
        <v>50</v>
      </c>
      <c r="Q1828" s="6" t="s">
        <v>113</v>
      </c>
      <c r="R1828" t="s">
        <v>25</v>
      </c>
      <c r="S1828" t="s">
        <v>35</v>
      </c>
      <c r="T1828" t="s">
        <v>18</v>
      </c>
      <c r="U1828" t="s">
        <v>19</v>
      </c>
      <c r="V1828" t="s">
        <v>39</v>
      </c>
      <c r="W1828">
        <v>726</v>
      </c>
      <c r="X1828" t="s">
        <v>574</v>
      </c>
      <c r="Y1828" t="s">
        <v>575</v>
      </c>
      <c r="Z1828" t="s">
        <v>576</v>
      </c>
      <c r="AA1828">
        <v>0.1065</v>
      </c>
      <c r="AB1828" t="s">
        <v>577</v>
      </c>
      <c r="AC1828" t="s">
        <v>578</v>
      </c>
      <c r="AD1828" t="s">
        <v>541</v>
      </c>
      <c r="AE1828" t="s">
        <v>472</v>
      </c>
      <c r="AF1828" t="s">
        <v>473</v>
      </c>
      <c r="AG1828" t="s">
        <v>474</v>
      </c>
      <c r="AH1828" t="s">
        <v>475</v>
      </c>
      <c r="AI1828" t="s">
        <v>542</v>
      </c>
      <c r="AJ1828">
        <v>560090</v>
      </c>
      <c r="AK1828" t="s">
        <v>543</v>
      </c>
      <c r="AL1828" t="s">
        <v>239</v>
      </c>
      <c r="AM1828">
        <v>28405</v>
      </c>
      <c r="AN1828">
        <v>34081</v>
      </c>
      <c r="AO1828">
        <v>28269</v>
      </c>
      <c r="AP1828">
        <v>3.61</v>
      </c>
      <c r="AQ1828">
        <v>1042.6199999999999</v>
      </c>
      <c r="AR1828" t="s">
        <v>2626</v>
      </c>
      <c r="AS1828" t="s">
        <v>2626</v>
      </c>
      <c r="AT1828">
        <v>1</v>
      </c>
      <c r="AU1828" t="s">
        <v>2628</v>
      </c>
      <c r="AV1828" s="3">
        <v>42507</v>
      </c>
      <c r="AW1828" s="3" t="str">
        <f>TEXT(LoanTable[[#This Row],[Disbursement Date]],"YYYY-MM")</f>
        <v>2023-04</v>
      </c>
      <c r="AX1828" t="str">
        <f>TEXT(EDATE(LoanTable[[#This Row],[Disbursement Date]],-1),"YYYY-MM")</f>
        <v>2023-03</v>
      </c>
      <c r="AY1828">
        <f>IF(LoanTable[[#This Row],[Loan Status]]="Active",1,0)</f>
        <v>0</v>
      </c>
      <c r="AZ1828">
        <f>IF(COUNTIFS(LoanTable[Client id],LoanTable[[#This Row],[Client id]],LoanTable[Period],LoanTable[[#This Row],[Previous Period]])&gt;0,1,0)</f>
        <v>0</v>
      </c>
      <c r="BA1828" s="17" t="str">
        <f>TEXT(LoanTable[[#This Row],[Disbursement Date]],"YYYY")</f>
        <v>2023</v>
      </c>
      <c r="BB1828" s="10" cm="1">
        <f t="array" ref="BB1828">IF(YEAR(LoanTable[[#This Row],[Disbursement Date]])=MIN(YEAR(LoanTable[Disbursement Date])),"",YEAR(LoanTable[[#This Row],[Disbursement Date]])-1)</f>
        <v>2022</v>
      </c>
      <c r="BC1828" s="10">
        <f>IF(LoanTable[[#This Row],[Previous Year]]="",1,IF(COUNTIFS(LoanTable[Client id],LoanTable[[#This Row],[Client id]],LoanTable[Year],LoanTable[[#This Row],[Previous Year]])&gt;0,1,0))</f>
        <v>0</v>
      </c>
      <c r="BD1828" t="str">
        <f>YEAR(LoanTable[[#This Row],[Disbursement Date]]) &amp; "-Q" &amp; ROUNDUP(MONTH(LoanTable[[#This Row],[Disbursement Date]])/3,0)</f>
        <v>2023-Q2</v>
      </c>
      <c r="BE1828">
        <f>IF(LoanTable[[#This Row],[Disbursement Date]]=LoanTable[[#This Row],[First Loan Date]],1,0)</f>
        <v>0</v>
      </c>
    </row>
    <row r="1829" spans="1:57" x14ac:dyDescent="0.3">
      <c r="A1829" t="s">
        <v>1255</v>
      </c>
      <c r="B1829">
        <v>730</v>
      </c>
      <c r="C1829" t="s">
        <v>386</v>
      </c>
      <c r="D1829" t="s">
        <v>573</v>
      </c>
      <c r="E1829">
        <v>19853</v>
      </c>
      <c r="F1829">
        <v>14111</v>
      </c>
      <c r="G1829">
        <v>26843</v>
      </c>
      <c r="H1829" s="5">
        <v>45039</v>
      </c>
      <c r="I1829" t="s">
        <v>617</v>
      </c>
      <c r="J1829" t="s">
        <v>619</v>
      </c>
      <c r="K1829">
        <v>1110166</v>
      </c>
      <c r="L1829" t="s">
        <v>389</v>
      </c>
      <c r="M1829" t="s">
        <v>160</v>
      </c>
      <c r="N1829" t="s">
        <v>13</v>
      </c>
      <c r="O1829" t="s">
        <v>46</v>
      </c>
      <c r="P1829">
        <v>33</v>
      </c>
      <c r="Q1829" s="5" t="s">
        <v>161</v>
      </c>
      <c r="R1829" t="s">
        <v>30</v>
      </c>
      <c r="S1829" t="s">
        <v>145</v>
      </c>
      <c r="T1829" t="s">
        <v>63</v>
      </c>
      <c r="U1829" t="s">
        <v>38</v>
      </c>
      <c r="V1829" t="s">
        <v>39</v>
      </c>
      <c r="W1829">
        <v>754</v>
      </c>
      <c r="X1829" t="s">
        <v>574</v>
      </c>
      <c r="Y1829" t="s">
        <v>575</v>
      </c>
      <c r="Z1829" t="s">
        <v>576</v>
      </c>
      <c r="AA1829">
        <v>0.1065</v>
      </c>
      <c r="AB1829" t="s">
        <v>577</v>
      </c>
      <c r="AC1829" t="s">
        <v>578</v>
      </c>
      <c r="AD1829" t="s">
        <v>386</v>
      </c>
      <c r="AE1829" t="s">
        <v>234</v>
      </c>
      <c r="AF1829" t="s">
        <v>235</v>
      </c>
      <c r="AG1829" t="s">
        <v>236</v>
      </c>
      <c r="AH1829" t="s">
        <v>237</v>
      </c>
      <c r="AI1829" t="s">
        <v>387</v>
      </c>
      <c r="AJ1829">
        <v>1110166</v>
      </c>
      <c r="AK1829" t="s">
        <v>388</v>
      </c>
      <c r="AL1829" t="s">
        <v>239</v>
      </c>
      <c r="AM1829">
        <v>19393</v>
      </c>
      <c r="AN1829">
        <v>15548</v>
      </c>
      <c r="AO1829">
        <v>19763</v>
      </c>
      <c r="AP1829">
        <v>49.11</v>
      </c>
      <c r="AQ1829">
        <v>232.51</v>
      </c>
      <c r="AR1829" t="s">
        <v>2626</v>
      </c>
      <c r="AS1829" t="s">
        <v>2626</v>
      </c>
      <c r="AT1829">
        <v>1</v>
      </c>
      <c r="AU1829" t="s">
        <v>2629</v>
      </c>
      <c r="AV1829" s="3">
        <v>42359</v>
      </c>
      <c r="AW1829" s="3" t="str">
        <f>TEXT(LoanTable[[#This Row],[Disbursement Date]],"YYYY-MM")</f>
        <v>2023-04</v>
      </c>
      <c r="AX1829" t="str">
        <f>TEXT(EDATE(LoanTable[[#This Row],[Disbursement Date]],-1),"YYYY-MM")</f>
        <v>2023-03</v>
      </c>
      <c r="AY1829">
        <f>IF(LoanTable[[#This Row],[Loan Status]]="Active",1,0)</f>
        <v>0</v>
      </c>
      <c r="AZ1829">
        <f>IF(COUNTIFS(LoanTable[Client id],LoanTable[[#This Row],[Client id]],LoanTable[Period],LoanTable[[#This Row],[Previous Period]])&gt;0,1,0)</f>
        <v>0</v>
      </c>
      <c r="BA1829" s="17" t="str">
        <f>TEXT(LoanTable[[#This Row],[Disbursement Date]],"YYYY")</f>
        <v>2023</v>
      </c>
      <c r="BB1829" s="10" cm="1">
        <f t="array" ref="BB1829">IF(YEAR(LoanTable[[#This Row],[Disbursement Date]])=MIN(YEAR(LoanTable[Disbursement Date])),"",YEAR(LoanTable[[#This Row],[Disbursement Date]])-1)</f>
        <v>2022</v>
      </c>
      <c r="BC1829" s="10">
        <f>IF(LoanTable[[#This Row],[Previous Year]]="",1,IF(COUNTIFS(LoanTable[Client id],LoanTable[[#This Row],[Client id]],LoanTable[Year],LoanTable[[#This Row],[Previous Year]])&gt;0,1,0))</f>
        <v>1</v>
      </c>
      <c r="BD1829" t="str">
        <f>YEAR(LoanTable[[#This Row],[Disbursement Date]]) &amp; "-Q" &amp; ROUNDUP(MONTH(LoanTable[[#This Row],[Disbursement Date]])/3,0)</f>
        <v>2023-Q2</v>
      </c>
      <c r="BE1829">
        <f>IF(LoanTable[[#This Row],[Disbursement Date]]=LoanTable[[#This Row],[First Loan Date]],1,0)</f>
        <v>0</v>
      </c>
    </row>
    <row r="1830" spans="1:57" x14ac:dyDescent="0.3">
      <c r="A1830" t="s">
        <v>638</v>
      </c>
      <c r="B1830">
        <v>312</v>
      </c>
      <c r="C1830" t="s">
        <v>246</v>
      </c>
      <c r="D1830" t="s">
        <v>589</v>
      </c>
      <c r="E1830">
        <v>12261</v>
      </c>
      <c r="F1830">
        <v>14267</v>
      </c>
      <c r="G1830">
        <v>32289</v>
      </c>
      <c r="H1830" s="5">
        <v>45040</v>
      </c>
      <c r="I1830" t="s">
        <v>612</v>
      </c>
      <c r="J1830" t="s">
        <v>619</v>
      </c>
      <c r="K1830">
        <v>110159</v>
      </c>
      <c r="L1830" t="s">
        <v>248</v>
      </c>
      <c r="M1830" t="s">
        <v>72</v>
      </c>
      <c r="N1830" t="s">
        <v>13</v>
      </c>
      <c r="O1830" t="s">
        <v>28</v>
      </c>
      <c r="P1830">
        <v>49</v>
      </c>
      <c r="Q1830" s="5" t="s">
        <v>167</v>
      </c>
      <c r="R1830" t="s">
        <v>74</v>
      </c>
      <c r="S1830" t="s">
        <v>105</v>
      </c>
      <c r="T1830" t="s">
        <v>18</v>
      </c>
      <c r="U1830" t="s">
        <v>65</v>
      </c>
      <c r="V1830" t="s">
        <v>39</v>
      </c>
      <c r="W1830">
        <v>357</v>
      </c>
      <c r="X1830" t="s">
        <v>574</v>
      </c>
      <c r="Y1830" t="s">
        <v>590</v>
      </c>
      <c r="Z1830" t="s">
        <v>576</v>
      </c>
      <c r="AA1830">
        <v>9.9099999999999994E-2</v>
      </c>
      <c r="AB1830" t="s">
        <v>577</v>
      </c>
      <c r="AC1830" t="s">
        <v>591</v>
      </c>
      <c r="AD1830" t="s">
        <v>246</v>
      </c>
      <c r="AE1830" t="s">
        <v>234</v>
      </c>
      <c r="AF1830" t="s">
        <v>235</v>
      </c>
      <c r="AG1830" t="s">
        <v>236</v>
      </c>
      <c r="AH1830" t="s">
        <v>237</v>
      </c>
      <c r="AI1830" t="s">
        <v>246</v>
      </c>
      <c r="AJ1830">
        <v>110159</v>
      </c>
      <c r="AK1830" t="s">
        <v>247</v>
      </c>
      <c r="AL1830" t="s">
        <v>241</v>
      </c>
      <c r="AM1830">
        <v>12505</v>
      </c>
      <c r="AN1830">
        <v>15882</v>
      </c>
      <c r="AO1830">
        <v>12248</v>
      </c>
      <c r="AP1830">
        <v>18.38</v>
      </c>
      <c r="AQ1830">
        <v>699.77</v>
      </c>
      <c r="AR1830" t="s">
        <v>2626</v>
      </c>
      <c r="AS1830" t="s">
        <v>2626</v>
      </c>
      <c r="AT1830">
        <v>2</v>
      </c>
      <c r="AU1830" t="s">
        <v>2629</v>
      </c>
      <c r="AV1830" s="3">
        <v>45040</v>
      </c>
      <c r="AW1830" s="3" t="str">
        <f>TEXT(LoanTable[[#This Row],[Disbursement Date]],"YYYY-MM")</f>
        <v>2023-04</v>
      </c>
      <c r="AX1830" t="str">
        <f>TEXT(EDATE(LoanTable[[#This Row],[Disbursement Date]],-1),"YYYY-MM")</f>
        <v>2023-03</v>
      </c>
      <c r="AY1830">
        <f>IF(LoanTable[[#This Row],[Loan Status]]="Active",1,0)</f>
        <v>0</v>
      </c>
      <c r="AZ1830">
        <f>IF(COUNTIFS(LoanTable[Client id],LoanTable[[#This Row],[Client id]],LoanTable[Period],LoanTable[[#This Row],[Previous Period]])&gt;0,1,0)</f>
        <v>0</v>
      </c>
      <c r="BA1830" s="17" t="str">
        <f>TEXT(LoanTable[[#This Row],[Disbursement Date]],"YYYY")</f>
        <v>2023</v>
      </c>
      <c r="BB1830" s="10" cm="1">
        <f t="array" ref="BB1830">IF(YEAR(LoanTable[[#This Row],[Disbursement Date]])=MIN(YEAR(LoanTable[Disbursement Date])),"",YEAR(LoanTable[[#This Row],[Disbursement Date]])-1)</f>
        <v>2022</v>
      </c>
      <c r="BC1830" s="10">
        <f>IF(LoanTable[[#This Row],[Previous Year]]="",1,IF(COUNTIFS(LoanTable[Client id],LoanTable[[#This Row],[Client id]],LoanTable[Year],LoanTable[[#This Row],[Previous Year]])&gt;0,1,0))</f>
        <v>0</v>
      </c>
      <c r="BD1830" t="str">
        <f>YEAR(LoanTable[[#This Row],[Disbursement Date]]) &amp; "-Q" &amp; ROUNDUP(MONTH(LoanTable[[#This Row],[Disbursement Date]])/3,0)</f>
        <v>2023-Q2</v>
      </c>
      <c r="BE1830">
        <f>IF(LoanTable[[#This Row],[Disbursement Date]]=LoanTable[[#This Row],[First Loan Date]],1,0)</f>
        <v>1</v>
      </c>
    </row>
    <row r="1831" spans="1:57" x14ac:dyDescent="0.3">
      <c r="A1831" t="s">
        <v>854</v>
      </c>
      <c r="B1831">
        <v>368</v>
      </c>
      <c r="C1831" t="s">
        <v>258</v>
      </c>
      <c r="D1831" t="s">
        <v>589</v>
      </c>
      <c r="E1831">
        <v>4251</v>
      </c>
      <c r="F1831">
        <v>12707</v>
      </c>
      <c r="G1831">
        <v>15530</v>
      </c>
      <c r="H1831" s="5">
        <v>45040</v>
      </c>
      <c r="I1831" t="s">
        <v>624</v>
      </c>
      <c r="J1831" t="s">
        <v>613</v>
      </c>
      <c r="K1831">
        <v>250029</v>
      </c>
      <c r="L1831" t="s">
        <v>264</v>
      </c>
      <c r="M1831" t="s">
        <v>90</v>
      </c>
      <c r="N1831" t="s">
        <v>13</v>
      </c>
      <c r="O1831" t="s">
        <v>46</v>
      </c>
      <c r="P1831">
        <v>28</v>
      </c>
      <c r="Q1831" s="5" t="s">
        <v>53</v>
      </c>
      <c r="R1831" t="s">
        <v>74</v>
      </c>
      <c r="S1831" t="s">
        <v>35</v>
      </c>
      <c r="T1831" t="s">
        <v>18</v>
      </c>
      <c r="U1831" t="s">
        <v>65</v>
      </c>
      <c r="V1831" t="s">
        <v>20</v>
      </c>
      <c r="W1831">
        <v>553</v>
      </c>
      <c r="X1831" t="s">
        <v>574</v>
      </c>
      <c r="Y1831" t="s">
        <v>590</v>
      </c>
      <c r="Z1831" t="s">
        <v>576</v>
      </c>
      <c r="AA1831">
        <v>9.9099999999999994E-2</v>
      </c>
      <c r="AB1831" t="s">
        <v>577</v>
      </c>
      <c r="AC1831" t="s">
        <v>591</v>
      </c>
      <c r="AD1831" t="s">
        <v>258</v>
      </c>
      <c r="AE1831" t="s">
        <v>259</v>
      </c>
      <c r="AF1831" t="s">
        <v>260</v>
      </c>
      <c r="AG1831" t="s">
        <v>261</v>
      </c>
      <c r="AH1831" t="s">
        <v>262</v>
      </c>
      <c r="AI1831" t="s">
        <v>258</v>
      </c>
      <c r="AJ1831">
        <v>250029</v>
      </c>
      <c r="AK1831" t="s">
        <v>263</v>
      </c>
      <c r="AL1831" t="s">
        <v>256</v>
      </c>
      <c r="AM1831">
        <v>4341</v>
      </c>
      <c r="AN1831">
        <v>12780</v>
      </c>
      <c r="AO1831">
        <v>3835</v>
      </c>
      <c r="AP1831">
        <v>14.21</v>
      </c>
      <c r="AQ1831">
        <v>2459.83</v>
      </c>
      <c r="AR1831" t="s">
        <v>2626</v>
      </c>
      <c r="AS1831" t="s">
        <v>2626</v>
      </c>
      <c r="AT1831">
        <v>2</v>
      </c>
      <c r="AU1831" t="s">
        <v>2628</v>
      </c>
      <c r="AV1831" s="3">
        <v>42026</v>
      </c>
      <c r="AW1831" s="3" t="str">
        <f>TEXT(LoanTable[[#This Row],[Disbursement Date]],"YYYY-MM")</f>
        <v>2023-04</v>
      </c>
      <c r="AX1831" t="str">
        <f>TEXT(EDATE(LoanTable[[#This Row],[Disbursement Date]],-1),"YYYY-MM")</f>
        <v>2023-03</v>
      </c>
      <c r="AY1831">
        <f>IF(LoanTable[[#This Row],[Loan Status]]="Active",1,0)</f>
        <v>1</v>
      </c>
      <c r="AZ1831">
        <f>IF(COUNTIFS(LoanTable[Client id],LoanTable[[#This Row],[Client id]],LoanTable[Period],LoanTable[[#This Row],[Previous Period]])&gt;0,1,0)</f>
        <v>0</v>
      </c>
      <c r="BA1831" s="17" t="str">
        <f>TEXT(LoanTable[[#This Row],[Disbursement Date]],"YYYY")</f>
        <v>2023</v>
      </c>
      <c r="BB1831" s="10" cm="1">
        <f t="array" ref="BB1831">IF(YEAR(LoanTable[[#This Row],[Disbursement Date]])=MIN(YEAR(LoanTable[Disbursement Date])),"",YEAR(LoanTable[[#This Row],[Disbursement Date]])-1)</f>
        <v>2022</v>
      </c>
      <c r="BC1831" s="10">
        <f>IF(LoanTable[[#This Row],[Previous Year]]="",1,IF(COUNTIFS(LoanTable[Client id],LoanTable[[#This Row],[Client id]],LoanTable[Year],LoanTable[[#This Row],[Previous Year]])&gt;0,1,0))</f>
        <v>0</v>
      </c>
      <c r="BD1831" t="str">
        <f>YEAR(LoanTable[[#This Row],[Disbursement Date]]) &amp; "-Q" &amp; ROUNDUP(MONTH(LoanTable[[#This Row],[Disbursement Date]])/3,0)</f>
        <v>2023-Q2</v>
      </c>
      <c r="BE1831">
        <f>IF(LoanTable[[#This Row],[Disbursement Date]]=LoanTable[[#This Row],[First Loan Date]],1,0)</f>
        <v>0</v>
      </c>
    </row>
    <row r="1832" spans="1:57" x14ac:dyDescent="0.3">
      <c r="A1832" t="s">
        <v>1584</v>
      </c>
      <c r="B1832">
        <v>417</v>
      </c>
      <c r="C1832" t="s">
        <v>246</v>
      </c>
      <c r="D1832" t="s">
        <v>589</v>
      </c>
      <c r="E1832">
        <v>17042</v>
      </c>
      <c r="F1832">
        <v>12111</v>
      </c>
      <c r="G1832">
        <v>5576</v>
      </c>
      <c r="H1832" s="5">
        <v>45044</v>
      </c>
      <c r="I1832" t="s">
        <v>615</v>
      </c>
      <c r="J1832" t="s">
        <v>613</v>
      </c>
      <c r="K1832">
        <v>110159</v>
      </c>
      <c r="L1832" t="s">
        <v>248</v>
      </c>
      <c r="M1832" t="s">
        <v>86</v>
      </c>
      <c r="N1832" t="s">
        <v>13</v>
      </c>
      <c r="O1832" t="s">
        <v>46</v>
      </c>
      <c r="P1832">
        <v>35</v>
      </c>
      <c r="Q1832" s="5" t="s">
        <v>87</v>
      </c>
      <c r="R1832" t="s">
        <v>30</v>
      </c>
      <c r="S1832" t="s">
        <v>145</v>
      </c>
      <c r="T1832" t="s">
        <v>18</v>
      </c>
      <c r="U1832" t="s">
        <v>65</v>
      </c>
      <c r="V1832" t="s">
        <v>31</v>
      </c>
      <c r="W1832">
        <v>697</v>
      </c>
      <c r="X1832" t="s">
        <v>574</v>
      </c>
      <c r="Y1832" t="s">
        <v>590</v>
      </c>
      <c r="Z1832" t="s">
        <v>576</v>
      </c>
      <c r="AA1832">
        <v>9.9099999999999994E-2</v>
      </c>
      <c r="AB1832" t="s">
        <v>577</v>
      </c>
      <c r="AC1832" t="s">
        <v>591</v>
      </c>
      <c r="AD1832" t="s">
        <v>246</v>
      </c>
      <c r="AE1832" t="s">
        <v>234</v>
      </c>
      <c r="AF1832" t="s">
        <v>235</v>
      </c>
      <c r="AG1832" t="s">
        <v>236</v>
      </c>
      <c r="AH1832" t="s">
        <v>237</v>
      </c>
      <c r="AI1832" t="s">
        <v>246</v>
      </c>
      <c r="AJ1832">
        <v>110159</v>
      </c>
      <c r="AK1832" t="s">
        <v>247</v>
      </c>
      <c r="AL1832" t="s">
        <v>241</v>
      </c>
      <c r="AM1832">
        <v>18989</v>
      </c>
      <c r="AN1832">
        <v>12751</v>
      </c>
      <c r="AO1832">
        <v>16991</v>
      </c>
      <c r="AP1832">
        <v>8.32</v>
      </c>
      <c r="AQ1832">
        <v>3849.53</v>
      </c>
      <c r="AR1832" t="s">
        <v>2626</v>
      </c>
      <c r="AS1832" t="s">
        <v>2626</v>
      </c>
      <c r="AT1832">
        <v>1</v>
      </c>
      <c r="AU1832" t="s">
        <v>2628</v>
      </c>
      <c r="AV1832" s="3">
        <v>43507</v>
      </c>
      <c r="AW1832" s="3" t="str">
        <f>TEXT(LoanTable[[#This Row],[Disbursement Date]],"YYYY-MM")</f>
        <v>2023-04</v>
      </c>
      <c r="AX1832" t="str">
        <f>TEXT(EDATE(LoanTable[[#This Row],[Disbursement Date]],-1),"YYYY-MM")</f>
        <v>2023-03</v>
      </c>
      <c r="AY1832">
        <f>IF(LoanTable[[#This Row],[Loan Status]]="Active",1,0)</f>
        <v>0</v>
      </c>
      <c r="AZ1832">
        <f>IF(COUNTIFS(LoanTable[Client id],LoanTable[[#This Row],[Client id]],LoanTable[Period],LoanTable[[#This Row],[Previous Period]])&gt;0,1,0)</f>
        <v>0</v>
      </c>
      <c r="BA1832" s="17" t="str">
        <f>TEXT(LoanTable[[#This Row],[Disbursement Date]],"YYYY")</f>
        <v>2023</v>
      </c>
      <c r="BB1832" s="10" cm="1">
        <f t="array" ref="BB1832">IF(YEAR(LoanTable[[#This Row],[Disbursement Date]])=MIN(YEAR(LoanTable[Disbursement Date])),"",YEAR(LoanTable[[#This Row],[Disbursement Date]])-1)</f>
        <v>2022</v>
      </c>
      <c r="BC1832" s="10">
        <f>IF(LoanTable[[#This Row],[Previous Year]]="",1,IF(COUNTIFS(LoanTable[Client id],LoanTable[[#This Row],[Client id]],LoanTable[Year],LoanTable[[#This Row],[Previous Year]])&gt;0,1,0))</f>
        <v>1</v>
      </c>
      <c r="BD1832" t="str">
        <f>YEAR(LoanTable[[#This Row],[Disbursement Date]]) &amp; "-Q" &amp; ROUNDUP(MONTH(LoanTable[[#This Row],[Disbursement Date]])/3,0)</f>
        <v>2023-Q2</v>
      </c>
      <c r="BE1832">
        <f>IF(LoanTable[[#This Row],[Disbursement Date]]=LoanTable[[#This Row],[First Loan Date]],1,0)</f>
        <v>0</v>
      </c>
    </row>
    <row r="1833" spans="1:57" x14ac:dyDescent="0.3">
      <c r="A1833" t="s">
        <v>1463</v>
      </c>
      <c r="B1833">
        <v>284</v>
      </c>
      <c r="C1833" t="s">
        <v>249</v>
      </c>
      <c r="D1833" t="s">
        <v>589</v>
      </c>
      <c r="E1833">
        <v>13163</v>
      </c>
      <c r="F1833">
        <v>13508</v>
      </c>
      <c r="G1833">
        <v>3586</v>
      </c>
      <c r="H1833" s="5">
        <v>45046</v>
      </c>
      <c r="I1833" t="s">
        <v>612</v>
      </c>
      <c r="J1833" t="s">
        <v>619</v>
      </c>
      <c r="K1833">
        <v>910182</v>
      </c>
      <c r="L1833" t="s">
        <v>257</v>
      </c>
      <c r="M1833" t="s">
        <v>60</v>
      </c>
      <c r="N1833" t="s">
        <v>13</v>
      </c>
      <c r="O1833" t="s">
        <v>46</v>
      </c>
      <c r="P1833">
        <v>34</v>
      </c>
      <c r="Q1833" s="5" t="s">
        <v>87</v>
      </c>
      <c r="R1833" t="s">
        <v>30</v>
      </c>
      <c r="S1833" t="s">
        <v>145</v>
      </c>
      <c r="T1833" t="s">
        <v>18</v>
      </c>
      <c r="U1833" t="s">
        <v>22</v>
      </c>
      <c r="V1833" t="s">
        <v>20</v>
      </c>
      <c r="W1833">
        <v>464</v>
      </c>
      <c r="X1833" t="s">
        <v>574</v>
      </c>
      <c r="Y1833" t="s">
        <v>590</v>
      </c>
      <c r="Z1833" t="s">
        <v>576</v>
      </c>
      <c r="AA1833">
        <v>9.9099999999999994E-2</v>
      </c>
      <c r="AB1833" t="s">
        <v>577</v>
      </c>
      <c r="AC1833" t="s">
        <v>591</v>
      </c>
      <c r="AD1833" t="s">
        <v>249</v>
      </c>
      <c r="AE1833" t="s">
        <v>250</v>
      </c>
      <c r="AF1833" t="s">
        <v>251</v>
      </c>
      <c r="AG1833" t="s">
        <v>252</v>
      </c>
      <c r="AH1833" t="s">
        <v>253</v>
      </c>
      <c r="AI1833" t="s">
        <v>254</v>
      </c>
      <c r="AJ1833">
        <v>910182</v>
      </c>
      <c r="AK1833" t="s">
        <v>255</v>
      </c>
      <c r="AL1833" t="s">
        <v>256</v>
      </c>
      <c r="AM1833">
        <v>13605</v>
      </c>
      <c r="AN1833">
        <v>14599</v>
      </c>
      <c r="AO1833">
        <v>12830</v>
      </c>
      <c r="AP1833">
        <v>42.26</v>
      </c>
      <c r="AQ1833">
        <v>1191.74</v>
      </c>
      <c r="AR1833" t="s">
        <v>2626</v>
      </c>
      <c r="AS1833" t="s">
        <v>2626</v>
      </c>
      <c r="AT1833">
        <v>2</v>
      </c>
      <c r="AU1833" t="s">
        <v>2628</v>
      </c>
      <c r="AV1833" s="3">
        <v>42443</v>
      </c>
      <c r="AW1833" s="3" t="str">
        <f>TEXT(LoanTable[[#This Row],[Disbursement Date]],"YYYY-MM")</f>
        <v>2023-04</v>
      </c>
      <c r="AX1833" t="str">
        <f>TEXT(EDATE(LoanTable[[#This Row],[Disbursement Date]],-1),"YYYY-MM")</f>
        <v>2023-03</v>
      </c>
      <c r="AY1833">
        <f>IF(LoanTable[[#This Row],[Loan Status]]="Active",1,0)</f>
        <v>0</v>
      </c>
      <c r="AZ1833">
        <f>IF(COUNTIFS(LoanTable[Client id],LoanTable[[#This Row],[Client id]],LoanTable[Period],LoanTable[[#This Row],[Previous Period]])&gt;0,1,0)</f>
        <v>0</v>
      </c>
      <c r="BA1833" s="17" t="str">
        <f>TEXT(LoanTable[[#This Row],[Disbursement Date]],"YYYY")</f>
        <v>2023</v>
      </c>
      <c r="BB1833" s="10" cm="1">
        <f t="array" ref="BB1833">IF(YEAR(LoanTable[[#This Row],[Disbursement Date]])=MIN(YEAR(LoanTable[Disbursement Date])),"",YEAR(LoanTable[[#This Row],[Disbursement Date]])-1)</f>
        <v>2022</v>
      </c>
      <c r="BC1833" s="10">
        <f>IF(LoanTable[[#This Row],[Previous Year]]="",1,IF(COUNTIFS(LoanTable[Client id],LoanTable[[#This Row],[Client id]],LoanTable[Year],LoanTable[[#This Row],[Previous Year]])&gt;0,1,0))</f>
        <v>0</v>
      </c>
      <c r="BD1833" t="str">
        <f>YEAR(LoanTable[[#This Row],[Disbursement Date]]) &amp; "-Q" &amp; ROUNDUP(MONTH(LoanTable[[#This Row],[Disbursement Date]])/3,0)</f>
        <v>2023-Q2</v>
      </c>
      <c r="BE1833">
        <f>IF(LoanTable[[#This Row],[Disbursement Date]]=LoanTable[[#This Row],[First Loan Date]],1,0)</f>
        <v>0</v>
      </c>
    </row>
    <row r="1834" spans="1:57" x14ac:dyDescent="0.3">
      <c r="A1834" t="s">
        <v>2353</v>
      </c>
      <c r="B1834">
        <v>475</v>
      </c>
      <c r="C1834" t="s">
        <v>548</v>
      </c>
      <c r="D1834" t="s">
        <v>589</v>
      </c>
      <c r="E1834">
        <v>13971</v>
      </c>
      <c r="F1834">
        <v>37780</v>
      </c>
      <c r="G1834">
        <v>40737</v>
      </c>
      <c r="H1834" s="5">
        <v>45050</v>
      </c>
      <c r="I1834" t="s">
        <v>624</v>
      </c>
      <c r="J1834" t="s">
        <v>619</v>
      </c>
      <c r="K1834">
        <v>680026</v>
      </c>
      <c r="L1834" t="s">
        <v>551</v>
      </c>
      <c r="M1834" t="s">
        <v>171</v>
      </c>
      <c r="N1834" t="s">
        <v>13</v>
      </c>
      <c r="O1834" t="s">
        <v>46</v>
      </c>
      <c r="P1834">
        <v>31</v>
      </c>
      <c r="Q1834" s="5" t="s">
        <v>47</v>
      </c>
      <c r="R1834" t="s">
        <v>30</v>
      </c>
      <c r="S1834" t="s">
        <v>145</v>
      </c>
      <c r="T1834" t="s">
        <v>63</v>
      </c>
      <c r="U1834" t="s">
        <v>26</v>
      </c>
      <c r="V1834" t="s">
        <v>31</v>
      </c>
      <c r="W1834">
        <v>462</v>
      </c>
      <c r="X1834" t="s">
        <v>574</v>
      </c>
      <c r="Y1834" t="s">
        <v>590</v>
      </c>
      <c r="Z1834" t="s">
        <v>576</v>
      </c>
      <c r="AA1834">
        <v>9.9099999999999994E-2</v>
      </c>
      <c r="AB1834" t="s">
        <v>577</v>
      </c>
      <c r="AC1834" t="s">
        <v>591</v>
      </c>
      <c r="AD1834" t="s">
        <v>548</v>
      </c>
      <c r="AE1834" t="s">
        <v>472</v>
      </c>
      <c r="AF1834" t="s">
        <v>473</v>
      </c>
      <c r="AG1834" t="s">
        <v>474</v>
      </c>
      <c r="AH1834" t="s">
        <v>475</v>
      </c>
      <c r="AI1834" t="s">
        <v>549</v>
      </c>
      <c r="AJ1834">
        <v>680026</v>
      </c>
      <c r="AK1834" t="s">
        <v>550</v>
      </c>
      <c r="AL1834" t="s">
        <v>239</v>
      </c>
      <c r="AM1834">
        <v>13705</v>
      </c>
      <c r="AN1834">
        <v>37653</v>
      </c>
      <c r="AO1834">
        <v>13731</v>
      </c>
      <c r="AP1834">
        <v>20.09</v>
      </c>
      <c r="AQ1834">
        <v>3482.31</v>
      </c>
      <c r="AR1834" t="s">
        <v>2627</v>
      </c>
      <c r="AS1834" t="s">
        <v>2626</v>
      </c>
      <c r="AT1834">
        <v>0</v>
      </c>
      <c r="AU1834" t="s">
        <v>2628</v>
      </c>
      <c r="AV1834" s="3">
        <v>45050</v>
      </c>
      <c r="AW1834" s="3" t="str">
        <f>TEXT(LoanTable[[#This Row],[Disbursement Date]],"YYYY-MM")</f>
        <v>2023-05</v>
      </c>
      <c r="AX1834" t="str">
        <f>TEXT(EDATE(LoanTable[[#This Row],[Disbursement Date]],-1),"YYYY-MM")</f>
        <v>2023-04</v>
      </c>
      <c r="AY1834">
        <f>IF(LoanTable[[#This Row],[Loan Status]]="Active",1,0)</f>
        <v>1</v>
      </c>
      <c r="AZ1834">
        <f>IF(COUNTIFS(LoanTable[Client id],LoanTable[[#This Row],[Client id]],LoanTable[Period],LoanTable[[#This Row],[Previous Period]])&gt;0,1,0)</f>
        <v>0</v>
      </c>
      <c r="BA1834" s="17" t="str">
        <f>TEXT(LoanTable[[#This Row],[Disbursement Date]],"YYYY")</f>
        <v>2023</v>
      </c>
      <c r="BB1834" s="10" cm="1">
        <f t="array" ref="BB1834">IF(YEAR(LoanTable[[#This Row],[Disbursement Date]])=MIN(YEAR(LoanTable[Disbursement Date])),"",YEAR(LoanTable[[#This Row],[Disbursement Date]])-1)</f>
        <v>2022</v>
      </c>
      <c r="BC1834" s="10">
        <f>IF(LoanTable[[#This Row],[Previous Year]]="",1,IF(COUNTIFS(LoanTable[Client id],LoanTable[[#This Row],[Client id]],LoanTable[Year],LoanTable[[#This Row],[Previous Year]])&gt;0,1,0))</f>
        <v>0</v>
      </c>
      <c r="BD1834" t="str">
        <f>YEAR(LoanTable[[#This Row],[Disbursement Date]]) &amp; "-Q" &amp; ROUNDUP(MONTH(LoanTable[[#This Row],[Disbursement Date]])/3,0)</f>
        <v>2023-Q2</v>
      </c>
      <c r="BE1834">
        <f>IF(LoanTable[[#This Row],[Disbursement Date]]=LoanTable[[#This Row],[First Loan Date]],1,0)</f>
        <v>1</v>
      </c>
    </row>
    <row r="1835" spans="1:57" x14ac:dyDescent="0.3">
      <c r="A1835" t="s">
        <v>805</v>
      </c>
      <c r="B1835">
        <v>314</v>
      </c>
      <c r="C1835" t="s">
        <v>402</v>
      </c>
      <c r="D1835" t="s">
        <v>589</v>
      </c>
      <c r="E1835">
        <v>38399</v>
      </c>
      <c r="F1835">
        <v>14434</v>
      </c>
      <c r="G1835">
        <v>40286</v>
      </c>
      <c r="H1835" s="5">
        <v>45051</v>
      </c>
      <c r="I1835" t="s">
        <v>615</v>
      </c>
      <c r="J1835" t="s">
        <v>613</v>
      </c>
      <c r="K1835">
        <v>720081</v>
      </c>
      <c r="L1835" t="s">
        <v>406</v>
      </c>
      <c r="M1835" t="s">
        <v>133</v>
      </c>
      <c r="N1835" t="s">
        <v>13</v>
      </c>
      <c r="O1835" t="s">
        <v>46</v>
      </c>
      <c r="P1835">
        <v>26</v>
      </c>
      <c r="Q1835" s="5" t="s">
        <v>142</v>
      </c>
      <c r="R1835" t="s">
        <v>16</v>
      </c>
      <c r="S1835" t="s">
        <v>35</v>
      </c>
      <c r="T1835" t="s">
        <v>18</v>
      </c>
      <c r="U1835" t="s">
        <v>22</v>
      </c>
      <c r="V1835" t="s">
        <v>20</v>
      </c>
      <c r="W1835">
        <v>824</v>
      </c>
      <c r="X1835" t="s">
        <v>574</v>
      </c>
      <c r="Y1835" t="s">
        <v>590</v>
      </c>
      <c r="Z1835" t="s">
        <v>576</v>
      </c>
      <c r="AA1835">
        <v>9.9099999999999994E-2</v>
      </c>
      <c r="AB1835" t="s">
        <v>577</v>
      </c>
      <c r="AC1835" t="s">
        <v>591</v>
      </c>
      <c r="AD1835" t="s">
        <v>402</v>
      </c>
      <c r="AE1835" t="s">
        <v>331</v>
      </c>
      <c r="AF1835" t="s">
        <v>235</v>
      </c>
      <c r="AG1835" t="s">
        <v>403</v>
      </c>
      <c r="AH1835" t="s">
        <v>404</v>
      </c>
      <c r="AI1835" t="s">
        <v>402</v>
      </c>
      <c r="AJ1835">
        <v>720081</v>
      </c>
      <c r="AK1835" t="s">
        <v>405</v>
      </c>
      <c r="AL1835" t="s">
        <v>256</v>
      </c>
      <c r="AM1835">
        <v>40296</v>
      </c>
      <c r="AN1835">
        <v>15312</v>
      </c>
      <c r="AO1835">
        <v>38370</v>
      </c>
      <c r="AP1835">
        <v>20.03</v>
      </c>
      <c r="AQ1835">
        <v>2487.12</v>
      </c>
      <c r="AR1835" t="s">
        <v>2626</v>
      </c>
      <c r="AS1835" t="s">
        <v>2626</v>
      </c>
      <c r="AT1835">
        <v>2</v>
      </c>
      <c r="AU1835" t="s">
        <v>2630</v>
      </c>
      <c r="AV1835" s="3">
        <v>44458</v>
      </c>
      <c r="AW1835" s="3" t="str">
        <f>TEXT(LoanTable[[#This Row],[Disbursement Date]],"YYYY-MM")</f>
        <v>2023-05</v>
      </c>
      <c r="AX1835" t="str">
        <f>TEXT(EDATE(LoanTable[[#This Row],[Disbursement Date]],-1),"YYYY-MM")</f>
        <v>2023-04</v>
      </c>
      <c r="AY1835">
        <f>IF(LoanTable[[#This Row],[Loan Status]]="Active",1,0)</f>
        <v>0</v>
      </c>
      <c r="AZ1835">
        <f>IF(COUNTIFS(LoanTable[Client id],LoanTable[[#This Row],[Client id]],LoanTable[Period],LoanTable[[#This Row],[Previous Period]])&gt;0,1,0)</f>
        <v>0</v>
      </c>
      <c r="BA1835" s="17" t="str">
        <f>TEXT(LoanTable[[#This Row],[Disbursement Date]],"YYYY")</f>
        <v>2023</v>
      </c>
      <c r="BB1835" s="10" cm="1">
        <f t="array" ref="BB1835">IF(YEAR(LoanTable[[#This Row],[Disbursement Date]])=MIN(YEAR(LoanTable[Disbursement Date])),"",YEAR(LoanTable[[#This Row],[Disbursement Date]])-1)</f>
        <v>2022</v>
      </c>
      <c r="BC1835" s="10">
        <f>IF(LoanTable[[#This Row],[Previous Year]]="",1,IF(COUNTIFS(LoanTable[Client id],LoanTable[[#This Row],[Client id]],LoanTable[Year],LoanTable[[#This Row],[Previous Year]])&gt;0,1,0))</f>
        <v>1</v>
      </c>
      <c r="BD1835" t="str">
        <f>YEAR(LoanTable[[#This Row],[Disbursement Date]]) &amp; "-Q" &amp; ROUNDUP(MONTH(LoanTable[[#This Row],[Disbursement Date]])/3,0)</f>
        <v>2023-Q2</v>
      </c>
      <c r="BE1835">
        <f>IF(LoanTable[[#This Row],[Disbursement Date]]=LoanTable[[#This Row],[First Loan Date]],1,0)</f>
        <v>0</v>
      </c>
    </row>
    <row r="1836" spans="1:57" x14ac:dyDescent="0.3">
      <c r="A1836" t="s">
        <v>1822</v>
      </c>
      <c r="B1836">
        <v>370</v>
      </c>
      <c r="C1836" t="s">
        <v>374</v>
      </c>
      <c r="D1836" t="s">
        <v>573</v>
      </c>
      <c r="E1836">
        <v>18163</v>
      </c>
      <c r="F1836">
        <v>5105</v>
      </c>
      <c r="G1836">
        <v>18023</v>
      </c>
      <c r="H1836" s="5">
        <v>45051</v>
      </c>
      <c r="I1836" t="s">
        <v>612</v>
      </c>
      <c r="J1836" t="s">
        <v>613</v>
      </c>
      <c r="K1836">
        <v>1510002</v>
      </c>
      <c r="L1836" t="s">
        <v>380</v>
      </c>
      <c r="M1836" t="s">
        <v>45</v>
      </c>
      <c r="N1836" t="s">
        <v>13</v>
      </c>
      <c r="O1836" t="s">
        <v>28</v>
      </c>
      <c r="P1836">
        <v>55</v>
      </c>
      <c r="Q1836" s="5" t="s">
        <v>57</v>
      </c>
      <c r="R1836" t="s">
        <v>74</v>
      </c>
      <c r="S1836" t="s">
        <v>105</v>
      </c>
      <c r="T1836" t="s">
        <v>63</v>
      </c>
      <c r="U1836" t="s">
        <v>38</v>
      </c>
      <c r="V1836" t="s">
        <v>20</v>
      </c>
      <c r="W1836">
        <v>489</v>
      </c>
      <c r="X1836" t="s">
        <v>574</v>
      </c>
      <c r="Y1836" t="s">
        <v>575</v>
      </c>
      <c r="Z1836" t="s">
        <v>576</v>
      </c>
      <c r="AA1836">
        <v>0.1065</v>
      </c>
      <c r="AB1836" t="s">
        <v>577</v>
      </c>
      <c r="AC1836" t="s">
        <v>578</v>
      </c>
      <c r="AD1836" t="s">
        <v>374</v>
      </c>
      <c r="AE1836" t="s">
        <v>375</v>
      </c>
      <c r="AF1836" t="s">
        <v>376</v>
      </c>
      <c r="AG1836" t="s">
        <v>377</v>
      </c>
      <c r="AH1836" t="s">
        <v>378</v>
      </c>
      <c r="AI1836" t="s">
        <v>374</v>
      </c>
      <c r="AJ1836">
        <v>1510002</v>
      </c>
      <c r="AK1836" t="s">
        <v>379</v>
      </c>
      <c r="AL1836" t="s">
        <v>256</v>
      </c>
      <c r="AM1836">
        <v>17875</v>
      </c>
      <c r="AN1836">
        <v>4805</v>
      </c>
      <c r="AO1836">
        <v>17918</v>
      </c>
      <c r="AP1836">
        <v>6.65</v>
      </c>
      <c r="AQ1836">
        <v>2162.12</v>
      </c>
      <c r="AR1836" t="s">
        <v>2626</v>
      </c>
      <c r="AS1836" t="s">
        <v>2626</v>
      </c>
      <c r="AT1836">
        <v>2</v>
      </c>
      <c r="AU1836" t="s">
        <v>2628</v>
      </c>
      <c r="AV1836" s="3">
        <v>45051</v>
      </c>
      <c r="AW1836" s="3" t="str">
        <f>TEXT(LoanTable[[#This Row],[Disbursement Date]],"YYYY-MM")</f>
        <v>2023-05</v>
      </c>
      <c r="AX1836" t="str">
        <f>TEXT(EDATE(LoanTable[[#This Row],[Disbursement Date]],-1),"YYYY-MM")</f>
        <v>2023-04</v>
      </c>
      <c r="AY1836">
        <f>IF(LoanTable[[#This Row],[Loan Status]]="Active",1,0)</f>
        <v>0</v>
      </c>
      <c r="AZ1836">
        <f>IF(COUNTIFS(LoanTable[Client id],LoanTable[[#This Row],[Client id]],LoanTable[Period],LoanTable[[#This Row],[Previous Period]])&gt;0,1,0)</f>
        <v>0</v>
      </c>
      <c r="BA1836" s="17" t="str">
        <f>TEXT(LoanTable[[#This Row],[Disbursement Date]],"YYYY")</f>
        <v>2023</v>
      </c>
      <c r="BB1836" s="10" cm="1">
        <f t="array" ref="BB1836">IF(YEAR(LoanTable[[#This Row],[Disbursement Date]])=MIN(YEAR(LoanTable[Disbursement Date])),"",YEAR(LoanTable[[#This Row],[Disbursement Date]])-1)</f>
        <v>2022</v>
      </c>
      <c r="BC1836" s="10">
        <f>IF(LoanTable[[#This Row],[Previous Year]]="",1,IF(COUNTIFS(LoanTable[Client id],LoanTable[[#This Row],[Client id]],LoanTable[Year],LoanTable[[#This Row],[Previous Year]])&gt;0,1,0))</f>
        <v>0</v>
      </c>
      <c r="BD1836" t="str">
        <f>YEAR(LoanTable[[#This Row],[Disbursement Date]]) &amp; "-Q" &amp; ROUNDUP(MONTH(LoanTable[[#This Row],[Disbursement Date]])/3,0)</f>
        <v>2023-Q2</v>
      </c>
      <c r="BE1836">
        <f>IF(LoanTable[[#This Row],[Disbursement Date]]=LoanTable[[#This Row],[First Loan Date]],1,0)</f>
        <v>1</v>
      </c>
    </row>
    <row r="1837" spans="1:57" x14ac:dyDescent="0.3">
      <c r="A1837" t="s">
        <v>2234</v>
      </c>
      <c r="B1837">
        <v>340</v>
      </c>
      <c r="C1837" t="s">
        <v>324</v>
      </c>
      <c r="D1837" t="s">
        <v>573</v>
      </c>
      <c r="E1837">
        <v>29093</v>
      </c>
      <c r="F1837">
        <v>45929</v>
      </c>
      <c r="G1837">
        <v>5123</v>
      </c>
      <c r="H1837" s="5">
        <v>45052</v>
      </c>
      <c r="I1837" t="s">
        <v>624</v>
      </c>
      <c r="J1837" t="s">
        <v>613</v>
      </c>
      <c r="K1837">
        <v>710002</v>
      </c>
      <c r="L1837" t="s">
        <v>329</v>
      </c>
      <c r="M1837" t="s">
        <v>40</v>
      </c>
      <c r="N1837" t="s">
        <v>13</v>
      </c>
      <c r="O1837" t="s">
        <v>14</v>
      </c>
      <c r="P1837">
        <v>43</v>
      </c>
      <c r="Q1837" s="5" t="s">
        <v>94</v>
      </c>
      <c r="R1837" t="s">
        <v>104</v>
      </c>
      <c r="S1837" t="s">
        <v>105</v>
      </c>
      <c r="T1837" t="s">
        <v>18</v>
      </c>
      <c r="U1837" t="s">
        <v>65</v>
      </c>
      <c r="V1837" t="s">
        <v>20</v>
      </c>
      <c r="W1837">
        <v>528</v>
      </c>
      <c r="X1837" t="s">
        <v>574</v>
      </c>
      <c r="Y1837" t="s">
        <v>575</v>
      </c>
      <c r="Z1837" t="s">
        <v>576</v>
      </c>
      <c r="AA1837">
        <v>0.1065</v>
      </c>
      <c r="AB1837" t="s">
        <v>577</v>
      </c>
      <c r="AC1837" t="s">
        <v>578</v>
      </c>
      <c r="AD1837" t="s">
        <v>324</v>
      </c>
      <c r="AE1837" t="s">
        <v>325</v>
      </c>
      <c r="AF1837" t="s">
        <v>326</v>
      </c>
      <c r="AG1837" t="s">
        <v>327</v>
      </c>
      <c r="AH1837" t="s">
        <v>328</v>
      </c>
      <c r="AI1837" t="s">
        <v>324</v>
      </c>
      <c r="AJ1837">
        <v>710002</v>
      </c>
      <c r="AK1837" t="s">
        <v>271</v>
      </c>
      <c r="AL1837" t="s">
        <v>239</v>
      </c>
      <c r="AM1837">
        <v>30078</v>
      </c>
      <c r="AN1837">
        <v>47147</v>
      </c>
      <c r="AO1837">
        <v>28836</v>
      </c>
      <c r="AP1837">
        <v>41.6</v>
      </c>
      <c r="AQ1837">
        <v>1025.83</v>
      </c>
      <c r="AR1837" t="s">
        <v>2626</v>
      </c>
      <c r="AS1837" t="s">
        <v>2626</v>
      </c>
      <c r="AT1837">
        <v>1</v>
      </c>
      <c r="AU1837" t="s">
        <v>2628</v>
      </c>
      <c r="AV1837" s="3">
        <v>44056</v>
      </c>
      <c r="AW1837" s="3" t="str">
        <f>TEXT(LoanTable[[#This Row],[Disbursement Date]],"YYYY-MM")</f>
        <v>2023-05</v>
      </c>
      <c r="AX1837" t="str">
        <f>TEXT(EDATE(LoanTable[[#This Row],[Disbursement Date]],-1),"YYYY-MM")</f>
        <v>2023-04</v>
      </c>
      <c r="AY1837">
        <f>IF(LoanTable[[#This Row],[Loan Status]]="Active",1,0)</f>
        <v>1</v>
      </c>
      <c r="AZ1837">
        <f>IF(COUNTIFS(LoanTable[Client id],LoanTable[[#This Row],[Client id]],LoanTable[Period],LoanTable[[#This Row],[Previous Period]])&gt;0,1,0)</f>
        <v>0</v>
      </c>
      <c r="BA1837" s="17" t="str">
        <f>TEXT(LoanTable[[#This Row],[Disbursement Date]],"YYYY")</f>
        <v>2023</v>
      </c>
      <c r="BB1837" s="10" cm="1">
        <f t="array" ref="BB1837">IF(YEAR(LoanTable[[#This Row],[Disbursement Date]])=MIN(YEAR(LoanTable[Disbursement Date])),"",YEAR(LoanTable[[#This Row],[Disbursement Date]])-1)</f>
        <v>2022</v>
      </c>
      <c r="BC1837" s="10">
        <f>IF(LoanTable[[#This Row],[Previous Year]]="",1,IF(COUNTIFS(LoanTable[Client id],LoanTable[[#This Row],[Client id]],LoanTable[Year],LoanTable[[#This Row],[Previous Year]])&gt;0,1,0))</f>
        <v>0</v>
      </c>
      <c r="BD1837" t="str">
        <f>YEAR(LoanTable[[#This Row],[Disbursement Date]]) &amp; "-Q" &amp; ROUNDUP(MONTH(LoanTable[[#This Row],[Disbursement Date]])/3,0)</f>
        <v>2023-Q2</v>
      </c>
      <c r="BE1837">
        <f>IF(LoanTable[[#This Row],[Disbursement Date]]=LoanTable[[#This Row],[First Loan Date]],1,0)</f>
        <v>0</v>
      </c>
    </row>
    <row r="1838" spans="1:57" x14ac:dyDescent="0.3">
      <c r="A1838" t="s">
        <v>1275</v>
      </c>
      <c r="B1838">
        <v>925</v>
      </c>
      <c r="C1838" t="s">
        <v>409</v>
      </c>
      <c r="D1838" t="s">
        <v>573</v>
      </c>
      <c r="E1838">
        <v>45951</v>
      </c>
      <c r="F1838">
        <v>26493</v>
      </c>
      <c r="G1838">
        <v>22075</v>
      </c>
      <c r="H1838" s="5">
        <v>45053</v>
      </c>
      <c r="I1838" t="s">
        <v>617</v>
      </c>
      <c r="J1838" t="s">
        <v>613</v>
      </c>
      <c r="K1838">
        <v>1030063</v>
      </c>
      <c r="L1838" t="s">
        <v>411</v>
      </c>
      <c r="M1838" t="s">
        <v>164</v>
      </c>
      <c r="N1838" t="s">
        <v>13</v>
      </c>
      <c r="O1838" t="s">
        <v>14</v>
      </c>
      <c r="P1838">
        <v>38</v>
      </c>
      <c r="Q1838" s="5" t="s">
        <v>37</v>
      </c>
      <c r="R1838" t="s">
        <v>30</v>
      </c>
      <c r="S1838" t="s">
        <v>145</v>
      </c>
      <c r="T1838" t="s">
        <v>18</v>
      </c>
      <c r="U1838" t="s">
        <v>38</v>
      </c>
      <c r="V1838" t="s">
        <v>39</v>
      </c>
      <c r="W1838">
        <v>398</v>
      </c>
      <c r="X1838" t="s">
        <v>574</v>
      </c>
      <c r="Y1838" t="s">
        <v>575</v>
      </c>
      <c r="Z1838" t="s">
        <v>576</v>
      </c>
      <c r="AA1838">
        <v>0.1065</v>
      </c>
      <c r="AB1838" t="s">
        <v>577</v>
      </c>
      <c r="AC1838" t="s">
        <v>578</v>
      </c>
      <c r="AD1838" t="s">
        <v>409</v>
      </c>
      <c r="AE1838" t="s">
        <v>234</v>
      </c>
      <c r="AF1838" t="s">
        <v>235</v>
      </c>
      <c r="AG1838" t="s">
        <v>236</v>
      </c>
      <c r="AH1838" t="s">
        <v>237</v>
      </c>
      <c r="AI1838" t="s">
        <v>246</v>
      </c>
      <c r="AJ1838">
        <v>1030063</v>
      </c>
      <c r="AK1838" t="s">
        <v>410</v>
      </c>
      <c r="AL1838" t="s">
        <v>241</v>
      </c>
      <c r="AM1838">
        <v>46793</v>
      </c>
      <c r="AN1838">
        <v>26687</v>
      </c>
      <c r="AO1838">
        <v>45927</v>
      </c>
      <c r="AP1838">
        <v>43.5</v>
      </c>
      <c r="AQ1838">
        <v>2234.7399999999998</v>
      </c>
      <c r="AR1838" t="s">
        <v>2626</v>
      </c>
      <c r="AS1838" t="s">
        <v>2626</v>
      </c>
      <c r="AT1838">
        <v>0</v>
      </c>
      <c r="AU1838" t="s">
        <v>2629</v>
      </c>
      <c r="AV1838" s="3">
        <v>45053</v>
      </c>
      <c r="AW1838" s="3" t="str">
        <f>TEXT(LoanTable[[#This Row],[Disbursement Date]],"YYYY-MM")</f>
        <v>2023-05</v>
      </c>
      <c r="AX1838" t="str">
        <f>TEXT(EDATE(LoanTable[[#This Row],[Disbursement Date]],-1),"YYYY-MM")</f>
        <v>2023-04</v>
      </c>
      <c r="AY1838">
        <f>IF(LoanTable[[#This Row],[Loan Status]]="Active",1,0)</f>
        <v>0</v>
      </c>
      <c r="AZ1838">
        <f>IF(COUNTIFS(LoanTable[Client id],LoanTable[[#This Row],[Client id]],LoanTable[Period],LoanTable[[#This Row],[Previous Period]])&gt;0,1,0)</f>
        <v>0</v>
      </c>
      <c r="BA1838" s="17" t="str">
        <f>TEXT(LoanTable[[#This Row],[Disbursement Date]],"YYYY")</f>
        <v>2023</v>
      </c>
      <c r="BB1838" s="10" cm="1">
        <f t="array" ref="BB1838">IF(YEAR(LoanTable[[#This Row],[Disbursement Date]])=MIN(YEAR(LoanTable[Disbursement Date])),"",YEAR(LoanTable[[#This Row],[Disbursement Date]])-1)</f>
        <v>2022</v>
      </c>
      <c r="BC1838" s="10">
        <f>IF(LoanTable[[#This Row],[Previous Year]]="",1,IF(COUNTIFS(LoanTable[Client id],LoanTable[[#This Row],[Client id]],LoanTable[Year],LoanTable[[#This Row],[Previous Year]])&gt;0,1,0))</f>
        <v>0</v>
      </c>
      <c r="BD1838" t="str">
        <f>YEAR(LoanTable[[#This Row],[Disbursement Date]]) &amp; "-Q" &amp; ROUNDUP(MONTH(LoanTable[[#This Row],[Disbursement Date]])/3,0)</f>
        <v>2023-Q2</v>
      </c>
      <c r="BE1838">
        <f>IF(LoanTable[[#This Row],[Disbursement Date]]=LoanTable[[#This Row],[First Loan Date]],1,0)</f>
        <v>1</v>
      </c>
    </row>
    <row r="1839" spans="1:57" x14ac:dyDescent="0.3">
      <c r="A1839" t="s">
        <v>1439</v>
      </c>
      <c r="B1839">
        <v>184</v>
      </c>
      <c r="C1839" t="s">
        <v>324</v>
      </c>
      <c r="D1839" t="s">
        <v>583</v>
      </c>
      <c r="E1839">
        <v>33337</v>
      </c>
      <c r="F1839">
        <v>9054</v>
      </c>
      <c r="G1839">
        <v>25061</v>
      </c>
      <c r="H1839" s="5">
        <v>45054</v>
      </c>
      <c r="I1839" t="s">
        <v>617</v>
      </c>
      <c r="J1839" t="s">
        <v>613</v>
      </c>
      <c r="K1839">
        <v>710002</v>
      </c>
      <c r="L1839" t="s">
        <v>329</v>
      </c>
      <c r="M1839" t="s">
        <v>165</v>
      </c>
      <c r="N1839" t="s">
        <v>13</v>
      </c>
      <c r="O1839" t="s">
        <v>14</v>
      </c>
      <c r="P1839">
        <v>37</v>
      </c>
      <c r="Q1839" s="5" t="s">
        <v>91</v>
      </c>
      <c r="R1839" t="s">
        <v>104</v>
      </c>
      <c r="S1839" t="s">
        <v>105</v>
      </c>
      <c r="T1839" t="s">
        <v>18</v>
      </c>
      <c r="U1839" t="s">
        <v>65</v>
      </c>
      <c r="V1839" t="s">
        <v>20</v>
      </c>
      <c r="W1839">
        <v>740</v>
      </c>
      <c r="X1839" t="s">
        <v>574</v>
      </c>
      <c r="Y1839" t="s">
        <v>584</v>
      </c>
      <c r="Z1839" t="s">
        <v>576</v>
      </c>
      <c r="AA1839">
        <v>0.1825</v>
      </c>
      <c r="AB1839" t="s">
        <v>585</v>
      </c>
      <c r="AC1839" t="s">
        <v>586</v>
      </c>
      <c r="AD1839" t="s">
        <v>324</v>
      </c>
      <c r="AE1839" t="s">
        <v>325</v>
      </c>
      <c r="AF1839" t="s">
        <v>326</v>
      </c>
      <c r="AG1839" t="s">
        <v>327</v>
      </c>
      <c r="AH1839" t="s">
        <v>328</v>
      </c>
      <c r="AI1839" t="s">
        <v>324</v>
      </c>
      <c r="AJ1839">
        <v>710002</v>
      </c>
      <c r="AK1839" t="s">
        <v>271</v>
      </c>
      <c r="AL1839" t="s">
        <v>239</v>
      </c>
      <c r="AM1839">
        <v>35095</v>
      </c>
      <c r="AN1839">
        <v>9620</v>
      </c>
      <c r="AO1839">
        <v>32892</v>
      </c>
      <c r="AP1839">
        <v>34.159999999999997</v>
      </c>
      <c r="AQ1839">
        <v>207.03</v>
      </c>
      <c r="AR1839" t="s">
        <v>2627</v>
      </c>
      <c r="AS1839" t="s">
        <v>2626</v>
      </c>
      <c r="AT1839">
        <v>1</v>
      </c>
      <c r="AU1839" t="s">
        <v>2629</v>
      </c>
      <c r="AV1839" s="3">
        <v>42843</v>
      </c>
      <c r="AW1839" s="3" t="str">
        <f>TEXT(LoanTable[[#This Row],[Disbursement Date]],"YYYY-MM")</f>
        <v>2023-05</v>
      </c>
      <c r="AX1839" t="str">
        <f>TEXT(EDATE(LoanTable[[#This Row],[Disbursement Date]],-1),"YYYY-MM")</f>
        <v>2023-04</v>
      </c>
      <c r="AY1839">
        <f>IF(LoanTable[[#This Row],[Loan Status]]="Active",1,0)</f>
        <v>0</v>
      </c>
      <c r="AZ1839">
        <f>IF(COUNTIFS(LoanTable[Client id],LoanTable[[#This Row],[Client id]],LoanTable[Period],LoanTable[[#This Row],[Previous Period]])&gt;0,1,0)</f>
        <v>0</v>
      </c>
      <c r="BA1839" s="17" t="str">
        <f>TEXT(LoanTable[[#This Row],[Disbursement Date]],"YYYY")</f>
        <v>2023</v>
      </c>
      <c r="BB1839" s="10" cm="1">
        <f t="array" ref="BB1839">IF(YEAR(LoanTable[[#This Row],[Disbursement Date]])=MIN(YEAR(LoanTable[Disbursement Date])),"",YEAR(LoanTable[[#This Row],[Disbursement Date]])-1)</f>
        <v>2022</v>
      </c>
      <c r="BC1839" s="10">
        <f>IF(LoanTable[[#This Row],[Previous Year]]="",1,IF(COUNTIFS(LoanTable[Client id],LoanTable[[#This Row],[Client id]],LoanTable[Year],LoanTable[[#This Row],[Previous Year]])&gt;0,1,0))</f>
        <v>0</v>
      </c>
      <c r="BD1839" t="str">
        <f>YEAR(LoanTable[[#This Row],[Disbursement Date]]) &amp; "-Q" &amp; ROUNDUP(MONTH(LoanTable[[#This Row],[Disbursement Date]])/3,0)</f>
        <v>2023-Q2</v>
      </c>
      <c r="BE1839">
        <f>IF(LoanTable[[#This Row],[Disbursement Date]]=LoanTable[[#This Row],[First Loan Date]],1,0)</f>
        <v>0</v>
      </c>
    </row>
    <row r="1840" spans="1:57" x14ac:dyDescent="0.3">
      <c r="A1840" t="s">
        <v>1659</v>
      </c>
      <c r="B1840">
        <v>629</v>
      </c>
      <c r="C1840" t="s">
        <v>471</v>
      </c>
      <c r="D1840" t="s">
        <v>602</v>
      </c>
      <c r="E1840">
        <v>34835</v>
      </c>
      <c r="F1840">
        <v>40343</v>
      </c>
      <c r="G1840">
        <v>39481</v>
      </c>
      <c r="H1840" s="5">
        <v>45056</v>
      </c>
      <c r="I1840" t="s">
        <v>612</v>
      </c>
      <c r="J1840" t="s">
        <v>619</v>
      </c>
      <c r="K1840">
        <v>570241</v>
      </c>
      <c r="L1840" t="s">
        <v>477</v>
      </c>
      <c r="M1840" t="s">
        <v>90</v>
      </c>
      <c r="N1840" t="s">
        <v>13</v>
      </c>
      <c r="O1840" t="s">
        <v>28</v>
      </c>
      <c r="P1840">
        <v>49</v>
      </c>
      <c r="Q1840" s="5" t="s">
        <v>152</v>
      </c>
      <c r="R1840" t="s">
        <v>25</v>
      </c>
      <c r="S1840" t="s">
        <v>35</v>
      </c>
      <c r="T1840" t="s">
        <v>18</v>
      </c>
      <c r="U1840" t="s">
        <v>19</v>
      </c>
      <c r="V1840" t="s">
        <v>31</v>
      </c>
      <c r="W1840">
        <v>641</v>
      </c>
      <c r="X1840" t="s">
        <v>574</v>
      </c>
      <c r="Y1840" t="s">
        <v>575</v>
      </c>
      <c r="Z1840" t="s">
        <v>576</v>
      </c>
      <c r="AA1840">
        <v>0.17269999999999999</v>
      </c>
      <c r="AB1840" t="s">
        <v>585</v>
      </c>
      <c r="AC1840" t="s">
        <v>597</v>
      </c>
      <c r="AD1840" t="s">
        <v>471</v>
      </c>
      <c r="AE1840" t="s">
        <v>472</v>
      </c>
      <c r="AF1840" t="s">
        <v>473</v>
      </c>
      <c r="AG1840" t="s">
        <v>474</v>
      </c>
      <c r="AH1840" t="s">
        <v>475</v>
      </c>
      <c r="AI1840" t="s">
        <v>471</v>
      </c>
      <c r="AJ1840">
        <v>570241</v>
      </c>
      <c r="AK1840" t="s">
        <v>476</v>
      </c>
      <c r="AL1840" t="s">
        <v>241</v>
      </c>
      <c r="AM1840">
        <v>35305</v>
      </c>
      <c r="AN1840">
        <v>40768</v>
      </c>
      <c r="AO1840">
        <v>34783</v>
      </c>
      <c r="AP1840">
        <v>24.18</v>
      </c>
      <c r="AQ1840">
        <v>4697.05</v>
      </c>
      <c r="AR1840" t="s">
        <v>2626</v>
      </c>
      <c r="AS1840" t="s">
        <v>2626</v>
      </c>
      <c r="AT1840">
        <v>0</v>
      </c>
      <c r="AU1840" t="s">
        <v>2630</v>
      </c>
      <c r="AV1840" s="3">
        <v>42905</v>
      </c>
      <c r="AW1840" s="3" t="str">
        <f>TEXT(LoanTable[[#This Row],[Disbursement Date]],"YYYY-MM")</f>
        <v>2023-05</v>
      </c>
      <c r="AX1840" t="str">
        <f>TEXT(EDATE(LoanTable[[#This Row],[Disbursement Date]],-1),"YYYY-MM")</f>
        <v>2023-04</v>
      </c>
      <c r="AY1840">
        <f>IF(LoanTable[[#This Row],[Loan Status]]="Active",1,0)</f>
        <v>0</v>
      </c>
      <c r="AZ1840">
        <f>IF(COUNTIFS(LoanTable[Client id],LoanTable[[#This Row],[Client id]],LoanTable[Period],LoanTable[[#This Row],[Previous Period]])&gt;0,1,0)</f>
        <v>0</v>
      </c>
      <c r="BA1840" s="17" t="str">
        <f>TEXT(LoanTable[[#This Row],[Disbursement Date]],"YYYY")</f>
        <v>2023</v>
      </c>
      <c r="BB1840" s="10" cm="1">
        <f t="array" ref="BB1840">IF(YEAR(LoanTable[[#This Row],[Disbursement Date]])=MIN(YEAR(LoanTable[Disbursement Date])),"",YEAR(LoanTable[[#This Row],[Disbursement Date]])-1)</f>
        <v>2022</v>
      </c>
      <c r="BC1840" s="10">
        <f>IF(LoanTable[[#This Row],[Previous Year]]="",1,IF(COUNTIFS(LoanTable[Client id],LoanTable[[#This Row],[Client id]],LoanTable[Year],LoanTable[[#This Row],[Previous Year]])&gt;0,1,0))</f>
        <v>0</v>
      </c>
      <c r="BD1840" t="str">
        <f>YEAR(LoanTable[[#This Row],[Disbursement Date]]) &amp; "-Q" &amp; ROUNDUP(MONTH(LoanTable[[#This Row],[Disbursement Date]])/3,0)</f>
        <v>2023-Q2</v>
      </c>
      <c r="BE1840">
        <f>IF(LoanTable[[#This Row],[Disbursement Date]]=LoanTable[[#This Row],[First Loan Date]],1,0)</f>
        <v>0</v>
      </c>
    </row>
    <row r="1841" spans="1:57" x14ac:dyDescent="0.3">
      <c r="A1841" t="s">
        <v>2458</v>
      </c>
      <c r="B1841">
        <v>859</v>
      </c>
      <c r="C1841" t="s">
        <v>298</v>
      </c>
      <c r="D1841" t="s">
        <v>573</v>
      </c>
      <c r="E1841">
        <v>35971</v>
      </c>
      <c r="F1841">
        <v>43780</v>
      </c>
      <c r="G1841">
        <v>18805</v>
      </c>
      <c r="H1841" s="5">
        <v>45059</v>
      </c>
      <c r="I1841" t="s">
        <v>615</v>
      </c>
      <c r="J1841" t="s">
        <v>619</v>
      </c>
      <c r="K1841">
        <v>1280108</v>
      </c>
      <c r="L1841" t="s">
        <v>300</v>
      </c>
      <c r="M1841" t="s">
        <v>116</v>
      </c>
      <c r="N1841" t="s">
        <v>13</v>
      </c>
      <c r="O1841" t="s">
        <v>46</v>
      </c>
      <c r="P1841">
        <v>33</v>
      </c>
      <c r="Q1841" s="5" t="s">
        <v>117</v>
      </c>
      <c r="R1841" t="s">
        <v>74</v>
      </c>
      <c r="S1841" t="s">
        <v>35</v>
      </c>
      <c r="T1841" t="s">
        <v>18</v>
      </c>
      <c r="U1841" t="s">
        <v>22</v>
      </c>
      <c r="V1841" t="s">
        <v>20</v>
      </c>
      <c r="W1841">
        <v>716</v>
      </c>
      <c r="X1841" t="s">
        <v>574</v>
      </c>
      <c r="Y1841" t="s">
        <v>575</v>
      </c>
      <c r="Z1841" t="s">
        <v>576</v>
      </c>
      <c r="AA1841">
        <v>0.1065</v>
      </c>
      <c r="AB1841" t="s">
        <v>577</v>
      </c>
      <c r="AC1841" t="s">
        <v>578</v>
      </c>
      <c r="AD1841" t="s">
        <v>298</v>
      </c>
      <c r="AE1841" t="s">
        <v>250</v>
      </c>
      <c r="AF1841" t="s">
        <v>298</v>
      </c>
      <c r="AG1841" t="s">
        <v>252</v>
      </c>
      <c r="AH1841" t="s">
        <v>253</v>
      </c>
      <c r="AI1841" t="s">
        <v>298</v>
      </c>
      <c r="AJ1841">
        <v>1280108</v>
      </c>
      <c r="AK1841" t="s">
        <v>299</v>
      </c>
      <c r="AL1841" t="s">
        <v>239</v>
      </c>
      <c r="AM1841">
        <v>37104</v>
      </c>
      <c r="AN1841">
        <v>44415</v>
      </c>
      <c r="AO1841">
        <v>35619</v>
      </c>
      <c r="AP1841">
        <v>11.02</v>
      </c>
      <c r="AQ1841">
        <v>2540.89</v>
      </c>
      <c r="AR1841" t="s">
        <v>2626</v>
      </c>
      <c r="AS1841" t="s">
        <v>2626</v>
      </c>
      <c r="AT1841">
        <v>2</v>
      </c>
      <c r="AU1841" t="s">
        <v>2628</v>
      </c>
      <c r="AV1841" s="3">
        <v>42247</v>
      </c>
      <c r="AW1841" s="3" t="str">
        <f>TEXT(LoanTable[[#This Row],[Disbursement Date]],"YYYY-MM")</f>
        <v>2023-05</v>
      </c>
      <c r="AX1841" t="str">
        <f>TEXT(EDATE(LoanTable[[#This Row],[Disbursement Date]],-1),"YYYY-MM")</f>
        <v>2023-04</v>
      </c>
      <c r="AY1841">
        <f>IF(LoanTable[[#This Row],[Loan Status]]="Active",1,0)</f>
        <v>0</v>
      </c>
      <c r="AZ1841">
        <f>IF(COUNTIFS(LoanTable[Client id],LoanTable[[#This Row],[Client id]],LoanTable[Period],LoanTable[[#This Row],[Previous Period]])&gt;0,1,0)</f>
        <v>0</v>
      </c>
      <c r="BA1841" s="17" t="str">
        <f>TEXT(LoanTable[[#This Row],[Disbursement Date]],"YYYY")</f>
        <v>2023</v>
      </c>
      <c r="BB1841" s="10" cm="1">
        <f t="array" ref="BB1841">IF(YEAR(LoanTable[[#This Row],[Disbursement Date]])=MIN(YEAR(LoanTable[Disbursement Date])),"",YEAR(LoanTable[[#This Row],[Disbursement Date]])-1)</f>
        <v>2022</v>
      </c>
      <c r="BC1841" s="10">
        <f>IF(LoanTable[[#This Row],[Previous Year]]="",1,IF(COUNTIFS(LoanTable[Client id],LoanTable[[#This Row],[Client id]],LoanTable[Year],LoanTable[[#This Row],[Previous Year]])&gt;0,1,0))</f>
        <v>0</v>
      </c>
      <c r="BD1841" t="str">
        <f>YEAR(LoanTable[[#This Row],[Disbursement Date]]) &amp; "-Q" &amp; ROUNDUP(MONTH(LoanTable[[#This Row],[Disbursement Date]])/3,0)</f>
        <v>2023-Q2</v>
      </c>
      <c r="BE1841">
        <f>IF(LoanTable[[#This Row],[Disbursement Date]]=LoanTable[[#This Row],[First Loan Date]],1,0)</f>
        <v>0</v>
      </c>
    </row>
    <row r="1842" spans="1:57" x14ac:dyDescent="0.3">
      <c r="A1842" t="s">
        <v>2334</v>
      </c>
      <c r="B1842">
        <v>6</v>
      </c>
      <c r="C1842" t="s">
        <v>324</v>
      </c>
      <c r="D1842" t="s">
        <v>589</v>
      </c>
      <c r="E1842">
        <v>20818</v>
      </c>
      <c r="F1842">
        <v>46488</v>
      </c>
      <c r="G1842">
        <v>2629</v>
      </c>
      <c r="H1842" s="5">
        <v>45063</v>
      </c>
      <c r="I1842" t="s">
        <v>615</v>
      </c>
      <c r="J1842" t="s">
        <v>613</v>
      </c>
      <c r="K1842">
        <v>710002</v>
      </c>
      <c r="L1842" t="s">
        <v>329</v>
      </c>
      <c r="M1842" t="s">
        <v>32</v>
      </c>
      <c r="N1842" t="s">
        <v>13</v>
      </c>
      <c r="O1842" t="s">
        <v>33</v>
      </c>
      <c r="P1842">
        <v>23</v>
      </c>
      <c r="Q1842" s="6" t="s">
        <v>34</v>
      </c>
      <c r="R1842" t="s">
        <v>16</v>
      </c>
      <c r="S1842" t="s">
        <v>35</v>
      </c>
      <c r="T1842" t="s">
        <v>18</v>
      </c>
      <c r="U1842" t="s">
        <v>22</v>
      </c>
      <c r="V1842" t="s">
        <v>31</v>
      </c>
      <c r="W1842">
        <v>416</v>
      </c>
      <c r="X1842" t="s">
        <v>574</v>
      </c>
      <c r="Y1842" t="s">
        <v>590</v>
      </c>
      <c r="Z1842" t="s">
        <v>576</v>
      </c>
      <c r="AA1842">
        <v>9.9099999999999994E-2</v>
      </c>
      <c r="AB1842" t="s">
        <v>577</v>
      </c>
      <c r="AC1842" t="s">
        <v>591</v>
      </c>
      <c r="AD1842" t="s">
        <v>324</v>
      </c>
      <c r="AE1842" t="s">
        <v>325</v>
      </c>
      <c r="AF1842" t="s">
        <v>326</v>
      </c>
      <c r="AG1842" t="s">
        <v>327</v>
      </c>
      <c r="AH1842" t="s">
        <v>328</v>
      </c>
      <c r="AI1842" t="s">
        <v>324</v>
      </c>
      <c r="AJ1842">
        <v>710002</v>
      </c>
      <c r="AK1842" t="s">
        <v>271</v>
      </c>
      <c r="AL1842" t="s">
        <v>239</v>
      </c>
      <c r="AM1842">
        <v>22001</v>
      </c>
      <c r="AN1842">
        <v>48102</v>
      </c>
      <c r="AO1842">
        <v>20647</v>
      </c>
      <c r="AP1842">
        <v>34.54</v>
      </c>
      <c r="AQ1842">
        <v>525.91</v>
      </c>
      <c r="AR1842" t="s">
        <v>2626</v>
      </c>
      <c r="AS1842" t="s">
        <v>2626</v>
      </c>
      <c r="AT1842">
        <v>0</v>
      </c>
      <c r="AU1842" t="s">
        <v>2628</v>
      </c>
      <c r="AV1842" s="3">
        <v>42556</v>
      </c>
      <c r="AW1842" s="3" t="str">
        <f>TEXT(LoanTable[[#This Row],[Disbursement Date]],"YYYY-MM")</f>
        <v>2023-05</v>
      </c>
      <c r="AX1842" t="str">
        <f>TEXT(EDATE(LoanTable[[#This Row],[Disbursement Date]],-1),"YYYY-MM")</f>
        <v>2023-04</v>
      </c>
      <c r="AY1842">
        <f>IF(LoanTable[[#This Row],[Loan Status]]="Active",1,0)</f>
        <v>0</v>
      </c>
      <c r="AZ1842">
        <f>IF(COUNTIFS(LoanTable[Client id],LoanTable[[#This Row],[Client id]],LoanTable[Period],LoanTable[[#This Row],[Previous Period]])&gt;0,1,0)</f>
        <v>0</v>
      </c>
      <c r="BA1842" s="17" t="str">
        <f>TEXT(LoanTable[[#This Row],[Disbursement Date]],"YYYY")</f>
        <v>2023</v>
      </c>
      <c r="BB1842" s="10" cm="1">
        <f t="array" ref="BB1842">IF(YEAR(LoanTable[[#This Row],[Disbursement Date]])=MIN(YEAR(LoanTable[Disbursement Date])),"",YEAR(LoanTable[[#This Row],[Disbursement Date]])-1)</f>
        <v>2022</v>
      </c>
      <c r="BC1842" s="10">
        <f>IF(LoanTable[[#This Row],[Previous Year]]="",1,IF(COUNTIFS(LoanTable[Client id],LoanTable[[#This Row],[Client id]],LoanTable[Year],LoanTable[[#This Row],[Previous Year]])&gt;0,1,0))</f>
        <v>0</v>
      </c>
      <c r="BD1842" t="str">
        <f>YEAR(LoanTable[[#This Row],[Disbursement Date]]) &amp; "-Q" &amp; ROUNDUP(MONTH(LoanTable[[#This Row],[Disbursement Date]])/3,0)</f>
        <v>2023-Q2</v>
      </c>
      <c r="BE1842">
        <f>IF(LoanTable[[#This Row],[Disbursement Date]]=LoanTable[[#This Row],[First Loan Date]],1,0)</f>
        <v>0</v>
      </c>
    </row>
    <row r="1843" spans="1:57" x14ac:dyDescent="0.3">
      <c r="A1843" t="s">
        <v>1120</v>
      </c>
      <c r="B1843">
        <v>384</v>
      </c>
      <c r="C1843" t="s">
        <v>243</v>
      </c>
      <c r="D1843" t="s">
        <v>602</v>
      </c>
      <c r="E1843">
        <v>36018</v>
      </c>
      <c r="F1843">
        <v>19756</v>
      </c>
      <c r="G1843">
        <v>2864</v>
      </c>
      <c r="H1843" s="5">
        <v>45063</v>
      </c>
      <c r="I1843" t="s">
        <v>612</v>
      </c>
      <c r="J1843" t="s">
        <v>613</v>
      </c>
      <c r="K1843">
        <v>160051</v>
      </c>
      <c r="L1843" t="s">
        <v>245</v>
      </c>
      <c r="M1843" t="s">
        <v>153</v>
      </c>
      <c r="N1843" t="s">
        <v>13</v>
      </c>
      <c r="O1843" t="s">
        <v>14</v>
      </c>
      <c r="P1843">
        <v>40</v>
      </c>
      <c r="Q1843" s="5" t="s">
        <v>85</v>
      </c>
      <c r="R1843" t="s">
        <v>30</v>
      </c>
      <c r="S1843" t="s">
        <v>145</v>
      </c>
      <c r="T1843" t="s">
        <v>18</v>
      </c>
      <c r="U1843" t="s">
        <v>26</v>
      </c>
      <c r="V1843" t="s">
        <v>20</v>
      </c>
      <c r="W1843">
        <v>318</v>
      </c>
      <c r="X1843" t="s">
        <v>574</v>
      </c>
      <c r="Y1843" t="s">
        <v>575</v>
      </c>
      <c r="Z1843" t="s">
        <v>576</v>
      </c>
      <c r="AA1843">
        <v>0.17269999999999999</v>
      </c>
      <c r="AB1843" t="s">
        <v>585</v>
      </c>
      <c r="AC1843" t="s">
        <v>597</v>
      </c>
      <c r="AD1843" t="s">
        <v>243</v>
      </c>
      <c r="AE1843" t="s">
        <v>234</v>
      </c>
      <c r="AF1843" t="s">
        <v>235</v>
      </c>
      <c r="AG1843" t="s">
        <v>236</v>
      </c>
      <c r="AH1843" t="s">
        <v>237</v>
      </c>
      <c r="AI1843" t="s">
        <v>243</v>
      </c>
      <c r="AJ1843">
        <v>160051</v>
      </c>
      <c r="AK1843" t="s">
        <v>244</v>
      </c>
      <c r="AL1843" t="s">
        <v>241</v>
      </c>
      <c r="AM1843">
        <v>37735</v>
      </c>
      <c r="AN1843">
        <v>19933</v>
      </c>
      <c r="AO1843">
        <v>35850</v>
      </c>
      <c r="AP1843">
        <v>0.47</v>
      </c>
      <c r="AQ1843">
        <v>1021.29</v>
      </c>
      <c r="AR1843" t="s">
        <v>2626</v>
      </c>
      <c r="AS1843" t="s">
        <v>2626</v>
      </c>
      <c r="AT1843">
        <v>1</v>
      </c>
      <c r="AU1843" t="s">
        <v>2628</v>
      </c>
      <c r="AV1843" s="3">
        <v>42028</v>
      </c>
      <c r="AW1843" s="3" t="str">
        <f>TEXT(LoanTable[[#This Row],[Disbursement Date]],"YYYY-MM")</f>
        <v>2023-05</v>
      </c>
      <c r="AX1843" t="str">
        <f>TEXT(EDATE(LoanTable[[#This Row],[Disbursement Date]],-1),"YYYY-MM")</f>
        <v>2023-04</v>
      </c>
      <c r="AY1843">
        <f>IF(LoanTable[[#This Row],[Loan Status]]="Active",1,0)</f>
        <v>0</v>
      </c>
      <c r="AZ1843">
        <f>IF(COUNTIFS(LoanTable[Client id],LoanTable[[#This Row],[Client id]],LoanTable[Period],LoanTable[[#This Row],[Previous Period]])&gt;0,1,0)</f>
        <v>0</v>
      </c>
      <c r="BA1843" s="17" t="str">
        <f>TEXT(LoanTable[[#This Row],[Disbursement Date]],"YYYY")</f>
        <v>2023</v>
      </c>
      <c r="BB1843" s="10" cm="1">
        <f t="array" ref="BB1843">IF(YEAR(LoanTable[[#This Row],[Disbursement Date]])=MIN(YEAR(LoanTable[Disbursement Date])),"",YEAR(LoanTable[[#This Row],[Disbursement Date]])-1)</f>
        <v>2022</v>
      </c>
      <c r="BC1843" s="10">
        <f>IF(LoanTable[[#This Row],[Previous Year]]="",1,IF(COUNTIFS(LoanTable[Client id],LoanTable[[#This Row],[Client id]],LoanTable[Year],LoanTable[[#This Row],[Previous Year]])&gt;0,1,0))</f>
        <v>0</v>
      </c>
      <c r="BD1843" t="str">
        <f>YEAR(LoanTable[[#This Row],[Disbursement Date]]) &amp; "-Q" &amp; ROUNDUP(MONTH(LoanTable[[#This Row],[Disbursement Date]])/3,0)</f>
        <v>2023-Q2</v>
      </c>
      <c r="BE1843">
        <f>IF(LoanTable[[#This Row],[Disbursement Date]]=LoanTable[[#This Row],[First Loan Date]],1,0)</f>
        <v>0</v>
      </c>
    </row>
    <row r="1844" spans="1:57" x14ac:dyDescent="0.3">
      <c r="A1844" t="s">
        <v>986</v>
      </c>
      <c r="B1844">
        <v>14</v>
      </c>
      <c r="C1844" t="s">
        <v>422</v>
      </c>
      <c r="D1844" t="s">
        <v>603</v>
      </c>
      <c r="E1844">
        <v>25001</v>
      </c>
      <c r="F1844">
        <v>19470</v>
      </c>
      <c r="G1844">
        <v>9497</v>
      </c>
      <c r="H1844" s="5">
        <v>45064</v>
      </c>
      <c r="I1844" t="s">
        <v>624</v>
      </c>
      <c r="J1844" t="s">
        <v>619</v>
      </c>
      <c r="K1844">
        <v>120676</v>
      </c>
      <c r="L1844" t="s">
        <v>423</v>
      </c>
      <c r="M1844" t="s">
        <v>52</v>
      </c>
      <c r="N1844" t="s">
        <v>13</v>
      </c>
      <c r="O1844" t="s">
        <v>46</v>
      </c>
      <c r="P1844">
        <v>28</v>
      </c>
      <c r="Q1844" s="6" t="s">
        <v>53</v>
      </c>
      <c r="R1844" t="s">
        <v>25</v>
      </c>
      <c r="S1844" t="s">
        <v>35</v>
      </c>
      <c r="T1844" t="s">
        <v>18</v>
      </c>
      <c r="U1844" t="s">
        <v>22</v>
      </c>
      <c r="V1844" t="s">
        <v>31</v>
      </c>
      <c r="W1844">
        <v>536</v>
      </c>
      <c r="X1844" t="s">
        <v>574</v>
      </c>
      <c r="Y1844" t="s">
        <v>580</v>
      </c>
      <c r="Z1844" t="s">
        <v>576</v>
      </c>
      <c r="AA1844">
        <v>6.6199999999999995E-2</v>
      </c>
      <c r="AB1844" t="s">
        <v>581</v>
      </c>
      <c r="AC1844" t="s">
        <v>588</v>
      </c>
      <c r="AD1844" t="s">
        <v>422</v>
      </c>
      <c r="AE1844" t="s">
        <v>234</v>
      </c>
      <c r="AF1844" t="s">
        <v>235</v>
      </c>
      <c r="AG1844" t="s">
        <v>236</v>
      </c>
      <c r="AH1844" t="s">
        <v>237</v>
      </c>
      <c r="AI1844" t="s">
        <v>422</v>
      </c>
      <c r="AJ1844">
        <v>120676</v>
      </c>
      <c r="AK1844" t="s">
        <v>247</v>
      </c>
      <c r="AL1844" t="s">
        <v>239</v>
      </c>
      <c r="AM1844">
        <v>25021</v>
      </c>
      <c r="AN1844">
        <v>20780</v>
      </c>
      <c r="AO1844">
        <v>24506</v>
      </c>
      <c r="AP1844">
        <v>18.36</v>
      </c>
      <c r="AQ1844">
        <v>4541.8500000000004</v>
      </c>
      <c r="AR1844" t="s">
        <v>2626</v>
      </c>
      <c r="AS1844" t="s">
        <v>2626</v>
      </c>
      <c r="AT1844">
        <v>1</v>
      </c>
      <c r="AU1844" t="s">
        <v>2629</v>
      </c>
      <c r="AV1844" s="3">
        <v>45064</v>
      </c>
      <c r="AW1844" s="3" t="str">
        <f>TEXT(LoanTable[[#This Row],[Disbursement Date]],"YYYY-MM")</f>
        <v>2023-05</v>
      </c>
      <c r="AX1844" t="str">
        <f>TEXT(EDATE(LoanTable[[#This Row],[Disbursement Date]],-1),"YYYY-MM")</f>
        <v>2023-04</v>
      </c>
      <c r="AY1844">
        <f>IF(LoanTable[[#This Row],[Loan Status]]="Active",1,0)</f>
        <v>1</v>
      </c>
      <c r="AZ1844">
        <f>IF(COUNTIFS(LoanTable[Client id],LoanTable[[#This Row],[Client id]],LoanTable[Period],LoanTable[[#This Row],[Previous Period]])&gt;0,1,0)</f>
        <v>0</v>
      </c>
      <c r="BA1844" s="17" t="str">
        <f>TEXT(LoanTable[[#This Row],[Disbursement Date]],"YYYY")</f>
        <v>2023</v>
      </c>
      <c r="BB1844" s="10" cm="1">
        <f t="array" ref="BB1844">IF(YEAR(LoanTable[[#This Row],[Disbursement Date]])=MIN(YEAR(LoanTable[Disbursement Date])),"",YEAR(LoanTable[[#This Row],[Disbursement Date]])-1)</f>
        <v>2022</v>
      </c>
      <c r="BC1844" s="10">
        <f>IF(LoanTable[[#This Row],[Previous Year]]="",1,IF(COUNTIFS(LoanTable[Client id],LoanTable[[#This Row],[Client id]],LoanTable[Year],LoanTable[[#This Row],[Previous Year]])&gt;0,1,0))</f>
        <v>0</v>
      </c>
      <c r="BD1844" t="str">
        <f>YEAR(LoanTable[[#This Row],[Disbursement Date]]) &amp; "-Q" &amp; ROUNDUP(MONTH(LoanTable[[#This Row],[Disbursement Date]])/3,0)</f>
        <v>2023-Q2</v>
      </c>
      <c r="BE1844">
        <f>IF(LoanTable[[#This Row],[Disbursement Date]]=LoanTable[[#This Row],[First Loan Date]],1,0)</f>
        <v>1</v>
      </c>
    </row>
    <row r="1845" spans="1:57" x14ac:dyDescent="0.3">
      <c r="A1845" t="s">
        <v>1561</v>
      </c>
      <c r="B1845">
        <v>729</v>
      </c>
      <c r="C1845" t="s">
        <v>324</v>
      </c>
      <c r="D1845" t="s">
        <v>573</v>
      </c>
      <c r="E1845">
        <v>21350</v>
      </c>
      <c r="F1845">
        <v>7421</v>
      </c>
      <c r="G1845">
        <v>3528</v>
      </c>
      <c r="H1845" s="5">
        <v>45064</v>
      </c>
      <c r="I1845" t="s">
        <v>624</v>
      </c>
      <c r="J1845" t="s">
        <v>619</v>
      </c>
      <c r="K1845">
        <v>710002</v>
      </c>
      <c r="L1845" t="s">
        <v>329</v>
      </c>
      <c r="M1845" t="s">
        <v>130</v>
      </c>
      <c r="N1845" t="s">
        <v>13</v>
      </c>
      <c r="O1845" t="s">
        <v>14</v>
      </c>
      <c r="P1845">
        <v>45</v>
      </c>
      <c r="Q1845" s="5" t="s">
        <v>204</v>
      </c>
      <c r="R1845" t="s">
        <v>74</v>
      </c>
      <c r="S1845" t="s">
        <v>105</v>
      </c>
      <c r="T1845" t="s">
        <v>44</v>
      </c>
      <c r="U1845" t="s">
        <v>26</v>
      </c>
      <c r="V1845" t="s">
        <v>31</v>
      </c>
      <c r="W1845">
        <v>490</v>
      </c>
      <c r="X1845" t="s">
        <v>574</v>
      </c>
      <c r="Y1845" t="s">
        <v>575</v>
      </c>
      <c r="Z1845" t="s">
        <v>576</v>
      </c>
      <c r="AA1845">
        <v>0.1065</v>
      </c>
      <c r="AB1845" t="s">
        <v>577</v>
      </c>
      <c r="AC1845" t="s">
        <v>578</v>
      </c>
      <c r="AD1845" t="s">
        <v>324</v>
      </c>
      <c r="AE1845" t="s">
        <v>325</v>
      </c>
      <c r="AF1845" t="s">
        <v>326</v>
      </c>
      <c r="AG1845" t="s">
        <v>327</v>
      </c>
      <c r="AH1845" t="s">
        <v>328</v>
      </c>
      <c r="AI1845" t="s">
        <v>324</v>
      </c>
      <c r="AJ1845">
        <v>710002</v>
      </c>
      <c r="AK1845" t="s">
        <v>271</v>
      </c>
      <c r="AL1845" t="s">
        <v>239</v>
      </c>
      <c r="AM1845">
        <v>21299</v>
      </c>
      <c r="AN1845">
        <v>9208</v>
      </c>
      <c r="AO1845">
        <v>20858</v>
      </c>
      <c r="AP1845">
        <v>47.88</v>
      </c>
      <c r="AQ1845">
        <v>341.4</v>
      </c>
      <c r="AR1845" t="s">
        <v>2626</v>
      </c>
      <c r="AS1845" t="s">
        <v>2626</v>
      </c>
      <c r="AT1845">
        <v>1</v>
      </c>
      <c r="AU1845" t="s">
        <v>2628</v>
      </c>
      <c r="AV1845" s="3">
        <v>42377</v>
      </c>
      <c r="AW1845" s="3" t="str">
        <f>TEXT(LoanTable[[#This Row],[Disbursement Date]],"YYYY-MM")</f>
        <v>2023-05</v>
      </c>
      <c r="AX1845" t="str">
        <f>TEXT(EDATE(LoanTable[[#This Row],[Disbursement Date]],-1),"YYYY-MM")</f>
        <v>2023-04</v>
      </c>
      <c r="AY1845">
        <f>IF(LoanTable[[#This Row],[Loan Status]]="Active",1,0)</f>
        <v>1</v>
      </c>
      <c r="AZ1845">
        <f>IF(COUNTIFS(LoanTable[Client id],LoanTable[[#This Row],[Client id]],LoanTable[Period],LoanTable[[#This Row],[Previous Period]])&gt;0,1,0)</f>
        <v>0</v>
      </c>
      <c r="BA1845" s="17" t="str">
        <f>TEXT(LoanTable[[#This Row],[Disbursement Date]],"YYYY")</f>
        <v>2023</v>
      </c>
      <c r="BB1845" s="10" cm="1">
        <f t="array" ref="BB1845">IF(YEAR(LoanTable[[#This Row],[Disbursement Date]])=MIN(YEAR(LoanTable[Disbursement Date])),"",YEAR(LoanTable[[#This Row],[Disbursement Date]])-1)</f>
        <v>2022</v>
      </c>
      <c r="BC1845" s="10">
        <f>IF(LoanTable[[#This Row],[Previous Year]]="",1,IF(COUNTIFS(LoanTable[Client id],LoanTable[[#This Row],[Client id]],LoanTable[Year],LoanTable[[#This Row],[Previous Year]])&gt;0,1,0))</f>
        <v>0</v>
      </c>
      <c r="BD1845" t="str">
        <f>YEAR(LoanTable[[#This Row],[Disbursement Date]]) &amp; "-Q" &amp; ROUNDUP(MONTH(LoanTable[[#This Row],[Disbursement Date]])/3,0)</f>
        <v>2023-Q2</v>
      </c>
      <c r="BE1845">
        <f>IF(LoanTable[[#This Row],[Disbursement Date]]=LoanTable[[#This Row],[First Loan Date]],1,0)</f>
        <v>0</v>
      </c>
    </row>
    <row r="1846" spans="1:57" x14ac:dyDescent="0.3">
      <c r="A1846" t="s">
        <v>2273</v>
      </c>
      <c r="B1846">
        <v>666</v>
      </c>
      <c r="C1846" t="s">
        <v>386</v>
      </c>
      <c r="D1846" t="s">
        <v>573</v>
      </c>
      <c r="E1846">
        <v>24268</v>
      </c>
      <c r="F1846">
        <v>28746</v>
      </c>
      <c r="G1846">
        <v>10373</v>
      </c>
      <c r="H1846" s="5">
        <v>45066</v>
      </c>
      <c r="I1846" t="s">
        <v>612</v>
      </c>
      <c r="J1846" t="s">
        <v>613</v>
      </c>
      <c r="K1846">
        <v>1110166</v>
      </c>
      <c r="L1846" t="s">
        <v>389</v>
      </c>
      <c r="M1846" t="s">
        <v>133</v>
      </c>
      <c r="N1846" t="s">
        <v>13</v>
      </c>
      <c r="O1846" t="s">
        <v>33</v>
      </c>
      <c r="P1846">
        <v>22</v>
      </c>
      <c r="Q1846" s="5" t="s">
        <v>159</v>
      </c>
      <c r="R1846" t="s">
        <v>30</v>
      </c>
      <c r="S1846" t="s">
        <v>145</v>
      </c>
      <c r="T1846" t="s">
        <v>63</v>
      </c>
      <c r="U1846" t="s">
        <v>22</v>
      </c>
      <c r="V1846" t="s">
        <v>39</v>
      </c>
      <c r="W1846">
        <v>564</v>
      </c>
      <c r="X1846" t="s">
        <v>574</v>
      </c>
      <c r="Y1846" t="s">
        <v>575</v>
      </c>
      <c r="Z1846" t="s">
        <v>576</v>
      </c>
      <c r="AA1846">
        <v>0.1065</v>
      </c>
      <c r="AB1846" t="s">
        <v>577</v>
      </c>
      <c r="AC1846" t="s">
        <v>578</v>
      </c>
      <c r="AD1846" t="s">
        <v>386</v>
      </c>
      <c r="AE1846" t="s">
        <v>234</v>
      </c>
      <c r="AF1846" t="s">
        <v>235</v>
      </c>
      <c r="AG1846" t="s">
        <v>236</v>
      </c>
      <c r="AH1846" t="s">
        <v>237</v>
      </c>
      <c r="AI1846" t="s">
        <v>387</v>
      </c>
      <c r="AJ1846">
        <v>1110166</v>
      </c>
      <c r="AK1846" t="s">
        <v>388</v>
      </c>
      <c r="AL1846" t="s">
        <v>239</v>
      </c>
      <c r="AM1846">
        <v>24566</v>
      </c>
      <c r="AN1846">
        <v>28465</v>
      </c>
      <c r="AO1846">
        <v>24189</v>
      </c>
      <c r="AP1846">
        <v>41.93</v>
      </c>
      <c r="AQ1846">
        <v>4350.45</v>
      </c>
      <c r="AR1846" t="s">
        <v>2627</v>
      </c>
      <c r="AS1846" t="s">
        <v>2626</v>
      </c>
      <c r="AT1846">
        <v>2</v>
      </c>
      <c r="AU1846" t="s">
        <v>2629</v>
      </c>
      <c r="AV1846" s="3">
        <v>42805</v>
      </c>
      <c r="AW1846" s="3" t="str">
        <f>TEXT(LoanTable[[#This Row],[Disbursement Date]],"YYYY-MM")</f>
        <v>2023-05</v>
      </c>
      <c r="AX1846" t="str">
        <f>TEXT(EDATE(LoanTable[[#This Row],[Disbursement Date]],-1),"YYYY-MM")</f>
        <v>2023-04</v>
      </c>
      <c r="AY1846">
        <f>IF(LoanTable[[#This Row],[Loan Status]]="Active",1,0)</f>
        <v>0</v>
      </c>
      <c r="AZ1846">
        <f>IF(COUNTIFS(LoanTable[Client id],LoanTable[[#This Row],[Client id]],LoanTable[Period],LoanTable[[#This Row],[Previous Period]])&gt;0,1,0)</f>
        <v>0</v>
      </c>
      <c r="BA1846" s="17" t="str">
        <f>TEXT(LoanTable[[#This Row],[Disbursement Date]],"YYYY")</f>
        <v>2023</v>
      </c>
      <c r="BB1846" s="10" cm="1">
        <f t="array" ref="BB1846">IF(YEAR(LoanTable[[#This Row],[Disbursement Date]])=MIN(YEAR(LoanTable[Disbursement Date])),"",YEAR(LoanTable[[#This Row],[Disbursement Date]])-1)</f>
        <v>2022</v>
      </c>
      <c r="BC1846" s="10">
        <f>IF(LoanTable[[#This Row],[Previous Year]]="",1,IF(COUNTIFS(LoanTable[Client id],LoanTable[[#This Row],[Client id]],LoanTable[Year],LoanTable[[#This Row],[Previous Year]])&gt;0,1,0))</f>
        <v>0</v>
      </c>
      <c r="BD1846" t="str">
        <f>YEAR(LoanTable[[#This Row],[Disbursement Date]]) &amp; "-Q" &amp; ROUNDUP(MONTH(LoanTable[[#This Row],[Disbursement Date]])/3,0)</f>
        <v>2023-Q2</v>
      </c>
      <c r="BE1846">
        <f>IF(LoanTable[[#This Row],[Disbursement Date]]=LoanTable[[#This Row],[First Loan Date]],1,0)</f>
        <v>0</v>
      </c>
    </row>
    <row r="1847" spans="1:57" x14ac:dyDescent="0.3">
      <c r="A1847" t="s">
        <v>1094</v>
      </c>
      <c r="B1847">
        <v>790</v>
      </c>
      <c r="C1847" t="s">
        <v>391</v>
      </c>
      <c r="D1847" t="s">
        <v>573</v>
      </c>
      <c r="E1847">
        <v>4306</v>
      </c>
      <c r="F1847">
        <v>40648</v>
      </c>
      <c r="G1847">
        <v>14800</v>
      </c>
      <c r="H1847" s="5">
        <v>45066</v>
      </c>
      <c r="I1847" t="s">
        <v>612</v>
      </c>
      <c r="J1847" t="s">
        <v>619</v>
      </c>
      <c r="K1847">
        <v>730084</v>
      </c>
      <c r="L1847" t="s">
        <v>393</v>
      </c>
      <c r="M1847" t="s">
        <v>192</v>
      </c>
      <c r="N1847" t="s">
        <v>13</v>
      </c>
      <c r="O1847" t="s">
        <v>46</v>
      </c>
      <c r="P1847">
        <v>35</v>
      </c>
      <c r="Q1847" s="5" t="s">
        <v>87</v>
      </c>
      <c r="R1847" t="s">
        <v>30</v>
      </c>
      <c r="S1847" t="s">
        <v>145</v>
      </c>
      <c r="T1847" t="s">
        <v>63</v>
      </c>
      <c r="U1847" t="s">
        <v>38</v>
      </c>
      <c r="V1847" t="s">
        <v>20</v>
      </c>
      <c r="W1847">
        <v>744</v>
      </c>
      <c r="X1847" t="s">
        <v>574</v>
      </c>
      <c r="Y1847" t="s">
        <v>575</v>
      </c>
      <c r="Z1847" t="s">
        <v>576</v>
      </c>
      <c r="AA1847">
        <v>0.1065</v>
      </c>
      <c r="AB1847" t="s">
        <v>577</v>
      </c>
      <c r="AC1847" t="s">
        <v>578</v>
      </c>
      <c r="AD1847" t="s">
        <v>391</v>
      </c>
      <c r="AE1847" t="s">
        <v>279</v>
      </c>
      <c r="AF1847" t="s">
        <v>280</v>
      </c>
      <c r="AG1847" t="s">
        <v>281</v>
      </c>
      <c r="AH1847" t="s">
        <v>282</v>
      </c>
      <c r="AI1847" t="s">
        <v>391</v>
      </c>
      <c r="AJ1847">
        <v>730084</v>
      </c>
      <c r="AK1847" t="s">
        <v>392</v>
      </c>
      <c r="AL1847" t="s">
        <v>239</v>
      </c>
      <c r="AM1847">
        <v>5211</v>
      </c>
      <c r="AN1847">
        <v>40214</v>
      </c>
      <c r="AO1847">
        <v>3971</v>
      </c>
      <c r="AP1847">
        <v>32.61</v>
      </c>
      <c r="AQ1847">
        <v>2241.58</v>
      </c>
      <c r="AR1847" t="s">
        <v>2626</v>
      </c>
      <c r="AS1847" t="s">
        <v>2626</v>
      </c>
      <c r="AT1847">
        <v>0</v>
      </c>
      <c r="AU1847" t="s">
        <v>2628</v>
      </c>
      <c r="AV1847" s="3">
        <v>43752</v>
      </c>
      <c r="AW1847" s="3" t="str">
        <f>TEXT(LoanTable[[#This Row],[Disbursement Date]],"YYYY-MM")</f>
        <v>2023-05</v>
      </c>
      <c r="AX1847" t="str">
        <f>TEXT(EDATE(LoanTable[[#This Row],[Disbursement Date]],-1),"YYYY-MM")</f>
        <v>2023-04</v>
      </c>
      <c r="AY1847">
        <f>IF(LoanTable[[#This Row],[Loan Status]]="Active",1,0)</f>
        <v>0</v>
      </c>
      <c r="AZ1847">
        <f>IF(COUNTIFS(LoanTable[Client id],LoanTable[[#This Row],[Client id]],LoanTable[Period],LoanTable[[#This Row],[Previous Period]])&gt;0,1,0)</f>
        <v>0</v>
      </c>
      <c r="BA1847" s="17" t="str">
        <f>TEXT(LoanTable[[#This Row],[Disbursement Date]],"YYYY")</f>
        <v>2023</v>
      </c>
      <c r="BB1847" s="10" cm="1">
        <f t="array" ref="BB1847">IF(YEAR(LoanTable[[#This Row],[Disbursement Date]])=MIN(YEAR(LoanTable[Disbursement Date])),"",YEAR(LoanTable[[#This Row],[Disbursement Date]])-1)</f>
        <v>2022</v>
      </c>
      <c r="BC1847" s="10">
        <f>IF(LoanTable[[#This Row],[Previous Year]]="",1,IF(COUNTIFS(LoanTable[Client id],LoanTable[[#This Row],[Client id]],LoanTable[Year],LoanTable[[#This Row],[Previous Year]])&gt;0,1,0))</f>
        <v>1</v>
      </c>
      <c r="BD1847" t="str">
        <f>YEAR(LoanTable[[#This Row],[Disbursement Date]]) &amp; "-Q" &amp; ROUNDUP(MONTH(LoanTable[[#This Row],[Disbursement Date]])/3,0)</f>
        <v>2023-Q2</v>
      </c>
      <c r="BE1847">
        <f>IF(LoanTable[[#This Row],[Disbursement Date]]=LoanTable[[#This Row],[First Loan Date]],1,0)</f>
        <v>0</v>
      </c>
    </row>
    <row r="1848" spans="1:57" x14ac:dyDescent="0.3">
      <c r="A1848" t="s">
        <v>1270</v>
      </c>
      <c r="B1848">
        <v>837</v>
      </c>
      <c r="C1848" t="s">
        <v>523</v>
      </c>
      <c r="D1848" t="s">
        <v>573</v>
      </c>
      <c r="E1848">
        <v>40684</v>
      </c>
      <c r="F1848">
        <v>31783</v>
      </c>
      <c r="G1848">
        <v>35788</v>
      </c>
      <c r="H1848" s="5">
        <v>45066</v>
      </c>
      <c r="I1848" t="s">
        <v>612</v>
      </c>
      <c r="J1848" t="s">
        <v>613</v>
      </c>
      <c r="K1848">
        <v>800018</v>
      </c>
      <c r="L1848" t="s">
        <v>526</v>
      </c>
      <c r="M1848" t="s">
        <v>169</v>
      </c>
      <c r="N1848" t="s">
        <v>13</v>
      </c>
      <c r="O1848" t="s">
        <v>28</v>
      </c>
      <c r="P1848">
        <v>51</v>
      </c>
      <c r="Q1848" s="5" t="s">
        <v>113</v>
      </c>
      <c r="R1848" t="s">
        <v>74</v>
      </c>
      <c r="S1848" t="s">
        <v>105</v>
      </c>
      <c r="T1848" t="s">
        <v>63</v>
      </c>
      <c r="U1848" t="s">
        <v>19</v>
      </c>
      <c r="V1848" t="s">
        <v>20</v>
      </c>
      <c r="W1848">
        <v>804</v>
      </c>
      <c r="X1848" t="s">
        <v>574</v>
      </c>
      <c r="Y1848" t="s">
        <v>575</v>
      </c>
      <c r="Z1848" t="s">
        <v>576</v>
      </c>
      <c r="AA1848">
        <v>0.1065</v>
      </c>
      <c r="AB1848" t="s">
        <v>577</v>
      </c>
      <c r="AC1848" t="s">
        <v>578</v>
      </c>
      <c r="AD1848" t="s">
        <v>523</v>
      </c>
      <c r="AE1848" t="s">
        <v>250</v>
      </c>
      <c r="AF1848" t="s">
        <v>251</v>
      </c>
      <c r="AG1848" t="s">
        <v>252</v>
      </c>
      <c r="AH1848" t="s">
        <v>253</v>
      </c>
      <c r="AI1848" t="s">
        <v>524</v>
      </c>
      <c r="AJ1848">
        <v>800018</v>
      </c>
      <c r="AK1848" t="s">
        <v>525</v>
      </c>
      <c r="AL1848" t="s">
        <v>239</v>
      </c>
      <c r="AM1848">
        <v>42249</v>
      </c>
      <c r="AN1848">
        <v>32500</v>
      </c>
      <c r="AO1848">
        <v>40626</v>
      </c>
      <c r="AP1848">
        <v>30.37</v>
      </c>
      <c r="AQ1848">
        <v>3973.94</v>
      </c>
      <c r="AR1848" t="s">
        <v>2626</v>
      </c>
      <c r="AS1848" t="s">
        <v>2626</v>
      </c>
      <c r="AT1848">
        <v>0</v>
      </c>
      <c r="AU1848" t="s">
        <v>2628</v>
      </c>
      <c r="AV1848" s="3">
        <v>43598</v>
      </c>
      <c r="AW1848" s="3" t="str">
        <f>TEXT(LoanTable[[#This Row],[Disbursement Date]],"YYYY-MM")</f>
        <v>2023-05</v>
      </c>
      <c r="AX1848" t="str">
        <f>TEXT(EDATE(LoanTable[[#This Row],[Disbursement Date]],-1),"YYYY-MM")</f>
        <v>2023-04</v>
      </c>
      <c r="AY1848">
        <f>IF(LoanTable[[#This Row],[Loan Status]]="Active",1,0)</f>
        <v>0</v>
      </c>
      <c r="AZ1848">
        <f>IF(COUNTIFS(LoanTable[Client id],LoanTable[[#This Row],[Client id]],LoanTable[Period],LoanTable[[#This Row],[Previous Period]])&gt;0,1,0)</f>
        <v>0</v>
      </c>
      <c r="BA1848" s="17" t="str">
        <f>TEXT(LoanTable[[#This Row],[Disbursement Date]],"YYYY")</f>
        <v>2023</v>
      </c>
      <c r="BB1848" s="10" cm="1">
        <f t="array" ref="BB1848">IF(YEAR(LoanTable[[#This Row],[Disbursement Date]])=MIN(YEAR(LoanTable[Disbursement Date])),"",YEAR(LoanTable[[#This Row],[Disbursement Date]])-1)</f>
        <v>2022</v>
      </c>
      <c r="BC1848" s="10">
        <f>IF(LoanTable[[#This Row],[Previous Year]]="",1,IF(COUNTIFS(LoanTable[Client id],LoanTable[[#This Row],[Client id]],LoanTable[Year],LoanTable[[#This Row],[Previous Year]])&gt;0,1,0))</f>
        <v>0</v>
      </c>
      <c r="BD1848" t="str">
        <f>YEAR(LoanTable[[#This Row],[Disbursement Date]]) &amp; "-Q" &amp; ROUNDUP(MONTH(LoanTable[[#This Row],[Disbursement Date]])/3,0)</f>
        <v>2023-Q2</v>
      </c>
      <c r="BE1848">
        <f>IF(LoanTable[[#This Row],[Disbursement Date]]=LoanTable[[#This Row],[First Loan Date]],1,0)</f>
        <v>0</v>
      </c>
    </row>
    <row r="1849" spans="1:57" x14ac:dyDescent="0.3">
      <c r="A1849" t="s">
        <v>673</v>
      </c>
      <c r="B1849">
        <v>389</v>
      </c>
      <c r="C1849" t="s">
        <v>298</v>
      </c>
      <c r="D1849" t="s">
        <v>573</v>
      </c>
      <c r="E1849">
        <v>49838</v>
      </c>
      <c r="F1849">
        <v>7262</v>
      </c>
      <c r="G1849">
        <v>17531</v>
      </c>
      <c r="H1849" s="5">
        <v>45068</v>
      </c>
      <c r="I1849" t="s">
        <v>612</v>
      </c>
      <c r="J1849" t="s">
        <v>619</v>
      </c>
      <c r="K1849">
        <v>1280108</v>
      </c>
      <c r="L1849" t="s">
        <v>300</v>
      </c>
      <c r="M1849" t="s">
        <v>112</v>
      </c>
      <c r="N1849" t="s">
        <v>13</v>
      </c>
      <c r="O1849" t="s">
        <v>46</v>
      </c>
      <c r="P1849">
        <v>28</v>
      </c>
      <c r="Q1849" s="5" t="s">
        <v>97</v>
      </c>
      <c r="R1849" t="s">
        <v>25</v>
      </c>
      <c r="S1849" t="s">
        <v>35</v>
      </c>
      <c r="T1849" t="s">
        <v>63</v>
      </c>
      <c r="U1849" t="s">
        <v>19</v>
      </c>
      <c r="V1849" t="s">
        <v>31</v>
      </c>
      <c r="W1849">
        <v>844</v>
      </c>
      <c r="X1849" t="s">
        <v>574</v>
      </c>
      <c r="Y1849" t="s">
        <v>575</v>
      </c>
      <c r="Z1849" t="s">
        <v>576</v>
      </c>
      <c r="AA1849">
        <v>0.1065</v>
      </c>
      <c r="AB1849" t="s">
        <v>577</v>
      </c>
      <c r="AC1849" t="s">
        <v>578</v>
      </c>
      <c r="AD1849" t="s">
        <v>298</v>
      </c>
      <c r="AE1849" t="s">
        <v>250</v>
      </c>
      <c r="AF1849" t="s">
        <v>298</v>
      </c>
      <c r="AG1849" t="s">
        <v>252</v>
      </c>
      <c r="AH1849" t="s">
        <v>253</v>
      </c>
      <c r="AI1849" t="s">
        <v>298</v>
      </c>
      <c r="AJ1849">
        <v>1280108</v>
      </c>
      <c r="AK1849" t="s">
        <v>299</v>
      </c>
      <c r="AL1849" t="s">
        <v>239</v>
      </c>
      <c r="AM1849">
        <v>49822</v>
      </c>
      <c r="AN1849">
        <v>7057</v>
      </c>
      <c r="AO1849">
        <v>49488</v>
      </c>
      <c r="AP1849">
        <v>21.92</v>
      </c>
      <c r="AQ1849">
        <v>4163.26</v>
      </c>
      <c r="AR1849" t="s">
        <v>2626</v>
      </c>
      <c r="AS1849" t="s">
        <v>2626</v>
      </c>
      <c r="AT1849">
        <v>1</v>
      </c>
      <c r="AU1849" t="s">
        <v>2628</v>
      </c>
      <c r="AV1849" s="3">
        <v>42308</v>
      </c>
      <c r="AW1849" s="3" t="str">
        <f>TEXT(LoanTable[[#This Row],[Disbursement Date]],"YYYY-MM")</f>
        <v>2023-05</v>
      </c>
      <c r="AX1849" t="str">
        <f>TEXT(EDATE(LoanTable[[#This Row],[Disbursement Date]],-1),"YYYY-MM")</f>
        <v>2023-04</v>
      </c>
      <c r="AY1849">
        <f>IF(LoanTable[[#This Row],[Loan Status]]="Active",1,0)</f>
        <v>0</v>
      </c>
      <c r="AZ1849">
        <f>IF(COUNTIFS(LoanTable[Client id],LoanTable[[#This Row],[Client id]],LoanTable[Period],LoanTable[[#This Row],[Previous Period]])&gt;0,1,0)</f>
        <v>0</v>
      </c>
      <c r="BA1849" s="17" t="str">
        <f>TEXT(LoanTable[[#This Row],[Disbursement Date]],"YYYY")</f>
        <v>2023</v>
      </c>
      <c r="BB1849" s="10" cm="1">
        <f t="array" ref="BB1849">IF(YEAR(LoanTable[[#This Row],[Disbursement Date]])=MIN(YEAR(LoanTable[Disbursement Date])),"",YEAR(LoanTable[[#This Row],[Disbursement Date]])-1)</f>
        <v>2022</v>
      </c>
      <c r="BC1849" s="10">
        <f>IF(LoanTable[[#This Row],[Previous Year]]="",1,IF(COUNTIFS(LoanTable[Client id],LoanTable[[#This Row],[Client id]],LoanTable[Year],LoanTable[[#This Row],[Previous Year]])&gt;0,1,0))</f>
        <v>0</v>
      </c>
      <c r="BD1849" t="str">
        <f>YEAR(LoanTable[[#This Row],[Disbursement Date]]) &amp; "-Q" &amp; ROUNDUP(MONTH(LoanTable[[#This Row],[Disbursement Date]])/3,0)</f>
        <v>2023-Q2</v>
      </c>
      <c r="BE1849">
        <f>IF(LoanTable[[#This Row],[Disbursement Date]]=LoanTable[[#This Row],[First Loan Date]],1,0)</f>
        <v>0</v>
      </c>
    </row>
    <row r="1850" spans="1:57" x14ac:dyDescent="0.3">
      <c r="A1850" t="s">
        <v>816</v>
      </c>
      <c r="B1850">
        <v>685</v>
      </c>
      <c r="C1850" t="s">
        <v>251</v>
      </c>
      <c r="D1850" t="s">
        <v>573</v>
      </c>
      <c r="E1850">
        <v>30100</v>
      </c>
      <c r="F1850">
        <v>26675</v>
      </c>
      <c r="G1850">
        <v>34150</v>
      </c>
      <c r="H1850" s="5">
        <v>45072</v>
      </c>
      <c r="I1850" t="s">
        <v>615</v>
      </c>
      <c r="J1850" t="s">
        <v>613</v>
      </c>
      <c r="K1850">
        <v>10068</v>
      </c>
      <c r="L1850" t="s">
        <v>319</v>
      </c>
      <c r="M1850" t="s">
        <v>48</v>
      </c>
      <c r="N1850" t="s">
        <v>13</v>
      </c>
      <c r="O1850" t="s">
        <v>14</v>
      </c>
      <c r="P1850">
        <v>43</v>
      </c>
      <c r="Q1850" s="5" t="s">
        <v>94</v>
      </c>
      <c r="R1850" t="s">
        <v>104</v>
      </c>
      <c r="S1850" t="s">
        <v>105</v>
      </c>
      <c r="T1850" t="s">
        <v>18</v>
      </c>
      <c r="U1850" t="s">
        <v>22</v>
      </c>
      <c r="V1850" t="s">
        <v>20</v>
      </c>
      <c r="W1850">
        <v>672</v>
      </c>
      <c r="X1850" t="s">
        <v>574</v>
      </c>
      <c r="Y1850" t="s">
        <v>575</v>
      </c>
      <c r="Z1850" t="s">
        <v>576</v>
      </c>
      <c r="AA1850">
        <v>0.1065</v>
      </c>
      <c r="AB1850" t="s">
        <v>577</v>
      </c>
      <c r="AC1850" t="s">
        <v>578</v>
      </c>
      <c r="AD1850" t="s">
        <v>251</v>
      </c>
      <c r="AE1850" t="s">
        <v>250</v>
      </c>
      <c r="AF1850" t="s">
        <v>251</v>
      </c>
      <c r="AG1850" t="s">
        <v>252</v>
      </c>
      <c r="AH1850" t="s">
        <v>253</v>
      </c>
      <c r="AI1850" t="s">
        <v>317</v>
      </c>
      <c r="AJ1850">
        <v>10068</v>
      </c>
      <c r="AK1850" t="s">
        <v>318</v>
      </c>
      <c r="AL1850" t="s">
        <v>256</v>
      </c>
      <c r="AM1850">
        <v>31038</v>
      </c>
      <c r="AN1850">
        <v>26912</v>
      </c>
      <c r="AO1850">
        <v>29937</v>
      </c>
      <c r="AP1850">
        <v>30</v>
      </c>
      <c r="AQ1850">
        <v>3391.75</v>
      </c>
      <c r="AR1850" t="s">
        <v>2626</v>
      </c>
      <c r="AS1850" t="s">
        <v>2626</v>
      </c>
      <c r="AT1850">
        <v>2</v>
      </c>
      <c r="AU1850" t="s">
        <v>2628</v>
      </c>
      <c r="AV1850" s="3">
        <v>42473</v>
      </c>
      <c r="AW1850" s="3" t="str">
        <f>TEXT(LoanTable[[#This Row],[Disbursement Date]],"YYYY-MM")</f>
        <v>2023-05</v>
      </c>
      <c r="AX1850" t="str">
        <f>TEXT(EDATE(LoanTable[[#This Row],[Disbursement Date]],-1),"YYYY-MM")</f>
        <v>2023-04</v>
      </c>
      <c r="AY1850">
        <f>IF(LoanTable[[#This Row],[Loan Status]]="Active",1,0)</f>
        <v>0</v>
      </c>
      <c r="AZ1850">
        <f>IF(COUNTIFS(LoanTable[Client id],LoanTable[[#This Row],[Client id]],LoanTable[Period],LoanTable[[#This Row],[Previous Period]])&gt;0,1,0)</f>
        <v>0</v>
      </c>
      <c r="BA1850" s="17" t="str">
        <f>TEXT(LoanTable[[#This Row],[Disbursement Date]],"YYYY")</f>
        <v>2023</v>
      </c>
      <c r="BB1850" s="10" cm="1">
        <f t="array" ref="BB1850">IF(YEAR(LoanTable[[#This Row],[Disbursement Date]])=MIN(YEAR(LoanTable[Disbursement Date])),"",YEAR(LoanTable[[#This Row],[Disbursement Date]])-1)</f>
        <v>2022</v>
      </c>
      <c r="BC1850" s="10">
        <f>IF(LoanTable[[#This Row],[Previous Year]]="",1,IF(COUNTIFS(LoanTable[Client id],LoanTable[[#This Row],[Client id]],LoanTable[Year],LoanTable[[#This Row],[Previous Year]])&gt;0,1,0))</f>
        <v>0</v>
      </c>
      <c r="BD1850" t="str">
        <f>YEAR(LoanTable[[#This Row],[Disbursement Date]]) &amp; "-Q" &amp; ROUNDUP(MONTH(LoanTable[[#This Row],[Disbursement Date]])/3,0)</f>
        <v>2023-Q2</v>
      </c>
      <c r="BE1850">
        <f>IF(LoanTable[[#This Row],[Disbursement Date]]=LoanTable[[#This Row],[First Loan Date]],1,0)</f>
        <v>0</v>
      </c>
    </row>
    <row r="1851" spans="1:57" x14ac:dyDescent="0.3">
      <c r="A1851" t="s">
        <v>1896</v>
      </c>
      <c r="B1851">
        <v>935</v>
      </c>
      <c r="C1851" t="s">
        <v>422</v>
      </c>
      <c r="D1851" t="s">
        <v>573</v>
      </c>
      <c r="E1851">
        <v>42201</v>
      </c>
      <c r="F1851">
        <v>25685</v>
      </c>
      <c r="G1851">
        <v>2155</v>
      </c>
      <c r="H1851" s="5">
        <v>45075</v>
      </c>
      <c r="I1851" t="s">
        <v>612</v>
      </c>
      <c r="J1851" t="s">
        <v>613</v>
      </c>
      <c r="K1851">
        <v>120676</v>
      </c>
      <c r="L1851" t="s">
        <v>423</v>
      </c>
      <c r="M1851" t="s">
        <v>90</v>
      </c>
      <c r="N1851" t="s">
        <v>13</v>
      </c>
      <c r="O1851" t="s">
        <v>28</v>
      </c>
      <c r="P1851">
        <v>49</v>
      </c>
      <c r="Q1851" s="5" t="s">
        <v>152</v>
      </c>
      <c r="R1851" t="s">
        <v>25</v>
      </c>
      <c r="S1851" t="s">
        <v>35</v>
      </c>
      <c r="T1851" t="s">
        <v>18</v>
      </c>
      <c r="U1851" t="s">
        <v>19</v>
      </c>
      <c r="V1851" t="s">
        <v>31</v>
      </c>
      <c r="W1851">
        <v>641</v>
      </c>
      <c r="X1851" t="s">
        <v>574</v>
      </c>
      <c r="Y1851" t="s">
        <v>575</v>
      </c>
      <c r="Z1851" t="s">
        <v>576</v>
      </c>
      <c r="AA1851">
        <v>0.1065</v>
      </c>
      <c r="AB1851" t="s">
        <v>577</v>
      </c>
      <c r="AC1851" t="s">
        <v>578</v>
      </c>
      <c r="AD1851" t="s">
        <v>422</v>
      </c>
      <c r="AE1851" t="s">
        <v>234</v>
      </c>
      <c r="AF1851" t="s">
        <v>235</v>
      </c>
      <c r="AG1851" t="s">
        <v>236</v>
      </c>
      <c r="AH1851" t="s">
        <v>237</v>
      </c>
      <c r="AI1851" t="s">
        <v>422</v>
      </c>
      <c r="AJ1851">
        <v>120676</v>
      </c>
      <c r="AK1851" t="s">
        <v>247</v>
      </c>
      <c r="AL1851" t="s">
        <v>239</v>
      </c>
      <c r="AM1851">
        <v>42725</v>
      </c>
      <c r="AN1851">
        <v>26650</v>
      </c>
      <c r="AO1851">
        <v>41975</v>
      </c>
      <c r="AP1851">
        <v>24.93</v>
      </c>
      <c r="AQ1851">
        <v>2102.0100000000002</v>
      </c>
      <c r="AR1851" t="s">
        <v>2626</v>
      </c>
      <c r="AS1851" t="s">
        <v>2626</v>
      </c>
      <c r="AT1851">
        <v>2</v>
      </c>
      <c r="AU1851" t="s">
        <v>2629</v>
      </c>
      <c r="AV1851" s="3">
        <v>43053</v>
      </c>
      <c r="AW1851" s="3" t="str">
        <f>TEXT(LoanTable[[#This Row],[Disbursement Date]],"YYYY-MM")</f>
        <v>2023-05</v>
      </c>
      <c r="AX1851" t="str">
        <f>TEXT(EDATE(LoanTable[[#This Row],[Disbursement Date]],-1),"YYYY-MM")</f>
        <v>2023-04</v>
      </c>
      <c r="AY1851">
        <f>IF(LoanTable[[#This Row],[Loan Status]]="Active",1,0)</f>
        <v>0</v>
      </c>
      <c r="AZ1851">
        <f>IF(COUNTIFS(LoanTable[Client id],LoanTable[[#This Row],[Client id]],LoanTable[Period],LoanTable[[#This Row],[Previous Period]])&gt;0,1,0)</f>
        <v>0</v>
      </c>
      <c r="BA1851" s="17" t="str">
        <f>TEXT(LoanTable[[#This Row],[Disbursement Date]],"YYYY")</f>
        <v>2023</v>
      </c>
      <c r="BB1851" s="10" cm="1">
        <f t="array" ref="BB1851">IF(YEAR(LoanTable[[#This Row],[Disbursement Date]])=MIN(YEAR(LoanTable[Disbursement Date])),"",YEAR(LoanTable[[#This Row],[Disbursement Date]])-1)</f>
        <v>2022</v>
      </c>
      <c r="BC1851" s="10">
        <f>IF(LoanTable[[#This Row],[Previous Year]]="",1,IF(COUNTIFS(LoanTable[Client id],LoanTable[[#This Row],[Client id]],LoanTable[Year],LoanTable[[#This Row],[Previous Year]])&gt;0,1,0))</f>
        <v>1</v>
      </c>
      <c r="BD1851" t="str">
        <f>YEAR(LoanTable[[#This Row],[Disbursement Date]]) &amp; "-Q" &amp; ROUNDUP(MONTH(LoanTable[[#This Row],[Disbursement Date]])/3,0)</f>
        <v>2023-Q2</v>
      </c>
      <c r="BE1851">
        <f>IF(LoanTable[[#This Row],[Disbursement Date]]=LoanTable[[#This Row],[First Loan Date]],1,0)</f>
        <v>0</v>
      </c>
    </row>
    <row r="1852" spans="1:57" x14ac:dyDescent="0.3">
      <c r="A1852" t="s">
        <v>880</v>
      </c>
      <c r="B1852">
        <v>395</v>
      </c>
      <c r="C1852" t="s">
        <v>350</v>
      </c>
      <c r="D1852" t="s">
        <v>573</v>
      </c>
      <c r="E1852">
        <v>17450</v>
      </c>
      <c r="F1852">
        <v>15573</v>
      </c>
      <c r="G1852">
        <v>3281</v>
      </c>
      <c r="H1852" s="5">
        <v>45076</v>
      </c>
      <c r="I1852" t="s">
        <v>612</v>
      </c>
      <c r="J1852" t="s">
        <v>619</v>
      </c>
      <c r="K1852">
        <v>700013</v>
      </c>
      <c r="L1852" t="s">
        <v>351</v>
      </c>
      <c r="M1852" t="s">
        <v>12</v>
      </c>
      <c r="N1852" t="s">
        <v>13</v>
      </c>
      <c r="O1852" t="s">
        <v>28</v>
      </c>
      <c r="P1852">
        <v>53</v>
      </c>
      <c r="Q1852" s="5" t="s">
        <v>189</v>
      </c>
      <c r="R1852" t="s">
        <v>30</v>
      </c>
      <c r="S1852" t="s">
        <v>145</v>
      </c>
      <c r="T1852" t="s">
        <v>18</v>
      </c>
      <c r="U1852" t="s">
        <v>19</v>
      </c>
      <c r="V1852" t="s">
        <v>31</v>
      </c>
      <c r="W1852">
        <v>551</v>
      </c>
      <c r="X1852" t="s">
        <v>574</v>
      </c>
      <c r="Y1852" t="s">
        <v>575</v>
      </c>
      <c r="Z1852" t="s">
        <v>576</v>
      </c>
      <c r="AA1852">
        <v>0.1065</v>
      </c>
      <c r="AB1852" t="s">
        <v>577</v>
      </c>
      <c r="AC1852" t="s">
        <v>578</v>
      </c>
      <c r="AD1852" t="s">
        <v>350</v>
      </c>
      <c r="AE1852" t="s">
        <v>331</v>
      </c>
      <c r="AF1852" t="s">
        <v>332</v>
      </c>
      <c r="AG1852" t="s">
        <v>333</v>
      </c>
      <c r="AH1852" t="s">
        <v>334</v>
      </c>
      <c r="AI1852" t="s">
        <v>335</v>
      </c>
      <c r="AJ1852">
        <v>700013</v>
      </c>
      <c r="AK1852" t="s">
        <v>247</v>
      </c>
      <c r="AL1852" t="s">
        <v>241</v>
      </c>
      <c r="AM1852">
        <v>17670</v>
      </c>
      <c r="AN1852">
        <v>17244</v>
      </c>
      <c r="AO1852">
        <v>17229</v>
      </c>
      <c r="AP1852">
        <v>25.77</v>
      </c>
      <c r="AQ1852">
        <v>4918.5600000000004</v>
      </c>
      <c r="AR1852" t="s">
        <v>2626</v>
      </c>
      <c r="AS1852" t="s">
        <v>2627</v>
      </c>
      <c r="AT1852">
        <v>0</v>
      </c>
      <c r="AU1852" t="s">
        <v>2630</v>
      </c>
      <c r="AV1852" s="3">
        <v>43856</v>
      </c>
      <c r="AW1852" s="3" t="str">
        <f>TEXT(LoanTable[[#This Row],[Disbursement Date]],"YYYY-MM")</f>
        <v>2023-05</v>
      </c>
      <c r="AX1852" t="str">
        <f>TEXT(EDATE(LoanTable[[#This Row],[Disbursement Date]],-1),"YYYY-MM")</f>
        <v>2023-04</v>
      </c>
      <c r="AY1852">
        <f>IF(LoanTable[[#This Row],[Loan Status]]="Active",1,0)</f>
        <v>0</v>
      </c>
      <c r="AZ1852">
        <f>IF(COUNTIFS(LoanTable[Client id],LoanTable[[#This Row],[Client id]],LoanTable[Period],LoanTable[[#This Row],[Previous Period]])&gt;0,1,0)</f>
        <v>0</v>
      </c>
      <c r="BA1852" s="17" t="str">
        <f>TEXT(LoanTable[[#This Row],[Disbursement Date]],"YYYY")</f>
        <v>2023</v>
      </c>
      <c r="BB1852" s="10" cm="1">
        <f t="array" ref="BB1852">IF(YEAR(LoanTable[[#This Row],[Disbursement Date]])=MIN(YEAR(LoanTable[Disbursement Date])),"",YEAR(LoanTable[[#This Row],[Disbursement Date]])-1)</f>
        <v>2022</v>
      </c>
      <c r="BC1852" s="10">
        <f>IF(LoanTable[[#This Row],[Previous Year]]="",1,IF(COUNTIFS(LoanTable[Client id],LoanTable[[#This Row],[Client id]],LoanTable[Year],LoanTable[[#This Row],[Previous Year]])&gt;0,1,0))</f>
        <v>0</v>
      </c>
      <c r="BD1852" t="str">
        <f>YEAR(LoanTable[[#This Row],[Disbursement Date]]) &amp; "-Q" &amp; ROUNDUP(MONTH(LoanTable[[#This Row],[Disbursement Date]])/3,0)</f>
        <v>2023-Q2</v>
      </c>
      <c r="BE1852">
        <f>IF(LoanTable[[#This Row],[Disbursement Date]]=LoanTable[[#This Row],[First Loan Date]],1,0)</f>
        <v>0</v>
      </c>
    </row>
    <row r="1853" spans="1:57" x14ac:dyDescent="0.3">
      <c r="A1853" t="s">
        <v>1256</v>
      </c>
      <c r="B1853">
        <v>361</v>
      </c>
      <c r="C1853" t="s">
        <v>350</v>
      </c>
      <c r="D1853" t="s">
        <v>587</v>
      </c>
      <c r="E1853">
        <v>48354</v>
      </c>
      <c r="F1853">
        <v>25235</v>
      </c>
      <c r="G1853">
        <v>2645</v>
      </c>
      <c r="H1853" s="5">
        <v>45077</v>
      </c>
      <c r="I1853" t="s">
        <v>612</v>
      </c>
      <c r="J1853" t="s">
        <v>613</v>
      </c>
      <c r="K1853">
        <v>700013</v>
      </c>
      <c r="L1853" t="s">
        <v>351</v>
      </c>
      <c r="M1853" t="s">
        <v>181</v>
      </c>
      <c r="N1853" t="s">
        <v>13</v>
      </c>
      <c r="O1853" t="s">
        <v>14</v>
      </c>
      <c r="P1853">
        <v>39</v>
      </c>
      <c r="Q1853" s="5" t="s">
        <v>15</v>
      </c>
      <c r="R1853" t="s">
        <v>30</v>
      </c>
      <c r="S1853" t="s">
        <v>145</v>
      </c>
      <c r="T1853" t="s">
        <v>18</v>
      </c>
      <c r="U1853" t="s">
        <v>19</v>
      </c>
      <c r="V1853" t="s">
        <v>31</v>
      </c>
      <c r="W1853">
        <v>795</v>
      </c>
      <c r="X1853" t="s">
        <v>574</v>
      </c>
      <c r="Y1853" t="s">
        <v>584</v>
      </c>
      <c r="Z1853" t="s">
        <v>576</v>
      </c>
      <c r="AA1853">
        <v>6.6199999999999995E-2</v>
      </c>
      <c r="AB1853" t="s">
        <v>581</v>
      </c>
      <c r="AC1853" t="s">
        <v>588</v>
      </c>
      <c r="AD1853" t="s">
        <v>350</v>
      </c>
      <c r="AE1853" t="s">
        <v>331</v>
      </c>
      <c r="AF1853" t="s">
        <v>332</v>
      </c>
      <c r="AG1853" t="s">
        <v>333</v>
      </c>
      <c r="AH1853" t="s">
        <v>334</v>
      </c>
      <c r="AI1853" t="s">
        <v>335</v>
      </c>
      <c r="AJ1853">
        <v>700013</v>
      </c>
      <c r="AK1853" t="s">
        <v>247</v>
      </c>
      <c r="AL1853" t="s">
        <v>241</v>
      </c>
      <c r="AM1853">
        <v>50039</v>
      </c>
      <c r="AN1853">
        <v>26925</v>
      </c>
      <c r="AO1853">
        <v>48276</v>
      </c>
      <c r="AP1853">
        <v>25.94</v>
      </c>
      <c r="AQ1853">
        <v>543.23</v>
      </c>
      <c r="AR1853" t="s">
        <v>2626</v>
      </c>
      <c r="AS1853" t="s">
        <v>2626</v>
      </c>
      <c r="AT1853">
        <v>2</v>
      </c>
      <c r="AU1853" t="s">
        <v>2628</v>
      </c>
      <c r="AV1853" s="3">
        <v>45077</v>
      </c>
      <c r="AW1853" s="3" t="str">
        <f>TEXT(LoanTable[[#This Row],[Disbursement Date]],"YYYY-MM")</f>
        <v>2023-05</v>
      </c>
      <c r="AX1853" t="str">
        <f>TEXT(EDATE(LoanTable[[#This Row],[Disbursement Date]],-1),"YYYY-MM")</f>
        <v>2023-04</v>
      </c>
      <c r="AY1853">
        <f>IF(LoanTable[[#This Row],[Loan Status]]="Active",1,0)</f>
        <v>0</v>
      </c>
      <c r="AZ1853">
        <f>IF(COUNTIFS(LoanTable[Client id],LoanTable[[#This Row],[Client id]],LoanTable[Period],LoanTable[[#This Row],[Previous Period]])&gt;0,1,0)</f>
        <v>0</v>
      </c>
      <c r="BA1853" s="17" t="str">
        <f>TEXT(LoanTable[[#This Row],[Disbursement Date]],"YYYY")</f>
        <v>2023</v>
      </c>
      <c r="BB1853" s="10" cm="1">
        <f t="array" ref="BB1853">IF(YEAR(LoanTable[[#This Row],[Disbursement Date]])=MIN(YEAR(LoanTable[Disbursement Date])),"",YEAR(LoanTable[[#This Row],[Disbursement Date]])-1)</f>
        <v>2022</v>
      </c>
      <c r="BC1853" s="10">
        <f>IF(LoanTable[[#This Row],[Previous Year]]="",1,IF(COUNTIFS(LoanTable[Client id],LoanTable[[#This Row],[Client id]],LoanTable[Year],LoanTable[[#This Row],[Previous Year]])&gt;0,1,0))</f>
        <v>0</v>
      </c>
      <c r="BD1853" t="str">
        <f>YEAR(LoanTable[[#This Row],[Disbursement Date]]) &amp; "-Q" &amp; ROUNDUP(MONTH(LoanTable[[#This Row],[Disbursement Date]])/3,0)</f>
        <v>2023-Q2</v>
      </c>
      <c r="BE1853">
        <f>IF(LoanTable[[#This Row],[Disbursement Date]]=LoanTable[[#This Row],[First Loan Date]],1,0)</f>
        <v>1</v>
      </c>
    </row>
    <row r="1854" spans="1:57" x14ac:dyDescent="0.3">
      <c r="A1854" t="s">
        <v>2411</v>
      </c>
      <c r="B1854">
        <v>824</v>
      </c>
      <c r="C1854" t="s">
        <v>386</v>
      </c>
      <c r="D1854" t="s">
        <v>573</v>
      </c>
      <c r="E1854">
        <v>36583</v>
      </c>
      <c r="F1854">
        <v>43601</v>
      </c>
      <c r="G1854">
        <v>15689</v>
      </c>
      <c r="H1854" s="5">
        <v>45078</v>
      </c>
      <c r="I1854" t="s">
        <v>624</v>
      </c>
      <c r="J1854" t="s">
        <v>613</v>
      </c>
      <c r="K1854">
        <v>1110166</v>
      </c>
      <c r="L1854" t="s">
        <v>389</v>
      </c>
      <c r="M1854" t="s">
        <v>50</v>
      </c>
      <c r="N1854" t="s">
        <v>13</v>
      </c>
      <c r="O1854" t="s">
        <v>46</v>
      </c>
      <c r="P1854">
        <v>31</v>
      </c>
      <c r="Q1854" s="5" t="s">
        <v>101</v>
      </c>
      <c r="R1854" t="s">
        <v>25</v>
      </c>
      <c r="S1854" t="s">
        <v>35</v>
      </c>
      <c r="T1854" t="s">
        <v>18</v>
      </c>
      <c r="U1854" t="s">
        <v>38</v>
      </c>
      <c r="V1854" t="s">
        <v>39</v>
      </c>
      <c r="W1854">
        <v>315</v>
      </c>
      <c r="X1854" t="s">
        <v>574</v>
      </c>
      <c r="Y1854" t="s">
        <v>575</v>
      </c>
      <c r="Z1854" t="s">
        <v>576</v>
      </c>
      <c r="AA1854">
        <v>0.1065</v>
      </c>
      <c r="AB1854" t="s">
        <v>577</v>
      </c>
      <c r="AC1854" t="s">
        <v>578</v>
      </c>
      <c r="AD1854" t="s">
        <v>386</v>
      </c>
      <c r="AE1854" t="s">
        <v>234</v>
      </c>
      <c r="AF1854" t="s">
        <v>235</v>
      </c>
      <c r="AG1854" t="s">
        <v>236</v>
      </c>
      <c r="AH1854" t="s">
        <v>237</v>
      </c>
      <c r="AI1854" t="s">
        <v>387</v>
      </c>
      <c r="AJ1854">
        <v>1110166</v>
      </c>
      <c r="AK1854" t="s">
        <v>388</v>
      </c>
      <c r="AL1854" t="s">
        <v>239</v>
      </c>
      <c r="AM1854">
        <v>36613</v>
      </c>
      <c r="AN1854">
        <v>43227</v>
      </c>
      <c r="AO1854">
        <v>36142</v>
      </c>
      <c r="AP1854">
        <v>8.6999999999999993</v>
      </c>
      <c r="AQ1854">
        <v>2330.2600000000002</v>
      </c>
      <c r="AR1854" t="s">
        <v>2627</v>
      </c>
      <c r="AS1854" t="s">
        <v>2626</v>
      </c>
      <c r="AT1854">
        <v>1</v>
      </c>
      <c r="AU1854" t="s">
        <v>2628</v>
      </c>
      <c r="AV1854" s="3">
        <v>42457</v>
      </c>
      <c r="AW1854" s="3" t="str">
        <f>TEXT(LoanTable[[#This Row],[Disbursement Date]],"YYYY-MM")</f>
        <v>2023-06</v>
      </c>
      <c r="AX1854" t="str">
        <f>TEXT(EDATE(LoanTable[[#This Row],[Disbursement Date]],-1),"YYYY-MM")</f>
        <v>2023-05</v>
      </c>
      <c r="AY1854">
        <f>IF(LoanTable[[#This Row],[Loan Status]]="Active",1,0)</f>
        <v>1</v>
      </c>
      <c r="AZ1854">
        <f>IF(COUNTIFS(LoanTable[Client id],LoanTable[[#This Row],[Client id]],LoanTable[Period],LoanTable[[#This Row],[Previous Period]])&gt;0,1,0)</f>
        <v>0</v>
      </c>
      <c r="BA1854" s="17" t="str">
        <f>TEXT(LoanTable[[#This Row],[Disbursement Date]],"YYYY")</f>
        <v>2023</v>
      </c>
      <c r="BB1854" s="10" cm="1">
        <f t="array" ref="BB1854">IF(YEAR(LoanTable[[#This Row],[Disbursement Date]])=MIN(YEAR(LoanTable[Disbursement Date])),"",YEAR(LoanTable[[#This Row],[Disbursement Date]])-1)</f>
        <v>2022</v>
      </c>
      <c r="BC1854" s="10">
        <f>IF(LoanTable[[#This Row],[Previous Year]]="",1,IF(COUNTIFS(LoanTable[Client id],LoanTable[[#This Row],[Client id]],LoanTable[Year],LoanTable[[#This Row],[Previous Year]])&gt;0,1,0))</f>
        <v>0</v>
      </c>
      <c r="BD1854" t="str">
        <f>YEAR(LoanTable[[#This Row],[Disbursement Date]]) &amp; "-Q" &amp; ROUNDUP(MONTH(LoanTable[[#This Row],[Disbursement Date]])/3,0)</f>
        <v>2023-Q2</v>
      </c>
      <c r="BE1854">
        <f>IF(LoanTable[[#This Row],[Disbursement Date]]=LoanTable[[#This Row],[First Loan Date]],1,0)</f>
        <v>0</v>
      </c>
    </row>
    <row r="1855" spans="1:57" x14ac:dyDescent="0.3">
      <c r="A1855" t="s">
        <v>1619</v>
      </c>
      <c r="B1855">
        <v>517</v>
      </c>
      <c r="C1855" t="s">
        <v>386</v>
      </c>
      <c r="D1855" t="s">
        <v>592</v>
      </c>
      <c r="E1855">
        <v>18389</v>
      </c>
      <c r="F1855">
        <v>4862</v>
      </c>
      <c r="G1855">
        <v>16247</v>
      </c>
      <c r="H1855" s="5">
        <v>45079</v>
      </c>
      <c r="I1855" t="s">
        <v>624</v>
      </c>
      <c r="J1855" t="s">
        <v>619</v>
      </c>
      <c r="K1855">
        <v>1110166</v>
      </c>
      <c r="L1855" t="s">
        <v>389</v>
      </c>
      <c r="M1855" t="s">
        <v>78</v>
      </c>
      <c r="N1855" t="s">
        <v>13</v>
      </c>
      <c r="O1855" t="s">
        <v>46</v>
      </c>
      <c r="P1855">
        <v>26</v>
      </c>
      <c r="Q1855" s="5" t="s">
        <v>142</v>
      </c>
      <c r="R1855" t="s">
        <v>25</v>
      </c>
      <c r="S1855" t="s">
        <v>35</v>
      </c>
      <c r="T1855" t="s">
        <v>18</v>
      </c>
      <c r="U1855" t="s">
        <v>19</v>
      </c>
      <c r="V1855" t="s">
        <v>31</v>
      </c>
      <c r="W1855">
        <v>398</v>
      </c>
      <c r="X1855" t="s">
        <v>574</v>
      </c>
      <c r="Y1855" t="s">
        <v>584</v>
      </c>
      <c r="Z1855" t="s">
        <v>593</v>
      </c>
      <c r="AA1855">
        <v>0.1991</v>
      </c>
      <c r="AB1855" t="s">
        <v>594</v>
      </c>
      <c r="AC1855" t="s">
        <v>595</v>
      </c>
      <c r="AD1855" t="s">
        <v>386</v>
      </c>
      <c r="AE1855" t="s">
        <v>234</v>
      </c>
      <c r="AF1855" t="s">
        <v>235</v>
      </c>
      <c r="AG1855" t="s">
        <v>236</v>
      </c>
      <c r="AH1855" t="s">
        <v>237</v>
      </c>
      <c r="AI1855" t="s">
        <v>387</v>
      </c>
      <c r="AJ1855">
        <v>1110166</v>
      </c>
      <c r="AK1855" t="s">
        <v>388</v>
      </c>
      <c r="AL1855" t="s">
        <v>239</v>
      </c>
      <c r="AM1855">
        <v>19239</v>
      </c>
      <c r="AN1855">
        <v>6392</v>
      </c>
      <c r="AO1855">
        <v>18025</v>
      </c>
      <c r="AP1855">
        <v>47.82</v>
      </c>
      <c r="AQ1855">
        <v>1045.8699999999999</v>
      </c>
      <c r="AR1855" t="s">
        <v>2626</v>
      </c>
      <c r="AS1855" t="s">
        <v>2626</v>
      </c>
      <c r="AT1855">
        <v>1</v>
      </c>
      <c r="AU1855" t="s">
        <v>2629</v>
      </c>
      <c r="AV1855" s="3">
        <v>44438</v>
      </c>
      <c r="AW1855" s="3" t="str">
        <f>TEXT(LoanTable[[#This Row],[Disbursement Date]],"YYYY-MM")</f>
        <v>2023-06</v>
      </c>
      <c r="AX1855" t="str">
        <f>TEXT(EDATE(LoanTable[[#This Row],[Disbursement Date]],-1),"YYYY-MM")</f>
        <v>2023-05</v>
      </c>
      <c r="AY1855">
        <f>IF(LoanTable[[#This Row],[Loan Status]]="Active",1,0)</f>
        <v>1</v>
      </c>
      <c r="AZ1855">
        <f>IF(COUNTIFS(LoanTable[Client id],LoanTable[[#This Row],[Client id]],LoanTable[Period],LoanTable[[#This Row],[Previous Period]])&gt;0,1,0)</f>
        <v>0</v>
      </c>
      <c r="BA1855" s="17" t="str">
        <f>TEXT(LoanTable[[#This Row],[Disbursement Date]],"YYYY")</f>
        <v>2023</v>
      </c>
      <c r="BB1855" s="10" cm="1">
        <f t="array" ref="BB1855">IF(YEAR(LoanTable[[#This Row],[Disbursement Date]])=MIN(YEAR(LoanTable[Disbursement Date])),"",YEAR(LoanTable[[#This Row],[Disbursement Date]])-1)</f>
        <v>2022</v>
      </c>
      <c r="BC1855" s="10">
        <f>IF(LoanTable[[#This Row],[Previous Year]]="",1,IF(COUNTIFS(LoanTable[Client id],LoanTable[[#This Row],[Client id]],LoanTable[Year],LoanTable[[#This Row],[Previous Year]])&gt;0,1,0))</f>
        <v>0</v>
      </c>
      <c r="BD1855" t="str">
        <f>YEAR(LoanTable[[#This Row],[Disbursement Date]]) &amp; "-Q" &amp; ROUNDUP(MONTH(LoanTable[[#This Row],[Disbursement Date]])/3,0)</f>
        <v>2023-Q2</v>
      </c>
      <c r="BE1855">
        <f>IF(LoanTable[[#This Row],[Disbursement Date]]=LoanTable[[#This Row],[First Loan Date]],1,0)</f>
        <v>0</v>
      </c>
    </row>
    <row r="1856" spans="1:57" x14ac:dyDescent="0.3">
      <c r="A1856" t="s">
        <v>1319</v>
      </c>
      <c r="B1856">
        <v>69</v>
      </c>
      <c r="C1856" t="s">
        <v>516</v>
      </c>
      <c r="D1856" t="s">
        <v>589</v>
      </c>
      <c r="E1856">
        <v>10968</v>
      </c>
      <c r="F1856">
        <v>20515</v>
      </c>
      <c r="G1856">
        <v>37947</v>
      </c>
      <c r="H1856" s="5">
        <v>45080</v>
      </c>
      <c r="I1856" t="s">
        <v>612</v>
      </c>
      <c r="J1856" t="s">
        <v>613</v>
      </c>
      <c r="K1856">
        <v>1320004</v>
      </c>
      <c r="L1856" t="s">
        <v>518</v>
      </c>
      <c r="M1856" t="s">
        <v>66</v>
      </c>
      <c r="N1856" t="s">
        <v>13</v>
      </c>
      <c r="O1856" t="s">
        <v>33</v>
      </c>
      <c r="P1856">
        <v>21</v>
      </c>
      <c r="Q1856" s="6" t="s">
        <v>132</v>
      </c>
      <c r="R1856" t="s">
        <v>74</v>
      </c>
      <c r="S1856" t="s">
        <v>35</v>
      </c>
      <c r="T1856" t="s">
        <v>18</v>
      </c>
      <c r="U1856" t="s">
        <v>38</v>
      </c>
      <c r="V1856" t="s">
        <v>39</v>
      </c>
      <c r="W1856">
        <v>800</v>
      </c>
      <c r="X1856" t="s">
        <v>574</v>
      </c>
      <c r="Y1856" t="s">
        <v>590</v>
      </c>
      <c r="Z1856" t="s">
        <v>576</v>
      </c>
      <c r="AA1856">
        <v>9.9099999999999994E-2</v>
      </c>
      <c r="AB1856" t="s">
        <v>577</v>
      </c>
      <c r="AC1856" t="s">
        <v>591</v>
      </c>
      <c r="AD1856" t="s">
        <v>516</v>
      </c>
      <c r="AE1856" t="s">
        <v>375</v>
      </c>
      <c r="AF1856" t="s">
        <v>376</v>
      </c>
      <c r="AG1856" t="s">
        <v>377</v>
      </c>
      <c r="AH1856" t="s">
        <v>378</v>
      </c>
      <c r="AI1856" t="s">
        <v>376</v>
      </c>
      <c r="AJ1856">
        <v>1320004</v>
      </c>
      <c r="AK1856" t="s">
        <v>517</v>
      </c>
      <c r="AL1856" t="s">
        <v>239</v>
      </c>
      <c r="AM1856">
        <v>10692</v>
      </c>
      <c r="AN1856">
        <v>20873</v>
      </c>
      <c r="AO1856">
        <v>10829</v>
      </c>
      <c r="AP1856">
        <v>3.34</v>
      </c>
      <c r="AQ1856">
        <v>867.71</v>
      </c>
      <c r="AR1856" t="s">
        <v>2626</v>
      </c>
      <c r="AS1856" t="s">
        <v>2626</v>
      </c>
      <c r="AT1856">
        <v>2</v>
      </c>
      <c r="AU1856" t="s">
        <v>2628</v>
      </c>
      <c r="AV1856" s="3">
        <v>42456</v>
      </c>
      <c r="AW1856" s="3" t="str">
        <f>TEXT(LoanTable[[#This Row],[Disbursement Date]],"YYYY-MM")</f>
        <v>2023-06</v>
      </c>
      <c r="AX1856" t="str">
        <f>TEXT(EDATE(LoanTable[[#This Row],[Disbursement Date]],-1),"YYYY-MM")</f>
        <v>2023-05</v>
      </c>
      <c r="AY1856">
        <f>IF(LoanTable[[#This Row],[Loan Status]]="Active",1,0)</f>
        <v>0</v>
      </c>
      <c r="AZ1856">
        <f>IF(COUNTIFS(LoanTable[Client id],LoanTable[[#This Row],[Client id]],LoanTable[Period],LoanTable[[#This Row],[Previous Period]])&gt;0,1,0)</f>
        <v>0</v>
      </c>
      <c r="BA1856" s="17" t="str">
        <f>TEXT(LoanTable[[#This Row],[Disbursement Date]],"YYYY")</f>
        <v>2023</v>
      </c>
      <c r="BB1856" s="10" cm="1">
        <f t="array" ref="BB1856">IF(YEAR(LoanTable[[#This Row],[Disbursement Date]])=MIN(YEAR(LoanTable[Disbursement Date])),"",YEAR(LoanTable[[#This Row],[Disbursement Date]])-1)</f>
        <v>2022</v>
      </c>
      <c r="BC1856" s="10">
        <f>IF(LoanTable[[#This Row],[Previous Year]]="",1,IF(COUNTIFS(LoanTable[Client id],LoanTable[[#This Row],[Client id]],LoanTable[Year],LoanTable[[#This Row],[Previous Year]])&gt;0,1,0))</f>
        <v>1</v>
      </c>
      <c r="BD1856" t="str">
        <f>YEAR(LoanTable[[#This Row],[Disbursement Date]]) &amp; "-Q" &amp; ROUNDUP(MONTH(LoanTable[[#This Row],[Disbursement Date]])/3,0)</f>
        <v>2023-Q2</v>
      </c>
      <c r="BE1856">
        <f>IF(LoanTable[[#This Row],[Disbursement Date]]=LoanTable[[#This Row],[First Loan Date]],1,0)</f>
        <v>0</v>
      </c>
    </row>
    <row r="1857" spans="1:57" x14ac:dyDescent="0.3">
      <c r="A1857" t="s">
        <v>1399</v>
      </c>
      <c r="B1857">
        <v>405</v>
      </c>
      <c r="C1857" t="s">
        <v>310</v>
      </c>
      <c r="D1857" t="s">
        <v>589</v>
      </c>
      <c r="E1857">
        <v>16656</v>
      </c>
      <c r="F1857">
        <v>27592</v>
      </c>
      <c r="G1857">
        <v>43521</v>
      </c>
      <c r="H1857" s="5">
        <v>45080</v>
      </c>
      <c r="I1857" t="s">
        <v>624</v>
      </c>
      <c r="J1857" t="s">
        <v>619</v>
      </c>
      <c r="K1857">
        <v>140056</v>
      </c>
      <c r="L1857" t="s">
        <v>312</v>
      </c>
      <c r="M1857" t="s">
        <v>40</v>
      </c>
      <c r="N1857" t="s">
        <v>13</v>
      </c>
      <c r="O1857" t="s">
        <v>14</v>
      </c>
      <c r="P1857">
        <v>43</v>
      </c>
      <c r="Q1857" s="5" t="s">
        <v>94</v>
      </c>
      <c r="R1857" t="s">
        <v>104</v>
      </c>
      <c r="S1857" t="s">
        <v>105</v>
      </c>
      <c r="T1857" t="s">
        <v>18</v>
      </c>
      <c r="U1857" t="s">
        <v>65</v>
      </c>
      <c r="V1857" t="s">
        <v>20</v>
      </c>
      <c r="W1857">
        <v>528</v>
      </c>
      <c r="X1857" t="s">
        <v>574</v>
      </c>
      <c r="Y1857" t="s">
        <v>590</v>
      </c>
      <c r="Z1857" t="s">
        <v>576</v>
      </c>
      <c r="AA1857">
        <v>9.9099999999999994E-2</v>
      </c>
      <c r="AB1857" t="s">
        <v>577</v>
      </c>
      <c r="AC1857" t="s">
        <v>591</v>
      </c>
      <c r="AD1857" t="s">
        <v>310</v>
      </c>
      <c r="AE1857" t="s">
        <v>250</v>
      </c>
      <c r="AF1857" t="s">
        <v>251</v>
      </c>
      <c r="AG1857" t="s">
        <v>252</v>
      </c>
      <c r="AH1857" t="s">
        <v>253</v>
      </c>
      <c r="AI1857" t="s">
        <v>310</v>
      </c>
      <c r="AJ1857">
        <v>140056</v>
      </c>
      <c r="AK1857" t="s">
        <v>311</v>
      </c>
      <c r="AL1857" t="s">
        <v>239</v>
      </c>
      <c r="AM1857">
        <v>16504</v>
      </c>
      <c r="AN1857">
        <v>27920</v>
      </c>
      <c r="AO1857">
        <v>16537</v>
      </c>
      <c r="AP1857">
        <v>4.74</v>
      </c>
      <c r="AQ1857">
        <v>1513.3</v>
      </c>
      <c r="AR1857" t="s">
        <v>2626</v>
      </c>
      <c r="AS1857" t="s">
        <v>2626</v>
      </c>
      <c r="AT1857">
        <v>1</v>
      </c>
      <c r="AU1857" t="s">
        <v>2628</v>
      </c>
      <c r="AV1857" s="3">
        <v>43980</v>
      </c>
      <c r="AW1857" s="3" t="str">
        <f>TEXT(LoanTable[[#This Row],[Disbursement Date]],"YYYY-MM")</f>
        <v>2023-06</v>
      </c>
      <c r="AX1857" t="str">
        <f>TEXT(EDATE(LoanTable[[#This Row],[Disbursement Date]],-1),"YYYY-MM")</f>
        <v>2023-05</v>
      </c>
      <c r="AY1857">
        <f>IF(LoanTable[[#This Row],[Loan Status]]="Active",1,0)</f>
        <v>1</v>
      </c>
      <c r="AZ1857">
        <f>IF(COUNTIFS(LoanTable[Client id],LoanTable[[#This Row],[Client id]],LoanTable[Period],LoanTable[[#This Row],[Previous Period]])&gt;0,1,0)</f>
        <v>0</v>
      </c>
      <c r="BA1857" s="17" t="str">
        <f>TEXT(LoanTable[[#This Row],[Disbursement Date]],"YYYY")</f>
        <v>2023</v>
      </c>
      <c r="BB1857" s="10" cm="1">
        <f t="array" ref="BB1857">IF(YEAR(LoanTable[[#This Row],[Disbursement Date]])=MIN(YEAR(LoanTable[Disbursement Date])),"",YEAR(LoanTable[[#This Row],[Disbursement Date]])-1)</f>
        <v>2022</v>
      </c>
      <c r="BC1857" s="10">
        <f>IF(LoanTable[[#This Row],[Previous Year]]="",1,IF(COUNTIFS(LoanTable[Client id],LoanTable[[#This Row],[Client id]],LoanTable[Year],LoanTable[[#This Row],[Previous Year]])&gt;0,1,0))</f>
        <v>0</v>
      </c>
      <c r="BD1857" t="str">
        <f>YEAR(LoanTable[[#This Row],[Disbursement Date]]) &amp; "-Q" &amp; ROUNDUP(MONTH(LoanTable[[#This Row],[Disbursement Date]])/3,0)</f>
        <v>2023-Q2</v>
      </c>
      <c r="BE1857">
        <f>IF(LoanTable[[#This Row],[Disbursement Date]]=LoanTable[[#This Row],[First Loan Date]],1,0)</f>
        <v>0</v>
      </c>
    </row>
    <row r="1858" spans="1:57" x14ac:dyDescent="0.3">
      <c r="A1858" t="s">
        <v>1191</v>
      </c>
      <c r="B1858">
        <v>839</v>
      </c>
      <c r="C1858" t="s">
        <v>485</v>
      </c>
      <c r="D1858" t="s">
        <v>573</v>
      </c>
      <c r="E1858">
        <v>7278</v>
      </c>
      <c r="F1858">
        <v>45188</v>
      </c>
      <c r="G1858">
        <v>29227</v>
      </c>
      <c r="H1858" s="5">
        <v>45080</v>
      </c>
      <c r="I1858" t="s">
        <v>615</v>
      </c>
      <c r="J1858" t="s">
        <v>613</v>
      </c>
      <c r="K1858">
        <v>880038</v>
      </c>
      <c r="L1858" t="s">
        <v>487</v>
      </c>
      <c r="M1858" t="s">
        <v>127</v>
      </c>
      <c r="N1858" t="s">
        <v>13</v>
      </c>
      <c r="O1858" t="s">
        <v>28</v>
      </c>
      <c r="P1858">
        <v>51</v>
      </c>
      <c r="Q1858" s="5" t="s">
        <v>113</v>
      </c>
      <c r="R1858" t="s">
        <v>16</v>
      </c>
      <c r="S1858" t="s">
        <v>35</v>
      </c>
      <c r="T1858" t="s">
        <v>18</v>
      </c>
      <c r="U1858" t="s">
        <v>38</v>
      </c>
      <c r="V1858" t="s">
        <v>20</v>
      </c>
      <c r="W1858">
        <v>389</v>
      </c>
      <c r="X1858" t="s">
        <v>574</v>
      </c>
      <c r="Y1858" t="s">
        <v>575</v>
      </c>
      <c r="Z1858" t="s">
        <v>576</v>
      </c>
      <c r="AA1858">
        <v>0.1065</v>
      </c>
      <c r="AB1858" t="s">
        <v>577</v>
      </c>
      <c r="AC1858" t="s">
        <v>578</v>
      </c>
      <c r="AD1858" t="s">
        <v>485</v>
      </c>
      <c r="AE1858" t="s">
        <v>472</v>
      </c>
      <c r="AF1858" t="s">
        <v>473</v>
      </c>
      <c r="AG1858" t="s">
        <v>474</v>
      </c>
      <c r="AH1858" t="s">
        <v>475</v>
      </c>
      <c r="AI1858" t="s">
        <v>485</v>
      </c>
      <c r="AJ1858">
        <v>880038</v>
      </c>
      <c r="AK1858" t="s">
        <v>486</v>
      </c>
      <c r="AL1858" t="s">
        <v>256</v>
      </c>
      <c r="AM1858">
        <v>6935</v>
      </c>
      <c r="AN1858">
        <v>44766</v>
      </c>
      <c r="AO1858">
        <v>6996</v>
      </c>
      <c r="AP1858">
        <v>2.74</v>
      </c>
      <c r="AQ1858">
        <v>4799.5600000000004</v>
      </c>
      <c r="AR1858" t="s">
        <v>2626</v>
      </c>
      <c r="AS1858" t="s">
        <v>2626</v>
      </c>
      <c r="AT1858">
        <v>2</v>
      </c>
      <c r="AU1858" t="s">
        <v>2628</v>
      </c>
      <c r="AV1858" s="3">
        <v>43056</v>
      </c>
      <c r="AW1858" s="3" t="str">
        <f>TEXT(LoanTable[[#This Row],[Disbursement Date]],"YYYY-MM")</f>
        <v>2023-06</v>
      </c>
      <c r="AX1858" t="str">
        <f>TEXT(EDATE(LoanTable[[#This Row],[Disbursement Date]],-1),"YYYY-MM")</f>
        <v>2023-05</v>
      </c>
      <c r="AY1858">
        <f>IF(LoanTable[[#This Row],[Loan Status]]="Active",1,0)</f>
        <v>0</v>
      </c>
      <c r="AZ1858">
        <f>IF(COUNTIFS(LoanTable[Client id],LoanTable[[#This Row],[Client id]],LoanTable[Period],LoanTable[[#This Row],[Previous Period]])&gt;0,1,0)</f>
        <v>0</v>
      </c>
      <c r="BA1858" s="17" t="str">
        <f>TEXT(LoanTable[[#This Row],[Disbursement Date]],"YYYY")</f>
        <v>2023</v>
      </c>
      <c r="BB1858" s="10" cm="1">
        <f t="array" ref="BB1858">IF(YEAR(LoanTable[[#This Row],[Disbursement Date]])=MIN(YEAR(LoanTable[Disbursement Date])),"",YEAR(LoanTable[[#This Row],[Disbursement Date]])-1)</f>
        <v>2022</v>
      </c>
      <c r="BC1858" s="10">
        <f>IF(LoanTable[[#This Row],[Previous Year]]="",1,IF(COUNTIFS(LoanTable[Client id],LoanTable[[#This Row],[Client id]],LoanTable[Year],LoanTable[[#This Row],[Previous Year]])&gt;0,1,0))</f>
        <v>1</v>
      </c>
      <c r="BD1858" t="str">
        <f>YEAR(LoanTable[[#This Row],[Disbursement Date]]) &amp; "-Q" &amp; ROUNDUP(MONTH(LoanTable[[#This Row],[Disbursement Date]])/3,0)</f>
        <v>2023-Q2</v>
      </c>
      <c r="BE1858">
        <f>IF(LoanTable[[#This Row],[Disbursement Date]]=LoanTable[[#This Row],[First Loan Date]],1,0)</f>
        <v>0</v>
      </c>
    </row>
    <row r="1859" spans="1:57" x14ac:dyDescent="0.3">
      <c r="A1859" t="s">
        <v>1218</v>
      </c>
      <c r="B1859">
        <v>581</v>
      </c>
      <c r="C1859" t="s">
        <v>386</v>
      </c>
      <c r="D1859" t="s">
        <v>592</v>
      </c>
      <c r="E1859">
        <v>26578</v>
      </c>
      <c r="F1859">
        <v>21152</v>
      </c>
      <c r="G1859">
        <v>24844</v>
      </c>
      <c r="H1859" s="5">
        <v>45084</v>
      </c>
      <c r="I1859" t="s">
        <v>624</v>
      </c>
      <c r="J1859" t="s">
        <v>613</v>
      </c>
      <c r="K1859">
        <v>1110166</v>
      </c>
      <c r="L1859" t="s">
        <v>389</v>
      </c>
      <c r="M1859" t="s">
        <v>84</v>
      </c>
      <c r="N1859" t="s">
        <v>13</v>
      </c>
      <c r="O1859" t="s">
        <v>197</v>
      </c>
      <c r="P1859">
        <v>57</v>
      </c>
      <c r="Q1859" s="5" t="s">
        <v>198</v>
      </c>
      <c r="R1859" t="s">
        <v>74</v>
      </c>
      <c r="S1859" t="s">
        <v>105</v>
      </c>
      <c r="T1859" t="s">
        <v>18</v>
      </c>
      <c r="U1859" t="s">
        <v>19</v>
      </c>
      <c r="V1859" t="s">
        <v>31</v>
      </c>
      <c r="W1859">
        <v>472</v>
      </c>
      <c r="X1859" t="s">
        <v>574</v>
      </c>
      <c r="Y1859" t="s">
        <v>584</v>
      </c>
      <c r="Z1859" t="s">
        <v>593</v>
      </c>
      <c r="AA1859">
        <v>0.1991</v>
      </c>
      <c r="AB1859" t="s">
        <v>594</v>
      </c>
      <c r="AC1859" t="s">
        <v>595</v>
      </c>
      <c r="AD1859" t="s">
        <v>386</v>
      </c>
      <c r="AE1859" t="s">
        <v>234</v>
      </c>
      <c r="AF1859" t="s">
        <v>235</v>
      </c>
      <c r="AG1859" t="s">
        <v>236</v>
      </c>
      <c r="AH1859" t="s">
        <v>237</v>
      </c>
      <c r="AI1859" t="s">
        <v>387</v>
      </c>
      <c r="AJ1859">
        <v>1110166</v>
      </c>
      <c r="AK1859" t="s">
        <v>388</v>
      </c>
      <c r="AL1859" t="s">
        <v>239</v>
      </c>
      <c r="AM1859">
        <v>27824</v>
      </c>
      <c r="AN1859">
        <v>21489</v>
      </c>
      <c r="AO1859">
        <v>26214</v>
      </c>
      <c r="AP1859">
        <v>0.64</v>
      </c>
      <c r="AQ1859">
        <v>4964.91</v>
      </c>
      <c r="AR1859" t="s">
        <v>2626</v>
      </c>
      <c r="AS1859" t="s">
        <v>2626</v>
      </c>
      <c r="AT1859">
        <v>0</v>
      </c>
      <c r="AU1859" t="s">
        <v>2628</v>
      </c>
      <c r="AV1859" s="3">
        <v>43357</v>
      </c>
      <c r="AW1859" s="3" t="str">
        <f>TEXT(LoanTable[[#This Row],[Disbursement Date]],"YYYY-MM")</f>
        <v>2023-06</v>
      </c>
      <c r="AX1859" t="str">
        <f>TEXT(EDATE(LoanTable[[#This Row],[Disbursement Date]],-1),"YYYY-MM")</f>
        <v>2023-05</v>
      </c>
      <c r="AY1859">
        <f>IF(LoanTable[[#This Row],[Loan Status]]="Active",1,0)</f>
        <v>1</v>
      </c>
      <c r="AZ1859">
        <f>IF(COUNTIFS(LoanTable[Client id],LoanTable[[#This Row],[Client id]],LoanTable[Period],LoanTable[[#This Row],[Previous Period]])&gt;0,1,0)</f>
        <v>0</v>
      </c>
      <c r="BA1859" s="17" t="str">
        <f>TEXT(LoanTable[[#This Row],[Disbursement Date]],"YYYY")</f>
        <v>2023</v>
      </c>
      <c r="BB1859" s="10" cm="1">
        <f t="array" ref="BB1859">IF(YEAR(LoanTable[[#This Row],[Disbursement Date]])=MIN(YEAR(LoanTable[Disbursement Date])),"",YEAR(LoanTable[[#This Row],[Disbursement Date]])-1)</f>
        <v>2022</v>
      </c>
      <c r="BC1859" s="10">
        <f>IF(LoanTable[[#This Row],[Previous Year]]="",1,IF(COUNTIFS(LoanTable[Client id],LoanTable[[#This Row],[Client id]],LoanTable[Year],LoanTable[[#This Row],[Previous Year]])&gt;0,1,0))</f>
        <v>0</v>
      </c>
      <c r="BD1859" t="str">
        <f>YEAR(LoanTable[[#This Row],[Disbursement Date]]) &amp; "-Q" &amp; ROUNDUP(MONTH(LoanTable[[#This Row],[Disbursement Date]])/3,0)</f>
        <v>2023-Q2</v>
      </c>
      <c r="BE1859">
        <f>IF(LoanTable[[#This Row],[Disbursement Date]]=LoanTable[[#This Row],[First Loan Date]],1,0)</f>
        <v>0</v>
      </c>
    </row>
    <row r="1860" spans="1:57" x14ac:dyDescent="0.3">
      <c r="A1860" t="s">
        <v>1647</v>
      </c>
      <c r="B1860">
        <v>222</v>
      </c>
      <c r="C1860" t="s">
        <v>502</v>
      </c>
      <c r="D1860" t="s">
        <v>589</v>
      </c>
      <c r="E1860">
        <v>43258</v>
      </c>
      <c r="F1860">
        <v>48740</v>
      </c>
      <c r="G1860">
        <v>36036</v>
      </c>
      <c r="H1860" s="5">
        <v>45087</v>
      </c>
      <c r="I1860" t="s">
        <v>612</v>
      </c>
      <c r="J1860" t="s">
        <v>613</v>
      </c>
      <c r="K1860">
        <v>610198</v>
      </c>
      <c r="L1860" t="s">
        <v>504</v>
      </c>
      <c r="M1860" t="s">
        <v>70</v>
      </c>
      <c r="N1860" t="s">
        <v>13</v>
      </c>
      <c r="O1860" t="s">
        <v>46</v>
      </c>
      <c r="P1860">
        <v>29</v>
      </c>
      <c r="Q1860" s="5" t="s">
        <v>135</v>
      </c>
      <c r="R1860" t="s">
        <v>74</v>
      </c>
      <c r="S1860" t="s">
        <v>35</v>
      </c>
      <c r="T1860" t="s">
        <v>63</v>
      </c>
      <c r="U1860" t="s">
        <v>65</v>
      </c>
      <c r="V1860" t="s">
        <v>20</v>
      </c>
      <c r="W1860">
        <v>712</v>
      </c>
      <c r="X1860" t="s">
        <v>574</v>
      </c>
      <c r="Y1860" t="s">
        <v>590</v>
      </c>
      <c r="Z1860" t="s">
        <v>576</v>
      </c>
      <c r="AA1860">
        <v>9.9099999999999994E-2</v>
      </c>
      <c r="AB1860" t="s">
        <v>577</v>
      </c>
      <c r="AC1860" t="s">
        <v>591</v>
      </c>
      <c r="AD1860" t="s">
        <v>502</v>
      </c>
      <c r="AE1860" t="s">
        <v>331</v>
      </c>
      <c r="AF1860" t="s">
        <v>332</v>
      </c>
      <c r="AG1860" t="s">
        <v>333</v>
      </c>
      <c r="AH1860" t="s">
        <v>334</v>
      </c>
      <c r="AI1860" t="s">
        <v>503</v>
      </c>
      <c r="AJ1860">
        <v>610198</v>
      </c>
      <c r="AK1860" t="s">
        <v>336</v>
      </c>
      <c r="AL1860" t="s">
        <v>239</v>
      </c>
      <c r="AM1860">
        <v>43920</v>
      </c>
      <c r="AN1860">
        <v>49600</v>
      </c>
      <c r="AO1860">
        <v>42938</v>
      </c>
      <c r="AP1860">
        <v>46.09</v>
      </c>
      <c r="AQ1860">
        <v>3995.78</v>
      </c>
      <c r="AR1860" t="s">
        <v>2626</v>
      </c>
      <c r="AS1860" t="s">
        <v>2626</v>
      </c>
      <c r="AT1860">
        <v>0</v>
      </c>
      <c r="AU1860" t="s">
        <v>2628</v>
      </c>
      <c r="AV1860" s="3">
        <v>43114</v>
      </c>
      <c r="AW1860" s="3" t="str">
        <f>TEXT(LoanTable[[#This Row],[Disbursement Date]],"YYYY-MM")</f>
        <v>2023-06</v>
      </c>
      <c r="AX1860" t="str">
        <f>TEXT(EDATE(LoanTable[[#This Row],[Disbursement Date]],-1),"YYYY-MM")</f>
        <v>2023-05</v>
      </c>
      <c r="AY1860">
        <f>IF(LoanTable[[#This Row],[Loan Status]]="Active",1,0)</f>
        <v>0</v>
      </c>
      <c r="AZ1860">
        <f>IF(COUNTIFS(LoanTable[Client id],LoanTable[[#This Row],[Client id]],LoanTable[Period],LoanTable[[#This Row],[Previous Period]])&gt;0,1,0)</f>
        <v>0</v>
      </c>
      <c r="BA1860" s="17" t="str">
        <f>TEXT(LoanTable[[#This Row],[Disbursement Date]],"YYYY")</f>
        <v>2023</v>
      </c>
      <c r="BB1860" s="10" cm="1">
        <f t="array" ref="BB1860">IF(YEAR(LoanTable[[#This Row],[Disbursement Date]])=MIN(YEAR(LoanTable[Disbursement Date])),"",YEAR(LoanTable[[#This Row],[Disbursement Date]])-1)</f>
        <v>2022</v>
      </c>
      <c r="BC1860" s="10">
        <f>IF(LoanTable[[#This Row],[Previous Year]]="",1,IF(COUNTIFS(LoanTable[Client id],LoanTable[[#This Row],[Client id]],LoanTable[Year],LoanTable[[#This Row],[Previous Year]])&gt;0,1,0))</f>
        <v>0</v>
      </c>
      <c r="BD1860" t="str">
        <f>YEAR(LoanTable[[#This Row],[Disbursement Date]]) &amp; "-Q" &amp; ROUNDUP(MONTH(LoanTable[[#This Row],[Disbursement Date]])/3,0)</f>
        <v>2023-Q2</v>
      </c>
      <c r="BE1860">
        <f>IF(LoanTable[[#This Row],[Disbursement Date]]=LoanTable[[#This Row],[First Loan Date]],1,0)</f>
        <v>0</v>
      </c>
    </row>
    <row r="1861" spans="1:57" x14ac:dyDescent="0.3">
      <c r="A1861" t="s">
        <v>1526</v>
      </c>
      <c r="B1861">
        <v>130</v>
      </c>
      <c r="C1861" t="s">
        <v>246</v>
      </c>
      <c r="D1861" t="s">
        <v>589</v>
      </c>
      <c r="E1861">
        <v>41333</v>
      </c>
      <c r="F1861">
        <v>46938</v>
      </c>
      <c r="G1861">
        <v>38677</v>
      </c>
      <c r="H1861" s="5">
        <v>45088</v>
      </c>
      <c r="I1861" t="s">
        <v>612</v>
      </c>
      <c r="J1861" t="s">
        <v>619</v>
      </c>
      <c r="K1861">
        <v>110159</v>
      </c>
      <c r="L1861" t="s">
        <v>248</v>
      </c>
      <c r="M1861" t="s">
        <v>175</v>
      </c>
      <c r="N1861" t="s">
        <v>13</v>
      </c>
      <c r="O1861" t="s">
        <v>46</v>
      </c>
      <c r="P1861">
        <v>34</v>
      </c>
      <c r="Q1861" s="5" t="s">
        <v>176</v>
      </c>
      <c r="R1861" t="s">
        <v>30</v>
      </c>
      <c r="S1861" t="s">
        <v>145</v>
      </c>
      <c r="T1861" t="s">
        <v>63</v>
      </c>
      <c r="U1861" t="s">
        <v>22</v>
      </c>
      <c r="V1861" t="s">
        <v>20</v>
      </c>
      <c r="W1861">
        <v>469</v>
      </c>
      <c r="X1861" t="s">
        <v>574</v>
      </c>
      <c r="Y1861" t="s">
        <v>590</v>
      </c>
      <c r="Z1861" t="s">
        <v>576</v>
      </c>
      <c r="AA1861">
        <v>9.9099999999999994E-2</v>
      </c>
      <c r="AB1861" t="s">
        <v>577</v>
      </c>
      <c r="AC1861" t="s">
        <v>591</v>
      </c>
      <c r="AD1861" t="s">
        <v>246</v>
      </c>
      <c r="AE1861" t="s">
        <v>234</v>
      </c>
      <c r="AF1861" t="s">
        <v>235</v>
      </c>
      <c r="AG1861" t="s">
        <v>236</v>
      </c>
      <c r="AH1861" t="s">
        <v>237</v>
      </c>
      <c r="AI1861" t="s">
        <v>246</v>
      </c>
      <c r="AJ1861">
        <v>110159</v>
      </c>
      <c r="AK1861" t="s">
        <v>247</v>
      </c>
      <c r="AL1861" t="s">
        <v>241</v>
      </c>
      <c r="AM1861">
        <v>42031</v>
      </c>
      <c r="AN1861">
        <v>47151</v>
      </c>
      <c r="AO1861">
        <v>41075</v>
      </c>
      <c r="AP1861">
        <v>12.09</v>
      </c>
      <c r="AQ1861">
        <v>3274.53</v>
      </c>
      <c r="AR1861" t="s">
        <v>2626</v>
      </c>
      <c r="AS1861" t="s">
        <v>2626</v>
      </c>
      <c r="AT1861">
        <v>2</v>
      </c>
      <c r="AU1861" t="s">
        <v>2628</v>
      </c>
      <c r="AV1861" s="3">
        <v>42079</v>
      </c>
      <c r="AW1861" s="3" t="str">
        <f>TEXT(LoanTable[[#This Row],[Disbursement Date]],"YYYY-MM")</f>
        <v>2023-06</v>
      </c>
      <c r="AX1861" t="str">
        <f>TEXT(EDATE(LoanTable[[#This Row],[Disbursement Date]],-1),"YYYY-MM")</f>
        <v>2023-05</v>
      </c>
      <c r="AY1861">
        <f>IF(LoanTable[[#This Row],[Loan Status]]="Active",1,0)</f>
        <v>0</v>
      </c>
      <c r="AZ1861">
        <f>IF(COUNTIFS(LoanTable[Client id],LoanTable[[#This Row],[Client id]],LoanTable[Period],LoanTable[[#This Row],[Previous Period]])&gt;0,1,0)</f>
        <v>0</v>
      </c>
      <c r="BA1861" s="17" t="str">
        <f>TEXT(LoanTable[[#This Row],[Disbursement Date]],"YYYY")</f>
        <v>2023</v>
      </c>
      <c r="BB1861" s="10" cm="1">
        <f t="array" ref="BB1861">IF(YEAR(LoanTable[[#This Row],[Disbursement Date]])=MIN(YEAR(LoanTable[Disbursement Date])),"",YEAR(LoanTable[[#This Row],[Disbursement Date]])-1)</f>
        <v>2022</v>
      </c>
      <c r="BC1861" s="10">
        <f>IF(LoanTable[[#This Row],[Previous Year]]="",1,IF(COUNTIFS(LoanTable[Client id],LoanTable[[#This Row],[Client id]],LoanTable[Year],LoanTable[[#This Row],[Previous Year]])&gt;0,1,0))</f>
        <v>0</v>
      </c>
      <c r="BD1861" t="str">
        <f>YEAR(LoanTable[[#This Row],[Disbursement Date]]) &amp; "-Q" &amp; ROUNDUP(MONTH(LoanTable[[#This Row],[Disbursement Date]])/3,0)</f>
        <v>2023-Q2</v>
      </c>
      <c r="BE1861">
        <f>IF(LoanTable[[#This Row],[Disbursement Date]]=LoanTable[[#This Row],[First Loan Date]],1,0)</f>
        <v>0</v>
      </c>
    </row>
    <row r="1862" spans="1:57" x14ac:dyDescent="0.3">
      <c r="A1862" t="s">
        <v>2051</v>
      </c>
      <c r="B1862">
        <v>830</v>
      </c>
      <c r="C1862" t="s">
        <v>344</v>
      </c>
      <c r="D1862" t="s">
        <v>579</v>
      </c>
      <c r="E1862">
        <v>7447</v>
      </c>
      <c r="F1862">
        <v>33338</v>
      </c>
      <c r="G1862">
        <v>14107</v>
      </c>
      <c r="H1862" s="5">
        <v>45088</v>
      </c>
      <c r="I1862" t="s">
        <v>612</v>
      </c>
      <c r="J1862" t="s">
        <v>619</v>
      </c>
      <c r="K1862">
        <v>910020</v>
      </c>
      <c r="L1862" t="s">
        <v>346</v>
      </c>
      <c r="M1862" t="s">
        <v>70</v>
      </c>
      <c r="N1862" t="s">
        <v>13</v>
      </c>
      <c r="O1862" t="s">
        <v>28</v>
      </c>
      <c r="P1862">
        <v>52</v>
      </c>
      <c r="Q1862" s="5" t="s">
        <v>103</v>
      </c>
      <c r="R1862" t="s">
        <v>104</v>
      </c>
      <c r="S1862" t="s">
        <v>105</v>
      </c>
      <c r="T1862" t="s">
        <v>18</v>
      </c>
      <c r="U1862" t="s">
        <v>65</v>
      </c>
      <c r="V1862" t="s">
        <v>31</v>
      </c>
      <c r="W1862">
        <v>557</v>
      </c>
      <c r="X1862" t="s">
        <v>574</v>
      </c>
      <c r="Y1862" t="s">
        <v>580</v>
      </c>
      <c r="Z1862" t="s">
        <v>576</v>
      </c>
      <c r="AA1862">
        <v>7.51E-2</v>
      </c>
      <c r="AB1862" t="s">
        <v>581</v>
      </c>
      <c r="AC1862" t="s">
        <v>582</v>
      </c>
      <c r="AD1862" t="s">
        <v>344</v>
      </c>
      <c r="AE1862" t="s">
        <v>250</v>
      </c>
      <c r="AF1862" t="s">
        <v>251</v>
      </c>
      <c r="AG1862" t="s">
        <v>252</v>
      </c>
      <c r="AH1862" t="s">
        <v>253</v>
      </c>
      <c r="AI1862" t="s">
        <v>254</v>
      </c>
      <c r="AJ1862">
        <v>910020</v>
      </c>
      <c r="AK1862" t="s">
        <v>345</v>
      </c>
      <c r="AL1862" t="s">
        <v>256</v>
      </c>
      <c r="AM1862">
        <v>9092</v>
      </c>
      <c r="AN1862">
        <v>34825</v>
      </c>
      <c r="AO1862">
        <v>7170</v>
      </c>
      <c r="AP1862">
        <v>36.83</v>
      </c>
      <c r="AQ1862">
        <v>238.26</v>
      </c>
      <c r="AR1862" t="s">
        <v>2627</v>
      </c>
      <c r="AS1862" t="s">
        <v>2626</v>
      </c>
      <c r="AT1862">
        <v>1</v>
      </c>
      <c r="AU1862" t="s">
        <v>2630</v>
      </c>
      <c r="AV1862" s="3">
        <v>43057</v>
      </c>
      <c r="AW1862" s="3" t="str">
        <f>TEXT(LoanTable[[#This Row],[Disbursement Date]],"YYYY-MM")</f>
        <v>2023-06</v>
      </c>
      <c r="AX1862" t="str">
        <f>TEXT(EDATE(LoanTable[[#This Row],[Disbursement Date]],-1),"YYYY-MM")</f>
        <v>2023-05</v>
      </c>
      <c r="AY1862">
        <f>IF(LoanTable[[#This Row],[Loan Status]]="Active",1,0)</f>
        <v>0</v>
      </c>
      <c r="AZ1862">
        <f>IF(COUNTIFS(LoanTable[Client id],LoanTable[[#This Row],[Client id]],LoanTable[Period],LoanTable[[#This Row],[Previous Period]])&gt;0,1,0)</f>
        <v>0</v>
      </c>
      <c r="BA1862" s="17" t="str">
        <f>TEXT(LoanTable[[#This Row],[Disbursement Date]],"YYYY")</f>
        <v>2023</v>
      </c>
      <c r="BB1862" s="10" cm="1">
        <f t="array" ref="BB1862">IF(YEAR(LoanTable[[#This Row],[Disbursement Date]])=MIN(YEAR(LoanTable[Disbursement Date])),"",YEAR(LoanTable[[#This Row],[Disbursement Date]])-1)</f>
        <v>2022</v>
      </c>
      <c r="BC1862" s="10">
        <f>IF(LoanTable[[#This Row],[Previous Year]]="",1,IF(COUNTIFS(LoanTable[Client id],LoanTable[[#This Row],[Client id]],LoanTable[Year],LoanTable[[#This Row],[Previous Year]])&gt;0,1,0))</f>
        <v>0</v>
      </c>
      <c r="BD1862" t="str">
        <f>YEAR(LoanTable[[#This Row],[Disbursement Date]]) &amp; "-Q" &amp; ROUNDUP(MONTH(LoanTable[[#This Row],[Disbursement Date]])/3,0)</f>
        <v>2023-Q2</v>
      </c>
      <c r="BE1862">
        <f>IF(LoanTable[[#This Row],[Disbursement Date]]=LoanTable[[#This Row],[First Loan Date]],1,0)</f>
        <v>0</v>
      </c>
    </row>
    <row r="1863" spans="1:57" x14ac:dyDescent="0.3">
      <c r="A1863" t="s">
        <v>2283</v>
      </c>
      <c r="B1863">
        <v>938</v>
      </c>
      <c r="C1863" t="s">
        <v>246</v>
      </c>
      <c r="D1863" t="s">
        <v>573</v>
      </c>
      <c r="E1863">
        <v>33414</v>
      </c>
      <c r="F1863">
        <v>21028</v>
      </c>
      <c r="G1863">
        <v>13131</v>
      </c>
      <c r="H1863" s="5">
        <v>45088</v>
      </c>
      <c r="I1863" t="s">
        <v>615</v>
      </c>
      <c r="J1863" t="s">
        <v>619</v>
      </c>
      <c r="K1863">
        <v>110159</v>
      </c>
      <c r="L1863" t="s">
        <v>248</v>
      </c>
      <c r="M1863" t="s">
        <v>116</v>
      </c>
      <c r="N1863" t="s">
        <v>13</v>
      </c>
      <c r="O1863" t="s">
        <v>46</v>
      </c>
      <c r="P1863">
        <v>34</v>
      </c>
      <c r="Q1863" s="5" t="s">
        <v>71</v>
      </c>
      <c r="R1863" t="s">
        <v>30</v>
      </c>
      <c r="S1863" t="s">
        <v>145</v>
      </c>
      <c r="T1863" t="s">
        <v>63</v>
      </c>
      <c r="U1863" t="s">
        <v>19</v>
      </c>
      <c r="V1863" t="s">
        <v>31</v>
      </c>
      <c r="W1863">
        <v>328</v>
      </c>
      <c r="X1863" t="s">
        <v>574</v>
      </c>
      <c r="Y1863" t="s">
        <v>575</v>
      </c>
      <c r="Z1863" t="s">
        <v>576</v>
      </c>
      <c r="AA1863">
        <v>0.1065</v>
      </c>
      <c r="AB1863" t="s">
        <v>577</v>
      </c>
      <c r="AC1863" t="s">
        <v>578</v>
      </c>
      <c r="AD1863" t="s">
        <v>246</v>
      </c>
      <c r="AE1863" t="s">
        <v>234</v>
      </c>
      <c r="AF1863" t="s">
        <v>235</v>
      </c>
      <c r="AG1863" t="s">
        <v>236</v>
      </c>
      <c r="AH1863" t="s">
        <v>237</v>
      </c>
      <c r="AI1863" t="s">
        <v>246</v>
      </c>
      <c r="AJ1863">
        <v>110159</v>
      </c>
      <c r="AK1863" t="s">
        <v>247</v>
      </c>
      <c r="AL1863" t="s">
        <v>241</v>
      </c>
      <c r="AM1863">
        <v>33600</v>
      </c>
      <c r="AN1863">
        <v>22951</v>
      </c>
      <c r="AO1863">
        <v>33391</v>
      </c>
      <c r="AP1863">
        <v>23.15</v>
      </c>
      <c r="AQ1863">
        <v>752.19</v>
      </c>
      <c r="AR1863" t="s">
        <v>2626</v>
      </c>
      <c r="AS1863" t="s">
        <v>2626</v>
      </c>
      <c r="AT1863">
        <v>1</v>
      </c>
      <c r="AU1863" t="s">
        <v>2628</v>
      </c>
      <c r="AV1863" s="3">
        <v>42743</v>
      </c>
      <c r="AW1863" s="3" t="str">
        <f>TEXT(LoanTable[[#This Row],[Disbursement Date]],"YYYY-MM")</f>
        <v>2023-06</v>
      </c>
      <c r="AX1863" t="str">
        <f>TEXT(EDATE(LoanTable[[#This Row],[Disbursement Date]],-1),"YYYY-MM")</f>
        <v>2023-05</v>
      </c>
      <c r="AY1863">
        <f>IF(LoanTable[[#This Row],[Loan Status]]="Active",1,0)</f>
        <v>0</v>
      </c>
      <c r="AZ1863">
        <f>IF(COUNTIFS(LoanTable[Client id],LoanTable[[#This Row],[Client id]],LoanTable[Period],LoanTable[[#This Row],[Previous Period]])&gt;0,1,0)</f>
        <v>0</v>
      </c>
      <c r="BA1863" s="17" t="str">
        <f>TEXT(LoanTable[[#This Row],[Disbursement Date]],"YYYY")</f>
        <v>2023</v>
      </c>
      <c r="BB1863" s="10" cm="1">
        <f t="array" ref="BB1863">IF(YEAR(LoanTable[[#This Row],[Disbursement Date]])=MIN(YEAR(LoanTable[Disbursement Date])),"",YEAR(LoanTable[[#This Row],[Disbursement Date]])-1)</f>
        <v>2022</v>
      </c>
      <c r="BC1863" s="10">
        <f>IF(LoanTable[[#This Row],[Previous Year]]="",1,IF(COUNTIFS(LoanTable[Client id],LoanTable[[#This Row],[Client id]],LoanTable[Year],LoanTable[[#This Row],[Previous Year]])&gt;0,1,0))</f>
        <v>1</v>
      </c>
      <c r="BD1863" t="str">
        <f>YEAR(LoanTable[[#This Row],[Disbursement Date]]) &amp; "-Q" &amp; ROUNDUP(MONTH(LoanTable[[#This Row],[Disbursement Date]])/3,0)</f>
        <v>2023-Q2</v>
      </c>
      <c r="BE1863">
        <f>IF(LoanTable[[#This Row],[Disbursement Date]]=LoanTable[[#This Row],[First Loan Date]],1,0)</f>
        <v>0</v>
      </c>
    </row>
    <row r="1864" spans="1:57" x14ac:dyDescent="0.3">
      <c r="A1864" t="s">
        <v>2442</v>
      </c>
      <c r="B1864">
        <v>432</v>
      </c>
      <c r="C1864" t="s">
        <v>386</v>
      </c>
      <c r="D1864" t="s">
        <v>573</v>
      </c>
      <c r="E1864">
        <v>19259</v>
      </c>
      <c r="F1864">
        <v>8116</v>
      </c>
      <c r="G1864">
        <v>22694</v>
      </c>
      <c r="H1864" s="5">
        <v>45090</v>
      </c>
      <c r="I1864" t="s">
        <v>617</v>
      </c>
      <c r="J1864" t="s">
        <v>613</v>
      </c>
      <c r="K1864">
        <v>1110166</v>
      </c>
      <c r="L1864" t="s">
        <v>389</v>
      </c>
      <c r="M1864" t="s">
        <v>58</v>
      </c>
      <c r="N1864" t="s">
        <v>13</v>
      </c>
      <c r="O1864" t="s">
        <v>28</v>
      </c>
      <c r="P1864">
        <v>48</v>
      </c>
      <c r="Q1864" s="5" t="s">
        <v>49</v>
      </c>
      <c r="R1864" t="s">
        <v>104</v>
      </c>
      <c r="S1864" t="s">
        <v>105</v>
      </c>
      <c r="T1864" t="s">
        <v>18</v>
      </c>
      <c r="U1864" t="s">
        <v>38</v>
      </c>
      <c r="V1864" t="s">
        <v>31</v>
      </c>
      <c r="W1864">
        <v>701</v>
      </c>
      <c r="X1864" t="s">
        <v>574</v>
      </c>
      <c r="Y1864" t="s">
        <v>575</v>
      </c>
      <c r="Z1864" t="s">
        <v>576</v>
      </c>
      <c r="AA1864">
        <v>0.1065</v>
      </c>
      <c r="AB1864" t="s">
        <v>577</v>
      </c>
      <c r="AC1864" t="s">
        <v>578</v>
      </c>
      <c r="AD1864" t="s">
        <v>386</v>
      </c>
      <c r="AE1864" t="s">
        <v>234</v>
      </c>
      <c r="AF1864" t="s">
        <v>235</v>
      </c>
      <c r="AG1864" t="s">
        <v>236</v>
      </c>
      <c r="AH1864" t="s">
        <v>237</v>
      </c>
      <c r="AI1864" t="s">
        <v>387</v>
      </c>
      <c r="AJ1864">
        <v>1110166</v>
      </c>
      <c r="AK1864" t="s">
        <v>388</v>
      </c>
      <c r="AL1864" t="s">
        <v>239</v>
      </c>
      <c r="AM1864">
        <v>20936</v>
      </c>
      <c r="AN1864">
        <v>9530</v>
      </c>
      <c r="AO1864">
        <v>18921</v>
      </c>
      <c r="AP1864">
        <v>29.3</v>
      </c>
      <c r="AQ1864">
        <v>4898.1000000000004</v>
      </c>
      <c r="AR1864" t="s">
        <v>2626</v>
      </c>
      <c r="AS1864" t="s">
        <v>2626</v>
      </c>
      <c r="AT1864">
        <v>1</v>
      </c>
      <c r="AU1864" t="s">
        <v>2628</v>
      </c>
      <c r="AV1864" s="3">
        <v>44620</v>
      </c>
      <c r="AW1864" s="3" t="str">
        <f>TEXT(LoanTable[[#This Row],[Disbursement Date]],"YYYY-MM")</f>
        <v>2023-06</v>
      </c>
      <c r="AX1864" t="str">
        <f>TEXT(EDATE(LoanTable[[#This Row],[Disbursement Date]],-1),"YYYY-MM")</f>
        <v>2023-05</v>
      </c>
      <c r="AY1864">
        <f>IF(LoanTable[[#This Row],[Loan Status]]="Active",1,0)</f>
        <v>0</v>
      </c>
      <c r="AZ1864">
        <f>IF(COUNTIFS(LoanTable[Client id],LoanTable[[#This Row],[Client id]],LoanTable[Period],LoanTable[[#This Row],[Previous Period]])&gt;0,1,0)</f>
        <v>0</v>
      </c>
      <c r="BA1864" s="17" t="str">
        <f>TEXT(LoanTable[[#This Row],[Disbursement Date]],"YYYY")</f>
        <v>2023</v>
      </c>
      <c r="BB1864" s="10" cm="1">
        <f t="array" ref="BB1864">IF(YEAR(LoanTable[[#This Row],[Disbursement Date]])=MIN(YEAR(LoanTable[Disbursement Date])),"",YEAR(LoanTable[[#This Row],[Disbursement Date]])-1)</f>
        <v>2022</v>
      </c>
      <c r="BC1864" s="10">
        <f>IF(LoanTable[[#This Row],[Previous Year]]="",1,IF(COUNTIFS(LoanTable[Client id],LoanTable[[#This Row],[Client id]],LoanTable[Year],LoanTable[[#This Row],[Previous Year]])&gt;0,1,0))</f>
        <v>1</v>
      </c>
      <c r="BD1864" t="str">
        <f>YEAR(LoanTable[[#This Row],[Disbursement Date]]) &amp; "-Q" &amp; ROUNDUP(MONTH(LoanTable[[#This Row],[Disbursement Date]])/3,0)</f>
        <v>2023-Q2</v>
      </c>
      <c r="BE1864">
        <f>IF(LoanTable[[#This Row],[Disbursement Date]]=LoanTable[[#This Row],[First Loan Date]],1,0)</f>
        <v>0</v>
      </c>
    </row>
    <row r="1865" spans="1:57" x14ac:dyDescent="0.3">
      <c r="A1865" t="s">
        <v>696</v>
      </c>
      <c r="B1865">
        <v>803</v>
      </c>
      <c r="C1865" t="s">
        <v>249</v>
      </c>
      <c r="D1865" t="s">
        <v>573</v>
      </c>
      <c r="E1865">
        <v>35683</v>
      </c>
      <c r="F1865">
        <v>23023</v>
      </c>
      <c r="G1865">
        <v>29685</v>
      </c>
      <c r="H1865" s="5">
        <v>45092</v>
      </c>
      <c r="I1865" t="s">
        <v>624</v>
      </c>
      <c r="J1865" t="s">
        <v>613</v>
      </c>
      <c r="K1865">
        <v>910182</v>
      </c>
      <c r="L1865" t="s">
        <v>257</v>
      </c>
      <c r="M1865" t="s">
        <v>169</v>
      </c>
      <c r="N1865" t="s">
        <v>13</v>
      </c>
      <c r="O1865" t="s">
        <v>14</v>
      </c>
      <c r="P1865">
        <v>38</v>
      </c>
      <c r="Q1865" s="5" t="s">
        <v>15</v>
      </c>
      <c r="R1865" t="s">
        <v>30</v>
      </c>
      <c r="S1865" t="s">
        <v>145</v>
      </c>
      <c r="T1865" t="s">
        <v>63</v>
      </c>
      <c r="U1865" t="s">
        <v>26</v>
      </c>
      <c r="V1865" t="s">
        <v>39</v>
      </c>
      <c r="W1865">
        <v>485</v>
      </c>
      <c r="X1865" t="s">
        <v>574</v>
      </c>
      <c r="Y1865" t="s">
        <v>575</v>
      </c>
      <c r="Z1865" t="s">
        <v>576</v>
      </c>
      <c r="AA1865">
        <v>0.1065</v>
      </c>
      <c r="AB1865" t="s">
        <v>577</v>
      </c>
      <c r="AC1865" t="s">
        <v>578</v>
      </c>
      <c r="AD1865" t="s">
        <v>249</v>
      </c>
      <c r="AE1865" t="s">
        <v>250</v>
      </c>
      <c r="AF1865" t="s">
        <v>251</v>
      </c>
      <c r="AG1865" t="s">
        <v>252</v>
      </c>
      <c r="AH1865" t="s">
        <v>253</v>
      </c>
      <c r="AI1865" t="s">
        <v>254</v>
      </c>
      <c r="AJ1865">
        <v>910182</v>
      </c>
      <c r="AK1865" t="s">
        <v>255</v>
      </c>
      <c r="AL1865" t="s">
        <v>256</v>
      </c>
      <c r="AM1865">
        <v>35819</v>
      </c>
      <c r="AN1865">
        <v>24735</v>
      </c>
      <c r="AO1865">
        <v>35561</v>
      </c>
      <c r="AP1865">
        <v>45.52</v>
      </c>
      <c r="AQ1865">
        <v>288.86</v>
      </c>
      <c r="AR1865" t="s">
        <v>2626</v>
      </c>
      <c r="AS1865" t="s">
        <v>2626</v>
      </c>
      <c r="AT1865">
        <v>0</v>
      </c>
      <c r="AU1865" t="s">
        <v>2628</v>
      </c>
      <c r="AV1865" s="3">
        <v>44998</v>
      </c>
      <c r="AW1865" s="3" t="str">
        <f>TEXT(LoanTable[[#This Row],[Disbursement Date]],"YYYY-MM")</f>
        <v>2023-06</v>
      </c>
      <c r="AX1865" t="str">
        <f>TEXT(EDATE(LoanTable[[#This Row],[Disbursement Date]],-1),"YYYY-MM")</f>
        <v>2023-05</v>
      </c>
      <c r="AY1865">
        <f>IF(LoanTable[[#This Row],[Loan Status]]="Active",1,0)</f>
        <v>1</v>
      </c>
      <c r="AZ1865">
        <f>IF(COUNTIFS(LoanTable[Client id],LoanTable[[#This Row],[Client id]],LoanTable[Period],LoanTable[[#This Row],[Previous Period]])&gt;0,1,0)</f>
        <v>0</v>
      </c>
      <c r="BA1865" s="17" t="str">
        <f>TEXT(LoanTable[[#This Row],[Disbursement Date]],"YYYY")</f>
        <v>2023</v>
      </c>
      <c r="BB1865" s="10" cm="1">
        <f t="array" ref="BB1865">IF(YEAR(LoanTable[[#This Row],[Disbursement Date]])=MIN(YEAR(LoanTable[Disbursement Date])),"",YEAR(LoanTable[[#This Row],[Disbursement Date]])-1)</f>
        <v>2022</v>
      </c>
      <c r="BC1865" s="10">
        <f>IF(LoanTable[[#This Row],[Previous Year]]="",1,IF(COUNTIFS(LoanTable[Client id],LoanTable[[#This Row],[Client id]],LoanTable[Year],LoanTable[[#This Row],[Previous Year]])&gt;0,1,0))</f>
        <v>0</v>
      </c>
      <c r="BD1865" t="str">
        <f>YEAR(LoanTable[[#This Row],[Disbursement Date]]) &amp; "-Q" &amp; ROUNDUP(MONTH(LoanTable[[#This Row],[Disbursement Date]])/3,0)</f>
        <v>2023-Q2</v>
      </c>
      <c r="BE1865">
        <f>IF(LoanTable[[#This Row],[Disbursement Date]]=LoanTable[[#This Row],[First Loan Date]],1,0)</f>
        <v>0</v>
      </c>
    </row>
    <row r="1866" spans="1:57" x14ac:dyDescent="0.3">
      <c r="A1866" t="s">
        <v>1398</v>
      </c>
      <c r="B1866">
        <v>46</v>
      </c>
      <c r="C1866" t="s">
        <v>249</v>
      </c>
      <c r="D1866" t="s">
        <v>573</v>
      </c>
      <c r="E1866">
        <v>45629</v>
      </c>
      <c r="F1866">
        <v>47017</v>
      </c>
      <c r="G1866">
        <v>28083</v>
      </c>
      <c r="H1866" s="5">
        <v>45094</v>
      </c>
      <c r="I1866" t="s">
        <v>612</v>
      </c>
      <c r="J1866" t="s">
        <v>613</v>
      </c>
      <c r="K1866">
        <v>910182</v>
      </c>
      <c r="L1866" t="s">
        <v>257</v>
      </c>
      <c r="M1866" t="s">
        <v>102</v>
      </c>
      <c r="N1866" t="s">
        <v>13</v>
      </c>
      <c r="O1866" t="s">
        <v>14</v>
      </c>
      <c r="P1866">
        <v>38</v>
      </c>
      <c r="Q1866" s="6" t="s">
        <v>91</v>
      </c>
      <c r="R1866" t="s">
        <v>16</v>
      </c>
      <c r="S1866" t="s">
        <v>35</v>
      </c>
      <c r="T1866" t="s">
        <v>63</v>
      </c>
      <c r="U1866" t="s">
        <v>38</v>
      </c>
      <c r="V1866" t="s">
        <v>39</v>
      </c>
      <c r="W1866">
        <v>635</v>
      </c>
      <c r="X1866" t="s">
        <v>574</v>
      </c>
      <c r="Y1866" t="s">
        <v>575</v>
      </c>
      <c r="Z1866" t="s">
        <v>576</v>
      </c>
      <c r="AA1866">
        <v>0.1065</v>
      </c>
      <c r="AB1866" t="s">
        <v>577</v>
      </c>
      <c r="AC1866" t="s">
        <v>578</v>
      </c>
      <c r="AD1866" t="s">
        <v>249</v>
      </c>
      <c r="AE1866" t="s">
        <v>250</v>
      </c>
      <c r="AF1866" t="s">
        <v>251</v>
      </c>
      <c r="AG1866" t="s">
        <v>252</v>
      </c>
      <c r="AH1866" t="s">
        <v>253</v>
      </c>
      <c r="AI1866" t="s">
        <v>254</v>
      </c>
      <c r="AJ1866">
        <v>910182</v>
      </c>
      <c r="AK1866" t="s">
        <v>255</v>
      </c>
      <c r="AL1866" t="s">
        <v>256</v>
      </c>
      <c r="AM1866">
        <v>47176</v>
      </c>
      <c r="AN1866">
        <v>46873</v>
      </c>
      <c r="AO1866">
        <v>45617</v>
      </c>
      <c r="AP1866">
        <v>22.66</v>
      </c>
      <c r="AQ1866">
        <v>4497.4799999999996</v>
      </c>
      <c r="AR1866" t="s">
        <v>2626</v>
      </c>
      <c r="AS1866" t="s">
        <v>2626</v>
      </c>
      <c r="AT1866">
        <v>1</v>
      </c>
      <c r="AU1866" t="s">
        <v>2628</v>
      </c>
      <c r="AV1866" s="3">
        <v>44582</v>
      </c>
      <c r="AW1866" s="3" t="str">
        <f>TEXT(LoanTable[[#This Row],[Disbursement Date]],"YYYY-MM")</f>
        <v>2023-06</v>
      </c>
      <c r="AX1866" t="str">
        <f>TEXT(EDATE(LoanTable[[#This Row],[Disbursement Date]],-1),"YYYY-MM")</f>
        <v>2023-05</v>
      </c>
      <c r="AY1866">
        <f>IF(LoanTable[[#This Row],[Loan Status]]="Active",1,0)</f>
        <v>0</v>
      </c>
      <c r="AZ1866">
        <f>IF(COUNTIFS(LoanTable[Client id],LoanTable[[#This Row],[Client id]],LoanTable[Period],LoanTable[[#This Row],[Previous Period]])&gt;0,1,0)</f>
        <v>0</v>
      </c>
      <c r="BA1866" s="17" t="str">
        <f>TEXT(LoanTable[[#This Row],[Disbursement Date]],"YYYY")</f>
        <v>2023</v>
      </c>
      <c r="BB1866" s="10" cm="1">
        <f t="array" ref="BB1866">IF(YEAR(LoanTable[[#This Row],[Disbursement Date]])=MIN(YEAR(LoanTable[Disbursement Date])),"",YEAR(LoanTable[[#This Row],[Disbursement Date]])-1)</f>
        <v>2022</v>
      </c>
      <c r="BC1866" s="10">
        <f>IF(LoanTable[[#This Row],[Previous Year]]="",1,IF(COUNTIFS(LoanTable[Client id],LoanTable[[#This Row],[Client id]],LoanTable[Year],LoanTable[[#This Row],[Previous Year]])&gt;0,1,0))</f>
        <v>1</v>
      </c>
      <c r="BD1866" t="str">
        <f>YEAR(LoanTable[[#This Row],[Disbursement Date]]) &amp; "-Q" &amp; ROUNDUP(MONTH(LoanTable[[#This Row],[Disbursement Date]])/3,0)</f>
        <v>2023-Q2</v>
      </c>
      <c r="BE1866">
        <f>IF(LoanTable[[#This Row],[Disbursement Date]]=LoanTable[[#This Row],[First Loan Date]],1,0)</f>
        <v>0</v>
      </c>
    </row>
    <row r="1867" spans="1:57" x14ac:dyDescent="0.3">
      <c r="A1867" t="s">
        <v>1474</v>
      </c>
      <c r="B1867">
        <v>684</v>
      </c>
      <c r="C1867" t="s">
        <v>409</v>
      </c>
      <c r="D1867" t="s">
        <v>573</v>
      </c>
      <c r="E1867">
        <v>4978</v>
      </c>
      <c r="F1867">
        <v>11999</v>
      </c>
      <c r="G1867">
        <v>17521</v>
      </c>
      <c r="H1867" s="5">
        <v>45096</v>
      </c>
      <c r="I1867" t="s">
        <v>612</v>
      </c>
      <c r="J1867" t="s">
        <v>619</v>
      </c>
      <c r="K1867">
        <v>1030063</v>
      </c>
      <c r="L1867" t="s">
        <v>411</v>
      </c>
      <c r="M1867" t="s">
        <v>64</v>
      </c>
      <c r="N1867" t="s">
        <v>13</v>
      </c>
      <c r="O1867" t="s">
        <v>14</v>
      </c>
      <c r="P1867">
        <v>38</v>
      </c>
      <c r="Q1867" s="5" t="s">
        <v>37</v>
      </c>
      <c r="R1867" t="s">
        <v>30</v>
      </c>
      <c r="S1867" t="s">
        <v>145</v>
      </c>
      <c r="T1867" t="s">
        <v>44</v>
      </c>
      <c r="U1867" t="s">
        <v>19</v>
      </c>
      <c r="V1867" t="s">
        <v>20</v>
      </c>
      <c r="W1867">
        <v>368</v>
      </c>
      <c r="X1867" t="s">
        <v>574</v>
      </c>
      <c r="Y1867" t="s">
        <v>575</v>
      </c>
      <c r="Z1867" t="s">
        <v>576</v>
      </c>
      <c r="AA1867">
        <v>0.1065</v>
      </c>
      <c r="AB1867" t="s">
        <v>577</v>
      </c>
      <c r="AC1867" t="s">
        <v>578</v>
      </c>
      <c r="AD1867" t="s">
        <v>409</v>
      </c>
      <c r="AE1867" t="s">
        <v>234</v>
      </c>
      <c r="AF1867" t="s">
        <v>235</v>
      </c>
      <c r="AG1867" t="s">
        <v>236</v>
      </c>
      <c r="AH1867" t="s">
        <v>237</v>
      </c>
      <c r="AI1867" t="s">
        <v>246</v>
      </c>
      <c r="AJ1867">
        <v>1030063</v>
      </c>
      <c r="AK1867" t="s">
        <v>410</v>
      </c>
      <c r="AL1867" t="s">
        <v>241</v>
      </c>
      <c r="AM1867">
        <v>5646</v>
      </c>
      <c r="AN1867">
        <v>13656</v>
      </c>
      <c r="AO1867">
        <v>4510</v>
      </c>
      <c r="AP1867">
        <v>9.84</v>
      </c>
      <c r="AQ1867">
        <v>4886.22</v>
      </c>
      <c r="AR1867" t="s">
        <v>2626</v>
      </c>
      <c r="AS1867" t="s">
        <v>2626</v>
      </c>
      <c r="AT1867">
        <v>0</v>
      </c>
      <c r="AU1867" t="s">
        <v>2628</v>
      </c>
      <c r="AV1867" s="3">
        <v>43455</v>
      </c>
      <c r="AW1867" s="3" t="str">
        <f>TEXT(LoanTable[[#This Row],[Disbursement Date]],"YYYY-MM")</f>
        <v>2023-06</v>
      </c>
      <c r="AX1867" t="str">
        <f>TEXT(EDATE(LoanTable[[#This Row],[Disbursement Date]],-1),"YYYY-MM")</f>
        <v>2023-05</v>
      </c>
      <c r="AY1867">
        <f>IF(LoanTable[[#This Row],[Loan Status]]="Active",1,0)</f>
        <v>0</v>
      </c>
      <c r="AZ1867">
        <f>IF(COUNTIFS(LoanTable[Client id],LoanTable[[#This Row],[Client id]],LoanTable[Period],LoanTable[[#This Row],[Previous Period]])&gt;0,1,0)</f>
        <v>0</v>
      </c>
      <c r="BA1867" s="17" t="str">
        <f>TEXT(LoanTable[[#This Row],[Disbursement Date]],"YYYY")</f>
        <v>2023</v>
      </c>
      <c r="BB1867" s="10" cm="1">
        <f t="array" ref="BB1867">IF(YEAR(LoanTable[[#This Row],[Disbursement Date]])=MIN(YEAR(LoanTable[Disbursement Date])),"",YEAR(LoanTable[[#This Row],[Disbursement Date]])-1)</f>
        <v>2022</v>
      </c>
      <c r="BC1867" s="10">
        <f>IF(LoanTable[[#This Row],[Previous Year]]="",1,IF(COUNTIFS(LoanTable[Client id],LoanTable[[#This Row],[Client id]],LoanTable[Year],LoanTable[[#This Row],[Previous Year]])&gt;0,1,0))</f>
        <v>0</v>
      </c>
      <c r="BD1867" t="str">
        <f>YEAR(LoanTable[[#This Row],[Disbursement Date]]) &amp; "-Q" &amp; ROUNDUP(MONTH(LoanTable[[#This Row],[Disbursement Date]])/3,0)</f>
        <v>2023-Q2</v>
      </c>
      <c r="BE1867">
        <f>IF(LoanTable[[#This Row],[Disbursement Date]]=LoanTable[[#This Row],[First Loan Date]],1,0)</f>
        <v>0</v>
      </c>
    </row>
    <row r="1868" spans="1:57" x14ac:dyDescent="0.3">
      <c r="A1868" t="s">
        <v>1472</v>
      </c>
      <c r="B1868">
        <v>552</v>
      </c>
      <c r="C1868" t="s">
        <v>251</v>
      </c>
      <c r="D1868" t="s">
        <v>589</v>
      </c>
      <c r="E1868">
        <v>46934</v>
      </c>
      <c r="F1868">
        <v>4381</v>
      </c>
      <c r="G1868">
        <v>34836</v>
      </c>
      <c r="H1868" s="5">
        <v>45097</v>
      </c>
      <c r="I1868" t="s">
        <v>617</v>
      </c>
      <c r="J1868" t="s">
        <v>619</v>
      </c>
      <c r="K1868">
        <v>10068</v>
      </c>
      <c r="L1868" t="s">
        <v>319</v>
      </c>
      <c r="M1868" t="s">
        <v>150</v>
      </c>
      <c r="N1868" t="s">
        <v>13</v>
      </c>
      <c r="O1868" t="s">
        <v>33</v>
      </c>
      <c r="P1868">
        <v>22</v>
      </c>
      <c r="Q1868" s="5" t="s">
        <v>151</v>
      </c>
      <c r="R1868" t="s">
        <v>74</v>
      </c>
      <c r="S1868" t="s">
        <v>35</v>
      </c>
      <c r="T1868" t="s">
        <v>18</v>
      </c>
      <c r="U1868" t="s">
        <v>65</v>
      </c>
      <c r="V1868" t="s">
        <v>39</v>
      </c>
      <c r="W1868">
        <v>516</v>
      </c>
      <c r="X1868" t="s">
        <v>574</v>
      </c>
      <c r="Y1868" t="s">
        <v>590</v>
      </c>
      <c r="Z1868" t="s">
        <v>576</v>
      </c>
      <c r="AA1868">
        <v>9.9099999999999994E-2</v>
      </c>
      <c r="AB1868" t="s">
        <v>577</v>
      </c>
      <c r="AC1868" t="s">
        <v>591</v>
      </c>
      <c r="AD1868" t="s">
        <v>251</v>
      </c>
      <c r="AE1868" t="s">
        <v>250</v>
      </c>
      <c r="AF1868" t="s">
        <v>251</v>
      </c>
      <c r="AG1868" t="s">
        <v>252</v>
      </c>
      <c r="AH1868" t="s">
        <v>253</v>
      </c>
      <c r="AI1868" t="s">
        <v>317</v>
      </c>
      <c r="AJ1868">
        <v>10068</v>
      </c>
      <c r="AK1868" t="s">
        <v>318</v>
      </c>
      <c r="AL1868" t="s">
        <v>256</v>
      </c>
      <c r="AM1868">
        <v>48725</v>
      </c>
      <c r="AN1868">
        <v>4621</v>
      </c>
      <c r="AO1868">
        <v>46453</v>
      </c>
      <c r="AP1868">
        <v>40.35</v>
      </c>
      <c r="AQ1868">
        <v>3176.2</v>
      </c>
      <c r="AR1868" t="s">
        <v>2626</v>
      </c>
      <c r="AS1868" t="s">
        <v>2626</v>
      </c>
      <c r="AT1868">
        <v>0</v>
      </c>
      <c r="AU1868" t="s">
        <v>2628</v>
      </c>
      <c r="AV1868" s="3">
        <v>42129</v>
      </c>
      <c r="AW1868" s="3" t="str">
        <f>TEXT(LoanTable[[#This Row],[Disbursement Date]],"YYYY-MM")</f>
        <v>2023-06</v>
      </c>
      <c r="AX1868" t="str">
        <f>TEXT(EDATE(LoanTable[[#This Row],[Disbursement Date]],-1),"YYYY-MM")</f>
        <v>2023-05</v>
      </c>
      <c r="AY1868">
        <f>IF(LoanTable[[#This Row],[Loan Status]]="Active",1,0)</f>
        <v>0</v>
      </c>
      <c r="AZ1868">
        <f>IF(COUNTIFS(LoanTable[Client id],LoanTable[[#This Row],[Client id]],LoanTable[Period],LoanTable[[#This Row],[Previous Period]])&gt;0,1,0)</f>
        <v>0</v>
      </c>
      <c r="BA1868" s="17" t="str">
        <f>TEXT(LoanTable[[#This Row],[Disbursement Date]],"YYYY")</f>
        <v>2023</v>
      </c>
      <c r="BB1868" s="10" cm="1">
        <f t="array" ref="BB1868">IF(YEAR(LoanTable[[#This Row],[Disbursement Date]])=MIN(YEAR(LoanTable[Disbursement Date])),"",YEAR(LoanTable[[#This Row],[Disbursement Date]])-1)</f>
        <v>2022</v>
      </c>
      <c r="BC1868" s="10">
        <f>IF(LoanTable[[#This Row],[Previous Year]]="",1,IF(COUNTIFS(LoanTable[Client id],LoanTable[[#This Row],[Client id]],LoanTable[Year],LoanTable[[#This Row],[Previous Year]])&gt;0,1,0))</f>
        <v>0</v>
      </c>
      <c r="BD1868" t="str">
        <f>YEAR(LoanTable[[#This Row],[Disbursement Date]]) &amp; "-Q" &amp; ROUNDUP(MONTH(LoanTable[[#This Row],[Disbursement Date]])/3,0)</f>
        <v>2023-Q2</v>
      </c>
      <c r="BE1868">
        <f>IF(LoanTable[[#This Row],[Disbursement Date]]=LoanTable[[#This Row],[First Loan Date]],1,0)</f>
        <v>0</v>
      </c>
    </row>
    <row r="1869" spans="1:57" x14ac:dyDescent="0.3">
      <c r="A1869" t="s">
        <v>1581</v>
      </c>
      <c r="B1869">
        <v>59</v>
      </c>
      <c r="C1869" t="s">
        <v>409</v>
      </c>
      <c r="D1869" t="s">
        <v>573</v>
      </c>
      <c r="E1869">
        <v>2680</v>
      </c>
      <c r="F1869">
        <v>27615</v>
      </c>
      <c r="G1869">
        <v>26881</v>
      </c>
      <c r="H1869" s="5">
        <v>45098</v>
      </c>
      <c r="I1869" t="s">
        <v>615</v>
      </c>
      <c r="J1869" t="s">
        <v>613</v>
      </c>
      <c r="K1869">
        <v>1030063</v>
      </c>
      <c r="L1869" t="s">
        <v>411</v>
      </c>
      <c r="M1869" t="s">
        <v>120</v>
      </c>
      <c r="N1869" t="s">
        <v>13</v>
      </c>
      <c r="O1869" t="s">
        <v>14</v>
      </c>
      <c r="P1869">
        <v>38</v>
      </c>
      <c r="Q1869" s="6" t="s">
        <v>37</v>
      </c>
      <c r="R1869" t="s">
        <v>25</v>
      </c>
      <c r="S1869" t="s">
        <v>35</v>
      </c>
      <c r="T1869" t="s">
        <v>44</v>
      </c>
      <c r="U1869" t="s">
        <v>38</v>
      </c>
      <c r="V1869" t="s">
        <v>31</v>
      </c>
      <c r="W1869">
        <v>696</v>
      </c>
      <c r="X1869" t="s">
        <v>574</v>
      </c>
      <c r="Y1869" t="s">
        <v>575</v>
      </c>
      <c r="Z1869" t="s">
        <v>576</v>
      </c>
      <c r="AA1869">
        <v>0.1065</v>
      </c>
      <c r="AB1869" t="s">
        <v>577</v>
      </c>
      <c r="AC1869" t="s">
        <v>578</v>
      </c>
      <c r="AD1869" t="s">
        <v>409</v>
      </c>
      <c r="AE1869" t="s">
        <v>234</v>
      </c>
      <c r="AF1869" t="s">
        <v>235</v>
      </c>
      <c r="AG1869" t="s">
        <v>236</v>
      </c>
      <c r="AH1869" t="s">
        <v>237</v>
      </c>
      <c r="AI1869" t="s">
        <v>246</v>
      </c>
      <c r="AJ1869">
        <v>1030063</v>
      </c>
      <c r="AK1869" t="s">
        <v>410</v>
      </c>
      <c r="AL1869" t="s">
        <v>241</v>
      </c>
      <c r="AM1869">
        <v>3887</v>
      </c>
      <c r="AN1869">
        <v>28792</v>
      </c>
      <c r="AO1869">
        <v>2477</v>
      </c>
      <c r="AP1869">
        <v>30.59</v>
      </c>
      <c r="AQ1869">
        <v>2627.45</v>
      </c>
      <c r="AR1869" t="s">
        <v>2627</v>
      </c>
      <c r="AS1869" t="s">
        <v>2626</v>
      </c>
      <c r="AT1869">
        <v>1</v>
      </c>
      <c r="AU1869" t="s">
        <v>2629</v>
      </c>
      <c r="AV1869" s="3">
        <v>43860</v>
      </c>
      <c r="AW1869" s="3" t="str">
        <f>TEXT(LoanTable[[#This Row],[Disbursement Date]],"YYYY-MM")</f>
        <v>2023-06</v>
      </c>
      <c r="AX1869" t="str">
        <f>TEXT(EDATE(LoanTable[[#This Row],[Disbursement Date]],-1),"YYYY-MM")</f>
        <v>2023-05</v>
      </c>
      <c r="AY1869">
        <f>IF(LoanTable[[#This Row],[Loan Status]]="Active",1,0)</f>
        <v>0</v>
      </c>
      <c r="AZ1869">
        <f>IF(COUNTIFS(LoanTable[Client id],LoanTable[[#This Row],[Client id]],LoanTable[Period],LoanTable[[#This Row],[Previous Period]])&gt;0,1,0)</f>
        <v>0</v>
      </c>
      <c r="BA1869" s="17" t="str">
        <f>TEXT(LoanTable[[#This Row],[Disbursement Date]],"YYYY")</f>
        <v>2023</v>
      </c>
      <c r="BB1869" s="10" cm="1">
        <f t="array" ref="BB1869">IF(YEAR(LoanTable[[#This Row],[Disbursement Date]])=MIN(YEAR(LoanTable[Disbursement Date])),"",YEAR(LoanTable[[#This Row],[Disbursement Date]])-1)</f>
        <v>2022</v>
      </c>
      <c r="BC1869" s="10">
        <f>IF(LoanTable[[#This Row],[Previous Year]]="",1,IF(COUNTIFS(LoanTable[Client id],LoanTable[[#This Row],[Client id]],LoanTable[Year],LoanTable[[#This Row],[Previous Year]])&gt;0,1,0))</f>
        <v>0</v>
      </c>
      <c r="BD1869" t="str">
        <f>YEAR(LoanTable[[#This Row],[Disbursement Date]]) &amp; "-Q" &amp; ROUNDUP(MONTH(LoanTable[[#This Row],[Disbursement Date]])/3,0)</f>
        <v>2023-Q2</v>
      </c>
      <c r="BE1869">
        <f>IF(LoanTable[[#This Row],[Disbursement Date]]=LoanTable[[#This Row],[First Loan Date]],1,0)</f>
        <v>0</v>
      </c>
    </row>
    <row r="1870" spans="1:57" x14ac:dyDescent="0.3">
      <c r="A1870" t="s">
        <v>1403</v>
      </c>
      <c r="B1870">
        <v>633</v>
      </c>
      <c r="C1870" t="s">
        <v>409</v>
      </c>
      <c r="D1870" t="s">
        <v>587</v>
      </c>
      <c r="E1870">
        <v>15113</v>
      </c>
      <c r="F1870">
        <v>12656</v>
      </c>
      <c r="G1870">
        <v>21925</v>
      </c>
      <c r="H1870" s="5">
        <v>45099</v>
      </c>
      <c r="I1870" t="s">
        <v>624</v>
      </c>
      <c r="J1870" t="s">
        <v>619</v>
      </c>
      <c r="K1870">
        <v>1030063</v>
      </c>
      <c r="L1870" t="s">
        <v>411</v>
      </c>
      <c r="M1870" t="s">
        <v>95</v>
      </c>
      <c r="N1870" t="s">
        <v>13</v>
      </c>
      <c r="O1870" t="s">
        <v>14</v>
      </c>
      <c r="P1870">
        <v>37</v>
      </c>
      <c r="Q1870" s="5" t="s">
        <v>37</v>
      </c>
      <c r="R1870" t="s">
        <v>74</v>
      </c>
      <c r="S1870" t="s">
        <v>35</v>
      </c>
      <c r="T1870" t="s">
        <v>18</v>
      </c>
      <c r="U1870" t="s">
        <v>65</v>
      </c>
      <c r="V1870" t="s">
        <v>20</v>
      </c>
      <c r="W1870">
        <v>479</v>
      </c>
      <c r="X1870" t="s">
        <v>574</v>
      </c>
      <c r="Y1870" t="s">
        <v>584</v>
      </c>
      <c r="Z1870" t="s">
        <v>576</v>
      </c>
      <c r="AA1870">
        <v>6.6199999999999995E-2</v>
      </c>
      <c r="AB1870" t="s">
        <v>581</v>
      </c>
      <c r="AC1870" t="s">
        <v>588</v>
      </c>
      <c r="AD1870" t="s">
        <v>409</v>
      </c>
      <c r="AE1870" t="s">
        <v>234</v>
      </c>
      <c r="AF1870" t="s">
        <v>235</v>
      </c>
      <c r="AG1870" t="s">
        <v>236</v>
      </c>
      <c r="AH1870" t="s">
        <v>237</v>
      </c>
      <c r="AI1870" t="s">
        <v>246</v>
      </c>
      <c r="AJ1870">
        <v>1030063</v>
      </c>
      <c r="AK1870" t="s">
        <v>410</v>
      </c>
      <c r="AL1870" t="s">
        <v>241</v>
      </c>
      <c r="AM1870">
        <v>16505</v>
      </c>
      <c r="AN1870">
        <v>13584</v>
      </c>
      <c r="AO1870">
        <v>14789</v>
      </c>
      <c r="AP1870">
        <v>1.82</v>
      </c>
      <c r="AQ1870">
        <v>3168.79</v>
      </c>
      <c r="AR1870" t="s">
        <v>2626</v>
      </c>
      <c r="AS1870" t="s">
        <v>2626</v>
      </c>
      <c r="AT1870">
        <v>1</v>
      </c>
      <c r="AU1870" t="s">
        <v>2628</v>
      </c>
      <c r="AV1870" s="3">
        <v>44708</v>
      </c>
      <c r="AW1870" s="3" t="str">
        <f>TEXT(LoanTable[[#This Row],[Disbursement Date]],"YYYY-MM")</f>
        <v>2023-06</v>
      </c>
      <c r="AX1870" t="str">
        <f>TEXT(EDATE(LoanTable[[#This Row],[Disbursement Date]],-1),"YYYY-MM")</f>
        <v>2023-05</v>
      </c>
      <c r="AY1870">
        <f>IF(LoanTable[[#This Row],[Loan Status]]="Active",1,0)</f>
        <v>1</v>
      </c>
      <c r="AZ1870">
        <f>IF(COUNTIFS(LoanTable[Client id],LoanTable[[#This Row],[Client id]],LoanTable[Period],LoanTable[[#This Row],[Previous Period]])&gt;0,1,0)</f>
        <v>0</v>
      </c>
      <c r="BA1870" s="17" t="str">
        <f>TEXT(LoanTable[[#This Row],[Disbursement Date]],"YYYY")</f>
        <v>2023</v>
      </c>
      <c r="BB1870" s="10" cm="1">
        <f t="array" ref="BB1870">IF(YEAR(LoanTable[[#This Row],[Disbursement Date]])=MIN(YEAR(LoanTable[Disbursement Date])),"",YEAR(LoanTable[[#This Row],[Disbursement Date]])-1)</f>
        <v>2022</v>
      </c>
      <c r="BC1870" s="10">
        <f>IF(LoanTable[[#This Row],[Previous Year]]="",1,IF(COUNTIFS(LoanTable[Client id],LoanTable[[#This Row],[Client id]],LoanTable[Year],LoanTable[[#This Row],[Previous Year]])&gt;0,1,0))</f>
        <v>1</v>
      </c>
      <c r="BD1870" t="str">
        <f>YEAR(LoanTable[[#This Row],[Disbursement Date]]) &amp; "-Q" &amp; ROUNDUP(MONTH(LoanTable[[#This Row],[Disbursement Date]])/3,0)</f>
        <v>2023-Q2</v>
      </c>
      <c r="BE1870">
        <f>IF(LoanTable[[#This Row],[Disbursement Date]]=LoanTable[[#This Row],[First Loan Date]],1,0)</f>
        <v>0</v>
      </c>
    </row>
    <row r="1871" spans="1:57" x14ac:dyDescent="0.3">
      <c r="A1871" t="s">
        <v>706</v>
      </c>
      <c r="B1871">
        <v>275</v>
      </c>
      <c r="C1871" t="s">
        <v>285</v>
      </c>
      <c r="D1871" t="s">
        <v>589</v>
      </c>
      <c r="E1871">
        <v>49273</v>
      </c>
      <c r="F1871">
        <v>41031</v>
      </c>
      <c r="G1871">
        <v>19438</v>
      </c>
      <c r="H1871" s="5">
        <v>45104</v>
      </c>
      <c r="I1871" t="s">
        <v>612</v>
      </c>
      <c r="J1871" t="s">
        <v>619</v>
      </c>
      <c r="K1871">
        <v>240005</v>
      </c>
      <c r="L1871" t="s">
        <v>287</v>
      </c>
      <c r="M1871" t="s">
        <v>99</v>
      </c>
      <c r="N1871" t="s">
        <v>13</v>
      </c>
      <c r="O1871" t="s">
        <v>14</v>
      </c>
      <c r="P1871">
        <v>38</v>
      </c>
      <c r="Q1871" s="5" t="s">
        <v>202</v>
      </c>
      <c r="R1871" t="s">
        <v>74</v>
      </c>
      <c r="S1871" t="s">
        <v>105</v>
      </c>
      <c r="T1871" t="s">
        <v>18</v>
      </c>
      <c r="U1871" t="s">
        <v>26</v>
      </c>
      <c r="V1871" t="s">
        <v>20</v>
      </c>
      <c r="W1871">
        <v>755</v>
      </c>
      <c r="X1871" t="s">
        <v>574</v>
      </c>
      <c r="Y1871" t="s">
        <v>590</v>
      </c>
      <c r="Z1871" t="s">
        <v>576</v>
      </c>
      <c r="AA1871">
        <v>9.9099999999999994E-2</v>
      </c>
      <c r="AB1871" t="s">
        <v>577</v>
      </c>
      <c r="AC1871" t="s">
        <v>591</v>
      </c>
      <c r="AD1871" t="s">
        <v>285</v>
      </c>
      <c r="AE1871" t="s">
        <v>259</v>
      </c>
      <c r="AF1871" t="s">
        <v>260</v>
      </c>
      <c r="AG1871" t="s">
        <v>261</v>
      </c>
      <c r="AH1871" t="s">
        <v>262</v>
      </c>
      <c r="AI1871" t="s">
        <v>285</v>
      </c>
      <c r="AJ1871">
        <v>240005</v>
      </c>
      <c r="AK1871" t="s">
        <v>286</v>
      </c>
      <c r="AL1871" t="s">
        <v>241</v>
      </c>
      <c r="AM1871">
        <v>51087</v>
      </c>
      <c r="AN1871">
        <v>41935</v>
      </c>
      <c r="AO1871">
        <v>49123</v>
      </c>
      <c r="AP1871">
        <v>30.24</v>
      </c>
      <c r="AQ1871">
        <v>4157.18</v>
      </c>
      <c r="AR1871" t="s">
        <v>2626</v>
      </c>
      <c r="AS1871" t="s">
        <v>2626</v>
      </c>
      <c r="AT1871">
        <v>2</v>
      </c>
      <c r="AU1871" t="s">
        <v>2628</v>
      </c>
      <c r="AV1871" s="3">
        <v>43081</v>
      </c>
      <c r="AW1871" s="3" t="str">
        <f>TEXT(LoanTable[[#This Row],[Disbursement Date]],"YYYY-MM")</f>
        <v>2023-06</v>
      </c>
      <c r="AX1871" t="str">
        <f>TEXT(EDATE(LoanTable[[#This Row],[Disbursement Date]],-1),"YYYY-MM")</f>
        <v>2023-05</v>
      </c>
      <c r="AY1871">
        <f>IF(LoanTable[[#This Row],[Loan Status]]="Active",1,0)</f>
        <v>0</v>
      </c>
      <c r="AZ1871">
        <f>IF(COUNTIFS(LoanTable[Client id],LoanTable[[#This Row],[Client id]],LoanTable[Period],LoanTable[[#This Row],[Previous Period]])&gt;0,1,0)</f>
        <v>0</v>
      </c>
      <c r="BA1871" s="17" t="str">
        <f>TEXT(LoanTable[[#This Row],[Disbursement Date]],"YYYY")</f>
        <v>2023</v>
      </c>
      <c r="BB1871" s="10" cm="1">
        <f t="array" ref="BB1871">IF(YEAR(LoanTable[[#This Row],[Disbursement Date]])=MIN(YEAR(LoanTable[Disbursement Date])),"",YEAR(LoanTable[[#This Row],[Disbursement Date]])-1)</f>
        <v>2022</v>
      </c>
      <c r="BC1871" s="10">
        <f>IF(LoanTable[[#This Row],[Previous Year]]="",1,IF(COUNTIFS(LoanTable[Client id],LoanTable[[#This Row],[Client id]],LoanTable[Year],LoanTable[[#This Row],[Previous Year]])&gt;0,1,0))</f>
        <v>0</v>
      </c>
      <c r="BD1871" t="str">
        <f>YEAR(LoanTable[[#This Row],[Disbursement Date]]) &amp; "-Q" &amp; ROUNDUP(MONTH(LoanTable[[#This Row],[Disbursement Date]])/3,0)</f>
        <v>2023-Q2</v>
      </c>
      <c r="BE1871">
        <f>IF(LoanTable[[#This Row],[Disbursement Date]]=LoanTable[[#This Row],[First Loan Date]],1,0)</f>
        <v>0</v>
      </c>
    </row>
    <row r="1872" spans="1:57" x14ac:dyDescent="0.3">
      <c r="A1872" t="s">
        <v>1197</v>
      </c>
      <c r="B1872">
        <v>273</v>
      </c>
      <c r="C1872" t="s">
        <v>519</v>
      </c>
      <c r="D1872" t="s">
        <v>589</v>
      </c>
      <c r="E1872">
        <v>20448</v>
      </c>
      <c r="F1872">
        <v>20661</v>
      </c>
      <c r="G1872">
        <v>21412</v>
      </c>
      <c r="H1872" s="5">
        <v>45106</v>
      </c>
      <c r="I1872" t="s">
        <v>615</v>
      </c>
      <c r="J1872" t="s">
        <v>613</v>
      </c>
      <c r="K1872">
        <v>1550006</v>
      </c>
      <c r="L1872" t="s">
        <v>521</v>
      </c>
      <c r="M1872" t="s">
        <v>120</v>
      </c>
      <c r="N1872" t="s">
        <v>13</v>
      </c>
      <c r="O1872" t="s">
        <v>46</v>
      </c>
      <c r="P1872">
        <v>32</v>
      </c>
      <c r="Q1872" s="5" t="s">
        <v>163</v>
      </c>
      <c r="R1872" t="s">
        <v>30</v>
      </c>
      <c r="S1872" t="s">
        <v>145</v>
      </c>
      <c r="T1872" t="s">
        <v>18</v>
      </c>
      <c r="U1872" t="s">
        <v>19</v>
      </c>
      <c r="V1872" t="s">
        <v>39</v>
      </c>
      <c r="W1872">
        <v>666</v>
      </c>
      <c r="X1872" t="s">
        <v>574</v>
      </c>
      <c r="Y1872" t="s">
        <v>590</v>
      </c>
      <c r="Z1872" t="s">
        <v>576</v>
      </c>
      <c r="AA1872">
        <v>9.9099999999999994E-2</v>
      </c>
      <c r="AB1872" t="s">
        <v>577</v>
      </c>
      <c r="AC1872" t="s">
        <v>591</v>
      </c>
      <c r="AD1872" t="s">
        <v>519</v>
      </c>
      <c r="AE1872" t="s">
        <v>375</v>
      </c>
      <c r="AF1872" t="s">
        <v>376</v>
      </c>
      <c r="AG1872" t="s">
        <v>377</v>
      </c>
      <c r="AH1872" t="s">
        <v>378</v>
      </c>
      <c r="AI1872" t="s">
        <v>519</v>
      </c>
      <c r="AJ1872">
        <v>1550006</v>
      </c>
      <c r="AK1872" t="s">
        <v>520</v>
      </c>
      <c r="AL1872" t="s">
        <v>239</v>
      </c>
      <c r="AM1872">
        <v>21833</v>
      </c>
      <c r="AN1872">
        <v>22159</v>
      </c>
      <c r="AO1872">
        <v>20037</v>
      </c>
      <c r="AP1872">
        <v>0.94</v>
      </c>
      <c r="AQ1872">
        <v>2291.58</v>
      </c>
      <c r="AR1872" t="s">
        <v>2626</v>
      </c>
      <c r="AS1872" t="s">
        <v>2626</v>
      </c>
      <c r="AT1872">
        <v>0</v>
      </c>
      <c r="AU1872" t="s">
        <v>2630</v>
      </c>
      <c r="AV1872" s="3">
        <v>43985</v>
      </c>
      <c r="AW1872" s="3" t="str">
        <f>TEXT(LoanTable[[#This Row],[Disbursement Date]],"YYYY-MM")</f>
        <v>2023-06</v>
      </c>
      <c r="AX1872" t="str">
        <f>TEXT(EDATE(LoanTable[[#This Row],[Disbursement Date]],-1),"YYYY-MM")</f>
        <v>2023-05</v>
      </c>
      <c r="AY1872">
        <f>IF(LoanTable[[#This Row],[Loan Status]]="Active",1,0)</f>
        <v>0</v>
      </c>
      <c r="AZ1872">
        <f>IF(COUNTIFS(LoanTable[Client id],LoanTable[[#This Row],[Client id]],LoanTable[Period],LoanTable[[#This Row],[Previous Period]])&gt;0,1,0)</f>
        <v>0</v>
      </c>
      <c r="BA1872" s="17" t="str">
        <f>TEXT(LoanTable[[#This Row],[Disbursement Date]],"YYYY")</f>
        <v>2023</v>
      </c>
      <c r="BB1872" s="10" cm="1">
        <f t="array" ref="BB1872">IF(YEAR(LoanTable[[#This Row],[Disbursement Date]])=MIN(YEAR(LoanTable[Disbursement Date])),"",YEAR(LoanTable[[#This Row],[Disbursement Date]])-1)</f>
        <v>2022</v>
      </c>
      <c r="BC1872" s="10">
        <f>IF(LoanTable[[#This Row],[Previous Year]]="",1,IF(COUNTIFS(LoanTable[Client id],LoanTable[[#This Row],[Client id]],LoanTable[Year],LoanTable[[#This Row],[Previous Year]])&gt;0,1,0))</f>
        <v>0</v>
      </c>
      <c r="BD1872" t="str">
        <f>YEAR(LoanTable[[#This Row],[Disbursement Date]]) &amp; "-Q" &amp; ROUNDUP(MONTH(LoanTable[[#This Row],[Disbursement Date]])/3,0)</f>
        <v>2023-Q2</v>
      </c>
      <c r="BE1872">
        <f>IF(LoanTable[[#This Row],[Disbursement Date]]=LoanTable[[#This Row],[First Loan Date]],1,0)</f>
        <v>0</v>
      </c>
    </row>
    <row r="1873" spans="1:57" x14ac:dyDescent="0.3">
      <c r="A1873" t="s">
        <v>1416</v>
      </c>
      <c r="B1873">
        <v>381</v>
      </c>
      <c r="C1873" t="s">
        <v>523</v>
      </c>
      <c r="D1873" t="s">
        <v>573</v>
      </c>
      <c r="E1873">
        <v>48852</v>
      </c>
      <c r="F1873">
        <v>13079</v>
      </c>
      <c r="G1873">
        <v>38727</v>
      </c>
      <c r="H1873" s="5">
        <v>45108</v>
      </c>
      <c r="I1873" t="s">
        <v>615</v>
      </c>
      <c r="J1873" t="s">
        <v>613</v>
      </c>
      <c r="K1873">
        <v>800018</v>
      </c>
      <c r="L1873" t="s">
        <v>526</v>
      </c>
      <c r="M1873" t="s">
        <v>154</v>
      </c>
      <c r="N1873" t="s">
        <v>13</v>
      </c>
      <c r="O1873" t="s">
        <v>14</v>
      </c>
      <c r="P1873">
        <v>40</v>
      </c>
      <c r="Q1873" s="5" t="s">
        <v>216</v>
      </c>
      <c r="R1873" t="s">
        <v>104</v>
      </c>
      <c r="S1873" t="s">
        <v>105</v>
      </c>
      <c r="T1873" t="s">
        <v>18</v>
      </c>
      <c r="U1873" t="s">
        <v>26</v>
      </c>
      <c r="V1873" t="s">
        <v>39</v>
      </c>
      <c r="W1873">
        <v>714</v>
      </c>
      <c r="X1873" t="s">
        <v>574</v>
      </c>
      <c r="Y1873" t="s">
        <v>575</v>
      </c>
      <c r="Z1873" t="s">
        <v>576</v>
      </c>
      <c r="AA1873">
        <v>0.1065</v>
      </c>
      <c r="AB1873" t="s">
        <v>577</v>
      </c>
      <c r="AC1873" t="s">
        <v>578</v>
      </c>
      <c r="AD1873" t="s">
        <v>523</v>
      </c>
      <c r="AE1873" t="s">
        <v>250</v>
      </c>
      <c r="AF1873" t="s">
        <v>251</v>
      </c>
      <c r="AG1873" t="s">
        <v>252</v>
      </c>
      <c r="AH1873" t="s">
        <v>253</v>
      </c>
      <c r="AI1873" t="s">
        <v>524</v>
      </c>
      <c r="AJ1873">
        <v>800018</v>
      </c>
      <c r="AK1873" t="s">
        <v>525</v>
      </c>
      <c r="AL1873" t="s">
        <v>239</v>
      </c>
      <c r="AM1873">
        <v>49860</v>
      </c>
      <c r="AN1873">
        <v>13301</v>
      </c>
      <c r="AO1873">
        <v>48836</v>
      </c>
      <c r="AP1873">
        <v>44.23</v>
      </c>
      <c r="AQ1873">
        <v>3761.03</v>
      </c>
      <c r="AR1873" t="s">
        <v>2626</v>
      </c>
      <c r="AS1873" t="s">
        <v>2626</v>
      </c>
      <c r="AT1873">
        <v>0</v>
      </c>
      <c r="AU1873" t="s">
        <v>2628</v>
      </c>
      <c r="AV1873" s="3">
        <v>42353</v>
      </c>
      <c r="AW1873" s="3" t="str">
        <f>TEXT(LoanTable[[#This Row],[Disbursement Date]],"YYYY-MM")</f>
        <v>2023-07</v>
      </c>
      <c r="AX1873" t="str">
        <f>TEXT(EDATE(LoanTable[[#This Row],[Disbursement Date]],-1),"YYYY-MM")</f>
        <v>2023-06</v>
      </c>
      <c r="AY1873">
        <f>IF(LoanTable[[#This Row],[Loan Status]]="Active",1,0)</f>
        <v>0</v>
      </c>
      <c r="AZ1873">
        <f>IF(COUNTIFS(LoanTable[Client id],LoanTable[[#This Row],[Client id]],LoanTable[Period],LoanTable[[#This Row],[Previous Period]])&gt;0,1,0)</f>
        <v>0</v>
      </c>
      <c r="BA1873" s="17" t="str">
        <f>TEXT(LoanTable[[#This Row],[Disbursement Date]],"YYYY")</f>
        <v>2023</v>
      </c>
      <c r="BB1873" s="10" cm="1">
        <f t="array" ref="BB1873">IF(YEAR(LoanTable[[#This Row],[Disbursement Date]])=MIN(YEAR(LoanTable[Disbursement Date])),"",YEAR(LoanTable[[#This Row],[Disbursement Date]])-1)</f>
        <v>2022</v>
      </c>
      <c r="BC1873" s="10">
        <f>IF(LoanTable[[#This Row],[Previous Year]]="",1,IF(COUNTIFS(LoanTable[Client id],LoanTable[[#This Row],[Client id]],LoanTable[Year],LoanTable[[#This Row],[Previous Year]])&gt;0,1,0))</f>
        <v>0</v>
      </c>
      <c r="BD1873" t="str">
        <f>YEAR(LoanTable[[#This Row],[Disbursement Date]]) &amp; "-Q" &amp; ROUNDUP(MONTH(LoanTable[[#This Row],[Disbursement Date]])/3,0)</f>
        <v>2023-Q3</v>
      </c>
      <c r="BE1873">
        <f>IF(LoanTable[[#This Row],[Disbursement Date]]=LoanTable[[#This Row],[First Loan Date]],1,0)</f>
        <v>0</v>
      </c>
    </row>
    <row r="1874" spans="1:57" x14ac:dyDescent="0.3">
      <c r="A1874" t="s">
        <v>1862</v>
      </c>
      <c r="B1874">
        <v>591</v>
      </c>
      <c r="C1874" t="s">
        <v>265</v>
      </c>
      <c r="D1874" t="s">
        <v>573</v>
      </c>
      <c r="E1874">
        <v>17473</v>
      </c>
      <c r="F1874">
        <v>27908</v>
      </c>
      <c r="G1874">
        <v>22875</v>
      </c>
      <c r="H1874" s="5">
        <v>45111</v>
      </c>
      <c r="I1874" t="s">
        <v>624</v>
      </c>
      <c r="J1874" t="s">
        <v>619</v>
      </c>
      <c r="K1874">
        <v>30179</v>
      </c>
      <c r="L1874" t="s">
        <v>272</v>
      </c>
      <c r="M1874" t="s">
        <v>211</v>
      </c>
      <c r="N1874" t="s">
        <v>13</v>
      </c>
      <c r="O1874" t="s">
        <v>28</v>
      </c>
      <c r="P1874">
        <v>53</v>
      </c>
      <c r="Q1874" s="5" t="s">
        <v>62</v>
      </c>
      <c r="R1874" t="s">
        <v>104</v>
      </c>
      <c r="S1874" t="s">
        <v>105</v>
      </c>
      <c r="T1874" t="s">
        <v>18</v>
      </c>
      <c r="U1874" t="s">
        <v>38</v>
      </c>
      <c r="V1874" t="s">
        <v>31</v>
      </c>
      <c r="W1874">
        <v>812</v>
      </c>
      <c r="X1874" t="s">
        <v>574</v>
      </c>
      <c r="Y1874" t="s">
        <v>575</v>
      </c>
      <c r="Z1874" t="s">
        <v>576</v>
      </c>
      <c r="AA1874">
        <v>0.1065</v>
      </c>
      <c r="AB1874" t="s">
        <v>577</v>
      </c>
      <c r="AC1874" t="s">
        <v>578</v>
      </c>
      <c r="AD1874" t="s">
        <v>265</v>
      </c>
      <c r="AE1874" t="s">
        <v>266</v>
      </c>
      <c r="AF1874" t="s">
        <v>267</v>
      </c>
      <c r="AG1874" t="s">
        <v>268</v>
      </c>
      <c r="AH1874" t="s">
        <v>269</v>
      </c>
      <c r="AI1874" t="s">
        <v>270</v>
      </c>
      <c r="AJ1874">
        <v>30179</v>
      </c>
      <c r="AK1874" t="s">
        <v>271</v>
      </c>
      <c r="AL1874" t="s">
        <v>241</v>
      </c>
      <c r="AM1874">
        <v>17759</v>
      </c>
      <c r="AN1874">
        <v>28428</v>
      </c>
      <c r="AO1874">
        <v>17284</v>
      </c>
      <c r="AP1874">
        <v>7.58</v>
      </c>
      <c r="AQ1874">
        <v>4587.8599999999997</v>
      </c>
      <c r="AR1874" t="s">
        <v>2626</v>
      </c>
      <c r="AS1874" t="s">
        <v>2626</v>
      </c>
      <c r="AT1874">
        <v>1</v>
      </c>
      <c r="AU1874" t="s">
        <v>2628</v>
      </c>
      <c r="AV1874" s="3">
        <v>45111</v>
      </c>
      <c r="AW1874" s="3" t="str">
        <f>TEXT(LoanTable[[#This Row],[Disbursement Date]],"YYYY-MM")</f>
        <v>2023-07</v>
      </c>
      <c r="AX1874" t="str">
        <f>TEXT(EDATE(LoanTable[[#This Row],[Disbursement Date]],-1),"YYYY-MM")</f>
        <v>2023-06</v>
      </c>
      <c r="AY1874">
        <f>IF(LoanTable[[#This Row],[Loan Status]]="Active",1,0)</f>
        <v>1</v>
      </c>
      <c r="AZ1874">
        <f>IF(COUNTIFS(LoanTable[Client id],LoanTable[[#This Row],[Client id]],LoanTable[Period],LoanTable[[#This Row],[Previous Period]])&gt;0,1,0)</f>
        <v>0</v>
      </c>
      <c r="BA1874" s="17" t="str">
        <f>TEXT(LoanTable[[#This Row],[Disbursement Date]],"YYYY")</f>
        <v>2023</v>
      </c>
      <c r="BB1874" s="10" cm="1">
        <f t="array" ref="BB1874">IF(YEAR(LoanTable[[#This Row],[Disbursement Date]])=MIN(YEAR(LoanTable[Disbursement Date])),"",YEAR(LoanTable[[#This Row],[Disbursement Date]])-1)</f>
        <v>2022</v>
      </c>
      <c r="BC1874" s="10">
        <f>IF(LoanTable[[#This Row],[Previous Year]]="",1,IF(COUNTIFS(LoanTable[Client id],LoanTable[[#This Row],[Client id]],LoanTable[Year],LoanTable[[#This Row],[Previous Year]])&gt;0,1,0))</f>
        <v>0</v>
      </c>
      <c r="BD1874" t="str">
        <f>YEAR(LoanTable[[#This Row],[Disbursement Date]]) &amp; "-Q" &amp; ROUNDUP(MONTH(LoanTable[[#This Row],[Disbursement Date]])/3,0)</f>
        <v>2023-Q3</v>
      </c>
      <c r="BE1874">
        <f>IF(LoanTable[[#This Row],[Disbursement Date]]=LoanTable[[#This Row],[First Loan Date]],1,0)</f>
        <v>1</v>
      </c>
    </row>
    <row r="1875" spans="1:57" x14ac:dyDescent="0.3">
      <c r="A1875" t="s">
        <v>2362</v>
      </c>
      <c r="B1875">
        <v>984</v>
      </c>
      <c r="C1875" t="s">
        <v>523</v>
      </c>
      <c r="D1875" t="s">
        <v>589</v>
      </c>
      <c r="E1875">
        <v>48883</v>
      </c>
      <c r="F1875">
        <v>35930</v>
      </c>
      <c r="G1875">
        <v>1504</v>
      </c>
      <c r="H1875" s="5">
        <v>45111</v>
      </c>
      <c r="I1875" t="s">
        <v>615</v>
      </c>
      <c r="J1875" t="s">
        <v>619</v>
      </c>
      <c r="K1875">
        <v>800018</v>
      </c>
      <c r="L1875" t="s">
        <v>526</v>
      </c>
      <c r="M1875" t="s">
        <v>50</v>
      </c>
      <c r="N1875" t="s">
        <v>13</v>
      </c>
      <c r="O1875" t="s">
        <v>46</v>
      </c>
      <c r="P1875">
        <v>29</v>
      </c>
      <c r="Q1875" s="5" t="s">
        <v>146</v>
      </c>
      <c r="R1875" t="s">
        <v>16</v>
      </c>
      <c r="S1875" t="s">
        <v>35</v>
      </c>
      <c r="T1875" t="s">
        <v>18</v>
      </c>
      <c r="U1875" t="s">
        <v>19</v>
      </c>
      <c r="V1875" t="s">
        <v>31</v>
      </c>
      <c r="W1875">
        <v>311</v>
      </c>
      <c r="X1875" t="s">
        <v>574</v>
      </c>
      <c r="Y1875" t="s">
        <v>590</v>
      </c>
      <c r="Z1875" t="s">
        <v>576</v>
      </c>
      <c r="AA1875">
        <v>9.9099999999999994E-2</v>
      </c>
      <c r="AB1875" t="s">
        <v>577</v>
      </c>
      <c r="AC1875" t="s">
        <v>591</v>
      </c>
      <c r="AD1875" t="s">
        <v>523</v>
      </c>
      <c r="AE1875" t="s">
        <v>250</v>
      </c>
      <c r="AF1875" t="s">
        <v>251</v>
      </c>
      <c r="AG1875" t="s">
        <v>252</v>
      </c>
      <c r="AH1875" t="s">
        <v>253</v>
      </c>
      <c r="AI1875" t="s">
        <v>524</v>
      </c>
      <c r="AJ1875">
        <v>800018</v>
      </c>
      <c r="AK1875" t="s">
        <v>525</v>
      </c>
      <c r="AL1875" t="s">
        <v>239</v>
      </c>
      <c r="AM1875">
        <v>49972</v>
      </c>
      <c r="AN1875">
        <v>35646</v>
      </c>
      <c r="AO1875">
        <v>48484</v>
      </c>
      <c r="AP1875">
        <v>4.76</v>
      </c>
      <c r="AQ1875">
        <v>753.01</v>
      </c>
      <c r="AR1875" t="s">
        <v>2626</v>
      </c>
      <c r="AS1875" t="s">
        <v>2626</v>
      </c>
      <c r="AT1875">
        <v>0</v>
      </c>
      <c r="AU1875" t="s">
        <v>2628</v>
      </c>
      <c r="AV1875" s="3">
        <v>44627</v>
      </c>
      <c r="AW1875" s="3" t="str">
        <f>TEXT(LoanTable[[#This Row],[Disbursement Date]],"YYYY-MM")</f>
        <v>2023-07</v>
      </c>
      <c r="AX1875" t="str">
        <f>TEXT(EDATE(LoanTable[[#This Row],[Disbursement Date]],-1),"YYYY-MM")</f>
        <v>2023-06</v>
      </c>
      <c r="AY1875">
        <f>IF(LoanTable[[#This Row],[Loan Status]]="Active",1,0)</f>
        <v>0</v>
      </c>
      <c r="AZ1875">
        <f>IF(COUNTIFS(LoanTable[Client id],LoanTable[[#This Row],[Client id]],LoanTable[Period],LoanTable[[#This Row],[Previous Period]])&gt;0,1,0)</f>
        <v>0</v>
      </c>
      <c r="BA1875" s="17" t="str">
        <f>TEXT(LoanTable[[#This Row],[Disbursement Date]],"YYYY")</f>
        <v>2023</v>
      </c>
      <c r="BB1875" s="10" cm="1">
        <f t="array" ref="BB1875">IF(YEAR(LoanTable[[#This Row],[Disbursement Date]])=MIN(YEAR(LoanTable[Disbursement Date])),"",YEAR(LoanTable[[#This Row],[Disbursement Date]])-1)</f>
        <v>2022</v>
      </c>
      <c r="BC1875" s="10">
        <f>IF(LoanTable[[#This Row],[Previous Year]]="",1,IF(COUNTIFS(LoanTable[Client id],LoanTable[[#This Row],[Client id]],LoanTable[Year],LoanTable[[#This Row],[Previous Year]])&gt;0,1,0))</f>
        <v>1</v>
      </c>
      <c r="BD1875" t="str">
        <f>YEAR(LoanTable[[#This Row],[Disbursement Date]]) &amp; "-Q" &amp; ROUNDUP(MONTH(LoanTable[[#This Row],[Disbursement Date]])/3,0)</f>
        <v>2023-Q3</v>
      </c>
      <c r="BE1875">
        <f>IF(LoanTable[[#This Row],[Disbursement Date]]=LoanTable[[#This Row],[First Loan Date]],1,0)</f>
        <v>0</v>
      </c>
    </row>
    <row r="1876" spans="1:57" x14ac:dyDescent="0.3">
      <c r="A1876" t="s">
        <v>1944</v>
      </c>
      <c r="B1876">
        <v>870</v>
      </c>
      <c r="C1876" t="s">
        <v>246</v>
      </c>
      <c r="D1876" t="s">
        <v>589</v>
      </c>
      <c r="E1876">
        <v>11849</v>
      </c>
      <c r="F1876">
        <v>24126</v>
      </c>
      <c r="G1876">
        <v>33712</v>
      </c>
      <c r="H1876" s="5">
        <v>45112</v>
      </c>
      <c r="I1876" t="s">
        <v>612</v>
      </c>
      <c r="J1876" t="s">
        <v>619</v>
      </c>
      <c r="K1876">
        <v>110159</v>
      </c>
      <c r="L1876" t="s">
        <v>248</v>
      </c>
      <c r="M1876" t="s">
        <v>84</v>
      </c>
      <c r="N1876" t="s">
        <v>13</v>
      </c>
      <c r="O1876" t="s">
        <v>28</v>
      </c>
      <c r="P1876">
        <v>50</v>
      </c>
      <c r="Q1876" s="5" t="s">
        <v>113</v>
      </c>
      <c r="R1876" t="s">
        <v>30</v>
      </c>
      <c r="S1876" t="s">
        <v>145</v>
      </c>
      <c r="T1876" t="s">
        <v>18</v>
      </c>
      <c r="U1876" t="s">
        <v>26</v>
      </c>
      <c r="V1876" t="s">
        <v>20</v>
      </c>
      <c r="W1876">
        <v>768</v>
      </c>
      <c r="X1876" t="s">
        <v>574</v>
      </c>
      <c r="Y1876" t="s">
        <v>590</v>
      </c>
      <c r="Z1876" t="s">
        <v>576</v>
      </c>
      <c r="AA1876">
        <v>9.9099999999999994E-2</v>
      </c>
      <c r="AB1876" t="s">
        <v>577</v>
      </c>
      <c r="AC1876" t="s">
        <v>591</v>
      </c>
      <c r="AD1876" t="s">
        <v>246</v>
      </c>
      <c r="AE1876" t="s">
        <v>234</v>
      </c>
      <c r="AF1876" t="s">
        <v>235</v>
      </c>
      <c r="AG1876" t="s">
        <v>236</v>
      </c>
      <c r="AH1876" t="s">
        <v>237</v>
      </c>
      <c r="AI1876" t="s">
        <v>246</v>
      </c>
      <c r="AJ1876">
        <v>110159</v>
      </c>
      <c r="AK1876" t="s">
        <v>247</v>
      </c>
      <c r="AL1876" t="s">
        <v>241</v>
      </c>
      <c r="AM1876">
        <v>11585</v>
      </c>
      <c r="AN1876">
        <v>24887</v>
      </c>
      <c r="AO1876">
        <v>11519</v>
      </c>
      <c r="AP1876">
        <v>3.07</v>
      </c>
      <c r="AQ1876">
        <v>1582.35</v>
      </c>
      <c r="AR1876" t="s">
        <v>2627</v>
      </c>
      <c r="AS1876" t="s">
        <v>2627</v>
      </c>
      <c r="AT1876">
        <v>2</v>
      </c>
      <c r="AU1876" t="s">
        <v>2630</v>
      </c>
      <c r="AV1876" s="3">
        <v>43599</v>
      </c>
      <c r="AW1876" s="3" t="str">
        <f>TEXT(LoanTable[[#This Row],[Disbursement Date]],"YYYY-MM")</f>
        <v>2023-07</v>
      </c>
      <c r="AX1876" t="str">
        <f>TEXT(EDATE(LoanTable[[#This Row],[Disbursement Date]],-1),"YYYY-MM")</f>
        <v>2023-06</v>
      </c>
      <c r="AY1876">
        <f>IF(LoanTable[[#This Row],[Loan Status]]="Active",1,0)</f>
        <v>0</v>
      </c>
      <c r="AZ1876">
        <f>IF(COUNTIFS(LoanTable[Client id],LoanTable[[#This Row],[Client id]],LoanTable[Period],LoanTable[[#This Row],[Previous Period]])&gt;0,1,0)</f>
        <v>0</v>
      </c>
      <c r="BA1876" s="17" t="str">
        <f>TEXT(LoanTable[[#This Row],[Disbursement Date]],"YYYY")</f>
        <v>2023</v>
      </c>
      <c r="BB1876" s="10" cm="1">
        <f t="array" ref="BB1876">IF(YEAR(LoanTable[[#This Row],[Disbursement Date]])=MIN(YEAR(LoanTable[Disbursement Date])),"",YEAR(LoanTable[[#This Row],[Disbursement Date]])-1)</f>
        <v>2022</v>
      </c>
      <c r="BC1876" s="10">
        <f>IF(LoanTable[[#This Row],[Previous Year]]="",1,IF(COUNTIFS(LoanTable[Client id],LoanTable[[#This Row],[Client id]],LoanTable[Year],LoanTable[[#This Row],[Previous Year]])&gt;0,1,0))</f>
        <v>0</v>
      </c>
      <c r="BD1876" t="str">
        <f>YEAR(LoanTable[[#This Row],[Disbursement Date]]) &amp; "-Q" &amp; ROUNDUP(MONTH(LoanTable[[#This Row],[Disbursement Date]])/3,0)</f>
        <v>2023-Q3</v>
      </c>
      <c r="BE1876">
        <f>IF(LoanTable[[#This Row],[Disbursement Date]]=LoanTable[[#This Row],[First Loan Date]],1,0)</f>
        <v>0</v>
      </c>
    </row>
    <row r="1877" spans="1:57" x14ac:dyDescent="0.3">
      <c r="A1877" t="s">
        <v>2441</v>
      </c>
      <c r="B1877">
        <v>995</v>
      </c>
      <c r="C1877" t="s">
        <v>523</v>
      </c>
      <c r="D1877" t="s">
        <v>573</v>
      </c>
      <c r="E1877">
        <v>31504</v>
      </c>
      <c r="F1877">
        <v>9752</v>
      </c>
      <c r="G1877">
        <v>18213</v>
      </c>
      <c r="H1877" s="5">
        <v>45113</v>
      </c>
      <c r="I1877" t="s">
        <v>615</v>
      </c>
      <c r="J1877" t="s">
        <v>613</v>
      </c>
      <c r="K1877">
        <v>800018</v>
      </c>
      <c r="L1877" t="s">
        <v>526</v>
      </c>
      <c r="M1877" t="s">
        <v>54</v>
      </c>
      <c r="N1877" t="s">
        <v>13</v>
      </c>
      <c r="O1877" t="s">
        <v>46</v>
      </c>
      <c r="P1877">
        <v>29</v>
      </c>
      <c r="Q1877" s="5" t="s">
        <v>53</v>
      </c>
      <c r="R1877" t="s">
        <v>30</v>
      </c>
      <c r="S1877" t="s">
        <v>145</v>
      </c>
      <c r="T1877" t="s">
        <v>18</v>
      </c>
      <c r="U1877" t="s">
        <v>22</v>
      </c>
      <c r="V1877" t="s">
        <v>39</v>
      </c>
      <c r="W1877">
        <v>324</v>
      </c>
      <c r="X1877" t="s">
        <v>574</v>
      </c>
      <c r="Y1877" t="s">
        <v>575</v>
      </c>
      <c r="Z1877" t="s">
        <v>576</v>
      </c>
      <c r="AA1877">
        <v>0.1065</v>
      </c>
      <c r="AB1877" t="s">
        <v>577</v>
      </c>
      <c r="AC1877" t="s">
        <v>578</v>
      </c>
      <c r="AD1877" t="s">
        <v>523</v>
      </c>
      <c r="AE1877" t="s">
        <v>250</v>
      </c>
      <c r="AF1877" t="s">
        <v>251</v>
      </c>
      <c r="AG1877" t="s">
        <v>252</v>
      </c>
      <c r="AH1877" t="s">
        <v>253</v>
      </c>
      <c r="AI1877" t="s">
        <v>524</v>
      </c>
      <c r="AJ1877">
        <v>800018</v>
      </c>
      <c r="AK1877" t="s">
        <v>525</v>
      </c>
      <c r="AL1877" t="s">
        <v>239</v>
      </c>
      <c r="AM1877">
        <v>32576</v>
      </c>
      <c r="AN1877">
        <v>10504</v>
      </c>
      <c r="AO1877">
        <v>31364</v>
      </c>
      <c r="AP1877">
        <v>48.43</v>
      </c>
      <c r="AQ1877">
        <v>696.11</v>
      </c>
      <c r="AR1877" t="s">
        <v>2626</v>
      </c>
      <c r="AS1877" t="s">
        <v>2626</v>
      </c>
      <c r="AT1877">
        <v>1</v>
      </c>
      <c r="AU1877" t="s">
        <v>2629</v>
      </c>
      <c r="AV1877" s="3">
        <v>42373</v>
      </c>
      <c r="AW1877" s="3" t="str">
        <f>TEXT(LoanTable[[#This Row],[Disbursement Date]],"YYYY-MM")</f>
        <v>2023-07</v>
      </c>
      <c r="AX1877" t="str">
        <f>TEXT(EDATE(LoanTable[[#This Row],[Disbursement Date]],-1),"YYYY-MM")</f>
        <v>2023-06</v>
      </c>
      <c r="AY1877">
        <f>IF(LoanTable[[#This Row],[Loan Status]]="Active",1,0)</f>
        <v>0</v>
      </c>
      <c r="AZ1877">
        <f>IF(COUNTIFS(LoanTable[Client id],LoanTable[[#This Row],[Client id]],LoanTable[Period],LoanTable[[#This Row],[Previous Period]])&gt;0,1,0)</f>
        <v>0</v>
      </c>
      <c r="BA1877" s="17" t="str">
        <f>TEXT(LoanTable[[#This Row],[Disbursement Date]],"YYYY")</f>
        <v>2023</v>
      </c>
      <c r="BB1877" s="10" cm="1">
        <f t="array" ref="BB1877">IF(YEAR(LoanTable[[#This Row],[Disbursement Date]])=MIN(YEAR(LoanTable[Disbursement Date])),"",YEAR(LoanTable[[#This Row],[Disbursement Date]])-1)</f>
        <v>2022</v>
      </c>
      <c r="BC1877" s="10">
        <f>IF(LoanTable[[#This Row],[Previous Year]]="",1,IF(COUNTIFS(LoanTable[Client id],LoanTable[[#This Row],[Client id]],LoanTable[Year],LoanTable[[#This Row],[Previous Year]])&gt;0,1,0))</f>
        <v>0</v>
      </c>
      <c r="BD1877" t="str">
        <f>YEAR(LoanTable[[#This Row],[Disbursement Date]]) &amp; "-Q" &amp; ROUNDUP(MONTH(LoanTable[[#This Row],[Disbursement Date]])/3,0)</f>
        <v>2023-Q3</v>
      </c>
      <c r="BE1877">
        <f>IF(LoanTable[[#This Row],[Disbursement Date]]=LoanTable[[#This Row],[First Loan Date]],1,0)</f>
        <v>0</v>
      </c>
    </row>
    <row r="1878" spans="1:57" x14ac:dyDescent="0.3">
      <c r="A1878" t="s">
        <v>685</v>
      </c>
      <c r="B1878">
        <v>802</v>
      </c>
      <c r="C1878" t="s">
        <v>278</v>
      </c>
      <c r="D1878" t="s">
        <v>573</v>
      </c>
      <c r="E1878">
        <v>27944</v>
      </c>
      <c r="F1878">
        <v>34234</v>
      </c>
      <c r="G1878">
        <v>36297</v>
      </c>
      <c r="H1878" s="5">
        <v>45116</v>
      </c>
      <c r="I1878" t="s">
        <v>615</v>
      </c>
      <c r="J1878" t="s">
        <v>619</v>
      </c>
      <c r="K1878">
        <v>20242</v>
      </c>
      <c r="L1878" t="s">
        <v>284</v>
      </c>
      <c r="M1878" t="s">
        <v>165</v>
      </c>
      <c r="N1878" t="s">
        <v>13</v>
      </c>
      <c r="O1878" t="s">
        <v>28</v>
      </c>
      <c r="P1878">
        <v>46</v>
      </c>
      <c r="Q1878" s="5" t="s">
        <v>59</v>
      </c>
      <c r="R1878" t="s">
        <v>104</v>
      </c>
      <c r="S1878" t="s">
        <v>105</v>
      </c>
      <c r="T1878" t="s">
        <v>18</v>
      </c>
      <c r="U1878" t="s">
        <v>65</v>
      </c>
      <c r="V1878" t="s">
        <v>20</v>
      </c>
      <c r="W1878">
        <v>512</v>
      </c>
      <c r="X1878" t="s">
        <v>574</v>
      </c>
      <c r="Y1878" t="s">
        <v>575</v>
      </c>
      <c r="Z1878" t="s">
        <v>576</v>
      </c>
      <c r="AA1878">
        <v>0.1065</v>
      </c>
      <c r="AB1878" t="s">
        <v>577</v>
      </c>
      <c r="AC1878" t="s">
        <v>578</v>
      </c>
      <c r="AD1878" t="s">
        <v>278</v>
      </c>
      <c r="AE1878" t="s">
        <v>279</v>
      </c>
      <c r="AF1878" t="s">
        <v>280</v>
      </c>
      <c r="AG1878" t="s">
        <v>281</v>
      </c>
      <c r="AH1878" t="s">
        <v>282</v>
      </c>
      <c r="AI1878" t="s">
        <v>278</v>
      </c>
      <c r="AJ1878">
        <v>20242</v>
      </c>
      <c r="AK1878" t="s">
        <v>283</v>
      </c>
      <c r="AL1878" t="s">
        <v>239</v>
      </c>
      <c r="AM1878">
        <v>29693</v>
      </c>
      <c r="AN1878">
        <v>35540</v>
      </c>
      <c r="AO1878">
        <v>27841</v>
      </c>
      <c r="AP1878">
        <v>41.41</v>
      </c>
      <c r="AQ1878">
        <v>2935.38</v>
      </c>
      <c r="AR1878" t="s">
        <v>2626</v>
      </c>
      <c r="AS1878" t="s">
        <v>2626</v>
      </c>
      <c r="AT1878">
        <v>1</v>
      </c>
      <c r="AU1878" t="s">
        <v>2628</v>
      </c>
      <c r="AV1878" s="3">
        <v>44714</v>
      </c>
      <c r="AW1878" s="3" t="str">
        <f>TEXT(LoanTable[[#This Row],[Disbursement Date]],"YYYY-MM")</f>
        <v>2023-07</v>
      </c>
      <c r="AX1878" t="str">
        <f>TEXT(EDATE(LoanTable[[#This Row],[Disbursement Date]],-1),"YYYY-MM")</f>
        <v>2023-06</v>
      </c>
      <c r="AY1878">
        <f>IF(LoanTable[[#This Row],[Loan Status]]="Active",1,0)</f>
        <v>0</v>
      </c>
      <c r="AZ1878">
        <f>IF(COUNTIFS(LoanTable[Client id],LoanTable[[#This Row],[Client id]],LoanTable[Period],LoanTable[[#This Row],[Previous Period]])&gt;0,1,0)</f>
        <v>0</v>
      </c>
      <c r="BA1878" s="17" t="str">
        <f>TEXT(LoanTable[[#This Row],[Disbursement Date]],"YYYY")</f>
        <v>2023</v>
      </c>
      <c r="BB1878" s="10" cm="1">
        <f t="array" ref="BB1878">IF(YEAR(LoanTable[[#This Row],[Disbursement Date]])=MIN(YEAR(LoanTable[Disbursement Date])),"",YEAR(LoanTable[[#This Row],[Disbursement Date]])-1)</f>
        <v>2022</v>
      </c>
      <c r="BC1878" s="10">
        <f>IF(LoanTable[[#This Row],[Previous Year]]="",1,IF(COUNTIFS(LoanTable[Client id],LoanTable[[#This Row],[Client id]],LoanTable[Year],LoanTable[[#This Row],[Previous Year]])&gt;0,1,0))</f>
        <v>1</v>
      </c>
      <c r="BD1878" t="str">
        <f>YEAR(LoanTable[[#This Row],[Disbursement Date]]) &amp; "-Q" &amp; ROUNDUP(MONTH(LoanTable[[#This Row],[Disbursement Date]])/3,0)</f>
        <v>2023-Q3</v>
      </c>
      <c r="BE1878">
        <f>IF(LoanTable[[#This Row],[Disbursement Date]]=LoanTable[[#This Row],[First Loan Date]],1,0)</f>
        <v>0</v>
      </c>
    </row>
    <row r="1879" spans="1:57" x14ac:dyDescent="0.3">
      <c r="A1879" t="s">
        <v>1672</v>
      </c>
      <c r="B1879">
        <v>845</v>
      </c>
      <c r="C1879" t="s">
        <v>409</v>
      </c>
      <c r="D1879" t="s">
        <v>573</v>
      </c>
      <c r="E1879">
        <v>21273</v>
      </c>
      <c r="F1879">
        <v>5645</v>
      </c>
      <c r="G1879">
        <v>1841</v>
      </c>
      <c r="H1879" s="5">
        <v>45118</v>
      </c>
      <c r="I1879" t="s">
        <v>612</v>
      </c>
      <c r="J1879" t="s">
        <v>619</v>
      </c>
      <c r="K1879">
        <v>1030063</v>
      </c>
      <c r="L1879" t="s">
        <v>411</v>
      </c>
      <c r="M1879" t="s">
        <v>64</v>
      </c>
      <c r="N1879" t="s">
        <v>13</v>
      </c>
      <c r="O1879" t="s">
        <v>14</v>
      </c>
      <c r="P1879">
        <v>43</v>
      </c>
      <c r="Q1879" s="5" t="s">
        <v>24</v>
      </c>
      <c r="R1879" t="s">
        <v>25</v>
      </c>
      <c r="S1879" t="s">
        <v>35</v>
      </c>
      <c r="T1879" t="s">
        <v>63</v>
      </c>
      <c r="U1879" t="s">
        <v>65</v>
      </c>
      <c r="V1879" t="s">
        <v>39</v>
      </c>
      <c r="W1879">
        <v>453</v>
      </c>
      <c r="X1879" t="s">
        <v>574</v>
      </c>
      <c r="Y1879" t="s">
        <v>575</v>
      </c>
      <c r="Z1879" t="s">
        <v>576</v>
      </c>
      <c r="AA1879">
        <v>0.1065</v>
      </c>
      <c r="AB1879" t="s">
        <v>577</v>
      </c>
      <c r="AC1879" t="s">
        <v>578</v>
      </c>
      <c r="AD1879" t="s">
        <v>409</v>
      </c>
      <c r="AE1879" t="s">
        <v>234</v>
      </c>
      <c r="AF1879" t="s">
        <v>235</v>
      </c>
      <c r="AG1879" t="s">
        <v>236</v>
      </c>
      <c r="AH1879" t="s">
        <v>237</v>
      </c>
      <c r="AI1879" t="s">
        <v>246</v>
      </c>
      <c r="AJ1879">
        <v>1030063</v>
      </c>
      <c r="AK1879" t="s">
        <v>410</v>
      </c>
      <c r="AL1879" t="s">
        <v>241</v>
      </c>
      <c r="AM1879">
        <v>21519</v>
      </c>
      <c r="AN1879">
        <v>6541</v>
      </c>
      <c r="AO1879">
        <v>20836</v>
      </c>
      <c r="AP1879">
        <v>31.44</v>
      </c>
      <c r="AQ1879">
        <v>1933.23</v>
      </c>
      <c r="AR1879" t="s">
        <v>2626</v>
      </c>
      <c r="AS1879" t="s">
        <v>2626</v>
      </c>
      <c r="AT1879">
        <v>2</v>
      </c>
      <c r="AU1879" t="s">
        <v>2628</v>
      </c>
      <c r="AV1879" s="3">
        <v>43008</v>
      </c>
      <c r="AW1879" s="3" t="str">
        <f>TEXT(LoanTable[[#This Row],[Disbursement Date]],"YYYY-MM")</f>
        <v>2023-07</v>
      </c>
      <c r="AX1879" t="str">
        <f>TEXT(EDATE(LoanTable[[#This Row],[Disbursement Date]],-1),"YYYY-MM")</f>
        <v>2023-06</v>
      </c>
      <c r="AY1879">
        <f>IF(LoanTable[[#This Row],[Loan Status]]="Active",1,0)</f>
        <v>0</v>
      </c>
      <c r="AZ1879">
        <f>IF(COUNTIFS(LoanTable[Client id],LoanTable[[#This Row],[Client id]],LoanTable[Period],LoanTable[[#This Row],[Previous Period]])&gt;0,1,0)</f>
        <v>0</v>
      </c>
      <c r="BA1879" s="17" t="str">
        <f>TEXT(LoanTable[[#This Row],[Disbursement Date]],"YYYY")</f>
        <v>2023</v>
      </c>
      <c r="BB1879" s="10" cm="1">
        <f t="array" ref="BB1879">IF(YEAR(LoanTable[[#This Row],[Disbursement Date]])=MIN(YEAR(LoanTable[Disbursement Date])),"",YEAR(LoanTable[[#This Row],[Disbursement Date]])-1)</f>
        <v>2022</v>
      </c>
      <c r="BC1879" s="10">
        <f>IF(LoanTable[[#This Row],[Previous Year]]="",1,IF(COUNTIFS(LoanTable[Client id],LoanTable[[#This Row],[Client id]],LoanTable[Year],LoanTable[[#This Row],[Previous Year]])&gt;0,1,0))</f>
        <v>0</v>
      </c>
      <c r="BD1879" t="str">
        <f>YEAR(LoanTable[[#This Row],[Disbursement Date]]) &amp; "-Q" &amp; ROUNDUP(MONTH(LoanTable[[#This Row],[Disbursement Date]])/3,0)</f>
        <v>2023-Q3</v>
      </c>
      <c r="BE1879">
        <f>IF(LoanTable[[#This Row],[Disbursement Date]]=LoanTable[[#This Row],[First Loan Date]],1,0)</f>
        <v>0</v>
      </c>
    </row>
    <row r="1880" spans="1:57" x14ac:dyDescent="0.3">
      <c r="A1880" t="s">
        <v>1380</v>
      </c>
      <c r="B1880">
        <v>958</v>
      </c>
      <c r="C1880" t="s">
        <v>523</v>
      </c>
      <c r="D1880" t="s">
        <v>583</v>
      </c>
      <c r="E1880">
        <v>23407</v>
      </c>
      <c r="F1880">
        <v>40571</v>
      </c>
      <c r="G1880">
        <v>33211</v>
      </c>
      <c r="H1880" s="5">
        <v>45119</v>
      </c>
      <c r="I1880" t="s">
        <v>624</v>
      </c>
      <c r="J1880" t="s">
        <v>613</v>
      </c>
      <c r="K1880">
        <v>800018</v>
      </c>
      <c r="L1880" t="s">
        <v>526</v>
      </c>
      <c r="M1880" t="s">
        <v>32</v>
      </c>
      <c r="N1880" t="s">
        <v>13</v>
      </c>
      <c r="O1880" t="s">
        <v>14</v>
      </c>
      <c r="P1880">
        <v>39</v>
      </c>
      <c r="Q1880" s="5" t="s">
        <v>41</v>
      </c>
      <c r="R1880" t="s">
        <v>16</v>
      </c>
      <c r="S1880" t="s">
        <v>35</v>
      </c>
      <c r="T1880" t="s">
        <v>44</v>
      </c>
      <c r="U1880" t="s">
        <v>26</v>
      </c>
      <c r="V1880" t="s">
        <v>20</v>
      </c>
      <c r="W1880">
        <v>812</v>
      </c>
      <c r="X1880" t="s">
        <v>574</v>
      </c>
      <c r="Y1880" t="s">
        <v>584</v>
      </c>
      <c r="Z1880" t="s">
        <v>576</v>
      </c>
      <c r="AA1880">
        <v>0.1825</v>
      </c>
      <c r="AB1880" t="s">
        <v>585</v>
      </c>
      <c r="AC1880" t="s">
        <v>586</v>
      </c>
      <c r="AD1880" t="s">
        <v>523</v>
      </c>
      <c r="AE1880" t="s">
        <v>250</v>
      </c>
      <c r="AF1880" t="s">
        <v>251</v>
      </c>
      <c r="AG1880" t="s">
        <v>252</v>
      </c>
      <c r="AH1880" t="s">
        <v>253</v>
      </c>
      <c r="AI1880" t="s">
        <v>524</v>
      </c>
      <c r="AJ1880">
        <v>800018</v>
      </c>
      <c r="AK1880" t="s">
        <v>525</v>
      </c>
      <c r="AL1880" t="s">
        <v>239</v>
      </c>
      <c r="AM1880">
        <v>23743</v>
      </c>
      <c r="AN1880">
        <v>42367</v>
      </c>
      <c r="AO1880">
        <v>22991</v>
      </c>
      <c r="AP1880">
        <v>44.7</v>
      </c>
      <c r="AQ1880">
        <v>3562.37</v>
      </c>
      <c r="AR1880" t="s">
        <v>2626</v>
      </c>
      <c r="AS1880" t="s">
        <v>2626</v>
      </c>
      <c r="AT1880">
        <v>0</v>
      </c>
      <c r="AU1880" t="s">
        <v>2628</v>
      </c>
      <c r="AV1880" s="3">
        <v>42669</v>
      </c>
      <c r="AW1880" s="3" t="str">
        <f>TEXT(LoanTable[[#This Row],[Disbursement Date]],"YYYY-MM")</f>
        <v>2023-07</v>
      </c>
      <c r="AX1880" t="str">
        <f>TEXT(EDATE(LoanTable[[#This Row],[Disbursement Date]],-1),"YYYY-MM")</f>
        <v>2023-06</v>
      </c>
      <c r="AY1880">
        <f>IF(LoanTable[[#This Row],[Loan Status]]="Active",1,0)</f>
        <v>1</v>
      </c>
      <c r="AZ1880">
        <f>IF(COUNTIFS(LoanTable[Client id],LoanTable[[#This Row],[Client id]],LoanTable[Period],LoanTable[[#This Row],[Previous Period]])&gt;0,1,0)</f>
        <v>0</v>
      </c>
      <c r="BA1880" s="17" t="str">
        <f>TEXT(LoanTable[[#This Row],[Disbursement Date]],"YYYY")</f>
        <v>2023</v>
      </c>
      <c r="BB1880" s="10" cm="1">
        <f t="array" ref="BB1880">IF(YEAR(LoanTable[[#This Row],[Disbursement Date]])=MIN(YEAR(LoanTable[Disbursement Date])),"",YEAR(LoanTable[[#This Row],[Disbursement Date]])-1)</f>
        <v>2022</v>
      </c>
      <c r="BC1880" s="10">
        <f>IF(LoanTable[[#This Row],[Previous Year]]="",1,IF(COUNTIFS(LoanTable[Client id],LoanTable[[#This Row],[Client id]],LoanTable[Year],LoanTable[[#This Row],[Previous Year]])&gt;0,1,0))</f>
        <v>0</v>
      </c>
      <c r="BD1880" t="str">
        <f>YEAR(LoanTable[[#This Row],[Disbursement Date]]) &amp; "-Q" &amp; ROUNDUP(MONTH(LoanTable[[#This Row],[Disbursement Date]])/3,0)</f>
        <v>2023-Q3</v>
      </c>
      <c r="BE1880">
        <f>IF(LoanTable[[#This Row],[Disbursement Date]]=LoanTable[[#This Row],[First Loan Date]],1,0)</f>
        <v>0</v>
      </c>
    </row>
    <row r="1881" spans="1:57" x14ac:dyDescent="0.3">
      <c r="A1881" t="s">
        <v>2002</v>
      </c>
      <c r="B1881">
        <v>259</v>
      </c>
      <c r="C1881" t="s">
        <v>249</v>
      </c>
      <c r="D1881" t="s">
        <v>592</v>
      </c>
      <c r="E1881">
        <v>30247</v>
      </c>
      <c r="F1881">
        <v>14169</v>
      </c>
      <c r="G1881">
        <v>6686</v>
      </c>
      <c r="H1881" s="5">
        <v>45122</v>
      </c>
      <c r="I1881" t="s">
        <v>624</v>
      </c>
      <c r="J1881" t="s">
        <v>619</v>
      </c>
      <c r="K1881">
        <v>910182</v>
      </c>
      <c r="L1881" t="s">
        <v>257</v>
      </c>
      <c r="M1881" t="s">
        <v>23</v>
      </c>
      <c r="N1881" t="s">
        <v>13</v>
      </c>
      <c r="O1881" t="s">
        <v>46</v>
      </c>
      <c r="P1881">
        <v>34</v>
      </c>
      <c r="Q1881" s="5" t="s">
        <v>87</v>
      </c>
      <c r="R1881" t="s">
        <v>16</v>
      </c>
      <c r="S1881" t="s">
        <v>35</v>
      </c>
      <c r="T1881" t="s">
        <v>18</v>
      </c>
      <c r="U1881" t="s">
        <v>38</v>
      </c>
      <c r="V1881" t="s">
        <v>39</v>
      </c>
      <c r="W1881">
        <v>756</v>
      </c>
      <c r="X1881" t="s">
        <v>574</v>
      </c>
      <c r="Y1881" t="s">
        <v>584</v>
      </c>
      <c r="Z1881" t="s">
        <v>593</v>
      </c>
      <c r="AA1881">
        <v>0.1991</v>
      </c>
      <c r="AB1881" t="s">
        <v>594</v>
      </c>
      <c r="AC1881" t="s">
        <v>595</v>
      </c>
      <c r="AD1881" t="s">
        <v>249</v>
      </c>
      <c r="AE1881" t="s">
        <v>250</v>
      </c>
      <c r="AF1881" t="s">
        <v>251</v>
      </c>
      <c r="AG1881" t="s">
        <v>252</v>
      </c>
      <c r="AH1881" t="s">
        <v>253</v>
      </c>
      <c r="AI1881" t="s">
        <v>254</v>
      </c>
      <c r="AJ1881">
        <v>910182</v>
      </c>
      <c r="AK1881" t="s">
        <v>255</v>
      </c>
      <c r="AL1881" t="s">
        <v>256</v>
      </c>
      <c r="AM1881">
        <v>31567</v>
      </c>
      <c r="AN1881">
        <v>14326</v>
      </c>
      <c r="AO1881">
        <v>30060</v>
      </c>
      <c r="AP1881">
        <v>5.53</v>
      </c>
      <c r="AQ1881">
        <v>1160.52</v>
      </c>
      <c r="AR1881" t="s">
        <v>2626</v>
      </c>
      <c r="AS1881" t="s">
        <v>2626</v>
      </c>
      <c r="AT1881">
        <v>1</v>
      </c>
      <c r="AU1881" t="s">
        <v>2628</v>
      </c>
      <c r="AV1881" s="3">
        <v>44605</v>
      </c>
      <c r="AW1881" s="3" t="str">
        <f>TEXT(LoanTable[[#This Row],[Disbursement Date]],"YYYY-MM")</f>
        <v>2023-07</v>
      </c>
      <c r="AX1881" t="str">
        <f>TEXT(EDATE(LoanTable[[#This Row],[Disbursement Date]],-1),"YYYY-MM")</f>
        <v>2023-06</v>
      </c>
      <c r="AY1881">
        <f>IF(LoanTable[[#This Row],[Loan Status]]="Active",1,0)</f>
        <v>1</v>
      </c>
      <c r="AZ1881">
        <f>IF(COUNTIFS(LoanTable[Client id],LoanTable[[#This Row],[Client id]],LoanTable[Period],LoanTable[[#This Row],[Previous Period]])&gt;0,1,0)</f>
        <v>0</v>
      </c>
      <c r="BA1881" s="17" t="str">
        <f>TEXT(LoanTable[[#This Row],[Disbursement Date]],"YYYY")</f>
        <v>2023</v>
      </c>
      <c r="BB1881" s="10" cm="1">
        <f t="array" ref="BB1881">IF(YEAR(LoanTable[[#This Row],[Disbursement Date]])=MIN(YEAR(LoanTable[Disbursement Date])),"",YEAR(LoanTable[[#This Row],[Disbursement Date]])-1)</f>
        <v>2022</v>
      </c>
      <c r="BC1881" s="10">
        <f>IF(LoanTable[[#This Row],[Previous Year]]="",1,IF(COUNTIFS(LoanTable[Client id],LoanTable[[#This Row],[Client id]],LoanTable[Year],LoanTable[[#This Row],[Previous Year]])&gt;0,1,0))</f>
        <v>1</v>
      </c>
      <c r="BD1881" t="str">
        <f>YEAR(LoanTable[[#This Row],[Disbursement Date]]) &amp; "-Q" &amp; ROUNDUP(MONTH(LoanTable[[#This Row],[Disbursement Date]])/3,0)</f>
        <v>2023-Q3</v>
      </c>
      <c r="BE1881">
        <f>IF(LoanTable[[#This Row],[Disbursement Date]]=LoanTable[[#This Row],[First Loan Date]],1,0)</f>
        <v>0</v>
      </c>
    </row>
    <row r="1882" spans="1:57" x14ac:dyDescent="0.3">
      <c r="A1882" t="s">
        <v>1880</v>
      </c>
      <c r="B1882">
        <v>204</v>
      </c>
      <c r="C1882" t="s">
        <v>516</v>
      </c>
      <c r="D1882" t="s">
        <v>573</v>
      </c>
      <c r="E1882">
        <v>20173</v>
      </c>
      <c r="F1882">
        <v>27690</v>
      </c>
      <c r="G1882">
        <v>11356</v>
      </c>
      <c r="H1882" s="5">
        <v>45125</v>
      </c>
      <c r="I1882" t="s">
        <v>612</v>
      </c>
      <c r="J1882" t="s">
        <v>613</v>
      </c>
      <c r="K1882">
        <v>1320004</v>
      </c>
      <c r="L1882" t="s">
        <v>518</v>
      </c>
      <c r="M1882" t="s">
        <v>128</v>
      </c>
      <c r="N1882" t="s">
        <v>13</v>
      </c>
      <c r="O1882" t="s">
        <v>14</v>
      </c>
      <c r="P1882">
        <v>36</v>
      </c>
      <c r="Q1882" s="5" t="s">
        <v>67</v>
      </c>
      <c r="R1882" t="s">
        <v>25</v>
      </c>
      <c r="S1882" t="s">
        <v>35</v>
      </c>
      <c r="T1882" t="s">
        <v>63</v>
      </c>
      <c r="U1882" t="s">
        <v>22</v>
      </c>
      <c r="V1882" t="s">
        <v>20</v>
      </c>
      <c r="W1882">
        <v>489</v>
      </c>
      <c r="X1882" t="s">
        <v>574</v>
      </c>
      <c r="Y1882" t="s">
        <v>575</v>
      </c>
      <c r="Z1882" t="s">
        <v>576</v>
      </c>
      <c r="AA1882">
        <v>0.1065</v>
      </c>
      <c r="AB1882" t="s">
        <v>577</v>
      </c>
      <c r="AC1882" t="s">
        <v>578</v>
      </c>
      <c r="AD1882" t="s">
        <v>516</v>
      </c>
      <c r="AE1882" t="s">
        <v>375</v>
      </c>
      <c r="AF1882" t="s">
        <v>376</v>
      </c>
      <c r="AG1882" t="s">
        <v>377</v>
      </c>
      <c r="AH1882" t="s">
        <v>378</v>
      </c>
      <c r="AI1882" t="s">
        <v>376</v>
      </c>
      <c r="AJ1882">
        <v>1320004</v>
      </c>
      <c r="AK1882" t="s">
        <v>517</v>
      </c>
      <c r="AL1882" t="s">
        <v>239</v>
      </c>
      <c r="AM1882">
        <v>21742</v>
      </c>
      <c r="AN1882">
        <v>28142</v>
      </c>
      <c r="AO1882">
        <v>19939</v>
      </c>
      <c r="AP1882">
        <v>41.22</v>
      </c>
      <c r="AQ1882">
        <v>1173.5</v>
      </c>
      <c r="AR1882" t="s">
        <v>2626</v>
      </c>
      <c r="AS1882" t="s">
        <v>2626</v>
      </c>
      <c r="AT1882">
        <v>0</v>
      </c>
      <c r="AU1882" t="s">
        <v>2628</v>
      </c>
      <c r="AV1882" s="3">
        <v>43713</v>
      </c>
      <c r="AW1882" s="3" t="str">
        <f>TEXT(LoanTable[[#This Row],[Disbursement Date]],"YYYY-MM")</f>
        <v>2023-07</v>
      </c>
      <c r="AX1882" t="str">
        <f>TEXT(EDATE(LoanTable[[#This Row],[Disbursement Date]],-1),"YYYY-MM")</f>
        <v>2023-06</v>
      </c>
      <c r="AY1882">
        <f>IF(LoanTable[[#This Row],[Loan Status]]="Active",1,0)</f>
        <v>0</v>
      </c>
      <c r="AZ1882">
        <f>IF(COUNTIFS(LoanTable[Client id],LoanTable[[#This Row],[Client id]],LoanTable[Period],LoanTable[[#This Row],[Previous Period]])&gt;0,1,0)</f>
        <v>0</v>
      </c>
      <c r="BA1882" s="17" t="str">
        <f>TEXT(LoanTable[[#This Row],[Disbursement Date]],"YYYY")</f>
        <v>2023</v>
      </c>
      <c r="BB1882" s="10" cm="1">
        <f t="array" ref="BB1882">IF(YEAR(LoanTable[[#This Row],[Disbursement Date]])=MIN(YEAR(LoanTable[Disbursement Date])),"",YEAR(LoanTable[[#This Row],[Disbursement Date]])-1)</f>
        <v>2022</v>
      </c>
      <c r="BC1882" s="10">
        <f>IF(LoanTable[[#This Row],[Previous Year]]="",1,IF(COUNTIFS(LoanTable[Client id],LoanTable[[#This Row],[Client id]],LoanTable[Year],LoanTable[[#This Row],[Previous Year]])&gt;0,1,0))</f>
        <v>0</v>
      </c>
      <c r="BD1882" t="str">
        <f>YEAR(LoanTable[[#This Row],[Disbursement Date]]) &amp; "-Q" &amp; ROUNDUP(MONTH(LoanTable[[#This Row],[Disbursement Date]])/3,0)</f>
        <v>2023-Q3</v>
      </c>
      <c r="BE1882">
        <f>IF(LoanTable[[#This Row],[Disbursement Date]]=LoanTable[[#This Row],[First Loan Date]],1,0)</f>
        <v>0</v>
      </c>
    </row>
    <row r="1883" spans="1:57" x14ac:dyDescent="0.3">
      <c r="A1883" t="s">
        <v>2162</v>
      </c>
      <c r="B1883">
        <v>385</v>
      </c>
      <c r="C1883" t="s">
        <v>265</v>
      </c>
      <c r="D1883" t="s">
        <v>583</v>
      </c>
      <c r="E1883">
        <v>38596</v>
      </c>
      <c r="F1883">
        <v>19569</v>
      </c>
      <c r="G1883">
        <v>21858</v>
      </c>
      <c r="H1883" s="5">
        <v>45125</v>
      </c>
      <c r="I1883" t="s">
        <v>624</v>
      </c>
      <c r="J1883" t="s">
        <v>613</v>
      </c>
      <c r="K1883">
        <v>30179</v>
      </c>
      <c r="L1883" t="s">
        <v>272</v>
      </c>
      <c r="M1883" t="s">
        <v>199</v>
      </c>
      <c r="N1883" t="s">
        <v>13</v>
      </c>
      <c r="O1883" t="s">
        <v>28</v>
      </c>
      <c r="P1883">
        <v>49</v>
      </c>
      <c r="Q1883" s="5" t="s">
        <v>200</v>
      </c>
      <c r="R1883" t="s">
        <v>74</v>
      </c>
      <c r="S1883" t="s">
        <v>105</v>
      </c>
      <c r="T1883" t="s">
        <v>18</v>
      </c>
      <c r="U1883" t="s">
        <v>22</v>
      </c>
      <c r="V1883" t="s">
        <v>39</v>
      </c>
      <c r="W1883">
        <v>519</v>
      </c>
      <c r="X1883" t="s">
        <v>574</v>
      </c>
      <c r="Y1883" t="s">
        <v>584</v>
      </c>
      <c r="Z1883" t="s">
        <v>576</v>
      </c>
      <c r="AA1883">
        <v>0.1825</v>
      </c>
      <c r="AB1883" t="s">
        <v>585</v>
      </c>
      <c r="AC1883" t="s">
        <v>586</v>
      </c>
      <c r="AD1883" t="s">
        <v>265</v>
      </c>
      <c r="AE1883" t="s">
        <v>266</v>
      </c>
      <c r="AF1883" t="s">
        <v>267</v>
      </c>
      <c r="AG1883" t="s">
        <v>268</v>
      </c>
      <c r="AH1883" t="s">
        <v>269</v>
      </c>
      <c r="AI1883" t="s">
        <v>270</v>
      </c>
      <c r="AJ1883">
        <v>30179</v>
      </c>
      <c r="AK1883" t="s">
        <v>271</v>
      </c>
      <c r="AL1883" t="s">
        <v>241</v>
      </c>
      <c r="AM1883">
        <v>40123</v>
      </c>
      <c r="AN1883">
        <v>20218</v>
      </c>
      <c r="AO1883">
        <v>38464</v>
      </c>
      <c r="AP1883">
        <v>19.66</v>
      </c>
      <c r="AQ1883">
        <v>1514.82</v>
      </c>
      <c r="AR1883" t="s">
        <v>2626</v>
      </c>
      <c r="AS1883" t="s">
        <v>2626</v>
      </c>
      <c r="AT1883">
        <v>2</v>
      </c>
      <c r="AU1883" t="s">
        <v>2628</v>
      </c>
      <c r="AV1883" s="3">
        <v>44828</v>
      </c>
      <c r="AW1883" s="3" t="str">
        <f>TEXT(LoanTable[[#This Row],[Disbursement Date]],"YYYY-MM")</f>
        <v>2023-07</v>
      </c>
      <c r="AX1883" t="str">
        <f>TEXT(EDATE(LoanTable[[#This Row],[Disbursement Date]],-1),"YYYY-MM")</f>
        <v>2023-06</v>
      </c>
      <c r="AY1883">
        <f>IF(LoanTable[[#This Row],[Loan Status]]="Active",1,0)</f>
        <v>1</v>
      </c>
      <c r="AZ1883">
        <f>IF(COUNTIFS(LoanTable[Client id],LoanTable[[#This Row],[Client id]],LoanTable[Period],LoanTable[[#This Row],[Previous Period]])&gt;0,1,0)</f>
        <v>0</v>
      </c>
      <c r="BA1883" s="17" t="str">
        <f>TEXT(LoanTable[[#This Row],[Disbursement Date]],"YYYY")</f>
        <v>2023</v>
      </c>
      <c r="BB1883" s="10" cm="1">
        <f t="array" ref="BB1883">IF(YEAR(LoanTable[[#This Row],[Disbursement Date]])=MIN(YEAR(LoanTable[Disbursement Date])),"",YEAR(LoanTable[[#This Row],[Disbursement Date]])-1)</f>
        <v>2022</v>
      </c>
      <c r="BC1883" s="10">
        <f>IF(LoanTable[[#This Row],[Previous Year]]="",1,IF(COUNTIFS(LoanTable[Client id],LoanTable[[#This Row],[Client id]],LoanTable[Year],LoanTable[[#This Row],[Previous Year]])&gt;0,1,0))</f>
        <v>1</v>
      </c>
      <c r="BD1883" t="str">
        <f>YEAR(LoanTable[[#This Row],[Disbursement Date]]) &amp; "-Q" &amp; ROUNDUP(MONTH(LoanTable[[#This Row],[Disbursement Date]])/3,0)</f>
        <v>2023-Q3</v>
      </c>
      <c r="BE1883">
        <f>IF(LoanTable[[#This Row],[Disbursement Date]]=LoanTable[[#This Row],[First Loan Date]],1,0)</f>
        <v>0</v>
      </c>
    </row>
    <row r="1884" spans="1:57" x14ac:dyDescent="0.3">
      <c r="A1884" t="s">
        <v>997</v>
      </c>
      <c r="B1884">
        <v>303</v>
      </c>
      <c r="C1884" t="s">
        <v>399</v>
      </c>
      <c r="D1884" t="s">
        <v>587</v>
      </c>
      <c r="E1884">
        <v>33975</v>
      </c>
      <c r="F1884">
        <v>21685</v>
      </c>
      <c r="G1884">
        <v>43903</v>
      </c>
      <c r="H1884" s="5">
        <v>45126</v>
      </c>
      <c r="I1884" t="s">
        <v>612</v>
      </c>
      <c r="J1884" t="s">
        <v>613</v>
      </c>
      <c r="K1884">
        <v>1140044</v>
      </c>
      <c r="L1884" t="s">
        <v>401</v>
      </c>
      <c r="M1884" t="s">
        <v>54</v>
      </c>
      <c r="N1884" t="s">
        <v>13</v>
      </c>
      <c r="O1884" t="s">
        <v>33</v>
      </c>
      <c r="R1884" t="s">
        <v>74</v>
      </c>
      <c r="S1884" t="s">
        <v>105</v>
      </c>
      <c r="T1884" t="s">
        <v>63</v>
      </c>
      <c r="U1884" t="s">
        <v>65</v>
      </c>
      <c r="V1884" t="s">
        <v>20</v>
      </c>
      <c r="W1884">
        <v>660</v>
      </c>
      <c r="X1884" t="s">
        <v>574</v>
      </c>
      <c r="Y1884" t="s">
        <v>584</v>
      </c>
      <c r="Z1884" t="s">
        <v>576</v>
      </c>
      <c r="AA1884">
        <v>6.6199999999999995E-2</v>
      </c>
      <c r="AB1884" t="s">
        <v>581</v>
      </c>
      <c r="AC1884" t="s">
        <v>588</v>
      </c>
      <c r="AD1884" t="s">
        <v>399</v>
      </c>
      <c r="AE1884" t="s">
        <v>325</v>
      </c>
      <c r="AF1884" t="s">
        <v>326</v>
      </c>
      <c r="AG1884" t="s">
        <v>327</v>
      </c>
      <c r="AH1884" t="s">
        <v>328</v>
      </c>
      <c r="AI1884" t="s">
        <v>399</v>
      </c>
      <c r="AJ1884">
        <v>1140044</v>
      </c>
      <c r="AK1884" t="s">
        <v>400</v>
      </c>
      <c r="AL1884" t="s">
        <v>239</v>
      </c>
      <c r="AM1884">
        <v>33993</v>
      </c>
      <c r="AN1884">
        <v>22005</v>
      </c>
      <c r="AO1884">
        <v>33902</v>
      </c>
      <c r="AP1884">
        <v>0.11</v>
      </c>
      <c r="AQ1884">
        <v>3915.63</v>
      </c>
      <c r="AR1884" t="s">
        <v>2626</v>
      </c>
      <c r="AS1884" t="s">
        <v>2626</v>
      </c>
      <c r="AT1884">
        <v>2</v>
      </c>
      <c r="AU1884" t="s">
        <v>2629</v>
      </c>
      <c r="AV1884" s="3">
        <v>43083</v>
      </c>
      <c r="AW1884" s="3" t="str">
        <f>TEXT(LoanTable[[#This Row],[Disbursement Date]],"YYYY-MM")</f>
        <v>2023-07</v>
      </c>
      <c r="AX1884" t="str">
        <f>TEXT(EDATE(LoanTable[[#This Row],[Disbursement Date]],-1),"YYYY-MM")</f>
        <v>2023-06</v>
      </c>
      <c r="AY1884">
        <f>IF(LoanTable[[#This Row],[Loan Status]]="Active",1,0)</f>
        <v>0</v>
      </c>
      <c r="AZ1884">
        <f>IF(COUNTIFS(LoanTable[Client id],LoanTable[[#This Row],[Client id]],LoanTable[Period],LoanTable[[#This Row],[Previous Period]])&gt;0,1,0)</f>
        <v>0</v>
      </c>
      <c r="BA1884" s="17" t="str">
        <f>TEXT(LoanTable[[#This Row],[Disbursement Date]],"YYYY")</f>
        <v>2023</v>
      </c>
      <c r="BB1884" s="10" cm="1">
        <f t="array" ref="BB1884">IF(YEAR(LoanTable[[#This Row],[Disbursement Date]])=MIN(YEAR(LoanTable[Disbursement Date])),"",YEAR(LoanTable[[#This Row],[Disbursement Date]])-1)</f>
        <v>2022</v>
      </c>
      <c r="BC1884" s="10">
        <f>IF(LoanTable[[#This Row],[Previous Year]]="",1,IF(COUNTIFS(LoanTable[Client id],LoanTable[[#This Row],[Client id]],LoanTable[Year],LoanTable[[#This Row],[Previous Year]])&gt;0,1,0))</f>
        <v>0</v>
      </c>
      <c r="BD1884" t="str">
        <f>YEAR(LoanTable[[#This Row],[Disbursement Date]]) &amp; "-Q" &amp; ROUNDUP(MONTH(LoanTable[[#This Row],[Disbursement Date]])/3,0)</f>
        <v>2023-Q3</v>
      </c>
      <c r="BE1884">
        <f>IF(LoanTable[[#This Row],[Disbursement Date]]=LoanTable[[#This Row],[First Loan Date]],1,0)</f>
        <v>0</v>
      </c>
    </row>
    <row r="1885" spans="1:57" x14ac:dyDescent="0.3">
      <c r="A1885" t="s">
        <v>1743</v>
      </c>
      <c r="B1885">
        <v>545</v>
      </c>
      <c r="C1885" t="s">
        <v>409</v>
      </c>
      <c r="D1885" t="s">
        <v>592</v>
      </c>
      <c r="E1885">
        <v>14910</v>
      </c>
      <c r="F1885">
        <v>12540</v>
      </c>
      <c r="G1885">
        <v>33868</v>
      </c>
      <c r="H1885" s="5">
        <v>45126</v>
      </c>
      <c r="I1885" t="s">
        <v>612</v>
      </c>
      <c r="J1885" t="s">
        <v>619</v>
      </c>
      <c r="K1885">
        <v>1030063</v>
      </c>
      <c r="L1885" t="s">
        <v>411</v>
      </c>
      <c r="M1885" t="s">
        <v>164</v>
      </c>
      <c r="N1885" t="s">
        <v>13</v>
      </c>
      <c r="O1885" t="s">
        <v>46</v>
      </c>
      <c r="P1885">
        <v>30</v>
      </c>
      <c r="Q1885" s="5" t="s">
        <v>47</v>
      </c>
      <c r="R1885" t="s">
        <v>30</v>
      </c>
      <c r="S1885" t="s">
        <v>145</v>
      </c>
      <c r="T1885" t="s">
        <v>18</v>
      </c>
      <c r="U1885" t="s">
        <v>19</v>
      </c>
      <c r="V1885" t="s">
        <v>31</v>
      </c>
      <c r="W1885">
        <v>783</v>
      </c>
      <c r="X1885" t="s">
        <v>574</v>
      </c>
      <c r="Y1885" t="s">
        <v>584</v>
      </c>
      <c r="Z1885" t="s">
        <v>593</v>
      </c>
      <c r="AA1885">
        <v>0.1991</v>
      </c>
      <c r="AB1885" t="s">
        <v>594</v>
      </c>
      <c r="AC1885" t="s">
        <v>595</v>
      </c>
      <c r="AD1885" t="s">
        <v>409</v>
      </c>
      <c r="AE1885" t="s">
        <v>234</v>
      </c>
      <c r="AF1885" t="s">
        <v>235</v>
      </c>
      <c r="AG1885" t="s">
        <v>236</v>
      </c>
      <c r="AH1885" t="s">
        <v>237</v>
      </c>
      <c r="AI1885" t="s">
        <v>246</v>
      </c>
      <c r="AJ1885">
        <v>1030063</v>
      </c>
      <c r="AK1885" t="s">
        <v>410</v>
      </c>
      <c r="AL1885" t="s">
        <v>241</v>
      </c>
      <c r="AM1885">
        <v>15401</v>
      </c>
      <c r="AN1885">
        <v>12360</v>
      </c>
      <c r="AO1885">
        <v>14530</v>
      </c>
      <c r="AP1885">
        <v>25.71</v>
      </c>
      <c r="AQ1885">
        <v>3367</v>
      </c>
      <c r="AR1885" t="s">
        <v>2626</v>
      </c>
      <c r="AS1885" t="s">
        <v>2626</v>
      </c>
      <c r="AT1885">
        <v>1</v>
      </c>
      <c r="AU1885" t="s">
        <v>2629</v>
      </c>
      <c r="AV1885" s="3">
        <v>43178</v>
      </c>
      <c r="AW1885" s="3" t="str">
        <f>TEXT(LoanTable[[#This Row],[Disbursement Date]],"YYYY-MM")</f>
        <v>2023-07</v>
      </c>
      <c r="AX1885" t="str">
        <f>TEXT(EDATE(LoanTable[[#This Row],[Disbursement Date]],-1),"YYYY-MM")</f>
        <v>2023-06</v>
      </c>
      <c r="AY1885">
        <f>IF(LoanTable[[#This Row],[Loan Status]]="Active",1,0)</f>
        <v>0</v>
      </c>
      <c r="AZ1885">
        <f>IF(COUNTIFS(LoanTable[Client id],LoanTable[[#This Row],[Client id]],LoanTable[Period],LoanTable[[#This Row],[Previous Period]])&gt;0,1,0)</f>
        <v>0</v>
      </c>
      <c r="BA1885" s="17" t="str">
        <f>TEXT(LoanTable[[#This Row],[Disbursement Date]],"YYYY")</f>
        <v>2023</v>
      </c>
      <c r="BB1885" s="10" cm="1">
        <f t="array" ref="BB1885">IF(YEAR(LoanTable[[#This Row],[Disbursement Date]])=MIN(YEAR(LoanTable[Disbursement Date])),"",YEAR(LoanTable[[#This Row],[Disbursement Date]])-1)</f>
        <v>2022</v>
      </c>
      <c r="BC1885" s="10">
        <f>IF(LoanTable[[#This Row],[Previous Year]]="",1,IF(COUNTIFS(LoanTable[Client id],LoanTable[[#This Row],[Client id]],LoanTable[Year],LoanTable[[#This Row],[Previous Year]])&gt;0,1,0))</f>
        <v>0</v>
      </c>
      <c r="BD1885" t="str">
        <f>YEAR(LoanTable[[#This Row],[Disbursement Date]]) &amp; "-Q" &amp; ROUNDUP(MONTH(LoanTable[[#This Row],[Disbursement Date]])/3,0)</f>
        <v>2023-Q3</v>
      </c>
      <c r="BE1885">
        <f>IF(LoanTable[[#This Row],[Disbursement Date]]=LoanTable[[#This Row],[First Loan Date]],1,0)</f>
        <v>0</v>
      </c>
    </row>
    <row r="1886" spans="1:57" x14ac:dyDescent="0.3">
      <c r="A1886" t="s">
        <v>1314</v>
      </c>
      <c r="B1886">
        <v>615</v>
      </c>
      <c r="C1886" t="s">
        <v>386</v>
      </c>
      <c r="D1886" t="s">
        <v>579</v>
      </c>
      <c r="E1886">
        <v>4520</v>
      </c>
      <c r="F1886">
        <v>34462</v>
      </c>
      <c r="G1886">
        <v>44518</v>
      </c>
      <c r="H1886" s="5">
        <v>45129</v>
      </c>
      <c r="I1886" t="s">
        <v>615</v>
      </c>
      <c r="J1886" t="s">
        <v>613</v>
      </c>
      <c r="K1886">
        <v>1110166</v>
      </c>
      <c r="L1886" t="s">
        <v>389</v>
      </c>
      <c r="M1886" t="s">
        <v>45</v>
      </c>
      <c r="N1886" t="s">
        <v>13</v>
      </c>
      <c r="O1886" t="s">
        <v>28</v>
      </c>
      <c r="P1886">
        <v>55</v>
      </c>
      <c r="Q1886" s="5" t="s">
        <v>57</v>
      </c>
      <c r="R1886" t="s">
        <v>74</v>
      </c>
      <c r="S1886" t="s">
        <v>105</v>
      </c>
      <c r="T1886" t="s">
        <v>63</v>
      </c>
      <c r="U1886" t="s">
        <v>38</v>
      </c>
      <c r="V1886" t="s">
        <v>20</v>
      </c>
      <c r="W1886">
        <v>489</v>
      </c>
      <c r="X1886" t="s">
        <v>574</v>
      </c>
      <c r="Y1886" t="s">
        <v>580</v>
      </c>
      <c r="Z1886" t="s">
        <v>576</v>
      </c>
      <c r="AA1886">
        <v>7.51E-2</v>
      </c>
      <c r="AB1886" t="s">
        <v>581</v>
      </c>
      <c r="AC1886" t="s">
        <v>582</v>
      </c>
      <c r="AD1886" t="s">
        <v>386</v>
      </c>
      <c r="AE1886" t="s">
        <v>234</v>
      </c>
      <c r="AF1886" t="s">
        <v>235</v>
      </c>
      <c r="AG1886" t="s">
        <v>236</v>
      </c>
      <c r="AH1886" t="s">
        <v>237</v>
      </c>
      <c r="AI1886" t="s">
        <v>387</v>
      </c>
      <c r="AJ1886">
        <v>1110166</v>
      </c>
      <c r="AK1886" t="s">
        <v>388</v>
      </c>
      <c r="AL1886" t="s">
        <v>239</v>
      </c>
      <c r="AM1886">
        <v>4484</v>
      </c>
      <c r="AN1886">
        <v>36073</v>
      </c>
      <c r="AO1886">
        <v>4252</v>
      </c>
      <c r="AP1886">
        <v>22.92</v>
      </c>
      <c r="AQ1886">
        <v>4062.58</v>
      </c>
      <c r="AR1886" t="s">
        <v>2626</v>
      </c>
      <c r="AS1886" t="s">
        <v>2626</v>
      </c>
      <c r="AT1886">
        <v>2</v>
      </c>
      <c r="AU1886" t="s">
        <v>2628</v>
      </c>
      <c r="AV1886" s="3">
        <v>42901</v>
      </c>
      <c r="AW1886" s="3" t="str">
        <f>TEXT(LoanTable[[#This Row],[Disbursement Date]],"YYYY-MM")</f>
        <v>2023-07</v>
      </c>
      <c r="AX1886" t="str">
        <f>TEXT(EDATE(LoanTable[[#This Row],[Disbursement Date]],-1),"YYYY-MM")</f>
        <v>2023-06</v>
      </c>
      <c r="AY1886">
        <f>IF(LoanTable[[#This Row],[Loan Status]]="Active",1,0)</f>
        <v>0</v>
      </c>
      <c r="AZ1886">
        <f>IF(COUNTIFS(LoanTable[Client id],LoanTable[[#This Row],[Client id]],LoanTable[Period],LoanTable[[#This Row],[Previous Period]])&gt;0,1,0)</f>
        <v>0</v>
      </c>
      <c r="BA1886" s="17" t="str">
        <f>TEXT(LoanTable[[#This Row],[Disbursement Date]],"YYYY")</f>
        <v>2023</v>
      </c>
      <c r="BB1886" s="10" cm="1">
        <f t="array" ref="BB1886">IF(YEAR(LoanTable[[#This Row],[Disbursement Date]])=MIN(YEAR(LoanTable[Disbursement Date])),"",YEAR(LoanTable[[#This Row],[Disbursement Date]])-1)</f>
        <v>2022</v>
      </c>
      <c r="BC1886" s="10">
        <f>IF(LoanTable[[#This Row],[Previous Year]]="",1,IF(COUNTIFS(LoanTable[Client id],LoanTable[[#This Row],[Client id]],LoanTable[Year],LoanTable[[#This Row],[Previous Year]])&gt;0,1,0))</f>
        <v>1</v>
      </c>
      <c r="BD1886" t="str">
        <f>YEAR(LoanTable[[#This Row],[Disbursement Date]]) &amp; "-Q" &amp; ROUNDUP(MONTH(LoanTable[[#This Row],[Disbursement Date]])/3,0)</f>
        <v>2023-Q3</v>
      </c>
      <c r="BE1886">
        <f>IF(LoanTable[[#This Row],[Disbursement Date]]=LoanTable[[#This Row],[First Loan Date]],1,0)</f>
        <v>0</v>
      </c>
    </row>
    <row r="1887" spans="1:57" x14ac:dyDescent="0.3">
      <c r="A1887" t="s">
        <v>987</v>
      </c>
      <c r="B1887">
        <v>372</v>
      </c>
      <c r="C1887" t="s">
        <v>265</v>
      </c>
      <c r="D1887" t="s">
        <v>573</v>
      </c>
      <c r="E1887">
        <v>27948</v>
      </c>
      <c r="F1887">
        <v>33924</v>
      </c>
      <c r="G1887">
        <v>20088</v>
      </c>
      <c r="H1887" s="5">
        <v>45130</v>
      </c>
      <c r="I1887" t="s">
        <v>624</v>
      </c>
      <c r="J1887" t="s">
        <v>613</v>
      </c>
      <c r="K1887">
        <v>30179</v>
      </c>
      <c r="L1887" t="s">
        <v>272</v>
      </c>
      <c r="M1887" t="s">
        <v>164</v>
      </c>
      <c r="N1887" t="s">
        <v>13</v>
      </c>
      <c r="O1887" t="s">
        <v>46</v>
      </c>
      <c r="P1887">
        <v>30</v>
      </c>
      <c r="Q1887" s="5" t="s">
        <v>47</v>
      </c>
      <c r="R1887" t="s">
        <v>30</v>
      </c>
      <c r="S1887" t="s">
        <v>145</v>
      </c>
      <c r="T1887" t="s">
        <v>18</v>
      </c>
      <c r="U1887" t="s">
        <v>19</v>
      </c>
      <c r="V1887" t="s">
        <v>31</v>
      </c>
      <c r="W1887">
        <v>783</v>
      </c>
      <c r="X1887" t="s">
        <v>574</v>
      </c>
      <c r="Y1887" t="s">
        <v>575</v>
      </c>
      <c r="Z1887" t="s">
        <v>576</v>
      </c>
      <c r="AA1887">
        <v>0.1065</v>
      </c>
      <c r="AB1887" t="s">
        <v>577</v>
      </c>
      <c r="AC1887" t="s">
        <v>578</v>
      </c>
      <c r="AD1887" t="s">
        <v>265</v>
      </c>
      <c r="AE1887" t="s">
        <v>266</v>
      </c>
      <c r="AF1887" t="s">
        <v>267</v>
      </c>
      <c r="AG1887" t="s">
        <v>268</v>
      </c>
      <c r="AH1887" t="s">
        <v>269</v>
      </c>
      <c r="AI1887" t="s">
        <v>270</v>
      </c>
      <c r="AJ1887">
        <v>30179</v>
      </c>
      <c r="AK1887" t="s">
        <v>271</v>
      </c>
      <c r="AL1887" t="s">
        <v>241</v>
      </c>
      <c r="AM1887">
        <v>29471</v>
      </c>
      <c r="AN1887">
        <v>34587</v>
      </c>
      <c r="AO1887">
        <v>27897</v>
      </c>
      <c r="AP1887">
        <v>42.62</v>
      </c>
      <c r="AQ1887">
        <v>4251.5</v>
      </c>
      <c r="AR1887" t="s">
        <v>2626</v>
      </c>
      <c r="AS1887" t="s">
        <v>2626</v>
      </c>
      <c r="AT1887">
        <v>0</v>
      </c>
      <c r="AU1887" t="s">
        <v>2628</v>
      </c>
      <c r="AV1887" s="3">
        <v>42641</v>
      </c>
      <c r="AW1887" s="3" t="str">
        <f>TEXT(LoanTable[[#This Row],[Disbursement Date]],"YYYY-MM")</f>
        <v>2023-07</v>
      </c>
      <c r="AX1887" t="str">
        <f>TEXT(EDATE(LoanTable[[#This Row],[Disbursement Date]],-1),"YYYY-MM")</f>
        <v>2023-06</v>
      </c>
      <c r="AY1887">
        <f>IF(LoanTable[[#This Row],[Loan Status]]="Active",1,0)</f>
        <v>1</v>
      </c>
      <c r="AZ1887">
        <f>IF(COUNTIFS(LoanTable[Client id],LoanTable[[#This Row],[Client id]],LoanTable[Period],LoanTable[[#This Row],[Previous Period]])&gt;0,1,0)</f>
        <v>0</v>
      </c>
      <c r="BA1887" s="17" t="str">
        <f>TEXT(LoanTable[[#This Row],[Disbursement Date]],"YYYY")</f>
        <v>2023</v>
      </c>
      <c r="BB1887" s="10" cm="1">
        <f t="array" ref="BB1887">IF(YEAR(LoanTable[[#This Row],[Disbursement Date]])=MIN(YEAR(LoanTable[Disbursement Date])),"",YEAR(LoanTable[[#This Row],[Disbursement Date]])-1)</f>
        <v>2022</v>
      </c>
      <c r="BC1887" s="10">
        <f>IF(LoanTable[[#This Row],[Previous Year]]="",1,IF(COUNTIFS(LoanTable[Client id],LoanTable[[#This Row],[Client id]],LoanTable[Year],LoanTable[[#This Row],[Previous Year]])&gt;0,1,0))</f>
        <v>1</v>
      </c>
      <c r="BD1887" t="str">
        <f>YEAR(LoanTable[[#This Row],[Disbursement Date]]) &amp; "-Q" &amp; ROUNDUP(MONTH(LoanTable[[#This Row],[Disbursement Date]])/3,0)</f>
        <v>2023-Q3</v>
      </c>
      <c r="BE1887">
        <f>IF(LoanTable[[#This Row],[Disbursement Date]]=LoanTable[[#This Row],[First Loan Date]],1,0)</f>
        <v>0</v>
      </c>
    </row>
    <row r="1888" spans="1:57" x14ac:dyDescent="0.3">
      <c r="A1888" t="s">
        <v>2259</v>
      </c>
      <c r="B1888">
        <v>564</v>
      </c>
      <c r="C1888" t="s">
        <v>354</v>
      </c>
      <c r="D1888" t="s">
        <v>573</v>
      </c>
      <c r="E1888">
        <v>8378</v>
      </c>
      <c r="F1888">
        <v>20742</v>
      </c>
      <c r="G1888">
        <v>17361</v>
      </c>
      <c r="H1888" s="5">
        <v>45133</v>
      </c>
      <c r="I1888" t="s">
        <v>612</v>
      </c>
      <c r="J1888" t="s">
        <v>613</v>
      </c>
      <c r="K1888">
        <v>70364</v>
      </c>
      <c r="L1888" t="s">
        <v>356</v>
      </c>
      <c r="M1888" t="s">
        <v>130</v>
      </c>
      <c r="N1888" t="s">
        <v>13</v>
      </c>
      <c r="O1888" t="s">
        <v>28</v>
      </c>
      <c r="P1888">
        <v>52</v>
      </c>
      <c r="Q1888" s="5" t="s">
        <v>103</v>
      </c>
      <c r="R1888" t="s">
        <v>74</v>
      </c>
      <c r="S1888" t="s">
        <v>105</v>
      </c>
      <c r="T1888" t="s">
        <v>18</v>
      </c>
      <c r="U1888" t="s">
        <v>65</v>
      </c>
      <c r="V1888" t="s">
        <v>31</v>
      </c>
      <c r="W1888">
        <v>390</v>
      </c>
      <c r="X1888" t="s">
        <v>574</v>
      </c>
      <c r="Y1888" t="s">
        <v>575</v>
      </c>
      <c r="Z1888" t="s">
        <v>576</v>
      </c>
      <c r="AA1888">
        <v>0.1065</v>
      </c>
      <c r="AB1888" t="s">
        <v>577</v>
      </c>
      <c r="AC1888" t="s">
        <v>578</v>
      </c>
      <c r="AD1888" t="s">
        <v>354</v>
      </c>
      <c r="AE1888" t="s">
        <v>279</v>
      </c>
      <c r="AF1888" t="s">
        <v>280</v>
      </c>
      <c r="AG1888" t="s">
        <v>281</v>
      </c>
      <c r="AH1888" t="s">
        <v>282</v>
      </c>
      <c r="AI1888" t="s">
        <v>354</v>
      </c>
      <c r="AJ1888">
        <v>70364</v>
      </c>
      <c r="AK1888" t="s">
        <v>355</v>
      </c>
      <c r="AL1888" t="s">
        <v>239</v>
      </c>
      <c r="AM1888">
        <v>7923</v>
      </c>
      <c r="AN1888">
        <v>22542</v>
      </c>
      <c r="AO1888">
        <v>7907</v>
      </c>
      <c r="AP1888">
        <v>42.6</v>
      </c>
      <c r="AQ1888">
        <v>1541.48</v>
      </c>
      <c r="AR1888" t="s">
        <v>2626</v>
      </c>
      <c r="AS1888" t="s">
        <v>2626</v>
      </c>
      <c r="AT1888">
        <v>1</v>
      </c>
      <c r="AU1888" t="s">
        <v>2628</v>
      </c>
      <c r="AV1888" s="3">
        <v>44207</v>
      </c>
      <c r="AW1888" s="3" t="str">
        <f>TEXT(LoanTable[[#This Row],[Disbursement Date]],"YYYY-MM")</f>
        <v>2023-07</v>
      </c>
      <c r="AX1888" t="str">
        <f>TEXT(EDATE(LoanTable[[#This Row],[Disbursement Date]],-1),"YYYY-MM")</f>
        <v>2023-06</v>
      </c>
      <c r="AY1888">
        <f>IF(LoanTable[[#This Row],[Loan Status]]="Active",1,0)</f>
        <v>0</v>
      </c>
      <c r="AZ1888">
        <f>IF(COUNTIFS(LoanTable[Client id],LoanTable[[#This Row],[Client id]],LoanTable[Period],LoanTable[[#This Row],[Previous Period]])&gt;0,1,0)</f>
        <v>0</v>
      </c>
      <c r="BA1888" s="17" t="str">
        <f>TEXT(LoanTable[[#This Row],[Disbursement Date]],"YYYY")</f>
        <v>2023</v>
      </c>
      <c r="BB1888" s="10" cm="1">
        <f t="array" ref="BB1888">IF(YEAR(LoanTable[[#This Row],[Disbursement Date]])=MIN(YEAR(LoanTable[Disbursement Date])),"",YEAR(LoanTable[[#This Row],[Disbursement Date]])-1)</f>
        <v>2022</v>
      </c>
      <c r="BC1888" s="10">
        <f>IF(LoanTable[[#This Row],[Previous Year]]="",1,IF(COUNTIFS(LoanTable[Client id],LoanTable[[#This Row],[Client id]],LoanTable[Year],LoanTable[[#This Row],[Previous Year]])&gt;0,1,0))</f>
        <v>0</v>
      </c>
      <c r="BD1888" t="str">
        <f>YEAR(LoanTable[[#This Row],[Disbursement Date]]) &amp; "-Q" &amp; ROUNDUP(MONTH(LoanTable[[#This Row],[Disbursement Date]])/3,0)</f>
        <v>2023-Q3</v>
      </c>
      <c r="BE1888">
        <f>IF(LoanTable[[#This Row],[Disbursement Date]]=LoanTable[[#This Row],[First Loan Date]],1,0)</f>
        <v>0</v>
      </c>
    </row>
    <row r="1889" spans="1:57" x14ac:dyDescent="0.3">
      <c r="A1889" t="s">
        <v>1441</v>
      </c>
      <c r="B1889">
        <v>12</v>
      </c>
      <c r="C1889" t="s">
        <v>265</v>
      </c>
      <c r="D1889" t="s">
        <v>573</v>
      </c>
      <c r="E1889">
        <v>39729</v>
      </c>
      <c r="F1889">
        <v>21951</v>
      </c>
      <c r="G1889">
        <v>8557</v>
      </c>
      <c r="H1889" s="5">
        <v>45135</v>
      </c>
      <c r="I1889" t="s">
        <v>615</v>
      </c>
      <c r="J1889" t="s">
        <v>613</v>
      </c>
      <c r="K1889">
        <v>30179</v>
      </c>
      <c r="L1889" t="s">
        <v>272</v>
      </c>
      <c r="M1889" t="s">
        <v>48</v>
      </c>
      <c r="N1889" t="s">
        <v>13</v>
      </c>
      <c r="O1889" t="s">
        <v>14</v>
      </c>
      <c r="P1889">
        <v>45</v>
      </c>
      <c r="Q1889" s="6" t="s">
        <v>49</v>
      </c>
      <c r="R1889" t="s">
        <v>16</v>
      </c>
      <c r="S1889" t="s">
        <v>35</v>
      </c>
      <c r="T1889" t="s">
        <v>44</v>
      </c>
      <c r="U1889" t="s">
        <v>19</v>
      </c>
      <c r="V1889" t="s">
        <v>31</v>
      </c>
      <c r="W1889">
        <v>417</v>
      </c>
      <c r="X1889" t="s">
        <v>574</v>
      </c>
      <c r="Y1889" t="s">
        <v>575</v>
      </c>
      <c r="Z1889" t="s">
        <v>576</v>
      </c>
      <c r="AA1889">
        <v>0.1065</v>
      </c>
      <c r="AB1889" t="s">
        <v>577</v>
      </c>
      <c r="AC1889" t="s">
        <v>578</v>
      </c>
      <c r="AD1889" t="s">
        <v>265</v>
      </c>
      <c r="AE1889" t="s">
        <v>266</v>
      </c>
      <c r="AF1889" t="s">
        <v>267</v>
      </c>
      <c r="AG1889" t="s">
        <v>268</v>
      </c>
      <c r="AH1889" t="s">
        <v>269</v>
      </c>
      <c r="AI1889" t="s">
        <v>270</v>
      </c>
      <c r="AJ1889">
        <v>30179</v>
      </c>
      <c r="AK1889" t="s">
        <v>271</v>
      </c>
      <c r="AL1889" t="s">
        <v>241</v>
      </c>
      <c r="AM1889">
        <v>40583</v>
      </c>
      <c r="AN1889">
        <v>22532</v>
      </c>
      <c r="AO1889">
        <v>39476</v>
      </c>
      <c r="AP1889">
        <v>26.63</v>
      </c>
      <c r="AQ1889">
        <v>1393.97</v>
      </c>
      <c r="AR1889" t="s">
        <v>2626</v>
      </c>
      <c r="AS1889" t="s">
        <v>2626</v>
      </c>
      <c r="AT1889">
        <v>0</v>
      </c>
      <c r="AU1889" t="s">
        <v>2629</v>
      </c>
      <c r="AV1889" s="3">
        <v>42847</v>
      </c>
      <c r="AW1889" s="3" t="str">
        <f>TEXT(LoanTable[[#This Row],[Disbursement Date]],"YYYY-MM")</f>
        <v>2023-07</v>
      </c>
      <c r="AX1889" t="str">
        <f>TEXT(EDATE(LoanTable[[#This Row],[Disbursement Date]],-1),"YYYY-MM")</f>
        <v>2023-06</v>
      </c>
      <c r="AY1889">
        <f>IF(LoanTable[[#This Row],[Loan Status]]="Active",1,0)</f>
        <v>0</v>
      </c>
      <c r="AZ1889">
        <f>IF(COUNTIFS(LoanTable[Client id],LoanTable[[#This Row],[Client id]],LoanTable[Period],LoanTable[[#This Row],[Previous Period]])&gt;0,1,0)</f>
        <v>0</v>
      </c>
      <c r="BA1889" s="17" t="str">
        <f>TEXT(LoanTable[[#This Row],[Disbursement Date]],"YYYY")</f>
        <v>2023</v>
      </c>
      <c r="BB1889" s="10" cm="1">
        <f t="array" ref="BB1889">IF(YEAR(LoanTable[[#This Row],[Disbursement Date]])=MIN(YEAR(LoanTable[Disbursement Date])),"",YEAR(LoanTable[[#This Row],[Disbursement Date]])-1)</f>
        <v>2022</v>
      </c>
      <c r="BC1889" s="10">
        <f>IF(LoanTable[[#This Row],[Previous Year]]="",1,IF(COUNTIFS(LoanTable[Client id],LoanTable[[#This Row],[Client id]],LoanTable[Year],LoanTable[[#This Row],[Previous Year]])&gt;0,1,0))</f>
        <v>0</v>
      </c>
      <c r="BD1889" t="str">
        <f>YEAR(LoanTable[[#This Row],[Disbursement Date]]) &amp; "-Q" &amp; ROUNDUP(MONTH(LoanTable[[#This Row],[Disbursement Date]])/3,0)</f>
        <v>2023-Q3</v>
      </c>
      <c r="BE1889">
        <f>IF(LoanTable[[#This Row],[Disbursement Date]]=LoanTable[[#This Row],[First Loan Date]],1,0)</f>
        <v>0</v>
      </c>
    </row>
    <row r="1890" spans="1:57" x14ac:dyDescent="0.3">
      <c r="A1890" t="s">
        <v>1989</v>
      </c>
      <c r="B1890">
        <v>80</v>
      </c>
      <c r="C1890" t="s">
        <v>265</v>
      </c>
      <c r="D1890" t="s">
        <v>589</v>
      </c>
      <c r="E1890">
        <v>15627</v>
      </c>
      <c r="F1890">
        <v>34046</v>
      </c>
      <c r="G1890">
        <v>7870</v>
      </c>
      <c r="H1890" s="5">
        <v>45135</v>
      </c>
      <c r="I1890" t="s">
        <v>612</v>
      </c>
      <c r="J1890" t="s">
        <v>613</v>
      </c>
      <c r="K1890">
        <v>30179</v>
      </c>
      <c r="L1890" t="s">
        <v>272</v>
      </c>
      <c r="M1890" t="s">
        <v>143</v>
      </c>
      <c r="N1890" t="s">
        <v>13</v>
      </c>
      <c r="O1890" t="s">
        <v>46</v>
      </c>
      <c r="P1890">
        <v>33</v>
      </c>
      <c r="Q1890" s="6" t="s">
        <v>144</v>
      </c>
      <c r="R1890" t="s">
        <v>25</v>
      </c>
      <c r="S1890" t="s">
        <v>145</v>
      </c>
      <c r="T1890" t="s">
        <v>63</v>
      </c>
      <c r="U1890" t="s">
        <v>19</v>
      </c>
      <c r="V1890" t="s">
        <v>20</v>
      </c>
      <c r="W1890">
        <v>847</v>
      </c>
      <c r="X1890" t="s">
        <v>574</v>
      </c>
      <c r="Y1890" t="s">
        <v>590</v>
      </c>
      <c r="Z1890" t="s">
        <v>576</v>
      </c>
      <c r="AA1890">
        <v>9.9099999999999994E-2</v>
      </c>
      <c r="AB1890" t="s">
        <v>577</v>
      </c>
      <c r="AC1890" t="s">
        <v>591</v>
      </c>
      <c r="AD1890" t="s">
        <v>265</v>
      </c>
      <c r="AE1890" t="s">
        <v>266</v>
      </c>
      <c r="AF1890" t="s">
        <v>267</v>
      </c>
      <c r="AG1890" t="s">
        <v>268</v>
      </c>
      <c r="AH1890" t="s">
        <v>269</v>
      </c>
      <c r="AI1890" t="s">
        <v>270</v>
      </c>
      <c r="AJ1890">
        <v>30179</v>
      </c>
      <c r="AK1890" t="s">
        <v>271</v>
      </c>
      <c r="AL1890" t="s">
        <v>241</v>
      </c>
      <c r="AM1890">
        <v>17094</v>
      </c>
      <c r="AN1890">
        <v>34830</v>
      </c>
      <c r="AO1890">
        <v>15508</v>
      </c>
      <c r="AP1890">
        <v>26.77</v>
      </c>
      <c r="AQ1890">
        <v>147.58000000000001</v>
      </c>
      <c r="AR1890" t="s">
        <v>2626</v>
      </c>
      <c r="AS1890" t="s">
        <v>2626</v>
      </c>
      <c r="AT1890">
        <v>0</v>
      </c>
      <c r="AU1890" t="s">
        <v>2630</v>
      </c>
      <c r="AV1890" s="3">
        <v>45135</v>
      </c>
      <c r="AW1890" s="3" t="str">
        <f>TEXT(LoanTable[[#This Row],[Disbursement Date]],"YYYY-MM")</f>
        <v>2023-07</v>
      </c>
      <c r="AX1890" t="str">
        <f>TEXT(EDATE(LoanTable[[#This Row],[Disbursement Date]],-1),"YYYY-MM")</f>
        <v>2023-06</v>
      </c>
      <c r="AY1890">
        <f>IF(LoanTable[[#This Row],[Loan Status]]="Active",1,0)</f>
        <v>0</v>
      </c>
      <c r="AZ1890">
        <f>IF(COUNTIFS(LoanTable[Client id],LoanTable[[#This Row],[Client id]],LoanTable[Period],LoanTable[[#This Row],[Previous Period]])&gt;0,1,0)</f>
        <v>0</v>
      </c>
      <c r="BA1890" s="17" t="str">
        <f>TEXT(LoanTable[[#This Row],[Disbursement Date]],"YYYY")</f>
        <v>2023</v>
      </c>
      <c r="BB1890" s="10" cm="1">
        <f t="array" ref="BB1890">IF(YEAR(LoanTable[[#This Row],[Disbursement Date]])=MIN(YEAR(LoanTable[Disbursement Date])),"",YEAR(LoanTable[[#This Row],[Disbursement Date]])-1)</f>
        <v>2022</v>
      </c>
      <c r="BC1890" s="10">
        <f>IF(LoanTable[[#This Row],[Previous Year]]="",1,IF(COUNTIFS(LoanTable[Client id],LoanTable[[#This Row],[Client id]],LoanTable[Year],LoanTable[[#This Row],[Previous Year]])&gt;0,1,0))</f>
        <v>0</v>
      </c>
      <c r="BD1890" t="str">
        <f>YEAR(LoanTable[[#This Row],[Disbursement Date]]) &amp; "-Q" &amp; ROUNDUP(MONTH(LoanTable[[#This Row],[Disbursement Date]])/3,0)</f>
        <v>2023-Q3</v>
      </c>
      <c r="BE1890">
        <f>IF(LoanTable[[#This Row],[Disbursement Date]]=LoanTable[[#This Row],[First Loan Date]],1,0)</f>
        <v>1</v>
      </c>
    </row>
    <row r="1891" spans="1:57" x14ac:dyDescent="0.3">
      <c r="A1891" t="s">
        <v>1600</v>
      </c>
      <c r="B1891">
        <v>199</v>
      </c>
      <c r="C1891" t="s">
        <v>471</v>
      </c>
      <c r="D1891" t="s">
        <v>573</v>
      </c>
      <c r="E1891">
        <v>40343</v>
      </c>
      <c r="F1891">
        <v>9210</v>
      </c>
      <c r="G1891">
        <v>14816</v>
      </c>
      <c r="H1891" s="5">
        <v>45136</v>
      </c>
      <c r="I1891" t="s">
        <v>612</v>
      </c>
      <c r="J1891" t="s">
        <v>613</v>
      </c>
      <c r="K1891">
        <v>570241</v>
      </c>
      <c r="L1891" t="s">
        <v>477</v>
      </c>
      <c r="M1891" t="s">
        <v>50</v>
      </c>
      <c r="N1891" t="s">
        <v>13</v>
      </c>
      <c r="O1891" t="s">
        <v>46</v>
      </c>
      <c r="P1891">
        <v>34</v>
      </c>
      <c r="Q1891" s="5" t="s">
        <v>71</v>
      </c>
      <c r="R1891" t="s">
        <v>16</v>
      </c>
      <c r="S1891" t="s">
        <v>35</v>
      </c>
      <c r="T1891" t="s">
        <v>18</v>
      </c>
      <c r="U1891" t="s">
        <v>65</v>
      </c>
      <c r="V1891" t="s">
        <v>39</v>
      </c>
      <c r="W1891">
        <v>707</v>
      </c>
      <c r="X1891" t="s">
        <v>574</v>
      </c>
      <c r="Y1891" t="s">
        <v>575</v>
      </c>
      <c r="Z1891" t="s">
        <v>576</v>
      </c>
      <c r="AA1891">
        <v>0.1065</v>
      </c>
      <c r="AB1891" t="s">
        <v>577</v>
      </c>
      <c r="AC1891" t="s">
        <v>578</v>
      </c>
      <c r="AD1891" t="s">
        <v>471</v>
      </c>
      <c r="AE1891" t="s">
        <v>472</v>
      </c>
      <c r="AF1891" t="s">
        <v>473</v>
      </c>
      <c r="AG1891" t="s">
        <v>474</v>
      </c>
      <c r="AH1891" t="s">
        <v>475</v>
      </c>
      <c r="AI1891" t="s">
        <v>471</v>
      </c>
      <c r="AJ1891">
        <v>570241</v>
      </c>
      <c r="AK1891" t="s">
        <v>476</v>
      </c>
      <c r="AL1891" t="s">
        <v>241</v>
      </c>
      <c r="AM1891">
        <v>40295</v>
      </c>
      <c r="AN1891">
        <v>10077</v>
      </c>
      <c r="AO1891">
        <v>40325</v>
      </c>
      <c r="AP1891">
        <v>34.83</v>
      </c>
      <c r="AQ1891">
        <v>4165.01</v>
      </c>
      <c r="AR1891" t="s">
        <v>2626</v>
      </c>
      <c r="AS1891" t="s">
        <v>2626</v>
      </c>
      <c r="AT1891">
        <v>1</v>
      </c>
      <c r="AU1891" t="s">
        <v>2628</v>
      </c>
      <c r="AV1891" s="3">
        <v>42877</v>
      </c>
      <c r="AW1891" s="3" t="str">
        <f>TEXT(LoanTable[[#This Row],[Disbursement Date]],"YYYY-MM")</f>
        <v>2023-07</v>
      </c>
      <c r="AX1891" t="str">
        <f>TEXT(EDATE(LoanTable[[#This Row],[Disbursement Date]],-1),"YYYY-MM")</f>
        <v>2023-06</v>
      </c>
      <c r="AY1891">
        <f>IF(LoanTable[[#This Row],[Loan Status]]="Active",1,0)</f>
        <v>0</v>
      </c>
      <c r="AZ1891">
        <f>IF(COUNTIFS(LoanTable[Client id],LoanTable[[#This Row],[Client id]],LoanTable[Period],LoanTable[[#This Row],[Previous Period]])&gt;0,1,0)</f>
        <v>0</v>
      </c>
      <c r="BA1891" s="17" t="str">
        <f>TEXT(LoanTable[[#This Row],[Disbursement Date]],"YYYY")</f>
        <v>2023</v>
      </c>
      <c r="BB1891" s="10" cm="1">
        <f t="array" ref="BB1891">IF(YEAR(LoanTable[[#This Row],[Disbursement Date]])=MIN(YEAR(LoanTable[Disbursement Date])),"",YEAR(LoanTable[[#This Row],[Disbursement Date]])-1)</f>
        <v>2022</v>
      </c>
      <c r="BC1891" s="10">
        <f>IF(LoanTable[[#This Row],[Previous Year]]="",1,IF(COUNTIFS(LoanTable[Client id],LoanTable[[#This Row],[Client id]],LoanTable[Year],LoanTable[[#This Row],[Previous Year]])&gt;0,1,0))</f>
        <v>0</v>
      </c>
      <c r="BD1891" t="str">
        <f>YEAR(LoanTable[[#This Row],[Disbursement Date]]) &amp; "-Q" &amp; ROUNDUP(MONTH(LoanTable[[#This Row],[Disbursement Date]])/3,0)</f>
        <v>2023-Q3</v>
      </c>
      <c r="BE1891">
        <f>IF(LoanTable[[#This Row],[Disbursement Date]]=LoanTable[[#This Row],[First Loan Date]],1,0)</f>
        <v>0</v>
      </c>
    </row>
    <row r="1892" spans="1:57" x14ac:dyDescent="0.3">
      <c r="A1892" t="s">
        <v>1471</v>
      </c>
      <c r="B1892">
        <v>352</v>
      </c>
      <c r="C1892" t="s">
        <v>280</v>
      </c>
      <c r="D1892" t="s">
        <v>602</v>
      </c>
      <c r="E1892">
        <v>27146</v>
      </c>
      <c r="F1892">
        <v>23310</v>
      </c>
      <c r="G1892">
        <v>34860</v>
      </c>
      <c r="H1892" s="5">
        <v>45149</v>
      </c>
      <c r="I1892" t="s">
        <v>612</v>
      </c>
      <c r="J1892" t="s">
        <v>613</v>
      </c>
      <c r="K1892">
        <v>50678</v>
      </c>
      <c r="L1892" t="s">
        <v>363</v>
      </c>
      <c r="M1892" t="s">
        <v>32</v>
      </c>
      <c r="N1892" t="s">
        <v>13</v>
      </c>
      <c r="O1892" t="s">
        <v>33</v>
      </c>
      <c r="P1892">
        <v>23</v>
      </c>
      <c r="Q1892" s="5" t="s">
        <v>34</v>
      </c>
      <c r="R1892" t="s">
        <v>16</v>
      </c>
      <c r="S1892" t="s">
        <v>35</v>
      </c>
      <c r="T1892" t="s">
        <v>18</v>
      </c>
      <c r="U1892" t="s">
        <v>22</v>
      </c>
      <c r="V1892" t="s">
        <v>31</v>
      </c>
      <c r="W1892">
        <v>416</v>
      </c>
      <c r="X1892" t="s">
        <v>574</v>
      </c>
      <c r="Y1892" t="s">
        <v>575</v>
      </c>
      <c r="Z1892" t="s">
        <v>576</v>
      </c>
      <c r="AA1892">
        <v>0.17269999999999999</v>
      </c>
      <c r="AB1892" t="s">
        <v>585</v>
      </c>
      <c r="AC1892" t="s">
        <v>597</v>
      </c>
      <c r="AD1892" t="s">
        <v>280</v>
      </c>
      <c r="AE1892" t="s">
        <v>279</v>
      </c>
      <c r="AF1892" t="s">
        <v>280</v>
      </c>
      <c r="AG1892" t="s">
        <v>281</v>
      </c>
      <c r="AH1892" t="s">
        <v>282</v>
      </c>
      <c r="AI1892" t="s">
        <v>280</v>
      </c>
      <c r="AJ1892">
        <v>50678</v>
      </c>
      <c r="AK1892" t="s">
        <v>362</v>
      </c>
      <c r="AL1892" t="s">
        <v>239</v>
      </c>
      <c r="AM1892">
        <v>26816</v>
      </c>
      <c r="AN1892">
        <v>23135</v>
      </c>
      <c r="AO1892">
        <v>26965</v>
      </c>
      <c r="AP1892">
        <v>21.5</v>
      </c>
      <c r="AQ1892">
        <v>3239.91</v>
      </c>
      <c r="AR1892" t="s">
        <v>2626</v>
      </c>
      <c r="AS1892" t="s">
        <v>2626</v>
      </c>
      <c r="AT1892">
        <v>1</v>
      </c>
      <c r="AU1892" t="s">
        <v>2628</v>
      </c>
      <c r="AV1892" s="3">
        <v>45149</v>
      </c>
      <c r="AW1892" s="3" t="str">
        <f>TEXT(LoanTable[[#This Row],[Disbursement Date]],"YYYY-MM")</f>
        <v>2023-08</v>
      </c>
      <c r="AX1892" t="str">
        <f>TEXT(EDATE(LoanTable[[#This Row],[Disbursement Date]],-1),"YYYY-MM")</f>
        <v>2023-07</v>
      </c>
      <c r="AY1892">
        <f>IF(LoanTable[[#This Row],[Loan Status]]="Active",1,0)</f>
        <v>0</v>
      </c>
      <c r="AZ1892">
        <f>IF(COUNTIFS(LoanTable[Client id],LoanTable[[#This Row],[Client id]],LoanTable[Period],LoanTable[[#This Row],[Previous Period]])&gt;0,1,0)</f>
        <v>0</v>
      </c>
      <c r="BA1892" s="17" t="str">
        <f>TEXT(LoanTable[[#This Row],[Disbursement Date]],"YYYY")</f>
        <v>2023</v>
      </c>
      <c r="BB1892" s="10" cm="1">
        <f t="array" ref="BB1892">IF(YEAR(LoanTable[[#This Row],[Disbursement Date]])=MIN(YEAR(LoanTable[Disbursement Date])),"",YEAR(LoanTable[[#This Row],[Disbursement Date]])-1)</f>
        <v>2022</v>
      </c>
      <c r="BC1892" s="10">
        <f>IF(LoanTable[[#This Row],[Previous Year]]="",1,IF(COUNTIFS(LoanTable[Client id],LoanTable[[#This Row],[Client id]],LoanTable[Year],LoanTable[[#This Row],[Previous Year]])&gt;0,1,0))</f>
        <v>0</v>
      </c>
      <c r="BD1892" t="str">
        <f>YEAR(LoanTable[[#This Row],[Disbursement Date]]) &amp; "-Q" &amp; ROUNDUP(MONTH(LoanTable[[#This Row],[Disbursement Date]])/3,0)</f>
        <v>2023-Q3</v>
      </c>
      <c r="BE1892">
        <f>IF(LoanTable[[#This Row],[Disbursement Date]]=LoanTable[[#This Row],[First Loan Date]],1,0)</f>
        <v>1</v>
      </c>
    </row>
    <row r="1893" spans="1:57" x14ac:dyDescent="0.3">
      <c r="A1893" t="s">
        <v>1042</v>
      </c>
      <c r="B1893">
        <v>339</v>
      </c>
      <c r="C1893" t="s">
        <v>243</v>
      </c>
      <c r="D1893" t="s">
        <v>573</v>
      </c>
      <c r="E1893">
        <v>44429</v>
      </c>
      <c r="F1893">
        <v>45656</v>
      </c>
      <c r="G1893">
        <v>21035</v>
      </c>
      <c r="H1893" s="5">
        <v>45150</v>
      </c>
      <c r="I1893" t="s">
        <v>624</v>
      </c>
      <c r="J1893" t="s">
        <v>613</v>
      </c>
      <c r="K1893">
        <v>160051</v>
      </c>
      <c r="L1893" t="s">
        <v>245</v>
      </c>
      <c r="M1893" t="s">
        <v>217</v>
      </c>
      <c r="N1893" t="s">
        <v>13</v>
      </c>
      <c r="O1893" t="s">
        <v>14</v>
      </c>
      <c r="P1893">
        <v>43</v>
      </c>
      <c r="Q1893" s="5" t="s">
        <v>218</v>
      </c>
      <c r="R1893" t="s">
        <v>104</v>
      </c>
      <c r="S1893" t="s">
        <v>105</v>
      </c>
      <c r="T1893" t="s">
        <v>18</v>
      </c>
      <c r="U1893" t="s">
        <v>19</v>
      </c>
      <c r="V1893" t="s">
        <v>39</v>
      </c>
      <c r="W1893">
        <v>558</v>
      </c>
      <c r="X1893" t="s">
        <v>574</v>
      </c>
      <c r="Y1893" t="s">
        <v>575</v>
      </c>
      <c r="Z1893" t="s">
        <v>576</v>
      </c>
      <c r="AA1893">
        <v>0.1065</v>
      </c>
      <c r="AB1893" t="s">
        <v>577</v>
      </c>
      <c r="AC1893" t="s">
        <v>578</v>
      </c>
      <c r="AD1893" t="s">
        <v>243</v>
      </c>
      <c r="AE1893" t="s">
        <v>234</v>
      </c>
      <c r="AF1893" t="s">
        <v>235</v>
      </c>
      <c r="AG1893" t="s">
        <v>236</v>
      </c>
      <c r="AH1893" t="s">
        <v>237</v>
      </c>
      <c r="AI1893" t="s">
        <v>243</v>
      </c>
      <c r="AJ1893">
        <v>160051</v>
      </c>
      <c r="AK1893" t="s">
        <v>244</v>
      </c>
      <c r="AL1893" t="s">
        <v>241</v>
      </c>
      <c r="AM1893">
        <v>44809</v>
      </c>
      <c r="AN1893">
        <v>47439</v>
      </c>
      <c r="AO1893">
        <v>44068</v>
      </c>
      <c r="AP1893">
        <v>8.5299999999999994</v>
      </c>
      <c r="AQ1893">
        <v>4270.38</v>
      </c>
      <c r="AR1893" t="s">
        <v>2626</v>
      </c>
      <c r="AS1893" t="s">
        <v>2626</v>
      </c>
      <c r="AT1893">
        <v>2</v>
      </c>
      <c r="AU1893" t="s">
        <v>2628</v>
      </c>
      <c r="AV1893" s="3">
        <v>42564</v>
      </c>
      <c r="AW1893" s="3" t="str">
        <f>TEXT(LoanTable[[#This Row],[Disbursement Date]],"YYYY-MM")</f>
        <v>2023-08</v>
      </c>
      <c r="AX1893" t="str">
        <f>TEXT(EDATE(LoanTable[[#This Row],[Disbursement Date]],-1),"YYYY-MM")</f>
        <v>2023-07</v>
      </c>
      <c r="AY1893">
        <f>IF(LoanTable[[#This Row],[Loan Status]]="Active",1,0)</f>
        <v>1</v>
      </c>
      <c r="AZ1893">
        <f>IF(COUNTIFS(LoanTable[Client id],LoanTable[[#This Row],[Client id]],LoanTable[Period],LoanTable[[#This Row],[Previous Period]])&gt;0,1,0)</f>
        <v>0</v>
      </c>
      <c r="BA1893" s="17" t="str">
        <f>TEXT(LoanTable[[#This Row],[Disbursement Date]],"YYYY")</f>
        <v>2023</v>
      </c>
      <c r="BB1893" s="10" cm="1">
        <f t="array" ref="BB1893">IF(YEAR(LoanTable[[#This Row],[Disbursement Date]])=MIN(YEAR(LoanTable[Disbursement Date])),"",YEAR(LoanTable[[#This Row],[Disbursement Date]])-1)</f>
        <v>2022</v>
      </c>
      <c r="BC1893" s="10">
        <f>IF(LoanTable[[#This Row],[Previous Year]]="",1,IF(COUNTIFS(LoanTable[Client id],LoanTable[[#This Row],[Client id]],LoanTable[Year],LoanTable[[#This Row],[Previous Year]])&gt;0,1,0))</f>
        <v>0</v>
      </c>
      <c r="BD1893" t="str">
        <f>YEAR(LoanTable[[#This Row],[Disbursement Date]]) &amp; "-Q" &amp; ROUNDUP(MONTH(LoanTable[[#This Row],[Disbursement Date]])/3,0)</f>
        <v>2023-Q3</v>
      </c>
      <c r="BE1893">
        <f>IF(LoanTable[[#This Row],[Disbursement Date]]=LoanTable[[#This Row],[First Loan Date]],1,0)</f>
        <v>0</v>
      </c>
    </row>
    <row r="1894" spans="1:57" x14ac:dyDescent="0.3">
      <c r="A1894" t="s">
        <v>1215</v>
      </c>
      <c r="B1894">
        <v>184</v>
      </c>
      <c r="C1894" t="s">
        <v>330</v>
      </c>
      <c r="D1894" t="s">
        <v>573</v>
      </c>
      <c r="E1894">
        <v>37757</v>
      </c>
      <c r="F1894">
        <v>21655</v>
      </c>
      <c r="G1894">
        <v>42368</v>
      </c>
      <c r="H1894" s="5">
        <v>45151</v>
      </c>
      <c r="I1894" t="s">
        <v>612</v>
      </c>
      <c r="J1894" t="s">
        <v>619</v>
      </c>
      <c r="K1894">
        <v>690076</v>
      </c>
      <c r="L1894" t="s">
        <v>337</v>
      </c>
      <c r="M1894" t="s">
        <v>165</v>
      </c>
      <c r="N1894" t="s">
        <v>13</v>
      </c>
      <c r="O1894" t="s">
        <v>14</v>
      </c>
      <c r="P1894">
        <v>37</v>
      </c>
      <c r="Q1894" s="5" t="s">
        <v>91</v>
      </c>
      <c r="R1894" t="s">
        <v>104</v>
      </c>
      <c r="S1894" t="s">
        <v>105</v>
      </c>
      <c r="T1894" t="s">
        <v>18</v>
      </c>
      <c r="U1894" t="s">
        <v>65</v>
      </c>
      <c r="V1894" t="s">
        <v>20</v>
      </c>
      <c r="W1894">
        <v>740</v>
      </c>
      <c r="X1894" t="s">
        <v>574</v>
      </c>
      <c r="Y1894" t="s">
        <v>575</v>
      </c>
      <c r="Z1894" t="s">
        <v>576</v>
      </c>
      <c r="AA1894">
        <v>0.1065</v>
      </c>
      <c r="AB1894" t="s">
        <v>577</v>
      </c>
      <c r="AC1894" t="s">
        <v>578</v>
      </c>
      <c r="AD1894" t="s">
        <v>330</v>
      </c>
      <c r="AE1894" t="s">
        <v>331</v>
      </c>
      <c r="AF1894" t="s">
        <v>332</v>
      </c>
      <c r="AG1894" t="s">
        <v>333</v>
      </c>
      <c r="AH1894" t="s">
        <v>334</v>
      </c>
      <c r="AI1894" t="s">
        <v>335</v>
      </c>
      <c r="AJ1894">
        <v>690076</v>
      </c>
      <c r="AK1894" t="s">
        <v>336</v>
      </c>
      <c r="AL1894" t="s">
        <v>239</v>
      </c>
      <c r="AM1894">
        <v>39430</v>
      </c>
      <c r="AN1894">
        <v>22058</v>
      </c>
      <c r="AO1894">
        <v>37613</v>
      </c>
      <c r="AP1894">
        <v>36.08</v>
      </c>
      <c r="AQ1894">
        <v>3301.39</v>
      </c>
      <c r="AR1894" t="s">
        <v>2626</v>
      </c>
      <c r="AS1894" t="s">
        <v>2626</v>
      </c>
      <c r="AT1894">
        <v>1</v>
      </c>
      <c r="AU1894" t="s">
        <v>2628</v>
      </c>
      <c r="AV1894" s="3">
        <v>42843</v>
      </c>
      <c r="AW1894" s="3" t="str">
        <f>TEXT(LoanTable[[#This Row],[Disbursement Date]],"YYYY-MM")</f>
        <v>2023-08</v>
      </c>
      <c r="AX1894" t="str">
        <f>TEXT(EDATE(LoanTable[[#This Row],[Disbursement Date]],-1),"YYYY-MM")</f>
        <v>2023-07</v>
      </c>
      <c r="AY1894">
        <f>IF(LoanTable[[#This Row],[Loan Status]]="Active",1,0)</f>
        <v>0</v>
      </c>
      <c r="AZ1894">
        <f>IF(COUNTIFS(LoanTable[Client id],LoanTable[[#This Row],[Client id]],LoanTable[Period],LoanTable[[#This Row],[Previous Period]])&gt;0,1,0)</f>
        <v>0</v>
      </c>
      <c r="BA1894" s="17" t="str">
        <f>TEXT(LoanTable[[#This Row],[Disbursement Date]],"YYYY")</f>
        <v>2023</v>
      </c>
      <c r="BB1894" s="10" cm="1">
        <f t="array" ref="BB1894">IF(YEAR(LoanTable[[#This Row],[Disbursement Date]])=MIN(YEAR(LoanTable[Disbursement Date])),"",YEAR(LoanTable[[#This Row],[Disbursement Date]])-1)</f>
        <v>2022</v>
      </c>
      <c r="BC1894" s="10">
        <f>IF(LoanTable[[#This Row],[Previous Year]]="",1,IF(COUNTIFS(LoanTable[Client id],LoanTable[[#This Row],[Client id]],LoanTable[Year],LoanTable[[#This Row],[Previous Year]])&gt;0,1,0))</f>
        <v>0</v>
      </c>
      <c r="BD1894" t="str">
        <f>YEAR(LoanTable[[#This Row],[Disbursement Date]]) &amp; "-Q" &amp; ROUNDUP(MONTH(LoanTable[[#This Row],[Disbursement Date]])/3,0)</f>
        <v>2023-Q3</v>
      </c>
      <c r="BE1894">
        <f>IF(LoanTable[[#This Row],[Disbursement Date]]=LoanTable[[#This Row],[First Loan Date]],1,0)</f>
        <v>0</v>
      </c>
    </row>
    <row r="1895" spans="1:57" x14ac:dyDescent="0.3">
      <c r="A1895" t="s">
        <v>1393</v>
      </c>
      <c r="B1895">
        <v>223</v>
      </c>
      <c r="C1895" t="s">
        <v>471</v>
      </c>
      <c r="D1895" t="s">
        <v>579</v>
      </c>
      <c r="E1895">
        <v>14397</v>
      </c>
      <c r="F1895">
        <v>7683</v>
      </c>
      <c r="G1895">
        <v>15004</v>
      </c>
      <c r="H1895" s="5">
        <v>45152</v>
      </c>
      <c r="I1895" t="s">
        <v>612</v>
      </c>
      <c r="J1895" t="s">
        <v>619</v>
      </c>
      <c r="K1895">
        <v>570241</v>
      </c>
      <c r="L1895" t="s">
        <v>477</v>
      </c>
      <c r="M1895" t="s">
        <v>66</v>
      </c>
      <c r="N1895" t="s">
        <v>13</v>
      </c>
      <c r="O1895" t="s">
        <v>14</v>
      </c>
      <c r="P1895">
        <v>43</v>
      </c>
      <c r="Q1895" s="5" t="s">
        <v>94</v>
      </c>
      <c r="R1895" t="s">
        <v>16</v>
      </c>
      <c r="S1895" t="s">
        <v>35</v>
      </c>
      <c r="T1895" t="s">
        <v>18</v>
      </c>
      <c r="U1895" t="s">
        <v>19</v>
      </c>
      <c r="V1895" t="s">
        <v>20</v>
      </c>
      <c r="W1895">
        <v>798</v>
      </c>
      <c r="X1895" t="s">
        <v>574</v>
      </c>
      <c r="Y1895" t="s">
        <v>580</v>
      </c>
      <c r="Z1895" t="s">
        <v>576</v>
      </c>
      <c r="AA1895">
        <v>7.51E-2</v>
      </c>
      <c r="AB1895" t="s">
        <v>581</v>
      </c>
      <c r="AC1895" t="s">
        <v>582</v>
      </c>
      <c r="AD1895" t="s">
        <v>471</v>
      </c>
      <c r="AE1895" t="s">
        <v>472</v>
      </c>
      <c r="AF1895" t="s">
        <v>473</v>
      </c>
      <c r="AG1895" t="s">
        <v>474</v>
      </c>
      <c r="AH1895" t="s">
        <v>475</v>
      </c>
      <c r="AI1895" t="s">
        <v>471</v>
      </c>
      <c r="AJ1895">
        <v>570241</v>
      </c>
      <c r="AK1895" t="s">
        <v>476</v>
      </c>
      <c r="AL1895" t="s">
        <v>241</v>
      </c>
      <c r="AM1895">
        <v>15845</v>
      </c>
      <c r="AN1895">
        <v>8887</v>
      </c>
      <c r="AO1895">
        <v>14074</v>
      </c>
      <c r="AP1895">
        <v>5.69</v>
      </c>
      <c r="AQ1895">
        <v>2048.5100000000002</v>
      </c>
      <c r="AR1895" t="s">
        <v>2626</v>
      </c>
      <c r="AS1895" t="s">
        <v>2626</v>
      </c>
      <c r="AT1895">
        <v>2</v>
      </c>
      <c r="AU1895" t="s">
        <v>2630</v>
      </c>
      <c r="AV1895" s="3">
        <v>44116</v>
      </c>
      <c r="AW1895" s="3" t="str">
        <f>TEXT(LoanTable[[#This Row],[Disbursement Date]],"YYYY-MM")</f>
        <v>2023-08</v>
      </c>
      <c r="AX1895" t="str">
        <f>TEXT(EDATE(LoanTable[[#This Row],[Disbursement Date]],-1),"YYYY-MM")</f>
        <v>2023-07</v>
      </c>
      <c r="AY1895">
        <f>IF(LoanTable[[#This Row],[Loan Status]]="Active",1,0)</f>
        <v>0</v>
      </c>
      <c r="AZ1895">
        <f>IF(COUNTIFS(LoanTable[Client id],LoanTable[[#This Row],[Client id]],LoanTable[Period],LoanTable[[#This Row],[Previous Period]])&gt;0,1,0)</f>
        <v>0</v>
      </c>
      <c r="BA1895" s="17" t="str">
        <f>TEXT(LoanTable[[#This Row],[Disbursement Date]],"YYYY")</f>
        <v>2023</v>
      </c>
      <c r="BB1895" s="10" cm="1">
        <f t="array" ref="BB1895">IF(YEAR(LoanTable[[#This Row],[Disbursement Date]])=MIN(YEAR(LoanTable[Disbursement Date])),"",YEAR(LoanTable[[#This Row],[Disbursement Date]])-1)</f>
        <v>2022</v>
      </c>
      <c r="BC1895" s="10">
        <f>IF(LoanTable[[#This Row],[Previous Year]]="",1,IF(COUNTIFS(LoanTable[Client id],LoanTable[[#This Row],[Client id]],LoanTable[Year],LoanTable[[#This Row],[Previous Year]])&gt;0,1,0))</f>
        <v>0</v>
      </c>
      <c r="BD1895" t="str">
        <f>YEAR(LoanTable[[#This Row],[Disbursement Date]]) &amp; "-Q" &amp; ROUNDUP(MONTH(LoanTable[[#This Row],[Disbursement Date]])/3,0)</f>
        <v>2023-Q3</v>
      </c>
      <c r="BE1895">
        <f>IF(LoanTable[[#This Row],[Disbursement Date]]=LoanTable[[#This Row],[First Loan Date]],1,0)</f>
        <v>0</v>
      </c>
    </row>
    <row r="1896" spans="1:57" x14ac:dyDescent="0.3">
      <c r="A1896" t="s">
        <v>1551</v>
      </c>
      <c r="B1896">
        <v>672</v>
      </c>
      <c r="C1896" t="s">
        <v>265</v>
      </c>
      <c r="D1896" t="s">
        <v>589</v>
      </c>
      <c r="E1896">
        <v>4103</v>
      </c>
      <c r="F1896">
        <v>15341</v>
      </c>
      <c r="G1896">
        <v>14989</v>
      </c>
      <c r="H1896" s="5">
        <v>45152</v>
      </c>
      <c r="I1896" t="s">
        <v>612</v>
      </c>
      <c r="J1896" t="s">
        <v>619</v>
      </c>
      <c r="K1896">
        <v>30179</v>
      </c>
      <c r="L1896" t="s">
        <v>272</v>
      </c>
      <c r="M1896" t="s">
        <v>153</v>
      </c>
      <c r="N1896" t="s">
        <v>13</v>
      </c>
      <c r="O1896" t="s">
        <v>14</v>
      </c>
      <c r="P1896">
        <v>40</v>
      </c>
      <c r="Q1896" s="5" t="s">
        <v>85</v>
      </c>
      <c r="R1896" t="s">
        <v>30</v>
      </c>
      <c r="S1896" t="s">
        <v>145</v>
      </c>
      <c r="T1896" t="s">
        <v>18</v>
      </c>
      <c r="U1896" t="s">
        <v>26</v>
      </c>
      <c r="V1896" t="s">
        <v>20</v>
      </c>
      <c r="W1896">
        <v>318</v>
      </c>
      <c r="X1896" t="s">
        <v>574</v>
      </c>
      <c r="Y1896" t="s">
        <v>590</v>
      </c>
      <c r="Z1896" t="s">
        <v>576</v>
      </c>
      <c r="AA1896">
        <v>9.9099999999999994E-2</v>
      </c>
      <c r="AB1896" t="s">
        <v>577</v>
      </c>
      <c r="AC1896" t="s">
        <v>591</v>
      </c>
      <c r="AD1896" t="s">
        <v>265</v>
      </c>
      <c r="AE1896" t="s">
        <v>266</v>
      </c>
      <c r="AF1896" t="s">
        <v>267</v>
      </c>
      <c r="AG1896" t="s">
        <v>268</v>
      </c>
      <c r="AH1896" t="s">
        <v>269</v>
      </c>
      <c r="AI1896" t="s">
        <v>270</v>
      </c>
      <c r="AJ1896">
        <v>30179</v>
      </c>
      <c r="AK1896" t="s">
        <v>271</v>
      </c>
      <c r="AL1896" t="s">
        <v>241</v>
      </c>
      <c r="AM1896">
        <v>5354</v>
      </c>
      <c r="AN1896">
        <v>16362</v>
      </c>
      <c r="AO1896">
        <v>3919</v>
      </c>
      <c r="AP1896">
        <v>9.65</v>
      </c>
      <c r="AQ1896">
        <v>3188.15</v>
      </c>
      <c r="AR1896" t="s">
        <v>2627</v>
      </c>
      <c r="AS1896" t="s">
        <v>2626</v>
      </c>
      <c r="AT1896">
        <v>0</v>
      </c>
      <c r="AU1896" t="s">
        <v>2628</v>
      </c>
      <c r="AV1896" s="3">
        <v>42181</v>
      </c>
      <c r="AW1896" s="3" t="str">
        <f>TEXT(LoanTable[[#This Row],[Disbursement Date]],"YYYY-MM")</f>
        <v>2023-08</v>
      </c>
      <c r="AX1896" t="str">
        <f>TEXT(EDATE(LoanTable[[#This Row],[Disbursement Date]],-1),"YYYY-MM")</f>
        <v>2023-07</v>
      </c>
      <c r="AY1896">
        <f>IF(LoanTable[[#This Row],[Loan Status]]="Active",1,0)</f>
        <v>0</v>
      </c>
      <c r="AZ1896">
        <f>IF(COUNTIFS(LoanTable[Client id],LoanTable[[#This Row],[Client id]],LoanTable[Period],LoanTable[[#This Row],[Previous Period]])&gt;0,1,0)</f>
        <v>0</v>
      </c>
      <c r="BA1896" s="17" t="str">
        <f>TEXT(LoanTable[[#This Row],[Disbursement Date]],"YYYY")</f>
        <v>2023</v>
      </c>
      <c r="BB1896" s="10" cm="1">
        <f t="array" ref="BB1896">IF(YEAR(LoanTable[[#This Row],[Disbursement Date]])=MIN(YEAR(LoanTable[Disbursement Date])),"",YEAR(LoanTable[[#This Row],[Disbursement Date]])-1)</f>
        <v>2022</v>
      </c>
      <c r="BC1896" s="10">
        <f>IF(LoanTable[[#This Row],[Previous Year]]="",1,IF(COUNTIFS(LoanTable[Client id],LoanTable[[#This Row],[Client id]],LoanTable[Year],LoanTable[[#This Row],[Previous Year]])&gt;0,1,0))</f>
        <v>0</v>
      </c>
      <c r="BD1896" t="str">
        <f>YEAR(LoanTable[[#This Row],[Disbursement Date]]) &amp; "-Q" &amp; ROUNDUP(MONTH(LoanTable[[#This Row],[Disbursement Date]])/3,0)</f>
        <v>2023-Q3</v>
      </c>
      <c r="BE1896">
        <f>IF(LoanTable[[#This Row],[Disbursement Date]]=LoanTable[[#This Row],[First Loan Date]],1,0)</f>
        <v>0</v>
      </c>
    </row>
    <row r="1897" spans="1:57" x14ac:dyDescent="0.3">
      <c r="A1897" t="s">
        <v>1652</v>
      </c>
      <c r="B1897">
        <v>714</v>
      </c>
      <c r="C1897" t="s">
        <v>350</v>
      </c>
      <c r="D1897" t="s">
        <v>573</v>
      </c>
      <c r="E1897">
        <v>34671</v>
      </c>
      <c r="F1897">
        <v>14691</v>
      </c>
      <c r="G1897">
        <v>3456</v>
      </c>
      <c r="H1897" s="5">
        <v>45153</v>
      </c>
      <c r="I1897" t="s">
        <v>624</v>
      </c>
      <c r="J1897" t="s">
        <v>619</v>
      </c>
      <c r="K1897">
        <v>700013</v>
      </c>
      <c r="L1897" t="s">
        <v>351</v>
      </c>
      <c r="M1897" t="s">
        <v>143</v>
      </c>
      <c r="N1897" t="s">
        <v>13</v>
      </c>
      <c r="O1897" t="s">
        <v>46</v>
      </c>
      <c r="P1897">
        <v>33</v>
      </c>
      <c r="Q1897" s="5" t="s">
        <v>144</v>
      </c>
      <c r="R1897" t="s">
        <v>25</v>
      </c>
      <c r="S1897" t="s">
        <v>145</v>
      </c>
      <c r="T1897" t="s">
        <v>63</v>
      </c>
      <c r="U1897" t="s">
        <v>19</v>
      </c>
      <c r="V1897" t="s">
        <v>20</v>
      </c>
      <c r="W1897">
        <v>847</v>
      </c>
      <c r="X1897" t="s">
        <v>574</v>
      </c>
      <c r="Y1897" t="s">
        <v>575</v>
      </c>
      <c r="Z1897" t="s">
        <v>576</v>
      </c>
      <c r="AA1897">
        <v>0.1065</v>
      </c>
      <c r="AB1897" t="s">
        <v>577</v>
      </c>
      <c r="AC1897" t="s">
        <v>578</v>
      </c>
      <c r="AD1897" t="s">
        <v>350</v>
      </c>
      <c r="AE1897" t="s">
        <v>331</v>
      </c>
      <c r="AF1897" t="s">
        <v>332</v>
      </c>
      <c r="AG1897" t="s">
        <v>333</v>
      </c>
      <c r="AH1897" t="s">
        <v>334</v>
      </c>
      <c r="AI1897" t="s">
        <v>335</v>
      </c>
      <c r="AJ1897">
        <v>700013</v>
      </c>
      <c r="AK1897" t="s">
        <v>247</v>
      </c>
      <c r="AL1897" t="s">
        <v>241</v>
      </c>
      <c r="AM1897">
        <v>34855</v>
      </c>
      <c r="AN1897">
        <v>14382</v>
      </c>
      <c r="AO1897">
        <v>34481</v>
      </c>
      <c r="AP1897">
        <v>45.94</v>
      </c>
      <c r="AQ1897">
        <v>1156.31</v>
      </c>
      <c r="AR1897" t="s">
        <v>2627</v>
      </c>
      <c r="AS1897" t="s">
        <v>2626</v>
      </c>
      <c r="AT1897">
        <v>2</v>
      </c>
      <c r="AU1897" t="s">
        <v>2628</v>
      </c>
      <c r="AV1897" s="3">
        <v>43931</v>
      </c>
      <c r="AW1897" s="3" t="str">
        <f>TEXT(LoanTable[[#This Row],[Disbursement Date]],"YYYY-MM")</f>
        <v>2023-08</v>
      </c>
      <c r="AX1897" t="str">
        <f>TEXT(EDATE(LoanTable[[#This Row],[Disbursement Date]],-1),"YYYY-MM")</f>
        <v>2023-07</v>
      </c>
      <c r="AY1897">
        <f>IF(LoanTable[[#This Row],[Loan Status]]="Active",1,0)</f>
        <v>1</v>
      </c>
      <c r="AZ1897">
        <f>IF(COUNTIFS(LoanTable[Client id],LoanTable[[#This Row],[Client id]],LoanTable[Period],LoanTable[[#This Row],[Previous Period]])&gt;0,1,0)</f>
        <v>0</v>
      </c>
      <c r="BA1897" s="17" t="str">
        <f>TEXT(LoanTable[[#This Row],[Disbursement Date]],"YYYY")</f>
        <v>2023</v>
      </c>
      <c r="BB1897" s="10" cm="1">
        <f t="array" ref="BB1897">IF(YEAR(LoanTable[[#This Row],[Disbursement Date]])=MIN(YEAR(LoanTable[Disbursement Date])),"",YEAR(LoanTable[[#This Row],[Disbursement Date]])-1)</f>
        <v>2022</v>
      </c>
      <c r="BC1897" s="10">
        <f>IF(LoanTable[[#This Row],[Previous Year]]="",1,IF(COUNTIFS(LoanTable[Client id],LoanTable[[#This Row],[Client id]],LoanTable[Year],LoanTable[[#This Row],[Previous Year]])&gt;0,1,0))</f>
        <v>0</v>
      </c>
      <c r="BD1897" t="str">
        <f>YEAR(LoanTable[[#This Row],[Disbursement Date]]) &amp; "-Q" &amp; ROUNDUP(MONTH(LoanTable[[#This Row],[Disbursement Date]])/3,0)</f>
        <v>2023-Q3</v>
      </c>
      <c r="BE1897">
        <f>IF(LoanTable[[#This Row],[Disbursement Date]]=LoanTable[[#This Row],[First Loan Date]],1,0)</f>
        <v>0</v>
      </c>
    </row>
    <row r="1898" spans="1:57" x14ac:dyDescent="0.3">
      <c r="A1898" t="s">
        <v>993</v>
      </c>
      <c r="B1898">
        <v>375</v>
      </c>
      <c r="C1898" t="s">
        <v>243</v>
      </c>
      <c r="D1898" t="s">
        <v>583</v>
      </c>
      <c r="E1898">
        <v>15414</v>
      </c>
      <c r="F1898">
        <v>18724</v>
      </c>
      <c r="G1898">
        <v>8544</v>
      </c>
      <c r="H1898" s="5">
        <v>45155</v>
      </c>
      <c r="I1898" t="s">
        <v>617</v>
      </c>
      <c r="J1898" t="s">
        <v>619</v>
      </c>
      <c r="K1898">
        <v>160051</v>
      </c>
      <c r="L1898" t="s">
        <v>245</v>
      </c>
      <c r="M1898" t="s">
        <v>114</v>
      </c>
      <c r="N1898" t="s">
        <v>13</v>
      </c>
      <c r="O1898" t="s">
        <v>46</v>
      </c>
      <c r="P1898">
        <v>35</v>
      </c>
      <c r="Q1898" s="5" t="s">
        <v>115</v>
      </c>
      <c r="R1898" t="s">
        <v>25</v>
      </c>
      <c r="S1898" t="s">
        <v>35</v>
      </c>
      <c r="T1898" t="s">
        <v>18</v>
      </c>
      <c r="U1898" t="s">
        <v>19</v>
      </c>
      <c r="V1898" t="s">
        <v>20</v>
      </c>
      <c r="W1898">
        <v>567</v>
      </c>
      <c r="X1898" t="s">
        <v>574</v>
      </c>
      <c r="Y1898" t="s">
        <v>584</v>
      </c>
      <c r="Z1898" t="s">
        <v>576</v>
      </c>
      <c r="AA1898">
        <v>0.1825</v>
      </c>
      <c r="AB1898" t="s">
        <v>585</v>
      </c>
      <c r="AC1898" t="s">
        <v>586</v>
      </c>
      <c r="AD1898" t="s">
        <v>243</v>
      </c>
      <c r="AE1898" t="s">
        <v>234</v>
      </c>
      <c r="AF1898" t="s">
        <v>235</v>
      </c>
      <c r="AG1898" t="s">
        <v>236</v>
      </c>
      <c r="AH1898" t="s">
        <v>237</v>
      </c>
      <c r="AI1898" t="s">
        <v>243</v>
      </c>
      <c r="AJ1898">
        <v>160051</v>
      </c>
      <c r="AK1898" t="s">
        <v>244</v>
      </c>
      <c r="AL1898" t="s">
        <v>241</v>
      </c>
      <c r="AM1898">
        <v>15210</v>
      </c>
      <c r="AN1898">
        <v>20467</v>
      </c>
      <c r="AO1898">
        <v>15206</v>
      </c>
      <c r="AP1898">
        <v>7.29</v>
      </c>
      <c r="AQ1898">
        <v>1644.18</v>
      </c>
      <c r="AR1898" t="s">
        <v>2626</v>
      </c>
      <c r="AS1898" t="s">
        <v>2626</v>
      </c>
      <c r="AT1898">
        <v>2</v>
      </c>
      <c r="AU1898" t="s">
        <v>2628</v>
      </c>
      <c r="AV1898" s="3">
        <v>42893</v>
      </c>
      <c r="AW1898" s="3" t="str">
        <f>TEXT(LoanTable[[#This Row],[Disbursement Date]],"YYYY-MM")</f>
        <v>2023-08</v>
      </c>
      <c r="AX1898" t="str">
        <f>TEXT(EDATE(LoanTable[[#This Row],[Disbursement Date]],-1),"YYYY-MM")</f>
        <v>2023-07</v>
      </c>
      <c r="AY1898">
        <f>IF(LoanTable[[#This Row],[Loan Status]]="Active",1,0)</f>
        <v>0</v>
      </c>
      <c r="AZ1898">
        <f>IF(COUNTIFS(LoanTable[Client id],LoanTable[[#This Row],[Client id]],LoanTable[Period],LoanTable[[#This Row],[Previous Period]])&gt;0,1,0)</f>
        <v>0</v>
      </c>
      <c r="BA1898" s="17" t="str">
        <f>TEXT(LoanTable[[#This Row],[Disbursement Date]],"YYYY")</f>
        <v>2023</v>
      </c>
      <c r="BB1898" s="10" cm="1">
        <f t="array" ref="BB1898">IF(YEAR(LoanTable[[#This Row],[Disbursement Date]])=MIN(YEAR(LoanTable[Disbursement Date])),"",YEAR(LoanTable[[#This Row],[Disbursement Date]])-1)</f>
        <v>2022</v>
      </c>
      <c r="BC1898" s="10">
        <f>IF(LoanTable[[#This Row],[Previous Year]]="",1,IF(COUNTIFS(LoanTable[Client id],LoanTable[[#This Row],[Client id]],LoanTable[Year],LoanTable[[#This Row],[Previous Year]])&gt;0,1,0))</f>
        <v>0</v>
      </c>
      <c r="BD1898" t="str">
        <f>YEAR(LoanTable[[#This Row],[Disbursement Date]]) &amp; "-Q" &amp; ROUNDUP(MONTH(LoanTable[[#This Row],[Disbursement Date]])/3,0)</f>
        <v>2023-Q3</v>
      </c>
      <c r="BE1898">
        <f>IF(LoanTable[[#This Row],[Disbursement Date]]=LoanTable[[#This Row],[First Loan Date]],1,0)</f>
        <v>0</v>
      </c>
    </row>
    <row r="1899" spans="1:57" x14ac:dyDescent="0.3">
      <c r="A1899" t="s">
        <v>2139</v>
      </c>
      <c r="B1899">
        <v>525</v>
      </c>
      <c r="C1899" t="s">
        <v>265</v>
      </c>
      <c r="D1899" t="s">
        <v>589</v>
      </c>
      <c r="E1899">
        <v>21669</v>
      </c>
      <c r="F1899">
        <v>48108</v>
      </c>
      <c r="G1899">
        <v>31615</v>
      </c>
      <c r="H1899" s="5">
        <v>45155</v>
      </c>
      <c r="I1899" t="s">
        <v>612</v>
      </c>
      <c r="J1899" t="s">
        <v>613</v>
      </c>
      <c r="K1899">
        <v>30179</v>
      </c>
      <c r="L1899" t="s">
        <v>272</v>
      </c>
      <c r="M1899" t="s">
        <v>40</v>
      </c>
      <c r="N1899" t="s">
        <v>13</v>
      </c>
      <c r="O1899" t="s">
        <v>46</v>
      </c>
      <c r="P1899">
        <v>35</v>
      </c>
      <c r="Q1899" s="5" t="s">
        <v>87</v>
      </c>
      <c r="R1899" t="s">
        <v>30</v>
      </c>
      <c r="S1899" t="s">
        <v>145</v>
      </c>
      <c r="T1899" t="s">
        <v>18</v>
      </c>
      <c r="U1899" t="s">
        <v>26</v>
      </c>
      <c r="V1899" t="s">
        <v>31</v>
      </c>
      <c r="W1899">
        <v>721</v>
      </c>
      <c r="X1899" t="s">
        <v>574</v>
      </c>
      <c r="Y1899" t="s">
        <v>590</v>
      </c>
      <c r="Z1899" t="s">
        <v>576</v>
      </c>
      <c r="AA1899">
        <v>9.9099999999999994E-2</v>
      </c>
      <c r="AB1899" t="s">
        <v>577</v>
      </c>
      <c r="AC1899" t="s">
        <v>591</v>
      </c>
      <c r="AD1899" t="s">
        <v>265</v>
      </c>
      <c r="AE1899" t="s">
        <v>266</v>
      </c>
      <c r="AF1899" t="s">
        <v>267</v>
      </c>
      <c r="AG1899" t="s">
        <v>268</v>
      </c>
      <c r="AH1899" t="s">
        <v>269</v>
      </c>
      <c r="AI1899" t="s">
        <v>270</v>
      </c>
      <c r="AJ1899">
        <v>30179</v>
      </c>
      <c r="AK1899" t="s">
        <v>271</v>
      </c>
      <c r="AL1899" t="s">
        <v>241</v>
      </c>
      <c r="AM1899">
        <v>21666</v>
      </c>
      <c r="AN1899">
        <v>47655</v>
      </c>
      <c r="AO1899">
        <v>21405</v>
      </c>
      <c r="AP1899">
        <v>32.46</v>
      </c>
      <c r="AQ1899">
        <v>2209.23</v>
      </c>
      <c r="AR1899" t="s">
        <v>2626</v>
      </c>
      <c r="AS1899" t="s">
        <v>2626</v>
      </c>
      <c r="AT1899">
        <v>0</v>
      </c>
      <c r="AU1899" t="s">
        <v>2628</v>
      </c>
      <c r="AV1899" s="3">
        <v>42015</v>
      </c>
      <c r="AW1899" s="3" t="str">
        <f>TEXT(LoanTable[[#This Row],[Disbursement Date]],"YYYY-MM")</f>
        <v>2023-08</v>
      </c>
      <c r="AX1899" t="str">
        <f>TEXT(EDATE(LoanTable[[#This Row],[Disbursement Date]],-1),"YYYY-MM")</f>
        <v>2023-07</v>
      </c>
      <c r="AY1899">
        <f>IF(LoanTable[[#This Row],[Loan Status]]="Active",1,0)</f>
        <v>0</v>
      </c>
      <c r="AZ1899">
        <f>IF(COUNTIFS(LoanTable[Client id],LoanTable[[#This Row],[Client id]],LoanTable[Period],LoanTable[[#This Row],[Previous Period]])&gt;0,1,0)</f>
        <v>0</v>
      </c>
      <c r="BA1899" s="17" t="str">
        <f>TEXT(LoanTable[[#This Row],[Disbursement Date]],"YYYY")</f>
        <v>2023</v>
      </c>
      <c r="BB1899" s="10" cm="1">
        <f t="array" ref="BB1899">IF(YEAR(LoanTable[[#This Row],[Disbursement Date]])=MIN(YEAR(LoanTable[Disbursement Date])),"",YEAR(LoanTable[[#This Row],[Disbursement Date]])-1)</f>
        <v>2022</v>
      </c>
      <c r="BC1899" s="10">
        <f>IF(LoanTable[[#This Row],[Previous Year]]="",1,IF(COUNTIFS(LoanTable[Client id],LoanTable[[#This Row],[Client id]],LoanTable[Year],LoanTable[[#This Row],[Previous Year]])&gt;0,1,0))</f>
        <v>0</v>
      </c>
      <c r="BD1899" t="str">
        <f>YEAR(LoanTable[[#This Row],[Disbursement Date]]) &amp; "-Q" &amp; ROUNDUP(MONTH(LoanTable[[#This Row],[Disbursement Date]])/3,0)</f>
        <v>2023-Q3</v>
      </c>
      <c r="BE1899">
        <f>IF(LoanTable[[#This Row],[Disbursement Date]]=LoanTable[[#This Row],[First Loan Date]],1,0)</f>
        <v>0</v>
      </c>
    </row>
    <row r="1900" spans="1:57" x14ac:dyDescent="0.3">
      <c r="A1900" t="s">
        <v>972</v>
      </c>
      <c r="B1900">
        <v>66</v>
      </c>
      <c r="C1900" t="s">
        <v>471</v>
      </c>
      <c r="D1900" t="s">
        <v>596</v>
      </c>
      <c r="E1900">
        <v>5673</v>
      </c>
      <c r="F1900">
        <v>39614</v>
      </c>
      <c r="G1900">
        <v>36443</v>
      </c>
      <c r="H1900" s="5">
        <v>45156</v>
      </c>
      <c r="I1900" t="s">
        <v>612</v>
      </c>
      <c r="J1900" t="s">
        <v>613</v>
      </c>
      <c r="K1900">
        <v>570241</v>
      </c>
      <c r="L1900" t="s">
        <v>477</v>
      </c>
      <c r="M1900" t="s">
        <v>128</v>
      </c>
      <c r="N1900" t="s">
        <v>13</v>
      </c>
      <c r="O1900" t="s">
        <v>14</v>
      </c>
      <c r="P1900">
        <v>42</v>
      </c>
      <c r="Q1900" s="6" t="s">
        <v>129</v>
      </c>
      <c r="R1900" t="s">
        <v>25</v>
      </c>
      <c r="S1900" t="s">
        <v>35</v>
      </c>
      <c r="T1900" t="s">
        <v>18</v>
      </c>
      <c r="U1900" t="s">
        <v>38</v>
      </c>
      <c r="V1900" t="s">
        <v>20</v>
      </c>
      <c r="W1900">
        <v>717</v>
      </c>
      <c r="X1900" t="s">
        <v>574</v>
      </c>
      <c r="Y1900" t="s">
        <v>590</v>
      </c>
      <c r="Z1900" t="s">
        <v>593</v>
      </c>
      <c r="AA1900">
        <v>0.17269999999999999</v>
      </c>
      <c r="AB1900" t="s">
        <v>585</v>
      </c>
      <c r="AC1900" t="s">
        <v>597</v>
      </c>
      <c r="AD1900" t="s">
        <v>471</v>
      </c>
      <c r="AE1900" t="s">
        <v>472</v>
      </c>
      <c r="AF1900" t="s">
        <v>473</v>
      </c>
      <c r="AG1900" t="s">
        <v>474</v>
      </c>
      <c r="AH1900" t="s">
        <v>475</v>
      </c>
      <c r="AI1900" t="s">
        <v>471</v>
      </c>
      <c r="AJ1900">
        <v>570241</v>
      </c>
      <c r="AK1900" t="s">
        <v>476</v>
      </c>
      <c r="AL1900" t="s">
        <v>241</v>
      </c>
      <c r="AM1900">
        <v>7394</v>
      </c>
      <c r="AN1900">
        <v>39585</v>
      </c>
      <c r="AO1900">
        <v>5548</v>
      </c>
      <c r="AP1900">
        <v>0.05</v>
      </c>
      <c r="AQ1900">
        <v>4918.5600000000004</v>
      </c>
      <c r="AR1900" t="s">
        <v>2626</v>
      </c>
      <c r="AS1900" t="s">
        <v>2626</v>
      </c>
      <c r="AT1900">
        <v>0</v>
      </c>
      <c r="AU1900" t="s">
        <v>2628</v>
      </c>
      <c r="AV1900" s="3">
        <v>45156</v>
      </c>
      <c r="AW1900" s="3" t="str">
        <f>TEXT(LoanTable[[#This Row],[Disbursement Date]],"YYYY-MM")</f>
        <v>2023-08</v>
      </c>
      <c r="AX1900" t="str">
        <f>TEXT(EDATE(LoanTable[[#This Row],[Disbursement Date]],-1),"YYYY-MM")</f>
        <v>2023-07</v>
      </c>
      <c r="AY1900">
        <f>IF(LoanTable[[#This Row],[Loan Status]]="Active",1,0)</f>
        <v>0</v>
      </c>
      <c r="AZ1900">
        <f>IF(COUNTIFS(LoanTable[Client id],LoanTable[[#This Row],[Client id]],LoanTable[Period],LoanTable[[#This Row],[Previous Period]])&gt;0,1,0)</f>
        <v>0</v>
      </c>
      <c r="BA1900" s="17" t="str">
        <f>TEXT(LoanTable[[#This Row],[Disbursement Date]],"YYYY")</f>
        <v>2023</v>
      </c>
      <c r="BB1900" s="10" cm="1">
        <f t="array" ref="BB1900">IF(YEAR(LoanTable[[#This Row],[Disbursement Date]])=MIN(YEAR(LoanTable[Disbursement Date])),"",YEAR(LoanTable[[#This Row],[Disbursement Date]])-1)</f>
        <v>2022</v>
      </c>
      <c r="BC1900" s="10">
        <f>IF(LoanTable[[#This Row],[Previous Year]]="",1,IF(COUNTIFS(LoanTable[Client id],LoanTable[[#This Row],[Client id]],LoanTable[Year],LoanTable[[#This Row],[Previous Year]])&gt;0,1,0))</f>
        <v>0</v>
      </c>
      <c r="BD1900" t="str">
        <f>YEAR(LoanTable[[#This Row],[Disbursement Date]]) &amp; "-Q" &amp; ROUNDUP(MONTH(LoanTable[[#This Row],[Disbursement Date]])/3,0)</f>
        <v>2023-Q3</v>
      </c>
      <c r="BE1900">
        <f>IF(LoanTable[[#This Row],[Disbursement Date]]=LoanTable[[#This Row],[First Loan Date]],1,0)</f>
        <v>1</v>
      </c>
    </row>
    <row r="1901" spans="1:57" x14ac:dyDescent="0.3">
      <c r="A1901" t="s">
        <v>1676</v>
      </c>
      <c r="B1901">
        <v>257</v>
      </c>
      <c r="C1901" t="s">
        <v>471</v>
      </c>
      <c r="D1901" t="s">
        <v>573</v>
      </c>
      <c r="E1901">
        <v>28619</v>
      </c>
      <c r="F1901">
        <v>16159</v>
      </c>
      <c r="G1901">
        <v>9910</v>
      </c>
      <c r="H1901" s="5">
        <v>45158</v>
      </c>
      <c r="I1901" t="s">
        <v>617</v>
      </c>
      <c r="J1901" t="s">
        <v>613</v>
      </c>
      <c r="K1901">
        <v>570241</v>
      </c>
      <c r="L1901" t="s">
        <v>477</v>
      </c>
      <c r="M1901" t="s">
        <v>78</v>
      </c>
      <c r="N1901" t="s">
        <v>13</v>
      </c>
      <c r="O1901" t="s">
        <v>46</v>
      </c>
      <c r="P1901">
        <v>26</v>
      </c>
      <c r="Q1901" s="5" t="s">
        <v>142</v>
      </c>
      <c r="R1901" t="s">
        <v>25</v>
      </c>
      <c r="S1901" t="s">
        <v>35</v>
      </c>
      <c r="T1901" t="s">
        <v>18</v>
      </c>
      <c r="U1901" t="s">
        <v>19</v>
      </c>
      <c r="V1901" t="s">
        <v>31</v>
      </c>
      <c r="W1901">
        <v>398</v>
      </c>
      <c r="X1901" t="s">
        <v>574</v>
      </c>
      <c r="Y1901" t="s">
        <v>575</v>
      </c>
      <c r="Z1901" t="s">
        <v>576</v>
      </c>
      <c r="AA1901">
        <v>0.1065</v>
      </c>
      <c r="AB1901" t="s">
        <v>577</v>
      </c>
      <c r="AC1901" t="s">
        <v>578</v>
      </c>
      <c r="AD1901" t="s">
        <v>471</v>
      </c>
      <c r="AE1901" t="s">
        <v>472</v>
      </c>
      <c r="AF1901" t="s">
        <v>473</v>
      </c>
      <c r="AG1901" t="s">
        <v>474</v>
      </c>
      <c r="AH1901" t="s">
        <v>475</v>
      </c>
      <c r="AI1901" t="s">
        <v>471</v>
      </c>
      <c r="AJ1901">
        <v>570241</v>
      </c>
      <c r="AK1901" t="s">
        <v>476</v>
      </c>
      <c r="AL1901" t="s">
        <v>241</v>
      </c>
      <c r="AM1901">
        <v>28710</v>
      </c>
      <c r="AN1901">
        <v>18024</v>
      </c>
      <c r="AO1901">
        <v>28341</v>
      </c>
      <c r="AP1901">
        <v>27.72</v>
      </c>
      <c r="AQ1901">
        <v>1276.0899999999999</v>
      </c>
      <c r="AR1901" t="s">
        <v>2626</v>
      </c>
      <c r="AS1901" t="s">
        <v>2626</v>
      </c>
      <c r="AT1901">
        <v>2</v>
      </c>
      <c r="AU1901" t="s">
        <v>2628</v>
      </c>
      <c r="AV1901" s="3">
        <v>42799</v>
      </c>
      <c r="AW1901" s="3" t="str">
        <f>TEXT(LoanTable[[#This Row],[Disbursement Date]],"YYYY-MM")</f>
        <v>2023-08</v>
      </c>
      <c r="AX1901" t="str">
        <f>TEXT(EDATE(LoanTable[[#This Row],[Disbursement Date]],-1),"YYYY-MM")</f>
        <v>2023-07</v>
      </c>
      <c r="AY1901">
        <f>IF(LoanTable[[#This Row],[Loan Status]]="Active",1,0)</f>
        <v>0</v>
      </c>
      <c r="AZ1901">
        <f>IF(COUNTIFS(LoanTable[Client id],LoanTable[[#This Row],[Client id]],LoanTable[Period],LoanTable[[#This Row],[Previous Period]])&gt;0,1,0)</f>
        <v>0</v>
      </c>
      <c r="BA1901" s="17" t="str">
        <f>TEXT(LoanTable[[#This Row],[Disbursement Date]],"YYYY")</f>
        <v>2023</v>
      </c>
      <c r="BB1901" s="10" cm="1">
        <f t="array" ref="BB1901">IF(YEAR(LoanTable[[#This Row],[Disbursement Date]])=MIN(YEAR(LoanTable[Disbursement Date])),"",YEAR(LoanTable[[#This Row],[Disbursement Date]])-1)</f>
        <v>2022</v>
      </c>
      <c r="BC1901" s="10">
        <f>IF(LoanTable[[#This Row],[Previous Year]]="",1,IF(COUNTIFS(LoanTable[Client id],LoanTable[[#This Row],[Client id]],LoanTable[Year],LoanTable[[#This Row],[Previous Year]])&gt;0,1,0))</f>
        <v>0</v>
      </c>
      <c r="BD1901" t="str">
        <f>YEAR(LoanTable[[#This Row],[Disbursement Date]]) &amp; "-Q" &amp; ROUNDUP(MONTH(LoanTable[[#This Row],[Disbursement Date]])/3,0)</f>
        <v>2023-Q3</v>
      </c>
      <c r="BE1901">
        <f>IF(LoanTable[[#This Row],[Disbursement Date]]=LoanTable[[#This Row],[First Loan Date]],1,0)</f>
        <v>0</v>
      </c>
    </row>
    <row r="1902" spans="1:57" x14ac:dyDescent="0.3">
      <c r="A1902" t="s">
        <v>683</v>
      </c>
      <c r="B1902">
        <v>264</v>
      </c>
      <c r="C1902" t="s">
        <v>265</v>
      </c>
      <c r="D1902" t="s">
        <v>589</v>
      </c>
      <c r="E1902">
        <v>44976</v>
      </c>
      <c r="F1902">
        <v>45897</v>
      </c>
      <c r="G1902">
        <v>26048</v>
      </c>
      <c r="H1902" s="5">
        <v>45158</v>
      </c>
      <c r="I1902" t="s">
        <v>612</v>
      </c>
      <c r="J1902" t="s">
        <v>613</v>
      </c>
      <c r="K1902">
        <v>30179</v>
      </c>
      <c r="L1902" t="s">
        <v>272</v>
      </c>
      <c r="M1902" t="s">
        <v>78</v>
      </c>
      <c r="N1902" t="s">
        <v>13</v>
      </c>
      <c r="O1902" t="s">
        <v>14</v>
      </c>
      <c r="P1902">
        <v>42</v>
      </c>
      <c r="Q1902" s="5" t="s">
        <v>79</v>
      </c>
      <c r="R1902" t="s">
        <v>74</v>
      </c>
      <c r="S1902" t="s">
        <v>35</v>
      </c>
      <c r="T1902" t="s">
        <v>63</v>
      </c>
      <c r="U1902" t="s">
        <v>26</v>
      </c>
      <c r="V1902" t="s">
        <v>39</v>
      </c>
      <c r="W1902">
        <v>393</v>
      </c>
      <c r="X1902" t="s">
        <v>574</v>
      </c>
      <c r="Y1902" t="s">
        <v>590</v>
      </c>
      <c r="Z1902" t="s">
        <v>576</v>
      </c>
      <c r="AA1902">
        <v>9.9099999999999994E-2</v>
      </c>
      <c r="AB1902" t="s">
        <v>577</v>
      </c>
      <c r="AC1902" t="s">
        <v>591</v>
      </c>
      <c r="AD1902" t="s">
        <v>265</v>
      </c>
      <c r="AE1902" t="s">
        <v>266</v>
      </c>
      <c r="AF1902" t="s">
        <v>267</v>
      </c>
      <c r="AG1902" t="s">
        <v>268</v>
      </c>
      <c r="AH1902" t="s">
        <v>269</v>
      </c>
      <c r="AI1902" t="s">
        <v>270</v>
      </c>
      <c r="AJ1902">
        <v>30179</v>
      </c>
      <c r="AK1902" t="s">
        <v>271</v>
      </c>
      <c r="AL1902" t="s">
        <v>241</v>
      </c>
      <c r="AM1902">
        <v>45918</v>
      </c>
      <c r="AN1902">
        <v>47503</v>
      </c>
      <c r="AO1902">
        <v>44803</v>
      </c>
      <c r="AP1902">
        <v>28.73</v>
      </c>
      <c r="AQ1902">
        <v>1007.58</v>
      </c>
      <c r="AR1902" t="s">
        <v>2626</v>
      </c>
      <c r="AS1902" t="s">
        <v>2626</v>
      </c>
      <c r="AT1902">
        <v>2</v>
      </c>
      <c r="AU1902" t="s">
        <v>2629</v>
      </c>
      <c r="AV1902" s="3">
        <v>44296</v>
      </c>
      <c r="AW1902" s="3" t="str">
        <f>TEXT(LoanTable[[#This Row],[Disbursement Date]],"YYYY-MM")</f>
        <v>2023-08</v>
      </c>
      <c r="AX1902" t="str">
        <f>TEXT(EDATE(LoanTable[[#This Row],[Disbursement Date]],-1),"YYYY-MM")</f>
        <v>2023-07</v>
      </c>
      <c r="AY1902">
        <f>IF(LoanTable[[#This Row],[Loan Status]]="Active",1,0)</f>
        <v>0</v>
      </c>
      <c r="AZ1902">
        <f>IF(COUNTIFS(LoanTable[Client id],LoanTable[[#This Row],[Client id]],LoanTable[Period],LoanTable[[#This Row],[Previous Period]])&gt;0,1,0)</f>
        <v>0</v>
      </c>
      <c r="BA1902" s="17" t="str">
        <f>TEXT(LoanTable[[#This Row],[Disbursement Date]],"YYYY")</f>
        <v>2023</v>
      </c>
      <c r="BB1902" s="10" cm="1">
        <f t="array" ref="BB1902">IF(YEAR(LoanTable[[#This Row],[Disbursement Date]])=MIN(YEAR(LoanTable[Disbursement Date])),"",YEAR(LoanTable[[#This Row],[Disbursement Date]])-1)</f>
        <v>2022</v>
      </c>
      <c r="BC1902" s="10">
        <f>IF(LoanTable[[#This Row],[Previous Year]]="",1,IF(COUNTIFS(LoanTable[Client id],LoanTable[[#This Row],[Client id]],LoanTable[Year],LoanTable[[#This Row],[Previous Year]])&gt;0,1,0))</f>
        <v>0</v>
      </c>
      <c r="BD1902" t="str">
        <f>YEAR(LoanTable[[#This Row],[Disbursement Date]]) &amp; "-Q" &amp; ROUNDUP(MONTH(LoanTable[[#This Row],[Disbursement Date]])/3,0)</f>
        <v>2023-Q3</v>
      </c>
      <c r="BE1902">
        <f>IF(LoanTable[[#This Row],[Disbursement Date]]=LoanTable[[#This Row],[First Loan Date]],1,0)</f>
        <v>0</v>
      </c>
    </row>
    <row r="1903" spans="1:57" x14ac:dyDescent="0.3">
      <c r="A1903" t="s">
        <v>1766</v>
      </c>
      <c r="B1903">
        <v>603</v>
      </c>
      <c r="C1903" t="s">
        <v>265</v>
      </c>
      <c r="D1903" t="s">
        <v>589</v>
      </c>
      <c r="E1903">
        <v>47814</v>
      </c>
      <c r="F1903">
        <v>40382</v>
      </c>
      <c r="G1903">
        <v>7162</v>
      </c>
      <c r="H1903" s="5">
        <v>45159</v>
      </c>
      <c r="I1903" t="s">
        <v>615</v>
      </c>
      <c r="J1903" t="s">
        <v>619</v>
      </c>
      <c r="K1903">
        <v>30179</v>
      </c>
      <c r="L1903" t="s">
        <v>272</v>
      </c>
      <c r="M1903" t="s">
        <v>112</v>
      </c>
      <c r="N1903" t="s">
        <v>13</v>
      </c>
      <c r="O1903" t="s">
        <v>28</v>
      </c>
      <c r="P1903">
        <v>46</v>
      </c>
      <c r="Q1903" s="5" t="s">
        <v>59</v>
      </c>
      <c r="R1903" t="s">
        <v>74</v>
      </c>
      <c r="S1903" t="s">
        <v>35</v>
      </c>
      <c r="T1903" t="s">
        <v>18</v>
      </c>
      <c r="U1903" t="s">
        <v>26</v>
      </c>
      <c r="V1903" t="s">
        <v>31</v>
      </c>
      <c r="W1903">
        <v>467</v>
      </c>
      <c r="X1903" t="s">
        <v>574</v>
      </c>
      <c r="Y1903" t="s">
        <v>590</v>
      </c>
      <c r="Z1903" t="s">
        <v>576</v>
      </c>
      <c r="AA1903">
        <v>9.9099999999999994E-2</v>
      </c>
      <c r="AB1903" t="s">
        <v>577</v>
      </c>
      <c r="AC1903" t="s">
        <v>591</v>
      </c>
      <c r="AD1903" t="s">
        <v>265</v>
      </c>
      <c r="AE1903" t="s">
        <v>266</v>
      </c>
      <c r="AF1903" t="s">
        <v>267</v>
      </c>
      <c r="AG1903" t="s">
        <v>268</v>
      </c>
      <c r="AH1903" t="s">
        <v>269</v>
      </c>
      <c r="AI1903" t="s">
        <v>270</v>
      </c>
      <c r="AJ1903">
        <v>30179</v>
      </c>
      <c r="AK1903" t="s">
        <v>271</v>
      </c>
      <c r="AL1903" t="s">
        <v>241</v>
      </c>
      <c r="AM1903">
        <v>49456</v>
      </c>
      <c r="AN1903">
        <v>40219</v>
      </c>
      <c r="AO1903">
        <v>47767</v>
      </c>
      <c r="AP1903">
        <v>1.51</v>
      </c>
      <c r="AQ1903">
        <v>1294.33</v>
      </c>
      <c r="AR1903" t="s">
        <v>2626</v>
      </c>
      <c r="AS1903" t="s">
        <v>2626</v>
      </c>
      <c r="AT1903">
        <v>0</v>
      </c>
      <c r="AU1903" t="s">
        <v>2628</v>
      </c>
      <c r="AV1903" s="3">
        <v>43150</v>
      </c>
      <c r="AW1903" s="3" t="str">
        <f>TEXT(LoanTable[[#This Row],[Disbursement Date]],"YYYY-MM")</f>
        <v>2023-08</v>
      </c>
      <c r="AX1903" t="str">
        <f>TEXT(EDATE(LoanTable[[#This Row],[Disbursement Date]],-1),"YYYY-MM")</f>
        <v>2023-07</v>
      </c>
      <c r="AY1903">
        <f>IF(LoanTable[[#This Row],[Loan Status]]="Active",1,0)</f>
        <v>0</v>
      </c>
      <c r="AZ1903">
        <f>IF(COUNTIFS(LoanTable[Client id],LoanTable[[#This Row],[Client id]],LoanTable[Period],LoanTable[[#This Row],[Previous Period]])&gt;0,1,0)</f>
        <v>0</v>
      </c>
      <c r="BA1903" s="17" t="str">
        <f>TEXT(LoanTable[[#This Row],[Disbursement Date]],"YYYY")</f>
        <v>2023</v>
      </c>
      <c r="BB1903" s="10" cm="1">
        <f t="array" ref="BB1903">IF(YEAR(LoanTable[[#This Row],[Disbursement Date]])=MIN(YEAR(LoanTable[Disbursement Date])),"",YEAR(LoanTable[[#This Row],[Disbursement Date]])-1)</f>
        <v>2022</v>
      </c>
      <c r="BC1903" s="10">
        <f>IF(LoanTable[[#This Row],[Previous Year]]="",1,IF(COUNTIFS(LoanTable[Client id],LoanTable[[#This Row],[Client id]],LoanTable[Year],LoanTable[[#This Row],[Previous Year]])&gt;0,1,0))</f>
        <v>0</v>
      </c>
      <c r="BD1903" t="str">
        <f>YEAR(LoanTable[[#This Row],[Disbursement Date]]) &amp; "-Q" &amp; ROUNDUP(MONTH(LoanTable[[#This Row],[Disbursement Date]])/3,0)</f>
        <v>2023-Q3</v>
      </c>
      <c r="BE1903">
        <f>IF(LoanTable[[#This Row],[Disbursement Date]]=LoanTable[[#This Row],[First Loan Date]],1,0)</f>
        <v>0</v>
      </c>
    </row>
    <row r="1904" spans="1:57" x14ac:dyDescent="0.3">
      <c r="A1904" t="s">
        <v>1016</v>
      </c>
      <c r="B1904">
        <v>646</v>
      </c>
      <c r="C1904" t="s">
        <v>391</v>
      </c>
      <c r="D1904" t="s">
        <v>589</v>
      </c>
      <c r="E1904">
        <v>44248</v>
      </c>
      <c r="F1904">
        <v>15959</v>
      </c>
      <c r="G1904">
        <v>39925</v>
      </c>
      <c r="H1904" s="5">
        <v>45160</v>
      </c>
      <c r="I1904" t="s">
        <v>612</v>
      </c>
      <c r="J1904" t="s">
        <v>613</v>
      </c>
      <c r="K1904">
        <v>730084</v>
      </c>
      <c r="L1904" t="s">
        <v>393</v>
      </c>
      <c r="M1904" t="s">
        <v>95</v>
      </c>
      <c r="N1904" t="s">
        <v>13</v>
      </c>
      <c r="O1904" t="s">
        <v>14</v>
      </c>
      <c r="P1904">
        <v>37</v>
      </c>
      <c r="Q1904" s="5" t="s">
        <v>37</v>
      </c>
      <c r="R1904" t="s">
        <v>74</v>
      </c>
      <c r="S1904" t="s">
        <v>35</v>
      </c>
      <c r="T1904" t="s">
        <v>18</v>
      </c>
      <c r="U1904" t="s">
        <v>65</v>
      </c>
      <c r="V1904" t="s">
        <v>20</v>
      </c>
      <c r="W1904">
        <v>479</v>
      </c>
      <c r="X1904" t="s">
        <v>574</v>
      </c>
      <c r="Y1904" t="s">
        <v>590</v>
      </c>
      <c r="Z1904" t="s">
        <v>576</v>
      </c>
      <c r="AA1904">
        <v>9.9099999999999994E-2</v>
      </c>
      <c r="AB1904" t="s">
        <v>577</v>
      </c>
      <c r="AC1904" t="s">
        <v>591</v>
      </c>
      <c r="AD1904" t="s">
        <v>391</v>
      </c>
      <c r="AE1904" t="s">
        <v>279</v>
      </c>
      <c r="AF1904" t="s">
        <v>280</v>
      </c>
      <c r="AG1904" t="s">
        <v>281</v>
      </c>
      <c r="AH1904" t="s">
        <v>282</v>
      </c>
      <c r="AI1904" t="s">
        <v>391</v>
      </c>
      <c r="AJ1904">
        <v>730084</v>
      </c>
      <c r="AK1904" t="s">
        <v>392</v>
      </c>
      <c r="AL1904" t="s">
        <v>239</v>
      </c>
      <c r="AM1904">
        <v>45831</v>
      </c>
      <c r="AN1904">
        <v>17052</v>
      </c>
      <c r="AO1904">
        <v>43990</v>
      </c>
      <c r="AP1904">
        <v>16.600000000000001</v>
      </c>
      <c r="AQ1904">
        <v>4819.1000000000004</v>
      </c>
      <c r="AR1904" t="s">
        <v>2627</v>
      </c>
      <c r="AS1904" t="s">
        <v>2626</v>
      </c>
      <c r="AT1904">
        <v>2</v>
      </c>
      <c r="AU1904" t="s">
        <v>2629</v>
      </c>
      <c r="AV1904" s="3">
        <v>42724</v>
      </c>
      <c r="AW1904" s="3" t="str">
        <f>TEXT(LoanTable[[#This Row],[Disbursement Date]],"YYYY-MM")</f>
        <v>2023-08</v>
      </c>
      <c r="AX1904" t="str">
        <f>TEXT(EDATE(LoanTable[[#This Row],[Disbursement Date]],-1),"YYYY-MM")</f>
        <v>2023-07</v>
      </c>
      <c r="AY1904">
        <f>IF(LoanTable[[#This Row],[Loan Status]]="Active",1,0)</f>
        <v>0</v>
      </c>
      <c r="AZ1904">
        <f>IF(COUNTIFS(LoanTable[Client id],LoanTable[[#This Row],[Client id]],LoanTable[Period],LoanTable[[#This Row],[Previous Period]])&gt;0,1,0)</f>
        <v>0</v>
      </c>
      <c r="BA1904" s="17" t="str">
        <f>TEXT(LoanTable[[#This Row],[Disbursement Date]],"YYYY")</f>
        <v>2023</v>
      </c>
      <c r="BB1904" s="10" cm="1">
        <f t="array" ref="BB1904">IF(YEAR(LoanTable[[#This Row],[Disbursement Date]])=MIN(YEAR(LoanTable[Disbursement Date])),"",YEAR(LoanTable[[#This Row],[Disbursement Date]])-1)</f>
        <v>2022</v>
      </c>
      <c r="BC1904" s="10">
        <f>IF(LoanTable[[#This Row],[Previous Year]]="",1,IF(COUNTIFS(LoanTable[Client id],LoanTable[[#This Row],[Client id]],LoanTable[Year],LoanTable[[#This Row],[Previous Year]])&gt;0,1,0))</f>
        <v>0</v>
      </c>
      <c r="BD1904" t="str">
        <f>YEAR(LoanTable[[#This Row],[Disbursement Date]]) &amp; "-Q" &amp; ROUNDUP(MONTH(LoanTable[[#This Row],[Disbursement Date]])/3,0)</f>
        <v>2023-Q3</v>
      </c>
      <c r="BE1904">
        <f>IF(LoanTable[[#This Row],[Disbursement Date]]=LoanTable[[#This Row],[First Loan Date]],1,0)</f>
        <v>0</v>
      </c>
    </row>
    <row r="1905" spans="1:57" x14ac:dyDescent="0.3">
      <c r="A1905" t="s">
        <v>2492</v>
      </c>
      <c r="B1905">
        <v>445</v>
      </c>
      <c r="C1905" t="s">
        <v>251</v>
      </c>
      <c r="D1905" t="s">
        <v>589</v>
      </c>
      <c r="E1905">
        <v>8237</v>
      </c>
      <c r="F1905">
        <v>25832</v>
      </c>
      <c r="G1905">
        <v>30084</v>
      </c>
      <c r="H1905" s="5">
        <v>45162</v>
      </c>
      <c r="I1905" t="s">
        <v>615</v>
      </c>
      <c r="J1905" t="s">
        <v>619</v>
      </c>
      <c r="K1905">
        <v>10068</v>
      </c>
      <c r="L1905" t="s">
        <v>319</v>
      </c>
      <c r="M1905" t="s">
        <v>133</v>
      </c>
      <c r="N1905" t="s">
        <v>13</v>
      </c>
      <c r="O1905" t="s">
        <v>33</v>
      </c>
      <c r="P1905">
        <v>22</v>
      </c>
      <c r="Q1905" s="5" t="s">
        <v>159</v>
      </c>
      <c r="R1905" t="s">
        <v>30</v>
      </c>
      <c r="S1905" t="s">
        <v>145</v>
      </c>
      <c r="T1905" t="s">
        <v>63</v>
      </c>
      <c r="U1905" t="s">
        <v>22</v>
      </c>
      <c r="V1905" t="s">
        <v>39</v>
      </c>
      <c r="W1905">
        <v>564</v>
      </c>
      <c r="X1905" t="s">
        <v>574</v>
      </c>
      <c r="Y1905" t="s">
        <v>590</v>
      </c>
      <c r="Z1905" t="s">
        <v>576</v>
      </c>
      <c r="AA1905">
        <v>9.9099999999999994E-2</v>
      </c>
      <c r="AB1905" t="s">
        <v>577</v>
      </c>
      <c r="AC1905" t="s">
        <v>591</v>
      </c>
      <c r="AD1905" t="s">
        <v>251</v>
      </c>
      <c r="AE1905" t="s">
        <v>250</v>
      </c>
      <c r="AF1905" t="s">
        <v>251</v>
      </c>
      <c r="AG1905" t="s">
        <v>252</v>
      </c>
      <c r="AH1905" t="s">
        <v>253</v>
      </c>
      <c r="AI1905" t="s">
        <v>317</v>
      </c>
      <c r="AJ1905">
        <v>10068</v>
      </c>
      <c r="AK1905" t="s">
        <v>318</v>
      </c>
      <c r="AL1905" t="s">
        <v>256</v>
      </c>
      <c r="AM1905">
        <v>9677</v>
      </c>
      <c r="AN1905">
        <v>25972</v>
      </c>
      <c r="AO1905">
        <v>7769</v>
      </c>
      <c r="AP1905">
        <v>18.22</v>
      </c>
      <c r="AQ1905">
        <v>4639.09</v>
      </c>
      <c r="AR1905" t="s">
        <v>2626</v>
      </c>
      <c r="AS1905" t="s">
        <v>2626</v>
      </c>
      <c r="AT1905">
        <v>2</v>
      </c>
      <c r="AU1905" t="s">
        <v>2629</v>
      </c>
      <c r="AV1905" s="3">
        <v>43203</v>
      </c>
      <c r="AW1905" s="3" t="str">
        <f>TEXT(LoanTable[[#This Row],[Disbursement Date]],"YYYY-MM")</f>
        <v>2023-08</v>
      </c>
      <c r="AX1905" t="str">
        <f>TEXT(EDATE(LoanTable[[#This Row],[Disbursement Date]],-1),"YYYY-MM")</f>
        <v>2023-07</v>
      </c>
      <c r="AY1905">
        <f>IF(LoanTable[[#This Row],[Loan Status]]="Active",1,0)</f>
        <v>0</v>
      </c>
      <c r="AZ1905">
        <f>IF(COUNTIFS(LoanTable[Client id],LoanTable[[#This Row],[Client id]],LoanTable[Period],LoanTable[[#This Row],[Previous Period]])&gt;0,1,0)</f>
        <v>0</v>
      </c>
      <c r="BA1905" s="17" t="str">
        <f>TEXT(LoanTable[[#This Row],[Disbursement Date]],"YYYY")</f>
        <v>2023</v>
      </c>
      <c r="BB1905" s="10" cm="1">
        <f t="array" ref="BB1905">IF(YEAR(LoanTable[[#This Row],[Disbursement Date]])=MIN(YEAR(LoanTable[Disbursement Date])),"",YEAR(LoanTable[[#This Row],[Disbursement Date]])-1)</f>
        <v>2022</v>
      </c>
      <c r="BC1905" s="10">
        <f>IF(LoanTable[[#This Row],[Previous Year]]="",1,IF(COUNTIFS(LoanTable[Client id],LoanTable[[#This Row],[Client id]],LoanTable[Year],LoanTable[[#This Row],[Previous Year]])&gt;0,1,0))</f>
        <v>0</v>
      </c>
      <c r="BD1905" t="str">
        <f>YEAR(LoanTable[[#This Row],[Disbursement Date]]) &amp; "-Q" &amp; ROUNDUP(MONTH(LoanTable[[#This Row],[Disbursement Date]])/3,0)</f>
        <v>2023-Q3</v>
      </c>
      <c r="BE1905">
        <f>IF(LoanTable[[#This Row],[Disbursement Date]]=LoanTable[[#This Row],[First Loan Date]],1,0)</f>
        <v>0</v>
      </c>
    </row>
    <row r="1906" spans="1:57" x14ac:dyDescent="0.3">
      <c r="A1906" t="s">
        <v>1689</v>
      </c>
      <c r="B1906">
        <v>418</v>
      </c>
      <c r="C1906" t="s">
        <v>249</v>
      </c>
      <c r="D1906" t="s">
        <v>573</v>
      </c>
      <c r="E1906">
        <v>4292</v>
      </c>
      <c r="F1906">
        <v>49882</v>
      </c>
      <c r="G1906">
        <v>34813</v>
      </c>
      <c r="H1906" s="5">
        <v>45163</v>
      </c>
      <c r="I1906" t="s">
        <v>615</v>
      </c>
      <c r="J1906" t="s">
        <v>619</v>
      </c>
      <c r="K1906">
        <v>910182</v>
      </c>
      <c r="L1906" t="s">
        <v>257</v>
      </c>
      <c r="M1906" t="s">
        <v>219</v>
      </c>
      <c r="N1906" t="s">
        <v>13</v>
      </c>
      <c r="O1906" t="s">
        <v>28</v>
      </c>
      <c r="P1906">
        <v>51</v>
      </c>
      <c r="Q1906" s="5" t="s">
        <v>220</v>
      </c>
      <c r="R1906" t="s">
        <v>16</v>
      </c>
      <c r="S1906" t="s">
        <v>35</v>
      </c>
      <c r="T1906" t="s">
        <v>63</v>
      </c>
      <c r="U1906" t="s">
        <v>38</v>
      </c>
      <c r="V1906" t="s">
        <v>20</v>
      </c>
      <c r="W1906">
        <v>770</v>
      </c>
      <c r="X1906" t="s">
        <v>574</v>
      </c>
      <c r="Y1906" t="s">
        <v>575</v>
      </c>
      <c r="Z1906" t="s">
        <v>576</v>
      </c>
      <c r="AA1906">
        <v>0.1065</v>
      </c>
      <c r="AB1906" t="s">
        <v>577</v>
      </c>
      <c r="AC1906" t="s">
        <v>578</v>
      </c>
      <c r="AD1906" t="s">
        <v>249</v>
      </c>
      <c r="AE1906" t="s">
        <v>250</v>
      </c>
      <c r="AF1906" t="s">
        <v>251</v>
      </c>
      <c r="AG1906" t="s">
        <v>252</v>
      </c>
      <c r="AH1906" t="s">
        <v>253</v>
      </c>
      <c r="AI1906" t="s">
        <v>254</v>
      </c>
      <c r="AJ1906">
        <v>910182</v>
      </c>
      <c r="AK1906" t="s">
        <v>255</v>
      </c>
      <c r="AL1906" t="s">
        <v>256</v>
      </c>
      <c r="AM1906">
        <v>6260</v>
      </c>
      <c r="AN1906">
        <v>50266</v>
      </c>
      <c r="AO1906">
        <v>4188</v>
      </c>
      <c r="AP1906">
        <v>45.74</v>
      </c>
      <c r="AQ1906">
        <v>3800.49</v>
      </c>
      <c r="AR1906" t="s">
        <v>2626</v>
      </c>
      <c r="AS1906" t="s">
        <v>2626</v>
      </c>
      <c r="AT1906">
        <v>2</v>
      </c>
      <c r="AU1906" t="s">
        <v>2628</v>
      </c>
      <c r="AV1906" s="3">
        <v>45163</v>
      </c>
      <c r="AW1906" s="3" t="str">
        <f>TEXT(LoanTable[[#This Row],[Disbursement Date]],"YYYY-MM")</f>
        <v>2023-08</v>
      </c>
      <c r="AX1906" t="str">
        <f>TEXT(EDATE(LoanTable[[#This Row],[Disbursement Date]],-1),"YYYY-MM")</f>
        <v>2023-07</v>
      </c>
      <c r="AY1906">
        <f>IF(LoanTable[[#This Row],[Loan Status]]="Active",1,0)</f>
        <v>0</v>
      </c>
      <c r="AZ1906">
        <f>IF(COUNTIFS(LoanTable[Client id],LoanTable[[#This Row],[Client id]],LoanTable[Period],LoanTable[[#This Row],[Previous Period]])&gt;0,1,0)</f>
        <v>0</v>
      </c>
      <c r="BA1906" s="17" t="str">
        <f>TEXT(LoanTable[[#This Row],[Disbursement Date]],"YYYY")</f>
        <v>2023</v>
      </c>
      <c r="BB1906" s="10" cm="1">
        <f t="array" ref="BB1906">IF(YEAR(LoanTable[[#This Row],[Disbursement Date]])=MIN(YEAR(LoanTable[Disbursement Date])),"",YEAR(LoanTable[[#This Row],[Disbursement Date]])-1)</f>
        <v>2022</v>
      </c>
      <c r="BC1906" s="10">
        <f>IF(LoanTable[[#This Row],[Previous Year]]="",1,IF(COUNTIFS(LoanTable[Client id],LoanTable[[#This Row],[Client id]],LoanTable[Year],LoanTable[[#This Row],[Previous Year]])&gt;0,1,0))</f>
        <v>0</v>
      </c>
      <c r="BD1906" t="str">
        <f>YEAR(LoanTable[[#This Row],[Disbursement Date]]) &amp; "-Q" &amp; ROUNDUP(MONTH(LoanTable[[#This Row],[Disbursement Date]])/3,0)</f>
        <v>2023-Q3</v>
      </c>
      <c r="BE1906">
        <f>IF(LoanTable[[#This Row],[Disbursement Date]]=LoanTable[[#This Row],[First Loan Date]],1,0)</f>
        <v>1</v>
      </c>
    </row>
    <row r="1907" spans="1:57" x14ac:dyDescent="0.3">
      <c r="A1907" t="s">
        <v>1349</v>
      </c>
      <c r="B1907">
        <v>896</v>
      </c>
      <c r="C1907" t="s">
        <v>409</v>
      </c>
      <c r="D1907" t="s">
        <v>573</v>
      </c>
      <c r="E1907">
        <v>7361</v>
      </c>
      <c r="F1907">
        <v>12688</v>
      </c>
      <c r="G1907">
        <v>31761</v>
      </c>
      <c r="H1907" s="5">
        <v>45163</v>
      </c>
      <c r="I1907" t="s">
        <v>615</v>
      </c>
      <c r="J1907" t="s">
        <v>613</v>
      </c>
      <c r="K1907">
        <v>1030063</v>
      </c>
      <c r="L1907" t="s">
        <v>411</v>
      </c>
      <c r="M1907" t="s">
        <v>211</v>
      </c>
      <c r="N1907" t="s">
        <v>13</v>
      </c>
      <c r="O1907" t="s">
        <v>28</v>
      </c>
      <c r="P1907">
        <v>53</v>
      </c>
      <c r="Q1907" s="5" t="s">
        <v>62</v>
      </c>
      <c r="R1907" t="s">
        <v>104</v>
      </c>
      <c r="S1907" t="s">
        <v>105</v>
      </c>
      <c r="T1907" t="s">
        <v>18</v>
      </c>
      <c r="U1907" t="s">
        <v>38</v>
      </c>
      <c r="V1907" t="s">
        <v>31</v>
      </c>
      <c r="W1907">
        <v>812</v>
      </c>
      <c r="X1907" t="s">
        <v>574</v>
      </c>
      <c r="Y1907" t="s">
        <v>575</v>
      </c>
      <c r="Z1907" t="s">
        <v>576</v>
      </c>
      <c r="AA1907">
        <v>0.1065</v>
      </c>
      <c r="AB1907" t="s">
        <v>577</v>
      </c>
      <c r="AC1907" t="s">
        <v>578</v>
      </c>
      <c r="AD1907" t="s">
        <v>409</v>
      </c>
      <c r="AE1907" t="s">
        <v>234</v>
      </c>
      <c r="AF1907" t="s">
        <v>235</v>
      </c>
      <c r="AG1907" t="s">
        <v>236</v>
      </c>
      <c r="AH1907" t="s">
        <v>237</v>
      </c>
      <c r="AI1907" t="s">
        <v>246</v>
      </c>
      <c r="AJ1907">
        <v>1030063</v>
      </c>
      <c r="AK1907" t="s">
        <v>410</v>
      </c>
      <c r="AL1907" t="s">
        <v>241</v>
      </c>
      <c r="AM1907">
        <v>8887</v>
      </c>
      <c r="AN1907">
        <v>13722</v>
      </c>
      <c r="AO1907">
        <v>7012</v>
      </c>
      <c r="AP1907">
        <v>34.880000000000003</v>
      </c>
      <c r="AQ1907">
        <v>571.79</v>
      </c>
      <c r="AR1907" t="s">
        <v>2626</v>
      </c>
      <c r="AS1907" t="s">
        <v>2626</v>
      </c>
      <c r="AT1907">
        <v>0</v>
      </c>
      <c r="AU1907" t="s">
        <v>2628</v>
      </c>
      <c r="AV1907" s="3">
        <v>43982</v>
      </c>
      <c r="AW1907" s="3" t="str">
        <f>TEXT(LoanTable[[#This Row],[Disbursement Date]],"YYYY-MM")</f>
        <v>2023-08</v>
      </c>
      <c r="AX1907" t="str">
        <f>TEXT(EDATE(LoanTable[[#This Row],[Disbursement Date]],-1),"YYYY-MM")</f>
        <v>2023-07</v>
      </c>
      <c r="AY1907">
        <f>IF(LoanTable[[#This Row],[Loan Status]]="Active",1,0)</f>
        <v>0</v>
      </c>
      <c r="AZ1907">
        <f>IF(COUNTIFS(LoanTable[Client id],LoanTable[[#This Row],[Client id]],LoanTable[Period],LoanTable[[#This Row],[Previous Period]])&gt;0,1,0)</f>
        <v>0</v>
      </c>
      <c r="BA1907" s="17" t="str">
        <f>TEXT(LoanTable[[#This Row],[Disbursement Date]],"YYYY")</f>
        <v>2023</v>
      </c>
      <c r="BB1907" s="10" cm="1">
        <f t="array" ref="BB1907">IF(YEAR(LoanTable[[#This Row],[Disbursement Date]])=MIN(YEAR(LoanTable[Disbursement Date])),"",YEAR(LoanTable[[#This Row],[Disbursement Date]])-1)</f>
        <v>2022</v>
      </c>
      <c r="BC1907" s="10">
        <f>IF(LoanTable[[#This Row],[Previous Year]]="",1,IF(COUNTIFS(LoanTable[Client id],LoanTable[[#This Row],[Client id]],LoanTable[Year],LoanTable[[#This Row],[Previous Year]])&gt;0,1,0))</f>
        <v>0</v>
      </c>
      <c r="BD1907" t="str">
        <f>YEAR(LoanTable[[#This Row],[Disbursement Date]]) &amp; "-Q" &amp; ROUNDUP(MONTH(LoanTable[[#This Row],[Disbursement Date]])/3,0)</f>
        <v>2023-Q3</v>
      </c>
      <c r="BE1907">
        <f>IF(LoanTable[[#This Row],[Disbursement Date]]=LoanTable[[#This Row],[First Loan Date]],1,0)</f>
        <v>0</v>
      </c>
    </row>
    <row r="1908" spans="1:57" x14ac:dyDescent="0.3">
      <c r="A1908" t="s">
        <v>2486</v>
      </c>
      <c r="B1908">
        <v>408</v>
      </c>
      <c r="C1908" t="s">
        <v>310</v>
      </c>
      <c r="D1908" t="s">
        <v>573</v>
      </c>
      <c r="E1908">
        <v>25919</v>
      </c>
      <c r="F1908">
        <v>2199</v>
      </c>
      <c r="G1908">
        <v>37519</v>
      </c>
      <c r="H1908" s="5">
        <v>45165</v>
      </c>
      <c r="I1908" t="s">
        <v>612</v>
      </c>
      <c r="J1908" t="s">
        <v>619</v>
      </c>
      <c r="K1908">
        <v>140056</v>
      </c>
      <c r="L1908" t="s">
        <v>312</v>
      </c>
      <c r="M1908" t="s">
        <v>116</v>
      </c>
      <c r="N1908" t="s">
        <v>13</v>
      </c>
      <c r="O1908" t="s">
        <v>14</v>
      </c>
      <c r="P1908">
        <v>36</v>
      </c>
      <c r="Q1908" s="5" t="s">
        <v>67</v>
      </c>
      <c r="R1908" t="s">
        <v>30</v>
      </c>
      <c r="S1908" t="s">
        <v>145</v>
      </c>
      <c r="T1908" t="s">
        <v>18</v>
      </c>
      <c r="U1908" t="s">
        <v>65</v>
      </c>
      <c r="V1908" t="s">
        <v>39</v>
      </c>
      <c r="W1908">
        <v>514</v>
      </c>
      <c r="X1908" t="s">
        <v>574</v>
      </c>
      <c r="Y1908" t="s">
        <v>575</v>
      </c>
      <c r="Z1908" t="s">
        <v>576</v>
      </c>
      <c r="AA1908">
        <v>0.1065</v>
      </c>
      <c r="AB1908" t="s">
        <v>577</v>
      </c>
      <c r="AC1908" t="s">
        <v>578</v>
      </c>
      <c r="AD1908" t="s">
        <v>310</v>
      </c>
      <c r="AE1908" t="s">
        <v>250</v>
      </c>
      <c r="AF1908" t="s">
        <v>251</v>
      </c>
      <c r="AG1908" t="s">
        <v>252</v>
      </c>
      <c r="AH1908" t="s">
        <v>253</v>
      </c>
      <c r="AI1908" t="s">
        <v>310</v>
      </c>
      <c r="AJ1908">
        <v>140056</v>
      </c>
      <c r="AK1908" t="s">
        <v>311</v>
      </c>
      <c r="AL1908" t="s">
        <v>239</v>
      </c>
      <c r="AM1908">
        <v>25634</v>
      </c>
      <c r="AN1908">
        <v>2743</v>
      </c>
      <c r="AO1908">
        <v>25887</v>
      </c>
      <c r="AP1908">
        <v>8.4499999999999993</v>
      </c>
      <c r="AQ1908">
        <v>1693.86</v>
      </c>
      <c r="AR1908" t="s">
        <v>2626</v>
      </c>
      <c r="AS1908" t="s">
        <v>2626</v>
      </c>
      <c r="AT1908">
        <v>1</v>
      </c>
      <c r="AU1908" t="s">
        <v>2628</v>
      </c>
      <c r="AV1908" s="3">
        <v>42399</v>
      </c>
      <c r="AW1908" s="3" t="str">
        <f>TEXT(LoanTable[[#This Row],[Disbursement Date]],"YYYY-MM")</f>
        <v>2023-08</v>
      </c>
      <c r="AX1908" t="str">
        <f>TEXT(EDATE(LoanTable[[#This Row],[Disbursement Date]],-1),"YYYY-MM")</f>
        <v>2023-07</v>
      </c>
      <c r="AY1908">
        <f>IF(LoanTable[[#This Row],[Loan Status]]="Active",1,0)</f>
        <v>0</v>
      </c>
      <c r="AZ1908">
        <f>IF(COUNTIFS(LoanTable[Client id],LoanTable[[#This Row],[Client id]],LoanTable[Period],LoanTable[[#This Row],[Previous Period]])&gt;0,1,0)</f>
        <v>0</v>
      </c>
      <c r="BA1908" s="17" t="str">
        <f>TEXT(LoanTable[[#This Row],[Disbursement Date]],"YYYY")</f>
        <v>2023</v>
      </c>
      <c r="BB1908" s="10" cm="1">
        <f t="array" ref="BB1908">IF(YEAR(LoanTable[[#This Row],[Disbursement Date]])=MIN(YEAR(LoanTable[Disbursement Date])),"",YEAR(LoanTable[[#This Row],[Disbursement Date]])-1)</f>
        <v>2022</v>
      </c>
      <c r="BC1908" s="10">
        <f>IF(LoanTable[[#This Row],[Previous Year]]="",1,IF(COUNTIFS(LoanTable[Client id],LoanTable[[#This Row],[Client id]],LoanTable[Year],LoanTable[[#This Row],[Previous Year]])&gt;0,1,0))</f>
        <v>0</v>
      </c>
      <c r="BD1908" t="str">
        <f>YEAR(LoanTable[[#This Row],[Disbursement Date]]) &amp; "-Q" &amp; ROUNDUP(MONTH(LoanTable[[#This Row],[Disbursement Date]])/3,0)</f>
        <v>2023-Q3</v>
      </c>
      <c r="BE1908">
        <f>IF(LoanTable[[#This Row],[Disbursement Date]]=LoanTable[[#This Row],[First Loan Date]],1,0)</f>
        <v>0</v>
      </c>
    </row>
    <row r="1909" spans="1:57" x14ac:dyDescent="0.3">
      <c r="A1909" t="s">
        <v>2231</v>
      </c>
      <c r="B1909">
        <v>1001</v>
      </c>
      <c r="C1909" t="s">
        <v>461</v>
      </c>
      <c r="D1909" t="s">
        <v>573</v>
      </c>
      <c r="E1909">
        <v>10549</v>
      </c>
      <c r="F1909">
        <v>32567</v>
      </c>
      <c r="G1909">
        <v>19498</v>
      </c>
      <c r="H1909" s="5">
        <v>45169</v>
      </c>
      <c r="I1909" t="s">
        <v>617</v>
      </c>
      <c r="J1909" t="s">
        <v>619</v>
      </c>
      <c r="K1909">
        <v>440052</v>
      </c>
      <c r="L1909" t="s">
        <v>467</v>
      </c>
      <c r="M1909" t="s">
        <v>128</v>
      </c>
      <c r="N1909" t="s">
        <v>13</v>
      </c>
      <c r="O1909" t="s">
        <v>14</v>
      </c>
      <c r="P1909">
        <v>42</v>
      </c>
      <c r="Q1909" s="5" t="s">
        <v>129</v>
      </c>
      <c r="R1909" t="s">
        <v>25</v>
      </c>
      <c r="S1909" t="s">
        <v>35</v>
      </c>
      <c r="T1909" t="s">
        <v>18</v>
      </c>
      <c r="U1909" t="s">
        <v>38</v>
      </c>
      <c r="V1909" t="s">
        <v>20</v>
      </c>
      <c r="W1909">
        <v>717</v>
      </c>
      <c r="X1909" t="s">
        <v>574</v>
      </c>
      <c r="Y1909" t="s">
        <v>575</v>
      </c>
      <c r="Z1909" t="s">
        <v>576</v>
      </c>
      <c r="AA1909">
        <v>0.1065</v>
      </c>
      <c r="AB1909" t="s">
        <v>577</v>
      </c>
      <c r="AC1909" t="s">
        <v>578</v>
      </c>
      <c r="AD1909" t="s">
        <v>461</v>
      </c>
      <c r="AE1909" t="s">
        <v>462</v>
      </c>
      <c r="AF1909" t="s">
        <v>463</v>
      </c>
      <c r="AG1909" t="s">
        <v>464</v>
      </c>
      <c r="AH1909" t="s">
        <v>465</v>
      </c>
      <c r="AI1909" t="s">
        <v>461</v>
      </c>
      <c r="AJ1909">
        <v>440052</v>
      </c>
      <c r="AK1909" t="s">
        <v>466</v>
      </c>
      <c r="AL1909" t="s">
        <v>256</v>
      </c>
      <c r="AM1909">
        <v>12187</v>
      </c>
      <c r="AN1909">
        <v>33819</v>
      </c>
      <c r="AO1909">
        <v>10544</v>
      </c>
      <c r="AP1909">
        <v>30.33</v>
      </c>
      <c r="AQ1909">
        <v>1504.86</v>
      </c>
      <c r="AR1909" t="s">
        <v>2626</v>
      </c>
      <c r="AS1909" t="s">
        <v>2626</v>
      </c>
      <c r="AT1909">
        <v>1</v>
      </c>
      <c r="AU1909" t="s">
        <v>2628</v>
      </c>
      <c r="AV1909" s="3">
        <v>43591</v>
      </c>
      <c r="AW1909" s="3" t="str">
        <f>TEXT(LoanTable[[#This Row],[Disbursement Date]],"YYYY-MM")</f>
        <v>2023-08</v>
      </c>
      <c r="AX1909" t="str">
        <f>TEXT(EDATE(LoanTable[[#This Row],[Disbursement Date]],-1),"YYYY-MM")</f>
        <v>2023-07</v>
      </c>
      <c r="AY1909">
        <f>IF(LoanTable[[#This Row],[Loan Status]]="Active",1,0)</f>
        <v>0</v>
      </c>
      <c r="AZ1909">
        <f>IF(COUNTIFS(LoanTable[Client id],LoanTable[[#This Row],[Client id]],LoanTable[Period],LoanTable[[#This Row],[Previous Period]])&gt;0,1,0)</f>
        <v>0</v>
      </c>
      <c r="BA1909" s="17" t="str">
        <f>TEXT(LoanTable[[#This Row],[Disbursement Date]],"YYYY")</f>
        <v>2023</v>
      </c>
      <c r="BB1909" s="10" cm="1">
        <f t="array" ref="BB1909">IF(YEAR(LoanTable[[#This Row],[Disbursement Date]])=MIN(YEAR(LoanTable[Disbursement Date])),"",YEAR(LoanTable[[#This Row],[Disbursement Date]])-1)</f>
        <v>2022</v>
      </c>
      <c r="BC1909" s="10">
        <f>IF(LoanTable[[#This Row],[Previous Year]]="",1,IF(COUNTIFS(LoanTable[Client id],LoanTable[[#This Row],[Client id]],LoanTable[Year],LoanTable[[#This Row],[Previous Year]])&gt;0,1,0))</f>
        <v>0</v>
      </c>
      <c r="BD1909" t="str">
        <f>YEAR(LoanTable[[#This Row],[Disbursement Date]]) &amp; "-Q" &amp; ROUNDUP(MONTH(LoanTable[[#This Row],[Disbursement Date]])/3,0)</f>
        <v>2023-Q3</v>
      </c>
      <c r="BE1909">
        <f>IF(LoanTable[[#This Row],[Disbursement Date]]=LoanTable[[#This Row],[First Loan Date]],1,0)</f>
        <v>0</v>
      </c>
    </row>
    <row r="1910" spans="1:57" x14ac:dyDescent="0.3">
      <c r="A1910" t="s">
        <v>930</v>
      </c>
      <c r="B1910">
        <v>174</v>
      </c>
      <c r="C1910" t="s">
        <v>249</v>
      </c>
      <c r="D1910" t="s">
        <v>589</v>
      </c>
      <c r="E1910">
        <v>5337</v>
      </c>
      <c r="F1910">
        <v>18124</v>
      </c>
      <c r="G1910">
        <v>28449</v>
      </c>
      <c r="H1910" s="5">
        <v>45170</v>
      </c>
      <c r="I1910" t="s">
        <v>612</v>
      </c>
      <c r="J1910" t="s">
        <v>619</v>
      </c>
      <c r="K1910">
        <v>910182</v>
      </c>
      <c r="L1910" t="s">
        <v>257</v>
      </c>
      <c r="M1910" t="s">
        <v>98</v>
      </c>
      <c r="N1910" t="s">
        <v>13</v>
      </c>
      <c r="O1910" t="s">
        <v>28</v>
      </c>
      <c r="P1910">
        <v>54</v>
      </c>
      <c r="Q1910" s="5" t="s">
        <v>92</v>
      </c>
      <c r="R1910" t="s">
        <v>104</v>
      </c>
      <c r="S1910" t="s">
        <v>105</v>
      </c>
      <c r="T1910" t="s">
        <v>18</v>
      </c>
      <c r="U1910" t="s">
        <v>38</v>
      </c>
      <c r="V1910" t="s">
        <v>20</v>
      </c>
      <c r="W1910">
        <v>433</v>
      </c>
      <c r="X1910" t="s">
        <v>574</v>
      </c>
      <c r="Y1910" t="s">
        <v>590</v>
      </c>
      <c r="Z1910" t="s">
        <v>576</v>
      </c>
      <c r="AA1910">
        <v>9.9099999999999994E-2</v>
      </c>
      <c r="AB1910" t="s">
        <v>577</v>
      </c>
      <c r="AC1910" t="s">
        <v>591</v>
      </c>
      <c r="AD1910" t="s">
        <v>249</v>
      </c>
      <c r="AE1910" t="s">
        <v>250</v>
      </c>
      <c r="AF1910" t="s">
        <v>251</v>
      </c>
      <c r="AG1910" t="s">
        <v>252</v>
      </c>
      <c r="AH1910" t="s">
        <v>253</v>
      </c>
      <c r="AI1910" t="s">
        <v>254</v>
      </c>
      <c r="AJ1910">
        <v>910182</v>
      </c>
      <c r="AK1910" t="s">
        <v>255</v>
      </c>
      <c r="AL1910" t="s">
        <v>256</v>
      </c>
      <c r="AM1910">
        <v>5817</v>
      </c>
      <c r="AN1910">
        <v>19570</v>
      </c>
      <c r="AO1910">
        <v>5166</v>
      </c>
      <c r="AP1910">
        <v>28.92</v>
      </c>
      <c r="AQ1910">
        <v>1514.07</v>
      </c>
      <c r="AR1910" t="s">
        <v>2626</v>
      </c>
      <c r="AS1910" t="s">
        <v>2626</v>
      </c>
      <c r="AT1910">
        <v>1</v>
      </c>
      <c r="AU1910" t="s">
        <v>2628</v>
      </c>
      <c r="AV1910" s="3">
        <v>44320</v>
      </c>
      <c r="AW1910" s="3" t="str">
        <f>TEXT(LoanTable[[#This Row],[Disbursement Date]],"YYYY-MM")</f>
        <v>2023-09</v>
      </c>
      <c r="AX1910" t="str">
        <f>TEXT(EDATE(LoanTable[[#This Row],[Disbursement Date]],-1),"YYYY-MM")</f>
        <v>2023-08</v>
      </c>
      <c r="AY1910">
        <f>IF(LoanTable[[#This Row],[Loan Status]]="Active",1,0)</f>
        <v>0</v>
      </c>
      <c r="AZ1910">
        <f>IF(COUNTIFS(LoanTable[Client id],LoanTable[[#This Row],[Client id]],LoanTable[Period],LoanTable[[#This Row],[Previous Period]])&gt;0,1,0)</f>
        <v>0</v>
      </c>
      <c r="BA1910" s="17" t="str">
        <f>TEXT(LoanTable[[#This Row],[Disbursement Date]],"YYYY")</f>
        <v>2023</v>
      </c>
      <c r="BB1910" s="10" cm="1">
        <f t="array" ref="BB1910">IF(YEAR(LoanTable[[#This Row],[Disbursement Date]])=MIN(YEAR(LoanTable[Disbursement Date])),"",YEAR(LoanTable[[#This Row],[Disbursement Date]])-1)</f>
        <v>2022</v>
      </c>
      <c r="BC1910" s="10">
        <f>IF(LoanTable[[#This Row],[Previous Year]]="",1,IF(COUNTIFS(LoanTable[Client id],LoanTable[[#This Row],[Client id]],LoanTable[Year],LoanTable[[#This Row],[Previous Year]])&gt;0,1,0))</f>
        <v>1</v>
      </c>
      <c r="BD1910" t="str">
        <f>YEAR(LoanTable[[#This Row],[Disbursement Date]]) &amp; "-Q" &amp; ROUNDUP(MONTH(LoanTable[[#This Row],[Disbursement Date]])/3,0)</f>
        <v>2023-Q3</v>
      </c>
      <c r="BE1910">
        <f>IF(LoanTable[[#This Row],[Disbursement Date]]=LoanTable[[#This Row],[First Loan Date]],1,0)</f>
        <v>0</v>
      </c>
    </row>
    <row r="1911" spans="1:57" x14ac:dyDescent="0.3">
      <c r="A1911" t="s">
        <v>1668</v>
      </c>
      <c r="B1911">
        <v>234</v>
      </c>
      <c r="C1911" t="s">
        <v>265</v>
      </c>
      <c r="D1911" t="s">
        <v>573</v>
      </c>
      <c r="E1911">
        <v>7038</v>
      </c>
      <c r="F1911">
        <v>15683</v>
      </c>
      <c r="G1911">
        <v>24693</v>
      </c>
      <c r="H1911" s="5">
        <v>45170</v>
      </c>
      <c r="I1911" t="s">
        <v>612</v>
      </c>
      <c r="J1911" t="s">
        <v>619</v>
      </c>
      <c r="K1911">
        <v>30179</v>
      </c>
      <c r="L1911" t="s">
        <v>272</v>
      </c>
      <c r="M1911" t="s">
        <v>172</v>
      </c>
      <c r="N1911" t="s">
        <v>13</v>
      </c>
      <c r="O1911" t="s">
        <v>14</v>
      </c>
      <c r="P1911">
        <v>38</v>
      </c>
      <c r="Q1911" s="5" t="s">
        <v>15</v>
      </c>
      <c r="R1911" t="s">
        <v>30</v>
      </c>
      <c r="S1911" t="s">
        <v>145</v>
      </c>
      <c r="T1911" t="s">
        <v>63</v>
      </c>
      <c r="U1911" t="s">
        <v>38</v>
      </c>
      <c r="V1911" t="s">
        <v>31</v>
      </c>
      <c r="W1911">
        <v>308</v>
      </c>
      <c r="X1911" t="s">
        <v>574</v>
      </c>
      <c r="Y1911" t="s">
        <v>575</v>
      </c>
      <c r="Z1911" t="s">
        <v>576</v>
      </c>
      <c r="AA1911">
        <v>0.1065</v>
      </c>
      <c r="AB1911" t="s">
        <v>577</v>
      </c>
      <c r="AC1911" t="s">
        <v>578</v>
      </c>
      <c r="AD1911" t="s">
        <v>265</v>
      </c>
      <c r="AE1911" t="s">
        <v>266</v>
      </c>
      <c r="AF1911" t="s">
        <v>267</v>
      </c>
      <c r="AG1911" t="s">
        <v>268</v>
      </c>
      <c r="AH1911" t="s">
        <v>269</v>
      </c>
      <c r="AI1911" t="s">
        <v>270</v>
      </c>
      <c r="AJ1911">
        <v>30179</v>
      </c>
      <c r="AK1911" t="s">
        <v>271</v>
      </c>
      <c r="AL1911" t="s">
        <v>241</v>
      </c>
      <c r="AM1911">
        <v>7790</v>
      </c>
      <c r="AN1911">
        <v>15967</v>
      </c>
      <c r="AO1911">
        <v>6829</v>
      </c>
      <c r="AP1911">
        <v>27.57</v>
      </c>
      <c r="AQ1911">
        <v>4616.03</v>
      </c>
      <c r="AR1911" t="s">
        <v>2627</v>
      </c>
      <c r="AS1911" t="s">
        <v>2626</v>
      </c>
      <c r="AT1911">
        <v>2</v>
      </c>
      <c r="AU1911" t="s">
        <v>2628</v>
      </c>
      <c r="AV1911" s="3">
        <v>45170</v>
      </c>
      <c r="AW1911" s="3" t="str">
        <f>TEXT(LoanTable[[#This Row],[Disbursement Date]],"YYYY-MM")</f>
        <v>2023-09</v>
      </c>
      <c r="AX1911" t="str">
        <f>TEXT(EDATE(LoanTable[[#This Row],[Disbursement Date]],-1),"YYYY-MM")</f>
        <v>2023-08</v>
      </c>
      <c r="AY1911">
        <f>IF(LoanTable[[#This Row],[Loan Status]]="Active",1,0)</f>
        <v>0</v>
      </c>
      <c r="AZ1911">
        <f>IF(COUNTIFS(LoanTable[Client id],LoanTable[[#This Row],[Client id]],LoanTable[Period],LoanTable[[#This Row],[Previous Period]])&gt;0,1,0)</f>
        <v>0</v>
      </c>
      <c r="BA1911" s="17" t="str">
        <f>TEXT(LoanTable[[#This Row],[Disbursement Date]],"YYYY")</f>
        <v>2023</v>
      </c>
      <c r="BB1911" s="10" cm="1">
        <f t="array" ref="BB1911">IF(YEAR(LoanTable[[#This Row],[Disbursement Date]])=MIN(YEAR(LoanTable[Disbursement Date])),"",YEAR(LoanTable[[#This Row],[Disbursement Date]])-1)</f>
        <v>2022</v>
      </c>
      <c r="BC1911" s="10">
        <f>IF(LoanTable[[#This Row],[Previous Year]]="",1,IF(COUNTIFS(LoanTable[Client id],LoanTable[[#This Row],[Client id]],LoanTable[Year],LoanTable[[#This Row],[Previous Year]])&gt;0,1,0))</f>
        <v>0</v>
      </c>
      <c r="BD1911" t="str">
        <f>YEAR(LoanTable[[#This Row],[Disbursement Date]]) &amp; "-Q" &amp; ROUNDUP(MONTH(LoanTable[[#This Row],[Disbursement Date]])/3,0)</f>
        <v>2023-Q3</v>
      </c>
      <c r="BE1911">
        <f>IF(LoanTable[[#This Row],[Disbursement Date]]=LoanTable[[#This Row],[First Loan Date]],1,0)</f>
        <v>1</v>
      </c>
    </row>
    <row r="1912" spans="1:57" x14ac:dyDescent="0.3">
      <c r="A1912" t="s">
        <v>1835</v>
      </c>
      <c r="B1912">
        <v>602</v>
      </c>
      <c r="C1912" t="s">
        <v>499</v>
      </c>
      <c r="D1912" t="s">
        <v>573</v>
      </c>
      <c r="E1912">
        <v>10790</v>
      </c>
      <c r="F1912">
        <v>13629</v>
      </c>
      <c r="G1912">
        <v>43151</v>
      </c>
      <c r="H1912" s="5">
        <v>45170</v>
      </c>
      <c r="I1912" t="s">
        <v>624</v>
      </c>
      <c r="J1912" t="s">
        <v>619</v>
      </c>
      <c r="K1912">
        <v>650051</v>
      </c>
      <c r="L1912" t="s">
        <v>501</v>
      </c>
      <c r="M1912" t="s">
        <v>84</v>
      </c>
      <c r="N1912" t="s">
        <v>13</v>
      </c>
      <c r="O1912" t="s">
        <v>28</v>
      </c>
      <c r="P1912">
        <v>50</v>
      </c>
      <c r="Q1912" s="5" t="s">
        <v>113</v>
      </c>
      <c r="R1912" t="s">
        <v>30</v>
      </c>
      <c r="S1912" t="s">
        <v>145</v>
      </c>
      <c r="T1912" t="s">
        <v>18</v>
      </c>
      <c r="U1912" t="s">
        <v>26</v>
      </c>
      <c r="V1912" t="s">
        <v>20</v>
      </c>
      <c r="W1912">
        <v>768</v>
      </c>
      <c r="X1912" t="s">
        <v>574</v>
      </c>
      <c r="Y1912" t="s">
        <v>575</v>
      </c>
      <c r="Z1912" t="s">
        <v>576</v>
      </c>
      <c r="AA1912">
        <v>0.1065</v>
      </c>
      <c r="AB1912" t="s">
        <v>577</v>
      </c>
      <c r="AC1912" t="s">
        <v>578</v>
      </c>
      <c r="AD1912" t="s">
        <v>499</v>
      </c>
      <c r="AE1912" t="s">
        <v>331</v>
      </c>
      <c r="AF1912" t="s">
        <v>332</v>
      </c>
      <c r="AG1912" t="s">
        <v>333</v>
      </c>
      <c r="AH1912" t="s">
        <v>334</v>
      </c>
      <c r="AI1912" t="s">
        <v>499</v>
      </c>
      <c r="AJ1912">
        <v>650051</v>
      </c>
      <c r="AK1912" t="s">
        <v>500</v>
      </c>
      <c r="AL1912" t="s">
        <v>241</v>
      </c>
      <c r="AM1912">
        <v>11444</v>
      </c>
      <c r="AN1912">
        <v>13518</v>
      </c>
      <c r="AO1912">
        <v>10763</v>
      </c>
      <c r="AP1912">
        <v>5.42</v>
      </c>
      <c r="AQ1912">
        <v>1334.09</v>
      </c>
      <c r="AR1912" t="s">
        <v>2627</v>
      </c>
      <c r="AS1912" t="s">
        <v>2626</v>
      </c>
      <c r="AT1912">
        <v>1</v>
      </c>
      <c r="AU1912" t="s">
        <v>2628</v>
      </c>
      <c r="AV1912" s="3">
        <v>42603</v>
      </c>
      <c r="AW1912" s="3" t="str">
        <f>TEXT(LoanTable[[#This Row],[Disbursement Date]],"YYYY-MM")</f>
        <v>2023-09</v>
      </c>
      <c r="AX1912" t="str">
        <f>TEXT(EDATE(LoanTable[[#This Row],[Disbursement Date]],-1),"YYYY-MM")</f>
        <v>2023-08</v>
      </c>
      <c r="AY1912">
        <f>IF(LoanTable[[#This Row],[Loan Status]]="Active",1,0)</f>
        <v>1</v>
      </c>
      <c r="AZ1912">
        <f>IF(COUNTIFS(LoanTable[Client id],LoanTable[[#This Row],[Client id]],LoanTable[Period],LoanTable[[#This Row],[Previous Period]])&gt;0,1,0)</f>
        <v>0</v>
      </c>
      <c r="BA1912" s="17" t="str">
        <f>TEXT(LoanTable[[#This Row],[Disbursement Date]],"YYYY")</f>
        <v>2023</v>
      </c>
      <c r="BB1912" s="10" cm="1">
        <f t="array" ref="BB1912">IF(YEAR(LoanTable[[#This Row],[Disbursement Date]])=MIN(YEAR(LoanTable[Disbursement Date])),"",YEAR(LoanTable[[#This Row],[Disbursement Date]])-1)</f>
        <v>2022</v>
      </c>
      <c r="BC1912" s="10">
        <f>IF(LoanTable[[#This Row],[Previous Year]]="",1,IF(COUNTIFS(LoanTable[Client id],LoanTable[[#This Row],[Client id]],LoanTable[Year],LoanTable[[#This Row],[Previous Year]])&gt;0,1,0))</f>
        <v>0</v>
      </c>
      <c r="BD1912" t="str">
        <f>YEAR(LoanTable[[#This Row],[Disbursement Date]]) &amp; "-Q" &amp; ROUNDUP(MONTH(LoanTable[[#This Row],[Disbursement Date]])/3,0)</f>
        <v>2023-Q3</v>
      </c>
      <c r="BE1912">
        <f>IF(LoanTable[[#This Row],[Disbursement Date]]=LoanTable[[#This Row],[First Loan Date]],1,0)</f>
        <v>0</v>
      </c>
    </row>
    <row r="1913" spans="1:57" x14ac:dyDescent="0.3">
      <c r="A1913" t="s">
        <v>1257</v>
      </c>
      <c r="B1913">
        <v>872</v>
      </c>
      <c r="C1913" t="s">
        <v>548</v>
      </c>
      <c r="D1913" t="s">
        <v>573</v>
      </c>
      <c r="E1913">
        <v>10895</v>
      </c>
      <c r="F1913">
        <v>27110</v>
      </c>
      <c r="G1913">
        <v>22356</v>
      </c>
      <c r="H1913" s="5">
        <v>45170</v>
      </c>
      <c r="I1913" t="s">
        <v>612</v>
      </c>
      <c r="J1913" t="s">
        <v>619</v>
      </c>
      <c r="K1913">
        <v>680026</v>
      </c>
      <c r="L1913" t="s">
        <v>551</v>
      </c>
      <c r="M1913" t="s">
        <v>75</v>
      </c>
      <c r="N1913" t="s">
        <v>13</v>
      </c>
      <c r="O1913" t="s">
        <v>46</v>
      </c>
      <c r="P1913">
        <v>30</v>
      </c>
      <c r="Q1913" s="5" t="s">
        <v>76</v>
      </c>
      <c r="R1913" t="s">
        <v>25</v>
      </c>
      <c r="S1913" t="s">
        <v>35</v>
      </c>
      <c r="T1913" t="s">
        <v>18</v>
      </c>
      <c r="U1913" t="s">
        <v>65</v>
      </c>
      <c r="V1913" t="s">
        <v>31</v>
      </c>
      <c r="W1913">
        <v>368</v>
      </c>
      <c r="X1913" t="s">
        <v>574</v>
      </c>
      <c r="Y1913" t="s">
        <v>575</v>
      </c>
      <c r="Z1913" t="s">
        <v>576</v>
      </c>
      <c r="AA1913">
        <v>0.1065</v>
      </c>
      <c r="AB1913" t="s">
        <v>577</v>
      </c>
      <c r="AC1913" t="s">
        <v>578</v>
      </c>
      <c r="AD1913" t="s">
        <v>548</v>
      </c>
      <c r="AE1913" t="s">
        <v>472</v>
      </c>
      <c r="AF1913" t="s">
        <v>473</v>
      </c>
      <c r="AG1913" t="s">
        <v>474</v>
      </c>
      <c r="AH1913" t="s">
        <v>475</v>
      </c>
      <c r="AI1913" t="s">
        <v>549</v>
      </c>
      <c r="AJ1913">
        <v>680026</v>
      </c>
      <c r="AK1913" t="s">
        <v>550</v>
      </c>
      <c r="AL1913" t="s">
        <v>239</v>
      </c>
      <c r="AM1913">
        <v>12305</v>
      </c>
      <c r="AN1913">
        <v>27869</v>
      </c>
      <c r="AO1913">
        <v>10859</v>
      </c>
      <c r="AP1913">
        <v>2.52</v>
      </c>
      <c r="AQ1913">
        <v>1077.3399999999999</v>
      </c>
      <c r="AR1913" t="s">
        <v>2626</v>
      </c>
      <c r="AS1913" t="s">
        <v>2626</v>
      </c>
      <c r="AT1913">
        <v>2</v>
      </c>
      <c r="AU1913" t="s">
        <v>2628</v>
      </c>
      <c r="AV1913" s="3">
        <v>42473</v>
      </c>
      <c r="AW1913" s="3" t="str">
        <f>TEXT(LoanTable[[#This Row],[Disbursement Date]],"YYYY-MM")</f>
        <v>2023-09</v>
      </c>
      <c r="AX1913" t="str">
        <f>TEXT(EDATE(LoanTable[[#This Row],[Disbursement Date]],-1),"YYYY-MM")</f>
        <v>2023-08</v>
      </c>
      <c r="AY1913">
        <f>IF(LoanTable[[#This Row],[Loan Status]]="Active",1,0)</f>
        <v>0</v>
      </c>
      <c r="AZ1913">
        <f>IF(COUNTIFS(LoanTable[Client id],LoanTable[[#This Row],[Client id]],LoanTable[Period],LoanTable[[#This Row],[Previous Period]])&gt;0,1,0)</f>
        <v>0</v>
      </c>
      <c r="BA1913" s="17" t="str">
        <f>TEXT(LoanTable[[#This Row],[Disbursement Date]],"YYYY")</f>
        <v>2023</v>
      </c>
      <c r="BB1913" s="10" cm="1">
        <f t="array" ref="BB1913">IF(YEAR(LoanTable[[#This Row],[Disbursement Date]])=MIN(YEAR(LoanTable[Disbursement Date])),"",YEAR(LoanTable[[#This Row],[Disbursement Date]])-1)</f>
        <v>2022</v>
      </c>
      <c r="BC1913" s="10">
        <f>IF(LoanTable[[#This Row],[Previous Year]]="",1,IF(COUNTIFS(LoanTable[Client id],LoanTable[[#This Row],[Client id]],LoanTable[Year],LoanTable[[#This Row],[Previous Year]])&gt;0,1,0))</f>
        <v>0</v>
      </c>
      <c r="BD1913" t="str">
        <f>YEAR(LoanTable[[#This Row],[Disbursement Date]]) &amp; "-Q" &amp; ROUNDUP(MONTH(LoanTable[[#This Row],[Disbursement Date]])/3,0)</f>
        <v>2023-Q3</v>
      </c>
      <c r="BE1913">
        <f>IF(LoanTable[[#This Row],[Disbursement Date]]=LoanTable[[#This Row],[First Loan Date]],1,0)</f>
        <v>0</v>
      </c>
    </row>
    <row r="1914" spans="1:57" x14ac:dyDescent="0.3">
      <c r="A1914" t="s">
        <v>2037</v>
      </c>
      <c r="B1914">
        <v>170</v>
      </c>
      <c r="C1914" t="s">
        <v>505</v>
      </c>
      <c r="D1914" t="s">
        <v>583</v>
      </c>
      <c r="E1914">
        <v>38986</v>
      </c>
      <c r="F1914">
        <v>21049</v>
      </c>
      <c r="G1914">
        <v>35419</v>
      </c>
      <c r="H1914" s="5">
        <v>45173</v>
      </c>
      <c r="I1914" t="s">
        <v>624</v>
      </c>
      <c r="J1914" t="s">
        <v>613</v>
      </c>
      <c r="K1914">
        <v>380112</v>
      </c>
      <c r="L1914" t="s">
        <v>507</v>
      </c>
      <c r="M1914" t="s">
        <v>119</v>
      </c>
      <c r="N1914" t="s">
        <v>13</v>
      </c>
      <c r="O1914" t="s">
        <v>14</v>
      </c>
      <c r="P1914">
        <v>36</v>
      </c>
      <c r="Q1914" s="5" t="s">
        <v>205</v>
      </c>
      <c r="R1914" t="s">
        <v>74</v>
      </c>
      <c r="S1914" t="s">
        <v>105</v>
      </c>
      <c r="T1914" t="s">
        <v>44</v>
      </c>
      <c r="U1914" t="s">
        <v>65</v>
      </c>
      <c r="V1914" t="s">
        <v>31</v>
      </c>
      <c r="W1914">
        <v>807</v>
      </c>
      <c r="X1914" t="s">
        <v>574</v>
      </c>
      <c r="Y1914" t="s">
        <v>584</v>
      </c>
      <c r="Z1914" t="s">
        <v>576</v>
      </c>
      <c r="AA1914">
        <v>0.1825</v>
      </c>
      <c r="AB1914" t="s">
        <v>585</v>
      </c>
      <c r="AC1914" t="s">
        <v>586</v>
      </c>
      <c r="AD1914" t="s">
        <v>505</v>
      </c>
      <c r="AE1914" t="s">
        <v>325</v>
      </c>
      <c r="AF1914" t="s">
        <v>326</v>
      </c>
      <c r="AG1914" t="s">
        <v>327</v>
      </c>
      <c r="AH1914" t="s">
        <v>328</v>
      </c>
      <c r="AI1914" t="s">
        <v>505</v>
      </c>
      <c r="AJ1914">
        <v>380112</v>
      </c>
      <c r="AK1914" t="s">
        <v>506</v>
      </c>
      <c r="AL1914" t="s">
        <v>256</v>
      </c>
      <c r="AM1914">
        <v>39912</v>
      </c>
      <c r="AN1914">
        <v>22625</v>
      </c>
      <c r="AO1914">
        <v>38821</v>
      </c>
      <c r="AP1914">
        <v>3.62</v>
      </c>
      <c r="AQ1914">
        <v>4289.43</v>
      </c>
      <c r="AR1914" t="s">
        <v>2626</v>
      </c>
      <c r="AS1914" t="s">
        <v>2626</v>
      </c>
      <c r="AT1914">
        <v>1</v>
      </c>
      <c r="AU1914" t="s">
        <v>2629</v>
      </c>
      <c r="AV1914" s="3">
        <v>43067</v>
      </c>
      <c r="AW1914" s="3" t="str">
        <f>TEXT(LoanTable[[#This Row],[Disbursement Date]],"YYYY-MM")</f>
        <v>2023-09</v>
      </c>
      <c r="AX1914" t="str">
        <f>TEXT(EDATE(LoanTable[[#This Row],[Disbursement Date]],-1),"YYYY-MM")</f>
        <v>2023-08</v>
      </c>
      <c r="AY1914">
        <f>IF(LoanTable[[#This Row],[Loan Status]]="Active",1,0)</f>
        <v>1</v>
      </c>
      <c r="AZ1914">
        <f>IF(COUNTIFS(LoanTable[Client id],LoanTable[[#This Row],[Client id]],LoanTable[Period],LoanTable[[#This Row],[Previous Period]])&gt;0,1,0)</f>
        <v>0</v>
      </c>
      <c r="BA1914" s="17" t="str">
        <f>TEXT(LoanTable[[#This Row],[Disbursement Date]],"YYYY")</f>
        <v>2023</v>
      </c>
      <c r="BB1914" s="10" cm="1">
        <f t="array" ref="BB1914">IF(YEAR(LoanTable[[#This Row],[Disbursement Date]])=MIN(YEAR(LoanTable[Disbursement Date])),"",YEAR(LoanTable[[#This Row],[Disbursement Date]])-1)</f>
        <v>2022</v>
      </c>
      <c r="BC1914" s="10">
        <f>IF(LoanTable[[#This Row],[Previous Year]]="",1,IF(COUNTIFS(LoanTable[Client id],LoanTable[[#This Row],[Client id]],LoanTable[Year],LoanTable[[#This Row],[Previous Year]])&gt;0,1,0))</f>
        <v>0</v>
      </c>
      <c r="BD1914" t="str">
        <f>YEAR(LoanTable[[#This Row],[Disbursement Date]]) &amp; "-Q" &amp; ROUNDUP(MONTH(LoanTable[[#This Row],[Disbursement Date]])/3,0)</f>
        <v>2023-Q3</v>
      </c>
      <c r="BE1914">
        <f>IF(LoanTable[[#This Row],[Disbursement Date]]=LoanTable[[#This Row],[First Loan Date]],1,0)</f>
        <v>0</v>
      </c>
    </row>
    <row r="1915" spans="1:57" x14ac:dyDescent="0.3">
      <c r="A1915" t="s">
        <v>1424</v>
      </c>
      <c r="B1915">
        <v>476</v>
      </c>
      <c r="C1915" t="s">
        <v>422</v>
      </c>
      <c r="D1915" t="s">
        <v>573</v>
      </c>
      <c r="E1915">
        <v>10687</v>
      </c>
      <c r="F1915">
        <v>23290</v>
      </c>
      <c r="G1915">
        <v>9743</v>
      </c>
      <c r="H1915" s="5">
        <v>45174</v>
      </c>
      <c r="I1915" t="s">
        <v>615</v>
      </c>
      <c r="J1915" t="s">
        <v>613</v>
      </c>
      <c r="K1915">
        <v>120676</v>
      </c>
      <c r="L1915" t="s">
        <v>423</v>
      </c>
      <c r="M1915" t="s">
        <v>99</v>
      </c>
      <c r="N1915" t="s">
        <v>13</v>
      </c>
      <c r="O1915" t="s">
        <v>14</v>
      </c>
      <c r="P1915">
        <v>44</v>
      </c>
      <c r="Q1915" s="5" t="s">
        <v>100</v>
      </c>
      <c r="R1915" t="s">
        <v>16</v>
      </c>
      <c r="S1915" t="s">
        <v>35</v>
      </c>
      <c r="T1915" t="s">
        <v>63</v>
      </c>
      <c r="U1915" t="s">
        <v>19</v>
      </c>
      <c r="V1915" t="s">
        <v>31</v>
      </c>
      <c r="W1915">
        <v>815</v>
      </c>
      <c r="X1915" t="s">
        <v>574</v>
      </c>
      <c r="Y1915" t="s">
        <v>575</v>
      </c>
      <c r="Z1915" t="s">
        <v>576</v>
      </c>
      <c r="AA1915">
        <v>0.1065</v>
      </c>
      <c r="AB1915" t="s">
        <v>577</v>
      </c>
      <c r="AC1915" t="s">
        <v>578</v>
      </c>
      <c r="AD1915" t="s">
        <v>422</v>
      </c>
      <c r="AE1915" t="s">
        <v>234</v>
      </c>
      <c r="AF1915" t="s">
        <v>235</v>
      </c>
      <c r="AG1915" t="s">
        <v>236</v>
      </c>
      <c r="AH1915" t="s">
        <v>237</v>
      </c>
      <c r="AI1915" t="s">
        <v>422</v>
      </c>
      <c r="AJ1915">
        <v>120676</v>
      </c>
      <c r="AK1915" t="s">
        <v>247</v>
      </c>
      <c r="AL1915" t="s">
        <v>239</v>
      </c>
      <c r="AM1915">
        <v>11135</v>
      </c>
      <c r="AN1915">
        <v>24551</v>
      </c>
      <c r="AO1915">
        <v>10350</v>
      </c>
      <c r="AP1915">
        <v>43.48</v>
      </c>
      <c r="AQ1915">
        <v>2178.0100000000002</v>
      </c>
      <c r="AR1915" t="s">
        <v>2626</v>
      </c>
      <c r="AS1915" t="s">
        <v>2626</v>
      </c>
      <c r="AT1915">
        <v>2</v>
      </c>
      <c r="AU1915" t="s">
        <v>2628</v>
      </c>
      <c r="AV1915" s="3">
        <v>42561</v>
      </c>
      <c r="AW1915" s="3" t="str">
        <f>TEXT(LoanTable[[#This Row],[Disbursement Date]],"YYYY-MM")</f>
        <v>2023-09</v>
      </c>
      <c r="AX1915" t="str">
        <f>TEXT(EDATE(LoanTable[[#This Row],[Disbursement Date]],-1),"YYYY-MM")</f>
        <v>2023-08</v>
      </c>
      <c r="AY1915">
        <f>IF(LoanTable[[#This Row],[Loan Status]]="Active",1,0)</f>
        <v>0</v>
      </c>
      <c r="AZ1915">
        <f>IF(COUNTIFS(LoanTable[Client id],LoanTable[[#This Row],[Client id]],LoanTable[Period],LoanTable[[#This Row],[Previous Period]])&gt;0,1,0)</f>
        <v>0</v>
      </c>
      <c r="BA1915" s="17" t="str">
        <f>TEXT(LoanTable[[#This Row],[Disbursement Date]],"YYYY")</f>
        <v>2023</v>
      </c>
      <c r="BB1915" s="10" cm="1">
        <f t="array" ref="BB1915">IF(YEAR(LoanTable[[#This Row],[Disbursement Date]])=MIN(YEAR(LoanTable[Disbursement Date])),"",YEAR(LoanTable[[#This Row],[Disbursement Date]])-1)</f>
        <v>2022</v>
      </c>
      <c r="BC1915" s="10">
        <f>IF(LoanTable[[#This Row],[Previous Year]]="",1,IF(COUNTIFS(LoanTable[Client id],LoanTable[[#This Row],[Client id]],LoanTable[Year],LoanTable[[#This Row],[Previous Year]])&gt;0,1,0))</f>
        <v>0</v>
      </c>
      <c r="BD1915" t="str">
        <f>YEAR(LoanTable[[#This Row],[Disbursement Date]]) &amp; "-Q" &amp; ROUNDUP(MONTH(LoanTable[[#This Row],[Disbursement Date]])/3,0)</f>
        <v>2023-Q3</v>
      </c>
      <c r="BE1915">
        <f>IF(LoanTable[[#This Row],[Disbursement Date]]=LoanTable[[#This Row],[First Loan Date]],1,0)</f>
        <v>0</v>
      </c>
    </row>
    <row r="1916" spans="1:57" x14ac:dyDescent="0.3">
      <c r="A1916" t="s">
        <v>2045</v>
      </c>
      <c r="B1916">
        <v>605</v>
      </c>
      <c r="C1916" t="s">
        <v>399</v>
      </c>
      <c r="D1916" t="s">
        <v>589</v>
      </c>
      <c r="E1916">
        <v>18116</v>
      </c>
      <c r="F1916">
        <v>40226</v>
      </c>
      <c r="G1916">
        <v>44104</v>
      </c>
      <c r="H1916" s="5">
        <v>45177</v>
      </c>
      <c r="I1916" t="s">
        <v>617</v>
      </c>
      <c r="J1916" t="s">
        <v>619</v>
      </c>
      <c r="K1916">
        <v>1140044</v>
      </c>
      <c r="L1916" t="s">
        <v>401</v>
      </c>
      <c r="M1916" t="s">
        <v>211</v>
      </c>
      <c r="N1916" t="s">
        <v>13</v>
      </c>
      <c r="O1916" t="s">
        <v>28</v>
      </c>
      <c r="P1916">
        <v>47</v>
      </c>
      <c r="Q1916" s="5" t="s">
        <v>49</v>
      </c>
      <c r="R1916" t="s">
        <v>104</v>
      </c>
      <c r="S1916" t="s">
        <v>105</v>
      </c>
      <c r="T1916" t="s">
        <v>18</v>
      </c>
      <c r="U1916" t="s">
        <v>65</v>
      </c>
      <c r="V1916" t="s">
        <v>39</v>
      </c>
      <c r="W1916">
        <v>526</v>
      </c>
      <c r="X1916" t="s">
        <v>574</v>
      </c>
      <c r="Y1916" t="s">
        <v>590</v>
      </c>
      <c r="Z1916" t="s">
        <v>576</v>
      </c>
      <c r="AA1916">
        <v>9.9099999999999994E-2</v>
      </c>
      <c r="AB1916" t="s">
        <v>577</v>
      </c>
      <c r="AC1916" t="s">
        <v>591</v>
      </c>
      <c r="AD1916" t="s">
        <v>399</v>
      </c>
      <c r="AE1916" t="s">
        <v>325</v>
      </c>
      <c r="AF1916" t="s">
        <v>326</v>
      </c>
      <c r="AG1916" t="s">
        <v>327</v>
      </c>
      <c r="AH1916" t="s">
        <v>328</v>
      </c>
      <c r="AI1916" t="s">
        <v>399</v>
      </c>
      <c r="AJ1916">
        <v>1140044</v>
      </c>
      <c r="AK1916" t="s">
        <v>400</v>
      </c>
      <c r="AL1916" t="s">
        <v>239</v>
      </c>
      <c r="AM1916">
        <v>19045</v>
      </c>
      <c r="AN1916">
        <v>40622</v>
      </c>
      <c r="AO1916">
        <v>17839</v>
      </c>
      <c r="AP1916">
        <v>4.4400000000000004</v>
      </c>
      <c r="AQ1916">
        <v>303.39999999999998</v>
      </c>
      <c r="AR1916" t="s">
        <v>2626</v>
      </c>
      <c r="AS1916" t="s">
        <v>2626</v>
      </c>
      <c r="AT1916">
        <v>2</v>
      </c>
      <c r="AU1916" t="s">
        <v>2628</v>
      </c>
      <c r="AV1916" s="3">
        <v>44344</v>
      </c>
      <c r="AW1916" s="3" t="str">
        <f>TEXT(LoanTable[[#This Row],[Disbursement Date]],"YYYY-MM")</f>
        <v>2023-09</v>
      </c>
      <c r="AX1916" t="str">
        <f>TEXT(EDATE(LoanTable[[#This Row],[Disbursement Date]],-1),"YYYY-MM")</f>
        <v>2023-08</v>
      </c>
      <c r="AY1916">
        <f>IF(LoanTable[[#This Row],[Loan Status]]="Active",1,0)</f>
        <v>0</v>
      </c>
      <c r="AZ1916">
        <f>IF(COUNTIFS(LoanTable[Client id],LoanTable[[#This Row],[Client id]],LoanTable[Period],LoanTable[[#This Row],[Previous Period]])&gt;0,1,0)</f>
        <v>0</v>
      </c>
      <c r="BA1916" s="17" t="str">
        <f>TEXT(LoanTable[[#This Row],[Disbursement Date]],"YYYY")</f>
        <v>2023</v>
      </c>
      <c r="BB1916" s="10" cm="1">
        <f t="array" ref="BB1916">IF(YEAR(LoanTable[[#This Row],[Disbursement Date]])=MIN(YEAR(LoanTable[Disbursement Date])),"",YEAR(LoanTable[[#This Row],[Disbursement Date]])-1)</f>
        <v>2022</v>
      </c>
      <c r="BC1916" s="10">
        <f>IF(LoanTable[[#This Row],[Previous Year]]="",1,IF(COUNTIFS(LoanTable[Client id],LoanTable[[#This Row],[Client id]],LoanTable[Year],LoanTable[[#This Row],[Previous Year]])&gt;0,1,0))</f>
        <v>0</v>
      </c>
      <c r="BD1916" t="str">
        <f>YEAR(LoanTable[[#This Row],[Disbursement Date]]) &amp; "-Q" &amp; ROUNDUP(MONTH(LoanTable[[#This Row],[Disbursement Date]])/3,0)</f>
        <v>2023-Q3</v>
      </c>
      <c r="BE1916">
        <f>IF(LoanTable[[#This Row],[Disbursement Date]]=LoanTable[[#This Row],[First Loan Date]],1,0)</f>
        <v>0</v>
      </c>
    </row>
    <row r="1917" spans="1:57" x14ac:dyDescent="0.3">
      <c r="A1917" t="s">
        <v>1537</v>
      </c>
      <c r="B1917">
        <v>62</v>
      </c>
      <c r="C1917" t="s">
        <v>391</v>
      </c>
      <c r="D1917" t="s">
        <v>598</v>
      </c>
      <c r="E1917">
        <v>35732</v>
      </c>
      <c r="F1917">
        <v>26021</v>
      </c>
      <c r="G1917">
        <v>38625</v>
      </c>
      <c r="H1917" s="5">
        <v>45183</v>
      </c>
      <c r="I1917" t="s">
        <v>615</v>
      </c>
      <c r="J1917" t="s">
        <v>619</v>
      </c>
      <c r="K1917">
        <v>730084</v>
      </c>
      <c r="L1917" t="s">
        <v>393</v>
      </c>
      <c r="M1917" t="s">
        <v>124</v>
      </c>
      <c r="N1917" t="s">
        <v>13</v>
      </c>
      <c r="O1917" t="s">
        <v>14</v>
      </c>
      <c r="P1917">
        <v>36</v>
      </c>
      <c r="Q1917" s="6" t="s">
        <v>125</v>
      </c>
      <c r="R1917" t="s">
        <v>16</v>
      </c>
      <c r="S1917" t="s">
        <v>35</v>
      </c>
      <c r="T1917" t="s">
        <v>63</v>
      </c>
      <c r="U1917" t="s">
        <v>38</v>
      </c>
      <c r="V1917" t="s">
        <v>20</v>
      </c>
      <c r="W1917">
        <v>552</v>
      </c>
      <c r="X1917" t="s">
        <v>574</v>
      </c>
      <c r="Y1917" t="s">
        <v>584</v>
      </c>
      <c r="Z1917" t="s">
        <v>593</v>
      </c>
      <c r="AA1917">
        <v>0.14649999999999999</v>
      </c>
      <c r="AB1917" t="s">
        <v>599</v>
      </c>
      <c r="AC1917" t="s">
        <v>600</v>
      </c>
      <c r="AD1917" t="s">
        <v>391</v>
      </c>
      <c r="AE1917" t="s">
        <v>279</v>
      </c>
      <c r="AF1917" t="s">
        <v>280</v>
      </c>
      <c r="AG1917" t="s">
        <v>281</v>
      </c>
      <c r="AH1917" t="s">
        <v>282</v>
      </c>
      <c r="AI1917" t="s">
        <v>391</v>
      </c>
      <c r="AJ1917">
        <v>730084</v>
      </c>
      <c r="AK1917" t="s">
        <v>392</v>
      </c>
      <c r="AL1917" t="s">
        <v>239</v>
      </c>
      <c r="AM1917">
        <v>37422</v>
      </c>
      <c r="AN1917">
        <v>25530</v>
      </c>
      <c r="AO1917">
        <v>35461</v>
      </c>
      <c r="AP1917">
        <v>8.6300000000000008</v>
      </c>
      <c r="AQ1917">
        <v>1593.64</v>
      </c>
      <c r="AR1917" t="s">
        <v>2626</v>
      </c>
      <c r="AS1917" t="s">
        <v>2626</v>
      </c>
      <c r="AT1917">
        <v>1</v>
      </c>
      <c r="AU1917" t="s">
        <v>2628</v>
      </c>
      <c r="AV1917" s="3">
        <v>43280</v>
      </c>
      <c r="AW1917" s="3" t="str">
        <f>TEXT(LoanTable[[#This Row],[Disbursement Date]],"YYYY-MM")</f>
        <v>2023-09</v>
      </c>
      <c r="AX1917" t="str">
        <f>TEXT(EDATE(LoanTable[[#This Row],[Disbursement Date]],-1),"YYYY-MM")</f>
        <v>2023-08</v>
      </c>
      <c r="AY1917">
        <f>IF(LoanTable[[#This Row],[Loan Status]]="Active",1,0)</f>
        <v>0</v>
      </c>
      <c r="AZ1917">
        <f>IF(COUNTIFS(LoanTable[Client id],LoanTable[[#This Row],[Client id]],LoanTable[Period],LoanTable[[#This Row],[Previous Period]])&gt;0,1,0)</f>
        <v>0</v>
      </c>
      <c r="BA1917" s="17" t="str">
        <f>TEXT(LoanTable[[#This Row],[Disbursement Date]],"YYYY")</f>
        <v>2023</v>
      </c>
      <c r="BB1917" s="10" cm="1">
        <f t="array" ref="BB1917">IF(YEAR(LoanTable[[#This Row],[Disbursement Date]])=MIN(YEAR(LoanTable[Disbursement Date])),"",YEAR(LoanTable[[#This Row],[Disbursement Date]])-1)</f>
        <v>2022</v>
      </c>
      <c r="BC1917" s="10">
        <f>IF(LoanTable[[#This Row],[Previous Year]]="",1,IF(COUNTIFS(LoanTable[Client id],LoanTable[[#This Row],[Client id]],LoanTable[Year],LoanTable[[#This Row],[Previous Year]])&gt;0,1,0))</f>
        <v>0</v>
      </c>
      <c r="BD1917" t="str">
        <f>YEAR(LoanTable[[#This Row],[Disbursement Date]]) &amp; "-Q" &amp; ROUNDUP(MONTH(LoanTable[[#This Row],[Disbursement Date]])/3,0)</f>
        <v>2023-Q3</v>
      </c>
      <c r="BE1917">
        <f>IF(LoanTable[[#This Row],[Disbursement Date]]=LoanTable[[#This Row],[First Loan Date]],1,0)</f>
        <v>0</v>
      </c>
    </row>
    <row r="1918" spans="1:57" x14ac:dyDescent="0.3">
      <c r="A1918" t="s">
        <v>1865</v>
      </c>
      <c r="B1918">
        <v>412</v>
      </c>
      <c r="C1918" t="s">
        <v>233</v>
      </c>
      <c r="D1918" t="s">
        <v>602</v>
      </c>
      <c r="E1918">
        <v>47254</v>
      </c>
      <c r="F1918">
        <v>41480</v>
      </c>
      <c r="G1918">
        <v>2751</v>
      </c>
      <c r="H1918" s="5">
        <v>45183</v>
      </c>
      <c r="I1918" t="s">
        <v>612</v>
      </c>
      <c r="J1918" t="s">
        <v>613</v>
      </c>
      <c r="K1918">
        <v>100186</v>
      </c>
      <c r="L1918" t="s">
        <v>240</v>
      </c>
      <c r="M1918" t="s">
        <v>156</v>
      </c>
      <c r="N1918" t="s">
        <v>13</v>
      </c>
      <c r="O1918" t="s">
        <v>14</v>
      </c>
      <c r="P1918">
        <v>42</v>
      </c>
      <c r="Q1918" s="5" t="s">
        <v>129</v>
      </c>
      <c r="R1918" t="s">
        <v>30</v>
      </c>
      <c r="S1918" t="s">
        <v>145</v>
      </c>
      <c r="T1918" t="s">
        <v>18</v>
      </c>
      <c r="U1918" t="s">
        <v>38</v>
      </c>
      <c r="V1918" t="s">
        <v>39</v>
      </c>
      <c r="W1918">
        <v>534</v>
      </c>
      <c r="X1918" t="s">
        <v>574</v>
      </c>
      <c r="Y1918" t="s">
        <v>575</v>
      </c>
      <c r="Z1918" t="s">
        <v>576</v>
      </c>
      <c r="AA1918">
        <v>0.17269999999999999</v>
      </c>
      <c r="AB1918" t="s">
        <v>585</v>
      </c>
      <c r="AC1918" t="s">
        <v>597</v>
      </c>
      <c r="AD1918" t="s">
        <v>233</v>
      </c>
      <c r="AE1918" t="s">
        <v>234</v>
      </c>
      <c r="AF1918" t="s">
        <v>235</v>
      </c>
      <c r="AG1918" t="s">
        <v>236</v>
      </c>
      <c r="AH1918" t="s">
        <v>237</v>
      </c>
      <c r="AI1918" t="s">
        <v>233</v>
      </c>
      <c r="AJ1918">
        <v>100186</v>
      </c>
      <c r="AK1918" t="s">
        <v>238</v>
      </c>
      <c r="AL1918" t="s">
        <v>239</v>
      </c>
      <c r="AM1918">
        <v>49165</v>
      </c>
      <c r="AN1918">
        <v>41035</v>
      </c>
      <c r="AO1918">
        <v>46947</v>
      </c>
      <c r="AP1918">
        <v>32.14</v>
      </c>
      <c r="AQ1918">
        <v>4698.99</v>
      </c>
      <c r="AR1918" t="s">
        <v>2626</v>
      </c>
      <c r="AS1918" t="s">
        <v>2626</v>
      </c>
      <c r="AT1918">
        <v>0</v>
      </c>
      <c r="AU1918" t="s">
        <v>2630</v>
      </c>
      <c r="AV1918" s="3">
        <v>42580</v>
      </c>
      <c r="AW1918" s="3" t="str">
        <f>TEXT(LoanTable[[#This Row],[Disbursement Date]],"YYYY-MM")</f>
        <v>2023-09</v>
      </c>
      <c r="AX1918" t="str">
        <f>TEXT(EDATE(LoanTable[[#This Row],[Disbursement Date]],-1),"YYYY-MM")</f>
        <v>2023-08</v>
      </c>
      <c r="AY1918">
        <f>IF(LoanTable[[#This Row],[Loan Status]]="Active",1,0)</f>
        <v>0</v>
      </c>
      <c r="AZ1918">
        <f>IF(COUNTIFS(LoanTable[Client id],LoanTable[[#This Row],[Client id]],LoanTable[Period],LoanTable[[#This Row],[Previous Period]])&gt;0,1,0)</f>
        <v>0</v>
      </c>
      <c r="BA1918" s="17" t="str">
        <f>TEXT(LoanTable[[#This Row],[Disbursement Date]],"YYYY")</f>
        <v>2023</v>
      </c>
      <c r="BB1918" s="10" cm="1">
        <f t="array" ref="BB1918">IF(YEAR(LoanTable[[#This Row],[Disbursement Date]])=MIN(YEAR(LoanTable[Disbursement Date])),"",YEAR(LoanTable[[#This Row],[Disbursement Date]])-1)</f>
        <v>2022</v>
      </c>
      <c r="BC1918" s="10">
        <f>IF(LoanTable[[#This Row],[Previous Year]]="",1,IF(COUNTIFS(LoanTable[Client id],LoanTable[[#This Row],[Client id]],LoanTable[Year],LoanTable[[#This Row],[Previous Year]])&gt;0,1,0))</f>
        <v>0</v>
      </c>
      <c r="BD1918" t="str">
        <f>YEAR(LoanTable[[#This Row],[Disbursement Date]]) &amp; "-Q" &amp; ROUNDUP(MONTH(LoanTable[[#This Row],[Disbursement Date]])/3,0)</f>
        <v>2023-Q3</v>
      </c>
      <c r="BE1918">
        <f>IF(LoanTable[[#This Row],[Disbursement Date]]=LoanTable[[#This Row],[First Loan Date]],1,0)</f>
        <v>0</v>
      </c>
    </row>
    <row r="1919" spans="1:57" x14ac:dyDescent="0.3">
      <c r="A1919" t="s">
        <v>929</v>
      </c>
      <c r="B1919">
        <v>932</v>
      </c>
      <c r="C1919" t="s">
        <v>246</v>
      </c>
      <c r="D1919" t="s">
        <v>573</v>
      </c>
      <c r="E1919">
        <v>4070</v>
      </c>
      <c r="F1919">
        <v>40799</v>
      </c>
      <c r="G1919">
        <v>2735</v>
      </c>
      <c r="H1919" s="5">
        <v>45183</v>
      </c>
      <c r="I1919" t="s">
        <v>624</v>
      </c>
      <c r="J1919" t="s">
        <v>613</v>
      </c>
      <c r="K1919">
        <v>110159</v>
      </c>
      <c r="L1919" t="s">
        <v>248</v>
      </c>
      <c r="M1919" t="s">
        <v>175</v>
      </c>
      <c r="N1919" t="s">
        <v>13</v>
      </c>
      <c r="O1919" t="s">
        <v>28</v>
      </c>
      <c r="P1919">
        <v>52</v>
      </c>
      <c r="Q1919" s="5" t="s">
        <v>103</v>
      </c>
      <c r="R1919" t="s">
        <v>30</v>
      </c>
      <c r="S1919" t="s">
        <v>145</v>
      </c>
      <c r="T1919" t="s">
        <v>18</v>
      </c>
      <c r="U1919" t="s">
        <v>22</v>
      </c>
      <c r="V1919" t="s">
        <v>39</v>
      </c>
      <c r="W1919">
        <v>626</v>
      </c>
      <c r="X1919" t="s">
        <v>574</v>
      </c>
      <c r="Y1919" t="s">
        <v>575</v>
      </c>
      <c r="Z1919" t="s">
        <v>576</v>
      </c>
      <c r="AA1919">
        <v>0.1065</v>
      </c>
      <c r="AB1919" t="s">
        <v>577</v>
      </c>
      <c r="AC1919" t="s">
        <v>578</v>
      </c>
      <c r="AD1919" t="s">
        <v>246</v>
      </c>
      <c r="AE1919" t="s">
        <v>234</v>
      </c>
      <c r="AF1919" t="s">
        <v>235</v>
      </c>
      <c r="AG1919" t="s">
        <v>236</v>
      </c>
      <c r="AH1919" t="s">
        <v>237</v>
      </c>
      <c r="AI1919" t="s">
        <v>246</v>
      </c>
      <c r="AJ1919">
        <v>110159</v>
      </c>
      <c r="AK1919" t="s">
        <v>247</v>
      </c>
      <c r="AL1919" t="s">
        <v>241</v>
      </c>
      <c r="AM1919">
        <v>5975</v>
      </c>
      <c r="AN1919">
        <v>41709</v>
      </c>
      <c r="AO1919">
        <v>3970</v>
      </c>
      <c r="AP1919">
        <v>9.9</v>
      </c>
      <c r="AQ1919">
        <v>4782.0600000000004</v>
      </c>
      <c r="AR1919" t="s">
        <v>2626</v>
      </c>
      <c r="AS1919" t="s">
        <v>2626</v>
      </c>
      <c r="AT1919">
        <v>0</v>
      </c>
      <c r="AU1919" t="s">
        <v>2628</v>
      </c>
      <c r="AV1919" s="3">
        <v>45183</v>
      </c>
      <c r="AW1919" s="3" t="str">
        <f>TEXT(LoanTable[[#This Row],[Disbursement Date]],"YYYY-MM")</f>
        <v>2023-09</v>
      </c>
      <c r="AX1919" t="str">
        <f>TEXT(EDATE(LoanTable[[#This Row],[Disbursement Date]],-1),"YYYY-MM")</f>
        <v>2023-08</v>
      </c>
      <c r="AY1919">
        <f>IF(LoanTable[[#This Row],[Loan Status]]="Active",1,0)</f>
        <v>1</v>
      </c>
      <c r="AZ1919">
        <f>IF(COUNTIFS(LoanTable[Client id],LoanTable[[#This Row],[Client id]],LoanTable[Period],LoanTable[[#This Row],[Previous Period]])&gt;0,1,0)</f>
        <v>0</v>
      </c>
      <c r="BA1919" s="17" t="str">
        <f>TEXT(LoanTable[[#This Row],[Disbursement Date]],"YYYY")</f>
        <v>2023</v>
      </c>
      <c r="BB1919" s="10" cm="1">
        <f t="array" ref="BB1919">IF(YEAR(LoanTable[[#This Row],[Disbursement Date]])=MIN(YEAR(LoanTable[Disbursement Date])),"",YEAR(LoanTable[[#This Row],[Disbursement Date]])-1)</f>
        <v>2022</v>
      </c>
      <c r="BC1919" s="10">
        <f>IF(LoanTable[[#This Row],[Previous Year]]="",1,IF(COUNTIFS(LoanTable[Client id],LoanTable[[#This Row],[Client id]],LoanTable[Year],LoanTable[[#This Row],[Previous Year]])&gt;0,1,0))</f>
        <v>0</v>
      </c>
      <c r="BD1919" t="str">
        <f>YEAR(LoanTable[[#This Row],[Disbursement Date]]) &amp; "-Q" &amp; ROUNDUP(MONTH(LoanTable[[#This Row],[Disbursement Date]])/3,0)</f>
        <v>2023-Q3</v>
      </c>
      <c r="BE1919">
        <f>IF(LoanTable[[#This Row],[Disbursement Date]]=LoanTable[[#This Row],[First Loan Date]],1,0)</f>
        <v>1</v>
      </c>
    </row>
    <row r="1920" spans="1:57" x14ac:dyDescent="0.3">
      <c r="A1920" t="s">
        <v>784</v>
      </c>
      <c r="B1920">
        <v>739</v>
      </c>
      <c r="C1920" t="s">
        <v>350</v>
      </c>
      <c r="D1920" t="s">
        <v>598</v>
      </c>
      <c r="E1920">
        <v>4019</v>
      </c>
      <c r="F1920">
        <v>8664</v>
      </c>
      <c r="G1920">
        <v>10208</v>
      </c>
      <c r="H1920" s="5">
        <v>45184</v>
      </c>
      <c r="I1920" t="s">
        <v>615</v>
      </c>
      <c r="J1920" t="s">
        <v>613</v>
      </c>
      <c r="K1920">
        <v>700013</v>
      </c>
      <c r="L1920" t="s">
        <v>351</v>
      </c>
      <c r="M1920" t="s">
        <v>126</v>
      </c>
      <c r="N1920" t="s">
        <v>13</v>
      </c>
      <c r="O1920" t="s">
        <v>28</v>
      </c>
      <c r="P1920">
        <v>49</v>
      </c>
      <c r="Q1920" s="5" t="s">
        <v>214</v>
      </c>
      <c r="R1920" t="s">
        <v>104</v>
      </c>
      <c r="S1920" t="s">
        <v>105</v>
      </c>
      <c r="T1920" t="s">
        <v>63</v>
      </c>
      <c r="U1920" t="s">
        <v>65</v>
      </c>
      <c r="V1920" t="s">
        <v>39</v>
      </c>
      <c r="W1920">
        <v>825</v>
      </c>
      <c r="X1920" t="s">
        <v>574</v>
      </c>
      <c r="Y1920" t="s">
        <v>584</v>
      </c>
      <c r="Z1920" t="s">
        <v>593</v>
      </c>
      <c r="AA1920">
        <v>0.14649999999999999</v>
      </c>
      <c r="AB1920" t="s">
        <v>599</v>
      </c>
      <c r="AC1920" t="s">
        <v>600</v>
      </c>
      <c r="AD1920" t="s">
        <v>350</v>
      </c>
      <c r="AE1920" t="s">
        <v>331</v>
      </c>
      <c r="AF1920" t="s">
        <v>332</v>
      </c>
      <c r="AG1920" t="s">
        <v>333</v>
      </c>
      <c r="AH1920" t="s">
        <v>334</v>
      </c>
      <c r="AI1920" t="s">
        <v>335</v>
      </c>
      <c r="AJ1920">
        <v>700013</v>
      </c>
      <c r="AK1920" t="s">
        <v>247</v>
      </c>
      <c r="AL1920" t="s">
        <v>241</v>
      </c>
      <c r="AM1920">
        <v>4644</v>
      </c>
      <c r="AN1920">
        <v>8667</v>
      </c>
      <c r="AO1920">
        <v>3707</v>
      </c>
      <c r="AP1920">
        <v>7.69</v>
      </c>
      <c r="AQ1920">
        <v>278.55</v>
      </c>
      <c r="AR1920" t="s">
        <v>2626</v>
      </c>
      <c r="AS1920" t="s">
        <v>2626</v>
      </c>
      <c r="AT1920">
        <v>0</v>
      </c>
      <c r="AU1920" t="s">
        <v>2630</v>
      </c>
      <c r="AV1920" s="3">
        <v>45184</v>
      </c>
      <c r="AW1920" s="3" t="str">
        <f>TEXT(LoanTable[[#This Row],[Disbursement Date]],"YYYY-MM")</f>
        <v>2023-09</v>
      </c>
      <c r="AX1920" t="str">
        <f>TEXT(EDATE(LoanTable[[#This Row],[Disbursement Date]],-1),"YYYY-MM")</f>
        <v>2023-08</v>
      </c>
      <c r="AY1920">
        <f>IF(LoanTable[[#This Row],[Loan Status]]="Active",1,0)</f>
        <v>0</v>
      </c>
      <c r="AZ1920">
        <f>IF(COUNTIFS(LoanTable[Client id],LoanTable[[#This Row],[Client id]],LoanTable[Period],LoanTable[[#This Row],[Previous Period]])&gt;0,1,0)</f>
        <v>0</v>
      </c>
      <c r="BA1920" s="17" t="str">
        <f>TEXT(LoanTable[[#This Row],[Disbursement Date]],"YYYY")</f>
        <v>2023</v>
      </c>
      <c r="BB1920" s="10" cm="1">
        <f t="array" ref="BB1920">IF(YEAR(LoanTable[[#This Row],[Disbursement Date]])=MIN(YEAR(LoanTable[Disbursement Date])),"",YEAR(LoanTable[[#This Row],[Disbursement Date]])-1)</f>
        <v>2022</v>
      </c>
      <c r="BC1920" s="10">
        <f>IF(LoanTable[[#This Row],[Previous Year]]="",1,IF(COUNTIFS(LoanTable[Client id],LoanTable[[#This Row],[Client id]],LoanTable[Year],LoanTable[[#This Row],[Previous Year]])&gt;0,1,0))</f>
        <v>0</v>
      </c>
      <c r="BD1920" t="str">
        <f>YEAR(LoanTable[[#This Row],[Disbursement Date]]) &amp; "-Q" &amp; ROUNDUP(MONTH(LoanTable[[#This Row],[Disbursement Date]])/3,0)</f>
        <v>2023-Q3</v>
      </c>
      <c r="BE1920">
        <f>IF(LoanTable[[#This Row],[Disbursement Date]]=LoanTable[[#This Row],[First Loan Date]],1,0)</f>
        <v>1</v>
      </c>
    </row>
    <row r="1921" spans="1:57" x14ac:dyDescent="0.3">
      <c r="A1921" t="s">
        <v>1141</v>
      </c>
      <c r="B1921">
        <v>752</v>
      </c>
      <c r="C1921" t="s">
        <v>246</v>
      </c>
      <c r="D1921" t="s">
        <v>587</v>
      </c>
      <c r="E1921">
        <v>47285</v>
      </c>
      <c r="F1921">
        <v>45006</v>
      </c>
      <c r="G1921">
        <v>20289</v>
      </c>
      <c r="H1921" s="5">
        <v>45184</v>
      </c>
      <c r="I1921" t="s">
        <v>612</v>
      </c>
      <c r="J1921" t="s">
        <v>613</v>
      </c>
      <c r="K1921">
        <v>110159</v>
      </c>
      <c r="L1921" t="s">
        <v>248</v>
      </c>
      <c r="M1921" t="s">
        <v>82</v>
      </c>
      <c r="N1921" t="s">
        <v>13</v>
      </c>
      <c r="O1921" t="s">
        <v>33</v>
      </c>
      <c r="P1921">
        <v>23</v>
      </c>
      <c r="Q1921" s="5" t="s">
        <v>83</v>
      </c>
      <c r="R1921" t="s">
        <v>74</v>
      </c>
      <c r="S1921" t="s">
        <v>35</v>
      </c>
      <c r="T1921" t="s">
        <v>18</v>
      </c>
      <c r="U1921" t="s">
        <v>38</v>
      </c>
      <c r="V1921" t="s">
        <v>31</v>
      </c>
      <c r="W1921">
        <v>503</v>
      </c>
      <c r="X1921" t="s">
        <v>574</v>
      </c>
      <c r="Y1921" t="s">
        <v>584</v>
      </c>
      <c r="Z1921" t="s">
        <v>576</v>
      </c>
      <c r="AA1921">
        <v>6.6199999999999995E-2</v>
      </c>
      <c r="AB1921" t="s">
        <v>581</v>
      </c>
      <c r="AC1921" t="s">
        <v>588</v>
      </c>
      <c r="AD1921" t="s">
        <v>246</v>
      </c>
      <c r="AE1921" t="s">
        <v>234</v>
      </c>
      <c r="AF1921" t="s">
        <v>235</v>
      </c>
      <c r="AG1921" t="s">
        <v>236</v>
      </c>
      <c r="AH1921" t="s">
        <v>237</v>
      </c>
      <c r="AI1921" t="s">
        <v>246</v>
      </c>
      <c r="AJ1921">
        <v>110159</v>
      </c>
      <c r="AK1921" t="s">
        <v>247</v>
      </c>
      <c r="AL1921" t="s">
        <v>241</v>
      </c>
      <c r="AM1921">
        <v>47692</v>
      </c>
      <c r="AN1921">
        <v>45649</v>
      </c>
      <c r="AO1921">
        <v>46940</v>
      </c>
      <c r="AP1921">
        <v>42.78</v>
      </c>
      <c r="AQ1921">
        <v>4306.4399999999996</v>
      </c>
      <c r="AR1921" t="s">
        <v>2626</v>
      </c>
      <c r="AS1921" t="s">
        <v>2626</v>
      </c>
      <c r="AT1921">
        <v>2</v>
      </c>
      <c r="AU1921" t="s">
        <v>2628</v>
      </c>
      <c r="AV1921" s="3">
        <v>44139</v>
      </c>
      <c r="AW1921" s="3" t="str">
        <f>TEXT(LoanTable[[#This Row],[Disbursement Date]],"YYYY-MM")</f>
        <v>2023-09</v>
      </c>
      <c r="AX1921" t="str">
        <f>TEXT(EDATE(LoanTable[[#This Row],[Disbursement Date]],-1),"YYYY-MM")</f>
        <v>2023-08</v>
      </c>
      <c r="AY1921">
        <f>IF(LoanTable[[#This Row],[Loan Status]]="Active",1,0)</f>
        <v>0</v>
      </c>
      <c r="AZ1921">
        <f>IF(COUNTIFS(LoanTable[Client id],LoanTable[[#This Row],[Client id]],LoanTable[Period],LoanTable[[#This Row],[Previous Period]])&gt;0,1,0)</f>
        <v>0</v>
      </c>
      <c r="BA1921" s="17" t="str">
        <f>TEXT(LoanTable[[#This Row],[Disbursement Date]],"YYYY")</f>
        <v>2023</v>
      </c>
      <c r="BB1921" s="10" cm="1">
        <f t="array" ref="BB1921">IF(YEAR(LoanTable[[#This Row],[Disbursement Date]])=MIN(YEAR(LoanTable[Disbursement Date])),"",YEAR(LoanTable[[#This Row],[Disbursement Date]])-1)</f>
        <v>2022</v>
      </c>
      <c r="BC1921" s="10">
        <f>IF(LoanTable[[#This Row],[Previous Year]]="",1,IF(COUNTIFS(LoanTable[Client id],LoanTable[[#This Row],[Client id]],LoanTable[Year],LoanTable[[#This Row],[Previous Year]])&gt;0,1,0))</f>
        <v>0</v>
      </c>
      <c r="BD1921" t="str">
        <f>YEAR(LoanTable[[#This Row],[Disbursement Date]]) &amp; "-Q" &amp; ROUNDUP(MONTH(LoanTable[[#This Row],[Disbursement Date]])/3,0)</f>
        <v>2023-Q3</v>
      </c>
      <c r="BE1921">
        <f>IF(LoanTable[[#This Row],[Disbursement Date]]=LoanTable[[#This Row],[First Loan Date]],1,0)</f>
        <v>0</v>
      </c>
    </row>
    <row r="1922" spans="1:57" x14ac:dyDescent="0.3">
      <c r="A1922" t="s">
        <v>1693</v>
      </c>
      <c r="B1922">
        <v>65</v>
      </c>
      <c r="C1922" t="s">
        <v>409</v>
      </c>
      <c r="D1922" t="s">
        <v>592</v>
      </c>
      <c r="E1922">
        <v>2611</v>
      </c>
      <c r="F1922">
        <v>47542</v>
      </c>
      <c r="G1922">
        <v>31561</v>
      </c>
      <c r="H1922" s="5">
        <v>45186</v>
      </c>
      <c r="I1922" t="s">
        <v>624</v>
      </c>
      <c r="J1922" t="s">
        <v>613</v>
      </c>
      <c r="K1922">
        <v>1030063</v>
      </c>
      <c r="L1922" t="s">
        <v>411</v>
      </c>
      <c r="M1922" t="s">
        <v>127</v>
      </c>
      <c r="N1922" t="s">
        <v>13</v>
      </c>
      <c r="O1922" t="s">
        <v>28</v>
      </c>
      <c r="P1922">
        <v>51</v>
      </c>
      <c r="Q1922" s="6" t="s">
        <v>113</v>
      </c>
      <c r="R1922" t="s">
        <v>16</v>
      </c>
      <c r="S1922" t="s">
        <v>35</v>
      </c>
      <c r="T1922" t="s">
        <v>18</v>
      </c>
      <c r="U1922" t="s">
        <v>38</v>
      </c>
      <c r="V1922" t="s">
        <v>20</v>
      </c>
      <c r="W1922">
        <v>389</v>
      </c>
      <c r="X1922" t="s">
        <v>574</v>
      </c>
      <c r="Y1922" t="s">
        <v>584</v>
      </c>
      <c r="Z1922" t="s">
        <v>593</v>
      </c>
      <c r="AA1922">
        <v>0.1991</v>
      </c>
      <c r="AB1922" t="s">
        <v>594</v>
      </c>
      <c r="AC1922" t="s">
        <v>595</v>
      </c>
      <c r="AD1922" t="s">
        <v>409</v>
      </c>
      <c r="AE1922" t="s">
        <v>234</v>
      </c>
      <c r="AF1922" t="s">
        <v>235</v>
      </c>
      <c r="AG1922" t="s">
        <v>236</v>
      </c>
      <c r="AH1922" t="s">
        <v>237</v>
      </c>
      <c r="AI1922" t="s">
        <v>246</v>
      </c>
      <c r="AJ1922">
        <v>1030063</v>
      </c>
      <c r="AK1922" t="s">
        <v>410</v>
      </c>
      <c r="AL1922" t="s">
        <v>241</v>
      </c>
      <c r="AM1922">
        <v>4282</v>
      </c>
      <c r="AN1922">
        <v>47322</v>
      </c>
      <c r="AO1922">
        <v>2574</v>
      </c>
      <c r="AP1922">
        <v>14.97</v>
      </c>
      <c r="AQ1922">
        <v>3199.55</v>
      </c>
      <c r="AR1922" t="s">
        <v>2626</v>
      </c>
      <c r="AS1922" t="s">
        <v>2626</v>
      </c>
      <c r="AT1922">
        <v>2</v>
      </c>
      <c r="AU1922" t="s">
        <v>2628</v>
      </c>
      <c r="AV1922" s="3">
        <v>42662</v>
      </c>
      <c r="AW1922" s="3" t="str">
        <f>TEXT(LoanTable[[#This Row],[Disbursement Date]],"YYYY-MM")</f>
        <v>2023-09</v>
      </c>
      <c r="AX1922" t="str">
        <f>TEXT(EDATE(LoanTable[[#This Row],[Disbursement Date]],-1),"YYYY-MM")</f>
        <v>2023-08</v>
      </c>
      <c r="AY1922">
        <f>IF(LoanTable[[#This Row],[Loan Status]]="Active",1,0)</f>
        <v>1</v>
      </c>
      <c r="AZ1922">
        <f>IF(COUNTIFS(LoanTable[Client id],LoanTable[[#This Row],[Client id]],LoanTable[Period],LoanTable[[#This Row],[Previous Period]])&gt;0,1,0)</f>
        <v>0</v>
      </c>
      <c r="BA1922" s="17" t="str">
        <f>TEXT(LoanTable[[#This Row],[Disbursement Date]],"YYYY")</f>
        <v>2023</v>
      </c>
      <c r="BB1922" s="10" cm="1">
        <f t="array" ref="BB1922">IF(YEAR(LoanTable[[#This Row],[Disbursement Date]])=MIN(YEAR(LoanTable[Disbursement Date])),"",YEAR(LoanTable[[#This Row],[Disbursement Date]])-1)</f>
        <v>2022</v>
      </c>
      <c r="BC1922" s="10">
        <f>IF(LoanTable[[#This Row],[Previous Year]]="",1,IF(COUNTIFS(LoanTable[Client id],LoanTable[[#This Row],[Client id]],LoanTable[Year],LoanTable[[#This Row],[Previous Year]])&gt;0,1,0))</f>
        <v>0</v>
      </c>
      <c r="BD1922" t="str">
        <f>YEAR(LoanTable[[#This Row],[Disbursement Date]]) &amp; "-Q" &amp; ROUNDUP(MONTH(LoanTable[[#This Row],[Disbursement Date]])/3,0)</f>
        <v>2023-Q3</v>
      </c>
      <c r="BE1922">
        <f>IF(LoanTable[[#This Row],[Disbursement Date]]=LoanTable[[#This Row],[First Loan Date]],1,0)</f>
        <v>0</v>
      </c>
    </row>
    <row r="1923" spans="1:57" x14ac:dyDescent="0.3">
      <c r="A1923" t="s">
        <v>2584</v>
      </c>
      <c r="B1923">
        <v>729</v>
      </c>
      <c r="C1923" t="s">
        <v>344</v>
      </c>
      <c r="D1923" t="s">
        <v>573</v>
      </c>
      <c r="E1923">
        <v>14598</v>
      </c>
      <c r="F1923">
        <v>6828</v>
      </c>
      <c r="G1923">
        <v>34883</v>
      </c>
      <c r="H1923" s="5">
        <v>45186</v>
      </c>
      <c r="I1923" t="s">
        <v>612</v>
      </c>
      <c r="J1923" t="s">
        <v>619</v>
      </c>
      <c r="K1923">
        <v>910020</v>
      </c>
      <c r="L1923" t="s">
        <v>346</v>
      </c>
      <c r="M1923" t="s">
        <v>130</v>
      </c>
      <c r="N1923" t="s">
        <v>13</v>
      </c>
      <c r="O1923" t="s">
        <v>14</v>
      </c>
      <c r="P1923">
        <v>45</v>
      </c>
      <c r="Q1923" s="5" t="s">
        <v>204</v>
      </c>
      <c r="R1923" t="s">
        <v>74</v>
      </c>
      <c r="S1923" t="s">
        <v>105</v>
      </c>
      <c r="T1923" t="s">
        <v>44</v>
      </c>
      <c r="U1923" t="s">
        <v>26</v>
      </c>
      <c r="V1923" t="s">
        <v>31</v>
      </c>
      <c r="W1923">
        <v>490</v>
      </c>
      <c r="X1923" t="s">
        <v>574</v>
      </c>
      <c r="Y1923" t="s">
        <v>575</v>
      </c>
      <c r="Z1923" t="s">
        <v>576</v>
      </c>
      <c r="AA1923">
        <v>0.1065</v>
      </c>
      <c r="AB1923" t="s">
        <v>577</v>
      </c>
      <c r="AC1923" t="s">
        <v>578</v>
      </c>
      <c r="AD1923" t="s">
        <v>344</v>
      </c>
      <c r="AE1923" t="s">
        <v>250</v>
      </c>
      <c r="AF1923" t="s">
        <v>251</v>
      </c>
      <c r="AG1923" t="s">
        <v>252</v>
      </c>
      <c r="AH1923" t="s">
        <v>253</v>
      </c>
      <c r="AI1923" t="s">
        <v>254</v>
      </c>
      <c r="AJ1923">
        <v>910020</v>
      </c>
      <c r="AK1923" t="s">
        <v>345</v>
      </c>
      <c r="AL1923" t="s">
        <v>256</v>
      </c>
      <c r="AM1923">
        <v>16018</v>
      </c>
      <c r="AN1923">
        <v>7895</v>
      </c>
      <c r="AO1923">
        <v>14484</v>
      </c>
      <c r="AP1923">
        <v>11.72</v>
      </c>
      <c r="AQ1923">
        <v>3407.27</v>
      </c>
      <c r="AR1923" t="s">
        <v>2626</v>
      </c>
      <c r="AS1923" t="s">
        <v>2626</v>
      </c>
      <c r="AT1923">
        <v>1</v>
      </c>
      <c r="AU1923" t="s">
        <v>2628</v>
      </c>
      <c r="AV1923" s="3">
        <v>42377</v>
      </c>
      <c r="AW1923" s="3" t="str">
        <f>TEXT(LoanTable[[#This Row],[Disbursement Date]],"YYYY-MM")</f>
        <v>2023-09</v>
      </c>
      <c r="AX1923" t="str">
        <f>TEXT(EDATE(LoanTable[[#This Row],[Disbursement Date]],-1),"YYYY-MM")</f>
        <v>2023-08</v>
      </c>
      <c r="AY1923">
        <f>IF(LoanTable[[#This Row],[Loan Status]]="Active",1,0)</f>
        <v>0</v>
      </c>
      <c r="AZ1923">
        <f>IF(COUNTIFS(LoanTable[Client id],LoanTable[[#This Row],[Client id]],LoanTable[Period],LoanTable[[#This Row],[Previous Period]])&gt;0,1,0)</f>
        <v>0</v>
      </c>
      <c r="BA1923" s="17" t="str">
        <f>TEXT(LoanTable[[#This Row],[Disbursement Date]],"YYYY")</f>
        <v>2023</v>
      </c>
      <c r="BB1923" s="10" cm="1">
        <f t="array" ref="BB1923">IF(YEAR(LoanTable[[#This Row],[Disbursement Date]])=MIN(YEAR(LoanTable[Disbursement Date])),"",YEAR(LoanTable[[#This Row],[Disbursement Date]])-1)</f>
        <v>2022</v>
      </c>
      <c r="BC1923" s="10">
        <f>IF(LoanTable[[#This Row],[Previous Year]]="",1,IF(COUNTIFS(LoanTable[Client id],LoanTable[[#This Row],[Client id]],LoanTable[Year],LoanTable[[#This Row],[Previous Year]])&gt;0,1,0))</f>
        <v>0</v>
      </c>
      <c r="BD1923" t="str">
        <f>YEAR(LoanTable[[#This Row],[Disbursement Date]]) &amp; "-Q" &amp; ROUNDUP(MONTH(LoanTable[[#This Row],[Disbursement Date]])/3,0)</f>
        <v>2023-Q3</v>
      </c>
      <c r="BE1923">
        <f>IF(LoanTable[[#This Row],[Disbursement Date]]=LoanTable[[#This Row],[First Loan Date]],1,0)</f>
        <v>0</v>
      </c>
    </row>
    <row r="1924" spans="1:57" x14ac:dyDescent="0.3">
      <c r="A1924" t="s">
        <v>766</v>
      </c>
      <c r="B1924">
        <v>753</v>
      </c>
      <c r="C1924" t="s">
        <v>505</v>
      </c>
      <c r="D1924" t="s">
        <v>589</v>
      </c>
      <c r="E1924">
        <v>46662</v>
      </c>
      <c r="F1924">
        <v>20335</v>
      </c>
      <c r="G1924">
        <v>44912</v>
      </c>
      <c r="H1924" s="5">
        <v>45188</v>
      </c>
      <c r="I1924" t="s">
        <v>615</v>
      </c>
      <c r="J1924" t="s">
        <v>619</v>
      </c>
      <c r="K1924">
        <v>380112</v>
      </c>
      <c r="L1924" t="s">
        <v>507</v>
      </c>
      <c r="M1924" t="s">
        <v>27</v>
      </c>
      <c r="N1924" t="s">
        <v>13</v>
      </c>
      <c r="O1924" t="s">
        <v>28</v>
      </c>
      <c r="P1924">
        <v>52</v>
      </c>
      <c r="Q1924" s="5" t="s">
        <v>103</v>
      </c>
      <c r="R1924" t="s">
        <v>30</v>
      </c>
      <c r="S1924" t="s">
        <v>145</v>
      </c>
      <c r="T1924" t="s">
        <v>18</v>
      </c>
      <c r="U1924" t="s">
        <v>65</v>
      </c>
      <c r="V1924" t="s">
        <v>31</v>
      </c>
      <c r="W1924">
        <v>805</v>
      </c>
      <c r="X1924" t="s">
        <v>574</v>
      </c>
      <c r="Y1924" t="s">
        <v>590</v>
      </c>
      <c r="Z1924" t="s">
        <v>576</v>
      </c>
      <c r="AA1924">
        <v>9.9099999999999994E-2</v>
      </c>
      <c r="AB1924" t="s">
        <v>577</v>
      </c>
      <c r="AC1924" t="s">
        <v>591</v>
      </c>
      <c r="AD1924" t="s">
        <v>505</v>
      </c>
      <c r="AE1924" t="s">
        <v>325</v>
      </c>
      <c r="AF1924" t="s">
        <v>326</v>
      </c>
      <c r="AG1924" t="s">
        <v>327</v>
      </c>
      <c r="AH1924" t="s">
        <v>328</v>
      </c>
      <c r="AI1924" t="s">
        <v>505</v>
      </c>
      <c r="AJ1924">
        <v>380112</v>
      </c>
      <c r="AK1924" t="s">
        <v>506</v>
      </c>
      <c r="AL1924" t="s">
        <v>256</v>
      </c>
      <c r="AM1924">
        <v>48148</v>
      </c>
      <c r="AN1924">
        <v>21165</v>
      </c>
      <c r="AO1924">
        <v>46429</v>
      </c>
      <c r="AP1924">
        <v>46.96</v>
      </c>
      <c r="AQ1924">
        <v>2486.98</v>
      </c>
      <c r="AR1924" t="s">
        <v>2626</v>
      </c>
      <c r="AS1924" t="s">
        <v>2626</v>
      </c>
      <c r="AT1924">
        <v>1</v>
      </c>
      <c r="AU1924" t="s">
        <v>2630</v>
      </c>
      <c r="AV1924" s="3">
        <v>42283</v>
      </c>
      <c r="AW1924" s="3" t="str">
        <f>TEXT(LoanTable[[#This Row],[Disbursement Date]],"YYYY-MM")</f>
        <v>2023-09</v>
      </c>
      <c r="AX1924" t="str">
        <f>TEXT(EDATE(LoanTable[[#This Row],[Disbursement Date]],-1),"YYYY-MM")</f>
        <v>2023-08</v>
      </c>
      <c r="AY1924">
        <f>IF(LoanTable[[#This Row],[Loan Status]]="Active",1,0)</f>
        <v>0</v>
      </c>
      <c r="AZ1924">
        <f>IF(COUNTIFS(LoanTable[Client id],LoanTable[[#This Row],[Client id]],LoanTable[Period],LoanTable[[#This Row],[Previous Period]])&gt;0,1,0)</f>
        <v>0</v>
      </c>
      <c r="BA1924" s="17" t="str">
        <f>TEXT(LoanTable[[#This Row],[Disbursement Date]],"YYYY")</f>
        <v>2023</v>
      </c>
      <c r="BB1924" s="10" cm="1">
        <f t="array" ref="BB1924">IF(YEAR(LoanTable[[#This Row],[Disbursement Date]])=MIN(YEAR(LoanTable[Disbursement Date])),"",YEAR(LoanTable[[#This Row],[Disbursement Date]])-1)</f>
        <v>2022</v>
      </c>
      <c r="BC1924" s="10">
        <f>IF(LoanTable[[#This Row],[Previous Year]]="",1,IF(COUNTIFS(LoanTable[Client id],LoanTable[[#This Row],[Client id]],LoanTable[Year],LoanTable[[#This Row],[Previous Year]])&gt;0,1,0))</f>
        <v>0</v>
      </c>
      <c r="BD1924" t="str">
        <f>YEAR(LoanTable[[#This Row],[Disbursement Date]]) &amp; "-Q" &amp; ROUNDUP(MONTH(LoanTable[[#This Row],[Disbursement Date]])/3,0)</f>
        <v>2023-Q3</v>
      </c>
      <c r="BE1924">
        <f>IF(LoanTable[[#This Row],[Disbursement Date]]=LoanTable[[#This Row],[First Loan Date]],1,0)</f>
        <v>0</v>
      </c>
    </row>
    <row r="1925" spans="1:57" x14ac:dyDescent="0.3">
      <c r="A1925" t="s">
        <v>1626</v>
      </c>
      <c r="B1925">
        <v>119</v>
      </c>
      <c r="C1925" t="s">
        <v>310</v>
      </c>
      <c r="D1925" t="s">
        <v>573</v>
      </c>
      <c r="E1925">
        <v>37382</v>
      </c>
      <c r="F1925">
        <v>24979</v>
      </c>
      <c r="G1925">
        <v>12273</v>
      </c>
      <c r="H1925" s="5">
        <v>45189</v>
      </c>
      <c r="I1925" t="s">
        <v>612</v>
      </c>
      <c r="J1925" t="s">
        <v>613</v>
      </c>
      <c r="K1925">
        <v>140056</v>
      </c>
      <c r="L1925" t="s">
        <v>312</v>
      </c>
      <c r="M1925" t="s">
        <v>171</v>
      </c>
      <c r="N1925" t="s">
        <v>13</v>
      </c>
      <c r="O1925" t="s">
        <v>46</v>
      </c>
      <c r="P1925">
        <v>31</v>
      </c>
      <c r="Q1925" s="5" t="s">
        <v>47</v>
      </c>
      <c r="R1925" t="s">
        <v>30</v>
      </c>
      <c r="S1925" t="s">
        <v>145</v>
      </c>
      <c r="T1925" t="s">
        <v>63</v>
      </c>
      <c r="U1925" t="s">
        <v>26</v>
      </c>
      <c r="V1925" t="s">
        <v>31</v>
      </c>
      <c r="W1925">
        <v>462</v>
      </c>
      <c r="X1925" t="s">
        <v>574</v>
      </c>
      <c r="Y1925" t="s">
        <v>575</v>
      </c>
      <c r="Z1925" t="s">
        <v>576</v>
      </c>
      <c r="AA1925">
        <v>0.1065</v>
      </c>
      <c r="AB1925" t="s">
        <v>577</v>
      </c>
      <c r="AC1925" t="s">
        <v>578</v>
      </c>
      <c r="AD1925" t="s">
        <v>310</v>
      </c>
      <c r="AE1925" t="s">
        <v>250</v>
      </c>
      <c r="AF1925" t="s">
        <v>251</v>
      </c>
      <c r="AG1925" t="s">
        <v>252</v>
      </c>
      <c r="AH1925" t="s">
        <v>253</v>
      </c>
      <c r="AI1925" t="s">
        <v>310</v>
      </c>
      <c r="AJ1925">
        <v>140056</v>
      </c>
      <c r="AK1925" t="s">
        <v>311</v>
      </c>
      <c r="AL1925" t="s">
        <v>239</v>
      </c>
      <c r="AM1925">
        <v>39088</v>
      </c>
      <c r="AN1925">
        <v>25451</v>
      </c>
      <c r="AO1925">
        <v>37357</v>
      </c>
      <c r="AP1925">
        <v>46.52</v>
      </c>
      <c r="AQ1925">
        <v>2093.9299999999998</v>
      </c>
      <c r="AR1925" t="s">
        <v>2626</v>
      </c>
      <c r="AS1925" t="s">
        <v>2626</v>
      </c>
      <c r="AT1925">
        <v>2</v>
      </c>
      <c r="AU1925" t="s">
        <v>2629</v>
      </c>
      <c r="AV1925" s="3">
        <v>45189</v>
      </c>
      <c r="AW1925" s="3" t="str">
        <f>TEXT(LoanTable[[#This Row],[Disbursement Date]],"YYYY-MM")</f>
        <v>2023-09</v>
      </c>
      <c r="AX1925" t="str">
        <f>TEXT(EDATE(LoanTable[[#This Row],[Disbursement Date]],-1),"YYYY-MM")</f>
        <v>2023-08</v>
      </c>
      <c r="AY1925">
        <f>IF(LoanTable[[#This Row],[Loan Status]]="Active",1,0)</f>
        <v>0</v>
      </c>
      <c r="AZ1925">
        <f>IF(COUNTIFS(LoanTable[Client id],LoanTable[[#This Row],[Client id]],LoanTable[Period],LoanTable[[#This Row],[Previous Period]])&gt;0,1,0)</f>
        <v>0</v>
      </c>
      <c r="BA1925" s="17" t="str">
        <f>TEXT(LoanTable[[#This Row],[Disbursement Date]],"YYYY")</f>
        <v>2023</v>
      </c>
      <c r="BB1925" s="10" cm="1">
        <f t="array" ref="BB1925">IF(YEAR(LoanTable[[#This Row],[Disbursement Date]])=MIN(YEAR(LoanTable[Disbursement Date])),"",YEAR(LoanTable[[#This Row],[Disbursement Date]])-1)</f>
        <v>2022</v>
      </c>
      <c r="BC1925" s="10">
        <f>IF(LoanTable[[#This Row],[Previous Year]]="",1,IF(COUNTIFS(LoanTable[Client id],LoanTable[[#This Row],[Client id]],LoanTable[Year],LoanTable[[#This Row],[Previous Year]])&gt;0,1,0))</f>
        <v>0</v>
      </c>
      <c r="BD1925" t="str">
        <f>YEAR(LoanTable[[#This Row],[Disbursement Date]]) &amp; "-Q" &amp; ROUNDUP(MONTH(LoanTable[[#This Row],[Disbursement Date]])/3,0)</f>
        <v>2023-Q3</v>
      </c>
      <c r="BE1925">
        <f>IF(LoanTable[[#This Row],[Disbursement Date]]=LoanTable[[#This Row],[First Loan Date]],1,0)</f>
        <v>1</v>
      </c>
    </row>
    <row r="1926" spans="1:57" x14ac:dyDescent="0.3">
      <c r="A1926" t="s">
        <v>2567</v>
      </c>
      <c r="B1926">
        <v>77</v>
      </c>
      <c r="C1926" t="s">
        <v>265</v>
      </c>
      <c r="D1926" t="s">
        <v>573</v>
      </c>
      <c r="E1926">
        <v>48826</v>
      </c>
      <c r="F1926">
        <v>32301</v>
      </c>
      <c r="G1926">
        <v>9463</v>
      </c>
      <c r="H1926" s="5">
        <v>45191</v>
      </c>
      <c r="I1926" t="s">
        <v>624</v>
      </c>
      <c r="J1926" t="s">
        <v>619</v>
      </c>
      <c r="K1926">
        <v>30179</v>
      </c>
      <c r="L1926" t="s">
        <v>272</v>
      </c>
      <c r="M1926" t="s">
        <v>23</v>
      </c>
      <c r="N1926" t="s">
        <v>13</v>
      </c>
      <c r="O1926" t="s">
        <v>46</v>
      </c>
      <c r="P1926">
        <v>34</v>
      </c>
      <c r="Q1926" s="6" t="s">
        <v>87</v>
      </c>
      <c r="R1926" t="s">
        <v>16</v>
      </c>
      <c r="S1926" t="s">
        <v>35</v>
      </c>
      <c r="T1926" t="s">
        <v>18</v>
      </c>
      <c r="U1926" t="s">
        <v>38</v>
      </c>
      <c r="V1926" t="s">
        <v>39</v>
      </c>
      <c r="W1926">
        <v>756</v>
      </c>
      <c r="X1926" t="s">
        <v>574</v>
      </c>
      <c r="Y1926" t="s">
        <v>575</v>
      </c>
      <c r="Z1926" t="s">
        <v>576</v>
      </c>
      <c r="AA1926">
        <v>0.1065</v>
      </c>
      <c r="AB1926" t="s">
        <v>577</v>
      </c>
      <c r="AC1926" t="s">
        <v>578</v>
      </c>
      <c r="AD1926" t="s">
        <v>265</v>
      </c>
      <c r="AE1926" t="s">
        <v>266</v>
      </c>
      <c r="AF1926" t="s">
        <v>267</v>
      </c>
      <c r="AG1926" t="s">
        <v>268</v>
      </c>
      <c r="AH1926" t="s">
        <v>269</v>
      </c>
      <c r="AI1926" t="s">
        <v>270</v>
      </c>
      <c r="AJ1926">
        <v>30179</v>
      </c>
      <c r="AK1926" t="s">
        <v>271</v>
      </c>
      <c r="AL1926" t="s">
        <v>241</v>
      </c>
      <c r="AM1926">
        <v>48948</v>
      </c>
      <c r="AN1926">
        <v>32285</v>
      </c>
      <c r="AO1926">
        <v>48777</v>
      </c>
      <c r="AP1926">
        <v>25.4</v>
      </c>
      <c r="AQ1926">
        <v>2252.96</v>
      </c>
      <c r="AR1926" t="s">
        <v>2626</v>
      </c>
      <c r="AS1926" t="s">
        <v>2626</v>
      </c>
      <c r="AT1926">
        <v>0</v>
      </c>
      <c r="AU1926" t="s">
        <v>2630</v>
      </c>
      <c r="AV1926" s="3">
        <v>44211</v>
      </c>
      <c r="AW1926" s="3" t="str">
        <f>TEXT(LoanTable[[#This Row],[Disbursement Date]],"YYYY-MM")</f>
        <v>2023-09</v>
      </c>
      <c r="AX1926" t="str">
        <f>TEXT(EDATE(LoanTable[[#This Row],[Disbursement Date]],-1),"YYYY-MM")</f>
        <v>2023-08</v>
      </c>
      <c r="AY1926">
        <f>IF(LoanTable[[#This Row],[Loan Status]]="Active",1,0)</f>
        <v>1</v>
      </c>
      <c r="AZ1926">
        <f>IF(COUNTIFS(LoanTable[Client id],LoanTable[[#This Row],[Client id]],LoanTable[Period],LoanTable[[#This Row],[Previous Period]])&gt;0,1,0)</f>
        <v>0</v>
      </c>
      <c r="BA1926" s="17" t="str">
        <f>TEXT(LoanTable[[#This Row],[Disbursement Date]],"YYYY")</f>
        <v>2023</v>
      </c>
      <c r="BB1926" s="10" cm="1">
        <f t="array" ref="BB1926">IF(YEAR(LoanTable[[#This Row],[Disbursement Date]])=MIN(YEAR(LoanTable[Disbursement Date])),"",YEAR(LoanTable[[#This Row],[Disbursement Date]])-1)</f>
        <v>2022</v>
      </c>
      <c r="BC1926" s="10">
        <f>IF(LoanTable[[#This Row],[Previous Year]]="",1,IF(COUNTIFS(LoanTable[Client id],LoanTable[[#This Row],[Client id]],LoanTable[Year],LoanTable[[#This Row],[Previous Year]])&gt;0,1,0))</f>
        <v>0</v>
      </c>
      <c r="BD1926" t="str">
        <f>YEAR(LoanTable[[#This Row],[Disbursement Date]]) &amp; "-Q" &amp; ROUNDUP(MONTH(LoanTable[[#This Row],[Disbursement Date]])/3,0)</f>
        <v>2023-Q3</v>
      </c>
      <c r="BE1926">
        <f>IF(LoanTable[[#This Row],[Disbursement Date]]=LoanTable[[#This Row],[First Loan Date]],1,0)</f>
        <v>0</v>
      </c>
    </row>
    <row r="1927" spans="1:57" x14ac:dyDescent="0.3">
      <c r="A1927" t="s">
        <v>1500</v>
      </c>
      <c r="B1927">
        <v>438</v>
      </c>
      <c r="C1927" t="s">
        <v>344</v>
      </c>
      <c r="D1927" t="s">
        <v>573</v>
      </c>
      <c r="E1927">
        <v>14112</v>
      </c>
      <c r="F1927">
        <v>47357</v>
      </c>
      <c r="G1927">
        <v>35569</v>
      </c>
      <c r="H1927" s="5">
        <v>45195</v>
      </c>
      <c r="I1927" t="s">
        <v>624</v>
      </c>
      <c r="J1927" t="s">
        <v>613</v>
      </c>
      <c r="K1927">
        <v>910020</v>
      </c>
      <c r="L1927" t="s">
        <v>346</v>
      </c>
      <c r="M1927" t="s">
        <v>153</v>
      </c>
      <c r="N1927" t="s">
        <v>13</v>
      </c>
      <c r="O1927" t="s">
        <v>14</v>
      </c>
      <c r="P1927">
        <v>44</v>
      </c>
      <c r="Q1927" s="5" t="s">
        <v>195</v>
      </c>
      <c r="R1927" t="s">
        <v>74</v>
      </c>
      <c r="S1927" t="s">
        <v>105</v>
      </c>
      <c r="T1927" t="s">
        <v>18</v>
      </c>
      <c r="U1927" t="s">
        <v>26</v>
      </c>
      <c r="V1927" t="s">
        <v>39</v>
      </c>
      <c r="W1927">
        <v>425</v>
      </c>
      <c r="X1927" t="s">
        <v>574</v>
      </c>
      <c r="Y1927" t="s">
        <v>575</v>
      </c>
      <c r="Z1927" t="s">
        <v>576</v>
      </c>
      <c r="AA1927">
        <v>0.1065</v>
      </c>
      <c r="AB1927" t="s">
        <v>577</v>
      </c>
      <c r="AC1927" t="s">
        <v>578</v>
      </c>
      <c r="AD1927" t="s">
        <v>344</v>
      </c>
      <c r="AE1927" t="s">
        <v>250</v>
      </c>
      <c r="AF1927" t="s">
        <v>251</v>
      </c>
      <c r="AG1927" t="s">
        <v>252</v>
      </c>
      <c r="AH1927" t="s">
        <v>253</v>
      </c>
      <c r="AI1927" t="s">
        <v>254</v>
      </c>
      <c r="AJ1927">
        <v>910020</v>
      </c>
      <c r="AK1927" t="s">
        <v>345</v>
      </c>
      <c r="AL1927" t="s">
        <v>256</v>
      </c>
      <c r="AM1927">
        <v>15580</v>
      </c>
      <c r="AN1927">
        <v>47150</v>
      </c>
      <c r="AO1927">
        <v>13645</v>
      </c>
      <c r="AP1927">
        <v>35.75</v>
      </c>
      <c r="AQ1927">
        <v>3719.11</v>
      </c>
      <c r="AR1927" t="s">
        <v>2626</v>
      </c>
      <c r="AS1927" t="s">
        <v>2626</v>
      </c>
      <c r="AT1927">
        <v>1</v>
      </c>
      <c r="AU1927" t="s">
        <v>2628</v>
      </c>
      <c r="AV1927" s="3">
        <v>42055</v>
      </c>
      <c r="AW1927" s="3" t="str">
        <f>TEXT(LoanTable[[#This Row],[Disbursement Date]],"YYYY-MM")</f>
        <v>2023-09</v>
      </c>
      <c r="AX1927" t="str">
        <f>TEXT(EDATE(LoanTable[[#This Row],[Disbursement Date]],-1),"YYYY-MM")</f>
        <v>2023-08</v>
      </c>
      <c r="AY1927">
        <f>IF(LoanTable[[#This Row],[Loan Status]]="Active",1,0)</f>
        <v>1</v>
      </c>
      <c r="AZ1927">
        <f>IF(COUNTIFS(LoanTable[Client id],LoanTable[[#This Row],[Client id]],LoanTable[Period],LoanTable[[#This Row],[Previous Period]])&gt;0,1,0)</f>
        <v>0</v>
      </c>
      <c r="BA1927" s="17" t="str">
        <f>TEXT(LoanTable[[#This Row],[Disbursement Date]],"YYYY")</f>
        <v>2023</v>
      </c>
      <c r="BB1927" s="10" cm="1">
        <f t="array" ref="BB1927">IF(YEAR(LoanTable[[#This Row],[Disbursement Date]])=MIN(YEAR(LoanTable[Disbursement Date])),"",YEAR(LoanTable[[#This Row],[Disbursement Date]])-1)</f>
        <v>2022</v>
      </c>
      <c r="BC1927" s="10">
        <f>IF(LoanTable[[#This Row],[Previous Year]]="",1,IF(COUNTIFS(LoanTable[Client id],LoanTable[[#This Row],[Client id]],LoanTable[Year],LoanTable[[#This Row],[Previous Year]])&gt;0,1,0))</f>
        <v>1</v>
      </c>
      <c r="BD1927" t="str">
        <f>YEAR(LoanTable[[#This Row],[Disbursement Date]]) &amp; "-Q" &amp; ROUNDUP(MONTH(LoanTable[[#This Row],[Disbursement Date]])/3,0)</f>
        <v>2023-Q3</v>
      </c>
      <c r="BE1927">
        <f>IF(LoanTable[[#This Row],[Disbursement Date]]=LoanTable[[#This Row],[First Loan Date]],1,0)</f>
        <v>0</v>
      </c>
    </row>
    <row r="1928" spans="1:57" x14ac:dyDescent="0.3">
      <c r="A1928" t="s">
        <v>1430</v>
      </c>
      <c r="B1928">
        <v>928</v>
      </c>
      <c r="C1928" t="s">
        <v>471</v>
      </c>
      <c r="D1928" t="s">
        <v>589</v>
      </c>
      <c r="E1928">
        <v>38496</v>
      </c>
      <c r="F1928">
        <v>11173</v>
      </c>
      <c r="G1928">
        <v>34231</v>
      </c>
      <c r="H1928" s="5">
        <v>45195</v>
      </c>
      <c r="I1928" t="s">
        <v>615</v>
      </c>
      <c r="J1928" t="s">
        <v>613</v>
      </c>
      <c r="K1928">
        <v>570241</v>
      </c>
      <c r="L1928" t="s">
        <v>477</v>
      </c>
      <c r="M1928" t="s">
        <v>133</v>
      </c>
      <c r="N1928" t="s">
        <v>13</v>
      </c>
      <c r="O1928" t="s">
        <v>46</v>
      </c>
      <c r="P1928">
        <v>35</v>
      </c>
      <c r="Q1928" s="5" t="s">
        <v>87</v>
      </c>
      <c r="R1928" t="s">
        <v>25</v>
      </c>
      <c r="S1928" t="s">
        <v>35</v>
      </c>
      <c r="T1928" t="s">
        <v>18</v>
      </c>
      <c r="U1928" t="s">
        <v>19</v>
      </c>
      <c r="V1928" t="s">
        <v>39</v>
      </c>
      <c r="W1928">
        <v>792</v>
      </c>
      <c r="X1928" t="s">
        <v>574</v>
      </c>
      <c r="Y1928" t="s">
        <v>590</v>
      </c>
      <c r="Z1928" t="s">
        <v>576</v>
      </c>
      <c r="AA1928">
        <v>9.9099999999999994E-2</v>
      </c>
      <c r="AB1928" t="s">
        <v>577</v>
      </c>
      <c r="AC1928" t="s">
        <v>591</v>
      </c>
      <c r="AD1928" t="s">
        <v>471</v>
      </c>
      <c r="AE1928" t="s">
        <v>472</v>
      </c>
      <c r="AF1928" t="s">
        <v>473</v>
      </c>
      <c r="AG1928" t="s">
        <v>474</v>
      </c>
      <c r="AH1928" t="s">
        <v>475</v>
      </c>
      <c r="AI1928" t="s">
        <v>471</v>
      </c>
      <c r="AJ1928">
        <v>570241</v>
      </c>
      <c r="AK1928" t="s">
        <v>476</v>
      </c>
      <c r="AL1928" t="s">
        <v>241</v>
      </c>
      <c r="AM1928">
        <v>39168</v>
      </c>
      <c r="AN1928">
        <v>11426</v>
      </c>
      <c r="AO1928">
        <v>38425</v>
      </c>
      <c r="AP1928">
        <v>39.81</v>
      </c>
      <c r="AQ1928">
        <v>990.96</v>
      </c>
      <c r="AR1928" t="s">
        <v>2626</v>
      </c>
      <c r="AS1928" t="s">
        <v>2626</v>
      </c>
      <c r="AT1928">
        <v>2</v>
      </c>
      <c r="AU1928" t="s">
        <v>2628</v>
      </c>
      <c r="AV1928" s="3">
        <v>43381</v>
      </c>
      <c r="AW1928" s="3" t="str">
        <f>TEXT(LoanTable[[#This Row],[Disbursement Date]],"YYYY-MM")</f>
        <v>2023-09</v>
      </c>
      <c r="AX1928" t="str">
        <f>TEXT(EDATE(LoanTable[[#This Row],[Disbursement Date]],-1),"YYYY-MM")</f>
        <v>2023-08</v>
      </c>
      <c r="AY1928">
        <f>IF(LoanTable[[#This Row],[Loan Status]]="Active",1,0)</f>
        <v>0</v>
      </c>
      <c r="AZ1928">
        <f>IF(COUNTIFS(LoanTable[Client id],LoanTable[[#This Row],[Client id]],LoanTable[Period],LoanTable[[#This Row],[Previous Period]])&gt;0,1,0)</f>
        <v>0</v>
      </c>
      <c r="BA1928" s="17" t="str">
        <f>TEXT(LoanTable[[#This Row],[Disbursement Date]],"YYYY")</f>
        <v>2023</v>
      </c>
      <c r="BB1928" s="10" cm="1">
        <f t="array" ref="BB1928">IF(YEAR(LoanTable[[#This Row],[Disbursement Date]])=MIN(YEAR(LoanTable[Disbursement Date])),"",YEAR(LoanTable[[#This Row],[Disbursement Date]])-1)</f>
        <v>2022</v>
      </c>
      <c r="BC1928" s="10">
        <f>IF(LoanTable[[#This Row],[Previous Year]]="",1,IF(COUNTIFS(LoanTable[Client id],LoanTable[[#This Row],[Client id]],LoanTable[Year],LoanTable[[#This Row],[Previous Year]])&gt;0,1,0))</f>
        <v>0</v>
      </c>
      <c r="BD1928" t="str">
        <f>YEAR(LoanTable[[#This Row],[Disbursement Date]]) &amp; "-Q" &amp; ROUNDUP(MONTH(LoanTable[[#This Row],[Disbursement Date]])/3,0)</f>
        <v>2023-Q3</v>
      </c>
      <c r="BE1928">
        <f>IF(LoanTable[[#This Row],[Disbursement Date]]=LoanTable[[#This Row],[First Loan Date]],1,0)</f>
        <v>0</v>
      </c>
    </row>
    <row r="1929" spans="1:57" x14ac:dyDescent="0.3">
      <c r="A1929" t="s">
        <v>1061</v>
      </c>
      <c r="B1929">
        <v>506</v>
      </c>
      <c r="C1929" t="s">
        <v>523</v>
      </c>
      <c r="D1929" t="s">
        <v>573</v>
      </c>
      <c r="E1929">
        <v>8042</v>
      </c>
      <c r="F1929">
        <v>13941</v>
      </c>
      <c r="G1929">
        <v>38360</v>
      </c>
      <c r="H1929" s="5">
        <v>45196</v>
      </c>
      <c r="I1929" t="s">
        <v>615</v>
      </c>
      <c r="J1929" t="s">
        <v>619</v>
      </c>
      <c r="K1929">
        <v>800018</v>
      </c>
      <c r="L1929" t="s">
        <v>526</v>
      </c>
      <c r="M1929" t="s">
        <v>211</v>
      </c>
      <c r="N1929" t="s">
        <v>13</v>
      </c>
      <c r="O1929" t="s">
        <v>28</v>
      </c>
      <c r="P1929">
        <v>53</v>
      </c>
      <c r="Q1929" s="5" t="s">
        <v>62</v>
      </c>
      <c r="R1929" t="s">
        <v>104</v>
      </c>
      <c r="S1929" t="s">
        <v>105</v>
      </c>
      <c r="T1929" t="s">
        <v>18</v>
      </c>
      <c r="U1929" t="s">
        <v>38</v>
      </c>
      <c r="V1929" t="s">
        <v>31</v>
      </c>
      <c r="W1929">
        <v>812</v>
      </c>
      <c r="X1929" t="s">
        <v>574</v>
      </c>
      <c r="Y1929" t="s">
        <v>575</v>
      </c>
      <c r="Z1929" t="s">
        <v>576</v>
      </c>
      <c r="AA1929">
        <v>0.1065</v>
      </c>
      <c r="AB1929" t="s">
        <v>577</v>
      </c>
      <c r="AC1929" t="s">
        <v>578</v>
      </c>
      <c r="AD1929" t="s">
        <v>523</v>
      </c>
      <c r="AE1929" t="s">
        <v>250</v>
      </c>
      <c r="AF1929" t="s">
        <v>251</v>
      </c>
      <c r="AG1929" t="s">
        <v>252</v>
      </c>
      <c r="AH1929" t="s">
        <v>253</v>
      </c>
      <c r="AI1929" t="s">
        <v>524</v>
      </c>
      <c r="AJ1929">
        <v>800018</v>
      </c>
      <c r="AK1929" t="s">
        <v>525</v>
      </c>
      <c r="AL1929" t="s">
        <v>239</v>
      </c>
      <c r="AM1929">
        <v>8323</v>
      </c>
      <c r="AN1929">
        <v>15198</v>
      </c>
      <c r="AO1929">
        <v>7749</v>
      </c>
      <c r="AP1929">
        <v>9.3000000000000007</v>
      </c>
      <c r="AQ1929">
        <v>3477.45</v>
      </c>
      <c r="AR1929" t="s">
        <v>2626</v>
      </c>
      <c r="AS1929" t="s">
        <v>2626</v>
      </c>
      <c r="AT1929">
        <v>0</v>
      </c>
      <c r="AU1929" t="s">
        <v>2628</v>
      </c>
      <c r="AV1929" s="3">
        <v>42653</v>
      </c>
      <c r="AW1929" s="3" t="str">
        <f>TEXT(LoanTable[[#This Row],[Disbursement Date]],"YYYY-MM")</f>
        <v>2023-09</v>
      </c>
      <c r="AX1929" t="str">
        <f>TEXT(EDATE(LoanTable[[#This Row],[Disbursement Date]],-1),"YYYY-MM")</f>
        <v>2023-08</v>
      </c>
      <c r="AY1929">
        <f>IF(LoanTable[[#This Row],[Loan Status]]="Active",1,0)</f>
        <v>0</v>
      </c>
      <c r="AZ1929">
        <f>IF(COUNTIFS(LoanTable[Client id],LoanTable[[#This Row],[Client id]],LoanTable[Period],LoanTable[[#This Row],[Previous Period]])&gt;0,1,0)</f>
        <v>0</v>
      </c>
      <c r="BA1929" s="17" t="str">
        <f>TEXT(LoanTable[[#This Row],[Disbursement Date]],"YYYY")</f>
        <v>2023</v>
      </c>
      <c r="BB1929" s="10" cm="1">
        <f t="array" ref="BB1929">IF(YEAR(LoanTable[[#This Row],[Disbursement Date]])=MIN(YEAR(LoanTable[Disbursement Date])),"",YEAR(LoanTable[[#This Row],[Disbursement Date]])-1)</f>
        <v>2022</v>
      </c>
      <c r="BC1929" s="10">
        <f>IF(LoanTable[[#This Row],[Previous Year]]="",1,IF(COUNTIFS(LoanTable[Client id],LoanTable[[#This Row],[Client id]],LoanTable[Year],LoanTable[[#This Row],[Previous Year]])&gt;0,1,0))</f>
        <v>0</v>
      </c>
      <c r="BD1929" t="str">
        <f>YEAR(LoanTable[[#This Row],[Disbursement Date]]) &amp; "-Q" &amp; ROUNDUP(MONTH(LoanTable[[#This Row],[Disbursement Date]])/3,0)</f>
        <v>2023-Q3</v>
      </c>
      <c r="BE1929">
        <f>IF(LoanTable[[#This Row],[Disbursement Date]]=LoanTable[[#This Row],[First Loan Date]],1,0)</f>
        <v>0</v>
      </c>
    </row>
    <row r="1930" spans="1:57" x14ac:dyDescent="0.3">
      <c r="A1930" t="s">
        <v>1107</v>
      </c>
      <c r="B1930">
        <v>708</v>
      </c>
      <c r="C1930" t="s">
        <v>344</v>
      </c>
      <c r="D1930" t="s">
        <v>573</v>
      </c>
      <c r="E1930">
        <v>24266</v>
      </c>
      <c r="F1930">
        <v>16722</v>
      </c>
      <c r="G1930">
        <v>10914</v>
      </c>
      <c r="H1930" s="5">
        <v>45196</v>
      </c>
      <c r="I1930" t="s">
        <v>615</v>
      </c>
      <c r="J1930" t="s">
        <v>619</v>
      </c>
      <c r="K1930">
        <v>910020</v>
      </c>
      <c r="L1930" t="s">
        <v>346</v>
      </c>
      <c r="M1930" t="s">
        <v>99</v>
      </c>
      <c r="N1930" t="s">
        <v>13</v>
      </c>
      <c r="O1930" t="s">
        <v>14</v>
      </c>
      <c r="P1930">
        <v>38</v>
      </c>
      <c r="Q1930" s="5" t="s">
        <v>202</v>
      </c>
      <c r="R1930" t="s">
        <v>74</v>
      </c>
      <c r="S1930" t="s">
        <v>105</v>
      </c>
      <c r="T1930" t="s">
        <v>18</v>
      </c>
      <c r="U1930" t="s">
        <v>26</v>
      </c>
      <c r="V1930" t="s">
        <v>20</v>
      </c>
      <c r="W1930">
        <v>755</v>
      </c>
      <c r="X1930" t="s">
        <v>574</v>
      </c>
      <c r="Y1930" t="s">
        <v>575</v>
      </c>
      <c r="Z1930" t="s">
        <v>576</v>
      </c>
      <c r="AA1930">
        <v>0.1065</v>
      </c>
      <c r="AB1930" t="s">
        <v>577</v>
      </c>
      <c r="AC1930" t="s">
        <v>578</v>
      </c>
      <c r="AD1930" t="s">
        <v>344</v>
      </c>
      <c r="AE1930" t="s">
        <v>250</v>
      </c>
      <c r="AF1930" t="s">
        <v>251</v>
      </c>
      <c r="AG1930" t="s">
        <v>252</v>
      </c>
      <c r="AH1930" t="s">
        <v>253</v>
      </c>
      <c r="AI1930" t="s">
        <v>254</v>
      </c>
      <c r="AJ1930">
        <v>910020</v>
      </c>
      <c r="AK1930" t="s">
        <v>345</v>
      </c>
      <c r="AL1930" t="s">
        <v>256</v>
      </c>
      <c r="AM1930">
        <v>25601</v>
      </c>
      <c r="AN1930">
        <v>17571</v>
      </c>
      <c r="AO1930">
        <v>24067</v>
      </c>
      <c r="AP1930">
        <v>24.59</v>
      </c>
      <c r="AQ1930">
        <v>2304.38</v>
      </c>
      <c r="AR1930" t="s">
        <v>2626</v>
      </c>
      <c r="AS1930" t="s">
        <v>2626</v>
      </c>
      <c r="AT1930">
        <v>2</v>
      </c>
      <c r="AU1930" t="s">
        <v>2628</v>
      </c>
      <c r="AV1930" s="3">
        <v>42037</v>
      </c>
      <c r="AW1930" s="3" t="str">
        <f>TEXT(LoanTable[[#This Row],[Disbursement Date]],"YYYY-MM")</f>
        <v>2023-09</v>
      </c>
      <c r="AX1930" t="str">
        <f>TEXT(EDATE(LoanTable[[#This Row],[Disbursement Date]],-1),"YYYY-MM")</f>
        <v>2023-08</v>
      </c>
      <c r="AY1930">
        <f>IF(LoanTable[[#This Row],[Loan Status]]="Active",1,0)</f>
        <v>0</v>
      </c>
      <c r="AZ1930">
        <f>IF(COUNTIFS(LoanTable[Client id],LoanTable[[#This Row],[Client id]],LoanTable[Period],LoanTable[[#This Row],[Previous Period]])&gt;0,1,0)</f>
        <v>0</v>
      </c>
      <c r="BA1930" s="17" t="str">
        <f>TEXT(LoanTable[[#This Row],[Disbursement Date]],"YYYY")</f>
        <v>2023</v>
      </c>
      <c r="BB1930" s="10" cm="1">
        <f t="array" ref="BB1930">IF(YEAR(LoanTable[[#This Row],[Disbursement Date]])=MIN(YEAR(LoanTable[Disbursement Date])),"",YEAR(LoanTable[[#This Row],[Disbursement Date]])-1)</f>
        <v>2022</v>
      </c>
      <c r="BC1930" s="10">
        <f>IF(LoanTable[[#This Row],[Previous Year]]="",1,IF(COUNTIFS(LoanTable[Client id],LoanTable[[#This Row],[Client id]],LoanTable[Year],LoanTable[[#This Row],[Previous Year]])&gt;0,1,0))</f>
        <v>0</v>
      </c>
      <c r="BD1930" t="str">
        <f>YEAR(LoanTable[[#This Row],[Disbursement Date]]) &amp; "-Q" &amp; ROUNDUP(MONTH(LoanTable[[#This Row],[Disbursement Date]])/3,0)</f>
        <v>2023-Q3</v>
      </c>
      <c r="BE1930">
        <f>IF(LoanTable[[#This Row],[Disbursement Date]]=LoanTable[[#This Row],[First Loan Date]],1,0)</f>
        <v>0</v>
      </c>
    </row>
    <row r="1931" spans="1:57" x14ac:dyDescent="0.3">
      <c r="A1931" t="s">
        <v>2058</v>
      </c>
      <c r="B1931">
        <v>918</v>
      </c>
      <c r="C1931" t="s">
        <v>402</v>
      </c>
      <c r="D1931" t="s">
        <v>589</v>
      </c>
      <c r="E1931">
        <v>15303</v>
      </c>
      <c r="F1931">
        <v>8092</v>
      </c>
      <c r="G1931">
        <v>19544</v>
      </c>
      <c r="H1931" s="5">
        <v>45196</v>
      </c>
      <c r="I1931" t="s">
        <v>612</v>
      </c>
      <c r="J1931" t="s">
        <v>619</v>
      </c>
      <c r="K1931">
        <v>720081</v>
      </c>
      <c r="L1931" t="s">
        <v>406</v>
      </c>
      <c r="M1931" t="s">
        <v>82</v>
      </c>
      <c r="N1931" t="s">
        <v>13</v>
      </c>
      <c r="O1931" t="s">
        <v>28</v>
      </c>
      <c r="P1931">
        <v>49</v>
      </c>
      <c r="Q1931" s="5" t="s">
        <v>215</v>
      </c>
      <c r="R1931" t="s">
        <v>104</v>
      </c>
      <c r="S1931" t="s">
        <v>105</v>
      </c>
      <c r="T1931" t="s">
        <v>18</v>
      </c>
      <c r="U1931" t="s">
        <v>65</v>
      </c>
      <c r="V1931" t="s">
        <v>39</v>
      </c>
      <c r="W1931">
        <v>442</v>
      </c>
      <c r="X1931" t="s">
        <v>574</v>
      </c>
      <c r="Y1931" t="s">
        <v>590</v>
      </c>
      <c r="Z1931" t="s">
        <v>576</v>
      </c>
      <c r="AA1931">
        <v>9.9099999999999994E-2</v>
      </c>
      <c r="AB1931" t="s">
        <v>577</v>
      </c>
      <c r="AC1931" t="s">
        <v>591</v>
      </c>
      <c r="AD1931" t="s">
        <v>402</v>
      </c>
      <c r="AE1931" t="s">
        <v>331</v>
      </c>
      <c r="AF1931" t="s">
        <v>235</v>
      </c>
      <c r="AG1931" t="s">
        <v>403</v>
      </c>
      <c r="AH1931" t="s">
        <v>404</v>
      </c>
      <c r="AI1931" t="s">
        <v>402</v>
      </c>
      <c r="AJ1931">
        <v>720081</v>
      </c>
      <c r="AK1931" t="s">
        <v>405</v>
      </c>
      <c r="AL1931" t="s">
        <v>256</v>
      </c>
      <c r="AM1931">
        <v>14835</v>
      </c>
      <c r="AN1931">
        <v>9129</v>
      </c>
      <c r="AO1931">
        <v>15167</v>
      </c>
      <c r="AP1931">
        <v>5.9</v>
      </c>
      <c r="AQ1931">
        <v>1803.45</v>
      </c>
      <c r="AR1931" t="s">
        <v>2627</v>
      </c>
      <c r="AS1931" t="s">
        <v>2626</v>
      </c>
      <c r="AT1931">
        <v>1</v>
      </c>
      <c r="AU1931" t="s">
        <v>2629</v>
      </c>
      <c r="AV1931" s="3">
        <v>44429</v>
      </c>
      <c r="AW1931" s="3" t="str">
        <f>TEXT(LoanTable[[#This Row],[Disbursement Date]],"YYYY-MM")</f>
        <v>2023-09</v>
      </c>
      <c r="AX1931" t="str">
        <f>TEXT(EDATE(LoanTable[[#This Row],[Disbursement Date]],-1),"YYYY-MM")</f>
        <v>2023-08</v>
      </c>
      <c r="AY1931">
        <f>IF(LoanTable[[#This Row],[Loan Status]]="Active",1,0)</f>
        <v>0</v>
      </c>
      <c r="AZ1931">
        <f>IF(COUNTIFS(LoanTable[Client id],LoanTable[[#This Row],[Client id]],LoanTable[Period],LoanTable[[#This Row],[Previous Period]])&gt;0,1,0)</f>
        <v>0</v>
      </c>
      <c r="BA1931" s="17" t="str">
        <f>TEXT(LoanTable[[#This Row],[Disbursement Date]],"YYYY")</f>
        <v>2023</v>
      </c>
      <c r="BB1931" s="10" cm="1">
        <f t="array" ref="BB1931">IF(YEAR(LoanTable[[#This Row],[Disbursement Date]])=MIN(YEAR(LoanTable[Disbursement Date])),"",YEAR(LoanTable[[#This Row],[Disbursement Date]])-1)</f>
        <v>2022</v>
      </c>
      <c r="BC1931" s="10">
        <f>IF(LoanTable[[#This Row],[Previous Year]]="",1,IF(COUNTIFS(LoanTable[Client id],LoanTable[[#This Row],[Client id]],LoanTable[Year],LoanTable[[#This Row],[Previous Year]])&gt;0,1,0))</f>
        <v>0</v>
      </c>
      <c r="BD1931" t="str">
        <f>YEAR(LoanTable[[#This Row],[Disbursement Date]]) &amp; "-Q" &amp; ROUNDUP(MONTH(LoanTable[[#This Row],[Disbursement Date]])/3,0)</f>
        <v>2023-Q3</v>
      </c>
      <c r="BE1931">
        <f>IF(LoanTable[[#This Row],[Disbursement Date]]=LoanTable[[#This Row],[First Loan Date]],1,0)</f>
        <v>0</v>
      </c>
    </row>
    <row r="1932" spans="1:57" x14ac:dyDescent="0.3">
      <c r="A1932" t="s">
        <v>1376</v>
      </c>
      <c r="B1932">
        <v>506</v>
      </c>
      <c r="C1932" t="s">
        <v>265</v>
      </c>
      <c r="D1932" t="s">
        <v>592</v>
      </c>
      <c r="E1932">
        <v>14156</v>
      </c>
      <c r="F1932">
        <v>31254</v>
      </c>
      <c r="G1932">
        <v>8957</v>
      </c>
      <c r="H1932" s="5">
        <v>45198</v>
      </c>
      <c r="I1932" t="s">
        <v>615</v>
      </c>
      <c r="J1932" t="s">
        <v>613</v>
      </c>
      <c r="K1932">
        <v>30179</v>
      </c>
      <c r="L1932" t="s">
        <v>272</v>
      </c>
      <c r="M1932" t="s">
        <v>211</v>
      </c>
      <c r="N1932" t="s">
        <v>13</v>
      </c>
      <c r="O1932" t="s">
        <v>28</v>
      </c>
      <c r="P1932">
        <v>53</v>
      </c>
      <c r="Q1932" s="5" t="s">
        <v>62</v>
      </c>
      <c r="R1932" t="s">
        <v>104</v>
      </c>
      <c r="S1932" t="s">
        <v>105</v>
      </c>
      <c r="T1932" t="s">
        <v>18</v>
      </c>
      <c r="U1932" t="s">
        <v>38</v>
      </c>
      <c r="V1932" t="s">
        <v>31</v>
      </c>
      <c r="W1932">
        <v>812</v>
      </c>
      <c r="X1932" t="s">
        <v>574</v>
      </c>
      <c r="Y1932" t="s">
        <v>584</v>
      </c>
      <c r="Z1932" t="s">
        <v>593</v>
      </c>
      <c r="AA1932">
        <v>0.1991</v>
      </c>
      <c r="AB1932" t="s">
        <v>594</v>
      </c>
      <c r="AC1932" t="s">
        <v>595</v>
      </c>
      <c r="AD1932" t="s">
        <v>265</v>
      </c>
      <c r="AE1932" t="s">
        <v>266</v>
      </c>
      <c r="AF1932" t="s">
        <v>267</v>
      </c>
      <c r="AG1932" t="s">
        <v>268</v>
      </c>
      <c r="AH1932" t="s">
        <v>269</v>
      </c>
      <c r="AI1932" t="s">
        <v>270</v>
      </c>
      <c r="AJ1932">
        <v>30179</v>
      </c>
      <c r="AK1932" t="s">
        <v>271</v>
      </c>
      <c r="AL1932" t="s">
        <v>241</v>
      </c>
      <c r="AM1932">
        <v>14497</v>
      </c>
      <c r="AN1932">
        <v>31841</v>
      </c>
      <c r="AO1932">
        <v>13873</v>
      </c>
      <c r="AP1932">
        <v>30.09</v>
      </c>
      <c r="AQ1932">
        <v>3314.6</v>
      </c>
      <c r="AR1932" t="s">
        <v>2626</v>
      </c>
      <c r="AS1932" t="s">
        <v>2626</v>
      </c>
      <c r="AT1932">
        <v>1</v>
      </c>
      <c r="AU1932" t="s">
        <v>2629</v>
      </c>
      <c r="AV1932" s="3">
        <v>42653</v>
      </c>
      <c r="AW1932" s="3" t="str">
        <f>TEXT(LoanTable[[#This Row],[Disbursement Date]],"YYYY-MM")</f>
        <v>2023-09</v>
      </c>
      <c r="AX1932" t="str">
        <f>TEXT(EDATE(LoanTable[[#This Row],[Disbursement Date]],-1),"YYYY-MM")</f>
        <v>2023-08</v>
      </c>
      <c r="AY1932">
        <f>IF(LoanTable[[#This Row],[Loan Status]]="Active",1,0)</f>
        <v>0</v>
      </c>
      <c r="AZ1932">
        <f>IF(COUNTIFS(LoanTable[Client id],LoanTable[[#This Row],[Client id]],LoanTable[Period],LoanTable[[#This Row],[Previous Period]])&gt;0,1,0)</f>
        <v>0</v>
      </c>
      <c r="BA1932" s="17" t="str">
        <f>TEXT(LoanTable[[#This Row],[Disbursement Date]],"YYYY")</f>
        <v>2023</v>
      </c>
      <c r="BB1932" s="10" cm="1">
        <f t="array" ref="BB1932">IF(YEAR(LoanTable[[#This Row],[Disbursement Date]])=MIN(YEAR(LoanTable[Disbursement Date])),"",YEAR(LoanTable[[#This Row],[Disbursement Date]])-1)</f>
        <v>2022</v>
      </c>
      <c r="BC1932" s="10">
        <f>IF(LoanTable[[#This Row],[Previous Year]]="",1,IF(COUNTIFS(LoanTable[Client id],LoanTable[[#This Row],[Client id]],LoanTable[Year],LoanTable[[#This Row],[Previous Year]])&gt;0,1,0))</f>
        <v>0</v>
      </c>
      <c r="BD1932" t="str">
        <f>YEAR(LoanTable[[#This Row],[Disbursement Date]]) &amp; "-Q" &amp; ROUNDUP(MONTH(LoanTable[[#This Row],[Disbursement Date]])/3,0)</f>
        <v>2023-Q3</v>
      </c>
      <c r="BE1932">
        <f>IF(LoanTable[[#This Row],[Disbursement Date]]=LoanTable[[#This Row],[First Loan Date]],1,0)</f>
        <v>0</v>
      </c>
    </row>
    <row r="1933" spans="1:57" x14ac:dyDescent="0.3">
      <c r="A1933" t="s">
        <v>2219</v>
      </c>
      <c r="B1933">
        <v>107</v>
      </c>
      <c r="C1933" t="s">
        <v>409</v>
      </c>
      <c r="D1933" t="s">
        <v>573</v>
      </c>
      <c r="E1933">
        <v>37071</v>
      </c>
      <c r="F1933">
        <v>13621</v>
      </c>
      <c r="G1933">
        <v>38792</v>
      </c>
      <c r="H1933" s="5">
        <v>45199</v>
      </c>
      <c r="I1933" t="s">
        <v>612</v>
      </c>
      <c r="J1933" t="s">
        <v>613</v>
      </c>
      <c r="K1933">
        <v>1030063</v>
      </c>
      <c r="L1933" t="s">
        <v>411</v>
      </c>
      <c r="M1933" t="s">
        <v>54</v>
      </c>
      <c r="N1933" t="s">
        <v>13</v>
      </c>
      <c r="O1933" t="s">
        <v>46</v>
      </c>
      <c r="P1933">
        <v>29</v>
      </c>
      <c r="Q1933" s="5" t="s">
        <v>53</v>
      </c>
      <c r="R1933" t="s">
        <v>30</v>
      </c>
      <c r="S1933" t="s">
        <v>145</v>
      </c>
      <c r="T1933" t="s">
        <v>18</v>
      </c>
      <c r="U1933" t="s">
        <v>22</v>
      </c>
      <c r="V1933" t="s">
        <v>39</v>
      </c>
      <c r="W1933">
        <v>324</v>
      </c>
      <c r="X1933" t="s">
        <v>574</v>
      </c>
      <c r="Y1933" t="s">
        <v>575</v>
      </c>
      <c r="Z1933" t="s">
        <v>576</v>
      </c>
      <c r="AA1933">
        <v>0.1065</v>
      </c>
      <c r="AB1933" t="s">
        <v>577</v>
      </c>
      <c r="AC1933" t="s">
        <v>578</v>
      </c>
      <c r="AD1933" t="s">
        <v>409</v>
      </c>
      <c r="AE1933" t="s">
        <v>234</v>
      </c>
      <c r="AF1933" t="s">
        <v>235</v>
      </c>
      <c r="AG1933" t="s">
        <v>236</v>
      </c>
      <c r="AH1933" t="s">
        <v>237</v>
      </c>
      <c r="AI1933" t="s">
        <v>246</v>
      </c>
      <c r="AJ1933">
        <v>1030063</v>
      </c>
      <c r="AK1933" t="s">
        <v>410</v>
      </c>
      <c r="AL1933" t="s">
        <v>241</v>
      </c>
      <c r="AM1933">
        <v>38880</v>
      </c>
      <c r="AN1933">
        <v>15263</v>
      </c>
      <c r="AO1933">
        <v>36858</v>
      </c>
      <c r="AP1933">
        <v>22.92</v>
      </c>
      <c r="AQ1933">
        <v>3711.89</v>
      </c>
      <c r="AR1933" t="s">
        <v>2627</v>
      </c>
      <c r="AS1933" t="s">
        <v>2626</v>
      </c>
      <c r="AT1933">
        <v>1</v>
      </c>
      <c r="AU1933" t="s">
        <v>2629</v>
      </c>
      <c r="AV1933" s="3">
        <v>45199</v>
      </c>
      <c r="AW1933" s="3" t="str">
        <f>TEXT(LoanTable[[#This Row],[Disbursement Date]],"YYYY-MM")</f>
        <v>2023-09</v>
      </c>
      <c r="AX1933" t="str">
        <f>TEXT(EDATE(LoanTable[[#This Row],[Disbursement Date]],-1),"YYYY-MM")</f>
        <v>2023-08</v>
      </c>
      <c r="AY1933">
        <f>IF(LoanTable[[#This Row],[Loan Status]]="Active",1,0)</f>
        <v>0</v>
      </c>
      <c r="AZ1933">
        <f>IF(COUNTIFS(LoanTable[Client id],LoanTable[[#This Row],[Client id]],LoanTable[Period],LoanTable[[#This Row],[Previous Period]])&gt;0,1,0)</f>
        <v>0</v>
      </c>
      <c r="BA1933" s="17" t="str">
        <f>TEXT(LoanTable[[#This Row],[Disbursement Date]],"YYYY")</f>
        <v>2023</v>
      </c>
      <c r="BB1933" s="10" cm="1">
        <f t="array" ref="BB1933">IF(YEAR(LoanTable[[#This Row],[Disbursement Date]])=MIN(YEAR(LoanTable[Disbursement Date])),"",YEAR(LoanTable[[#This Row],[Disbursement Date]])-1)</f>
        <v>2022</v>
      </c>
      <c r="BC1933" s="10">
        <f>IF(LoanTable[[#This Row],[Previous Year]]="",1,IF(COUNTIFS(LoanTable[Client id],LoanTable[[#This Row],[Client id]],LoanTable[Year],LoanTable[[#This Row],[Previous Year]])&gt;0,1,0))</f>
        <v>0</v>
      </c>
      <c r="BD1933" t="str">
        <f>YEAR(LoanTable[[#This Row],[Disbursement Date]]) &amp; "-Q" &amp; ROUNDUP(MONTH(LoanTable[[#This Row],[Disbursement Date]])/3,0)</f>
        <v>2023-Q3</v>
      </c>
      <c r="BE1933">
        <f>IF(LoanTable[[#This Row],[Disbursement Date]]=LoanTable[[#This Row],[First Loan Date]],1,0)</f>
        <v>1</v>
      </c>
    </row>
    <row r="1934" spans="1:57" x14ac:dyDescent="0.3">
      <c r="A1934" t="s">
        <v>2274</v>
      </c>
      <c r="B1934">
        <v>331</v>
      </c>
      <c r="C1934" t="s">
        <v>559</v>
      </c>
      <c r="D1934" t="s">
        <v>587</v>
      </c>
      <c r="E1934">
        <v>9036</v>
      </c>
      <c r="F1934">
        <v>15431</v>
      </c>
      <c r="G1934">
        <v>13004</v>
      </c>
      <c r="H1934" s="5">
        <v>45199</v>
      </c>
      <c r="I1934" t="s">
        <v>624</v>
      </c>
      <c r="J1934" t="s">
        <v>613</v>
      </c>
      <c r="K1934">
        <v>670106</v>
      </c>
      <c r="L1934" t="s">
        <v>561</v>
      </c>
      <c r="M1934" t="s">
        <v>66</v>
      </c>
      <c r="N1934" t="s">
        <v>13</v>
      </c>
      <c r="O1934" t="s">
        <v>14</v>
      </c>
      <c r="P1934">
        <v>43</v>
      </c>
      <c r="Q1934" s="5" t="s">
        <v>94</v>
      </c>
      <c r="R1934" t="s">
        <v>16</v>
      </c>
      <c r="S1934" t="s">
        <v>35</v>
      </c>
      <c r="T1934" t="s">
        <v>18</v>
      </c>
      <c r="U1934" t="s">
        <v>19</v>
      </c>
      <c r="V1934" t="s">
        <v>20</v>
      </c>
      <c r="W1934">
        <v>798</v>
      </c>
      <c r="X1934" t="s">
        <v>574</v>
      </c>
      <c r="Y1934" t="s">
        <v>584</v>
      </c>
      <c r="Z1934" t="s">
        <v>576</v>
      </c>
      <c r="AA1934">
        <v>6.6199999999999995E-2</v>
      </c>
      <c r="AB1934" t="s">
        <v>581</v>
      </c>
      <c r="AC1934" t="s">
        <v>588</v>
      </c>
      <c r="AD1934" t="s">
        <v>559</v>
      </c>
      <c r="AE1934" t="s">
        <v>279</v>
      </c>
      <c r="AF1934" t="s">
        <v>280</v>
      </c>
      <c r="AG1934" t="s">
        <v>281</v>
      </c>
      <c r="AH1934" t="s">
        <v>282</v>
      </c>
      <c r="AI1934" t="s">
        <v>559</v>
      </c>
      <c r="AJ1934">
        <v>670106</v>
      </c>
      <c r="AK1934" t="s">
        <v>560</v>
      </c>
      <c r="AL1934" t="s">
        <v>239</v>
      </c>
      <c r="AM1934">
        <v>8785</v>
      </c>
      <c r="AN1934">
        <v>16012</v>
      </c>
      <c r="AO1934">
        <v>9009</v>
      </c>
      <c r="AP1934">
        <v>1.97</v>
      </c>
      <c r="AQ1934">
        <v>1094.82</v>
      </c>
      <c r="AR1934" t="s">
        <v>2626</v>
      </c>
      <c r="AS1934" t="s">
        <v>2626</v>
      </c>
      <c r="AT1934">
        <v>0</v>
      </c>
      <c r="AU1934" t="s">
        <v>2628</v>
      </c>
      <c r="AV1934" s="3">
        <v>44702</v>
      </c>
      <c r="AW1934" s="3" t="str">
        <f>TEXT(LoanTable[[#This Row],[Disbursement Date]],"YYYY-MM")</f>
        <v>2023-09</v>
      </c>
      <c r="AX1934" t="str">
        <f>TEXT(EDATE(LoanTable[[#This Row],[Disbursement Date]],-1),"YYYY-MM")</f>
        <v>2023-08</v>
      </c>
      <c r="AY1934">
        <f>IF(LoanTable[[#This Row],[Loan Status]]="Active",1,0)</f>
        <v>1</v>
      </c>
      <c r="AZ1934">
        <f>IF(COUNTIFS(LoanTable[Client id],LoanTable[[#This Row],[Client id]],LoanTable[Period],LoanTable[[#This Row],[Previous Period]])&gt;0,1,0)</f>
        <v>0</v>
      </c>
      <c r="BA1934" s="17" t="str">
        <f>TEXT(LoanTable[[#This Row],[Disbursement Date]],"YYYY")</f>
        <v>2023</v>
      </c>
      <c r="BB1934" s="10" cm="1">
        <f t="array" ref="BB1934">IF(YEAR(LoanTable[[#This Row],[Disbursement Date]])=MIN(YEAR(LoanTable[Disbursement Date])),"",YEAR(LoanTable[[#This Row],[Disbursement Date]])-1)</f>
        <v>2022</v>
      </c>
      <c r="BC1934" s="10">
        <f>IF(LoanTable[[#This Row],[Previous Year]]="",1,IF(COUNTIFS(LoanTable[Client id],LoanTable[[#This Row],[Client id]],LoanTable[Year],LoanTable[[#This Row],[Previous Year]])&gt;0,1,0))</f>
        <v>1</v>
      </c>
      <c r="BD1934" t="str">
        <f>YEAR(LoanTable[[#This Row],[Disbursement Date]]) &amp; "-Q" &amp; ROUNDUP(MONTH(LoanTable[[#This Row],[Disbursement Date]])/3,0)</f>
        <v>2023-Q3</v>
      </c>
      <c r="BE1934">
        <f>IF(LoanTable[[#This Row],[Disbursement Date]]=LoanTable[[#This Row],[First Loan Date]],1,0)</f>
        <v>0</v>
      </c>
    </row>
    <row r="1935" spans="1:57" x14ac:dyDescent="0.3">
      <c r="A1935" t="s">
        <v>1130</v>
      </c>
      <c r="B1935">
        <v>877</v>
      </c>
      <c r="C1935" t="s">
        <v>471</v>
      </c>
      <c r="D1935" t="s">
        <v>573</v>
      </c>
      <c r="E1935">
        <v>42491</v>
      </c>
      <c r="F1935">
        <v>48974</v>
      </c>
      <c r="G1935">
        <v>20548</v>
      </c>
      <c r="H1935" s="5">
        <v>45201</v>
      </c>
      <c r="I1935" t="s">
        <v>612</v>
      </c>
      <c r="J1935" t="s">
        <v>619</v>
      </c>
      <c r="K1935">
        <v>570241</v>
      </c>
      <c r="L1935" t="s">
        <v>477</v>
      </c>
      <c r="M1935" t="s">
        <v>143</v>
      </c>
      <c r="N1935" t="s">
        <v>13</v>
      </c>
      <c r="O1935" t="s">
        <v>46</v>
      </c>
      <c r="P1935">
        <v>29</v>
      </c>
      <c r="Q1935" s="5" t="s">
        <v>146</v>
      </c>
      <c r="R1935" t="s">
        <v>104</v>
      </c>
      <c r="S1935" t="s">
        <v>35</v>
      </c>
      <c r="T1935" t="s">
        <v>63</v>
      </c>
      <c r="U1935" t="s">
        <v>19</v>
      </c>
      <c r="V1935" t="s">
        <v>31</v>
      </c>
      <c r="W1935">
        <v>395</v>
      </c>
      <c r="X1935" t="s">
        <v>574</v>
      </c>
      <c r="Y1935" t="s">
        <v>575</v>
      </c>
      <c r="Z1935" t="s">
        <v>576</v>
      </c>
      <c r="AA1935">
        <v>0.1065</v>
      </c>
      <c r="AB1935" t="s">
        <v>577</v>
      </c>
      <c r="AC1935" t="s">
        <v>578</v>
      </c>
      <c r="AD1935" t="s">
        <v>471</v>
      </c>
      <c r="AE1935" t="s">
        <v>472</v>
      </c>
      <c r="AF1935" t="s">
        <v>473</v>
      </c>
      <c r="AG1935" t="s">
        <v>474</v>
      </c>
      <c r="AH1935" t="s">
        <v>475</v>
      </c>
      <c r="AI1935" t="s">
        <v>471</v>
      </c>
      <c r="AJ1935">
        <v>570241</v>
      </c>
      <c r="AK1935" t="s">
        <v>476</v>
      </c>
      <c r="AL1935" t="s">
        <v>241</v>
      </c>
      <c r="AM1935">
        <v>43348</v>
      </c>
      <c r="AN1935">
        <v>49008</v>
      </c>
      <c r="AO1935">
        <v>42124</v>
      </c>
      <c r="AP1935">
        <v>33.74</v>
      </c>
      <c r="AQ1935">
        <v>2752.18</v>
      </c>
      <c r="AR1935" t="s">
        <v>2626</v>
      </c>
      <c r="AS1935" t="s">
        <v>2626</v>
      </c>
      <c r="AT1935">
        <v>1</v>
      </c>
      <c r="AU1935" t="s">
        <v>2628</v>
      </c>
      <c r="AV1935" s="3">
        <v>42456</v>
      </c>
      <c r="AW1935" s="3" t="str">
        <f>TEXT(LoanTable[[#This Row],[Disbursement Date]],"YYYY-MM")</f>
        <v>2023-10</v>
      </c>
      <c r="AX1935" t="str">
        <f>TEXT(EDATE(LoanTable[[#This Row],[Disbursement Date]],-1),"YYYY-MM")</f>
        <v>2023-09</v>
      </c>
      <c r="AY1935">
        <f>IF(LoanTable[[#This Row],[Loan Status]]="Active",1,0)</f>
        <v>0</v>
      </c>
      <c r="AZ1935">
        <f>IF(COUNTIFS(LoanTable[Client id],LoanTable[[#This Row],[Client id]],LoanTable[Period],LoanTable[[#This Row],[Previous Period]])&gt;0,1,0)</f>
        <v>0</v>
      </c>
      <c r="BA1935" s="17" t="str">
        <f>TEXT(LoanTable[[#This Row],[Disbursement Date]],"YYYY")</f>
        <v>2023</v>
      </c>
      <c r="BB1935" s="10" cm="1">
        <f t="array" ref="BB1935">IF(YEAR(LoanTable[[#This Row],[Disbursement Date]])=MIN(YEAR(LoanTable[Disbursement Date])),"",YEAR(LoanTable[[#This Row],[Disbursement Date]])-1)</f>
        <v>2022</v>
      </c>
      <c r="BC1935" s="10">
        <f>IF(LoanTable[[#This Row],[Previous Year]]="",1,IF(COUNTIFS(LoanTable[Client id],LoanTable[[#This Row],[Client id]],LoanTable[Year],LoanTable[[#This Row],[Previous Year]])&gt;0,1,0))</f>
        <v>1</v>
      </c>
      <c r="BD1935" t="str">
        <f>YEAR(LoanTable[[#This Row],[Disbursement Date]]) &amp; "-Q" &amp; ROUNDUP(MONTH(LoanTable[[#This Row],[Disbursement Date]])/3,0)</f>
        <v>2023-Q4</v>
      </c>
      <c r="BE1935">
        <f>IF(LoanTable[[#This Row],[Disbursement Date]]=LoanTable[[#This Row],[First Loan Date]],1,0)</f>
        <v>0</v>
      </c>
    </row>
    <row r="1936" spans="1:57" x14ac:dyDescent="0.3">
      <c r="A1936" t="s">
        <v>1158</v>
      </c>
      <c r="B1936">
        <v>434</v>
      </c>
      <c r="C1936" t="s">
        <v>422</v>
      </c>
      <c r="D1936" t="s">
        <v>573</v>
      </c>
      <c r="E1936">
        <v>24758</v>
      </c>
      <c r="F1936">
        <v>2047</v>
      </c>
      <c r="G1936">
        <v>42416</v>
      </c>
      <c r="H1936" s="5">
        <v>45204</v>
      </c>
      <c r="I1936" t="s">
        <v>612</v>
      </c>
      <c r="J1936" t="s">
        <v>613</v>
      </c>
      <c r="K1936">
        <v>120676</v>
      </c>
      <c r="L1936" t="s">
        <v>423</v>
      </c>
      <c r="M1936" t="s">
        <v>219</v>
      </c>
      <c r="N1936" t="s">
        <v>13</v>
      </c>
      <c r="O1936" t="s">
        <v>28</v>
      </c>
      <c r="P1936">
        <v>51</v>
      </c>
      <c r="Q1936" s="5" t="s">
        <v>220</v>
      </c>
      <c r="R1936" t="s">
        <v>16</v>
      </c>
      <c r="S1936" t="s">
        <v>35</v>
      </c>
      <c r="T1936" t="s">
        <v>63</v>
      </c>
      <c r="U1936" t="s">
        <v>38</v>
      </c>
      <c r="V1936" t="s">
        <v>20</v>
      </c>
      <c r="W1936">
        <v>770</v>
      </c>
      <c r="X1936" t="s">
        <v>574</v>
      </c>
      <c r="Y1936" t="s">
        <v>575</v>
      </c>
      <c r="Z1936" t="s">
        <v>576</v>
      </c>
      <c r="AA1936">
        <v>0.1065</v>
      </c>
      <c r="AB1936" t="s">
        <v>577</v>
      </c>
      <c r="AC1936" t="s">
        <v>578</v>
      </c>
      <c r="AD1936" t="s">
        <v>422</v>
      </c>
      <c r="AE1936" t="s">
        <v>234</v>
      </c>
      <c r="AF1936" t="s">
        <v>235</v>
      </c>
      <c r="AG1936" t="s">
        <v>236</v>
      </c>
      <c r="AH1936" t="s">
        <v>237</v>
      </c>
      <c r="AI1936" t="s">
        <v>422</v>
      </c>
      <c r="AJ1936">
        <v>120676</v>
      </c>
      <c r="AK1936" t="s">
        <v>247</v>
      </c>
      <c r="AL1936" t="s">
        <v>239</v>
      </c>
      <c r="AM1936">
        <v>26502</v>
      </c>
      <c r="AN1936">
        <v>3685</v>
      </c>
      <c r="AO1936">
        <v>24730</v>
      </c>
      <c r="AP1936">
        <v>42.61</v>
      </c>
      <c r="AQ1936">
        <v>4068.96</v>
      </c>
      <c r="AR1936" t="s">
        <v>2626</v>
      </c>
      <c r="AS1936" t="s">
        <v>2626</v>
      </c>
      <c r="AT1936">
        <v>2</v>
      </c>
      <c r="AU1936" t="s">
        <v>2628</v>
      </c>
      <c r="AV1936" s="3">
        <v>42118</v>
      </c>
      <c r="AW1936" s="3" t="str">
        <f>TEXT(LoanTable[[#This Row],[Disbursement Date]],"YYYY-MM")</f>
        <v>2023-10</v>
      </c>
      <c r="AX1936" t="str">
        <f>TEXT(EDATE(LoanTable[[#This Row],[Disbursement Date]],-1),"YYYY-MM")</f>
        <v>2023-09</v>
      </c>
      <c r="AY1936">
        <f>IF(LoanTable[[#This Row],[Loan Status]]="Active",1,0)</f>
        <v>0</v>
      </c>
      <c r="AZ1936">
        <f>IF(COUNTIFS(LoanTable[Client id],LoanTable[[#This Row],[Client id]],LoanTable[Period],LoanTable[[#This Row],[Previous Period]])&gt;0,1,0)</f>
        <v>0</v>
      </c>
      <c r="BA1936" s="17" t="str">
        <f>TEXT(LoanTable[[#This Row],[Disbursement Date]],"YYYY")</f>
        <v>2023</v>
      </c>
      <c r="BB1936" s="10" cm="1">
        <f t="array" ref="BB1936">IF(YEAR(LoanTable[[#This Row],[Disbursement Date]])=MIN(YEAR(LoanTable[Disbursement Date])),"",YEAR(LoanTable[[#This Row],[Disbursement Date]])-1)</f>
        <v>2022</v>
      </c>
      <c r="BC1936" s="10">
        <f>IF(LoanTable[[#This Row],[Previous Year]]="",1,IF(COUNTIFS(LoanTable[Client id],LoanTable[[#This Row],[Client id]],LoanTable[Year],LoanTable[[#This Row],[Previous Year]])&gt;0,1,0))</f>
        <v>0</v>
      </c>
      <c r="BD1936" t="str">
        <f>YEAR(LoanTable[[#This Row],[Disbursement Date]]) &amp; "-Q" &amp; ROUNDUP(MONTH(LoanTable[[#This Row],[Disbursement Date]])/3,0)</f>
        <v>2023-Q4</v>
      </c>
      <c r="BE1936">
        <f>IF(LoanTable[[#This Row],[Disbursement Date]]=LoanTable[[#This Row],[First Loan Date]],1,0)</f>
        <v>0</v>
      </c>
    </row>
    <row r="1937" spans="1:57" x14ac:dyDescent="0.3">
      <c r="A1937" t="s">
        <v>1832</v>
      </c>
      <c r="B1937">
        <v>2</v>
      </c>
      <c r="C1937" t="s">
        <v>402</v>
      </c>
      <c r="D1937" t="s">
        <v>589</v>
      </c>
      <c r="E1937">
        <v>35954</v>
      </c>
      <c r="F1937">
        <v>24800</v>
      </c>
      <c r="G1937">
        <v>38649</v>
      </c>
      <c r="H1937" s="5">
        <v>45208</v>
      </c>
      <c r="I1937" t="s">
        <v>612</v>
      </c>
      <c r="J1937" t="s">
        <v>619</v>
      </c>
      <c r="K1937">
        <v>720081</v>
      </c>
      <c r="L1937" t="s">
        <v>406</v>
      </c>
      <c r="M1937" t="s">
        <v>12</v>
      </c>
      <c r="N1937" t="s">
        <v>13</v>
      </c>
      <c r="O1937" t="s">
        <v>14</v>
      </c>
      <c r="P1937">
        <v>36</v>
      </c>
      <c r="Q1937" s="6" t="s">
        <v>15</v>
      </c>
      <c r="R1937" t="s">
        <v>16</v>
      </c>
      <c r="S1937" t="s">
        <v>17</v>
      </c>
      <c r="T1937" t="s">
        <v>18</v>
      </c>
      <c r="U1937" t="s">
        <v>19</v>
      </c>
      <c r="V1937" t="s">
        <v>20</v>
      </c>
      <c r="W1937">
        <v>419</v>
      </c>
      <c r="X1937" t="s">
        <v>574</v>
      </c>
      <c r="Y1937" t="s">
        <v>590</v>
      </c>
      <c r="Z1937" t="s">
        <v>576</v>
      </c>
      <c r="AA1937">
        <v>9.9099999999999994E-2</v>
      </c>
      <c r="AB1937" t="s">
        <v>577</v>
      </c>
      <c r="AC1937" t="s">
        <v>591</v>
      </c>
      <c r="AD1937" t="s">
        <v>402</v>
      </c>
      <c r="AE1937" t="s">
        <v>331</v>
      </c>
      <c r="AF1937" t="s">
        <v>235</v>
      </c>
      <c r="AG1937" t="s">
        <v>403</v>
      </c>
      <c r="AH1937" t="s">
        <v>404</v>
      </c>
      <c r="AI1937" t="s">
        <v>402</v>
      </c>
      <c r="AJ1937">
        <v>720081</v>
      </c>
      <c r="AK1937" t="s">
        <v>405</v>
      </c>
      <c r="AL1937" t="s">
        <v>256</v>
      </c>
      <c r="AM1937">
        <v>37767</v>
      </c>
      <c r="AN1937">
        <v>25875</v>
      </c>
      <c r="AO1937">
        <v>35929</v>
      </c>
      <c r="AP1937">
        <v>39.4</v>
      </c>
      <c r="AQ1937">
        <v>349.87</v>
      </c>
      <c r="AR1937" t="s">
        <v>2626</v>
      </c>
      <c r="AS1937" t="s">
        <v>2626</v>
      </c>
      <c r="AT1937">
        <v>1</v>
      </c>
      <c r="AU1937" t="s">
        <v>2628</v>
      </c>
      <c r="AV1937" s="3">
        <v>43328</v>
      </c>
      <c r="AW1937" s="3" t="str">
        <f>TEXT(LoanTable[[#This Row],[Disbursement Date]],"YYYY-MM")</f>
        <v>2023-10</v>
      </c>
      <c r="AX1937" t="str">
        <f>TEXT(EDATE(LoanTable[[#This Row],[Disbursement Date]],-1),"YYYY-MM")</f>
        <v>2023-09</v>
      </c>
      <c r="AY1937">
        <f>IF(LoanTable[[#This Row],[Loan Status]]="Active",1,0)</f>
        <v>0</v>
      </c>
      <c r="AZ1937">
        <f>IF(COUNTIFS(LoanTable[Client id],LoanTable[[#This Row],[Client id]],LoanTable[Period],LoanTable[[#This Row],[Previous Period]])&gt;0,1,0)</f>
        <v>0</v>
      </c>
      <c r="BA1937" s="17" t="str">
        <f>TEXT(LoanTable[[#This Row],[Disbursement Date]],"YYYY")</f>
        <v>2023</v>
      </c>
      <c r="BB1937" s="10" cm="1">
        <f t="array" ref="BB1937">IF(YEAR(LoanTable[[#This Row],[Disbursement Date]])=MIN(YEAR(LoanTable[Disbursement Date])),"",YEAR(LoanTable[[#This Row],[Disbursement Date]])-1)</f>
        <v>2022</v>
      </c>
      <c r="BC1937" s="10">
        <f>IF(LoanTable[[#This Row],[Previous Year]]="",1,IF(COUNTIFS(LoanTable[Client id],LoanTable[[#This Row],[Client id]],LoanTable[Year],LoanTable[[#This Row],[Previous Year]])&gt;0,1,0))</f>
        <v>0</v>
      </c>
      <c r="BD1937" t="str">
        <f>YEAR(LoanTable[[#This Row],[Disbursement Date]]) &amp; "-Q" &amp; ROUNDUP(MONTH(LoanTable[[#This Row],[Disbursement Date]])/3,0)</f>
        <v>2023-Q4</v>
      </c>
      <c r="BE1937">
        <f>IF(LoanTable[[#This Row],[Disbursement Date]]=LoanTable[[#This Row],[First Loan Date]],1,0)</f>
        <v>0</v>
      </c>
    </row>
    <row r="1938" spans="1:57" x14ac:dyDescent="0.3">
      <c r="A1938" t="s">
        <v>1112</v>
      </c>
      <c r="B1938">
        <v>747</v>
      </c>
      <c r="C1938" t="s">
        <v>350</v>
      </c>
      <c r="D1938" t="s">
        <v>589</v>
      </c>
      <c r="E1938">
        <v>39345</v>
      </c>
      <c r="F1938">
        <v>12063</v>
      </c>
      <c r="G1938">
        <v>37946</v>
      </c>
      <c r="H1938" s="5">
        <v>45209</v>
      </c>
      <c r="I1938" t="s">
        <v>612</v>
      </c>
      <c r="J1938" t="s">
        <v>619</v>
      </c>
      <c r="K1938">
        <v>700013</v>
      </c>
      <c r="L1938" t="s">
        <v>351</v>
      </c>
      <c r="M1938" t="s">
        <v>96</v>
      </c>
      <c r="N1938" t="s">
        <v>13</v>
      </c>
      <c r="O1938" t="s">
        <v>28</v>
      </c>
      <c r="P1938">
        <v>46</v>
      </c>
      <c r="Q1938" s="5" t="s">
        <v>59</v>
      </c>
      <c r="R1938" t="s">
        <v>30</v>
      </c>
      <c r="S1938" t="s">
        <v>145</v>
      </c>
      <c r="T1938" t="s">
        <v>63</v>
      </c>
      <c r="U1938" t="s">
        <v>22</v>
      </c>
      <c r="V1938" t="s">
        <v>31</v>
      </c>
      <c r="W1938">
        <v>522</v>
      </c>
      <c r="X1938" t="s">
        <v>574</v>
      </c>
      <c r="Y1938" t="s">
        <v>590</v>
      </c>
      <c r="Z1938" t="s">
        <v>576</v>
      </c>
      <c r="AA1938">
        <v>9.9099999999999994E-2</v>
      </c>
      <c r="AB1938" t="s">
        <v>577</v>
      </c>
      <c r="AC1938" t="s">
        <v>591</v>
      </c>
      <c r="AD1938" t="s">
        <v>350</v>
      </c>
      <c r="AE1938" t="s">
        <v>331</v>
      </c>
      <c r="AF1938" t="s">
        <v>332</v>
      </c>
      <c r="AG1938" t="s">
        <v>333</v>
      </c>
      <c r="AH1938" t="s">
        <v>334</v>
      </c>
      <c r="AI1938" t="s">
        <v>335</v>
      </c>
      <c r="AJ1938">
        <v>700013</v>
      </c>
      <c r="AK1938" t="s">
        <v>247</v>
      </c>
      <c r="AL1938" t="s">
        <v>241</v>
      </c>
      <c r="AM1938">
        <v>39559</v>
      </c>
      <c r="AN1938">
        <v>13537</v>
      </c>
      <c r="AO1938">
        <v>38850</v>
      </c>
      <c r="AP1938">
        <v>12.07</v>
      </c>
      <c r="AQ1938">
        <v>4959.75</v>
      </c>
      <c r="AR1938" t="s">
        <v>2627</v>
      </c>
      <c r="AS1938" t="s">
        <v>2626</v>
      </c>
      <c r="AT1938">
        <v>1</v>
      </c>
      <c r="AU1938" t="s">
        <v>2628</v>
      </c>
      <c r="AV1938" s="3">
        <v>42703</v>
      </c>
      <c r="AW1938" s="3" t="str">
        <f>TEXT(LoanTable[[#This Row],[Disbursement Date]],"YYYY-MM")</f>
        <v>2023-10</v>
      </c>
      <c r="AX1938" t="str">
        <f>TEXT(EDATE(LoanTable[[#This Row],[Disbursement Date]],-1),"YYYY-MM")</f>
        <v>2023-09</v>
      </c>
      <c r="AY1938">
        <f>IF(LoanTable[[#This Row],[Loan Status]]="Active",1,0)</f>
        <v>0</v>
      </c>
      <c r="AZ1938">
        <f>IF(COUNTIFS(LoanTable[Client id],LoanTable[[#This Row],[Client id]],LoanTable[Period],LoanTable[[#This Row],[Previous Period]])&gt;0,1,0)</f>
        <v>0</v>
      </c>
      <c r="BA1938" s="17" t="str">
        <f>TEXT(LoanTable[[#This Row],[Disbursement Date]],"YYYY")</f>
        <v>2023</v>
      </c>
      <c r="BB1938" s="10" cm="1">
        <f t="array" ref="BB1938">IF(YEAR(LoanTable[[#This Row],[Disbursement Date]])=MIN(YEAR(LoanTable[Disbursement Date])),"",YEAR(LoanTable[[#This Row],[Disbursement Date]])-1)</f>
        <v>2022</v>
      </c>
      <c r="BC1938" s="10">
        <f>IF(LoanTable[[#This Row],[Previous Year]]="",1,IF(COUNTIFS(LoanTable[Client id],LoanTable[[#This Row],[Client id]],LoanTable[Year],LoanTable[[#This Row],[Previous Year]])&gt;0,1,0))</f>
        <v>0</v>
      </c>
      <c r="BD1938" t="str">
        <f>YEAR(LoanTable[[#This Row],[Disbursement Date]]) &amp; "-Q" &amp; ROUNDUP(MONTH(LoanTable[[#This Row],[Disbursement Date]])/3,0)</f>
        <v>2023-Q4</v>
      </c>
      <c r="BE1938">
        <f>IF(LoanTable[[#This Row],[Disbursement Date]]=LoanTable[[#This Row],[First Loan Date]],1,0)</f>
        <v>0</v>
      </c>
    </row>
    <row r="1939" spans="1:57" x14ac:dyDescent="0.3">
      <c r="A1939" t="s">
        <v>1234</v>
      </c>
      <c r="B1939">
        <v>861</v>
      </c>
      <c r="C1939" t="s">
        <v>471</v>
      </c>
      <c r="D1939" t="s">
        <v>573</v>
      </c>
      <c r="E1939">
        <v>18314</v>
      </c>
      <c r="F1939">
        <v>11116</v>
      </c>
      <c r="G1939">
        <v>8769</v>
      </c>
      <c r="H1939" s="5">
        <v>45209</v>
      </c>
      <c r="I1939" t="s">
        <v>624</v>
      </c>
      <c r="J1939" t="s">
        <v>619</v>
      </c>
      <c r="K1939">
        <v>570241</v>
      </c>
      <c r="L1939" t="s">
        <v>477</v>
      </c>
      <c r="M1939" t="s">
        <v>23</v>
      </c>
      <c r="N1939" t="s">
        <v>13</v>
      </c>
      <c r="O1939" t="s">
        <v>14</v>
      </c>
      <c r="P1939">
        <v>43</v>
      </c>
      <c r="Q1939" s="5" t="s">
        <v>24</v>
      </c>
      <c r="R1939" t="s">
        <v>25</v>
      </c>
      <c r="S1939" t="s">
        <v>17</v>
      </c>
      <c r="T1939" t="s">
        <v>18</v>
      </c>
      <c r="U1939" t="s">
        <v>26</v>
      </c>
      <c r="V1939" t="s">
        <v>20</v>
      </c>
      <c r="W1939">
        <v>645</v>
      </c>
      <c r="X1939" t="s">
        <v>574</v>
      </c>
      <c r="Y1939" t="s">
        <v>575</v>
      </c>
      <c r="Z1939" t="s">
        <v>576</v>
      </c>
      <c r="AA1939">
        <v>0.1065</v>
      </c>
      <c r="AB1939" t="s">
        <v>577</v>
      </c>
      <c r="AC1939" t="s">
        <v>578</v>
      </c>
      <c r="AD1939" t="s">
        <v>471</v>
      </c>
      <c r="AE1939" t="s">
        <v>472</v>
      </c>
      <c r="AF1939" t="s">
        <v>473</v>
      </c>
      <c r="AG1939" t="s">
        <v>474</v>
      </c>
      <c r="AH1939" t="s">
        <v>475</v>
      </c>
      <c r="AI1939" t="s">
        <v>471</v>
      </c>
      <c r="AJ1939">
        <v>570241</v>
      </c>
      <c r="AK1939" t="s">
        <v>476</v>
      </c>
      <c r="AL1939" t="s">
        <v>241</v>
      </c>
      <c r="AM1939">
        <v>18109</v>
      </c>
      <c r="AN1939">
        <v>11050</v>
      </c>
      <c r="AO1939">
        <v>18032</v>
      </c>
      <c r="AP1939">
        <v>7.22</v>
      </c>
      <c r="AQ1939">
        <v>1820.64</v>
      </c>
      <c r="AR1939" t="s">
        <v>2626</v>
      </c>
      <c r="AS1939" t="s">
        <v>2626</v>
      </c>
      <c r="AT1939">
        <v>2</v>
      </c>
      <c r="AU1939" t="s">
        <v>2628</v>
      </c>
      <c r="AV1939" s="3">
        <v>44221</v>
      </c>
      <c r="AW1939" s="3" t="str">
        <f>TEXT(LoanTable[[#This Row],[Disbursement Date]],"YYYY-MM")</f>
        <v>2023-10</v>
      </c>
      <c r="AX1939" t="str">
        <f>TEXT(EDATE(LoanTable[[#This Row],[Disbursement Date]],-1),"YYYY-MM")</f>
        <v>2023-09</v>
      </c>
      <c r="AY1939">
        <f>IF(LoanTable[[#This Row],[Loan Status]]="Active",1,0)</f>
        <v>1</v>
      </c>
      <c r="AZ1939">
        <f>IF(COUNTIFS(LoanTable[Client id],LoanTable[[#This Row],[Client id]],LoanTable[Period],LoanTable[[#This Row],[Previous Period]])&gt;0,1,0)</f>
        <v>0</v>
      </c>
      <c r="BA1939" s="17" t="str">
        <f>TEXT(LoanTable[[#This Row],[Disbursement Date]],"YYYY")</f>
        <v>2023</v>
      </c>
      <c r="BB1939" s="10" cm="1">
        <f t="array" ref="BB1939">IF(YEAR(LoanTable[[#This Row],[Disbursement Date]])=MIN(YEAR(LoanTable[Disbursement Date])),"",YEAR(LoanTable[[#This Row],[Disbursement Date]])-1)</f>
        <v>2022</v>
      </c>
      <c r="BC1939" s="10">
        <f>IF(LoanTable[[#This Row],[Previous Year]]="",1,IF(COUNTIFS(LoanTable[Client id],LoanTable[[#This Row],[Client id]],LoanTable[Year],LoanTable[[#This Row],[Previous Year]])&gt;0,1,0))</f>
        <v>1</v>
      </c>
      <c r="BD1939" t="str">
        <f>YEAR(LoanTable[[#This Row],[Disbursement Date]]) &amp; "-Q" &amp; ROUNDUP(MONTH(LoanTable[[#This Row],[Disbursement Date]])/3,0)</f>
        <v>2023-Q4</v>
      </c>
      <c r="BE1939">
        <f>IF(LoanTable[[#This Row],[Disbursement Date]]=LoanTable[[#This Row],[First Loan Date]],1,0)</f>
        <v>0</v>
      </c>
    </row>
    <row r="1940" spans="1:57" x14ac:dyDescent="0.3">
      <c r="A1940" t="s">
        <v>790</v>
      </c>
      <c r="B1940">
        <v>681</v>
      </c>
      <c r="C1940" t="s">
        <v>246</v>
      </c>
      <c r="D1940" t="s">
        <v>573</v>
      </c>
      <c r="E1940">
        <v>21811</v>
      </c>
      <c r="F1940">
        <v>19646</v>
      </c>
      <c r="G1940">
        <v>25369</v>
      </c>
      <c r="H1940" s="5">
        <v>45210</v>
      </c>
      <c r="I1940" t="s">
        <v>612</v>
      </c>
      <c r="J1940" t="s">
        <v>613</v>
      </c>
      <c r="K1940">
        <v>110159</v>
      </c>
      <c r="L1940" t="s">
        <v>248</v>
      </c>
      <c r="M1940" t="s">
        <v>116</v>
      </c>
      <c r="N1940" t="s">
        <v>13</v>
      </c>
      <c r="O1940" t="s">
        <v>46</v>
      </c>
      <c r="P1940">
        <v>34</v>
      </c>
      <c r="Q1940" s="5" t="s">
        <v>71</v>
      </c>
      <c r="R1940" t="s">
        <v>30</v>
      </c>
      <c r="S1940" t="s">
        <v>145</v>
      </c>
      <c r="T1940" t="s">
        <v>63</v>
      </c>
      <c r="U1940" t="s">
        <v>19</v>
      </c>
      <c r="V1940" t="s">
        <v>31</v>
      </c>
      <c r="W1940">
        <v>328</v>
      </c>
      <c r="X1940" t="s">
        <v>574</v>
      </c>
      <c r="Y1940" t="s">
        <v>575</v>
      </c>
      <c r="Z1940" t="s">
        <v>576</v>
      </c>
      <c r="AA1940">
        <v>0.1065</v>
      </c>
      <c r="AB1940" t="s">
        <v>577</v>
      </c>
      <c r="AC1940" t="s">
        <v>578</v>
      </c>
      <c r="AD1940" t="s">
        <v>246</v>
      </c>
      <c r="AE1940" t="s">
        <v>234</v>
      </c>
      <c r="AF1940" t="s">
        <v>235</v>
      </c>
      <c r="AG1940" t="s">
        <v>236</v>
      </c>
      <c r="AH1940" t="s">
        <v>237</v>
      </c>
      <c r="AI1940" t="s">
        <v>246</v>
      </c>
      <c r="AJ1940">
        <v>110159</v>
      </c>
      <c r="AK1940" t="s">
        <v>247</v>
      </c>
      <c r="AL1940" t="s">
        <v>241</v>
      </c>
      <c r="AM1940">
        <v>22761</v>
      </c>
      <c r="AN1940">
        <v>20111</v>
      </c>
      <c r="AO1940">
        <v>21805</v>
      </c>
      <c r="AP1940">
        <v>37.86</v>
      </c>
      <c r="AQ1940">
        <v>1778.26</v>
      </c>
      <c r="AR1940" t="s">
        <v>2626</v>
      </c>
      <c r="AS1940" t="s">
        <v>2626</v>
      </c>
      <c r="AT1940">
        <v>0</v>
      </c>
      <c r="AU1940" t="s">
        <v>2629</v>
      </c>
      <c r="AV1940" s="3">
        <v>42438</v>
      </c>
      <c r="AW1940" s="3" t="str">
        <f>TEXT(LoanTable[[#This Row],[Disbursement Date]],"YYYY-MM")</f>
        <v>2023-10</v>
      </c>
      <c r="AX1940" t="str">
        <f>TEXT(EDATE(LoanTable[[#This Row],[Disbursement Date]],-1),"YYYY-MM")</f>
        <v>2023-09</v>
      </c>
      <c r="AY1940">
        <f>IF(LoanTable[[#This Row],[Loan Status]]="Active",1,0)</f>
        <v>0</v>
      </c>
      <c r="AZ1940">
        <f>IF(COUNTIFS(LoanTable[Client id],LoanTable[[#This Row],[Client id]],LoanTable[Period],LoanTable[[#This Row],[Previous Period]])&gt;0,1,0)</f>
        <v>0</v>
      </c>
      <c r="BA1940" s="17" t="str">
        <f>TEXT(LoanTable[[#This Row],[Disbursement Date]],"YYYY")</f>
        <v>2023</v>
      </c>
      <c r="BB1940" s="10" cm="1">
        <f t="array" ref="BB1940">IF(YEAR(LoanTable[[#This Row],[Disbursement Date]])=MIN(YEAR(LoanTable[Disbursement Date])),"",YEAR(LoanTable[[#This Row],[Disbursement Date]])-1)</f>
        <v>2022</v>
      </c>
      <c r="BC1940" s="10">
        <f>IF(LoanTable[[#This Row],[Previous Year]]="",1,IF(COUNTIFS(LoanTable[Client id],LoanTable[[#This Row],[Client id]],LoanTable[Year],LoanTable[[#This Row],[Previous Year]])&gt;0,1,0))</f>
        <v>0</v>
      </c>
      <c r="BD1940" t="str">
        <f>YEAR(LoanTable[[#This Row],[Disbursement Date]]) &amp; "-Q" &amp; ROUNDUP(MONTH(LoanTable[[#This Row],[Disbursement Date]])/3,0)</f>
        <v>2023-Q4</v>
      </c>
      <c r="BE1940">
        <f>IF(LoanTable[[#This Row],[Disbursement Date]]=LoanTable[[#This Row],[First Loan Date]],1,0)</f>
        <v>0</v>
      </c>
    </row>
    <row r="1941" spans="1:57" x14ac:dyDescent="0.3">
      <c r="A1941" t="s">
        <v>1876</v>
      </c>
      <c r="B1941">
        <v>813</v>
      </c>
      <c r="C1941" t="s">
        <v>350</v>
      </c>
      <c r="D1941" t="s">
        <v>589</v>
      </c>
      <c r="E1941">
        <v>2922</v>
      </c>
      <c r="F1941">
        <v>21358</v>
      </c>
      <c r="G1941">
        <v>39401</v>
      </c>
      <c r="H1941" s="5">
        <v>45211</v>
      </c>
      <c r="I1941" t="s">
        <v>615</v>
      </c>
      <c r="J1941" t="s">
        <v>619</v>
      </c>
      <c r="K1941">
        <v>700013</v>
      </c>
      <c r="L1941" t="s">
        <v>351</v>
      </c>
      <c r="M1941" t="s">
        <v>95</v>
      </c>
      <c r="N1941" t="s">
        <v>13</v>
      </c>
      <c r="O1941" t="s">
        <v>14</v>
      </c>
      <c r="P1941">
        <v>39</v>
      </c>
      <c r="Q1941" s="5" t="s">
        <v>37</v>
      </c>
      <c r="R1941" t="s">
        <v>30</v>
      </c>
      <c r="S1941" t="s">
        <v>145</v>
      </c>
      <c r="T1941" t="s">
        <v>18</v>
      </c>
      <c r="U1941" t="s">
        <v>22</v>
      </c>
      <c r="V1941" t="s">
        <v>31</v>
      </c>
      <c r="W1941">
        <v>791</v>
      </c>
      <c r="X1941" t="s">
        <v>574</v>
      </c>
      <c r="Y1941" t="s">
        <v>590</v>
      </c>
      <c r="Z1941" t="s">
        <v>576</v>
      </c>
      <c r="AA1941">
        <v>9.9099999999999994E-2</v>
      </c>
      <c r="AB1941" t="s">
        <v>577</v>
      </c>
      <c r="AC1941" t="s">
        <v>591</v>
      </c>
      <c r="AD1941" t="s">
        <v>350</v>
      </c>
      <c r="AE1941" t="s">
        <v>331</v>
      </c>
      <c r="AF1941" t="s">
        <v>332</v>
      </c>
      <c r="AG1941" t="s">
        <v>333</v>
      </c>
      <c r="AH1941" t="s">
        <v>334</v>
      </c>
      <c r="AI1941" t="s">
        <v>335</v>
      </c>
      <c r="AJ1941">
        <v>700013</v>
      </c>
      <c r="AK1941" t="s">
        <v>247</v>
      </c>
      <c r="AL1941" t="s">
        <v>241</v>
      </c>
      <c r="AM1941">
        <v>3193</v>
      </c>
      <c r="AN1941">
        <v>22464</v>
      </c>
      <c r="AO1941">
        <v>2493</v>
      </c>
      <c r="AP1941">
        <v>1.03</v>
      </c>
      <c r="AQ1941">
        <v>590.87</v>
      </c>
      <c r="AR1941" t="s">
        <v>2626</v>
      </c>
      <c r="AS1941" t="s">
        <v>2626</v>
      </c>
      <c r="AT1941">
        <v>0</v>
      </c>
      <c r="AU1941" t="s">
        <v>2628</v>
      </c>
      <c r="AV1941" s="3">
        <v>44763</v>
      </c>
      <c r="AW1941" s="3" t="str">
        <f>TEXT(LoanTable[[#This Row],[Disbursement Date]],"YYYY-MM")</f>
        <v>2023-10</v>
      </c>
      <c r="AX1941" t="str">
        <f>TEXT(EDATE(LoanTable[[#This Row],[Disbursement Date]],-1),"YYYY-MM")</f>
        <v>2023-09</v>
      </c>
      <c r="AY1941">
        <f>IF(LoanTable[[#This Row],[Loan Status]]="Active",1,0)</f>
        <v>0</v>
      </c>
      <c r="AZ1941">
        <f>IF(COUNTIFS(LoanTable[Client id],LoanTable[[#This Row],[Client id]],LoanTable[Period],LoanTable[[#This Row],[Previous Period]])&gt;0,1,0)</f>
        <v>0</v>
      </c>
      <c r="BA1941" s="17" t="str">
        <f>TEXT(LoanTable[[#This Row],[Disbursement Date]],"YYYY")</f>
        <v>2023</v>
      </c>
      <c r="BB1941" s="10" cm="1">
        <f t="array" ref="BB1941">IF(YEAR(LoanTable[[#This Row],[Disbursement Date]])=MIN(YEAR(LoanTable[Disbursement Date])),"",YEAR(LoanTable[[#This Row],[Disbursement Date]])-1)</f>
        <v>2022</v>
      </c>
      <c r="BC1941" s="10">
        <f>IF(LoanTable[[#This Row],[Previous Year]]="",1,IF(COUNTIFS(LoanTable[Client id],LoanTable[[#This Row],[Client id]],LoanTable[Year],LoanTable[[#This Row],[Previous Year]])&gt;0,1,0))</f>
        <v>1</v>
      </c>
      <c r="BD1941" t="str">
        <f>YEAR(LoanTable[[#This Row],[Disbursement Date]]) &amp; "-Q" &amp; ROUNDUP(MONTH(LoanTable[[#This Row],[Disbursement Date]])/3,0)</f>
        <v>2023-Q4</v>
      </c>
      <c r="BE1941">
        <f>IF(LoanTable[[#This Row],[Disbursement Date]]=LoanTable[[#This Row],[First Loan Date]],1,0)</f>
        <v>0</v>
      </c>
    </row>
    <row r="1942" spans="1:57" x14ac:dyDescent="0.3">
      <c r="A1942" t="s">
        <v>2061</v>
      </c>
      <c r="B1942">
        <v>379</v>
      </c>
      <c r="C1942" t="s">
        <v>386</v>
      </c>
      <c r="D1942" t="s">
        <v>573</v>
      </c>
      <c r="E1942">
        <v>13631</v>
      </c>
      <c r="F1942">
        <v>44489</v>
      </c>
      <c r="G1942">
        <v>34160</v>
      </c>
      <c r="H1942" s="5">
        <v>45213</v>
      </c>
      <c r="I1942" t="s">
        <v>615</v>
      </c>
      <c r="J1942" t="s">
        <v>613</v>
      </c>
      <c r="K1942">
        <v>1110166</v>
      </c>
      <c r="L1942" t="s">
        <v>389</v>
      </c>
      <c r="M1942" t="s">
        <v>86</v>
      </c>
      <c r="N1942" t="s">
        <v>13</v>
      </c>
      <c r="O1942" t="s">
        <v>46</v>
      </c>
      <c r="P1942">
        <v>35</v>
      </c>
      <c r="Q1942" s="5" t="s">
        <v>87</v>
      </c>
      <c r="R1942" t="s">
        <v>30</v>
      </c>
      <c r="S1942" t="s">
        <v>145</v>
      </c>
      <c r="T1942" t="s">
        <v>18</v>
      </c>
      <c r="U1942" t="s">
        <v>65</v>
      </c>
      <c r="V1942" t="s">
        <v>31</v>
      </c>
      <c r="W1942">
        <v>697</v>
      </c>
      <c r="X1942" t="s">
        <v>574</v>
      </c>
      <c r="Y1942" t="s">
        <v>575</v>
      </c>
      <c r="Z1942" t="s">
        <v>576</v>
      </c>
      <c r="AA1942">
        <v>0.1065</v>
      </c>
      <c r="AB1942" t="s">
        <v>577</v>
      </c>
      <c r="AC1942" t="s">
        <v>578</v>
      </c>
      <c r="AD1942" t="s">
        <v>386</v>
      </c>
      <c r="AE1942" t="s">
        <v>234</v>
      </c>
      <c r="AF1942" t="s">
        <v>235</v>
      </c>
      <c r="AG1942" t="s">
        <v>236</v>
      </c>
      <c r="AH1942" t="s">
        <v>237</v>
      </c>
      <c r="AI1942" t="s">
        <v>387</v>
      </c>
      <c r="AJ1942">
        <v>1110166</v>
      </c>
      <c r="AK1942" t="s">
        <v>388</v>
      </c>
      <c r="AL1942" t="s">
        <v>239</v>
      </c>
      <c r="AM1942">
        <v>13863</v>
      </c>
      <c r="AN1942">
        <v>45528</v>
      </c>
      <c r="AO1942">
        <v>13266</v>
      </c>
      <c r="AP1942">
        <v>4.3499999999999996</v>
      </c>
      <c r="AQ1942">
        <v>3410.84</v>
      </c>
      <c r="AR1942" t="s">
        <v>2626</v>
      </c>
      <c r="AS1942" t="s">
        <v>2626</v>
      </c>
      <c r="AT1942">
        <v>2</v>
      </c>
      <c r="AU1942" t="s">
        <v>2629</v>
      </c>
      <c r="AV1942" s="3">
        <v>43557</v>
      </c>
      <c r="AW1942" s="3" t="str">
        <f>TEXT(LoanTable[[#This Row],[Disbursement Date]],"YYYY-MM")</f>
        <v>2023-10</v>
      </c>
      <c r="AX1942" t="str">
        <f>TEXT(EDATE(LoanTable[[#This Row],[Disbursement Date]],-1),"YYYY-MM")</f>
        <v>2023-09</v>
      </c>
      <c r="AY1942">
        <f>IF(LoanTable[[#This Row],[Loan Status]]="Active",1,0)</f>
        <v>0</v>
      </c>
      <c r="AZ1942">
        <f>IF(COUNTIFS(LoanTable[Client id],LoanTable[[#This Row],[Client id]],LoanTable[Period],LoanTable[[#This Row],[Previous Period]])&gt;0,1,0)</f>
        <v>0</v>
      </c>
      <c r="BA1942" s="17" t="str">
        <f>TEXT(LoanTable[[#This Row],[Disbursement Date]],"YYYY")</f>
        <v>2023</v>
      </c>
      <c r="BB1942" s="10" cm="1">
        <f t="array" ref="BB1942">IF(YEAR(LoanTable[[#This Row],[Disbursement Date]])=MIN(YEAR(LoanTable[Disbursement Date])),"",YEAR(LoanTable[[#This Row],[Disbursement Date]])-1)</f>
        <v>2022</v>
      </c>
      <c r="BC1942" s="10">
        <f>IF(LoanTable[[#This Row],[Previous Year]]="",1,IF(COUNTIFS(LoanTable[Client id],LoanTable[[#This Row],[Client id]],LoanTable[Year],LoanTable[[#This Row],[Previous Year]])&gt;0,1,0))</f>
        <v>0</v>
      </c>
      <c r="BD1942" t="str">
        <f>YEAR(LoanTable[[#This Row],[Disbursement Date]]) &amp; "-Q" &amp; ROUNDUP(MONTH(LoanTable[[#This Row],[Disbursement Date]])/3,0)</f>
        <v>2023-Q4</v>
      </c>
      <c r="BE1942">
        <f>IF(LoanTable[[#This Row],[Disbursement Date]]=LoanTable[[#This Row],[First Loan Date]],1,0)</f>
        <v>0</v>
      </c>
    </row>
    <row r="1943" spans="1:57" x14ac:dyDescent="0.3">
      <c r="A1943" t="s">
        <v>2508</v>
      </c>
      <c r="B1943">
        <v>56</v>
      </c>
      <c r="C1943" t="s">
        <v>249</v>
      </c>
      <c r="D1943" t="s">
        <v>573</v>
      </c>
      <c r="E1943">
        <v>46129</v>
      </c>
      <c r="F1943">
        <v>5305</v>
      </c>
      <c r="G1943">
        <v>20436</v>
      </c>
      <c r="H1943" s="5">
        <v>45215</v>
      </c>
      <c r="I1943" t="s">
        <v>617</v>
      </c>
      <c r="J1943" t="s">
        <v>619</v>
      </c>
      <c r="K1943">
        <v>910182</v>
      </c>
      <c r="L1943" t="s">
        <v>257</v>
      </c>
      <c r="M1943" t="s">
        <v>112</v>
      </c>
      <c r="N1943" t="s">
        <v>13</v>
      </c>
      <c r="O1943" t="s">
        <v>28</v>
      </c>
      <c r="P1943">
        <v>46</v>
      </c>
      <c r="Q1943" s="6" t="s">
        <v>59</v>
      </c>
      <c r="R1943" t="s">
        <v>74</v>
      </c>
      <c r="S1943" t="s">
        <v>35</v>
      </c>
      <c r="T1943" t="s">
        <v>18</v>
      </c>
      <c r="U1943" t="s">
        <v>26</v>
      </c>
      <c r="V1943" t="s">
        <v>31</v>
      </c>
      <c r="W1943">
        <v>467</v>
      </c>
      <c r="X1943" t="s">
        <v>574</v>
      </c>
      <c r="Y1943" t="s">
        <v>575</v>
      </c>
      <c r="Z1943" t="s">
        <v>576</v>
      </c>
      <c r="AA1943">
        <v>0.1065</v>
      </c>
      <c r="AB1943" t="s">
        <v>577</v>
      </c>
      <c r="AC1943" t="s">
        <v>578</v>
      </c>
      <c r="AD1943" t="s">
        <v>249</v>
      </c>
      <c r="AE1943" t="s">
        <v>250</v>
      </c>
      <c r="AF1943" t="s">
        <v>251</v>
      </c>
      <c r="AG1943" t="s">
        <v>252</v>
      </c>
      <c r="AH1943" t="s">
        <v>253</v>
      </c>
      <c r="AI1943" t="s">
        <v>254</v>
      </c>
      <c r="AJ1943">
        <v>910182</v>
      </c>
      <c r="AK1943" t="s">
        <v>255</v>
      </c>
      <c r="AL1943" t="s">
        <v>256</v>
      </c>
      <c r="AM1943">
        <v>47243</v>
      </c>
      <c r="AN1943">
        <v>5239</v>
      </c>
      <c r="AO1943">
        <v>45673</v>
      </c>
      <c r="AP1943">
        <v>5.74</v>
      </c>
      <c r="AQ1943">
        <v>1920.31</v>
      </c>
      <c r="AR1943" t="s">
        <v>2626</v>
      </c>
      <c r="AS1943" t="s">
        <v>2626</v>
      </c>
      <c r="AT1943">
        <v>0</v>
      </c>
      <c r="AU1943" t="s">
        <v>2628</v>
      </c>
      <c r="AV1943" s="3">
        <v>44753</v>
      </c>
      <c r="AW1943" s="3" t="str">
        <f>TEXT(LoanTable[[#This Row],[Disbursement Date]],"YYYY-MM")</f>
        <v>2023-10</v>
      </c>
      <c r="AX1943" t="str">
        <f>TEXT(EDATE(LoanTable[[#This Row],[Disbursement Date]],-1),"YYYY-MM")</f>
        <v>2023-09</v>
      </c>
      <c r="AY1943">
        <f>IF(LoanTable[[#This Row],[Loan Status]]="Active",1,0)</f>
        <v>0</v>
      </c>
      <c r="AZ1943">
        <f>IF(COUNTIFS(LoanTable[Client id],LoanTable[[#This Row],[Client id]],LoanTable[Period],LoanTable[[#This Row],[Previous Period]])&gt;0,1,0)</f>
        <v>0</v>
      </c>
      <c r="BA1943" s="17" t="str">
        <f>TEXT(LoanTable[[#This Row],[Disbursement Date]],"YYYY")</f>
        <v>2023</v>
      </c>
      <c r="BB1943" s="10" cm="1">
        <f t="array" ref="BB1943">IF(YEAR(LoanTable[[#This Row],[Disbursement Date]])=MIN(YEAR(LoanTable[Disbursement Date])),"",YEAR(LoanTable[[#This Row],[Disbursement Date]])-1)</f>
        <v>2022</v>
      </c>
      <c r="BC1943" s="10">
        <f>IF(LoanTable[[#This Row],[Previous Year]]="",1,IF(COUNTIFS(LoanTable[Client id],LoanTable[[#This Row],[Client id]],LoanTable[Year],LoanTable[[#This Row],[Previous Year]])&gt;0,1,0))</f>
        <v>1</v>
      </c>
      <c r="BD1943" t="str">
        <f>YEAR(LoanTable[[#This Row],[Disbursement Date]]) &amp; "-Q" &amp; ROUNDUP(MONTH(LoanTable[[#This Row],[Disbursement Date]])/3,0)</f>
        <v>2023-Q4</v>
      </c>
      <c r="BE1943">
        <f>IF(LoanTable[[#This Row],[Disbursement Date]]=LoanTable[[#This Row],[First Loan Date]],1,0)</f>
        <v>0</v>
      </c>
    </row>
    <row r="1944" spans="1:57" x14ac:dyDescent="0.3">
      <c r="A1944" t="s">
        <v>1336</v>
      </c>
      <c r="B1944">
        <v>483</v>
      </c>
      <c r="C1944" t="s">
        <v>246</v>
      </c>
      <c r="D1944" t="s">
        <v>573</v>
      </c>
      <c r="E1944">
        <v>35102</v>
      </c>
      <c r="F1944">
        <v>10636</v>
      </c>
      <c r="G1944">
        <v>12540</v>
      </c>
      <c r="H1944" s="5">
        <v>45216</v>
      </c>
      <c r="I1944" t="s">
        <v>624</v>
      </c>
      <c r="J1944" t="s">
        <v>619</v>
      </c>
      <c r="K1944">
        <v>110159</v>
      </c>
      <c r="L1944" t="s">
        <v>248</v>
      </c>
      <c r="M1944" t="s">
        <v>119</v>
      </c>
      <c r="N1944" t="s">
        <v>13</v>
      </c>
      <c r="O1944" t="s">
        <v>28</v>
      </c>
      <c r="P1944">
        <v>52</v>
      </c>
      <c r="Q1944" s="5" t="s">
        <v>113</v>
      </c>
      <c r="R1944" t="s">
        <v>25</v>
      </c>
      <c r="S1944" t="s">
        <v>35</v>
      </c>
      <c r="T1944" t="s">
        <v>18</v>
      </c>
      <c r="U1944" t="s">
        <v>19</v>
      </c>
      <c r="V1944" t="s">
        <v>39</v>
      </c>
      <c r="W1944">
        <v>584</v>
      </c>
      <c r="X1944" t="s">
        <v>574</v>
      </c>
      <c r="Y1944" t="s">
        <v>575</v>
      </c>
      <c r="Z1944" t="s">
        <v>576</v>
      </c>
      <c r="AA1944">
        <v>0.1065</v>
      </c>
      <c r="AB1944" t="s">
        <v>577</v>
      </c>
      <c r="AC1944" t="s">
        <v>578</v>
      </c>
      <c r="AD1944" t="s">
        <v>246</v>
      </c>
      <c r="AE1944" t="s">
        <v>234</v>
      </c>
      <c r="AF1944" t="s">
        <v>235</v>
      </c>
      <c r="AG1944" t="s">
        <v>236</v>
      </c>
      <c r="AH1944" t="s">
        <v>237</v>
      </c>
      <c r="AI1944" t="s">
        <v>246</v>
      </c>
      <c r="AJ1944">
        <v>110159</v>
      </c>
      <c r="AK1944" t="s">
        <v>247</v>
      </c>
      <c r="AL1944" t="s">
        <v>241</v>
      </c>
      <c r="AM1944">
        <v>35630</v>
      </c>
      <c r="AN1944">
        <v>12439</v>
      </c>
      <c r="AO1944">
        <v>34917</v>
      </c>
      <c r="AP1944">
        <v>23.88</v>
      </c>
      <c r="AQ1944">
        <v>4097.62</v>
      </c>
      <c r="AR1944" t="s">
        <v>2626</v>
      </c>
      <c r="AS1944" t="s">
        <v>2626</v>
      </c>
      <c r="AT1944">
        <v>1</v>
      </c>
      <c r="AU1944" t="s">
        <v>2628</v>
      </c>
      <c r="AV1944" s="3">
        <v>44521</v>
      </c>
      <c r="AW1944" s="3" t="str">
        <f>TEXT(LoanTable[[#This Row],[Disbursement Date]],"YYYY-MM")</f>
        <v>2023-10</v>
      </c>
      <c r="AX1944" t="str">
        <f>TEXT(EDATE(LoanTable[[#This Row],[Disbursement Date]],-1),"YYYY-MM")</f>
        <v>2023-09</v>
      </c>
      <c r="AY1944">
        <f>IF(LoanTable[[#This Row],[Loan Status]]="Active",1,0)</f>
        <v>1</v>
      </c>
      <c r="AZ1944">
        <f>IF(COUNTIFS(LoanTable[Client id],LoanTable[[#This Row],[Client id]],LoanTable[Period],LoanTable[[#This Row],[Previous Period]])&gt;0,1,0)</f>
        <v>0</v>
      </c>
      <c r="BA1944" s="17" t="str">
        <f>TEXT(LoanTable[[#This Row],[Disbursement Date]],"YYYY")</f>
        <v>2023</v>
      </c>
      <c r="BB1944" s="10" cm="1">
        <f t="array" ref="BB1944">IF(YEAR(LoanTable[[#This Row],[Disbursement Date]])=MIN(YEAR(LoanTable[Disbursement Date])),"",YEAR(LoanTable[[#This Row],[Disbursement Date]])-1)</f>
        <v>2022</v>
      </c>
      <c r="BC1944" s="10">
        <f>IF(LoanTable[[#This Row],[Previous Year]]="",1,IF(COUNTIFS(LoanTable[Client id],LoanTable[[#This Row],[Client id]],LoanTable[Year],LoanTable[[#This Row],[Previous Year]])&gt;0,1,0))</f>
        <v>0</v>
      </c>
      <c r="BD1944" t="str">
        <f>YEAR(LoanTable[[#This Row],[Disbursement Date]]) &amp; "-Q" &amp; ROUNDUP(MONTH(LoanTable[[#This Row],[Disbursement Date]])/3,0)</f>
        <v>2023-Q4</v>
      </c>
      <c r="BE1944">
        <f>IF(LoanTable[[#This Row],[Disbursement Date]]=LoanTable[[#This Row],[First Loan Date]],1,0)</f>
        <v>0</v>
      </c>
    </row>
    <row r="1945" spans="1:57" x14ac:dyDescent="0.3">
      <c r="A1945" t="s">
        <v>1930</v>
      </c>
      <c r="B1945">
        <v>563</v>
      </c>
      <c r="C1945" t="s">
        <v>402</v>
      </c>
      <c r="D1945" t="s">
        <v>589</v>
      </c>
      <c r="E1945">
        <v>29420</v>
      </c>
      <c r="F1945">
        <v>42992</v>
      </c>
      <c r="G1945">
        <v>36363</v>
      </c>
      <c r="H1945" s="5">
        <v>45216</v>
      </c>
      <c r="I1945" t="s">
        <v>615</v>
      </c>
      <c r="J1945" t="s">
        <v>613</v>
      </c>
      <c r="K1945">
        <v>720081</v>
      </c>
      <c r="L1945" t="s">
        <v>406</v>
      </c>
      <c r="M1945" t="s">
        <v>52</v>
      </c>
      <c r="N1945" t="s">
        <v>13</v>
      </c>
      <c r="O1945" t="s">
        <v>46</v>
      </c>
      <c r="P1945">
        <v>28</v>
      </c>
      <c r="Q1945" s="5" t="s">
        <v>53</v>
      </c>
      <c r="R1945" t="s">
        <v>25</v>
      </c>
      <c r="S1945" t="s">
        <v>35</v>
      </c>
      <c r="T1945" t="s">
        <v>18</v>
      </c>
      <c r="U1945" t="s">
        <v>22</v>
      </c>
      <c r="V1945" t="s">
        <v>31</v>
      </c>
      <c r="W1945">
        <v>536</v>
      </c>
      <c r="X1945" t="s">
        <v>574</v>
      </c>
      <c r="Y1945" t="s">
        <v>590</v>
      </c>
      <c r="Z1945" t="s">
        <v>576</v>
      </c>
      <c r="AA1945">
        <v>9.9099999999999994E-2</v>
      </c>
      <c r="AB1945" t="s">
        <v>577</v>
      </c>
      <c r="AC1945" t="s">
        <v>591</v>
      </c>
      <c r="AD1945" t="s">
        <v>402</v>
      </c>
      <c r="AE1945" t="s">
        <v>331</v>
      </c>
      <c r="AF1945" t="s">
        <v>235</v>
      </c>
      <c r="AG1945" t="s">
        <v>403</v>
      </c>
      <c r="AH1945" t="s">
        <v>404</v>
      </c>
      <c r="AI1945" t="s">
        <v>402</v>
      </c>
      <c r="AJ1945">
        <v>720081</v>
      </c>
      <c r="AK1945" t="s">
        <v>405</v>
      </c>
      <c r="AL1945" t="s">
        <v>256</v>
      </c>
      <c r="AM1945">
        <v>30941</v>
      </c>
      <c r="AN1945">
        <v>42880</v>
      </c>
      <c r="AO1945">
        <v>29282</v>
      </c>
      <c r="AP1945">
        <v>7.28</v>
      </c>
      <c r="AQ1945">
        <v>3597.83</v>
      </c>
      <c r="AR1945" t="s">
        <v>2626</v>
      </c>
      <c r="AS1945" t="s">
        <v>2626</v>
      </c>
      <c r="AT1945">
        <v>2</v>
      </c>
      <c r="AU1945" t="s">
        <v>2628</v>
      </c>
      <c r="AV1945" s="3">
        <v>44298</v>
      </c>
      <c r="AW1945" s="3" t="str">
        <f>TEXT(LoanTable[[#This Row],[Disbursement Date]],"YYYY-MM")</f>
        <v>2023-10</v>
      </c>
      <c r="AX1945" t="str">
        <f>TEXT(EDATE(LoanTable[[#This Row],[Disbursement Date]],-1),"YYYY-MM")</f>
        <v>2023-09</v>
      </c>
      <c r="AY1945">
        <f>IF(LoanTable[[#This Row],[Loan Status]]="Active",1,0)</f>
        <v>0</v>
      </c>
      <c r="AZ1945">
        <f>IF(COUNTIFS(LoanTable[Client id],LoanTable[[#This Row],[Client id]],LoanTable[Period],LoanTable[[#This Row],[Previous Period]])&gt;0,1,0)</f>
        <v>0</v>
      </c>
      <c r="BA1945" s="17" t="str">
        <f>TEXT(LoanTable[[#This Row],[Disbursement Date]],"YYYY")</f>
        <v>2023</v>
      </c>
      <c r="BB1945" s="10" cm="1">
        <f t="array" ref="BB1945">IF(YEAR(LoanTable[[#This Row],[Disbursement Date]])=MIN(YEAR(LoanTable[Disbursement Date])),"",YEAR(LoanTable[[#This Row],[Disbursement Date]])-1)</f>
        <v>2022</v>
      </c>
      <c r="BC1945" s="10">
        <f>IF(LoanTable[[#This Row],[Previous Year]]="",1,IF(COUNTIFS(LoanTable[Client id],LoanTable[[#This Row],[Client id]],LoanTable[Year],LoanTable[[#This Row],[Previous Year]])&gt;0,1,0))</f>
        <v>1</v>
      </c>
      <c r="BD1945" t="str">
        <f>YEAR(LoanTable[[#This Row],[Disbursement Date]]) &amp; "-Q" &amp; ROUNDUP(MONTH(LoanTable[[#This Row],[Disbursement Date]])/3,0)</f>
        <v>2023-Q4</v>
      </c>
      <c r="BE1945">
        <f>IF(LoanTable[[#This Row],[Disbursement Date]]=LoanTable[[#This Row],[First Loan Date]],1,0)</f>
        <v>0</v>
      </c>
    </row>
    <row r="1946" spans="1:57" x14ac:dyDescent="0.3">
      <c r="A1946" t="s">
        <v>2252</v>
      </c>
      <c r="B1946">
        <v>962</v>
      </c>
      <c r="C1946" t="s">
        <v>265</v>
      </c>
      <c r="D1946" t="s">
        <v>573</v>
      </c>
      <c r="E1946">
        <v>15816</v>
      </c>
      <c r="F1946">
        <v>9378</v>
      </c>
      <c r="G1946">
        <v>32469</v>
      </c>
      <c r="H1946" s="5">
        <v>45219</v>
      </c>
      <c r="I1946" t="s">
        <v>615</v>
      </c>
      <c r="J1946" t="s">
        <v>619</v>
      </c>
      <c r="K1946">
        <v>30179</v>
      </c>
      <c r="L1946" t="s">
        <v>272</v>
      </c>
      <c r="M1946" t="s">
        <v>95</v>
      </c>
      <c r="N1946" t="s">
        <v>13</v>
      </c>
      <c r="O1946" t="s">
        <v>14</v>
      </c>
      <c r="P1946">
        <v>39</v>
      </c>
      <c r="Q1946" s="5" t="s">
        <v>37</v>
      </c>
      <c r="R1946" t="s">
        <v>30</v>
      </c>
      <c r="S1946" t="s">
        <v>145</v>
      </c>
      <c r="T1946" t="s">
        <v>18</v>
      </c>
      <c r="U1946" t="s">
        <v>22</v>
      </c>
      <c r="V1946" t="s">
        <v>31</v>
      </c>
      <c r="W1946">
        <v>791</v>
      </c>
      <c r="X1946" t="s">
        <v>574</v>
      </c>
      <c r="Y1946" t="s">
        <v>575</v>
      </c>
      <c r="Z1946" t="s">
        <v>576</v>
      </c>
      <c r="AA1946">
        <v>0.1065</v>
      </c>
      <c r="AB1946" t="s">
        <v>577</v>
      </c>
      <c r="AC1946" t="s">
        <v>578</v>
      </c>
      <c r="AD1946" t="s">
        <v>265</v>
      </c>
      <c r="AE1946" t="s">
        <v>266</v>
      </c>
      <c r="AF1946" t="s">
        <v>267</v>
      </c>
      <c r="AG1946" t="s">
        <v>268</v>
      </c>
      <c r="AH1946" t="s">
        <v>269</v>
      </c>
      <c r="AI1946" t="s">
        <v>270</v>
      </c>
      <c r="AJ1946">
        <v>30179</v>
      </c>
      <c r="AK1946" t="s">
        <v>271</v>
      </c>
      <c r="AL1946" t="s">
        <v>241</v>
      </c>
      <c r="AM1946">
        <v>16839</v>
      </c>
      <c r="AN1946">
        <v>11288</v>
      </c>
      <c r="AO1946">
        <v>15787</v>
      </c>
      <c r="AP1946">
        <v>5.8</v>
      </c>
      <c r="AQ1946">
        <v>436.91</v>
      </c>
      <c r="AR1946" t="s">
        <v>2627</v>
      </c>
      <c r="AS1946" t="s">
        <v>2626</v>
      </c>
      <c r="AT1946">
        <v>2</v>
      </c>
      <c r="AU1946" t="s">
        <v>2628</v>
      </c>
      <c r="AV1946" s="3">
        <v>43694</v>
      </c>
      <c r="AW1946" s="3" t="str">
        <f>TEXT(LoanTable[[#This Row],[Disbursement Date]],"YYYY-MM")</f>
        <v>2023-10</v>
      </c>
      <c r="AX1946" t="str">
        <f>TEXT(EDATE(LoanTable[[#This Row],[Disbursement Date]],-1),"YYYY-MM")</f>
        <v>2023-09</v>
      </c>
      <c r="AY1946">
        <f>IF(LoanTable[[#This Row],[Loan Status]]="Active",1,0)</f>
        <v>0</v>
      </c>
      <c r="AZ1946">
        <f>IF(COUNTIFS(LoanTable[Client id],LoanTable[[#This Row],[Client id]],LoanTable[Period],LoanTable[[#This Row],[Previous Period]])&gt;0,1,0)</f>
        <v>0</v>
      </c>
      <c r="BA1946" s="17" t="str">
        <f>TEXT(LoanTable[[#This Row],[Disbursement Date]],"YYYY")</f>
        <v>2023</v>
      </c>
      <c r="BB1946" s="10" cm="1">
        <f t="array" ref="BB1946">IF(YEAR(LoanTable[[#This Row],[Disbursement Date]])=MIN(YEAR(LoanTable[Disbursement Date])),"",YEAR(LoanTable[[#This Row],[Disbursement Date]])-1)</f>
        <v>2022</v>
      </c>
      <c r="BC1946" s="10">
        <f>IF(LoanTable[[#This Row],[Previous Year]]="",1,IF(COUNTIFS(LoanTable[Client id],LoanTable[[#This Row],[Client id]],LoanTable[Year],LoanTable[[#This Row],[Previous Year]])&gt;0,1,0))</f>
        <v>0</v>
      </c>
      <c r="BD1946" t="str">
        <f>YEAR(LoanTable[[#This Row],[Disbursement Date]]) &amp; "-Q" &amp; ROUNDUP(MONTH(LoanTable[[#This Row],[Disbursement Date]])/3,0)</f>
        <v>2023-Q4</v>
      </c>
      <c r="BE1946">
        <f>IF(LoanTable[[#This Row],[Disbursement Date]]=LoanTable[[#This Row],[First Loan Date]],1,0)</f>
        <v>0</v>
      </c>
    </row>
    <row r="1947" spans="1:57" x14ac:dyDescent="0.3">
      <c r="A1947" t="s">
        <v>1381</v>
      </c>
      <c r="B1947">
        <v>641</v>
      </c>
      <c r="C1947" t="s">
        <v>233</v>
      </c>
      <c r="D1947" t="s">
        <v>573</v>
      </c>
      <c r="E1947">
        <v>11746</v>
      </c>
      <c r="F1947">
        <v>25622</v>
      </c>
      <c r="G1947">
        <v>4128</v>
      </c>
      <c r="H1947" s="5">
        <v>45220</v>
      </c>
      <c r="I1947" t="s">
        <v>615</v>
      </c>
      <c r="J1947" t="s">
        <v>619</v>
      </c>
      <c r="K1947">
        <v>100186</v>
      </c>
      <c r="L1947" t="s">
        <v>240</v>
      </c>
      <c r="M1947" t="s">
        <v>68</v>
      </c>
      <c r="N1947" t="s">
        <v>13</v>
      </c>
      <c r="O1947" t="s">
        <v>46</v>
      </c>
      <c r="P1947">
        <v>28</v>
      </c>
      <c r="Q1947" s="5" t="s">
        <v>170</v>
      </c>
      <c r="R1947" t="s">
        <v>30</v>
      </c>
      <c r="S1947" t="s">
        <v>145</v>
      </c>
      <c r="T1947" t="s">
        <v>18</v>
      </c>
      <c r="U1947" t="s">
        <v>38</v>
      </c>
      <c r="V1947" t="s">
        <v>39</v>
      </c>
      <c r="W1947">
        <v>432</v>
      </c>
      <c r="X1947" t="s">
        <v>574</v>
      </c>
      <c r="Y1947" t="s">
        <v>575</v>
      </c>
      <c r="Z1947" t="s">
        <v>576</v>
      </c>
      <c r="AA1947">
        <v>0.1065</v>
      </c>
      <c r="AB1947" t="s">
        <v>577</v>
      </c>
      <c r="AC1947" t="s">
        <v>578</v>
      </c>
      <c r="AD1947" t="s">
        <v>233</v>
      </c>
      <c r="AE1947" t="s">
        <v>234</v>
      </c>
      <c r="AF1947" t="s">
        <v>235</v>
      </c>
      <c r="AG1947" t="s">
        <v>236</v>
      </c>
      <c r="AH1947" t="s">
        <v>237</v>
      </c>
      <c r="AI1947" t="s">
        <v>233</v>
      </c>
      <c r="AJ1947">
        <v>100186</v>
      </c>
      <c r="AK1947" t="s">
        <v>238</v>
      </c>
      <c r="AL1947" t="s">
        <v>239</v>
      </c>
      <c r="AM1947">
        <v>13526</v>
      </c>
      <c r="AN1947">
        <v>27187</v>
      </c>
      <c r="AO1947">
        <v>11599</v>
      </c>
      <c r="AP1947">
        <v>0.5</v>
      </c>
      <c r="AQ1947">
        <v>3961.64</v>
      </c>
      <c r="AR1947" t="s">
        <v>2626</v>
      </c>
      <c r="AS1947" t="s">
        <v>2626</v>
      </c>
      <c r="AT1947">
        <v>2</v>
      </c>
      <c r="AU1947" t="s">
        <v>2628</v>
      </c>
      <c r="AV1947" s="3">
        <v>45220</v>
      </c>
      <c r="AW1947" s="3" t="str">
        <f>TEXT(LoanTable[[#This Row],[Disbursement Date]],"YYYY-MM")</f>
        <v>2023-10</v>
      </c>
      <c r="AX1947" t="str">
        <f>TEXT(EDATE(LoanTable[[#This Row],[Disbursement Date]],-1),"YYYY-MM")</f>
        <v>2023-09</v>
      </c>
      <c r="AY1947">
        <f>IF(LoanTable[[#This Row],[Loan Status]]="Active",1,0)</f>
        <v>0</v>
      </c>
      <c r="AZ1947">
        <f>IF(COUNTIFS(LoanTable[Client id],LoanTable[[#This Row],[Client id]],LoanTable[Period],LoanTable[[#This Row],[Previous Period]])&gt;0,1,0)</f>
        <v>0</v>
      </c>
      <c r="BA1947" s="17" t="str">
        <f>TEXT(LoanTable[[#This Row],[Disbursement Date]],"YYYY")</f>
        <v>2023</v>
      </c>
      <c r="BB1947" s="10" cm="1">
        <f t="array" ref="BB1947">IF(YEAR(LoanTable[[#This Row],[Disbursement Date]])=MIN(YEAR(LoanTable[Disbursement Date])),"",YEAR(LoanTable[[#This Row],[Disbursement Date]])-1)</f>
        <v>2022</v>
      </c>
      <c r="BC1947" s="10">
        <f>IF(LoanTable[[#This Row],[Previous Year]]="",1,IF(COUNTIFS(LoanTable[Client id],LoanTable[[#This Row],[Client id]],LoanTable[Year],LoanTable[[#This Row],[Previous Year]])&gt;0,1,0))</f>
        <v>0</v>
      </c>
      <c r="BD1947" t="str">
        <f>YEAR(LoanTable[[#This Row],[Disbursement Date]]) &amp; "-Q" &amp; ROUNDUP(MONTH(LoanTable[[#This Row],[Disbursement Date]])/3,0)</f>
        <v>2023-Q4</v>
      </c>
      <c r="BE1947">
        <f>IF(LoanTable[[#This Row],[Disbursement Date]]=LoanTable[[#This Row],[First Loan Date]],1,0)</f>
        <v>1</v>
      </c>
    </row>
    <row r="1948" spans="1:57" x14ac:dyDescent="0.3">
      <c r="A1948" t="s">
        <v>2069</v>
      </c>
      <c r="B1948">
        <v>87</v>
      </c>
      <c r="C1948" t="s">
        <v>298</v>
      </c>
      <c r="D1948" t="s">
        <v>589</v>
      </c>
      <c r="E1948">
        <v>31377</v>
      </c>
      <c r="F1948">
        <v>7086</v>
      </c>
      <c r="G1948">
        <v>22618</v>
      </c>
      <c r="H1948" s="5">
        <v>45221</v>
      </c>
      <c r="I1948" t="s">
        <v>612</v>
      </c>
      <c r="J1948" t="s">
        <v>613</v>
      </c>
      <c r="K1948">
        <v>1280108</v>
      </c>
      <c r="L1948" t="s">
        <v>300</v>
      </c>
      <c r="M1948" t="s">
        <v>150</v>
      </c>
      <c r="N1948" t="s">
        <v>13</v>
      </c>
      <c r="O1948" t="s">
        <v>33</v>
      </c>
      <c r="P1948">
        <v>22</v>
      </c>
      <c r="Q1948" s="6" t="s">
        <v>151</v>
      </c>
      <c r="R1948" t="s">
        <v>74</v>
      </c>
      <c r="S1948" t="s">
        <v>35</v>
      </c>
      <c r="T1948" t="s">
        <v>18</v>
      </c>
      <c r="U1948" t="s">
        <v>65</v>
      </c>
      <c r="V1948" t="s">
        <v>39</v>
      </c>
      <c r="W1948">
        <v>516</v>
      </c>
      <c r="X1948" t="s">
        <v>574</v>
      </c>
      <c r="Y1948" t="s">
        <v>590</v>
      </c>
      <c r="Z1948" t="s">
        <v>576</v>
      </c>
      <c r="AA1948">
        <v>9.9099999999999994E-2</v>
      </c>
      <c r="AB1948" t="s">
        <v>577</v>
      </c>
      <c r="AC1948" t="s">
        <v>591</v>
      </c>
      <c r="AD1948" t="s">
        <v>298</v>
      </c>
      <c r="AE1948" t="s">
        <v>250</v>
      </c>
      <c r="AF1948" t="s">
        <v>298</v>
      </c>
      <c r="AG1948" t="s">
        <v>252</v>
      </c>
      <c r="AH1948" t="s">
        <v>253</v>
      </c>
      <c r="AI1948" t="s">
        <v>298</v>
      </c>
      <c r="AJ1948">
        <v>1280108</v>
      </c>
      <c r="AK1948" t="s">
        <v>299</v>
      </c>
      <c r="AL1948" t="s">
        <v>239</v>
      </c>
      <c r="AM1948">
        <v>31021</v>
      </c>
      <c r="AN1948">
        <v>7932</v>
      </c>
      <c r="AO1948">
        <v>31342</v>
      </c>
      <c r="AP1948">
        <v>44.63</v>
      </c>
      <c r="AQ1948">
        <v>1519.42</v>
      </c>
      <c r="AR1948" t="s">
        <v>2626</v>
      </c>
      <c r="AS1948" t="s">
        <v>2626</v>
      </c>
      <c r="AT1948">
        <v>0</v>
      </c>
      <c r="AU1948" t="s">
        <v>2628</v>
      </c>
      <c r="AV1948" s="3">
        <v>42046</v>
      </c>
      <c r="AW1948" s="3" t="str">
        <f>TEXT(LoanTable[[#This Row],[Disbursement Date]],"YYYY-MM")</f>
        <v>2023-10</v>
      </c>
      <c r="AX1948" t="str">
        <f>TEXT(EDATE(LoanTable[[#This Row],[Disbursement Date]],-1),"YYYY-MM")</f>
        <v>2023-09</v>
      </c>
      <c r="AY1948">
        <f>IF(LoanTable[[#This Row],[Loan Status]]="Active",1,0)</f>
        <v>0</v>
      </c>
      <c r="AZ1948">
        <f>IF(COUNTIFS(LoanTable[Client id],LoanTable[[#This Row],[Client id]],LoanTable[Period],LoanTable[[#This Row],[Previous Period]])&gt;0,1,0)</f>
        <v>0</v>
      </c>
      <c r="BA1948" s="17" t="str">
        <f>TEXT(LoanTable[[#This Row],[Disbursement Date]],"YYYY")</f>
        <v>2023</v>
      </c>
      <c r="BB1948" s="10" cm="1">
        <f t="array" ref="BB1948">IF(YEAR(LoanTable[[#This Row],[Disbursement Date]])=MIN(YEAR(LoanTable[Disbursement Date])),"",YEAR(LoanTable[[#This Row],[Disbursement Date]])-1)</f>
        <v>2022</v>
      </c>
      <c r="BC1948" s="10">
        <f>IF(LoanTable[[#This Row],[Previous Year]]="",1,IF(COUNTIFS(LoanTable[Client id],LoanTable[[#This Row],[Client id]],LoanTable[Year],LoanTable[[#This Row],[Previous Year]])&gt;0,1,0))</f>
        <v>0</v>
      </c>
      <c r="BD1948" t="str">
        <f>YEAR(LoanTable[[#This Row],[Disbursement Date]]) &amp; "-Q" &amp; ROUNDUP(MONTH(LoanTable[[#This Row],[Disbursement Date]])/3,0)</f>
        <v>2023-Q4</v>
      </c>
      <c r="BE1948">
        <f>IF(LoanTable[[#This Row],[Disbursement Date]]=LoanTable[[#This Row],[First Loan Date]],1,0)</f>
        <v>0</v>
      </c>
    </row>
    <row r="1949" spans="1:57" x14ac:dyDescent="0.3">
      <c r="A1949" t="s">
        <v>1106</v>
      </c>
      <c r="B1949">
        <v>358</v>
      </c>
      <c r="C1949" t="s">
        <v>386</v>
      </c>
      <c r="D1949" t="s">
        <v>573</v>
      </c>
      <c r="E1949">
        <v>16267</v>
      </c>
      <c r="F1949">
        <v>7246</v>
      </c>
      <c r="G1949">
        <v>30221</v>
      </c>
      <c r="H1949" s="5">
        <v>45221</v>
      </c>
      <c r="I1949" t="s">
        <v>624</v>
      </c>
      <c r="J1949" t="s">
        <v>619</v>
      </c>
      <c r="K1949">
        <v>1110166</v>
      </c>
      <c r="L1949" t="s">
        <v>389</v>
      </c>
      <c r="M1949" t="s">
        <v>48</v>
      </c>
      <c r="N1949" t="s">
        <v>13</v>
      </c>
      <c r="O1949" t="s">
        <v>33</v>
      </c>
      <c r="P1949">
        <v>22</v>
      </c>
      <c r="Q1949" s="5" t="s">
        <v>77</v>
      </c>
      <c r="R1949" t="s">
        <v>74</v>
      </c>
      <c r="S1949" t="s">
        <v>35</v>
      </c>
      <c r="T1949" t="s">
        <v>18</v>
      </c>
      <c r="U1949" t="s">
        <v>65</v>
      </c>
      <c r="V1949" t="s">
        <v>39</v>
      </c>
      <c r="W1949">
        <v>346</v>
      </c>
      <c r="X1949" t="s">
        <v>574</v>
      </c>
      <c r="Y1949" t="s">
        <v>575</v>
      </c>
      <c r="Z1949" t="s">
        <v>576</v>
      </c>
      <c r="AA1949">
        <v>0.1065</v>
      </c>
      <c r="AB1949" t="s">
        <v>577</v>
      </c>
      <c r="AC1949" t="s">
        <v>578</v>
      </c>
      <c r="AD1949" t="s">
        <v>386</v>
      </c>
      <c r="AE1949" t="s">
        <v>234</v>
      </c>
      <c r="AF1949" t="s">
        <v>235</v>
      </c>
      <c r="AG1949" t="s">
        <v>236</v>
      </c>
      <c r="AH1949" t="s">
        <v>237</v>
      </c>
      <c r="AI1949" t="s">
        <v>387</v>
      </c>
      <c r="AJ1949">
        <v>1110166</v>
      </c>
      <c r="AK1949" t="s">
        <v>388</v>
      </c>
      <c r="AL1949" t="s">
        <v>239</v>
      </c>
      <c r="AM1949">
        <v>17809</v>
      </c>
      <c r="AN1949">
        <v>6779</v>
      </c>
      <c r="AO1949">
        <v>16133</v>
      </c>
      <c r="AP1949">
        <v>24.99</v>
      </c>
      <c r="AQ1949">
        <v>3548.03</v>
      </c>
      <c r="AR1949" t="s">
        <v>2626</v>
      </c>
      <c r="AS1949" t="s">
        <v>2626</v>
      </c>
      <c r="AT1949">
        <v>1</v>
      </c>
      <c r="AU1949" t="s">
        <v>2628</v>
      </c>
      <c r="AV1949" s="3">
        <v>43458</v>
      </c>
      <c r="AW1949" s="3" t="str">
        <f>TEXT(LoanTable[[#This Row],[Disbursement Date]],"YYYY-MM")</f>
        <v>2023-10</v>
      </c>
      <c r="AX1949" t="str">
        <f>TEXT(EDATE(LoanTable[[#This Row],[Disbursement Date]],-1),"YYYY-MM")</f>
        <v>2023-09</v>
      </c>
      <c r="AY1949">
        <f>IF(LoanTable[[#This Row],[Loan Status]]="Active",1,0)</f>
        <v>1</v>
      </c>
      <c r="AZ1949">
        <f>IF(COUNTIFS(LoanTable[Client id],LoanTable[[#This Row],[Client id]],LoanTable[Period],LoanTable[[#This Row],[Previous Period]])&gt;0,1,0)</f>
        <v>0</v>
      </c>
      <c r="BA1949" s="17" t="str">
        <f>TEXT(LoanTable[[#This Row],[Disbursement Date]],"YYYY")</f>
        <v>2023</v>
      </c>
      <c r="BB1949" s="10" cm="1">
        <f t="array" ref="BB1949">IF(YEAR(LoanTable[[#This Row],[Disbursement Date]])=MIN(YEAR(LoanTable[Disbursement Date])),"",YEAR(LoanTable[[#This Row],[Disbursement Date]])-1)</f>
        <v>2022</v>
      </c>
      <c r="BC1949" s="10">
        <f>IF(LoanTable[[#This Row],[Previous Year]]="",1,IF(COUNTIFS(LoanTable[Client id],LoanTable[[#This Row],[Client id]],LoanTable[Year],LoanTable[[#This Row],[Previous Year]])&gt;0,1,0))</f>
        <v>0</v>
      </c>
      <c r="BD1949" t="str">
        <f>YEAR(LoanTable[[#This Row],[Disbursement Date]]) &amp; "-Q" &amp; ROUNDUP(MONTH(LoanTable[[#This Row],[Disbursement Date]])/3,0)</f>
        <v>2023-Q4</v>
      </c>
      <c r="BE1949">
        <f>IF(LoanTable[[#This Row],[Disbursement Date]]=LoanTable[[#This Row],[First Loan Date]],1,0)</f>
        <v>0</v>
      </c>
    </row>
    <row r="1950" spans="1:57" x14ac:dyDescent="0.3">
      <c r="A1950" t="s">
        <v>826</v>
      </c>
      <c r="B1950">
        <v>899</v>
      </c>
      <c r="C1950" t="s">
        <v>280</v>
      </c>
      <c r="D1950" t="s">
        <v>573</v>
      </c>
      <c r="E1950">
        <v>18037</v>
      </c>
      <c r="F1950">
        <v>20362</v>
      </c>
      <c r="G1950">
        <v>42869</v>
      </c>
      <c r="H1950" s="5">
        <v>45222</v>
      </c>
      <c r="I1950" t="s">
        <v>624</v>
      </c>
      <c r="J1950" t="s">
        <v>613</v>
      </c>
      <c r="K1950">
        <v>50678</v>
      </c>
      <c r="L1950" t="s">
        <v>363</v>
      </c>
      <c r="M1950" t="s">
        <v>165</v>
      </c>
      <c r="N1950" t="s">
        <v>13</v>
      </c>
      <c r="O1950" t="s">
        <v>14</v>
      </c>
      <c r="P1950">
        <v>37</v>
      </c>
      <c r="Q1950" s="5" t="s">
        <v>91</v>
      </c>
      <c r="R1950" t="s">
        <v>104</v>
      </c>
      <c r="S1950" t="s">
        <v>105</v>
      </c>
      <c r="T1950" t="s">
        <v>18</v>
      </c>
      <c r="U1950" t="s">
        <v>65</v>
      </c>
      <c r="V1950" t="s">
        <v>20</v>
      </c>
      <c r="W1950">
        <v>740</v>
      </c>
      <c r="X1950" t="s">
        <v>574</v>
      </c>
      <c r="Y1950" t="s">
        <v>575</v>
      </c>
      <c r="Z1950" t="s">
        <v>576</v>
      </c>
      <c r="AA1950">
        <v>0.1065</v>
      </c>
      <c r="AB1950" t="s">
        <v>577</v>
      </c>
      <c r="AC1950" t="s">
        <v>578</v>
      </c>
      <c r="AD1950" t="s">
        <v>280</v>
      </c>
      <c r="AE1950" t="s">
        <v>279</v>
      </c>
      <c r="AF1950" t="s">
        <v>280</v>
      </c>
      <c r="AG1950" t="s">
        <v>281</v>
      </c>
      <c r="AH1950" t="s">
        <v>282</v>
      </c>
      <c r="AI1950" t="s">
        <v>280</v>
      </c>
      <c r="AJ1950">
        <v>50678</v>
      </c>
      <c r="AK1950" t="s">
        <v>362</v>
      </c>
      <c r="AL1950" t="s">
        <v>239</v>
      </c>
      <c r="AM1950">
        <v>19243</v>
      </c>
      <c r="AN1950">
        <v>20712</v>
      </c>
      <c r="AO1950">
        <v>17919</v>
      </c>
      <c r="AP1950">
        <v>6.98</v>
      </c>
      <c r="AQ1950">
        <v>1488.04</v>
      </c>
      <c r="AR1950" t="s">
        <v>2627</v>
      </c>
      <c r="AS1950" t="s">
        <v>2626</v>
      </c>
      <c r="AT1950">
        <v>2</v>
      </c>
      <c r="AU1950" t="s">
        <v>2629</v>
      </c>
      <c r="AV1950" s="3">
        <v>42282</v>
      </c>
      <c r="AW1950" s="3" t="str">
        <f>TEXT(LoanTable[[#This Row],[Disbursement Date]],"YYYY-MM")</f>
        <v>2023-10</v>
      </c>
      <c r="AX1950" t="str">
        <f>TEXT(EDATE(LoanTable[[#This Row],[Disbursement Date]],-1),"YYYY-MM")</f>
        <v>2023-09</v>
      </c>
      <c r="AY1950">
        <f>IF(LoanTable[[#This Row],[Loan Status]]="Active",1,0)</f>
        <v>1</v>
      </c>
      <c r="AZ1950">
        <f>IF(COUNTIFS(LoanTable[Client id],LoanTable[[#This Row],[Client id]],LoanTable[Period],LoanTable[[#This Row],[Previous Period]])&gt;0,1,0)</f>
        <v>0</v>
      </c>
      <c r="BA1950" s="17" t="str">
        <f>TEXT(LoanTable[[#This Row],[Disbursement Date]],"YYYY")</f>
        <v>2023</v>
      </c>
      <c r="BB1950" s="10" cm="1">
        <f t="array" ref="BB1950">IF(YEAR(LoanTable[[#This Row],[Disbursement Date]])=MIN(YEAR(LoanTable[Disbursement Date])),"",YEAR(LoanTable[[#This Row],[Disbursement Date]])-1)</f>
        <v>2022</v>
      </c>
      <c r="BC1950" s="10">
        <f>IF(LoanTable[[#This Row],[Previous Year]]="",1,IF(COUNTIFS(LoanTable[Client id],LoanTable[[#This Row],[Client id]],LoanTable[Year],LoanTable[[#This Row],[Previous Year]])&gt;0,1,0))</f>
        <v>0</v>
      </c>
      <c r="BD1950" t="str">
        <f>YEAR(LoanTable[[#This Row],[Disbursement Date]]) &amp; "-Q" &amp; ROUNDUP(MONTH(LoanTable[[#This Row],[Disbursement Date]])/3,0)</f>
        <v>2023-Q4</v>
      </c>
      <c r="BE1950">
        <f>IF(LoanTable[[#This Row],[Disbursement Date]]=LoanTable[[#This Row],[First Loan Date]],1,0)</f>
        <v>0</v>
      </c>
    </row>
    <row r="1951" spans="1:57" x14ac:dyDescent="0.3">
      <c r="A1951" t="s">
        <v>1326</v>
      </c>
      <c r="B1951">
        <v>185</v>
      </c>
      <c r="C1951" t="s">
        <v>330</v>
      </c>
      <c r="D1951" t="s">
        <v>603</v>
      </c>
      <c r="E1951">
        <v>26241</v>
      </c>
      <c r="F1951">
        <v>7220</v>
      </c>
      <c r="G1951">
        <v>18391</v>
      </c>
      <c r="H1951" s="5">
        <v>45223</v>
      </c>
      <c r="I1951" t="s">
        <v>615</v>
      </c>
      <c r="J1951" t="s">
        <v>613</v>
      </c>
      <c r="K1951">
        <v>690076</v>
      </c>
      <c r="L1951" t="s">
        <v>337</v>
      </c>
      <c r="M1951" t="s">
        <v>58</v>
      </c>
      <c r="N1951" t="s">
        <v>13</v>
      </c>
      <c r="O1951" t="s">
        <v>28</v>
      </c>
      <c r="P1951">
        <v>48</v>
      </c>
      <c r="Q1951" s="5" t="s">
        <v>49</v>
      </c>
      <c r="R1951" t="s">
        <v>104</v>
      </c>
      <c r="S1951" t="s">
        <v>105</v>
      </c>
      <c r="T1951" t="s">
        <v>18</v>
      </c>
      <c r="U1951" t="s">
        <v>38</v>
      </c>
      <c r="V1951" t="s">
        <v>31</v>
      </c>
      <c r="W1951">
        <v>701</v>
      </c>
      <c r="X1951" t="s">
        <v>574</v>
      </c>
      <c r="Y1951" t="s">
        <v>580</v>
      </c>
      <c r="Z1951" t="s">
        <v>576</v>
      </c>
      <c r="AA1951">
        <v>6.6199999999999995E-2</v>
      </c>
      <c r="AB1951" t="s">
        <v>581</v>
      </c>
      <c r="AC1951" t="s">
        <v>588</v>
      </c>
      <c r="AD1951" t="s">
        <v>330</v>
      </c>
      <c r="AE1951" t="s">
        <v>331</v>
      </c>
      <c r="AF1951" t="s">
        <v>332</v>
      </c>
      <c r="AG1951" t="s">
        <v>333</v>
      </c>
      <c r="AH1951" t="s">
        <v>334</v>
      </c>
      <c r="AI1951" t="s">
        <v>335</v>
      </c>
      <c r="AJ1951">
        <v>690076</v>
      </c>
      <c r="AK1951" t="s">
        <v>336</v>
      </c>
      <c r="AL1951" t="s">
        <v>239</v>
      </c>
      <c r="AM1951">
        <v>26796</v>
      </c>
      <c r="AN1951">
        <v>7060</v>
      </c>
      <c r="AO1951">
        <v>26000</v>
      </c>
      <c r="AP1951">
        <v>45.77</v>
      </c>
      <c r="AQ1951">
        <v>1855.55</v>
      </c>
      <c r="AR1951" t="s">
        <v>2626</v>
      </c>
      <c r="AS1951" t="s">
        <v>2626</v>
      </c>
      <c r="AT1951">
        <v>2</v>
      </c>
      <c r="AU1951" t="s">
        <v>2629</v>
      </c>
      <c r="AV1951" s="3">
        <v>45223</v>
      </c>
      <c r="AW1951" s="3" t="str">
        <f>TEXT(LoanTable[[#This Row],[Disbursement Date]],"YYYY-MM")</f>
        <v>2023-10</v>
      </c>
      <c r="AX1951" t="str">
        <f>TEXT(EDATE(LoanTable[[#This Row],[Disbursement Date]],-1),"YYYY-MM")</f>
        <v>2023-09</v>
      </c>
      <c r="AY1951">
        <f>IF(LoanTable[[#This Row],[Loan Status]]="Active",1,0)</f>
        <v>0</v>
      </c>
      <c r="AZ1951">
        <f>IF(COUNTIFS(LoanTable[Client id],LoanTable[[#This Row],[Client id]],LoanTable[Period],LoanTable[[#This Row],[Previous Period]])&gt;0,1,0)</f>
        <v>0</v>
      </c>
      <c r="BA1951" s="17" t="str">
        <f>TEXT(LoanTable[[#This Row],[Disbursement Date]],"YYYY")</f>
        <v>2023</v>
      </c>
      <c r="BB1951" s="10" cm="1">
        <f t="array" ref="BB1951">IF(YEAR(LoanTable[[#This Row],[Disbursement Date]])=MIN(YEAR(LoanTable[Disbursement Date])),"",YEAR(LoanTable[[#This Row],[Disbursement Date]])-1)</f>
        <v>2022</v>
      </c>
      <c r="BC1951" s="10">
        <f>IF(LoanTable[[#This Row],[Previous Year]]="",1,IF(COUNTIFS(LoanTable[Client id],LoanTable[[#This Row],[Client id]],LoanTable[Year],LoanTable[[#This Row],[Previous Year]])&gt;0,1,0))</f>
        <v>0</v>
      </c>
      <c r="BD1951" t="str">
        <f>YEAR(LoanTable[[#This Row],[Disbursement Date]]) &amp; "-Q" &amp; ROUNDUP(MONTH(LoanTable[[#This Row],[Disbursement Date]])/3,0)</f>
        <v>2023-Q4</v>
      </c>
      <c r="BE1951">
        <f>IF(LoanTable[[#This Row],[Disbursement Date]]=LoanTable[[#This Row],[First Loan Date]],1,0)</f>
        <v>1</v>
      </c>
    </row>
    <row r="1952" spans="1:57" x14ac:dyDescent="0.3">
      <c r="A1952" t="s">
        <v>1220</v>
      </c>
      <c r="B1952">
        <v>985</v>
      </c>
      <c r="C1952" t="s">
        <v>330</v>
      </c>
      <c r="D1952" t="s">
        <v>573</v>
      </c>
      <c r="E1952">
        <v>4038</v>
      </c>
      <c r="F1952">
        <v>5301</v>
      </c>
      <c r="G1952">
        <v>37558</v>
      </c>
      <c r="H1952" s="5">
        <v>45223</v>
      </c>
      <c r="I1952" t="s">
        <v>612</v>
      </c>
      <c r="J1952" t="s">
        <v>619</v>
      </c>
      <c r="K1952">
        <v>690076</v>
      </c>
      <c r="L1952" t="s">
        <v>337</v>
      </c>
      <c r="M1952" t="s">
        <v>134</v>
      </c>
      <c r="N1952" t="s">
        <v>13</v>
      </c>
      <c r="O1952" t="s">
        <v>46</v>
      </c>
      <c r="P1952">
        <v>32</v>
      </c>
      <c r="Q1952" s="5" t="s">
        <v>47</v>
      </c>
      <c r="R1952" t="s">
        <v>104</v>
      </c>
      <c r="S1952" t="s">
        <v>105</v>
      </c>
      <c r="T1952" t="s">
        <v>18</v>
      </c>
      <c r="U1952" t="s">
        <v>22</v>
      </c>
      <c r="V1952" t="s">
        <v>31</v>
      </c>
      <c r="W1952">
        <v>719</v>
      </c>
      <c r="X1952" t="s">
        <v>574</v>
      </c>
      <c r="Y1952" t="s">
        <v>575</v>
      </c>
      <c r="Z1952" t="s">
        <v>576</v>
      </c>
      <c r="AA1952">
        <v>0.1065</v>
      </c>
      <c r="AB1952" t="s">
        <v>577</v>
      </c>
      <c r="AC1952" t="s">
        <v>578</v>
      </c>
      <c r="AD1952" t="s">
        <v>330</v>
      </c>
      <c r="AE1952" t="s">
        <v>331</v>
      </c>
      <c r="AF1952" t="s">
        <v>332</v>
      </c>
      <c r="AG1952" t="s">
        <v>333</v>
      </c>
      <c r="AH1952" t="s">
        <v>334</v>
      </c>
      <c r="AI1952" t="s">
        <v>335</v>
      </c>
      <c r="AJ1952">
        <v>690076</v>
      </c>
      <c r="AK1952" t="s">
        <v>336</v>
      </c>
      <c r="AL1952" t="s">
        <v>239</v>
      </c>
      <c r="AM1952">
        <v>4401</v>
      </c>
      <c r="AN1952">
        <v>6437</v>
      </c>
      <c r="AO1952">
        <v>3786</v>
      </c>
      <c r="AP1952">
        <v>8.4499999999999993</v>
      </c>
      <c r="AQ1952">
        <v>3455.31</v>
      </c>
      <c r="AR1952" t="s">
        <v>2626</v>
      </c>
      <c r="AS1952" t="s">
        <v>2626</v>
      </c>
      <c r="AT1952">
        <v>1</v>
      </c>
      <c r="AU1952" t="s">
        <v>2629</v>
      </c>
      <c r="AV1952" s="3">
        <v>45223</v>
      </c>
      <c r="AW1952" s="3" t="str">
        <f>TEXT(LoanTable[[#This Row],[Disbursement Date]],"YYYY-MM")</f>
        <v>2023-10</v>
      </c>
      <c r="AX1952" t="str">
        <f>TEXT(EDATE(LoanTable[[#This Row],[Disbursement Date]],-1),"YYYY-MM")</f>
        <v>2023-09</v>
      </c>
      <c r="AY1952">
        <f>IF(LoanTable[[#This Row],[Loan Status]]="Active",1,0)</f>
        <v>0</v>
      </c>
      <c r="AZ1952">
        <f>IF(COUNTIFS(LoanTable[Client id],LoanTable[[#This Row],[Client id]],LoanTable[Period],LoanTable[[#This Row],[Previous Period]])&gt;0,1,0)</f>
        <v>0</v>
      </c>
      <c r="BA1952" s="17" t="str">
        <f>TEXT(LoanTable[[#This Row],[Disbursement Date]],"YYYY")</f>
        <v>2023</v>
      </c>
      <c r="BB1952" s="10" cm="1">
        <f t="array" ref="BB1952">IF(YEAR(LoanTable[[#This Row],[Disbursement Date]])=MIN(YEAR(LoanTable[Disbursement Date])),"",YEAR(LoanTable[[#This Row],[Disbursement Date]])-1)</f>
        <v>2022</v>
      </c>
      <c r="BC1952" s="10">
        <f>IF(LoanTable[[#This Row],[Previous Year]]="",1,IF(COUNTIFS(LoanTable[Client id],LoanTable[[#This Row],[Client id]],LoanTable[Year],LoanTable[[#This Row],[Previous Year]])&gt;0,1,0))</f>
        <v>0</v>
      </c>
      <c r="BD1952" t="str">
        <f>YEAR(LoanTable[[#This Row],[Disbursement Date]]) &amp; "-Q" &amp; ROUNDUP(MONTH(LoanTable[[#This Row],[Disbursement Date]])/3,0)</f>
        <v>2023-Q4</v>
      </c>
      <c r="BE1952">
        <f>IF(LoanTable[[#This Row],[Disbursement Date]]=LoanTable[[#This Row],[First Loan Date]],1,0)</f>
        <v>1</v>
      </c>
    </row>
    <row r="1953" spans="1:57" x14ac:dyDescent="0.3">
      <c r="A1953" t="s">
        <v>2298</v>
      </c>
      <c r="B1953">
        <v>941</v>
      </c>
      <c r="C1953" t="s">
        <v>249</v>
      </c>
      <c r="D1953" t="s">
        <v>573</v>
      </c>
      <c r="E1953">
        <v>27096</v>
      </c>
      <c r="F1953">
        <v>14871</v>
      </c>
      <c r="G1953">
        <v>20760</v>
      </c>
      <c r="H1953" s="5">
        <v>45224</v>
      </c>
      <c r="I1953" t="s">
        <v>624</v>
      </c>
      <c r="J1953" t="s">
        <v>619</v>
      </c>
      <c r="K1953">
        <v>910182</v>
      </c>
      <c r="L1953" t="s">
        <v>257</v>
      </c>
      <c r="M1953" t="s">
        <v>208</v>
      </c>
      <c r="N1953" t="s">
        <v>13</v>
      </c>
      <c r="O1953" t="s">
        <v>14</v>
      </c>
      <c r="P1953">
        <v>39</v>
      </c>
      <c r="Q1953" s="5" t="s">
        <v>37</v>
      </c>
      <c r="R1953" t="s">
        <v>104</v>
      </c>
      <c r="S1953" t="s">
        <v>105</v>
      </c>
      <c r="T1953" t="s">
        <v>18</v>
      </c>
      <c r="U1953" t="s">
        <v>19</v>
      </c>
      <c r="V1953" t="s">
        <v>20</v>
      </c>
      <c r="W1953">
        <v>472</v>
      </c>
      <c r="X1953" t="s">
        <v>574</v>
      </c>
      <c r="Y1953" t="s">
        <v>575</v>
      </c>
      <c r="Z1953" t="s">
        <v>576</v>
      </c>
      <c r="AA1953">
        <v>0.1065</v>
      </c>
      <c r="AB1953" t="s">
        <v>577</v>
      </c>
      <c r="AC1953" t="s">
        <v>578</v>
      </c>
      <c r="AD1953" t="s">
        <v>249</v>
      </c>
      <c r="AE1953" t="s">
        <v>250</v>
      </c>
      <c r="AF1953" t="s">
        <v>251</v>
      </c>
      <c r="AG1953" t="s">
        <v>252</v>
      </c>
      <c r="AH1953" t="s">
        <v>253</v>
      </c>
      <c r="AI1953" t="s">
        <v>254</v>
      </c>
      <c r="AJ1953">
        <v>910182</v>
      </c>
      <c r="AK1953" t="s">
        <v>255</v>
      </c>
      <c r="AL1953" t="s">
        <v>256</v>
      </c>
      <c r="AM1953">
        <v>26943</v>
      </c>
      <c r="AN1953">
        <v>16537</v>
      </c>
      <c r="AO1953">
        <v>27069</v>
      </c>
      <c r="AP1953">
        <v>9.44</v>
      </c>
      <c r="AQ1953">
        <v>2743.48</v>
      </c>
      <c r="AR1953" t="s">
        <v>2626</v>
      </c>
      <c r="AS1953" t="s">
        <v>2626</v>
      </c>
      <c r="AT1953">
        <v>0</v>
      </c>
      <c r="AU1953" t="s">
        <v>2628</v>
      </c>
      <c r="AV1953" s="3">
        <v>43431</v>
      </c>
      <c r="AW1953" s="3" t="str">
        <f>TEXT(LoanTable[[#This Row],[Disbursement Date]],"YYYY-MM")</f>
        <v>2023-10</v>
      </c>
      <c r="AX1953" t="str">
        <f>TEXT(EDATE(LoanTable[[#This Row],[Disbursement Date]],-1),"YYYY-MM")</f>
        <v>2023-09</v>
      </c>
      <c r="AY1953">
        <f>IF(LoanTable[[#This Row],[Loan Status]]="Active",1,0)</f>
        <v>1</v>
      </c>
      <c r="AZ1953">
        <f>IF(COUNTIFS(LoanTable[Client id],LoanTable[[#This Row],[Client id]],LoanTable[Period],LoanTable[[#This Row],[Previous Period]])&gt;0,1,0)</f>
        <v>0</v>
      </c>
      <c r="BA1953" s="17" t="str">
        <f>TEXT(LoanTable[[#This Row],[Disbursement Date]],"YYYY")</f>
        <v>2023</v>
      </c>
      <c r="BB1953" s="10" cm="1">
        <f t="array" ref="BB1953">IF(YEAR(LoanTable[[#This Row],[Disbursement Date]])=MIN(YEAR(LoanTable[Disbursement Date])),"",YEAR(LoanTable[[#This Row],[Disbursement Date]])-1)</f>
        <v>2022</v>
      </c>
      <c r="BC1953" s="10">
        <f>IF(LoanTable[[#This Row],[Previous Year]]="",1,IF(COUNTIFS(LoanTable[Client id],LoanTable[[#This Row],[Client id]],LoanTable[Year],LoanTable[[#This Row],[Previous Year]])&gt;0,1,0))</f>
        <v>1</v>
      </c>
      <c r="BD1953" t="str">
        <f>YEAR(LoanTable[[#This Row],[Disbursement Date]]) &amp; "-Q" &amp; ROUNDUP(MONTH(LoanTable[[#This Row],[Disbursement Date]])/3,0)</f>
        <v>2023-Q4</v>
      </c>
      <c r="BE1953">
        <f>IF(LoanTable[[#This Row],[Disbursement Date]]=LoanTable[[#This Row],[First Loan Date]],1,0)</f>
        <v>0</v>
      </c>
    </row>
    <row r="1954" spans="1:57" x14ac:dyDescent="0.3">
      <c r="A1954" t="s">
        <v>749</v>
      </c>
      <c r="B1954">
        <v>135</v>
      </c>
      <c r="C1954" t="s">
        <v>409</v>
      </c>
      <c r="D1954" t="s">
        <v>573</v>
      </c>
      <c r="E1954">
        <v>8280</v>
      </c>
      <c r="F1954">
        <v>38488</v>
      </c>
      <c r="G1954">
        <v>31619</v>
      </c>
      <c r="H1954" s="5">
        <v>45225</v>
      </c>
      <c r="I1954" t="s">
        <v>624</v>
      </c>
      <c r="J1954" t="s">
        <v>619</v>
      </c>
      <c r="K1954">
        <v>1030063</v>
      </c>
      <c r="L1954" t="s">
        <v>411</v>
      </c>
      <c r="M1954" t="s">
        <v>60</v>
      </c>
      <c r="N1954" t="s">
        <v>13</v>
      </c>
      <c r="O1954" t="s">
        <v>46</v>
      </c>
      <c r="P1954">
        <v>34</v>
      </c>
      <c r="Q1954" s="5" t="s">
        <v>87</v>
      </c>
      <c r="R1954" t="s">
        <v>30</v>
      </c>
      <c r="S1954" t="s">
        <v>145</v>
      </c>
      <c r="T1954" t="s">
        <v>18</v>
      </c>
      <c r="U1954" t="s">
        <v>22</v>
      </c>
      <c r="V1954" t="s">
        <v>20</v>
      </c>
      <c r="W1954">
        <v>464</v>
      </c>
      <c r="X1954" t="s">
        <v>574</v>
      </c>
      <c r="Y1954" t="s">
        <v>575</v>
      </c>
      <c r="Z1954" t="s">
        <v>576</v>
      </c>
      <c r="AA1954">
        <v>0.1065</v>
      </c>
      <c r="AB1954" t="s">
        <v>577</v>
      </c>
      <c r="AC1954" t="s">
        <v>578</v>
      </c>
      <c r="AD1954" t="s">
        <v>409</v>
      </c>
      <c r="AE1954" t="s">
        <v>234</v>
      </c>
      <c r="AF1954" t="s">
        <v>235</v>
      </c>
      <c r="AG1954" t="s">
        <v>236</v>
      </c>
      <c r="AH1954" t="s">
        <v>237</v>
      </c>
      <c r="AI1954" t="s">
        <v>246</v>
      </c>
      <c r="AJ1954">
        <v>1030063</v>
      </c>
      <c r="AK1954" t="s">
        <v>410</v>
      </c>
      <c r="AL1954" t="s">
        <v>241</v>
      </c>
      <c r="AM1954">
        <v>7896</v>
      </c>
      <c r="AN1954">
        <v>38513</v>
      </c>
      <c r="AO1954">
        <v>7906</v>
      </c>
      <c r="AP1954">
        <v>48</v>
      </c>
      <c r="AQ1954">
        <v>781.11</v>
      </c>
      <c r="AR1954" t="s">
        <v>2626</v>
      </c>
      <c r="AS1954" t="s">
        <v>2626</v>
      </c>
      <c r="AT1954">
        <v>0</v>
      </c>
      <c r="AU1954" t="s">
        <v>2630</v>
      </c>
      <c r="AV1954" s="3">
        <v>42152</v>
      </c>
      <c r="AW1954" s="3" t="str">
        <f>TEXT(LoanTable[[#This Row],[Disbursement Date]],"YYYY-MM")</f>
        <v>2023-10</v>
      </c>
      <c r="AX1954" t="str">
        <f>TEXT(EDATE(LoanTable[[#This Row],[Disbursement Date]],-1),"YYYY-MM")</f>
        <v>2023-09</v>
      </c>
      <c r="AY1954">
        <f>IF(LoanTable[[#This Row],[Loan Status]]="Active",1,0)</f>
        <v>1</v>
      </c>
      <c r="AZ1954">
        <f>IF(COUNTIFS(LoanTable[Client id],LoanTable[[#This Row],[Client id]],LoanTable[Period],LoanTable[[#This Row],[Previous Period]])&gt;0,1,0)</f>
        <v>0</v>
      </c>
      <c r="BA1954" s="17" t="str">
        <f>TEXT(LoanTable[[#This Row],[Disbursement Date]],"YYYY")</f>
        <v>2023</v>
      </c>
      <c r="BB1954" s="10" cm="1">
        <f t="array" ref="BB1954">IF(YEAR(LoanTable[[#This Row],[Disbursement Date]])=MIN(YEAR(LoanTable[Disbursement Date])),"",YEAR(LoanTable[[#This Row],[Disbursement Date]])-1)</f>
        <v>2022</v>
      </c>
      <c r="BC1954" s="10">
        <f>IF(LoanTable[[#This Row],[Previous Year]]="",1,IF(COUNTIFS(LoanTable[Client id],LoanTable[[#This Row],[Client id]],LoanTable[Year],LoanTable[[#This Row],[Previous Year]])&gt;0,1,0))</f>
        <v>1</v>
      </c>
      <c r="BD1954" t="str">
        <f>YEAR(LoanTable[[#This Row],[Disbursement Date]]) &amp; "-Q" &amp; ROUNDUP(MONTH(LoanTable[[#This Row],[Disbursement Date]])/3,0)</f>
        <v>2023-Q4</v>
      </c>
      <c r="BE1954">
        <f>IF(LoanTable[[#This Row],[Disbursement Date]]=LoanTable[[#This Row],[First Loan Date]],1,0)</f>
        <v>0</v>
      </c>
    </row>
    <row r="1955" spans="1:57" x14ac:dyDescent="0.3">
      <c r="A1955" t="s">
        <v>2559</v>
      </c>
      <c r="B1955">
        <v>55</v>
      </c>
      <c r="C1955" t="s">
        <v>265</v>
      </c>
      <c r="D1955" t="s">
        <v>579</v>
      </c>
      <c r="E1955">
        <v>7188</v>
      </c>
      <c r="F1955">
        <v>12878</v>
      </c>
      <c r="G1955">
        <v>38410</v>
      </c>
      <c r="H1955" s="5">
        <v>45227</v>
      </c>
      <c r="I1955" t="s">
        <v>612</v>
      </c>
      <c r="J1955" t="s">
        <v>619</v>
      </c>
      <c r="K1955">
        <v>30179</v>
      </c>
      <c r="L1955" t="s">
        <v>272</v>
      </c>
      <c r="M1955" t="s">
        <v>116</v>
      </c>
      <c r="N1955" t="s">
        <v>13</v>
      </c>
      <c r="O1955" t="s">
        <v>46</v>
      </c>
      <c r="P1955">
        <v>33</v>
      </c>
      <c r="Q1955" s="6" t="s">
        <v>117</v>
      </c>
      <c r="R1955" t="s">
        <v>74</v>
      </c>
      <c r="S1955" t="s">
        <v>35</v>
      </c>
      <c r="T1955" t="s">
        <v>18</v>
      </c>
      <c r="U1955" t="s">
        <v>22</v>
      </c>
      <c r="V1955" t="s">
        <v>20</v>
      </c>
      <c r="W1955">
        <v>716</v>
      </c>
      <c r="X1955" t="s">
        <v>574</v>
      </c>
      <c r="Y1955" t="s">
        <v>580</v>
      </c>
      <c r="Z1955" t="s">
        <v>576</v>
      </c>
      <c r="AA1955">
        <v>7.51E-2</v>
      </c>
      <c r="AB1955" t="s">
        <v>581</v>
      </c>
      <c r="AC1955" t="s">
        <v>582</v>
      </c>
      <c r="AD1955" t="s">
        <v>265</v>
      </c>
      <c r="AE1955" t="s">
        <v>266</v>
      </c>
      <c r="AF1955" t="s">
        <v>267</v>
      </c>
      <c r="AG1955" t="s">
        <v>268</v>
      </c>
      <c r="AH1955" t="s">
        <v>269</v>
      </c>
      <c r="AI1955" t="s">
        <v>270</v>
      </c>
      <c r="AJ1955">
        <v>30179</v>
      </c>
      <c r="AK1955" t="s">
        <v>271</v>
      </c>
      <c r="AL1955" t="s">
        <v>241</v>
      </c>
      <c r="AM1955">
        <v>7927</v>
      </c>
      <c r="AN1955">
        <v>12597</v>
      </c>
      <c r="AO1955">
        <v>7091</v>
      </c>
      <c r="AP1955">
        <v>40.07</v>
      </c>
      <c r="AQ1955">
        <v>4313.74</v>
      </c>
      <c r="AR1955" t="s">
        <v>2626</v>
      </c>
      <c r="AS1955" t="s">
        <v>2626</v>
      </c>
      <c r="AT1955">
        <v>0</v>
      </c>
      <c r="AU1955" t="s">
        <v>2628</v>
      </c>
      <c r="AV1955" s="3">
        <v>42578</v>
      </c>
      <c r="AW1955" s="3" t="str">
        <f>TEXT(LoanTable[[#This Row],[Disbursement Date]],"YYYY-MM")</f>
        <v>2023-10</v>
      </c>
      <c r="AX1955" t="str">
        <f>TEXT(EDATE(LoanTable[[#This Row],[Disbursement Date]],-1),"YYYY-MM")</f>
        <v>2023-09</v>
      </c>
      <c r="AY1955">
        <f>IF(LoanTable[[#This Row],[Loan Status]]="Active",1,0)</f>
        <v>0</v>
      </c>
      <c r="AZ1955">
        <f>IF(COUNTIFS(LoanTable[Client id],LoanTable[[#This Row],[Client id]],LoanTable[Period],LoanTable[[#This Row],[Previous Period]])&gt;0,1,0)</f>
        <v>0</v>
      </c>
      <c r="BA1955" s="17" t="str">
        <f>TEXT(LoanTable[[#This Row],[Disbursement Date]],"YYYY")</f>
        <v>2023</v>
      </c>
      <c r="BB1955" s="10" cm="1">
        <f t="array" ref="BB1955">IF(YEAR(LoanTable[[#This Row],[Disbursement Date]])=MIN(YEAR(LoanTable[Disbursement Date])),"",YEAR(LoanTable[[#This Row],[Disbursement Date]])-1)</f>
        <v>2022</v>
      </c>
      <c r="BC1955" s="10">
        <f>IF(LoanTable[[#This Row],[Previous Year]]="",1,IF(COUNTIFS(LoanTable[Client id],LoanTable[[#This Row],[Client id]],LoanTable[Year],LoanTable[[#This Row],[Previous Year]])&gt;0,1,0))</f>
        <v>0</v>
      </c>
      <c r="BD1955" t="str">
        <f>YEAR(LoanTable[[#This Row],[Disbursement Date]]) &amp; "-Q" &amp; ROUNDUP(MONTH(LoanTable[[#This Row],[Disbursement Date]])/3,0)</f>
        <v>2023-Q4</v>
      </c>
      <c r="BE1955">
        <f>IF(LoanTable[[#This Row],[Disbursement Date]]=LoanTable[[#This Row],[First Loan Date]],1,0)</f>
        <v>0</v>
      </c>
    </row>
    <row r="1956" spans="1:57" x14ac:dyDescent="0.3">
      <c r="A1956" t="s">
        <v>1091</v>
      </c>
      <c r="B1956">
        <v>121</v>
      </c>
      <c r="C1956" t="s">
        <v>249</v>
      </c>
      <c r="D1956" t="s">
        <v>589</v>
      </c>
      <c r="E1956">
        <v>48867</v>
      </c>
      <c r="F1956">
        <v>47772</v>
      </c>
      <c r="G1956">
        <v>6069</v>
      </c>
      <c r="H1956" s="5">
        <v>45228</v>
      </c>
      <c r="I1956" t="s">
        <v>624</v>
      </c>
      <c r="J1956" t="s">
        <v>613</v>
      </c>
      <c r="K1956">
        <v>910182</v>
      </c>
      <c r="L1956" t="s">
        <v>257</v>
      </c>
      <c r="M1956" t="s">
        <v>156</v>
      </c>
      <c r="N1956" t="s">
        <v>13</v>
      </c>
      <c r="O1956" t="s">
        <v>14</v>
      </c>
      <c r="P1956">
        <v>42</v>
      </c>
      <c r="Q1956" s="5" t="s">
        <v>129</v>
      </c>
      <c r="R1956" t="s">
        <v>30</v>
      </c>
      <c r="S1956" t="s">
        <v>145</v>
      </c>
      <c r="T1956" t="s">
        <v>18</v>
      </c>
      <c r="U1956" t="s">
        <v>38</v>
      </c>
      <c r="V1956" t="s">
        <v>39</v>
      </c>
      <c r="W1956">
        <v>534</v>
      </c>
      <c r="X1956" t="s">
        <v>574</v>
      </c>
      <c r="Y1956" t="s">
        <v>590</v>
      </c>
      <c r="Z1956" t="s">
        <v>576</v>
      </c>
      <c r="AA1956">
        <v>9.9099999999999994E-2</v>
      </c>
      <c r="AB1956" t="s">
        <v>577</v>
      </c>
      <c r="AC1956" t="s">
        <v>591</v>
      </c>
      <c r="AD1956" t="s">
        <v>249</v>
      </c>
      <c r="AE1956" t="s">
        <v>250</v>
      </c>
      <c r="AF1956" t="s">
        <v>251</v>
      </c>
      <c r="AG1956" t="s">
        <v>252</v>
      </c>
      <c r="AH1956" t="s">
        <v>253</v>
      </c>
      <c r="AI1956" t="s">
        <v>254</v>
      </c>
      <c r="AJ1956">
        <v>910182</v>
      </c>
      <c r="AK1956" t="s">
        <v>255</v>
      </c>
      <c r="AL1956" t="s">
        <v>256</v>
      </c>
      <c r="AM1956">
        <v>50293</v>
      </c>
      <c r="AN1956">
        <v>47305</v>
      </c>
      <c r="AO1956">
        <v>48692</v>
      </c>
      <c r="AP1956">
        <v>32.229999999999997</v>
      </c>
      <c r="AQ1956">
        <v>1039.3</v>
      </c>
      <c r="AR1956" t="s">
        <v>2626</v>
      </c>
      <c r="AS1956" t="s">
        <v>2626</v>
      </c>
      <c r="AT1956">
        <v>2</v>
      </c>
      <c r="AU1956" t="s">
        <v>2628</v>
      </c>
      <c r="AV1956" s="3">
        <v>43448</v>
      </c>
      <c r="AW1956" s="3" t="str">
        <f>TEXT(LoanTable[[#This Row],[Disbursement Date]],"YYYY-MM")</f>
        <v>2023-10</v>
      </c>
      <c r="AX1956" t="str">
        <f>TEXT(EDATE(LoanTable[[#This Row],[Disbursement Date]],-1),"YYYY-MM")</f>
        <v>2023-09</v>
      </c>
      <c r="AY1956">
        <f>IF(LoanTable[[#This Row],[Loan Status]]="Active",1,0)</f>
        <v>1</v>
      </c>
      <c r="AZ1956">
        <f>IF(COUNTIFS(LoanTable[Client id],LoanTable[[#This Row],[Client id]],LoanTable[Period],LoanTable[[#This Row],[Previous Period]])&gt;0,1,0)</f>
        <v>0</v>
      </c>
      <c r="BA1956" s="17" t="str">
        <f>TEXT(LoanTable[[#This Row],[Disbursement Date]],"YYYY")</f>
        <v>2023</v>
      </c>
      <c r="BB1956" s="10" cm="1">
        <f t="array" ref="BB1956">IF(YEAR(LoanTable[[#This Row],[Disbursement Date]])=MIN(YEAR(LoanTable[Disbursement Date])),"",YEAR(LoanTable[[#This Row],[Disbursement Date]])-1)</f>
        <v>2022</v>
      </c>
      <c r="BC1956" s="10">
        <f>IF(LoanTable[[#This Row],[Previous Year]]="",1,IF(COUNTIFS(LoanTable[Client id],LoanTable[[#This Row],[Client id]],LoanTable[Year],LoanTable[[#This Row],[Previous Year]])&gt;0,1,0))</f>
        <v>0</v>
      </c>
      <c r="BD1956" t="str">
        <f>YEAR(LoanTable[[#This Row],[Disbursement Date]]) &amp; "-Q" &amp; ROUNDUP(MONTH(LoanTable[[#This Row],[Disbursement Date]])/3,0)</f>
        <v>2023-Q4</v>
      </c>
      <c r="BE1956">
        <f>IF(LoanTable[[#This Row],[Disbursement Date]]=LoanTable[[#This Row],[First Loan Date]],1,0)</f>
        <v>0</v>
      </c>
    </row>
    <row r="1957" spans="1:57" x14ac:dyDescent="0.3">
      <c r="A1957" t="s">
        <v>2572</v>
      </c>
      <c r="B1957">
        <v>664</v>
      </c>
      <c r="C1957" t="s">
        <v>471</v>
      </c>
      <c r="D1957" t="s">
        <v>589</v>
      </c>
      <c r="E1957">
        <v>38166</v>
      </c>
      <c r="F1957">
        <v>10632</v>
      </c>
      <c r="G1957">
        <v>35048</v>
      </c>
      <c r="H1957" s="5">
        <v>45228</v>
      </c>
      <c r="I1957" t="s">
        <v>612</v>
      </c>
      <c r="J1957" t="s">
        <v>613</v>
      </c>
      <c r="K1957">
        <v>570241</v>
      </c>
      <c r="L1957" t="s">
        <v>477</v>
      </c>
      <c r="M1957" t="s">
        <v>82</v>
      </c>
      <c r="N1957" t="s">
        <v>13</v>
      </c>
      <c r="O1957" t="s">
        <v>46</v>
      </c>
      <c r="P1957">
        <v>35</v>
      </c>
      <c r="Q1957" s="5" t="s">
        <v>91</v>
      </c>
      <c r="R1957" t="s">
        <v>74</v>
      </c>
      <c r="S1957" t="s">
        <v>35</v>
      </c>
      <c r="T1957" t="s">
        <v>18</v>
      </c>
      <c r="U1957" t="s">
        <v>26</v>
      </c>
      <c r="V1957" t="s">
        <v>39</v>
      </c>
      <c r="W1957">
        <v>656</v>
      </c>
      <c r="X1957" t="s">
        <v>574</v>
      </c>
      <c r="Y1957" t="s">
        <v>590</v>
      </c>
      <c r="Z1957" t="s">
        <v>576</v>
      </c>
      <c r="AA1957">
        <v>9.9099999999999994E-2</v>
      </c>
      <c r="AB1957" t="s">
        <v>577</v>
      </c>
      <c r="AC1957" t="s">
        <v>591</v>
      </c>
      <c r="AD1957" t="s">
        <v>471</v>
      </c>
      <c r="AE1957" t="s">
        <v>472</v>
      </c>
      <c r="AF1957" t="s">
        <v>473</v>
      </c>
      <c r="AG1957" t="s">
        <v>474</v>
      </c>
      <c r="AH1957" t="s">
        <v>475</v>
      </c>
      <c r="AI1957" t="s">
        <v>471</v>
      </c>
      <c r="AJ1957">
        <v>570241</v>
      </c>
      <c r="AK1957" t="s">
        <v>476</v>
      </c>
      <c r="AL1957" t="s">
        <v>241</v>
      </c>
      <c r="AM1957">
        <v>39115</v>
      </c>
      <c r="AN1957">
        <v>10478</v>
      </c>
      <c r="AO1957">
        <v>37911</v>
      </c>
      <c r="AP1957">
        <v>12.64</v>
      </c>
      <c r="AQ1957">
        <v>3343.81</v>
      </c>
      <c r="AR1957" t="s">
        <v>2626</v>
      </c>
      <c r="AS1957" t="s">
        <v>2626</v>
      </c>
      <c r="AT1957">
        <v>1</v>
      </c>
      <c r="AU1957" t="s">
        <v>2628</v>
      </c>
      <c r="AV1957" s="3">
        <v>43564</v>
      </c>
      <c r="AW1957" s="3" t="str">
        <f>TEXT(LoanTable[[#This Row],[Disbursement Date]],"YYYY-MM")</f>
        <v>2023-10</v>
      </c>
      <c r="AX1957" t="str">
        <f>TEXT(EDATE(LoanTable[[#This Row],[Disbursement Date]],-1),"YYYY-MM")</f>
        <v>2023-09</v>
      </c>
      <c r="AY1957">
        <f>IF(LoanTable[[#This Row],[Loan Status]]="Active",1,0)</f>
        <v>0</v>
      </c>
      <c r="AZ1957">
        <f>IF(COUNTIFS(LoanTable[Client id],LoanTable[[#This Row],[Client id]],LoanTable[Period],LoanTable[[#This Row],[Previous Period]])&gt;0,1,0)</f>
        <v>0</v>
      </c>
      <c r="BA1957" s="17" t="str">
        <f>TEXT(LoanTable[[#This Row],[Disbursement Date]],"YYYY")</f>
        <v>2023</v>
      </c>
      <c r="BB1957" s="10" cm="1">
        <f t="array" ref="BB1957">IF(YEAR(LoanTable[[#This Row],[Disbursement Date]])=MIN(YEAR(LoanTable[Disbursement Date])),"",YEAR(LoanTable[[#This Row],[Disbursement Date]])-1)</f>
        <v>2022</v>
      </c>
      <c r="BC1957" s="10">
        <f>IF(LoanTable[[#This Row],[Previous Year]]="",1,IF(COUNTIFS(LoanTable[Client id],LoanTable[[#This Row],[Client id]],LoanTable[Year],LoanTable[[#This Row],[Previous Year]])&gt;0,1,0))</f>
        <v>1</v>
      </c>
      <c r="BD1957" t="str">
        <f>YEAR(LoanTable[[#This Row],[Disbursement Date]]) &amp; "-Q" &amp; ROUNDUP(MONTH(LoanTable[[#This Row],[Disbursement Date]])/3,0)</f>
        <v>2023-Q4</v>
      </c>
      <c r="BE1957">
        <f>IF(LoanTable[[#This Row],[Disbursement Date]]=LoanTable[[#This Row],[First Loan Date]],1,0)</f>
        <v>0</v>
      </c>
    </row>
    <row r="1958" spans="1:57" x14ac:dyDescent="0.3">
      <c r="A1958" t="s">
        <v>829</v>
      </c>
      <c r="B1958">
        <v>175</v>
      </c>
      <c r="C1958" t="s">
        <v>344</v>
      </c>
      <c r="D1958" t="s">
        <v>598</v>
      </c>
      <c r="E1958">
        <v>49631</v>
      </c>
      <c r="F1958">
        <v>44881</v>
      </c>
      <c r="G1958">
        <v>41059</v>
      </c>
      <c r="H1958" s="5">
        <v>45232</v>
      </c>
      <c r="I1958" t="s">
        <v>612</v>
      </c>
      <c r="J1958" t="s">
        <v>613</v>
      </c>
      <c r="K1958">
        <v>910020</v>
      </c>
      <c r="L1958" t="s">
        <v>346</v>
      </c>
      <c r="M1958" t="s">
        <v>126</v>
      </c>
      <c r="N1958" t="s">
        <v>13</v>
      </c>
      <c r="O1958" t="s">
        <v>14</v>
      </c>
      <c r="P1958">
        <v>45</v>
      </c>
      <c r="Q1958" s="5" t="s">
        <v>24</v>
      </c>
      <c r="R1958" t="s">
        <v>104</v>
      </c>
      <c r="S1958" t="s">
        <v>105</v>
      </c>
      <c r="T1958" t="s">
        <v>18</v>
      </c>
      <c r="U1958" t="s">
        <v>19</v>
      </c>
      <c r="V1958" t="s">
        <v>31</v>
      </c>
      <c r="W1958">
        <v>357</v>
      </c>
      <c r="X1958" t="s">
        <v>574</v>
      </c>
      <c r="Y1958" t="s">
        <v>584</v>
      </c>
      <c r="Z1958" t="s">
        <v>593</v>
      </c>
      <c r="AA1958">
        <v>0.14649999999999999</v>
      </c>
      <c r="AB1958" t="s">
        <v>599</v>
      </c>
      <c r="AC1958" t="s">
        <v>600</v>
      </c>
      <c r="AD1958" t="s">
        <v>344</v>
      </c>
      <c r="AE1958" t="s">
        <v>250</v>
      </c>
      <c r="AF1958" t="s">
        <v>251</v>
      </c>
      <c r="AG1958" t="s">
        <v>252</v>
      </c>
      <c r="AH1958" t="s">
        <v>253</v>
      </c>
      <c r="AI1958" t="s">
        <v>254</v>
      </c>
      <c r="AJ1958">
        <v>910020</v>
      </c>
      <c r="AK1958" t="s">
        <v>345</v>
      </c>
      <c r="AL1958" t="s">
        <v>256</v>
      </c>
      <c r="AM1958">
        <v>51511</v>
      </c>
      <c r="AN1958">
        <v>45653</v>
      </c>
      <c r="AO1958">
        <v>49599</v>
      </c>
      <c r="AP1958">
        <v>6.45</v>
      </c>
      <c r="AQ1958">
        <v>2047.75</v>
      </c>
      <c r="AR1958" t="s">
        <v>2626</v>
      </c>
      <c r="AS1958" t="s">
        <v>2626</v>
      </c>
      <c r="AT1958">
        <v>1</v>
      </c>
      <c r="AU1958" t="s">
        <v>2629</v>
      </c>
      <c r="AV1958" s="3">
        <v>42007</v>
      </c>
      <c r="AW1958" s="3" t="str">
        <f>TEXT(LoanTable[[#This Row],[Disbursement Date]],"YYYY-MM")</f>
        <v>2023-11</v>
      </c>
      <c r="AX1958" t="str">
        <f>TEXT(EDATE(LoanTable[[#This Row],[Disbursement Date]],-1),"YYYY-MM")</f>
        <v>2023-10</v>
      </c>
      <c r="AY1958">
        <f>IF(LoanTable[[#This Row],[Loan Status]]="Active",1,0)</f>
        <v>0</v>
      </c>
      <c r="AZ1958">
        <f>IF(COUNTIFS(LoanTable[Client id],LoanTable[[#This Row],[Client id]],LoanTable[Period],LoanTable[[#This Row],[Previous Period]])&gt;0,1,0)</f>
        <v>0</v>
      </c>
      <c r="BA1958" s="17" t="str">
        <f>TEXT(LoanTable[[#This Row],[Disbursement Date]],"YYYY")</f>
        <v>2023</v>
      </c>
      <c r="BB1958" s="10" cm="1">
        <f t="array" ref="BB1958">IF(YEAR(LoanTable[[#This Row],[Disbursement Date]])=MIN(YEAR(LoanTable[Disbursement Date])),"",YEAR(LoanTable[[#This Row],[Disbursement Date]])-1)</f>
        <v>2022</v>
      </c>
      <c r="BC1958" s="10">
        <f>IF(LoanTable[[#This Row],[Previous Year]]="",1,IF(COUNTIFS(LoanTable[Client id],LoanTable[[#This Row],[Client id]],LoanTable[Year],LoanTable[[#This Row],[Previous Year]])&gt;0,1,0))</f>
        <v>0</v>
      </c>
      <c r="BD1958" t="str">
        <f>YEAR(LoanTable[[#This Row],[Disbursement Date]]) &amp; "-Q" &amp; ROUNDUP(MONTH(LoanTable[[#This Row],[Disbursement Date]])/3,0)</f>
        <v>2023-Q4</v>
      </c>
      <c r="BE1958">
        <f>IF(LoanTable[[#This Row],[Disbursement Date]]=LoanTable[[#This Row],[First Loan Date]],1,0)</f>
        <v>0</v>
      </c>
    </row>
    <row r="1959" spans="1:57" x14ac:dyDescent="0.3">
      <c r="A1959" t="s">
        <v>2022</v>
      </c>
      <c r="B1959">
        <v>375</v>
      </c>
      <c r="C1959" t="s">
        <v>541</v>
      </c>
      <c r="D1959" t="s">
        <v>596</v>
      </c>
      <c r="E1959">
        <v>33647</v>
      </c>
      <c r="F1959">
        <v>41179</v>
      </c>
      <c r="G1959">
        <v>16122</v>
      </c>
      <c r="H1959" s="5">
        <v>45234</v>
      </c>
      <c r="I1959" t="s">
        <v>612</v>
      </c>
      <c r="J1959" t="s">
        <v>619</v>
      </c>
      <c r="K1959">
        <v>560090</v>
      </c>
      <c r="L1959" t="s">
        <v>544</v>
      </c>
      <c r="M1959" t="s">
        <v>114</v>
      </c>
      <c r="N1959" t="s">
        <v>13</v>
      </c>
      <c r="O1959" t="s">
        <v>46</v>
      </c>
      <c r="P1959">
        <v>35</v>
      </c>
      <c r="Q1959" s="5" t="s">
        <v>115</v>
      </c>
      <c r="R1959" t="s">
        <v>25</v>
      </c>
      <c r="S1959" t="s">
        <v>35</v>
      </c>
      <c r="T1959" t="s">
        <v>18</v>
      </c>
      <c r="U1959" t="s">
        <v>19</v>
      </c>
      <c r="V1959" t="s">
        <v>20</v>
      </c>
      <c r="W1959">
        <v>567</v>
      </c>
      <c r="X1959" t="s">
        <v>574</v>
      </c>
      <c r="Y1959" t="s">
        <v>590</v>
      </c>
      <c r="Z1959" t="s">
        <v>593</v>
      </c>
      <c r="AA1959">
        <v>0.17269999999999999</v>
      </c>
      <c r="AB1959" t="s">
        <v>585</v>
      </c>
      <c r="AC1959" t="s">
        <v>597</v>
      </c>
      <c r="AD1959" t="s">
        <v>541</v>
      </c>
      <c r="AE1959" t="s">
        <v>472</v>
      </c>
      <c r="AF1959" t="s">
        <v>473</v>
      </c>
      <c r="AG1959" t="s">
        <v>474</v>
      </c>
      <c r="AH1959" t="s">
        <v>475</v>
      </c>
      <c r="AI1959" t="s">
        <v>542</v>
      </c>
      <c r="AJ1959">
        <v>560090</v>
      </c>
      <c r="AK1959" t="s">
        <v>543</v>
      </c>
      <c r="AL1959" t="s">
        <v>239</v>
      </c>
      <c r="AM1959">
        <v>35524</v>
      </c>
      <c r="AN1959">
        <v>41722</v>
      </c>
      <c r="AO1959">
        <v>33324</v>
      </c>
      <c r="AP1959">
        <v>16.899999999999999</v>
      </c>
      <c r="AQ1959">
        <v>690.31</v>
      </c>
      <c r="AR1959" t="s">
        <v>2626</v>
      </c>
      <c r="AS1959" t="s">
        <v>2626</v>
      </c>
      <c r="AT1959">
        <v>2</v>
      </c>
      <c r="AU1959" t="s">
        <v>2628</v>
      </c>
      <c r="AV1959" s="3">
        <v>42893</v>
      </c>
      <c r="AW1959" s="3" t="str">
        <f>TEXT(LoanTable[[#This Row],[Disbursement Date]],"YYYY-MM")</f>
        <v>2023-11</v>
      </c>
      <c r="AX1959" t="str">
        <f>TEXT(EDATE(LoanTable[[#This Row],[Disbursement Date]],-1),"YYYY-MM")</f>
        <v>2023-10</v>
      </c>
      <c r="AY1959">
        <f>IF(LoanTable[[#This Row],[Loan Status]]="Active",1,0)</f>
        <v>0</v>
      </c>
      <c r="AZ1959">
        <f>IF(COUNTIFS(LoanTable[Client id],LoanTable[[#This Row],[Client id]],LoanTable[Period],LoanTable[[#This Row],[Previous Period]])&gt;0,1,0)</f>
        <v>0</v>
      </c>
      <c r="BA1959" s="17" t="str">
        <f>TEXT(LoanTable[[#This Row],[Disbursement Date]],"YYYY")</f>
        <v>2023</v>
      </c>
      <c r="BB1959" s="10" cm="1">
        <f t="array" ref="BB1959">IF(YEAR(LoanTable[[#This Row],[Disbursement Date]])=MIN(YEAR(LoanTable[Disbursement Date])),"",YEAR(LoanTable[[#This Row],[Disbursement Date]])-1)</f>
        <v>2022</v>
      </c>
      <c r="BC1959" s="10">
        <f>IF(LoanTable[[#This Row],[Previous Year]]="",1,IF(COUNTIFS(LoanTable[Client id],LoanTable[[#This Row],[Client id]],LoanTable[Year],LoanTable[[#This Row],[Previous Year]])&gt;0,1,0))</f>
        <v>0</v>
      </c>
      <c r="BD1959" t="str">
        <f>YEAR(LoanTable[[#This Row],[Disbursement Date]]) &amp; "-Q" &amp; ROUNDUP(MONTH(LoanTable[[#This Row],[Disbursement Date]])/3,0)</f>
        <v>2023-Q4</v>
      </c>
      <c r="BE1959">
        <f>IF(LoanTable[[#This Row],[Disbursement Date]]=LoanTable[[#This Row],[First Loan Date]],1,0)</f>
        <v>0</v>
      </c>
    </row>
    <row r="1960" spans="1:57" x14ac:dyDescent="0.3">
      <c r="A1960" t="s">
        <v>2076</v>
      </c>
      <c r="B1960">
        <v>11</v>
      </c>
      <c r="C1960" t="s">
        <v>251</v>
      </c>
      <c r="D1960" t="s">
        <v>589</v>
      </c>
      <c r="E1960">
        <v>22550</v>
      </c>
      <c r="F1960">
        <v>26996</v>
      </c>
      <c r="G1960">
        <v>40929</v>
      </c>
      <c r="H1960" s="5">
        <v>45235</v>
      </c>
      <c r="I1960" t="s">
        <v>612</v>
      </c>
      <c r="J1960" t="s">
        <v>613</v>
      </c>
      <c r="K1960">
        <v>10068</v>
      </c>
      <c r="L1960" t="s">
        <v>319</v>
      </c>
      <c r="M1960" t="s">
        <v>45</v>
      </c>
      <c r="N1960" t="s">
        <v>13</v>
      </c>
      <c r="O1960" t="s">
        <v>46</v>
      </c>
      <c r="P1960">
        <v>29</v>
      </c>
      <c r="Q1960" s="6" t="s">
        <v>47</v>
      </c>
      <c r="R1960" t="s">
        <v>16</v>
      </c>
      <c r="S1960" t="s">
        <v>35</v>
      </c>
      <c r="T1960" t="s">
        <v>18</v>
      </c>
      <c r="U1960" t="s">
        <v>22</v>
      </c>
      <c r="V1960" t="s">
        <v>39</v>
      </c>
      <c r="W1960">
        <v>395</v>
      </c>
      <c r="X1960" t="s">
        <v>574</v>
      </c>
      <c r="Y1960" t="s">
        <v>590</v>
      </c>
      <c r="Z1960" t="s">
        <v>576</v>
      </c>
      <c r="AA1960">
        <v>9.9099999999999994E-2</v>
      </c>
      <c r="AB1960" t="s">
        <v>577</v>
      </c>
      <c r="AC1960" t="s">
        <v>591</v>
      </c>
      <c r="AD1960" t="s">
        <v>251</v>
      </c>
      <c r="AE1960" t="s">
        <v>250</v>
      </c>
      <c r="AF1960" t="s">
        <v>251</v>
      </c>
      <c r="AG1960" t="s">
        <v>252</v>
      </c>
      <c r="AH1960" t="s">
        <v>253</v>
      </c>
      <c r="AI1960" t="s">
        <v>317</v>
      </c>
      <c r="AJ1960">
        <v>10068</v>
      </c>
      <c r="AK1960" t="s">
        <v>318</v>
      </c>
      <c r="AL1960" t="s">
        <v>256</v>
      </c>
      <c r="AM1960">
        <v>22101</v>
      </c>
      <c r="AN1960">
        <v>28382</v>
      </c>
      <c r="AO1960">
        <v>22518</v>
      </c>
      <c r="AP1960">
        <v>31.6</v>
      </c>
      <c r="AQ1960">
        <v>3321.79</v>
      </c>
      <c r="AR1960" t="s">
        <v>2627</v>
      </c>
      <c r="AS1960" t="s">
        <v>2626</v>
      </c>
      <c r="AT1960">
        <v>0</v>
      </c>
      <c r="AU1960" t="s">
        <v>2628</v>
      </c>
      <c r="AV1960" s="3">
        <v>43820</v>
      </c>
      <c r="AW1960" s="3" t="str">
        <f>TEXT(LoanTable[[#This Row],[Disbursement Date]],"YYYY-MM")</f>
        <v>2023-11</v>
      </c>
      <c r="AX1960" t="str">
        <f>TEXT(EDATE(LoanTable[[#This Row],[Disbursement Date]],-1),"YYYY-MM")</f>
        <v>2023-10</v>
      </c>
      <c r="AY1960">
        <f>IF(LoanTable[[#This Row],[Loan Status]]="Active",1,0)</f>
        <v>0</v>
      </c>
      <c r="AZ1960">
        <f>IF(COUNTIFS(LoanTable[Client id],LoanTable[[#This Row],[Client id]],LoanTable[Period],LoanTable[[#This Row],[Previous Period]])&gt;0,1,0)</f>
        <v>0</v>
      </c>
      <c r="BA1960" s="17" t="str">
        <f>TEXT(LoanTable[[#This Row],[Disbursement Date]],"YYYY")</f>
        <v>2023</v>
      </c>
      <c r="BB1960" s="10" cm="1">
        <f t="array" ref="BB1960">IF(YEAR(LoanTable[[#This Row],[Disbursement Date]])=MIN(YEAR(LoanTable[Disbursement Date])),"",YEAR(LoanTable[[#This Row],[Disbursement Date]])-1)</f>
        <v>2022</v>
      </c>
      <c r="BC1960" s="10">
        <f>IF(LoanTable[[#This Row],[Previous Year]]="",1,IF(COUNTIFS(LoanTable[Client id],LoanTable[[#This Row],[Client id]],LoanTable[Year],LoanTable[[#This Row],[Previous Year]])&gt;0,1,0))</f>
        <v>0</v>
      </c>
      <c r="BD1960" t="str">
        <f>YEAR(LoanTable[[#This Row],[Disbursement Date]]) &amp; "-Q" &amp; ROUNDUP(MONTH(LoanTable[[#This Row],[Disbursement Date]])/3,0)</f>
        <v>2023-Q4</v>
      </c>
      <c r="BE1960">
        <f>IF(LoanTable[[#This Row],[Disbursement Date]]=LoanTable[[#This Row],[First Loan Date]],1,0)</f>
        <v>0</v>
      </c>
    </row>
    <row r="1961" spans="1:57" x14ac:dyDescent="0.3">
      <c r="A1961" t="s">
        <v>750</v>
      </c>
      <c r="B1961">
        <v>446</v>
      </c>
      <c r="C1961" t="s">
        <v>265</v>
      </c>
      <c r="D1961" t="s">
        <v>573</v>
      </c>
      <c r="E1961">
        <v>18025</v>
      </c>
      <c r="F1961">
        <v>49700</v>
      </c>
      <c r="G1961">
        <v>34731</v>
      </c>
      <c r="H1961" s="5">
        <v>45236</v>
      </c>
      <c r="I1961" t="s">
        <v>615</v>
      </c>
      <c r="J1961" t="s">
        <v>613</v>
      </c>
      <c r="K1961">
        <v>30179</v>
      </c>
      <c r="L1961" t="s">
        <v>272</v>
      </c>
      <c r="M1961" t="s">
        <v>98</v>
      </c>
      <c r="N1961" t="s">
        <v>13</v>
      </c>
      <c r="O1961" t="s">
        <v>14</v>
      </c>
      <c r="P1961">
        <v>44</v>
      </c>
      <c r="Q1961" s="5" t="s">
        <v>100</v>
      </c>
      <c r="R1961" t="s">
        <v>25</v>
      </c>
      <c r="S1961" t="s">
        <v>35</v>
      </c>
      <c r="T1961" t="s">
        <v>63</v>
      </c>
      <c r="U1961" t="s">
        <v>65</v>
      </c>
      <c r="V1961" t="s">
        <v>20</v>
      </c>
      <c r="W1961">
        <v>361</v>
      </c>
      <c r="X1961" t="s">
        <v>574</v>
      </c>
      <c r="Y1961" t="s">
        <v>575</v>
      </c>
      <c r="Z1961" t="s">
        <v>576</v>
      </c>
      <c r="AA1961">
        <v>0.1065</v>
      </c>
      <c r="AB1961" t="s">
        <v>577</v>
      </c>
      <c r="AC1961" t="s">
        <v>578</v>
      </c>
      <c r="AD1961" t="s">
        <v>265</v>
      </c>
      <c r="AE1961" t="s">
        <v>266</v>
      </c>
      <c r="AF1961" t="s">
        <v>267</v>
      </c>
      <c r="AG1961" t="s">
        <v>268</v>
      </c>
      <c r="AH1961" t="s">
        <v>269</v>
      </c>
      <c r="AI1961" t="s">
        <v>270</v>
      </c>
      <c r="AJ1961">
        <v>30179</v>
      </c>
      <c r="AK1961" t="s">
        <v>271</v>
      </c>
      <c r="AL1961" t="s">
        <v>241</v>
      </c>
      <c r="AM1961">
        <v>19331</v>
      </c>
      <c r="AN1961">
        <v>51088</v>
      </c>
      <c r="AO1961">
        <v>17957</v>
      </c>
      <c r="AP1961">
        <v>37.25</v>
      </c>
      <c r="AQ1961">
        <v>3681.93</v>
      </c>
      <c r="AR1961" t="s">
        <v>2626</v>
      </c>
      <c r="AS1961" t="s">
        <v>2626</v>
      </c>
      <c r="AT1961">
        <v>0</v>
      </c>
      <c r="AU1961" t="s">
        <v>2628</v>
      </c>
      <c r="AV1961" s="3">
        <v>43174</v>
      </c>
      <c r="AW1961" s="3" t="str">
        <f>TEXT(LoanTable[[#This Row],[Disbursement Date]],"YYYY-MM")</f>
        <v>2023-11</v>
      </c>
      <c r="AX1961" t="str">
        <f>TEXT(EDATE(LoanTable[[#This Row],[Disbursement Date]],-1),"YYYY-MM")</f>
        <v>2023-10</v>
      </c>
      <c r="AY1961">
        <f>IF(LoanTable[[#This Row],[Loan Status]]="Active",1,0)</f>
        <v>0</v>
      </c>
      <c r="AZ1961">
        <f>IF(COUNTIFS(LoanTable[Client id],LoanTable[[#This Row],[Client id]],LoanTable[Period],LoanTable[[#This Row],[Previous Period]])&gt;0,1,0)</f>
        <v>0</v>
      </c>
      <c r="BA1961" s="17" t="str">
        <f>TEXT(LoanTable[[#This Row],[Disbursement Date]],"YYYY")</f>
        <v>2023</v>
      </c>
      <c r="BB1961" s="10" cm="1">
        <f t="array" ref="BB1961">IF(YEAR(LoanTable[[#This Row],[Disbursement Date]])=MIN(YEAR(LoanTable[Disbursement Date])),"",YEAR(LoanTable[[#This Row],[Disbursement Date]])-1)</f>
        <v>2022</v>
      </c>
      <c r="BC1961" s="10">
        <f>IF(LoanTable[[#This Row],[Previous Year]]="",1,IF(COUNTIFS(LoanTable[Client id],LoanTable[[#This Row],[Client id]],LoanTable[Year],LoanTable[[#This Row],[Previous Year]])&gt;0,1,0))</f>
        <v>1</v>
      </c>
      <c r="BD1961" t="str">
        <f>YEAR(LoanTable[[#This Row],[Disbursement Date]]) &amp; "-Q" &amp; ROUNDUP(MONTH(LoanTable[[#This Row],[Disbursement Date]])/3,0)</f>
        <v>2023-Q4</v>
      </c>
      <c r="BE1961">
        <f>IF(LoanTable[[#This Row],[Disbursement Date]]=LoanTable[[#This Row],[First Loan Date]],1,0)</f>
        <v>0</v>
      </c>
    </row>
    <row r="1962" spans="1:57" x14ac:dyDescent="0.3">
      <c r="A1962" t="s">
        <v>2517</v>
      </c>
      <c r="B1962">
        <v>510</v>
      </c>
      <c r="C1962" t="s">
        <v>330</v>
      </c>
      <c r="D1962" t="s">
        <v>573</v>
      </c>
      <c r="E1962">
        <v>25681</v>
      </c>
      <c r="F1962">
        <v>10424</v>
      </c>
      <c r="G1962">
        <v>5354</v>
      </c>
      <c r="H1962" s="5">
        <v>45236</v>
      </c>
      <c r="I1962" t="s">
        <v>615</v>
      </c>
      <c r="J1962" t="s">
        <v>619</v>
      </c>
      <c r="K1962">
        <v>690076</v>
      </c>
      <c r="L1962" t="s">
        <v>337</v>
      </c>
      <c r="M1962" t="s">
        <v>168</v>
      </c>
      <c r="N1962" t="s">
        <v>13</v>
      </c>
      <c r="O1962" t="s">
        <v>46</v>
      </c>
      <c r="P1962">
        <v>34</v>
      </c>
      <c r="Q1962" s="5" t="s">
        <v>87</v>
      </c>
      <c r="R1962" t="s">
        <v>30</v>
      </c>
      <c r="S1962" t="s">
        <v>145</v>
      </c>
      <c r="T1962" t="s">
        <v>63</v>
      </c>
      <c r="U1962" t="s">
        <v>22</v>
      </c>
      <c r="V1962" t="s">
        <v>20</v>
      </c>
      <c r="W1962">
        <v>341</v>
      </c>
      <c r="X1962" t="s">
        <v>574</v>
      </c>
      <c r="Y1962" t="s">
        <v>575</v>
      </c>
      <c r="Z1962" t="s">
        <v>576</v>
      </c>
      <c r="AA1962">
        <v>0.1065</v>
      </c>
      <c r="AB1962" t="s">
        <v>577</v>
      </c>
      <c r="AC1962" t="s">
        <v>578</v>
      </c>
      <c r="AD1962" t="s">
        <v>330</v>
      </c>
      <c r="AE1962" t="s">
        <v>331</v>
      </c>
      <c r="AF1962" t="s">
        <v>332</v>
      </c>
      <c r="AG1962" t="s">
        <v>333</v>
      </c>
      <c r="AH1962" t="s">
        <v>334</v>
      </c>
      <c r="AI1962" t="s">
        <v>335</v>
      </c>
      <c r="AJ1962">
        <v>690076</v>
      </c>
      <c r="AK1962" t="s">
        <v>336</v>
      </c>
      <c r="AL1962" t="s">
        <v>239</v>
      </c>
      <c r="AM1962">
        <v>26724</v>
      </c>
      <c r="AN1962">
        <v>10368</v>
      </c>
      <c r="AO1962">
        <v>25479</v>
      </c>
      <c r="AP1962">
        <v>9.4700000000000006</v>
      </c>
      <c r="AQ1962">
        <v>205.75</v>
      </c>
      <c r="AR1962" t="s">
        <v>2626</v>
      </c>
      <c r="AS1962" t="s">
        <v>2626</v>
      </c>
      <c r="AT1962">
        <v>0</v>
      </c>
      <c r="AU1962" t="s">
        <v>2628</v>
      </c>
      <c r="AV1962" s="3">
        <v>42485</v>
      </c>
      <c r="AW1962" s="3" t="str">
        <f>TEXT(LoanTable[[#This Row],[Disbursement Date]],"YYYY-MM")</f>
        <v>2023-11</v>
      </c>
      <c r="AX1962" t="str">
        <f>TEXT(EDATE(LoanTable[[#This Row],[Disbursement Date]],-1),"YYYY-MM")</f>
        <v>2023-10</v>
      </c>
      <c r="AY1962">
        <f>IF(LoanTable[[#This Row],[Loan Status]]="Active",1,0)</f>
        <v>0</v>
      </c>
      <c r="AZ1962">
        <f>IF(COUNTIFS(LoanTable[Client id],LoanTable[[#This Row],[Client id]],LoanTable[Period],LoanTable[[#This Row],[Previous Period]])&gt;0,1,0)</f>
        <v>0</v>
      </c>
      <c r="BA1962" s="17" t="str">
        <f>TEXT(LoanTable[[#This Row],[Disbursement Date]],"YYYY")</f>
        <v>2023</v>
      </c>
      <c r="BB1962" s="10" cm="1">
        <f t="array" ref="BB1962">IF(YEAR(LoanTable[[#This Row],[Disbursement Date]])=MIN(YEAR(LoanTable[Disbursement Date])),"",YEAR(LoanTable[[#This Row],[Disbursement Date]])-1)</f>
        <v>2022</v>
      </c>
      <c r="BC1962" s="10">
        <f>IF(LoanTable[[#This Row],[Previous Year]]="",1,IF(COUNTIFS(LoanTable[Client id],LoanTable[[#This Row],[Client id]],LoanTable[Year],LoanTable[[#This Row],[Previous Year]])&gt;0,1,0))</f>
        <v>0</v>
      </c>
      <c r="BD1962" t="str">
        <f>YEAR(LoanTable[[#This Row],[Disbursement Date]]) &amp; "-Q" &amp; ROUNDUP(MONTH(LoanTable[[#This Row],[Disbursement Date]])/3,0)</f>
        <v>2023-Q4</v>
      </c>
      <c r="BE1962">
        <f>IF(LoanTable[[#This Row],[Disbursement Date]]=LoanTable[[#This Row],[First Loan Date]],1,0)</f>
        <v>0</v>
      </c>
    </row>
    <row r="1963" spans="1:57" x14ac:dyDescent="0.3">
      <c r="A1963" t="s">
        <v>2008</v>
      </c>
      <c r="B1963">
        <v>697</v>
      </c>
      <c r="C1963" t="s">
        <v>285</v>
      </c>
      <c r="D1963" t="s">
        <v>573</v>
      </c>
      <c r="E1963">
        <v>4857</v>
      </c>
      <c r="F1963">
        <v>9960</v>
      </c>
      <c r="G1963">
        <v>26997</v>
      </c>
      <c r="H1963" s="5">
        <v>45239</v>
      </c>
      <c r="I1963" t="s">
        <v>624</v>
      </c>
      <c r="J1963" t="s">
        <v>619</v>
      </c>
      <c r="K1963">
        <v>240005</v>
      </c>
      <c r="L1963" t="s">
        <v>287</v>
      </c>
      <c r="M1963" t="s">
        <v>130</v>
      </c>
      <c r="N1963" t="s">
        <v>13</v>
      </c>
      <c r="O1963" t="s">
        <v>33</v>
      </c>
      <c r="P1963">
        <v>23</v>
      </c>
      <c r="Q1963" s="5" t="s">
        <v>166</v>
      </c>
      <c r="R1963" t="s">
        <v>30</v>
      </c>
      <c r="S1963" t="s">
        <v>145</v>
      </c>
      <c r="T1963" t="s">
        <v>63</v>
      </c>
      <c r="U1963" t="s">
        <v>26</v>
      </c>
      <c r="V1963" t="s">
        <v>39</v>
      </c>
      <c r="W1963">
        <v>443</v>
      </c>
      <c r="X1963" t="s">
        <v>574</v>
      </c>
      <c r="Y1963" t="s">
        <v>575</v>
      </c>
      <c r="Z1963" t="s">
        <v>576</v>
      </c>
      <c r="AA1963">
        <v>0.1065</v>
      </c>
      <c r="AB1963" t="s">
        <v>577</v>
      </c>
      <c r="AC1963" t="s">
        <v>578</v>
      </c>
      <c r="AD1963" t="s">
        <v>285</v>
      </c>
      <c r="AE1963" t="s">
        <v>259</v>
      </c>
      <c r="AF1963" t="s">
        <v>260</v>
      </c>
      <c r="AG1963" t="s">
        <v>261</v>
      </c>
      <c r="AH1963" t="s">
        <v>262</v>
      </c>
      <c r="AI1963" t="s">
        <v>285</v>
      </c>
      <c r="AJ1963">
        <v>240005</v>
      </c>
      <c r="AK1963" t="s">
        <v>286</v>
      </c>
      <c r="AL1963" t="s">
        <v>241</v>
      </c>
      <c r="AM1963">
        <v>5321</v>
      </c>
      <c r="AN1963">
        <v>11834</v>
      </c>
      <c r="AO1963">
        <v>4563</v>
      </c>
      <c r="AP1963">
        <v>49.7</v>
      </c>
      <c r="AQ1963">
        <v>689.05</v>
      </c>
      <c r="AR1963" t="s">
        <v>2626</v>
      </c>
      <c r="AS1963" t="s">
        <v>2626</v>
      </c>
      <c r="AT1963">
        <v>0</v>
      </c>
      <c r="AU1963" t="s">
        <v>2629</v>
      </c>
      <c r="AV1963" s="3">
        <v>44434</v>
      </c>
      <c r="AW1963" s="3" t="str">
        <f>TEXT(LoanTable[[#This Row],[Disbursement Date]],"YYYY-MM")</f>
        <v>2023-11</v>
      </c>
      <c r="AX1963" t="str">
        <f>TEXT(EDATE(LoanTable[[#This Row],[Disbursement Date]],-1),"YYYY-MM")</f>
        <v>2023-10</v>
      </c>
      <c r="AY1963">
        <f>IF(LoanTable[[#This Row],[Loan Status]]="Active",1,0)</f>
        <v>1</v>
      </c>
      <c r="AZ1963">
        <f>IF(COUNTIFS(LoanTable[Client id],LoanTable[[#This Row],[Client id]],LoanTable[Period],LoanTable[[#This Row],[Previous Period]])&gt;0,1,0)</f>
        <v>0</v>
      </c>
      <c r="BA1963" s="17" t="str">
        <f>TEXT(LoanTable[[#This Row],[Disbursement Date]],"YYYY")</f>
        <v>2023</v>
      </c>
      <c r="BB1963" s="10" cm="1">
        <f t="array" ref="BB1963">IF(YEAR(LoanTable[[#This Row],[Disbursement Date]])=MIN(YEAR(LoanTable[Disbursement Date])),"",YEAR(LoanTable[[#This Row],[Disbursement Date]])-1)</f>
        <v>2022</v>
      </c>
      <c r="BC1963" s="10">
        <f>IF(LoanTable[[#This Row],[Previous Year]]="",1,IF(COUNTIFS(LoanTable[Client id],LoanTable[[#This Row],[Client id]],LoanTable[Year],LoanTable[[#This Row],[Previous Year]])&gt;0,1,0))</f>
        <v>0</v>
      </c>
      <c r="BD1963" t="str">
        <f>YEAR(LoanTable[[#This Row],[Disbursement Date]]) &amp; "-Q" &amp; ROUNDUP(MONTH(LoanTable[[#This Row],[Disbursement Date]])/3,0)</f>
        <v>2023-Q4</v>
      </c>
      <c r="BE1963">
        <f>IF(LoanTable[[#This Row],[Disbursement Date]]=LoanTable[[#This Row],[First Loan Date]],1,0)</f>
        <v>0</v>
      </c>
    </row>
    <row r="1964" spans="1:57" x14ac:dyDescent="0.3">
      <c r="A1964" t="s">
        <v>2243</v>
      </c>
      <c r="B1964">
        <v>118</v>
      </c>
      <c r="C1964" t="s">
        <v>523</v>
      </c>
      <c r="D1964" t="s">
        <v>573</v>
      </c>
      <c r="E1964">
        <v>5528</v>
      </c>
      <c r="F1964">
        <v>38971</v>
      </c>
      <c r="G1964">
        <v>38671</v>
      </c>
      <c r="H1964" s="5">
        <v>45240</v>
      </c>
      <c r="I1964" t="s">
        <v>624</v>
      </c>
      <c r="J1964" t="s">
        <v>619</v>
      </c>
      <c r="K1964">
        <v>800018</v>
      </c>
      <c r="L1964" t="s">
        <v>526</v>
      </c>
      <c r="M1964" t="s">
        <v>68</v>
      </c>
      <c r="N1964" t="s">
        <v>13</v>
      </c>
      <c r="O1964" t="s">
        <v>46</v>
      </c>
      <c r="P1964">
        <v>28</v>
      </c>
      <c r="Q1964" s="5" t="s">
        <v>170</v>
      </c>
      <c r="R1964" t="s">
        <v>30</v>
      </c>
      <c r="S1964" t="s">
        <v>145</v>
      </c>
      <c r="T1964" t="s">
        <v>18</v>
      </c>
      <c r="U1964" t="s">
        <v>38</v>
      </c>
      <c r="V1964" t="s">
        <v>39</v>
      </c>
      <c r="W1964">
        <v>432</v>
      </c>
      <c r="X1964" t="s">
        <v>574</v>
      </c>
      <c r="Y1964" t="s">
        <v>575</v>
      </c>
      <c r="Z1964" t="s">
        <v>576</v>
      </c>
      <c r="AA1964">
        <v>0.1065</v>
      </c>
      <c r="AB1964" t="s">
        <v>577</v>
      </c>
      <c r="AC1964" t="s">
        <v>578</v>
      </c>
      <c r="AD1964" t="s">
        <v>523</v>
      </c>
      <c r="AE1964" t="s">
        <v>250</v>
      </c>
      <c r="AF1964" t="s">
        <v>251</v>
      </c>
      <c r="AG1964" t="s">
        <v>252</v>
      </c>
      <c r="AH1964" t="s">
        <v>253</v>
      </c>
      <c r="AI1964" t="s">
        <v>524</v>
      </c>
      <c r="AJ1964">
        <v>800018</v>
      </c>
      <c r="AK1964" t="s">
        <v>525</v>
      </c>
      <c r="AL1964" t="s">
        <v>239</v>
      </c>
      <c r="AM1964">
        <v>5821</v>
      </c>
      <c r="AN1964">
        <v>39401</v>
      </c>
      <c r="AO1964">
        <v>5170</v>
      </c>
      <c r="AP1964">
        <v>14.88</v>
      </c>
      <c r="AQ1964">
        <v>4033.03</v>
      </c>
      <c r="AR1964" t="s">
        <v>2626</v>
      </c>
      <c r="AS1964" t="s">
        <v>2626</v>
      </c>
      <c r="AT1964">
        <v>1</v>
      </c>
      <c r="AU1964" t="s">
        <v>2628</v>
      </c>
      <c r="AV1964" s="3">
        <v>42875</v>
      </c>
      <c r="AW1964" s="3" t="str">
        <f>TEXT(LoanTable[[#This Row],[Disbursement Date]],"YYYY-MM")</f>
        <v>2023-11</v>
      </c>
      <c r="AX1964" t="str">
        <f>TEXT(EDATE(LoanTable[[#This Row],[Disbursement Date]],-1),"YYYY-MM")</f>
        <v>2023-10</v>
      </c>
      <c r="AY1964">
        <f>IF(LoanTable[[#This Row],[Loan Status]]="Active",1,0)</f>
        <v>1</v>
      </c>
      <c r="AZ1964">
        <f>IF(COUNTIFS(LoanTable[Client id],LoanTable[[#This Row],[Client id]],LoanTable[Period],LoanTable[[#This Row],[Previous Period]])&gt;0,1,0)</f>
        <v>0</v>
      </c>
      <c r="BA1964" s="17" t="str">
        <f>TEXT(LoanTable[[#This Row],[Disbursement Date]],"YYYY")</f>
        <v>2023</v>
      </c>
      <c r="BB1964" s="10" cm="1">
        <f t="array" ref="BB1964">IF(YEAR(LoanTable[[#This Row],[Disbursement Date]])=MIN(YEAR(LoanTable[Disbursement Date])),"",YEAR(LoanTable[[#This Row],[Disbursement Date]])-1)</f>
        <v>2022</v>
      </c>
      <c r="BC1964" s="10">
        <f>IF(LoanTable[[#This Row],[Previous Year]]="",1,IF(COUNTIFS(LoanTable[Client id],LoanTable[[#This Row],[Client id]],LoanTable[Year],LoanTable[[#This Row],[Previous Year]])&gt;0,1,0))</f>
        <v>1</v>
      </c>
      <c r="BD1964" t="str">
        <f>YEAR(LoanTable[[#This Row],[Disbursement Date]]) &amp; "-Q" &amp; ROUNDUP(MONTH(LoanTable[[#This Row],[Disbursement Date]])/3,0)</f>
        <v>2023-Q4</v>
      </c>
      <c r="BE1964">
        <f>IF(LoanTable[[#This Row],[Disbursement Date]]=LoanTable[[#This Row],[First Loan Date]],1,0)</f>
        <v>0</v>
      </c>
    </row>
    <row r="1965" spans="1:57" x14ac:dyDescent="0.3">
      <c r="A1965" t="s">
        <v>1851</v>
      </c>
      <c r="B1965">
        <v>187</v>
      </c>
      <c r="C1965" t="s">
        <v>344</v>
      </c>
      <c r="D1965" t="s">
        <v>573</v>
      </c>
      <c r="E1965">
        <v>37488</v>
      </c>
      <c r="F1965">
        <v>38685</v>
      </c>
      <c r="G1965">
        <v>32144</v>
      </c>
      <c r="H1965" s="5">
        <v>45240</v>
      </c>
      <c r="I1965" t="s">
        <v>615</v>
      </c>
      <c r="J1965" t="s">
        <v>619</v>
      </c>
      <c r="K1965">
        <v>910020</v>
      </c>
      <c r="L1965" t="s">
        <v>346</v>
      </c>
      <c r="M1965" t="s">
        <v>165</v>
      </c>
      <c r="N1965" t="s">
        <v>13</v>
      </c>
      <c r="O1965" t="s">
        <v>197</v>
      </c>
      <c r="P1965">
        <v>56</v>
      </c>
      <c r="Q1965" s="5" t="s">
        <v>29</v>
      </c>
      <c r="R1965" t="s">
        <v>104</v>
      </c>
      <c r="S1965" t="s">
        <v>105</v>
      </c>
      <c r="T1965" t="s">
        <v>63</v>
      </c>
      <c r="U1965" t="s">
        <v>19</v>
      </c>
      <c r="V1965" t="s">
        <v>31</v>
      </c>
      <c r="W1965">
        <v>532</v>
      </c>
      <c r="X1965" t="s">
        <v>574</v>
      </c>
      <c r="Y1965" t="s">
        <v>575</v>
      </c>
      <c r="Z1965" t="s">
        <v>576</v>
      </c>
      <c r="AA1965">
        <v>0.1065</v>
      </c>
      <c r="AB1965" t="s">
        <v>577</v>
      </c>
      <c r="AC1965" t="s">
        <v>578</v>
      </c>
      <c r="AD1965" t="s">
        <v>344</v>
      </c>
      <c r="AE1965" t="s">
        <v>250</v>
      </c>
      <c r="AF1965" t="s">
        <v>251</v>
      </c>
      <c r="AG1965" t="s">
        <v>252</v>
      </c>
      <c r="AH1965" t="s">
        <v>253</v>
      </c>
      <c r="AI1965" t="s">
        <v>254</v>
      </c>
      <c r="AJ1965">
        <v>910020</v>
      </c>
      <c r="AK1965" t="s">
        <v>345</v>
      </c>
      <c r="AL1965" t="s">
        <v>256</v>
      </c>
      <c r="AM1965">
        <v>38321</v>
      </c>
      <c r="AN1965">
        <v>40223</v>
      </c>
      <c r="AO1965">
        <v>37159</v>
      </c>
      <c r="AP1965">
        <v>24.18</v>
      </c>
      <c r="AQ1965">
        <v>4115.2299999999996</v>
      </c>
      <c r="AR1965" t="s">
        <v>2626</v>
      </c>
      <c r="AS1965" t="s">
        <v>2626</v>
      </c>
      <c r="AT1965">
        <v>1</v>
      </c>
      <c r="AU1965" t="s">
        <v>2628</v>
      </c>
      <c r="AV1965" s="3">
        <v>43124</v>
      </c>
      <c r="AW1965" s="3" t="str">
        <f>TEXT(LoanTable[[#This Row],[Disbursement Date]],"YYYY-MM")</f>
        <v>2023-11</v>
      </c>
      <c r="AX1965" t="str">
        <f>TEXT(EDATE(LoanTable[[#This Row],[Disbursement Date]],-1),"YYYY-MM")</f>
        <v>2023-10</v>
      </c>
      <c r="AY1965">
        <f>IF(LoanTable[[#This Row],[Loan Status]]="Active",1,0)</f>
        <v>0</v>
      </c>
      <c r="AZ1965">
        <f>IF(COUNTIFS(LoanTable[Client id],LoanTable[[#This Row],[Client id]],LoanTable[Period],LoanTable[[#This Row],[Previous Period]])&gt;0,1,0)</f>
        <v>0</v>
      </c>
      <c r="BA1965" s="17" t="str">
        <f>TEXT(LoanTable[[#This Row],[Disbursement Date]],"YYYY")</f>
        <v>2023</v>
      </c>
      <c r="BB1965" s="10" cm="1">
        <f t="array" ref="BB1965">IF(YEAR(LoanTable[[#This Row],[Disbursement Date]])=MIN(YEAR(LoanTable[Disbursement Date])),"",YEAR(LoanTable[[#This Row],[Disbursement Date]])-1)</f>
        <v>2022</v>
      </c>
      <c r="BC1965" s="10">
        <f>IF(LoanTable[[#This Row],[Previous Year]]="",1,IF(COUNTIFS(LoanTable[Client id],LoanTable[[#This Row],[Client id]],LoanTable[Year],LoanTable[[#This Row],[Previous Year]])&gt;0,1,0))</f>
        <v>0</v>
      </c>
      <c r="BD1965" t="str">
        <f>YEAR(LoanTable[[#This Row],[Disbursement Date]]) &amp; "-Q" &amp; ROUNDUP(MONTH(LoanTable[[#This Row],[Disbursement Date]])/3,0)</f>
        <v>2023-Q4</v>
      </c>
      <c r="BE1965">
        <f>IF(LoanTable[[#This Row],[Disbursement Date]]=LoanTable[[#This Row],[First Loan Date]],1,0)</f>
        <v>0</v>
      </c>
    </row>
    <row r="1966" spans="1:57" x14ac:dyDescent="0.3">
      <c r="A1966" t="s">
        <v>2079</v>
      </c>
      <c r="B1966">
        <v>903</v>
      </c>
      <c r="C1966" t="s">
        <v>324</v>
      </c>
      <c r="D1966" t="s">
        <v>573</v>
      </c>
      <c r="E1966">
        <v>29976</v>
      </c>
      <c r="F1966">
        <v>35083</v>
      </c>
      <c r="G1966">
        <v>10013</v>
      </c>
      <c r="H1966" s="5">
        <v>45242</v>
      </c>
      <c r="I1966" t="s">
        <v>612</v>
      </c>
      <c r="J1966" t="s">
        <v>613</v>
      </c>
      <c r="K1966">
        <v>710002</v>
      </c>
      <c r="L1966" t="s">
        <v>329</v>
      </c>
      <c r="M1966" t="s">
        <v>82</v>
      </c>
      <c r="N1966" t="s">
        <v>13</v>
      </c>
      <c r="O1966" t="s">
        <v>28</v>
      </c>
      <c r="P1966">
        <v>49</v>
      </c>
      <c r="Q1966" s="5" t="s">
        <v>215</v>
      </c>
      <c r="R1966" t="s">
        <v>104</v>
      </c>
      <c r="S1966" t="s">
        <v>105</v>
      </c>
      <c r="T1966" t="s">
        <v>18</v>
      </c>
      <c r="U1966" t="s">
        <v>65</v>
      </c>
      <c r="V1966" t="s">
        <v>39</v>
      </c>
      <c r="W1966">
        <v>442</v>
      </c>
      <c r="X1966" t="s">
        <v>574</v>
      </c>
      <c r="Y1966" t="s">
        <v>575</v>
      </c>
      <c r="Z1966" t="s">
        <v>576</v>
      </c>
      <c r="AA1966">
        <v>0.1065</v>
      </c>
      <c r="AB1966" t="s">
        <v>577</v>
      </c>
      <c r="AC1966" t="s">
        <v>578</v>
      </c>
      <c r="AD1966" t="s">
        <v>324</v>
      </c>
      <c r="AE1966" t="s">
        <v>325</v>
      </c>
      <c r="AF1966" t="s">
        <v>326</v>
      </c>
      <c r="AG1966" t="s">
        <v>327</v>
      </c>
      <c r="AH1966" t="s">
        <v>328</v>
      </c>
      <c r="AI1966" t="s">
        <v>324</v>
      </c>
      <c r="AJ1966">
        <v>710002</v>
      </c>
      <c r="AK1966" t="s">
        <v>271</v>
      </c>
      <c r="AL1966" t="s">
        <v>239</v>
      </c>
      <c r="AM1966">
        <v>31467</v>
      </c>
      <c r="AN1966">
        <v>35207</v>
      </c>
      <c r="AO1966">
        <v>29767</v>
      </c>
      <c r="AP1966">
        <v>32.18</v>
      </c>
      <c r="AQ1966">
        <v>3718.67</v>
      </c>
      <c r="AR1966" t="s">
        <v>2626</v>
      </c>
      <c r="AS1966" t="s">
        <v>2626</v>
      </c>
      <c r="AT1966">
        <v>1</v>
      </c>
      <c r="AU1966" t="s">
        <v>2628</v>
      </c>
      <c r="AV1966" s="3">
        <v>42427</v>
      </c>
      <c r="AW1966" s="3" t="str">
        <f>TEXT(LoanTable[[#This Row],[Disbursement Date]],"YYYY-MM")</f>
        <v>2023-11</v>
      </c>
      <c r="AX1966" t="str">
        <f>TEXT(EDATE(LoanTable[[#This Row],[Disbursement Date]],-1),"YYYY-MM")</f>
        <v>2023-10</v>
      </c>
      <c r="AY1966">
        <f>IF(LoanTable[[#This Row],[Loan Status]]="Active",1,0)</f>
        <v>0</v>
      </c>
      <c r="AZ1966">
        <f>IF(COUNTIFS(LoanTable[Client id],LoanTable[[#This Row],[Client id]],LoanTable[Period],LoanTable[[#This Row],[Previous Period]])&gt;0,1,0)</f>
        <v>0</v>
      </c>
      <c r="BA1966" s="17" t="str">
        <f>TEXT(LoanTable[[#This Row],[Disbursement Date]],"YYYY")</f>
        <v>2023</v>
      </c>
      <c r="BB1966" s="10" cm="1">
        <f t="array" ref="BB1966">IF(YEAR(LoanTable[[#This Row],[Disbursement Date]])=MIN(YEAR(LoanTable[Disbursement Date])),"",YEAR(LoanTable[[#This Row],[Disbursement Date]])-1)</f>
        <v>2022</v>
      </c>
      <c r="BC1966" s="10">
        <f>IF(LoanTable[[#This Row],[Previous Year]]="",1,IF(COUNTIFS(LoanTable[Client id],LoanTable[[#This Row],[Client id]],LoanTable[Year],LoanTable[[#This Row],[Previous Year]])&gt;0,1,0))</f>
        <v>0</v>
      </c>
      <c r="BD1966" t="str">
        <f>YEAR(LoanTable[[#This Row],[Disbursement Date]]) &amp; "-Q" &amp; ROUNDUP(MONTH(LoanTable[[#This Row],[Disbursement Date]])/3,0)</f>
        <v>2023-Q4</v>
      </c>
      <c r="BE1966">
        <f>IF(LoanTable[[#This Row],[Disbursement Date]]=LoanTable[[#This Row],[First Loan Date]],1,0)</f>
        <v>0</v>
      </c>
    </row>
    <row r="1967" spans="1:57" x14ac:dyDescent="0.3">
      <c r="A1967" t="s">
        <v>2513</v>
      </c>
      <c r="B1967">
        <v>436</v>
      </c>
      <c r="C1967" t="s">
        <v>505</v>
      </c>
      <c r="D1967" t="s">
        <v>601</v>
      </c>
      <c r="E1967">
        <v>3972</v>
      </c>
      <c r="F1967">
        <v>25993</v>
      </c>
      <c r="G1967">
        <v>36141</v>
      </c>
      <c r="H1967" s="5">
        <v>45243</v>
      </c>
      <c r="I1967" t="s">
        <v>612</v>
      </c>
      <c r="J1967" t="s">
        <v>619</v>
      </c>
      <c r="K1967">
        <v>380112</v>
      </c>
      <c r="L1967" t="s">
        <v>507</v>
      </c>
      <c r="M1967" t="s">
        <v>154</v>
      </c>
      <c r="N1967" t="s">
        <v>13</v>
      </c>
      <c r="O1967" t="s">
        <v>28</v>
      </c>
      <c r="P1967">
        <v>49</v>
      </c>
      <c r="Q1967" s="5" t="s">
        <v>155</v>
      </c>
      <c r="R1967" t="s">
        <v>30</v>
      </c>
      <c r="S1967" t="s">
        <v>145</v>
      </c>
      <c r="T1967" t="s">
        <v>18</v>
      </c>
      <c r="U1967" t="s">
        <v>26</v>
      </c>
      <c r="V1967" t="s">
        <v>20</v>
      </c>
      <c r="W1967">
        <v>695</v>
      </c>
      <c r="X1967" t="s">
        <v>574</v>
      </c>
      <c r="Y1967" t="s">
        <v>575</v>
      </c>
      <c r="Z1967" t="s">
        <v>576</v>
      </c>
      <c r="AA1967">
        <v>0.14649999999999999</v>
      </c>
      <c r="AB1967" t="s">
        <v>599</v>
      </c>
      <c r="AC1967" t="s">
        <v>600</v>
      </c>
      <c r="AD1967" t="s">
        <v>505</v>
      </c>
      <c r="AE1967" t="s">
        <v>325</v>
      </c>
      <c r="AF1967" t="s">
        <v>326</v>
      </c>
      <c r="AG1967" t="s">
        <v>327</v>
      </c>
      <c r="AH1967" t="s">
        <v>328</v>
      </c>
      <c r="AI1967" t="s">
        <v>505</v>
      </c>
      <c r="AJ1967">
        <v>380112</v>
      </c>
      <c r="AK1967" t="s">
        <v>506</v>
      </c>
      <c r="AL1967" t="s">
        <v>256</v>
      </c>
      <c r="AM1967">
        <v>5503</v>
      </c>
      <c r="AN1967">
        <v>26883</v>
      </c>
      <c r="AO1967">
        <v>3490</v>
      </c>
      <c r="AP1967">
        <v>18.670000000000002</v>
      </c>
      <c r="AQ1967">
        <v>1303.43</v>
      </c>
      <c r="AR1967" t="s">
        <v>2626</v>
      </c>
      <c r="AS1967" t="s">
        <v>2626</v>
      </c>
      <c r="AT1967">
        <v>1</v>
      </c>
      <c r="AU1967" t="s">
        <v>2628</v>
      </c>
      <c r="AV1967" s="3">
        <v>43677</v>
      </c>
      <c r="AW1967" s="3" t="str">
        <f>TEXT(LoanTable[[#This Row],[Disbursement Date]],"YYYY-MM")</f>
        <v>2023-11</v>
      </c>
      <c r="AX1967" t="str">
        <f>TEXT(EDATE(LoanTable[[#This Row],[Disbursement Date]],-1),"YYYY-MM")</f>
        <v>2023-10</v>
      </c>
      <c r="AY1967">
        <f>IF(LoanTable[[#This Row],[Loan Status]]="Active",1,0)</f>
        <v>0</v>
      </c>
      <c r="AZ1967">
        <f>IF(COUNTIFS(LoanTable[Client id],LoanTable[[#This Row],[Client id]],LoanTable[Period],LoanTable[[#This Row],[Previous Period]])&gt;0,1,0)</f>
        <v>0</v>
      </c>
      <c r="BA1967" s="17" t="str">
        <f>TEXT(LoanTable[[#This Row],[Disbursement Date]],"YYYY")</f>
        <v>2023</v>
      </c>
      <c r="BB1967" s="10" cm="1">
        <f t="array" ref="BB1967">IF(YEAR(LoanTable[[#This Row],[Disbursement Date]])=MIN(YEAR(LoanTable[Disbursement Date])),"",YEAR(LoanTable[[#This Row],[Disbursement Date]])-1)</f>
        <v>2022</v>
      </c>
      <c r="BC1967" s="10">
        <f>IF(LoanTable[[#This Row],[Previous Year]]="",1,IF(COUNTIFS(LoanTable[Client id],LoanTable[[#This Row],[Client id]],LoanTable[Year],LoanTable[[#This Row],[Previous Year]])&gt;0,1,0))</f>
        <v>1</v>
      </c>
      <c r="BD1967" t="str">
        <f>YEAR(LoanTable[[#This Row],[Disbursement Date]]) &amp; "-Q" &amp; ROUNDUP(MONTH(LoanTable[[#This Row],[Disbursement Date]])/3,0)</f>
        <v>2023-Q4</v>
      </c>
      <c r="BE1967">
        <f>IF(LoanTable[[#This Row],[Disbursement Date]]=LoanTable[[#This Row],[First Loan Date]],1,0)</f>
        <v>0</v>
      </c>
    </row>
    <row r="1968" spans="1:57" x14ac:dyDescent="0.3">
      <c r="A1968" t="s">
        <v>1549</v>
      </c>
      <c r="B1968">
        <v>684</v>
      </c>
      <c r="C1968" t="s">
        <v>386</v>
      </c>
      <c r="D1968" t="s">
        <v>573</v>
      </c>
      <c r="E1968">
        <v>18818</v>
      </c>
      <c r="F1968">
        <v>6291</v>
      </c>
      <c r="G1968">
        <v>18406</v>
      </c>
      <c r="H1968" s="5">
        <v>45243</v>
      </c>
      <c r="I1968" t="s">
        <v>615</v>
      </c>
      <c r="J1968" t="s">
        <v>613</v>
      </c>
      <c r="K1968">
        <v>1110166</v>
      </c>
      <c r="L1968" t="s">
        <v>389</v>
      </c>
      <c r="M1968" t="s">
        <v>64</v>
      </c>
      <c r="N1968" t="s">
        <v>13</v>
      </c>
      <c r="O1968" t="s">
        <v>14</v>
      </c>
      <c r="P1968">
        <v>38</v>
      </c>
      <c r="Q1968" s="5" t="s">
        <v>37</v>
      </c>
      <c r="R1968" t="s">
        <v>30</v>
      </c>
      <c r="S1968" t="s">
        <v>145</v>
      </c>
      <c r="T1968" t="s">
        <v>44</v>
      </c>
      <c r="U1968" t="s">
        <v>19</v>
      </c>
      <c r="V1968" t="s">
        <v>20</v>
      </c>
      <c r="W1968">
        <v>368</v>
      </c>
      <c r="X1968" t="s">
        <v>574</v>
      </c>
      <c r="Y1968" t="s">
        <v>575</v>
      </c>
      <c r="Z1968" t="s">
        <v>576</v>
      </c>
      <c r="AA1968">
        <v>0.1065</v>
      </c>
      <c r="AB1968" t="s">
        <v>577</v>
      </c>
      <c r="AC1968" t="s">
        <v>578</v>
      </c>
      <c r="AD1968" t="s">
        <v>386</v>
      </c>
      <c r="AE1968" t="s">
        <v>234</v>
      </c>
      <c r="AF1968" t="s">
        <v>235</v>
      </c>
      <c r="AG1968" t="s">
        <v>236</v>
      </c>
      <c r="AH1968" t="s">
        <v>237</v>
      </c>
      <c r="AI1968" t="s">
        <v>387</v>
      </c>
      <c r="AJ1968">
        <v>1110166</v>
      </c>
      <c r="AK1968" t="s">
        <v>388</v>
      </c>
      <c r="AL1968" t="s">
        <v>239</v>
      </c>
      <c r="AM1968">
        <v>20613</v>
      </c>
      <c r="AN1968">
        <v>6089</v>
      </c>
      <c r="AO1968">
        <v>18794</v>
      </c>
      <c r="AP1968">
        <v>38.69</v>
      </c>
      <c r="AQ1968">
        <v>4867.55</v>
      </c>
      <c r="AR1968" t="s">
        <v>2626</v>
      </c>
      <c r="AS1968" t="s">
        <v>2626</v>
      </c>
      <c r="AT1968">
        <v>1</v>
      </c>
      <c r="AU1968" t="s">
        <v>2628</v>
      </c>
      <c r="AV1968" s="3">
        <v>43455</v>
      </c>
      <c r="AW1968" s="3" t="str">
        <f>TEXT(LoanTable[[#This Row],[Disbursement Date]],"YYYY-MM")</f>
        <v>2023-11</v>
      </c>
      <c r="AX1968" t="str">
        <f>TEXT(EDATE(LoanTable[[#This Row],[Disbursement Date]],-1),"YYYY-MM")</f>
        <v>2023-10</v>
      </c>
      <c r="AY1968">
        <f>IF(LoanTable[[#This Row],[Loan Status]]="Active",1,0)</f>
        <v>0</v>
      </c>
      <c r="AZ1968">
        <f>IF(COUNTIFS(LoanTable[Client id],LoanTable[[#This Row],[Client id]],LoanTable[Period],LoanTable[[#This Row],[Previous Period]])&gt;0,1,0)</f>
        <v>0</v>
      </c>
      <c r="BA1968" s="17" t="str">
        <f>TEXT(LoanTable[[#This Row],[Disbursement Date]],"YYYY")</f>
        <v>2023</v>
      </c>
      <c r="BB1968" s="10" cm="1">
        <f t="array" ref="BB1968">IF(YEAR(LoanTable[[#This Row],[Disbursement Date]])=MIN(YEAR(LoanTable[Disbursement Date])),"",YEAR(LoanTable[[#This Row],[Disbursement Date]])-1)</f>
        <v>2022</v>
      </c>
      <c r="BC1968" s="10">
        <f>IF(LoanTable[[#This Row],[Previous Year]]="",1,IF(COUNTIFS(LoanTable[Client id],LoanTable[[#This Row],[Client id]],LoanTable[Year],LoanTable[[#This Row],[Previous Year]])&gt;0,1,0))</f>
        <v>0</v>
      </c>
      <c r="BD1968" t="str">
        <f>YEAR(LoanTable[[#This Row],[Disbursement Date]]) &amp; "-Q" &amp; ROUNDUP(MONTH(LoanTable[[#This Row],[Disbursement Date]])/3,0)</f>
        <v>2023-Q4</v>
      </c>
      <c r="BE1968">
        <f>IF(LoanTable[[#This Row],[Disbursement Date]]=LoanTable[[#This Row],[First Loan Date]],1,0)</f>
        <v>0</v>
      </c>
    </row>
    <row r="1969" spans="1:57" x14ac:dyDescent="0.3">
      <c r="A1969" t="s">
        <v>1124</v>
      </c>
      <c r="B1969">
        <v>946</v>
      </c>
      <c r="C1969" t="s">
        <v>324</v>
      </c>
      <c r="D1969" t="s">
        <v>589</v>
      </c>
      <c r="E1969">
        <v>30697</v>
      </c>
      <c r="F1969">
        <v>15465</v>
      </c>
      <c r="G1969">
        <v>44818</v>
      </c>
      <c r="H1969" s="5">
        <v>45244</v>
      </c>
      <c r="I1969" t="s">
        <v>615</v>
      </c>
      <c r="J1969" t="s">
        <v>619</v>
      </c>
      <c r="K1969">
        <v>710002</v>
      </c>
      <c r="L1969" t="s">
        <v>329</v>
      </c>
      <c r="M1969" t="s">
        <v>156</v>
      </c>
      <c r="N1969" t="s">
        <v>13</v>
      </c>
      <c r="O1969" t="s">
        <v>14</v>
      </c>
      <c r="P1969">
        <v>42</v>
      </c>
      <c r="Q1969" s="5" t="s">
        <v>129</v>
      </c>
      <c r="R1969" t="s">
        <v>30</v>
      </c>
      <c r="S1969" t="s">
        <v>145</v>
      </c>
      <c r="T1969" t="s">
        <v>18</v>
      </c>
      <c r="U1969" t="s">
        <v>38</v>
      </c>
      <c r="V1969" t="s">
        <v>39</v>
      </c>
      <c r="W1969">
        <v>534</v>
      </c>
      <c r="X1969" t="s">
        <v>574</v>
      </c>
      <c r="Y1969" t="s">
        <v>590</v>
      </c>
      <c r="Z1969" t="s">
        <v>576</v>
      </c>
      <c r="AA1969">
        <v>9.9099999999999994E-2</v>
      </c>
      <c r="AB1969" t="s">
        <v>577</v>
      </c>
      <c r="AC1969" t="s">
        <v>591</v>
      </c>
      <c r="AD1969" t="s">
        <v>324</v>
      </c>
      <c r="AE1969" t="s">
        <v>325</v>
      </c>
      <c r="AF1969" t="s">
        <v>326</v>
      </c>
      <c r="AG1969" t="s">
        <v>327</v>
      </c>
      <c r="AH1969" t="s">
        <v>328</v>
      </c>
      <c r="AI1969" t="s">
        <v>324</v>
      </c>
      <c r="AJ1969">
        <v>710002</v>
      </c>
      <c r="AK1969" t="s">
        <v>271</v>
      </c>
      <c r="AL1969" t="s">
        <v>239</v>
      </c>
      <c r="AM1969">
        <v>32016</v>
      </c>
      <c r="AN1969">
        <v>16286</v>
      </c>
      <c r="AO1969">
        <v>30293</v>
      </c>
      <c r="AP1969">
        <v>20.329999999999998</v>
      </c>
      <c r="AQ1969">
        <v>4602.7700000000004</v>
      </c>
      <c r="AR1969" t="s">
        <v>2626</v>
      </c>
      <c r="AS1969" t="s">
        <v>2626</v>
      </c>
      <c r="AT1969">
        <v>2</v>
      </c>
      <c r="AU1969" t="s">
        <v>2628</v>
      </c>
      <c r="AV1969" s="3">
        <v>42937</v>
      </c>
      <c r="AW1969" s="3" t="str">
        <f>TEXT(LoanTable[[#This Row],[Disbursement Date]],"YYYY-MM")</f>
        <v>2023-11</v>
      </c>
      <c r="AX1969" t="str">
        <f>TEXT(EDATE(LoanTable[[#This Row],[Disbursement Date]],-1),"YYYY-MM")</f>
        <v>2023-10</v>
      </c>
      <c r="AY1969">
        <f>IF(LoanTable[[#This Row],[Loan Status]]="Active",1,0)</f>
        <v>0</v>
      </c>
      <c r="AZ1969">
        <f>IF(COUNTIFS(LoanTable[Client id],LoanTable[[#This Row],[Client id]],LoanTable[Period],LoanTable[[#This Row],[Previous Period]])&gt;0,1,0)</f>
        <v>0</v>
      </c>
      <c r="BA1969" s="17" t="str">
        <f>TEXT(LoanTable[[#This Row],[Disbursement Date]],"YYYY")</f>
        <v>2023</v>
      </c>
      <c r="BB1969" s="10" cm="1">
        <f t="array" ref="BB1969">IF(YEAR(LoanTable[[#This Row],[Disbursement Date]])=MIN(YEAR(LoanTable[Disbursement Date])),"",YEAR(LoanTable[[#This Row],[Disbursement Date]])-1)</f>
        <v>2022</v>
      </c>
      <c r="BC1969" s="10">
        <f>IF(LoanTable[[#This Row],[Previous Year]]="",1,IF(COUNTIFS(LoanTable[Client id],LoanTable[[#This Row],[Client id]],LoanTable[Year],LoanTable[[#This Row],[Previous Year]])&gt;0,1,0))</f>
        <v>1</v>
      </c>
      <c r="BD1969" t="str">
        <f>YEAR(LoanTable[[#This Row],[Disbursement Date]]) &amp; "-Q" &amp; ROUNDUP(MONTH(LoanTable[[#This Row],[Disbursement Date]])/3,0)</f>
        <v>2023-Q4</v>
      </c>
      <c r="BE1969">
        <f>IF(LoanTable[[#This Row],[Disbursement Date]]=LoanTable[[#This Row],[First Loan Date]],1,0)</f>
        <v>0</v>
      </c>
    </row>
    <row r="1970" spans="1:57" x14ac:dyDescent="0.3">
      <c r="A1970" t="s">
        <v>2346</v>
      </c>
      <c r="B1970">
        <v>922</v>
      </c>
      <c r="C1970" t="s">
        <v>471</v>
      </c>
      <c r="D1970" t="s">
        <v>573</v>
      </c>
      <c r="E1970">
        <v>37346</v>
      </c>
      <c r="F1970">
        <v>20953</v>
      </c>
      <c r="G1970">
        <v>42895</v>
      </c>
      <c r="H1970" s="5">
        <v>45245</v>
      </c>
      <c r="I1970" t="s">
        <v>617</v>
      </c>
      <c r="J1970" t="s">
        <v>619</v>
      </c>
      <c r="K1970">
        <v>570241</v>
      </c>
      <c r="L1970" t="s">
        <v>477</v>
      </c>
      <c r="M1970" t="s">
        <v>86</v>
      </c>
      <c r="N1970" t="s">
        <v>13</v>
      </c>
      <c r="O1970" t="s">
        <v>28</v>
      </c>
      <c r="P1970">
        <v>48</v>
      </c>
      <c r="Q1970" s="5" t="s">
        <v>222</v>
      </c>
      <c r="R1970" t="s">
        <v>74</v>
      </c>
      <c r="S1970" t="s">
        <v>35</v>
      </c>
      <c r="T1970" t="s">
        <v>63</v>
      </c>
      <c r="U1970" t="s">
        <v>26</v>
      </c>
      <c r="V1970" t="s">
        <v>31</v>
      </c>
      <c r="W1970">
        <v>657</v>
      </c>
      <c r="X1970" t="s">
        <v>574</v>
      </c>
      <c r="Y1970" t="s">
        <v>575</v>
      </c>
      <c r="Z1970" t="s">
        <v>576</v>
      </c>
      <c r="AA1970">
        <v>0.1065</v>
      </c>
      <c r="AB1970" t="s">
        <v>577</v>
      </c>
      <c r="AC1970" t="s">
        <v>578</v>
      </c>
      <c r="AD1970" t="s">
        <v>471</v>
      </c>
      <c r="AE1970" t="s">
        <v>472</v>
      </c>
      <c r="AF1970" t="s">
        <v>473</v>
      </c>
      <c r="AG1970" t="s">
        <v>474</v>
      </c>
      <c r="AH1970" t="s">
        <v>475</v>
      </c>
      <c r="AI1970" t="s">
        <v>471</v>
      </c>
      <c r="AJ1970">
        <v>570241</v>
      </c>
      <c r="AK1970" t="s">
        <v>476</v>
      </c>
      <c r="AL1970" t="s">
        <v>241</v>
      </c>
      <c r="AM1970">
        <v>39096</v>
      </c>
      <c r="AN1970">
        <v>21002</v>
      </c>
      <c r="AO1970">
        <v>37033</v>
      </c>
      <c r="AP1970">
        <v>24.16</v>
      </c>
      <c r="AQ1970">
        <v>110.74</v>
      </c>
      <c r="AR1970" t="s">
        <v>2626</v>
      </c>
      <c r="AS1970" t="s">
        <v>2626</v>
      </c>
      <c r="AT1970">
        <v>2</v>
      </c>
      <c r="AU1970" t="s">
        <v>2628</v>
      </c>
      <c r="AV1970" s="3">
        <v>42045</v>
      </c>
      <c r="AW1970" s="3" t="str">
        <f>TEXT(LoanTable[[#This Row],[Disbursement Date]],"YYYY-MM")</f>
        <v>2023-11</v>
      </c>
      <c r="AX1970" t="str">
        <f>TEXT(EDATE(LoanTable[[#This Row],[Disbursement Date]],-1),"YYYY-MM")</f>
        <v>2023-10</v>
      </c>
      <c r="AY1970">
        <f>IF(LoanTable[[#This Row],[Loan Status]]="Active",1,0)</f>
        <v>0</v>
      </c>
      <c r="AZ1970">
        <f>IF(COUNTIFS(LoanTable[Client id],LoanTable[[#This Row],[Client id]],LoanTable[Period],LoanTable[[#This Row],[Previous Period]])&gt;0,1,0)</f>
        <v>0</v>
      </c>
      <c r="BA1970" s="17" t="str">
        <f>TEXT(LoanTable[[#This Row],[Disbursement Date]],"YYYY")</f>
        <v>2023</v>
      </c>
      <c r="BB1970" s="10" cm="1">
        <f t="array" ref="BB1970">IF(YEAR(LoanTable[[#This Row],[Disbursement Date]])=MIN(YEAR(LoanTable[Disbursement Date])),"",YEAR(LoanTable[[#This Row],[Disbursement Date]])-1)</f>
        <v>2022</v>
      </c>
      <c r="BC1970" s="10">
        <f>IF(LoanTable[[#This Row],[Previous Year]]="",1,IF(COUNTIFS(LoanTable[Client id],LoanTable[[#This Row],[Client id]],LoanTable[Year],LoanTable[[#This Row],[Previous Year]])&gt;0,1,0))</f>
        <v>0</v>
      </c>
      <c r="BD1970" t="str">
        <f>YEAR(LoanTable[[#This Row],[Disbursement Date]]) &amp; "-Q" &amp; ROUNDUP(MONTH(LoanTable[[#This Row],[Disbursement Date]])/3,0)</f>
        <v>2023-Q4</v>
      </c>
      <c r="BE1970">
        <f>IF(LoanTable[[#This Row],[Disbursement Date]]=LoanTable[[#This Row],[First Loan Date]],1,0)</f>
        <v>0</v>
      </c>
    </row>
    <row r="1971" spans="1:57" x14ac:dyDescent="0.3">
      <c r="A1971" t="s">
        <v>2555</v>
      </c>
      <c r="B1971">
        <v>427</v>
      </c>
      <c r="C1971" t="s">
        <v>523</v>
      </c>
      <c r="D1971" t="s">
        <v>583</v>
      </c>
      <c r="E1971">
        <v>38822</v>
      </c>
      <c r="F1971">
        <v>23560</v>
      </c>
      <c r="G1971">
        <v>8376</v>
      </c>
      <c r="H1971" s="5">
        <v>45246</v>
      </c>
      <c r="I1971" t="s">
        <v>615</v>
      </c>
      <c r="J1971" t="s">
        <v>619</v>
      </c>
      <c r="K1971">
        <v>800018</v>
      </c>
      <c r="L1971" t="s">
        <v>526</v>
      </c>
      <c r="M1971" t="s">
        <v>96</v>
      </c>
      <c r="N1971" t="s">
        <v>13</v>
      </c>
      <c r="O1971" t="s">
        <v>28</v>
      </c>
      <c r="P1971">
        <v>46</v>
      </c>
      <c r="Q1971" s="5" t="s">
        <v>59</v>
      </c>
      <c r="R1971" t="s">
        <v>30</v>
      </c>
      <c r="S1971" t="s">
        <v>145</v>
      </c>
      <c r="T1971" t="s">
        <v>63</v>
      </c>
      <c r="U1971" t="s">
        <v>22</v>
      </c>
      <c r="V1971" t="s">
        <v>31</v>
      </c>
      <c r="W1971">
        <v>522</v>
      </c>
      <c r="X1971" t="s">
        <v>574</v>
      </c>
      <c r="Y1971" t="s">
        <v>584</v>
      </c>
      <c r="Z1971" t="s">
        <v>576</v>
      </c>
      <c r="AA1971">
        <v>0.1825</v>
      </c>
      <c r="AB1971" t="s">
        <v>585</v>
      </c>
      <c r="AC1971" t="s">
        <v>586</v>
      </c>
      <c r="AD1971" t="s">
        <v>523</v>
      </c>
      <c r="AE1971" t="s">
        <v>250</v>
      </c>
      <c r="AF1971" t="s">
        <v>251</v>
      </c>
      <c r="AG1971" t="s">
        <v>252</v>
      </c>
      <c r="AH1971" t="s">
        <v>253</v>
      </c>
      <c r="AI1971" t="s">
        <v>524</v>
      </c>
      <c r="AJ1971">
        <v>800018</v>
      </c>
      <c r="AK1971" t="s">
        <v>525</v>
      </c>
      <c r="AL1971" t="s">
        <v>239</v>
      </c>
      <c r="AM1971">
        <v>39923</v>
      </c>
      <c r="AN1971">
        <v>24864</v>
      </c>
      <c r="AO1971">
        <v>38748</v>
      </c>
      <c r="AP1971">
        <v>12.03</v>
      </c>
      <c r="AQ1971">
        <v>3490.26</v>
      </c>
      <c r="AR1971" t="s">
        <v>2626</v>
      </c>
      <c r="AS1971" t="s">
        <v>2626</v>
      </c>
      <c r="AT1971">
        <v>0</v>
      </c>
      <c r="AU1971" t="s">
        <v>2628</v>
      </c>
      <c r="AV1971" s="3">
        <v>42287</v>
      </c>
      <c r="AW1971" s="3" t="str">
        <f>TEXT(LoanTable[[#This Row],[Disbursement Date]],"YYYY-MM")</f>
        <v>2023-11</v>
      </c>
      <c r="AX1971" t="str">
        <f>TEXT(EDATE(LoanTable[[#This Row],[Disbursement Date]],-1),"YYYY-MM")</f>
        <v>2023-10</v>
      </c>
      <c r="AY1971">
        <f>IF(LoanTable[[#This Row],[Loan Status]]="Active",1,0)</f>
        <v>0</v>
      </c>
      <c r="AZ1971">
        <f>IF(COUNTIFS(LoanTable[Client id],LoanTable[[#This Row],[Client id]],LoanTable[Period],LoanTable[[#This Row],[Previous Period]])&gt;0,1,0)</f>
        <v>0</v>
      </c>
      <c r="BA1971" s="17" t="str">
        <f>TEXT(LoanTable[[#This Row],[Disbursement Date]],"YYYY")</f>
        <v>2023</v>
      </c>
      <c r="BB1971" s="10" cm="1">
        <f t="array" ref="BB1971">IF(YEAR(LoanTable[[#This Row],[Disbursement Date]])=MIN(YEAR(LoanTable[Disbursement Date])),"",YEAR(LoanTable[[#This Row],[Disbursement Date]])-1)</f>
        <v>2022</v>
      </c>
      <c r="BC1971" s="10">
        <f>IF(LoanTable[[#This Row],[Previous Year]]="",1,IF(COUNTIFS(LoanTable[Client id],LoanTable[[#This Row],[Client id]],LoanTable[Year],LoanTable[[#This Row],[Previous Year]])&gt;0,1,0))</f>
        <v>0</v>
      </c>
      <c r="BD1971" t="str">
        <f>YEAR(LoanTable[[#This Row],[Disbursement Date]]) &amp; "-Q" &amp; ROUNDUP(MONTH(LoanTable[[#This Row],[Disbursement Date]])/3,0)</f>
        <v>2023-Q4</v>
      </c>
      <c r="BE1971">
        <f>IF(LoanTable[[#This Row],[Disbursement Date]]=LoanTable[[#This Row],[First Loan Date]],1,0)</f>
        <v>0</v>
      </c>
    </row>
    <row r="1972" spans="1:57" x14ac:dyDescent="0.3">
      <c r="A1972" t="s">
        <v>1134</v>
      </c>
      <c r="B1972">
        <v>91</v>
      </c>
      <c r="C1972" t="s">
        <v>246</v>
      </c>
      <c r="D1972" t="s">
        <v>583</v>
      </c>
      <c r="E1972">
        <v>2616</v>
      </c>
      <c r="F1972">
        <v>32941</v>
      </c>
      <c r="G1972">
        <v>33775</v>
      </c>
      <c r="H1972" s="5">
        <v>45249</v>
      </c>
      <c r="I1972" t="s">
        <v>612</v>
      </c>
      <c r="J1972" t="s">
        <v>619</v>
      </c>
      <c r="K1972">
        <v>110159</v>
      </c>
      <c r="L1972" t="s">
        <v>248</v>
      </c>
      <c r="M1972" t="s">
        <v>32</v>
      </c>
      <c r="N1972" t="s">
        <v>13</v>
      </c>
      <c r="O1972" t="s">
        <v>46</v>
      </c>
      <c r="P1972">
        <v>31</v>
      </c>
      <c r="Q1972" s="6" t="s">
        <v>47</v>
      </c>
      <c r="R1972" t="s">
        <v>30</v>
      </c>
      <c r="S1972" t="s">
        <v>145</v>
      </c>
      <c r="T1972" t="s">
        <v>18</v>
      </c>
      <c r="U1972" t="s">
        <v>26</v>
      </c>
      <c r="V1972" t="s">
        <v>31</v>
      </c>
      <c r="W1972">
        <v>696</v>
      </c>
      <c r="X1972" t="s">
        <v>574</v>
      </c>
      <c r="Y1972" t="s">
        <v>584</v>
      </c>
      <c r="Z1972" t="s">
        <v>576</v>
      </c>
      <c r="AA1972">
        <v>0.1825</v>
      </c>
      <c r="AB1972" t="s">
        <v>585</v>
      </c>
      <c r="AC1972" t="s">
        <v>586</v>
      </c>
      <c r="AD1972" t="s">
        <v>246</v>
      </c>
      <c r="AE1972" t="s">
        <v>234</v>
      </c>
      <c r="AF1972" t="s">
        <v>235</v>
      </c>
      <c r="AG1972" t="s">
        <v>236</v>
      </c>
      <c r="AH1972" t="s">
        <v>237</v>
      </c>
      <c r="AI1972" t="s">
        <v>246</v>
      </c>
      <c r="AJ1972">
        <v>110159</v>
      </c>
      <c r="AK1972" t="s">
        <v>247</v>
      </c>
      <c r="AL1972" t="s">
        <v>241</v>
      </c>
      <c r="AM1972">
        <v>2348</v>
      </c>
      <c r="AN1972">
        <v>34112</v>
      </c>
      <c r="AO1972">
        <v>2212</v>
      </c>
      <c r="AP1972">
        <v>22.24</v>
      </c>
      <c r="AQ1972">
        <v>2517.33</v>
      </c>
      <c r="AR1972" t="s">
        <v>2626</v>
      </c>
      <c r="AS1972" t="s">
        <v>2626</v>
      </c>
      <c r="AT1972">
        <v>2</v>
      </c>
      <c r="AU1972" t="s">
        <v>2628</v>
      </c>
      <c r="AV1972" s="3">
        <v>43855</v>
      </c>
      <c r="AW1972" s="3" t="str">
        <f>TEXT(LoanTable[[#This Row],[Disbursement Date]],"YYYY-MM")</f>
        <v>2023-11</v>
      </c>
      <c r="AX1972" t="str">
        <f>TEXT(EDATE(LoanTable[[#This Row],[Disbursement Date]],-1),"YYYY-MM")</f>
        <v>2023-10</v>
      </c>
      <c r="AY1972">
        <f>IF(LoanTable[[#This Row],[Loan Status]]="Active",1,0)</f>
        <v>0</v>
      </c>
      <c r="AZ1972">
        <f>IF(COUNTIFS(LoanTable[Client id],LoanTable[[#This Row],[Client id]],LoanTable[Period],LoanTable[[#This Row],[Previous Period]])&gt;0,1,0)</f>
        <v>0</v>
      </c>
      <c r="BA1972" s="17" t="str">
        <f>TEXT(LoanTable[[#This Row],[Disbursement Date]],"YYYY")</f>
        <v>2023</v>
      </c>
      <c r="BB1972" s="10" cm="1">
        <f t="array" ref="BB1972">IF(YEAR(LoanTable[[#This Row],[Disbursement Date]])=MIN(YEAR(LoanTable[Disbursement Date])),"",YEAR(LoanTable[[#This Row],[Disbursement Date]])-1)</f>
        <v>2022</v>
      </c>
      <c r="BC1972" s="10">
        <f>IF(LoanTable[[#This Row],[Previous Year]]="",1,IF(COUNTIFS(LoanTable[Client id],LoanTable[[#This Row],[Client id]],LoanTable[Year],LoanTable[[#This Row],[Previous Year]])&gt;0,1,0))</f>
        <v>0</v>
      </c>
      <c r="BD1972" t="str">
        <f>YEAR(LoanTable[[#This Row],[Disbursement Date]]) &amp; "-Q" &amp; ROUNDUP(MONTH(LoanTable[[#This Row],[Disbursement Date]])/3,0)</f>
        <v>2023-Q4</v>
      </c>
      <c r="BE1972">
        <f>IF(LoanTable[[#This Row],[Disbursement Date]]=LoanTable[[#This Row],[First Loan Date]],1,0)</f>
        <v>0</v>
      </c>
    </row>
    <row r="1973" spans="1:57" x14ac:dyDescent="0.3">
      <c r="A1973" t="s">
        <v>1265</v>
      </c>
      <c r="B1973">
        <v>944</v>
      </c>
      <c r="C1973" t="s">
        <v>523</v>
      </c>
      <c r="D1973" t="s">
        <v>573</v>
      </c>
      <c r="E1973">
        <v>24437</v>
      </c>
      <c r="F1973">
        <v>45266</v>
      </c>
      <c r="G1973">
        <v>27021</v>
      </c>
      <c r="H1973" s="5">
        <v>45250</v>
      </c>
      <c r="I1973" t="s">
        <v>612</v>
      </c>
      <c r="J1973" t="s">
        <v>613</v>
      </c>
      <c r="K1973">
        <v>800018</v>
      </c>
      <c r="L1973" t="s">
        <v>526</v>
      </c>
      <c r="M1973" t="s">
        <v>211</v>
      </c>
      <c r="N1973" t="s">
        <v>13</v>
      </c>
      <c r="O1973" t="s">
        <v>28</v>
      </c>
      <c r="P1973">
        <v>46</v>
      </c>
      <c r="Q1973" s="5" t="s">
        <v>213</v>
      </c>
      <c r="R1973" t="s">
        <v>104</v>
      </c>
      <c r="S1973" t="s">
        <v>105</v>
      </c>
      <c r="T1973" t="s">
        <v>63</v>
      </c>
      <c r="U1973" t="s">
        <v>22</v>
      </c>
      <c r="V1973" t="s">
        <v>39</v>
      </c>
      <c r="W1973">
        <v>604</v>
      </c>
      <c r="X1973" t="s">
        <v>574</v>
      </c>
      <c r="Y1973" t="s">
        <v>575</v>
      </c>
      <c r="Z1973" t="s">
        <v>576</v>
      </c>
      <c r="AA1973">
        <v>0.1065</v>
      </c>
      <c r="AB1973" t="s">
        <v>577</v>
      </c>
      <c r="AC1973" t="s">
        <v>578</v>
      </c>
      <c r="AD1973" t="s">
        <v>523</v>
      </c>
      <c r="AE1973" t="s">
        <v>250</v>
      </c>
      <c r="AF1973" t="s">
        <v>251</v>
      </c>
      <c r="AG1973" t="s">
        <v>252</v>
      </c>
      <c r="AH1973" t="s">
        <v>253</v>
      </c>
      <c r="AI1973" t="s">
        <v>524</v>
      </c>
      <c r="AJ1973">
        <v>800018</v>
      </c>
      <c r="AK1973" t="s">
        <v>525</v>
      </c>
      <c r="AL1973" t="s">
        <v>239</v>
      </c>
      <c r="AM1973">
        <v>24832</v>
      </c>
      <c r="AN1973">
        <v>46927</v>
      </c>
      <c r="AO1973">
        <v>24421</v>
      </c>
      <c r="AP1973">
        <v>45.89</v>
      </c>
      <c r="AQ1973">
        <v>625.65</v>
      </c>
      <c r="AR1973" t="s">
        <v>2626</v>
      </c>
      <c r="AS1973" t="s">
        <v>2626</v>
      </c>
      <c r="AT1973">
        <v>0</v>
      </c>
      <c r="AU1973" t="s">
        <v>2629</v>
      </c>
      <c r="AV1973" s="3">
        <v>42520</v>
      </c>
      <c r="AW1973" s="3" t="str">
        <f>TEXT(LoanTable[[#This Row],[Disbursement Date]],"YYYY-MM")</f>
        <v>2023-11</v>
      </c>
      <c r="AX1973" t="str">
        <f>TEXT(EDATE(LoanTable[[#This Row],[Disbursement Date]],-1),"YYYY-MM")</f>
        <v>2023-10</v>
      </c>
      <c r="AY1973">
        <f>IF(LoanTable[[#This Row],[Loan Status]]="Active",1,0)</f>
        <v>0</v>
      </c>
      <c r="AZ1973">
        <f>IF(COUNTIFS(LoanTable[Client id],LoanTable[[#This Row],[Client id]],LoanTable[Period],LoanTable[[#This Row],[Previous Period]])&gt;0,1,0)</f>
        <v>0</v>
      </c>
      <c r="BA1973" s="17" t="str">
        <f>TEXT(LoanTable[[#This Row],[Disbursement Date]],"YYYY")</f>
        <v>2023</v>
      </c>
      <c r="BB1973" s="10" cm="1">
        <f t="array" ref="BB1973">IF(YEAR(LoanTable[[#This Row],[Disbursement Date]])=MIN(YEAR(LoanTable[Disbursement Date])),"",YEAR(LoanTable[[#This Row],[Disbursement Date]])-1)</f>
        <v>2022</v>
      </c>
      <c r="BC1973" s="10">
        <f>IF(LoanTable[[#This Row],[Previous Year]]="",1,IF(COUNTIFS(LoanTable[Client id],LoanTable[[#This Row],[Client id]],LoanTable[Year],LoanTable[[#This Row],[Previous Year]])&gt;0,1,0))</f>
        <v>1</v>
      </c>
      <c r="BD1973" t="str">
        <f>YEAR(LoanTable[[#This Row],[Disbursement Date]]) &amp; "-Q" &amp; ROUNDUP(MONTH(LoanTable[[#This Row],[Disbursement Date]])/3,0)</f>
        <v>2023-Q4</v>
      </c>
      <c r="BE1973">
        <f>IF(LoanTable[[#This Row],[Disbursement Date]]=LoanTable[[#This Row],[First Loan Date]],1,0)</f>
        <v>0</v>
      </c>
    </row>
    <row r="1974" spans="1:57" x14ac:dyDescent="0.3">
      <c r="A1974" t="s">
        <v>1971</v>
      </c>
      <c r="B1974">
        <v>12</v>
      </c>
      <c r="C1974" t="s">
        <v>529</v>
      </c>
      <c r="D1974" t="s">
        <v>573</v>
      </c>
      <c r="E1974">
        <v>37839</v>
      </c>
      <c r="F1974">
        <v>27763</v>
      </c>
      <c r="G1974">
        <v>18033</v>
      </c>
      <c r="H1974" s="5">
        <v>45251</v>
      </c>
      <c r="I1974" t="s">
        <v>617</v>
      </c>
      <c r="J1974" t="s">
        <v>613</v>
      </c>
      <c r="K1974">
        <v>210563</v>
      </c>
      <c r="L1974" t="s">
        <v>531</v>
      </c>
      <c r="M1974" t="s">
        <v>48</v>
      </c>
      <c r="N1974" t="s">
        <v>13</v>
      </c>
      <c r="O1974" t="s">
        <v>14</v>
      </c>
      <c r="P1974">
        <v>45</v>
      </c>
      <c r="Q1974" s="6" t="s">
        <v>49</v>
      </c>
      <c r="R1974" t="s">
        <v>16</v>
      </c>
      <c r="S1974" t="s">
        <v>35</v>
      </c>
      <c r="T1974" t="s">
        <v>44</v>
      </c>
      <c r="U1974" t="s">
        <v>19</v>
      </c>
      <c r="V1974" t="s">
        <v>31</v>
      </c>
      <c r="W1974">
        <v>417</v>
      </c>
      <c r="X1974" t="s">
        <v>574</v>
      </c>
      <c r="Y1974" t="s">
        <v>575</v>
      </c>
      <c r="Z1974" t="s">
        <v>576</v>
      </c>
      <c r="AA1974">
        <v>0.1065</v>
      </c>
      <c r="AB1974" t="s">
        <v>577</v>
      </c>
      <c r="AC1974" t="s">
        <v>578</v>
      </c>
      <c r="AD1974" t="s">
        <v>529</v>
      </c>
      <c r="AE1974" t="s">
        <v>250</v>
      </c>
      <c r="AF1974" t="s">
        <v>251</v>
      </c>
      <c r="AG1974" t="s">
        <v>252</v>
      </c>
      <c r="AH1974" t="s">
        <v>253</v>
      </c>
      <c r="AI1974" t="s">
        <v>529</v>
      </c>
      <c r="AJ1974">
        <v>210563</v>
      </c>
      <c r="AK1974" t="s">
        <v>530</v>
      </c>
      <c r="AL1974" t="s">
        <v>241</v>
      </c>
      <c r="AM1974">
        <v>37709</v>
      </c>
      <c r="AN1974">
        <v>27569</v>
      </c>
      <c r="AO1974">
        <v>37468</v>
      </c>
      <c r="AP1974">
        <v>38.33</v>
      </c>
      <c r="AQ1974">
        <v>675.18</v>
      </c>
      <c r="AR1974" t="s">
        <v>2626</v>
      </c>
      <c r="AS1974" t="s">
        <v>2626</v>
      </c>
      <c r="AT1974">
        <v>2</v>
      </c>
      <c r="AU1974" t="s">
        <v>2628</v>
      </c>
      <c r="AV1974" s="3">
        <v>42847</v>
      </c>
      <c r="AW1974" s="3" t="str">
        <f>TEXT(LoanTable[[#This Row],[Disbursement Date]],"YYYY-MM")</f>
        <v>2023-11</v>
      </c>
      <c r="AX1974" t="str">
        <f>TEXT(EDATE(LoanTable[[#This Row],[Disbursement Date]],-1),"YYYY-MM")</f>
        <v>2023-10</v>
      </c>
      <c r="AY1974">
        <f>IF(LoanTable[[#This Row],[Loan Status]]="Active",1,0)</f>
        <v>0</v>
      </c>
      <c r="AZ1974">
        <f>IF(COUNTIFS(LoanTable[Client id],LoanTable[[#This Row],[Client id]],LoanTable[Period],LoanTable[[#This Row],[Previous Period]])&gt;0,1,0)</f>
        <v>0</v>
      </c>
      <c r="BA1974" s="17" t="str">
        <f>TEXT(LoanTable[[#This Row],[Disbursement Date]],"YYYY")</f>
        <v>2023</v>
      </c>
      <c r="BB1974" s="10" cm="1">
        <f t="array" ref="BB1974">IF(YEAR(LoanTable[[#This Row],[Disbursement Date]])=MIN(YEAR(LoanTable[Disbursement Date])),"",YEAR(LoanTable[[#This Row],[Disbursement Date]])-1)</f>
        <v>2022</v>
      </c>
      <c r="BC1974" s="10">
        <f>IF(LoanTable[[#This Row],[Previous Year]]="",1,IF(COUNTIFS(LoanTable[Client id],LoanTable[[#This Row],[Client id]],LoanTable[Year],LoanTable[[#This Row],[Previous Year]])&gt;0,1,0))</f>
        <v>0</v>
      </c>
      <c r="BD1974" t="str">
        <f>YEAR(LoanTable[[#This Row],[Disbursement Date]]) &amp; "-Q" &amp; ROUNDUP(MONTH(LoanTable[[#This Row],[Disbursement Date]])/3,0)</f>
        <v>2023-Q4</v>
      </c>
      <c r="BE1974">
        <f>IF(LoanTable[[#This Row],[Disbursement Date]]=LoanTable[[#This Row],[First Loan Date]],1,0)</f>
        <v>0</v>
      </c>
    </row>
    <row r="1975" spans="1:57" x14ac:dyDescent="0.3">
      <c r="A1975" t="s">
        <v>2588</v>
      </c>
      <c r="B1975">
        <v>295</v>
      </c>
      <c r="C1975" t="s">
        <v>386</v>
      </c>
      <c r="D1975" t="s">
        <v>589</v>
      </c>
      <c r="E1975">
        <v>41907</v>
      </c>
      <c r="F1975">
        <v>33684</v>
      </c>
      <c r="G1975">
        <v>29790</v>
      </c>
      <c r="H1975" s="5">
        <v>45251</v>
      </c>
      <c r="I1975" t="s">
        <v>612</v>
      </c>
      <c r="J1975" t="s">
        <v>619</v>
      </c>
      <c r="K1975">
        <v>1110166</v>
      </c>
      <c r="L1975" t="s">
        <v>389</v>
      </c>
      <c r="M1975" t="s">
        <v>143</v>
      </c>
      <c r="N1975" t="s">
        <v>13</v>
      </c>
      <c r="O1975" t="s">
        <v>46</v>
      </c>
      <c r="P1975">
        <v>29</v>
      </c>
      <c r="Q1975" s="5" t="s">
        <v>146</v>
      </c>
      <c r="R1975" t="s">
        <v>104</v>
      </c>
      <c r="S1975" t="s">
        <v>35</v>
      </c>
      <c r="T1975" t="s">
        <v>63</v>
      </c>
      <c r="U1975" t="s">
        <v>19</v>
      </c>
      <c r="V1975" t="s">
        <v>31</v>
      </c>
      <c r="W1975">
        <v>395</v>
      </c>
      <c r="X1975" t="s">
        <v>574</v>
      </c>
      <c r="Y1975" t="s">
        <v>590</v>
      </c>
      <c r="Z1975" t="s">
        <v>576</v>
      </c>
      <c r="AA1975">
        <v>9.9099999999999994E-2</v>
      </c>
      <c r="AB1975" t="s">
        <v>577</v>
      </c>
      <c r="AC1975" t="s">
        <v>591</v>
      </c>
      <c r="AD1975" t="s">
        <v>386</v>
      </c>
      <c r="AE1975" t="s">
        <v>234</v>
      </c>
      <c r="AF1975" t="s">
        <v>235</v>
      </c>
      <c r="AG1975" t="s">
        <v>236</v>
      </c>
      <c r="AH1975" t="s">
        <v>237</v>
      </c>
      <c r="AI1975" t="s">
        <v>387</v>
      </c>
      <c r="AJ1975">
        <v>1110166</v>
      </c>
      <c r="AK1975" t="s">
        <v>388</v>
      </c>
      <c r="AL1975" t="s">
        <v>239</v>
      </c>
      <c r="AM1975">
        <v>43075</v>
      </c>
      <c r="AN1975">
        <v>34029</v>
      </c>
      <c r="AO1975">
        <v>41546</v>
      </c>
      <c r="AP1975">
        <v>16.420000000000002</v>
      </c>
      <c r="AQ1975">
        <v>2062.06</v>
      </c>
      <c r="AR1975" t="s">
        <v>2627</v>
      </c>
      <c r="AS1975" t="s">
        <v>2626</v>
      </c>
      <c r="AT1975">
        <v>0</v>
      </c>
      <c r="AU1975" t="s">
        <v>2628</v>
      </c>
      <c r="AV1975" s="3">
        <v>42376</v>
      </c>
      <c r="AW1975" s="3" t="str">
        <f>TEXT(LoanTable[[#This Row],[Disbursement Date]],"YYYY-MM")</f>
        <v>2023-11</v>
      </c>
      <c r="AX1975" t="str">
        <f>TEXT(EDATE(LoanTable[[#This Row],[Disbursement Date]],-1),"YYYY-MM")</f>
        <v>2023-10</v>
      </c>
      <c r="AY1975">
        <f>IF(LoanTable[[#This Row],[Loan Status]]="Active",1,0)</f>
        <v>0</v>
      </c>
      <c r="AZ1975">
        <f>IF(COUNTIFS(LoanTable[Client id],LoanTable[[#This Row],[Client id]],LoanTable[Period],LoanTable[[#This Row],[Previous Period]])&gt;0,1,0)</f>
        <v>0</v>
      </c>
      <c r="BA1975" s="17" t="str">
        <f>TEXT(LoanTable[[#This Row],[Disbursement Date]],"YYYY")</f>
        <v>2023</v>
      </c>
      <c r="BB1975" s="10" cm="1">
        <f t="array" ref="BB1975">IF(YEAR(LoanTable[[#This Row],[Disbursement Date]])=MIN(YEAR(LoanTable[Disbursement Date])),"",YEAR(LoanTable[[#This Row],[Disbursement Date]])-1)</f>
        <v>2022</v>
      </c>
      <c r="BC1975" s="10">
        <f>IF(LoanTable[[#This Row],[Previous Year]]="",1,IF(COUNTIFS(LoanTable[Client id],LoanTable[[#This Row],[Client id]],LoanTable[Year],LoanTable[[#This Row],[Previous Year]])&gt;0,1,0))</f>
        <v>0</v>
      </c>
      <c r="BD1975" t="str">
        <f>YEAR(LoanTable[[#This Row],[Disbursement Date]]) &amp; "-Q" &amp; ROUNDUP(MONTH(LoanTable[[#This Row],[Disbursement Date]])/3,0)</f>
        <v>2023-Q4</v>
      </c>
      <c r="BE1975">
        <f>IF(LoanTable[[#This Row],[Disbursement Date]]=LoanTable[[#This Row],[First Loan Date]],1,0)</f>
        <v>0</v>
      </c>
    </row>
    <row r="1976" spans="1:57" x14ac:dyDescent="0.3">
      <c r="A1976" t="s">
        <v>1630</v>
      </c>
      <c r="B1976">
        <v>585</v>
      </c>
      <c r="C1976" t="s">
        <v>354</v>
      </c>
      <c r="D1976" t="s">
        <v>573</v>
      </c>
      <c r="E1976">
        <v>32844</v>
      </c>
      <c r="F1976">
        <v>47148</v>
      </c>
      <c r="G1976">
        <v>29464</v>
      </c>
      <c r="H1976" s="5">
        <v>45251</v>
      </c>
      <c r="I1976" t="s">
        <v>612</v>
      </c>
      <c r="J1976" t="s">
        <v>619</v>
      </c>
      <c r="K1976">
        <v>70364</v>
      </c>
      <c r="L1976" t="s">
        <v>356</v>
      </c>
      <c r="M1976" t="s">
        <v>66</v>
      </c>
      <c r="N1976" t="s">
        <v>13</v>
      </c>
      <c r="O1976" t="s">
        <v>33</v>
      </c>
      <c r="P1976">
        <v>21</v>
      </c>
      <c r="Q1976" s="5" t="s">
        <v>132</v>
      </c>
      <c r="R1976" t="s">
        <v>74</v>
      </c>
      <c r="S1976" t="s">
        <v>35</v>
      </c>
      <c r="T1976" t="s">
        <v>18</v>
      </c>
      <c r="U1976" t="s">
        <v>38</v>
      </c>
      <c r="V1976" t="s">
        <v>39</v>
      </c>
      <c r="W1976">
        <v>800</v>
      </c>
      <c r="X1976" t="s">
        <v>574</v>
      </c>
      <c r="Y1976" t="s">
        <v>575</v>
      </c>
      <c r="Z1976" t="s">
        <v>576</v>
      </c>
      <c r="AA1976">
        <v>0.1065</v>
      </c>
      <c r="AB1976" t="s">
        <v>577</v>
      </c>
      <c r="AC1976" t="s">
        <v>578</v>
      </c>
      <c r="AD1976" t="s">
        <v>354</v>
      </c>
      <c r="AE1976" t="s">
        <v>279</v>
      </c>
      <c r="AF1976" t="s">
        <v>280</v>
      </c>
      <c r="AG1976" t="s">
        <v>281</v>
      </c>
      <c r="AH1976" t="s">
        <v>282</v>
      </c>
      <c r="AI1976" t="s">
        <v>354</v>
      </c>
      <c r="AJ1976">
        <v>70364</v>
      </c>
      <c r="AK1976" t="s">
        <v>355</v>
      </c>
      <c r="AL1976" t="s">
        <v>239</v>
      </c>
      <c r="AM1976">
        <v>32550</v>
      </c>
      <c r="AN1976">
        <v>47338</v>
      </c>
      <c r="AO1976">
        <v>32687</v>
      </c>
      <c r="AP1976">
        <v>38.729999999999997</v>
      </c>
      <c r="AQ1976">
        <v>2690.94</v>
      </c>
      <c r="AR1976" t="s">
        <v>2626</v>
      </c>
      <c r="AS1976" t="s">
        <v>2626</v>
      </c>
      <c r="AT1976">
        <v>0</v>
      </c>
      <c r="AU1976" t="s">
        <v>2630</v>
      </c>
      <c r="AV1976" s="3">
        <v>45251</v>
      </c>
      <c r="AW1976" s="3" t="str">
        <f>TEXT(LoanTable[[#This Row],[Disbursement Date]],"YYYY-MM")</f>
        <v>2023-11</v>
      </c>
      <c r="AX1976" t="str">
        <f>TEXT(EDATE(LoanTable[[#This Row],[Disbursement Date]],-1),"YYYY-MM")</f>
        <v>2023-10</v>
      </c>
      <c r="AY1976">
        <f>IF(LoanTable[[#This Row],[Loan Status]]="Active",1,0)</f>
        <v>0</v>
      </c>
      <c r="AZ1976">
        <f>IF(COUNTIFS(LoanTable[Client id],LoanTable[[#This Row],[Client id]],LoanTable[Period],LoanTable[[#This Row],[Previous Period]])&gt;0,1,0)</f>
        <v>0</v>
      </c>
      <c r="BA1976" s="17" t="str">
        <f>TEXT(LoanTable[[#This Row],[Disbursement Date]],"YYYY")</f>
        <v>2023</v>
      </c>
      <c r="BB1976" s="10" cm="1">
        <f t="array" ref="BB1976">IF(YEAR(LoanTable[[#This Row],[Disbursement Date]])=MIN(YEAR(LoanTable[Disbursement Date])),"",YEAR(LoanTable[[#This Row],[Disbursement Date]])-1)</f>
        <v>2022</v>
      </c>
      <c r="BC1976" s="10">
        <f>IF(LoanTable[[#This Row],[Previous Year]]="",1,IF(COUNTIFS(LoanTable[Client id],LoanTable[[#This Row],[Client id]],LoanTable[Year],LoanTable[[#This Row],[Previous Year]])&gt;0,1,0))</f>
        <v>0</v>
      </c>
      <c r="BD1976" t="str">
        <f>YEAR(LoanTable[[#This Row],[Disbursement Date]]) &amp; "-Q" &amp; ROUNDUP(MONTH(LoanTable[[#This Row],[Disbursement Date]])/3,0)</f>
        <v>2023-Q4</v>
      </c>
      <c r="BE1976">
        <f>IF(LoanTable[[#This Row],[Disbursement Date]]=LoanTable[[#This Row],[First Loan Date]],1,0)</f>
        <v>1</v>
      </c>
    </row>
    <row r="1977" spans="1:57" x14ac:dyDescent="0.3">
      <c r="A1977" t="s">
        <v>1452</v>
      </c>
      <c r="B1977">
        <v>846</v>
      </c>
      <c r="C1977" t="s">
        <v>233</v>
      </c>
      <c r="D1977" t="s">
        <v>573</v>
      </c>
      <c r="E1977">
        <v>49995</v>
      </c>
      <c r="F1977">
        <v>32267</v>
      </c>
      <c r="G1977">
        <v>30507</v>
      </c>
      <c r="H1977" s="5">
        <v>45254</v>
      </c>
      <c r="I1977" t="s">
        <v>612</v>
      </c>
      <c r="J1977" t="s">
        <v>613</v>
      </c>
      <c r="K1977">
        <v>100186</v>
      </c>
      <c r="L1977" t="s">
        <v>240</v>
      </c>
      <c r="M1977" t="s">
        <v>181</v>
      </c>
      <c r="N1977" t="s">
        <v>13</v>
      </c>
      <c r="O1977" t="s">
        <v>14</v>
      </c>
      <c r="P1977">
        <v>44</v>
      </c>
      <c r="Q1977" s="5" t="s">
        <v>100</v>
      </c>
      <c r="R1977" t="s">
        <v>30</v>
      </c>
      <c r="S1977" t="s">
        <v>145</v>
      </c>
      <c r="T1977" t="s">
        <v>18</v>
      </c>
      <c r="U1977" t="s">
        <v>26</v>
      </c>
      <c r="V1977" t="s">
        <v>20</v>
      </c>
      <c r="W1977">
        <v>638</v>
      </c>
      <c r="X1977" t="s">
        <v>574</v>
      </c>
      <c r="Y1977" t="s">
        <v>575</v>
      </c>
      <c r="Z1977" t="s">
        <v>576</v>
      </c>
      <c r="AA1977">
        <v>0.1065</v>
      </c>
      <c r="AB1977" t="s">
        <v>577</v>
      </c>
      <c r="AC1977" t="s">
        <v>578</v>
      </c>
      <c r="AD1977" t="s">
        <v>233</v>
      </c>
      <c r="AE1977" t="s">
        <v>234</v>
      </c>
      <c r="AF1977" t="s">
        <v>235</v>
      </c>
      <c r="AG1977" t="s">
        <v>236</v>
      </c>
      <c r="AH1977" t="s">
        <v>237</v>
      </c>
      <c r="AI1977" t="s">
        <v>233</v>
      </c>
      <c r="AJ1977">
        <v>100186</v>
      </c>
      <c r="AK1977" t="s">
        <v>238</v>
      </c>
      <c r="AL1977" t="s">
        <v>239</v>
      </c>
      <c r="AM1977">
        <v>49953</v>
      </c>
      <c r="AN1977">
        <v>33688</v>
      </c>
      <c r="AO1977">
        <v>49655</v>
      </c>
      <c r="AP1977">
        <v>23.16</v>
      </c>
      <c r="AQ1977">
        <v>4756.46</v>
      </c>
      <c r="AR1977" t="s">
        <v>2626</v>
      </c>
      <c r="AS1977" t="s">
        <v>2626</v>
      </c>
      <c r="AT1977">
        <v>1</v>
      </c>
      <c r="AU1977" t="s">
        <v>2628</v>
      </c>
      <c r="AV1977" s="3">
        <v>44913</v>
      </c>
      <c r="AW1977" s="3" t="str">
        <f>TEXT(LoanTable[[#This Row],[Disbursement Date]],"YYYY-MM")</f>
        <v>2023-11</v>
      </c>
      <c r="AX1977" t="str">
        <f>TEXT(EDATE(LoanTable[[#This Row],[Disbursement Date]],-1),"YYYY-MM")</f>
        <v>2023-10</v>
      </c>
      <c r="AY1977">
        <f>IF(LoanTable[[#This Row],[Loan Status]]="Active",1,0)</f>
        <v>0</v>
      </c>
      <c r="AZ1977">
        <f>IF(COUNTIFS(LoanTable[Client id],LoanTable[[#This Row],[Client id]],LoanTable[Period],LoanTable[[#This Row],[Previous Period]])&gt;0,1,0)</f>
        <v>0</v>
      </c>
      <c r="BA1977" s="17" t="str">
        <f>TEXT(LoanTable[[#This Row],[Disbursement Date]],"YYYY")</f>
        <v>2023</v>
      </c>
      <c r="BB1977" s="10" cm="1">
        <f t="array" ref="BB1977">IF(YEAR(LoanTable[[#This Row],[Disbursement Date]])=MIN(YEAR(LoanTable[Disbursement Date])),"",YEAR(LoanTable[[#This Row],[Disbursement Date]])-1)</f>
        <v>2022</v>
      </c>
      <c r="BC1977" s="10">
        <f>IF(LoanTable[[#This Row],[Previous Year]]="",1,IF(COUNTIFS(LoanTable[Client id],LoanTable[[#This Row],[Client id]],LoanTable[Year],LoanTable[[#This Row],[Previous Year]])&gt;0,1,0))</f>
        <v>1</v>
      </c>
      <c r="BD1977" t="str">
        <f>YEAR(LoanTable[[#This Row],[Disbursement Date]]) &amp; "-Q" &amp; ROUNDUP(MONTH(LoanTable[[#This Row],[Disbursement Date]])/3,0)</f>
        <v>2023-Q4</v>
      </c>
      <c r="BE1977">
        <f>IF(LoanTable[[#This Row],[Disbursement Date]]=LoanTable[[#This Row],[First Loan Date]],1,0)</f>
        <v>0</v>
      </c>
    </row>
    <row r="1978" spans="1:57" x14ac:dyDescent="0.3">
      <c r="A1978" t="s">
        <v>1643</v>
      </c>
      <c r="B1978">
        <v>207</v>
      </c>
      <c r="C1978" t="s">
        <v>350</v>
      </c>
      <c r="D1978" t="s">
        <v>573</v>
      </c>
      <c r="E1978">
        <v>28578</v>
      </c>
      <c r="F1978">
        <v>19592</v>
      </c>
      <c r="G1978">
        <v>3410</v>
      </c>
      <c r="H1978" s="5">
        <v>45256</v>
      </c>
      <c r="I1978" t="s">
        <v>615</v>
      </c>
      <c r="J1978" t="s">
        <v>619</v>
      </c>
      <c r="K1978">
        <v>700013</v>
      </c>
      <c r="L1978" t="s">
        <v>351</v>
      </c>
      <c r="M1978" t="s">
        <v>99</v>
      </c>
      <c r="N1978" t="s">
        <v>13</v>
      </c>
      <c r="O1978" t="s">
        <v>14</v>
      </c>
      <c r="P1978">
        <v>44</v>
      </c>
      <c r="Q1978" s="5" t="s">
        <v>100</v>
      </c>
      <c r="R1978" t="s">
        <v>16</v>
      </c>
      <c r="S1978" t="s">
        <v>35</v>
      </c>
      <c r="T1978" t="s">
        <v>63</v>
      </c>
      <c r="U1978" t="s">
        <v>19</v>
      </c>
      <c r="V1978" t="s">
        <v>31</v>
      </c>
      <c r="W1978">
        <v>815</v>
      </c>
      <c r="X1978" t="s">
        <v>574</v>
      </c>
      <c r="Y1978" t="s">
        <v>575</v>
      </c>
      <c r="Z1978" t="s">
        <v>576</v>
      </c>
      <c r="AA1978">
        <v>0.1065</v>
      </c>
      <c r="AB1978" t="s">
        <v>577</v>
      </c>
      <c r="AC1978" t="s">
        <v>578</v>
      </c>
      <c r="AD1978" t="s">
        <v>350</v>
      </c>
      <c r="AE1978" t="s">
        <v>331</v>
      </c>
      <c r="AF1978" t="s">
        <v>332</v>
      </c>
      <c r="AG1978" t="s">
        <v>333</v>
      </c>
      <c r="AH1978" t="s">
        <v>334</v>
      </c>
      <c r="AI1978" t="s">
        <v>335</v>
      </c>
      <c r="AJ1978">
        <v>700013</v>
      </c>
      <c r="AK1978" t="s">
        <v>247</v>
      </c>
      <c r="AL1978" t="s">
        <v>241</v>
      </c>
      <c r="AM1978">
        <v>28447</v>
      </c>
      <c r="AN1978">
        <v>21291</v>
      </c>
      <c r="AO1978">
        <v>28509</v>
      </c>
      <c r="AP1978">
        <v>21.23</v>
      </c>
      <c r="AQ1978">
        <v>695.71</v>
      </c>
      <c r="AR1978" t="s">
        <v>2626</v>
      </c>
      <c r="AS1978" t="s">
        <v>2626</v>
      </c>
      <c r="AT1978">
        <v>2</v>
      </c>
      <c r="AU1978" t="s">
        <v>2628</v>
      </c>
      <c r="AV1978" s="3">
        <v>44416</v>
      </c>
      <c r="AW1978" s="3" t="str">
        <f>TEXT(LoanTable[[#This Row],[Disbursement Date]],"YYYY-MM")</f>
        <v>2023-11</v>
      </c>
      <c r="AX1978" t="str">
        <f>TEXT(EDATE(LoanTable[[#This Row],[Disbursement Date]],-1),"YYYY-MM")</f>
        <v>2023-10</v>
      </c>
      <c r="AY1978">
        <f>IF(LoanTable[[#This Row],[Loan Status]]="Active",1,0)</f>
        <v>0</v>
      </c>
      <c r="AZ1978">
        <f>IF(COUNTIFS(LoanTable[Client id],LoanTable[[#This Row],[Client id]],LoanTable[Period],LoanTable[[#This Row],[Previous Period]])&gt;0,1,0)</f>
        <v>0</v>
      </c>
      <c r="BA1978" s="17" t="str">
        <f>TEXT(LoanTable[[#This Row],[Disbursement Date]],"YYYY")</f>
        <v>2023</v>
      </c>
      <c r="BB1978" s="10" cm="1">
        <f t="array" ref="BB1978">IF(YEAR(LoanTable[[#This Row],[Disbursement Date]])=MIN(YEAR(LoanTable[Disbursement Date])),"",YEAR(LoanTable[[#This Row],[Disbursement Date]])-1)</f>
        <v>2022</v>
      </c>
      <c r="BC1978" s="10">
        <f>IF(LoanTable[[#This Row],[Previous Year]]="",1,IF(COUNTIFS(LoanTable[Client id],LoanTable[[#This Row],[Client id]],LoanTable[Year],LoanTable[[#This Row],[Previous Year]])&gt;0,1,0))</f>
        <v>0</v>
      </c>
      <c r="BD1978" t="str">
        <f>YEAR(LoanTable[[#This Row],[Disbursement Date]]) &amp; "-Q" &amp; ROUNDUP(MONTH(LoanTable[[#This Row],[Disbursement Date]])/3,0)</f>
        <v>2023-Q4</v>
      </c>
      <c r="BE1978">
        <f>IF(LoanTable[[#This Row],[Disbursement Date]]=LoanTable[[#This Row],[First Loan Date]],1,0)</f>
        <v>0</v>
      </c>
    </row>
    <row r="1979" spans="1:57" x14ac:dyDescent="0.3">
      <c r="A1979" t="s">
        <v>1852</v>
      </c>
      <c r="B1979">
        <v>969</v>
      </c>
      <c r="C1979" t="s">
        <v>545</v>
      </c>
      <c r="D1979" t="s">
        <v>589</v>
      </c>
      <c r="E1979">
        <v>13646</v>
      </c>
      <c r="F1979">
        <v>11306</v>
      </c>
      <c r="G1979">
        <v>35764</v>
      </c>
      <c r="H1979" s="5">
        <v>45256</v>
      </c>
      <c r="I1979" t="s">
        <v>612</v>
      </c>
      <c r="J1979" t="s">
        <v>613</v>
      </c>
      <c r="K1979">
        <v>850152</v>
      </c>
      <c r="L1979" t="s">
        <v>546</v>
      </c>
      <c r="M1979" t="s">
        <v>98</v>
      </c>
      <c r="N1979" t="s">
        <v>13</v>
      </c>
      <c r="O1979" t="s">
        <v>14</v>
      </c>
      <c r="P1979">
        <v>44</v>
      </c>
      <c r="Q1979" s="5" t="s">
        <v>100</v>
      </c>
      <c r="R1979" t="s">
        <v>25</v>
      </c>
      <c r="S1979" t="s">
        <v>35</v>
      </c>
      <c r="T1979" t="s">
        <v>63</v>
      </c>
      <c r="U1979" t="s">
        <v>65</v>
      </c>
      <c r="V1979" t="s">
        <v>20</v>
      </c>
      <c r="W1979">
        <v>361</v>
      </c>
      <c r="X1979" t="s">
        <v>574</v>
      </c>
      <c r="Y1979" t="s">
        <v>590</v>
      </c>
      <c r="Z1979" t="s">
        <v>576</v>
      </c>
      <c r="AA1979">
        <v>9.9099999999999994E-2</v>
      </c>
      <c r="AB1979" t="s">
        <v>577</v>
      </c>
      <c r="AC1979" t="s">
        <v>591</v>
      </c>
      <c r="AD1979" t="s">
        <v>545</v>
      </c>
      <c r="AE1979" t="s">
        <v>472</v>
      </c>
      <c r="AF1979" t="s">
        <v>473</v>
      </c>
      <c r="AG1979" t="s">
        <v>474</v>
      </c>
      <c r="AH1979" t="s">
        <v>475</v>
      </c>
      <c r="AI1979" t="s">
        <v>545</v>
      </c>
      <c r="AJ1979">
        <v>850152</v>
      </c>
      <c r="AK1979" t="s">
        <v>476</v>
      </c>
      <c r="AL1979" t="s">
        <v>256</v>
      </c>
      <c r="AM1979">
        <v>13523</v>
      </c>
      <c r="AN1979">
        <v>12957</v>
      </c>
      <c r="AO1979">
        <v>13416</v>
      </c>
      <c r="AP1979">
        <v>42.55</v>
      </c>
      <c r="AQ1979">
        <v>2214.5100000000002</v>
      </c>
      <c r="AR1979" t="s">
        <v>2626</v>
      </c>
      <c r="AS1979" t="s">
        <v>2626</v>
      </c>
      <c r="AT1979">
        <v>0</v>
      </c>
      <c r="AU1979" t="s">
        <v>2628</v>
      </c>
      <c r="AV1979" s="3">
        <v>44591</v>
      </c>
      <c r="AW1979" s="3" t="str">
        <f>TEXT(LoanTable[[#This Row],[Disbursement Date]],"YYYY-MM")</f>
        <v>2023-11</v>
      </c>
      <c r="AX1979" t="str">
        <f>TEXT(EDATE(LoanTable[[#This Row],[Disbursement Date]],-1),"YYYY-MM")</f>
        <v>2023-10</v>
      </c>
      <c r="AY1979">
        <f>IF(LoanTable[[#This Row],[Loan Status]]="Active",1,0)</f>
        <v>0</v>
      </c>
      <c r="AZ1979">
        <f>IF(COUNTIFS(LoanTable[Client id],LoanTable[[#This Row],[Client id]],LoanTable[Period],LoanTable[[#This Row],[Previous Period]])&gt;0,1,0)</f>
        <v>0</v>
      </c>
      <c r="BA1979" s="17" t="str">
        <f>TEXT(LoanTable[[#This Row],[Disbursement Date]],"YYYY")</f>
        <v>2023</v>
      </c>
      <c r="BB1979" s="10" cm="1">
        <f t="array" ref="BB1979">IF(YEAR(LoanTable[[#This Row],[Disbursement Date]])=MIN(YEAR(LoanTable[Disbursement Date])),"",YEAR(LoanTable[[#This Row],[Disbursement Date]])-1)</f>
        <v>2022</v>
      </c>
      <c r="BC1979" s="10">
        <f>IF(LoanTable[[#This Row],[Previous Year]]="",1,IF(COUNTIFS(LoanTable[Client id],LoanTable[[#This Row],[Client id]],LoanTable[Year],LoanTable[[#This Row],[Previous Year]])&gt;0,1,0))</f>
        <v>1</v>
      </c>
      <c r="BD1979" t="str">
        <f>YEAR(LoanTable[[#This Row],[Disbursement Date]]) &amp; "-Q" &amp; ROUNDUP(MONTH(LoanTable[[#This Row],[Disbursement Date]])/3,0)</f>
        <v>2023-Q4</v>
      </c>
      <c r="BE1979">
        <f>IF(LoanTable[[#This Row],[Disbursement Date]]=LoanTable[[#This Row],[First Loan Date]],1,0)</f>
        <v>0</v>
      </c>
    </row>
    <row r="1980" spans="1:57" x14ac:dyDescent="0.3">
      <c r="A1980" t="s">
        <v>1941</v>
      </c>
      <c r="B1980">
        <v>182</v>
      </c>
      <c r="C1980" t="s">
        <v>298</v>
      </c>
      <c r="D1980" t="s">
        <v>573</v>
      </c>
      <c r="E1980">
        <v>15185</v>
      </c>
      <c r="F1980">
        <v>45348</v>
      </c>
      <c r="G1980">
        <v>40028</v>
      </c>
      <c r="H1980" s="5">
        <v>45260</v>
      </c>
      <c r="I1980" t="s">
        <v>615</v>
      </c>
      <c r="J1980" t="s">
        <v>619</v>
      </c>
      <c r="K1980">
        <v>1280108</v>
      </c>
      <c r="L1980" t="s">
        <v>300</v>
      </c>
      <c r="M1980" t="s">
        <v>211</v>
      </c>
      <c r="N1980" t="s">
        <v>13</v>
      </c>
      <c r="O1980" t="s">
        <v>28</v>
      </c>
      <c r="P1980">
        <v>47</v>
      </c>
      <c r="Q1980" s="5" t="s">
        <v>49</v>
      </c>
      <c r="R1980" t="s">
        <v>104</v>
      </c>
      <c r="S1980" t="s">
        <v>105</v>
      </c>
      <c r="T1980" t="s">
        <v>18</v>
      </c>
      <c r="U1980" t="s">
        <v>65</v>
      </c>
      <c r="V1980" t="s">
        <v>39</v>
      </c>
      <c r="W1980">
        <v>526</v>
      </c>
      <c r="X1980" t="s">
        <v>574</v>
      </c>
      <c r="Y1980" t="s">
        <v>575</v>
      </c>
      <c r="Z1980" t="s">
        <v>576</v>
      </c>
      <c r="AA1980">
        <v>0.1065</v>
      </c>
      <c r="AB1980" t="s">
        <v>577</v>
      </c>
      <c r="AC1980" t="s">
        <v>578</v>
      </c>
      <c r="AD1980" t="s">
        <v>298</v>
      </c>
      <c r="AE1980" t="s">
        <v>250</v>
      </c>
      <c r="AF1980" t="s">
        <v>298</v>
      </c>
      <c r="AG1980" t="s">
        <v>252</v>
      </c>
      <c r="AH1980" t="s">
        <v>253</v>
      </c>
      <c r="AI1980" t="s">
        <v>298</v>
      </c>
      <c r="AJ1980">
        <v>1280108</v>
      </c>
      <c r="AK1980" t="s">
        <v>299</v>
      </c>
      <c r="AL1980" t="s">
        <v>239</v>
      </c>
      <c r="AM1980">
        <v>14992</v>
      </c>
      <c r="AN1980">
        <v>45674</v>
      </c>
      <c r="AO1980">
        <v>15120</v>
      </c>
      <c r="AP1980">
        <v>1.97</v>
      </c>
      <c r="AQ1980">
        <v>1243.47</v>
      </c>
      <c r="AR1980" t="s">
        <v>2626</v>
      </c>
      <c r="AS1980" t="s">
        <v>2626</v>
      </c>
      <c r="AT1980">
        <v>2</v>
      </c>
      <c r="AU1980" t="s">
        <v>2628</v>
      </c>
      <c r="AV1980" s="3">
        <v>45260</v>
      </c>
      <c r="AW1980" s="3" t="str">
        <f>TEXT(LoanTable[[#This Row],[Disbursement Date]],"YYYY-MM")</f>
        <v>2023-11</v>
      </c>
      <c r="AX1980" t="str">
        <f>TEXT(EDATE(LoanTable[[#This Row],[Disbursement Date]],-1),"YYYY-MM")</f>
        <v>2023-10</v>
      </c>
      <c r="AY1980">
        <f>IF(LoanTable[[#This Row],[Loan Status]]="Active",1,0)</f>
        <v>0</v>
      </c>
      <c r="AZ1980">
        <f>IF(COUNTIFS(LoanTable[Client id],LoanTable[[#This Row],[Client id]],LoanTable[Period],LoanTable[[#This Row],[Previous Period]])&gt;0,1,0)</f>
        <v>0</v>
      </c>
      <c r="BA1980" s="17" t="str">
        <f>TEXT(LoanTable[[#This Row],[Disbursement Date]],"YYYY")</f>
        <v>2023</v>
      </c>
      <c r="BB1980" s="10" cm="1">
        <f t="array" ref="BB1980">IF(YEAR(LoanTable[[#This Row],[Disbursement Date]])=MIN(YEAR(LoanTable[Disbursement Date])),"",YEAR(LoanTable[[#This Row],[Disbursement Date]])-1)</f>
        <v>2022</v>
      </c>
      <c r="BC1980" s="10">
        <f>IF(LoanTable[[#This Row],[Previous Year]]="",1,IF(COUNTIFS(LoanTable[Client id],LoanTable[[#This Row],[Client id]],LoanTable[Year],LoanTable[[#This Row],[Previous Year]])&gt;0,1,0))</f>
        <v>0</v>
      </c>
      <c r="BD1980" t="str">
        <f>YEAR(LoanTable[[#This Row],[Disbursement Date]]) &amp; "-Q" &amp; ROUNDUP(MONTH(LoanTable[[#This Row],[Disbursement Date]])/3,0)</f>
        <v>2023-Q4</v>
      </c>
      <c r="BE1980">
        <f>IF(LoanTable[[#This Row],[Disbursement Date]]=LoanTable[[#This Row],[First Loan Date]],1,0)</f>
        <v>1</v>
      </c>
    </row>
    <row r="1981" spans="1:57" x14ac:dyDescent="0.3">
      <c r="A1981" t="s">
        <v>898</v>
      </c>
      <c r="B1981">
        <v>220</v>
      </c>
      <c r="C1981" t="s">
        <v>265</v>
      </c>
      <c r="D1981" t="s">
        <v>573</v>
      </c>
      <c r="E1981">
        <v>4458</v>
      </c>
      <c r="F1981">
        <v>44525</v>
      </c>
      <c r="G1981">
        <v>34969</v>
      </c>
      <c r="H1981" s="5">
        <v>45260</v>
      </c>
      <c r="I1981" t="s">
        <v>617</v>
      </c>
      <c r="J1981" t="s">
        <v>619</v>
      </c>
      <c r="K1981">
        <v>30179</v>
      </c>
      <c r="L1981" t="s">
        <v>272</v>
      </c>
      <c r="M1981" t="s">
        <v>80</v>
      </c>
      <c r="N1981" t="s">
        <v>13</v>
      </c>
      <c r="O1981" t="s">
        <v>33</v>
      </c>
      <c r="P1981">
        <v>25</v>
      </c>
      <c r="Q1981" s="5" t="s">
        <v>81</v>
      </c>
      <c r="R1981" t="s">
        <v>74</v>
      </c>
      <c r="S1981" t="s">
        <v>35</v>
      </c>
      <c r="T1981" t="s">
        <v>18</v>
      </c>
      <c r="U1981" t="s">
        <v>26</v>
      </c>
      <c r="V1981" t="s">
        <v>20</v>
      </c>
      <c r="W1981">
        <v>752</v>
      </c>
      <c r="X1981" t="s">
        <v>574</v>
      </c>
      <c r="Y1981" t="s">
        <v>575</v>
      </c>
      <c r="Z1981" t="s">
        <v>576</v>
      </c>
      <c r="AA1981">
        <v>0.1065</v>
      </c>
      <c r="AB1981" t="s">
        <v>577</v>
      </c>
      <c r="AC1981" t="s">
        <v>578</v>
      </c>
      <c r="AD1981" t="s">
        <v>265</v>
      </c>
      <c r="AE1981" t="s">
        <v>266</v>
      </c>
      <c r="AF1981" t="s">
        <v>267</v>
      </c>
      <c r="AG1981" t="s">
        <v>268</v>
      </c>
      <c r="AH1981" t="s">
        <v>269</v>
      </c>
      <c r="AI1981" t="s">
        <v>270</v>
      </c>
      <c r="AJ1981">
        <v>30179</v>
      </c>
      <c r="AK1981" t="s">
        <v>271</v>
      </c>
      <c r="AL1981" t="s">
        <v>241</v>
      </c>
      <c r="AM1981">
        <v>4857</v>
      </c>
      <c r="AN1981">
        <v>46444</v>
      </c>
      <c r="AO1981">
        <v>4247</v>
      </c>
      <c r="AP1981">
        <v>41.34</v>
      </c>
      <c r="AQ1981">
        <v>2862.2</v>
      </c>
      <c r="AR1981" t="s">
        <v>2626</v>
      </c>
      <c r="AS1981" t="s">
        <v>2626</v>
      </c>
      <c r="AT1981">
        <v>0</v>
      </c>
      <c r="AU1981" t="s">
        <v>2630</v>
      </c>
      <c r="AV1981" s="3">
        <v>42007</v>
      </c>
      <c r="AW1981" s="3" t="str">
        <f>TEXT(LoanTable[[#This Row],[Disbursement Date]],"YYYY-MM")</f>
        <v>2023-11</v>
      </c>
      <c r="AX1981" t="str">
        <f>TEXT(EDATE(LoanTable[[#This Row],[Disbursement Date]],-1),"YYYY-MM")</f>
        <v>2023-10</v>
      </c>
      <c r="AY1981">
        <f>IF(LoanTable[[#This Row],[Loan Status]]="Active",1,0)</f>
        <v>0</v>
      </c>
      <c r="AZ1981">
        <f>IF(COUNTIFS(LoanTable[Client id],LoanTable[[#This Row],[Client id]],LoanTable[Period],LoanTable[[#This Row],[Previous Period]])&gt;0,1,0)</f>
        <v>0</v>
      </c>
      <c r="BA1981" s="17" t="str">
        <f>TEXT(LoanTable[[#This Row],[Disbursement Date]],"YYYY")</f>
        <v>2023</v>
      </c>
      <c r="BB1981" s="10" cm="1">
        <f t="array" ref="BB1981">IF(YEAR(LoanTable[[#This Row],[Disbursement Date]])=MIN(YEAR(LoanTable[Disbursement Date])),"",YEAR(LoanTable[[#This Row],[Disbursement Date]])-1)</f>
        <v>2022</v>
      </c>
      <c r="BC1981" s="10">
        <f>IF(LoanTable[[#This Row],[Previous Year]]="",1,IF(COUNTIFS(LoanTable[Client id],LoanTable[[#This Row],[Client id]],LoanTable[Year],LoanTable[[#This Row],[Previous Year]])&gt;0,1,0))</f>
        <v>0</v>
      </c>
      <c r="BD1981" t="str">
        <f>YEAR(LoanTable[[#This Row],[Disbursement Date]]) &amp; "-Q" &amp; ROUNDUP(MONTH(LoanTable[[#This Row],[Disbursement Date]])/3,0)</f>
        <v>2023-Q4</v>
      </c>
      <c r="BE1981">
        <f>IF(LoanTable[[#This Row],[Disbursement Date]]=LoanTable[[#This Row],[First Loan Date]],1,0)</f>
        <v>0</v>
      </c>
    </row>
    <row r="1982" spans="1:57" x14ac:dyDescent="0.3">
      <c r="A1982" t="s">
        <v>722</v>
      </c>
      <c r="B1982">
        <v>779</v>
      </c>
      <c r="C1982" t="s">
        <v>516</v>
      </c>
      <c r="D1982" t="s">
        <v>592</v>
      </c>
      <c r="E1982">
        <v>30946</v>
      </c>
      <c r="F1982">
        <v>43638</v>
      </c>
      <c r="G1982">
        <v>23581</v>
      </c>
      <c r="H1982" s="5">
        <v>45260</v>
      </c>
      <c r="I1982" t="s">
        <v>612</v>
      </c>
      <c r="J1982" t="s">
        <v>619</v>
      </c>
      <c r="K1982">
        <v>1320004</v>
      </c>
      <c r="L1982" t="s">
        <v>518</v>
      </c>
      <c r="M1982" t="s">
        <v>27</v>
      </c>
      <c r="N1982" t="s">
        <v>13</v>
      </c>
      <c r="O1982" t="s">
        <v>28</v>
      </c>
      <c r="P1982">
        <v>55</v>
      </c>
      <c r="Q1982" s="5" t="s">
        <v>29</v>
      </c>
      <c r="R1982" t="s">
        <v>30</v>
      </c>
      <c r="S1982" t="s">
        <v>17</v>
      </c>
      <c r="T1982" t="s">
        <v>18</v>
      </c>
      <c r="U1982" t="s">
        <v>22</v>
      </c>
      <c r="V1982" t="s">
        <v>31</v>
      </c>
      <c r="W1982">
        <v>773</v>
      </c>
      <c r="X1982" t="s">
        <v>574</v>
      </c>
      <c r="Y1982" t="s">
        <v>584</v>
      </c>
      <c r="Z1982" t="s">
        <v>593</v>
      </c>
      <c r="AA1982">
        <v>0.1991</v>
      </c>
      <c r="AB1982" t="s">
        <v>594</v>
      </c>
      <c r="AC1982" t="s">
        <v>595</v>
      </c>
      <c r="AD1982" t="s">
        <v>516</v>
      </c>
      <c r="AE1982" t="s">
        <v>375</v>
      </c>
      <c r="AF1982" t="s">
        <v>376</v>
      </c>
      <c r="AG1982" t="s">
        <v>377</v>
      </c>
      <c r="AH1982" t="s">
        <v>378</v>
      </c>
      <c r="AI1982" t="s">
        <v>376</v>
      </c>
      <c r="AJ1982">
        <v>1320004</v>
      </c>
      <c r="AK1982" t="s">
        <v>517</v>
      </c>
      <c r="AL1982" t="s">
        <v>239</v>
      </c>
      <c r="AM1982">
        <v>31241</v>
      </c>
      <c r="AN1982">
        <v>44493</v>
      </c>
      <c r="AO1982">
        <v>30906</v>
      </c>
      <c r="AP1982">
        <v>40.72</v>
      </c>
      <c r="AQ1982">
        <v>1825.7</v>
      </c>
      <c r="AR1982" t="s">
        <v>2626</v>
      </c>
      <c r="AS1982" t="s">
        <v>2626</v>
      </c>
      <c r="AT1982">
        <v>1</v>
      </c>
      <c r="AU1982" t="s">
        <v>2628</v>
      </c>
      <c r="AV1982" s="3">
        <v>42088</v>
      </c>
      <c r="AW1982" s="3" t="str">
        <f>TEXT(LoanTable[[#This Row],[Disbursement Date]],"YYYY-MM")</f>
        <v>2023-11</v>
      </c>
      <c r="AX1982" t="str">
        <f>TEXT(EDATE(LoanTable[[#This Row],[Disbursement Date]],-1),"YYYY-MM")</f>
        <v>2023-10</v>
      </c>
      <c r="AY1982">
        <f>IF(LoanTable[[#This Row],[Loan Status]]="Active",1,0)</f>
        <v>0</v>
      </c>
      <c r="AZ1982">
        <f>IF(COUNTIFS(LoanTable[Client id],LoanTable[[#This Row],[Client id]],LoanTable[Period],LoanTable[[#This Row],[Previous Period]])&gt;0,1,0)</f>
        <v>0</v>
      </c>
      <c r="BA1982" s="17" t="str">
        <f>TEXT(LoanTable[[#This Row],[Disbursement Date]],"YYYY")</f>
        <v>2023</v>
      </c>
      <c r="BB1982" s="10" cm="1">
        <f t="array" ref="BB1982">IF(YEAR(LoanTable[[#This Row],[Disbursement Date]])=MIN(YEAR(LoanTable[Disbursement Date])),"",YEAR(LoanTable[[#This Row],[Disbursement Date]])-1)</f>
        <v>2022</v>
      </c>
      <c r="BC1982" s="10">
        <f>IF(LoanTable[[#This Row],[Previous Year]]="",1,IF(COUNTIFS(LoanTable[Client id],LoanTable[[#This Row],[Client id]],LoanTable[Year],LoanTable[[#This Row],[Previous Year]])&gt;0,1,0))</f>
        <v>0</v>
      </c>
      <c r="BD1982" t="str">
        <f>YEAR(LoanTable[[#This Row],[Disbursement Date]]) &amp; "-Q" &amp; ROUNDUP(MONTH(LoanTable[[#This Row],[Disbursement Date]])/3,0)</f>
        <v>2023-Q4</v>
      </c>
      <c r="BE1982">
        <f>IF(LoanTable[[#This Row],[Disbursement Date]]=LoanTable[[#This Row],[First Loan Date]],1,0)</f>
        <v>0</v>
      </c>
    </row>
    <row r="1983" spans="1:57" x14ac:dyDescent="0.3">
      <c r="A1983" t="s">
        <v>1377</v>
      </c>
      <c r="B1983">
        <v>465</v>
      </c>
      <c r="C1983" t="s">
        <v>529</v>
      </c>
      <c r="D1983" t="s">
        <v>583</v>
      </c>
      <c r="E1983">
        <v>15983</v>
      </c>
      <c r="F1983">
        <v>42259</v>
      </c>
      <c r="G1983">
        <v>35042</v>
      </c>
      <c r="H1983" s="5">
        <v>45261</v>
      </c>
      <c r="I1983" t="s">
        <v>615</v>
      </c>
      <c r="J1983" t="s">
        <v>619</v>
      </c>
      <c r="K1983">
        <v>210563</v>
      </c>
      <c r="L1983" t="s">
        <v>531</v>
      </c>
      <c r="M1983" t="s">
        <v>156</v>
      </c>
      <c r="N1983" t="s">
        <v>13</v>
      </c>
      <c r="O1983" t="s">
        <v>14</v>
      </c>
      <c r="P1983">
        <v>42</v>
      </c>
      <c r="Q1983" s="5" t="s">
        <v>129</v>
      </c>
      <c r="R1983" t="s">
        <v>30</v>
      </c>
      <c r="S1983" t="s">
        <v>145</v>
      </c>
      <c r="T1983" t="s">
        <v>18</v>
      </c>
      <c r="U1983" t="s">
        <v>38</v>
      </c>
      <c r="V1983" t="s">
        <v>39</v>
      </c>
      <c r="W1983">
        <v>534</v>
      </c>
      <c r="X1983" t="s">
        <v>574</v>
      </c>
      <c r="Y1983" t="s">
        <v>584</v>
      </c>
      <c r="Z1983" t="s">
        <v>576</v>
      </c>
      <c r="AA1983">
        <v>0.1825</v>
      </c>
      <c r="AB1983" t="s">
        <v>585</v>
      </c>
      <c r="AC1983" t="s">
        <v>586</v>
      </c>
      <c r="AD1983" t="s">
        <v>529</v>
      </c>
      <c r="AE1983" t="s">
        <v>250</v>
      </c>
      <c r="AF1983" t="s">
        <v>251</v>
      </c>
      <c r="AG1983" t="s">
        <v>252</v>
      </c>
      <c r="AH1983" t="s">
        <v>253</v>
      </c>
      <c r="AI1983" t="s">
        <v>529</v>
      </c>
      <c r="AJ1983">
        <v>210563</v>
      </c>
      <c r="AK1983" t="s">
        <v>530</v>
      </c>
      <c r="AL1983" t="s">
        <v>241</v>
      </c>
      <c r="AM1983">
        <v>17732</v>
      </c>
      <c r="AN1983">
        <v>43260</v>
      </c>
      <c r="AO1983">
        <v>15950</v>
      </c>
      <c r="AP1983">
        <v>4.3899999999999997</v>
      </c>
      <c r="AQ1983">
        <v>4401.6099999999997</v>
      </c>
      <c r="AR1983" t="s">
        <v>2626</v>
      </c>
      <c r="AS1983" t="s">
        <v>2626</v>
      </c>
      <c r="AT1983">
        <v>2</v>
      </c>
      <c r="AU1983" t="s">
        <v>2628</v>
      </c>
      <c r="AV1983" s="3">
        <v>42403</v>
      </c>
      <c r="AW1983" s="3" t="str">
        <f>TEXT(LoanTable[[#This Row],[Disbursement Date]],"YYYY-MM")</f>
        <v>2023-12</v>
      </c>
      <c r="AX1983" t="str">
        <f>TEXT(EDATE(LoanTable[[#This Row],[Disbursement Date]],-1),"YYYY-MM")</f>
        <v>2023-11</v>
      </c>
      <c r="AY1983">
        <f>IF(LoanTable[[#This Row],[Loan Status]]="Active",1,0)</f>
        <v>0</v>
      </c>
      <c r="AZ1983">
        <f>IF(COUNTIFS(LoanTable[Client id],LoanTable[[#This Row],[Client id]],LoanTable[Period],LoanTable[[#This Row],[Previous Period]])&gt;0,1,0)</f>
        <v>0</v>
      </c>
      <c r="BA1983" s="17" t="str">
        <f>TEXT(LoanTable[[#This Row],[Disbursement Date]],"YYYY")</f>
        <v>2023</v>
      </c>
      <c r="BB1983" s="10" cm="1">
        <f t="array" ref="BB1983">IF(YEAR(LoanTable[[#This Row],[Disbursement Date]])=MIN(YEAR(LoanTable[Disbursement Date])),"",YEAR(LoanTable[[#This Row],[Disbursement Date]])-1)</f>
        <v>2022</v>
      </c>
      <c r="BC1983" s="10">
        <f>IF(LoanTable[[#This Row],[Previous Year]]="",1,IF(COUNTIFS(LoanTable[Client id],LoanTable[[#This Row],[Client id]],LoanTable[Year],LoanTable[[#This Row],[Previous Year]])&gt;0,1,0))</f>
        <v>0</v>
      </c>
      <c r="BD1983" t="str">
        <f>YEAR(LoanTable[[#This Row],[Disbursement Date]]) &amp; "-Q" &amp; ROUNDUP(MONTH(LoanTable[[#This Row],[Disbursement Date]])/3,0)</f>
        <v>2023-Q4</v>
      </c>
      <c r="BE1983">
        <f>IF(LoanTable[[#This Row],[Disbursement Date]]=LoanTable[[#This Row],[First Loan Date]],1,0)</f>
        <v>0</v>
      </c>
    </row>
    <row r="1984" spans="1:57" x14ac:dyDescent="0.3">
      <c r="A1984" t="s">
        <v>751</v>
      </c>
      <c r="B1984">
        <v>497</v>
      </c>
      <c r="C1984" t="s">
        <v>249</v>
      </c>
      <c r="D1984" t="s">
        <v>573</v>
      </c>
      <c r="E1984">
        <v>2346</v>
      </c>
      <c r="F1984">
        <v>7090</v>
      </c>
      <c r="G1984">
        <v>5541</v>
      </c>
      <c r="H1984" s="5">
        <v>45261</v>
      </c>
      <c r="I1984" t="s">
        <v>612</v>
      </c>
      <c r="J1984" t="s">
        <v>613</v>
      </c>
      <c r="K1984">
        <v>910182</v>
      </c>
      <c r="L1984" t="s">
        <v>257</v>
      </c>
      <c r="M1984" t="s">
        <v>84</v>
      </c>
      <c r="N1984" t="s">
        <v>13</v>
      </c>
      <c r="O1984" t="s">
        <v>28</v>
      </c>
      <c r="P1984">
        <v>46</v>
      </c>
      <c r="Q1984" s="5" t="s">
        <v>59</v>
      </c>
      <c r="R1984" t="s">
        <v>30</v>
      </c>
      <c r="S1984" t="s">
        <v>145</v>
      </c>
      <c r="T1984" t="s">
        <v>44</v>
      </c>
      <c r="U1984" t="s">
        <v>19</v>
      </c>
      <c r="V1984" t="s">
        <v>31</v>
      </c>
      <c r="W1984">
        <v>481</v>
      </c>
      <c r="X1984" t="s">
        <v>574</v>
      </c>
      <c r="Y1984" t="s">
        <v>575</v>
      </c>
      <c r="Z1984" t="s">
        <v>576</v>
      </c>
      <c r="AA1984">
        <v>0.1065</v>
      </c>
      <c r="AB1984" t="s">
        <v>577</v>
      </c>
      <c r="AC1984" t="s">
        <v>578</v>
      </c>
      <c r="AD1984" t="s">
        <v>249</v>
      </c>
      <c r="AE1984" t="s">
        <v>250</v>
      </c>
      <c r="AF1984" t="s">
        <v>251</v>
      </c>
      <c r="AG1984" t="s">
        <v>252</v>
      </c>
      <c r="AH1984" t="s">
        <v>253</v>
      </c>
      <c r="AI1984" t="s">
        <v>254</v>
      </c>
      <c r="AJ1984">
        <v>910182</v>
      </c>
      <c r="AK1984" t="s">
        <v>255</v>
      </c>
      <c r="AL1984" t="s">
        <v>256</v>
      </c>
      <c r="AM1984">
        <v>4185</v>
      </c>
      <c r="AN1984">
        <v>9054</v>
      </c>
      <c r="AO1984">
        <v>2161</v>
      </c>
      <c r="AP1984">
        <v>47.97</v>
      </c>
      <c r="AQ1984">
        <v>3980.2</v>
      </c>
      <c r="AR1984" t="s">
        <v>2626</v>
      </c>
      <c r="AS1984" t="s">
        <v>2626</v>
      </c>
      <c r="AT1984">
        <v>0</v>
      </c>
      <c r="AU1984" t="s">
        <v>2628</v>
      </c>
      <c r="AV1984" s="3">
        <v>42700</v>
      </c>
      <c r="AW1984" s="3" t="str">
        <f>TEXT(LoanTable[[#This Row],[Disbursement Date]],"YYYY-MM")</f>
        <v>2023-12</v>
      </c>
      <c r="AX1984" t="str">
        <f>TEXT(EDATE(LoanTable[[#This Row],[Disbursement Date]],-1),"YYYY-MM")</f>
        <v>2023-11</v>
      </c>
      <c r="AY1984">
        <f>IF(LoanTable[[#This Row],[Loan Status]]="Active",1,0)</f>
        <v>0</v>
      </c>
      <c r="AZ1984">
        <f>IF(COUNTIFS(LoanTable[Client id],LoanTable[[#This Row],[Client id]],LoanTable[Period],LoanTable[[#This Row],[Previous Period]])&gt;0,1,0)</f>
        <v>0</v>
      </c>
      <c r="BA1984" s="17" t="str">
        <f>TEXT(LoanTable[[#This Row],[Disbursement Date]],"YYYY")</f>
        <v>2023</v>
      </c>
      <c r="BB1984" s="10" cm="1">
        <f t="array" ref="BB1984">IF(YEAR(LoanTable[[#This Row],[Disbursement Date]])=MIN(YEAR(LoanTable[Disbursement Date])),"",YEAR(LoanTable[[#This Row],[Disbursement Date]])-1)</f>
        <v>2022</v>
      </c>
      <c r="BC1984" s="10">
        <f>IF(LoanTable[[#This Row],[Previous Year]]="",1,IF(COUNTIFS(LoanTable[Client id],LoanTable[[#This Row],[Client id]],LoanTable[Year],LoanTable[[#This Row],[Previous Year]])&gt;0,1,0))</f>
        <v>0</v>
      </c>
      <c r="BD1984" t="str">
        <f>YEAR(LoanTable[[#This Row],[Disbursement Date]]) &amp; "-Q" &amp; ROUNDUP(MONTH(LoanTable[[#This Row],[Disbursement Date]])/3,0)</f>
        <v>2023-Q4</v>
      </c>
      <c r="BE1984">
        <f>IF(LoanTable[[#This Row],[Disbursement Date]]=LoanTable[[#This Row],[First Loan Date]],1,0)</f>
        <v>0</v>
      </c>
    </row>
    <row r="1985" spans="1:57" x14ac:dyDescent="0.3">
      <c r="A1985" t="s">
        <v>1097</v>
      </c>
      <c r="B1985">
        <v>277</v>
      </c>
      <c r="C1985" t="s">
        <v>265</v>
      </c>
      <c r="D1985" t="s">
        <v>589</v>
      </c>
      <c r="E1985">
        <v>46449</v>
      </c>
      <c r="F1985">
        <v>20868</v>
      </c>
      <c r="G1985">
        <v>10476</v>
      </c>
      <c r="H1985" s="5">
        <v>45262</v>
      </c>
      <c r="I1985" t="s">
        <v>612</v>
      </c>
      <c r="J1985" t="s">
        <v>613</v>
      </c>
      <c r="K1985">
        <v>30179</v>
      </c>
      <c r="L1985" t="s">
        <v>272</v>
      </c>
      <c r="M1985" t="s">
        <v>156</v>
      </c>
      <c r="N1985" t="s">
        <v>13</v>
      </c>
      <c r="O1985" t="s">
        <v>14</v>
      </c>
      <c r="P1985">
        <v>42</v>
      </c>
      <c r="Q1985" s="5" t="s">
        <v>129</v>
      </c>
      <c r="R1985" t="s">
        <v>30</v>
      </c>
      <c r="S1985" t="s">
        <v>145</v>
      </c>
      <c r="T1985" t="s">
        <v>18</v>
      </c>
      <c r="U1985" t="s">
        <v>38</v>
      </c>
      <c r="V1985" t="s">
        <v>39</v>
      </c>
      <c r="W1985">
        <v>534</v>
      </c>
      <c r="X1985" t="s">
        <v>574</v>
      </c>
      <c r="Y1985" t="s">
        <v>590</v>
      </c>
      <c r="Z1985" t="s">
        <v>576</v>
      </c>
      <c r="AA1985">
        <v>9.9099999999999994E-2</v>
      </c>
      <c r="AB1985" t="s">
        <v>577</v>
      </c>
      <c r="AC1985" t="s">
        <v>591</v>
      </c>
      <c r="AD1985" t="s">
        <v>265</v>
      </c>
      <c r="AE1985" t="s">
        <v>266</v>
      </c>
      <c r="AF1985" t="s">
        <v>267</v>
      </c>
      <c r="AG1985" t="s">
        <v>268</v>
      </c>
      <c r="AH1985" t="s">
        <v>269</v>
      </c>
      <c r="AI1985" t="s">
        <v>270</v>
      </c>
      <c r="AJ1985">
        <v>30179</v>
      </c>
      <c r="AK1985" t="s">
        <v>271</v>
      </c>
      <c r="AL1985" t="s">
        <v>241</v>
      </c>
      <c r="AM1985">
        <v>47210</v>
      </c>
      <c r="AN1985">
        <v>21097</v>
      </c>
      <c r="AO1985">
        <v>46207</v>
      </c>
      <c r="AP1985">
        <v>48.95</v>
      </c>
      <c r="AQ1985">
        <v>1324.43</v>
      </c>
      <c r="AR1985" t="s">
        <v>2626</v>
      </c>
      <c r="AS1985" t="s">
        <v>2626</v>
      </c>
      <c r="AT1985">
        <v>0</v>
      </c>
      <c r="AU1985" t="s">
        <v>2628</v>
      </c>
      <c r="AV1985" s="3">
        <v>43408</v>
      </c>
      <c r="AW1985" s="3" t="str">
        <f>TEXT(LoanTable[[#This Row],[Disbursement Date]],"YYYY-MM")</f>
        <v>2023-12</v>
      </c>
      <c r="AX1985" t="str">
        <f>TEXT(EDATE(LoanTable[[#This Row],[Disbursement Date]],-1),"YYYY-MM")</f>
        <v>2023-11</v>
      </c>
      <c r="AY1985">
        <f>IF(LoanTable[[#This Row],[Loan Status]]="Active",1,0)</f>
        <v>0</v>
      </c>
      <c r="AZ1985">
        <f>IF(COUNTIFS(LoanTable[Client id],LoanTable[[#This Row],[Client id]],LoanTable[Period],LoanTable[[#This Row],[Previous Period]])&gt;0,1,0)</f>
        <v>0</v>
      </c>
      <c r="BA1985" s="17" t="str">
        <f>TEXT(LoanTable[[#This Row],[Disbursement Date]],"YYYY")</f>
        <v>2023</v>
      </c>
      <c r="BB1985" s="10" cm="1">
        <f t="array" ref="BB1985">IF(YEAR(LoanTable[[#This Row],[Disbursement Date]])=MIN(YEAR(LoanTable[Disbursement Date])),"",YEAR(LoanTable[[#This Row],[Disbursement Date]])-1)</f>
        <v>2022</v>
      </c>
      <c r="BC1985" s="10">
        <f>IF(LoanTable[[#This Row],[Previous Year]]="",1,IF(COUNTIFS(LoanTable[Client id],LoanTable[[#This Row],[Client id]],LoanTable[Year],LoanTable[[#This Row],[Previous Year]])&gt;0,1,0))</f>
        <v>0</v>
      </c>
      <c r="BD1985" t="str">
        <f>YEAR(LoanTable[[#This Row],[Disbursement Date]]) &amp; "-Q" &amp; ROUNDUP(MONTH(LoanTable[[#This Row],[Disbursement Date]])/3,0)</f>
        <v>2023-Q4</v>
      </c>
      <c r="BE1985">
        <f>IF(LoanTable[[#This Row],[Disbursement Date]]=LoanTable[[#This Row],[First Loan Date]],1,0)</f>
        <v>0</v>
      </c>
    </row>
    <row r="1986" spans="1:57" x14ac:dyDescent="0.3">
      <c r="A1986" t="s">
        <v>1068</v>
      </c>
      <c r="B1986">
        <v>773</v>
      </c>
      <c r="C1986" t="s">
        <v>265</v>
      </c>
      <c r="D1986" t="s">
        <v>589</v>
      </c>
      <c r="E1986">
        <v>30562</v>
      </c>
      <c r="F1986">
        <v>5924</v>
      </c>
      <c r="G1986">
        <v>31221</v>
      </c>
      <c r="H1986" s="5">
        <v>45262</v>
      </c>
      <c r="I1986" t="s">
        <v>615</v>
      </c>
      <c r="J1986" t="s">
        <v>613</v>
      </c>
      <c r="K1986">
        <v>30179</v>
      </c>
      <c r="L1986" t="s">
        <v>272</v>
      </c>
      <c r="M1986" t="s">
        <v>90</v>
      </c>
      <c r="N1986" t="s">
        <v>13</v>
      </c>
      <c r="O1986" t="s">
        <v>28</v>
      </c>
      <c r="P1986">
        <v>52</v>
      </c>
      <c r="Q1986" s="5" t="s">
        <v>92</v>
      </c>
      <c r="R1986" t="s">
        <v>74</v>
      </c>
      <c r="S1986" t="s">
        <v>35</v>
      </c>
      <c r="T1986" t="s">
        <v>18</v>
      </c>
      <c r="U1986" t="s">
        <v>22</v>
      </c>
      <c r="V1986" t="s">
        <v>39</v>
      </c>
      <c r="W1986">
        <v>322</v>
      </c>
      <c r="X1986" t="s">
        <v>574</v>
      </c>
      <c r="Y1986" t="s">
        <v>590</v>
      </c>
      <c r="Z1986" t="s">
        <v>576</v>
      </c>
      <c r="AA1986">
        <v>9.9099999999999994E-2</v>
      </c>
      <c r="AB1986" t="s">
        <v>577</v>
      </c>
      <c r="AC1986" t="s">
        <v>591</v>
      </c>
      <c r="AD1986" t="s">
        <v>265</v>
      </c>
      <c r="AE1986" t="s">
        <v>266</v>
      </c>
      <c r="AF1986" t="s">
        <v>267</v>
      </c>
      <c r="AG1986" t="s">
        <v>268</v>
      </c>
      <c r="AH1986" t="s">
        <v>269</v>
      </c>
      <c r="AI1986" t="s">
        <v>270</v>
      </c>
      <c r="AJ1986">
        <v>30179</v>
      </c>
      <c r="AK1986" t="s">
        <v>271</v>
      </c>
      <c r="AL1986" t="s">
        <v>241</v>
      </c>
      <c r="AM1986">
        <v>31307</v>
      </c>
      <c r="AN1986">
        <v>6115</v>
      </c>
      <c r="AO1986">
        <v>30187</v>
      </c>
      <c r="AP1986">
        <v>21.38</v>
      </c>
      <c r="AQ1986">
        <v>3197.4</v>
      </c>
      <c r="AR1986" t="s">
        <v>2627</v>
      </c>
      <c r="AS1986" t="s">
        <v>2626</v>
      </c>
      <c r="AT1986">
        <v>0</v>
      </c>
      <c r="AU1986" t="s">
        <v>2628</v>
      </c>
      <c r="AV1986" s="3">
        <v>44261</v>
      </c>
      <c r="AW1986" s="3" t="str">
        <f>TEXT(LoanTable[[#This Row],[Disbursement Date]],"YYYY-MM")</f>
        <v>2023-12</v>
      </c>
      <c r="AX1986" t="str">
        <f>TEXT(EDATE(LoanTable[[#This Row],[Disbursement Date]],-1),"YYYY-MM")</f>
        <v>2023-11</v>
      </c>
      <c r="AY1986">
        <f>IF(LoanTable[[#This Row],[Loan Status]]="Active",1,0)</f>
        <v>0</v>
      </c>
      <c r="AZ1986">
        <f>IF(COUNTIFS(LoanTable[Client id],LoanTable[[#This Row],[Client id]],LoanTable[Period],LoanTable[[#This Row],[Previous Period]])&gt;0,1,0)</f>
        <v>0</v>
      </c>
      <c r="BA1986" s="17" t="str">
        <f>TEXT(LoanTable[[#This Row],[Disbursement Date]],"YYYY")</f>
        <v>2023</v>
      </c>
      <c r="BB1986" s="10" cm="1">
        <f t="array" ref="BB1986">IF(YEAR(LoanTable[[#This Row],[Disbursement Date]])=MIN(YEAR(LoanTable[Disbursement Date])),"",YEAR(LoanTable[[#This Row],[Disbursement Date]])-1)</f>
        <v>2022</v>
      </c>
      <c r="BC1986" s="10">
        <f>IF(LoanTable[[#This Row],[Previous Year]]="",1,IF(COUNTIFS(LoanTable[Client id],LoanTable[[#This Row],[Client id]],LoanTable[Year],LoanTable[[#This Row],[Previous Year]])&gt;0,1,0))</f>
        <v>0</v>
      </c>
      <c r="BD1986" t="str">
        <f>YEAR(LoanTable[[#This Row],[Disbursement Date]]) &amp; "-Q" &amp; ROUNDUP(MONTH(LoanTable[[#This Row],[Disbursement Date]])/3,0)</f>
        <v>2023-Q4</v>
      </c>
      <c r="BE1986">
        <f>IF(LoanTable[[#This Row],[Disbursement Date]]=LoanTable[[#This Row],[First Loan Date]],1,0)</f>
        <v>0</v>
      </c>
    </row>
    <row r="1987" spans="1:57" x14ac:dyDescent="0.3">
      <c r="A1987" t="s">
        <v>1370</v>
      </c>
      <c r="B1987">
        <v>973</v>
      </c>
      <c r="C1987" t="s">
        <v>249</v>
      </c>
      <c r="D1987" t="s">
        <v>592</v>
      </c>
      <c r="E1987">
        <v>28082</v>
      </c>
      <c r="F1987">
        <v>15499</v>
      </c>
      <c r="G1987">
        <v>13136</v>
      </c>
      <c r="H1987" s="5">
        <v>45263</v>
      </c>
      <c r="I1987" t="s">
        <v>612</v>
      </c>
      <c r="J1987" t="s">
        <v>619</v>
      </c>
      <c r="K1987">
        <v>910182</v>
      </c>
      <c r="L1987" t="s">
        <v>257</v>
      </c>
      <c r="M1987" t="s">
        <v>86</v>
      </c>
      <c r="N1987" t="s">
        <v>13</v>
      </c>
      <c r="O1987" t="s">
        <v>28</v>
      </c>
      <c r="P1987">
        <v>48</v>
      </c>
      <c r="Q1987" s="5" t="s">
        <v>222</v>
      </c>
      <c r="R1987" t="s">
        <v>74</v>
      </c>
      <c r="S1987" t="s">
        <v>35</v>
      </c>
      <c r="T1987" t="s">
        <v>63</v>
      </c>
      <c r="U1987" t="s">
        <v>26</v>
      </c>
      <c r="V1987" t="s">
        <v>31</v>
      </c>
      <c r="W1987">
        <v>657</v>
      </c>
      <c r="X1987" t="s">
        <v>574</v>
      </c>
      <c r="Y1987" t="s">
        <v>584</v>
      </c>
      <c r="Z1987" t="s">
        <v>593</v>
      </c>
      <c r="AA1987">
        <v>0.1991</v>
      </c>
      <c r="AB1987" t="s">
        <v>594</v>
      </c>
      <c r="AC1987" t="s">
        <v>595</v>
      </c>
      <c r="AD1987" t="s">
        <v>249</v>
      </c>
      <c r="AE1987" t="s">
        <v>250</v>
      </c>
      <c r="AF1987" t="s">
        <v>251</v>
      </c>
      <c r="AG1987" t="s">
        <v>252</v>
      </c>
      <c r="AH1987" t="s">
        <v>253</v>
      </c>
      <c r="AI1987" t="s">
        <v>254</v>
      </c>
      <c r="AJ1987">
        <v>910182</v>
      </c>
      <c r="AK1987" t="s">
        <v>255</v>
      </c>
      <c r="AL1987" t="s">
        <v>256</v>
      </c>
      <c r="AM1987">
        <v>29397</v>
      </c>
      <c r="AN1987">
        <v>16493</v>
      </c>
      <c r="AO1987">
        <v>28026</v>
      </c>
      <c r="AP1987">
        <v>25.01</v>
      </c>
      <c r="AQ1987">
        <v>1456.79</v>
      </c>
      <c r="AR1987" t="s">
        <v>2627</v>
      </c>
      <c r="AS1987" t="s">
        <v>2626</v>
      </c>
      <c r="AT1987">
        <v>1</v>
      </c>
      <c r="AU1987" t="s">
        <v>2628</v>
      </c>
      <c r="AV1987" s="3">
        <v>45263</v>
      </c>
      <c r="AW1987" s="3" t="str">
        <f>TEXT(LoanTable[[#This Row],[Disbursement Date]],"YYYY-MM")</f>
        <v>2023-12</v>
      </c>
      <c r="AX1987" t="str">
        <f>TEXT(EDATE(LoanTable[[#This Row],[Disbursement Date]],-1),"YYYY-MM")</f>
        <v>2023-11</v>
      </c>
      <c r="AY1987">
        <f>IF(LoanTable[[#This Row],[Loan Status]]="Active",1,0)</f>
        <v>0</v>
      </c>
      <c r="AZ1987">
        <f>IF(COUNTIFS(LoanTable[Client id],LoanTable[[#This Row],[Client id]],LoanTable[Period],LoanTable[[#This Row],[Previous Period]])&gt;0,1,0)</f>
        <v>0</v>
      </c>
      <c r="BA1987" s="17" t="str">
        <f>TEXT(LoanTable[[#This Row],[Disbursement Date]],"YYYY")</f>
        <v>2023</v>
      </c>
      <c r="BB1987" s="10" cm="1">
        <f t="array" ref="BB1987">IF(YEAR(LoanTable[[#This Row],[Disbursement Date]])=MIN(YEAR(LoanTable[Disbursement Date])),"",YEAR(LoanTable[[#This Row],[Disbursement Date]])-1)</f>
        <v>2022</v>
      </c>
      <c r="BC1987" s="10">
        <f>IF(LoanTable[[#This Row],[Previous Year]]="",1,IF(COUNTIFS(LoanTable[Client id],LoanTable[[#This Row],[Client id]],LoanTable[Year],LoanTable[[#This Row],[Previous Year]])&gt;0,1,0))</f>
        <v>0</v>
      </c>
      <c r="BD1987" t="str">
        <f>YEAR(LoanTable[[#This Row],[Disbursement Date]]) &amp; "-Q" &amp; ROUNDUP(MONTH(LoanTable[[#This Row],[Disbursement Date]])/3,0)</f>
        <v>2023-Q4</v>
      </c>
      <c r="BE1987">
        <f>IF(LoanTable[[#This Row],[Disbursement Date]]=LoanTable[[#This Row],[First Loan Date]],1,0)</f>
        <v>1</v>
      </c>
    </row>
    <row r="1988" spans="1:57" x14ac:dyDescent="0.3">
      <c r="A1988" t="s">
        <v>1773</v>
      </c>
      <c r="B1988">
        <v>405</v>
      </c>
      <c r="C1988" t="s">
        <v>243</v>
      </c>
      <c r="D1988" t="s">
        <v>583</v>
      </c>
      <c r="E1988">
        <v>4082</v>
      </c>
      <c r="F1988">
        <v>43211</v>
      </c>
      <c r="G1988">
        <v>41140</v>
      </c>
      <c r="H1988" s="5">
        <v>45264</v>
      </c>
      <c r="I1988" t="s">
        <v>612</v>
      </c>
      <c r="J1988" t="s">
        <v>619</v>
      </c>
      <c r="K1988">
        <v>160051</v>
      </c>
      <c r="L1988" t="s">
        <v>245</v>
      </c>
      <c r="M1988" t="s">
        <v>40</v>
      </c>
      <c r="N1988" t="s">
        <v>13</v>
      </c>
      <c r="O1988" t="s">
        <v>14</v>
      </c>
      <c r="P1988">
        <v>43</v>
      </c>
      <c r="Q1988" s="5" t="s">
        <v>94</v>
      </c>
      <c r="R1988" t="s">
        <v>104</v>
      </c>
      <c r="S1988" t="s">
        <v>105</v>
      </c>
      <c r="T1988" t="s">
        <v>18</v>
      </c>
      <c r="U1988" t="s">
        <v>65</v>
      </c>
      <c r="V1988" t="s">
        <v>20</v>
      </c>
      <c r="W1988">
        <v>528</v>
      </c>
      <c r="X1988" t="s">
        <v>574</v>
      </c>
      <c r="Y1988" t="s">
        <v>584</v>
      </c>
      <c r="Z1988" t="s">
        <v>576</v>
      </c>
      <c r="AA1988">
        <v>0.1825</v>
      </c>
      <c r="AB1988" t="s">
        <v>585</v>
      </c>
      <c r="AC1988" t="s">
        <v>586</v>
      </c>
      <c r="AD1988" t="s">
        <v>243</v>
      </c>
      <c r="AE1988" t="s">
        <v>234</v>
      </c>
      <c r="AF1988" t="s">
        <v>235</v>
      </c>
      <c r="AG1988" t="s">
        <v>236</v>
      </c>
      <c r="AH1988" t="s">
        <v>237</v>
      </c>
      <c r="AI1988" t="s">
        <v>243</v>
      </c>
      <c r="AJ1988">
        <v>160051</v>
      </c>
      <c r="AK1988" t="s">
        <v>244</v>
      </c>
      <c r="AL1988" t="s">
        <v>241</v>
      </c>
      <c r="AM1988">
        <v>4420</v>
      </c>
      <c r="AN1988">
        <v>43398</v>
      </c>
      <c r="AO1988">
        <v>3620</v>
      </c>
      <c r="AP1988">
        <v>21.01</v>
      </c>
      <c r="AQ1988">
        <v>4627.42</v>
      </c>
      <c r="AR1988" t="s">
        <v>2626</v>
      </c>
      <c r="AS1988" t="s">
        <v>2626</v>
      </c>
      <c r="AT1988">
        <v>2</v>
      </c>
      <c r="AU1988" t="s">
        <v>2628</v>
      </c>
      <c r="AV1988" s="3">
        <v>43980</v>
      </c>
      <c r="AW1988" s="3" t="str">
        <f>TEXT(LoanTable[[#This Row],[Disbursement Date]],"YYYY-MM")</f>
        <v>2023-12</v>
      </c>
      <c r="AX1988" t="str">
        <f>TEXT(EDATE(LoanTable[[#This Row],[Disbursement Date]],-1),"YYYY-MM")</f>
        <v>2023-11</v>
      </c>
      <c r="AY1988">
        <f>IF(LoanTable[[#This Row],[Loan Status]]="Active",1,0)</f>
        <v>0</v>
      </c>
      <c r="AZ1988">
        <f>IF(COUNTIFS(LoanTable[Client id],LoanTable[[#This Row],[Client id]],LoanTable[Period],LoanTable[[#This Row],[Previous Period]])&gt;0,1,0)</f>
        <v>0</v>
      </c>
      <c r="BA1988" s="17" t="str">
        <f>TEXT(LoanTable[[#This Row],[Disbursement Date]],"YYYY")</f>
        <v>2023</v>
      </c>
      <c r="BB1988" s="10" cm="1">
        <f t="array" ref="BB1988">IF(YEAR(LoanTable[[#This Row],[Disbursement Date]])=MIN(YEAR(LoanTable[Disbursement Date])),"",YEAR(LoanTable[[#This Row],[Disbursement Date]])-1)</f>
        <v>2022</v>
      </c>
      <c r="BC1988" s="10">
        <f>IF(LoanTable[[#This Row],[Previous Year]]="",1,IF(COUNTIFS(LoanTable[Client id],LoanTable[[#This Row],[Client id]],LoanTable[Year],LoanTable[[#This Row],[Previous Year]])&gt;0,1,0))</f>
        <v>0</v>
      </c>
      <c r="BD1988" t="str">
        <f>YEAR(LoanTable[[#This Row],[Disbursement Date]]) &amp; "-Q" &amp; ROUNDUP(MONTH(LoanTable[[#This Row],[Disbursement Date]])/3,0)</f>
        <v>2023-Q4</v>
      </c>
      <c r="BE1988">
        <f>IF(LoanTable[[#This Row],[Disbursement Date]]=LoanTable[[#This Row],[First Loan Date]],1,0)</f>
        <v>0</v>
      </c>
    </row>
    <row r="1989" spans="1:57" x14ac:dyDescent="0.3">
      <c r="A1989" t="s">
        <v>2000</v>
      </c>
      <c r="B1989">
        <v>12</v>
      </c>
      <c r="C1989" t="s">
        <v>330</v>
      </c>
      <c r="D1989" t="s">
        <v>573</v>
      </c>
      <c r="E1989">
        <v>36642</v>
      </c>
      <c r="F1989">
        <v>30408</v>
      </c>
      <c r="G1989">
        <v>10006</v>
      </c>
      <c r="H1989" s="5">
        <v>45265</v>
      </c>
      <c r="I1989" t="s">
        <v>615</v>
      </c>
      <c r="J1989" t="s">
        <v>619</v>
      </c>
      <c r="K1989">
        <v>690076</v>
      </c>
      <c r="L1989" t="s">
        <v>337</v>
      </c>
      <c r="M1989" t="s">
        <v>48</v>
      </c>
      <c r="N1989" t="s">
        <v>13</v>
      </c>
      <c r="O1989" t="s">
        <v>14</v>
      </c>
      <c r="P1989">
        <v>45</v>
      </c>
      <c r="Q1989" s="6" t="s">
        <v>49</v>
      </c>
      <c r="R1989" t="s">
        <v>16</v>
      </c>
      <c r="S1989" t="s">
        <v>35</v>
      </c>
      <c r="T1989" t="s">
        <v>44</v>
      </c>
      <c r="U1989" t="s">
        <v>19</v>
      </c>
      <c r="V1989" t="s">
        <v>31</v>
      </c>
      <c r="W1989">
        <v>417</v>
      </c>
      <c r="X1989" t="s">
        <v>574</v>
      </c>
      <c r="Y1989" t="s">
        <v>575</v>
      </c>
      <c r="Z1989" t="s">
        <v>576</v>
      </c>
      <c r="AA1989">
        <v>0.1065</v>
      </c>
      <c r="AB1989" t="s">
        <v>577</v>
      </c>
      <c r="AC1989" t="s">
        <v>578</v>
      </c>
      <c r="AD1989" t="s">
        <v>330</v>
      </c>
      <c r="AE1989" t="s">
        <v>331</v>
      </c>
      <c r="AF1989" t="s">
        <v>332</v>
      </c>
      <c r="AG1989" t="s">
        <v>333</v>
      </c>
      <c r="AH1989" t="s">
        <v>334</v>
      </c>
      <c r="AI1989" t="s">
        <v>335</v>
      </c>
      <c r="AJ1989">
        <v>690076</v>
      </c>
      <c r="AK1989" t="s">
        <v>336</v>
      </c>
      <c r="AL1989" t="s">
        <v>239</v>
      </c>
      <c r="AM1989">
        <v>38428</v>
      </c>
      <c r="AN1989">
        <v>31898</v>
      </c>
      <c r="AO1989">
        <v>36458</v>
      </c>
      <c r="AP1989">
        <v>20.5</v>
      </c>
      <c r="AQ1989">
        <v>1812.48</v>
      </c>
      <c r="AR1989" t="s">
        <v>2626</v>
      </c>
      <c r="AS1989" t="s">
        <v>2626</v>
      </c>
      <c r="AT1989">
        <v>1</v>
      </c>
      <c r="AU1989" t="s">
        <v>2628</v>
      </c>
      <c r="AV1989" s="3">
        <v>42847</v>
      </c>
      <c r="AW1989" s="3" t="str">
        <f>TEXT(LoanTable[[#This Row],[Disbursement Date]],"YYYY-MM")</f>
        <v>2023-12</v>
      </c>
      <c r="AX1989" t="str">
        <f>TEXT(EDATE(LoanTable[[#This Row],[Disbursement Date]],-1),"YYYY-MM")</f>
        <v>2023-11</v>
      </c>
      <c r="AY1989">
        <f>IF(LoanTable[[#This Row],[Loan Status]]="Active",1,0)</f>
        <v>0</v>
      </c>
      <c r="AZ1989">
        <f>IF(COUNTIFS(LoanTable[Client id],LoanTable[[#This Row],[Client id]],LoanTable[Period],LoanTable[[#This Row],[Previous Period]])&gt;0,1,0)</f>
        <v>1</v>
      </c>
      <c r="BA1989" s="17" t="str">
        <f>TEXT(LoanTable[[#This Row],[Disbursement Date]],"YYYY")</f>
        <v>2023</v>
      </c>
      <c r="BB1989" s="10" cm="1">
        <f t="array" ref="BB1989">IF(YEAR(LoanTable[[#This Row],[Disbursement Date]])=MIN(YEAR(LoanTable[Disbursement Date])),"",YEAR(LoanTable[[#This Row],[Disbursement Date]])-1)</f>
        <v>2022</v>
      </c>
      <c r="BC1989" s="10">
        <f>IF(LoanTable[[#This Row],[Previous Year]]="",1,IF(COUNTIFS(LoanTable[Client id],LoanTable[[#This Row],[Client id]],LoanTable[Year],LoanTable[[#This Row],[Previous Year]])&gt;0,1,0))</f>
        <v>0</v>
      </c>
      <c r="BD1989" t="str">
        <f>YEAR(LoanTable[[#This Row],[Disbursement Date]]) &amp; "-Q" &amp; ROUNDUP(MONTH(LoanTable[[#This Row],[Disbursement Date]])/3,0)</f>
        <v>2023-Q4</v>
      </c>
      <c r="BE1989">
        <f>IF(LoanTable[[#This Row],[Disbursement Date]]=LoanTable[[#This Row],[First Loan Date]],1,0)</f>
        <v>0</v>
      </c>
    </row>
    <row r="1990" spans="1:57" x14ac:dyDescent="0.3">
      <c r="A1990" t="s">
        <v>849</v>
      </c>
      <c r="B1990">
        <v>672</v>
      </c>
      <c r="C1990" t="s">
        <v>523</v>
      </c>
      <c r="D1990" t="s">
        <v>589</v>
      </c>
      <c r="E1990">
        <v>7403</v>
      </c>
      <c r="F1990">
        <v>15384</v>
      </c>
      <c r="G1990">
        <v>28626</v>
      </c>
      <c r="H1990" s="5">
        <v>45269</v>
      </c>
      <c r="I1990" t="s">
        <v>612</v>
      </c>
      <c r="J1990" t="s">
        <v>613</v>
      </c>
      <c r="K1990">
        <v>800018</v>
      </c>
      <c r="L1990" t="s">
        <v>526</v>
      </c>
      <c r="M1990" t="s">
        <v>153</v>
      </c>
      <c r="N1990" t="s">
        <v>13</v>
      </c>
      <c r="O1990" t="s">
        <v>14</v>
      </c>
      <c r="P1990">
        <v>40</v>
      </c>
      <c r="Q1990" s="5" t="s">
        <v>85</v>
      </c>
      <c r="R1990" t="s">
        <v>30</v>
      </c>
      <c r="S1990" t="s">
        <v>145</v>
      </c>
      <c r="T1990" t="s">
        <v>18</v>
      </c>
      <c r="U1990" t="s">
        <v>26</v>
      </c>
      <c r="V1990" t="s">
        <v>20</v>
      </c>
      <c r="W1990">
        <v>318</v>
      </c>
      <c r="X1990" t="s">
        <v>574</v>
      </c>
      <c r="Y1990" t="s">
        <v>590</v>
      </c>
      <c r="Z1990" t="s">
        <v>576</v>
      </c>
      <c r="AA1990">
        <v>9.9099999999999994E-2</v>
      </c>
      <c r="AB1990" t="s">
        <v>577</v>
      </c>
      <c r="AC1990" t="s">
        <v>591</v>
      </c>
      <c r="AD1990" t="s">
        <v>523</v>
      </c>
      <c r="AE1990" t="s">
        <v>250</v>
      </c>
      <c r="AF1990" t="s">
        <v>251</v>
      </c>
      <c r="AG1990" t="s">
        <v>252</v>
      </c>
      <c r="AH1990" t="s">
        <v>253</v>
      </c>
      <c r="AI1990" t="s">
        <v>524</v>
      </c>
      <c r="AJ1990">
        <v>800018</v>
      </c>
      <c r="AK1990" t="s">
        <v>525</v>
      </c>
      <c r="AL1990" t="s">
        <v>239</v>
      </c>
      <c r="AM1990">
        <v>8219</v>
      </c>
      <c r="AN1990">
        <v>15716</v>
      </c>
      <c r="AO1990">
        <v>7276</v>
      </c>
      <c r="AP1990">
        <v>21.77</v>
      </c>
      <c r="AQ1990">
        <v>1162.0999999999999</v>
      </c>
      <c r="AR1990" t="s">
        <v>2626</v>
      </c>
      <c r="AS1990" t="s">
        <v>2626</v>
      </c>
      <c r="AT1990">
        <v>0</v>
      </c>
      <c r="AU1990" t="s">
        <v>2628</v>
      </c>
      <c r="AV1990" s="3">
        <v>42181</v>
      </c>
      <c r="AW1990" s="3" t="str">
        <f>TEXT(LoanTable[[#This Row],[Disbursement Date]],"YYYY-MM")</f>
        <v>2023-12</v>
      </c>
      <c r="AX1990" t="str">
        <f>TEXT(EDATE(LoanTable[[#This Row],[Disbursement Date]],-1),"YYYY-MM")</f>
        <v>2023-11</v>
      </c>
      <c r="AY1990">
        <f>IF(LoanTable[[#This Row],[Loan Status]]="Active",1,0)</f>
        <v>0</v>
      </c>
      <c r="AZ1990">
        <f>IF(COUNTIFS(LoanTable[Client id],LoanTable[[#This Row],[Client id]],LoanTable[Period],LoanTable[[#This Row],[Previous Period]])&gt;0,1,0)</f>
        <v>0</v>
      </c>
      <c r="BA1990" s="17" t="str">
        <f>TEXT(LoanTable[[#This Row],[Disbursement Date]],"YYYY")</f>
        <v>2023</v>
      </c>
      <c r="BB1990" s="10" cm="1">
        <f t="array" ref="BB1990">IF(YEAR(LoanTable[[#This Row],[Disbursement Date]])=MIN(YEAR(LoanTable[Disbursement Date])),"",YEAR(LoanTable[[#This Row],[Disbursement Date]])-1)</f>
        <v>2022</v>
      </c>
      <c r="BC1990" s="10">
        <f>IF(LoanTable[[#This Row],[Previous Year]]="",1,IF(COUNTIFS(LoanTable[Client id],LoanTable[[#This Row],[Client id]],LoanTable[Year],LoanTable[[#This Row],[Previous Year]])&gt;0,1,0))</f>
        <v>0</v>
      </c>
      <c r="BD1990" t="str">
        <f>YEAR(LoanTable[[#This Row],[Disbursement Date]]) &amp; "-Q" &amp; ROUNDUP(MONTH(LoanTable[[#This Row],[Disbursement Date]])/3,0)</f>
        <v>2023-Q4</v>
      </c>
      <c r="BE1990">
        <f>IF(LoanTable[[#This Row],[Disbursement Date]]=LoanTable[[#This Row],[First Loan Date]],1,0)</f>
        <v>0</v>
      </c>
    </row>
    <row r="1991" spans="1:57" x14ac:dyDescent="0.3">
      <c r="A1991" t="s">
        <v>2277</v>
      </c>
      <c r="B1991">
        <v>467</v>
      </c>
      <c r="C1991" t="s">
        <v>350</v>
      </c>
      <c r="D1991" t="s">
        <v>587</v>
      </c>
      <c r="E1991">
        <v>14286</v>
      </c>
      <c r="F1991">
        <v>47322</v>
      </c>
      <c r="G1991">
        <v>26484</v>
      </c>
      <c r="H1991" s="5">
        <v>45270</v>
      </c>
      <c r="I1991" t="s">
        <v>615</v>
      </c>
      <c r="J1991" t="s">
        <v>613</v>
      </c>
      <c r="K1991">
        <v>700013</v>
      </c>
      <c r="L1991" t="s">
        <v>351</v>
      </c>
      <c r="M1991" t="s">
        <v>133</v>
      </c>
      <c r="N1991" t="s">
        <v>13</v>
      </c>
      <c r="O1991" t="s">
        <v>33</v>
      </c>
      <c r="P1991">
        <v>24</v>
      </c>
      <c r="Q1991" s="5" t="s">
        <v>34</v>
      </c>
      <c r="R1991" t="s">
        <v>30</v>
      </c>
      <c r="S1991" t="s">
        <v>145</v>
      </c>
      <c r="T1991" t="s">
        <v>18</v>
      </c>
      <c r="U1991" t="s">
        <v>65</v>
      </c>
      <c r="V1991" t="s">
        <v>39</v>
      </c>
      <c r="W1991">
        <v>443</v>
      </c>
      <c r="X1991" t="s">
        <v>574</v>
      </c>
      <c r="Y1991" t="s">
        <v>584</v>
      </c>
      <c r="Z1991" t="s">
        <v>576</v>
      </c>
      <c r="AA1991">
        <v>6.6199999999999995E-2</v>
      </c>
      <c r="AB1991" t="s">
        <v>581</v>
      </c>
      <c r="AC1991" t="s">
        <v>588</v>
      </c>
      <c r="AD1991" t="s">
        <v>350</v>
      </c>
      <c r="AE1991" t="s">
        <v>331</v>
      </c>
      <c r="AF1991" t="s">
        <v>332</v>
      </c>
      <c r="AG1991" t="s">
        <v>333</v>
      </c>
      <c r="AH1991" t="s">
        <v>334</v>
      </c>
      <c r="AI1991" t="s">
        <v>335</v>
      </c>
      <c r="AJ1991">
        <v>700013</v>
      </c>
      <c r="AK1991" t="s">
        <v>247</v>
      </c>
      <c r="AL1991" t="s">
        <v>241</v>
      </c>
      <c r="AM1991">
        <v>14438</v>
      </c>
      <c r="AN1991">
        <v>47967</v>
      </c>
      <c r="AO1991">
        <v>14151</v>
      </c>
      <c r="AP1991">
        <v>45.94</v>
      </c>
      <c r="AQ1991">
        <v>375.4</v>
      </c>
      <c r="AR1991" t="s">
        <v>2626</v>
      </c>
      <c r="AS1991" t="s">
        <v>2626</v>
      </c>
      <c r="AT1991">
        <v>0</v>
      </c>
      <c r="AU1991" t="s">
        <v>2629</v>
      </c>
      <c r="AV1991" s="3">
        <v>42369</v>
      </c>
      <c r="AW1991" s="3" t="str">
        <f>TEXT(LoanTable[[#This Row],[Disbursement Date]],"YYYY-MM")</f>
        <v>2023-12</v>
      </c>
      <c r="AX1991" t="str">
        <f>TEXT(EDATE(LoanTable[[#This Row],[Disbursement Date]],-1),"YYYY-MM")</f>
        <v>2023-11</v>
      </c>
      <c r="AY1991">
        <f>IF(LoanTable[[#This Row],[Loan Status]]="Active",1,0)</f>
        <v>0</v>
      </c>
      <c r="AZ1991">
        <f>IF(COUNTIFS(LoanTable[Client id],LoanTable[[#This Row],[Client id]],LoanTable[Period],LoanTable[[#This Row],[Previous Period]])&gt;0,1,0)</f>
        <v>0</v>
      </c>
      <c r="BA1991" s="17" t="str">
        <f>TEXT(LoanTable[[#This Row],[Disbursement Date]],"YYYY")</f>
        <v>2023</v>
      </c>
      <c r="BB1991" s="10" cm="1">
        <f t="array" ref="BB1991">IF(YEAR(LoanTable[[#This Row],[Disbursement Date]])=MIN(YEAR(LoanTable[Disbursement Date])),"",YEAR(LoanTable[[#This Row],[Disbursement Date]])-1)</f>
        <v>2022</v>
      </c>
      <c r="BC1991" s="10">
        <f>IF(LoanTable[[#This Row],[Previous Year]]="",1,IF(COUNTIFS(LoanTable[Client id],LoanTable[[#This Row],[Client id]],LoanTable[Year],LoanTable[[#This Row],[Previous Year]])&gt;0,1,0))</f>
        <v>0</v>
      </c>
      <c r="BD1991" t="str">
        <f>YEAR(LoanTable[[#This Row],[Disbursement Date]]) &amp; "-Q" &amp; ROUNDUP(MONTH(LoanTable[[#This Row],[Disbursement Date]])/3,0)</f>
        <v>2023-Q4</v>
      </c>
      <c r="BE1991">
        <f>IF(LoanTable[[#This Row],[Disbursement Date]]=LoanTable[[#This Row],[First Loan Date]],1,0)</f>
        <v>0</v>
      </c>
    </row>
    <row r="1992" spans="1:57" x14ac:dyDescent="0.3">
      <c r="A1992" t="s">
        <v>2143</v>
      </c>
      <c r="B1992">
        <v>325</v>
      </c>
      <c r="C1992" t="s">
        <v>249</v>
      </c>
      <c r="D1992" t="s">
        <v>589</v>
      </c>
      <c r="E1992">
        <v>43050</v>
      </c>
      <c r="F1992">
        <v>11760</v>
      </c>
      <c r="G1992">
        <v>24669</v>
      </c>
      <c r="H1992" s="5">
        <v>45271</v>
      </c>
      <c r="I1992" t="s">
        <v>612</v>
      </c>
      <c r="J1992" t="s">
        <v>619</v>
      </c>
      <c r="K1992">
        <v>910182</v>
      </c>
      <c r="L1992" t="s">
        <v>257</v>
      </c>
      <c r="M1992" t="s">
        <v>134</v>
      </c>
      <c r="N1992" t="s">
        <v>13</v>
      </c>
      <c r="O1992" t="s">
        <v>14</v>
      </c>
      <c r="P1992">
        <v>45</v>
      </c>
      <c r="Q1992" s="5" t="s">
        <v>193</v>
      </c>
      <c r="R1992" t="s">
        <v>74</v>
      </c>
      <c r="S1992" t="s">
        <v>105</v>
      </c>
      <c r="T1992" t="s">
        <v>63</v>
      </c>
      <c r="U1992" t="s">
        <v>65</v>
      </c>
      <c r="V1992" t="s">
        <v>20</v>
      </c>
      <c r="W1992">
        <v>830</v>
      </c>
      <c r="X1992" t="s">
        <v>574</v>
      </c>
      <c r="Y1992" t="s">
        <v>590</v>
      </c>
      <c r="Z1992" t="s">
        <v>576</v>
      </c>
      <c r="AA1992">
        <v>9.9099999999999994E-2</v>
      </c>
      <c r="AB1992" t="s">
        <v>577</v>
      </c>
      <c r="AC1992" t="s">
        <v>591</v>
      </c>
      <c r="AD1992" t="s">
        <v>249</v>
      </c>
      <c r="AE1992" t="s">
        <v>250</v>
      </c>
      <c r="AF1992" t="s">
        <v>251</v>
      </c>
      <c r="AG1992" t="s">
        <v>252</v>
      </c>
      <c r="AH1992" t="s">
        <v>253</v>
      </c>
      <c r="AI1992" t="s">
        <v>254</v>
      </c>
      <c r="AJ1992">
        <v>910182</v>
      </c>
      <c r="AK1992" t="s">
        <v>255</v>
      </c>
      <c r="AL1992" t="s">
        <v>256</v>
      </c>
      <c r="AM1992">
        <v>43291</v>
      </c>
      <c r="AN1992">
        <v>12758</v>
      </c>
      <c r="AO1992">
        <v>42820</v>
      </c>
      <c r="AP1992">
        <v>30.75</v>
      </c>
      <c r="AQ1992">
        <v>1172.97</v>
      </c>
      <c r="AR1992" t="s">
        <v>2626</v>
      </c>
      <c r="AS1992" t="s">
        <v>2626</v>
      </c>
      <c r="AT1992">
        <v>0</v>
      </c>
      <c r="AU1992" t="s">
        <v>2628</v>
      </c>
      <c r="AV1992" s="3">
        <v>43430</v>
      </c>
      <c r="AW1992" s="3" t="str">
        <f>TEXT(LoanTable[[#This Row],[Disbursement Date]],"YYYY-MM")</f>
        <v>2023-12</v>
      </c>
      <c r="AX1992" t="str">
        <f>TEXT(EDATE(LoanTable[[#This Row],[Disbursement Date]],-1),"YYYY-MM")</f>
        <v>2023-11</v>
      </c>
      <c r="AY1992">
        <f>IF(LoanTable[[#This Row],[Loan Status]]="Active",1,0)</f>
        <v>0</v>
      </c>
      <c r="AZ1992">
        <f>IF(COUNTIFS(LoanTable[Client id],LoanTable[[#This Row],[Client id]],LoanTable[Period],LoanTable[[#This Row],[Previous Period]])&gt;0,1,0)</f>
        <v>0</v>
      </c>
      <c r="BA1992" s="17" t="str">
        <f>TEXT(LoanTable[[#This Row],[Disbursement Date]],"YYYY")</f>
        <v>2023</v>
      </c>
      <c r="BB1992" s="10" cm="1">
        <f t="array" ref="BB1992">IF(YEAR(LoanTable[[#This Row],[Disbursement Date]])=MIN(YEAR(LoanTable[Disbursement Date])),"",YEAR(LoanTable[[#This Row],[Disbursement Date]])-1)</f>
        <v>2022</v>
      </c>
      <c r="BC1992" s="10">
        <f>IF(LoanTable[[#This Row],[Previous Year]]="",1,IF(COUNTIFS(LoanTable[Client id],LoanTable[[#This Row],[Client id]],LoanTable[Year],LoanTable[[#This Row],[Previous Year]])&gt;0,1,0))</f>
        <v>1</v>
      </c>
      <c r="BD1992" t="str">
        <f>YEAR(LoanTable[[#This Row],[Disbursement Date]]) &amp; "-Q" &amp; ROUNDUP(MONTH(LoanTable[[#This Row],[Disbursement Date]])/3,0)</f>
        <v>2023-Q4</v>
      </c>
      <c r="BE1992">
        <f>IF(LoanTable[[#This Row],[Disbursement Date]]=LoanTable[[#This Row],[First Loan Date]],1,0)</f>
        <v>0</v>
      </c>
    </row>
    <row r="1993" spans="1:57" x14ac:dyDescent="0.3">
      <c r="A1993" t="s">
        <v>1391</v>
      </c>
      <c r="B1993">
        <v>72</v>
      </c>
      <c r="C1993" t="s">
        <v>563</v>
      </c>
      <c r="D1993" t="s">
        <v>573</v>
      </c>
      <c r="E1993">
        <v>26536</v>
      </c>
      <c r="F1993">
        <v>2013</v>
      </c>
      <c r="G1993">
        <v>9887</v>
      </c>
      <c r="H1993" s="5">
        <v>45275</v>
      </c>
      <c r="I1993" t="s">
        <v>615</v>
      </c>
      <c r="J1993" t="s">
        <v>619</v>
      </c>
      <c r="K1993">
        <v>1440051</v>
      </c>
      <c r="L1993" t="s">
        <v>565</v>
      </c>
      <c r="M1993" t="s">
        <v>70</v>
      </c>
      <c r="N1993" t="s">
        <v>13</v>
      </c>
      <c r="O1993" t="s">
        <v>46</v>
      </c>
      <c r="P1993">
        <v>29</v>
      </c>
      <c r="Q1993" s="6" t="s">
        <v>135</v>
      </c>
      <c r="R1993" t="s">
        <v>74</v>
      </c>
      <c r="S1993" t="s">
        <v>35</v>
      </c>
      <c r="T1993" t="s">
        <v>63</v>
      </c>
      <c r="U1993" t="s">
        <v>65</v>
      </c>
      <c r="V1993" t="s">
        <v>20</v>
      </c>
      <c r="W1993">
        <v>712</v>
      </c>
      <c r="X1993" t="s">
        <v>574</v>
      </c>
      <c r="Y1993" t="s">
        <v>575</v>
      </c>
      <c r="Z1993" t="s">
        <v>576</v>
      </c>
      <c r="AA1993">
        <v>0.1065</v>
      </c>
      <c r="AB1993" t="s">
        <v>577</v>
      </c>
      <c r="AC1993" t="s">
        <v>578</v>
      </c>
      <c r="AD1993" t="s">
        <v>563</v>
      </c>
      <c r="AE1993" t="s">
        <v>375</v>
      </c>
      <c r="AF1993" t="s">
        <v>376</v>
      </c>
      <c r="AG1993" t="s">
        <v>377</v>
      </c>
      <c r="AH1993" t="s">
        <v>378</v>
      </c>
      <c r="AI1993" t="s">
        <v>563</v>
      </c>
      <c r="AJ1993">
        <v>1440051</v>
      </c>
      <c r="AK1993" t="s">
        <v>564</v>
      </c>
      <c r="AL1993" t="s">
        <v>256</v>
      </c>
      <c r="AM1993">
        <v>28182</v>
      </c>
      <c r="AN1993">
        <v>2187</v>
      </c>
      <c r="AO1993">
        <v>26479</v>
      </c>
      <c r="AP1993">
        <v>38.659999999999997</v>
      </c>
      <c r="AQ1993">
        <v>4661.17</v>
      </c>
      <c r="AR1993" t="s">
        <v>2626</v>
      </c>
      <c r="AS1993" t="s">
        <v>2627</v>
      </c>
      <c r="AT1993">
        <v>1</v>
      </c>
      <c r="AU1993" t="s">
        <v>2628</v>
      </c>
      <c r="AV1993" s="3">
        <v>42605</v>
      </c>
      <c r="AW1993" s="3" t="str">
        <f>TEXT(LoanTable[[#This Row],[Disbursement Date]],"YYYY-MM")</f>
        <v>2023-12</v>
      </c>
      <c r="AX1993" t="str">
        <f>TEXT(EDATE(LoanTable[[#This Row],[Disbursement Date]],-1),"YYYY-MM")</f>
        <v>2023-11</v>
      </c>
      <c r="AY1993">
        <f>IF(LoanTable[[#This Row],[Loan Status]]="Active",1,0)</f>
        <v>0</v>
      </c>
      <c r="AZ1993">
        <f>IF(COUNTIFS(LoanTable[Client id],LoanTable[[#This Row],[Client id]],LoanTable[Period],LoanTable[[#This Row],[Previous Period]])&gt;0,1,0)</f>
        <v>0</v>
      </c>
      <c r="BA1993" s="17" t="str">
        <f>TEXT(LoanTable[[#This Row],[Disbursement Date]],"YYYY")</f>
        <v>2023</v>
      </c>
      <c r="BB1993" s="10" cm="1">
        <f t="array" ref="BB1993">IF(YEAR(LoanTable[[#This Row],[Disbursement Date]])=MIN(YEAR(LoanTable[Disbursement Date])),"",YEAR(LoanTable[[#This Row],[Disbursement Date]])-1)</f>
        <v>2022</v>
      </c>
      <c r="BC1993" s="10">
        <f>IF(LoanTable[[#This Row],[Previous Year]]="",1,IF(COUNTIFS(LoanTable[Client id],LoanTable[[#This Row],[Client id]],LoanTable[Year],LoanTable[[#This Row],[Previous Year]])&gt;0,1,0))</f>
        <v>0</v>
      </c>
      <c r="BD1993" t="str">
        <f>YEAR(LoanTable[[#This Row],[Disbursement Date]]) &amp; "-Q" &amp; ROUNDUP(MONTH(LoanTable[[#This Row],[Disbursement Date]])/3,0)</f>
        <v>2023-Q4</v>
      </c>
      <c r="BE1993">
        <f>IF(LoanTable[[#This Row],[Disbursement Date]]=LoanTable[[#This Row],[First Loan Date]],1,0)</f>
        <v>0</v>
      </c>
    </row>
    <row r="1994" spans="1:57" x14ac:dyDescent="0.3">
      <c r="A1994" t="s">
        <v>2374</v>
      </c>
      <c r="B1994">
        <v>449</v>
      </c>
      <c r="C1994" t="s">
        <v>523</v>
      </c>
      <c r="D1994" t="s">
        <v>573</v>
      </c>
      <c r="E1994">
        <v>7851</v>
      </c>
      <c r="F1994">
        <v>40957</v>
      </c>
      <c r="G1994">
        <v>35767</v>
      </c>
      <c r="H1994" s="5">
        <v>45276</v>
      </c>
      <c r="I1994" t="s">
        <v>615</v>
      </c>
      <c r="J1994" t="s">
        <v>619</v>
      </c>
      <c r="K1994">
        <v>800018</v>
      </c>
      <c r="L1994" t="s">
        <v>526</v>
      </c>
      <c r="M1994" t="s">
        <v>45</v>
      </c>
      <c r="N1994" t="s">
        <v>13</v>
      </c>
      <c r="O1994" t="s">
        <v>28</v>
      </c>
      <c r="P1994">
        <v>51</v>
      </c>
      <c r="Q1994" s="5" t="s">
        <v>62</v>
      </c>
      <c r="R1994" t="s">
        <v>25</v>
      </c>
      <c r="S1994" t="s">
        <v>35</v>
      </c>
      <c r="T1994" t="s">
        <v>63</v>
      </c>
      <c r="U1994" t="s">
        <v>22</v>
      </c>
      <c r="V1994" t="s">
        <v>31</v>
      </c>
      <c r="W1994">
        <v>375</v>
      </c>
      <c r="X1994" t="s">
        <v>574</v>
      </c>
      <c r="Y1994" t="s">
        <v>575</v>
      </c>
      <c r="Z1994" t="s">
        <v>576</v>
      </c>
      <c r="AA1994">
        <v>0.1065</v>
      </c>
      <c r="AB1994" t="s">
        <v>577</v>
      </c>
      <c r="AC1994" t="s">
        <v>578</v>
      </c>
      <c r="AD1994" t="s">
        <v>523</v>
      </c>
      <c r="AE1994" t="s">
        <v>250</v>
      </c>
      <c r="AF1994" t="s">
        <v>251</v>
      </c>
      <c r="AG1994" t="s">
        <v>252</v>
      </c>
      <c r="AH1994" t="s">
        <v>253</v>
      </c>
      <c r="AI1994" t="s">
        <v>524</v>
      </c>
      <c r="AJ1994">
        <v>800018</v>
      </c>
      <c r="AK1994" t="s">
        <v>525</v>
      </c>
      <c r="AL1994" t="s">
        <v>239</v>
      </c>
      <c r="AM1994">
        <v>9689</v>
      </c>
      <c r="AN1994">
        <v>42351</v>
      </c>
      <c r="AO1994">
        <v>7452</v>
      </c>
      <c r="AP1994">
        <v>14.74</v>
      </c>
      <c r="AQ1994">
        <v>1915.42</v>
      </c>
      <c r="AR1994" t="s">
        <v>2626</v>
      </c>
      <c r="AS1994" t="s">
        <v>2626</v>
      </c>
      <c r="AT1994">
        <v>1</v>
      </c>
      <c r="AU1994" t="s">
        <v>2629</v>
      </c>
      <c r="AV1994" s="3">
        <v>42900</v>
      </c>
      <c r="AW1994" s="3" t="str">
        <f>TEXT(LoanTable[[#This Row],[Disbursement Date]],"YYYY-MM")</f>
        <v>2023-12</v>
      </c>
      <c r="AX1994" t="str">
        <f>TEXT(EDATE(LoanTable[[#This Row],[Disbursement Date]],-1),"YYYY-MM")</f>
        <v>2023-11</v>
      </c>
      <c r="AY1994">
        <f>IF(LoanTable[[#This Row],[Loan Status]]="Active",1,0)</f>
        <v>0</v>
      </c>
      <c r="AZ1994">
        <f>IF(COUNTIFS(LoanTable[Client id],LoanTable[[#This Row],[Client id]],LoanTable[Period],LoanTable[[#This Row],[Previous Period]])&gt;0,1,0)</f>
        <v>0</v>
      </c>
      <c r="BA1994" s="17" t="str">
        <f>TEXT(LoanTable[[#This Row],[Disbursement Date]],"YYYY")</f>
        <v>2023</v>
      </c>
      <c r="BB1994" s="10" cm="1">
        <f t="array" ref="BB1994">IF(YEAR(LoanTable[[#This Row],[Disbursement Date]])=MIN(YEAR(LoanTable[Disbursement Date])),"",YEAR(LoanTable[[#This Row],[Disbursement Date]])-1)</f>
        <v>2022</v>
      </c>
      <c r="BC1994" s="10">
        <f>IF(LoanTable[[#This Row],[Previous Year]]="",1,IF(COUNTIFS(LoanTable[Client id],LoanTable[[#This Row],[Client id]],LoanTable[Year],LoanTable[[#This Row],[Previous Year]])&gt;0,1,0))</f>
        <v>0</v>
      </c>
      <c r="BD1994" t="str">
        <f>YEAR(LoanTable[[#This Row],[Disbursement Date]]) &amp; "-Q" &amp; ROUNDUP(MONTH(LoanTable[[#This Row],[Disbursement Date]])/3,0)</f>
        <v>2023-Q4</v>
      </c>
      <c r="BE1994">
        <f>IF(LoanTable[[#This Row],[Disbursement Date]]=LoanTable[[#This Row],[First Loan Date]],1,0)</f>
        <v>0</v>
      </c>
    </row>
    <row r="1995" spans="1:57" x14ac:dyDescent="0.3">
      <c r="A1995" t="s">
        <v>962</v>
      </c>
      <c r="B1995">
        <v>469</v>
      </c>
      <c r="C1995" t="s">
        <v>243</v>
      </c>
      <c r="D1995" t="s">
        <v>589</v>
      </c>
      <c r="E1995">
        <v>25775</v>
      </c>
      <c r="F1995">
        <v>32992</v>
      </c>
      <c r="G1995">
        <v>21340</v>
      </c>
      <c r="H1995" s="5">
        <v>45278</v>
      </c>
      <c r="I1995" t="s">
        <v>624</v>
      </c>
      <c r="J1995" t="s">
        <v>619</v>
      </c>
      <c r="K1995">
        <v>160051</v>
      </c>
      <c r="L1995" t="s">
        <v>245</v>
      </c>
      <c r="M1995" t="s">
        <v>98</v>
      </c>
      <c r="N1995" t="s">
        <v>13</v>
      </c>
      <c r="O1995" t="s">
        <v>28</v>
      </c>
      <c r="P1995">
        <v>54</v>
      </c>
      <c r="Q1995" s="5" t="s">
        <v>92</v>
      </c>
      <c r="R1995" t="s">
        <v>104</v>
      </c>
      <c r="S1995" t="s">
        <v>105</v>
      </c>
      <c r="T1995" t="s">
        <v>18</v>
      </c>
      <c r="U1995" t="s">
        <v>38</v>
      </c>
      <c r="V1995" t="s">
        <v>20</v>
      </c>
      <c r="W1995">
        <v>433</v>
      </c>
      <c r="X1995" t="s">
        <v>574</v>
      </c>
      <c r="Y1995" t="s">
        <v>590</v>
      </c>
      <c r="Z1995" t="s">
        <v>576</v>
      </c>
      <c r="AA1995">
        <v>9.9099999999999994E-2</v>
      </c>
      <c r="AB1995" t="s">
        <v>577</v>
      </c>
      <c r="AC1995" t="s">
        <v>591</v>
      </c>
      <c r="AD1995" t="s">
        <v>243</v>
      </c>
      <c r="AE1995" t="s">
        <v>234</v>
      </c>
      <c r="AF1995" t="s">
        <v>235</v>
      </c>
      <c r="AG1995" t="s">
        <v>236</v>
      </c>
      <c r="AH1995" t="s">
        <v>237</v>
      </c>
      <c r="AI1995" t="s">
        <v>243</v>
      </c>
      <c r="AJ1995">
        <v>160051</v>
      </c>
      <c r="AK1995" t="s">
        <v>244</v>
      </c>
      <c r="AL1995" t="s">
        <v>241</v>
      </c>
      <c r="AM1995">
        <v>25681</v>
      </c>
      <c r="AN1995">
        <v>33317</v>
      </c>
      <c r="AO1995">
        <v>25700</v>
      </c>
      <c r="AP1995">
        <v>23.86</v>
      </c>
      <c r="AQ1995">
        <v>3258.99</v>
      </c>
      <c r="AR1995" t="s">
        <v>2626</v>
      </c>
      <c r="AS1995" t="s">
        <v>2626</v>
      </c>
      <c r="AT1995">
        <v>0</v>
      </c>
      <c r="AU1995" t="s">
        <v>2628</v>
      </c>
      <c r="AV1995" s="3">
        <v>42755</v>
      </c>
      <c r="AW1995" s="3" t="str">
        <f>TEXT(LoanTable[[#This Row],[Disbursement Date]],"YYYY-MM")</f>
        <v>2023-12</v>
      </c>
      <c r="AX1995" t="str">
        <f>TEXT(EDATE(LoanTable[[#This Row],[Disbursement Date]],-1),"YYYY-MM")</f>
        <v>2023-11</v>
      </c>
      <c r="AY1995">
        <f>IF(LoanTable[[#This Row],[Loan Status]]="Active",1,0)</f>
        <v>1</v>
      </c>
      <c r="AZ1995">
        <f>IF(COUNTIFS(LoanTable[Client id],LoanTable[[#This Row],[Client id]],LoanTable[Period],LoanTable[[#This Row],[Previous Period]])&gt;0,1,0)</f>
        <v>0</v>
      </c>
      <c r="BA1995" s="17" t="str">
        <f>TEXT(LoanTable[[#This Row],[Disbursement Date]],"YYYY")</f>
        <v>2023</v>
      </c>
      <c r="BB1995" s="10" cm="1">
        <f t="array" ref="BB1995">IF(YEAR(LoanTable[[#This Row],[Disbursement Date]])=MIN(YEAR(LoanTable[Disbursement Date])),"",YEAR(LoanTable[[#This Row],[Disbursement Date]])-1)</f>
        <v>2022</v>
      </c>
      <c r="BC1995" s="10">
        <f>IF(LoanTable[[#This Row],[Previous Year]]="",1,IF(COUNTIFS(LoanTable[Client id],LoanTable[[#This Row],[Client id]],LoanTable[Year],LoanTable[[#This Row],[Previous Year]])&gt;0,1,0))</f>
        <v>0</v>
      </c>
      <c r="BD1995" t="str">
        <f>YEAR(LoanTable[[#This Row],[Disbursement Date]]) &amp; "-Q" &amp; ROUNDUP(MONTH(LoanTable[[#This Row],[Disbursement Date]])/3,0)</f>
        <v>2023-Q4</v>
      </c>
      <c r="BE1995">
        <f>IF(LoanTable[[#This Row],[Disbursement Date]]=LoanTable[[#This Row],[First Loan Date]],1,0)</f>
        <v>0</v>
      </c>
    </row>
    <row r="1996" spans="1:57" x14ac:dyDescent="0.3">
      <c r="A1996" t="s">
        <v>1710</v>
      </c>
      <c r="B1996">
        <v>572</v>
      </c>
      <c r="C1996" t="s">
        <v>265</v>
      </c>
      <c r="D1996" t="s">
        <v>573</v>
      </c>
      <c r="E1996">
        <v>3170</v>
      </c>
      <c r="F1996">
        <v>40050</v>
      </c>
      <c r="G1996">
        <v>33179</v>
      </c>
      <c r="H1996" s="5">
        <v>45281</v>
      </c>
      <c r="I1996" t="s">
        <v>617</v>
      </c>
      <c r="J1996" t="s">
        <v>619</v>
      </c>
      <c r="K1996">
        <v>30179</v>
      </c>
      <c r="L1996" t="s">
        <v>272</v>
      </c>
      <c r="M1996" t="s">
        <v>119</v>
      </c>
      <c r="N1996" t="s">
        <v>13</v>
      </c>
      <c r="O1996" t="s">
        <v>28</v>
      </c>
      <c r="P1996">
        <v>52</v>
      </c>
      <c r="Q1996" s="5" t="s">
        <v>113</v>
      </c>
      <c r="R1996" t="s">
        <v>25</v>
      </c>
      <c r="S1996" t="s">
        <v>35</v>
      </c>
      <c r="T1996" t="s">
        <v>18</v>
      </c>
      <c r="U1996" t="s">
        <v>19</v>
      </c>
      <c r="V1996" t="s">
        <v>39</v>
      </c>
      <c r="W1996">
        <v>584</v>
      </c>
      <c r="X1996" t="s">
        <v>574</v>
      </c>
      <c r="Y1996" t="s">
        <v>575</v>
      </c>
      <c r="Z1996" t="s">
        <v>576</v>
      </c>
      <c r="AA1996">
        <v>0.1065</v>
      </c>
      <c r="AB1996" t="s">
        <v>577</v>
      </c>
      <c r="AC1996" t="s">
        <v>578</v>
      </c>
      <c r="AD1996" t="s">
        <v>265</v>
      </c>
      <c r="AE1996" t="s">
        <v>266</v>
      </c>
      <c r="AF1996" t="s">
        <v>267</v>
      </c>
      <c r="AG1996" t="s">
        <v>268</v>
      </c>
      <c r="AH1996" t="s">
        <v>269</v>
      </c>
      <c r="AI1996" t="s">
        <v>270</v>
      </c>
      <c r="AJ1996">
        <v>30179</v>
      </c>
      <c r="AK1996" t="s">
        <v>271</v>
      </c>
      <c r="AL1996" t="s">
        <v>241</v>
      </c>
      <c r="AM1996">
        <v>3937</v>
      </c>
      <c r="AN1996">
        <v>39877</v>
      </c>
      <c r="AO1996">
        <v>2900</v>
      </c>
      <c r="AP1996">
        <v>31.8</v>
      </c>
      <c r="AQ1996">
        <v>203.43</v>
      </c>
      <c r="AR1996" t="s">
        <v>2626</v>
      </c>
      <c r="AS1996" t="s">
        <v>2626</v>
      </c>
      <c r="AT1996">
        <v>0</v>
      </c>
      <c r="AU1996" t="s">
        <v>2628</v>
      </c>
      <c r="AV1996" s="3">
        <v>44323</v>
      </c>
      <c r="AW1996" s="3" t="str">
        <f>TEXT(LoanTable[[#This Row],[Disbursement Date]],"YYYY-MM")</f>
        <v>2023-12</v>
      </c>
      <c r="AX1996" t="str">
        <f>TEXT(EDATE(LoanTable[[#This Row],[Disbursement Date]],-1),"YYYY-MM")</f>
        <v>2023-11</v>
      </c>
      <c r="AY1996">
        <f>IF(LoanTable[[#This Row],[Loan Status]]="Active",1,0)</f>
        <v>0</v>
      </c>
      <c r="AZ1996">
        <f>IF(COUNTIFS(LoanTable[Client id],LoanTable[[#This Row],[Client id]],LoanTable[Period],LoanTable[[#This Row],[Previous Period]])&gt;0,1,0)</f>
        <v>0</v>
      </c>
      <c r="BA1996" s="17" t="str">
        <f>TEXT(LoanTable[[#This Row],[Disbursement Date]],"YYYY")</f>
        <v>2023</v>
      </c>
      <c r="BB1996" s="10" cm="1">
        <f t="array" ref="BB1996">IF(YEAR(LoanTable[[#This Row],[Disbursement Date]])=MIN(YEAR(LoanTable[Disbursement Date])),"",YEAR(LoanTable[[#This Row],[Disbursement Date]])-1)</f>
        <v>2022</v>
      </c>
      <c r="BC1996" s="10">
        <f>IF(LoanTable[[#This Row],[Previous Year]]="",1,IF(COUNTIFS(LoanTable[Client id],LoanTable[[#This Row],[Client id]],LoanTable[Year],LoanTable[[#This Row],[Previous Year]])&gt;0,1,0))</f>
        <v>0</v>
      </c>
      <c r="BD1996" t="str">
        <f>YEAR(LoanTable[[#This Row],[Disbursement Date]]) &amp; "-Q" &amp; ROUNDUP(MONTH(LoanTable[[#This Row],[Disbursement Date]])/3,0)</f>
        <v>2023-Q4</v>
      </c>
      <c r="BE1996">
        <f>IF(LoanTable[[#This Row],[Disbursement Date]]=LoanTable[[#This Row],[First Loan Date]],1,0)</f>
        <v>0</v>
      </c>
    </row>
    <row r="1997" spans="1:57" x14ac:dyDescent="0.3">
      <c r="A1997" t="s">
        <v>1599</v>
      </c>
      <c r="B1997">
        <v>193</v>
      </c>
      <c r="C1997" t="s">
        <v>265</v>
      </c>
      <c r="D1997" t="s">
        <v>573</v>
      </c>
      <c r="E1997">
        <v>26047</v>
      </c>
      <c r="F1997">
        <v>14534</v>
      </c>
      <c r="G1997">
        <v>36502</v>
      </c>
      <c r="H1997" s="5">
        <v>45283</v>
      </c>
      <c r="I1997" t="s">
        <v>624</v>
      </c>
      <c r="J1997" t="s">
        <v>619</v>
      </c>
      <c r="K1997">
        <v>30179</v>
      </c>
      <c r="L1997" t="s">
        <v>272</v>
      </c>
      <c r="M1997" t="s">
        <v>48</v>
      </c>
      <c r="N1997" t="s">
        <v>13</v>
      </c>
      <c r="O1997" t="s">
        <v>14</v>
      </c>
      <c r="P1997">
        <v>43</v>
      </c>
      <c r="Q1997" s="5" t="s">
        <v>94</v>
      </c>
      <c r="R1997" t="s">
        <v>104</v>
      </c>
      <c r="S1997" t="s">
        <v>105</v>
      </c>
      <c r="T1997" t="s">
        <v>18</v>
      </c>
      <c r="U1997" t="s">
        <v>22</v>
      </c>
      <c r="V1997" t="s">
        <v>20</v>
      </c>
      <c r="W1997">
        <v>672</v>
      </c>
      <c r="X1997" t="s">
        <v>574</v>
      </c>
      <c r="Y1997" t="s">
        <v>575</v>
      </c>
      <c r="Z1997" t="s">
        <v>576</v>
      </c>
      <c r="AA1997">
        <v>0.1065</v>
      </c>
      <c r="AB1997" t="s">
        <v>577</v>
      </c>
      <c r="AC1997" t="s">
        <v>578</v>
      </c>
      <c r="AD1997" t="s">
        <v>265</v>
      </c>
      <c r="AE1997" t="s">
        <v>266</v>
      </c>
      <c r="AF1997" t="s">
        <v>267</v>
      </c>
      <c r="AG1997" t="s">
        <v>268</v>
      </c>
      <c r="AH1997" t="s">
        <v>269</v>
      </c>
      <c r="AI1997" t="s">
        <v>270</v>
      </c>
      <c r="AJ1997">
        <v>30179</v>
      </c>
      <c r="AK1997" t="s">
        <v>271</v>
      </c>
      <c r="AL1997" t="s">
        <v>241</v>
      </c>
      <c r="AM1997">
        <v>26843</v>
      </c>
      <c r="AN1997">
        <v>15882</v>
      </c>
      <c r="AO1997">
        <v>25951</v>
      </c>
      <c r="AP1997">
        <v>31.05</v>
      </c>
      <c r="AQ1997">
        <v>1366.58</v>
      </c>
      <c r="AR1997" t="s">
        <v>2626</v>
      </c>
      <c r="AS1997" t="s">
        <v>2626</v>
      </c>
      <c r="AT1997">
        <v>1</v>
      </c>
      <c r="AU1997" t="s">
        <v>2628</v>
      </c>
      <c r="AV1997" s="3">
        <v>42318</v>
      </c>
      <c r="AW1997" s="3" t="str">
        <f>TEXT(LoanTable[[#This Row],[Disbursement Date]],"YYYY-MM")</f>
        <v>2023-12</v>
      </c>
      <c r="AX1997" t="str">
        <f>TEXT(EDATE(LoanTable[[#This Row],[Disbursement Date]],-1),"YYYY-MM")</f>
        <v>2023-11</v>
      </c>
      <c r="AY1997">
        <f>IF(LoanTable[[#This Row],[Loan Status]]="Active",1,0)</f>
        <v>1</v>
      </c>
      <c r="AZ1997">
        <f>IF(COUNTIFS(LoanTable[Client id],LoanTable[[#This Row],[Client id]],LoanTable[Period],LoanTable[[#This Row],[Previous Period]])&gt;0,1,0)</f>
        <v>0</v>
      </c>
      <c r="BA1997" s="17" t="str">
        <f>TEXT(LoanTable[[#This Row],[Disbursement Date]],"YYYY")</f>
        <v>2023</v>
      </c>
      <c r="BB1997" s="10" cm="1">
        <f t="array" ref="BB1997">IF(YEAR(LoanTable[[#This Row],[Disbursement Date]])=MIN(YEAR(LoanTable[Disbursement Date])),"",YEAR(LoanTable[[#This Row],[Disbursement Date]])-1)</f>
        <v>2022</v>
      </c>
      <c r="BC1997" s="10">
        <f>IF(LoanTable[[#This Row],[Previous Year]]="",1,IF(COUNTIFS(LoanTable[Client id],LoanTable[[#This Row],[Client id]],LoanTable[Year],LoanTable[[#This Row],[Previous Year]])&gt;0,1,0))</f>
        <v>0</v>
      </c>
      <c r="BD1997" t="str">
        <f>YEAR(LoanTable[[#This Row],[Disbursement Date]]) &amp; "-Q" &amp; ROUNDUP(MONTH(LoanTable[[#This Row],[Disbursement Date]])/3,0)</f>
        <v>2023-Q4</v>
      </c>
      <c r="BE1997">
        <f>IF(LoanTable[[#This Row],[Disbursement Date]]=LoanTable[[#This Row],[First Loan Date]],1,0)</f>
        <v>0</v>
      </c>
    </row>
    <row r="1998" spans="1:57" x14ac:dyDescent="0.3">
      <c r="A1998" t="s">
        <v>2287</v>
      </c>
      <c r="B1998">
        <v>812</v>
      </c>
      <c r="C1998" t="s">
        <v>488</v>
      </c>
      <c r="D1998" t="s">
        <v>573</v>
      </c>
      <c r="E1998">
        <v>29002</v>
      </c>
      <c r="F1998">
        <v>21220</v>
      </c>
      <c r="G1998">
        <v>35599</v>
      </c>
      <c r="H1998" s="5">
        <v>45285</v>
      </c>
      <c r="I1998" t="s">
        <v>615</v>
      </c>
      <c r="J1998" t="s">
        <v>613</v>
      </c>
      <c r="K1998">
        <v>740048</v>
      </c>
      <c r="L1998" t="s">
        <v>491</v>
      </c>
      <c r="M1998" t="s">
        <v>40</v>
      </c>
      <c r="N1998" t="s">
        <v>13</v>
      </c>
      <c r="O1998" t="s">
        <v>14</v>
      </c>
      <c r="P1998">
        <v>39</v>
      </c>
      <c r="Q1998" s="5" t="s">
        <v>41</v>
      </c>
      <c r="R1998" t="s">
        <v>16</v>
      </c>
      <c r="S1998" t="s">
        <v>35</v>
      </c>
      <c r="T1998" t="s">
        <v>18</v>
      </c>
      <c r="U1998" t="s">
        <v>26</v>
      </c>
      <c r="V1998" t="s">
        <v>39</v>
      </c>
      <c r="W1998">
        <v>692</v>
      </c>
      <c r="X1998" t="s">
        <v>574</v>
      </c>
      <c r="Y1998" t="s">
        <v>575</v>
      </c>
      <c r="Z1998" t="s">
        <v>576</v>
      </c>
      <c r="AA1998">
        <v>0.1065</v>
      </c>
      <c r="AB1998" t="s">
        <v>577</v>
      </c>
      <c r="AC1998" t="s">
        <v>578</v>
      </c>
      <c r="AD1998" t="s">
        <v>488</v>
      </c>
      <c r="AE1998" t="s">
        <v>472</v>
      </c>
      <c r="AF1998" t="s">
        <v>473</v>
      </c>
      <c r="AG1998" t="s">
        <v>474</v>
      </c>
      <c r="AH1998" t="s">
        <v>475</v>
      </c>
      <c r="AI1998" t="s">
        <v>489</v>
      </c>
      <c r="AJ1998">
        <v>740048</v>
      </c>
      <c r="AK1998" t="s">
        <v>490</v>
      </c>
      <c r="AL1998" t="s">
        <v>239</v>
      </c>
      <c r="AM1998">
        <v>30874</v>
      </c>
      <c r="AN1998">
        <v>23209</v>
      </c>
      <c r="AO1998">
        <v>28701</v>
      </c>
      <c r="AP1998">
        <v>48.42</v>
      </c>
      <c r="AQ1998">
        <v>3349.68</v>
      </c>
      <c r="AR1998" t="s">
        <v>2627</v>
      </c>
      <c r="AS1998" t="s">
        <v>2626</v>
      </c>
      <c r="AT1998">
        <v>2</v>
      </c>
      <c r="AU1998" t="s">
        <v>2628</v>
      </c>
      <c r="AV1998" s="3">
        <v>42854</v>
      </c>
      <c r="AW1998" s="3" t="str">
        <f>TEXT(LoanTable[[#This Row],[Disbursement Date]],"YYYY-MM")</f>
        <v>2023-12</v>
      </c>
      <c r="AX1998" t="str">
        <f>TEXT(EDATE(LoanTable[[#This Row],[Disbursement Date]],-1),"YYYY-MM")</f>
        <v>2023-11</v>
      </c>
      <c r="AY1998">
        <f>IF(LoanTable[[#This Row],[Loan Status]]="Active",1,0)</f>
        <v>0</v>
      </c>
      <c r="AZ1998">
        <f>IF(COUNTIFS(LoanTable[Client id],LoanTable[[#This Row],[Client id]],LoanTable[Period],LoanTable[[#This Row],[Previous Period]])&gt;0,1,0)</f>
        <v>0</v>
      </c>
      <c r="BA1998" s="17" t="str">
        <f>TEXT(LoanTable[[#This Row],[Disbursement Date]],"YYYY")</f>
        <v>2023</v>
      </c>
      <c r="BB1998" s="10" cm="1">
        <f t="array" ref="BB1998">IF(YEAR(LoanTable[[#This Row],[Disbursement Date]])=MIN(YEAR(LoanTable[Disbursement Date])),"",YEAR(LoanTable[[#This Row],[Disbursement Date]])-1)</f>
        <v>2022</v>
      </c>
      <c r="BC1998" s="10">
        <f>IF(LoanTable[[#This Row],[Previous Year]]="",1,IF(COUNTIFS(LoanTable[Client id],LoanTable[[#This Row],[Client id]],LoanTable[Year],LoanTable[[#This Row],[Previous Year]])&gt;0,1,0))</f>
        <v>0</v>
      </c>
      <c r="BD1998" t="str">
        <f>YEAR(LoanTable[[#This Row],[Disbursement Date]]) &amp; "-Q" &amp; ROUNDUP(MONTH(LoanTable[[#This Row],[Disbursement Date]])/3,0)</f>
        <v>2023-Q4</v>
      </c>
      <c r="BE1998">
        <f>IF(LoanTable[[#This Row],[Disbursement Date]]=LoanTable[[#This Row],[First Loan Date]],1,0)</f>
        <v>0</v>
      </c>
    </row>
    <row r="1999" spans="1:57" x14ac:dyDescent="0.3">
      <c r="A1999" t="s">
        <v>2134</v>
      </c>
      <c r="B1999">
        <v>633</v>
      </c>
      <c r="C1999" t="s">
        <v>310</v>
      </c>
      <c r="D1999" t="s">
        <v>573</v>
      </c>
      <c r="E1999">
        <v>19720</v>
      </c>
      <c r="F1999">
        <v>23358</v>
      </c>
      <c r="G1999">
        <v>10483</v>
      </c>
      <c r="H1999" s="5">
        <v>45287</v>
      </c>
      <c r="I1999" t="s">
        <v>615</v>
      </c>
      <c r="J1999" t="s">
        <v>613</v>
      </c>
      <c r="K1999">
        <v>140056</v>
      </c>
      <c r="L1999" t="s">
        <v>312</v>
      </c>
      <c r="M1999" t="s">
        <v>95</v>
      </c>
      <c r="N1999" t="s">
        <v>13</v>
      </c>
      <c r="O1999" t="s">
        <v>14</v>
      </c>
      <c r="P1999">
        <v>37</v>
      </c>
      <c r="Q1999" s="5" t="s">
        <v>37</v>
      </c>
      <c r="R1999" t="s">
        <v>74</v>
      </c>
      <c r="S1999" t="s">
        <v>35</v>
      </c>
      <c r="T1999" t="s">
        <v>18</v>
      </c>
      <c r="U1999" t="s">
        <v>65</v>
      </c>
      <c r="V1999" t="s">
        <v>20</v>
      </c>
      <c r="W1999">
        <v>479</v>
      </c>
      <c r="X1999" t="s">
        <v>574</v>
      </c>
      <c r="Y1999" t="s">
        <v>575</v>
      </c>
      <c r="Z1999" t="s">
        <v>576</v>
      </c>
      <c r="AA1999">
        <v>0.1065</v>
      </c>
      <c r="AB1999" t="s">
        <v>577</v>
      </c>
      <c r="AC1999" t="s">
        <v>578</v>
      </c>
      <c r="AD1999" t="s">
        <v>310</v>
      </c>
      <c r="AE1999" t="s">
        <v>250</v>
      </c>
      <c r="AF1999" t="s">
        <v>251</v>
      </c>
      <c r="AG1999" t="s">
        <v>252</v>
      </c>
      <c r="AH1999" t="s">
        <v>253</v>
      </c>
      <c r="AI1999" t="s">
        <v>310</v>
      </c>
      <c r="AJ1999">
        <v>140056</v>
      </c>
      <c r="AK1999" t="s">
        <v>311</v>
      </c>
      <c r="AL1999" t="s">
        <v>239</v>
      </c>
      <c r="AM1999">
        <v>19808</v>
      </c>
      <c r="AN1999">
        <v>22960</v>
      </c>
      <c r="AO1999">
        <v>19602</v>
      </c>
      <c r="AP1999">
        <v>8.2200000000000006</v>
      </c>
      <c r="AQ1999">
        <v>4736.72</v>
      </c>
      <c r="AR1999" t="s">
        <v>2626</v>
      </c>
      <c r="AS1999" t="s">
        <v>2626</v>
      </c>
      <c r="AT1999">
        <v>0</v>
      </c>
      <c r="AU1999" t="s">
        <v>2630</v>
      </c>
      <c r="AV1999" s="3">
        <v>44708</v>
      </c>
      <c r="AW1999" s="3" t="str">
        <f>TEXT(LoanTable[[#This Row],[Disbursement Date]],"YYYY-MM")</f>
        <v>2023-12</v>
      </c>
      <c r="AX1999" t="str">
        <f>TEXT(EDATE(LoanTable[[#This Row],[Disbursement Date]],-1),"YYYY-MM")</f>
        <v>2023-11</v>
      </c>
      <c r="AY1999">
        <f>IF(LoanTable[[#This Row],[Loan Status]]="Active",1,0)</f>
        <v>0</v>
      </c>
      <c r="AZ1999">
        <f>IF(COUNTIFS(LoanTable[Client id],LoanTable[[#This Row],[Client id]],LoanTable[Period],LoanTable[[#This Row],[Previous Period]])&gt;0,1,0)</f>
        <v>0</v>
      </c>
      <c r="BA1999" s="17" t="str">
        <f>TEXT(LoanTable[[#This Row],[Disbursement Date]],"YYYY")</f>
        <v>2023</v>
      </c>
      <c r="BB1999" s="10" cm="1">
        <f t="array" ref="BB1999">IF(YEAR(LoanTable[[#This Row],[Disbursement Date]])=MIN(YEAR(LoanTable[Disbursement Date])),"",YEAR(LoanTable[[#This Row],[Disbursement Date]])-1)</f>
        <v>2022</v>
      </c>
      <c r="BC1999" s="10">
        <f>IF(LoanTable[[#This Row],[Previous Year]]="",1,IF(COUNTIFS(LoanTable[Client id],LoanTable[[#This Row],[Client id]],LoanTable[Year],LoanTable[[#This Row],[Previous Year]])&gt;0,1,0))</f>
        <v>1</v>
      </c>
      <c r="BD1999" t="str">
        <f>YEAR(LoanTable[[#This Row],[Disbursement Date]]) &amp; "-Q" &amp; ROUNDUP(MONTH(LoanTable[[#This Row],[Disbursement Date]])/3,0)</f>
        <v>2023-Q4</v>
      </c>
      <c r="BE1999">
        <f>IF(LoanTable[[#This Row],[Disbursement Date]]=LoanTable[[#This Row],[First Loan Date]],1,0)</f>
        <v>0</v>
      </c>
    </row>
    <row r="2000" spans="1:57" x14ac:dyDescent="0.3">
      <c r="A2000" t="s">
        <v>1065</v>
      </c>
      <c r="B2000">
        <v>936</v>
      </c>
      <c r="C2000" t="s">
        <v>350</v>
      </c>
      <c r="D2000" t="s">
        <v>573</v>
      </c>
      <c r="E2000">
        <v>17455</v>
      </c>
      <c r="F2000">
        <v>48914</v>
      </c>
      <c r="G2000">
        <v>30795</v>
      </c>
      <c r="H2000" s="5">
        <v>45288</v>
      </c>
      <c r="I2000" t="s">
        <v>612</v>
      </c>
      <c r="J2000" t="s">
        <v>619</v>
      </c>
      <c r="K2000">
        <v>700013</v>
      </c>
      <c r="L2000" t="s">
        <v>351</v>
      </c>
      <c r="M2000" t="s">
        <v>217</v>
      </c>
      <c r="N2000" t="s">
        <v>13</v>
      </c>
      <c r="O2000" t="s">
        <v>14</v>
      </c>
      <c r="P2000">
        <v>43</v>
      </c>
      <c r="Q2000" s="5" t="s">
        <v>218</v>
      </c>
      <c r="R2000" t="s">
        <v>104</v>
      </c>
      <c r="S2000" t="s">
        <v>105</v>
      </c>
      <c r="T2000" t="s">
        <v>18</v>
      </c>
      <c r="U2000" t="s">
        <v>19</v>
      </c>
      <c r="V2000" t="s">
        <v>39</v>
      </c>
      <c r="W2000">
        <v>558</v>
      </c>
      <c r="X2000" t="s">
        <v>574</v>
      </c>
      <c r="Y2000" t="s">
        <v>575</v>
      </c>
      <c r="Z2000" t="s">
        <v>576</v>
      </c>
      <c r="AA2000">
        <v>0.1065</v>
      </c>
      <c r="AB2000" t="s">
        <v>577</v>
      </c>
      <c r="AC2000" t="s">
        <v>578</v>
      </c>
      <c r="AD2000" t="s">
        <v>350</v>
      </c>
      <c r="AE2000" t="s">
        <v>331</v>
      </c>
      <c r="AF2000" t="s">
        <v>332</v>
      </c>
      <c r="AG2000" t="s">
        <v>333</v>
      </c>
      <c r="AH2000" t="s">
        <v>334</v>
      </c>
      <c r="AI2000" t="s">
        <v>335</v>
      </c>
      <c r="AJ2000">
        <v>700013</v>
      </c>
      <c r="AK2000" t="s">
        <v>247</v>
      </c>
      <c r="AL2000" t="s">
        <v>241</v>
      </c>
      <c r="AM2000">
        <v>18518</v>
      </c>
      <c r="AN2000">
        <v>50097</v>
      </c>
      <c r="AO2000">
        <v>17275</v>
      </c>
      <c r="AP2000">
        <v>25.81</v>
      </c>
      <c r="AQ2000">
        <v>384.99</v>
      </c>
      <c r="AR2000" t="s">
        <v>2626</v>
      </c>
      <c r="AS2000" t="s">
        <v>2626</v>
      </c>
      <c r="AT2000">
        <v>0</v>
      </c>
      <c r="AU2000" t="s">
        <v>2629</v>
      </c>
      <c r="AV2000" s="3">
        <v>43187</v>
      </c>
      <c r="AW2000" s="3" t="str">
        <f>TEXT(LoanTable[[#This Row],[Disbursement Date]],"YYYY-MM")</f>
        <v>2023-12</v>
      </c>
      <c r="AX2000" t="str">
        <f>TEXT(EDATE(LoanTable[[#This Row],[Disbursement Date]],-1),"YYYY-MM")</f>
        <v>2023-11</v>
      </c>
      <c r="AY2000">
        <f>IF(LoanTable[[#This Row],[Loan Status]]="Active",1,0)</f>
        <v>0</v>
      </c>
      <c r="AZ2000">
        <f>IF(COUNTIFS(LoanTable[Client id],LoanTable[[#This Row],[Client id]],LoanTable[Period],LoanTable[[#This Row],[Previous Period]])&gt;0,1,0)</f>
        <v>0</v>
      </c>
      <c r="BA2000" s="17" t="str">
        <f>TEXT(LoanTable[[#This Row],[Disbursement Date]],"YYYY")</f>
        <v>2023</v>
      </c>
      <c r="BB2000" s="10" cm="1">
        <f t="array" ref="BB2000">IF(YEAR(LoanTable[[#This Row],[Disbursement Date]])=MIN(YEAR(LoanTable[Disbursement Date])),"",YEAR(LoanTable[[#This Row],[Disbursement Date]])-1)</f>
        <v>2022</v>
      </c>
      <c r="BC2000" s="10">
        <f>IF(LoanTable[[#This Row],[Previous Year]]="",1,IF(COUNTIFS(LoanTable[Client id],LoanTable[[#This Row],[Client id]],LoanTable[Year],LoanTable[[#This Row],[Previous Year]])&gt;0,1,0))</f>
        <v>0</v>
      </c>
      <c r="BD2000" t="str">
        <f>YEAR(LoanTable[[#This Row],[Disbursement Date]]) &amp; "-Q" &amp; ROUNDUP(MONTH(LoanTable[[#This Row],[Disbursement Date]])/3,0)</f>
        <v>2023-Q4</v>
      </c>
      <c r="BE2000">
        <f>IF(LoanTable[[#This Row],[Disbursement Date]]=LoanTable[[#This Row],[First Loan Date]],1,0)</f>
        <v>0</v>
      </c>
    </row>
    <row r="2001" spans="1:57" x14ac:dyDescent="0.3">
      <c r="A2001" t="s">
        <v>970</v>
      </c>
      <c r="B2001">
        <v>483</v>
      </c>
      <c r="C2001" t="s">
        <v>386</v>
      </c>
      <c r="D2001" t="s">
        <v>573</v>
      </c>
      <c r="E2001">
        <v>17736</v>
      </c>
      <c r="F2001">
        <v>5532</v>
      </c>
      <c r="G2001">
        <v>28431</v>
      </c>
      <c r="H2001" s="5">
        <v>45290</v>
      </c>
      <c r="I2001" t="s">
        <v>612</v>
      </c>
      <c r="J2001" t="s">
        <v>613</v>
      </c>
      <c r="K2001">
        <v>1110166</v>
      </c>
      <c r="L2001" t="s">
        <v>389</v>
      </c>
      <c r="M2001" t="s">
        <v>119</v>
      </c>
      <c r="N2001" t="s">
        <v>13</v>
      </c>
      <c r="O2001" t="s">
        <v>28</v>
      </c>
      <c r="P2001">
        <v>52</v>
      </c>
      <c r="Q2001" s="5" t="s">
        <v>113</v>
      </c>
      <c r="R2001" t="s">
        <v>25</v>
      </c>
      <c r="S2001" t="s">
        <v>35</v>
      </c>
      <c r="T2001" t="s">
        <v>18</v>
      </c>
      <c r="U2001" t="s">
        <v>19</v>
      </c>
      <c r="V2001" t="s">
        <v>39</v>
      </c>
      <c r="W2001">
        <v>584</v>
      </c>
      <c r="X2001" t="s">
        <v>574</v>
      </c>
      <c r="Y2001" t="s">
        <v>575</v>
      </c>
      <c r="Z2001" t="s">
        <v>576</v>
      </c>
      <c r="AA2001">
        <v>0.1065</v>
      </c>
      <c r="AB2001" t="s">
        <v>577</v>
      </c>
      <c r="AC2001" t="s">
        <v>578</v>
      </c>
      <c r="AD2001" t="s">
        <v>386</v>
      </c>
      <c r="AE2001" t="s">
        <v>234</v>
      </c>
      <c r="AF2001" t="s">
        <v>235</v>
      </c>
      <c r="AG2001" t="s">
        <v>236</v>
      </c>
      <c r="AH2001" t="s">
        <v>237</v>
      </c>
      <c r="AI2001" t="s">
        <v>387</v>
      </c>
      <c r="AJ2001">
        <v>1110166</v>
      </c>
      <c r="AK2001" t="s">
        <v>388</v>
      </c>
      <c r="AL2001" t="s">
        <v>239</v>
      </c>
      <c r="AM2001">
        <v>18428</v>
      </c>
      <c r="AN2001">
        <v>6278</v>
      </c>
      <c r="AO2001">
        <v>17312</v>
      </c>
      <c r="AP2001">
        <v>44.01</v>
      </c>
      <c r="AQ2001">
        <v>383.28</v>
      </c>
      <c r="AR2001" t="s">
        <v>2626</v>
      </c>
      <c r="AS2001" t="s">
        <v>2626</v>
      </c>
      <c r="AT2001">
        <v>2</v>
      </c>
      <c r="AU2001" t="s">
        <v>2628</v>
      </c>
      <c r="AV2001" s="3">
        <v>44521</v>
      </c>
      <c r="AW2001" s="3" t="str">
        <f>TEXT(LoanTable[[#This Row],[Disbursement Date]],"YYYY-MM")</f>
        <v>2023-12</v>
      </c>
      <c r="AX2001" t="str">
        <f>TEXT(EDATE(LoanTable[[#This Row],[Disbursement Date]],-1),"YYYY-MM")</f>
        <v>2023-11</v>
      </c>
      <c r="AY2001">
        <f>IF(LoanTable[[#This Row],[Loan Status]]="Active",1,0)</f>
        <v>0</v>
      </c>
      <c r="AZ2001">
        <f>IF(COUNTIFS(LoanTable[Client id],LoanTable[[#This Row],[Client id]],LoanTable[Period],LoanTable[[#This Row],[Previous Period]])&gt;0,1,0)</f>
        <v>0</v>
      </c>
      <c r="BA2001" s="17" t="str">
        <f>TEXT(LoanTable[[#This Row],[Disbursement Date]],"YYYY")</f>
        <v>2023</v>
      </c>
      <c r="BB2001" s="10" cm="1">
        <f t="array" ref="BB2001">IF(YEAR(LoanTable[[#This Row],[Disbursement Date]])=MIN(YEAR(LoanTable[Disbursement Date])),"",YEAR(LoanTable[[#This Row],[Disbursement Date]])-1)</f>
        <v>2022</v>
      </c>
      <c r="BC2001" s="10">
        <f>IF(LoanTable[[#This Row],[Previous Year]]="",1,IF(COUNTIFS(LoanTable[Client id],LoanTable[[#This Row],[Client id]],LoanTable[Year],LoanTable[[#This Row],[Previous Year]])&gt;0,1,0))</f>
        <v>0</v>
      </c>
      <c r="BD2001" t="str">
        <f>YEAR(LoanTable[[#This Row],[Disbursement Date]]) &amp; "-Q" &amp; ROUNDUP(MONTH(LoanTable[[#This Row],[Disbursement Date]])/3,0)</f>
        <v>2023-Q4</v>
      </c>
      <c r="BE2001">
        <f>IF(LoanTable[[#This Row],[Disbursement Date]]=LoanTable[[#This Row],[First Loan Date]],1,0)</f>
        <v>0</v>
      </c>
    </row>
  </sheetData>
  <pageMargins left="0.75" right="0.75" top="1" bottom="1" header="0.5" footer="0.5"/>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C1895-6A46-44AF-B657-AE59DFB70B2F}">
  <dimension ref="A1:H1025"/>
  <sheetViews>
    <sheetView workbookViewId="0">
      <selection activeCell="E122" sqref="E122"/>
    </sheetView>
  </sheetViews>
  <sheetFormatPr defaultRowHeight="14.4" x14ac:dyDescent="0.3"/>
  <cols>
    <col min="1" max="1" width="12.5546875" bestFit="1" customWidth="1"/>
    <col min="2" max="2" width="22.5546875" bestFit="1" customWidth="1"/>
    <col min="3" max="3" width="8.21875" bestFit="1" customWidth="1"/>
    <col min="4" max="4" width="21.44140625" style="3" bestFit="1" customWidth="1"/>
    <col min="5" max="5" width="15.77734375" style="10" bestFit="1" customWidth="1"/>
    <col min="6" max="6" width="12.44140625" bestFit="1" customWidth="1"/>
    <col min="7" max="7" width="16.21875" bestFit="1" customWidth="1"/>
    <col min="8" max="8" width="12.6640625" bestFit="1" customWidth="1"/>
    <col min="9" max="10" width="12.33203125" bestFit="1" customWidth="1"/>
    <col min="11" max="11" width="14.6640625" bestFit="1" customWidth="1"/>
    <col min="12" max="12" width="13.109375" bestFit="1" customWidth="1"/>
    <col min="13" max="13" width="10.88671875" bestFit="1" customWidth="1"/>
    <col min="14" max="14" width="11.6640625" bestFit="1" customWidth="1"/>
    <col min="15" max="15" width="12.6640625" bestFit="1" customWidth="1"/>
    <col min="16" max="16" width="13.88671875" bestFit="1" customWidth="1"/>
    <col min="17" max="17" width="13.109375" bestFit="1" customWidth="1"/>
    <col min="18" max="18" width="14.44140625" bestFit="1" customWidth="1"/>
    <col min="19" max="19" width="13.5546875" bestFit="1" customWidth="1"/>
    <col min="20" max="20" width="16.33203125" bestFit="1" customWidth="1"/>
    <col min="21" max="21" width="14" bestFit="1" customWidth="1"/>
    <col min="22" max="22" width="11.6640625" bestFit="1" customWidth="1"/>
    <col min="23" max="23" width="12.5546875" bestFit="1" customWidth="1"/>
    <col min="24" max="24" width="13.6640625" bestFit="1" customWidth="1"/>
    <col min="25" max="25" width="14.6640625" bestFit="1" customWidth="1"/>
    <col min="26" max="26" width="14" bestFit="1" customWidth="1"/>
    <col min="27" max="27" width="11.5546875" bestFit="1" customWidth="1"/>
    <col min="28" max="28" width="9.6640625" bestFit="1" customWidth="1"/>
    <col min="29" max="29" width="13.5546875" bestFit="1" customWidth="1"/>
    <col min="30" max="30" width="11.109375" bestFit="1" customWidth="1"/>
    <col min="31" max="31" width="9" bestFit="1" customWidth="1"/>
    <col min="32" max="32" width="9.88671875" bestFit="1" customWidth="1"/>
    <col min="33" max="33" width="10.88671875" bestFit="1" customWidth="1"/>
    <col min="34" max="34" width="11.88671875" bestFit="1" customWidth="1"/>
    <col min="35" max="35" width="11.109375" bestFit="1" customWidth="1"/>
    <col min="36" max="36" width="13.5546875" bestFit="1" customWidth="1"/>
    <col min="37" max="37" width="12.5546875" bestFit="1" customWidth="1"/>
    <col min="38" max="38" width="11.5546875" bestFit="1" customWidth="1"/>
    <col min="39" max="39" width="15.44140625" bestFit="1" customWidth="1"/>
    <col min="40" max="40" width="13.109375" bestFit="1" customWidth="1"/>
    <col min="41" max="41" width="10.88671875" bestFit="1" customWidth="1"/>
    <col min="42" max="42" width="11.6640625" bestFit="1" customWidth="1"/>
    <col min="43" max="43" width="12.6640625" bestFit="1" customWidth="1"/>
    <col min="44" max="44" width="13.88671875" bestFit="1" customWidth="1"/>
    <col min="45" max="45" width="12.88671875" bestFit="1" customWidth="1"/>
    <col min="46" max="46" width="12" bestFit="1" customWidth="1"/>
    <col min="47" max="47" width="14.88671875" bestFit="1" customWidth="1"/>
    <col min="48" max="48" width="12.44140625" bestFit="1" customWidth="1"/>
    <col min="49" max="49" width="11.109375" bestFit="1" customWidth="1"/>
    <col min="50" max="50" width="12.109375" bestFit="1" customWidth="1"/>
    <col min="51" max="51" width="13.33203125" bestFit="1" customWidth="1"/>
    <col min="52" max="52" width="12.44140625" bestFit="1" customWidth="1"/>
    <col min="53" max="53" width="12.5546875" bestFit="1" customWidth="1"/>
    <col min="54" max="54" width="11.6640625" bestFit="1" customWidth="1"/>
    <col min="55" max="55" width="10.6640625" bestFit="1" customWidth="1"/>
    <col min="56" max="56" width="14.5546875" bestFit="1" customWidth="1"/>
    <col min="57" max="57" width="12.109375" bestFit="1" customWidth="1"/>
    <col min="58" max="58" width="10" bestFit="1" customWidth="1"/>
    <col min="59" max="59" width="10.88671875" bestFit="1" customWidth="1"/>
    <col min="60" max="60" width="11.88671875" bestFit="1" customWidth="1"/>
    <col min="61" max="61" width="12.88671875" bestFit="1" customWidth="1"/>
    <col min="62" max="62" width="13.6640625" bestFit="1" customWidth="1"/>
    <col min="63" max="63" width="12.6640625" bestFit="1" customWidth="1"/>
    <col min="64" max="64" width="11.6640625" bestFit="1" customWidth="1"/>
    <col min="65" max="65" width="15.5546875" bestFit="1" customWidth="1"/>
    <col min="66" max="66" width="13.33203125" bestFit="1" customWidth="1"/>
    <col min="67" max="67" width="11" bestFit="1" customWidth="1"/>
    <col min="68" max="68" width="11.88671875" bestFit="1" customWidth="1"/>
    <col min="69" max="69" width="12.88671875" bestFit="1" customWidth="1"/>
    <col min="70" max="70" width="14" bestFit="1" customWidth="1"/>
    <col min="71" max="71" width="13.33203125" bestFit="1" customWidth="1"/>
    <col min="72" max="72" width="12.6640625" bestFit="1" customWidth="1"/>
    <col min="73" max="73" width="10.88671875" bestFit="1" customWidth="1"/>
    <col min="74" max="74" width="14.6640625" bestFit="1" customWidth="1"/>
    <col min="75" max="75" width="12.33203125" bestFit="1" customWidth="1"/>
    <col min="76" max="76" width="10.109375" bestFit="1" customWidth="1"/>
    <col min="77" max="77" width="11" bestFit="1" customWidth="1"/>
    <col min="78" max="78" width="12" bestFit="1" customWidth="1"/>
    <col min="79" max="79" width="12.33203125" bestFit="1" customWidth="1"/>
    <col min="80" max="80" width="13.88671875" bestFit="1" customWidth="1"/>
    <col min="81" max="81" width="12.88671875" bestFit="1" customWidth="1"/>
    <col min="82" max="82" width="11.88671875" bestFit="1" customWidth="1"/>
    <col min="83" max="83" width="15.6640625" bestFit="1" customWidth="1"/>
    <col min="84" max="84" width="13.44140625" bestFit="1" customWidth="1"/>
    <col min="85" max="85" width="11.109375" bestFit="1" customWidth="1"/>
    <col min="86" max="86" width="12" bestFit="1" customWidth="1"/>
    <col min="87" max="87" width="13.109375" bestFit="1" customWidth="1"/>
    <col min="88" max="88" width="13.44140625" bestFit="1" customWidth="1"/>
    <col min="89" max="89" width="11.33203125" bestFit="1" customWidth="1"/>
    <col min="90" max="91" width="3" bestFit="1" customWidth="1"/>
    <col min="92" max="871" width="4" bestFit="1" customWidth="1"/>
    <col min="872" max="874" width="5" bestFit="1" customWidth="1"/>
    <col min="875" max="1499" width="10.44140625" bestFit="1" customWidth="1"/>
  </cols>
  <sheetData>
    <row r="1" spans="1:7" x14ac:dyDescent="0.3">
      <c r="B1" s="7" t="s">
        <v>609</v>
      </c>
      <c r="C1" t="s" vm="1">
        <v>624</v>
      </c>
      <c r="E1"/>
    </row>
    <row r="3" spans="1:7" x14ac:dyDescent="0.3">
      <c r="A3" t="s">
        <v>2640</v>
      </c>
      <c r="B3" t="s">
        <v>2642</v>
      </c>
      <c r="D3" t="s">
        <v>2645</v>
      </c>
      <c r="E3"/>
      <c r="F3" s="10" t="s">
        <v>2816</v>
      </c>
      <c r="G3" s="17" t="s">
        <v>2815</v>
      </c>
    </row>
    <row r="4" spans="1:7" x14ac:dyDescent="0.3">
      <c r="A4" s="38">
        <v>2000</v>
      </c>
      <c r="B4" s="38">
        <v>324</v>
      </c>
      <c r="D4" s="38">
        <v>52361121</v>
      </c>
      <c r="E4"/>
      <c r="F4" s="10">
        <v>52361094</v>
      </c>
      <c r="G4" s="17">
        <v>26180.5605</v>
      </c>
    </row>
    <row r="5" spans="1:7" x14ac:dyDescent="0.3">
      <c r="D5"/>
      <c r="E5"/>
    </row>
    <row r="6" spans="1:7" x14ac:dyDescent="0.3">
      <c r="D6"/>
      <c r="E6"/>
    </row>
    <row r="7" spans="1:7" x14ac:dyDescent="0.3">
      <c r="C7" s="17" t="s">
        <v>2815</v>
      </c>
      <c r="D7" s="10" t="s">
        <v>2817</v>
      </c>
      <c r="E7" t="s">
        <v>2619</v>
      </c>
      <c r="F7" s="20" t="s">
        <v>2818</v>
      </c>
      <c r="G7" s="17" t="s">
        <v>2621</v>
      </c>
    </row>
    <row r="8" spans="1:7" x14ac:dyDescent="0.3">
      <c r="C8" s="17">
        <v>26180.5605</v>
      </c>
      <c r="D8" s="10">
        <v>53861255</v>
      </c>
      <c r="E8" s="38">
        <v>51864037</v>
      </c>
      <c r="F8" s="16">
        <f>$D$8/$D$4</f>
        <v>1.0286497685945264</v>
      </c>
      <c r="G8" s="17">
        <v>5055223.46</v>
      </c>
    </row>
    <row r="9" spans="1:7" x14ac:dyDescent="0.3">
      <c r="D9"/>
      <c r="E9"/>
    </row>
    <row r="10" spans="1:7" x14ac:dyDescent="0.3">
      <c r="A10" s="7" t="s">
        <v>2643</v>
      </c>
      <c r="B10" t="s">
        <v>2641</v>
      </c>
      <c r="D10"/>
      <c r="E10"/>
    </row>
    <row r="11" spans="1:7" x14ac:dyDescent="0.3">
      <c r="A11" s="9">
        <v>42007</v>
      </c>
      <c r="B11" s="38">
        <v>2</v>
      </c>
      <c r="D11"/>
      <c r="E11"/>
    </row>
    <row r="12" spans="1:7" x14ac:dyDescent="0.3">
      <c r="A12" s="9">
        <v>42015</v>
      </c>
      <c r="B12" s="38">
        <v>1</v>
      </c>
      <c r="D12"/>
      <c r="E12"/>
    </row>
    <row r="13" spans="1:7" x14ac:dyDescent="0.3">
      <c r="A13" s="9">
        <v>42017</v>
      </c>
      <c r="B13" s="38">
        <v>1</v>
      </c>
      <c r="D13"/>
      <c r="E13"/>
    </row>
    <row r="14" spans="1:7" x14ac:dyDescent="0.3">
      <c r="A14" s="9">
        <v>42018</v>
      </c>
      <c r="B14" s="38">
        <v>1</v>
      </c>
      <c r="D14"/>
      <c r="E14"/>
    </row>
    <row r="15" spans="1:7" x14ac:dyDescent="0.3">
      <c r="A15" s="9">
        <v>42019</v>
      </c>
      <c r="B15" s="38">
        <v>1</v>
      </c>
      <c r="D15"/>
      <c r="E15"/>
    </row>
    <row r="16" spans="1:7" x14ac:dyDescent="0.3">
      <c r="A16" s="9">
        <v>42020</v>
      </c>
      <c r="B16" s="38">
        <v>1</v>
      </c>
      <c r="D16"/>
      <c r="E16"/>
    </row>
    <row r="17" spans="1:8" x14ac:dyDescent="0.3">
      <c r="A17" s="9">
        <v>42021</v>
      </c>
      <c r="B17" s="38">
        <v>1</v>
      </c>
      <c r="D17"/>
      <c r="E17"/>
    </row>
    <row r="18" spans="1:8" x14ac:dyDescent="0.3">
      <c r="A18" s="9">
        <v>42023</v>
      </c>
      <c r="B18" s="38">
        <v>1</v>
      </c>
      <c r="D18"/>
      <c r="E18"/>
    </row>
    <row r="19" spans="1:8" x14ac:dyDescent="0.3">
      <c r="A19" s="9">
        <v>42024</v>
      </c>
      <c r="B19" s="38">
        <v>2</v>
      </c>
      <c r="D19"/>
      <c r="E19"/>
    </row>
    <row r="20" spans="1:8" x14ac:dyDescent="0.3">
      <c r="A20" s="9">
        <v>42026</v>
      </c>
      <c r="B20" s="38">
        <v>2</v>
      </c>
      <c r="D20"/>
      <c r="E20" t="s">
        <v>2819</v>
      </c>
      <c r="F20" t="s">
        <v>2825</v>
      </c>
      <c r="G20" t="s">
        <v>2823</v>
      </c>
      <c r="H20" t="s">
        <v>2820</v>
      </c>
    </row>
    <row r="21" spans="1:8" x14ac:dyDescent="0.3">
      <c r="A21" s="9">
        <v>42028</v>
      </c>
      <c r="B21" s="38">
        <v>2</v>
      </c>
      <c r="D21"/>
      <c r="E21" t="s">
        <v>2627</v>
      </c>
      <c r="F21" s="10">
        <v>207</v>
      </c>
      <c r="G21" s="10">
        <v>2000</v>
      </c>
      <c r="H21" s="16">
        <v>0.10349999999999999</v>
      </c>
    </row>
    <row r="22" spans="1:8" x14ac:dyDescent="0.3">
      <c r="A22" s="9">
        <v>42031</v>
      </c>
      <c r="B22" s="38">
        <v>1</v>
      </c>
      <c r="D22"/>
      <c r="E22" t="s">
        <v>2623</v>
      </c>
      <c r="F22" t="s">
        <v>2826</v>
      </c>
      <c r="G22" t="s">
        <v>2823</v>
      </c>
      <c r="H22" t="s">
        <v>2821</v>
      </c>
    </row>
    <row r="23" spans="1:8" x14ac:dyDescent="0.3">
      <c r="A23" s="9">
        <v>42033</v>
      </c>
      <c r="B23" s="38">
        <v>2</v>
      </c>
      <c r="D23"/>
      <c r="E23" t="s">
        <v>2627</v>
      </c>
      <c r="F23" s="10">
        <v>100</v>
      </c>
      <c r="G23" s="10">
        <v>2000</v>
      </c>
      <c r="H23" s="22">
        <v>0.05</v>
      </c>
    </row>
    <row r="24" spans="1:8" x14ac:dyDescent="0.3">
      <c r="A24" s="9">
        <v>42036</v>
      </c>
      <c r="B24" s="38">
        <v>2</v>
      </c>
      <c r="D24"/>
      <c r="E24"/>
    </row>
    <row r="25" spans="1:8" x14ac:dyDescent="0.3">
      <c r="A25" s="9">
        <v>42037</v>
      </c>
      <c r="B25" s="38">
        <v>2</v>
      </c>
      <c r="D25"/>
      <c r="E25"/>
    </row>
    <row r="26" spans="1:8" x14ac:dyDescent="0.3">
      <c r="A26" s="9">
        <v>42040</v>
      </c>
      <c r="B26" s="38">
        <v>2</v>
      </c>
      <c r="D26"/>
      <c r="E26" s="7" t="s">
        <v>2819</v>
      </c>
      <c r="F26" t="s">
        <v>2825</v>
      </c>
      <c r="G26" s="21" t="s">
        <v>2823</v>
      </c>
      <c r="H26" s="21" t="s">
        <v>2820</v>
      </c>
    </row>
    <row r="27" spans="1:8" x14ac:dyDescent="0.3">
      <c r="A27" s="9">
        <v>42042</v>
      </c>
      <c r="B27" s="38">
        <v>1</v>
      </c>
      <c r="D27"/>
      <c r="E27" s="11" t="s">
        <v>2627</v>
      </c>
      <c r="F27" s="38">
        <v>207</v>
      </c>
      <c r="G27">
        <f>COUNT(LoanTable[Loan Amount])</f>
        <v>2000</v>
      </c>
      <c r="H27" s="16">
        <f>$F$27/$G$27</f>
        <v>0.10349999999999999</v>
      </c>
    </row>
    <row r="28" spans="1:8" x14ac:dyDescent="0.3">
      <c r="A28" s="9">
        <v>42043</v>
      </c>
      <c r="B28" s="38">
        <v>1</v>
      </c>
      <c r="D28"/>
      <c r="E28"/>
    </row>
    <row r="29" spans="1:8" x14ac:dyDescent="0.3">
      <c r="A29" s="9">
        <v>42045</v>
      </c>
      <c r="B29" s="38">
        <v>2</v>
      </c>
      <c r="D29"/>
      <c r="E29"/>
    </row>
    <row r="30" spans="1:8" x14ac:dyDescent="0.3">
      <c r="A30" s="9">
        <v>42046</v>
      </c>
      <c r="B30" s="38">
        <v>2</v>
      </c>
      <c r="D30"/>
      <c r="E30" s="7" t="s">
        <v>2623</v>
      </c>
      <c r="F30" t="s">
        <v>2826</v>
      </c>
      <c r="G30" s="21" t="s">
        <v>2823</v>
      </c>
      <c r="H30" s="21" t="s">
        <v>2821</v>
      </c>
    </row>
    <row r="31" spans="1:8" x14ac:dyDescent="0.3">
      <c r="A31" s="9">
        <v>42051</v>
      </c>
      <c r="B31" s="38">
        <v>1</v>
      </c>
      <c r="D31"/>
      <c r="E31" s="11" t="s">
        <v>2627</v>
      </c>
      <c r="F31" s="38">
        <v>100</v>
      </c>
      <c r="G31">
        <f>COUNT(LoanTable[Loan Amount])</f>
        <v>2000</v>
      </c>
      <c r="H31" s="16">
        <f>$F$31/$G$31</f>
        <v>0.05</v>
      </c>
    </row>
    <row r="32" spans="1:8" x14ac:dyDescent="0.3">
      <c r="A32" s="9">
        <v>42052</v>
      </c>
      <c r="B32" s="38">
        <v>1</v>
      </c>
      <c r="D32"/>
      <c r="E32"/>
    </row>
    <row r="33" spans="1:8" x14ac:dyDescent="0.3">
      <c r="A33" s="9">
        <v>42055</v>
      </c>
      <c r="B33" s="38">
        <v>1</v>
      </c>
      <c r="D33"/>
      <c r="E33" s="7" t="s">
        <v>2625</v>
      </c>
      <c r="F33" t="s">
        <v>2827</v>
      </c>
      <c r="G33" s="21" t="s">
        <v>2824</v>
      </c>
      <c r="H33" s="21" t="s">
        <v>2828</v>
      </c>
    </row>
    <row r="34" spans="1:8" x14ac:dyDescent="0.3">
      <c r="A34" s="9">
        <v>42056</v>
      </c>
      <c r="B34" s="38">
        <v>2</v>
      </c>
      <c r="D34"/>
      <c r="E34" s="11" t="s">
        <v>2628</v>
      </c>
      <c r="F34" s="10">
        <v>1421</v>
      </c>
      <c r="G34">
        <f>COUNT(LoanTable[Total Pymnt])</f>
        <v>2000</v>
      </c>
      <c r="H34" s="16">
        <f>$F$34/$G$34</f>
        <v>0.71050000000000002</v>
      </c>
    </row>
    <row r="35" spans="1:8" x14ac:dyDescent="0.3">
      <c r="A35" s="9">
        <v>42057</v>
      </c>
      <c r="B35" s="38">
        <v>2</v>
      </c>
      <c r="D35"/>
      <c r="E35"/>
    </row>
    <row r="36" spans="1:8" x14ac:dyDescent="0.3">
      <c r="A36" s="9">
        <v>42058</v>
      </c>
      <c r="B36" s="38">
        <v>1</v>
      </c>
      <c r="D36"/>
      <c r="E36" s="7" t="s">
        <v>2822</v>
      </c>
      <c r="F36" t="s">
        <v>2829</v>
      </c>
    </row>
    <row r="37" spans="1:8" x14ac:dyDescent="0.3">
      <c r="A37" s="9">
        <v>42061</v>
      </c>
      <c r="B37" s="38">
        <v>1</v>
      </c>
      <c r="D37"/>
      <c r="E37" s="11" t="s">
        <v>312</v>
      </c>
      <c r="F37" s="23">
        <v>1083406</v>
      </c>
    </row>
    <row r="38" spans="1:8" x14ac:dyDescent="0.3">
      <c r="A38" s="9">
        <v>42063</v>
      </c>
      <c r="B38" s="38">
        <v>2</v>
      </c>
      <c r="D38"/>
      <c r="E38" s="11" t="s">
        <v>337</v>
      </c>
      <c r="F38" s="23">
        <v>1269213</v>
      </c>
    </row>
    <row r="39" spans="1:8" x14ac:dyDescent="0.3">
      <c r="A39" s="9">
        <v>42064</v>
      </c>
      <c r="B39" s="38">
        <v>2</v>
      </c>
      <c r="D39"/>
      <c r="E39" s="11" t="s">
        <v>504</v>
      </c>
      <c r="F39" s="23">
        <v>304633</v>
      </c>
    </row>
    <row r="40" spans="1:8" x14ac:dyDescent="0.3">
      <c r="A40" s="9">
        <v>42067</v>
      </c>
      <c r="B40" s="38">
        <v>1</v>
      </c>
      <c r="D40"/>
      <c r="E40" s="11" t="s">
        <v>272</v>
      </c>
      <c r="F40" s="23">
        <v>4221496</v>
      </c>
    </row>
    <row r="41" spans="1:8" x14ac:dyDescent="0.3">
      <c r="A41" s="9">
        <v>42072</v>
      </c>
      <c r="B41" s="38">
        <v>1</v>
      </c>
      <c r="D41"/>
      <c r="E41" s="11" t="s">
        <v>287</v>
      </c>
      <c r="F41" s="23">
        <v>709613</v>
      </c>
    </row>
    <row r="42" spans="1:8" x14ac:dyDescent="0.3">
      <c r="A42" s="9">
        <v>42073</v>
      </c>
      <c r="B42" s="38">
        <v>2</v>
      </c>
      <c r="D42"/>
      <c r="E42" s="11" t="s">
        <v>491</v>
      </c>
      <c r="F42" s="23">
        <v>236182</v>
      </c>
    </row>
    <row r="43" spans="1:8" x14ac:dyDescent="0.3">
      <c r="A43" s="9">
        <v>42075</v>
      </c>
      <c r="B43" s="38">
        <v>1</v>
      </c>
      <c r="D43"/>
      <c r="E43" s="11" t="s">
        <v>319</v>
      </c>
      <c r="F43" s="23">
        <v>1508233</v>
      </c>
    </row>
    <row r="44" spans="1:8" x14ac:dyDescent="0.3">
      <c r="A44" s="9">
        <v>42077</v>
      </c>
      <c r="B44" s="38">
        <v>1</v>
      </c>
      <c r="D44"/>
      <c r="E44" s="11" t="s">
        <v>329</v>
      </c>
      <c r="F44" s="23">
        <v>769521</v>
      </c>
    </row>
    <row r="45" spans="1:8" x14ac:dyDescent="0.3">
      <c r="A45" s="9">
        <v>42078</v>
      </c>
      <c r="B45" s="38">
        <v>3</v>
      </c>
      <c r="D45"/>
      <c r="E45" s="11" t="s">
        <v>507</v>
      </c>
      <c r="F45" s="23">
        <v>641353</v>
      </c>
    </row>
    <row r="46" spans="1:8" x14ac:dyDescent="0.3">
      <c r="A46" s="9">
        <v>42079</v>
      </c>
      <c r="B46" s="38">
        <v>2</v>
      </c>
      <c r="D46"/>
      <c r="E46" s="11" t="s">
        <v>346</v>
      </c>
      <c r="F46" s="23">
        <v>1491996</v>
      </c>
    </row>
    <row r="47" spans="1:8" x14ac:dyDescent="0.3">
      <c r="A47" s="9">
        <v>42085</v>
      </c>
      <c r="B47" s="38">
        <v>1</v>
      </c>
      <c r="D47"/>
      <c r="E47" s="11" t="s">
        <v>470</v>
      </c>
      <c r="F47" s="23">
        <v>510500</v>
      </c>
    </row>
    <row r="48" spans="1:8" x14ac:dyDescent="0.3">
      <c r="A48" s="9">
        <v>42087</v>
      </c>
      <c r="B48" s="38">
        <v>1</v>
      </c>
      <c r="D48"/>
      <c r="E48" s="11" t="s">
        <v>498</v>
      </c>
      <c r="F48" s="23">
        <v>235672</v>
      </c>
    </row>
    <row r="49" spans="1:6" x14ac:dyDescent="0.3">
      <c r="A49" s="9">
        <v>42088</v>
      </c>
      <c r="B49" s="38">
        <v>1</v>
      </c>
      <c r="D49"/>
      <c r="E49" s="11" t="s">
        <v>411</v>
      </c>
      <c r="F49" s="23">
        <v>4789591</v>
      </c>
    </row>
    <row r="50" spans="1:6" x14ac:dyDescent="0.3">
      <c r="A50" s="9">
        <v>42089</v>
      </c>
      <c r="B50" s="38">
        <v>1</v>
      </c>
      <c r="D50"/>
      <c r="E50" s="11" t="s">
        <v>482</v>
      </c>
      <c r="F50" s="23">
        <v>457280</v>
      </c>
    </row>
    <row r="51" spans="1:6" x14ac:dyDescent="0.3">
      <c r="A51" s="9">
        <v>42090</v>
      </c>
      <c r="B51" s="38">
        <v>1</v>
      </c>
      <c r="D51"/>
      <c r="E51" s="11" t="s">
        <v>351</v>
      </c>
      <c r="F51" s="23">
        <v>3634487</v>
      </c>
    </row>
    <row r="52" spans="1:6" x14ac:dyDescent="0.3">
      <c r="A52" s="9">
        <v>42093</v>
      </c>
      <c r="B52" s="38">
        <v>2</v>
      </c>
      <c r="D52"/>
      <c r="E52" s="11" t="s">
        <v>561</v>
      </c>
      <c r="F52" s="23">
        <v>243798</v>
      </c>
    </row>
    <row r="53" spans="1:6" x14ac:dyDescent="0.3">
      <c r="A53" s="9">
        <v>42094</v>
      </c>
      <c r="B53" s="38">
        <v>1</v>
      </c>
      <c r="D53"/>
      <c r="E53" s="11" t="s">
        <v>423</v>
      </c>
      <c r="F53" s="23">
        <v>1833701</v>
      </c>
    </row>
    <row r="54" spans="1:6" x14ac:dyDescent="0.3">
      <c r="A54" s="9">
        <v>42096</v>
      </c>
      <c r="B54" s="38">
        <v>1</v>
      </c>
      <c r="D54"/>
      <c r="E54" s="11" t="s">
        <v>544</v>
      </c>
      <c r="F54" s="23">
        <v>298389</v>
      </c>
    </row>
    <row r="55" spans="1:6" x14ac:dyDescent="0.3">
      <c r="A55" s="9">
        <v>42097</v>
      </c>
      <c r="B55" s="38">
        <v>1</v>
      </c>
      <c r="D55"/>
      <c r="E55" s="11" t="s">
        <v>501</v>
      </c>
      <c r="F55" s="23">
        <v>342725</v>
      </c>
    </row>
    <row r="56" spans="1:6" x14ac:dyDescent="0.3">
      <c r="A56" s="9">
        <v>42104</v>
      </c>
      <c r="B56" s="38">
        <v>1</v>
      </c>
      <c r="D56"/>
      <c r="E56" s="11" t="s">
        <v>531</v>
      </c>
      <c r="F56" s="23">
        <v>576612</v>
      </c>
    </row>
    <row r="57" spans="1:6" x14ac:dyDescent="0.3">
      <c r="A57" s="9">
        <v>42106</v>
      </c>
      <c r="B57" s="38">
        <v>2</v>
      </c>
      <c r="D57"/>
      <c r="E57" s="11" t="s">
        <v>245</v>
      </c>
      <c r="F57" s="23">
        <v>1464539</v>
      </c>
    </row>
    <row r="58" spans="1:6" x14ac:dyDescent="0.3">
      <c r="A58" s="9">
        <v>42107</v>
      </c>
      <c r="B58" s="38">
        <v>1</v>
      </c>
      <c r="D58"/>
      <c r="E58" s="11" t="s">
        <v>406</v>
      </c>
      <c r="F58" s="23">
        <v>350650</v>
      </c>
    </row>
    <row r="59" spans="1:6" x14ac:dyDescent="0.3">
      <c r="A59" s="9">
        <v>42114</v>
      </c>
      <c r="B59" s="38">
        <v>1</v>
      </c>
      <c r="D59"/>
      <c r="E59" s="11" t="s">
        <v>546</v>
      </c>
      <c r="F59" s="23">
        <v>554419</v>
      </c>
    </row>
    <row r="60" spans="1:6" x14ac:dyDescent="0.3">
      <c r="A60" s="9">
        <v>42118</v>
      </c>
      <c r="B60" s="38">
        <v>1</v>
      </c>
      <c r="D60"/>
      <c r="E60" s="11" t="s">
        <v>363</v>
      </c>
      <c r="F60" s="23">
        <v>307328</v>
      </c>
    </row>
    <row r="61" spans="1:6" x14ac:dyDescent="0.3">
      <c r="A61" s="9">
        <v>42121</v>
      </c>
      <c r="B61" s="38">
        <v>2</v>
      </c>
      <c r="D61"/>
      <c r="E61" s="11" t="s">
        <v>518</v>
      </c>
      <c r="F61" s="23">
        <v>362709</v>
      </c>
    </row>
    <row r="62" spans="1:6" x14ac:dyDescent="0.3">
      <c r="A62" s="9">
        <v>42122</v>
      </c>
      <c r="B62" s="38">
        <v>1</v>
      </c>
      <c r="D62"/>
      <c r="E62" s="11" t="s">
        <v>356</v>
      </c>
      <c r="F62" s="23">
        <v>711051</v>
      </c>
    </row>
    <row r="63" spans="1:6" x14ac:dyDescent="0.3">
      <c r="A63" s="9">
        <v>42123</v>
      </c>
      <c r="B63" s="38">
        <v>1</v>
      </c>
      <c r="D63"/>
      <c r="E63" s="11" t="s">
        <v>401</v>
      </c>
      <c r="F63" s="23">
        <v>341452</v>
      </c>
    </row>
    <row r="64" spans="1:6" x14ac:dyDescent="0.3">
      <c r="A64" s="9">
        <v>42127</v>
      </c>
      <c r="B64" s="38">
        <v>1</v>
      </c>
      <c r="D64"/>
      <c r="E64" s="11" t="s">
        <v>264</v>
      </c>
      <c r="F64" s="23">
        <v>386399</v>
      </c>
    </row>
    <row r="65" spans="1:6" x14ac:dyDescent="0.3">
      <c r="A65" s="9">
        <v>42129</v>
      </c>
      <c r="B65" s="38">
        <v>2</v>
      </c>
      <c r="D65"/>
      <c r="E65" s="11" t="s">
        <v>477</v>
      </c>
      <c r="F65" s="23">
        <v>2003485</v>
      </c>
    </row>
    <row r="66" spans="1:6" x14ac:dyDescent="0.3">
      <c r="A66" s="9">
        <v>42133</v>
      </c>
      <c r="B66" s="38">
        <v>1</v>
      </c>
      <c r="D66"/>
      <c r="E66" s="11" t="s">
        <v>257</v>
      </c>
      <c r="F66" s="23">
        <v>4114850</v>
      </c>
    </row>
    <row r="67" spans="1:6" x14ac:dyDescent="0.3">
      <c r="A67" s="9">
        <v>42135</v>
      </c>
      <c r="B67" s="38">
        <v>1</v>
      </c>
      <c r="D67"/>
      <c r="E67" s="11" t="s">
        <v>526</v>
      </c>
      <c r="F67" s="23">
        <v>2005232</v>
      </c>
    </row>
    <row r="68" spans="1:6" x14ac:dyDescent="0.3">
      <c r="A68" s="9">
        <v>42137</v>
      </c>
      <c r="B68" s="38">
        <v>1</v>
      </c>
      <c r="D68"/>
      <c r="E68" s="11" t="s">
        <v>539</v>
      </c>
      <c r="F68" s="23">
        <v>152537</v>
      </c>
    </row>
    <row r="69" spans="1:6" x14ac:dyDescent="0.3">
      <c r="A69" s="9">
        <v>42140</v>
      </c>
      <c r="B69" s="38">
        <v>1</v>
      </c>
      <c r="D69"/>
      <c r="E69" s="11" t="s">
        <v>512</v>
      </c>
      <c r="F69" s="23">
        <v>221140</v>
      </c>
    </row>
    <row r="70" spans="1:6" x14ac:dyDescent="0.3">
      <c r="A70" s="9">
        <v>42141</v>
      </c>
      <c r="B70" s="38">
        <v>1</v>
      </c>
      <c r="D70"/>
      <c r="E70" s="11" t="s">
        <v>389</v>
      </c>
      <c r="F70" s="23">
        <v>4412498</v>
      </c>
    </row>
    <row r="71" spans="1:6" x14ac:dyDescent="0.3">
      <c r="A71" s="9">
        <v>42143</v>
      </c>
      <c r="B71" s="38">
        <v>1</v>
      </c>
      <c r="D71"/>
      <c r="E71" s="11" t="s">
        <v>275</v>
      </c>
      <c r="F71" s="23">
        <v>279205</v>
      </c>
    </row>
    <row r="72" spans="1:6" x14ac:dyDescent="0.3">
      <c r="A72" s="9">
        <v>42145</v>
      </c>
      <c r="B72" s="38">
        <v>1</v>
      </c>
      <c r="D72"/>
      <c r="E72" s="11" t="s">
        <v>467</v>
      </c>
      <c r="F72" s="23">
        <v>183600</v>
      </c>
    </row>
    <row r="73" spans="1:6" x14ac:dyDescent="0.3">
      <c r="A73" s="9">
        <v>42149</v>
      </c>
      <c r="B73" s="38">
        <v>1</v>
      </c>
      <c r="D73"/>
      <c r="E73" s="11" t="s">
        <v>284</v>
      </c>
      <c r="F73" s="23">
        <v>306480</v>
      </c>
    </row>
    <row r="74" spans="1:6" x14ac:dyDescent="0.3">
      <c r="A74" s="9">
        <v>42150</v>
      </c>
      <c r="B74" s="38">
        <v>1</v>
      </c>
      <c r="D74"/>
      <c r="E74" s="11" t="s">
        <v>305</v>
      </c>
      <c r="F74" s="23">
        <v>301259</v>
      </c>
    </row>
    <row r="75" spans="1:6" x14ac:dyDescent="0.3">
      <c r="A75" s="9">
        <v>42152</v>
      </c>
      <c r="B75" s="38">
        <v>1</v>
      </c>
      <c r="D75"/>
      <c r="E75" s="11" t="s">
        <v>296</v>
      </c>
      <c r="F75" s="23">
        <v>606912</v>
      </c>
    </row>
    <row r="76" spans="1:6" x14ac:dyDescent="0.3">
      <c r="A76" s="9">
        <v>42153</v>
      </c>
      <c r="B76" s="38">
        <v>1</v>
      </c>
      <c r="D76"/>
      <c r="E76" s="11" t="s">
        <v>240</v>
      </c>
      <c r="F76" s="23">
        <v>917846</v>
      </c>
    </row>
    <row r="77" spans="1:6" x14ac:dyDescent="0.3">
      <c r="A77" s="9">
        <v>42154</v>
      </c>
      <c r="B77" s="38">
        <v>2</v>
      </c>
      <c r="D77"/>
      <c r="E77" s="11" t="s">
        <v>514</v>
      </c>
      <c r="F77" s="23">
        <v>195970</v>
      </c>
    </row>
    <row r="78" spans="1:6" x14ac:dyDescent="0.3">
      <c r="A78" s="9">
        <v>42157</v>
      </c>
      <c r="B78" s="38">
        <v>1</v>
      </c>
      <c r="D78"/>
      <c r="E78" s="11" t="s">
        <v>434</v>
      </c>
      <c r="F78" s="23">
        <v>242173</v>
      </c>
    </row>
    <row r="79" spans="1:6" x14ac:dyDescent="0.3">
      <c r="A79" s="9">
        <v>42159</v>
      </c>
      <c r="B79" s="38">
        <v>1</v>
      </c>
      <c r="D79"/>
      <c r="E79" s="11" t="s">
        <v>248</v>
      </c>
      <c r="F79" s="23">
        <v>3433286</v>
      </c>
    </row>
    <row r="80" spans="1:6" x14ac:dyDescent="0.3">
      <c r="A80" s="9">
        <v>42160</v>
      </c>
      <c r="B80" s="38">
        <v>1</v>
      </c>
      <c r="D80"/>
      <c r="E80" s="11" t="s">
        <v>565</v>
      </c>
      <c r="F80" s="23">
        <v>307003</v>
      </c>
    </row>
    <row r="81" spans="1:6" x14ac:dyDescent="0.3">
      <c r="A81" s="9">
        <v>42165</v>
      </c>
      <c r="B81" s="38">
        <v>1</v>
      </c>
      <c r="D81"/>
      <c r="E81" s="11" t="s">
        <v>521</v>
      </c>
      <c r="F81" s="23">
        <v>424251</v>
      </c>
    </row>
    <row r="82" spans="1:6" x14ac:dyDescent="0.3">
      <c r="A82" s="9">
        <v>42166</v>
      </c>
      <c r="B82" s="38">
        <v>1</v>
      </c>
      <c r="D82"/>
      <c r="E82" s="11" t="s">
        <v>393</v>
      </c>
      <c r="F82" s="23">
        <v>636832</v>
      </c>
    </row>
    <row r="83" spans="1:6" x14ac:dyDescent="0.3">
      <c r="A83" s="9">
        <v>42168</v>
      </c>
      <c r="B83" s="38">
        <v>1</v>
      </c>
      <c r="D83"/>
      <c r="E83" s="11" t="s">
        <v>487</v>
      </c>
      <c r="F83" s="23">
        <v>321898</v>
      </c>
    </row>
    <row r="84" spans="1:6" x14ac:dyDescent="0.3">
      <c r="A84" s="9">
        <v>42170</v>
      </c>
      <c r="B84" s="38">
        <v>1</v>
      </c>
      <c r="D84"/>
      <c r="E84" s="11" t="s">
        <v>370</v>
      </c>
      <c r="F84" s="23">
        <v>225441</v>
      </c>
    </row>
    <row r="85" spans="1:6" x14ac:dyDescent="0.3">
      <c r="A85" s="9">
        <v>42172</v>
      </c>
      <c r="B85" s="38">
        <v>3</v>
      </c>
      <c r="D85"/>
      <c r="E85" s="11" t="s">
        <v>551</v>
      </c>
      <c r="F85" s="23">
        <v>829363</v>
      </c>
    </row>
    <row r="86" spans="1:6" x14ac:dyDescent="0.3">
      <c r="A86" s="9">
        <v>42176</v>
      </c>
      <c r="B86" s="38">
        <v>1</v>
      </c>
      <c r="D86"/>
      <c r="E86" s="11" t="s">
        <v>380</v>
      </c>
      <c r="F86" s="23">
        <v>356077</v>
      </c>
    </row>
    <row r="87" spans="1:6" x14ac:dyDescent="0.3">
      <c r="A87" s="9">
        <v>42177</v>
      </c>
      <c r="B87" s="38">
        <v>2</v>
      </c>
      <c r="D87"/>
      <c r="E87" s="11" t="s">
        <v>300</v>
      </c>
      <c r="F87" s="23">
        <v>246835</v>
      </c>
    </row>
    <row r="88" spans="1:6" x14ac:dyDescent="0.3">
      <c r="A88" s="9">
        <v>42178</v>
      </c>
      <c r="B88" s="38">
        <v>1</v>
      </c>
      <c r="D88"/>
      <c r="E88"/>
    </row>
    <row r="89" spans="1:6" x14ac:dyDescent="0.3">
      <c r="A89" s="9">
        <v>42181</v>
      </c>
      <c r="B89" s="38">
        <v>1</v>
      </c>
      <c r="D89"/>
      <c r="E89"/>
    </row>
    <row r="90" spans="1:6" x14ac:dyDescent="0.3">
      <c r="A90" s="9">
        <v>42182</v>
      </c>
      <c r="B90" s="38">
        <v>1</v>
      </c>
      <c r="D90"/>
      <c r="E90"/>
    </row>
    <row r="91" spans="1:6" x14ac:dyDescent="0.3">
      <c r="A91" s="9">
        <v>42184</v>
      </c>
      <c r="B91" s="38">
        <v>1</v>
      </c>
      <c r="D91"/>
      <c r="E91" s="7" t="s">
        <v>2841</v>
      </c>
      <c r="F91" t="s">
        <v>2831</v>
      </c>
    </row>
    <row r="92" spans="1:6" x14ac:dyDescent="0.3">
      <c r="A92" s="9">
        <v>42190</v>
      </c>
      <c r="B92" s="38">
        <v>1</v>
      </c>
      <c r="D92"/>
      <c r="E92" s="11" t="s">
        <v>256</v>
      </c>
      <c r="F92" s="38">
        <v>447</v>
      </c>
    </row>
    <row r="93" spans="1:6" x14ac:dyDescent="0.3">
      <c r="A93" s="9">
        <v>42191</v>
      </c>
      <c r="B93" s="38">
        <v>1</v>
      </c>
      <c r="D93"/>
      <c r="E93" s="11" t="s">
        <v>241</v>
      </c>
      <c r="F93" s="38">
        <v>865</v>
      </c>
    </row>
    <row r="94" spans="1:6" x14ac:dyDescent="0.3">
      <c r="A94" s="9">
        <v>42192</v>
      </c>
      <c r="B94" s="38">
        <v>1</v>
      </c>
      <c r="D94"/>
      <c r="E94" s="11" t="s">
        <v>239</v>
      </c>
      <c r="F94" s="38">
        <v>688</v>
      </c>
    </row>
    <row r="95" spans="1:6" x14ac:dyDescent="0.3">
      <c r="A95" s="9">
        <v>42193</v>
      </c>
      <c r="B95" s="38">
        <v>1</v>
      </c>
      <c r="D95"/>
      <c r="E95"/>
    </row>
    <row r="96" spans="1:6" x14ac:dyDescent="0.3">
      <c r="A96" s="9">
        <v>42195</v>
      </c>
      <c r="B96" s="38">
        <v>1</v>
      </c>
      <c r="D96"/>
      <c r="E96"/>
    </row>
    <row r="97" spans="1:7" x14ac:dyDescent="0.3">
      <c r="A97" s="9">
        <v>42196</v>
      </c>
      <c r="B97" s="38">
        <v>2</v>
      </c>
      <c r="D97"/>
      <c r="E97" s="7" t="s">
        <v>2833</v>
      </c>
      <c r="F97" t="s">
        <v>2832</v>
      </c>
      <c r="G97" s="21" t="s">
        <v>2834</v>
      </c>
    </row>
    <row r="98" spans="1:7" x14ac:dyDescent="0.3">
      <c r="A98" s="9">
        <v>42214</v>
      </c>
      <c r="B98" s="38">
        <v>1</v>
      </c>
      <c r="D98"/>
      <c r="E98" s="11" t="s">
        <v>580</v>
      </c>
      <c r="F98" s="16">
        <v>1.475590754597424E-2</v>
      </c>
      <c r="G98" s="16">
        <f>F98/$F$102</f>
        <v>1.475590754597424E-2</v>
      </c>
    </row>
    <row r="99" spans="1:7" x14ac:dyDescent="0.3">
      <c r="A99" s="9">
        <v>42218</v>
      </c>
      <c r="B99" s="38">
        <v>1</v>
      </c>
      <c r="D99"/>
      <c r="E99" s="11" t="s">
        <v>584</v>
      </c>
      <c r="F99" s="16">
        <v>0.10926502940386339</v>
      </c>
      <c r="G99" s="16">
        <f>F99/$F$102</f>
        <v>0.10926502940386339</v>
      </c>
    </row>
    <row r="100" spans="1:7" x14ac:dyDescent="0.3">
      <c r="A100" s="9">
        <v>42226</v>
      </c>
      <c r="B100" s="38">
        <v>1</v>
      </c>
      <c r="D100"/>
      <c r="E100" s="11" t="s">
        <v>575</v>
      </c>
      <c r="F100" s="16">
        <v>0.57662239128792148</v>
      </c>
      <c r="G100" s="16">
        <f>F100/$F$102</f>
        <v>0.57662239128792148</v>
      </c>
    </row>
    <row r="101" spans="1:7" x14ac:dyDescent="0.3">
      <c r="A101" s="9">
        <v>42229</v>
      </c>
      <c r="B101" s="38">
        <v>1</v>
      </c>
      <c r="D101"/>
      <c r="E101" s="11" t="s">
        <v>590</v>
      </c>
      <c r="F101" s="16">
        <v>0.29935667176224096</v>
      </c>
      <c r="G101" s="16">
        <f>F101/$F$102</f>
        <v>0.29935667176224096</v>
      </c>
    </row>
    <row r="102" spans="1:7" x14ac:dyDescent="0.3">
      <c r="A102" s="9">
        <v>42232</v>
      </c>
      <c r="B102" s="38">
        <v>2</v>
      </c>
      <c r="D102"/>
      <c r="E102" s="11" t="s">
        <v>2683</v>
      </c>
      <c r="F102" s="16">
        <v>1</v>
      </c>
    </row>
    <row r="103" spans="1:7" x14ac:dyDescent="0.3">
      <c r="A103" s="9">
        <v>42234</v>
      </c>
      <c r="B103" s="38">
        <v>1</v>
      </c>
      <c r="D103"/>
      <c r="E103"/>
    </row>
    <row r="104" spans="1:7" x14ac:dyDescent="0.3">
      <c r="A104" s="9">
        <v>42236</v>
      </c>
      <c r="B104" s="38">
        <v>1</v>
      </c>
      <c r="D104"/>
      <c r="E104" t="s">
        <v>2833</v>
      </c>
      <c r="F104" t="s">
        <v>2832</v>
      </c>
      <c r="G104" t="s">
        <v>2834</v>
      </c>
    </row>
    <row r="105" spans="1:7" x14ac:dyDescent="0.3">
      <c r="A105" s="9">
        <v>42240</v>
      </c>
      <c r="B105" s="38">
        <v>1</v>
      </c>
      <c r="D105"/>
      <c r="E105" t="s">
        <v>580</v>
      </c>
      <c r="F105">
        <v>74594.41</v>
      </c>
      <c r="G105" s="16">
        <v>1.475590754597424E-2</v>
      </c>
    </row>
    <row r="106" spans="1:7" x14ac:dyDescent="0.3">
      <c r="A106" s="9">
        <v>42242</v>
      </c>
      <c r="B106" s="38">
        <v>1</v>
      </c>
      <c r="D106"/>
      <c r="E106" t="s">
        <v>584</v>
      </c>
      <c r="F106">
        <v>552359.14</v>
      </c>
      <c r="G106" s="16">
        <v>0.10926502940386339</v>
      </c>
    </row>
    <row r="107" spans="1:7" x14ac:dyDescent="0.3">
      <c r="A107" s="9">
        <v>42243</v>
      </c>
      <c r="B107" s="38">
        <v>2</v>
      </c>
      <c r="D107"/>
      <c r="E107" t="s">
        <v>575</v>
      </c>
      <c r="F107">
        <v>2914955.04</v>
      </c>
      <c r="G107" s="16">
        <v>0.57662239128792148</v>
      </c>
    </row>
    <row r="108" spans="1:7" x14ac:dyDescent="0.3">
      <c r="A108" s="9">
        <v>42245</v>
      </c>
      <c r="B108" s="38">
        <v>1</v>
      </c>
      <c r="D108"/>
      <c r="E108" t="s">
        <v>590</v>
      </c>
      <c r="F108">
        <v>1513314.87</v>
      </c>
      <c r="G108" s="16">
        <v>0.29935667176224096</v>
      </c>
    </row>
    <row r="109" spans="1:7" x14ac:dyDescent="0.3">
      <c r="A109" s="9">
        <v>42246</v>
      </c>
      <c r="B109" s="38">
        <v>1</v>
      </c>
      <c r="D109"/>
      <c r="E109"/>
    </row>
    <row r="110" spans="1:7" x14ac:dyDescent="0.3">
      <c r="A110" s="9">
        <v>42247</v>
      </c>
      <c r="B110" s="38">
        <v>2</v>
      </c>
      <c r="D110"/>
      <c r="E110"/>
    </row>
    <row r="111" spans="1:7" x14ac:dyDescent="0.3">
      <c r="A111" s="9">
        <v>42248</v>
      </c>
      <c r="B111" s="38">
        <v>1</v>
      </c>
      <c r="D111"/>
      <c r="E111"/>
    </row>
    <row r="112" spans="1:7" x14ac:dyDescent="0.3">
      <c r="A112" s="9">
        <v>42249</v>
      </c>
      <c r="B112" s="38">
        <v>1</v>
      </c>
      <c r="D112"/>
      <c r="E112" s="7" t="s">
        <v>2830</v>
      </c>
      <c r="F112" t="s">
        <v>2803</v>
      </c>
    </row>
    <row r="113" spans="1:6" x14ac:dyDescent="0.3">
      <c r="A113" s="9">
        <v>42251</v>
      </c>
      <c r="B113" s="38">
        <v>1</v>
      </c>
      <c r="D113"/>
      <c r="E113" s="11" t="s">
        <v>596</v>
      </c>
      <c r="F113" s="38">
        <v>831532</v>
      </c>
    </row>
    <row r="114" spans="1:6" x14ac:dyDescent="0.3">
      <c r="A114" s="9">
        <v>42252</v>
      </c>
      <c r="B114" s="38">
        <v>3</v>
      </c>
      <c r="D114"/>
      <c r="E114" s="11" t="s">
        <v>573</v>
      </c>
      <c r="F114" s="38">
        <v>28821461</v>
      </c>
    </row>
    <row r="115" spans="1:6" x14ac:dyDescent="0.3">
      <c r="A115" s="9">
        <v>42254</v>
      </c>
      <c r="B115" s="38">
        <v>1</v>
      </c>
      <c r="D115"/>
      <c r="E115" s="11" t="s">
        <v>598</v>
      </c>
      <c r="F115" s="38">
        <v>464538</v>
      </c>
    </row>
    <row r="116" spans="1:6" x14ac:dyDescent="0.3">
      <c r="A116" s="9">
        <v>42258</v>
      </c>
      <c r="B116" s="38">
        <v>1</v>
      </c>
      <c r="D116"/>
      <c r="E116" s="11" t="s">
        <v>589</v>
      </c>
      <c r="F116" s="38">
        <v>15193245</v>
      </c>
    </row>
    <row r="117" spans="1:6" x14ac:dyDescent="0.3">
      <c r="A117" s="9">
        <v>42259</v>
      </c>
      <c r="B117" s="38">
        <v>2</v>
      </c>
      <c r="D117"/>
      <c r="E117" s="11" t="s">
        <v>603</v>
      </c>
      <c r="F117" s="38">
        <v>318642</v>
      </c>
    </row>
    <row r="118" spans="1:6" x14ac:dyDescent="0.3">
      <c r="A118" s="9">
        <v>42262</v>
      </c>
      <c r="B118" s="38">
        <v>2</v>
      </c>
      <c r="D118"/>
      <c r="E118" s="11" t="s">
        <v>602</v>
      </c>
      <c r="F118" s="38">
        <v>737301</v>
      </c>
    </row>
    <row r="119" spans="1:6" x14ac:dyDescent="0.3">
      <c r="A119" s="9">
        <v>42265</v>
      </c>
      <c r="B119" s="38">
        <v>3</v>
      </c>
      <c r="D119"/>
      <c r="E119" s="11" t="s">
        <v>601</v>
      </c>
      <c r="F119" s="38">
        <v>459435</v>
      </c>
    </row>
    <row r="120" spans="1:6" x14ac:dyDescent="0.3">
      <c r="A120" s="9">
        <v>42270</v>
      </c>
      <c r="B120" s="38">
        <v>1</v>
      </c>
      <c r="D120"/>
      <c r="E120" s="11" t="s">
        <v>587</v>
      </c>
      <c r="F120" s="38">
        <v>1459372</v>
      </c>
    </row>
    <row r="121" spans="1:6" x14ac:dyDescent="0.3">
      <c r="A121" s="9">
        <v>42272</v>
      </c>
      <c r="B121" s="38">
        <v>2</v>
      </c>
      <c r="D121"/>
      <c r="E121" s="11" t="s">
        <v>579</v>
      </c>
      <c r="F121" s="38">
        <v>494962</v>
      </c>
    </row>
    <row r="122" spans="1:6" x14ac:dyDescent="0.3">
      <c r="A122" s="9">
        <v>42277</v>
      </c>
      <c r="B122" s="38">
        <v>1</v>
      </c>
      <c r="D122"/>
      <c r="E122" s="11" t="s">
        <v>583</v>
      </c>
      <c r="F122" s="38">
        <v>2310467</v>
      </c>
    </row>
    <row r="123" spans="1:6" x14ac:dyDescent="0.3">
      <c r="A123" s="9">
        <v>42279</v>
      </c>
      <c r="B123" s="38">
        <v>1</v>
      </c>
      <c r="D123"/>
      <c r="E123" s="11" t="s">
        <v>592</v>
      </c>
      <c r="F123" s="38">
        <v>1270166</v>
      </c>
    </row>
    <row r="124" spans="1:6" x14ac:dyDescent="0.3">
      <c r="A124" s="9">
        <v>42282</v>
      </c>
      <c r="B124" s="38">
        <v>1</v>
      </c>
      <c r="D124"/>
      <c r="E124"/>
    </row>
    <row r="125" spans="1:6" x14ac:dyDescent="0.3">
      <c r="A125" s="9">
        <v>42283</v>
      </c>
      <c r="B125" s="38">
        <v>1</v>
      </c>
      <c r="D125"/>
      <c r="E125"/>
    </row>
    <row r="126" spans="1:6" x14ac:dyDescent="0.3">
      <c r="A126" s="9">
        <v>42284</v>
      </c>
      <c r="B126" s="38">
        <v>2</v>
      </c>
      <c r="D126"/>
      <c r="E126"/>
    </row>
    <row r="127" spans="1:6" x14ac:dyDescent="0.3">
      <c r="A127" s="9">
        <v>42287</v>
      </c>
      <c r="B127" s="38">
        <v>1</v>
      </c>
      <c r="D127"/>
      <c r="E127"/>
    </row>
    <row r="128" spans="1:6" x14ac:dyDescent="0.3">
      <c r="A128" s="9">
        <v>42292</v>
      </c>
      <c r="B128" s="38">
        <v>1</v>
      </c>
      <c r="D128"/>
      <c r="E128"/>
    </row>
    <row r="129" spans="1:5" x14ac:dyDescent="0.3">
      <c r="A129" s="9">
        <v>42293</v>
      </c>
      <c r="B129" s="38">
        <v>1</v>
      </c>
      <c r="D129"/>
      <c r="E129"/>
    </row>
    <row r="130" spans="1:5" x14ac:dyDescent="0.3">
      <c r="A130" s="9">
        <v>42294</v>
      </c>
      <c r="B130" s="38">
        <v>1</v>
      </c>
      <c r="D130"/>
      <c r="E130"/>
    </row>
    <row r="131" spans="1:5" x14ac:dyDescent="0.3">
      <c r="A131" s="9">
        <v>42298</v>
      </c>
      <c r="B131" s="38">
        <v>3</v>
      </c>
      <c r="D131"/>
      <c r="E131"/>
    </row>
    <row r="132" spans="1:5" x14ac:dyDescent="0.3">
      <c r="A132" s="9">
        <v>42302</v>
      </c>
      <c r="B132" s="38">
        <v>1</v>
      </c>
      <c r="D132"/>
      <c r="E132"/>
    </row>
    <row r="133" spans="1:5" x14ac:dyDescent="0.3">
      <c r="A133" s="9">
        <v>42305</v>
      </c>
      <c r="B133" s="38">
        <v>1</v>
      </c>
      <c r="D133"/>
      <c r="E133"/>
    </row>
    <row r="134" spans="1:5" x14ac:dyDescent="0.3">
      <c r="A134" s="9">
        <v>42308</v>
      </c>
      <c r="B134" s="38">
        <v>1</v>
      </c>
      <c r="D134"/>
      <c r="E134"/>
    </row>
    <row r="135" spans="1:5" x14ac:dyDescent="0.3">
      <c r="A135" s="9">
        <v>42310</v>
      </c>
      <c r="B135" s="38">
        <v>1</v>
      </c>
      <c r="D135"/>
      <c r="E135"/>
    </row>
    <row r="136" spans="1:5" x14ac:dyDescent="0.3">
      <c r="A136" s="9">
        <v>42312</v>
      </c>
      <c r="B136" s="38">
        <v>1</v>
      </c>
      <c r="D136"/>
      <c r="E136"/>
    </row>
    <row r="137" spans="1:5" x14ac:dyDescent="0.3">
      <c r="A137" s="9">
        <v>42313</v>
      </c>
      <c r="B137" s="38">
        <v>1</v>
      </c>
      <c r="D137"/>
      <c r="E137"/>
    </row>
    <row r="138" spans="1:5" x14ac:dyDescent="0.3">
      <c r="A138" s="9">
        <v>42315</v>
      </c>
      <c r="B138" s="38">
        <v>1</v>
      </c>
      <c r="D138"/>
      <c r="E138"/>
    </row>
    <row r="139" spans="1:5" x14ac:dyDescent="0.3">
      <c r="A139" s="9">
        <v>42316</v>
      </c>
      <c r="B139" s="38">
        <v>1</v>
      </c>
      <c r="D139"/>
      <c r="E139"/>
    </row>
    <row r="140" spans="1:5" x14ac:dyDescent="0.3">
      <c r="A140" s="9">
        <v>42318</v>
      </c>
      <c r="B140" s="38">
        <v>1</v>
      </c>
      <c r="D140"/>
      <c r="E140"/>
    </row>
    <row r="141" spans="1:5" x14ac:dyDescent="0.3">
      <c r="A141" s="9">
        <v>42319</v>
      </c>
      <c r="B141" s="38">
        <v>1</v>
      </c>
      <c r="D141"/>
      <c r="E141"/>
    </row>
    <row r="142" spans="1:5" x14ac:dyDescent="0.3">
      <c r="A142" s="9">
        <v>42323</v>
      </c>
      <c r="B142" s="38">
        <v>1</v>
      </c>
      <c r="D142"/>
      <c r="E142"/>
    </row>
    <row r="143" spans="1:5" x14ac:dyDescent="0.3">
      <c r="A143" s="9">
        <v>42326</v>
      </c>
      <c r="B143" s="38">
        <v>2</v>
      </c>
      <c r="D143"/>
      <c r="E143"/>
    </row>
    <row r="144" spans="1:5" x14ac:dyDescent="0.3">
      <c r="A144" s="9">
        <v>42327</v>
      </c>
      <c r="B144" s="38">
        <v>1</v>
      </c>
      <c r="D144"/>
      <c r="E144"/>
    </row>
    <row r="145" spans="1:5" x14ac:dyDescent="0.3">
      <c r="A145" s="9">
        <v>42330</v>
      </c>
      <c r="B145" s="38">
        <v>1</v>
      </c>
      <c r="D145"/>
      <c r="E145"/>
    </row>
    <row r="146" spans="1:5" x14ac:dyDescent="0.3">
      <c r="A146" s="9">
        <v>42337</v>
      </c>
      <c r="B146" s="38">
        <v>1</v>
      </c>
      <c r="D146"/>
      <c r="E146"/>
    </row>
    <row r="147" spans="1:5" x14ac:dyDescent="0.3">
      <c r="A147" s="9">
        <v>42352</v>
      </c>
      <c r="B147" s="38">
        <v>1</v>
      </c>
      <c r="D147"/>
      <c r="E147"/>
    </row>
    <row r="148" spans="1:5" x14ac:dyDescent="0.3">
      <c r="A148" s="9">
        <v>42353</v>
      </c>
      <c r="B148" s="38">
        <v>1</v>
      </c>
      <c r="D148"/>
      <c r="E148"/>
    </row>
    <row r="149" spans="1:5" x14ac:dyDescent="0.3">
      <c r="A149" s="9">
        <v>42354</v>
      </c>
      <c r="B149" s="38">
        <v>1</v>
      </c>
      <c r="D149"/>
      <c r="E149"/>
    </row>
    <row r="150" spans="1:5" x14ac:dyDescent="0.3">
      <c r="A150" s="9">
        <v>42357</v>
      </c>
      <c r="B150" s="38">
        <v>1</v>
      </c>
      <c r="D150"/>
      <c r="E150"/>
    </row>
    <row r="151" spans="1:5" x14ac:dyDescent="0.3">
      <c r="A151" s="9">
        <v>42359</v>
      </c>
      <c r="B151" s="38">
        <v>1</v>
      </c>
      <c r="D151"/>
      <c r="E151"/>
    </row>
    <row r="152" spans="1:5" x14ac:dyDescent="0.3">
      <c r="A152" s="9">
        <v>42361</v>
      </c>
      <c r="B152" s="38">
        <v>1</v>
      </c>
      <c r="D152"/>
      <c r="E152"/>
    </row>
    <row r="153" spans="1:5" x14ac:dyDescent="0.3">
      <c r="A153" s="9">
        <v>42363</v>
      </c>
      <c r="B153" s="38">
        <v>2</v>
      </c>
      <c r="D153"/>
      <c r="E153"/>
    </row>
    <row r="154" spans="1:5" x14ac:dyDescent="0.3">
      <c r="A154" s="9">
        <v>42364</v>
      </c>
      <c r="B154" s="38">
        <v>2</v>
      </c>
      <c r="D154"/>
      <c r="E154"/>
    </row>
    <row r="155" spans="1:5" x14ac:dyDescent="0.3">
      <c r="A155" s="9">
        <v>42365</v>
      </c>
      <c r="B155" s="38">
        <v>1</v>
      </c>
      <c r="D155"/>
      <c r="E155"/>
    </row>
    <row r="156" spans="1:5" x14ac:dyDescent="0.3">
      <c r="A156" s="9">
        <v>42369</v>
      </c>
      <c r="B156" s="38">
        <v>1</v>
      </c>
      <c r="D156"/>
      <c r="E156"/>
    </row>
    <row r="157" spans="1:5" x14ac:dyDescent="0.3">
      <c r="A157" s="9">
        <v>42371</v>
      </c>
      <c r="B157" s="38">
        <v>1</v>
      </c>
      <c r="D157"/>
      <c r="E157"/>
    </row>
    <row r="158" spans="1:5" x14ac:dyDescent="0.3">
      <c r="A158" s="9">
        <v>42373</v>
      </c>
      <c r="B158" s="38">
        <v>1</v>
      </c>
      <c r="D158"/>
      <c r="E158"/>
    </row>
    <row r="159" spans="1:5" x14ac:dyDescent="0.3">
      <c r="A159" s="9">
        <v>42376</v>
      </c>
      <c r="B159" s="38">
        <v>1</v>
      </c>
      <c r="D159"/>
      <c r="E159"/>
    </row>
    <row r="160" spans="1:5" x14ac:dyDescent="0.3">
      <c r="A160" s="9">
        <v>42377</v>
      </c>
      <c r="B160" s="38">
        <v>1</v>
      </c>
      <c r="D160"/>
      <c r="E160"/>
    </row>
    <row r="161" spans="1:5" x14ac:dyDescent="0.3">
      <c r="A161" s="9">
        <v>42384</v>
      </c>
      <c r="B161" s="38">
        <v>1</v>
      </c>
      <c r="D161"/>
      <c r="E161"/>
    </row>
    <row r="162" spans="1:5" x14ac:dyDescent="0.3">
      <c r="A162" s="9">
        <v>42385</v>
      </c>
      <c r="B162" s="38">
        <v>1</v>
      </c>
      <c r="D162"/>
      <c r="E162"/>
    </row>
    <row r="163" spans="1:5" x14ac:dyDescent="0.3">
      <c r="A163" s="9">
        <v>42387</v>
      </c>
      <c r="B163" s="38">
        <v>1</v>
      </c>
      <c r="D163"/>
      <c r="E163"/>
    </row>
    <row r="164" spans="1:5" x14ac:dyDescent="0.3">
      <c r="A164" s="9">
        <v>42390</v>
      </c>
      <c r="B164" s="38">
        <v>1</v>
      </c>
      <c r="D164"/>
      <c r="E164"/>
    </row>
    <row r="165" spans="1:5" x14ac:dyDescent="0.3">
      <c r="A165" s="9">
        <v>42392</v>
      </c>
      <c r="B165" s="38">
        <v>1</v>
      </c>
      <c r="D165"/>
      <c r="E165"/>
    </row>
    <row r="166" spans="1:5" x14ac:dyDescent="0.3">
      <c r="A166" s="9">
        <v>42396</v>
      </c>
      <c r="B166" s="38">
        <v>1</v>
      </c>
      <c r="D166"/>
      <c r="E166"/>
    </row>
    <row r="167" spans="1:5" x14ac:dyDescent="0.3">
      <c r="A167" s="9">
        <v>42398</v>
      </c>
      <c r="B167" s="38">
        <v>1</v>
      </c>
      <c r="D167"/>
      <c r="E167"/>
    </row>
    <row r="168" spans="1:5" x14ac:dyDescent="0.3">
      <c r="A168" s="9">
        <v>42399</v>
      </c>
      <c r="B168" s="38">
        <v>2</v>
      </c>
      <c r="D168"/>
      <c r="E168"/>
    </row>
    <row r="169" spans="1:5" x14ac:dyDescent="0.3">
      <c r="A169" s="9">
        <v>42400</v>
      </c>
      <c r="B169" s="38">
        <v>1</v>
      </c>
      <c r="D169"/>
      <c r="E169"/>
    </row>
    <row r="170" spans="1:5" x14ac:dyDescent="0.3">
      <c r="A170" s="9">
        <v>42403</v>
      </c>
      <c r="B170" s="38">
        <v>1</v>
      </c>
      <c r="D170"/>
      <c r="E170"/>
    </row>
    <row r="171" spans="1:5" x14ac:dyDescent="0.3">
      <c r="A171" s="9">
        <v>42405</v>
      </c>
      <c r="B171" s="38">
        <v>1</v>
      </c>
      <c r="D171"/>
      <c r="E171"/>
    </row>
    <row r="172" spans="1:5" x14ac:dyDescent="0.3">
      <c r="A172" s="9">
        <v>42406</v>
      </c>
      <c r="B172" s="38">
        <v>1</v>
      </c>
      <c r="D172"/>
      <c r="E172"/>
    </row>
    <row r="173" spans="1:5" x14ac:dyDescent="0.3">
      <c r="A173" s="9">
        <v>42414</v>
      </c>
      <c r="B173" s="38">
        <v>2</v>
      </c>
      <c r="D173"/>
      <c r="E173"/>
    </row>
    <row r="174" spans="1:5" x14ac:dyDescent="0.3">
      <c r="A174" s="9">
        <v>42415</v>
      </c>
      <c r="B174" s="38">
        <v>1</v>
      </c>
      <c r="D174"/>
      <c r="E174"/>
    </row>
    <row r="175" spans="1:5" x14ac:dyDescent="0.3">
      <c r="A175" s="9">
        <v>42425</v>
      </c>
      <c r="B175" s="38">
        <v>1</v>
      </c>
      <c r="D175"/>
      <c r="E175"/>
    </row>
    <row r="176" spans="1:5" x14ac:dyDescent="0.3">
      <c r="A176" s="9">
        <v>42427</v>
      </c>
      <c r="B176" s="38">
        <v>2</v>
      </c>
      <c r="D176"/>
      <c r="E176"/>
    </row>
    <row r="177" spans="1:5" x14ac:dyDescent="0.3">
      <c r="A177" s="9">
        <v>42429</v>
      </c>
      <c r="B177" s="38">
        <v>1</v>
      </c>
      <c r="D177"/>
      <c r="E177"/>
    </row>
    <row r="178" spans="1:5" x14ac:dyDescent="0.3">
      <c r="A178" s="9">
        <v>42438</v>
      </c>
      <c r="B178" s="38">
        <v>1</v>
      </c>
      <c r="D178"/>
      <c r="E178"/>
    </row>
    <row r="179" spans="1:5" x14ac:dyDescent="0.3">
      <c r="A179" s="9">
        <v>42443</v>
      </c>
      <c r="B179" s="38">
        <v>1</v>
      </c>
      <c r="D179"/>
      <c r="E179"/>
    </row>
    <row r="180" spans="1:5" x14ac:dyDescent="0.3">
      <c r="A180" s="9">
        <v>42445</v>
      </c>
      <c r="B180" s="38">
        <v>1</v>
      </c>
      <c r="D180"/>
      <c r="E180"/>
    </row>
    <row r="181" spans="1:5" x14ac:dyDescent="0.3">
      <c r="A181" s="9">
        <v>42447</v>
      </c>
      <c r="B181" s="38">
        <v>2</v>
      </c>
      <c r="D181"/>
      <c r="E181"/>
    </row>
    <row r="182" spans="1:5" x14ac:dyDescent="0.3">
      <c r="A182" s="9">
        <v>42449</v>
      </c>
      <c r="B182" s="38">
        <v>1</v>
      </c>
      <c r="D182"/>
      <c r="E182"/>
    </row>
    <row r="183" spans="1:5" x14ac:dyDescent="0.3">
      <c r="A183" s="9">
        <v>42450</v>
      </c>
      <c r="B183" s="38">
        <v>1</v>
      </c>
      <c r="D183"/>
      <c r="E183"/>
    </row>
    <row r="184" spans="1:5" x14ac:dyDescent="0.3">
      <c r="A184" s="9">
        <v>42452</v>
      </c>
      <c r="B184" s="38">
        <v>1</v>
      </c>
      <c r="D184"/>
      <c r="E184"/>
    </row>
    <row r="185" spans="1:5" x14ac:dyDescent="0.3">
      <c r="A185" s="9">
        <v>42456</v>
      </c>
      <c r="B185" s="38">
        <v>2</v>
      </c>
      <c r="D185"/>
      <c r="E185"/>
    </row>
    <row r="186" spans="1:5" x14ac:dyDescent="0.3">
      <c r="A186" s="9">
        <v>42457</v>
      </c>
      <c r="B186" s="38">
        <v>1</v>
      </c>
      <c r="D186"/>
      <c r="E186"/>
    </row>
    <row r="187" spans="1:5" x14ac:dyDescent="0.3">
      <c r="A187" s="9">
        <v>42462</v>
      </c>
      <c r="B187" s="38">
        <v>1</v>
      </c>
      <c r="D187"/>
      <c r="E187"/>
    </row>
    <row r="188" spans="1:5" x14ac:dyDescent="0.3">
      <c r="A188" s="9">
        <v>42466</v>
      </c>
      <c r="B188" s="38">
        <v>1</v>
      </c>
      <c r="D188"/>
      <c r="E188"/>
    </row>
    <row r="189" spans="1:5" x14ac:dyDescent="0.3">
      <c r="A189" s="9">
        <v>42467</v>
      </c>
      <c r="B189" s="38">
        <v>1</v>
      </c>
      <c r="D189"/>
      <c r="E189"/>
    </row>
    <row r="190" spans="1:5" x14ac:dyDescent="0.3">
      <c r="A190" s="9">
        <v>42468</v>
      </c>
      <c r="B190" s="38">
        <v>2</v>
      </c>
      <c r="D190"/>
      <c r="E190"/>
    </row>
    <row r="191" spans="1:5" x14ac:dyDescent="0.3">
      <c r="A191" s="9">
        <v>42470</v>
      </c>
      <c r="B191" s="38">
        <v>1</v>
      </c>
      <c r="D191"/>
      <c r="E191"/>
    </row>
    <row r="192" spans="1:5" x14ac:dyDescent="0.3">
      <c r="A192" s="9">
        <v>42473</v>
      </c>
      <c r="B192" s="38">
        <v>2</v>
      </c>
      <c r="D192"/>
      <c r="E192"/>
    </row>
    <row r="193" spans="1:5" x14ac:dyDescent="0.3">
      <c r="A193" s="9">
        <v>42481</v>
      </c>
      <c r="B193" s="38">
        <v>3</v>
      </c>
      <c r="D193"/>
      <c r="E193"/>
    </row>
    <row r="194" spans="1:5" x14ac:dyDescent="0.3">
      <c r="A194" s="9">
        <v>42484</v>
      </c>
      <c r="B194" s="38">
        <v>1</v>
      </c>
      <c r="D194"/>
      <c r="E194"/>
    </row>
    <row r="195" spans="1:5" x14ac:dyDescent="0.3">
      <c r="A195" s="9">
        <v>42485</v>
      </c>
      <c r="B195" s="38">
        <v>1</v>
      </c>
      <c r="D195"/>
      <c r="E195"/>
    </row>
    <row r="196" spans="1:5" x14ac:dyDescent="0.3">
      <c r="A196" s="9">
        <v>42489</v>
      </c>
      <c r="B196" s="38">
        <v>1</v>
      </c>
      <c r="D196"/>
      <c r="E196"/>
    </row>
    <row r="197" spans="1:5" x14ac:dyDescent="0.3">
      <c r="A197" s="9">
        <v>42491</v>
      </c>
      <c r="B197" s="38">
        <v>1</v>
      </c>
      <c r="D197"/>
      <c r="E197"/>
    </row>
    <row r="198" spans="1:5" x14ac:dyDescent="0.3">
      <c r="A198" s="9">
        <v>42494</v>
      </c>
      <c r="B198" s="38">
        <v>1</v>
      </c>
      <c r="D198"/>
      <c r="E198"/>
    </row>
    <row r="199" spans="1:5" x14ac:dyDescent="0.3">
      <c r="A199" s="9">
        <v>42496</v>
      </c>
      <c r="B199" s="38">
        <v>1</v>
      </c>
      <c r="D199"/>
      <c r="E199"/>
    </row>
    <row r="200" spans="1:5" x14ac:dyDescent="0.3">
      <c r="A200" s="9">
        <v>42506</v>
      </c>
      <c r="B200" s="38">
        <v>1</v>
      </c>
      <c r="D200"/>
      <c r="E200"/>
    </row>
    <row r="201" spans="1:5" x14ac:dyDescent="0.3">
      <c r="A201" s="9">
        <v>42507</v>
      </c>
      <c r="B201" s="38">
        <v>1</v>
      </c>
      <c r="D201"/>
      <c r="E201"/>
    </row>
    <row r="202" spans="1:5" x14ac:dyDescent="0.3">
      <c r="A202" s="9">
        <v>42508</v>
      </c>
      <c r="B202" s="38">
        <v>2</v>
      </c>
      <c r="D202"/>
      <c r="E202"/>
    </row>
    <row r="203" spans="1:5" x14ac:dyDescent="0.3">
      <c r="A203" s="9">
        <v>42513</v>
      </c>
      <c r="B203" s="38">
        <v>1</v>
      </c>
      <c r="D203"/>
      <c r="E203"/>
    </row>
    <row r="204" spans="1:5" x14ac:dyDescent="0.3">
      <c r="A204" s="9">
        <v>42520</v>
      </c>
      <c r="B204" s="38">
        <v>1</v>
      </c>
      <c r="D204"/>
      <c r="E204"/>
    </row>
    <row r="205" spans="1:5" x14ac:dyDescent="0.3">
      <c r="A205" s="9">
        <v>42521</v>
      </c>
      <c r="B205" s="38">
        <v>1</v>
      </c>
      <c r="D205"/>
      <c r="E205"/>
    </row>
    <row r="206" spans="1:5" x14ac:dyDescent="0.3">
      <c r="A206" s="9">
        <v>42525</v>
      </c>
      <c r="B206" s="38">
        <v>1</v>
      </c>
      <c r="D206"/>
      <c r="E206"/>
    </row>
    <row r="207" spans="1:5" x14ac:dyDescent="0.3">
      <c r="A207" s="9">
        <v>42527</v>
      </c>
      <c r="B207" s="38">
        <v>1</v>
      </c>
      <c r="D207"/>
      <c r="E207"/>
    </row>
    <row r="208" spans="1:5" x14ac:dyDescent="0.3">
      <c r="A208" s="9">
        <v>42530</v>
      </c>
      <c r="B208" s="38">
        <v>1</v>
      </c>
      <c r="D208"/>
      <c r="E208"/>
    </row>
    <row r="209" spans="1:5" x14ac:dyDescent="0.3">
      <c r="A209" s="9">
        <v>42531</v>
      </c>
      <c r="B209" s="38">
        <v>1</v>
      </c>
      <c r="D209"/>
      <c r="E209"/>
    </row>
    <row r="210" spans="1:5" x14ac:dyDescent="0.3">
      <c r="A210" s="9">
        <v>42533</v>
      </c>
      <c r="B210" s="38">
        <v>1</v>
      </c>
      <c r="D210"/>
      <c r="E210"/>
    </row>
    <row r="211" spans="1:5" x14ac:dyDescent="0.3">
      <c r="A211" s="9">
        <v>42536</v>
      </c>
      <c r="B211" s="38">
        <v>1</v>
      </c>
      <c r="D211"/>
      <c r="E211"/>
    </row>
    <row r="212" spans="1:5" x14ac:dyDescent="0.3">
      <c r="A212" s="9">
        <v>42540</v>
      </c>
      <c r="B212" s="38">
        <v>1</v>
      </c>
      <c r="D212"/>
      <c r="E212"/>
    </row>
    <row r="213" spans="1:5" x14ac:dyDescent="0.3">
      <c r="A213" s="9">
        <v>42553</v>
      </c>
      <c r="B213" s="38">
        <v>1</v>
      </c>
      <c r="D213"/>
      <c r="E213"/>
    </row>
    <row r="214" spans="1:5" x14ac:dyDescent="0.3">
      <c r="A214" s="9">
        <v>42554</v>
      </c>
      <c r="B214" s="38">
        <v>1</v>
      </c>
      <c r="D214"/>
      <c r="E214"/>
    </row>
    <row r="215" spans="1:5" x14ac:dyDescent="0.3">
      <c r="A215" s="9">
        <v>42556</v>
      </c>
      <c r="B215" s="38">
        <v>2</v>
      </c>
      <c r="D215"/>
      <c r="E215"/>
    </row>
    <row r="216" spans="1:5" x14ac:dyDescent="0.3">
      <c r="A216" s="9">
        <v>42559</v>
      </c>
      <c r="B216" s="38">
        <v>1</v>
      </c>
      <c r="D216"/>
      <c r="E216"/>
    </row>
    <row r="217" spans="1:5" x14ac:dyDescent="0.3">
      <c r="A217" s="9">
        <v>42560</v>
      </c>
      <c r="B217" s="38">
        <v>1</v>
      </c>
      <c r="D217"/>
      <c r="E217"/>
    </row>
    <row r="218" spans="1:5" x14ac:dyDescent="0.3">
      <c r="A218" s="9">
        <v>42561</v>
      </c>
      <c r="B218" s="38">
        <v>1</v>
      </c>
      <c r="D218"/>
      <c r="E218"/>
    </row>
    <row r="219" spans="1:5" x14ac:dyDescent="0.3">
      <c r="A219" s="9">
        <v>42564</v>
      </c>
      <c r="B219" s="38">
        <v>1</v>
      </c>
      <c r="D219"/>
      <c r="E219"/>
    </row>
    <row r="220" spans="1:5" x14ac:dyDescent="0.3">
      <c r="A220" s="9">
        <v>42570</v>
      </c>
      <c r="B220" s="38">
        <v>1</v>
      </c>
      <c r="D220"/>
      <c r="E220"/>
    </row>
    <row r="221" spans="1:5" x14ac:dyDescent="0.3">
      <c r="A221" s="9">
        <v>42575</v>
      </c>
      <c r="B221" s="38">
        <v>1</v>
      </c>
      <c r="D221"/>
      <c r="E221"/>
    </row>
    <row r="222" spans="1:5" x14ac:dyDescent="0.3">
      <c r="A222" s="9">
        <v>42578</v>
      </c>
      <c r="B222" s="38">
        <v>1</v>
      </c>
      <c r="D222"/>
      <c r="E222"/>
    </row>
    <row r="223" spans="1:5" x14ac:dyDescent="0.3">
      <c r="A223" s="9">
        <v>42580</v>
      </c>
      <c r="B223" s="38">
        <v>1</v>
      </c>
      <c r="D223"/>
      <c r="E223"/>
    </row>
    <row r="224" spans="1:5" x14ac:dyDescent="0.3">
      <c r="A224" s="9">
        <v>42583</v>
      </c>
      <c r="B224" s="38">
        <v>1</v>
      </c>
      <c r="D224"/>
      <c r="E224"/>
    </row>
    <row r="225" spans="1:5" x14ac:dyDescent="0.3">
      <c r="A225" s="9">
        <v>42588</v>
      </c>
      <c r="B225" s="38">
        <v>1</v>
      </c>
      <c r="D225"/>
      <c r="E225"/>
    </row>
    <row r="226" spans="1:5" x14ac:dyDescent="0.3">
      <c r="A226" s="9">
        <v>42589</v>
      </c>
      <c r="B226" s="38">
        <v>1</v>
      </c>
      <c r="D226"/>
      <c r="E226"/>
    </row>
    <row r="227" spans="1:5" x14ac:dyDescent="0.3">
      <c r="A227" s="9">
        <v>42591</v>
      </c>
      <c r="B227" s="38">
        <v>1</v>
      </c>
      <c r="D227"/>
      <c r="E227"/>
    </row>
    <row r="228" spans="1:5" x14ac:dyDescent="0.3">
      <c r="A228" s="9">
        <v>42593</v>
      </c>
      <c r="B228" s="38">
        <v>1</v>
      </c>
      <c r="D228"/>
      <c r="E228"/>
    </row>
    <row r="229" spans="1:5" x14ac:dyDescent="0.3">
      <c r="A229" s="9">
        <v>42595</v>
      </c>
      <c r="B229" s="38">
        <v>2</v>
      </c>
      <c r="D229"/>
      <c r="E229"/>
    </row>
    <row r="230" spans="1:5" x14ac:dyDescent="0.3">
      <c r="A230" s="9">
        <v>42597</v>
      </c>
      <c r="B230" s="38">
        <v>1</v>
      </c>
      <c r="D230"/>
      <c r="E230"/>
    </row>
    <row r="231" spans="1:5" x14ac:dyDescent="0.3">
      <c r="A231" s="9">
        <v>42603</v>
      </c>
      <c r="B231" s="38">
        <v>1</v>
      </c>
      <c r="D231"/>
      <c r="E231"/>
    </row>
    <row r="232" spans="1:5" x14ac:dyDescent="0.3">
      <c r="A232" s="9">
        <v>42605</v>
      </c>
      <c r="B232" s="38">
        <v>2</v>
      </c>
      <c r="D232"/>
      <c r="E232"/>
    </row>
    <row r="233" spans="1:5" x14ac:dyDescent="0.3">
      <c r="A233" s="9">
        <v>42607</v>
      </c>
      <c r="B233" s="38">
        <v>1</v>
      </c>
      <c r="D233"/>
      <c r="E233"/>
    </row>
    <row r="234" spans="1:5" x14ac:dyDescent="0.3">
      <c r="A234" s="9">
        <v>42609</v>
      </c>
      <c r="B234" s="38">
        <v>1</v>
      </c>
      <c r="D234"/>
      <c r="E234"/>
    </row>
    <row r="235" spans="1:5" x14ac:dyDescent="0.3">
      <c r="A235" s="9">
        <v>42611</v>
      </c>
      <c r="B235" s="38">
        <v>1</v>
      </c>
      <c r="D235"/>
      <c r="E235"/>
    </row>
    <row r="236" spans="1:5" x14ac:dyDescent="0.3">
      <c r="A236" s="9">
        <v>42612</v>
      </c>
      <c r="B236" s="38">
        <v>1</v>
      </c>
      <c r="D236"/>
      <c r="E236"/>
    </row>
    <row r="237" spans="1:5" x14ac:dyDescent="0.3">
      <c r="A237" s="9">
        <v>42614</v>
      </c>
      <c r="B237" s="38">
        <v>1</v>
      </c>
      <c r="D237"/>
      <c r="E237"/>
    </row>
    <row r="238" spans="1:5" x14ac:dyDescent="0.3">
      <c r="A238" s="9">
        <v>42616</v>
      </c>
      <c r="B238" s="38">
        <v>1</v>
      </c>
      <c r="D238"/>
      <c r="E238"/>
    </row>
    <row r="239" spans="1:5" x14ac:dyDescent="0.3">
      <c r="A239" s="9">
        <v>42617</v>
      </c>
      <c r="B239" s="38">
        <v>2</v>
      </c>
      <c r="D239"/>
      <c r="E239"/>
    </row>
    <row r="240" spans="1:5" x14ac:dyDescent="0.3">
      <c r="A240" s="9">
        <v>42618</v>
      </c>
      <c r="B240" s="38">
        <v>1</v>
      </c>
      <c r="D240"/>
      <c r="E240"/>
    </row>
    <row r="241" spans="1:5" x14ac:dyDescent="0.3">
      <c r="A241" s="9">
        <v>42621</v>
      </c>
      <c r="B241" s="38">
        <v>1</v>
      </c>
      <c r="D241"/>
      <c r="E241"/>
    </row>
    <row r="242" spans="1:5" x14ac:dyDescent="0.3">
      <c r="A242" s="9">
        <v>42625</v>
      </c>
      <c r="B242" s="38">
        <v>1</v>
      </c>
      <c r="D242"/>
      <c r="E242"/>
    </row>
    <row r="243" spans="1:5" x14ac:dyDescent="0.3">
      <c r="A243" s="9">
        <v>42629</v>
      </c>
      <c r="B243" s="38">
        <v>2</v>
      </c>
      <c r="D243"/>
      <c r="E243"/>
    </row>
    <row r="244" spans="1:5" x14ac:dyDescent="0.3">
      <c r="A244" s="9">
        <v>42631</v>
      </c>
      <c r="B244" s="38">
        <v>1</v>
      </c>
      <c r="D244"/>
      <c r="E244"/>
    </row>
    <row r="245" spans="1:5" x14ac:dyDescent="0.3">
      <c r="A245" s="9">
        <v>42635</v>
      </c>
      <c r="B245" s="38">
        <v>1</v>
      </c>
      <c r="D245"/>
      <c r="E245"/>
    </row>
    <row r="246" spans="1:5" x14ac:dyDescent="0.3">
      <c r="A246" s="9">
        <v>42639</v>
      </c>
      <c r="B246" s="38">
        <v>2</v>
      </c>
      <c r="D246"/>
      <c r="E246"/>
    </row>
    <row r="247" spans="1:5" x14ac:dyDescent="0.3">
      <c r="A247" s="9">
        <v>42640</v>
      </c>
      <c r="B247" s="38">
        <v>1</v>
      </c>
      <c r="D247"/>
      <c r="E247"/>
    </row>
    <row r="248" spans="1:5" x14ac:dyDescent="0.3">
      <c r="A248" s="9">
        <v>42641</v>
      </c>
      <c r="B248" s="38">
        <v>2</v>
      </c>
      <c r="D248"/>
      <c r="E248"/>
    </row>
    <row r="249" spans="1:5" x14ac:dyDescent="0.3">
      <c r="A249" s="9">
        <v>42647</v>
      </c>
      <c r="B249" s="38">
        <v>1</v>
      </c>
      <c r="D249"/>
      <c r="E249"/>
    </row>
    <row r="250" spans="1:5" x14ac:dyDescent="0.3">
      <c r="A250" s="9">
        <v>42648</v>
      </c>
      <c r="B250" s="38">
        <v>1</v>
      </c>
      <c r="D250"/>
      <c r="E250"/>
    </row>
    <row r="251" spans="1:5" x14ac:dyDescent="0.3">
      <c r="A251" s="9">
        <v>42649</v>
      </c>
      <c r="B251" s="38">
        <v>1</v>
      </c>
      <c r="D251"/>
      <c r="E251"/>
    </row>
    <row r="252" spans="1:5" x14ac:dyDescent="0.3">
      <c r="A252" s="9">
        <v>42650</v>
      </c>
      <c r="B252" s="38">
        <v>2</v>
      </c>
      <c r="D252"/>
      <c r="E252"/>
    </row>
    <row r="253" spans="1:5" x14ac:dyDescent="0.3">
      <c r="A253" s="9">
        <v>42652</v>
      </c>
      <c r="B253" s="38">
        <v>1</v>
      </c>
      <c r="D253"/>
      <c r="E253"/>
    </row>
    <row r="254" spans="1:5" x14ac:dyDescent="0.3">
      <c r="A254" s="9">
        <v>42653</v>
      </c>
      <c r="B254" s="38">
        <v>1</v>
      </c>
      <c r="D254"/>
      <c r="E254"/>
    </row>
    <row r="255" spans="1:5" x14ac:dyDescent="0.3">
      <c r="A255" s="9">
        <v>42659</v>
      </c>
      <c r="B255" s="38">
        <v>1</v>
      </c>
      <c r="D255"/>
      <c r="E255"/>
    </row>
    <row r="256" spans="1:5" x14ac:dyDescent="0.3">
      <c r="A256" s="9">
        <v>42661</v>
      </c>
      <c r="B256" s="38">
        <v>1</v>
      </c>
      <c r="D256"/>
      <c r="E256"/>
    </row>
    <row r="257" spans="1:5" x14ac:dyDescent="0.3">
      <c r="A257" s="9">
        <v>42662</v>
      </c>
      <c r="B257" s="38">
        <v>1</v>
      </c>
      <c r="D257"/>
      <c r="E257"/>
    </row>
    <row r="258" spans="1:5" x14ac:dyDescent="0.3">
      <c r="A258" s="9">
        <v>42663</v>
      </c>
      <c r="B258" s="38">
        <v>1</v>
      </c>
      <c r="D258"/>
      <c r="E258"/>
    </row>
    <row r="259" spans="1:5" x14ac:dyDescent="0.3">
      <c r="A259" s="9">
        <v>42664</v>
      </c>
      <c r="B259" s="38">
        <v>2</v>
      </c>
      <c r="D259"/>
      <c r="E259"/>
    </row>
    <row r="260" spans="1:5" x14ac:dyDescent="0.3">
      <c r="A260" s="9">
        <v>42666</v>
      </c>
      <c r="B260" s="38">
        <v>2</v>
      </c>
      <c r="D260"/>
      <c r="E260"/>
    </row>
    <row r="261" spans="1:5" x14ac:dyDescent="0.3">
      <c r="A261" s="9">
        <v>42667</v>
      </c>
      <c r="B261" s="38">
        <v>1</v>
      </c>
      <c r="D261"/>
      <c r="E261"/>
    </row>
    <row r="262" spans="1:5" x14ac:dyDescent="0.3">
      <c r="A262" s="9">
        <v>42669</v>
      </c>
      <c r="B262" s="38">
        <v>2</v>
      </c>
      <c r="D262"/>
      <c r="E262"/>
    </row>
    <row r="263" spans="1:5" x14ac:dyDescent="0.3">
      <c r="A263" s="9">
        <v>42671</v>
      </c>
      <c r="B263" s="38">
        <v>1</v>
      </c>
      <c r="D263"/>
      <c r="E263"/>
    </row>
    <row r="264" spans="1:5" x14ac:dyDescent="0.3">
      <c r="A264" s="9">
        <v>42672</v>
      </c>
      <c r="B264" s="38">
        <v>1</v>
      </c>
      <c r="D264"/>
      <c r="E264"/>
    </row>
    <row r="265" spans="1:5" x14ac:dyDescent="0.3">
      <c r="A265" s="9">
        <v>42673</v>
      </c>
      <c r="B265" s="38">
        <v>1</v>
      </c>
      <c r="D265"/>
      <c r="E265"/>
    </row>
    <row r="266" spans="1:5" x14ac:dyDescent="0.3">
      <c r="A266" s="9">
        <v>42677</v>
      </c>
      <c r="B266" s="38">
        <v>1</v>
      </c>
      <c r="D266"/>
      <c r="E266"/>
    </row>
    <row r="267" spans="1:5" x14ac:dyDescent="0.3">
      <c r="A267" s="9">
        <v>42678</v>
      </c>
      <c r="B267" s="38">
        <v>2</v>
      </c>
      <c r="D267"/>
      <c r="E267"/>
    </row>
    <row r="268" spans="1:5" x14ac:dyDescent="0.3">
      <c r="A268" s="9">
        <v>42681</v>
      </c>
      <c r="B268" s="38">
        <v>1</v>
      </c>
      <c r="D268"/>
      <c r="E268"/>
    </row>
    <row r="269" spans="1:5" x14ac:dyDescent="0.3">
      <c r="A269" s="9">
        <v>42683</v>
      </c>
      <c r="B269" s="38">
        <v>1</v>
      </c>
      <c r="D269"/>
      <c r="E269"/>
    </row>
    <row r="270" spans="1:5" x14ac:dyDescent="0.3">
      <c r="A270" s="9">
        <v>42686</v>
      </c>
      <c r="B270" s="38">
        <v>3</v>
      </c>
      <c r="D270"/>
      <c r="E270"/>
    </row>
    <row r="271" spans="1:5" x14ac:dyDescent="0.3">
      <c r="A271" s="9">
        <v>42689</v>
      </c>
      <c r="B271" s="38">
        <v>1</v>
      </c>
      <c r="D271"/>
      <c r="E271"/>
    </row>
    <row r="272" spans="1:5" x14ac:dyDescent="0.3">
      <c r="A272" s="9">
        <v>42690</v>
      </c>
      <c r="B272" s="38">
        <v>2</v>
      </c>
      <c r="D272"/>
      <c r="E272"/>
    </row>
    <row r="273" spans="1:5" x14ac:dyDescent="0.3">
      <c r="A273" s="9">
        <v>42696</v>
      </c>
      <c r="B273" s="38">
        <v>1</v>
      </c>
      <c r="D273"/>
      <c r="E273"/>
    </row>
    <row r="274" spans="1:5" x14ac:dyDescent="0.3">
      <c r="A274" s="9">
        <v>42697</v>
      </c>
      <c r="B274" s="38">
        <v>1</v>
      </c>
      <c r="D274"/>
      <c r="E274"/>
    </row>
    <row r="275" spans="1:5" x14ac:dyDescent="0.3">
      <c r="A275" s="9">
        <v>42698</v>
      </c>
      <c r="B275" s="38">
        <v>1</v>
      </c>
      <c r="D275"/>
      <c r="E275"/>
    </row>
    <row r="276" spans="1:5" x14ac:dyDescent="0.3">
      <c r="A276" s="9">
        <v>42700</v>
      </c>
      <c r="B276" s="38">
        <v>2</v>
      </c>
      <c r="D276"/>
      <c r="E276"/>
    </row>
    <row r="277" spans="1:5" x14ac:dyDescent="0.3">
      <c r="A277" s="9">
        <v>42701</v>
      </c>
      <c r="B277" s="38">
        <v>1</v>
      </c>
      <c r="D277"/>
      <c r="E277"/>
    </row>
    <row r="278" spans="1:5" x14ac:dyDescent="0.3">
      <c r="A278" s="9">
        <v>42702</v>
      </c>
      <c r="B278" s="38">
        <v>1</v>
      </c>
      <c r="D278"/>
      <c r="E278"/>
    </row>
    <row r="279" spans="1:5" x14ac:dyDescent="0.3">
      <c r="A279" s="9">
        <v>42703</v>
      </c>
      <c r="B279" s="38">
        <v>1</v>
      </c>
      <c r="D279"/>
      <c r="E279"/>
    </row>
    <row r="280" spans="1:5" x14ac:dyDescent="0.3">
      <c r="A280" s="9">
        <v>42719</v>
      </c>
      <c r="B280" s="38">
        <v>1</v>
      </c>
      <c r="D280"/>
      <c r="E280"/>
    </row>
    <row r="281" spans="1:5" x14ac:dyDescent="0.3">
      <c r="A281" s="9">
        <v>42721</v>
      </c>
      <c r="B281" s="38">
        <v>1</v>
      </c>
      <c r="D281"/>
      <c r="E281"/>
    </row>
    <row r="282" spans="1:5" x14ac:dyDescent="0.3">
      <c r="A282" s="9">
        <v>42722</v>
      </c>
      <c r="B282" s="38">
        <v>1</v>
      </c>
      <c r="D282"/>
      <c r="E282"/>
    </row>
    <row r="283" spans="1:5" x14ac:dyDescent="0.3">
      <c r="A283" s="9">
        <v>42724</v>
      </c>
      <c r="B283" s="38">
        <v>1</v>
      </c>
      <c r="D283"/>
      <c r="E283"/>
    </row>
    <row r="284" spans="1:5" x14ac:dyDescent="0.3">
      <c r="A284" s="9">
        <v>42725</v>
      </c>
      <c r="B284" s="38">
        <v>2</v>
      </c>
      <c r="D284"/>
      <c r="E284"/>
    </row>
    <row r="285" spans="1:5" x14ac:dyDescent="0.3">
      <c r="A285" s="9">
        <v>42727</v>
      </c>
      <c r="B285" s="38">
        <v>1</v>
      </c>
      <c r="D285"/>
      <c r="E285"/>
    </row>
    <row r="286" spans="1:5" x14ac:dyDescent="0.3">
      <c r="A286" s="9">
        <v>42730</v>
      </c>
      <c r="B286" s="38">
        <v>1</v>
      </c>
      <c r="D286"/>
      <c r="E286"/>
    </row>
    <row r="287" spans="1:5" x14ac:dyDescent="0.3">
      <c r="A287" s="9">
        <v>42734</v>
      </c>
      <c r="B287" s="38">
        <v>1</v>
      </c>
      <c r="D287"/>
      <c r="E287"/>
    </row>
    <row r="288" spans="1:5" x14ac:dyDescent="0.3">
      <c r="A288" s="9">
        <v>42738</v>
      </c>
      <c r="B288" s="38">
        <v>1</v>
      </c>
      <c r="D288"/>
      <c r="E288"/>
    </row>
    <row r="289" spans="1:5" x14ac:dyDescent="0.3">
      <c r="A289" s="9">
        <v>42740</v>
      </c>
      <c r="B289" s="38">
        <v>1</v>
      </c>
      <c r="D289"/>
      <c r="E289"/>
    </row>
    <row r="290" spans="1:5" x14ac:dyDescent="0.3">
      <c r="A290" s="9">
        <v>42743</v>
      </c>
      <c r="B290" s="38">
        <v>1</v>
      </c>
      <c r="D290"/>
      <c r="E290"/>
    </row>
    <row r="291" spans="1:5" x14ac:dyDescent="0.3">
      <c r="A291" s="9">
        <v>42744</v>
      </c>
      <c r="B291" s="38">
        <v>1</v>
      </c>
      <c r="D291"/>
      <c r="E291"/>
    </row>
    <row r="292" spans="1:5" x14ac:dyDescent="0.3">
      <c r="A292" s="9">
        <v>42746</v>
      </c>
      <c r="B292" s="38">
        <v>1</v>
      </c>
      <c r="D292"/>
      <c r="E292"/>
    </row>
    <row r="293" spans="1:5" x14ac:dyDescent="0.3">
      <c r="A293" s="9">
        <v>42749</v>
      </c>
      <c r="B293" s="38">
        <v>1</v>
      </c>
      <c r="D293"/>
      <c r="E293"/>
    </row>
    <row r="294" spans="1:5" x14ac:dyDescent="0.3">
      <c r="A294" s="9">
        <v>42753</v>
      </c>
      <c r="B294" s="38">
        <v>2</v>
      </c>
      <c r="D294"/>
      <c r="E294"/>
    </row>
    <row r="295" spans="1:5" x14ac:dyDescent="0.3">
      <c r="A295" s="9">
        <v>42755</v>
      </c>
      <c r="B295" s="38">
        <v>1</v>
      </c>
      <c r="D295"/>
      <c r="E295"/>
    </row>
    <row r="296" spans="1:5" x14ac:dyDescent="0.3">
      <c r="A296" s="9">
        <v>42757</v>
      </c>
      <c r="B296" s="38">
        <v>1</v>
      </c>
      <c r="D296"/>
      <c r="E296"/>
    </row>
    <row r="297" spans="1:5" x14ac:dyDescent="0.3">
      <c r="A297" s="9">
        <v>42762</v>
      </c>
      <c r="B297" s="38">
        <v>1</v>
      </c>
      <c r="D297"/>
      <c r="E297"/>
    </row>
    <row r="298" spans="1:5" x14ac:dyDescent="0.3">
      <c r="A298" s="9">
        <v>42767</v>
      </c>
      <c r="B298" s="38">
        <v>1</v>
      </c>
      <c r="D298"/>
      <c r="E298"/>
    </row>
    <row r="299" spans="1:5" x14ac:dyDescent="0.3">
      <c r="A299" s="9">
        <v>42770</v>
      </c>
      <c r="B299" s="38">
        <v>1</v>
      </c>
      <c r="D299"/>
      <c r="E299"/>
    </row>
    <row r="300" spans="1:5" x14ac:dyDescent="0.3">
      <c r="A300" s="9">
        <v>42778</v>
      </c>
      <c r="B300" s="38">
        <v>1</v>
      </c>
      <c r="D300"/>
      <c r="E300"/>
    </row>
    <row r="301" spans="1:5" x14ac:dyDescent="0.3">
      <c r="A301" s="9">
        <v>42779</v>
      </c>
      <c r="B301" s="38">
        <v>1</v>
      </c>
      <c r="D301"/>
      <c r="E301"/>
    </row>
    <row r="302" spans="1:5" x14ac:dyDescent="0.3">
      <c r="A302" s="9">
        <v>42780</v>
      </c>
      <c r="B302" s="38">
        <v>1</v>
      </c>
      <c r="D302"/>
      <c r="E302"/>
    </row>
    <row r="303" spans="1:5" x14ac:dyDescent="0.3">
      <c r="A303" s="9">
        <v>42781</v>
      </c>
      <c r="B303" s="38">
        <v>1</v>
      </c>
      <c r="D303"/>
      <c r="E303"/>
    </row>
    <row r="304" spans="1:5" x14ac:dyDescent="0.3">
      <c r="A304" s="9">
        <v>42783</v>
      </c>
      <c r="B304" s="38">
        <v>1</v>
      </c>
      <c r="D304"/>
      <c r="E304"/>
    </row>
    <row r="305" spans="1:5" x14ac:dyDescent="0.3">
      <c r="A305" s="9">
        <v>42785</v>
      </c>
      <c r="B305" s="38">
        <v>1</v>
      </c>
      <c r="D305"/>
      <c r="E305"/>
    </row>
    <row r="306" spans="1:5" x14ac:dyDescent="0.3">
      <c r="A306" s="9">
        <v>42788</v>
      </c>
      <c r="B306" s="38">
        <v>1</v>
      </c>
      <c r="D306"/>
      <c r="E306"/>
    </row>
    <row r="307" spans="1:5" x14ac:dyDescent="0.3">
      <c r="A307" s="9">
        <v>42791</v>
      </c>
      <c r="B307" s="38">
        <v>1</v>
      </c>
      <c r="D307"/>
      <c r="E307"/>
    </row>
    <row r="308" spans="1:5" x14ac:dyDescent="0.3">
      <c r="A308" s="9">
        <v>42796</v>
      </c>
      <c r="B308" s="38">
        <v>1</v>
      </c>
      <c r="D308"/>
      <c r="E308"/>
    </row>
    <row r="309" spans="1:5" x14ac:dyDescent="0.3">
      <c r="A309" s="9">
        <v>42799</v>
      </c>
      <c r="B309" s="38">
        <v>1</v>
      </c>
      <c r="D309"/>
      <c r="E309"/>
    </row>
    <row r="310" spans="1:5" x14ac:dyDescent="0.3">
      <c r="A310" s="9">
        <v>42805</v>
      </c>
      <c r="B310" s="38">
        <v>1</v>
      </c>
      <c r="D310"/>
      <c r="E310"/>
    </row>
    <row r="311" spans="1:5" x14ac:dyDescent="0.3">
      <c r="A311" s="9">
        <v>42812</v>
      </c>
      <c r="B311" s="38">
        <v>1</v>
      </c>
      <c r="D311"/>
      <c r="E311"/>
    </row>
    <row r="312" spans="1:5" x14ac:dyDescent="0.3">
      <c r="A312" s="9">
        <v>42815</v>
      </c>
      <c r="B312" s="38">
        <v>1</v>
      </c>
      <c r="D312"/>
      <c r="E312"/>
    </row>
    <row r="313" spans="1:5" x14ac:dyDescent="0.3">
      <c r="A313" s="9">
        <v>42819</v>
      </c>
      <c r="B313" s="38">
        <v>1</v>
      </c>
      <c r="D313"/>
      <c r="E313"/>
    </row>
    <row r="314" spans="1:5" x14ac:dyDescent="0.3">
      <c r="A314" s="9">
        <v>42822</v>
      </c>
      <c r="B314" s="38">
        <v>1</v>
      </c>
      <c r="D314"/>
      <c r="E314"/>
    </row>
    <row r="315" spans="1:5" x14ac:dyDescent="0.3">
      <c r="A315" s="9">
        <v>42827</v>
      </c>
      <c r="B315" s="38">
        <v>1</v>
      </c>
      <c r="D315"/>
      <c r="E315"/>
    </row>
    <row r="316" spans="1:5" x14ac:dyDescent="0.3">
      <c r="A316" s="9">
        <v>42839</v>
      </c>
      <c r="B316" s="38">
        <v>1</v>
      </c>
      <c r="D316"/>
      <c r="E316"/>
    </row>
    <row r="317" spans="1:5" x14ac:dyDescent="0.3">
      <c r="A317" s="9">
        <v>42841</v>
      </c>
      <c r="B317" s="38">
        <v>1</v>
      </c>
      <c r="D317"/>
      <c r="E317"/>
    </row>
    <row r="318" spans="1:5" x14ac:dyDescent="0.3">
      <c r="A318" s="9">
        <v>42842</v>
      </c>
      <c r="B318" s="38">
        <v>1</v>
      </c>
      <c r="D318"/>
      <c r="E318"/>
    </row>
    <row r="319" spans="1:5" x14ac:dyDescent="0.3">
      <c r="A319" s="9">
        <v>42843</v>
      </c>
      <c r="B319" s="38">
        <v>1</v>
      </c>
      <c r="D319"/>
      <c r="E319"/>
    </row>
    <row r="320" spans="1:5" x14ac:dyDescent="0.3">
      <c r="A320" s="9">
        <v>42846</v>
      </c>
      <c r="B320" s="38">
        <v>1</v>
      </c>
      <c r="D320"/>
      <c r="E320"/>
    </row>
    <row r="321" spans="1:5" x14ac:dyDescent="0.3">
      <c r="A321" s="9">
        <v>42847</v>
      </c>
      <c r="B321" s="38">
        <v>2</v>
      </c>
      <c r="D321"/>
      <c r="E321"/>
    </row>
    <row r="322" spans="1:5" x14ac:dyDescent="0.3">
      <c r="A322" s="9">
        <v>42848</v>
      </c>
      <c r="B322" s="38">
        <v>1</v>
      </c>
      <c r="D322"/>
      <c r="E322"/>
    </row>
    <row r="323" spans="1:5" x14ac:dyDescent="0.3">
      <c r="A323" s="9">
        <v>42854</v>
      </c>
      <c r="B323" s="38">
        <v>1</v>
      </c>
      <c r="D323"/>
      <c r="E323"/>
    </row>
    <row r="324" spans="1:5" x14ac:dyDescent="0.3">
      <c r="A324" s="9">
        <v>42857</v>
      </c>
      <c r="B324" s="38">
        <v>1</v>
      </c>
      <c r="D324"/>
      <c r="E324"/>
    </row>
    <row r="325" spans="1:5" x14ac:dyDescent="0.3">
      <c r="A325" s="9">
        <v>42858</v>
      </c>
      <c r="B325" s="38">
        <v>2</v>
      </c>
      <c r="D325"/>
      <c r="E325"/>
    </row>
    <row r="326" spans="1:5" x14ac:dyDescent="0.3">
      <c r="A326" s="9">
        <v>42860</v>
      </c>
      <c r="B326" s="38">
        <v>1</v>
      </c>
      <c r="D326"/>
      <c r="E326"/>
    </row>
    <row r="327" spans="1:5" x14ac:dyDescent="0.3">
      <c r="A327" s="9">
        <v>42861</v>
      </c>
      <c r="B327" s="38">
        <v>1</v>
      </c>
      <c r="D327"/>
      <c r="E327"/>
    </row>
    <row r="328" spans="1:5" x14ac:dyDescent="0.3">
      <c r="A328" s="9">
        <v>42864</v>
      </c>
      <c r="B328" s="38">
        <v>1</v>
      </c>
      <c r="D328"/>
      <c r="E328"/>
    </row>
    <row r="329" spans="1:5" x14ac:dyDescent="0.3">
      <c r="A329" s="9">
        <v>42866</v>
      </c>
      <c r="B329" s="38">
        <v>1</v>
      </c>
      <c r="D329"/>
      <c r="E329"/>
    </row>
    <row r="330" spans="1:5" x14ac:dyDescent="0.3">
      <c r="A330" s="9">
        <v>42875</v>
      </c>
      <c r="B330" s="38">
        <v>1</v>
      </c>
      <c r="D330"/>
      <c r="E330"/>
    </row>
    <row r="331" spans="1:5" x14ac:dyDescent="0.3">
      <c r="A331" s="9">
        <v>42877</v>
      </c>
      <c r="B331" s="38">
        <v>1</v>
      </c>
      <c r="D331"/>
      <c r="E331"/>
    </row>
    <row r="332" spans="1:5" x14ac:dyDescent="0.3">
      <c r="A332" s="9">
        <v>42887</v>
      </c>
      <c r="B332" s="38">
        <v>1</v>
      </c>
      <c r="D332"/>
      <c r="E332"/>
    </row>
    <row r="333" spans="1:5" x14ac:dyDescent="0.3">
      <c r="A333" s="9">
        <v>42890</v>
      </c>
      <c r="B333" s="38">
        <v>1</v>
      </c>
      <c r="D333"/>
      <c r="E333"/>
    </row>
    <row r="334" spans="1:5" x14ac:dyDescent="0.3">
      <c r="A334" s="9">
        <v>42893</v>
      </c>
      <c r="B334" s="38">
        <v>2</v>
      </c>
      <c r="D334"/>
      <c r="E334"/>
    </row>
    <row r="335" spans="1:5" x14ac:dyDescent="0.3">
      <c r="A335" s="9">
        <v>42896</v>
      </c>
      <c r="B335" s="38">
        <v>1</v>
      </c>
      <c r="D335"/>
      <c r="E335"/>
    </row>
    <row r="336" spans="1:5" x14ac:dyDescent="0.3">
      <c r="A336" s="9">
        <v>42899</v>
      </c>
      <c r="B336" s="38">
        <v>1</v>
      </c>
      <c r="D336"/>
      <c r="E336"/>
    </row>
    <row r="337" spans="1:5" x14ac:dyDescent="0.3">
      <c r="A337" s="9">
        <v>42900</v>
      </c>
      <c r="B337" s="38">
        <v>1</v>
      </c>
      <c r="D337"/>
      <c r="E337"/>
    </row>
    <row r="338" spans="1:5" x14ac:dyDescent="0.3">
      <c r="A338" s="9">
        <v>42901</v>
      </c>
      <c r="B338" s="38">
        <v>1</v>
      </c>
      <c r="D338"/>
      <c r="E338"/>
    </row>
    <row r="339" spans="1:5" x14ac:dyDescent="0.3">
      <c r="A339" s="9">
        <v>42903</v>
      </c>
      <c r="B339" s="38">
        <v>1</v>
      </c>
      <c r="D339"/>
      <c r="E339"/>
    </row>
    <row r="340" spans="1:5" x14ac:dyDescent="0.3">
      <c r="A340" s="9">
        <v>42904</v>
      </c>
      <c r="B340" s="38">
        <v>2</v>
      </c>
      <c r="D340"/>
      <c r="E340"/>
    </row>
    <row r="341" spans="1:5" x14ac:dyDescent="0.3">
      <c r="A341" s="9">
        <v>42905</v>
      </c>
      <c r="B341" s="38">
        <v>2</v>
      </c>
      <c r="D341"/>
      <c r="E341"/>
    </row>
    <row r="342" spans="1:5" x14ac:dyDescent="0.3">
      <c r="A342" s="9">
        <v>42912</v>
      </c>
      <c r="B342" s="38">
        <v>1</v>
      </c>
      <c r="D342"/>
      <c r="E342"/>
    </row>
    <row r="343" spans="1:5" x14ac:dyDescent="0.3">
      <c r="A343" s="9">
        <v>42916</v>
      </c>
      <c r="B343" s="38">
        <v>1</v>
      </c>
      <c r="D343"/>
      <c r="E343"/>
    </row>
    <row r="344" spans="1:5" x14ac:dyDescent="0.3">
      <c r="A344" s="9">
        <v>42924</v>
      </c>
      <c r="B344" s="38">
        <v>1</v>
      </c>
      <c r="D344"/>
      <c r="E344"/>
    </row>
    <row r="345" spans="1:5" x14ac:dyDescent="0.3">
      <c r="A345" s="9">
        <v>42929</v>
      </c>
      <c r="B345" s="38">
        <v>1</v>
      </c>
      <c r="D345"/>
      <c r="E345"/>
    </row>
    <row r="346" spans="1:5" x14ac:dyDescent="0.3">
      <c r="A346" s="9">
        <v>42930</v>
      </c>
      <c r="B346" s="38">
        <v>1</v>
      </c>
      <c r="D346"/>
      <c r="E346"/>
    </row>
    <row r="347" spans="1:5" x14ac:dyDescent="0.3">
      <c r="A347" s="9">
        <v>42932</v>
      </c>
      <c r="B347" s="38">
        <v>1</v>
      </c>
      <c r="D347"/>
      <c r="E347"/>
    </row>
    <row r="348" spans="1:5" x14ac:dyDescent="0.3">
      <c r="A348" s="9">
        <v>42935</v>
      </c>
      <c r="B348" s="38">
        <v>1</v>
      </c>
      <c r="D348"/>
      <c r="E348"/>
    </row>
    <row r="349" spans="1:5" x14ac:dyDescent="0.3">
      <c r="A349" s="9">
        <v>42937</v>
      </c>
      <c r="B349" s="38">
        <v>1</v>
      </c>
      <c r="D349"/>
      <c r="E349"/>
    </row>
    <row r="350" spans="1:5" x14ac:dyDescent="0.3">
      <c r="A350" s="9">
        <v>42939</v>
      </c>
      <c r="B350" s="38">
        <v>2</v>
      </c>
      <c r="D350"/>
      <c r="E350"/>
    </row>
    <row r="351" spans="1:5" x14ac:dyDescent="0.3">
      <c r="A351" s="9">
        <v>42944</v>
      </c>
      <c r="B351" s="38">
        <v>1</v>
      </c>
      <c r="D351"/>
      <c r="E351"/>
    </row>
    <row r="352" spans="1:5" x14ac:dyDescent="0.3">
      <c r="A352" s="9">
        <v>42945</v>
      </c>
      <c r="B352" s="38">
        <v>2</v>
      </c>
      <c r="D352"/>
      <c r="E352"/>
    </row>
    <row r="353" spans="1:5" x14ac:dyDescent="0.3">
      <c r="A353" s="9">
        <v>42948</v>
      </c>
      <c r="B353" s="38">
        <v>1</v>
      </c>
      <c r="D353"/>
      <c r="E353"/>
    </row>
    <row r="354" spans="1:5" x14ac:dyDescent="0.3">
      <c r="A354" s="9">
        <v>42956</v>
      </c>
      <c r="B354" s="38">
        <v>1</v>
      </c>
      <c r="D354"/>
      <c r="E354"/>
    </row>
    <row r="355" spans="1:5" x14ac:dyDescent="0.3">
      <c r="A355" s="9">
        <v>42957</v>
      </c>
      <c r="B355" s="38">
        <v>1</v>
      </c>
      <c r="D355"/>
      <c r="E355"/>
    </row>
    <row r="356" spans="1:5" x14ac:dyDescent="0.3">
      <c r="A356" s="9">
        <v>42960</v>
      </c>
      <c r="B356" s="38">
        <v>1</v>
      </c>
      <c r="D356"/>
      <c r="E356"/>
    </row>
    <row r="357" spans="1:5" x14ac:dyDescent="0.3">
      <c r="A357" s="9">
        <v>42963</v>
      </c>
      <c r="B357" s="38">
        <v>1</v>
      </c>
      <c r="D357"/>
      <c r="E357"/>
    </row>
    <row r="358" spans="1:5" x14ac:dyDescent="0.3">
      <c r="A358" s="9">
        <v>42972</v>
      </c>
      <c r="B358" s="38">
        <v>1</v>
      </c>
      <c r="D358"/>
      <c r="E358"/>
    </row>
    <row r="359" spans="1:5" x14ac:dyDescent="0.3">
      <c r="A359" s="9">
        <v>42981</v>
      </c>
      <c r="B359" s="38">
        <v>1</v>
      </c>
      <c r="D359"/>
      <c r="E359"/>
    </row>
    <row r="360" spans="1:5" x14ac:dyDescent="0.3">
      <c r="A360" s="9">
        <v>42983</v>
      </c>
      <c r="B360" s="38">
        <v>1</v>
      </c>
      <c r="D360"/>
      <c r="E360"/>
    </row>
    <row r="361" spans="1:5" x14ac:dyDescent="0.3">
      <c r="A361" s="9">
        <v>42984</v>
      </c>
      <c r="B361" s="38">
        <v>1</v>
      </c>
      <c r="D361"/>
      <c r="E361"/>
    </row>
    <row r="362" spans="1:5" x14ac:dyDescent="0.3">
      <c r="A362" s="9">
        <v>42987</v>
      </c>
      <c r="B362" s="38">
        <v>1</v>
      </c>
      <c r="D362"/>
      <c r="E362"/>
    </row>
    <row r="363" spans="1:5" x14ac:dyDescent="0.3">
      <c r="A363" s="9">
        <v>42988</v>
      </c>
      <c r="B363" s="38">
        <v>1</v>
      </c>
      <c r="D363"/>
      <c r="E363"/>
    </row>
    <row r="364" spans="1:5" x14ac:dyDescent="0.3">
      <c r="A364" s="9">
        <v>42992</v>
      </c>
      <c r="B364" s="38">
        <v>1</v>
      </c>
      <c r="D364"/>
      <c r="E364"/>
    </row>
    <row r="365" spans="1:5" x14ac:dyDescent="0.3">
      <c r="A365" s="9">
        <v>42995</v>
      </c>
      <c r="B365" s="38">
        <v>1</v>
      </c>
      <c r="D365"/>
      <c r="E365"/>
    </row>
    <row r="366" spans="1:5" x14ac:dyDescent="0.3">
      <c r="A366" s="9">
        <v>42999</v>
      </c>
      <c r="B366" s="38">
        <v>1</v>
      </c>
      <c r="D366"/>
      <c r="E366"/>
    </row>
    <row r="367" spans="1:5" x14ac:dyDescent="0.3">
      <c r="A367" s="9">
        <v>43001</v>
      </c>
      <c r="B367" s="38">
        <v>1</v>
      </c>
      <c r="D367"/>
      <c r="E367"/>
    </row>
    <row r="368" spans="1:5" x14ac:dyDescent="0.3">
      <c r="A368" s="9">
        <v>43002</v>
      </c>
      <c r="B368" s="38">
        <v>1</v>
      </c>
      <c r="D368"/>
      <c r="E368"/>
    </row>
    <row r="369" spans="1:5" x14ac:dyDescent="0.3">
      <c r="A369" s="9">
        <v>43003</v>
      </c>
      <c r="B369" s="38">
        <v>2</v>
      </c>
      <c r="D369"/>
      <c r="E369"/>
    </row>
    <row r="370" spans="1:5" x14ac:dyDescent="0.3">
      <c r="A370" s="9">
        <v>43004</v>
      </c>
      <c r="B370" s="38">
        <v>3</v>
      </c>
      <c r="D370"/>
      <c r="E370"/>
    </row>
    <row r="371" spans="1:5" x14ac:dyDescent="0.3">
      <c r="A371" s="9">
        <v>43008</v>
      </c>
      <c r="B371" s="38">
        <v>1</v>
      </c>
      <c r="D371"/>
      <c r="E371"/>
    </row>
    <row r="372" spans="1:5" x14ac:dyDescent="0.3">
      <c r="A372" s="9">
        <v>43009</v>
      </c>
      <c r="B372" s="38">
        <v>1</v>
      </c>
      <c r="D372"/>
      <c r="E372"/>
    </row>
    <row r="373" spans="1:5" x14ac:dyDescent="0.3">
      <c r="A373" s="9">
        <v>43011</v>
      </c>
      <c r="B373" s="38">
        <v>3</v>
      </c>
      <c r="D373"/>
      <c r="E373"/>
    </row>
    <row r="374" spans="1:5" x14ac:dyDescent="0.3">
      <c r="A374" s="9">
        <v>43012</v>
      </c>
      <c r="B374" s="38">
        <v>1</v>
      </c>
      <c r="D374"/>
      <c r="E374"/>
    </row>
    <row r="375" spans="1:5" x14ac:dyDescent="0.3">
      <c r="A375" s="9">
        <v>43013</v>
      </c>
      <c r="B375" s="38">
        <v>1</v>
      </c>
      <c r="D375"/>
      <c r="E375"/>
    </row>
    <row r="376" spans="1:5" x14ac:dyDescent="0.3">
      <c r="A376" s="9">
        <v>43017</v>
      </c>
      <c r="B376" s="38">
        <v>1</v>
      </c>
      <c r="D376"/>
      <c r="E376"/>
    </row>
    <row r="377" spans="1:5" x14ac:dyDescent="0.3">
      <c r="A377" s="9">
        <v>43031</v>
      </c>
      <c r="B377" s="38">
        <v>1</v>
      </c>
      <c r="D377"/>
      <c r="E377"/>
    </row>
    <row r="378" spans="1:5" x14ac:dyDescent="0.3">
      <c r="A378" s="9">
        <v>43037</v>
      </c>
      <c r="B378" s="38">
        <v>1</v>
      </c>
      <c r="D378"/>
      <c r="E378"/>
    </row>
    <row r="379" spans="1:5" x14ac:dyDescent="0.3">
      <c r="A379" s="9">
        <v>43045</v>
      </c>
      <c r="B379" s="38">
        <v>1</v>
      </c>
      <c r="D379"/>
      <c r="E379"/>
    </row>
    <row r="380" spans="1:5" x14ac:dyDescent="0.3">
      <c r="A380" s="9">
        <v>43046</v>
      </c>
      <c r="B380" s="38">
        <v>2</v>
      </c>
      <c r="D380"/>
      <c r="E380"/>
    </row>
    <row r="381" spans="1:5" x14ac:dyDescent="0.3">
      <c r="A381" s="9">
        <v>43048</v>
      </c>
      <c r="B381" s="38">
        <v>1</v>
      </c>
      <c r="D381"/>
      <c r="E381"/>
    </row>
    <row r="382" spans="1:5" x14ac:dyDescent="0.3">
      <c r="A382" s="9">
        <v>43050</v>
      </c>
      <c r="B382" s="38">
        <v>1</v>
      </c>
      <c r="D382"/>
      <c r="E382"/>
    </row>
    <row r="383" spans="1:5" x14ac:dyDescent="0.3">
      <c r="A383" s="9">
        <v>43053</v>
      </c>
      <c r="B383" s="38">
        <v>1</v>
      </c>
      <c r="D383"/>
      <c r="E383"/>
    </row>
    <row r="384" spans="1:5" x14ac:dyDescent="0.3">
      <c r="A384" s="9">
        <v>43055</v>
      </c>
      <c r="B384" s="38">
        <v>1</v>
      </c>
      <c r="D384"/>
      <c r="E384"/>
    </row>
    <row r="385" spans="1:5" x14ac:dyDescent="0.3">
      <c r="A385" s="9">
        <v>43056</v>
      </c>
      <c r="B385" s="38">
        <v>2</v>
      </c>
      <c r="D385"/>
      <c r="E385"/>
    </row>
    <row r="386" spans="1:5" x14ac:dyDescent="0.3">
      <c r="A386" s="9">
        <v>43057</v>
      </c>
      <c r="B386" s="38">
        <v>1</v>
      </c>
      <c r="D386"/>
      <c r="E386"/>
    </row>
    <row r="387" spans="1:5" x14ac:dyDescent="0.3">
      <c r="A387" s="9">
        <v>43058</v>
      </c>
      <c r="B387" s="38">
        <v>1</v>
      </c>
      <c r="D387"/>
      <c r="E387"/>
    </row>
    <row r="388" spans="1:5" x14ac:dyDescent="0.3">
      <c r="A388" s="9">
        <v>43060</v>
      </c>
      <c r="B388" s="38">
        <v>1</v>
      </c>
      <c r="D388"/>
      <c r="E388"/>
    </row>
    <row r="389" spans="1:5" x14ac:dyDescent="0.3">
      <c r="A389" s="9">
        <v>43066</v>
      </c>
      <c r="B389" s="38">
        <v>1</v>
      </c>
      <c r="D389"/>
      <c r="E389"/>
    </row>
    <row r="390" spans="1:5" x14ac:dyDescent="0.3">
      <c r="A390" s="9">
        <v>43067</v>
      </c>
      <c r="B390" s="38">
        <v>1</v>
      </c>
      <c r="D390"/>
      <c r="E390"/>
    </row>
    <row r="391" spans="1:5" x14ac:dyDescent="0.3">
      <c r="A391" s="9">
        <v>43070</v>
      </c>
      <c r="B391" s="38">
        <v>1</v>
      </c>
      <c r="D391"/>
      <c r="E391"/>
    </row>
    <row r="392" spans="1:5" x14ac:dyDescent="0.3">
      <c r="A392" s="9">
        <v>43073</v>
      </c>
      <c r="B392" s="38">
        <v>1</v>
      </c>
      <c r="D392"/>
      <c r="E392"/>
    </row>
    <row r="393" spans="1:5" x14ac:dyDescent="0.3">
      <c r="A393" s="9">
        <v>43076</v>
      </c>
      <c r="B393" s="38">
        <v>1</v>
      </c>
      <c r="D393"/>
      <c r="E393"/>
    </row>
    <row r="394" spans="1:5" x14ac:dyDescent="0.3">
      <c r="A394" s="9">
        <v>43077</v>
      </c>
      <c r="B394" s="38">
        <v>1</v>
      </c>
      <c r="D394"/>
      <c r="E394"/>
    </row>
    <row r="395" spans="1:5" x14ac:dyDescent="0.3">
      <c r="A395" s="9">
        <v>43081</v>
      </c>
      <c r="B395" s="38">
        <v>1</v>
      </c>
      <c r="D395"/>
      <c r="E395"/>
    </row>
    <row r="396" spans="1:5" x14ac:dyDescent="0.3">
      <c r="A396" s="9">
        <v>43082</v>
      </c>
      <c r="B396" s="38">
        <v>1</v>
      </c>
      <c r="D396"/>
      <c r="E396"/>
    </row>
    <row r="397" spans="1:5" x14ac:dyDescent="0.3">
      <c r="A397" s="9">
        <v>43083</v>
      </c>
      <c r="B397" s="38">
        <v>1</v>
      </c>
      <c r="D397"/>
      <c r="E397"/>
    </row>
    <row r="398" spans="1:5" x14ac:dyDescent="0.3">
      <c r="A398" s="9">
        <v>43093</v>
      </c>
      <c r="B398" s="38">
        <v>1</v>
      </c>
      <c r="D398"/>
      <c r="E398"/>
    </row>
    <row r="399" spans="1:5" x14ac:dyDescent="0.3">
      <c r="A399" s="9">
        <v>43094</v>
      </c>
      <c r="B399" s="38">
        <v>1</v>
      </c>
      <c r="D399"/>
      <c r="E399"/>
    </row>
    <row r="400" spans="1:5" x14ac:dyDescent="0.3">
      <c r="A400" s="9">
        <v>43106</v>
      </c>
      <c r="B400" s="38">
        <v>1</v>
      </c>
      <c r="D400"/>
      <c r="E400"/>
    </row>
    <row r="401" spans="1:5" x14ac:dyDescent="0.3">
      <c r="A401" s="9">
        <v>43113</v>
      </c>
      <c r="B401" s="38">
        <v>1</v>
      </c>
      <c r="D401"/>
      <c r="E401"/>
    </row>
    <row r="402" spans="1:5" x14ac:dyDescent="0.3">
      <c r="A402" s="9">
        <v>43114</v>
      </c>
      <c r="B402" s="38">
        <v>1</v>
      </c>
      <c r="D402"/>
      <c r="E402"/>
    </row>
    <row r="403" spans="1:5" x14ac:dyDescent="0.3">
      <c r="A403" s="9">
        <v>43117</v>
      </c>
      <c r="B403" s="38">
        <v>3</v>
      </c>
      <c r="D403"/>
      <c r="E403"/>
    </row>
    <row r="404" spans="1:5" x14ac:dyDescent="0.3">
      <c r="A404" s="9">
        <v>43118</v>
      </c>
      <c r="B404" s="38">
        <v>1</v>
      </c>
      <c r="D404"/>
      <c r="E404"/>
    </row>
    <row r="405" spans="1:5" x14ac:dyDescent="0.3">
      <c r="A405" s="9">
        <v>43123</v>
      </c>
      <c r="B405" s="38">
        <v>1</v>
      </c>
      <c r="D405"/>
      <c r="E405"/>
    </row>
    <row r="406" spans="1:5" x14ac:dyDescent="0.3">
      <c r="A406" s="9">
        <v>43124</v>
      </c>
      <c r="B406" s="38">
        <v>1</v>
      </c>
      <c r="D406"/>
      <c r="E406"/>
    </row>
    <row r="407" spans="1:5" x14ac:dyDescent="0.3">
      <c r="A407" s="9">
        <v>43138</v>
      </c>
      <c r="B407" s="38">
        <v>1</v>
      </c>
      <c r="D407"/>
      <c r="E407"/>
    </row>
    <row r="408" spans="1:5" x14ac:dyDescent="0.3">
      <c r="A408" s="9">
        <v>43143</v>
      </c>
      <c r="B408" s="38">
        <v>1</v>
      </c>
      <c r="D408"/>
      <c r="E408"/>
    </row>
    <row r="409" spans="1:5" x14ac:dyDescent="0.3">
      <c r="A409" s="9">
        <v>43145</v>
      </c>
      <c r="B409" s="38">
        <v>1</v>
      </c>
      <c r="D409"/>
      <c r="E409"/>
    </row>
    <row r="410" spans="1:5" x14ac:dyDescent="0.3">
      <c r="A410" s="9">
        <v>43146</v>
      </c>
      <c r="B410" s="38">
        <v>1</v>
      </c>
      <c r="D410"/>
      <c r="E410"/>
    </row>
    <row r="411" spans="1:5" x14ac:dyDescent="0.3">
      <c r="A411" s="9">
        <v>43150</v>
      </c>
      <c r="B411" s="38">
        <v>1</v>
      </c>
      <c r="D411"/>
      <c r="E411"/>
    </row>
    <row r="412" spans="1:5" x14ac:dyDescent="0.3">
      <c r="A412" s="9">
        <v>43152</v>
      </c>
      <c r="B412" s="38">
        <v>1</v>
      </c>
      <c r="D412"/>
      <c r="E412"/>
    </row>
    <row r="413" spans="1:5" x14ac:dyDescent="0.3">
      <c r="A413" s="9">
        <v>43153</v>
      </c>
      <c r="B413" s="38">
        <v>1</v>
      </c>
      <c r="D413"/>
      <c r="E413"/>
    </row>
    <row r="414" spans="1:5" x14ac:dyDescent="0.3">
      <c r="A414" s="9">
        <v>43154</v>
      </c>
      <c r="B414" s="38">
        <v>1</v>
      </c>
      <c r="D414"/>
      <c r="E414"/>
    </row>
    <row r="415" spans="1:5" x14ac:dyDescent="0.3">
      <c r="A415" s="9">
        <v>43155</v>
      </c>
      <c r="B415" s="38">
        <v>3</v>
      </c>
      <c r="D415"/>
      <c r="E415"/>
    </row>
    <row r="416" spans="1:5" x14ac:dyDescent="0.3">
      <c r="A416" s="9">
        <v>43160</v>
      </c>
      <c r="B416" s="38">
        <v>2</v>
      </c>
      <c r="D416"/>
      <c r="E416"/>
    </row>
    <row r="417" spans="1:5" x14ac:dyDescent="0.3">
      <c r="A417" s="9">
        <v>43165</v>
      </c>
      <c r="B417" s="38">
        <v>2</v>
      </c>
      <c r="D417"/>
      <c r="E417"/>
    </row>
    <row r="418" spans="1:5" x14ac:dyDescent="0.3">
      <c r="A418" s="9">
        <v>43174</v>
      </c>
      <c r="B418" s="38">
        <v>2</v>
      </c>
      <c r="D418"/>
      <c r="E418"/>
    </row>
    <row r="419" spans="1:5" x14ac:dyDescent="0.3">
      <c r="A419" s="9">
        <v>43178</v>
      </c>
      <c r="B419" s="38">
        <v>2</v>
      </c>
      <c r="D419"/>
      <c r="E419"/>
    </row>
    <row r="420" spans="1:5" x14ac:dyDescent="0.3">
      <c r="A420" s="9">
        <v>43180</v>
      </c>
      <c r="B420" s="38">
        <v>1</v>
      </c>
      <c r="D420"/>
      <c r="E420"/>
    </row>
    <row r="421" spans="1:5" x14ac:dyDescent="0.3">
      <c r="A421" s="9">
        <v>43181</v>
      </c>
      <c r="B421" s="38">
        <v>1</v>
      </c>
      <c r="D421"/>
      <c r="E421"/>
    </row>
    <row r="422" spans="1:5" x14ac:dyDescent="0.3">
      <c r="A422" s="9">
        <v>43187</v>
      </c>
      <c r="B422" s="38">
        <v>1</v>
      </c>
      <c r="D422"/>
      <c r="E422"/>
    </row>
    <row r="423" spans="1:5" x14ac:dyDescent="0.3">
      <c r="A423" s="9">
        <v>43188</v>
      </c>
      <c r="B423" s="38">
        <v>1</v>
      </c>
      <c r="D423"/>
      <c r="E423"/>
    </row>
    <row r="424" spans="1:5" x14ac:dyDescent="0.3">
      <c r="A424" s="9">
        <v>43191</v>
      </c>
      <c r="B424" s="38">
        <v>1</v>
      </c>
      <c r="D424"/>
      <c r="E424"/>
    </row>
    <row r="425" spans="1:5" x14ac:dyDescent="0.3">
      <c r="A425" s="9">
        <v>43192</v>
      </c>
      <c r="B425" s="38">
        <v>3</v>
      </c>
      <c r="D425"/>
      <c r="E425"/>
    </row>
    <row r="426" spans="1:5" x14ac:dyDescent="0.3">
      <c r="A426" s="9">
        <v>43195</v>
      </c>
      <c r="B426" s="38">
        <v>1</v>
      </c>
      <c r="D426"/>
      <c r="E426"/>
    </row>
    <row r="427" spans="1:5" x14ac:dyDescent="0.3">
      <c r="A427" s="9">
        <v>43196</v>
      </c>
      <c r="B427" s="38">
        <v>1</v>
      </c>
      <c r="D427"/>
      <c r="E427"/>
    </row>
    <row r="428" spans="1:5" x14ac:dyDescent="0.3">
      <c r="A428" s="9">
        <v>43203</v>
      </c>
      <c r="B428" s="38">
        <v>1</v>
      </c>
      <c r="D428"/>
      <c r="E428"/>
    </row>
    <row r="429" spans="1:5" x14ac:dyDescent="0.3">
      <c r="A429" s="9">
        <v>43207</v>
      </c>
      <c r="B429" s="38">
        <v>1</v>
      </c>
      <c r="D429"/>
      <c r="E429"/>
    </row>
    <row r="430" spans="1:5" x14ac:dyDescent="0.3">
      <c r="A430" s="9">
        <v>43209</v>
      </c>
      <c r="B430" s="38">
        <v>1</v>
      </c>
      <c r="D430"/>
      <c r="E430"/>
    </row>
    <row r="431" spans="1:5" x14ac:dyDescent="0.3">
      <c r="A431" s="9">
        <v>43211</v>
      </c>
      <c r="B431" s="38">
        <v>2</v>
      </c>
      <c r="D431"/>
      <c r="E431"/>
    </row>
    <row r="432" spans="1:5" x14ac:dyDescent="0.3">
      <c r="A432" s="9">
        <v>43212</v>
      </c>
      <c r="B432" s="38">
        <v>1</v>
      </c>
      <c r="D432"/>
      <c r="E432"/>
    </row>
    <row r="433" spans="1:5" x14ac:dyDescent="0.3">
      <c r="A433" s="9">
        <v>43215</v>
      </c>
      <c r="B433" s="38">
        <v>1</v>
      </c>
      <c r="D433"/>
      <c r="E433"/>
    </row>
    <row r="434" spans="1:5" x14ac:dyDescent="0.3">
      <c r="A434" s="9">
        <v>43219</v>
      </c>
      <c r="B434" s="38">
        <v>1</v>
      </c>
      <c r="D434"/>
      <c r="E434"/>
    </row>
    <row r="435" spans="1:5" x14ac:dyDescent="0.3">
      <c r="A435" s="9">
        <v>43225</v>
      </c>
      <c r="B435" s="38">
        <v>1</v>
      </c>
      <c r="D435"/>
      <c r="E435"/>
    </row>
    <row r="436" spans="1:5" x14ac:dyDescent="0.3">
      <c r="A436" s="9">
        <v>43229</v>
      </c>
      <c r="B436" s="38">
        <v>1</v>
      </c>
      <c r="D436"/>
      <c r="E436"/>
    </row>
    <row r="437" spans="1:5" x14ac:dyDescent="0.3">
      <c r="A437" s="9">
        <v>43230</v>
      </c>
      <c r="B437" s="38">
        <v>1</v>
      </c>
      <c r="D437"/>
      <c r="E437"/>
    </row>
    <row r="438" spans="1:5" x14ac:dyDescent="0.3">
      <c r="A438" s="9">
        <v>43232</v>
      </c>
      <c r="B438" s="38">
        <v>1</v>
      </c>
      <c r="D438"/>
      <c r="E438"/>
    </row>
    <row r="439" spans="1:5" x14ac:dyDescent="0.3">
      <c r="A439" s="9">
        <v>43233</v>
      </c>
      <c r="B439" s="38">
        <v>2</v>
      </c>
      <c r="D439"/>
      <c r="E439"/>
    </row>
    <row r="440" spans="1:5" x14ac:dyDescent="0.3">
      <c r="A440" s="9">
        <v>43241</v>
      </c>
      <c r="B440" s="38">
        <v>1</v>
      </c>
      <c r="D440"/>
      <c r="E440"/>
    </row>
    <row r="441" spans="1:5" x14ac:dyDescent="0.3">
      <c r="A441" s="9">
        <v>43251</v>
      </c>
      <c r="B441" s="38">
        <v>1</v>
      </c>
      <c r="D441"/>
      <c r="E441"/>
    </row>
    <row r="442" spans="1:5" x14ac:dyDescent="0.3">
      <c r="A442" s="9">
        <v>43254</v>
      </c>
      <c r="B442" s="38">
        <v>1</v>
      </c>
      <c r="D442"/>
      <c r="E442"/>
    </row>
    <row r="443" spans="1:5" x14ac:dyDescent="0.3">
      <c r="A443" s="9">
        <v>43269</v>
      </c>
      <c r="B443" s="38">
        <v>1</v>
      </c>
      <c r="D443"/>
      <c r="E443"/>
    </row>
    <row r="444" spans="1:5" x14ac:dyDescent="0.3">
      <c r="A444" s="9">
        <v>43280</v>
      </c>
      <c r="B444" s="38">
        <v>1</v>
      </c>
      <c r="D444"/>
      <c r="E444"/>
    </row>
    <row r="445" spans="1:5" x14ac:dyDescent="0.3">
      <c r="A445" s="9">
        <v>43282</v>
      </c>
      <c r="B445" s="38">
        <v>2</v>
      </c>
      <c r="D445"/>
      <c r="E445"/>
    </row>
    <row r="446" spans="1:5" x14ac:dyDescent="0.3">
      <c r="A446" s="9">
        <v>43285</v>
      </c>
      <c r="B446" s="38">
        <v>1</v>
      </c>
      <c r="D446"/>
      <c r="E446"/>
    </row>
    <row r="447" spans="1:5" x14ac:dyDescent="0.3">
      <c r="A447" s="9">
        <v>43286</v>
      </c>
      <c r="B447" s="38">
        <v>1</v>
      </c>
      <c r="D447"/>
      <c r="E447"/>
    </row>
    <row r="448" spans="1:5" x14ac:dyDescent="0.3">
      <c r="A448" s="9">
        <v>43293</v>
      </c>
      <c r="B448" s="38">
        <v>1</v>
      </c>
      <c r="D448"/>
      <c r="E448"/>
    </row>
    <row r="449" spans="1:5" x14ac:dyDescent="0.3">
      <c r="A449" s="9">
        <v>43305</v>
      </c>
      <c r="B449" s="38">
        <v>1</v>
      </c>
      <c r="D449"/>
      <c r="E449"/>
    </row>
    <row r="450" spans="1:5" x14ac:dyDescent="0.3">
      <c r="A450" s="9">
        <v>43307</v>
      </c>
      <c r="B450" s="38">
        <v>1</v>
      </c>
      <c r="D450"/>
      <c r="E450"/>
    </row>
    <row r="451" spans="1:5" x14ac:dyDescent="0.3">
      <c r="A451" s="9">
        <v>43311</v>
      </c>
      <c r="B451" s="38">
        <v>1</v>
      </c>
      <c r="D451"/>
      <c r="E451"/>
    </row>
    <row r="452" spans="1:5" x14ac:dyDescent="0.3">
      <c r="A452" s="9">
        <v>43318</v>
      </c>
      <c r="B452" s="38">
        <v>1</v>
      </c>
      <c r="D452"/>
      <c r="E452"/>
    </row>
    <row r="453" spans="1:5" x14ac:dyDescent="0.3">
      <c r="A453" s="9">
        <v>43324</v>
      </c>
      <c r="B453" s="38">
        <v>1</v>
      </c>
      <c r="D453"/>
      <c r="E453"/>
    </row>
    <row r="454" spans="1:5" x14ac:dyDescent="0.3">
      <c r="A454" s="9">
        <v>43328</v>
      </c>
      <c r="B454" s="38">
        <v>1</v>
      </c>
      <c r="D454"/>
      <c r="E454"/>
    </row>
    <row r="455" spans="1:5" x14ac:dyDescent="0.3">
      <c r="A455" s="9">
        <v>43332</v>
      </c>
      <c r="B455" s="38">
        <v>1</v>
      </c>
      <c r="D455"/>
      <c r="E455"/>
    </row>
    <row r="456" spans="1:5" x14ac:dyDescent="0.3">
      <c r="A456" s="9">
        <v>43342</v>
      </c>
      <c r="B456" s="38">
        <v>1</v>
      </c>
      <c r="D456"/>
      <c r="E456"/>
    </row>
    <row r="457" spans="1:5" x14ac:dyDescent="0.3">
      <c r="A457" s="9">
        <v>43346</v>
      </c>
      <c r="B457" s="38">
        <v>2</v>
      </c>
      <c r="D457"/>
      <c r="E457"/>
    </row>
    <row r="458" spans="1:5" x14ac:dyDescent="0.3">
      <c r="A458" s="9">
        <v>43347</v>
      </c>
      <c r="B458" s="38">
        <v>1</v>
      </c>
      <c r="D458"/>
      <c r="E458"/>
    </row>
    <row r="459" spans="1:5" x14ac:dyDescent="0.3">
      <c r="A459" s="9">
        <v>43350</v>
      </c>
      <c r="B459" s="38">
        <v>1</v>
      </c>
      <c r="D459"/>
      <c r="E459"/>
    </row>
    <row r="460" spans="1:5" x14ac:dyDescent="0.3">
      <c r="A460" s="9">
        <v>43355</v>
      </c>
      <c r="B460" s="38">
        <v>1</v>
      </c>
      <c r="D460"/>
      <c r="E460"/>
    </row>
    <row r="461" spans="1:5" x14ac:dyDescent="0.3">
      <c r="A461" s="9">
        <v>43356</v>
      </c>
      <c r="B461" s="38">
        <v>1</v>
      </c>
      <c r="D461"/>
      <c r="E461"/>
    </row>
    <row r="462" spans="1:5" x14ac:dyDescent="0.3">
      <c r="A462" s="9">
        <v>43357</v>
      </c>
      <c r="B462" s="38">
        <v>1</v>
      </c>
      <c r="D462"/>
      <c r="E462"/>
    </row>
    <row r="463" spans="1:5" x14ac:dyDescent="0.3">
      <c r="A463" s="9">
        <v>43361</v>
      </c>
      <c r="B463" s="38">
        <v>1</v>
      </c>
      <c r="D463"/>
      <c r="E463"/>
    </row>
    <row r="464" spans="1:5" x14ac:dyDescent="0.3">
      <c r="A464" s="9">
        <v>43366</v>
      </c>
      <c r="B464" s="38">
        <v>1</v>
      </c>
      <c r="D464"/>
      <c r="E464"/>
    </row>
    <row r="465" spans="1:5" x14ac:dyDescent="0.3">
      <c r="A465" s="9">
        <v>43372</v>
      </c>
      <c r="B465" s="38">
        <v>1</v>
      </c>
      <c r="D465"/>
      <c r="E465"/>
    </row>
    <row r="466" spans="1:5" x14ac:dyDescent="0.3">
      <c r="A466" s="9">
        <v>43376</v>
      </c>
      <c r="B466" s="38">
        <v>1</v>
      </c>
      <c r="D466"/>
      <c r="E466"/>
    </row>
    <row r="467" spans="1:5" x14ac:dyDescent="0.3">
      <c r="A467" s="9">
        <v>43377</v>
      </c>
      <c r="B467" s="38">
        <v>1</v>
      </c>
      <c r="D467"/>
      <c r="E467"/>
    </row>
    <row r="468" spans="1:5" x14ac:dyDescent="0.3">
      <c r="A468" s="9">
        <v>43381</v>
      </c>
      <c r="B468" s="38">
        <v>2</v>
      </c>
      <c r="D468"/>
      <c r="E468"/>
    </row>
    <row r="469" spans="1:5" x14ac:dyDescent="0.3">
      <c r="A469" s="9">
        <v>43384</v>
      </c>
      <c r="B469" s="38">
        <v>1</v>
      </c>
      <c r="D469"/>
      <c r="E469"/>
    </row>
    <row r="470" spans="1:5" x14ac:dyDescent="0.3">
      <c r="A470" s="9">
        <v>43392</v>
      </c>
      <c r="B470" s="38">
        <v>1</v>
      </c>
      <c r="D470"/>
      <c r="E470"/>
    </row>
    <row r="471" spans="1:5" x14ac:dyDescent="0.3">
      <c r="A471" s="9">
        <v>43400</v>
      </c>
      <c r="B471" s="38">
        <v>1</v>
      </c>
      <c r="D471"/>
      <c r="E471"/>
    </row>
    <row r="472" spans="1:5" x14ac:dyDescent="0.3">
      <c r="A472" s="9">
        <v>43405</v>
      </c>
      <c r="B472" s="38">
        <v>1</v>
      </c>
      <c r="D472"/>
      <c r="E472"/>
    </row>
    <row r="473" spans="1:5" x14ac:dyDescent="0.3">
      <c r="A473" s="9">
        <v>43408</v>
      </c>
      <c r="B473" s="38">
        <v>2</v>
      </c>
      <c r="D473"/>
      <c r="E473"/>
    </row>
    <row r="474" spans="1:5" x14ac:dyDescent="0.3">
      <c r="A474" s="9">
        <v>43411</v>
      </c>
      <c r="B474" s="38">
        <v>2</v>
      </c>
      <c r="D474"/>
      <c r="E474"/>
    </row>
    <row r="475" spans="1:5" x14ac:dyDescent="0.3">
      <c r="A475" s="9">
        <v>43413</v>
      </c>
      <c r="B475" s="38">
        <v>2</v>
      </c>
      <c r="D475"/>
      <c r="E475"/>
    </row>
    <row r="476" spans="1:5" x14ac:dyDescent="0.3">
      <c r="A476" s="9">
        <v>43423</v>
      </c>
      <c r="B476" s="38">
        <v>2</v>
      </c>
      <c r="D476"/>
      <c r="E476"/>
    </row>
    <row r="477" spans="1:5" x14ac:dyDescent="0.3">
      <c r="A477" s="9">
        <v>43430</v>
      </c>
      <c r="B477" s="38">
        <v>1</v>
      </c>
      <c r="D477"/>
      <c r="E477"/>
    </row>
    <row r="478" spans="1:5" x14ac:dyDescent="0.3">
      <c r="A478" s="9">
        <v>43431</v>
      </c>
      <c r="B478" s="38">
        <v>1</v>
      </c>
      <c r="D478"/>
      <c r="E478"/>
    </row>
    <row r="479" spans="1:5" x14ac:dyDescent="0.3">
      <c r="A479" s="9">
        <v>43433</v>
      </c>
      <c r="B479" s="38">
        <v>1</v>
      </c>
      <c r="D479"/>
      <c r="E479"/>
    </row>
    <row r="480" spans="1:5" x14ac:dyDescent="0.3">
      <c r="A480" s="9">
        <v>43445</v>
      </c>
      <c r="B480" s="38">
        <v>1</v>
      </c>
      <c r="D480"/>
      <c r="E480"/>
    </row>
    <row r="481" spans="1:5" x14ac:dyDescent="0.3">
      <c r="A481" s="9">
        <v>43448</v>
      </c>
      <c r="B481" s="38">
        <v>1</v>
      </c>
      <c r="D481"/>
      <c r="E481"/>
    </row>
    <row r="482" spans="1:5" x14ac:dyDescent="0.3">
      <c r="A482" s="9">
        <v>43455</v>
      </c>
      <c r="B482" s="38">
        <v>1</v>
      </c>
      <c r="D482"/>
      <c r="E482"/>
    </row>
    <row r="483" spans="1:5" x14ac:dyDescent="0.3">
      <c r="A483" s="9">
        <v>43458</v>
      </c>
      <c r="B483" s="38">
        <v>1</v>
      </c>
      <c r="D483"/>
      <c r="E483"/>
    </row>
    <row r="484" spans="1:5" x14ac:dyDescent="0.3">
      <c r="A484" s="9">
        <v>43460</v>
      </c>
      <c r="B484" s="38">
        <v>1</v>
      </c>
      <c r="D484"/>
      <c r="E484"/>
    </row>
    <row r="485" spans="1:5" x14ac:dyDescent="0.3">
      <c r="A485" s="9">
        <v>43466</v>
      </c>
      <c r="B485" s="38">
        <v>1</v>
      </c>
      <c r="D485"/>
      <c r="E485"/>
    </row>
    <row r="486" spans="1:5" x14ac:dyDescent="0.3">
      <c r="A486" s="9">
        <v>43468</v>
      </c>
      <c r="B486" s="38">
        <v>1</v>
      </c>
      <c r="D486"/>
      <c r="E486"/>
    </row>
    <row r="487" spans="1:5" x14ac:dyDescent="0.3">
      <c r="A487" s="9">
        <v>43469</v>
      </c>
      <c r="B487" s="38">
        <v>1</v>
      </c>
      <c r="D487"/>
      <c r="E487"/>
    </row>
    <row r="488" spans="1:5" x14ac:dyDescent="0.3">
      <c r="A488" s="9">
        <v>43471</v>
      </c>
      <c r="B488" s="38">
        <v>1</v>
      </c>
      <c r="D488"/>
      <c r="E488"/>
    </row>
    <row r="489" spans="1:5" x14ac:dyDescent="0.3">
      <c r="A489" s="9">
        <v>43473</v>
      </c>
      <c r="B489" s="38">
        <v>1</v>
      </c>
      <c r="D489"/>
      <c r="E489"/>
    </row>
    <row r="490" spans="1:5" x14ac:dyDescent="0.3">
      <c r="A490" s="9">
        <v>43475</v>
      </c>
      <c r="B490" s="38">
        <v>2</v>
      </c>
      <c r="D490"/>
      <c r="E490"/>
    </row>
    <row r="491" spans="1:5" x14ac:dyDescent="0.3">
      <c r="A491" s="9">
        <v>43477</v>
      </c>
      <c r="B491" s="38">
        <v>1</v>
      </c>
      <c r="D491"/>
      <c r="E491"/>
    </row>
    <row r="492" spans="1:5" x14ac:dyDescent="0.3">
      <c r="A492" s="9">
        <v>43484</v>
      </c>
      <c r="B492" s="38">
        <v>1</v>
      </c>
      <c r="D492"/>
      <c r="E492"/>
    </row>
    <row r="493" spans="1:5" x14ac:dyDescent="0.3">
      <c r="A493" s="9">
        <v>43486</v>
      </c>
      <c r="B493" s="38">
        <v>1</v>
      </c>
      <c r="D493"/>
      <c r="E493"/>
    </row>
    <row r="494" spans="1:5" x14ac:dyDescent="0.3">
      <c r="A494" s="9">
        <v>43490</v>
      </c>
      <c r="B494" s="38">
        <v>1</v>
      </c>
      <c r="D494"/>
      <c r="E494"/>
    </row>
    <row r="495" spans="1:5" x14ac:dyDescent="0.3">
      <c r="A495" s="9">
        <v>43493</v>
      </c>
      <c r="B495" s="38">
        <v>1</v>
      </c>
      <c r="D495"/>
      <c r="E495"/>
    </row>
    <row r="496" spans="1:5" x14ac:dyDescent="0.3">
      <c r="A496" s="9">
        <v>43496</v>
      </c>
      <c r="B496" s="38">
        <v>1</v>
      </c>
      <c r="D496"/>
      <c r="E496"/>
    </row>
    <row r="497" spans="1:5" x14ac:dyDescent="0.3">
      <c r="A497" s="9">
        <v>43498</v>
      </c>
      <c r="B497" s="38">
        <v>1</v>
      </c>
      <c r="D497"/>
      <c r="E497"/>
    </row>
    <row r="498" spans="1:5" x14ac:dyDescent="0.3">
      <c r="A498" s="9">
        <v>43507</v>
      </c>
      <c r="B498" s="38">
        <v>1</v>
      </c>
      <c r="D498"/>
      <c r="E498"/>
    </row>
    <row r="499" spans="1:5" x14ac:dyDescent="0.3">
      <c r="A499" s="9">
        <v>43516</v>
      </c>
      <c r="B499" s="38">
        <v>1</v>
      </c>
      <c r="D499"/>
      <c r="E499"/>
    </row>
    <row r="500" spans="1:5" x14ac:dyDescent="0.3">
      <c r="A500" s="9">
        <v>43517</v>
      </c>
      <c r="B500" s="38">
        <v>1</v>
      </c>
      <c r="D500"/>
      <c r="E500"/>
    </row>
    <row r="501" spans="1:5" x14ac:dyDescent="0.3">
      <c r="A501" s="9">
        <v>43519</v>
      </c>
      <c r="B501" s="38">
        <v>1</v>
      </c>
      <c r="D501"/>
      <c r="E501"/>
    </row>
    <row r="502" spans="1:5" x14ac:dyDescent="0.3">
      <c r="A502" s="9">
        <v>43521</v>
      </c>
      <c r="B502" s="38">
        <v>1</v>
      </c>
      <c r="D502"/>
      <c r="E502"/>
    </row>
    <row r="503" spans="1:5" x14ac:dyDescent="0.3">
      <c r="A503" s="9">
        <v>43529</v>
      </c>
      <c r="B503" s="38">
        <v>1</v>
      </c>
      <c r="D503"/>
      <c r="E503"/>
    </row>
    <row r="504" spans="1:5" x14ac:dyDescent="0.3">
      <c r="A504" s="9">
        <v>43532</v>
      </c>
      <c r="B504" s="38">
        <v>1</v>
      </c>
      <c r="D504"/>
      <c r="E504"/>
    </row>
    <row r="505" spans="1:5" x14ac:dyDescent="0.3">
      <c r="A505" s="9">
        <v>43537</v>
      </c>
      <c r="B505" s="38">
        <v>1</v>
      </c>
      <c r="D505"/>
      <c r="E505"/>
    </row>
    <row r="506" spans="1:5" x14ac:dyDescent="0.3">
      <c r="A506" s="9">
        <v>43540</v>
      </c>
      <c r="B506" s="38">
        <v>1</v>
      </c>
      <c r="D506"/>
      <c r="E506"/>
    </row>
    <row r="507" spans="1:5" x14ac:dyDescent="0.3">
      <c r="A507" s="9">
        <v>43548</v>
      </c>
      <c r="B507" s="38">
        <v>1</v>
      </c>
      <c r="D507"/>
      <c r="E507"/>
    </row>
    <row r="508" spans="1:5" x14ac:dyDescent="0.3">
      <c r="A508" s="9">
        <v>43555</v>
      </c>
      <c r="B508" s="38">
        <v>1</v>
      </c>
      <c r="D508"/>
      <c r="E508"/>
    </row>
    <row r="509" spans="1:5" x14ac:dyDescent="0.3">
      <c r="A509" s="9">
        <v>43557</v>
      </c>
      <c r="B509" s="38">
        <v>1</v>
      </c>
      <c r="D509"/>
      <c r="E509"/>
    </row>
    <row r="510" spans="1:5" x14ac:dyDescent="0.3">
      <c r="A510" s="9">
        <v>43559</v>
      </c>
      <c r="B510" s="38">
        <v>1</v>
      </c>
      <c r="D510"/>
      <c r="E510"/>
    </row>
    <row r="511" spans="1:5" x14ac:dyDescent="0.3">
      <c r="A511" s="9">
        <v>43563</v>
      </c>
      <c r="B511" s="38">
        <v>1</v>
      </c>
      <c r="D511"/>
      <c r="E511"/>
    </row>
    <row r="512" spans="1:5" x14ac:dyDescent="0.3">
      <c r="A512" s="9">
        <v>43564</v>
      </c>
      <c r="B512" s="38">
        <v>1</v>
      </c>
      <c r="D512"/>
      <c r="E512"/>
    </row>
    <row r="513" spans="1:5" x14ac:dyDescent="0.3">
      <c r="A513" s="9">
        <v>43570</v>
      </c>
      <c r="B513" s="38">
        <v>1</v>
      </c>
      <c r="D513"/>
      <c r="E513"/>
    </row>
    <row r="514" spans="1:5" x14ac:dyDescent="0.3">
      <c r="A514" s="9">
        <v>43576</v>
      </c>
      <c r="B514" s="38">
        <v>1</v>
      </c>
      <c r="D514"/>
      <c r="E514"/>
    </row>
    <row r="515" spans="1:5" x14ac:dyDescent="0.3">
      <c r="A515" s="9">
        <v>43577</v>
      </c>
      <c r="B515" s="38">
        <v>1</v>
      </c>
      <c r="D515"/>
      <c r="E515"/>
    </row>
    <row r="516" spans="1:5" x14ac:dyDescent="0.3">
      <c r="A516" s="9">
        <v>43584</v>
      </c>
      <c r="B516" s="38">
        <v>1</v>
      </c>
      <c r="D516"/>
      <c r="E516"/>
    </row>
    <row r="517" spans="1:5" x14ac:dyDescent="0.3">
      <c r="A517" s="9">
        <v>43590</v>
      </c>
      <c r="B517" s="38">
        <v>1</v>
      </c>
      <c r="D517"/>
      <c r="E517"/>
    </row>
    <row r="518" spans="1:5" x14ac:dyDescent="0.3">
      <c r="A518" s="9">
        <v>43591</v>
      </c>
      <c r="B518" s="38">
        <v>1</v>
      </c>
      <c r="D518"/>
      <c r="E518"/>
    </row>
    <row r="519" spans="1:5" x14ac:dyDescent="0.3">
      <c r="A519" s="9">
        <v>43597</v>
      </c>
      <c r="B519" s="38">
        <v>1</v>
      </c>
      <c r="D519"/>
      <c r="E519"/>
    </row>
    <row r="520" spans="1:5" x14ac:dyDescent="0.3">
      <c r="A520" s="9">
        <v>43598</v>
      </c>
      <c r="B520" s="38">
        <v>1</v>
      </c>
      <c r="D520"/>
      <c r="E520"/>
    </row>
    <row r="521" spans="1:5" x14ac:dyDescent="0.3">
      <c r="A521" s="9">
        <v>43599</v>
      </c>
      <c r="B521" s="38">
        <v>1</v>
      </c>
      <c r="D521"/>
      <c r="E521"/>
    </row>
    <row r="522" spans="1:5" x14ac:dyDescent="0.3">
      <c r="A522" s="9">
        <v>43600</v>
      </c>
      <c r="B522" s="38">
        <v>1</v>
      </c>
      <c r="D522"/>
      <c r="E522"/>
    </row>
    <row r="523" spans="1:5" x14ac:dyDescent="0.3">
      <c r="A523" s="9">
        <v>43612</v>
      </c>
      <c r="B523" s="38">
        <v>1</v>
      </c>
      <c r="D523"/>
      <c r="E523"/>
    </row>
    <row r="524" spans="1:5" x14ac:dyDescent="0.3">
      <c r="A524" s="9">
        <v>43613</v>
      </c>
      <c r="B524" s="38">
        <v>1</v>
      </c>
      <c r="D524"/>
      <c r="E524"/>
    </row>
    <row r="525" spans="1:5" x14ac:dyDescent="0.3">
      <c r="A525" s="9">
        <v>43619</v>
      </c>
      <c r="B525" s="38">
        <v>1</v>
      </c>
      <c r="D525"/>
      <c r="E525"/>
    </row>
    <row r="526" spans="1:5" x14ac:dyDescent="0.3">
      <c r="A526" s="9">
        <v>43622</v>
      </c>
      <c r="B526" s="38">
        <v>1</v>
      </c>
      <c r="D526"/>
      <c r="E526"/>
    </row>
    <row r="527" spans="1:5" x14ac:dyDescent="0.3">
      <c r="A527" s="9">
        <v>43634</v>
      </c>
      <c r="B527" s="38">
        <v>1</v>
      </c>
      <c r="D527"/>
      <c r="E527"/>
    </row>
    <row r="528" spans="1:5" x14ac:dyDescent="0.3">
      <c r="A528" s="9">
        <v>43650</v>
      </c>
      <c r="B528" s="38">
        <v>1</v>
      </c>
      <c r="D528"/>
      <c r="E528"/>
    </row>
    <row r="529" spans="1:5" x14ac:dyDescent="0.3">
      <c r="A529" s="9">
        <v>43657</v>
      </c>
      <c r="B529" s="38">
        <v>1</v>
      </c>
      <c r="D529"/>
      <c r="E529"/>
    </row>
    <row r="530" spans="1:5" x14ac:dyDescent="0.3">
      <c r="A530" s="9">
        <v>43661</v>
      </c>
      <c r="B530" s="38">
        <v>1</v>
      </c>
      <c r="D530"/>
      <c r="E530"/>
    </row>
    <row r="531" spans="1:5" x14ac:dyDescent="0.3">
      <c r="A531" s="9">
        <v>43665</v>
      </c>
      <c r="B531" s="38">
        <v>1</v>
      </c>
      <c r="D531"/>
      <c r="E531"/>
    </row>
    <row r="532" spans="1:5" x14ac:dyDescent="0.3">
      <c r="A532" s="9">
        <v>43672</v>
      </c>
      <c r="B532" s="38">
        <v>1</v>
      </c>
      <c r="D532"/>
      <c r="E532"/>
    </row>
    <row r="533" spans="1:5" x14ac:dyDescent="0.3">
      <c r="A533" s="9">
        <v>43677</v>
      </c>
      <c r="B533" s="38">
        <v>1</v>
      </c>
      <c r="D533"/>
      <c r="E533"/>
    </row>
    <row r="534" spans="1:5" x14ac:dyDescent="0.3">
      <c r="A534" s="9">
        <v>43692</v>
      </c>
      <c r="B534" s="38">
        <v>1</v>
      </c>
      <c r="D534"/>
      <c r="E534"/>
    </row>
    <row r="535" spans="1:5" x14ac:dyDescent="0.3">
      <c r="A535" s="9">
        <v>43694</v>
      </c>
      <c r="B535" s="38">
        <v>1</v>
      </c>
      <c r="D535"/>
      <c r="E535"/>
    </row>
    <row r="536" spans="1:5" x14ac:dyDescent="0.3">
      <c r="A536" s="9">
        <v>43703</v>
      </c>
      <c r="B536" s="38">
        <v>1</v>
      </c>
      <c r="D536"/>
      <c r="E536"/>
    </row>
    <row r="537" spans="1:5" x14ac:dyDescent="0.3">
      <c r="A537" s="9">
        <v>43705</v>
      </c>
      <c r="B537" s="38">
        <v>1</v>
      </c>
      <c r="D537"/>
      <c r="E537"/>
    </row>
    <row r="538" spans="1:5" x14ac:dyDescent="0.3">
      <c r="A538" s="9">
        <v>43713</v>
      </c>
      <c r="B538" s="38">
        <v>1</v>
      </c>
      <c r="D538"/>
      <c r="E538"/>
    </row>
    <row r="539" spans="1:5" x14ac:dyDescent="0.3">
      <c r="A539" s="9">
        <v>43722</v>
      </c>
      <c r="B539" s="38">
        <v>1</v>
      </c>
      <c r="D539"/>
      <c r="E539"/>
    </row>
    <row r="540" spans="1:5" x14ac:dyDescent="0.3">
      <c r="A540" s="9">
        <v>43728</v>
      </c>
      <c r="B540" s="38">
        <v>1</v>
      </c>
      <c r="D540"/>
      <c r="E540"/>
    </row>
    <row r="541" spans="1:5" x14ac:dyDescent="0.3">
      <c r="A541" s="9">
        <v>43730</v>
      </c>
      <c r="B541" s="38">
        <v>1</v>
      </c>
      <c r="D541"/>
      <c r="E541"/>
    </row>
    <row r="542" spans="1:5" x14ac:dyDescent="0.3">
      <c r="A542" s="9">
        <v>43739</v>
      </c>
      <c r="B542" s="38">
        <v>1</v>
      </c>
      <c r="D542"/>
      <c r="E542"/>
    </row>
    <row r="543" spans="1:5" x14ac:dyDescent="0.3">
      <c r="A543" s="9">
        <v>43744</v>
      </c>
      <c r="B543" s="38">
        <v>1</v>
      </c>
      <c r="D543"/>
      <c r="E543"/>
    </row>
    <row r="544" spans="1:5" x14ac:dyDescent="0.3">
      <c r="A544" s="9">
        <v>43747</v>
      </c>
      <c r="B544" s="38">
        <v>1</v>
      </c>
      <c r="D544"/>
      <c r="E544"/>
    </row>
    <row r="545" spans="1:5" x14ac:dyDescent="0.3">
      <c r="A545" s="9">
        <v>43749</v>
      </c>
      <c r="B545" s="38">
        <v>1</v>
      </c>
      <c r="D545"/>
      <c r="E545"/>
    </row>
    <row r="546" spans="1:5" x14ac:dyDescent="0.3">
      <c r="A546" s="9">
        <v>43751</v>
      </c>
      <c r="B546" s="38">
        <v>1</v>
      </c>
      <c r="D546"/>
      <c r="E546"/>
    </row>
    <row r="547" spans="1:5" x14ac:dyDescent="0.3">
      <c r="A547" s="9">
        <v>43752</v>
      </c>
      <c r="B547" s="38">
        <v>1</v>
      </c>
      <c r="D547"/>
      <c r="E547"/>
    </row>
    <row r="548" spans="1:5" x14ac:dyDescent="0.3">
      <c r="A548" s="9">
        <v>43758</v>
      </c>
      <c r="B548" s="38">
        <v>1</v>
      </c>
      <c r="D548"/>
      <c r="E548"/>
    </row>
    <row r="549" spans="1:5" x14ac:dyDescent="0.3">
      <c r="A549" s="9">
        <v>43762</v>
      </c>
      <c r="B549" s="38">
        <v>2</v>
      </c>
      <c r="D549"/>
      <c r="E549"/>
    </row>
    <row r="550" spans="1:5" x14ac:dyDescent="0.3">
      <c r="A550" s="9">
        <v>43774</v>
      </c>
      <c r="B550" s="38">
        <v>1</v>
      </c>
      <c r="D550"/>
      <c r="E550"/>
    </row>
    <row r="551" spans="1:5" x14ac:dyDescent="0.3">
      <c r="A551" s="9">
        <v>43776</v>
      </c>
      <c r="B551" s="38">
        <v>1</v>
      </c>
      <c r="D551"/>
      <c r="E551"/>
    </row>
    <row r="552" spans="1:5" x14ac:dyDescent="0.3">
      <c r="A552" s="9">
        <v>43779</v>
      </c>
      <c r="B552" s="38">
        <v>1</v>
      </c>
      <c r="D552"/>
      <c r="E552"/>
    </row>
    <row r="553" spans="1:5" x14ac:dyDescent="0.3">
      <c r="A553" s="9">
        <v>43785</v>
      </c>
      <c r="B553" s="38">
        <v>2</v>
      </c>
      <c r="D553"/>
      <c r="E553"/>
    </row>
    <row r="554" spans="1:5" x14ac:dyDescent="0.3">
      <c r="A554" s="9">
        <v>43789</v>
      </c>
      <c r="B554" s="38">
        <v>1</v>
      </c>
      <c r="D554"/>
      <c r="E554"/>
    </row>
    <row r="555" spans="1:5" x14ac:dyDescent="0.3">
      <c r="A555" s="9">
        <v>43791</v>
      </c>
      <c r="B555" s="38">
        <v>1</v>
      </c>
      <c r="D555"/>
      <c r="E555"/>
    </row>
    <row r="556" spans="1:5" x14ac:dyDescent="0.3">
      <c r="A556" s="9">
        <v>43810</v>
      </c>
      <c r="B556" s="38">
        <v>1</v>
      </c>
      <c r="D556"/>
      <c r="E556"/>
    </row>
    <row r="557" spans="1:5" x14ac:dyDescent="0.3">
      <c r="A557" s="9">
        <v>43812</v>
      </c>
      <c r="B557" s="38">
        <v>1</v>
      </c>
      <c r="D557"/>
      <c r="E557"/>
    </row>
    <row r="558" spans="1:5" x14ac:dyDescent="0.3">
      <c r="A558" s="9">
        <v>43820</v>
      </c>
      <c r="B558" s="38">
        <v>2</v>
      </c>
      <c r="D558"/>
      <c r="E558"/>
    </row>
    <row r="559" spans="1:5" x14ac:dyDescent="0.3">
      <c r="A559" s="9">
        <v>43821</v>
      </c>
      <c r="B559" s="38">
        <v>1</v>
      </c>
      <c r="D559"/>
      <c r="E559"/>
    </row>
    <row r="560" spans="1:5" x14ac:dyDescent="0.3">
      <c r="A560" s="9">
        <v>43828</v>
      </c>
      <c r="B560" s="38">
        <v>1</v>
      </c>
      <c r="D560"/>
      <c r="E560"/>
    </row>
    <row r="561" spans="1:5" x14ac:dyDescent="0.3">
      <c r="A561" s="9">
        <v>43831</v>
      </c>
      <c r="B561" s="38">
        <v>1</v>
      </c>
      <c r="D561"/>
      <c r="E561"/>
    </row>
    <row r="562" spans="1:5" x14ac:dyDescent="0.3">
      <c r="A562" s="9">
        <v>43842</v>
      </c>
      <c r="B562" s="38">
        <v>1</v>
      </c>
      <c r="D562"/>
      <c r="E562"/>
    </row>
    <row r="563" spans="1:5" x14ac:dyDescent="0.3">
      <c r="A563" s="9">
        <v>43843</v>
      </c>
      <c r="B563" s="38">
        <v>2</v>
      </c>
      <c r="D563"/>
      <c r="E563"/>
    </row>
    <row r="564" spans="1:5" x14ac:dyDescent="0.3">
      <c r="A564" s="9">
        <v>43847</v>
      </c>
      <c r="B564" s="38">
        <v>1</v>
      </c>
      <c r="D564"/>
      <c r="E564"/>
    </row>
    <row r="565" spans="1:5" x14ac:dyDescent="0.3">
      <c r="A565" s="9">
        <v>43855</v>
      </c>
      <c r="B565" s="38">
        <v>2</v>
      </c>
      <c r="D565"/>
      <c r="E565"/>
    </row>
    <row r="566" spans="1:5" x14ac:dyDescent="0.3">
      <c r="A566" s="9">
        <v>43856</v>
      </c>
      <c r="B566" s="38">
        <v>1</v>
      </c>
      <c r="D566"/>
      <c r="E566"/>
    </row>
    <row r="567" spans="1:5" x14ac:dyDescent="0.3">
      <c r="A567" s="9">
        <v>43860</v>
      </c>
      <c r="B567" s="38">
        <v>1</v>
      </c>
      <c r="D567"/>
      <c r="E567"/>
    </row>
    <row r="568" spans="1:5" x14ac:dyDescent="0.3">
      <c r="A568" s="9">
        <v>43877</v>
      </c>
      <c r="B568" s="38">
        <v>1</v>
      </c>
      <c r="D568"/>
      <c r="E568"/>
    </row>
    <row r="569" spans="1:5" x14ac:dyDescent="0.3">
      <c r="A569" s="9">
        <v>43888</v>
      </c>
      <c r="B569" s="38">
        <v>1</v>
      </c>
      <c r="D569"/>
      <c r="E569"/>
    </row>
    <row r="570" spans="1:5" x14ac:dyDescent="0.3">
      <c r="A570" s="9">
        <v>43896</v>
      </c>
      <c r="B570" s="38">
        <v>1</v>
      </c>
      <c r="D570"/>
      <c r="E570"/>
    </row>
    <row r="571" spans="1:5" x14ac:dyDescent="0.3">
      <c r="A571" s="9">
        <v>43902</v>
      </c>
      <c r="B571" s="38">
        <v>1</v>
      </c>
      <c r="D571"/>
      <c r="E571"/>
    </row>
    <row r="572" spans="1:5" x14ac:dyDescent="0.3">
      <c r="A572" s="9">
        <v>43910</v>
      </c>
      <c r="B572" s="38">
        <v>3</v>
      </c>
      <c r="D572"/>
      <c r="E572"/>
    </row>
    <row r="573" spans="1:5" x14ac:dyDescent="0.3">
      <c r="A573" s="9">
        <v>43915</v>
      </c>
      <c r="B573" s="38">
        <v>1</v>
      </c>
      <c r="D573"/>
      <c r="E573"/>
    </row>
    <row r="574" spans="1:5" x14ac:dyDescent="0.3">
      <c r="A574" s="9">
        <v>43923</v>
      </c>
      <c r="B574" s="38">
        <v>1</v>
      </c>
      <c r="D574"/>
      <c r="E574"/>
    </row>
    <row r="575" spans="1:5" x14ac:dyDescent="0.3">
      <c r="A575" s="9">
        <v>43925</v>
      </c>
      <c r="B575" s="38">
        <v>1</v>
      </c>
      <c r="D575"/>
      <c r="E575"/>
    </row>
    <row r="576" spans="1:5" x14ac:dyDescent="0.3">
      <c r="A576" s="9">
        <v>43929</v>
      </c>
      <c r="B576" s="38">
        <v>1</v>
      </c>
      <c r="D576"/>
      <c r="E576"/>
    </row>
    <row r="577" spans="1:5" x14ac:dyDescent="0.3">
      <c r="A577" s="9">
        <v>43931</v>
      </c>
      <c r="B577" s="38">
        <v>2</v>
      </c>
      <c r="D577"/>
      <c r="E577"/>
    </row>
    <row r="578" spans="1:5" x14ac:dyDescent="0.3">
      <c r="A578" s="9">
        <v>43934</v>
      </c>
      <c r="B578" s="38">
        <v>1</v>
      </c>
      <c r="D578"/>
      <c r="E578"/>
    </row>
    <row r="579" spans="1:5" x14ac:dyDescent="0.3">
      <c r="A579" s="9">
        <v>43937</v>
      </c>
      <c r="B579" s="38">
        <v>1</v>
      </c>
      <c r="D579"/>
      <c r="E579"/>
    </row>
    <row r="580" spans="1:5" x14ac:dyDescent="0.3">
      <c r="A580" s="9">
        <v>43958</v>
      </c>
      <c r="B580" s="38">
        <v>1</v>
      </c>
      <c r="D580"/>
      <c r="E580"/>
    </row>
    <row r="581" spans="1:5" x14ac:dyDescent="0.3">
      <c r="A581" s="9">
        <v>43959</v>
      </c>
      <c r="B581" s="38">
        <v>1</v>
      </c>
      <c r="D581"/>
      <c r="E581"/>
    </row>
    <row r="582" spans="1:5" x14ac:dyDescent="0.3">
      <c r="A582" s="9">
        <v>43974</v>
      </c>
      <c r="B582" s="38">
        <v>1</v>
      </c>
      <c r="D582"/>
      <c r="E582"/>
    </row>
    <row r="583" spans="1:5" x14ac:dyDescent="0.3">
      <c r="A583" s="9">
        <v>43976</v>
      </c>
      <c r="B583" s="38">
        <v>1</v>
      </c>
      <c r="D583"/>
      <c r="E583"/>
    </row>
    <row r="584" spans="1:5" x14ac:dyDescent="0.3">
      <c r="A584" s="9">
        <v>43979</v>
      </c>
      <c r="B584" s="38">
        <v>1</v>
      </c>
      <c r="D584"/>
      <c r="E584"/>
    </row>
    <row r="585" spans="1:5" x14ac:dyDescent="0.3">
      <c r="A585" s="9">
        <v>43980</v>
      </c>
      <c r="B585" s="38">
        <v>2</v>
      </c>
      <c r="D585"/>
      <c r="E585"/>
    </row>
    <row r="586" spans="1:5" x14ac:dyDescent="0.3">
      <c r="A586" s="9">
        <v>43982</v>
      </c>
      <c r="B586" s="38">
        <v>1</v>
      </c>
      <c r="D586"/>
      <c r="E586"/>
    </row>
    <row r="587" spans="1:5" x14ac:dyDescent="0.3">
      <c r="A587" s="9">
        <v>43985</v>
      </c>
      <c r="B587" s="38">
        <v>1</v>
      </c>
      <c r="D587"/>
      <c r="E587"/>
    </row>
    <row r="588" spans="1:5" x14ac:dyDescent="0.3">
      <c r="A588" s="9">
        <v>43987</v>
      </c>
      <c r="B588" s="38">
        <v>2</v>
      </c>
      <c r="D588"/>
      <c r="E588"/>
    </row>
    <row r="589" spans="1:5" x14ac:dyDescent="0.3">
      <c r="A589" s="9">
        <v>44016</v>
      </c>
      <c r="B589" s="38">
        <v>1</v>
      </c>
      <c r="D589"/>
      <c r="E589"/>
    </row>
    <row r="590" spans="1:5" x14ac:dyDescent="0.3">
      <c r="A590" s="9">
        <v>44019</v>
      </c>
      <c r="B590" s="38">
        <v>2</v>
      </c>
      <c r="D590"/>
      <c r="E590"/>
    </row>
    <row r="591" spans="1:5" x14ac:dyDescent="0.3">
      <c r="A591" s="9">
        <v>44023</v>
      </c>
      <c r="B591" s="38">
        <v>1</v>
      </c>
      <c r="D591"/>
      <c r="E591"/>
    </row>
    <row r="592" spans="1:5" x14ac:dyDescent="0.3">
      <c r="A592" s="9">
        <v>44026</v>
      </c>
      <c r="B592" s="38">
        <v>3</v>
      </c>
      <c r="D592"/>
      <c r="E592"/>
    </row>
    <row r="593" spans="1:5" x14ac:dyDescent="0.3">
      <c r="A593" s="9">
        <v>44028</v>
      </c>
      <c r="B593" s="38">
        <v>1</v>
      </c>
      <c r="D593"/>
      <c r="E593"/>
    </row>
    <row r="594" spans="1:5" x14ac:dyDescent="0.3">
      <c r="A594" s="9">
        <v>44052</v>
      </c>
      <c r="B594" s="38">
        <v>1</v>
      </c>
      <c r="D594"/>
      <c r="E594"/>
    </row>
    <row r="595" spans="1:5" x14ac:dyDescent="0.3">
      <c r="A595" s="9">
        <v>44056</v>
      </c>
      <c r="B595" s="38">
        <v>1</v>
      </c>
      <c r="D595"/>
      <c r="E595"/>
    </row>
    <row r="596" spans="1:5" x14ac:dyDescent="0.3">
      <c r="A596" s="9">
        <v>44069</v>
      </c>
      <c r="B596" s="38">
        <v>1</v>
      </c>
      <c r="D596"/>
      <c r="E596"/>
    </row>
    <row r="597" spans="1:5" x14ac:dyDescent="0.3">
      <c r="A597" s="9">
        <v>44070</v>
      </c>
      <c r="B597" s="38">
        <v>1</v>
      </c>
      <c r="D597"/>
      <c r="E597"/>
    </row>
    <row r="598" spans="1:5" x14ac:dyDescent="0.3">
      <c r="A598" s="9">
        <v>44076</v>
      </c>
      <c r="B598" s="38">
        <v>1</v>
      </c>
      <c r="D598"/>
      <c r="E598"/>
    </row>
    <row r="599" spans="1:5" x14ac:dyDescent="0.3">
      <c r="A599" s="9">
        <v>44083</v>
      </c>
      <c r="B599" s="38">
        <v>1</v>
      </c>
      <c r="D599"/>
      <c r="E599"/>
    </row>
    <row r="600" spans="1:5" x14ac:dyDescent="0.3">
      <c r="A600" s="9">
        <v>44085</v>
      </c>
      <c r="B600" s="38">
        <v>1</v>
      </c>
      <c r="D600"/>
      <c r="E600"/>
    </row>
    <row r="601" spans="1:5" x14ac:dyDescent="0.3">
      <c r="A601" s="9">
        <v>44089</v>
      </c>
      <c r="B601" s="38">
        <v>1</v>
      </c>
      <c r="D601"/>
      <c r="E601"/>
    </row>
    <row r="602" spans="1:5" x14ac:dyDescent="0.3">
      <c r="A602" s="9">
        <v>44111</v>
      </c>
      <c r="B602" s="38">
        <v>1</v>
      </c>
      <c r="D602"/>
      <c r="E602"/>
    </row>
    <row r="603" spans="1:5" x14ac:dyDescent="0.3">
      <c r="A603" s="9">
        <v>44116</v>
      </c>
      <c r="B603" s="38">
        <v>2</v>
      </c>
      <c r="D603"/>
      <c r="E603"/>
    </row>
    <row r="604" spans="1:5" x14ac:dyDescent="0.3">
      <c r="A604" s="9">
        <v>44121</v>
      </c>
      <c r="B604" s="38">
        <v>1</v>
      </c>
      <c r="D604"/>
      <c r="E604"/>
    </row>
    <row r="605" spans="1:5" x14ac:dyDescent="0.3">
      <c r="A605" s="9">
        <v>44123</v>
      </c>
      <c r="B605" s="38">
        <v>1</v>
      </c>
      <c r="D605"/>
      <c r="E605"/>
    </row>
    <row r="606" spans="1:5" x14ac:dyDescent="0.3">
      <c r="A606" s="9">
        <v>44125</v>
      </c>
      <c r="B606" s="38">
        <v>1</v>
      </c>
      <c r="D606"/>
      <c r="E606"/>
    </row>
    <row r="607" spans="1:5" x14ac:dyDescent="0.3">
      <c r="A607" s="9">
        <v>44127</v>
      </c>
      <c r="B607" s="38">
        <v>1</v>
      </c>
      <c r="D607"/>
      <c r="E607"/>
    </row>
    <row r="608" spans="1:5" x14ac:dyDescent="0.3">
      <c r="A608" s="9">
        <v>44131</v>
      </c>
      <c r="B608" s="38">
        <v>1</v>
      </c>
      <c r="D608"/>
      <c r="E608"/>
    </row>
    <row r="609" spans="1:5" x14ac:dyDescent="0.3">
      <c r="A609" s="9">
        <v>44133</v>
      </c>
      <c r="B609" s="38">
        <v>1</v>
      </c>
      <c r="D609"/>
      <c r="E609"/>
    </row>
    <row r="610" spans="1:5" x14ac:dyDescent="0.3">
      <c r="A610" s="9">
        <v>44139</v>
      </c>
      <c r="B610" s="38">
        <v>1</v>
      </c>
      <c r="D610"/>
      <c r="E610"/>
    </row>
    <row r="611" spans="1:5" x14ac:dyDescent="0.3">
      <c r="A611" s="9">
        <v>44143</v>
      </c>
      <c r="B611" s="38">
        <v>1</v>
      </c>
      <c r="D611"/>
      <c r="E611"/>
    </row>
    <row r="612" spans="1:5" x14ac:dyDescent="0.3">
      <c r="A612" s="9">
        <v>44150</v>
      </c>
      <c r="B612" s="38">
        <v>1</v>
      </c>
      <c r="D612"/>
      <c r="E612"/>
    </row>
    <row r="613" spans="1:5" x14ac:dyDescent="0.3">
      <c r="A613" s="9">
        <v>44153</v>
      </c>
      <c r="B613" s="38">
        <v>1</v>
      </c>
      <c r="D613"/>
      <c r="E613"/>
    </row>
    <row r="614" spans="1:5" x14ac:dyDescent="0.3">
      <c r="A614" s="9">
        <v>44155</v>
      </c>
      <c r="B614" s="38">
        <v>1</v>
      </c>
      <c r="D614"/>
      <c r="E614"/>
    </row>
    <row r="615" spans="1:5" x14ac:dyDescent="0.3">
      <c r="A615" s="9">
        <v>44182</v>
      </c>
      <c r="B615" s="38">
        <v>1</v>
      </c>
      <c r="D615"/>
      <c r="E615"/>
    </row>
    <row r="616" spans="1:5" x14ac:dyDescent="0.3">
      <c r="A616" s="9">
        <v>44199</v>
      </c>
      <c r="B616" s="38">
        <v>1</v>
      </c>
      <c r="D616"/>
      <c r="E616"/>
    </row>
    <row r="617" spans="1:5" x14ac:dyDescent="0.3">
      <c r="A617" s="9">
        <v>44200</v>
      </c>
      <c r="B617" s="38">
        <v>1</v>
      </c>
      <c r="D617"/>
      <c r="E617"/>
    </row>
    <row r="618" spans="1:5" x14ac:dyDescent="0.3">
      <c r="A618" s="9">
        <v>44207</v>
      </c>
      <c r="B618" s="38">
        <v>1</v>
      </c>
      <c r="D618"/>
      <c r="E618"/>
    </row>
    <row r="619" spans="1:5" x14ac:dyDescent="0.3">
      <c r="A619" s="9">
        <v>44211</v>
      </c>
      <c r="B619" s="38">
        <v>2</v>
      </c>
      <c r="D619"/>
      <c r="E619"/>
    </row>
    <row r="620" spans="1:5" x14ac:dyDescent="0.3">
      <c r="A620" s="9">
        <v>44217</v>
      </c>
      <c r="B620" s="38">
        <v>1</v>
      </c>
      <c r="D620"/>
      <c r="E620"/>
    </row>
    <row r="621" spans="1:5" x14ac:dyDescent="0.3">
      <c r="A621" s="9">
        <v>44219</v>
      </c>
      <c r="B621" s="38">
        <v>1</v>
      </c>
      <c r="D621"/>
      <c r="E621"/>
    </row>
    <row r="622" spans="1:5" x14ac:dyDescent="0.3">
      <c r="A622" s="9">
        <v>44221</v>
      </c>
      <c r="B622" s="38">
        <v>1</v>
      </c>
      <c r="D622"/>
      <c r="E622"/>
    </row>
    <row r="623" spans="1:5" x14ac:dyDescent="0.3">
      <c r="A623" s="9">
        <v>44224</v>
      </c>
      <c r="B623" s="38">
        <v>1</v>
      </c>
      <c r="D623"/>
      <c r="E623"/>
    </row>
    <row r="624" spans="1:5" x14ac:dyDescent="0.3">
      <c r="A624" s="9">
        <v>44227</v>
      </c>
      <c r="B624" s="38">
        <v>1</v>
      </c>
      <c r="D624"/>
      <c r="E624"/>
    </row>
    <row r="625" spans="1:5" x14ac:dyDescent="0.3">
      <c r="A625" s="9">
        <v>44232</v>
      </c>
      <c r="B625" s="38">
        <v>1</v>
      </c>
      <c r="D625"/>
      <c r="E625"/>
    </row>
    <row r="626" spans="1:5" x14ac:dyDescent="0.3">
      <c r="A626" s="9">
        <v>44233</v>
      </c>
      <c r="B626" s="38">
        <v>1</v>
      </c>
      <c r="D626"/>
      <c r="E626"/>
    </row>
    <row r="627" spans="1:5" x14ac:dyDescent="0.3">
      <c r="A627" s="9">
        <v>44235</v>
      </c>
      <c r="B627" s="38">
        <v>1</v>
      </c>
      <c r="D627"/>
      <c r="E627"/>
    </row>
    <row r="628" spans="1:5" x14ac:dyDescent="0.3">
      <c r="A628" s="9">
        <v>44248</v>
      </c>
      <c r="B628" s="38">
        <v>1</v>
      </c>
      <c r="D628"/>
      <c r="E628"/>
    </row>
    <row r="629" spans="1:5" x14ac:dyDescent="0.3">
      <c r="A629" s="9">
        <v>44252</v>
      </c>
      <c r="B629" s="38">
        <v>1</v>
      </c>
      <c r="D629"/>
      <c r="E629"/>
    </row>
    <row r="630" spans="1:5" x14ac:dyDescent="0.3">
      <c r="A630" s="9">
        <v>44261</v>
      </c>
      <c r="B630" s="38">
        <v>2</v>
      </c>
      <c r="D630"/>
      <c r="E630"/>
    </row>
    <row r="631" spans="1:5" x14ac:dyDescent="0.3">
      <c r="A631" s="9">
        <v>44282</v>
      </c>
      <c r="B631" s="38">
        <v>1</v>
      </c>
      <c r="D631"/>
      <c r="E631"/>
    </row>
    <row r="632" spans="1:5" x14ac:dyDescent="0.3">
      <c r="A632" s="9">
        <v>44294</v>
      </c>
      <c r="B632" s="38">
        <v>1</v>
      </c>
      <c r="D632"/>
      <c r="E632"/>
    </row>
    <row r="633" spans="1:5" x14ac:dyDescent="0.3">
      <c r="A633" s="9">
        <v>44296</v>
      </c>
      <c r="B633" s="38">
        <v>1</v>
      </c>
      <c r="D633"/>
      <c r="E633"/>
    </row>
    <row r="634" spans="1:5" x14ac:dyDescent="0.3">
      <c r="A634" s="9">
        <v>44298</v>
      </c>
      <c r="B634" s="38">
        <v>1</v>
      </c>
      <c r="D634"/>
      <c r="E634"/>
    </row>
    <row r="635" spans="1:5" x14ac:dyDescent="0.3">
      <c r="A635" s="9">
        <v>44299</v>
      </c>
      <c r="B635" s="38">
        <v>1</v>
      </c>
      <c r="D635"/>
      <c r="E635"/>
    </row>
    <row r="636" spans="1:5" x14ac:dyDescent="0.3">
      <c r="A636" s="9">
        <v>44302</v>
      </c>
      <c r="B636" s="38">
        <v>1</v>
      </c>
      <c r="D636"/>
      <c r="E636"/>
    </row>
    <row r="637" spans="1:5" x14ac:dyDescent="0.3">
      <c r="A637" s="9">
        <v>44309</v>
      </c>
      <c r="B637" s="38">
        <v>1</v>
      </c>
      <c r="D637"/>
      <c r="E637"/>
    </row>
    <row r="638" spans="1:5" x14ac:dyDescent="0.3">
      <c r="A638" s="9">
        <v>44315</v>
      </c>
      <c r="B638" s="38">
        <v>1</v>
      </c>
      <c r="D638"/>
      <c r="E638"/>
    </row>
    <row r="639" spans="1:5" x14ac:dyDescent="0.3">
      <c r="A639" s="9">
        <v>44320</v>
      </c>
      <c r="B639" s="38">
        <v>1</v>
      </c>
      <c r="D639"/>
      <c r="E639"/>
    </row>
    <row r="640" spans="1:5" x14ac:dyDescent="0.3">
      <c r="A640" s="9">
        <v>44323</v>
      </c>
      <c r="B640" s="38">
        <v>3</v>
      </c>
      <c r="D640"/>
      <c r="E640"/>
    </row>
    <row r="641" spans="1:5" x14ac:dyDescent="0.3">
      <c r="A641" s="9">
        <v>44332</v>
      </c>
      <c r="B641" s="38">
        <v>1</v>
      </c>
      <c r="D641"/>
      <c r="E641"/>
    </row>
    <row r="642" spans="1:5" x14ac:dyDescent="0.3">
      <c r="A642" s="9">
        <v>44333</v>
      </c>
      <c r="B642" s="38">
        <v>1</v>
      </c>
      <c r="D642"/>
      <c r="E642"/>
    </row>
    <row r="643" spans="1:5" x14ac:dyDescent="0.3">
      <c r="A643" s="9">
        <v>44336</v>
      </c>
      <c r="B643" s="38">
        <v>1</v>
      </c>
      <c r="D643"/>
      <c r="E643"/>
    </row>
    <row r="644" spans="1:5" x14ac:dyDescent="0.3">
      <c r="A644" s="9">
        <v>44337</v>
      </c>
      <c r="B644" s="38">
        <v>1</v>
      </c>
      <c r="D644"/>
      <c r="E644"/>
    </row>
    <row r="645" spans="1:5" x14ac:dyDescent="0.3">
      <c r="A645" s="9">
        <v>44344</v>
      </c>
      <c r="B645" s="38">
        <v>1</v>
      </c>
      <c r="D645"/>
      <c r="E645"/>
    </row>
    <row r="646" spans="1:5" x14ac:dyDescent="0.3">
      <c r="A646" s="9">
        <v>44367</v>
      </c>
      <c r="B646" s="38">
        <v>1</v>
      </c>
      <c r="D646"/>
      <c r="E646"/>
    </row>
    <row r="647" spans="1:5" x14ac:dyDescent="0.3">
      <c r="A647" s="9">
        <v>44377</v>
      </c>
      <c r="B647" s="38">
        <v>2</v>
      </c>
      <c r="D647"/>
      <c r="E647"/>
    </row>
    <row r="648" spans="1:5" x14ac:dyDescent="0.3">
      <c r="A648" s="9">
        <v>44380</v>
      </c>
      <c r="B648" s="38">
        <v>1</v>
      </c>
      <c r="D648"/>
      <c r="E648"/>
    </row>
    <row r="649" spans="1:5" x14ac:dyDescent="0.3">
      <c r="A649" s="9">
        <v>44387</v>
      </c>
      <c r="B649" s="38">
        <v>1</v>
      </c>
      <c r="D649"/>
      <c r="E649"/>
    </row>
    <row r="650" spans="1:5" x14ac:dyDescent="0.3">
      <c r="A650" s="9">
        <v>44389</v>
      </c>
      <c r="B650" s="38">
        <v>1</v>
      </c>
      <c r="D650"/>
      <c r="E650"/>
    </row>
    <row r="651" spans="1:5" x14ac:dyDescent="0.3">
      <c r="A651" s="9">
        <v>44404</v>
      </c>
      <c r="B651" s="38">
        <v>1</v>
      </c>
      <c r="D651"/>
      <c r="E651"/>
    </row>
    <row r="652" spans="1:5" x14ac:dyDescent="0.3">
      <c r="A652" s="9">
        <v>44405</v>
      </c>
      <c r="B652" s="38">
        <v>1</v>
      </c>
      <c r="D652"/>
      <c r="E652"/>
    </row>
    <row r="653" spans="1:5" x14ac:dyDescent="0.3">
      <c r="A653" s="9">
        <v>44408</v>
      </c>
      <c r="B653" s="38">
        <v>1</v>
      </c>
      <c r="D653"/>
      <c r="E653"/>
    </row>
    <row r="654" spans="1:5" x14ac:dyDescent="0.3">
      <c r="A654" s="9">
        <v>44416</v>
      </c>
      <c r="B654" s="38">
        <v>1</v>
      </c>
      <c r="D654"/>
      <c r="E654"/>
    </row>
    <row r="655" spans="1:5" x14ac:dyDescent="0.3">
      <c r="A655" s="9">
        <v>44429</v>
      </c>
      <c r="B655" s="38">
        <v>1</v>
      </c>
      <c r="D655"/>
      <c r="E655"/>
    </row>
    <row r="656" spans="1:5" x14ac:dyDescent="0.3">
      <c r="A656" s="9">
        <v>44434</v>
      </c>
      <c r="B656" s="38">
        <v>2</v>
      </c>
      <c r="D656"/>
      <c r="E656"/>
    </row>
    <row r="657" spans="1:5" x14ac:dyDescent="0.3">
      <c r="A657" s="9">
        <v>44438</v>
      </c>
      <c r="B657" s="38">
        <v>1</v>
      </c>
      <c r="D657"/>
      <c r="E657"/>
    </row>
    <row r="658" spans="1:5" x14ac:dyDescent="0.3">
      <c r="A658" s="9">
        <v>44447</v>
      </c>
      <c r="B658" s="38">
        <v>2</v>
      </c>
      <c r="D658"/>
      <c r="E658"/>
    </row>
    <row r="659" spans="1:5" x14ac:dyDescent="0.3">
      <c r="A659" s="9">
        <v>44458</v>
      </c>
      <c r="B659" s="38">
        <v>1</v>
      </c>
      <c r="D659"/>
      <c r="E659"/>
    </row>
    <row r="660" spans="1:5" x14ac:dyDescent="0.3">
      <c r="A660" s="9">
        <v>44468</v>
      </c>
      <c r="B660" s="38">
        <v>1</v>
      </c>
      <c r="D660"/>
      <c r="E660"/>
    </row>
    <row r="661" spans="1:5" x14ac:dyDescent="0.3">
      <c r="A661" s="9">
        <v>44474</v>
      </c>
      <c r="B661" s="38">
        <v>1</v>
      </c>
      <c r="D661"/>
      <c r="E661"/>
    </row>
    <row r="662" spans="1:5" x14ac:dyDescent="0.3">
      <c r="A662" s="9">
        <v>44487</v>
      </c>
      <c r="B662" s="38">
        <v>1</v>
      </c>
      <c r="D662"/>
      <c r="E662"/>
    </row>
    <row r="663" spans="1:5" x14ac:dyDescent="0.3">
      <c r="A663" s="9">
        <v>44499</v>
      </c>
      <c r="B663" s="38">
        <v>1</v>
      </c>
      <c r="D663"/>
      <c r="E663"/>
    </row>
    <row r="664" spans="1:5" x14ac:dyDescent="0.3">
      <c r="A664" s="9">
        <v>44502</v>
      </c>
      <c r="B664" s="38">
        <v>1</v>
      </c>
      <c r="D664"/>
      <c r="E664"/>
    </row>
    <row r="665" spans="1:5" x14ac:dyDescent="0.3">
      <c r="A665" s="9">
        <v>44515</v>
      </c>
      <c r="B665" s="38">
        <v>1</v>
      </c>
      <c r="D665"/>
      <c r="E665"/>
    </row>
    <row r="666" spans="1:5" x14ac:dyDescent="0.3">
      <c r="A666" s="9">
        <v>44521</v>
      </c>
      <c r="B666" s="38">
        <v>1</v>
      </c>
      <c r="D666"/>
      <c r="E666"/>
    </row>
    <row r="667" spans="1:5" x14ac:dyDescent="0.3">
      <c r="A667" s="9">
        <v>44532</v>
      </c>
      <c r="B667" s="38">
        <v>1</v>
      </c>
      <c r="D667"/>
      <c r="E667"/>
    </row>
    <row r="668" spans="1:5" x14ac:dyDescent="0.3">
      <c r="A668" s="9">
        <v>44536</v>
      </c>
      <c r="B668" s="38">
        <v>2</v>
      </c>
      <c r="D668"/>
      <c r="E668"/>
    </row>
    <row r="669" spans="1:5" x14ac:dyDescent="0.3">
      <c r="A669" s="9">
        <v>44537</v>
      </c>
      <c r="B669" s="38">
        <v>1</v>
      </c>
      <c r="D669"/>
      <c r="E669"/>
    </row>
    <row r="670" spans="1:5" x14ac:dyDescent="0.3">
      <c r="A670" s="9">
        <v>44559</v>
      </c>
      <c r="B670" s="38">
        <v>1</v>
      </c>
      <c r="D670"/>
      <c r="E670"/>
    </row>
    <row r="671" spans="1:5" x14ac:dyDescent="0.3">
      <c r="A671" s="9">
        <v>44565</v>
      </c>
      <c r="B671" s="38">
        <v>1</v>
      </c>
      <c r="D671"/>
      <c r="E671"/>
    </row>
    <row r="672" spans="1:5" x14ac:dyDescent="0.3">
      <c r="A672" s="9">
        <v>44566</v>
      </c>
      <c r="B672" s="38">
        <v>1</v>
      </c>
      <c r="D672"/>
      <c r="E672"/>
    </row>
    <row r="673" spans="1:5" x14ac:dyDescent="0.3">
      <c r="A673" s="9">
        <v>44580</v>
      </c>
      <c r="B673" s="38">
        <v>1</v>
      </c>
      <c r="D673"/>
      <c r="E673"/>
    </row>
    <row r="674" spans="1:5" x14ac:dyDescent="0.3">
      <c r="A674" s="9">
        <v>44582</v>
      </c>
      <c r="B674" s="38">
        <v>1</v>
      </c>
      <c r="D674"/>
      <c r="E674"/>
    </row>
    <row r="675" spans="1:5" x14ac:dyDescent="0.3">
      <c r="A675" s="9">
        <v>44591</v>
      </c>
      <c r="B675" s="38">
        <v>1</v>
      </c>
      <c r="D675"/>
      <c r="E675"/>
    </row>
    <row r="676" spans="1:5" x14ac:dyDescent="0.3">
      <c r="A676" s="9">
        <v>44594</v>
      </c>
      <c r="B676" s="38">
        <v>1</v>
      </c>
      <c r="D676"/>
      <c r="E676"/>
    </row>
    <row r="677" spans="1:5" x14ac:dyDescent="0.3">
      <c r="A677" s="9">
        <v>44605</v>
      </c>
      <c r="B677" s="38">
        <v>1</v>
      </c>
      <c r="D677"/>
      <c r="E677"/>
    </row>
    <row r="678" spans="1:5" x14ac:dyDescent="0.3">
      <c r="A678" s="9">
        <v>44611</v>
      </c>
      <c r="B678" s="38">
        <v>1</v>
      </c>
      <c r="D678"/>
      <c r="E678"/>
    </row>
    <row r="679" spans="1:5" x14ac:dyDescent="0.3">
      <c r="A679" s="9">
        <v>44612</v>
      </c>
      <c r="B679" s="38">
        <v>1</v>
      </c>
      <c r="D679"/>
      <c r="E679"/>
    </row>
    <row r="680" spans="1:5" x14ac:dyDescent="0.3">
      <c r="A680" s="9">
        <v>44620</v>
      </c>
      <c r="B680" s="38">
        <v>1</v>
      </c>
      <c r="D680"/>
      <c r="E680"/>
    </row>
    <row r="681" spans="1:5" x14ac:dyDescent="0.3">
      <c r="A681" s="9">
        <v>44622</v>
      </c>
      <c r="B681" s="38">
        <v>1</v>
      </c>
      <c r="D681"/>
      <c r="E681"/>
    </row>
    <row r="682" spans="1:5" x14ac:dyDescent="0.3">
      <c r="A682" s="9">
        <v>44627</v>
      </c>
      <c r="B682" s="38">
        <v>1</v>
      </c>
      <c r="D682"/>
      <c r="E682"/>
    </row>
    <row r="683" spans="1:5" x14ac:dyDescent="0.3">
      <c r="A683" s="9">
        <v>44646</v>
      </c>
      <c r="B683" s="38">
        <v>1</v>
      </c>
      <c r="D683"/>
      <c r="E683"/>
    </row>
    <row r="684" spans="1:5" x14ac:dyDescent="0.3">
      <c r="A684" s="9">
        <v>44648</v>
      </c>
      <c r="B684" s="38">
        <v>1</v>
      </c>
      <c r="D684"/>
      <c r="E684"/>
    </row>
    <row r="685" spans="1:5" x14ac:dyDescent="0.3">
      <c r="A685" s="9">
        <v>44650</v>
      </c>
      <c r="B685" s="38">
        <v>1</v>
      </c>
      <c r="D685"/>
      <c r="E685"/>
    </row>
    <row r="686" spans="1:5" x14ac:dyDescent="0.3">
      <c r="A686" s="9">
        <v>44657</v>
      </c>
      <c r="B686" s="38">
        <v>1</v>
      </c>
      <c r="D686"/>
      <c r="E686"/>
    </row>
    <row r="687" spans="1:5" x14ac:dyDescent="0.3">
      <c r="A687" s="9">
        <v>44658</v>
      </c>
      <c r="B687" s="38">
        <v>1</v>
      </c>
      <c r="D687"/>
      <c r="E687"/>
    </row>
    <row r="688" spans="1:5" x14ac:dyDescent="0.3">
      <c r="A688" s="9">
        <v>44663</v>
      </c>
      <c r="B688" s="38">
        <v>1</v>
      </c>
      <c r="D688"/>
      <c r="E688"/>
    </row>
    <row r="689" spans="1:5" x14ac:dyDescent="0.3">
      <c r="A689" s="9">
        <v>44667</v>
      </c>
      <c r="B689" s="38">
        <v>1</v>
      </c>
      <c r="D689"/>
      <c r="E689"/>
    </row>
    <row r="690" spans="1:5" x14ac:dyDescent="0.3">
      <c r="A690" s="9">
        <v>44668</v>
      </c>
      <c r="B690" s="38">
        <v>1</v>
      </c>
      <c r="D690"/>
      <c r="E690"/>
    </row>
    <row r="691" spans="1:5" x14ac:dyDescent="0.3">
      <c r="A691" s="9">
        <v>44672</v>
      </c>
      <c r="B691" s="38">
        <v>1</v>
      </c>
      <c r="D691"/>
      <c r="E691"/>
    </row>
    <row r="692" spans="1:5" x14ac:dyDescent="0.3">
      <c r="A692" s="9">
        <v>44675</v>
      </c>
      <c r="B692" s="38">
        <v>1</v>
      </c>
      <c r="D692"/>
      <c r="E692"/>
    </row>
    <row r="693" spans="1:5" x14ac:dyDescent="0.3">
      <c r="A693" s="9">
        <v>44702</v>
      </c>
      <c r="B693" s="38">
        <v>1</v>
      </c>
      <c r="D693"/>
      <c r="E693"/>
    </row>
    <row r="694" spans="1:5" x14ac:dyDescent="0.3">
      <c r="A694" s="9">
        <v>44705</v>
      </c>
      <c r="B694" s="38">
        <v>1</v>
      </c>
      <c r="D694"/>
      <c r="E694"/>
    </row>
    <row r="695" spans="1:5" x14ac:dyDescent="0.3">
      <c r="A695" s="9">
        <v>44708</v>
      </c>
      <c r="B695" s="38">
        <v>1</v>
      </c>
      <c r="D695"/>
      <c r="E695"/>
    </row>
    <row r="696" spans="1:5" x14ac:dyDescent="0.3">
      <c r="A696" s="9">
        <v>44714</v>
      </c>
      <c r="B696" s="38">
        <v>1</v>
      </c>
      <c r="D696"/>
      <c r="E696"/>
    </row>
    <row r="697" spans="1:5" x14ac:dyDescent="0.3">
      <c r="A697" s="9">
        <v>44716</v>
      </c>
      <c r="B697" s="38">
        <v>1</v>
      </c>
      <c r="D697"/>
      <c r="E697"/>
    </row>
    <row r="698" spans="1:5" x14ac:dyDescent="0.3">
      <c r="A698" s="9">
        <v>44718</v>
      </c>
      <c r="B698" s="38">
        <v>1</v>
      </c>
      <c r="D698"/>
      <c r="E698"/>
    </row>
    <row r="699" spans="1:5" x14ac:dyDescent="0.3">
      <c r="A699" s="9">
        <v>44727</v>
      </c>
      <c r="B699" s="38">
        <v>1</v>
      </c>
      <c r="D699"/>
      <c r="E699"/>
    </row>
    <row r="700" spans="1:5" x14ac:dyDescent="0.3">
      <c r="A700" s="9">
        <v>44734</v>
      </c>
      <c r="B700" s="38">
        <v>1</v>
      </c>
      <c r="D700"/>
      <c r="E700"/>
    </row>
    <row r="701" spans="1:5" x14ac:dyDescent="0.3">
      <c r="A701" s="9">
        <v>44753</v>
      </c>
      <c r="B701" s="38">
        <v>1</v>
      </c>
      <c r="D701"/>
      <c r="E701"/>
    </row>
    <row r="702" spans="1:5" x14ac:dyDescent="0.3">
      <c r="A702" s="9">
        <v>44759</v>
      </c>
      <c r="B702" s="38">
        <v>1</v>
      </c>
      <c r="D702"/>
      <c r="E702"/>
    </row>
    <row r="703" spans="1:5" x14ac:dyDescent="0.3">
      <c r="A703" s="9">
        <v>44763</v>
      </c>
      <c r="B703" s="38">
        <v>1</v>
      </c>
      <c r="D703"/>
      <c r="E703"/>
    </row>
    <row r="704" spans="1:5" x14ac:dyDescent="0.3">
      <c r="A704" s="9">
        <v>44772</v>
      </c>
      <c r="B704" s="38">
        <v>1</v>
      </c>
      <c r="D704"/>
      <c r="E704"/>
    </row>
    <row r="705" spans="1:5" x14ac:dyDescent="0.3">
      <c r="A705" s="9">
        <v>44778</v>
      </c>
      <c r="B705" s="38">
        <v>1</v>
      </c>
      <c r="D705"/>
      <c r="E705"/>
    </row>
    <row r="706" spans="1:5" x14ac:dyDescent="0.3">
      <c r="A706" s="9">
        <v>44796</v>
      </c>
      <c r="B706" s="38">
        <v>1</v>
      </c>
      <c r="D706"/>
      <c r="E706"/>
    </row>
    <row r="707" spans="1:5" x14ac:dyDescent="0.3">
      <c r="A707" s="9">
        <v>44797</v>
      </c>
      <c r="B707" s="38">
        <v>1</v>
      </c>
      <c r="D707"/>
      <c r="E707"/>
    </row>
    <row r="708" spans="1:5" x14ac:dyDescent="0.3">
      <c r="A708" s="9">
        <v>44806</v>
      </c>
      <c r="B708" s="38">
        <v>1</v>
      </c>
      <c r="D708"/>
      <c r="E708"/>
    </row>
    <row r="709" spans="1:5" x14ac:dyDescent="0.3">
      <c r="A709" s="9">
        <v>44814</v>
      </c>
      <c r="B709" s="38">
        <v>1</v>
      </c>
      <c r="D709"/>
      <c r="E709"/>
    </row>
    <row r="710" spans="1:5" x14ac:dyDescent="0.3">
      <c r="A710" s="9">
        <v>44823</v>
      </c>
      <c r="B710" s="38">
        <v>2</v>
      </c>
      <c r="D710"/>
      <c r="E710"/>
    </row>
    <row r="711" spans="1:5" x14ac:dyDescent="0.3">
      <c r="A711" s="9">
        <v>44828</v>
      </c>
      <c r="B711" s="38">
        <v>2</v>
      </c>
      <c r="D711"/>
      <c r="E711"/>
    </row>
    <row r="712" spans="1:5" x14ac:dyDescent="0.3">
      <c r="A712" s="9">
        <v>44839</v>
      </c>
      <c r="B712" s="38">
        <v>1</v>
      </c>
      <c r="D712"/>
      <c r="E712"/>
    </row>
    <row r="713" spans="1:5" x14ac:dyDescent="0.3">
      <c r="A713" s="9">
        <v>44872</v>
      </c>
      <c r="B713" s="38">
        <v>1</v>
      </c>
      <c r="D713"/>
      <c r="E713"/>
    </row>
    <row r="714" spans="1:5" x14ac:dyDescent="0.3">
      <c r="A714" s="9">
        <v>44903</v>
      </c>
      <c r="B714" s="38">
        <v>2</v>
      </c>
      <c r="D714"/>
      <c r="E714"/>
    </row>
    <row r="715" spans="1:5" x14ac:dyDescent="0.3">
      <c r="A715" s="9">
        <v>44913</v>
      </c>
      <c r="B715" s="38">
        <v>1</v>
      </c>
      <c r="D715"/>
      <c r="E715"/>
    </row>
    <row r="716" spans="1:5" x14ac:dyDescent="0.3">
      <c r="A716" s="9">
        <v>44923</v>
      </c>
      <c r="B716" s="38">
        <v>1</v>
      </c>
      <c r="D716"/>
      <c r="E716"/>
    </row>
    <row r="717" spans="1:5" x14ac:dyDescent="0.3">
      <c r="A717" s="9">
        <v>44929</v>
      </c>
      <c r="B717" s="38">
        <v>1</v>
      </c>
      <c r="D717"/>
      <c r="E717"/>
    </row>
    <row r="718" spans="1:5" x14ac:dyDescent="0.3">
      <c r="A718" s="9">
        <v>44933</v>
      </c>
      <c r="B718" s="38">
        <v>1</v>
      </c>
      <c r="D718"/>
      <c r="E718"/>
    </row>
    <row r="719" spans="1:5" x14ac:dyDescent="0.3">
      <c r="A719" s="9">
        <v>44948</v>
      </c>
      <c r="B719" s="38">
        <v>1</v>
      </c>
      <c r="D719"/>
      <c r="E719"/>
    </row>
    <row r="720" spans="1:5" x14ac:dyDescent="0.3">
      <c r="A720" s="9">
        <v>44965</v>
      </c>
      <c r="B720" s="38">
        <v>2</v>
      </c>
      <c r="D720"/>
      <c r="E720"/>
    </row>
    <row r="721" spans="1:5" x14ac:dyDescent="0.3">
      <c r="A721" s="9">
        <v>44968</v>
      </c>
      <c r="B721" s="38">
        <v>1</v>
      </c>
      <c r="D721"/>
      <c r="E721"/>
    </row>
    <row r="722" spans="1:5" x14ac:dyDescent="0.3">
      <c r="A722" s="9">
        <v>44975</v>
      </c>
      <c r="B722" s="38">
        <v>1</v>
      </c>
      <c r="D722"/>
      <c r="E722"/>
    </row>
    <row r="723" spans="1:5" x14ac:dyDescent="0.3">
      <c r="A723" s="9">
        <v>44987</v>
      </c>
      <c r="B723" s="38">
        <v>1</v>
      </c>
      <c r="D723"/>
      <c r="E723"/>
    </row>
    <row r="724" spans="1:5" x14ac:dyDescent="0.3">
      <c r="A724" s="9">
        <v>44993</v>
      </c>
      <c r="B724" s="38">
        <v>1</v>
      </c>
      <c r="D724"/>
      <c r="E724"/>
    </row>
    <row r="725" spans="1:5" x14ac:dyDescent="0.3">
      <c r="A725" s="9">
        <v>44998</v>
      </c>
      <c r="B725" s="38">
        <v>1</v>
      </c>
      <c r="D725"/>
      <c r="E725"/>
    </row>
    <row r="726" spans="1:5" x14ac:dyDescent="0.3">
      <c r="A726" s="9">
        <v>45009</v>
      </c>
      <c r="B726" s="38">
        <v>1</v>
      </c>
      <c r="D726"/>
      <c r="E726"/>
    </row>
    <row r="727" spans="1:5" x14ac:dyDescent="0.3">
      <c r="A727" s="9">
        <v>45015</v>
      </c>
      <c r="B727" s="38">
        <v>1</v>
      </c>
      <c r="D727"/>
      <c r="E727"/>
    </row>
    <row r="728" spans="1:5" x14ac:dyDescent="0.3">
      <c r="A728" s="9">
        <v>45040</v>
      </c>
      <c r="B728" s="38">
        <v>1</v>
      </c>
      <c r="D728"/>
      <c r="E728"/>
    </row>
    <row r="729" spans="1:5" x14ac:dyDescent="0.3">
      <c r="A729" s="9">
        <v>45050</v>
      </c>
      <c r="B729" s="38">
        <v>1</v>
      </c>
      <c r="D729"/>
      <c r="E729"/>
    </row>
    <row r="730" spans="1:5" x14ac:dyDescent="0.3">
      <c r="A730" s="9">
        <v>45051</v>
      </c>
      <c r="B730" s="38">
        <v>1</v>
      </c>
      <c r="D730"/>
      <c r="E730"/>
    </row>
    <row r="731" spans="1:5" x14ac:dyDescent="0.3">
      <c r="A731" s="9">
        <v>45053</v>
      </c>
      <c r="B731" s="38">
        <v>1</v>
      </c>
      <c r="D731"/>
      <c r="E731"/>
    </row>
    <row r="732" spans="1:5" x14ac:dyDescent="0.3">
      <c r="A732" s="9">
        <v>45064</v>
      </c>
      <c r="B732" s="38">
        <v>1</v>
      </c>
      <c r="D732"/>
      <c r="E732"/>
    </row>
    <row r="733" spans="1:5" x14ac:dyDescent="0.3">
      <c r="A733" s="9">
        <v>45077</v>
      </c>
      <c r="B733" s="38">
        <v>1</v>
      </c>
      <c r="D733"/>
      <c r="E733"/>
    </row>
    <row r="734" spans="1:5" x14ac:dyDescent="0.3">
      <c r="A734" s="9">
        <v>45111</v>
      </c>
      <c r="B734" s="38">
        <v>1</v>
      </c>
      <c r="D734"/>
      <c r="E734"/>
    </row>
    <row r="735" spans="1:5" x14ac:dyDescent="0.3">
      <c r="A735" s="9">
        <v>45135</v>
      </c>
      <c r="B735" s="38">
        <v>1</v>
      </c>
      <c r="D735"/>
      <c r="E735"/>
    </row>
    <row r="736" spans="1:5" x14ac:dyDescent="0.3">
      <c r="A736" s="9">
        <v>45149</v>
      </c>
      <c r="B736" s="38">
        <v>1</v>
      </c>
      <c r="D736"/>
      <c r="E736"/>
    </row>
    <row r="737" spans="1:5" x14ac:dyDescent="0.3">
      <c r="A737" s="9">
        <v>45156</v>
      </c>
      <c r="B737" s="38">
        <v>1</v>
      </c>
      <c r="D737"/>
      <c r="E737"/>
    </row>
    <row r="738" spans="1:5" x14ac:dyDescent="0.3">
      <c r="A738" s="9">
        <v>45163</v>
      </c>
      <c r="B738" s="38">
        <v>1</v>
      </c>
      <c r="D738"/>
      <c r="E738"/>
    </row>
    <row r="739" spans="1:5" x14ac:dyDescent="0.3">
      <c r="A739" s="9">
        <v>45170</v>
      </c>
      <c r="B739" s="38">
        <v>1</v>
      </c>
      <c r="D739"/>
      <c r="E739"/>
    </row>
    <row r="740" spans="1:5" x14ac:dyDescent="0.3">
      <c r="A740" s="9">
        <v>45183</v>
      </c>
      <c r="B740" s="38">
        <v>1</v>
      </c>
      <c r="D740"/>
      <c r="E740"/>
    </row>
    <row r="741" spans="1:5" x14ac:dyDescent="0.3">
      <c r="A741" s="9">
        <v>45184</v>
      </c>
      <c r="B741" s="38">
        <v>1</v>
      </c>
      <c r="D741"/>
      <c r="E741"/>
    </row>
    <row r="742" spans="1:5" x14ac:dyDescent="0.3">
      <c r="A742" s="9">
        <v>45189</v>
      </c>
      <c r="B742" s="38">
        <v>1</v>
      </c>
      <c r="D742"/>
      <c r="E742"/>
    </row>
    <row r="743" spans="1:5" x14ac:dyDescent="0.3">
      <c r="A743" s="9">
        <v>45199</v>
      </c>
      <c r="B743" s="38">
        <v>1</v>
      </c>
      <c r="D743"/>
      <c r="E743"/>
    </row>
    <row r="744" spans="1:5" x14ac:dyDescent="0.3">
      <c r="A744" s="9">
        <v>45220</v>
      </c>
      <c r="B744" s="38">
        <v>1</v>
      </c>
      <c r="D744"/>
      <c r="E744"/>
    </row>
    <row r="745" spans="1:5" x14ac:dyDescent="0.3">
      <c r="A745" s="9">
        <v>45223</v>
      </c>
      <c r="B745" s="38">
        <v>2</v>
      </c>
      <c r="D745"/>
      <c r="E745"/>
    </row>
    <row r="746" spans="1:5" x14ac:dyDescent="0.3">
      <c r="A746" s="9">
        <v>45251</v>
      </c>
      <c r="B746" s="38">
        <v>1</v>
      </c>
      <c r="D746"/>
      <c r="E746"/>
    </row>
    <row r="747" spans="1:5" x14ac:dyDescent="0.3">
      <c r="A747" s="9">
        <v>45260</v>
      </c>
      <c r="B747" s="38">
        <v>1</v>
      </c>
      <c r="D747"/>
      <c r="E747"/>
    </row>
    <row r="748" spans="1:5" x14ac:dyDescent="0.3">
      <c r="A748" s="9">
        <v>45263</v>
      </c>
      <c r="B748" s="38">
        <v>1</v>
      </c>
      <c r="D748"/>
      <c r="E748"/>
    </row>
    <row r="749" spans="1:5" x14ac:dyDescent="0.3">
      <c r="D749"/>
      <c r="E749"/>
    </row>
    <row r="750" spans="1:5" x14ac:dyDescent="0.3">
      <c r="D750"/>
      <c r="E750"/>
    </row>
    <row r="751" spans="1:5" x14ac:dyDescent="0.3">
      <c r="D751"/>
      <c r="E751"/>
    </row>
    <row r="752" spans="1:5" x14ac:dyDescent="0.3">
      <c r="D752"/>
      <c r="E752"/>
    </row>
    <row r="753" spans="4:5" x14ac:dyDescent="0.3">
      <c r="D753"/>
      <c r="E753"/>
    </row>
    <row r="754" spans="4:5" x14ac:dyDescent="0.3">
      <c r="D754"/>
      <c r="E754"/>
    </row>
    <row r="755" spans="4:5" x14ac:dyDescent="0.3">
      <c r="D755"/>
      <c r="E755"/>
    </row>
    <row r="756" spans="4:5" x14ac:dyDescent="0.3">
      <c r="D756"/>
      <c r="E756"/>
    </row>
    <row r="757" spans="4:5" x14ac:dyDescent="0.3">
      <c r="D757"/>
      <c r="E757"/>
    </row>
    <row r="758" spans="4:5" x14ac:dyDescent="0.3">
      <c r="D758"/>
      <c r="E758"/>
    </row>
    <row r="759" spans="4:5" x14ac:dyDescent="0.3">
      <c r="D759"/>
      <c r="E759"/>
    </row>
    <row r="760" spans="4:5" x14ac:dyDescent="0.3">
      <c r="D760"/>
      <c r="E760"/>
    </row>
    <row r="761" spans="4:5" x14ac:dyDescent="0.3">
      <c r="D761"/>
      <c r="E761"/>
    </row>
    <row r="762" spans="4:5" x14ac:dyDescent="0.3">
      <c r="D762"/>
      <c r="E762"/>
    </row>
    <row r="763" spans="4:5" x14ac:dyDescent="0.3">
      <c r="D763"/>
      <c r="E763"/>
    </row>
    <row r="764" spans="4:5" x14ac:dyDescent="0.3">
      <c r="D764"/>
      <c r="E764"/>
    </row>
    <row r="765" spans="4:5" x14ac:dyDescent="0.3">
      <c r="D765"/>
      <c r="E765"/>
    </row>
    <row r="766" spans="4:5" x14ac:dyDescent="0.3">
      <c r="D766"/>
      <c r="E766"/>
    </row>
    <row r="767" spans="4:5" x14ac:dyDescent="0.3">
      <c r="D767"/>
      <c r="E767"/>
    </row>
    <row r="768" spans="4:5" x14ac:dyDescent="0.3">
      <c r="D768"/>
      <c r="E768"/>
    </row>
    <row r="769" spans="4:5" x14ac:dyDescent="0.3">
      <c r="D769"/>
      <c r="E769"/>
    </row>
    <row r="770" spans="4:5" x14ac:dyDescent="0.3">
      <c r="D770"/>
      <c r="E770"/>
    </row>
    <row r="771" spans="4:5" x14ac:dyDescent="0.3">
      <c r="D771"/>
      <c r="E771"/>
    </row>
    <row r="772" spans="4:5" x14ac:dyDescent="0.3">
      <c r="D772"/>
      <c r="E772"/>
    </row>
    <row r="773" spans="4:5" x14ac:dyDescent="0.3">
      <c r="D773"/>
      <c r="E773"/>
    </row>
    <row r="774" spans="4:5" x14ac:dyDescent="0.3">
      <c r="D774"/>
      <c r="E774"/>
    </row>
    <row r="775" spans="4:5" x14ac:dyDescent="0.3">
      <c r="D775"/>
      <c r="E775"/>
    </row>
    <row r="776" spans="4:5" x14ac:dyDescent="0.3">
      <c r="D776"/>
      <c r="E776"/>
    </row>
    <row r="777" spans="4:5" x14ac:dyDescent="0.3">
      <c r="D777"/>
      <c r="E777"/>
    </row>
    <row r="778" spans="4:5" x14ac:dyDescent="0.3">
      <c r="D778"/>
      <c r="E778"/>
    </row>
    <row r="779" spans="4:5" x14ac:dyDescent="0.3">
      <c r="D779"/>
      <c r="E779"/>
    </row>
    <row r="780" spans="4:5" x14ac:dyDescent="0.3">
      <c r="D780"/>
      <c r="E780"/>
    </row>
    <row r="781" spans="4:5" x14ac:dyDescent="0.3">
      <c r="D781"/>
      <c r="E781"/>
    </row>
    <row r="782" spans="4:5" x14ac:dyDescent="0.3">
      <c r="D782"/>
      <c r="E782"/>
    </row>
    <row r="783" spans="4:5" x14ac:dyDescent="0.3">
      <c r="D783"/>
      <c r="E783"/>
    </row>
    <row r="784" spans="4:5" x14ac:dyDescent="0.3">
      <c r="D784"/>
      <c r="E784"/>
    </row>
    <row r="785" spans="4:5" x14ac:dyDescent="0.3">
      <c r="D785"/>
      <c r="E785"/>
    </row>
    <row r="786" spans="4:5" x14ac:dyDescent="0.3">
      <c r="D786"/>
      <c r="E786"/>
    </row>
    <row r="787" spans="4:5" x14ac:dyDescent="0.3">
      <c r="D787"/>
      <c r="E787"/>
    </row>
    <row r="788" spans="4:5" x14ac:dyDescent="0.3">
      <c r="D788"/>
      <c r="E788"/>
    </row>
    <row r="789" spans="4:5" x14ac:dyDescent="0.3">
      <c r="D789"/>
      <c r="E789"/>
    </row>
    <row r="790" spans="4:5" x14ac:dyDescent="0.3">
      <c r="D790"/>
      <c r="E790"/>
    </row>
    <row r="791" spans="4:5" x14ac:dyDescent="0.3">
      <c r="D791"/>
      <c r="E791"/>
    </row>
    <row r="792" spans="4:5" x14ac:dyDescent="0.3">
      <c r="D792"/>
      <c r="E792"/>
    </row>
    <row r="793" spans="4:5" x14ac:dyDescent="0.3">
      <c r="D793"/>
      <c r="E793"/>
    </row>
    <row r="794" spans="4:5" x14ac:dyDescent="0.3">
      <c r="D794"/>
      <c r="E794"/>
    </row>
    <row r="795" spans="4:5" x14ac:dyDescent="0.3">
      <c r="D795"/>
      <c r="E795"/>
    </row>
    <row r="796" spans="4:5" x14ac:dyDescent="0.3">
      <c r="D796"/>
      <c r="E796"/>
    </row>
    <row r="797" spans="4:5" x14ac:dyDescent="0.3">
      <c r="D797"/>
      <c r="E797"/>
    </row>
    <row r="798" spans="4:5" x14ac:dyDescent="0.3">
      <c r="D798"/>
      <c r="E798"/>
    </row>
    <row r="799" spans="4:5" x14ac:dyDescent="0.3">
      <c r="D799"/>
      <c r="E799"/>
    </row>
    <row r="800" spans="4:5" x14ac:dyDescent="0.3">
      <c r="D800"/>
      <c r="E800"/>
    </row>
    <row r="801" spans="4:5" x14ac:dyDescent="0.3">
      <c r="D801"/>
      <c r="E801"/>
    </row>
    <row r="802" spans="4:5" x14ac:dyDescent="0.3">
      <c r="D802"/>
      <c r="E802"/>
    </row>
    <row r="803" spans="4:5" x14ac:dyDescent="0.3">
      <c r="D803"/>
      <c r="E803"/>
    </row>
    <row r="804" spans="4:5" x14ac:dyDescent="0.3">
      <c r="D804"/>
      <c r="E804"/>
    </row>
    <row r="805" spans="4:5" x14ac:dyDescent="0.3">
      <c r="D805"/>
      <c r="E805"/>
    </row>
    <row r="806" spans="4:5" x14ac:dyDescent="0.3">
      <c r="D806"/>
      <c r="E806"/>
    </row>
    <row r="807" spans="4:5" x14ac:dyDescent="0.3">
      <c r="D807"/>
      <c r="E807"/>
    </row>
    <row r="808" spans="4:5" x14ac:dyDescent="0.3">
      <c r="D808"/>
      <c r="E808"/>
    </row>
    <row r="809" spans="4:5" x14ac:dyDescent="0.3">
      <c r="D809"/>
      <c r="E809"/>
    </row>
    <row r="810" spans="4:5" x14ac:dyDescent="0.3">
      <c r="D810"/>
      <c r="E810"/>
    </row>
    <row r="811" spans="4:5" x14ac:dyDescent="0.3">
      <c r="D811"/>
      <c r="E811"/>
    </row>
    <row r="812" spans="4:5" x14ac:dyDescent="0.3">
      <c r="D812"/>
      <c r="E812"/>
    </row>
    <row r="813" spans="4:5" x14ac:dyDescent="0.3">
      <c r="D813"/>
      <c r="E813"/>
    </row>
    <row r="814" spans="4:5" x14ac:dyDescent="0.3">
      <c r="D814"/>
      <c r="E814"/>
    </row>
    <row r="815" spans="4:5" x14ac:dyDescent="0.3">
      <c r="D815"/>
      <c r="E815"/>
    </row>
    <row r="816" spans="4:5" x14ac:dyDescent="0.3">
      <c r="D816"/>
      <c r="E816"/>
    </row>
    <row r="817" spans="4:5" x14ac:dyDescent="0.3">
      <c r="D817"/>
      <c r="E817"/>
    </row>
    <row r="818" spans="4:5" x14ac:dyDescent="0.3">
      <c r="D818"/>
      <c r="E818"/>
    </row>
    <row r="819" spans="4:5" x14ac:dyDescent="0.3">
      <c r="D819"/>
      <c r="E819"/>
    </row>
    <row r="820" spans="4:5" x14ac:dyDescent="0.3">
      <c r="D820"/>
      <c r="E820"/>
    </row>
    <row r="821" spans="4:5" x14ac:dyDescent="0.3">
      <c r="D821"/>
      <c r="E821"/>
    </row>
    <row r="822" spans="4:5" x14ac:dyDescent="0.3">
      <c r="D822"/>
      <c r="E822"/>
    </row>
    <row r="823" spans="4:5" x14ac:dyDescent="0.3">
      <c r="D823"/>
      <c r="E823"/>
    </row>
    <row r="824" spans="4:5" x14ac:dyDescent="0.3">
      <c r="D824"/>
      <c r="E824"/>
    </row>
    <row r="825" spans="4:5" x14ac:dyDescent="0.3">
      <c r="D825"/>
      <c r="E825"/>
    </row>
    <row r="826" spans="4:5" x14ac:dyDescent="0.3">
      <c r="D826"/>
      <c r="E826"/>
    </row>
    <row r="827" spans="4:5" x14ac:dyDescent="0.3">
      <c r="D827"/>
      <c r="E827"/>
    </row>
    <row r="828" spans="4:5" x14ac:dyDescent="0.3">
      <c r="D828"/>
      <c r="E828"/>
    </row>
    <row r="829" spans="4:5" x14ac:dyDescent="0.3">
      <c r="D829"/>
      <c r="E829"/>
    </row>
    <row r="830" spans="4:5" x14ac:dyDescent="0.3">
      <c r="D830"/>
      <c r="E830"/>
    </row>
    <row r="831" spans="4:5" x14ac:dyDescent="0.3">
      <c r="D831"/>
      <c r="E831"/>
    </row>
    <row r="832" spans="4:5" x14ac:dyDescent="0.3">
      <c r="D832"/>
      <c r="E832"/>
    </row>
    <row r="833" spans="4:5" x14ac:dyDescent="0.3">
      <c r="D833"/>
      <c r="E833"/>
    </row>
    <row r="834" spans="4:5" x14ac:dyDescent="0.3">
      <c r="D834"/>
      <c r="E834"/>
    </row>
    <row r="835" spans="4:5" x14ac:dyDescent="0.3">
      <c r="D835"/>
      <c r="E835"/>
    </row>
    <row r="836" spans="4:5" x14ac:dyDescent="0.3">
      <c r="D836"/>
      <c r="E836"/>
    </row>
    <row r="837" spans="4:5" x14ac:dyDescent="0.3">
      <c r="D837"/>
      <c r="E837"/>
    </row>
    <row r="838" spans="4:5" x14ac:dyDescent="0.3">
      <c r="D838"/>
      <c r="E838"/>
    </row>
    <row r="839" spans="4:5" x14ac:dyDescent="0.3">
      <c r="D839"/>
      <c r="E839"/>
    </row>
    <row r="840" spans="4:5" x14ac:dyDescent="0.3">
      <c r="D840"/>
      <c r="E840"/>
    </row>
    <row r="841" spans="4:5" x14ac:dyDescent="0.3">
      <c r="D841"/>
      <c r="E841"/>
    </row>
    <row r="842" spans="4:5" x14ac:dyDescent="0.3">
      <c r="D842"/>
      <c r="E842"/>
    </row>
    <row r="843" spans="4:5" x14ac:dyDescent="0.3">
      <c r="D843"/>
      <c r="E843"/>
    </row>
    <row r="844" spans="4:5" x14ac:dyDescent="0.3">
      <c r="D844"/>
      <c r="E844"/>
    </row>
    <row r="845" spans="4:5" x14ac:dyDescent="0.3">
      <c r="D845"/>
      <c r="E845"/>
    </row>
    <row r="846" spans="4:5" x14ac:dyDescent="0.3">
      <c r="D846"/>
      <c r="E846"/>
    </row>
    <row r="847" spans="4:5" x14ac:dyDescent="0.3">
      <c r="D847"/>
      <c r="E847"/>
    </row>
    <row r="848" spans="4:5" x14ac:dyDescent="0.3">
      <c r="D848"/>
      <c r="E848"/>
    </row>
    <row r="849" spans="4:5" x14ac:dyDescent="0.3">
      <c r="D849"/>
      <c r="E849"/>
    </row>
    <row r="850" spans="4:5" x14ac:dyDescent="0.3">
      <c r="D850"/>
      <c r="E850"/>
    </row>
    <row r="851" spans="4:5" x14ac:dyDescent="0.3">
      <c r="D851"/>
      <c r="E851"/>
    </row>
    <row r="852" spans="4:5" x14ac:dyDescent="0.3">
      <c r="D852"/>
      <c r="E852"/>
    </row>
    <row r="853" spans="4:5" x14ac:dyDescent="0.3">
      <c r="D853"/>
      <c r="E853"/>
    </row>
    <row r="854" spans="4:5" x14ac:dyDescent="0.3">
      <c r="D854"/>
      <c r="E854"/>
    </row>
    <row r="855" spans="4:5" x14ac:dyDescent="0.3">
      <c r="D855"/>
      <c r="E855"/>
    </row>
    <row r="856" spans="4:5" x14ac:dyDescent="0.3">
      <c r="D856"/>
      <c r="E856"/>
    </row>
    <row r="857" spans="4:5" x14ac:dyDescent="0.3">
      <c r="D857"/>
      <c r="E857"/>
    </row>
    <row r="858" spans="4:5" x14ac:dyDescent="0.3">
      <c r="D858"/>
      <c r="E858"/>
    </row>
    <row r="859" spans="4:5" x14ac:dyDescent="0.3">
      <c r="D859"/>
      <c r="E859"/>
    </row>
    <row r="860" spans="4:5" x14ac:dyDescent="0.3">
      <c r="D860"/>
      <c r="E860"/>
    </row>
    <row r="861" spans="4:5" x14ac:dyDescent="0.3">
      <c r="D861"/>
      <c r="E861"/>
    </row>
    <row r="862" spans="4:5" x14ac:dyDescent="0.3">
      <c r="D862"/>
      <c r="E862"/>
    </row>
    <row r="863" spans="4:5" x14ac:dyDescent="0.3">
      <c r="D863"/>
      <c r="E863"/>
    </row>
    <row r="864" spans="4:5" x14ac:dyDescent="0.3">
      <c r="D864"/>
      <c r="E864"/>
    </row>
    <row r="865" spans="4:5" x14ac:dyDescent="0.3">
      <c r="D865"/>
      <c r="E865"/>
    </row>
    <row r="866" spans="4:5" x14ac:dyDescent="0.3">
      <c r="D866"/>
      <c r="E866"/>
    </row>
    <row r="867" spans="4:5" x14ac:dyDescent="0.3">
      <c r="D867"/>
      <c r="E867"/>
    </row>
    <row r="868" spans="4:5" x14ac:dyDescent="0.3">
      <c r="D868"/>
      <c r="E868"/>
    </row>
    <row r="869" spans="4:5" x14ac:dyDescent="0.3">
      <c r="D869"/>
      <c r="E869"/>
    </row>
    <row r="870" spans="4:5" x14ac:dyDescent="0.3">
      <c r="D870"/>
      <c r="E870"/>
    </row>
    <row r="871" spans="4:5" x14ac:dyDescent="0.3">
      <c r="D871"/>
      <c r="E871"/>
    </row>
    <row r="872" spans="4:5" x14ac:dyDescent="0.3">
      <c r="D872"/>
      <c r="E872"/>
    </row>
    <row r="873" spans="4:5" x14ac:dyDescent="0.3">
      <c r="D873"/>
      <c r="E873"/>
    </row>
    <row r="874" spans="4:5" x14ac:dyDescent="0.3">
      <c r="D874"/>
      <c r="E874"/>
    </row>
    <row r="875" spans="4:5" x14ac:dyDescent="0.3">
      <c r="D875"/>
      <c r="E875"/>
    </row>
    <row r="876" spans="4:5" x14ac:dyDescent="0.3">
      <c r="D876"/>
      <c r="E876"/>
    </row>
    <row r="877" spans="4:5" x14ac:dyDescent="0.3">
      <c r="D877"/>
      <c r="E877"/>
    </row>
    <row r="878" spans="4:5" x14ac:dyDescent="0.3">
      <c r="D878"/>
      <c r="E878"/>
    </row>
    <row r="879" spans="4:5" x14ac:dyDescent="0.3">
      <c r="D879"/>
      <c r="E879"/>
    </row>
    <row r="880" spans="4:5" x14ac:dyDescent="0.3">
      <c r="D880"/>
      <c r="E880"/>
    </row>
    <row r="881" spans="4:5" x14ac:dyDescent="0.3">
      <c r="D881"/>
      <c r="E881"/>
    </row>
    <row r="882" spans="4:5" x14ac:dyDescent="0.3">
      <c r="D882"/>
      <c r="E882"/>
    </row>
    <row r="883" spans="4:5" x14ac:dyDescent="0.3">
      <c r="D883"/>
      <c r="E883"/>
    </row>
    <row r="884" spans="4:5" x14ac:dyDescent="0.3">
      <c r="D884"/>
      <c r="E884"/>
    </row>
    <row r="885" spans="4:5" x14ac:dyDescent="0.3">
      <c r="D885"/>
      <c r="E885"/>
    </row>
    <row r="886" spans="4:5" x14ac:dyDescent="0.3">
      <c r="D886"/>
      <c r="E886"/>
    </row>
    <row r="887" spans="4:5" x14ac:dyDescent="0.3">
      <c r="D887"/>
      <c r="E887"/>
    </row>
    <row r="888" spans="4:5" x14ac:dyDescent="0.3">
      <c r="D888"/>
      <c r="E888"/>
    </row>
    <row r="889" spans="4:5" x14ac:dyDescent="0.3">
      <c r="D889"/>
      <c r="E889"/>
    </row>
    <row r="890" spans="4:5" x14ac:dyDescent="0.3">
      <c r="D890"/>
      <c r="E890"/>
    </row>
    <row r="891" spans="4:5" x14ac:dyDescent="0.3">
      <c r="D891"/>
      <c r="E891"/>
    </row>
    <row r="892" spans="4:5" x14ac:dyDescent="0.3">
      <c r="D892"/>
      <c r="E892"/>
    </row>
    <row r="893" spans="4:5" x14ac:dyDescent="0.3">
      <c r="D893"/>
      <c r="E893"/>
    </row>
    <row r="894" spans="4:5" x14ac:dyDescent="0.3">
      <c r="D894"/>
      <c r="E894"/>
    </row>
    <row r="895" spans="4:5" x14ac:dyDescent="0.3">
      <c r="D895"/>
      <c r="E895"/>
    </row>
    <row r="896" spans="4:5" x14ac:dyDescent="0.3">
      <c r="D896"/>
      <c r="E896"/>
    </row>
    <row r="897" spans="4:5" x14ac:dyDescent="0.3">
      <c r="D897"/>
      <c r="E897"/>
    </row>
    <row r="898" spans="4:5" x14ac:dyDescent="0.3">
      <c r="D898"/>
      <c r="E898"/>
    </row>
    <row r="899" spans="4:5" x14ac:dyDescent="0.3">
      <c r="D899"/>
      <c r="E899"/>
    </row>
    <row r="900" spans="4:5" x14ac:dyDescent="0.3">
      <c r="D900"/>
      <c r="E900"/>
    </row>
    <row r="901" spans="4:5" x14ac:dyDescent="0.3">
      <c r="D901"/>
      <c r="E901"/>
    </row>
    <row r="902" spans="4:5" x14ac:dyDescent="0.3">
      <c r="D902"/>
      <c r="E902"/>
    </row>
    <row r="903" spans="4:5" x14ac:dyDescent="0.3">
      <c r="D903"/>
      <c r="E903"/>
    </row>
    <row r="904" spans="4:5" x14ac:dyDescent="0.3">
      <c r="D904"/>
      <c r="E904"/>
    </row>
    <row r="905" spans="4:5" x14ac:dyDescent="0.3">
      <c r="D905"/>
      <c r="E905"/>
    </row>
    <row r="906" spans="4:5" x14ac:dyDescent="0.3">
      <c r="D906"/>
      <c r="E906"/>
    </row>
    <row r="907" spans="4:5" x14ac:dyDescent="0.3">
      <c r="D907"/>
      <c r="E907"/>
    </row>
    <row r="908" spans="4:5" x14ac:dyDescent="0.3">
      <c r="D908"/>
      <c r="E908"/>
    </row>
    <row r="909" spans="4:5" x14ac:dyDescent="0.3">
      <c r="D909"/>
      <c r="E909"/>
    </row>
    <row r="910" spans="4:5" x14ac:dyDescent="0.3">
      <c r="D910"/>
      <c r="E910"/>
    </row>
    <row r="911" spans="4:5" x14ac:dyDescent="0.3">
      <c r="D911"/>
      <c r="E911"/>
    </row>
    <row r="912" spans="4:5" x14ac:dyDescent="0.3">
      <c r="D912"/>
      <c r="E912"/>
    </row>
    <row r="913" spans="4:5" x14ac:dyDescent="0.3">
      <c r="D913"/>
      <c r="E913"/>
    </row>
    <row r="914" spans="4:5" x14ac:dyDescent="0.3">
      <c r="D914"/>
      <c r="E914"/>
    </row>
    <row r="915" spans="4:5" x14ac:dyDescent="0.3">
      <c r="D915"/>
      <c r="E915"/>
    </row>
    <row r="916" spans="4:5" x14ac:dyDescent="0.3">
      <c r="D916"/>
      <c r="E916"/>
    </row>
    <row r="917" spans="4:5" x14ac:dyDescent="0.3">
      <c r="D917"/>
      <c r="E917"/>
    </row>
    <row r="918" spans="4:5" x14ac:dyDescent="0.3">
      <c r="D918"/>
      <c r="E918"/>
    </row>
    <row r="919" spans="4:5" x14ac:dyDescent="0.3">
      <c r="D919"/>
      <c r="E919"/>
    </row>
    <row r="920" spans="4:5" x14ac:dyDescent="0.3">
      <c r="D920"/>
      <c r="E920"/>
    </row>
    <row r="921" spans="4:5" x14ac:dyDescent="0.3">
      <c r="D921"/>
      <c r="E921"/>
    </row>
    <row r="922" spans="4:5" x14ac:dyDescent="0.3">
      <c r="D922"/>
      <c r="E922"/>
    </row>
    <row r="923" spans="4:5" x14ac:dyDescent="0.3">
      <c r="D923"/>
      <c r="E923"/>
    </row>
    <row r="924" spans="4:5" x14ac:dyDescent="0.3">
      <c r="D924"/>
      <c r="E924"/>
    </row>
    <row r="925" spans="4:5" x14ac:dyDescent="0.3">
      <c r="D925"/>
      <c r="E925"/>
    </row>
    <row r="926" spans="4:5" x14ac:dyDescent="0.3">
      <c r="D926"/>
      <c r="E926"/>
    </row>
    <row r="927" spans="4:5" x14ac:dyDescent="0.3">
      <c r="D927"/>
      <c r="E927"/>
    </row>
    <row r="928" spans="4:5" x14ac:dyDescent="0.3">
      <c r="D928"/>
      <c r="E928"/>
    </row>
    <row r="929" spans="4:5" x14ac:dyDescent="0.3">
      <c r="D929"/>
      <c r="E929"/>
    </row>
    <row r="930" spans="4:5" x14ac:dyDescent="0.3">
      <c r="D930"/>
      <c r="E930"/>
    </row>
    <row r="931" spans="4:5" x14ac:dyDescent="0.3">
      <c r="D931"/>
      <c r="E931"/>
    </row>
    <row r="932" spans="4:5" x14ac:dyDescent="0.3">
      <c r="D932"/>
      <c r="E932"/>
    </row>
    <row r="933" spans="4:5" x14ac:dyDescent="0.3">
      <c r="D933"/>
      <c r="E933"/>
    </row>
    <row r="934" spans="4:5" x14ac:dyDescent="0.3">
      <c r="D934"/>
      <c r="E934"/>
    </row>
    <row r="935" spans="4:5" x14ac:dyDescent="0.3">
      <c r="D935"/>
      <c r="E935"/>
    </row>
    <row r="936" spans="4:5" x14ac:dyDescent="0.3">
      <c r="D936"/>
      <c r="E936"/>
    </row>
    <row r="937" spans="4:5" x14ac:dyDescent="0.3">
      <c r="D937"/>
      <c r="E937"/>
    </row>
    <row r="938" spans="4:5" x14ac:dyDescent="0.3">
      <c r="D938"/>
      <c r="E938"/>
    </row>
    <row r="939" spans="4:5" x14ac:dyDescent="0.3">
      <c r="D939"/>
      <c r="E939"/>
    </row>
    <row r="940" spans="4:5" x14ac:dyDescent="0.3">
      <c r="D940"/>
      <c r="E940"/>
    </row>
    <row r="941" spans="4:5" x14ac:dyDescent="0.3">
      <c r="D941"/>
      <c r="E941"/>
    </row>
    <row r="942" spans="4:5" x14ac:dyDescent="0.3">
      <c r="D942"/>
      <c r="E942"/>
    </row>
    <row r="943" spans="4:5" x14ac:dyDescent="0.3">
      <c r="D943"/>
      <c r="E943"/>
    </row>
    <row r="944" spans="4:5" x14ac:dyDescent="0.3">
      <c r="D944"/>
      <c r="E944"/>
    </row>
    <row r="945" spans="4:5" x14ac:dyDescent="0.3">
      <c r="D945"/>
      <c r="E945"/>
    </row>
    <row r="946" spans="4:5" x14ac:dyDescent="0.3">
      <c r="D946"/>
      <c r="E946"/>
    </row>
    <row r="947" spans="4:5" x14ac:dyDescent="0.3">
      <c r="D947"/>
      <c r="E947"/>
    </row>
    <row r="948" spans="4:5" x14ac:dyDescent="0.3">
      <c r="D948"/>
      <c r="E948"/>
    </row>
    <row r="949" spans="4:5" x14ac:dyDescent="0.3">
      <c r="D949"/>
      <c r="E949"/>
    </row>
    <row r="950" spans="4:5" x14ac:dyDescent="0.3">
      <c r="D950"/>
      <c r="E950"/>
    </row>
    <row r="951" spans="4:5" x14ac:dyDescent="0.3">
      <c r="D951"/>
      <c r="E951"/>
    </row>
    <row r="952" spans="4:5" x14ac:dyDescent="0.3">
      <c r="D952"/>
      <c r="E952"/>
    </row>
    <row r="953" spans="4:5" x14ac:dyDescent="0.3">
      <c r="D953"/>
      <c r="E953"/>
    </row>
    <row r="954" spans="4:5" x14ac:dyDescent="0.3">
      <c r="D954"/>
      <c r="E954"/>
    </row>
    <row r="955" spans="4:5" x14ac:dyDescent="0.3">
      <c r="D955"/>
      <c r="E955"/>
    </row>
    <row r="956" spans="4:5" x14ac:dyDescent="0.3">
      <c r="D956"/>
      <c r="E956"/>
    </row>
    <row r="957" spans="4:5" x14ac:dyDescent="0.3">
      <c r="D957"/>
      <c r="E957"/>
    </row>
    <row r="958" spans="4:5" x14ac:dyDescent="0.3">
      <c r="D958"/>
      <c r="E958"/>
    </row>
    <row r="959" spans="4:5" x14ac:dyDescent="0.3">
      <c r="D959"/>
      <c r="E959"/>
    </row>
    <row r="960" spans="4:5" x14ac:dyDescent="0.3">
      <c r="D960"/>
      <c r="E960"/>
    </row>
    <row r="961" spans="4:5" x14ac:dyDescent="0.3">
      <c r="D961"/>
      <c r="E961"/>
    </row>
    <row r="962" spans="4:5" x14ac:dyDescent="0.3">
      <c r="D962"/>
      <c r="E962"/>
    </row>
    <row r="963" spans="4:5" x14ac:dyDescent="0.3">
      <c r="D963"/>
      <c r="E963"/>
    </row>
    <row r="964" spans="4:5" x14ac:dyDescent="0.3">
      <c r="D964"/>
      <c r="E964"/>
    </row>
    <row r="965" spans="4:5" x14ac:dyDescent="0.3">
      <c r="D965"/>
      <c r="E965"/>
    </row>
    <row r="966" spans="4:5" x14ac:dyDescent="0.3">
      <c r="D966"/>
      <c r="E966"/>
    </row>
    <row r="967" spans="4:5" x14ac:dyDescent="0.3">
      <c r="D967"/>
      <c r="E967"/>
    </row>
    <row r="968" spans="4:5" x14ac:dyDescent="0.3">
      <c r="D968"/>
      <c r="E968"/>
    </row>
    <row r="969" spans="4:5" x14ac:dyDescent="0.3">
      <c r="D969"/>
      <c r="E969"/>
    </row>
    <row r="970" spans="4:5" x14ac:dyDescent="0.3">
      <c r="D970"/>
      <c r="E970"/>
    </row>
    <row r="971" spans="4:5" x14ac:dyDescent="0.3">
      <c r="D971"/>
      <c r="E971"/>
    </row>
    <row r="972" spans="4:5" x14ac:dyDescent="0.3">
      <c r="D972"/>
      <c r="E972"/>
    </row>
    <row r="973" spans="4:5" x14ac:dyDescent="0.3">
      <c r="D973"/>
      <c r="E973"/>
    </row>
    <row r="974" spans="4:5" x14ac:dyDescent="0.3">
      <c r="D974"/>
      <c r="E974"/>
    </row>
    <row r="975" spans="4:5" x14ac:dyDescent="0.3">
      <c r="D975"/>
      <c r="E975"/>
    </row>
    <row r="976" spans="4:5" x14ac:dyDescent="0.3">
      <c r="D976"/>
      <c r="E976"/>
    </row>
    <row r="977" spans="4:5" x14ac:dyDescent="0.3">
      <c r="D977"/>
      <c r="E977"/>
    </row>
    <row r="978" spans="4:5" x14ac:dyDescent="0.3">
      <c r="D978"/>
      <c r="E978"/>
    </row>
    <row r="979" spans="4:5" x14ac:dyDescent="0.3">
      <c r="D979"/>
      <c r="E979"/>
    </row>
    <row r="980" spans="4:5" x14ac:dyDescent="0.3">
      <c r="D980"/>
      <c r="E980"/>
    </row>
    <row r="981" spans="4:5" x14ac:dyDescent="0.3">
      <c r="D981"/>
      <c r="E981"/>
    </row>
    <row r="982" spans="4:5" x14ac:dyDescent="0.3">
      <c r="D982"/>
      <c r="E982"/>
    </row>
    <row r="983" spans="4:5" x14ac:dyDescent="0.3">
      <c r="D983"/>
      <c r="E983"/>
    </row>
    <row r="984" spans="4:5" x14ac:dyDescent="0.3">
      <c r="D984"/>
      <c r="E984"/>
    </row>
    <row r="985" spans="4:5" x14ac:dyDescent="0.3">
      <c r="D985"/>
      <c r="E985"/>
    </row>
    <row r="986" spans="4:5" x14ac:dyDescent="0.3">
      <c r="D986"/>
      <c r="E986"/>
    </row>
    <row r="987" spans="4:5" x14ac:dyDescent="0.3">
      <c r="D987"/>
      <c r="E987"/>
    </row>
    <row r="988" spans="4:5" x14ac:dyDescent="0.3">
      <c r="D988"/>
      <c r="E988"/>
    </row>
    <row r="989" spans="4:5" x14ac:dyDescent="0.3">
      <c r="D989"/>
      <c r="E989"/>
    </row>
    <row r="990" spans="4:5" x14ac:dyDescent="0.3">
      <c r="D990"/>
      <c r="E990"/>
    </row>
    <row r="991" spans="4:5" x14ac:dyDescent="0.3">
      <c r="D991"/>
      <c r="E991"/>
    </row>
    <row r="992" spans="4:5" x14ac:dyDescent="0.3">
      <c r="D992"/>
      <c r="E992"/>
    </row>
    <row r="993" spans="4:5" x14ac:dyDescent="0.3">
      <c r="D993"/>
      <c r="E993"/>
    </row>
    <row r="994" spans="4:5" x14ac:dyDescent="0.3">
      <c r="D994"/>
      <c r="E994"/>
    </row>
    <row r="995" spans="4:5" x14ac:dyDescent="0.3">
      <c r="D995"/>
      <c r="E995"/>
    </row>
    <row r="996" spans="4:5" x14ac:dyDescent="0.3">
      <c r="D996"/>
      <c r="E996"/>
    </row>
    <row r="997" spans="4:5" x14ac:dyDescent="0.3">
      <c r="D997"/>
      <c r="E997"/>
    </row>
    <row r="998" spans="4:5" x14ac:dyDescent="0.3">
      <c r="D998"/>
      <c r="E998"/>
    </row>
    <row r="999" spans="4:5" x14ac:dyDescent="0.3">
      <c r="D999"/>
      <c r="E999"/>
    </row>
    <row r="1000" spans="4:5" x14ac:dyDescent="0.3">
      <c r="D1000"/>
      <c r="E1000"/>
    </row>
    <row r="1001" spans="4:5" x14ac:dyDescent="0.3">
      <c r="D1001"/>
      <c r="E1001"/>
    </row>
    <row r="1002" spans="4:5" x14ac:dyDescent="0.3">
      <c r="D1002"/>
      <c r="E1002"/>
    </row>
    <row r="1003" spans="4:5" x14ac:dyDescent="0.3">
      <c r="D1003"/>
      <c r="E1003"/>
    </row>
    <row r="1004" spans="4:5" x14ac:dyDescent="0.3">
      <c r="D1004"/>
      <c r="E1004"/>
    </row>
    <row r="1005" spans="4:5" x14ac:dyDescent="0.3">
      <c r="D1005"/>
      <c r="E1005"/>
    </row>
    <row r="1006" spans="4:5" x14ac:dyDescent="0.3">
      <c r="D1006"/>
      <c r="E1006"/>
    </row>
    <row r="1007" spans="4:5" x14ac:dyDescent="0.3">
      <c r="D1007"/>
      <c r="E1007"/>
    </row>
    <row r="1008" spans="4:5" x14ac:dyDescent="0.3">
      <c r="D1008"/>
      <c r="E1008"/>
    </row>
    <row r="1009" spans="4:5" x14ac:dyDescent="0.3">
      <c r="D1009"/>
      <c r="E1009"/>
    </row>
    <row r="1010" spans="4:5" x14ac:dyDescent="0.3">
      <c r="D1010"/>
      <c r="E1010"/>
    </row>
    <row r="1011" spans="4:5" x14ac:dyDescent="0.3">
      <c r="D1011"/>
      <c r="E1011"/>
    </row>
    <row r="1012" spans="4:5" x14ac:dyDescent="0.3">
      <c r="D1012"/>
      <c r="E1012"/>
    </row>
    <row r="1013" spans="4:5" x14ac:dyDescent="0.3">
      <c r="D1013"/>
      <c r="E1013"/>
    </row>
    <row r="1014" spans="4:5" x14ac:dyDescent="0.3">
      <c r="D1014"/>
      <c r="E1014"/>
    </row>
    <row r="1015" spans="4:5" x14ac:dyDescent="0.3">
      <c r="D1015"/>
      <c r="E1015"/>
    </row>
    <row r="1016" spans="4:5" x14ac:dyDescent="0.3">
      <c r="D1016"/>
      <c r="E1016"/>
    </row>
    <row r="1017" spans="4:5" x14ac:dyDescent="0.3">
      <c r="D1017"/>
      <c r="E1017"/>
    </row>
    <row r="1018" spans="4:5" x14ac:dyDescent="0.3">
      <c r="D1018"/>
      <c r="E1018"/>
    </row>
    <row r="1019" spans="4:5" x14ac:dyDescent="0.3">
      <c r="D1019"/>
      <c r="E1019"/>
    </row>
    <row r="1020" spans="4:5" x14ac:dyDescent="0.3">
      <c r="D1020"/>
      <c r="E1020"/>
    </row>
    <row r="1021" spans="4:5" x14ac:dyDescent="0.3">
      <c r="D1021"/>
      <c r="E1021"/>
    </row>
    <row r="1022" spans="4:5" x14ac:dyDescent="0.3">
      <c r="D1022"/>
      <c r="E1022"/>
    </row>
    <row r="1023" spans="4:5" x14ac:dyDescent="0.3">
      <c r="D1023"/>
      <c r="E1023"/>
    </row>
    <row r="1024" spans="4:5" x14ac:dyDescent="0.3">
      <c r="D1024"/>
      <c r="E1024"/>
    </row>
    <row r="1025" spans="4:5" x14ac:dyDescent="0.3">
      <c r="D1025"/>
      <c r="E1025"/>
    </row>
  </sheetData>
  <pageMargins left="0.7" right="0.7" top="0.75" bottom="0.75" header="0.3" footer="0.3"/>
  <drawing r:id="rId17"/>
  <tableParts count="1">
    <tablePart r:id="rId18"/>
  </tableParts>
  <extLst>
    <ext xmlns:x15="http://schemas.microsoft.com/office/spreadsheetml/2010/11/main" uri="{7E03D99C-DC04-49d9-9315-930204A7B6E9}">
      <x15:timelineRefs>
        <x15:timelineRef r:id="rId19"/>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B1D2B-2194-42AF-97D3-6357952C6571}">
  <dimension ref="D9:AO32"/>
  <sheetViews>
    <sheetView topLeftCell="A4" zoomScale="62" zoomScaleNormal="62" workbookViewId="0">
      <selection activeCell="L43" sqref="L43"/>
    </sheetView>
  </sheetViews>
  <sheetFormatPr defaultRowHeight="14.4" x14ac:dyDescent="0.3"/>
  <cols>
    <col min="1" max="1" width="16.33203125" bestFit="1" customWidth="1"/>
    <col min="2" max="2" width="14" bestFit="1" customWidth="1"/>
    <col min="3" max="3" width="10.33203125" customWidth="1"/>
    <col min="4" max="4" width="30.77734375" bestFit="1" customWidth="1"/>
    <col min="5" max="5" width="21.77734375" bestFit="1" customWidth="1"/>
    <col min="6" max="8" width="10.109375" bestFit="1" customWidth="1"/>
    <col min="9" max="9" width="9.77734375" bestFit="1" customWidth="1"/>
    <col min="10" max="12" width="10.109375" bestFit="1" customWidth="1"/>
    <col min="13" max="13" width="9.77734375" bestFit="1" customWidth="1"/>
    <col min="14" max="16" width="10.109375" bestFit="1" customWidth="1"/>
    <col min="17" max="17" width="9.77734375" bestFit="1" customWidth="1"/>
    <col min="18" max="20" width="10.109375" bestFit="1" customWidth="1"/>
    <col min="21" max="21" width="9.77734375" bestFit="1" customWidth="1"/>
    <col min="22" max="25" width="10.109375" bestFit="1" customWidth="1"/>
    <col min="26" max="28" width="10.5546875" bestFit="1" customWidth="1"/>
    <col min="29" max="29" width="9.77734375" bestFit="1" customWidth="1"/>
    <col min="30" max="33" width="10.109375" bestFit="1" customWidth="1"/>
    <col min="34" max="36" width="10.5546875" bestFit="1" customWidth="1"/>
    <col min="37" max="37" width="10.109375" bestFit="1" customWidth="1"/>
    <col min="38" max="40" width="10.5546875" bestFit="1" customWidth="1"/>
    <col min="41" max="41" width="14.77734375" bestFit="1" customWidth="1"/>
    <col min="42" max="49" width="10.6640625" bestFit="1" customWidth="1"/>
    <col min="50" max="50" width="10.33203125" bestFit="1" customWidth="1"/>
    <col min="51" max="51" width="9.88671875" bestFit="1" customWidth="1"/>
    <col min="52" max="53" width="10.33203125" bestFit="1" customWidth="1"/>
    <col min="54" max="61" width="10.6640625" bestFit="1" customWidth="1"/>
    <col min="62" max="62" width="10.33203125" bestFit="1" customWidth="1"/>
    <col min="63" max="63" width="9.88671875" bestFit="1" customWidth="1"/>
    <col min="64" max="64" width="10.33203125" bestFit="1" customWidth="1"/>
    <col min="65" max="65" width="10.6640625" bestFit="1" customWidth="1"/>
    <col min="66" max="73" width="11.109375" bestFit="1" customWidth="1"/>
    <col min="74" max="74" width="10.6640625" bestFit="1" customWidth="1"/>
    <col min="75" max="75" width="10.33203125" bestFit="1" customWidth="1"/>
    <col min="76" max="76" width="10.6640625" bestFit="1" customWidth="1"/>
    <col min="77" max="77" width="10.33203125" bestFit="1" customWidth="1"/>
    <col min="78" max="85" width="10.6640625" bestFit="1" customWidth="1"/>
    <col min="86" max="86" width="10.33203125" bestFit="1" customWidth="1"/>
    <col min="87" max="87" width="9.88671875" bestFit="1" customWidth="1"/>
    <col min="88" max="88" width="10.33203125" bestFit="1" customWidth="1"/>
    <col min="89" max="89" width="10.6640625" bestFit="1" customWidth="1"/>
    <col min="90" max="97" width="11.109375" bestFit="1" customWidth="1"/>
    <col min="98" max="98" width="10.6640625" bestFit="1" customWidth="1"/>
    <col min="99" max="99" width="10.33203125" bestFit="1" customWidth="1"/>
    <col min="100" max="101" width="10.6640625" bestFit="1" customWidth="1"/>
    <col min="102" max="109" width="11.109375" bestFit="1" customWidth="1"/>
    <col min="110" max="110" width="10.6640625" bestFit="1" customWidth="1"/>
    <col min="111" max="111" width="10.33203125" bestFit="1" customWidth="1"/>
    <col min="112" max="112" width="10.6640625" bestFit="1" customWidth="1"/>
    <col min="113" max="113" width="16" bestFit="1" customWidth="1"/>
  </cols>
  <sheetData>
    <row r="9" spans="4:41" x14ac:dyDescent="0.3">
      <c r="D9" s="7" t="s">
        <v>2641</v>
      </c>
      <c r="E9" s="7" t="s">
        <v>2693</v>
      </c>
    </row>
    <row r="10" spans="4:41" x14ac:dyDescent="0.3">
      <c r="D10" s="7" t="s">
        <v>2643</v>
      </c>
      <c r="E10" t="s">
        <v>2647</v>
      </c>
      <c r="F10" t="s">
        <v>2648</v>
      </c>
      <c r="G10" t="s">
        <v>2649</v>
      </c>
      <c r="H10" t="s">
        <v>2650</v>
      </c>
      <c r="I10" t="s">
        <v>2651</v>
      </c>
      <c r="J10" t="s">
        <v>2652</v>
      </c>
      <c r="K10" t="s">
        <v>2653</v>
      </c>
      <c r="L10" t="s">
        <v>2654</v>
      </c>
      <c r="M10" t="s">
        <v>2655</v>
      </c>
      <c r="N10" t="s">
        <v>2656</v>
      </c>
      <c r="O10" t="s">
        <v>2657</v>
      </c>
      <c r="P10" t="s">
        <v>2658</v>
      </c>
      <c r="Q10" t="s">
        <v>2659</v>
      </c>
      <c r="R10" t="s">
        <v>2660</v>
      </c>
      <c r="S10" t="s">
        <v>2661</v>
      </c>
      <c r="T10" t="s">
        <v>2662</v>
      </c>
      <c r="U10" t="s">
        <v>2663</v>
      </c>
      <c r="V10" t="s">
        <v>2664</v>
      </c>
      <c r="W10" t="s">
        <v>2665</v>
      </c>
      <c r="X10" t="s">
        <v>2666</v>
      </c>
      <c r="Y10" t="s">
        <v>2667</v>
      </c>
      <c r="Z10" t="s">
        <v>2668</v>
      </c>
      <c r="AA10" t="s">
        <v>2669</v>
      </c>
      <c r="AB10" t="s">
        <v>2670</v>
      </c>
      <c r="AC10" t="s">
        <v>2671</v>
      </c>
      <c r="AD10" t="s">
        <v>2672</v>
      </c>
      <c r="AE10" t="s">
        <v>2673</v>
      </c>
      <c r="AF10" t="s">
        <v>2674</v>
      </c>
      <c r="AG10" t="s">
        <v>2675</v>
      </c>
      <c r="AH10" t="s">
        <v>2676</v>
      </c>
      <c r="AI10" t="s">
        <v>2677</v>
      </c>
      <c r="AJ10" t="s">
        <v>2678</v>
      </c>
      <c r="AK10" t="s">
        <v>2679</v>
      </c>
      <c r="AL10" t="s">
        <v>2680</v>
      </c>
      <c r="AM10" t="s">
        <v>2681</v>
      </c>
      <c r="AN10" t="s">
        <v>2682</v>
      </c>
      <c r="AO10" t="s">
        <v>2683</v>
      </c>
    </row>
    <row r="11" spans="4:41" x14ac:dyDescent="0.3">
      <c r="D11" s="11" t="s">
        <v>2684</v>
      </c>
      <c r="E11" s="38">
        <v>62</v>
      </c>
      <c r="F11" s="38">
        <v>49</v>
      </c>
      <c r="G11" s="38">
        <v>46</v>
      </c>
      <c r="H11" s="38">
        <v>51</v>
      </c>
      <c r="I11" s="38">
        <v>8</v>
      </c>
      <c r="J11" s="38">
        <v>13</v>
      </c>
      <c r="K11" s="38">
        <v>6</v>
      </c>
      <c r="L11" s="38">
        <v>9</v>
      </c>
      <c r="M11" s="38">
        <v>12</v>
      </c>
      <c r="N11" s="38">
        <v>12</v>
      </c>
      <c r="O11" s="38">
        <v>10</v>
      </c>
      <c r="P11" s="38">
        <v>5</v>
      </c>
      <c r="Q11" s="38">
        <v>16</v>
      </c>
      <c r="R11" s="38">
        <v>6</v>
      </c>
      <c r="S11" s="38">
        <v>11</v>
      </c>
      <c r="T11" s="38">
        <v>5</v>
      </c>
      <c r="U11" s="38">
        <v>10</v>
      </c>
      <c r="V11" s="38">
        <v>9</v>
      </c>
      <c r="W11" s="38">
        <v>18</v>
      </c>
      <c r="X11" s="38">
        <v>10</v>
      </c>
      <c r="Y11" s="38">
        <v>11</v>
      </c>
      <c r="Z11" s="38">
        <v>6</v>
      </c>
      <c r="AA11" s="38">
        <v>13</v>
      </c>
      <c r="AB11" s="38">
        <v>12</v>
      </c>
      <c r="AC11" s="38">
        <v>13</v>
      </c>
      <c r="AD11" s="38">
        <v>12</v>
      </c>
      <c r="AE11" s="38">
        <v>13</v>
      </c>
      <c r="AF11" s="38">
        <v>13</v>
      </c>
      <c r="AG11" s="38">
        <v>7</v>
      </c>
      <c r="AH11" s="38">
        <v>6</v>
      </c>
      <c r="AI11" s="38">
        <v>11</v>
      </c>
      <c r="AJ11" s="38">
        <v>9</v>
      </c>
      <c r="AK11" s="38">
        <v>16</v>
      </c>
      <c r="AL11" s="38">
        <v>7</v>
      </c>
      <c r="AM11" s="38">
        <v>6</v>
      </c>
      <c r="AN11" s="38">
        <v>12</v>
      </c>
      <c r="AO11" s="38">
        <v>189</v>
      </c>
    </row>
    <row r="12" spans="4:41" x14ac:dyDescent="0.3">
      <c r="D12" s="11" t="s">
        <v>2685</v>
      </c>
      <c r="E12" s="38"/>
      <c r="F12" s="38"/>
      <c r="G12" s="38"/>
      <c r="H12" s="38"/>
      <c r="I12" s="38">
        <v>35</v>
      </c>
      <c r="J12" s="38">
        <v>33</v>
      </c>
      <c r="K12" s="38">
        <v>46</v>
      </c>
      <c r="L12" s="38">
        <v>56</v>
      </c>
      <c r="M12" s="38">
        <v>10</v>
      </c>
      <c r="N12" s="38">
        <v>9</v>
      </c>
      <c r="O12" s="38">
        <v>4</v>
      </c>
      <c r="P12" s="38">
        <v>10</v>
      </c>
      <c r="Q12" s="38">
        <v>7</v>
      </c>
      <c r="R12" s="38">
        <v>10</v>
      </c>
      <c r="S12" s="38">
        <v>9</v>
      </c>
      <c r="T12" s="38">
        <v>13</v>
      </c>
      <c r="U12" s="38">
        <v>7</v>
      </c>
      <c r="V12" s="38">
        <v>3</v>
      </c>
      <c r="W12" s="38">
        <v>7</v>
      </c>
      <c r="X12" s="38">
        <v>4</v>
      </c>
      <c r="Y12" s="38">
        <v>8</v>
      </c>
      <c r="Z12" s="38">
        <v>5</v>
      </c>
      <c r="AA12" s="38">
        <v>11</v>
      </c>
      <c r="AB12" s="38">
        <v>9</v>
      </c>
      <c r="AC12" s="38">
        <v>12</v>
      </c>
      <c r="AD12" s="38">
        <v>10</v>
      </c>
      <c r="AE12" s="38">
        <v>6</v>
      </c>
      <c r="AF12" s="38">
        <v>13</v>
      </c>
      <c r="AG12" s="38">
        <v>4</v>
      </c>
      <c r="AH12" s="38">
        <v>7</v>
      </c>
      <c r="AI12" s="38">
        <v>8</v>
      </c>
      <c r="AJ12" s="38">
        <v>10</v>
      </c>
      <c r="AK12" s="38">
        <v>6</v>
      </c>
      <c r="AL12" s="38">
        <v>7</v>
      </c>
      <c r="AM12" s="38">
        <v>13</v>
      </c>
      <c r="AN12" s="38">
        <v>11</v>
      </c>
      <c r="AO12" s="38">
        <v>158</v>
      </c>
    </row>
    <row r="13" spans="4:41" x14ac:dyDescent="0.3">
      <c r="D13" s="11" t="s">
        <v>2686</v>
      </c>
      <c r="E13" s="38"/>
      <c r="F13" s="38"/>
      <c r="G13" s="38"/>
      <c r="H13" s="38"/>
      <c r="I13" s="38"/>
      <c r="J13" s="38"/>
      <c r="K13" s="38"/>
      <c r="L13" s="38"/>
      <c r="M13" s="38">
        <v>28</v>
      </c>
      <c r="N13" s="38">
        <v>35</v>
      </c>
      <c r="O13" s="38">
        <v>34</v>
      </c>
      <c r="P13" s="38">
        <v>39</v>
      </c>
      <c r="Q13" s="38">
        <v>9</v>
      </c>
      <c r="R13" s="38">
        <v>6</v>
      </c>
      <c r="S13" s="38">
        <v>11</v>
      </c>
      <c r="T13" s="38">
        <v>3</v>
      </c>
      <c r="U13" s="38">
        <v>8</v>
      </c>
      <c r="V13" s="38">
        <v>6</v>
      </c>
      <c r="W13" s="38">
        <v>8</v>
      </c>
      <c r="X13" s="38">
        <v>14</v>
      </c>
      <c r="Y13" s="38">
        <v>8</v>
      </c>
      <c r="Z13" s="38">
        <v>3</v>
      </c>
      <c r="AA13" s="38">
        <v>12</v>
      </c>
      <c r="AB13" s="38">
        <v>5</v>
      </c>
      <c r="AC13" s="38">
        <v>9</v>
      </c>
      <c r="AD13" s="38">
        <v>7</v>
      </c>
      <c r="AE13" s="38">
        <v>6</v>
      </c>
      <c r="AF13" s="38">
        <v>10</v>
      </c>
      <c r="AG13" s="38">
        <v>9</v>
      </c>
      <c r="AH13" s="38">
        <v>5</v>
      </c>
      <c r="AI13" s="38">
        <v>6</v>
      </c>
      <c r="AJ13" s="38">
        <v>10</v>
      </c>
      <c r="AK13" s="38">
        <v>7</v>
      </c>
      <c r="AL13" s="38">
        <v>9</v>
      </c>
      <c r="AM13" s="38">
        <v>9</v>
      </c>
      <c r="AN13" s="38">
        <v>7</v>
      </c>
      <c r="AO13" s="38">
        <v>127</v>
      </c>
    </row>
    <row r="14" spans="4:41" x14ac:dyDescent="0.3">
      <c r="D14" s="11" t="s">
        <v>2687</v>
      </c>
      <c r="E14" s="38"/>
      <c r="F14" s="38"/>
      <c r="G14" s="38"/>
      <c r="H14" s="38"/>
      <c r="I14" s="38"/>
      <c r="J14" s="38"/>
      <c r="K14" s="38"/>
      <c r="L14" s="38"/>
      <c r="M14" s="38"/>
      <c r="N14" s="38"/>
      <c r="O14" s="38"/>
      <c r="P14" s="38"/>
      <c r="Q14" s="38">
        <v>32</v>
      </c>
      <c r="R14" s="38">
        <v>25</v>
      </c>
      <c r="S14" s="38">
        <v>26</v>
      </c>
      <c r="T14" s="38">
        <v>28</v>
      </c>
      <c r="U14" s="38">
        <v>3</v>
      </c>
      <c r="V14" s="38">
        <v>6</v>
      </c>
      <c r="W14" s="38">
        <v>4</v>
      </c>
      <c r="X14" s="38">
        <v>7</v>
      </c>
      <c r="Y14" s="38">
        <v>1</v>
      </c>
      <c r="Z14" s="38">
        <v>6</v>
      </c>
      <c r="AA14" s="38">
        <v>7</v>
      </c>
      <c r="AB14" s="38">
        <v>11</v>
      </c>
      <c r="AC14" s="38">
        <v>7</v>
      </c>
      <c r="AD14" s="38">
        <v>11</v>
      </c>
      <c r="AE14" s="38">
        <v>6</v>
      </c>
      <c r="AF14" s="38">
        <v>8</v>
      </c>
      <c r="AG14" s="38">
        <v>6</v>
      </c>
      <c r="AH14" s="38">
        <v>3</v>
      </c>
      <c r="AI14" s="38">
        <v>2</v>
      </c>
      <c r="AJ14" s="38">
        <v>6</v>
      </c>
      <c r="AK14" s="38">
        <v>5</v>
      </c>
      <c r="AL14" s="38">
        <v>3</v>
      </c>
      <c r="AM14" s="38">
        <v>5</v>
      </c>
      <c r="AN14" s="38">
        <v>10</v>
      </c>
      <c r="AO14" s="38">
        <v>104</v>
      </c>
    </row>
    <row r="15" spans="4:41" x14ac:dyDescent="0.3">
      <c r="D15" s="11" t="s">
        <v>2688</v>
      </c>
      <c r="E15" s="38"/>
      <c r="F15" s="38"/>
      <c r="G15" s="38"/>
      <c r="H15" s="38"/>
      <c r="I15" s="38"/>
      <c r="J15" s="38"/>
      <c r="K15" s="38"/>
      <c r="L15" s="38"/>
      <c r="M15" s="38"/>
      <c r="N15" s="38"/>
      <c r="O15" s="38"/>
      <c r="P15" s="38"/>
      <c r="Q15" s="38"/>
      <c r="R15" s="38"/>
      <c r="S15" s="38"/>
      <c r="T15" s="38"/>
      <c r="U15" s="38">
        <v>25</v>
      </c>
      <c r="V15" s="38">
        <v>20</v>
      </c>
      <c r="W15" s="38">
        <v>15</v>
      </c>
      <c r="X15" s="38">
        <v>24</v>
      </c>
      <c r="Y15" s="38">
        <v>4</v>
      </c>
      <c r="Z15" s="38">
        <v>1</v>
      </c>
      <c r="AA15" s="38">
        <v>6</v>
      </c>
      <c r="AB15" s="38">
        <v>2</v>
      </c>
      <c r="AC15" s="38">
        <v>4</v>
      </c>
      <c r="AD15" s="38">
        <v>2</v>
      </c>
      <c r="AE15" s="38">
        <v>6</v>
      </c>
      <c r="AF15" s="38">
        <v>6</v>
      </c>
      <c r="AG15" s="38">
        <v>6</v>
      </c>
      <c r="AH15" s="38">
        <v>6</v>
      </c>
      <c r="AI15" s="38">
        <v>3</v>
      </c>
      <c r="AJ15" s="38">
        <v>4</v>
      </c>
      <c r="AK15" s="38">
        <v>1</v>
      </c>
      <c r="AL15" s="38">
        <v>5</v>
      </c>
      <c r="AM15" s="38">
        <v>3</v>
      </c>
      <c r="AN15" s="38">
        <v>5</v>
      </c>
      <c r="AO15" s="38">
        <v>80</v>
      </c>
    </row>
    <row r="16" spans="4:41" x14ac:dyDescent="0.3">
      <c r="D16" s="11" t="s">
        <v>2689</v>
      </c>
      <c r="E16" s="38"/>
      <c r="F16" s="38"/>
      <c r="G16" s="38"/>
      <c r="H16" s="38"/>
      <c r="I16" s="38"/>
      <c r="J16" s="38"/>
      <c r="K16" s="38"/>
      <c r="L16" s="38"/>
      <c r="M16" s="38"/>
      <c r="N16" s="38"/>
      <c r="O16" s="38"/>
      <c r="P16" s="38"/>
      <c r="Q16" s="38"/>
      <c r="R16" s="38"/>
      <c r="S16" s="38"/>
      <c r="T16" s="38"/>
      <c r="U16" s="38"/>
      <c r="V16" s="38"/>
      <c r="W16" s="38"/>
      <c r="X16" s="38"/>
      <c r="Y16" s="38">
        <v>17</v>
      </c>
      <c r="Z16" s="38">
        <v>18</v>
      </c>
      <c r="AA16" s="38">
        <v>17</v>
      </c>
      <c r="AB16" s="38">
        <v>16</v>
      </c>
      <c r="AC16" s="38">
        <v>2</v>
      </c>
      <c r="AD16" s="38">
        <v>3</v>
      </c>
      <c r="AE16" s="38">
        <v>1</v>
      </c>
      <c r="AF16" s="38"/>
      <c r="AG16" s="38">
        <v>2</v>
      </c>
      <c r="AH16" s="38">
        <v>1</v>
      </c>
      <c r="AI16" s="38">
        <v>5</v>
      </c>
      <c r="AJ16" s="38">
        <v>3</v>
      </c>
      <c r="AK16" s="38">
        <v>1</v>
      </c>
      <c r="AL16" s="38">
        <v>6</v>
      </c>
      <c r="AM16" s="38">
        <v>4</v>
      </c>
      <c r="AN16" s="38">
        <v>2</v>
      </c>
      <c r="AO16" s="38">
        <v>66</v>
      </c>
    </row>
    <row r="17" spans="4:41" x14ac:dyDescent="0.3">
      <c r="D17" s="11" t="s">
        <v>2690</v>
      </c>
      <c r="E17" s="38"/>
      <c r="F17" s="38"/>
      <c r="G17" s="38"/>
      <c r="H17" s="38"/>
      <c r="I17" s="38"/>
      <c r="J17" s="38"/>
      <c r="K17" s="38"/>
      <c r="L17" s="38"/>
      <c r="M17" s="38"/>
      <c r="N17" s="38"/>
      <c r="O17" s="38"/>
      <c r="P17" s="38"/>
      <c r="Q17" s="38"/>
      <c r="R17" s="38"/>
      <c r="S17" s="38"/>
      <c r="T17" s="38"/>
      <c r="U17" s="38"/>
      <c r="V17" s="38"/>
      <c r="W17" s="38"/>
      <c r="X17" s="38"/>
      <c r="Y17" s="38"/>
      <c r="Z17" s="38"/>
      <c r="AA17" s="38"/>
      <c r="AB17" s="38"/>
      <c r="AC17" s="38">
        <v>18</v>
      </c>
      <c r="AD17" s="38">
        <v>21</v>
      </c>
      <c r="AE17" s="38">
        <v>17</v>
      </c>
      <c r="AF17" s="38">
        <v>15</v>
      </c>
      <c r="AG17" s="38">
        <v>2</v>
      </c>
      <c r="AH17" s="38">
        <v>3</v>
      </c>
      <c r="AI17" s="38">
        <v>3</v>
      </c>
      <c r="AJ17" s="38">
        <v>9</v>
      </c>
      <c r="AK17" s="38">
        <v>5</v>
      </c>
      <c r="AL17" s="38">
        <v>3</v>
      </c>
      <c r="AM17" s="38">
        <v>6</v>
      </c>
      <c r="AN17" s="38">
        <v>7</v>
      </c>
      <c r="AO17" s="38">
        <v>63</v>
      </c>
    </row>
    <row r="18" spans="4:41" x14ac:dyDescent="0.3">
      <c r="D18" s="11" t="s">
        <v>2691</v>
      </c>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v>15</v>
      </c>
      <c r="AH18" s="38">
        <v>16</v>
      </c>
      <c r="AI18" s="38">
        <v>13</v>
      </c>
      <c r="AJ18" s="38">
        <v>8</v>
      </c>
      <c r="AK18" s="38">
        <v>6</v>
      </c>
      <c r="AL18" s="38">
        <v>6</v>
      </c>
      <c r="AM18" s="38">
        <v>5</v>
      </c>
      <c r="AN18" s="38">
        <v>5</v>
      </c>
      <c r="AO18" s="38">
        <v>49</v>
      </c>
    </row>
    <row r="19" spans="4:41" x14ac:dyDescent="0.3">
      <c r="D19" s="11" t="s">
        <v>2692</v>
      </c>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c r="AI19" s="38"/>
      <c r="AJ19" s="38"/>
      <c r="AK19" s="38">
        <v>12</v>
      </c>
      <c r="AL19" s="38">
        <v>7</v>
      </c>
      <c r="AM19" s="38">
        <v>10</v>
      </c>
      <c r="AN19" s="38">
        <v>6</v>
      </c>
      <c r="AO19" s="38">
        <v>34</v>
      </c>
    </row>
    <row r="20" spans="4:41" x14ac:dyDescent="0.3">
      <c r="D20" s="11" t="s">
        <v>2683</v>
      </c>
      <c r="E20" s="38">
        <v>62</v>
      </c>
      <c r="F20" s="38">
        <v>49</v>
      </c>
      <c r="G20" s="38">
        <v>46</v>
      </c>
      <c r="H20" s="38">
        <v>51</v>
      </c>
      <c r="I20" s="38">
        <v>43</v>
      </c>
      <c r="J20" s="38">
        <v>46</v>
      </c>
      <c r="K20" s="38">
        <v>52</v>
      </c>
      <c r="L20" s="38">
        <v>65</v>
      </c>
      <c r="M20" s="38">
        <v>50</v>
      </c>
      <c r="N20" s="38">
        <v>56</v>
      </c>
      <c r="O20" s="38">
        <v>48</v>
      </c>
      <c r="P20" s="38">
        <v>54</v>
      </c>
      <c r="Q20" s="38">
        <v>64</v>
      </c>
      <c r="R20" s="38">
        <v>47</v>
      </c>
      <c r="S20" s="38">
        <v>57</v>
      </c>
      <c r="T20" s="38">
        <v>49</v>
      </c>
      <c r="U20" s="38">
        <v>53</v>
      </c>
      <c r="V20" s="38">
        <v>44</v>
      </c>
      <c r="W20" s="38">
        <v>52</v>
      </c>
      <c r="X20" s="38">
        <v>59</v>
      </c>
      <c r="Y20" s="38">
        <v>49</v>
      </c>
      <c r="Z20" s="38">
        <v>39</v>
      </c>
      <c r="AA20" s="38">
        <v>66</v>
      </c>
      <c r="AB20" s="38">
        <v>55</v>
      </c>
      <c r="AC20" s="38">
        <v>65</v>
      </c>
      <c r="AD20" s="38">
        <v>66</v>
      </c>
      <c r="AE20" s="38">
        <v>55</v>
      </c>
      <c r="AF20" s="38">
        <v>65</v>
      </c>
      <c r="AG20" s="38">
        <v>51</v>
      </c>
      <c r="AH20" s="38">
        <v>47</v>
      </c>
      <c r="AI20" s="38">
        <v>51</v>
      </c>
      <c r="AJ20" s="38">
        <v>59</v>
      </c>
      <c r="AK20" s="38">
        <v>59</v>
      </c>
      <c r="AL20" s="38">
        <v>53</v>
      </c>
      <c r="AM20" s="38">
        <v>61</v>
      </c>
      <c r="AN20" s="38">
        <v>65</v>
      </c>
      <c r="AO20" s="38">
        <v>870</v>
      </c>
    </row>
    <row r="22" spans="4:41" x14ac:dyDescent="0.3">
      <c r="D22" t="s">
        <v>2641</v>
      </c>
      <c r="E22" t="s">
        <v>2693</v>
      </c>
    </row>
    <row r="23" spans="4:41" x14ac:dyDescent="0.3">
      <c r="D23" t="s">
        <v>2643</v>
      </c>
      <c r="E23" t="s">
        <v>2647</v>
      </c>
      <c r="F23" t="s">
        <v>2648</v>
      </c>
      <c r="G23" t="s">
        <v>2649</v>
      </c>
      <c r="H23" t="s">
        <v>2650</v>
      </c>
      <c r="I23" t="s">
        <v>2651</v>
      </c>
      <c r="J23" t="s">
        <v>2652</v>
      </c>
      <c r="K23" t="s">
        <v>2653</v>
      </c>
      <c r="L23" t="s">
        <v>2654</v>
      </c>
      <c r="M23" t="s">
        <v>2655</v>
      </c>
      <c r="N23" t="s">
        <v>2656</v>
      </c>
      <c r="O23" t="s">
        <v>2657</v>
      </c>
      <c r="P23" t="s">
        <v>2658</v>
      </c>
      <c r="Q23" t="s">
        <v>2659</v>
      </c>
      <c r="R23" t="s">
        <v>2660</v>
      </c>
      <c r="S23" t="s">
        <v>2661</v>
      </c>
      <c r="T23" t="s">
        <v>2662</v>
      </c>
      <c r="U23" t="s">
        <v>2663</v>
      </c>
      <c r="V23" t="s">
        <v>2664</v>
      </c>
      <c r="W23" t="s">
        <v>2665</v>
      </c>
      <c r="X23" t="s">
        <v>2666</v>
      </c>
      <c r="Y23" t="s">
        <v>2667</v>
      </c>
      <c r="Z23" t="s">
        <v>2668</v>
      </c>
      <c r="AA23" t="s">
        <v>2669</v>
      </c>
      <c r="AB23" t="s">
        <v>2670</v>
      </c>
      <c r="AC23" t="s">
        <v>2671</v>
      </c>
      <c r="AD23" t="s">
        <v>2672</v>
      </c>
      <c r="AE23" t="s">
        <v>2673</v>
      </c>
      <c r="AF23" t="s">
        <v>2674</v>
      </c>
      <c r="AG23" t="s">
        <v>2675</v>
      </c>
      <c r="AH23" t="s">
        <v>2676</v>
      </c>
      <c r="AI23" t="s">
        <v>2677</v>
      </c>
      <c r="AJ23" t="s">
        <v>2678</v>
      </c>
      <c r="AK23" t="s">
        <v>2679</v>
      </c>
      <c r="AL23" t="s">
        <v>2680</v>
      </c>
      <c r="AM23" t="s">
        <v>2681</v>
      </c>
      <c r="AN23" t="s">
        <v>2682</v>
      </c>
    </row>
    <row r="24" spans="4:41" x14ac:dyDescent="0.3">
      <c r="D24" t="s">
        <v>2684</v>
      </c>
      <c r="E24">
        <f>E11/E11*100</f>
        <v>100</v>
      </c>
      <c r="F24">
        <f>F11/$E11*100</f>
        <v>79.032258064516128</v>
      </c>
      <c r="G24">
        <f t="shared" ref="G24:AN24" si="0">G11/$E11*100</f>
        <v>74.193548387096769</v>
      </c>
      <c r="H24">
        <f t="shared" si="0"/>
        <v>82.258064516129039</v>
      </c>
      <c r="I24">
        <f t="shared" si="0"/>
        <v>12.903225806451612</v>
      </c>
      <c r="J24">
        <f t="shared" si="0"/>
        <v>20.967741935483872</v>
      </c>
      <c r="K24">
        <f t="shared" si="0"/>
        <v>9.67741935483871</v>
      </c>
      <c r="L24">
        <f t="shared" si="0"/>
        <v>14.516129032258066</v>
      </c>
      <c r="M24">
        <f t="shared" si="0"/>
        <v>19.35483870967742</v>
      </c>
      <c r="N24">
        <f t="shared" si="0"/>
        <v>19.35483870967742</v>
      </c>
      <c r="O24">
        <f t="shared" si="0"/>
        <v>16.129032258064516</v>
      </c>
      <c r="P24">
        <f t="shared" si="0"/>
        <v>8.064516129032258</v>
      </c>
      <c r="Q24">
        <f t="shared" si="0"/>
        <v>25.806451612903224</v>
      </c>
      <c r="R24">
        <f t="shared" si="0"/>
        <v>9.67741935483871</v>
      </c>
      <c r="S24">
        <f t="shared" si="0"/>
        <v>17.741935483870968</v>
      </c>
      <c r="T24">
        <f t="shared" si="0"/>
        <v>8.064516129032258</v>
      </c>
      <c r="U24">
        <f t="shared" si="0"/>
        <v>16.129032258064516</v>
      </c>
      <c r="V24">
        <f t="shared" si="0"/>
        <v>14.516129032258066</v>
      </c>
      <c r="W24">
        <f t="shared" si="0"/>
        <v>29.032258064516132</v>
      </c>
      <c r="X24">
        <f t="shared" si="0"/>
        <v>16.129032258064516</v>
      </c>
      <c r="Y24">
        <f t="shared" si="0"/>
        <v>17.741935483870968</v>
      </c>
      <c r="Z24">
        <f t="shared" si="0"/>
        <v>9.67741935483871</v>
      </c>
      <c r="AA24">
        <f t="shared" si="0"/>
        <v>20.967741935483872</v>
      </c>
      <c r="AB24">
        <f t="shared" si="0"/>
        <v>19.35483870967742</v>
      </c>
      <c r="AC24">
        <f>AC11/$E11*100</f>
        <v>20.967741935483872</v>
      </c>
      <c r="AD24">
        <f t="shared" si="0"/>
        <v>19.35483870967742</v>
      </c>
      <c r="AE24">
        <f t="shared" si="0"/>
        <v>20.967741935483872</v>
      </c>
      <c r="AF24">
        <f t="shared" si="0"/>
        <v>20.967741935483872</v>
      </c>
      <c r="AG24">
        <f t="shared" si="0"/>
        <v>11.29032258064516</v>
      </c>
      <c r="AH24">
        <f t="shared" si="0"/>
        <v>9.67741935483871</v>
      </c>
      <c r="AI24">
        <f t="shared" si="0"/>
        <v>17.741935483870968</v>
      </c>
      <c r="AJ24">
        <f t="shared" si="0"/>
        <v>14.516129032258066</v>
      </c>
      <c r="AK24">
        <f t="shared" si="0"/>
        <v>25.806451612903224</v>
      </c>
      <c r="AL24">
        <f t="shared" si="0"/>
        <v>11.29032258064516</v>
      </c>
      <c r="AM24">
        <f t="shared" si="0"/>
        <v>9.67741935483871</v>
      </c>
      <c r="AN24">
        <f t="shared" si="0"/>
        <v>19.35483870967742</v>
      </c>
    </row>
    <row r="25" spans="4:41" x14ac:dyDescent="0.3">
      <c r="D25" t="s">
        <v>2685</v>
      </c>
      <c r="I25">
        <f>I12/I12*100</f>
        <v>100</v>
      </c>
      <c r="J25">
        <f>J12/$I12*100</f>
        <v>94.285714285714278</v>
      </c>
      <c r="K25">
        <f t="shared" ref="K25:AN25" si="1">K12/$I12*100</f>
        <v>131.42857142857142</v>
      </c>
      <c r="L25">
        <f t="shared" si="1"/>
        <v>160</v>
      </c>
      <c r="M25">
        <f t="shared" si="1"/>
        <v>28.571428571428569</v>
      </c>
      <c r="N25">
        <f t="shared" si="1"/>
        <v>25.714285714285712</v>
      </c>
      <c r="O25">
        <f t="shared" si="1"/>
        <v>11.428571428571429</v>
      </c>
      <c r="P25">
        <f t="shared" si="1"/>
        <v>28.571428571428569</v>
      </c>
      <c r="Q25">
        <f t="shared" si="1"/>
        <v>20</v>
      </c>
      <c r="R25">
        <f t="shared" si="1"/>
        <v>28.571428571428569</v>
      </c>
      <c r="S25">
        <f t="shared" si="1"/>
        <v>25.714285714285712</v>
      </c>
      <c r="T25">
        <f t="shared" si="1"/>
        <v>37.142857142857146</v>
      </c>
      <c r="U25">
        <f t="shared" si="1"/>
        <v>20</v>
      </c>
      <c r="V25">
        <f t="shared" si="1"/>
        <v>8.5714285714285712</v>
      </c>
      <c r="W25">
        <f t="shared" si="1"/>
        <v>20</v>
      </c>
      <c r="X25">
        <f t="shared" si="1"/>
        <v>11.428571428571429</v>
      </c>
      <c r="Y25">
        <f t="shared" si="1"/>
        <v>22.857142857142858</v>
      </c>
      <c r="Z25">
        <f t="shared" si="1"/>
        <v>14.285714285714285</v>
      </c>
      <c r="AA25">
        <f t="shared" si="1"/>
        <v>31.428571428571427</v>
      </c>
      <c r="AB25">
        <f t="shared" si="1"/>
        <v>25.714285714285712</v>
      </c>
      <c r="AC25">
        <f t="shared" si="1"/>
        <v>34.285714285714285</v>
      </c>
      <c r="AD25">
        <f t="shared" si="1"/>
        <v>28.571428571428569</v>
      </c>
      <c r="AE25">
        <f t="shared" si="1"/>
        <v>17.142857142857142</v>
      </c>
      <c r="AF25">
        <f t="shared" si="1"/>
        <v>37.142857142857146</v>
      </c>
      <c r="AG25">
        <f t="shared" si="1"/>
        <v>11.428571428571429</v>
      </c>
      <c r="AH25">
        <f t="shared" si="1"/>
        <v>20</v>
      </c>
      <c r="AI25">
        <f t="shared" si="1"/>
        <v>22.857142857142858</v>
      </c>
      <c r="AJ25">
        <f t="shared" si="1"/>
        <v>28.571428571428569</v>
      </c>
      <c r="AK25">
        <f t="shared" si="1"/>
        <v>17.142857142857142</v>
      </c>
      <c r="AL25">
        <f t="shared" si="1"/>
        <v>20</v>
      </c>
      <c r="AM25">
        <f t="shared" si="1"/>
        <v>37.142857142857146</v>
      </c>
      <c r="AN25">
        <f t="shared" si="1"/>
        <v>31.428571428571427</v>
      </c>
    </row>
    <row r="26" spans="4:41" x14ac:dyDescent="0.3">
      <c r="D26" t="s">
        <v>2686</v>
      </c>
      <c r="M26">
        <f>M13/M13*100</f>
        <v>100</v>
      </c>
      <c r="N26">
        <f>N13/$M13*100</f>
        <v>125</v>
      </c>
      <c r="O26">
        <f t="shared" ref="O26:AN26" si="2">O13/$M13*100</f>
        <v>121.42857142857142</v>
      </c>
      <c r="P26">
        <f t="shared" si="2"/>
        <v>139.28571428571428</v>
      </c>
      <c r="Q26">
        <f t="shared" si="2"/>
        <v>32.142857142857146</v>
      </c>
      <c r="R26">
        <f t="shared" si="2"/>
        <v>21.428571428571427</v>
      </c>
      <c r="S26">
        <f t="shared" si="2"/>
        <v>39.285714285714285</v>
      </c>
      <c r="T26">
        <f t="shared" si="2"/>
        <v>10.714285714285714</v>
      </c>
      <c r="U26">
        <f t="shared" si="2"/>
        <v>28.571428571428569</v>
      </c>
      <c r="V26">
        <f t="shared" si="2"/>
        <v>21.428571428571427</v>
      </c>
      <c r="W26">
        <f t="shared" si="2"/>
        <v>28.571428571428569</v>
      </c>
      <c r="X26">
        <f t="shared" si="2"/>
        <v>50</v>
      </c>
      <c r="Y26">
        <f t="shared" si="2"/>
        <v>28.571428571428569</v>
      </c>
      <c r="Z26">
        <f t="shared" si="2"/>
        <v>10.714285714285714</v>
      </c>
      <c r="AA26">
        <f t="shared" si="2"/>
        <v>42.857142857142854</v>
      </c>
      <c r="AB26">
        <f t="shared" si="2"/>
        <v>17.857142857142858</v>
      </c>
      <c r="AC26">
        <f t="shared" si="2"/>
        <v>32.142857142857146</v>
      </c>
      <c r="AD26">
        <f t="shared" si="2"/>
        <v>25</v>
      </c>
      <c r="AE26">
        <f t="shared" si="2"/>
        <v>21.428571428571427</v>
      </c>
      <c r="AF26">
        <f t="shared" si="2"/>
        <v>35.714285714285715</v>
      </c>
      <c r="AG26">
        <f t="shared" si="2"/>
        <v>32.142857142857146</v>
      </c>
      <c r="AH26">
        <f t="shared" si="2"/>
        <v>17.857142857142858</v>
      </c>
      <c r="AI26">
        <f t="shared" si="2"/>
        <v>21.428571428571427</v>
      </c>
      <c r="AJ26">
        <f>AJ13/$M13*100</f>
        <v>35.714285714285715</v>
      </c>
      <c r="AK26">
        <f>AK13/$M13*100</f>
        <v>25</v>
      </c>
      <c r="AL26">
        <f t="shared" si="2"/>
        <v>32.142857142857146</v>
      </c>
      <c r="AM26">
        <f t="shared" si="2"/>
        <v>32.142857142857146</v>
      </c>
      <c r="AN26">
        <f t="shared" si="2"/>
        <v>25</v>
      </c>
    </row>
    <row r="27" spans="4:41" x14ac:dyDescent="0.3">
      <c r="D27" t="s">
        <v>2687</v>
      </c>
      <c r="Q27">
        <f>Q14/Q14*100</f>
        <v>100</v>
      </c>
      <c r="R27">
        <f>R14/$Q14*100</f>
        <v>78.125</v>
      </c>
      <c r="S27">
        <f t="shared" ref="S27:AN27" si="3">S14/$Q14*100</f>
        <v>81.25</v>
      </c>
      <c r="T27">
        <f t="shared" si="3"/>
        <v>87.5</v>
      </c>
      <c r="U27">
        <f t="shared" si="3"/>
        <v>9.375</v>
      </c>
      <c r="V27">
        <f t="shared" si="3"/>
        <v>18.75</v>
      </c>
      <c r="W27">
        <f t="shared" si="3"/>
        <v>12.5</v>
      </c>
      <c r="X27">
        <f t="shared" si="3"/>
        <v>21.875</v>
      </c>
      <c r="Y27">
        <f t="shared" si="3"/>
        <v>3.125</v>
      </c>
      <c r="Z27">
        <f t="shared" si="3"/>
        <v>18.75</v>
      </c>
      <c r="AA27">
        <f t="shared" si="3"/>
        <v>21.875</v>
      </c>
      <c r="AB27">
        <f t="shared" si="3"/>
        <v>34.375</v>
      </c>
      <c r="AC27">
        <f t="shared" si="3"/>
        <v>21.875</v>
      </c>
      <c r="AD27">
        <f t="shared" si="3"/>
        <v>34.375</v>
      </c>
      <c r="AE27">
        <f t="shared" si="3"/>
        <v>18.75</v>
      </c>
      <c r="AF27">
        <f t="shared" si="3"/>
        <v>25</v>
      </c>
      <c r="AG27">
        <f t="shared" si="3"/>
        <v>18.75</v>
      </c>
      <c r="AH27">
        <f t="shared" si="3"/>
        <v>9.375</v>
      </c>
      <c r="AI27">
        <f t="shared" si="3"/>
        <v>6.25</v>
      </c>
      <c r="AJ27">
        <f t="shared" si="3"/>
        <v>18.75</v>
      </c>
      <c r="AK27">
        <f t="shared" si="3"/>
        <v>15.625</v>
      </c>
      <c r="AL27">
        <f t="shared" si="3"/>
        <v>9.375</v>
      </c>
      <c r="AM27">
        <f t="shared" si="3"/>
        <v>15.625</v>
      </c>
      <c r="AN27">
        <f t="shared" si="3"/>
        <v>31.25</v>
      </c>
    </row>
    <row r="28" spans="4:41" x14ac:dyDescent="0.3">
      <c r="D28" t="s">
        <v>2688</v>
      </c>
      <c r="U28">
        <f>U15/U15*100</f>
        <v>100</v>
      </c>
      <c r="V28">
        <f>V15/$U15*100</f>
        <v>80</v>
      </c>
      <c r="W28">
        <f t="shared" ref="W28:AM28" si="4">W15/$U15*100</f>
        <v>60</v>
      </c>
      <c r="X28">
        <f t="shared" si="4"/>
        <v>96</v>
      </c>
      <c r="Y28">
        <f t="shared" si="4"/>
        <v>16</v>
      </c>
      <c r="Z28">
        <f t="shared" si="4"/>
        <v>4</v>
      </c>
      <c r="AA28">
        <f t="shared" si="4"/>
        <v>24</v>
      </c>
      <c r="AB28">
        <f t="shared" si="4"/>
        <v>8</v>
      </c>
      <c r="AC28">
        <f t="shared" si="4"/>
        <v>16</v>
      </c>
      <c r="AD28">
        <f t="shared" si="4"/>
        <v>8</v>
      </c>
      <c r="AE28">
        <f t="shared" si="4"/>
        <v>24</v>
      </c>
      <c r="AF28">
        <f t="shared" si="4"/>
        <v>24</v>
      </c>
      <c r="AG28">
        <f t="shared" si="4"/>
        <v>24</v>
      </c>
      <c r="AH28">
        <f t="shared" si="4"/>
        <v>24</v>
      </c>
      <c r="AI28">
        <f t="shared" si="4"/>
        <v>12</v>
      </c>
      <c r="AJ28">
        <f t="shared" si="4"/>
        <v>16</v>
      </c>
      <c r="AK28">
        <f t="shared" si="4"/>
        <v>4</v>
      </c>
      <c r="AL28">
        <f t="shared" si="4"/>
        <v>20</v>
      </c>
      <c r="AM28">
        <f t="shared" si="4"/>
        <v>12</v>
      </c>
      <c r="AN28">
        <f>AN15/$U15*100</f>
        <v>20</v>
      </c>
    </row>
    <row r="29" spans="4:41" x14ac:dyDescent="0.3">
      <c r="D29" t="s">
        <v>2689</v>
      </c>
      <c r="Y29">
        <f>Y16/Y16*100</f>
        <v>100</v>
      </c>
      <c r="Z29">
        <f>Z16/$Y16*100</f>
        <v>105.88235294117648</v>
      </c>
      <c r="AA29">
        <f t="shared" ref="AA29:AN29" si="5">AA16/$Y16*100</f>
        <v>100</v>
      </c>
      <c r="AB29">
        <f t="shared" si="5"/>
        <v>94.117647058823522</v>
      </c>
      <c r="AC29">
        <f t="shared" si="5"/>
        <v>11.76470588235294</v>
      </c>
      <c r="AD29">
        <f t="shared" si="5"/>
        <v>17.647058823529413</v>
      </c>
      <c r="AE29">
        <f t="shared" si="5"/>
        <v>5.8823529411764701</v>
      </c>
      <c r="AF29">
        <f t="shared" si="5"/>
        <v>0</v>
      </c>
      <c r="AG29">
        <f t="shared" si="5"/>
        <v>11.76470588235294</v>
      </c>
      <c r="AH29">
        <f t="shared" si="5"/>
        <v>5.8823529411764701</v>
      </c>
      <c r="AI29">
        <f t="shared" si="5"/>
        <v>29.411764705882355</v>
      </c>
      <c r="AJ29">
        <f t="shared" si="5"/>
        <v>17.647058823529413</v>
      </c>
      <c r="AK29">
        <f t="shared" si="5"/>
        <v>5.8823529411764701</v>
      </c>
      <c r="AL29">
        <f t="shared" si="5"/>
        <v>35.294117647058826</v>
      </c>
      <c r="AM29">
        <f t="shared" si="5"/>
        <v>23.52941176470588</v>
      </c>
      <c r="AN29">
        <f t="shared" si="5"/>
        <v>11.76470588235294</v>
      </c>
    </row>
    <row r="30" spans="4:41" x14ac:dyDescent="0.3">
      <c r="D30" t="s">
        <v>2690</v>
      </c>
      <c r="AC30">
        <f>AC17/AC17*100</f>
        <v>100</v>
      </c>
      <c r="AD30">
        <f>AD17/$AC17*100</f>
        <v>116.66666666666667</v>
      </c>
      <c r="AE30">
        <f t="shared" ref="AE30:AN30" si="6">AE17/$AC17*100</f>
        <v>94.444444444444443</v>
      </c>
      <c r="AF30">
        <f t="shared" si="6"/>
        <v>83.333333333333343</v>
      </c>
      <c r="AG30">
        <f t="shared" si="6"/>
        <v>11.111111111111111</v>
      </c>
      <c r="AH30">
        <f t="shared" si="6"/>
        <v>16.666666666666664</v>
      </c>
      <c r="AI30">
        <f t="shared" si="6"/>
        <v>16.666666666666664</v>
      </c>
      <c r="AJ30">
        <f t="shared" si="6"/>
        <v>50</v>
      </c>
      <c r="AK30">
        <f t="shared" si="6"/>
        <v>27.777777777777779</v>
      </c>
      <c r="AL30">
        <f t="shared" si="6"/>
        <v>16.666666666666664</v>
      </c>
      <c r="AM30">
        <f t="shared" si="6"/>
        <v>33.333333333333329</v>
      </c>
      <c r="AN30">
        <f t="shared" si="6"/>
        <v>38.888888888888893</v>
      </c>
    </row>
    <row r="31" spans="4:41" x14ac:dyDescent="0.3">
      <c r="D31" t="s">
        <v>2691</v>
      </c>
      <c r="AG31">
        <f>AG18/AG18*100</f>
        <v>100</v>
      </c>
      <c r="AH31">
        <f>AH18/$AG18*100</f>
        <v>106.66666666666667</v>
      </c>
      <c r="AI31">
        <f t="shared" ref="AI31:AN31" si="7">AI18/$AG18*100</f>
        <v>86.666666666666671</v>
      </c>
      <c r="AJ31">
        <f t="shared" si="7"/>
        <v>53.333333333333336</v>
      </c>
      <c r="AK31">
        <f t="shared" si="7"/>
        <v>40</v>
      </c>
      <c r="AL31">
        <f t="shared" si="7"/>
        <v>40</v>
      </c>
      <c r="AM31">
        <f t="shared" si="7"/>
        <v>33.333333333333329</v>
      </c>
      <c r="AN31">
        <f t="shared" si="7"/>
        <v>33.333333333333329</v>
      </c>
    </row>
    <row r="32" spans="4:41" x14ac:dyDescent="0.3">
      <c r="D32" t="s">
        <v>2692</v>
      </c>
      <c r="AK32">
        <f>AK19/AK19*100</f>
        <v>100</v>
      </c>
      <c r="AL32">
        <f>AL19/$AK19*100</f>
        <v>58.333333333333336</v>
      </c>
      <c r="AM32">
        <f t="shared" ref="AM32:AN32" si="8">AM19/$AK19*100</f>
        <v>83.333333333333343</v>
      </c>
      <c r="AN32">
        <f t="shared" si="8"/>
        <v>50</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B0A1E-5CEF-4897-B065-86E2E620DA72}">
  <dimension ref="A1:G110"/>
  <sheetViews>
    <sheetView workbookViewId="0">
      <selection activeCell="B1" sqref="B1"/>
    </sheetView>
  </sheetViews>
  <sheetFormatPr defaultRowHeight="14.4" x14ac:dyDescent="0.3"/>
  <cols>
    <col min="1" max="1" width="19.5546875" bestFit="1" customWidth="1"/>
    <col min="2" max="2" width="21.44140625" customWidth="1"/>
    <col min="3" max="3" width="16.44140625" customWidth="1"/>
    <col min="5" max="5" width="15.109375" customWidth="1"/>
    <col min="6" max="6" width="21.44140625" customWidth="1"/>
    <col min="7" max="7" width="17.88671875" customWidth="1"/>
  </cols>
  <sheetData>
    <row r="1" spans="1:7" x14ac:dyDescent="0.3">
      <c r="A1" t="s">
        <v>2803</v>
      </c>
      <c r="C1" t="s">
        <v>2804</v>
      </c>
      <c r="E1" t="s">
        <v>2646</v>
      </c>
      <c r="F1" t="s">
        <v>2803</v>
      </c>
      <c r="G1" t="s">
        <v>2804</v>
      </c>
    </row>
    <row r="2" spans="1:7" x14ac:dyDescent="0.3">
      <c r="A2">
        <v>52361121</v>
      </c>
      <c r="E2" t="s">
        <v>2695</v>
      </c>
      <c r="F2">
        <v>507574</v>
      </c>
    </row>
    <row r="3" spans="1:7" x14ac:dyDescent="0.3">
      <c r="C3" s="16" t="str">
        <f>IFERROR((B3-B2)/B2,"")</f>
        <v/>
      </c>
      <c r="E3" t="s">
        <v>2696</v>
      </c>
      <c r="F3">
        <v>584108</v>
      </c>
      <c r="G3">
        <v>0.15078392510254662</v>
      </c>
    </row>
    <row r="4" spans="1:7" x14ac:dyDescent="0.3">
      <c r="C4" s="16" t="str">
        <f t="shared" ref="C4:C67" si="0">IFERROR((B4-B3)/B3,"")</f>
        <v/>
      </c>
      <c r="E4" t="s">
        <v>2697</v>
      </c>
      <c r="F4">
        <v>552627</v>
      </c>
      <c r="G4">
        <v>-5.3895854876153039E-2</v>
      </c>
    </row>
    <row r="5" spans="1:7" x14ac:dyDescent="0.3">
      <c r="C5" s="16" t="str">
        <f t="shared" si="0"/>
        <v/>
      </c>
      <c r="E5" t="s">
        <v>2698</v>
      </c>
      <c r="F5">
        <v>432639</v>
      </c>
      <c r="G5">
        <v>-0.21712294187580411</v>
      </c>
    </row>
    <row r="6" spans="1:7" x14ac:dyDescent="0.3">
      <c r="C6" s="16" t="str">
        <f t="shared" si="0"/>
        <v/>
      </c>
      <c r="E6" t="s">
        <v>2699</v>
      </c>
      <c r="F6">
        <v>428189</v>
      </c>
      <c r="G6">
        <v>-1.0285711644119001E-2</v>
      </c>
    </row>
    <row r="7" spans="1:7" x14ac:dyDescent="0.3">
      <c r="C7" s="16" t="str">
        <f t="shared" si="0"/>
        <v/>
      </c>
      <c r="E7" t="s">
        <v>2700</v>
      </c>
      <c r="F7">
        <v>453863</v>
      </c>
      <c r="G7">
        <v>5.9959503863947931E-2</v>
      </c>
    </row>
    <row r="8" spans="1:7" x14ac:dyDescent="0.3">
      <c r="C8" s="16" t="str">
        <f t="shared" si="0"/>
        <v/>
      </c>
      <c r="E8" t="s">
        <v>2701</v>
      </c>
      <c r="F8">
        <v>260742</v>
      </c>
      <c r="G8">
        <v>-0.42550505328700511</v>
      </c>
    </row>
    <row r="9" spans="1:7" x14ac:dyDescent="0.3">
      <c r="C9" s="16" t="str">
        <f t="shared" si="0"/>
        <v/>
      </c>
      <c r="E9" t="s">
        <v>2702</v>
      </c>
      <c r="F9">
        <v>528371</v>
      </c>
      <c r="G9">
        <v>1.0264130826640894</v>
      </c>
    </row>
    <row r="10" spans="1:7" x14ac:dyDescent="0.3">
      <c r="C10" s="16" t="str">
        <f t="shared" si="0"/>
        <v/>
      </c>
      <c r="E10" t="s">
        <v>2703</v>
      </c>
      <c r="F10">
        <v>389199</v>
      </c>
      <c r="G10">
        <v>-0.26339825614956158</v>
      </c>
    </row>
    <row r="11" spans="1:7" x14ac:dyDescent="0.3">
      <c r="C11" s="16"/>
      <c r="E11" t="s">
        <v>2704</v>
      </c>
      <c r="F11">
        <v>388474</v>
      </c>
      <c r="G11">
        <v>-1.8628002641322306E-3</v>
      </c>
    </row>
    <row r="12" spans="1:7" x14ac:dyDescent="0.3">
      <c r="C12" s="16" t="str">
        <f t="shared" si="0"/>
        <v/>
      </c>
      <c r="E12" t="s">
        <v>2705</v>
      </c>
      <c r="F12">
        <v>449128</v>
      </c>
      <c r="G12">
        <v>0.15613400124590063</v>
      </c>
    </row>
    <row r="13" spans="1:7" x14ac:dyDescent="0.3">
      <c r="A13" t="s">
        <v>2643</v>
      </c>
      <c r="B13" t="s">
        <v>2803</v>
      </c>
      <c r="C13" s="16" t="s">
        <v>2804</v>
      </c>
      <c r="E13" t="s">
        <v>2706</v>
      </c>
      <c r="F13">
        <v>386119</v>
      </c>
      <c r="G13">
        <v>-0.14029185443793307</v>
      </c>
    </row>
    <row r="14" spans="1:7" x14ac:dyDescent="0.3">
      <c r="A14" t="s">
        <v>2684</v>
      </c>
      <c r="B14">
        <v>5361033</v>
      </c>
      <c r="C14" s="16"/>
      <c r="E14" t="s">
        <v>2707</v>
      </c>
      <c r="F14">
        <v>517890</v>
      </c>
      <c r="G14">
        <v>0.34127043735221524</v>
      </c>
    </row>
    <row r="15" spans="1:7" x14ac:dyDescent="0.3">
      <c r="A15" t="s">
        <v>2685</v>
      </c>
      <c r="B15">
        <v>5654529</v>
      </c>
      <c r="C15" s="16">
        <v>5.4746165524442773E-2</v>
      </c>
      <c r="E15" t="s">
        <v>2708</v>
      </c>
      <c r="F15">
        <v>365145</v>
      </c>
      <c r="G15">
        <v>-0.29493714881538552</v>
      </c>
    </row>
    <row r="16" spans="1:7" x14ac:dyDescent="0.3">
      <c r="A16" t="s">
        <v>2686</v>
      </c>
      <c r="B16">
        <v>5619619</v>
      </c>
      <c r="C16" s="16">
        <v>-6.1738121778135719E-3</v>
      </c>
      <c r="E16" t="s">
        <v>2709</v>
      </c>
      <c r="F16">
        <v>393487</v>
      </c>
      <c r="G16">
        <v>7.7618480329732023E-2</v>
      </c>
    </row>
    <row r="17" spans="1:7" x14ac:dyDescent="0.3">
      <c r="A17" t="s">
        <v>2687</v>
      </c>
      <c r="B17">
        <v>5746263</v>
      </c>
      <c r="C17" s="16">
        <v>2.2536047372606578E-2</v>
      </c>
      <c r="E17" t="s">
        <v>2710</v>
      </c>
      <c r="F17">
        <v>614191</v>
      </c>
      <c r="G17">
        <v>0.56089273597348832</v>
      </c>
    </row>
    <row r="18" spans="1:7" x14ac:dyDescent="0.3">
      <c r="A18" t="s">
        <v>2688</v>
      </c>
      <c r="B18">
        <v>5759916</v>
      </c>
      <c r="C18" s="16">
        <v>2.3759789623273423E-3</v>
      </c>
      <c r="E18" t="s">
        <v>2711</v>
      </c>
      <c r="F18">
        <v>393422</v>
      </c>
      <c r="G18">
        <v>-0.35944681703248665</v>
      </c>
    </row>
    <row r="19" spans="1:7" x14ac:dyDescent="0.3">
      <c r="A19" t="s">
        <v>2689</v>
      </c>
      <c r="B19">
        <v>5790094</v>
      </c>
      <c r="C19" s="16">
        <v>5.2393125177519952E-3</v>
      </c>
      <c r="E19" t="s">
        <v>2712</v>
      </c>
      <c r="F19">
        <v>230847</v>
      </c>
      <c r="G19">
        <v>-0.41323311863596851</v>
      </c>
    </row>
    <row r="20" spans="1:7" x14ac:dyDescent="0.3">
      <c r="A20" t="s">
        <v>2690</v>
      </c>
      <c r="B20">
        <v>6675710</v>
      </c>
      <c r="C20" s="16">
        <v>0.15295364807548892</v>
      </c>
      <c r="E20" t="s">
        <v>2713</v>
      </c>
      <c r="F20">
        <v>481045</v>
      </c>
      <c r="G20">
        <v>1.0838260839430445</v>
      </c>
    </row>
    <row r="21" spans="1:7" x14ac:dyDescent="0.3">
      <c r="A21" t="s">
        <v>2691</v>
      </c>
      <c r="B21">
        <v>5437012</v>
      </c>
      <c r="C21" s="16">
        <v>-0.1855529973590824</v>
      </c>
      <c r="E21" t="s">
        <v>2714</v>
      </c>
      <c r="F21">
        <v>475420</v>
      </c>
      <c r="G21">
        <v>-1.1693292727291625E-2</v>
      </c>
    </row>
    <row r="22" spans="1:7" x14ac:dyDescent="0.3">
      <c r="A22" t="s">
        <v>2692</v>
      </c>
      <c r="B22">
        <v>6316945</v>
      </c>
      <c r="C22" s="16">
        <v>0.16184128341081461</v>
      </c>
      <c r="E22" t="s">
        <v>2715</v>
      </c>
      <c r="F22">
        <v>440534</v>
      </c>
      <c r="G22">
        <v>-7.3379327752303228E-2</v>
      </c>
    </row>
    <row r="23" spans="1:7" x14ac:dyDescent="0.3">
      <c r="E23" t="s">
        <v>2716</v>
      </c>
      <c r="F23">
        <v>689934</v>
      </c>
      <c r="G23">
        <v>0.56613110452314686</v>
      </c>
    </row>
    <row r="24" spans="1:7" x14ac:dyDescent="0.3">
      <c r="C24" s="16">
        <f>IFERROR((B24-B22)/B22,"")</f>
        <v>-1</v>
      </c>
      <c r="E24" t="s">
        <v>2717</v>
      </c>
      <c r="F24">
        <v>690874</v>
      </c>
      <c r="G24">
        <v>1.3624491618038827E-3</v>
      </c>
    </row>
    <row r="25" spans="1:7" x14ac:dyDescent="0.3">
      <c r="C25" s="16" t="str">
        <f t="shared" si="0"/>
        <v/>
      </c>
      <c r="E25" t="s">
        <v>2718</v>
      </c>
      <c r="F25">
        <v>361740</v>
      </c>
      <c r="G25">
        <v>-0.4764023541195645</v>
      </c>
    </row>
    <row r="26" spans="1:7" x14ac:dyDescent="0.3">
      <c r="C26" s="16" t="str">
        <f t="shared" si="0"/>
        <v/>
      </c>
      <c r="E26" t="s">
        <v>2719</v>
      </c>
      <c r="F26">
        <v>798623</v>
      </c>
      <c r="G26">
        <v>1.2077265439265772</v>
      </c>
    </row>
    <row r="27" spans="1:7" x14ac:dyDescent="0.3">
      <c r="C27" s="16" t="str">
        <f t="shared" si="0"/>
        <v/>
      </c>
      <c r="E27" t="s">
        <v>2720</v>
      </c>
      <c r="F27">
        <v>359012</v>
      </c>
      <c r="G27">
        <v>-0.55046123139453784</v>
      </c>
    </row>
    <row r="28" spans="1:7" x14ac:dyDescent="0.3">
      <c r="C28" s="16" t="str">
        <f t="shared" si="0"/>
        <v/>
      </c>
      <c r="E28" t="s">
        <v>2721</v>
      </c>
      <c r="F28">
        <v>436938</v>
      </c>
      <c r="G28">
        <v>0.21705681147148284</v>
      </c>
    </row>
    <row r="29" spans="1:7" x14ac:dyDescent="0.3">
      <c r="C29" s="16" t="str">
        <f t="shared" si="0"/>
        <v/>
      </c>
      <c r="E29" t="s">
        <v>2722</v>
      </c>
      <c r="F29">
        <v>519350</v>
      </c>
      <c r="G29">
        <v>0.18861257203539175</v>
      </c>
    </row>
    <row r="30" spans="1:7" x14ac:dyDescent="0.3">
      <c r="C30" s="16" t="str">
        <f t="shared" si="0"/>
        <v/>
      </c>
      <c r="E30" t="s">
        <v>2723</v>
      </c>
      <c r="F30">
        <v>342168</v>
      </c>
      <c r="G30">
        <v>-0.34116106671801288</v>
      </c>
    </row>
    <row r="31" spans="1:7" x14ac:dyDescent="0.3">
      <c r="C31" s="16" t="str">
        <f t="shared" si="0"/>
        <v/>
      </c>
      <c r="E31" t="s">
        <v>2724</v>
      </c>
      <c r="F31">
        <v>605282</v>
      </c>
      <c r="G31">
        <v>0.76896144583947068</v>
      </c>
    </row>
    <row r="32" spans="1:7" x14ac:dyDescent="0.3">
      <c r="C32" s="16" t="str">
        <f t="shared" si="0"/>
        <v/>
      </c>
      <c r="E32" t="s">
        <v>2725</v>
      </c>
      <c r="F32">
        <v>380495</v>
      </c>
      <c r="G32">
        <v>-0.37137565630565589</v>
      </c>
    </row>
    <row r="33" spans="3:7" x14ac:dyDescent="0.3">
      <c r="C33" s="16" t="str">
        <f t="shared" si="0"/>
        <v/>
      </c>
      <c r="E33" t="s">
        <v>2726</v>
      </c>
      <c r="F33">
        <v>404657</v>
      </c>
      <c r="G33">
        <v>6.3501491478206024E-2</v>
      </c>
    </row>
    <row r="34" spans="3:7" x14ac:dyDescent="0.3">
      <c r="C34" s="16" t="str">
        <f t="shared" si="0"/>
        <v/>
      </c>
      <c r="E34" t="s">
        <v>2727</v>
      </c>
      <c r="F34">
        <v>395660</v>
      </c>
      <c r="G34">
        <v>-2.2233644790526298E-2</v>
      </c>
    </row>
    <row r="35" spans="3:7" x14ac:dyDescent="0.3">
      <c r="C35" s="16" t="str">
        <f t="shared" si="0"/>
        <v/>
      </c>
      <c r="E35" t="s">
        <v>2728</v>
      </c>
      <c r="F35">
        <v>402025</v>
      </c>
      <c r="G35">
        <v>1.6087044432088155E-2</v>
      </c>
    </row>
    <row r="36" spans="3:7" x14ac:dyDescent="0.3">
      <c r="C36" s="16" t="str">
        <f t="shared" si="0"/>
        <v/>
      </c>
      <c r="E36" t="s">
        <v>2729</v>
      </c>
      <c r="F36">
        <v>500325</v>
      </c>
      <c r="G36">
        <v>0.24451215720415398</v>
      </c>
    </row>
    <row r="37" spans="3:7" x14ac:dyDescent="0.3">
      <c r="C37" s="16" t="str">
        <f t="shared" si="0"/>
        <v/>
      </c>
      <c r="E37" t="s">
        <v>2730</v>
      </c>
      <c r="F37">
        <v>475084</v>
      </c>
      <c r="G37">
        <v>-5.0449208014790387E-2</v>
      </c>
    </row>
    <row r="38" spans="3:7" x14ac:dyDescent="0.3">
      <c r="C38" s="16" t="str">
        <f t="shared" si="0"/>
        <v/>
      </c>
      <c r="E38" t="s">
        <v>2731</v>
      </c>
      <c r="F38">
        <v>503142</v>
      </c>
      <c r="G38">
        <v>5.9059029561088147E-2</v>
      </c>
    </row>
    <row r="39" spans="3:7" x14ac:dyDescent="0.3">
      <c r="C39" s="16" t="str">
        <f t="shared" si="0"/>
        <v/>
      </c>
      <c r="E39" t="s">
        <v>2732</v>
      </c>
      <c r="F39">
        <v>476358</v>
      </c>
      <c r="G39">
        <v>-5.3233480806611257E-2</v>
      </c>
    </row>
    <row r="40" spans="3:7" x14ac:dyDescent="0.3">
      <c r="C40" s="16" t="str">
        <f t="shared" si="0"/>
        <v/>
      </c>
      <c r="E40" t="s">
        <v>2733</v>
      </c>
      <c r="F40">
        <v>507755</v>
      </c>
      <c r="G40">
        <v>6.5910512681638597E-2</v>
      </c>
    </row>
    <row r="41" spans="3:7" x14ac:dyDescent="0.3">
      <c r="C41" s="16" t="str">
        <f t="shared" si="0"/>
        <v/>
      </c>
      <c r="E41" t="s">
        <v>2734</v>
      </c>
      <c r="F41">
        <v>470526</v>
      </c>
      <c r="G41">
        <v>-7.3320794477651621E-2</v>
      </c>
    </row>
    <row r="42" spans="3:7" x14ac:dyDescent="0.3">
      <c r="C42" s="16" t="str">
        <f t="shared" si="0"/>
        <v/>
      </c>
      <c r="E42" t="s">
        <v>2735</v>
      </c>
      <c r="F42">
        <v>399291</v>
      </c>
      <c r="G42">
        <v>-0.1513943969089912</v>
      </c>
    </row>
    <row r="43" spans="3:7" x14ac:dyDescent="0.3">
      <c r="C43" s="16" t="str">
        <f t="shared" si="0"/>
        <v/>
      </c>
      <c r="E43" t="s">
        <v>2736</v>
      </c>
      <c r="F43">
        <v>335626</v>
      </c>
      <c r="G43">
        <v>-0.15944511646894119</v>
      </c>
    </row>
    <row r="44" spans="3:7" x14ac:dyDescent="0.3">
      <c r="C44" s="16" t="str">
        <f t="shared" si="0"/>
        <v/>
      </c>
      <c r="E44" t="s">
        <v>2737</v>
      </c>
      <c r="F44">
        <v>403228</v>
      </c>
      <c r="G44">
        <v>0.20142062891432727</v>
      </c>
    </row>
    <row r="45" spans="3:7" x14ac:dyDescent="0.3">
      <c r="C45" s="16" t="str">
        <f t="shared" si="0"/>
        <v/>
      </c>
      <c r="E45" t="s">
        <v>2738</v>
      </c>
      <c r="F45">
        <v>612229</v>
      </c>
      <c r="G45">
        <v>0.51831966034104771</v>
      </c>
    </row>
    <row r="46" spans="3:7" x14ac:dyDescent="0.3">
      <c r="C46" s="16" t="str">
        <f t="shared" si="0"/>
        <v/>
      </c>
      <c r="E46" t="s">
        <v>2739</v>
      </c>
      <c r="F46">
        <v>636098</v>
      </c>
      <c r="G46">
        <v>3.8987045696953264E-2</v>
      </c>
    </row>
    <row r="47" spans="3:7" x14ac:dyDescent="0.3">
      <c r="C47" s="16" t="str">
        <f t="shared" si="0"/>
        <v/>
      </c>
      <c r="E47" t="s">
        <v>2740</v>
      </c>
      <c r="F47">
        <v>334087</v>
      </c>
      <c r="G47">
        <v>-0.47478690390474426</v>
      </c>
    </row>
    <row r="48" spans="3:7" x14ac:dyDescent="0.3">
      <c r="C48" s="16" t="str">
        <f t="shared" si="0"/>
        <v/>
      </c>
      <c r="E48" t="s">
        <v>2741</v>
      </c>
      <c r="F48">
        <v>510322</v>
      </c>
      <c r="G48">
        <v>0.52751229470167948</v>
      </c>
    </row>
    <row r="49" spans="3:7" x14ac:dyDescent="0.3">
      <c r="C49" s="16" t="str">
        <f t="shared" si="0"/>
        <v/>
      </c>
      <c r="E49" t="s">
        <v>2742</v>
      </c>
      <c r="F49">
        <v>557601</v>
      </c>
      <c r="G49">
        <v>9.2645427788729473E-2</v>
      </c>
    </row>
    <row r="50" spans="3:7" x14ac:dyDescent="0.3">
      <c r="C50" s="16" t="str">
        <f t="shared" si="0"/>
        <v/>
      </c>
      <c r="E50" t="s">
        <v>2743</v>
      </c>
      <c r="F50">
        <v>579763</v>
      </c>
      <c r="G50">
        <v>3.974526588008271E-2</v>
      </c>
    </row>
    <row r="51" spans="3:7" x14ac:dyDescent="0.3">
      <c r="C51" s="16" t="str">
        <f t="shared" si="0"/>
        <v/>
      </c>
      <c r="E51" t="s">
        <v>2744</v>
      </c>
      <c r="F51">
        <v>385874</v>
      </c>
      <c r="G51">
        <v>-0.33442803352404343</v>
      </c>
    </row>
    <row r="52" spans="3:7" x14ac:dyDescent="0.3">
      <c r="C52" s="16" t="str">
        <f t="shared" si="0"/>
        <v/>
      </c>
      <c r="E52" t="s">
        <v>2745</v>
      </c>
      <c r="F52">
        <v>592057</v>
      </c>
      <c r="G52">
        <v>0.53432726744999659</v>
      </c>
    </row>
    <row r="53" spans="3:7" x14ac:dyDescent="0.3">
      <c r="C53" s="16" t="str">
        <f t="shared" si="0"/>
        <v/>
      </c>
      <c r="E53" t="s">
        <v>2746</v>
      </c>
      <c r="F53">
        <v>389400</v>
      </c>
      <c r="G53">
        <v>-0.34229305624289552</v>
      </c>
    </row>
    <row r="54" spans="3:7" x14ac:dyDescent="0.3">
      <c r="C54" s="16" t="str">
        <f t="shared" si="0"/>
        <v/>
      </c>
      <c r="E54" t="s">
        <v>2747</v>
      </c>
      <c r="F54">
        <v>410769</v>
      </c>
      <c r="G54">
        <v>5.4876733436055466E-2</v>
      </c>
    </row>
    <row r="55" spans="3:7" x14ac:dyDescent="0.3">
      <c r="C55" s="16" t="str">
        <f t="shared" si="0"/>
        <v/>
      </c>
      <c r="E55" t="s">
        <v>2748</v>
      </c>
      <c r="F55">
        <v>394440</v>
      </c>
      <c r="G55">
        <v>-3.9752269523746921E-2</v>
      </c>
    </row>
    <row r="56" spans="3:7" x14ac:dyDescent="0.3">
      <c r="C56" s="16" t="str">
        <f t="shared" si="0"/>
        <v/>
      </c>
      <c r="E56" t="s">
        <v>2749</v>
      </c>
      <c r="F56">
        <v>307297</v>
      </c>
      <c r="G56">
        <v>-0.22092840482709664</v>
      </c>
    </row>
    <row r="57" spans="3:7" x14ac:dyDescent="0.3">
      <c r="C57" s="16" t="str">
        <f t="shared" si="0"/>
        <v/>
      </c>
      <c r="E57" t="s">
        <v>2750</v>
      </c>
      <c r="F57">
        <v>575808</v>
      </c>
      <c r="G57">
        <v>0.87378334315011208</v>
      </c>
    </row>
    <row r="58" spans="3:7" x14ac:dyDescent="0.3">
      <c r="C58" s="16" t="str">
        <f t="shared" si="0"/>
        <v/>
      </c>
      <c r="E58" t="s">
        <v>2751</v>
      </c>
      <c r="F58">
        <v>434177</v>
      </c>
      <c r="G58">
        <v>-0.24596914249194177</v>
      </c>
    </row>
    <row r="59" spans="3:7" x14ac:dyDescent="0.3">
      <c r="C59" s="16" t="str">
        <f t="shared" si="0"/>
        <v/>
      </c>
      <c r="E59" t="s">
        <v>2752</v>
      </c>
      <c r="F59">
        <v>657980</v>
      </c>
      <c r="G59">
        <v>0.51546489104673898</v>
      </c>
    </row>
    <row r="60" spans="3:7" x14ac:dyDescent="0.3">
      <c r="C60" s="16" t="str">
        <f t="shared" si="0"/>
        <v/>
      </c>
      <c r="E60" t="s">
        <v>2753</v>
      </c>
      <c r="F60">
        <v>582478</v>
      </c>
      <c r="G60">
        <v>-0.11474816863734461</v>
      </c>
    </row>
    <row r="61" spans="3:7" x14ac:dyDescent="0.3">
      <c r="C61" s="16" t="str">
        <f t="shared" si="0"/>
        <v/>
      </c>
      <c r="E61" t="s">
        <v>2754</v>
      </c>
      <c r="F61">
        <v>449873</v>
      </c>
      <c r="G61">
        <v>-0.22765666686123767</v>
      </c>
    </row>
    <row r="62" spans="3:7" x14ac:dyDescent="0.3">
      <c r="C62" s="16" t="str">
        <f t="shared" si="0"/>
        <v/>
      </c>
      <c r="E62" t="s">
        <v>2755</v>
      </c>
      <c r="F62">
        <v>661074</v>
      </c>
      <c r="G62">
        <v>0.4694680498718527</v>
      </c>
    </row>
    <row r="63" spans="3:7" x14ac:dyDescent="0.3">
      <c r="C63" s="16" t="str">
        <f t="shared" si="0"/>
        <v/>
      </c>
      <c r="E63" t="s">
        <v>2756</v>
      </c>
      <c r="F63">
        <v>328803</v>
      </c>
      <c r="G63">
        <v>-0.5026230043837755</v>
      </c>
    </row>
    <row r="64" spans="3:7" x14ac:dyDescent="0.3">
      <c r="C64" s="16" t="str">
        <f t="shared" si="0"/>
        <v/>
      </c>
      <c r="E64" t="s">
        <v>2757</v>
      </c>
      <c r="F64">
        <v>470692</v>
      </c>
      <c r="G64">
        <v>0.43153195074254191</v>
      </c>
    </row>
    <row r="65" spans="3:7" x14ac:dyDescent="0.3">
      <c r="C65" s="16" t="str">
        <f t="shared" si="0"/>
        <v/>
      </c>
      <c r="E65" t="s">
        <v>2758</v>
      </c>
      <c r="F65">
        <v>359694</v>
      </c>
      <c r="G65">
        <v>-0.23581875196519167</v>
      </c>
    </row>
    <row r="66" spans="3:7" x14ac:dyDescent="0.3">
      <c r="C66" s="16" t="str">
        <f t="shared" si="0"/>
        <v/>
      </c>
      <c r="E66" t="s">
        <v>2759</v>
      </c>
      <c r="F66">
        <v>385701</v>
      </c>
      <c r="G66">
        <v>7.2303124322340651E-2</v>
      </c>
    </row>
    <row r="67" spans="3:7" x14ac:dyDescent="0.3">
      <c r="C67" s="16" t="str">
        <f t="shared" si="0"/>
        <v/>
      </c>
      <c r="E67" t="s">
        <v>2760</v>
      </c>
      <c r="F67">
        <v>317482</v>
      </c>
      <c r="G67">
        <v>-0.17687016626868998</v>
      </c>
    </row>
    <row r="68" spans="3:7" x14ac:dyDescent="0.3">
      <c r="C68" s="16" t="str">
        <f t="shared" ref="C68:C109" si="1">IFERROR((B68-B67)/B67,"")</f>
        <v/>
      </c>
      <c r="E68" t="s">
        <v>2761</v>
      </c>
      <c r="F68">
        <v>717181</v>
      </c>
      <c r="G68">
        <v>1.2589658626315823</v>
      </c>
    </row>
    <row r="69" spans="3:7" x14ac:dyDescent="0.3">
      <c r="C69" s="16" t="str">
        <f t="shared" si="1"/>
        <v/>
      </c>
      <c r="E69" t="s">
        <v>2762</v>
      </c>
      <c r="F69">
        <v>669913</v>
      </c>
      <c r="G69">
        <v>-6.5908048316952073E-2</v>
      </c>
    </row>
    <row r="70" spans="3:7" x14ac:dyDescent="0.3">
      <c r="C70" s="16" t="str">
        <f t="shared" si="1"/>
        <v/>
      </c>
      <c r="E70" t="s">
        <v>2763</v>
      </c>
      <c r="F70">
        <v>325177</v>
      </c>
      <c r="G70">
        <v>-0.51459816423923699</v>
      </c>
    </row>
    <row r="71" spans="3:7" x14ac:dyDescent="0.3">
      <c r="C71" s="16" t="str">
        <f t="shared" si="1"/>
        <v/>
      </c>
      <c r="E71" t="s">
        <v>2764</v>
      </c>
      <c r="F71">
        <v>758954</v>
      </c>
      <c r="G71">
        <v>1.3339719598864619</v>
      </c>
    </row>
    <row r="72" spans="3:7" x14ac:dyDescent="0.3">
      <c r="C72" s="16" t="str">
        <f t="shared" si="1"/>
        <v/>
      </c>
      <c r="E72" t="s">
        <v>2765</v>
      </c>
      <c r="F72">
        <v>384415</v>
      </c>
      <c r="G72">
        <v>-0.49349367682362832</v>
      </c>
    </row>
    <row r="73" spans="3:7" x14ac:dyDescent="0.3">
      <c r="C73" s="16" t="str">
        <f t="shared" si="1"/>
        <v/>
      </c>
      <c r="E73" t="s">
        <v>2766</v>
      </c>
      <c r="F73">
        <v>411008</v>
      </c>
      <c r="G73">
        <v>6.9177841655502517E-2</v>
      </c>
    </row>
    <row r="74" spans="3:7" x14ac:dyDescent="0.3">
      <c r="C74" s="16" t="str">
        <f t="shared" si="1"/>
        <v/>
      </c>
      <c r="E74" t="s">
        <v>2767</v>
      </c>
      <c r="F74">
        <v>776545</v>
      </c>
      <c r="G74">
        <v>0.88936711694176274</v>
      </c>
    </row>
    <row r="75" spans="3:7" x14ac:dyDescent="0.3">
      <c r="C75" s="16" t="str">
        <f t="shared" si="1"/>
        <v/>
      </c>
      <c r="E75" t="s">
        <v>2768</v>
      </c>
      <c r="F75">
        <v>583891</v>
      </c>
      <c r="G75">
        <v>-0.24809122459097671</v>
      </c>
    </row>
    <row r="76" spans="3:7" x14ac:dyDescent="0.3">
      <c r="C76" s="16" t="str">
        <f t="shared" si="1"/>
        <v/>
      </c>
      <c r="E76" t="s">
        <v>2769</v>
      </c>
      <c r="F76">
        <v>359991</v>
      </c>
      <c r="G76">
        <v>-0.38346198177399549</v>
      </c>
    </row>
    <row r="77" spans="3:7" x14ac:dyDescent="0.3">
      <c r="C77" s="16" t="str">
        <f t="shared" si="1"/>
        <v/>
      </c>
      <c r="E77" t="s">
        <v>2770</v>
      </c>
      <c r="F77">
        <v>597804</v>
      </c>
      <c r="G77">
        <v>0.6606081818712134</v>
      </c>
    </row>
    <row r="78" spans="3:7" x14ac:dyDescent="0.3">
      <c r="C78" s="16" t="str">
        <f t="shared" si="1"/>
        <v/>
      </c>
      <c r="E78" t="s">
        <v>2771</v>
      </c>
      <c r="F78">
        <v>755269</v>
      </c>
      <c r="G78">
        <v>0.2634057316444855</v>
      </c>
    </row>
    <row r="79" spans="3:7" x14ac:dyDescent="0.3">
      <c r="C79" s="16" t="str">
        <f t="shared" si="1"/>
        <v/>
      </c>
      <c r="E79" t="s">
        <v>2772</v>
      </c>
      <c r="F79">
        <v>426831</v>
      </c>
      <c r="G79">
        <v>-0.43486228085622475</v>
      </c>
    </row>
    <row r="80" spans="3:7" x14ac:dyDescent="0.3">
      <c r="C80" s="16" t="str">
        <f t="shared" si="1"/>
        <v/>
      </c>
      <c r="E80" t="s">
        <v>2773</v>
      </c>
      <c r="F80">
        <v>521570</v>
      </c>
      <c r="G80">
        <v>0.22195904233759967</v>
      </c>
    </row>
    <row r="81" spans="3:7" x14ac:dyDescent="0.3">
      <c r="C81" s="16" t="str">
        <f t="shared" si="1"/>
        <v/>
      </c>
      <c r="E81" t="s">
        <v>2774</v>
      </c>
      <c r="F81">
        <v>654202</v>
      </c>
      <c r="G81">
        <v>0.25429376689610217</v>
      </c>
    </row>
    <row r="82" spans="3:7" x14ac:dyDescent="0.3">
      <c r="C82" s="16" t="str">
        <f t="shared" si="1"/>
        <v/>
      </c>
      <c r="E82" t="s">
        <v>2775</v>
      </c>
      <c r="F82">
        <v>345869</v>
      </c>
      <c r="G82">
        <v>-0.47131161323261012</v>
      </c>
    </row>
    <row r="83" spans="3:7" x14ac:dyDescent="0.3">
      <c r="C83" s="16" t="str">
        <f t="shared" si="1"/>
        <v/>
      </c>
      <c r="E83" t="s">
        <v>2776</v>
      </c>
      <c r="F83">
        <v>394682</v>
      </c>
      <c r="G83">
        <v>0.14113146885092331</v>
      </c>
    </row>
    <row r="84" spans="3:7" x14ac:dyDescent="0.3">
      <c r="C84" s="16" t="str">
        <f t="shared" si="1"/>
        <v/>
      </c>
      <c r="E84" t="s">
        <v>2777</v>
      </c>
      <c r="F84">
        <v>625385</v>
      </c>
      <c r="G84">
        <v>0.58452881053607719</v>
      </c>
    </row>
    <row r="85" spans="3:7" x14ac:dyDescent="0.3">
      <c r="C85" s="16" t="str">
        <f t="shared" si="1"/>
        <v/>
      </c>
      <c r="E85" t="s">
        <v>2778</v>
      </c>
      <c r="F85">
        <v>633671</v>
      </c>
      <c r="G85">
        <v>1.3249438345978876E-2</v>
      </c>
    </row>
    <row r="86" spans="3:7" x14ac:dyDescent="0.3">
      <c r="C86" s="16" t="str">
        <f t="shared" si="1"/>
        <v/>
      </c>
      <c r="E86" t="s">
        <v>2779</v>
      </c>
      <c r="F86">
        <v>493589</v>
      </c>
      <c r="G86">
        <v>-0.2210642431166962</v>
      </c>
    </row>
    <row r="87" spans="3:7" x14ac:dyDescent="0.3">
      <c r="C87" s="16" t="str">
        <f t="shared" si="1"/>
        <v/>
      </c>
      <c r="E87" t="s">
        <v>2780</v>
      </c>
      <c r="F87">
        <v>287806</v>
      </c>
      <c r="G87">
        <v>-0.41691164106169304</v>
      </c>
    </row>
    <row r="88" spans="3:7" x14ac:dyDescent="0.3">
      <c r="C88" s="16" t="str">
        <f t="shared" si="1"/>
        <v/>
      </c>
      <c r="E88" t="s">
        <v>2781</v>
      </c>
      <c r="F88">
        <v>569930</v>
      </c>
      <c r="G88">
        <v>0.98025753458927189</v>
      </c>
    </row>
    <row r="89" spans="3:7" x14ac:dyDescent="0.3">
      <c r="C89" s="16" t="str">
        <f t="shared" si="1"/>
        <v/>
      </c>
      <c r="E89" t="s">
        <v>2782</v>
      </c>
      <c r="F89">
        <v>519218</v>
      </c>
      <c r="G89">
        <v>-8.8979348341024334E-2</v>
      </c>
    </row>
    <row r="90" spans="3:7" x14ac:dyDescent="0.3">
      <c r="C90" s="16" t="str">
        <f t="shared" si="1"/>
        <v/>
      </c>
      <c r="E90" t="s">
        <v>2783</v>
      </c>
      <c r="F90">
        <v>408678</v>
      </c>
      <c r="G90">
        <v>-0.21289708754318995</v>
      </c>
    </row>
    <row r="91" spans="3:7" x14ac:dyDescent="0.3">
      <c r="C91" s="16" t="str">
        <f t="shared" si="1"/>
        <v/>
      </c>
      <c r="E91" t="s">
        <v>2784</v>
      </c>
      <c r="F91">
        <v>376480</v>
      </c>
      <c r="G91">
        <v>-7.878574329912548E-2</v>
      </c>
    </row>
    <row r="92" spans="3:7" x14ac:dyDescent="0.3">
      <c r="C92" s="16" t="str">
        <f t="shared" si="1"/>
        <v/>
      </c>
      <c r="E92" t="s">
        <v>2785</v>
      </c>
      <c r="F92">
        <v>487872</v>
      </c>
      <c r="G92">
        <v>0.2958776030599235</v>
      </c>
    </row>
    <row r="93" spans="3:7" x14ac:dyDescent="0.3">
      <c r="C93" s="16" t="str">
        <f t="shared" si="1"/>
        <v/>
      </c>
      <c r="E93" t="s">
        <v>2786</v>
      </c>
      <c r="F93">
        <v>396878</v>
      </c>
      <c r="G93">
        <v>-0.18651203594385413</v>
      </c>
    </row>
    <row r="94" spans="3:7" x14ac:dyDescent="0.3">
      <c r="C94" s="16" t="str">
        <f t="shared" si="1"/>
        <v/>
      </c>
      <c r="E94" t="s">
        <v>2787</v>
      </c>
      <c r="F94">
        <v>479651</v>
      </c>
      <c r="G94">
        <v>0.20856031324487626</v>
      </c>
    </row>
    <row r="95" spans="3:7" x14ac:dyDescent="0.3">
      <c r="C95" s="16" t="str">
        <f t="shared" si="1"/>
        <v/>
      </c>
      <c r="E95" t="s">
        <v>2788</v>
      </c>
      <c r="F95">
        <v>348395</v>
      </c>
      <c r="G95">
        <v>-0.27364896560207319</v>
      </c>
    </row>
    <row r="96" spans="3:7" x14ac:dyDescent="0.3">
      <c r="C96" s="16" t="str">
        <f t="shared" si="1"/>
        <v/>
      </c>
      <c r="E96" t="s">
        <v>2789</v>
      </c>
      <c r="F96">
        <v>364141</v>
      </c>
      <c r="G96">
        <v>4.5195826576156374E-2</v>
      </c>
    </row>
    <row r="97" spans="3:7" x14ac:dyDescent="0.3">
      <c r="C97" s="16" t="str">
        <f t="shared" si="1"/>
        <v/>
      </c>
      <c r="E97" t="s">
        <v>2790</v>
      </c>
      <c r="F97">
        <v>704374</v>
      </c>
      <c r="G97">
        <v>0.93434411395585781</v>
      </c>
    </row>
    <row r="98" spans="3:7" x14ac:dyDescent="0.3">
      <c r="C98" s="16" t="str">
        <f t="shared" si="1"/>
        <v/>
      </c>
      <c r="E98" t="s">
        <v>2791</v>
      </c>
      <c r="F98">
        <v>474413</v>
      </c>
      <c r="G98">
        <v>-0.32647570750765931</v>
      </c>
    </row>
    <row r="99" spans="3:7" x14ac:dyDescent="0.3">
      <c r="C99" s="16" t="str">
        <f>IFERROR((B99-B98)/B98,"")</f>
        <v/>
      </c>
      <c r="E99" t="s">
        <v>2792</v>
      </c>
      <c r="F99">
        <v>573860</v>
      </c>
      <c r="G99">
        <v>0.20962115287734526</v>
      </c>
    </row>
    <row r="100" spans="3:7" x14ac:dyDescent="0.3">
      <c r="C100" s="16" t="str">
        <f t="shared" si="1"/>
        <v/>
      </c>
      <c r="E100" t="s">
        <v>2793</v>
      </c>
      <c r="F100">
        <v>755400</v>
      </c>
      <c r="G100">
        <v>0.31634893528038199</v>
      </c>
    </row>
    <row r="101" spans="3:7" x14ac:dyDescent="0.3">
      <c r="C101" s="16" t="str">
        <f t="shared" si="1"/>
        <v/>
      </c>
      <c r="E101" t="s">
        <v>2794</v>
      </c>
      <c r="F101">
        <v>332926</v>
      </c>
      <c r="G101">
        <v>-0.55927190892242518</v>
      </c>
    </row>
    <row r="102" spans="3:7" x14ac:dyDescent="0.3">
      <c r="C102" s="16" t="str">
        <f t="shared" si="1"/>
        <v/>
      </c>
      <c r="E102" t="s">
        <v>2795</v>
      </c>
      <c r="F102">
        <v>610108</v>
      </c>
      <c r="G102">
        <v>0.83256339246559297</v>
      </c>
    </row>
    <row r="103" spans="3:7" x14ac:dyDescent="0.3">
      <c r="C103" s="16" t="str">
        <f t="shared" si="1"/>
        <v/>
      </c>
      <c r="E103" t="s">
        <v>2796</v>
      </c>
      <c r="F103">
        <v>481901</v>
      </c>
      <c r="G103">
        <v>-0.21013820503910782</v>
      </c>
    </row>
    <row r="104" spans="3:7" x14ac:dyDescent="0.3">
      <c r="C104" s="16" t="str">
        <f t="shared" si="1"/>
        <v/>
      </c>
      <c r="E104" t="s">
        <v>2797</v>
      </c>
      <c r="F104">
        <v>505631</v>
      </c>
      <c r="G104">
        <v>4.9242479264413233E-2</v>
      </c>
    </row>
    <row r="105" spans="3:7" x14ac:dyDescent="0.3">
      <c r="C105" s="16" t="str">
        <f t="shared" si="1"/>
        <v/>
      </c>
      <c r="E105" t="s">
        <v>2798</v>
      </c>
      <c r="F105">
        <v>427274</v>
      </c>
      <c r="G105">
        <v>-0.15496874202728866</v>
      </c>
    </row>
    <row r="106" spans="3:7" x14ac:dyDescent="0.3">
      <c r="C106" s="16" t="str">
        <f t="shared" si="1"/>
        <v/>
      </c>
      <c r="E106" t="s">
        <v>2799</v>
      </c>
      <c r="F106">
        <v>550770</v>
      </c>
      <c r="G106">
        <v>0.28903233054199412</v>
      </c>
    </row>
    <row r="107" spans="3:7" x14ac:dyDescent="0.3">
      <c r="C107" s="16" t="str">
        <f t="shared" si="1"/>
        <v/>
      </c>
      <c r="E107" t="s">
        <v>2800</v>
      </c>
      <c r="F107">
        <v>562996</v>
      </c>
      <c r="G107">
        <v>2.2198013689925016E-2</v>
      </c>
    </row>
    <row r="108" spans="3:7" x14ac:dyDescent="0.3">
      <c r="C108" s="16" t="str">
        <f t="shared" si="1"/>
        <v/>
      </c>
      <c r="E108" t="s">
        <v>2801</v>
      </c>
      <c r="F108">
        <v>639489</v>
      </c>
      <c r="G108">
        <v>0.13586775039254276</v>
      </c>
    </row>
    <row r="109" spans="3:7" x14ac:dyDescent="0.3">
      <c r="C109" s="16" t="str">
        <f t="shared" si="1"/>
        <v/>
      </c>
      <c r="E109" t="s">
        <v>2802</v>
      </c>
      <c r="F109">
        <v>402177</v>
      </c>
      <c r="G109">
        <v>-0.37109629719979548</v>
      </c>
    </row>
    <row r="110" spans="3:7" x14ac:dyDescent="0.3">
      <c r="C110" s="16"/>
    </row>
  </sheetData>
  <pageMargins left="0.7" right="0.7" top="0.75" bottom="0.75" header="0.3" footer="0.3"/>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ECBC-9DDA-4BE3-A635-8E1D41BE4614}">
  <dimension ref="C5:F114"/>
  <sheetViews>
    <sheetView tabSelected="1" topLeftCell="A14" workbookViewId="0">
      <selection activeCell="C21" sqref="C21 C26 C31 C36 C41 C46 C51 C56 C61"/>
    </sheetView>
  </sheetViews>
  <sheetFormatPr defaultRowHeight="14.4" x14ac:dyDescent="0.3"/>
  <cols>
    <col min="3" max="3" width="10.77734375" bestFit="1" customWidth="1"/>
    <col min="4" max="4" width="17.44140625" bestFit="1" customWidth="1"/>
    <col min="5" max="5" width="25.88671875" bestFit="1" customWidth="1"/>
    <col min="6" max="6" width="16" bestFit="1" customWidth="1"/>
    <col min="12" max="12" width="16" bestFit="1" customWidth="1"/>
    <col min="15" max="15" width="13.109375" bestFit="1" customWidth="1"/>
    <col min="16" max="16" width="22.5546875" bestFit="1" customWidth="1"/>
    <col min="17" max="17" width="34" bestFit="1" customWidth="1"/>
    <col min="18" max="18" width="24.33203125" bestFit="1" customWidth="1"/>
  </cols>
  <sheetData>
    <row r="5" spans="3:6" x14ac:dyDescent="0.3">
      <c r="C5" s="7" t="s">
        <v>2646</v>
      </c>
      <c r="D5" t="s">
        <v>2808</v>
      </c>
      <c r="E5" t="s">
        <v>2813</v>
      </c>
      <c r="F5" s="16" t="s">
        <v>2812</v>
      </c>
    </row>
    <row r="6" spans="3:6" x14ac:dyDescent="0.3">
      <c r="C6" s="11" t="s">
        <v>2684</v>
      </c>
      <c r="D6">
        <v>43</v>
      </c>
      <c r="E6">
        <v>212</v>
      </c>
      <c r="F6" s="16">
        <f>IFERROR(E6/D6,"")</f>
        <v>4.9302325581395348</v>
      </c>
    </row>
    <row r="7" spans="3:6" x14ac:dyDescent="0.3">
      <c r="C7" s="11" t="s">
        <v>2685</v>
      </c>
      <c r="D7">
        <v>38</v>
      </c>
      <c r="E7">
        <v>38</v>
      </c>
      <c r="F7" s="16">
        <f t="shared" ref="F7:F70" si="0">IFERROR(E7/D7,"")</f>
        <v>1</v>
      </c>
    </row>
    <row r="8" spans="3:6" x14ac:dyDescent="0.3">
      <c r="C8" s="11" t="s">
        <v>2686</v>
      </c>
      <c r="D8">
        <v>55</v>
      </c>
      <c r="E8">
        <v>39</v>
      </c>
      <c r="F8" s="16">
        <f t="shared" si="0"/>
        <v>0.70909090909090911</v>
      </c>
    </row>
    <row r="9" spans="3:6" x14ac:dyDescent="0.3">
      <c r="C9" s="11" t="s">
        <v>2687</v>
      </c>
      <c r="D9">
        <v>35</v>
      </c>
      <c r="E9">
        <v>47</v>
      </c>
      <c r="F9" s="16">
        <f t="shared" si="0"/>
        <v>1.3428571428571427</v>
      </c>
    </row>
    <row r="10" spans="3:6" x14ac:dyDescent="0.3">
      <c r="C10" s="11" t="s">
        <v>2688</v>
      </c>
      <c r="D10">
        <v>38</v>
      </c>
      <c r="E10">
        <v>48</v>
      </c>
      <c r="F10" s="16">
        <f t="shared" si="0"/>
        <v>1.263157894736842</v>
      </c>
    </row>
    <row r="11" spans="3:6" x14ac:dyDescent="0.3">
      <c r="C11" s="11" t="s">
        <v>2689</v>
      </c>
      <c r="D11">
        <v>39</v>
      </c>
      <c r="E11">
        <v>35</v>
      </c>
      <c r="F11" s="16">
        <f t="shared" si="0"/>
        <v>0.89743589743589747</v>
      </c>
    </row>
    <row r="12" spans="3:6" x14ac:dyDescent="0.3">
      <c r="C12" s="11" t="s">
        <v>2690</v>
      </c>
      <c r="D12">
        <v>58</v>
      </c>
      <c r="E12">
        <v>57</v>
      </c>
      <c r="F12" s="16">
        <f t="shared" si="0"/>
        <v>0.98275862068965514</v>
      </c>
    </row>
    <row r="13" spans="3:6" x14ac:dyDescent="0.3">
      <c r="C13" s="11" t="s">
        <v>2691</v>
      </c>
      <c r="D13">
        <v>43</v>
      </c>
      <c r="E13">
        <v>60</v>
      </c>
      <c r="F13" s="16">
        <f t="shared" si="0"/>
        <v>1.3953488372093024</v>
      </c>
    </row>
    <row r="14" spans="3:6" x14ac:dyDescent="0.3">
      <c r="C14" s="11" t="s">
        <v>2692</v>
      </c>
      <c r="D14">
        <v>53</v>
      </c>
      <c r="E14">
        <v>58</v>
      </c>
      <c r="F14" s="16">
        <f t="shared" si="0"/>
        <v>1.0943396226415094</v>
      </c>
    </row>
    <row r="15" spans="3:6" x14ac:dyDescent="0.3">
      <c r="C15" s="11" t="s">
        <v>2683</v>
      </c>
      <c r="D15">
        <v>402</v>
      </c>
      <c r="E15">
        <v>594</v>
      </c>
      <c r="F15">
        <f t="shared" si="0"/>
        <v>1.4776119402985075</v>
      </c>
    </row>
    <row r="16" spans="3:6" x14ac:dyDescent="0.3">
      <c r="F16" t="str">
        <f t="shared" si="0"/>
        <v/>
      </c>
    </row>
    <row r="17" spans="3:6" x14ac:dyDescent="0.3">
      <c r="F17" t="str">
        <f t="shared" si="0"/>
        <v/>
      </c>
    </row>
    <row r="18" spans="3:6" x14ac:dyDescent="0.3">
      <c r="F18" t="str">
        <f t="shared" si="0"/>
        <v/>
      </c>
    </row>
    <row r="19" spans="3:6" x14ac:dyDescent="0.3">
      <c r="F19" t="str">
        <f t="shared" si="0"/>
        <v/>
      </c>
    </row>
    <row r="20" spans="3:6" x14ac:dyDescent="0.3">
      <c r="C20" s="7" t="s">
        <v>2646</v>
      </c>
      <c r="D20" t="s">
        <v>2836</v>
      </c>
      <c r="F20" t="str">
        <f t="shared" si="0"/>
        <v/>
      </c>
    </row>
    <row r="21" spans="3:6" x14ac:dyDescent="0.3">
      <c r="C21" s="11" t="s">
        <v>2684</v>
      </c>
      <c r="D21" s="38"/>
    </row>
    <row r="22" spans="3:6" x14ac:dyDescent="0.3">
      <c r="C22" s="25" t="s">
        <v>2837</v>
      </c>
      <c r="D22" s="38">
        <v>62</v>
      </c>
    </row>
    <row r="23" spans="3:6" x14ac:dyDescent="0.3">
      <c r="C23" s="25" t="s">
        <v>2838</v>
      </c>
      <c r="D23" s="38">
        <v>45</v>
      </c>
    </row>
    <row r="24" spans="3:6" x14ac:dyDescent="0.3">
      <c r="C24" s="25" t="s">
        <v>2839</v>
      </c>
      <c r="D24" s="38">
        <v>42</v>
      </c>
    </row>
    <row r="25" spans="3:6" x14ac:dyDescent="0.3">
      <c r="C25" s="25" t="s">
        <v>2840</v>
      </c>
      <c r="D25" s="38">
        <v>40</v>
      </c>
    </row>
    <row r="26" spans="3:6" x14ac:dyDescent="0.3">
      <c r="C26" s="11" t="s">
        <v>2685</v>
      </c>
      <c r="D26" s="38"/>
    </row>
    <row r="27" spans="3:6" x14ac:dyDescent="0.3">
      <c r="C27" s="25" t="s">
        <v>2837</v>
      </c>
      <c r="D27" s="38">
        <v>35</v>
      </c>
    </row>
    <row r="28" spans="3:6" x14ac:dyDescent="0.3">
      <c r="C28" s="25" t="s">
        <v>2838</v>
      </c>
      <c r="D28" s="38">
        <v>31</v>
      </c>
    </row>
    <row r="29" spans="3:6" x14ac:dyDescent="0.3">
      <c r="C29" s="25" t="s">
        <v>2839</v>
      </c>
      <c r="D29" s="38">
        <v>43</v>
      </c>
    </row>
    <row r="30" spans="3:6" x14ac:dyDescent="0.3">
      <c r="C30" s="25" t="s">
        <v>2840</v>
      </c>
      <c r="D30" s="38">
        <v>49</v>
      </c>
    </row>
    <row r="31" spans="3:6" x14ac:dyDescent="0.3">
      <c r="C31" s="11" t="s">
        <v>2686</v>
      </c>
      <c r="D31" s="38"/>
    </row>
    <row r="32" spans="3:6" x14ac:dyDescent="0.3">
      <c r="C32" s="25" t="s">
        <v>2837</v>
      </c>
      <c r="D32" s="38">
        <v>28</v>
      </c>
      <c r="F32">
        <f t="shared" si="0"/>
        <v>0</v>
      </c>
    </row>
    <row r="33" spans="3:6" x14ac:dyDescent="0.3">
      <c r="C33" s="25" t="s">
        <v>2838</v>
      </c>
      <c r="D33" s="38">
        <v>34</v>
      </c>
      <c r="F33">
        <f t="shared" si="0"/>
        <v>0</v>
      </c>
    </row>
    <row r="34" spans="3:6" x14ac:dyDescent="0.3">
      <c r="C34" s="25" t="s">
        <v>2839</v>
      </c>
      <c r="D34" s="38">
        <v>33</v>
      </c>
      <c r="F34">
        <f t="shared" si="0"/>
        <v>0</v>
      </c>
    </row>
    <row r="35" spans="3:6" x14ac:dyDescent="0.3">
      <c r="C35" s="25" t="s">
        <v>2840</v>
      </c>
      <c r="D35" s="38">
        <v>32</v>
      </c>
      <c r="F35">
        <f t="shared" si="0"/>
        <v>0</v>
      </c>
    </row>
    <row r="36" spans="3:6" x14ac:dyDescent="0.3">
      <c r="C36" s="11" t="s">
        <v>2687</v>
      </c>
      <c r="D36" s="38"/>
      <c r="F36" t="str">
        <f t="shared" si="0"/>
        <v/>
      </c>
    </row>
    <row r="37" spans="3:6" x14ac:dyDescent="0.3">
      <c r="C37" s="25" t="s">
        <v>2837</v>
      </c>
      <c r="D37" s="38">
        <v>32</v>
      </c>
      <c r="F37">
        <f t="shared" si="0"/>
        <v>0</v>
      </c>
    </row>
    <row r="38" spans="3:6" x14ac:dyDescent="0.3">
      <c r="C38" s="25" t="s">
        <v>2838</v>
      </c>
      <c r="D38" s="38">
        <v>25</v>
      </c>
      <c r="F38">
        <f t="shared" si="0"/>
        <v>0</v>
      </c>
    </row>
    <row r="39" spans="3:6" x14ac:dyDescent="0.3">
      <c r="C39" s="25" t="s">
        <v>2839</v>
      </c>
      <c r="D39" s="38">
        <v>23</v>
      </c>
      <c r="F39">
        <f t="shared" si="0"/>
        <v>0</v>
      </c>
    </row>
    <row r="40" spans="3:6" x14ac:dyDescent="0.3">
      <c r="C40" s="25" t="s">
        <v>2840</v>
      </c>
      <c r="D40" s="38">
        <v>24</v>
      </c>
      <c r="F40">
        <f t="shared" si="0"/>
        <v>0</v>
      </c>
    </row>
    <row r="41" spans="3:6" x14ac:dyDescent="0.3">
      <c r="C41" s="11" t="s">
        <v>2688</v>
      </c>
      <c r="D41" s="38"/>
      <c r="F41" t="str">
        <f t="shared" si="0"/>
        <v/>
      </c>
    </row>
    <row r="42" spans="3:6" x14ac:dyDescent="0.3">
      <c r="C42" s="25" t="s">
        <v>2837</v>
      </c>
      <c r="D42" s="38">
        <v>25</v>
      </c>
      <c r="F42">
        <f t="shared" si="0"/>
        <v>0</v>
      </c>
    </row>
    <row r="43" spans="3:6" x14ac:dyDescent="0.3">
      <c r="C43" s="25" t="s">
        <v>2838</v>
      </c>
      <c r="D43" s="38">
        <v>19</v>
      </c>
      <c r="F43">
        <f t="shared" si="0"/>
        <v>0</v>
      </c>
    </row>
    <row r="44" spans="3:6" x14ac:dyDescent="0.3">
      <c r="C44" s="25" t="s">
        <v>2839</v>
      </c>
      <c r="D44" s="38">
        <v>14</v>
      </c>
      <c r="F44">
        <f t="shared" si="0"/>
        <v>0</v>
      </c>
    </row>
    <row r="45" spans="3:6" x14ac:dyDescent="0.3">
      <c r="C45" s="25" t="s">
        <v>2840</v>
      </c>
      <c r="D45" s="38">
        <v>22</v>
      </c>
      <c r="F45">
        <f t="shared" si="0"/>
        <v>0</v>
      </c>
    </row>
    <row r="46" spans="3:6" x14ac:dyDescent="0.3">
      <c r="C46" s="11" t="s">
        <v>2689</v>
      </c>
      <c r="D46" s="38"/>
      <c r="F46" t="str">
        <f t="shared" si="0"/>
        <v/>
      </c>
    </row>
    <row r="47" spans="3:6" x14ac:dyDescent="0.3">
      <c r="C47" s="25" t="s">
        <v>2837</v>
      </c>
      <c r="D47" s="38">
        <v>17</v>
      </c>
      <c r="F47">
        <f t="shared" si="0"/>
        <v>0</v>
      </c>
    </row>
    <row r="48" spans="3:6" x14ac:dyDescent="0.3">
      <c r="C48" s="25" t="s">
        <v>2838</v>
      </c>
      <c r="D48" s="38">
        <v>18</v>
      </c>
      <c r="F48">
        <f t="shared" si="0"/>
        <v>0</v>
      </c>
    </row>
    <row r="49" spans="3:6" x14ac:dyDescent="0.3">
      <c r="C49" s="25" t="s">
        <v>2839</v>
      </c>
      <c r="D49" s="38">
        <v>16</v>
      </c>
      <c r="F49">
        <f t="shared" si="0"/>
        <v>0</v>
      </c>
    </row>
    <row r="50" spans="3:6" x14ac:dyDescent="0.3">
      <c r="C50" s="25" t="s">
        <v>2840</v>
      </c>
      <c r="D50" s="38">
        <v>15</v>
      </c>
      <c r="F50">
        <f t="shared" si="0"/>
        <v>0</v>
      </c>
    </row>
    <row r="51" spans="3:6" x14ac:dyDescent="0.3">
      <c r="C51" s="11" t="s">
        <v>2690</v>
      </c>
      <c r="D51" s="38"/>
      <c r="F51" t="str">
        <f t="shared" si="0"/>
        <v/>
      </c>
    </row>
    <row r="52" spans="3:6" x14ac:dyDescent="0.3">
      <c r="C52" s="25" t="s">
        <v>2837</v>
      </c>
      <c r="D52" s="38">
        <v>18</v>
      </c>
      <c r="F52">
        <f t="shared" si="0"/>
        <v>0</v>
      </c>
    </row>
    <row r="53" spans="3:6" x14ac:dyDescent="0.3">
      <c r="C53" s="25" t="s">
        <v>2838</v>
      </c>
      <c r="D53" s="38">
        <v>19</v>
      </c>
      <c r="F53">
        <f t="shared" si="0"/>
        <v>0</v>
      </c>
    </row>
    <row r="54" spans="3:6" x14ac:dyDescent="0.3">
      <c r="C54" s="25" t="s">
        <v>2839</v>
      </c>
      <c r="D54" s="38">
        <v>15</v>
      </c>
      <c r="F54">
        <f t="shared" si="0"/>
        <v>0</v>
      </c>
    </row>
    <row r="55" spans="3:6" x14ac:dyDescent="0.3">
      <c r="C55" s="25" t="s">
        <v>2840</v>
      </c>
      <c r="D55" s="38">
        <v>11</v>
      </c>
      <c r="F55">
        <f t="shared" si="0"/>
        <v>0</v>
      </c>
    </row>
    <row r="56" spans="3:6" x14ac:dyDescent="0.3">
      <c r="C56" s="11" t="s">
        <v>2691</v>
      </c>
      <c r="D56" s="38"/>
      <c r="F56" t="str">
        <f t="shared" si="0"/>
        <v/>
      </c>
    </row>
    <row r="57" spans="3:6" x14ac:dyDescent="0.3">
      <c r="C57" s="25" t="s">
        <v>2837</v>
      </c>
      <c r="D57" s="38">
        <v>15</v>
      </c>
      <c r="F57">
        <f t="shared" si="0"/>
        <v>0</v>
      </c>
    </row>
    <row r="58" spans="3:6" x14ac:dyDescent="0.3">
      <c r="C58" s="25" t="s">
        <v>2838</v>
      </c>
      <c r="D58" s="38">
        <v>15</v>
      </c>
      <c r="F58">
        <f t="shared" si="0"/>
        <v>0</v>
      </c>
    </row>
    <row r="59" spans="3:6" x14ac:dyDescent="0.3">
      <c r="C59" s="25" t="s">
        <v>2839</v>
      </c>
      <c r="D59" s="38">
        <v>13</v>
      </c>
      <c r="F59">
        <f t="shared" si="0"/>
        <v>0</v>
      </c>
    </row>
    <row r="60" spans="3:6" x14ac:dyDescent="0.3">
      <c r="C60" s="25" t="s">
        <v>2840</v>
      </c>
      <c r="D60" s="38">
        <v>6</v>
      </c>
      <c r="F60">
        <f t="shared" si="0"/>
        <v>0</v>
      </c>
    </row>
    <row r="61" spans="3:6" x14ac:dyDescent="0.3">
      <c r="C61" s="11" t="s">
        <v>2692</v>
      </c>
      <c r="D61" s="38"/>
      <c r="F61" t="str">
        <f t="shared" si="0"/>
        <v/>
      </c>
    </row>
    <row r="62" spans="3:6" x14ac:dyDescent="0.3">
      <c r="C62" s="25" t="s">
        <v>2837</v>
      </c>
      <c r="D62" s="38">
        <v>12</v>
      </c>
      <c r="F62">
        <f t="shared" si="0"/>
        <v>0</v>
      </c>
    </row>
    <row r="63" spans="3:6" x14ac:dyDescent="0.3">
      <c r="C63" s="25" t="s">
        <v>2838</v>
      </c>
      <c r="D63" s="38">
        <v>6</v>
      </c>
      <c r="F63">
        <f t="shared" si="0"/>
        <v>0</v>
      </c>
    </row>
    <row r="64" spans="3:6" x14ac:dyDescent="0.3">
      <c r="C64" s="25" t="s">
        <v>2839</v>
      </c>
      <c r="D64" s="38">
        <v>10</v>
      </c>
      <c r="F64">
        <f t="shared" si="0"/>
        <v>0</v>
      </c>
    </row>
    <row r="65" spans="3:6" x14ac:dyDescent="0.3">
      <c r="C65" s="25" t="s">
        <v>2840</v>
      </c>
      <c r="D65" s="38">
        <v>6</v>
      </c>
      <c r="F65">
        <f t="shared" si="0"/>
        <v>0</v>
      </c>
    </row>
    <row r="66" spans="3:6" x14ac:dyDescent="0.3">
      <c r="C66" s="11" t="s">
        <v>2683</v>
      </c>
      <c r="D66" s="38">
        <v>870</v>
      </c>
      <c r="F66">
        <f t="shared" si="0"/>
        <v>0</v>
      </c>
    </row>
    <row r="67" spans="3:6" x14ac:dyDescent="0.3">
      <c r="F67" t="str">
        <f t="shared" si="0"/>
        <v/>
      </c>
    </row>
    <row r="68" spans="3:6" x14ac:dyDescent="0.3">
      <c r="F68" t="str">
        <f t="shared" si="0"/>
        <v/>
      </c>
    </row>
    <row r="69" spans="3:6" x14ac:dyDescent="0.3">
      <c r="F69" t="str">
        <f t="shared" si="0"/>
        <v/>
      </c>
    </row>
    <row r="70" spans="3:6" x14ac:dyDescent="0.3">
      <c r="F70" t="str">
        <f t="shared" si="0"/>
        <v/>
      </c>
    </row>
    <row r="71" spans="3:6" x14ac:dyDescent="0.3">
      <c r="F71" t="str">
        <f t="shared" ref="F71:F114" si="1">IFERROR(E71/D71,"")</f>
        <v/>
      </c>
    </row>
    <row r="72" spans="3:6" x14ac:dyDescent="0.3">
      <c r="F72" t="str">
        <f t="shared" si="1"/>
        <v/>
      </c>
    </row>
    <row r="73" spans="3:6" x14ac:dyDescent="0.3">
      <c r="F73" t="str">
        <f t="shared" si="1"/>
        <v/>
      </c>
    </row>
    <row r="74" spans="3:6" x14ac:dyDescent="0.3">
      <c r="F74" t="str">
        <f t="shared" si="1"/>
        <v/>
      </c>
    </row>
    <row r="75" spans="3:6" x14ac:dyDescent="0.3">
      <c r="F75" t="str">
        <f t="shared" si="1"/>
        <v/>
      </c>
    </row>
    <row r="76" spans="3:6" x14ac:dyDescent="0.3">
      <c r="F76" t="str">
        <f t="shared" si="1"/>
        <v/>
      </c>
    </row>
    <row r="77" spans="3:6" x14ac:dyDescent="0.3">
      <c r="F77" t="str">
        <f t="shared" si="1"/>
        <v/>
      </c>
    </row>
    <row r="78" spans="3:6" x14ac:dyDescent="0.3">
      <c r="F78" t="str">
        <f t="shared" si="1"/>
        <v/>
      </c>
    </row>
    <row r="79" spans="3:6" x14ac:dyDescent="0.3">
      <c r="F79" t="str">
        <f t="shared" si="1"/>
        <v/>
      </c>
    </row>
    <row r="80" spans="3:6" x14ac:dyDescent="0.3">
      <c r="F80" t="str">
        <f t="shared" si="1"/>
        <v/>
      </c>
    </row>
    <row r="81" spans="6:6" x14ac:dyDescent="0.3">
      <c r="F81" t="str">
        <f t="shared" si="1"/>
        <v/>
      </c>
    </row>
    <row r="82" spans="6:6" x14ac:dyDescent="0.3">
      <c r="F82" t="str">
        <f t="shared" si="1"/>
        <v/>
      </c>
    </row>
    <row r="83" spans="6:6" x14ac:dyDescent="0.3">
      <c r="F83" t="str">
        <f t="shared" si="1"/>
        <v/>
      </c>
    </row>
    <row r="84" spans="6:6" x14ac:dyDescent="0.3">
      <c r="F84" t="str">
        <f t="shared" si="1"/>
        <v/>
      </c>
    </row>
    <row r="85" spans="6:6" x14ac:dyDescent="0.3">
      <c r="F85" t="str">
        <f t="shared" si="1"/>
        <v/>
      </c>
    </row>
    <row r="86" spans="6:6" x14ac:dyDescent="0.3">
      <c r="F86" t="str">
        <f t="shared" si="1"/>
        <v/>
      </c>
    </row>
    <row r="87" spans="6:6" x14ac:dyDescent="0.3">
      <c r="F87" t="str">
        <f t="shared" si="1"/>
        <v/>
      </c>
    </row>
    <row r="88" spans="6:6" x14ac:dyDescent="0.3">
      <c r="F88" t="str">
        <f t="shared" si="1"/>
        <v/>
      </c>
    </row>
    <row r="89" spans="6:6" x14ac:dyDescent="0.3">
      <c r="F89" t="str">
        <f t="shared" si="1"/>
        <v/>
      </c>
    </row>
    <row r="90" spans="6:6" x14ac:dyDescent="0.3">
      <c r="F90" t="str">
        <f t="shared" si="1"/>
        <v/>
      </c>
    </row>
    <row r="91" spans="6:6" x14ac:dyDescent="0.3">
      <c r="F91" t="str">
        <f t="shared" si="1"/>
        <v/>
      </c>
    </row>
    <row r="92" spans="6:6" x14ac:dyDescent="0.3">
      <c r="F92" t="str">
        <f t="shared" si="1"/>
        <v/>
      </c>
    </row>
    <row r="93" spans="6:6" x14ac:dyDescent="0.3">
      <c r="F93" t="str">
        <f t="shared" si="1"/>
        <v/>
      </c>
    </row>
    <row r="94" spans="6:6" x14ac:dyDescent="0.3">
      <c r="F94" t="str">
        <f t="shared" si="1"/>
        <v/>
      </c>
    </row>
    <row r="95" spans="6:6" x14ac:dyDescent="0.3">
      <c r="F95" t="str">
        <f t="shared" si="1"/>
        <v/>
      </c>
    </row>
    <row r="96" spans="6:6" x14ac:dyDescent="0.3">
      <c r="F96" t="str">
        <f t="shared" si="1"/>
        <v/>
      </c>
    </row>
    <row r="97" spans="6:6" x14ac:dyDescent="0.3">
      <c r="F97" t="str">
        <f t="shared" si="1"/>
        <v/>
      </c>
    </row>
    <row r="98" spans="6:6" x14ac:dyDescent="0.3">
      <c r="F98" t="str">
        <f t="shared" si="1"/>
        <v/>
      </c>
    </row>
    <row r="99" spans="6:6" x14ac:dyDescent="0.3">
      <c r="F99" t="str">
        <f t="shared" si="1"/>
        <v/>
      </c>
    </row>
    <row r="100" spans="6:6" x14ac:dyDescent="0.3">
      <c r="F100" t="str">
        <f t="shared" si="1"/>
        <v/>
      </c>
    </row>
    <row r="101" spans="6:6" x14ac:dyDescent="0.3">
      <c r="F101" t="str">
        <f t="shared" si="1"/>
        <v/>
      </c>
    </row>
    <row r="102" spans="6:6" x14ac:dyDescent="0.3">
      <c r="F102" t="str">
        <f t="shared" si="1"/>
        <v/>
      </c>
    </row>
    <row r="103" spans="6:6" x14ac:dyDescent="0.3">
      <c r="F103" t="str">
        <f t="shared" si="1"/>
        <v/>
      </c>
    </row>
    <row r="104" spans="6:6" x14ac:dyDescent="0.3">
      <c r="F104" t="str">
        <f t="shared" si="1"/>
        <v/>
      </c>
    </row>
    <row r="105" spans="6:6" x14ac:dyDescent="0.3">
      <c r="F105" t="str">
        <f t="shared" si="1"/>
        <v/>
      </c>
    </row>
    <row r="106" spans="6:6" x14ac:dyDescent="0.3">
      <c r="F106" t="str">
        <f t="shared" si="1"/>
        <v/>
      </c>
    </row>
    <row r="107" spans="6:6" x14ac:dyDescent="0.3">
      <c r="F107" t="str">
        <f t="shared" si="1"/>
        <v/>
      </c>
    </row>
    <row r="108" spans="6:6" x14ac:dyDescent="0.3">
      <c r="F108" t="str">
        <f t="shared" si="1"/>
        <v/>
      </c>
    </row>
    <row r="109" spans="6:6" x14ac:dyDescent="0.3">
      <c r="F109" t="str">
        <f t="shared" si="1"/>
        <v/>
      </c>
    </row>
    <row r="110" spans="6:6" x14ac:dyDescent="0.3">
      <c r="F110" t="str">
        <f t="shared" si="1"/>
        <v/>
      </c>
    </row>
    <row r="111" spans="6:6" x14ac:dyDescent="0.3">
      <c r="F111" t="str">
        <f t="shared" si="1"/>
        <v/>
      </c>
    </row>
    <row r="112" spans="6:6" x14ac:dyDescent="0.3">
      <c r="F112" t="str">
        <f t="shared" si="1"/>
        <v/>
      </c>
    </row>
    <row r="113" spans="6:6" x14ac:dyDescent="0.3">
      <c r="F113" t="str">
        <f t="shared" si="1"/>
        <v/>
      </c>
    </row>
    <row r="114" spans="6:6" x14ac:dyDescent="0.3">
      <c r="F114" t="str">
        <f t="shared" si="1"/>
        <v/>
      </c>
    </row>
  </sheetData>
  <pageMargins left="0.7" right="0.7" top="0.75" bottom="0.75" header="0.3" footer="0.3"/>
  <drawing r:id="rId3"/>
  <extLst>
    <ext xmlns:x15="http://schemas.microsoft.com/office/spreadsheetml/2010/11/main" uri="{7E03D99C-DC04-49d9-9315-930204A7B6E9}">
      <x15:timelineRefs>
        <x15:timelineRef r:id="rId4"/>
      </x15:timelineRef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45B65-4CBA-439F-A613-3CE34E04EA99}">
  <dimension ref="F3:Z2007"/>
  <sheetViews>
    <sheetView topLeftCell="D2" zoomScale="69" zoomScaleNormal="69" workbookViewId="0">
      <selection activeCell="O11" sqref="O11"/>
    </sheetView>
  </sheetViews>
  <sheetFormatPr defaultColWidth="9.109375" defaultRowHeight="14.4" x14ac:dyDescent="0.3"/>
  <cols>
    <col min="1" max="4" width="9.109375" style="26"/>
    <col min="5" max="5" width="8.44140625" style="26" customWidth="1"/>
    <col min="6" max="6" width="19.33203125" style="26" customWidth="1"/>
    <col min="7" max="7" width="23.77734375" style="26" bestFit="1" customWidth="1"/>
    <col min="8" max="8" width="23.33203125" style="26" bestFit="1" customWidth="1"/>
    <col min="9" max="9" width="31.21875" style="26" bestFit="1" customWidth="1"/>
    <col min="10" max="10" width="45.5546875" style="26" bestFit="1" customWidth="1"/>
    <col min="11" max="11" width="48.109375" style="26" bestFit="1" customWidth="1"/>
    <col min="12" max="12" width="38.109375" style="26" customWidth="1"/>
    <col min="13" max="14" width="9.109375" style="26"/>
    <col min="15" max="15" width="46" style="26" bestFit="1" customWidth="1"/>
    <col min="16" max="25" width="9.109375" style="26"/>
    <col min="26" max="26" width="46" style="26" bestFit="1" customWidth="1"/>
    <col min="27" max="27" width="12.109375" style="26" bestFit="1" customWidth="1"/>
    <col min="28" max="16384" width="9.109375" style="26"/>
  </cols>
  <sheetData>
    <row r="3" spans="6:26" ht="15.6" x14ac:dyDescent="0.3">
      <c r="G3" s="27" t="s">
        <v>609</v>
      </c>
      <c r="H3" s="28" t="s" vm="1">
        <v>624</v>
      </c>
    </row>
    <row r="4" spans="6:26" ht="16.5" customHeight="1" x14ac:dyDescent="0.3"/>
    <row r="5" spans="6:26" ht="24" customHeight="1" x14ac:dyDescent="0.3">
      <c r="F5" s="36" t="s">
        <v>2842</v>
      </c>
      <c r="G5" s="29" t="s">
        <v>2844</v>
      </c>
      <c r="H5" s="29" t="s">
        <v>2843</v>
      </c>
      <c r="I5" s="41" t="s">
        <v>2845</v>
      </c>
      <c r="J5" s="29" t="s">
        <v>2848</v>
      </c>
      <c r="K5" s="29" t="s">
        <v>2847</v>
      </c>
      <c r="L5" s="35" t="s">
        <v>2849</v>
      </c>
    </row>
    <row r="6" spans="6:26" ht="25.8" x14ac:dyDescent="0.3">
      <c r="F6" s="39">
        <v>2000</v>
      </c>
      <c r="G6" s="40">
        <v>324</v>
      </c>
      <c r="H6" s="30">
        <v>26180.5605</v>
      </c>
      <c r="I6" s="37">
        <v>52361094</v>
      </c>
      <c r="J6" s="37">
        <v>52361121</v>
      </c>
      <c r="K6" s="32">
        <v>53861255</v>
      </c>
      <c r="L6" s="34">
        <v>0.71050000000000002</v>
      </c>
    </row>
    <row r="9" spans="6:26" x14ac:dyDescent="0.3">
      <c r="Z9" s="26" t="s">
        <v>2846</v>
      </c>
    </row>
    <row r="10" spans="6:26" x14ac:dyDescent="0.3">
      <c r="Z10" s="26">
        <v>53861255</v>
      </c>
    </row>
    <row r="12" spans="6:26" ht="15.6" x14ac:dyDescent="0.3">
      <c r="Z12" s="33" t="s">
        <v>2847</v>
      </c>
    </row>
    <row r="13" spans="6:26" ht="25.8" x14ac:dyDescent="0.3">
      <c r="Z13" s="31">
        <v>53861255</v>
      </c>
    </row>
    <row r="16" spans="6:26" x14ac:dyDescent="0.3">
      <c r="Z16" s="26" t="s">
        <v>2847</v>
      </c>
    </row>
    <row r="17" spans="26:26" x14ac:dyDescent="0.3">
      <c r="Z17" s="26">
        <v>53861255</v>
      </c>
    </row>
    <row r="33" s="26" customFormat="1" x14ac:dyDescent="0.3"/>
    <row r="34" s="26" customFormat="1" x14ac:dyDescent="0.3"/>
    <row r="35" s="26" customFormat="1" x14ac:dyDescent="0.3"/>
    <row r="36" s="26" customFormat="1" x14ac:dyDescent="0.3"/>
    <row r="37" s="26" customFormat="1" x14ac:dyDescent="0.3"/>
    <row r="38" s="26" customFormat="1" x14ac:dyDescent="0.3"/>
    <row r="39" s="26" customFormat="1" x14ac:dyDescent="0.3"/>
    <row r="40" s="26" customFormat="1" x14ac:dyDescent="0.3"/>
    <row r="41" s="26" customFormat="1" x14ac:dyDescent="0.3"/>
    <row r="42" s="26" customFormat="1" x14ac:dyDescent="0.3"/>
    <row r="43" s="26" customFormat="1" x14ac:dyDescent="0.3"/>
    <row r="44" s="26" customFormat="1" x14ac:dyDescent="0.3"/>
    <row r="45" s="26" customFormat="1" x14ac:dyDescent="0.3"/>
    <row r="46" s="26" customFormat="1" x14ac:dyDescent="0.3"/>
    <row r="47" s="26" customFormat="1" x14ac:dyDescent="0.3"/>
    <row r="48" s="26" customFormat="1" x14ac:dyDescent="0.3"/>
    <row r="49" s="26" customFormat="1" x14ac:dyDescent="0.3"/>
    <row r="50" s="26" customFormat="1" x14ac:dyDescent="0.3"/>
    <row r="51" s="26" customFormat="1" x14ac:dyDescent="0.3"/>
    <row r="52" s="26" customFormat="1" x14ac:dyDescent="0.3"/>
    <row r="53" s="26" customFormat="1" x14ac:dyDescent="0.3"/>
    <row r="54" s="26" customFormat="1" x14ac:dyDescent="0.3"/>
    <row r="55" s="26" customFormat="1" x14ac:dyDescent="0.3"/>
    <row r="56" s="26" customFormat="1" x14ac:dyDescent="0.3"/>
    <row r="57" s="26" customFormat="1" x14ac:dyDescent="0.3"/>
    <row r="58" s="26" customFormat="1" x14ac:dyDescent="0.3"/>
    <row r="59" s="26" customFormat="1" x14ac:dyDescent="0.3"/>
    <row r="60" s="26" customFormat="1" x14ac:dyDescent="0.3"/>
    <row r="61" s="26" customFormat="1" x14ac:dyDescent="0.3"/>
    <row r="62" s="26" customFormat="1" x14ac:dyDescent="0.3"/>
    <row r="63" s="26" customFormat="1" x14ac:dyDescent="0.3"/>
    <row r="64" s="26" customFormat="1" x14ac:dyDescent="0.3"/>
    <row r="65" s="26" customFormat="1" x14ac:dyDescent="0.3"/>
    <row r="66" s="26" customFormat="1" x14ac:dyDescent="0.3"/>
    <row r="67" s="26" customFormat="1" x14ac:dyDescent="0.3"/>
    <row r="68" s="26" customFormat="1" x14ac:dyDescent="0.3"/>
    <row r="69" s="26" customFormat="1" x14ac:dyDescent="0.3"/>
    <row r="70" s="26" customFormat="1" x14ac:dyDescent="0.3"/>
    <row r="71" s="26" customFormat="1" x14ac:dyDescent="0.3"/>
    <row r="72" s="26" customFormat="1" x14ac:dyDescent="0.3"/>
    <row r="73" s="26" customFormat="1" x14ac:dyDescent="0.3"/>
    <row r="74" s="26" customFormat="1" x14ac:dyDescent="0.3"/>
    <row r="75" s="26" customFormat="1" x14ac:dyDescent="0.3"/>
    <row r="76" s="26" customFormat="1" x14ac:dyDescent="0.3"/>
    <row r="77" s="26" customFormat="1" x14ac:dyDescent="0.3"/>
    <row r="78" s="26" customFormat="1" x14ac:dyDescent="0.3"/>
    <row r="79" s="26" customFormat="1" x14ac:dyDescent="0.3"/>
    <row r="80" s="26" customFormat="1" x14ac:dyDescent="0.3"/>
    <row r="81" s="26" customFormat="1" x14ac:dyDescent="0.3"/>
    <row r="82" s="26" customFormat="1" x14ac:dyDescent="0.3"/>
    <row r="83" s="26" customFormat="1" x14ac:dyDescent="0.3"/>
    <row r="84" s="26" customFormat="1" x14ac:dyDescent="0.3"/>
    <row r="85" s="26" customFormat="1" x14ac:dyDescent="0.3"/>
    <row r="86" s="26" customFormat="1" x14ac:dyDescent="0.3"/>
    <row r="87" s="26" customFormat="1" x14ac:dyDescent="0.3"/>
    <row r="88" s="26" customFormat="1" x14ac:dyDescent="0.3"/>
    <row r="89" s="26" customFormat="1" x14ac:dyDescent="0.3"/>
    <row r="90" s="26" customFormat="1" x14ac:dyDescent="0.3"/>
    <row r="91" s="26" customFormat="1" x14ac:dyDescent="0.3"/>
    <row r="92" s="26" customFormat="1" x14ac:dyDescent="0.3"/>
    <row r="93" s="26" customFormat="1" x14ac:dyDescent="0.3"/>
    <row r="94" s="26" customFormat="1" x14ac:dyDescent="0.3"/>
    <row r="95" s="26" customFormat="1" x14ac:dyDescent="0.3"/>
    <row r="96" s="26" customFormat="1" x14ac:dyDescent="0.3"/>
    <row r="97" s="26" customFormat="1" x14ac:dyDescent="0.3"/>
    <row r="98" s="26" customFormat="1" x14ac:dyDescent="0.3"/>
    <row r="99" s="26" customFormat="1" x14ac:dyDescent="0.3"/>
    <row r="100" s="26" customFormat="1" x14ac:dyDescent="0.3"/>
    <row r="101" s="26" customFormat="1" x14ac:dyDescent="0.3"/>
    <row r="102" s="26" customFormat="1" x14ac:dyDescent="0.3"/>
    <row r="103" s="26" customFormat="1" x14ac:dyDescent="0.3"/>
    <row r="104" s="26" customFormat="1" x14ac:dyDescent="0.3"/>
    <row r="105" s="26" customFormat="1" x14ac:dyDescent="0.3"/>
    <row r="106" s="26" customFormat="1" x14ac:dyDescent="0.3"/>
    <row r="107" s="26" customFormat="1" x14ac:dyDescent="0.3"/>
    <row r="108" s="26" customFormat="1" x14ac:dyDescent="0.3"/>
    <row r="109" s="26" customFormat="1" x14ac:dyDescent="0.3"/>
    <row r="110" s="26" customFormat="1" x14ac:dyDescent="0.3"/>
    <row r="111" s="26" customFormat="1" x14ac:dyDescent="0.3"/>
    <row r="112" s="26" customFormat="1" x14ac:dyDescent="0.3"/>
    <row r="113" s="26" customFormat="1" x14ac:dyDescent="0.3"/>
    <row r="114" s="26" customFormat="1" x14ac:dyDescent="0.3"/>
    <row r="115" s="26" customFormat="1" x14ac:dyDescent="0.3"/>
    <row r="116" s="26" customFormat="1" x14ac:dyDescent="0.3"/>
    <row r="117" s="26" customFormat="1" x14ac:dyDescent="0.3"/>
    <row r="118" s="26" customFormat="1" x14ac:dyDescent="0.3"/>
    <row r="119" s="26" customFormat="1" x14ac:dyDescent="0.3"/>
    <row r="120" s="26" customFormat="1" x14ac:dyDescent="0.3"/>
    <row r="121" s="26" customFormat="1" x14ac:dyDescent="0.3"/>
    <row r="122" s="26" customFormat="1" x14ac:dyDescent="0.3"/>
    <row r="123" s="26" customFormat="1" x14ac:dyDescent="0.3"/>
    <row r="124" s="26" customFormat="1" x14ac:dyDescent="0.3"/>
    <row r="125" s="26" customFormat="1" x14ac:dyDescent="0.3"/>
    <row r="126" s="26" customFormat="1" x14ac:dyDescent="0.3"/>
    <row r="127" s="26" customFormat="1" x14ac:dyDescent="0.3"/>
    <row r="128" s="26" customFormat="1" x14ac:dyDescent="0.3"/>
    <row r="129" s="26" customFormat="1" x14ac:dyDescent="0.3"/>
    <row r="130" s="26" customFormat="1" x14ac:dyDescent="0.3"/>
    <row r="131" s="26" customFormat="1" x14ac:dyDescent="0.3"/>
    <row r="132" s="26" customFormat="1" x14ac:dyDescent="0.3"/>
    <row r="133" s="26" customFormat="1" x14ac:dyDescent="0.3"/>
    <row r="134" s="26" customFormat="1" x14ac:dyDescent="0.3"/>
    <row r="135" s="26" customFormat="1" x14ac:dyDescent="0.3"/>
    <row r="136" s="26" customFormat="1" x14ac:dyDescent="0.3"/>
    <row r="137" s="26" customFormat="1" x14ac:dyDescent="0.3"/>
    <row r="138" s="26" customFormat="1" x14ac:dyDescent="0.3"/>
    <row r="139" s="26" customFormat="1" x14ac:dyDescent="0.3"/>
    <row r="140" s="26" customFormat="1" x14ac:dyDescent="0.3"/>
    <row r="141" s="26" customFormat="1" x14ac:dyDescent="0.3"/>
    <row r="142" s="26" customFormat="1" x14ac:dyDescent="0.3"/>
    <row r="143" s="26" customFormat="1" x14ac:dyDescent="0.3"/>
    <row r="144" s="26" customFormat="1" x14ac:dyDescent="0.3"/>
    <row r="145" s="26" customFormat="1" x14ac:dyDescent="0.3"/>
    <row r="146" s="26" customFormat="1" x14ac:dyDescent="0.3"/>
    <row r="147" s="26" customFormat="1" x14ac:dyDescent="0.3"/>
    <row r="148" s="26" customFormat="1" x14ac:dyDescent="0.3"/>
    <row r="149" s="26" customFormat="1" x14ac:dyDescent="0.3"/>
    <row r="150" s="26" customFormat="1" x14ac:dyDescent="0.3"/>
    <row r="151" s="26" customFormat="1" x14ac:dyDescent="0.3"/>
    <row r="152" s="26" customFormat="1" x14ac:dyDescent="0.3"/>
    <row r="153" s="26" customFormat="1" x14ac:dyDescent="0.3"/>
    <row r="154" s="26" customFormat="1" x14ac:dyDescent="0.3"/>
    <row r="155" s="26" customFormat="1" x14ac:dyDescent="0.3"/>
    <row r="156" s="26" customFormat="1" x14ac:dyDescent="0.3"/>
    <row r="157" s="26" customFormat="1" x14ac:dyDescent="0.3"/>
    <row r="158" s="26" customFormat="1" x14ac:dyDescent="0.3"/>
    <row r="159" s="26" customFormat="1" x14ac:dyDescent="0.3"/>
    <row r="160" s="26" customFormat="1" x14ac:dyDescent="0.3"/>
    <row r="161" s="26" customFormat="1" x14ac:dyDescent="0.3"/>
    <row r="162" s="26" customFormat="1" x14ac:dyDescent="0.3"/>
    <row r="163" s="26" customFormat="1" x14ac:dyDescent="0.3"/>
    <row r="164" s="26" customFormat="1" x14ac:dyDescent="0.3"/>
    <row r="165" s="26" customFormat="1" x14ac:dyDescent="0.3"/>
    <row r="166" s="26" customFormat="1" x14ac:dyDescent="0.3"/>
    <row r="167" s="26" customFormat="1" x14ac:dyDescent="0.3"/>
    <row r="168" s="26" customFormat="1" x14ac:dyDescent="0.3"/>
    <row r="169" s="26" customFormat="1" x14ac:dyDescent="0.3"/>
    <row r="170" s="26" customFormat="1" x14ac:dyDescent="0.3"/>
    <row r="171" s="26" customFormat="1" x14ac:dyDescent="0.3"/>
    <row r="172" s="26" customFormat="1" x14ac:dyDescent="0.3"/>
    <row r="173" s="26" customFormat="1" x14ac:dyDescent="0.3"/>
    <row r="174" s="26" customFormat="1" x14ac:dyDescent="0.3"/>
    <row r="175" s="26" customFormat="1" x14ac:dyDescent="0.3"/>
    <row r="176" s="26" customFormat="1" x14ac:dyDescent="0.3"/>
    <row r="177" s="26" customFormat="1" x14ac:dyDescent="0.3"/>
    <row r="178" s="26" customFormat="1" x14ac:dyDescent="0.3"/>
    <row r="179" s="26" customFormat="1" x14ac:dyDescent="0.3"/>
    <row r="180" s="26" customFormat="1" x14ac:dyDescent="0.3"/>
    <row r="181" s="26" customFormat="1" x14ac:dyDescent="0.3"/>
    <row r="182" s="26" customFormat="1" x14ac:dyDescent="0.3"/>
    <row r="183" s="26" customFormat="1" x14ac:dyDescent="0.3"/>
    <row r="184" s="26" customFormat="1" x14ac:dyDescent="0.3"/>
    <row r="185" s="26" customFormat="1" x14ac:dyDescent="0.3"/>
    <row r="186" s="26" customFormat="1" x14ac:dyDescent="0.3"/>
    <row r="187" s="26" customFormat="1" x14ac:dyDescent="0.3"/>
    <row r="188" s="26" customFormat="1" x14ac:dyDescent="0.3"/>
    <row r="189" s="26" customFormat="1" x14ac:dyDescent="0.3"/>
    <row r="190" s="26" customFormat="1" x14ac:dyDescent="0.3"/>
    <row r="191" s="26" customFormat="1" x14ac:dyDescent="0.3"/>
    <row r="192" s="26" customFormat="1" x14ac:dyDescent="0.3"/>
    <row r="193" s="26" customFormat="1" x14ac:dyDescent="0.3"/>
    <row r="194" s="26" customFormat="1" x14ac:dyDescent="0.3"/>
    <row r="195" s="26" customFormat="1" x14ac:dyDescent="0.3"/>
    <row r="196" s="26" customFormat="1" x14ac:dyDescent="0.3"/>
    <row r="197" s="26" customFormat="1" x14ac:dyDescent="0.3"/>
    <row r="198" s="26" customFormat="1" x14ac:dyDescent="0.3"/>
    <row r="199" s="26" customFormat="1" x14ac:dyDescent="0.3"/>
    <row r="200" s="26" customFormat="1" x14ac:dyDescent="0.3"/>
    <row r="201" s="26" customFormat="1" x14ac:dyDescent="0.3"/>
    <row r="202" s="26" customFormat="1" x14ac:dyDescent="0.3"/>
    <row r="203" s="26" customFormat="1" x14ac:dyDescent="0.3"/>
    <row r="204" s="26" customFormat="1" x14ac:dyDescent="0.3"/>
    <row r="205" s="26" customFormat="1" x14ac:dyDescent="0.3"/>
    <row r="206" s="26" customFormat="1" x14ac:dyDescent="0.3"/>
    <row r="207" s="26" customFormat="1" x14ac:dyDescent="0.3"/>
    <row r="208" s="26" customFormat="1" x14ac:dyDescent="0.3"/>
    <row r="209" s="26" customFormat="1" x14ac:dyDescent="0.3"/>
    <row r="210" s="26" customFormat="1" x14ac:dyDescent="0.3"/>
    <row r="211" s="26" customFormat="1" x14ac:dyDescent="0.3"/>
    <row r="212" s="26" customFormat="1" x14ac:dyDescent="0.3"/>
    <row r="213" s="26" customFormat="1" x14ac:dyDescent="0.3"/>
    <row r="214" s="26" customFormat="1" x14ac:dyDescent="0.3"/>
    <row r="215" s="26" customFormat="1" x14ac:dyDescent="0.3"/>
    <row r="216" s="26" customFormat="1" x14ac:dyDescent="0.3"/>
    <row r="217" s="26" customFormat="1" x14ac:dyDescent="0.3"/>
    <row r="218" s="26" customFormat="1" x14ac:dyDescent="0.3"/>
    <row r="219" s="26" customFormat="1" x14ac:dyDescent="0.3"/>
    <row r="220" s="26" customFormat="1" x14ac:dyDescent="0.3"/>
    <row r="221" s="26" customFormat="1" x14ac:dyDescent="0.3"/>
    <row r="222" s="26" customFormat="1" x14ac:dyDescent="0.3"/>
    <row r="223" s="26" customFormat="1" x14ac:dyDescent="0.3"/>
    <row r="224" s="26" customFormat="1" x14ac:dyDescent="0.3"/>
    <row r="225" s="26" customFormat="1" x14ac:dyDescent="0.3"/>
    <row r="226" s="26" customFormat="1" x14ac:dyDescent="0.3"/>
    <row r="227" s="26" customFormat="1" x14ac:dyDescent="0.3"/>
    <row r="228" s="26" customFormat="1" x14ac:dyDescent="0.3"/>
    <row r="229" s="26" customFormat="1" x14ac:dyDescent="0.3"/>
    <row r="230" s="26" customFormat="1" x14ac:dyDescent="0.3"/>
    <row r="231" s="26" customFormat="1" x14ac:dyDescent="0.3"/>
    <row r="232" s="26" customFormat="1" x14ac:dyDescent="0.3"/>
    <row r="233" s="26" customFormat="1" x14ac:dyDescent="0.3"/>
    <row r="234" s="26" customFormat="1" x14ac:dyDescent="0.3"/>
    <row r="235" s="26" customFormat="1" x14ac:dyDescent="0.3"/>
    <row r="236" s="26" customFormat="1" x14ac:dyDescent="0.3"/>
    <row r="237" s="26" customFormat="1" x14ac:dyDescent="0.3"/>
    <row r="238" s="26" customFormat="1" x14ac:dyDescent="0.3"/>
    <row r="239" s="26" customFormat="1" x14ac:dyDescent="0.3"/>
    <row r="240" s="26" customFormat="1" x14ac:dyDescent="0.3"/>
    <row r="241" s="26" customFormat="1" x14ac:dyDescent="0.3"/>
    <row r="242" s="26" customFormat="1" x14ac:dyDescent="0.3"/>
    <row r="243" s="26" customFormat="1" x14ac:dyDescent="0.3"/>
    <row r="244" s="26" customFormat="1" x14ac:dyDescent="0.3"/>
    <row r="245" s="26" customFormat="1" x14ac:dyDescent="0.3"/>
    <row r="246" s="26" customFormat="1" x14ac:dyDescent="0.3"/>
    <row r="247" s="26" customFormat="1" x14ac:dyDescent="0.3"/>
    <row r="248" s="26" customFormat="1" x14ac:dyDescent="0.3"/>
    <row r="249" s="26" customFormat="1" x14ac:dyDescent="0.3"/>
    <row r="250" s="26" customFormat="1" x14ac:dyDescent="0.3"/>
    <row r="251" s="26" customFormat="1" x14ac:dyDescent="0.3"/>
    <row r="252" s="26" customFormat="1" x14ac:dyDescent="0.3"/>
    <row r="253" s="26" customFormat="1" x14ac:dyDescent="0.3"/>
    <row r="254" s="26" customFormat="1" x14ac:dyDescent="0.3"/>
    <row r="255" s="26" customFormat="1" x14ac:dyDescent="0.3"/>
    <row r="256" s="26" customFormat="1" x14ac:dyDescent="0.3"/>
    <row r="257" s="26" customFormat="1" x14ac:dyDescent="0.3"/>
    <row r="258" s="26" customFormat="1" x14ac:dyDescent="0.3"/>
    <row r="259" s="26" customFormat="1" x14ac:dyDescent="0.3"/>
    <row r="260" s="26" customFormat="1" x14ac:dyDescent="0.3"/>
    <row r="261" s="26" customFormat="1" x14ac:dyDescent="0.3"/>
    <row r="262" s="26" customFormat="1" x14ac:dyDescent="0.3"/>
    <row r="263" s="26" customFormat="1" x14ac:dyDescent="0.3"/>
    <row r="264" s="26" customFormat="1" x14ac:dyDescent="0.3"/>
    <row r="265" s="26" customFormat="1" x14ac:dyDescent="0.3"/>
    <row r="266" s="26" customFormat="1" x14ac:dyDescent="0.3"/>
    <row r="267" s="26" customFormat="1" x14ac:dyDescent="0.3"/>
    <row r="268" s="26" customFormat="1" x14ac:dyDescent="0.3"/>
    <row r="269" s="26" customFormat="1" x14ac:dyDescent="0.3"/>
    <row r="270" s="26" customFormat="1" x14ac:dyDescent="0.3"/>
    <row r="271" s="26" customFormat="1" x14ac:dyDescent="0.3"/>
    <row r="272" s="26" customFormat="1" x14ac:dyDescent="0.3"/>
    <row r="273" s="26" customFormat="1" x14ac:dyDescent="0.3"/>
    <row r="274" s="26" customFormat="1" x14ac:dyDescent="0.3"/>
    <row r="275" s="26" customFormat="1" x14ac:dyDescent="0.3"/>
    <row r="276" s="26" customFormat="1" x14ac:dyDescent="0.3"/>
    <row r="277" s="26" customFormat="1" x14ac:dyDescent="0.3"/>
    <row r="278" s="26" customFormat="1" x14ac:dyDescent="0.3"/>
    <row r="279" s="26" customFormat="1" x14ac:dyDescent="0.3"/>
    <row r="280" s="26" customFormat="1" x14ac:dyDescent="0.3"/>
    <row r="281" s="26" customFormat="1" x14ac:dyDescent="0.3"/>
    <row r="282" s="26" customFormat="1" x14ac:dyDescent="0.3"/>
    <row r="283" s="26" customFormat="1" x14ac:dyDescent="0.3"/>
    <row r="284" s="26" customFormat="1" x14ac:dyDescent="0.3"/>
    <row r="285" s="26" customFormat="1" x14ac:dyDescent="0.3"/>
    <row r="286" s="26" customFormat="1" x14ac:dyDescent="0.3"/>
    <row r="287" s="26" customFormat="1" x14ac:dyDescent="0.3"/>
    <row r="288" s="26" customFormat="1" x14ac:dyDescent="0.3"/>
    <row r="289" s="26" customFormat="1" x14ac:dyDescent="0.3"/>
    <row r="290" s="26" customFormat="1" x14ac:dyDescent="0.3"/>
    <row r="291" s="26" customFormat="1" x14ac:dyDescent="0.3"/>
    <row r="292" s="26" customFormat="1" x14ac:dyDescent="0.3"/>
    <row r="293" s="26" customFormat="1" x14ac:dyDescent="0.3"/>
    <row r="294" s="26" customFormat="1" x14ac:dyDescent="0.3"/>
    <row r="295" s="26" customFormat="1" x14ac:dyDescent="0.3"/>
    <row r="296" s="26" customFormat="1" x14ac:dyDescent="0.3"/>
    <row r="297" s="26" customFormat="1" x14ac:dyDescent="0.3"/>
    <row r="298" s="26" customFormat="1" x14ac:dyDescent="0.3"/>
    <row r="299" s="26" customFormat="1" x14ac:dyDescent="0.3"/>
    <row r="300" s="26" customFormat="1" x14ac:dyDescent="0.3"/>
    <row r="301" s="26" customFormat="1" x14ac:dyDescent="0.3"/>
    <row r="302" s="26" customFormat="1" x14ac:dyDescent="0.3"/>
    <row r="303" s="26" customFormat="1" x14ac:dyDescent="0.3"/>
    <row r="304" s="26" customFormat="1" x14ac:dyDescent="0.3"/>
    <row r="305" s="26" customFormat="1" x14ac:dyDescent="0.3"/>
    <row r="306" s="26" customFormat="1" x14ac:dyDescent="0.3"/>
    <row r="307" s="26" customFormat="1" x14ac:dyDescent="0.3"/>
    <row r="308" s="26" customFormat="1" x14ac:dyDescent="0.3"/>
    <row r="309" s="26" customFormat="1" x14ac:dyDescent="0.3"/>
    <row r="310" s="26" customFormat="1" x14ac:dyDescent="0.3"/>
    <row r="311" s="26" customFormat="1" x14ac:dyDescent="0.3"/>
    <row r="312" s="26" customFormat="1" x14ac:dyDescent="0.3"/>
    <row r="313" s="26" customFormat="1" x14ac:dyDescent="0.3"/>
    <row r="314" s="26" customFormat="1" x14ac:dyDescent="0.3"/>
    <row r="315" s="26" customFormat="1" x14ac:dyDescent="0.3"/>
    <row r="316" s="26" customFormat="1" x14ac:dyDescent="0.3"/>
    <row r="317" s="26" customFormat="1" x14ac:dyDescent="0.3"/>
    <row r="318" s="26" customFormat="1" x14ac:dyDescent="0.3"/>
    <row r="319" s="26" customFormat="1" x14ac:dyDescent="0.3"/>
    <row r="320" s="26" customFormat="1" x14ac:dyDescent="0.3"/>
    <row r="321" s="26" customFormat="1" x14ac:dyDescent="0.3"/>
    <row r="322" s="26" customFormat="1" x14ac:dyDescent="0.3"/>
    <row r="323" s="26" customFormat="1" x14ac:dyDescent="0.3"/>
    <row r="324" s="26" customFormat="1" x14ac:dyDescent="0.3"/>
    <row r="325" s="26" customFormat="1" x14ac:dyDescent="0.3"/>
    <row r="326" s="26" customFormat="1" x14ac:dyDescent="0.3"/>
    <row r="327" s="26" customFormat="1" x14ac:dyDescent="0.3"/>
    <row r="328" s="26" customFormat="1" x14ac:dyDescent="0.3"/>
    <row r="329" s="26" customFormat="1" x14ac:dyDescent="0.3"/>
    <row r="330" s="26" customFormat="1" x14ac:dyDescent="0.3"/>
    <row r="331" s="26" customFormat="1" x14ac:dyDescent="0.3"/>
    <row r="332" s="26" customFormat="1" x14ac:dyDescent="0.3"/>
    <row r="333" s="26" customFormat="1" x14ac:dyDescent="0.3"/>
    <row r="334" s="26" customFormat="1" x14ac:dyDescent="0.3"/>
    <row r="335" s="26" customFormat="1" x14ac:dyDescent="0.3"/>
    <row r="336" s="26" customFormat="1" x14ac:dyDescent="0.3"/>
    <row r="337" s="26" customFormat="1" x14ac:dyDescent="0.3"/>
    <row r="338" s="26" customFormat="1" x14ac:dyDescent="0.3"/>
    <row r="339" s="26" customFormat="1" x14ac:dyDescent="0.3"/>
    <row r="340" s="26" customFormat="1" x14ac:dyDescent="0.3"/>
    <row r="341" s="26" customFormat="1" x14ac:dyDescent="0.3"/>
    <row r="342" s="26" customFormat="1" x14ac:dyDescent="0.3"/>
    <row r="343" s="26" customFormat="1" x14ac:dyDescent="0.3"/>
    <row r="344" s="26" customFormat="1" x14ac:dyDescent="0.3"/>
    <row r="345" s="26" customFormat="1" x14ac:dyDescent="0.3"/>
    <row r="346" s="26" customFormat="1" x14ac:dyDescent="0.3"/>
    <row r="347" s="26" customFormat="1" x14ac:dyDescent="0.3"/>
    <row r="348" s="26" customFormat="1" x14ac:dyDescent="0.3"/>
    <row r="349" s="26" customFormat="1" x14ac:dyDescent="0.3"/>
    <row r="350" s="26" customFormat="1" x14ac:dyDescent="0.3"/>
    <row r="351" s="26" customFormat="1" x14ac:dyDescent="0.3"/>
    <row r="352" s="26" customFormat="1" x14ac:dyDescent="0.3"/>
    <row r="353" s="26" customFormat="1" x14ac:dyDescent="0.3"/>
    <row r="354" s="26" customFormat="1" x14ac:dyDescent="0.3"/>
    <row r="355" s="26" customFormat="1" x14ac:dyDescent="0.3"/>
    <row r="356" s="26" customFormat="1" x14ac:dyDescent="0.3"/>
    <row r="357" s="26" customFormat="1" x14ac:dyDescent="0.3"/>
    <row r="358" s="26" customFormat="1" x14ac:dyDescent="0.3"/>
    <row r="359" s="26" customFormat="1" x14ac:dyDescent="0.3"/>
    <row r="360" s="26" customFormat="1" x14ac:dyDescent="0.3"/>
    <row r="361" s="26" customFormat="1" x14ac:dyDescent="0.3"/>
    <row r="362" s="26" customFormat="1" x14ac:dyDescent="0.3"/>
    <row r="363" s="26" customFormat="1" x14ac:dyDescent="0.3"/>
    <row r="364" s="26" customFormat="1" x14ac:dyDescent="0.3"/>
    <row r="365" s="26" customFormat="1" x14ac:dyDescent="0.3"/>
    <row r="366" s="26" customFormat="1" x14ac:dyDescent="0.3"/>
    <row r="367" s="26" customFormat="1" x14ac:dyDescent="0.3"/>
    <row r="368" s="26" customFormat="1" x14ac:dyDescent="0.3"/>
    <row r="369" s="26" customFormat="1" x14ac:dyDescent="0.3"/>
    <row r="370" s="26" customFormat="1" x14ac:dyDescent="0.3"/>
    <row r="371" s="26" customFormat="1" x14ac:dyDescent="0.3"/>
    <row r="372" s="26" customFormat="1" x14ac:dyDescent="0.3"/>
    <row r="373" s="26" customFormat="1" x14ac:dyDescent="0.3"/>
    <row r="374" s="26" customFormat="1" x14ac:dyDescent="0.3"/>
    <row r="375" s="26" customFormat="1" x14ac:dyDescent="0.3"/>
    <row r="376" s="26" customFormat="1" x14ac:dyDescent="0.3"/>
    <row r="377" s="26" customFormat="1" x14ac:dyDescent="0.3"/>
    <row r="378" s="26" customFormat="1" x14ac:dyDescent="0.3"/>
    <row r="379" s="26" customFormat="1" x14ac:dyDescent="0.3"/>
    <row r="380" s="26" customFormat="1" x14ac:dyDescent="0.3"/>
    <row r="381" s="26" customFormat="1" x14ac:dyDescent="0.3"/>
    <row r="382" s="26" customFormat="1" x14ac:dyDescent="0.3"/>
    <row r="383" s="26" customFormat="1" x14ac:dyDescent="0.3"/>
    <row r="384" s="26" customFormat="1" x14ac:dyDescent="0.3"/>
    <row r="385" s="26" customFormat="1" x14ac:dyDescent="0.3"/>
    <row r="386" s="26" customFormat="1" x14ac:dyDescent="0.3"/>
    <row r="387" s="26" customFormat="1" x14ac:dyDescent="0.3"/>
    <row r="388" s="26" customFormat="1" x14ac:dyDescent="0.3"/>
    <row r="389" s="26" customFormat="1" x14ac:dyDescent="0.3"/>
    <row r="390" s="26" customFormat="1" x14ac:dyDescent="0.3"/>
    <row r="391" s="26" customFormat="1" x14ac:dyDescent="0.3"/>
    <row r="392" s="26" customFormat="1" x14ac:dyDescent="0.3"/>
    <row r="393" s="26" customFormat="1" x14ac:dyDescent="0.3"/>
    <row r="394" s="26" customFormat="1" x14ac:dyDescent="0.3"/>
    <row r="395" s="26" customFormat="1" x14ac:dyDescent="0.3"/>
    <row r="396" s="26" customFormat="1" x14ac:dyDescent="0.3"/>
    <row r="397" s="26" customFormat="1" x14ac:dyDescent="0.3"/>
    <row r="398" s="26" customFormat="1" x14ac:dyDescent="0.3"/>
    <row r="399" s="26" customFormat="1" x14ac:dyDescent="0.3"/>
    <row r="400" s="26" customFormat="1" x14ac:dyDescent="0.3"/>
    <row r="401" s="26" customFormat="1" x14ac:dyDescent="0.3"/>
    <row r="402" s="26" customFormat="1" x14ac:dyDescent="0.3"/>
    <row r="403" s="26" customFormat="1" x14ac:dyDescent="0.3"/>
    <row r="404" s="26" customFormat="1" x14ac:dyDescent="0.3"/>
    <row r="405" s="26" customFormat="1" x14ac:dyDescent="0.3"/>
    <row r="406" s="26" customFormat="1" x14ac:dyDescent="0.3"/>
    <row r="407" s="26" customFormat="1" x14ac:dyDescent="0.3"/>
    <row r="408" s="26" customFormat="1" x14ac:dyDescent="0.3"/>
    <row r="409" s="26" customFormat="1" x14ac:dyDescent="0.3"/>
    <row r="410" s="26" customFormat="1" x14ac:dyDescent="0.3"/>
    <row r="411" s="26" customFormat="1" x14ac:dyDescent="0.3"/>
    <row r="412" s="26" customFormat="1" x14ac:dyDescent="0.3"/>
    <row r="413" s="26" customFormat="1" x14ac:dyDescent="0.3"/>
    <row r="414" s="26" customFormat="1" x14ac:dyDescent="0.3"/>
    <row r="415" s="26" customFormat="1" x14ac:dyDescent="0.3"/>
    <row r="416" s="26" customFormat="1" x14ac:dyDescent="0.3"/>
    <row r="417" s="26" customFormat="1" x14ac:dyDescent="0.3"/>
    <row r="418" s="26" customFormat="1" x14ac:dyDescent="0.3"/>
    <row r="419" s="26" customFormat="1" x14ac:dyDescent="0.3"/>
    <row r="420" s="26" customFormat="1" x14ac:dyDescent="0.3"/>
    <row r="421" s="26" customFormat="1" x14ac:dyDescent="0.3"/>
    <row r="422" s="26" customFormat="1" x14ac:dyDescent="0.3"/>
    <row r="423" s="26" customFormat="1" x14ac:dyDescent="0.3"/>
    <row r="424" s="26" customFormat="1" x14ac:dyDescent="0.3"/>
    <row r="425" s="26" customFormat="1" x14ac:dyDescent="0.3"/>
    <row r="426" s="26" customFormat="1" x14ac:dyDescent="0.3"/>
    <row r="427" s="26" customFormat="1" x14ac:dyDescent="0.3"/>
    <row r="428" s="26" customFormat="1" x14ac:dyDescent="0.3"/>
    <row r="429" s="26" customFormat="1" x14ac:dyDescent="0.3"/>
    <row r="430" s="26" customFormat="1" x14ac:dyDescent="0.3"/>
    <row r="431" s="26" customFormat="1" x14ac:dyDescent="0.3"/>
    <row r="432" s="26" customFormat="1" x14ac:dyDescent="0.3"/>
    <row r="433" s="26" customFormat="1" x14ac:dyDescent="0.3"/>
    <row r="434" s="26" customFormat="1" x14ac:dyDescent="0.3"/>
    <row r="435" s="26" customFormat="1" x14ac:dyDescent="0.3"/>
    <row r="436" s="26" customFormat="1" x14ac:dyDescent="0.3"/>
    <row r="437" s="26" customFormat="1" x14ac:dyDescent="0.3"/>
    <row r="438" s="26" customFormat="1" x14ac:dyDescent="0.3"/>
    <row r="439" s="26" customFormat="1" x14ac:dyDescent="0.3"/>
    <row r="440" s="26" customFormat="1" x14ac:dyDescent="0.3"/>
    <row r="441" s="26" customFormat="1" x14ac:dyDescent="0.3"/>
    <row r="442" s="26" customFormat="1" x14ac:dyDescent="0.3"/>
    <row r="443" s="26" customFormat="1" x14ac:dyDescent="0.3"/>
    <row r="444" s="26" customFormat="1" x14ac:dyDescent="0.3"/>
    <row r="445" s="26" customFormat="1" x14ac:dyDescent="0.3"/>
    <row r="446" s="26" customFormat="1" x14ac:dyDescent="0.3"/>
    <row r="447" s="26" customFormat="1" x14ac:dyDescent="0.3"/>
    <row r="448" s="26" customFormat="1" x14ac:dyDescent="0.3"/>
    <row r="449" s="26" customFormat="1" x14ac:dyDescent="0.3"/>
    <row r="450" s="26" customFormat="1" x14ac:dyDescent="0.3"/>
    <row r="451" s="26" customFormat="1" x14ac:dyDescent="0.3"/>
    <row r="452" s="26" customFormat="1" x14ac:dyDescent="0.3"/>
    <row r="453" s="26" customFormat="1" x14ac:dyDescent="0.3"/>
    <row r="454" s="26" customFormat="1" x14ac:dyDescent="0.3"/>
    <row r="455" s="26" customFormat="1" x14ac:dyDescent="0.3"/>
    <row r="456" s="26" customFormat="1" x14ac:dyDescent="0.3"/>
    <row r="457" s="26" customFormat="1" x14ac:dyDescent="0.3"/>
    <row r="458" s="26" customFormat="1" x14ac:dyDescent="0.3"/>
    <row r="459" s="26" customFormat="1" x14ac:dyDescent="0.3"/>
    <row r="460" s="26" customFormat="1" x14ac:dyDescent="0.3"/>
    <row r="461" s="26" customFormat="1" x14ac:dyDescent="0.3"/>
    <row r="462" s="26" customFormat="1" x14ac:dyDescent="0.3"/>
    <row r="463" s="26" customFormat="1" x14ac:dyDescent="0.3"/>
    <row r="464" s="26" customFormat="1" x14ac:dyDescent="0.3"/>
    <row r="465" s="26" customFormat="1" x14ac:dyDescent="0.3"/>
    <row r="466" s="26" customFormat="1" x14ac:dyDescent="0.3"/>
    <row r="467" s="26" customFormat="1" x14ac:dyDescent="0.3"/>
    <row r="468" s="26" customFormat="1" x14ac:dyDescent="0.3"/>
    <row r="469" s="26" customFormat="1" x14ac:dyDescent="0.3"/>
    <row r="470" s="26" customFormat="1" x14ac:dyDescent="0.3"/>
    <row r="471" s="26" customFormat="1" x14ac:dyDescent="0.3"/>
    <row r="472" s="26" customFormat="1" x14ac:dyDescent="0.3"/>
    <row r="473" s="26" customFormat="1" x14ac:dyDescent="0.3"/>
    <row r="474" s="26" customFormat="1" x14ac:dyDescent="0.3"/>
    <row r="475" s="26" customFormat="1" x14ac:dyDescent="0.3"/>
    <row r="476" s="26" customFormat="1" x14ac:dyDescent="0.3"/>
    <row r="477" s="26" customFormat="1" x14ac:dyDescent="0.3"/>
    <row r="478" s="26" customFormat="1" x14ac:dyDescent="0.3"/>
    <row r="479" s="26" customFormat="1" x14ac:dyDescent="0.3"/>
    <row r="480" s="26" customFormat="1" x14ac:dyDescent="0.3"/>
    <row r="481" s="26" customFormat="1" x14ac:dyDescent="0.3"/>
    <row r="482" s="26" customFormat="1" x14ac:dyDescent="0.3"/>
    <row r="483" s="26" customFormat="1" x14ac:dyDescent="0.3"/>
    <row r="484" s="26" customFormat="1" x14ac:dyDescent="0.3"/>
    <row r="485" s="26" customFormat="1" x14ac:dyDescent="0.3"/>
    <row r="486" s="26" customFormat="1" x14ac:dyDescent="0.3"/>
    <row r="487" s="26" customFormat="1" x14ac:dyDescent="0.3"/>
    <row r="488" s="26" customFormat="1" x14ac:dyDescent="0.3"/>
    <row r="489" s="26" customFormat="1" x14ac:dyDescent="0.3"/>
    <row r="490" s="26" customFormat="1" x14ac:dyDescent="0.3"/>
    <row r="491" s="26" customFormat="1" x14ac:dyDescent="0.3"/>
    <row r="492" s="26" customFormat="1" x14ac:dyDescent="0.3"/>
    <row r="493" s="26" customFormat="1" x14ac:dyDescent="0.3"/>
    <row r="494" s="26" customFormat="1" x14ac:dyDescent="0.3"/>
    <row r="495" s="26" customFormat="1" x14ac:dyDescent="0.3"/>
    <row r="496" s="26" customFormat="1" x14ac:dyDescent="0.3"/>
    <row r="497" s="26" customFormat="1" x14ac:dyDescent="0.3"/>
    <row r="498" s="26" customFormat="1" x14ac:dyDescent="0.3"/>
    <row r="499" s="26" customFormat="1" x14ac:dyDescent="0.3"/>
    <row r="500" s="26" customFormat="1" x14ac:dyDescent="0.3"/>
    <row r="501" s="26" customFormat="1" x14ac:dyDescent="0.3"/>
    <row r="502" s="26" customFormat="1" x14ac:dyDescent="0.3"/>
    <row r="503" s="26" customFormat="1" x14ac:dyDescent="0.3"/>
    <row r="504" s="26" customFormat="1" x14ac:dyDescent="0.3"/>
    <row r="505" s="26" customFormat="1" x14ac:dyDescent="0.3"/>
    <row r="506" s="26" customFormat="1" x14ac:dyDescent="0.3"/>
    <row r="507" s="26" customFormat="1" x14ac:dyDescent="0.3"/>
    <row r="508" s="26" customFormat="1" x14ac:dyDescent="0.3"/>
    <row r="509" s="26" customFormat="1" x14ac:dyDescent="0.3"/>
    <row r="510" s="26" customFormat="1" x14ac:dyDescent="0.3"/>
    <row r="511" s="26" customFormat="1" x14ac:dyDescent="0.3"/>
    <row r="512" s="26" customFormat="1" x14ac:dyDescent="0.3"/>
    <row r="513" s="26" customFormat="1" x14ac:dyDescent="0.3"/>
    <row r="514" s="26" customFormat="1" x14ac:dyDescent="0.3"/>
    <row r="515" s="26" customFormat="1" x14ac:dyDescent="0.3"/>
    <row r="516" s="26" customFormat="1" x14ac:dyDescent="0.3"/>
    <row r="517" s="26" customFormat="1" x14ac:dyDescent="0.3"/>
    <row r="518" s="26" customFormat="1" x14ac:dyDescent="0.3"/>
    <row r="519" s="26" customFormat="1" x14ac:dyDescent="0.3"/>
    <row r="520" s="26" customFormat="1" x14ac:dyDescent="0.3"/>
    <row r="521" s="26" customFormat="1" x14ac:dyDescent="0.3"/>
    <row r="522" s="26" customFormat="1" x14ac:dyDescent="0.3"/>
    <row r="523" s="26" customFormat="1" x14ac:dyDescent="0.3"/>
    <row r="524" s="26" customFormat="1" x14ac:dyDescent="0.3"/>
    <row r="525" s="26" customFormat="1" x14ac:dyDescent="0.3"/>
    <row r="526" s="26" customFormat="1" x14ac:dyDescent="0.3"/>
    <row r="527" s="26" customFormat="1" x14ac:dyDescent="0.3"/>
    <row r="528" s="26" customFormat="1" x14ac:dyDescent="0.3"/>
    <row r="529" s="26" customFormat="1" x14ac:dyDescent="0.3"/>
    <row r="530" s="26" customFormat="1" x14ac:dyDescent="0.3"/>
    <row r="531" s="26" customFormat="1" x14ac:dyDescent="0.3"/>
    <row r="532" s="26" customFormat="1" x14ac:dyDescent="0.3"/>
    <row r="533" s="26" customFormat="1" x14ac:dyDescent="0.3"/>
    <row r="534" s="26" customFormat="1" x14ac:dyDescent="0.3"/>
    <row r="535" s="26" customFormat="1" x14ac:dyDescent="0.3"/>
    <row r="536" s="26" customFormat="1" x14ac:dyDescent="0.3"/>
    <row r="537" s="26" customFormat="1" x14ac:dyDescent="0.3"/>
    <row r="538" s="26" customFormat="1" x14ac:dyDescent="0.3"/>
    <row r="539" s="26" customFormat="1" x14ac:dyDescent="0.3"/>
    <row r="540" s="26" customFormat="1" x14ac:dyDescent="0.3"/>
    <row r="541" s="26" customFormat="1" x14ac:dyDescent="0.3"/>
    <row r="542" s="26" customFormat="1" x14ac:dyDescent="0.3"/>
    <row r="543" s="26" customFormat="1" x14ac:dyDescent="0.3"/>
    <row r="544" s="26" customFormat="1" x14ac:dyDescent="0.3"/>
    <row r="545" s="26" customFormat="1" x14ac:dyDescent="0.3"/>
    <row r="546" s="26" customFormat="1" x14ac:dyDescent="0.3"/>
    <row r="547" s="26" customFormat="1" x14ac:dyDescent="0.3"/>
    <row r="548" s="26" customFormat="1" x14ac:dyDescent="0.3"/>
    <row r="549" s="26" customFormat="1" x14ac:dyDescent="0.3"/>
    <row r="550" s="26" customFormat="1" x14ac:dyDescent="0.3"/>
    <row r="551" s="26" customFormat="1" x14ac:dyDescent="0.3"/>
    <row r="552" s="26" customFormat="1" x14ac:dyDescent="0.3"/>
    <row r="553" s="26" customFormat="1" x14ac:dyDescent="0.3"/>
    <row r="554" s="26" customFormat="1" x14ac:dyDescent="0.3"/>
    <row r="555" s="26" customFormat="1" x14ac:dyDescent="0.3"/>
    <row r="556" s="26" customFormat="1" x14ac:dyDescent="0.3"/>
    <row r="557" s="26" customFormat="1" x14ac:dyDescent="0.3"/>
    <row r="558" s="26" customFormat="1" x14ac:dyDescent="0.3"/>
    <row r="559" s="26" customFormat="1" x14ac:dyDescent="0.3"/>
    <row r="560" s="26" customFormat="1" x14ac:dyDescent="0.3"/>
    <row r="561" s="26" customFormat="1" x14ac:dyDescent="0.3"/>
    <row r="562" s="26" customFormat="1" x14ac:dyDescent="0.3"/>
    <row r="563" s="26" customFormat="1" x14ac:dyDescent="0.3"/>
    <row r="564" s="26" customFormat="1" x14ac:dyDescent="0.3"/>
    <row r="565" s="26" customFormat="1" x14ac:dyDescent="0.3"/>
    <row r="566" s="26" customFormat="1" x14ac:dyDescent="0.3"/>
    <row r="567" s="26" customFormat="1" x14ac:dyDescent="0.3"/>
    <row r="568" s="26" customFormat="1" x14ac:dyDescent="0.3"/>
    <row r="569" s="26" customFormat="1" x14ac:dyDescent="0.3"/>
    <row r="570" s="26" customFormat="1" x14ac:dyDescent="0.3"/>
    <row r="571" s="26" customFormat="1" x14ac:dyDescent="0.3"/>
    <row r="572" s="26" customFormat="1" x14ac:dyDescent="0.3"/>
    <row r="573" s="26" customFormat="1" x14ac:dyDescent="0.3"/>
    <row r="574" s="26" customFormat="1" x14ac:dyDescent="0.3"/>
    <row r="575" s="26" customFormat="1" x14ac:dyDescent="0.3"/>
    <row r="576" s="26" customFormat="1" x14ac:dyDescent="0.3"/>
    <row r="577" s="26" customFormat="1" x14ac:dyDescent="0.3"/>
    <row r="578" s="26" customFormat="1" x14ac:dyDescent="0.3"/>
    <row r="579" s="26" customFormat="1" x14ac:dyDescent="0.3"/>
    <row r="580" s="26" customFormat="1" x14ac:dyDescent="0.3"/>
    <row r="581" s="26" customFormat="1" x14ac:dyDescent="0.3"/>
    <row r="582" s="26" customFormat="1" x14ac:dyDescent="0.3"/>
    <row r="583" s="26" customFormat="1" x14ac:dyDescent="0.3"/>
    <row r="584" s="26" customFormat="1" x14ac:dyDescent="0.3"/>
    <row r="585" s="26" customFormat="1" x14ac:dyDescent="0.3"/>
    <row r="586" s="26" customFormat="1" x14ac:dyDescent="0.3"/>
    <row r="587" s="26" customFormat="1" x14ac:dyDescent="0.3"/>
    <row r="588" s="26" customFormat="1" x14ac:dyDescent="0.3"/>
    <row r="589" s="26" customFormat="1" x14ac:dyDescent="0.3"/>
    <row r="590" s="26" customFormat="1" x14ac:dyDescent="0.3"/>
    <row r="591" s="26" customFormat="1" x14ac:dyDescent="0.3"/>
    <row r="592" s="26" customFormat="1" x14ac:dyDescent="0.3"/>
    <row r="593" s="26" customFormat="1" x14ac:dyDescent="0.3"/>
    <row r="594" s="26" customFormat="1" x14ac:dyDescent="0.3"/>
    <row r="595" s="26" customFormat="1" x14ac:dyDescent="0.3"/>
    <row r="596" s="26" customFormat="1" x14ac:dyDescent="0.3"/>
    <row r="597" s="26" customFormat="1" x14ac:dyDescent="0.3"/>
    <row r="598" s="26" customFormat="1" x14ac:dyDescent="0.3"/>
    <row r="599" s="26" customFormat="1" x14ac:dyDescent="0.3"/>
    <row r="600" s="26" customFormat="1" x14ac:dyDescent="0.3"/>
    <row r="601" s="26" customFormat="1" x14ac:dyDescent="0.3"/>
    <row r="602" s="26" customFormat="1" x14ac:dyDescent="0.3"/>
    <row r="603" s="26" customFormat="1" x14ac:dyDescent="0.3"/>
    <row r="604" s="26" customFormat="1" x14ac:dyDescent="0.3"/>
    <row r="605" s="26" customFormat="1" x14ac:dyDescent="0.3"/>
    <row r="606" s="26" customFormat="1" x14ac:dyDescent="0.3"/>
    <row r="607" s="26" customFormat="1" x14ac:dyDescent="0.3"/>
    <row r="608" s="26" customFormat="1" x14ac:dyDescent="0.3"/>
    <row r="609" s="26" customFormat="1" x14ac:dyDescent="0.3"/>
    <row r="610" s="26" customFormat="1" x14ac:dyDescent="0.3"/>
    <row r="611" s="26" customFormat="1" x14ac:dyDescent="0.3"/>
    <row r="612" s="26" customFormat="1" x14ac:dyDescent="0.3"/>
    <row r="613" s="26" customFormat="1" x14ac:dyDescent="0.3"/>
    <row r="614" s="26" customFormat="1" x14ac:dyDescent="0.3"/>
    <row r="615" s="26" customFormat="1" x14ac:dyDescent="0.3"/>
    <row r="616" s="26" customFormat="1" x14ac:dyDescent="0.3"/>
    <row r="617" s="26" customFormat="1" x14ac:dyDescent="0.3"/>
    <row r="618" s="26" customFormat="1" x14ac:dyDescent="0.3"/>
    <row r="619" s="26" customFormat="1" x14ac:dyDescent="0.3"/>
    <row r="620" s="26" customFormat="1" x14ac:dyDescent="0.3"/>
    <row r="621" s="26" customFormat="1" x14ac:dyDescent="0.3"/>
    <row r="622" s="26" customFormat="1" x14ac:dyDescent="0.3"/>
    <row r="623" s="26" customFormat="1" x14ac:dyDescent="0.3"/>
    <row r="624" s="26" customFormat="1" x14ac:dyDescent="0.3"/>
    <row r="625" s="26" customFormat="1" x14ac:dyDescent="0.3"/>
    <row r="626" s="26" customFormat="1" x14ac:dyDescent="0.3"/>
    <row r="627" s="26" customFormat="1" x14ac:dyDescent="0.3"/>
    <row r="628" s="26" customFormat="1" x14ac:dyDescent="0.3"/>
    <row r="629" s="26" customFormat="1" x14ac:dyDescent="0.3"/>
    <row r="630" s="26" customFormat="1" x14ac:dyDescent="0.3"/>
    <row r="631" s="26" customFormat="1" x14ac:dyDescent="0.3"/>
    <row r="632" s="26" customFormat="1" x14ac:dyDescent="0.3"/>
    <row r="633" s="26" customFormat="1" x14ac:dyDescent="0.3"/>
    <row r="634" s="26" customFormat="1" x14ac:dyDescent="0.3"/>
    <row r="635" s="26" customFormat="1" x14ac:dyDescent="0.3"/>
    <row r="636" s="26" customFormat="1" x14ac:dyDescent="0.3"/>
    <row r="637" s="26" customFormat="1" x14ac:dyDescent="0.3"/>
    <row r="638" s="26" customFormat="1" x14ac:dyDescent="0.3"/>
    <row r="639" s="26" customFormat="1" x14ac:dyDescent="0.3"/>
    <row r="640" s="26" customFormat="1" x14ac:dyDescent="0.3"/>
    <row r="641" s="26" customFormat="1" x14ac:dyDescent="0.3"/>
    <row r="642" s="26" customFormat="1" x14ac:dyDescent="0.3"/>
    <row r="643" s="26" customFormat="1" x14ac:dyDescent="0.3"/>
    <row r="644" s="26" customFormat="1" x14ac:dyDescent="0.3"/>
    <row r="645" s="26" customFormat="1" x14ac:dyDescent="0.3"/>
    <row r="646" s="26" customFormat="1" x14ac:dyDescent="0.3"/>
    <row r="647" s="26" customFormat="1" x14ac:dyDescent="0.3"/>
    <row r="648" s="26" customFormat="1" x14ac:dyDescent="0.3"/>
    <row r="649" s="26" customFormat="1" x14ac:dyDescent="0.3"/>
    <row r="650" s="26" customFormat="1" x14ac:dyDescent="0.3"/>
    <row r="651" s="26" customFormat="1" x14ac:dyDescent="0.3"/>
    <row r="652" s="26" customFormat="1" x14ac:dyDescent="0.3"/>
    <row r="653" s="26" customFormat="1" x14ac:dyDescent="0.3"/>
    <row r="654" s="26" customFormat="1" x14ac:dyDescent="0.3"/>
    <row r="655" s="26" customFormat="1" x14ac:dyDescent="0.3"/>
    <row r="656" s="26" customFormat="1" x14ac:dyDescent="0.3"/>
    <row r="657" s="26" customFormat="1" x14ac:dyDescent="0.3"/>
    <row r="658" s="26" customFormat="1" x14ac:dyDescent="0.3"/>
    <row r="659" s="26" customFormat="1" x14ac:dyDescent="0.3"/>
    <row r="660" s="26" customFormat="1" x14ac:dyDescent="0.3"/>
    <row r="661" s="26" customFormat="1" x14ac:dyDescent="0.3"/>
    <row r="662" s="26" customFormat="1" x14ac:dyDescent="0.3"/>
    <row r="663" s="26" customFormat="1" x14ac:dyDescent="0.3"/>
    <row r="664" s="26" customFormat="1" x14ac:dyDescent="0.3"/>
    <row r="665" s="26" customFormat="1" x14ac:dyDescent="0.3"/>
    <row r="666" s="26" customFormat="1" x14ac:dyDescent="0.3"/>
    <row r="667" s="26" customFormat="1" x14ac:dyDescent="0.3"/>
    <row r="668" s="26" customFormat="1" x14ac:dyDescent="0.3"/>
    <row r="669" s="26" customFormat="1" x14ac:dyDescent="0.3"/>
    <row r="670" s="26" customFormat="1" x14ac:dyDescent="0.3"/>
    <row r="671" s="26" customFormat="1" x14ac:dyDescent="0.3"/>
    <row r="672" s="26" customFormat="1" x14ac:dyDescent="0.3"/>
    <row r="673" s="26" customFormat="1" x14ac:dyDescent="0.3"/>
    <row r="674" s="26" customFormat="1" x14ac:dyDescent="0.3"/>
    <row r="675" s="26" customFormat="1" x14ac:dyDescent="0.3"/>
    <row r="676" s="26" customFormat="1" x14ac:dyDescent="0.3"/>
    <row r="677" s="26" customFormat="1" x14ac:dyDescent="0.3"/>
    <row r="678" s="26" customFormat="1" x14ac:dyDescent="0.3"/>
    <row r="679" s="26" customFormat="1" x14ac:dyDescent="0.3"/>
    <row r="680" s="26" customFormat="1" x14ac:dyDescent="0.3"/>
    <row r="681" s="26" customFormat="1" x14ac:dyDescent="0.3"/>
    <row r="682" s="26" customFormat="1" x14ac:dyDescent="0.3"/>
    <row r="683" s="26" customFormat="1" x14ac:dyDescent="0.3"/>
    <row r="684" s="26" customFormat="1" x14ac:dyDescent="0.3"/>
    <row r="685" s="26" customFormat="1" x14ac:dyDescent="0.3"/>
    <row r="686" s="26" customFormat="1" x14ac:dyDescent="0.3"/>
    <row r="687" s="26" customFormat="1" x14ac:dyDescent="0.3"/>
    <row r="688" s="26" customFormat="1" x14ac:dyDescent="0.3"/>
    <row r="689" s="26" customFormat="1" x14ac:dyDescent="0.3"/>
    <row r="690" s="26" customFormat="1" x14ac:dyDescent="0.3"/>
    <row r="691" s="26" customFormat="1" x14ac:dyDescent="0.3"/>
    <row r="692" s="26" customFormat="1" x14ac:dyDescent="0.3"/>
    <row r="693" s="26" customFormat="1" x14ac:dyDescent="0.3"/>
    <row r="694" s="26" customFormat="1" x14ac:dyDescent="0.3"/>
    <row r="695" s="26" customFormat="1" x14ac:dyDescent="0.3"/>
    <row r="696" s="26" customFormat="1" x14ac:dyDescent="0.3"/>
    <row r="697" s="26" customFormat="1" x14ac:dyDescent="0.3"/>
    <row r="698" s="26" customFormat="1" x14ac:dyDescent="0.3"/>
    <row r="699" s="26" customFormat="1" x14ac:dyDescent="0.3"/>
    <row r="700" s="26" customFormat="1" x14ac:dyDescent="0.3"/>
    <row r="701" s="26" customFormat="1" x14ac:dyDescent="0.3"/>
    <row r="702" s="26" customFormat="1" x14ac:dyDescent="0.3"/>
    <row r="703" s="26" customFormat="1" x14ac:dyDescent="0.3"/>
    <row r="704" s="26" customFormat="1" x14ac:dyDescent="0.3"/>
    <row r="705" s="26" customFormat="1" x14ac:dyDescent="0.3"/>
    <row r="706" s="26" customFormat="1" x14ac:dyDescent="0.3"/>
    <row r="707" s="26" customFormat="1" x14ac:dyDescent="0.3"/>
    <row r="708" s="26" customFormat="1" x14ac:dyDescent="0.3"/>
    <row r="709" s="26" customFormat="1" x14ac:dyDescent="0.3"/>
    <row r="710" s="26" customFormat="1" x14ac:dyDescent="0.3"/>
    <row r="711" s="26" customFormat="1" x14ac:dyDescent="0.3"/>
    <row r="712" s="26" customFormat="1" x14ac:dyDescent="0.3"/>
    <row r="713" s="26" customFormat="1" x14ac:dyDescent="0.3"/>
    <row r="714" s="26" customFormat="1" x14ac:dyDescent="0.3"/>
    <row r="715" s="26" customFormat="1" x14ac:dyDescent="0.3"/>
    <row r="716" s="26" customFormat="1" x14ac:dyDescent="0.3"/>
    <row r="717" s="26" customFormat="1" x14ac:dyDescent="0.3"/>
    <row r="718" s="26" customFormat="1" x14ac:dyDescent="0.3"/>
    <row r="719" s="26" customFormat="1" x14ac:dyDescent="0.3"/>
    <row r="720" s="26" customFormat="1" x14ac:dyDescent="0.3"/>
    <row r="721" s="26" customFormat="1" x14ac:dyDescent="0.3"/>
    <row r="722" s="26" customFormat="1" x14ac:dyDescent="0.3"/>
    <row r="723" s="26" customFormat="1" x14ac:dyDescent="0.3"/>
    <row r="724" s="26" customFormat="1" x14ac:dyDescent="0.3"/>
    <row r="725" s="26" customFormat="1" x14ac:dyDescent="0.3"/>
    <row r="726" s="26" customFormat="1" x14ac:dyDescent="0.3"/>
    <row r="727" s="26" customFormat="1" x14ac:dyDescent="0.3"/>
    <row r="728" s="26" customFormat="1" x14ac:dyDescent="0.3"/>
    <row r="729" s="26" customFormat="1" x14ac:dyDescent="0.3"/>
    <row r="730" s="26" customFormat="1" x14ac:dyDescent="0.3"/>
    <row r="731" s="26" customFormat="1" x14ac:dyDescent="0.3"/>
    <row r="732" s="26" customFormat="1" x14ac:dyDescent="0.3"/>
    <row r="733" s="26" customFormat="1" x14ac:dyDescent="0.3"/>
    <row r="734" s="26" customFormat="1" x14ac:dyDescent="0.3"/>
    <row r="735" s="26" customFormat="1" x14ac:dyDescent="0.3"/>
    <row r="736" s="26" customFormat="1" x14ac:dyDescent="0.3"/>
    <row r="737" s="26" customFormat="1" x14ac:dyDescent="0.3"/>
    <row r="738" s="26" customFormat="1" x14ac:dyDescent="0.3"/>
    <row r="739" s="26" customFormat="1" x14ac:dyDescent="0.3"/>
    <row r="740" s="26" customFormat="1" x14ac:dyDescent="0.3"/>
    <row r="741" s="26" customFormat="1" x14ac:dyDescent="0.3"/>
    <row r="742" s="26" customFormat="1" x14ac:dyDescent="0.3"/>
    <row r="743" s="26" customFormat="1" x14ac:dyDescent="0.3"/>
    <row r="744" s="26" customFormat="1" x14ac:dyDescent="0.3"/>
    <row r="745" s="26" customFormat="1" x14ac:dyDescent="0.3"/>
    <row r="746" s="26" customFormat="1" x14ac:dyDescent="0.3"/>
    <row r="747" s="26" customFormat="1" x14ac:dyDescent="0.3"/>
    <row r="748" s="26" customFormat="1" x14ac:dyDescent="0.3"/>
    <row r="749" s="26" customFormat="1" x14ac:dyDescent="0.3"/>
    <row r="750" s="26" customFormat="1" x14ac:dyDescent="0.3"/>
    <row r="751" s="26" customFormat="1" x14ac:dyDescent="0.3"/>
    <row r="752" s="26" customFormat="1" x14ac:dyDescent="0.3"/>
    <row r="753" s="26" customFormat="1" x14ac:dyDescent="0.3"/>
    <row r="754" s="26" customFormat="1" x14ac:dyDescent="0.3"/>
    <row r="755" s="26" customFormat="1" x14ac:dyDescent="0.3"/>
    <row r="756" s="26" customFormat="1" x14ac:dyDescent="0.3"/>
    <row r="757" s="26" customFormat="1" x14ac:dyDescent="0.3"/>
    <row r="758" s="26" customFormat="1" x14ac:dyDescent="0.3"/>
    <row r="759" s="26" customFormat="1" x14ac:dyDescent="0.3"/>
    <row r="760" s="26" customFormat="1" x14ac:dyDescent="0.3"/>
    <row r="761" s="26" customFormat="1" x14ac:dyDescent="0.3"/>
    <row r="762" s="26" customFormat="1" x14ac:dyDescent="0.3"/>
    <row r="763" s="26" customFormat="1" x14ac:dyDescent="0.3"/>
    <row r="764" s="26" customFormat="1" x14ac:dyDescent="0.3"/>
    <row r="765" s="26" customFormat="1" x14ac:dyDescent="0.3"/>
    <row r="766" s="26" customFormat="1" x14ac:dyDescent="0.3"/>
    <row r="767" s="26" customFormat="1" x14ac:dyDescent="0.3"/>
    <row r="768" s="26" customFormat="1" x14ac:dyDescent="0.3"/>
    <row r="769" s="26" customFormat="1" x14ac:dyDescent="0.3"/>
    <row r="770" s="26" customFormat="1" x14ac:dyDescent="0.3"/>
    <row r="771" s="26" customFormat="1" x14ac:dyDescent="0.3"/>
    <row r="772" s="26" customFormat="1" x14ac:dyDescent="0.3"/>
    <row r="773" s="26" customFormat="1" x14ac:dyDescent="0.3"/>
    <row r="774" s="26" customFormat="1" x14ac:dyDescent="0.3"/>
    <row r="775" s="26" customFormat="1" x14ac:dyDescent="0.3"/>
    <row r="776" s="26" customFormat="1" x14ac:dyDescent="0.3"/>
    <row r="777" s="26" customFormat="1" x14ac:dyDescent="0.3"/>
    <row r="778" s="26" customFormat="1" x14ac:dyDescent="0.3"/>
    <row r="779" s="26" customFormat="1" x14ac:dyDescent="0.3"/>
    <row r="780" s="26" customFormat="1" x14ac:dyDescent="0.3"/>
    <row r="781" s="26" customFormat="1" x14ac:dyDescent="0.3"/>
    <row r="782" s="26" customFormat="1" x14ac:dyDescent="0.3"/>
    <row r="783" s="26" customFormat="1" x14ac:dyDescent="0.3"/>
    <row r="784" s="26" customFormat="1" x14ac:dyDescent="0.3"/>
    <row r="785" s="26" customFormat="1" x14ac:dyDescent="0.3"/>
    <row r="786" s="26" customFormat="1" x14ac:dyDescent="0.3"/>
    <row r="787" s="26" customFormat="1" x14ac:dyDescent="0.3"/>
    <row r="788" s="26" customFormat="1" x14ac:dyDescent="0.3"/>
    <row r="789" s="26" customFormat="1" x14ac:dyDescent="0.3"/>
    <row r="790" s="26" customFormat="1" x14ac:dyDescent="0.3"/>
    <row r="791" s="26" customFormat="1" x14ac:dyDescent="0.3"/>
    <row r="792" s="26" customFormat="1" x14ac:dyDescent="0.3"/>
    <row r="793" s="26" customFormat="1" x14ac:dyDescent="0.3"/>
    <row r="794" s="26" customFormat="1" x14ac:dyDescent="0.3"/>
    <row r="795" s="26" customFormat="1" x14ac:dyDescent="0.3"/>
    <row r="796" s="26" customFormat="1" x14ac:dyDescent="0.3"/>
    <row r="797" s="26" customFormat="1" x14ac:dyDescent="0.3"/>
    <row r="798" s="26" customFormat="1" x14ac:dyDescent="0.3"/>
    <row r="799" s="26" customFormat="1" x14ac:dyDescent="0.3"/>
    <row r="800" s="26" customFormat="1" x14ac:dyDescent="0.3"/>
    <row r="801" s="26" customFormat="1" x14ac:dyDescent="0.3"/>
    <row r="802" s="26" customFormat="1" x14ac:dyDescent="0.3"/>
    <row r="803" s="26" customFormat="1" x14ac:dyDescent="0.3"/>
    <row r="804" s="26" customFormat="1" x14ac:dyDescent="0.3"/>
    <row r="805" s="26" customFormat="1" x14ac:dyDescent="0.3"/>
    <row r="806" s="26" customFormat="1" x14ac:dyDescent="0.3"/>
    <row r="807" s="26" customFormat="1" x14ac:dyDescent="0.3"/>
    <row r="808" s="26" customFormat="1" x14ac:dyDescent="0.3"/>
    <row r="809" s="26" customFormat="1" x14ac:dyDescent="0.3"/>
    <row r="810" s="26" customFormat="1" x14ac:dyDescent="0.3"/>
    <row r="811" s="26" customFormat="1" x14ac:dyDescent="0.3"/>
    <row r="812" s="26" customFormat="1" x14ac:dyDescent="0.3"/>
    <row r="813" s="26" customFormat="1" x14ac:dyDescent="0.3"/>
    <row r="814" s="26" customFormat="1" x14ac:dyDescent="0.3"/>
    <row r="815" s="26" customFormat="1" x14ac:dyDescent="0.3"/>
    <row r="816" s="26" customFormat="1" x14ac:dyDescent="0.3"/>
    <row r="817" s="26" customFormat="1" x14ac:dyDescent="0.3"/>
    <row r="818" s="26" customFormat="1" x14ac:dyDescent="0.3"/>
    <row r="819" s="26" customFormat="1" x14ac:dyDescent="0.3"/>
    <row r="820" s="26" customFormat="1" x14ac:dyDescent="0.3"/>
    <row r="821" s="26" customFormat="1" x14ac:dyDescent="0.3"/>
    <row r="822" s="26" customFormat="1" x14ac:dyDescent="0.3"/>
    <row r="823" s="26" customFormat="1" x14ac:dyDescent="0.3"/>
    <row r="824" s="26" customFormat="1" x14ac:dyDescent="0.3"/>
    <row r="825" s="26" customFormat="1" x14ac:dyDescent="0.3"/>
    <row r="826" s="26" customFormat="1" x14ac:dyDescent="0.3"/>
    <row r="827" s="26" customFormat="1" x14ac:dyDescent="0.3"/>
    <row r="828" s="26" customFormat="1" x14ac:dyDescent="0.3"/>
    <row r="829" s="26" customFormat="1" x14ac:dyDescent="0.3"/>
    <row r="830" s="26" customFormat="1" x14ac:dyDescent="0.3"/>
    <row r="831" s="26" customFormat="1" x14ac:dyDescent="0.3"/>
    <row r="832" s="26" customFormat="1" x14ac:dyDescent="0.3"/>
    <row r="833" s="26" customFormat="1" x14ac:dyDescent="0.3"/>
    <row r="834" s="26" customFormat="1" x14ac:dyDescent="0.3"/>
    <row r="835" s="26" customFormat="1" x14ac:dyDescent="0.3"/>
    <row r="836" s="26" customFormat="1" x14ac:dyDescent="0.3"/>
    <row r="837" s="26" customFormat="1" x14ac:dyDescent="0.3"/>
    <row r="838" s="26" customFormat="1" x14ac:dyDescent="0.3"/>
    <row r="839" s="26" customFormat="1" x14ac:dyDescent="0.3"/>
    <row r="840" s="26" customFormat="1" x14ac:dyDescent="0.3"/>
    <row r="841" s="26" customFormat="1" x14ac:dyDescent="0.3"/>
    <row r="842" s="26" customFormat="1" x14ac:dyDescent="0.3"/>
    <row r="843" s="26" customFormat="1" x14ac:dyDescent="0.3"/>
    <row r="844" s="26" customFormat="1" x14ac:dyDescent="0.3"/>
    <row r="845" s="26" customFormat="1" x14ac:dyDescent="0.3"/>
    <row r="846" s="26" customFormat="1" x14ac:dyDescent="0.3"/>
    <row r="847" s="26" customFormat="1" x14ac:dyDescent="0.3"/>
    <row r="848" s="26" customFormat="1" x14ac:dyDescent="0.3"/>
    <row r="849" s="26" customFormat="1" x14ac:dyDescent="0.3"/>
    <row r="850" s="26" customFormat="1" x14ac:dyDescent="0.3"/>
    <row r="851" s="26" customFormat="1" x14ac:dyDescent="0.3"/>
    <row r="852" s="26" customFormat="1" x14ac:dyDescent="0.3"/>
    <row r="853" s="26" customFormat="1" x14ac:dyDescent="0.3"/>
    <row r="854" s="26" customFormat="1" x14ac:dyDescent="0.3"/>
    <row r="855" s="26" customFormat="1" x14ac:dyDescent="0.3"/>
    <row r="856" s="26" customFormat="1" x14ac:dyDescent="0.3"/>
    <row r="857" s="26" customFormat="1" x14ac:dyDescent="0.3"/>
    <row r="858" s="26" customFormat="1" x14ac:dyDescent="0.3"/>
    <row r="859" s="26" customFormat="1" x14ac:dyDescent="0.3"/>
    <row r="860" s="26" customFormat="1" x14ac:dyDescent="0.3"/>
    <row r="861" s="26" customFormat="1" x14ac:dyDescent="0.3"/>
    <row r="862" s="26" customFormat="1" x14ac:dyDescent="0.3"/>
    <row r="863" s="26" customFormat="1" x14ac:dyDescent="0.3"/>
    <row r="864" s="26" customFormat="1" x14ac:dyDescent="0.3"/>
    <row r="865" s="26" customFormat="1" x14ac:dyDescent="0.3"/>
    <row r="866" s="26" customFormat="1" x14ac:dyDescent="0.3"/>
    <row r="867" s="26" customFormat="1" x14ac:dyDescent="0.3"/>
    <row r="868" s="26" customFormat="1" x14ac:dyDescent="0.3"/>
    <row r="869" s="26" customFormat="1" x14ac:dyDescent="0.3"/>
    <row r="870" s="26" customFormat="1" x14ac:dyDescent="0.3"/>
    <row r="871" s="26" customFormat="1" x14ac:dyDescent="0.3"/>
    <row r="872" s="26" customFormat="1" x14ac:dyDescent="0.3"/>
    <row r="873" s="26" customFormat="1" x14ac:dyDescent="0.3"/>
    <row r="874" s="26" customFormat="1" x14ac:dyDescent="0.3"/>
    <row r="875" s="26" customFormat="1" x14ac:dyDescent="0.3"/>
    <row r="876" s="26" customFormat="1" x14ac:dyDescent="0.3"/>
    <row r="877" s="26" customFormat="1" x14ac:dyDescent="0.3"/>
    <row r="878" s="26" customFormat="1" x14ac:dyDescent="0.3"/>
    <row r="879" s="26" customFormat="1" x14ac:dyDescent="0.3"/>
    <row r="880" s="26" customFormat="1" x14ac:dyDescent="0.3"/>
    <row r="881" s="26" customFormat="1" x14ac:dyDescent="0.3"/>
    <row r="882" s="26" customFormat="1" x14ac:dyDescent="0.3"/>
    <row r="883" s="26" customFormat="1" x14ac:dyDescent="0.3"/>
    <row r="884" s="26" customFormat="1" x14ac:dyDescent="0.3"/>
    <row r="885" s="26" customFormat="1" x14ac:dyDescent="0.3"/>
    <row r="886" s="26" customFormat="1" x14ac:dyDescent="0.3"/>
    <row r="887" s="26" customFormat="1" x14ac:dyDescent="0.3"/>
    <row r="888" s="26" customFormat="1" x14ac:dyDescent="0.3"/>
    <row r="889" s="26" customFormat="1" x14ac:dyDescent="0.3"/>
    <row r="890" s="26" customFormat="1" x14ac:dyDescent="0.3"/>
    <row r="891" s="26" customFormat="1" x14ac:dyDescent="0.3"/>
    <row r="892" s="26" customFormat="1" x14ac:dyDescent="0.3"/>
    <row r="893" s="26" customFormat="1" x14ac:dyDescent="0.3"/>
    <row r="894" s="26" customFormat="1" x14ac:dyDescent="0.3"/>
    <row r="895" s="26" customFormat="1" x14ac:dyDescent="0.3"/>
    <row r="896" s="26" customFormat="1" x14ac:dyDescent="0.3"/>
    <row r="897" s="26" customFormat="1" x14ac:dyDescent="0.3"/>
    <row r="898" s="26" customFormat="1" x14ac:dyDescent="0.3"/>
    <row r="899" s="26" customFormat="1" x14ac:dyDescent="0.3"/>
    <row r="900" s="26" customFormat="1" x14ac:dyDescent="0.3"/>
    <row r="901" s="26" customFormat="1" x14ac:dyDescent="0.3"/>
    <row r="902" s="26" customFormat="1" x14ac:dyDescent="0.3"/>
    <row r="903" s="26" customFormat="1" x14ac:dyDescent="0.3"/>
    <row r="904" s="26" customFormat="1" x14ac:dyDescent="0.3"/>
    <row r="905" s="26" customFormat="1" x14ac:dyDescent="0.3"/>
    <row r="906" s="26" customFormat="1" x14ac:dyDescent="0.3"/>
    <row r="907" s="26" customFormat="1" x14ac:dyDescent="0.3"/>
    <row r="908" s="26" customFormat="1" x14ac:dyDescent="0.3"/>
    <row r="909" s="26" customFormat="1" x14ac:dyDescent="0.3"/>
    <row r="910" s="26" customFormat="1" x14ac:dyDescent="0.3"/>
    <row r="911" s="26" customFormat="1" x14ac:dyDescent="0.3"/>
    <row r="912" s="26" customFormat="1" x14ac:dyDescent="0.3"/>
    <row r="913" s="26" customFormat="1" x14ac:dyDescent="0.3"/>
    <row r="914" s="26" customFormat="1" x14ac:dyDescent="0.3"/>
    <row r="915" s="26" customFormat="1" x14ac:dyDescent="0.3"/>
    <row r="916" s="26" customFormat="1" x14ac:dyDescent="0.3"/>
    <row r="917" s="26" customFormat="1" x14ac:dyDescent="0.3"/>
    <row r="918" s="26" customFormat="1" x14ac:dyDescent="0.3"/>
    <row r="919" s="26" customFormat="1" x14ac:dyDescent="0.3"/>
    <row r="920" s="26" customFormat="1" x14ac:dyDescent="0.3"/>
    <row r="921" s="26" customFormat="1" x14ac:dyDescent="0.3"/>
    <row r="922" s="26" customFormat="1" x14ac:dyDescent="0.3"/>
    <row r="923" s="26" customFormat="1" x14ac:dyDescent="0.3"/>
    <row r="924" s="26" customFormat="1" x14ac:dyDescent="0.3"/>
    <row r="925" s="26" customFormat="1" x14ac:dyDescent="0.3"/>
    <row r="926" s="26" customFormat="1" x14ac:dyDescent="0.3"/>
    <row r="927" s="26" customFormat="1" x14ac:dyDescent="0.3"/>
    <row r="928" s="26" customFormat="1" x14ac:dyDescent="0.3"/>
    <row r="929" s="26" customFormat="1" x14ac:dyDescent="0.3"/>
    <row r="930" s="26" customFormat="1" x14ac:dyDescent="0.3"/>
    <row r="931" s="26" customFormat="1" x14ac:dyDescent="0.3"/>
    <row r="932" s="26" customFormat="1" x14ac:dyDescent="0.3"/>
    <row r="933" s="26" customFormat="1" x14ac:dyDescent="0.3"/>
    <row r="934" s="26" customFormat="1" x14ac:dyDescent="0.3"/>
    <row r="935" s="26" customFormat="1" x14ac:dyDescent="0.3"/>
    <row r="936" s="26" customFormat="1" x14ac:dyDescent="0.3"/>
    <row r="937" s="26" customFormat="1" x14ac:dyDescent="0.3"/>
    <row r="938" s="26" customFormat="1" x14ac:dyDescent="0.3"/>
    <row r="939" s="26" customFormat="1" x14ac:dyDescent="0.3"/>
    <row r="940" s="26" customFormat="1" x14ac:dyDescent="0.3"/>
    <row r="941" s="26" customFormat="1" x14ac:dyDescent="0.3"/>
    <row r="942" s="26" customFormat="1" x14ac:dyDescent="0.3"/>
    <row r="943" s="26" customFormat="1" x14ac:dyDescent="0.3"/>
    <row r="944" s="26" customFormat="1" x14ac:dyDescent="0.3"/>
    <row r="945" s="26" customFormat="1" x14ac:dyDescent="0.3"/>
    <row r="946" s="26" customFormat="1" x14ac:dyDescent="0.3"/>
    <row r="947" s="26" customFormat="1" x14ac:dyDescent="0.3"/>
    <row r="948" s="26" customFormat="1" x14ac:dyDescent="0.3"/>
    <row r="949" s="26" customFormat="1" x14ac:dyDescent="0.3"/>
    <row r="950" s="26" customFormat="1" x14ac:dyDescent="0.3"/>
    <row r="951" s="26" customFormat="1" x14ac:dyDescent="0.3"/>
    <row r="952" s="26" customFormat="1" x14ac:dyDescent="0.3"/>
    <row r="953" s="26" customFormat="1" x14ac:dyDescent="0.3"/>
    <row r="954" s="26" customFormat="1" x14ac:dyDescent="0.3"/>
    <row r="955" s="26" customFormat="1" x14ac:dyDescent="0.3"/>
    <row r="956" s="26" customFormat="1" x14ac:dyDescent="0.3"/>
    <row r="957" s="26" customFormat="1" x14ac:dyDescent="0.3"/>
    <row r="958" s="26" customFormat="1" x14ac:dyDescent="0.3"/>
    <row r="959" s="26" customFormat="1" x14ac:dyDescent="0.3"/>
    <row r="960" s="26" customFormat="1" x14ac:dyDescent="0.3"/>
    <row r="961" s="26" customFormat="1" x14ac:dyDescent="0.3"/>
    <row r="962" s="26" customFormat="1" x14ac:dyDescent="0.3"/>
    <row r="963" s="26" customFormat="1" x14ac:dyDescent="0.3"/>
    <row r="964" s="26" customFormat="1" x14ac:dyDescent="0.3"/>
    <row r="965" s="26" customFormat="1" x14ac:dyDescent="0.3"/>
    <row r="966" s="26" customFormat="1" x14ac:dyDescent="0.3"/>
    <row r="967" s="26" customFormat="1" x14ac:dyDescent="0.3"/>
    <row r="968" s="26" customFormat="1" x14ac:dyDescent="0.3"/>
    <row r="969" s="26" customFormat="1" x14ac:dyDescent="0.3"/>
    <row r="970" s="26" customFormat="1" x14ac:dyDescent="0.3"/>
    <row r="971" s="26" customFormat="1" x14ac:dyDescent="0.3"/>
    <row r="972" s="26" customFormat="1" x14ac:dyDescent="0.3"/>
    <row r="973" s="26" customFormat="1" x14ac:dyDescent="0.3"/>
    <row r="974" s="26" customFormat="1" x14ac:dyDescent="0.3"/>
    <row r="975" s="26" customFormat="1" x14ac:dyDescent="0.3"/>
    <row r="976" s="26" customFormat="1" x14ac:dyDescent="0.3"/>
    <row r="977" s="26" customFormat="1" x14ac:dyDescent="0.3"/>
    <row r="978" s="26" customFormat="1" x14ac:dyDescent="0.3"/>
    <row r="979" s="26" customFormat="1" x14ac:dyDescent="0.3"/>
    <row r="980" s="26" customFormat="1" x14ac:dyDescent="0.3"/>
    <row r="981" s="26" customFormat="1" x14ac:dyDescent="0.3"/>
    <row r="982" s="26" customFormat="1" x14ac:dyDescent="0.3"/>
    <row r="983" s="26" customFormat="1" x14ac:dyDescent="0.3"/>
    <row r="984" s="26" customFormat="1" x14ac:dyDescent="0.3"/>
    <row r="985" s="26" customFormat="1" x14ac:dyDescent="0.3"/>
    <row r="986" s="26" customFormat="1" x14ac:dyDescent="0.3"/>
    <row r="987" s="26" customFormat="1" x14ac:dyDescent="0.3"/>
    <row r="988" s="26" customFormat="1" x14ac:dyDescent="0.3"/>
    <row r="989" s="26" customFormat="1" x14ac:dyDescent="0.3"/>
    <row r="990" s="26" customFormat="1" x14ac:dyDescent="0.3"/>
    <row r="991" s="26" customFormat="1" x14ac:dyDescent="0.3"/>
    <row r="992" s="26" customFormat="1" x14ac:dyDescent="0.3"/>
    <row r="993" s="26" customFormat="1" x14ac:dyDescent="0.3"/>
    <row r="994" s="26" customFormat="1" x14ac:dyDescent="0.3"/>
    <row r="995" s="26" customFormat="1" x14ac:dyDescent="0.3"/>
    <row r="996" s="26" customFormat="1" x14ac:dyDescent="0.3"/>
    <row r="997" s="26" customFormat="1" x14ac:dyDescent="0.3"/>
    <row r="998" s="26" customFormat="1" x14ac:dyDescent="0.3"/>
    <row r="999" s="26" customFormat="1" x14ac:dyDescent="0.3"/>
    <row r="1000" s="26" customFormat="1" x14ac:dyDescent="0.3"/>
    <row r="1001" s="26" customFormat="1" x14ac:dyDescent="0.3"/>
    <row r="1002" s="26" customFormat="1" x14ac:dyDescent="0.3"/>
    <row r="1003" s="26" customFormat="1" x14ac:dyDescent="0.3"/>
    <row r="1004" s="26" customFormat="1" x14ac:dyDescent="0.3"/>
    <row r="1005" s="26" customFormat="1" x14ac:dyDescent="0.3"/>
    <row r="1006" s="26" customFormat="1" x14ac:dyDescent="0.3"/>
    <row r="1007" s="26" customFormat="1" x14ac:dyDescent="0.3"/>
    <row r="1008" s="26" customFormat="1" x14ac:dyDescent="0.3"/>
    <row r="1009" s="26" customFormat="1" x14ac:dyDescent="0.3"/>
    <row r="1010" s="26" customFormat="1" x14ac:dyDescent="0.3"/>
    <row r="1011" s="26" customFormat="1" x14ac:dyDescent="0.3"/>
    <row r="1012" s="26" customFormat="1" x14ac:dyDescent="0.3"/>
    <row r="1013" s="26" customFormat="1" x14ac:dyDescent="0.3"/>
    <row r="1014" s="26" customFormat="1" x14ac:dyDescent="0.3"/>
    <row r="1015" s="26" customFormat="1" x14ac:dyDescent="0.3"/>
    <row r="1016" s="26" customFormat="1" x14ac:dyDescent="0.3"/>
    <row r="1017" s="26" customFormat="1" x14ac:dyDescent="0.3"/>
    <row r="1018" s="26" customFormat="1" x14ac:dyDescent="0.3"/>
    <row r="1019" s="26" customFormat="1" x14ac:dyDescent="0.3"/>
    <row r="1020" s="26" customFormat="1" x14ac:dyDescent="0.3"/>
    <row r="1021" s="26" customFormat="1" x14ac:dyDescent="0.3"/>
    <row r="1022" s="26" customFormat="1" x14ac:dyDescent="0.3"/>
    <row r="1023" s="26" customFormat="1" x14ac:dyDescent="0.3"/>
    <row r="1024" s="26" customFormat="1" x14ac:dyDescent="0.3"/>
    <row r="1025" s="26" customFormat="1" x14ac:dyDescent="0.3"/>
    <row r="1026" s="26" customFormat="1" x14ac:dyDescent="0.3"/>
    <row r="1027" s="26" customFormat="1" x14ac:dyDescent="0.3"/>
    <row r="1028" s="26" customFormat="1" x14ac:dyDescent="0.3"/>
    <row r="1029" s="26" customFormat="1" x14ac:dyDescent="0.3"/>
    <row r="1030" s="26" customFormat="1" x14ac:dyDescent="0.3"/>
    <row r="1031" s="26" customFormat="1" x14ac:dyDescent="0.3"/>
    <row r="1032" s="26" customFormat="1" x14ac:dyDescent="0.3"/>
    <row r="1033" s="26" customFormat="1" x14ac:dyDescent="0.3"/>
    <row r="1034" s="26" customFormat="1" x14ac:dyDescent="0.3"/>
    <row r="1035" s="26" customFormat="1" x14ac:dyDescent="0.3"/>
    <row r="1036" s="26" customFormat="1" x14ac:dyDescent="0.3"/>
    <row r="1037" s="26" customFormat="1" x14ac:dyDescent="0.3"/>
    <row r="1038" s="26" customFormat="1" x14ac:dyDescent="0.3"/>
    <row r="1039" s="26" customFormat="1" x14ac:dyDescent="0.3"/>
    <row r="1040" s="26" customFormat="1" x14ac:dyDescent="0.3"/>
    <row r="1041" s="26" customFormat="1" x14ac:dyDescent="0.3"/>
    <row r="1042" s="26" customFormat="1" x14ac:dyDescent="0.3"/>
    <row r="1043" s="26" customFormat="1" x14ac:dyDescent="0.3"/>
    <row r="1044" s="26" customFormat="1" x14ac:dyDescent="0.3"/>
    <row r="1045" s="26" customFormat="1" x14ac:dyDescent="0.3"/>
    <row r="1046" s="26" customFormat="1" x14ac:dyDescent="0.3"/>
    <row r="1047" s="26" customFormat="1" x14ac:dyDescent="0.3"/>
    <row r="1048" s="26" customFormat="1" x14ac:dyDescent="0.3"/>
    <row r="1049" s="26" customFormat="1" x14ac:dyDescent="0.3"/>
    <row r="1050" s="26" customFormat="1" x14ac:dyDescent="0.3"/>
    <row r="1051" s="26" customFormat="1" x14ac:dyDescent="0.3"/>
    <row r="1052" s="26" customFormat="1" x14ac:dyDescent="0.3"/>
    <row r="1053" s="26" customFormat="1" x14ac:dyDescent="0.3"/>
    <row r="1054" s="26" customFormat="1" x14ac:dyDescent="0.3"/>
    <row r="1055" s="26" customFormat="1" x14ac:dyDescent="0.3"/>
    <row r="1056" s="26" customFormat="1" x14ac:dyDescent="0.3"/>
    <row r="1057" s="26" customFormat="1" x14ac:dyDescent="0.3"/>
    <row r="1058" s="26" customFormat="1" x14ac:dyDescent="0.3"/>
    <row r="1059" s="26" customFormat="1" x14ac:dyDescent="0.3"/>
    <row r="1060" s="26" customFormat="1" x14ac:dyDescent="0.3"/>
    <row r="1061" s="26" customFormat="1" x14ac:dyDescent="0.3"/>
    <row r="1062" s="26" customFormat="1" x14ac:dyDescent="0.3"/>
    <row r="1063" s="26" customFormat="1" x14ac:dyDescent="0.3"/>
    <row r="1064" s="26" customFormat="1" x14ac:dyDescent="0.3"/>
    <row r="1065" s="26" customFormat="1" x14ac:dyDescent="0.3"/>
    <row r="1066" s="26" customFormat="1" x14ac:dyDescent="0.3"/>
    <row r="1067" s="26" customFormat="1" x14ac:dyDescent="0.3"/>
    <row r="1068" s="26" customFormat="1" x14ac:dyDescent="0.3"/>
    <row r="1069" s="26" customFormat="1" x14ac:dyDescent="0.3"/>
    <row r="1070" s="26" customFormat="1" x14ac:dyDescent="0.3"/>
    <row r="1071" s="26" customFormat="1" x14ac:dyDescent="0.3"/>
    <row r="1072" s="26" customFormat="1" x14ac:dyDescent="0.3"/>
    <row r="1073" s="26" customFormat="1" x14ac:dyDescent="0.3"/>
    <row r="1074" s="26" customFormat="1" x14ac:dyDescent="0.3"/>
    <row r="1075" s="26" customFormat="1" x14ac:dyDescent="0.3"/>
    <row r="1076" s="26" customFormat="1" x14ac:dyDescent="0.3"/>
    <row r="1077" s="26" customFormat="1" x14ac:dyDescent="0.3"/>
    <row r="1078" s="26" customFormat="1" x14ac:dyDescent="0.3"/>
    <row r="1079" s="26" customFormat="1" x14ac:dyDescent="0.3"/>
    <row r="1080" s="26" customFormat="1" x14ac:dyDescent="0.3"/>
    <row r="1081" s="26" customFormat="1" x14ac:dyDescent="0.3"/>
    <row r="1082" s="26" customFormat="1" x14ac:dyDescent="0.3"/>
    <row r="1083" s="26" customFormat="1" x14ac:dyDescent="0.3"/>
    <row r="1084" s="26" customFormat="1" x14ac:dyDescent="0.3"/>
    <row r="1085" s="26" customFormat="1" x14ac:dyDescent="0.3"/>
    <row r="1086" s="26" customFormat="1" x14ac:dyDescent="0.3"/>
    <row r="1087" s="26" customFormat="1" x14ac:dyDescent="0.3"/>
    <row r="1088" s="26" customFormat="1" x14ac:dyDescent="0.3"/>
    <row r="1089" s="26" customFormat="1" x14ac:dyDescent="0.3"/>
    <row r="1090" s="26" customFormat="1" x14ac:dyDescent="0.3"/>
    <row r="1091" s="26" customFormat="1" x14ac:dyDescent="0.3"/>
    <row r="1092" s="26" customFormat="1" x14ac:dyDescent="0.3"/>
    <row r="1093" s="26" customFormat="1" x14ac:dyDescent="0.3"/>
    <row r="1094" s="26" customFormat="1" x14ac:dyDescent="0.3"/>
    <row r="1095" s="26" customFormat="1" x14ac:dyDescent="0.3"/>
    <row r="1096" s="26" customFormat="1" x14ac:dyDescent="0.3"/>
    <row r="1097" s="26" customFormat="1" x14ac:dyDescent="0.3"/>
    <row r="1098" s="26" customFormat="1" x14ac:dyDescent="0.3"/>
    <row r="1099" s="26" customFormat="1" x14ac:dyDescent="0.3"/>
    <row r="1100" s="26" customFormat="1" x14ac:dyDescent="0.3"/>
    <row r="1101" s="26" customFormat="1" x14ac:dyDescent="0.3"/>
    <row r="1102" s="26" customFormat="1" x14ac:dyDescent="0.3"/>
    <row r="1103" s="26" customFormat="1" x14ac:dyDescent="0.3"/>
    <row r="1104" s="26" customFormat="1" x14ac:dyDescent="0.3"/>
    <row r="1105" s="26" customFormat="1" x14ac:dyDescent="0.3"/>
    <row r="1106" s="26" customFormat="1" x14ac:dyDescent="0.3"/>
    <row r="1107" s="26" customFormat="1" x14ac:dyDescent="0.3"/>
    <row r="1108" s="26" customFormat="1" x14ac:dyDescent="0.3"/>
    <row r="1109" s="26" customFormat="1" x14ac:dyDescent="0.3"/>
    <row r="1110" s="26" customFormat="1" x14ac:dyDescent="0.3"/>
    <row r="1111" s="26" customFormat="1" x14ac:dyDescent="0.3"/>
    <row r="1112" s="26" customFormat="1" x14ac:dyDescent="0.3"/>
    <row r="1113" s="26" customFormat="1" x14ac:dyDescent="0.3"/>
    <row r="1114" s="26" customFormat="1" x14ac:dyDescent="0.3"/>
    <row r="1115" s="26" customFormat="1" x14ac:dyDescent="0.3"/>
    <row r="1116" s="26" customFormat="1" x14ac:dyDescent="0.3"/>
    <row r="1117" s="26" customFormat="1" x14ac:dyDescent="0.3"/>
    <row r="1118" s="26" customFormat="1" x14ac:dyDescent="0.3"/>
    <row r="1119" s="26" customFormat="1" x14ac:dyDescent="0.3"/>
    <row r="1120" s="26" customFormat="1" x14ac:dyDescent="0.3"/>
    <row r="1121" s="26" customFormat="1" x14ac:dyDescent="0.3"/>
    <row r="1122" s="26" customFormat="1" x14ac:dyDescent="0.3"/>
    <row r="1123" s="26" customFormat="1" x14ac:dyDescent="0.3"/>
    <row r="1124" s="26" customFormat="1" x14ac:dyDescent="0.3"/>
    <row r="1125" s="26" customFormat="1" x14ac:dyDescent="0.3"/>
    <row r="1126" s="26" customFormat="1" x14ac:dyDescent="0.3"/>
    <row r="1127" s="26" customFormat="1" x14ac:dyDescent="0.3"/>
    <row r="1128" s="26" customFormat="1" x14ac:dyDescent="0.3"/>
    <row r="1129" s="26" customFormat="1" x14ac:dyDescent="0.3"/>
    <row r="1130" s="26" customFormat="1" x14ac:dyDescent="0.3"/>
    <row r="1131" s="26" customFormat="1" x14ac:dyDescent="0.3"/>
    <row r="1132" s="26" customFormat="1" x14ac:dyDescent="0.3"/>
    <row r="1133" s="26" customFormat="1" x14ac:dyDescent="0.3"/>
    <row r="1134" s="26" customFormat="1" x14ac:dyDescent="0.3"/>
    <row r="1135" s="26" customFormat="1" x14ac:dyDescent="0.3"/>
    <row r="1136" s="26" customFormat="1" x14ac:dyDescent="0.3"/>
    <row r="1137" s="26" customFormat="1" x14ac:dyDescent="0.3"/>
    <row r="1138" s="26" customFormat="1" x14ac:dyDescent="0.3"/>
    <row r="1139" s="26" customFormat="1" x14ac:dyDescent="0.3"/>
    <row r="1140" s="26" customFormat="1" x14ac:dyDescent="0.3"/>
    <row r="1141" s="26" customFormat="1" x14ac:dyDescent="0.3"/>
    <row r="1142" s="26" customFormat="1" x14ac:dyDescent="0.3"/>
    <row r="1143" s="26" customFormat="1" x14ac:dyDescent="0.3"/>
    <row r="1144" s="26" customFormat="1" x14ac:dyDescent="0.3"/>
    <row r="1145" s="26" customFormat="1" x14ac:dyDescent="0.3"/>
    <row r="1146" s="26" customFormat="1" x14ac:dyDescent="0.3"/>
    <row r="1147" s="26" customFormat="1" x14ac:dyDescent="0.3"/>
    <row r="1148" s="26" customFormat="1" x14ac:dyDescent="0.3"/>
    <row r="1149" s="26" customFormat="1" x14ac:dyDescent="0.3"/>
    <row r="1150" s="26" customFormat="1" x14ac:dyDescent="0.3"/>
    <row r="1151" s="26" customFormat="1" x14ac:dyDescent="0.3"/>
    <row r="1152" s="26" customFormat="1" x14ac:dyDescent="0.3"/>
    <row r="1153" s="26" customFormat="1" x14ac:dyDescent="0.3"/>
    <row r="1154" s="26" customFormat="1" x14ac:dyDescent="0.3"/>
    <row r="1155" s="26" customFormat="1" x14ac:dyDescent="0.3"/>
    <row r="1156" s="26" customFormat="1" x14ac:dyDescent="0.3"/>
    <row r="1157" s="26" customFormat="1" x14ac:dyDescent="0.3"/>
    <row r="1158" s="26" customFormat="1" x14ac:dyDescent="0.3"/>
    <row r="1159" s="26" customFormat="1" x14ac:dyDescent="0.3"/>
    <row r="1160" s="26" customFormat="1" x14ac:dyDescent="0.3"/>
    <row r="1161" s="26" customFormat="1" x14ac:dyDescent="0.3"/>
    <row r="1162" s="26" customFormat="1" x14ac:dyDescent="0.3"/>
    <row r="1163" s="26" customFormat="1" x14ac:dyDescent="0.3"/>
    <row r="1164" s="26" customFormat="1" x14ac:dyDescent="0.3"/>
    <row r="1165" s="26" customFormat="1" x14ac:dyDescent="0.3"/>
    <row r="1166" s="26" customFormat="1" x14ac:dyDescent="0.3"/>
    <row r="1167" s="26" customFormat="1" x14ac:dyDescent="0.3"/>
    <row r="1168" s="26" customFormat="1" x14ac:dyDescent="0.3"/>
    <row r="1169" s="26" customFormat="1" x14ac:dyDescent="0.3"/>
    <row r="1170" s="26" customFormat="1" x14ac:dyDescent="0.3"/>
    <row r="1171" s="26" customFormat="1" x14ac:dyDescent="0.3"/>
    <row r="1172" s="26" customFormat="1" x14ac:dyDescent="0.3"/>
    <row r="1173" s="26" customFormat="1" x14ac:dyDescent="0.3"/>
    <row r="1174" s="26" customFormat="1" x14ac:dyDescent="0.3"/>
    <row r="1175" s="26" customFormat="1" x14ac:dyDescent="0.3"/>
    <row r="1176" s="26" customFormat="1" x14ac:dyDescent="0.3"/>
    <row r="1177" s="26" customFormat="1" x14ac:dyDescent="0.3"/>
    <row r="1178" s="26" customFormat="1" x14ac:dyDescent="0.3"/>
    <row r="1179" s="26" customFormat="1" x14ac:dyDescent="0.3"/>
    <row r="1180" s="26" customFormat="1" x14ac:dyDescent="0.3"/>
    <row r="1181" s="26" customFormat="1" x14ac:dyDescent="0.3"/>
    <row r="1182" s="26" customFormat="1" x14ac:dyDescent="0.3"/>
    <row r="1183" s="26" customFormat="1" x14ac:dyDescent="0.3"/>
    <row r="1184" s="26" customFormat="1" x14ac:dyDescent="0.3"/>
    <row r="1185" s="26" customFormat="1" x14ac:dyDescent="0.3"/>
    <row r="1186" s="26" customFormat="1" x14ac:dyDescent="0.3"/>
    <row r="1187" s="26" customFormat="1" x14ac:dyDescent="0.3"/>
    <row r="1188" s="26" customFormat="1" x14ac:dyDescent="0.3"/>
    <row r="1189" s="26" customFormat="1" x14ac:dyDescent="0.3"/>
    <row r="1190" s="26" customFormat="1" x14ac:dyDescent="0.3"/>
    <row r="1191" s="26" customFormat="1" x14ac:dyDescent="0.3"/>
    <row r="1192" s="26" customFormat="1" x14ac:dyDescent="0.3"/>
    <row r="1193" s="26" customFormat="1" x14ac:dyDescent="0.3"/>
    <row r="1194" s="26" customFormat="1" x14ac:dyDescent="0.3"/>
    <row r="1195" s="26" customFormat="1" x14ac:dyDescent="0.3"/>
    <row r="1196" s="26" customFormat="1" x14ac:dyDescent="0.3"/>
    <row r="1197" s="26" customFormat="1" x14ac:dyDescent="0.3"/>
    <row r="1198" s="26" customFormat="1" x14ac:dyDescent="0.3"/>
    <row r="1199" s="26" customFormat="1" x14ac:dyDescent="0.3"/>
    <row r="1200" s="26" customFormat="1" x14ac:dyDescent="0.3"/>
    <row r="1201" s="26" customFormat="1" x14ac:dyDescent="0.3"/>
    <row r="1202" s="26" customFormat="1" x14ac:dyDescent="0.3"/>
    <row r="1203" s="26" customFormat="1" x14ac:dyDescent="0.3"/>
    <row r="1204" s="26" customFormat="1" x14ac:dyDescent="0.3"/>
    <row r="1205" s="26" customFormat="1" x14ac:dyDescent="0.3"/>
    <row r="1206" s="26" customFormat="1" x14ac:dyDescent="0.3"/>
    <row r="1207" s="26" customFormat="1" x14ac:dyDescent="0.3"/>
    <row r="1208" s="26" customFormat="1" x14ac:dyDescent="0.3"/>
    <row r="1209" s="26" customFormat="1" x14ac:dyDescent="0.3"/>
    <row r="1210" s="26" customFormat="1" x14ac:dyDescent="0.3"/>
    <row r="1211" s="26" customFormat="1" x14ac:dyDescent="0.3"/>
    <row r="1212" s="26" customFormat="1" x14ac:dyDescent="0.3"/>
    <row r="1213" s="26" customFormat="1" x14ac:dyDescent="0.3"/>
    <row r="1214" s="26" customFormat="1" x14ac:dyDescent="0.3"/>
    <row r="1215" s="26" customFormat="1" x14ac:dyDescent="0.3"/>
    <row r="1216" s="26" customFormat="1" x14ac:dyDescent="0.3"/>
    <row r="1217" s="26" customFormat="1" x14ac:dyDescent="0.3"/>
    <row r="1218" s="26" customFormat="1" x14ac:dyDescent="0.3"/>
    <row r="1219" s="26" customFormat="1" x14ac:dyDescent="0.3"/>
    <row r="1220" s="26" customFormat="1" x14ac:dyDescent="0.3"/>
    <row r="1221" s="26" customFormat="1" x14ac:dyDescent="0.3"/>
    <row r="1222" s="26" customFormat="1" x14ac:dyDescent="0.3"/>
    <row r="1223" s="26" customFormat="1" x14ac:dyDescent="0.3"/>
    <row r="1224" s="26" customFormat="1" x14ac:dyDescent="0.3"/>
    <row r="1225" s="26" customFormat="1" x14ac:dyDescent="0.3"/>
    <row r="1226" s="26" customFormat="1" x14ac:dyDescent="0.3"/>
    <row r="1227" s="26" customFormat="1" x14ac:dyDescent="0.3"/>
    <row r="1228" s="26" customFormat="1" x14ac:dyDescent="0.3"/>
    <row r="1229" s="26" customFormat="1" x14ac:dyDescent="0.3"/>
    <row r="1230" s="26" customFormat="1" x14ac:dyDescent="0.3"/>
    <row r="1231" s="26" customFormat="1" x14ac:dyDescent="0.3"/>
    <row r="1232" s="26" customFormat="1" x14ac:dyDescent="0.3"/>
    <row r="1233" s="26" customFormat="1" x14ac:dyDescent="0.3"/>
    <row r="1234" s="26" customFormat="1" x14ac:dyDescent="0.3"/>
    <row r="1235" s="26" customFormat="1" x14ac:dyDescent="0.3"/>
    <row r="1236" s="26" customFormat="1" x14ac:dyDescent="0.3"/>
    <row r="1237" s="26" customFormat="1" x14ac:dyDescent="0.3"/>
    <row r="1238" s="26" customFormat="1" x14ac:dyDescent="0.3"/>
    <row r="1239" s="26" customFormat="1" x14ac:dyDescent="0.3"/>
    <row r="1240" s="26" customFormat="1" x14ac:dyDescent="0.3"/>
    <row r="1241" s="26" customFormat="1" x14ac:dyDescent="0.3"/>
    <row r="1242" s="26" customFormat="1" x14ac:dyDescent="0.3"/>
    <row r="1243" s="26" customFormat="1" x14ac:dyDescent="0.3"/>
    <row r="1244" s="26" customFormat="1" x14ac:dyDescent="0.3"/>
    <row r="1245" s="26" customFormat="1" x14ac:dyDescent="0.3"/>
    <row r="1246" s="26" customFormat="1" x14ac:dyDescent="0.3"/>
    <row r="1247" s="26" customFormat="1" x14ac:dyDescent="0.3"/>
    <row r="1248" s="26" customFormat="1" x14ac:dyDescent="0.3"/>
    <row r="1249" s="26" customFormat="1" x14ac:dyDescent="0.3"/>
    <row r="1250" s="26" customFormat="1" x14ac:dyDescent="0.3"/>
    <row r="1251" s="26" customFormat="1" x14ac:dyDescent="0.3"/>
    <row r="1252" s="26" customFormat="1" x14ac:dyDescent="0.3"/>
    <row r="1253" s="26" customFormat="1" x14ac:dyDescent="0.3"/>
    <row r="1254" s="26" customFormat="1" x14ac:dyDescent="0.3"/>
    <row r="1255" s="26" customFormat="1" x14ac:dyDescent="0.3"/>
    <row r="1256" s="26" customFormat="1" x14ac:dyDescent="0.3"/>
    <row r="1257" s="26" customFormat="1" x14ac:dyDescent="0.3"/>
    <row r="1258" s="26" customFormat="1" x14ac:dyDescent="0.3"/>
    <row r="1259" s="26" customFormat="1" x14ac:dyDescent="0.3"/>
    <row r="1260" s="26" customFormat="1" x14ac:dyDescent="0.3"/>
    <row r="1261" s="26" customFormat="1" x14ac:dyDescent="0.3"/>
    <row r="1262" s="26" customFormat="1" x14ac:dyDescent="0.3"/>
    <row r="1263" s="26" customFormat="1" x14ac:dyDescent="0.3"/>
    <row r="1264" s="26" customFormat="1" x14ac:dyDescent="0.3"/>
    <row r="1265" s="26" customFormat="1" x14ac:dyDescent="0.3"/>
    <row r="1266" s="26" customFormat="1" x14ac:dyDescent="0.3"/>
    <row r="1267" s="26" customFormat="1" x14ac:dyDescent="0.3"/>
    <row r="1268" s="26" customFormat="1" x14ac:dyDescent="0.3"/>
    <row r="1269" s="26" customFormat="1" x14ac:dyDescent="0.3"/>
    <row r="1270" s="26" customFormat="1" x14ac:dyDescent="0.3"/>
    <row r="1271" s="26" customFormat="1" x14ac:dyDescent="0.3"/>
    <row r="1272" s="26" customFormat="1" x14ac:dyDescent="0.3"/>
    <row r="1273" s="26" customFormat="1" x14ac:dyDescent="0.3"/>
    <row r="1274" s="26" customFormat="1" x14ac:dyDescent="0.3"/>
    <row r="1275" s="26" customFormat="1" x14ac:dyDescent="0.3"/>
    <row r="1276" s="26" customFormat="1" x14ac:dyDescent="0.3"/>
    <row r="1277" s="26" customFormat="1" x14ac:dyDescent="0.3"/>
    <row r="1278" s="26" customFormat="1" x14ac:dyDescent="0.3"/>
    <row r="1279" s="26" customFormat="1" x14ac:dyDescent="0.3"/>
    <row r="1280" s="26" customFormat="1" x14ac:dyDescent="0.3"/>
    <row r="1281" s="26" customFormat="1" x14ac:dyDescent="0.3"/>
    <row r="1282" s="26" customFormat="1" x14ac:dyDescent="0.3"/>
    <row r="1283" s="26" customFormat="1" x14ac:dyDescent="0.3"/>
    <row r="1284" s="26" customFormat="1" x14ac:dyDescent="0.3"/>
    <row r="1285" s="26" customFormat="1" x14ac:dyDescent="0.3"/>
    <row r="1286" s="26" customFormat="1" x14ac:dyDescent="0.3"/>
    <row r="1287" s="26" customFormat="1" x14ac:dyDescent="0.3"/>
    <row r="1288" s="26" customFormat="1" x14ac:dyDescent="0.3"/>
    <row r="1289" s="26" customFormat="1" x14ac:dyDescent="0.3"/>
    <row r="1290" s="26" customFormat="1" x14ac:dyDescent="0.3"/>
    <row r="1291" s="26" customFormat="1" x14ac:dyDescent="0.3"/>
    <row r="1292" s="26" customFormat="1" x14ac:dyDescent="0.3"/>
    <row r="1293" s="26" customFormat="1" x14ac:dyDescent="0.3"/>
    <row r="1294" s="26" customFormat="1" x14ac:dyDescent="0.3"/>
    <row r="1295" s="26" customFormat="1" x14ac:dyDescent="0.3"/>
    <row r="1296" s="26" customFormat="1" x14ac:dyDescent="0.3"/>
    <row r="1297" s="26" customFormat="1" x14ac:dyDescent="0.3"/>
    <row r="1298" s="26" customFormat="1" x14ac:dyDescent="0.3"/>
    <row r="1299" s="26" customFormat="1" x14ac:dyDescent="0.3"/>
    <row r="1300" s="26" customFormat="1" x14ac:dyDescent="0.3"/>
    <row r="1301" s="26" customFormat="1" x14ac:dyDescent="0.3"/>
    <row r="1302" s="26" customFormat="1" x14ac:dyDescent="0.3"/>
    <row r="1303" s="26" customFormat="1" x14ac:dyDescent="0.3"/>
    <row r="1304" s="26" customFormat="1" x14ac:dyDescent="0.3"/>
    <row r="1305" s="26" customFormat="1" x14ac:dyDescent="0.3"/>
    <row r="1306" s="26" customFormat="1" x14ac:dyDescent="0.3"/>
    <row r="1307" s="26" customFormat="1" x14ac:dyDescent="0.3"/>
    <row r="1308" s="26" customFormat="1" x14ac:dyDescent="0.3"/>
    <row r="1309" s="26" customFormat="1" x14ac:dyDescent="0.3"/>
    <row r="1310" s="26" customFormat="1" x14ac:dyDescent="0.3"/>
    <row r="1311" s="26" customFormat="1" x14ac:dyDescent="0.3"/>
    <row r="1312" s="26" customFormat="1" x14ac:dyDescent="0.3"/>
    <row r="1313" s="26" customFormat="1" x14ac:dyDescent="0.3"/>
    <row r="1314" s="26" customFormat="1" x14ac:dyDescent="0.3"/>
    <row r="1315" s="26" customFormat="1" x14ac:dyDescent="0.3"/>
    <row r="1316" s="26" customFormat="1" x14ac:dyDescent="0.3"/>
    <row r="1317" s="26" customFormat="1" x14ac:dyDescent="0.3"/>
    <row r="1318" s="26" customFormat="1" x14ac:dyDescent="0.3"/>
    <row r="1319" s="26" customFormat="1" x14ac:dyDescent="0.3"/>
    <row r="1320" s="26" customFormat="1" x14ac:dyDescent="0.3"/>
    <row r="1321" s="26" customFormat="1" x14ac:dyDescent="0.3"/>
    <row r="1322" s="26" customFormat="1" x14ac:dyDescent="0.3"/>
    <row r="1323" s="26" customFormat="1" x14ac:dyDescent="0.3"/>
    <row r="1324" s="26" customFormat="1" x14ac:dyDescent="0.3"/>
    <row r="1325" s="26" customFormat="1" x14ac:dyDescent="0.3"/>
    <row r="1326" s="26" customFormat="1" x14ac:dyDescent="0.3"/>
    <row r="1327" s="26" customFormat="1" x14ac:dyDescent="0.3"/>
    <row r="1328" s="26" customFormat="1" x14ac:dyDescent="0.3"/>
    <row r="1329" s="26" customFormat="1" x14ac:dyDescent="0.3"/>
    <row r="1330" s="26" customFormat="1" x14ac:dyDescent="0.3"/>
    <row r="1331" s="26" customFormat="1" x14ac:dyDescent="0.3"/>
    <row r="1332" s="26" customFormat="1" x14ac:dyDescent="0.3"/>
    <row r="1333" s="26" customFormat="1" x14ac:dyDescent="0.3"/>
    <row r="1334" s="26" customFormat="1" x14ac:dyDescent="0.3"/>
    <row r="1335" s="26" customFormat="1" x14ac:dyDescent="0.3"/>
    <row r="1336" s="26" customFormat="1" x14ac:dyDescent="0.3"/>
    <row r="1337" s="26" customFormat="1" x14ac:dyDescent="0.3"/>
    <row r="1338" s="26" customFormat="1" x14ac:dyDescent="0.3"/>
    <row r="1339" s="26" customFormat="1" x14ac:dyDescent="0.3"/>
    <row r="1340" s="26" customFormat="1" x14ac:dyDescent="0.3"/>
    <row r="1341" s="26" customFormat="1" x14ac:dyDescent="0.3"/>
    <row r="1342" s="26" customFormat="1" x14ac:dyDescent="0.3"/>
    <row r="1343" s="26" customFormat="1" x14ac:dyDescent="0.3"/>
    <row r="1344" s="26" customFormat="1" x14ac:dyDescent="0.3"/>
    <row r="1345" s="26" customFormat="1" x14ac:dyDescent="0.3"/>
    <row r="1346" s="26" customFormat="1" x14ac:dyDescent="0.3"/>
    <row r="1347" s="26" customFormat="1" x14ac:dyDescent="0.3"/>
    <row r="1348" s="26" customFormat="1" x14ac:dyDescent="0.3"/>
    <row r="1349" s="26" customFormat="1" x14ac:dyDescent="0.3"/>
    <row r="1350" s="26" customFormat="1" x14ac:dyDescent="0.3"/>
    <row r="1351" s="26" customFormat="1" x14ac:dyDescent="0.3"/>
    <row r="1352" s="26" customFormat="1" x14ac:dyDescent="0.3"/>
    <row r="1353" s="26" customFormat="1" x14ac:dyDescent="0.3"/>
    <row r="1354" s="26" customFormat="1" x14ac:dyDescent="0.3"/>
    <row r="1355" s="26" customFormat="1" x14ac:dyDescent="0.3"/>
    <row r="1356" s="26" customFormat="1" x14ac:dyDescent="0.3"/>
    <row r="1357" s="26" customFormat="1" x14ac:dyDescent="0.3"/>
    <row r="1358" s="26" customFormat="1" x14ac:dyDescent="0.3"/>
    <row r="1359" s="26" customFormat="1" x14ac:dyDescent="0.3"/>
    <row r="1360" s="26" customFormat="1" x14ac:dyDescent="0.3"/>
    <row r="1361" s="26" customFormat="1" x14ac:dyDescent="0.3"/>
    <row r="1362" s="26" customFormat="1" x14ac:dyDescent="0.3"/>
    <row r="1363" s="26" customFormat="1" x14ac:dyDescent="0.3"/>
    <row r="1364" s="26" customFormat="1" x14ac:dyDescent="0.3"/>
    <row r="1365" s="26" customFormat="1" x14ac:dyDescent="0.3"/>
    <row r="1366" s="26" customFormat="1" x14ac:dyDescent="0.3"/>
    <row r="1367" s="26" customFormat="1" x14ac:dyDescent="0.3"/>
    <row r="1368" s="26" customFormat="1" x14ac:dyDescent="0.3"/>
    <row r="1369" s="26" customFormat="1" x14ac:dyDescent="0.3"/>
    <row r="1370" s="26" customFormat="1" x14ac:dyDescent="0.3"/>
    <row r="1371" s="26" customFormat="1" x14ac:dyDescent="0.3"/>
    <row r="1372" s="26" customFormat="1" x14ac:dyDescent="0.3"/>
    <row r="1373" s="26" customFormat="1" x14ac:dyDescent="0.3"/>
    <row r="1374" s="26" customFormat="1" x14ac:dyDescent="0.3"/>
    <row r="1375" s="26" customFormat="1" x14ac:dyDescent="0.3"/>
    <row r="1376" s="26" customFormat="1" x14ac:dyDescent="0.3"/>
    <row r="1377" s="26" customFormat="1" x14ac:dyDescent="0.3"/>
    <row r="1378" s="26" customFormat="1" x14ac:dyDescent="0.3"/>
    <row r="1379" s="26" customFormat="1" x14ac:dyDescent="0.3"/>
    <row r="1380" s="26" customFormat="1" x14ac:dyDescent="0.3"/>
    <row r="1381" s="26" customFormat="1" x14ac:dyDescent="0.3"/>
    <row r="1382" s="26" customFormat="1" x14ac:dyDescent="0.3"/>
    <row r="1383" s="26" customFormat="1" x14ac:dyDescent="0.3"/>
    <row r="1384" s="26" customFormat="1" x14ac:dyDescent="0.3"/>
    <row r="1385" s="26" customFormat="1" x14ac:dyDescent="0.3"/>
    <row r="1386" s="26" customFormat="1" x14ac:dyDescent="0.3"/>
    <row r="1387" s="26" customFormat="1" x14ac:dyDescent="0.3"/>
    <row r="1388" s="26" customFormat="1" x14ac:dyDescent="0.3"/>
    <row r="1389" s="26" customFormat="1" x14ac:dyDescent="0.3"/>
    <row r="1390" s="26" customFormat="1" x14ac:dyDescent="0.3"/>
    <row r="1391" s="26" customFormat="1" x14ac:dyDescent="0.3"/>
    <row r="1392" s="26" customFormat="1" x14ac:dyDescent="0.3"/>
    <row r="1393" s="26" customFormat="1" x14ac:dyDescent="0.3"/>
    <row r="1394" s="26" customFormat="1" x14ac:dyDescent="0.3"/>
    <row r="1395" s="26" customFormat="1" x14ac:dyDescent="0.3"/>
    <row r="1396" s="26" customFormat="1" x14ac:dyDescent="0.3"/>
    <row r="1397" s="26" customFormat="1" x14ac:dyDescent="0.3"/>
    <row r="1398" s="26" customFormat="1" x14ac:dyDescent="0.3"/>
    <row r="1399" s="26" customFormat="1" x14ac:dyDescent="0.3"/>
    <row r="1400" s="26" customFormat="1" x14ac:dyDescent="0.3"/>
    <row r="1401" s="26" customFormat="1" x14ac:dyDescent="0.3"/>
    <row r="1402" s="26" customFormat="1" x14ac:dyDescent="0.3"/>
    <row r="1403" s="26" customFormat="1" x14ac:dyDescent="0.3"/>
    <row r="1404" s="26" customFormat="1" x14ac:dyDescent="0.3"/>
    <row r="1405" s="26" customFormat="1" x14ac:dyDescent="0.3"/>
    <row r="1406" s="26" customFormat="1" x14ac:dyDescent="0.3"/>
    <row r="1407" s="26" customFormat="1" x14ac:dyDescent="0.3"/>
    <row r="1408" s="26" customFormat="1" x14ac:dyDescent="0.3"/>
    <row r="1409" s="26" customFormat="1" x14ac:dyDescent="0.3"/>
    <row r="1410" s="26" customFormat="1" x14ac:dyDescent="0.3"/>
    <row r="1411" s="26" customFormat="1" x14ac:dyDescent="0.3"/>
    <row r="1412" s="26" customFormat="1" x14ac:dyDescent="0.3"/>
    <row r="1413" s="26" customFormat="1" x14ac:dyDescent="0.3"/>
    <row r="1414" s="26" customFormat="1" x14ac:dyDescent="0.3"/>
    <row r="1415" s="26" customFormat="1" x14ac:dyDescent="0.3"/>
    <row r="1416" s="26" customFormat="1" x14ac:dyDescent="0.3"/>
    <row r="1417" s="26" customFormat="1" x14ac:dyDescent="0.3"/>
    <row r="1418" s="26" customFormat="1" x14ac:dyDescent="0.3"/>
    <row r="1419" s="26" customFormat="1" x14ac:dyDescent="0.3"/>
    <row r="1420" s="26" customFormat="1" x14ac:dyDescent="0.3"/>
    <row r="1421" s="26" customFormat="1" x14ac:dyDescent="0.3"/>
    <row r="1422" s="26" customFormat="1" x14ac:dyDescent="0.3"/>
    <row r="1423" s="26" customFormat="1" x14ac:dyDescent="0.3"/>
    <row r="1424" s="26" customFormat="1" x14ac:dyDescent="0.3"/>
    <row r="1425" s="26" customFormat="1" x14ac:dyDescent="0.3"/>
    <row r="1426" s="26" customFormat="1" x14ac:dyDescent="0.3"/>
    <row r="1427" s="26" customFormat="1" x14ac:dyDescent="0.3"/>
    <row r="1428" s="26" customFormat="1" x14ac:dyDescent="0.3"/>
    <row r="1429" s="26" customFormat="1" x14ac:dyDescent="0.3"/>
    <row r="1430" s="26" customFormat="1" x14ac:dyDescent="0.3"/>
    <row r="1431" s="26" customFormat="1" x14ac:dyDescent="0.3"/>
    <row r="1432" s="26" customFormat="1" x14ac:dyDescent="0.3"/>
    <row r="1433" s="26" customFormat="1" x14ac:dyDescent="0.3"/>
    <row r="1434" s="26" customFormat="1" x14ac:dyDescent="0.3"/>
    <row r="1435" s="26" customFormat="1" x14ac:dyDescent="0.3"/>
    <row r="1436" s="26" customFormat="1" x14ac:dyDescent="0.3"/>
    <row r="1437" s="26" customFormat="1" x14ac:dyDescent="0.3"/>
    <row r="1438" s="26" customFormat="1" x14ac:dyDescent="0.3"/>
    <row r="1439" s="26" customFormat="1" x14ac:dyDescent="0.3"/>
    <row r="1440" s="26" customFormat="1" x14ac:dyDescent="0.3"/>
    <row r="1441" s="26" customFormat="1" x14ac:dyDescent="0.3"/>
    <row r="1442" s="26" customFormat="1" x14ac:dyDescent="0.3"/>
    <row r="1443" s="26" customFormat="1" x14ac:dyDescent="0.3"/>
    <row r="1444" s="26" customFormat="1" x14ac:dyDescent="0.3"/>
    <row r="1445" s="26" customFormat="1" x14ac:dyDescent="0.3"/>
    <row r="1446" s="26" customFormat="1" x14ac:dyDescent="0.3"/>
    <row r="1447" s="26" customFormat="1" x14ac:dyDescent="0.3"/>
    <row r="1448" s="26" customFormat="1" x14ac:dyDescent="0.3"/>
    <row r="1449" s="26" customFormat="1" x14ac:dyDescent="0.3"/>
    <row r="1450" s="26" customFormat="1" x14ac:dyDescent="0.3"/>
    <row r="1451" s="26" customFormat="1" x14ac:dyDescent="0.3"/>
    <row r="1452" s="26" customFormat="1" x14ac:dyDescent="0.3"/>
    <row r="1453" s="26" customFormat="1" x14ac:dyDescent="0.3"/>
    <row r="1454" s="26" customFormat="1" x14ac:dyDescent="0.3"/>
    <row r="1455" s="26" customFormat="1" x14ac:dyDescent="0.3"/>
    <row r="1456" s="26" customFormat="1" x14ac:dyDescent="0.3"/>
    <row r="1457" s="26" customFormat="1" x14ac:dyDescent="0.3"/>
    <row r="1458" s="26" customFormat="1" x14ac:dyDescent="0.3"/>
    <row r="1459" s="26" customFormat="1" x14ac:dyDescent="0.3"/>
    <row r="1460" s="26" customFormat="1" x14ac:dyDescent="0.3"/>
    <row r="1461" s="26" customFormat="1" x14ac:dyDescent="0.3"/>
    <row r="1462" s="26" customFormat="1" x14ac:dyDescent="0.3"/>
    <row r="1463" s="26" customFormat="1" x14ac:dyDescent="0.3"/>
    <row r="1464" s="26" customFormat="1" x14ac:dyDescent="0.3"/>
    <row r="1465" s="26" customFormat="1" x14ac:dyDescent="0.3"/>
    <row r="1466" s="26" customFormat="1" x14ac:dyDescent="0.3"/>
    <row r="1467" s="26" customFormat="1" x14ac:dyDescent="0.3"/>
    <row r="1468" s="26" customFormat="1" x14ac:dyDescent="0.3"/>
    <row r="1469" s="26" customFormat="1" x14ac:dyDescent="0.3"/>
    <row r="1470" s="26" customFormat="1" x14ac:dyDescent="0.3"/>
    <row r="1471" s="26" customFormat="1" x14ac:dyDescent="0.3"/>
    <row r="1472" s="26" customFormat="1" x14ac:dyDescent="0.3"/>
    <row r="1473" s="26" customFormat="1" x14ac:dyDescent="0.3"/>
    <row r="1474" s="26" customFormat="1" x14ac:dyDescent="0.3"/>
    <row r="1475" s="26" customFormat="1" x14ac:dyDescent="0.3"/>
    <row r="1476" s="26" customFormat="1" x14ac:dyDescent="0.3"/>
    <row r="1477" s="26" customFormat="1" x14ac:dyDescent="0.3"/>
    <row r="1478" s="26" customFormat="1" x14ac:dyDescent="0.3"/>
    <row r="1479" s="26" customFormat="1" x14ac:dyDescent="0.3"/>
    <row r="1480" s="26" customFormat="1" x14ac:dyDescent="0.3"/>
    <row r="1481" s="26" customFormat="1" x14ac:dyDescent="0.3"/>
    <row r="1482" s="26" customFormat="1" x14ac:dyDescent="0.3"/>
    <row r="1483" s="26" customFormat="1" x14ac:dyDescent="0.3"/>
    <row r="1484" s="26" customFormat="1" x14ac:dyDescent="0.3"/>
    <row r="1485" s="26" customFormat="1" x14ac:dyDescent="0.3"/>
    <row r="1486" s="26" customFormat="1" x14ac:dyDescent="0.3"/>
    <row r="1487" s="26" customFormat="1" x14ac:dyDescent="0.3"/>
    <row r="1488" s="26" customFormat="1" x14ac:dyDescent="0.3"/>
    <row r="1489" s="26" customFormat="1" x14ac:dyDescent="0.3"/>
    <row r="1490" s="26" customFormat="1" x14ac:dyDescent="0.3"/>
    <row r="1491" s="26" customFormat="1" x14ac:dyDescent="0.3"/>
    <row r="1492" s="26" customFormat="1" x14ac:dyDescent="0.3"/>
    <row r="1493" s="26" customFormat="1" x14ac:dyDescent="0.3"/>
    <row r="1494" s="26" customFormat="1" x14ac:dyDescent="0.3"/>
    <row r="1495" s="26" customFormat="1" x14ac:dyDescent="0.3"/>
    <row r="1496" s="26" customFormat="1" x14ac:dyDescent="0.3"/>
    <row r="1497" s="26" customFormat="1" x14ac:dyDescent="0.3"/>
    <row r="1498" s="26" customFormat="1" x14ac:dyDescent="0.3"/>
    <row r="1499" s="26" customFormat="1" x14ac:dyDescent="0.3"/>
    <row r="1500" s="26" customFormat="1" x14ac:dyDescent="0.3"/>
    <row r="1501" s="26" customFormat="1" x14ac:dyDescent="0.3"/>
    <row r="1502" s="26" customFormat="1" x14ac:dyDescent="0.3"/>
    <row r="1503" s="26" customFormat="1" x14ac:dyDescent="0.3"/>
    <row r="1504" s="26" customFormat="1" x14ac:dyDescent="0.3"/>
    <row r="1505" s="26" customFormat="1" x14ac:dyDescent="0.3"/>
    <row r="1506" s="26" customFormat="1" x14ac:dyDescent="0.3"/>
    <row r="1507" s="26" customFormat="1" x14ac:dyDescent="0.3"/>
    <row r="1508" s="26" customFormat="1" x14ac:dyDescent="0.3"/>
    <row r="1509" s="26" customFormat="1" x14ac:dyDescent="0.3"/>
    <row r="1510" s="26" customFormat="1" x14ac:dyDescent="0.3"/>
    <row r="1511" s="26" customFormat="1" x14ac:dyDescent="0.3"/>
    <row r="1512" s="26" customFormat="1" x14ac:dyDescent="0.3"/>
    <row r="1513" s="26" customFormat="1" x14ac:dyDescent="0.3"/>
    <row r="1514" s="26" customFormat="1" x14ac:dyDescent="0.3"/>
    <row r="1515" s="26" customFormat="1" x14ac:dyDescent="0.3"/>
    <row r="1516" s="26" customFormat="1" x14ac:dyDescent="0.3"/>
    <row r="1517" s="26" customFormat="1" x14ac:dyDescent="0.3"/>
    <row r="1518" s="26" customFormat="1" x14ac:dyDescent="0.3"/>
    <row r="1519" s="26" customFormat="1" x14ac:dyDescent="0.3"/>
    <row r="1520" s="26" customFormat="1" x14ac:dyDescent="0.3"/>
    <row r="1521" s="26" customFormat="1" x14ac:dyDescent="0.3"/>
    <row r="1522" s="26" customFormat="1" x14ac:dyDescent="0.3"/>
    <row r="1523" s="26" customFormat="1" x14ac:dyDescent="0.3"/>
    <row r="1524" s="26" customFormat="1" x14ac:dyDescent="0.3"/>
    <row r="1525" s="26" customFormat="1" x14ac:dyDescent="0.3"/>
    <row r="1526" s="26" customFormat="1" x14ac:dyDescent="0.3"/>
    <row r="1527" s="26" customFormat="1" x14ac:dyDescent="0.3"/>
    <row r="1528" s="26" customFormat="1" x14ac:dyDescent="0.3"/>
    <row r="1529" s="26" customFormat="1" x14ac:dyDescent="0.3"/>
    <row r="1530" s="26" customFormat="1" x14ac:dyDescent="0.3"/>
    <row r="1531" s="26" customFormat="1" x14ac:dyDescent="0.3"/>
    <row r="1532" s="26" customFormat="1" x14ac:dyDescent="0.3"/>
    <row r="1533" s="26" customFormat="1" x14ac:dyDescent="0.3"/>
    <row r="1534" s="26" customFormat="1" x14ac:dyDescent="0.3"/>
    <row r="1535" s="26" customFormat="1" x14ac:dyDescent="0.3"/>
    <row r="1536" s="26" customFormat="1" x14ac:dyDescent="0.3"/>
    <row r="1537" s="26" customFormat="1" x14ac:dyDescent="0.3"/>
    <row r="1538" s="26" customFormat="1" x14ac:dyDescent="0.3"/>
    <row r="1539" s="26" customFormat="1" x14ac:dyDescent="0.3"/>
    <row r="1540" s="26" customFormat="1" x14ac:dyDescent="0.3"/>
    <row r="1541" s="26" customFormat="1" x14ac:dyDescent="0.3"/>
    <row r="1542" s="26" customFormat="1" x14ac:dyDescent="0.3"/>
    <row r="1543" s="26" customFormat="1" x14ac:dyDescent="0.3"/>
    <row r="1544" s="26" customFormat="1" x14ac:dyDescent="0.3"/>
    <row r="1545" s="26" customFormat="1" x14ac:dyDescent="0.3"/>
    <row r="1546" s="26" customFormat="1" x14ac:dyDescent="0.3"/>
    <row r="1547" s="26" customFormat="1" x14ac:dyDescent="0.3"/>
    <row r="1548" s="26" customFormat="1" x14ac:dyDescent="0.3"/>
    <row r="1549" s="26" customFormat="1" x14ac:dyDescent="0.3"/>
    <row r="1550" s="26" customFormat="1" x14ac:dyDescent="0.3"/>
    <row r="1551" s="26" customFormat="1" x14ac:dyDescent="0.3"/>
    <row r="1552" s="26" customFormat="1" x14ac:dyDescent="0.3"/>
    <row r="1553" s="26" customFormat="1" x14ac:dyDescent="0.3"/>
    <row r="1554" s="26" customFormat="1" x14ac:dyDescent="0.3"/>
    <row r="1555" s="26" customFormat="1" x14ac:dyDescent="0.3"/>
    <row r="1556" s="26" customFormat="1" x14ac:dyDescent="0.3"/>
    <row r="1557" s="26" customFormat="1" x14ac:dyDescent="0.3"/>
    <row r="1558" s="26" customFormat="1" x14ac:dyDescent="0.3"/>
    <row r="1559" s="26" customFormat="1" x14ac:dyDescent="0.3"/>
    <row r="1560" s="26" customFormat="1" x14ac:dyDescent="0.3"/>
    <row r="1561" s="26" customFormat="1" x14ac:dyDescent="0.3"/>
    <row r="1562" s="26" customFormat="1" x14ac:dyDescent="0.3"/>
    <row r="1563" s="26" customFormat="1" x14ac:dyDescent="0.3"/>
    <row r="1564" s="26" customFormat="1" x14ac:dyDescent="0.3"/>
    <row r="1565" s="26" customFormat="1" x14ac:dyDescent="0.3"/>
    <row r="1566" s="26" customFormat="1" x14ac:dyDescent="0.3"/>
    <row r="1567" s="26" customFormat="1" x14ac:dyDescent="0.3"/>
    <row r="1568" s="26" customFormat="1" x14ac:dyDescent="0.3"/>
    <row r="1569" s="26" customFormat="1" x14ac:dyDescent="0.3"/>
    <row r="1570" s="26" customFormat="1" x14ac:dyDescent="0.3"/>
    <row r="1571" s="26" customFormat="1" x14ac:dyDescent="0.3"/>
    <row r="1572" s="26" customFormat="1" x14ac:dyDescent="0.3"/>
    <row r="1573" s="26" customFormat="1" x14ac:dyDescent="0.3"/>
    <row r="1574" s="26" customFormat="1" x14ac:dyDescent="0.3"/>
    <row r="1575" s="26" customFormat="1" x14ac:dyDescent="0.3"/>
    <row r="1576" s="26" customFormat="1" x14ac:dyDescent="0.3"/>
    <row r="1577" s="26" customFormat="1" x14ac:dyDescent="0.3"/>
    <row r="1578" s="26" customFormat="1" x14ac:dyDescent="0.3"/>
    <row r="1579" s="26" customFormat="1" x14ac:dyDescent="0.3"/>
    <row r="1580" s="26" customFormat="1" x14ac:dyDescent="0.3"/>
    <row r="1581" s="26" customFormat="1" x14ac:dyDescent="0.3"/>
    <row r="1582" s="26" customFormat="1" x14ac:dyDescent="0.3"/>
    <row r="1583" s="26" customFormat="1" x14ac:dyDescent="0.3"/>
    <row r="1584" s="26" customFormat="1" x14ac:dyDescent="0.3"/>
    <row r="1585" s="26" customFormat="1" x14ac:dyDescent="0.3"/>
    <row r="1586" s="26" customFormat="1" x14ac:dyDescent="0.3"/>
    <row r="1587" s="26" customFormat="1" x14ac:dyDescent="0.3"/>
    <row r="1588" s="26" customFormat="1" x14ac:dyDescent="0.3"/>
    <row r="1589" s="26" customFormat="1" x14ac:dyDescent="0.3"/>
    <row r="1590" s="26" customFormat="1" x14ac:dyDescent="0.3"/>
    <row r="1591" s="26" customFormat="1" x14ac:dyDescent="0.3"/>
    <row r="1592" s="26" customFormat="1" x14ac:dyDescent="0.3"/>
    <row r="1593" s="26" customFormat="1" x14ac:dyDescent="0.3"/>
    <row r="1594" s="26" customFormat="1" x14ac:dyDescent="0.3"/>
    <row r="1595" s="26" customFormat="1" x14ac:dyDescent="0.3"/>
    <row r="1596" s="26" customFormat="1" x14ac:dyDescent="0.3"/>
    <row r="1597" s="26" customFormat="1" x14ac:dyDescent="0.3"/>
    <row r="1598" s="26" customFormat="1" x14ac:dyDescent="0.3"/>
    <row r="1599" s="26" customFormat="1" x14ac:dyDescent="0.3"/>
    <row r="1600" s="26" customFormat="1" x14ac:dyDescent="0.3"/>
    <row r="1601" s="26" customFormat="1" x14ac:dyDescent="0.3"/>
    <row r="1602" s="26" customFormat="1" x14ac:dyDescent="0.3"/>
    <row r="1603" s="26" customFormat="1" x14ac:dyDescent="0.3"/>
    <row r="1604" s="26" customFormat="1" x14ac:dyDescent="0.3"/>
    <row r="1605" s="26" customFormat="1" x14ac:dyDescent="0.3"/>
    <row r="1606" s="26" customFormat="1" x14ac:dyDescent="0.3"/>
    <row r="1607" s="26" customFormat="1" x14ac:dyDescent="0.3"/>
    <row r="1608" s="26" customFormat="1" x14ac:dyDescent="0.3"/>
    <row r="1609" s="26" customFormat="1" x14ac:dyDescent="0.3"/>
    <row r="1610" s="26" customFormat="1" x14ac:dyDescent="0.3"/>
    <row r="1611" s="26" customFormat="1" x14ac:dyDescent="0.3"/>
    <row r="1612" s="26" customFormat="1" x14ac:dyDescent="0.3"/>
    <row r="1613" s="26" customFormat="1" x14ac:dyDescent="0.3"/>
    <row r="1614" s="26" customFormat="1" x14ac:dyDescent="0.3"/>
    <row r="1615" s="26" customFormat="1" x14ac:dyDescent="0.3"/>
    <row r="1616" s="26" customFormat="1" x14ac:dyDescent="0.3"/>
    <row r="1617" s="26" customFormat="1" x14ac:dyDescent="0.3"/>
    <row r="1618" s="26" customFormat="1" x14ac:dyDescent="0.3"/>
    <row r="1619" s="26" customFormat="1" x14ac:dyDescent="0.3"/>
    <row r="1620" s="26" customFormat="1" x14ac:dyDescent="0.3"/>
    <row r="1621" s="26" customFormat="1" x14ac:dyDescent="0.3"/>
    <row r="1622" s="26" customFormat="1" x14ac:dyDescent="0.3"/>
    <row r="1623" s="26" customFormat="1" x14ac:dyDescent="0.3"/>
    <row r="1624" s="26" customFormat="1" x14ac:dyDescent="0.3"/>
    <row r="1625" s="26" customFormat="1" x14ac:dyDescent="0.3"/>
    <row r="1626" s="26" customFormat="1" x14ac:dyDescent="0.3"/>
    <row r="1627" s="26" customFormat="1" x14ac:dyDescent="0.3"/>
    <row r="1628" s="26" customFormat="1" x14ac:dyDescent="0.3"/>
    <row r="1629" s="26" customFormat="1" x14ac:dyDescent="0.3"/>
    <row r="1630" s="26" customFormat="1" x14ac:dyDescent="0.3"/>
    <row r="1631" s="26" customFormat="1" x14ac:dyDescent="0.3"/>
    <row r="1632" s="26" customFormat="1" x14ac:dyDescent="0.3"/>
    <row r="1633" s="26" customFormat="1" x14ac:dyDescent="0.3"/>
    <row r="1634" s="26" customFormat="1" x14ac:dyDescent="0.3"/>
    <row r="1635" s="26" customFormat="1" x14ac:dyDescent="0.3"/>
    <row r="1636" s="26" customFormat="1" x14ac:dyDescent="0.3"/>
    <row r="1637" s="26" customFormat="1" x14ac:dyDescent="0.3"/>
    <row r="1638" s="26" customFormat="1" x14ac:dyDescent="0.3"/>
    <row r="1639" s="26" customFormat="1" x14ac:dyDescent="0.3"/>
    <row r="1640" s="26" customFormat="1" x14ac:dyDescent="0.3"/>
    <row r="1641" s="26" customFormat="1" x14ac:dyDescent="0.3"/>
    <row r="1642" s="26" customFormat="1" x14ac:dyDescent="0.3"/>
    <row r="1643" s="26" customFormat="1" x14ac:dyDescent="0.3"/>
    <row r="1644" s="26" customFormat="1" x14ac:dyDescent="0.3"/>
    <row r="1645" s="26" customFormat="1" x14ac:dyDescent="0.3"/>
    <row r="1646" s="26" customFormat="1" x14ac:dyDescent="0.3"/>
    <row r="1647" s="26" customFormat="1" x14ac:dyDescent="0.3"/>
    <row r="1648" s="26" customFormat="1" x14ac:dyDescent="0.3"/>
    <row r="1649" s="26" customFormat="1" x14ac:dyDescent="0.3"/>
    <row r="1650" s="26" customFormat="1" x14ac:dyDescent="0.3"/>
    <row r="1651" s="26" customFormat="1" x14ac:dyDescent="0.3"/>
    <row r="1652" s="26" customFormat="1" x14ac:dyDescent="0.3"/>
    <row r="1653" s="26" customFormat="1" x14ac:dyDescent="0.3"/>
    <row r="1654" s="26" customFormat="1" x14ac:dyDescent="0.3"/>
    <row r="1655" s="26" customFormat="1" x14ac:dyDescent="0.3"/>
    <row r="1656" s="26" customFormat="1" x14ac:dyDescent="0.3"/>
    <row r="1657" s="26" customFormat="1" x14ac:dyDescent="0.3"/>
    <row r="1658" s="26" customFormat="1" x14ac:dyDescent="0.3"/>
    <row r="1659" s="26" customFormat="1" x14ac:dyDescent="0.3"/>
    <row r="1660" s="26" customFormat="1" x14ac:dyDescent="0.3"/>
    <row r="1661" s="26" customFormat="1" x14ac:dyDescent="0.3"/>
    <row r="1662" s="26" customFormat="1" x14ac:dyDescent="0.3"/>
    <row r="1663" s="26" customFormat="1" x14ac:dyDescent="0.3"/>
    <row r="1664" s="26" customFormat="1" x14ac:dyDescent="0.3"/>
    <row r="1665" s="26" customFormat="1" x14ac:dyDescent="0.3"/>
    <row r="1666" s="26" customFormat="1" x14ac:dyDescent="0.3"/>
    <row r="1667" s="26" customFormat="1" x14ac:dyDescent="0.3"/>
    <row r="1668" s="26" customFormat="1" x14ac:dyDescent="0.3"/>
    <row r="1669" s="26" customFormat="1" x14ac:dyDescent="0.3"/>
    <row r="1670" s="26" customFormat="1" x14ac:dyDescent="0.3"/>
    <row r="1671" s="26" customFormat="1" x14ac:dyDescent="0.3"/>
    <row r="1672" s="26" customFormat="1" x14ac:dyDescent="0.3"/>
    <row r="1673" s="26" customFormat="1" x14ac:dyDescent="0.3"/>
    <row r="1674" s="26" customFormat="1" x14ac:dyDescent="0.3"/>
    <row r="1675" s="26" customFormat="1" x14ac:dyDescent="0.3"/>
    <row r="1676" s="26" customFormat="1" x14ac:dyDescent="0.3"/>
    <row r="1677" s="26" customFormat="1" x14ac:dyDescent="0.3"/>
    <row r="1678" s="26" customFormat="1" x14ac:dyDescent="0.3"/>
    <row r="1679" s="26" customFormat="1" x14ac:dyDescent="0.3"/>
    <row r="1680" s="26" customFormat="1" x14ac:dyDescent="0.3"/>
    <row r="1681" s="26" customFormat="1" x14ac:dyDescent="0.3"/>
    <row r="1682" s="26" customFormat="1" x14ac:dyDescent="0.3"/>
    <row r="1683" s="26" customFormat="1" x14ac:dyDescent="0.3"/>
    <row r="1684" s="26" customFormat="1" x14ac:dyDescent="0.3"/>
    <row r="1685" s="26" customFormat="1" x14ac:dyDescent="0.3"/>
    <row r="1686" s="26" customFormat="1" x14ac:dyDescent="0.3"/>
    <row r="1687" s="26" customFormat="1" x14ac:dyDescent="0.3"/>
    <row r="1688" s="26" customFormat="1" x14ac:dyDescent="0.3"/>
    <row r="1689" s="26" customFormat="1" x14ac:dyDescent="0.3"/>
    <row r="1690" s="26" customFormat="1" x14ac:dyDescent="0.3"/>
    <row r="1691" s="26" customFormat="1" x14ac:dyDescent="0.3"/>
    <row r="1692" s="26" customFormat="1" x14ac:dyDescent="0.3"/>
    <row r="1693" s="26" customFormat="1" x14ac:dyDescent="0.3"/>
    <row r="1694" s="26" customFormat="1" x14ac:dyDescent="0.3"/>
    <row r="1695" s="26" customFormat="1" x14ac:dyDescent="0.3"/>
    <row r="1696" s="26" customFormat="1" x14ac:dyDescent="0.3"/>
    <row r="1697" s="26" customFormat="1" x14ac:dyDescent="0.3"/>
    <row r="1698" s="26" customFormat="1" x14ac:dyDescent="0.3"/>
    <row r="1699" s="26" customFormat="1" x14ac:dyDescent="0.3"/>
    <row r="1700" s="26" customFormat="1" x14ac:dyDescent="0.3"/>
    <row r="1701" s="26" customFormat="1" x14ac:dyDescent="0.3"/>
    <row r="1702" s="26" customFormat="1" x14ac:dyDescent="0.3"/>
    <row r="1703" s="26" customFormat="1" x14ac:dyDescent="0.3"/>
    <row r="1704" s="26" customFormat="1" x14ac:dyDescent="0.3"/>
    <row r="1705" s="26" customFormat="1" x14ac:dyDescent="0.3"/>
    <row r="1706" s="26" customFormat="1" x14ac:dyDescent="0.3"/>
    <row r="1707" s="26" customFormat="1" x14ac:dyDescent="0.3"/>
    <row r="1708" s="26" customFormat="1" x14ac:dyDescent="0.3"/>
    <row r="1709" s="26" customFormat="1" x14ac:dyDescent="0.3"/>
    <row r="1710" s="26" customFormat="1" x14ac:dyDescent="0.3"/>
    <row r="1711" s="26" customFormat="1" x14ac:dyDescent="0.3"/>
    <row r="1712" s="26" customFormat="1" x14ac:dyDescent="0.3"/>
    <row r="1713" s="26" customFormat="1" x14ac:dyDescent="0.3"/>
    <row r="1714" s="26" customFormat="1" x14ac:dyDescent="0.3"/>
    <row r="1715" s="26" customFormat="1" x14ac:dyDescent="0.3"/>
    <row r="1716" s="26" customFormat="1" x14ac:dyDescent="0.3"/>
    <row r="1717" s="26" customFormat="1" x14ac:dyDescent="0.3"/>
    <row r="1718" s="26" customFormat="1" x14ac:dyDescent="0.3"/>
    <row r="1719" s="26" customFormat="1" x14ac:dyDescent="0.3"/>
    <row r="1720" s="26" customFormat="1" x14ac:dyDescent="0.3"/>
    <row r="1721" s="26" customFormat="1" x14ac:dyDescent="0.3"/>
    <row r="1722" s="26" customFormat="1" x14ac:dyDescent="0.3"/>
    <row r="1723" s="26" customFormat="1" x14ac:dyDescent="0.3"/>
    <row r="1724" s="26" customFormat="1" x14ac:dyDescent="0.3"/>
    <row r="1725" s="26" customFormat="1" x14ac:dyDescent="0.3"/>
    <row r="1726" s="26" customFormat="1" x14ac:dyDescent="0.3"/>
    <row r="1727" s="26" customFormat="1" x14ac:dyDescent="0.3"/>
    <row r="1728" s="26" customFormat="1" x14ac:dyDescent="0.3"/>
    <row r="1729" s="26" customFormat="1" x14ac:dyDescent="0.3"/>
    <row r="1730" s="26" customFormat="1" x14ac:dyDescent="0.3"/>
    <row r="1731" s="26" customFormat="1" x14ac:dyDescent="0.3"/>
    <row r="1732" s="26" customFormat="1" x14ac:dyDescent="0.3"/>
    <row r="1733" s="26" customFormat="1" x14ac:dyDescent="0.3"/>
    <row r="1734" s="26" customFormat="1" x14ac:dyDescent="0.3"/>
    <row r="1735" s="26" customFormat="1" x14ac:dyDescent="0.3"/>
    <row r="1736" s="26" customFormat="1" x14ac:dyDescent="0.3"/>
    <row r="1737" s="26" customFormat="1" x14ac:dyDescent="0.3"/>
    <row r="1738" s="26" customFormat="1" x14ac:dyDescent="0.3"/>
    <row r="1739" s="26" customFormat="1" x14ac:dyDescent="0.3"/>
    <row r="1740" s="26" customFormat="1" x14ac:dyDescent="0.3"/>
    <row r="1741" s="26" customFormat="1" x14ac:dyDescent="0.3"/>
    <row r="1742" s="26" customFormat="1" x14ac:dyDescent="0.3"/>
    <row r="1743" s="26" customFormat="1" x14ac:dyDescent="0.3"/>
    <row r="1744" s="26" customFormat="1" x14ac:dyDescent="0.3"/>
    <row r="1745" s="26" customFormat="1" x14ac:dyDescent="0.3"/>
    <row r="1746" s="26" customFormat="1" x14ac:dyDescent="0.3"/>
    <row r="1747" s="26" customFormat="1" x14ac:dyDescent="0.3"/>
    <row r="1748" s="26" customFormat="1" x14ac:dyDescent="0.3"/>
    <row r="1749" s="26" customFormat="1" x14ac:dyDescent="0.3"/>
    <row r="1750" s="26" customFormat="1" x14ac:dyDescent="0.3"/>
    <row r="1751" s="26" customFormat="1" x14ac:dyDescent="0.3"/>
    <row r="1752" s="26" customFormat="1" x14ac:dyDescent="0.3"/>
    <row r="1753" s="26" customFormat="1" x14ac:dyDescent="0.3"/>
    <row r="1754" s="26" customFormat="1" x14ac:dyDescent="0.3"/>
    <row r="1755" s="26" customFormat="1" x14ac:dyDescent="0.3"/>
    <row r="1756" s="26" customFormat="1" x14ac:dyDescent="0.3"/>
    <row r="1757" s="26" customFormat="1" x14ac:dyDescent="0.3"/>
    <row r="1758" s="26" customFormat="1" x14ac:dyDescent="0.3"/>
    <row r="1759" s="26" customFormat="1" x14ac:dyDescent="0.3"/>
    <row r="1760" s="26" customFormat="1" x14ac:dyDescent="0.3"/>
    <row r="1761" s="26" customFormat="1" x14ac:dyDescent="0.3"/>
    <row r="1762" s="26" customFormat="1" x14ac:dyDescent="0.3"/>
    <row r="1763" s="26" customFormat="1" x14ac:dyDescent="0.3"/>
    <row r="1764" s="26" customFormat="1" x14ac:dyDescent="0.3"/>
    <row r="1765" s="26" customFormat="1" x14ac:dyDescent="0.3"/>
    <row r="1766" s="26" customFormat="1" x14ac:dyDescent="0.3"/>
    <row r="1767" s="26" customFormat="1" x14ac:dyDescent="0.3"/>
    <row r="1768" s="26" customFormat="1" x14ac:dyDescent="0.3"/>
    <row r="1769" s="26" customFormat="1" x14ac:dyDescent="0.3"/>
    <row r="1770" s="26" customFormat="1" x14ac:dyDescent="0.3"/>
    <row r="1771" s="26" customFormat="1" x14ac:dyDescent="0.3"/>
    <row r="1772" s="26" customFormat="1" x14ac:dyDescent="0.3"/>
    <row r="1773" s="26" customFormat="1" x14ac:dyDescent="0.3"/>
    <row r="1774" s="26" customFormat="1" x14ac:dyDescent="0.3"/>
    <row r="1775" s="26" customFormat="1" x14ac:dyDescent="0.3"/>
    <row r="1776" s="26" customFormat="1" x14ac:dyDescent="0.3"/>
    <row r="1777" s="26" customFormat="1" x14ac:dyDescent="0.3"/>
    <row r="1778" s="26" customFormat="1" x14ac:dyDescent="0.3"/>
    <row r="1779" s="26" customFormat="1" x14ac:dyDescent="0.3"/>
    <row r="1780" s="26" customFormat="1" x14ac:dyDescent="0.3"/>
    <row r="1781" s="26" customFormat="1" x14ac:dyDescent="0.3"/>
    <row r="1782" s="26" customFormat="1" x14ac:dyDescent="0.3"/>
    <row r="1783" s="26" customFormat="1" x14ac:dyDescent="0.3"/>
    <row r="1784" s="26" customFormat="1" x14ac:dyDescent="0.3"/>
    <row r="1785" s="26" customFormat="1" x14ac:dyDescent="0.3"/>
    <row r="1786" s="26" customFormat="1" x14ac:dyDescent="0.3"/>
    <row r="1787" s="26" customFormat="1" x14ac:dyDescent="0.3"/>
    <row r="1788" s="26" customFormat="1" x14ac:dyDescent="0.3"/>
    <row r="1789" s="26" customFormat="1" x14ac:dyDescent="0.3"/>
    <row r="1790" s="26" customFormat="1" x14ac:dyDescent="0.3"/>
    <row r="1791" s="26" customFormat="1" x14ac:dyDescent="0.3"/>
    <row r="1792" s="26" customFormat="1" x14ac:dyDescent="0.3"/>
    <row r="1793" s="26" customFormat="1" x14ac:dyDescent="0.3"/>
    <row r="1794" s="26" customFormat="1" x14ac:dyDescent="0.3"/>
    <row r="1795" s="26" customFormat="1" x14ac:dyDescent="0.3"/>
    <row r="1796" s="26" customFormat="1" x14ac:dyDescent="0.3"/>
    <row r="1797" s="26" customFormat="1" x14ac:dyDescent="0.3"/>
    <row r="1798" s="26" customFormat="1" x14ac:dyDescent="0.3"/>
    <row r="1799" s="26" customFormat="1" x14ac:dyDescent="0.3"/>
    <row r="1800" s="26" customFormat="1" x14ac:dyDescent="0.3"/>
    <row r="1801" s="26" customFormat="1" x14ac:dyDescent="0.3"/>
    <row r="1802" s="26" customFormat="1" x14ac:dyDescent="0.3"/>
    <row r="1803" s="26" customFormat="1" x14ac:dyDescent="0.3"/>
    <row r="1804" s="26" customFormat="1" x14ac:dyDescent="0.3"/>
    <row r="1805" s="26" customFormat="1" x14ac:dyDescent="0.3"/>
    <row r="1806" s="26" customFormat="1" x14ac:dyDescent="0.3"/>
    <row r="1807" s="26" customFormat="1" x14ac:dyDescent="0.3"/>
    <row r="1808" s="26" customFormat="1" x14ac:dyDescent="0.3"/>
    <row r="1809" s="26" customFormat="1" x14ac:dyDescent="0.3"/>
    <row r="1810" s="26" customFormat="1" x14ac:dyDescent="0.3"/>
    <row r="1811" s="26" customFormat="1" x14ac:dyDescent="0.3"/>
    <row r="1812" s="26" customFormat="1" x14ac:dyDescent="0.3"/>
    <row r="1813" s="26" customFormat="1" x14ac:dyDescent="0.3"/>
    <row r="1814" s="26" customFormat="1" x14ac:dyDescent="0.3"/>
    <row r="1815" s="26" customFormat="1" x14ac:dyDescent="0.3"/>
    <row r="1816" s="26" customFormat="1" x14ac:dyDescent="0.3"/>
    <row r="1817" s="26" customFormat="1" x14ac:dyDescent="0.3"/>
    <row r="1818" s="26" customFormat="1" x14ac:dyDescent="0.3"/>
    <row r="1819" s="26" customFormat="1" x14ac:dyDescent="0.3"/>
    <row r="1820" s="26" customFormat="1" x14ac:dyDescent="0.3"/>
    <row r="1821" s="26" customFormat="1" x14ac:dyDescent="0.3"/>
    <row r="1822" s="26" customFormat="1" x14ac:dyDescent="0.3"/>
    <row r="1823" s="26" customFormat="1" x14ac:dyDescent="0.3"/>
    <row r="1824" s="26" customFormat="1" x14ac:dyDescent="0.3"/>
    <row r="1825" s="26" customFormat="1" x14ac:dyDescent="0.3"/>
    <row r="1826" s="26" customFormat="1" x14ac:dyDescent="0.3"/>
    <row r="1827" s="26" customFormat="1" x14ac:dyDescent="0.3"/>
    <row r="1828" s="26" customFormat="1" x14ac:dyDescent="0.3"/>
    <row r="1829" s="26" customFormat="1" x14ac:dyDescent="0.3"/>
    <row r="1830" s="26" customFormat="1" x14ac:dyDescent="0.3"/>
    <row r="1831" s="26" customFormat="1" x14ac:dyDescent="0.3"/>
    <row r="1832" s="26" customFormat="1" x14ac:dyDescent="0.3"/>
    <row r="1833" s="26" customFormat="1" x14ac:dyDescent="0.3"/>
    <row r="1834" s="26" customFormat="1" x14ac:dyDescent="0.3"/>
    <row r="1835" s="26" customFormat="1" x14ac:dyDescent="0.3"/>
    <row r="1836" s="26" customFormat="1" x14ac:dyDescent="0.3"/>
    <row r="1837" s="26" customFormat="1" x14ac:dyDescent="0.3"/>
    <row r="1838" s="26" customFormat="1" x14ac:dyDescent="0.3"/>
    <row r="1839" s="26" customFormat="1" x14ac:dyDescent="0.3"/>
    <row r="1840" s="26" customFormat="1" x14ac:dyDescent="0.3"/>
    <row r="1841" s="26" customFormat="1" x14ac:dyDescent="0.3"/>
    <row r="1842" s="26" customFormat="1" x14ac:dyDescent="0.3"/>
    <row r="1843" s="26" customFormat="1" x14ac:dyDescent="0.3"/>
    <row r="1844" s="26" customFormat="1" x14ac:dyDescent="0.3"/>
    <row r="1845" s="26" customFormat="1" x14ac:dyDescent="0.3"/>
    <row r="1846" s="26" customFormat="1" x14ac:dyDescent="0.3"/>
    <row r="1847" s="26" customFormat="1" x14ac:dyDescent="0.3"/>
    <row r="1848" s="26" customFormat="1" x14ac:dyDescent="0.3"/>
    <row r="1849" s="26" customFormat="1" x14ac:dyDescent="0.3"/>
    <row r="1850" s="26" customFormat="1" x14ac:dyDescent="0.3"/>
    <row r="1851" s="26" customFormat="1" x14ac:dyDescent="0.3"/>
    <row r="1852" s="26" customFormat="1" x14ac:dyDescent="0.3"/>
    <row r="1853" s="26" customFormat="1" x14ac:dyDescent="0.3"/>
    <row r="1854" s="26" customFormat="1" x14ac:dyDescent="0.3"/>
    <row r="1855" s="26" customFormat="1" x14ac:dyDescent="0.3"/>
    <row r="1856" s="26" customFormat="1" x14ac:dyDescent="0.3"/>
    <row r="1857" s="26" customFormat="1" x14ac:dyDescent="0.3"/>
    <row r="1858" s="26" customFormat="1" x14ac:dyDescent="0.3"/>
    <row r="1859" s="26" customFormat="1" x14ac:dyDescent="0.3"/>
    <row r="1860" s="26" customFormat="1" x14ac:dyDescent="0.3"/>
    <row r="1861" s="26" customFormat="1" x14ac:dyDescent="0.3"/>
    <row r="1862" s="26" customFormat="1" x14ac:dyDescent="0.3"/>
    <row r="1863" s="26" customFormat="1" x14ac:dyDescent="0.3"/>
    <row r="1864" s="26" customFormat="1" x14ac:dyDescent="0.3"/>
    <row r="1865" s="26" customFormat="1" x14ac:dyDescent="0.3"/>
    <row r="1866" s="26" customFormat="1" x14ac:dyDescent="0.3"/>
    <row r="1867" s="26" customFormat="1" x14ac:dyDescent="0.3"/>
    <row r="1868" s="26" customFormat="1" x14ac:dyDescent="0.3"/>
    <row r="1869" s="26" customFormat="1" x14ac:dyDescent="0.3"/>
    <row r="1870" s="26" customFormat="1" x14ac:dyDescent="0.3"/>
    <row r="1871" s="26" customFormat="1" x14ac:dyDescent="0.3"/>
    <row r="1872" s="26" customFormat="1" x14ac:dyDescent="0.3"/>
    <row r="1873" s="26" customFormat="1" x14ac:dyDescent="0.3"/>
    <row r="1874" s="26" customFormat="1" x14ac:dyDescent="0.3"/>
    <row r="1875" s="26" customFormat="1" x14ac:dyDescent="0.3"/>
    <row r="1876" s="26" customFormat="1" x14ac:dyDescent="0.3"/>
    <row r="1877" s="26" customFormat="1" x14ac:dyDescent="0.3"/>
    <row r="1878" s="26" customFormat="1" x14ac:dyDescent="0.3"/>
    <row r="1879" s="26" customFormat="1" x14ac:dyDescent="0.3"/>
    <row r="1880" s="26" customFormat="1" x14ac:dyDescent="0.3"/>
    <row r="1881" s="26" customFormat="1" x14ac:dyDescent="0.3"/>
    <row r="1882" s="26" customFormat="1" x14ac:dyDescent="0.3"/>
    <row r="1883" s="26" customFormat="1" x14ac:dyDescent="0.3"/>
    <row r="1884" s="26" customFormat="1" x14ac:dyDescent="0.3"/>
    <row r="1885" s="26" customFormat="1" x14ac:dyDescent="0.3"/>
    <row r="1886" s="26" customFormat="1" x14ac:dyDescent="0.3"/>
    <row r="1887" s="26" customFormat="1" x14ac:dyDescent="0.3"/>
    <row r="1888" s="26" customFormat="1" x14ac:dyDescent="0.3"/>
    <row r="1889" s="26" customFormat="1" x14ac:dyDescent="0.3"/>
    <row r="1890" s="26" customFormat="1" x14ac:dyDescent="0.3"/>
    <row r="1891" s="26" customFormat="1" x14ac:dyDescent="0.3"/>
    <row r="1892" s="26" customFormat="1" x14ac:dyDescent="0.3"/>
    <row r="1893" s="26" customFormat="1" x14ac:dyDescent="0.3"/>
    <row r="1894" s="26" customFormat="1" x14ac:dyDescent="0.3"/>
    <row r="1895" s="26" customFormat="1" x14ac:dyDescent="0.3"/>
    <row r="1896" s="26" customFormat="1" x14ac:dyDescent="0.3"/>
    <row r="1897" s="26" customFormat="1" x14ac:dyDescent="0.3"/>
    <row r="1898" s="26" customFormat="1" x14ac:dyDescent="0.3"/>
    <row r="1899" s="26" customFormat="1" x14ac:dyDescent="0.3"/>
    <row r="1900" s="26" customFormat="1" x14ac:dyDescent="0.3"/>
    <row r="1901" s="26" customFormat="1" x14ac:dyDescent="0.3"/>
    <row r="1902" s="26" customFormat="1" x14ac:dyDescent="0.3"/>
    <row r="1903" s="26" customFormat="1" x14ac:dyDescent="0.3"/>
    <row r="1904" s="26" customFormat="1" x14ac:dyDescent="0.3"/>
    <row r="1905" s="26" customFormat="1" x14ac:dyDescent="0.3"/>
    <row r="1906" s="26" customFormat="1" x14ac:dyDescent="0.3"/>
    <row r="1907" s="26" customFormat="1" x14ac:dyDescent="0.3"/>
    <row r="1908" s="26" customFormat="1" x14ac:dyDescent="0.3"/>
    <row r="1909" s="26" customFormat="1" x14ac:dyDescent="0.3"/>
    <row r="1910" s="26" customFormat="1" x14ac:dyDescent="0.3"/>
    <row r="1911" s="26" customFormat="1" x14ac:dyDescent="0.3"/>
    <row r="1912" s="26" customFormat="1" x14ac:dyDescent="0.3"/>
    <row r="1913" s="26" customFormat="1" x14ac:dyDescent="0.3"/>
    <row r="1914" s="26" customFormat="1" x14ac:dyDescent="0.3"/>
    <row r="1915" s="26" customFormat="1" x14ac:dyDescent="0.3"/>
    <row r="1916" s="26" customFormat="1" x14ac:dyDescent="0.3"/>
    <row r="1917" s="26" customFormat="1" x14ac:dyDescent="0.3"/>
    <row r="1918" s="26" customFormat="1" x14ac:dyDescent="0.3"/>
    <row r="1919" s="26" customFormat="1" x14ac:dyDescent="0.3"/>
    <row r="1920" s="26" customFormat="1" x14ac:dyDescent="0.3"/>
    <row r="1921" s="26" customFormat="1" x14ac:dyDescent="0.3"/>
    <row r="1922" s="26" customFormat="1" x14ac:dyDescent="0.3"/>
    <row r="1923" s="26" customFormat="1" x14ac:dyDescent="0.3"/>
    <row r="1924" s="26" customFormat="1" x14ac:dyDescent="0.3"/>
    <row r="1925" s="26" customFormat="1" x14ac:dyDescent="0.3"/>
    <row r="1926" s="26" customFormat="1" x14ac:dyDescent="0.3"/>
    <row r="1927" s="26" customFormat="1" x14ac:dyDescent="0.3"/>
    <row r="1928" s="26" customFormat="1" x14ac:dyDescent="0.3"/>
    <row r="1929" s="26" customFormat="1" x14ac:dyDescent="0.3"/>
    <row r="1930" s="26" customFormat="1" x14ac:dyDescent="0.3"/>
    <row r="1931" s="26" customFormat="1" x14ac:dyDescent="0.3"/>
    <row r="1932" s="26" customFormat="1" x14ac:dyDescent="0.3"/>
    <row r="1933" s="26" customFormat="1" x14ac:dyDescent="0.3"/>
    <row r="1934" s="26" customFormat="1" x14ac:dyDescent="0.3"/>
    <row r="1935" s="26" customFormat="1" x14ac:dyDescent="0.3"/>
    <row r="1936" s="26" customFormat="1" x14ac:dyDescent="0.3"/>
    <row r="1937" s="26" customFormat="1" x14ac:dyDescent="0.3"/>
    <row r="1938" s="26" customFormat="1" x14ac:dyDescent="0.3"/>
    <row r="1939" s="26" customFormat="1" x14ac:dyDescent="0.3"/>
    <row r="1940" s="26" customFormat="1" x14ac:dyDescent="0.3"/>
    <row r="1941" s="26" customFormat="1" x14ac:dyDescent="0.3"/>
    <row r="1942" s="26" customFormat="1" x14ac:dyDescent="0.3"/>
    <row r="1943" s="26" customFormat="1" x14ac:dyDescent="0.3"/>
    <row r="1944" s="26" customFormat="1" x14ac:dyDescent="0.3"/>
    <row r="1945" s="26" customFormat="1" x14ac:dyDescent="0.3"/>
    <row r="1946" s="26" customFormat="1" x14ac:dyDescent="0.3"/>
    <row r="1947" s="26" customFormat="1" x14ac:dyDescent="0.3"/>
    <row r="1948" s="26" customFormat="1" x14ac:dyDescent="0.3"/>
    <row r="1949" s="26" customFormat="1" x14ac:dyDescent="0.3"/>
    <row r="1950" s="26" customFormat="1" x14ac:dyDescent="0.3"/>
    <row r="1951" s="26" customFormat="1" x14ac:dyDescent="0.3"/>
    <row r="1952" s="26" customFormat="1" x14ac:dyDescent="0.3"/>
    <row r="1953" s="26" customFormat="1" x14ac:dyDescent="0.3"/>
    <row r="1954" s="26" customFormat="1" x14ac:dyDescent="0.3"/>
    <row r="1955" s="26" customFormat="1" x14ac:dyDescent="0.3"/>
    <row r="1956" s="26" customFormat="1" x14ac:dyDescent="0.3"/>
    <row r="1957" s="26" customFormat="1" x14ac:dyDescent="0.3"/>
    <row r="1958" s="26" customFormat="1" x14ac:dyDescent="0.3"/>
    <row r="1959" s="26" customFormat="1" x14ac:dyDescent="0.3"/>
    <row r="1960" s="26" customFormat="1" x14ac:dyDescent="0.3"/>
    <row r="1961" s="26" customFormat="1" x14ac:dyDescent="0.3"/>
    <row r="1962" s="26" customFormat="1" x14ac:dyDescent="0.3"/>
    <row r="1963" s="26" customFormat="1" x14ac:dyDescent="0.3"/>
    <row r="1964" s="26" customFormat="1" x14ac:dyDescent="0.3"/>
    <row r="1965" s="26" customFormat="1" x14ac:dyDescent="0.3"/>
    <row r="1966" s="26" customFormat="1" x14ac:dyDescent="0.3"/>
    <row r="1967" s="26" customFormat="1" x14ac:dyDescent="0.3"/>
    <row r="1968" s="26" customFormat="1" x14ac:dyDescent="0.3"/>
    <row r="1969" s="26" customFormat="1" x14ac:dyDescent="0.3"/>
    <row r="1970" s="26" customFormat="1" x14ac:dyDescent="0.3"/>
    <row r="1971" s="26" customFormat="1" x14ac:dyDescent="0.3"/>
    <row r="1972" s="26" customFormat="1" x14ac:dyDescent="0.3"/>
    <row r="1973" s="26" customFormat="1" x14ac:dyDescent="0.3"/>
    <row r="1974" s="26" customFormat="1" x14ac:dyDescent="0.3"/>
    <row r="1975" s="26" customFormat="1" x14ac:dyDescent="0.3"/>
    <row r="1976" s="26" customFormat="1" x14ac:dyDescent="0.3"/>
    <row r="1977" s="26" customFormat="1" x14ac:dyDescent="0.3"/>
    <row r="1978" s="26" customFormat="1" x14ac:dyDescent="0.3"/>
    <row r="1979" s="26" customFormat="1" x14ac:dyDescent="0.3"/>
    <row r="1980" s="26" customFormat="1" x14ac:dyDescent="0.3"/>
    <row r="1981" s="26" customFormat="1" x14ac:dyDescent="0.3"/>
    <row r="1982" s="26" customFormat="1" x14ac:dyDescent="0.3"/>
    <row r="1983" s="26" customFormat="1" x14ac:dyDescent="0.3"/>
    <row r="1984" s="26" customFormat="1" x14ac:dyDescent="0.3"/>
    <row r="1985" s="26" customFormat="1" x14ac:dyDescent="0.3"/>
    <row r="1986" s="26" customFormat="1" x14ac:dyDescent="0.3"/>
    <row r="1987" s="26" customFormat="1" x14ac:dyDescent="0.3"/>
    <row r="1988" s="26" customFormat="1" x14ac:dyDescent="0.3"/>
    <row r="1989" s="26" customFormat="1" x14ac:dyDescent="0.3"/>
    <row r="1990" s="26" customFormat="1" x14ac:dyDescent="0.3"/>
    <row r="1991" s="26" customFormat="1" x14ac:dyDescent="0.3"/>
    <row r="1992" s="26" customFormat="1" x14ac:dyDescent="0.3"/>
    <row r="1993" s="26" customFormat="1" x14ac:dyDescent="0.3"/>
    <row r="1994" s="26" customFormat="1" x14ac:dyDescent="0.3"/>
    <row r="1995" s="26" customFormat="1" x14ac:dyDescent="0.3"/>
    <row r="1996" s="26" customFormat="1" x14ac:dyDescent="0.3"/>
    <row r="1997" s="26" customFormat="1" x14ac:dyDescent="0.3"/>
    <row r="1998" s="26" customFormat="1" x14ac:dyDescent="0.3"/>
    <row r="1999" s="26" customFormat="1" x14ac:dyDescent="0.3"/>
    <row r="2000" s="26" customFormat="1" x14ac:dyDescent="0.3"/>
    <row r="2001" s="26" customFormat="1" x14ac:dyDescent="0.3"/>
    <row r="2002" s="26" customFormat="1" x14ac:dyDescent="0.3"/>
    <row r="2003" s="26" customFormat="1" x14ac:dyDescent="0.3"/>
    <row r="2004" s="26" customFormat="1" x14ac:dyDescent="0.3"/>
    <row r="2005" s="26" customFormat="1" x14ac:dyDescent="0.3"/>
    <row r="2006" s="26" customFormat="1" x14ac:dyDescent="0.3"/>
    <row r="2007" s="26" customFormat="1" x14ac:dyDescent="0.3"/>
  </sheetData>
  <pageMargins left="0.7" right="0.7" top="0.75" bottom="0.75" header="0.3" footer="0.3"/>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5E906CCE-F552-4B8F-8D87-D417BB6BEA6D}">
  <ds:schemaRefs/>
</ds:datastoreItem>
</file>

<file path=customXml/itemProps2.xml><?xml version="1.0" encoding="utf-8"?>
<ds:datastoreItem xmlns:ds="http://schemas.openxmlformats.org/officeDocument/2006/customXml" ds:itemID="{654193CA-973D-4D0B-BC5B-A00147767BC9}">
  <ds:schemaRefs/>
</ds:datastoreItem>
</file>

<file path=customXml/itemProps3.xml><?xml version="1.0" encoding="utf-8"?>
<ds:datastoreItem xmlns:ds="http://schemas.openxmlformats.org/officeDocument/2006/customXml" ds:itemID="{28F2A414-4665-4410-AB6C-75C6F2D9F0B5}">
  <ds:schemaRefs/>
</ds:datastoreItem>
</file>

<file path=customXml/itemProps4.xml><?xml version="1.0" encoding="utf-8"?>
<ds:datastoreItem xmlns:ds="http://schemas.openxmlformats.org/officeDocument/2006/customXml" ds:itemID="{1A005719-B183-41F0-9369-640A11283A17}">
  <ds:schemaRefs/>
</ds:datastoreItem>
</file>

<file path=customXml/itemProps5.xml><?xml version="1.0" encoding="utf-8"?>
<ds:datastoreItem xmlns:ds="http://schemas.openxmlformats.org/officeDocument/2006/customXml" ds:itemID="{CAC94805-C942-4229-84F8-0B1B66C91AC1}">
  <ds:schemaRefs/>
</ds:datastoreItem>
</file>

<file path=customXml/itemProps6.xml><?xml version="1.0" encoding="utf-8"?>
<ds:datastoreItem xmlns:ds="http://schemas.openxmlformats.org/officeDocument/2006/customXml" ds:itemID="{A139549E-3058-4CDD-8663-B258920B6A18}">
  <ds:schemaRefs/>
</ds:datastoreItem>
</file>

<file path=customXml/itemProps7.xml><?xml version="1.0" encoding="utf-8"?>
<ds:datastoreItem xmlns:ds="http://schemas.openxmlformats.org/officeDocument/2006/customXml" ds:itemID="{CA823B1A-0A06-4964-A5A0-754013FFDB22}">
  <ds:schemaRefs/>
</ds:datastoreItem>
</file>

<file path=customXml/itemProps8.xml><?xml version="1.0" encoding="utf-8"?>
<ds:datastoreItem xmlns:ds="http://schemas.openxmlformats.org/officeDocument/2006/customXml" ds:itemID="{CE0941F7-992A-4C79-ACE1-0941B5E4F344}">
  <ds:schemaRefs/>
</ds:datastoreItem>
</file>

<file path=customXml/itemProps9.xml><?xml version="1.0" encoding="utf-8"?>
<ds:datastoreItem xmlns:ds="http://schemas.openxmlformats.org/officeDocument/2006/customXml" ds:itemID="{A3FB4613-2043-485D-AFAC-12781FA9EEC0}">
  <ds:schemaRefs/>
</ds:datastoreItem>
</file>

<file path=customXml/itemProps10.xml><?xml version="1.0" encoding="utf-8"?>
<ds:datastoreItem xmlns:ds="http://schemas.openxmlformats.org/officeDocument/2006/customXml" ds:itemID="{F95DAFE2-1BBF-4353-AE45-9B651E2D9C5B}">
  <ds:schemaRefs/>
</ds:datastoreItem>
</file>

<file path=customXml/itemProps11.xml><?xml version="1.0" encoding="utf-8"?>
<ds:datastoreItem xmlns:ds="http://schemas.openxmlformats.org/officeDocument/2006/customXml" ds:itemID="{ED37B362-FEA5-49AB-975A-F9AA63727C77}">
  <ds:schemaRefs/>
</ds:datastoreItem>
</file>

<file path=customXml/itemProps12.xml><?xml version="1.0" encoding="utf-8"?>
<ds:datastoreItem xmlns:ds="http://schemas.openxmlformats.org/officeDocument/2006/customXml" ds:itemID="{39751D83-08CC-4793-9B1D-7B49C7D981AA}">
  <ds:schemaRefs/>
</ds:datastoreItem>
</file>

<file path=customXml/itemProps13.xml><?xml version="1.0" encoding="utf-8"?>
<ds:datastoreItem xmlns:ds="http://schemas.openxmlformats.org/officeDocument/2006/customXml" ds:itemID="{0AE357A5-1109-47DE-BCE0-BD9E55C706A2}">
  <ds:schemaRefs/>
</ds:datastoreItem>
</file>

<file path=customXml/itemProps14.xml><?xml version="1.0" encoding="utf-8"?>
<ds:datastoreItem xmlns:ds="http://schemas.openxmlformats.org/officeDocument/2006/customXml" ds:itemID="{1EF5792E-0ABA-401C-82D1-0E63354A59DA}">
  <ds:schemaRefs/>
</ds:datastoreItem>
</file>

<file path=customXml/itemProps15.xml><?xml version="1.0" encoding="utf-8"?>
<ds:datastoreItem xmlns:ds="http://schemas.openxmlformats.org/officeDocument/2006/customXml" ds:itemID="{E150C948-2C8A-4C02-9317-D47428CBA72A}">
  <ds:schemaRefs/>
</ds:datastoreItem>
</file>

<file path=customXml/itemProps16.xml><?xml version="1.0" encoding="utf-8"?>
<ds:datastoreItem xmlns:ds="http://schemas.openxmlformats.org/officeDocument/2006/customXml" ds:itemID="{E713AA9E-6ADF-4AF9-92FE-E4EE717ECF91}">
  <ds:schemaRefs/>
</ds:datastoreItem>
</file>

<file path=customXml/itemProps17.xml><?xml version="1.0" encoding="utf-8"?>
<ds:datastoreItem xmlns:ds="http://schemas.openxmlformats.org/officeDocument/2006/customXml" ds:itemID="{A0E28D71-E2AB-48BE-ABE2-128AD06EBE5A}">
  <ds:schemaRefs/>
</ds:datastoreItem>
</file>

<file path=customXml/itemProps18.xml><?xml version="1.0" encoding="utf-8"?>
<ds:datastoreItem xmlns:ds="http://schemas.openxmlformats.org/officeDocument/2006/customXml" ds:itemID="{DCA3D9BB-6408-4200-8DB7-E0A8BDCAA84D}">
  <ds:schemaRefs/>
</ds:datastoreItem>
</file>

<file path=customXml/itemProps19.xml><?xml version="1.0" encoding="utf-8"?>
<ds:datastoreItem xmlns:ds="http://schemas.openxmlformats.org/officeDocument/2006/customXml" ds:itemID="{BBC9CBC0-3CAF-49F0-847B-81E751824D28}">
  <ds:schemaRefs/>
</ds:datastoreItem>
</file>

<file path=customXml/itemProps20.xml><?xml version="1.0" encoding="utf-8"?>
<ds:datastoreItem xmlns:ds="http://schemas.openxmlformats.org/officeDocument/2006/customXml" ds:itemID="{A2A51A25-FE38-4207-8EBA-2E84CFA777DF}">
  <ds:schemaRefs/>
</ds:datastoreItem>
</file>

<file path=customXml/itemProps21.xml><?xml version="1.0" encoding="utf-8"?>
<ds:datastoreItem xmlns:ds="http://schemas.openxmlformats.org/officeDocument/2006/customXml" ds:itemID="{07943E3C-1E80-4289-B181-2F2256A62438}">
  <ds:schemaRefs/>
</ds:datastoreItem>
</file>

<file path=customXml/itemProps22.xml><?xml version="1.0" encoding="utf-8"?>
<ds:datastoreItem xmlns:ds="http://schemas.openxmlformats.org/officeDocument/2006/customXml" ds:itemID="{65373974-5B29-4CD2-B7DE-076A5A2D8357}">
  <ds:schemaRefs/>
</ds:datastoreItem>
</file>

<file path=customXml/itemProps23.xml><?xml version="1.0" encoding="utf-8"?>
<ds:datastoreItem xmlns:ds="http://schemas.openxmlformats.org/officeDocument/2006/customXml" ds:itemID="{207BF78C-66A2-42F9-B08E-A9C7844D4130}">
  <ds:schemaRefs/>
</ds:datastoreItem>
</file>

<file path=customXml/itemProps24.xml><?xml version="1.0" encoding="utf-8"?>
<ds:datastoreItem xmlns:ds="http://schemas.openxmlformats.org/officeDocument/2006/customXml" ds:itemID="{A537A241-BC17-4D1A-870E-9BE2947FE91D}">
  <ds:schemaRefs/>
</ds:datastoreItem>
</file>

<file path=customXml/itemProps25.xml><?xml version="1.0" encoding="utf-8"?>
<ds:datastoreItem xmlns:ds="http://schemas.openxmlformats.org/officeDocument/2006/customXml" ds:itemID="{6C324B76-60E6-4A86-A4AC-1842E28FABA5}">
  <ds:schemaRefs/>
</ds:datastoreItem>
</file>

<file path=customXml/itemProps26.xml><?xml version="1.0" encoding="utf-8"?>
<ds:datastoreItem xmlns:ds="http://schemas.openxmlformats.org/officeDocument/2006/customXml" ds:itemID="{DE82F3B4-8CF3-4519-B4DD-C9F0880B207D}">
  <ds:schemaRefs/>
</ds:datastoreItem>
</file>

<file path=customXml/itemProps27.xml><?xml version="1.0" encoding="utf-8"?>
<ds:datastoreItem xmlns:ds="http://schemas.openxmlformats.org/officeDocument/2006/customXml" ds:itemID="{B2F0792F-C8D8-40D7-99EF-374DED724099}">
  <ds:schemaRefs/>
</ds:datastoreItem>
</file>

<file path=customXml/itemProps28.xml><?xml version="1.0" encoding="utf-8"?>
<ds:datastoreItem xmlns:ds="http://schemas.openxmlformats.org/officeDocument/2006/customXml" ds:itemID="{FB60F776-332E-450B-9B6F-4FC0FD426215}">
  <ds:schemaRefs/>
</ds:datastoreItem>
</file>

<file path=customXml/itemProps29.xml><?xml version="1.0" encoding="utf-8"?>
<ds:datastoreItem xmlns:ds="http://schemas.openxmlformats.org/officeDocument/2006/customXml" ds:itemID="{91F3697E-F4F6-46F5-B467-6F22EA355F0E}">
  <ds:schemaRefs/>
</ds:datastoreItem>
</file>

<file path=customXml/itemProps30.xml><?xml version="1.0" encoding="utf-8"?>
<ds:datastoreItem xmlns:ds="http://schemas.openxmlformats.org/officeDocument/2006/customXml" ds:itemID="{E2422BA8-8C4F-442C-9F05-D09821E75FC7}">
  <ds:schemaRefs/>
</ds:datastoreItem>
</file>

<file path=customXml/itemProps31.xml><?xml version="1.0" encoding="utf-8"?>
<ds:datastoreItem xmlns:ds="http://schemas.openxmlformats.org/officeDocument/2006/customXml" ds:itemID="{D076C27C-754C-445E-9F59-EF97D3EF9138}">
  <ds:schemaRefs/>
</ds:datastoreItem>
</file>

<file path=customXml/itemProps32.xml><?xml version="1.0" encoding="utf-8"?>
<ds:datastoreItem xmlns:ds="http://schemas.openxmlformats.org/officeDocument/2006/customXml" ds:itemID="{498DBE4E-E62F-4ABC-969B-5A70D6B2AA88}">
  <ds:schemaRefs/>
</ds:datastoreItem>
</file>

<file path=customXml/itemProps33.xml><?xml version="1.0" encoding="utf-8"?>
<ds:datastoreItem xmlns:ds="http://schemas.openxmlformats.org/officeDocument/2006/customXml" ds:itemID="{A473EB6D-3E2D-418F-BED7-D59E9F18A8D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Dim Client</vt:lpstr>
      <vt:lpstr>Dim Branch</vt:lpstr>
      <vt:lpstr>Dim Product</vt:lpstr>
      <vt:lpstr>Fact Loan</vt:lpstr>
      <vt:lpstr>Fact Repayment</vt:lpstr>
      <vt:lpstr>Calendar Table</vt:lpstr>
      <vt:lpstr>Final Fact</vt:lpstr>
      <vt:lpstr>KPIs</vt:lpstr>
      <vt:lpstr>Sheet1</vt:lpstr>
      <vt:lpstr>Year-wise LoanGrowth</vt:lpstr>
      <vt:lpstr>New CLients</vt:lpstr>
      <vt:lpstr>FINAL DASHBOARD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SHRAVANI DHURI</cp:lastModifiedBy>
  <dcterms:created xsi:type="dcterms:W3CDTF">2025-08-24T04:52:55Z</dcterms:created>
  <dcterms:modified xsi:type="dcterms:W3CDTF">2025-10-01T17:52:10Z</dcterms:modified>
</cp:coreProperties>
</file>